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DanOBrien\Models\EPS\US\eps-us\InputData\indst\PEaWHRP\"/>
    </mc:Choice>
  </mc:AlternateContent>
  <xr:revisionPtr revIDLastSave="0" documentId="13_ncr:1_{3D381D8A-D8BD-4AE3-8CAF-F8FD1BF3D1EF}" xr6:coauthVersionLast="47" xr6:coauthVersionMax="47" xr10:uidLastSave="{00000000-0000-0000-0000-000000000000}"/>
  <bookViews>
    <workbookView xWindow="-110" yWindow="-110" windowWidth="19420" windowHeight="11500" tabRatio="770" firstSheet="20" activeTab="25" xr2:uid="{00000000-000D-0000-FFFF-FFFF00000000}"/>
  </bookViews>
  <sheets>
    <sheet name="About" sheetId="1" r:id="rId1"/>
    <sheet name="Data" sheetId="2" r:id="rId2"/>
    <sheet name="cpi" sheetId="3" r:id="rId3"/>
    <sheet name="summary" sheetId="4" r:id="rId4"/>
    <sheet name="Kermeli Data" sheetId="5" r:id="rId5"/>
    <sheet name="Kermeli SEC" sheetId="6" r:id="rId6"/>
    <sheet name="product map" sheetId="7" r:id="rId7"/>
    <sheet name="energy base (MECS)" sheetId="8" r:id="rId8"/>
    <sheet name="EU Data" sheetId="9" r:id="rId9"/>
    <sheet name="economics" sheetId="10" r:id="rId10"/>
    <sheet name="fuel-whr" sheetId="11" r:id="rId11"/>
    <sheet name="fuel-process" sheetId="12" r:id="rId12"/>
    <sheet name="elec-whr" sheetId="13" r:id="rId13"/>
    <sheet name="elec-process" sheetId="14" r:id="rId14"/>
    <sheet name="validation" sheetId="15" r:id="rId15"/>
    <sheet name="dist engine" sheetId="16" r:id="rId16"/>
    <sheet name="reconciliation" sheetId="17" r:id="rId17"/>
    <sheet name="heat share (src)" sheetId="18" r:id="rId18"/>
    <sheet name="BCoISC-WACCbI" sheetId="19" r:id="rId19"/>
    <sheet name="WHRPbI" sheetId="20" r:id="rId20"/>
    <sheet name="indst heat consumption" sheetId="21" r:id="rId21"/>
    <sheet name="src review" sheetId="22" r:id="rId22"/>
    <sheet name="PEaWHRP-PMD" sheetId="23" r:id="rId23"/>
    <sheet name="PEaWHRP-WMD" sheetId="24" r:id="rId24"/>
    <sheet name="PEaWHRP-WM" sheetId="25" r:id="rId25"/>
    <sheet name="PEaWHRP-PM" sheetId="26" r:id="rId26"/>
  </sheets>
  <externalReferences>
    <externalReference r:id="rId27"/>
    <externalReference r:id="rId28"/>
    <externalReference r:id="rId29"/>
    <externalReference r:id="rId30"/>
    <externalReference r:id="rId31"/>
    <externalReference r:id="rId32"/>
    <externalReference r:id="rId33"/>
  </externalReferences>
  <definedNames>
    <definedName name="a">#REF!</definedName>
    <definedName name="AsphaltStore">[1]Control!$D$50</definedName>
    <definedName name="base.year">#REF!</definedName>
    <definedName name="BaseYear">2018</definedName>
    <definedName name="BTV11_15">#REF!</definedName>
    <definedName name="BVT17_15">#REF!</definedName>
    <definedName name="CAAGR_tolerance">200</definedName>
    <definedName name="CH4_to_CO2e">'[2]Cross-Page Data'!$C$12</definedName>
    <definedName name="CH4GWP">#REF!</definedName>
    <definedName name="CO2_T4_APS">#REF!</definedName>
    <definedName name="CO2_T4_NZE">#REF!</definedName>
    <definedName name="CO2_T4_STEPS">#REF!</definedName>
    <definedName name="CO2_T5_APS">#REF!</definedName>
    <definedName name="CO2_T5_CPS">#REF!</definedName>
    <definedName name="CO2_T5_NZE">#REF!</definedName>
    <definedName name="CO2_T5_STEPS">#REF!</definedName>
    <definedName name="coal.past">#REF!</definedName>
    <definedName name="COAL_PRODUCTION">#REF!</definedName>
    <definedName name="Coal_trade">#REF!</definedName>
    <definedName name="coaldemand">#REF!</definedName>
    <definedName name="CokeCoalStore">[1]Control!$D$63</definedName>
    <definedName name="Constants.Density.Diesel">#REF!</definedName>
    <definedName name="Constants.Density.Ethanol">#REF!</definedName>
    <definedName name="Constants.Density.JetFuel">#REF!</definedName>
    <definedName name="Constants.Density.MotorSpirit">#REF!</definedName>
    <definedName name="ConsumeBlock1">'[1]Default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reateRegions">#REF!</definedName>
    <definedName name="csp.capacity">#REF!</definedName>
    <definedName name="CSVfilepath">#REF!</definedName>
    <definedName name="D">#REF!</definedName>
    <definedName name="dd">#REF!</definedName>
    <definedName name="ddd">#REF!</definedName>
    <definedName name="ddddd">#REF!</definedName>
    <definedName name="dddddd">#REF!</definedName>
    <definedName name="deflator_year">"$2018"</definedName>
    <definedName name="DeflatorYear">"$2018"</definedName>
    <definedName name="discount_factors">#REF!</definedName>
    <definedName name="DistillStore">[1]Control!$D$51</definedName>
    <definedName name="DW_EDO_022WV">#REF!</definedName>
    <definedName name="DW_EDO_023WV">#REF!</definedName>
    <definedName name="DW_EDO_024WV">#REF!</definedName>
    <definedName name="DW_EDO_C2022">#REF!</definedName>
    <definedName name="DW_EDO_C2023">#REF!</definedName>
    <definedName name="DW_EDO_C2024">#REF!</definedName>
    <definedName name="DW_EDO_C2025">#REF!</definedName>
    <definedName name="DW_ESIO_023WV">#REF!</definedName>
    <definedName name="DW_ESIO_C2022">#REF!</definedName>
    <definedName name="DW_ESIO_C2023">#REF!</definedName>
    <definedName name="DW_ESIO_C2024">#REF!</definedName>
    <definedName name="DW_ESIO_C2025">#REF!</definedName>
    <definedName name="DW_TRADE_C2024">#REF!</definedName>
    <definedName name="DW_TRADE_C2025">#REF!</definedName>
    <definedName name="DWdata">#REF!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#REF!</definedName>
    <definedName name="ELEC_T3_NZE">#REF!</definedName>
    <definedName name="ELEC_T3_STEPS">#REF!</definedName>
    <definedName name="ELEC_T4_APS">#REF!</definedName>
    <definedName name="ELEC_T4_CPS">#REF!</definedName>
    <definedName name="ELEC_T4_NZE">#REF!</definedName>
    <definedName name="ELEC_T4_STEPS">#REF!</definedName>
    <definedName name="esio_other">#REF!</definedName>
    <definedName name="esio_steps">#REF!</definedName>
    <definedName name="EUR16tilEUR15">#REF!</definedName>
    <definedName name="eurdkk">#REF!</definedName>
    <definedName name="ff">#REF!</definedName>
    <definedName name="fff">#REF!</definedName>
    <definedName name="ffff">#REF!</definedName>
    <definedName name="fffffff">#REF!</definedName>
    <definedName name="fffffffffff">#REF!</definedName>
    <definedName name="Floating">#REF!</definedName>
    <definedName name="FloatingPV">#REF!</definedName>
    <definedName name="GAS_PRODUCTION">#REF!</definedName>
    <definedName name="gasdemand">#REF!</definedName>
    <definedName name="GBP">#REF!</definedName>
    <definedName name="gigwatts_to_megawatts">[3]About!$A$31</definedName>
    <definedName name="growth.scenario">#REF!</definedName>
    <definedName name="GWP.CH4">#REF!</definedName>
    <definedName name="GWP.N2O">#REF!</definedName>
    <definedName name="GWPCH4">#REF!</definedName>
    <definedName name="GWPN2O">#REF!</definedName>
    <definedName name="h">#REF!</definedName>
    <definedName name="hh">#REF!</definedName>
    <definedName name="hhhhh">#REF!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#REF!</definedName>
    <definedName name="II.scenario">#REF!</definedName>
    <definedName name="III.scenario">#REF!</definedName>
    <definedName name="INDIC_T5_APS">#REF!</definedName>
    <definedName name="INDIC_T5_NZE">#REF!</definedName>
    <definedName name="INDIC_T5_STEPS">#REF!</definedName>
    <definedName name="INDIC_T6_APS">#REF!</definedName>
    <definedName name="INDIC_T6_CPS">#REF!</definedName>
    <definedName name="INDIC_T6_NZE">#REF!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#REF!</definedName>
    <definedName name="LastHistYear">2020</definedName>
    <definedName name="Learning_Rates">#REF!</definedName>
    <definedName name="LPGStore">[1]Control!$D$52</definedName>
    <definedName name="LubeStore">[1]Control!$D$53</definedName>
    <definedName name="MGBP">#REF!</definedName>
    <definedName name="Minesize.xv.b">#REF!</definedName>
    <definedName name="MiscStore">[1]Control!$D$57</definedName>
    <definedName name="MtoeToBcmeq">41.868/36.1</definedName>
    <definedName name="MtoeToTWh">1/0.086</definedName>
    <definedName name="N2O_to_CO2e">'[2]Cross-Page Data'!$C$13</definedName>
    <definedName name="N2OGWP">#REF!</definedName>
    <definedName name="name_dd">#REF!</definedName>
    <definedName name="NaphStore">[1]Control!$D$55</definedName>
    <definedName name="Natural_gas_trade">#REF!</definedName>
    <definedName name="NGStore">[1]Control!$D$64</definedName>
    <definedName name="NonEPercent">'[1]Non-Energy Consump.'!$A$63:$AK$88</definedName>
    <definedName name="nuclear.past">#REF!</definedName>
    <definedName name="Oil_trade">#REF!</definedName>
    <definedName name="oildemand">#REF!</definedName>
    <definedName name="ooooooo">#REF!</definedName>
    <definedName name="oooooooooo">#REF!</definedName>
    <definedName name="OtherOilStore">[1]Control!$D$56</definedName>
    <definedName name="outputFilePath">#REF!</definedName>
    <definedName name="PentanesStore">[1]Control!$D$58</definedName>
    <definedName name="PetCokeStore">[1]Control!$D$59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#REF!</definedName>
    <definedName name="ppppp">#REF!</definedName>
    <definedName name="pppppppppp">#REF!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OFFSET(#REF!,0,0,COUNTA(#REF!),2)</definedName>
    <definedName name="qq">#REF!</definedName>
    <definedName name="Reliability.scenario">#REF!</definedName>
    <definedName name="ResidStore">[1]Control!$D$54</definedName>
    <definedName name="RoundFactorLong">4</definedName>
    <definedName name="RoundFactorMed">3</definedName>
    <definedName name="RoundFactorShort">3</definedName>
    <definedName name="rr">#REF!</definedName>
    <definedName name="ScenariosCSV">OFFSET(#REF!,0,0,COUNTA(#REF!),3)</definedName>
    <definedName name="SCN_1">#REF!</definedName>
    <definedName name="SCN_1LABEL">#REF!</definedName>
    <definedName name="SCN_1LABELFLAT">#REF!</definedName>
    <definedName name="SCN_1SHORT">#REF!</definedName>
    <definedName name="SCN_2">#REF!</definedName>
    <definedName name="SCN_2LABEL">#REF!</definedName>
    <definedName name="SCN_2LABELFLAT">#REF!</definedName>
    <definedName name="SCN_2SHORT">#REF!</definedName>
    <definedName name="SCN_3">#REF!</definedName>
    <definedName name="SCN_3LABEL">#REF!</definedName>
    <definedName name="SCN_3LABELFLAT">#REF!</definedName>
    <definedName name="SCN_HIST">#REF!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27">#REF!</definedName>
    <definedName name="sheet28">#REF!</definedName>
    <definedName name="sheet29">#REF!</definedName>
    <definedName name="sheet3">#REF!</definedName>
    <definedName name="sheet30">#REF!</definedName>
    <definedName name="sheet31">#REF!</definedName>
    <definedName name="sheet32">#REF!</definedName>
    <definedName name="sheet33">#REF!</definedName>
    <definedName name="sheet34">#REF!</definedName>
    <definedName name="sheet35">#REF!</definedName>
    <definedName name="sheet36">#REF!</definedName>
    <definedName name="sheet37">#REF!</definedName>
    <definedName name="sheet38">#REF!</definedName>
    <definedName name="sheet4">#REF!</definedName>
    <definedName name="sheet5">#REF!</definedName>
    <definedName name="sheet6">#REF!</definedName>
    <definedName name="sheet7">#REF!</definedName>
    <definedName name="sheet8">#REF!</definedName>
    <definedName name="sheet9">#REF!</definedName>
    <definedName name="SheetsToCreate">#REF!</definedName>
    <definedName name="small_hydro.capacity">#REF!</definedName>
    <definedName name="SmallestNonZeroValue">0.00001</definedName>
    <definedName name="SpecialStore">[1]Control!$D$61</definedName>
    <definedName name="SQL_connection_name">#REF!</definedName>
    <definedName name="SQL_statement">#REF!</definedName>
    <definedName name="Start100">#REF!</definedName>
    <definedName name="Start101">#REF!</definedName>
    <definedName name="Start102">#REF!</definedName>
    <definedName name="Start103">#REF!</definedName>
    <definedName name="Start105">#REF!</definedName>
    <definedName name="Start106">#REF!</definedName>
    <definedName name="Start109">#REF!</definedName>
    <definedName name="Start110">#REF!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illStore">[1]Control!$D$60</definedName>
    <definedName name="StorageFactor">'[1]List Data'!$E$19:$F$54</definedName>
    <definedName name="SumTolerance">0.005</definedName>
    <definedName name="SyntheticNG">[1]SNG!$A$7:$AK$59</definedName>
    <definedName name="target.year">#REF!</definedName>
    <definedName name="TES_T1_APS">#REF!</definedName>
    <definedName name="TES_T1_CPS">#REF!</definedName>
    <definedName name="TES_T1_NZE">#REF!</definedName>
    <definedName name="TES_T1_STEPS">#REF!</definedName>
    <definedName name="TFC_T2_APS">#REF!</definedName>
    <definedName name="TFC_T2_CPS">#REF!</definedName>
    <definedName name="TFC_T2_NZE">#REF!</definedName>
    <definedName name="TFC_T2_STEPS">#REF!</definedName>
    <definedName name="TFC_T3_APS">#REF!</definedName>
    <definedName name="TFC_T3_CPS">#REF!</definedName>
    <definedName name="TFC_T3_NZE">#REF!</definedName>
    <definedName name="TFC_T3_STEPS">#REF!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[4]About!$A$123</definedName>
    <definedName name="USD_Bn">#REF!</definedName>
    <definedName name="USD_mn">#REF!</definedName>
    <definedName name="USD2012_">#REF!</definedName>
    <definedName name="uu">#REF!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[1]Control!$D$62</definedName>
    <definedName name="WEO23_Scenarios">#REF!</definedName>
    <definedName name="World_investments">#REF!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#REF!</definedName>
    <definedName name="YEAR_HIST1">#REF!</definedName>
    <definedName name="YEAR_HIST2">#REF!</definedName>
    <definedName name="YEAR_HIST3">#REF!</definedName>
    <definedName name="YEAR_PROJECTION1">#REF!</definedName>
    <definedName name="YEAR_PROJECTION2">#REF!</definedName>
    <definedName name="YEAR_PROJECTION3">#REF!</definedName>
    <definedName name="YEAR_PROJECTION4">#REF!</definedName>
    <definedName name="YEAR_PROJECTION5">#REF!</definedName>
    <definedName name="YearsCSV">OFFSET(#REF!,0,0,COUNTA(#REF!),1)</definedName>
    <definedName name="YearShownOnGraphsSelector" comment="Used in VBA macro to update time-series graphs">'[5]User Settings'!$B$5</definedName>
    <definedName name="YearShownOnGraphsSelector2" comment="Used in VBA macro to update time-series graphs">'[6]User Settings'!$B$5</definedName>
    <definedName name="yy">#REF!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6" i="24" l="1"/>
  <c r="K175" i="24"/>
  <c r="K174" i="24"/>
  <c r="K173" i="24"/>
  <c r="K172" i="24"/>
  <c r="K171" i="24"/>
  <c r="K170" i="24"/>
  <c r="H170" i="24"/>
  <c r="G170" i="24"/>
  <c r="K169" i="24"/>
  <c r="K168" i="24"/>
  <c r="K167" i="24"/>
  <c r="K166" i="24"/>
  <c r="K165" i="24"/>
  <c r="K164" i="24"/>
  <c r="K163" i="24"/>
  <c r="H163" i="24"/>
  <c r="G163" i="24"/>
  <c r="K162" i="24"/>
  <c r="K161" i="24"/>
  <c r="K160" i="24"/>
  <c r="K159" i="24"/>
  <c r="K158" i="24"/>
  <c r="K157" i="24"/>
  <c r="K156" i="24"/>
  <c r="H156" i="24"/>
  <c r="G156" i="24"/>
  <c r="K155" i="24"/>
  <c r="K154" i="24"/>
  <c r="K153" i="24"/>
  <c r="K152" i="24"/>
  <c r="K151" i="24"/>
  <c r="K150" i="24"/>
  <c r="K149" i="24"/>
  <c r="H149" i="24"/>
  <c r="G149" i="24"/>
  <c r="K148" i="24"/>
  <c r="K147" i="24"/>
  <c r="K146" i="24"/>
  <c r="K145" i="24"/>
  <c r="K144" i="24"/>
  <c r="K143" i="24"/>
  <c r="K142" i="24"/>
  <c r="H142" i="24"/>
  <c r="G142" i="24"/>
  <c r="K141" i="24"/>
  <c r="K140" i="24"/>
  <c r="K139" i="24"/>
  <c r="K138" i="24"/>
  <c r="K137" i="24"/>
  <c r="K136" i="24"/>
  <c r="K135" i="24"/>
  <c r="H135" i="24"/>
  <c r="G135" i="24"/>
  <c r="K134" i="24"/>
  <c r="K133" i="24"/>
  <c r="K132" i="24"/>
  <c r="K131" i="24"/>
  <c r="K130" i="24"/>
  <c r="K129" i="24"/>
  <c r="K128" i="24"/>
  <c r="H128" i="24"/>
  <c r="G128" i="24"/>
  <c r="K127" i="24"/>
  <c r="K126" i="24"/>
  <c r="K125" i="24"/>
  <c r="K124" i="24"/>
  <c r="K123" i="24"/>
  <c r="K122" i="24"/>
  <c r="K121" i="24"/>
  <c r="H121" i="24"/>
  <c r="G121" i="24"/>
  <c r="K120" i="24"/>
  <c r="K119" i="24"/>
  <c r="K118" i="24"/>
  <c r="K117" i="24"/>
  <c r="K116" i="24"/>
  <c r="K115" i="24"/>
  <c r="K114" i="24"/>
  <c r="H114" i="24"/>
  <c r="G114" i="24"/>
  <c r="K113" i="24"/>
  <c r="K112" i="24"/>
  <c r="K111" i="24"/>
  <c r="K110" i="24"/>
  <c r="K109" i="24"/>
  <c r="K108" i="24"/>
  <c r="K107" i="24"/>
  <c r="H107" i="24"/>
  <c r="G107" i="24"/>
  <c r="K106" i="24"/>
  <c r="K105" i="24"/>
  <c r="K104" i="24"/>
  <c r="K103" i="24"/>
  <c r="K102" i="24"/>
  <c r="K101" i="24"/>
  <c r="H101" i="24"/>
  <c r="G101" i="24"/>
  <c r="K100" i="24"/>
  <c r="H100" i="24"/>
  <c r="G100" i="24"/>
  <c r="K99" i="24"/>
  <c r="K98" i="24"/>
  <c r="H98" i="24"/>
  <c r="G98" i="24"/>
  <c r="K97" i="24"/>
  <c r="H97" i="24"/>
  <c r="G97" i="24"/>
  <c r="K96" i="24"/>
  <c r="K95" i="24"/>
  <c r="K94" i="24"/>
  <c r="K93" i="24"/>
  <c r="K92" i="24"/>
  <c r="K91" i="24"/>
  <c r="K90" i="24"/>
  <c r="H90" i="24"/>
  <c r="G90" i="24"/>
  <c r="K89" i="24"/>
  <c r="H89" i="24"/>
  <c r="G89" i="24"/>
  <c r="K88" i="24"/>
  <c r="K87" i="24"/>
  <c r="K86" i="24"/>
  <c r="K85" i="24"/>
  <c r="K84" i="24"/>
  <c r="K83" i="24"/>
  <c r="H83" i="24"/>
  <c r="G83" i="24"/>
  <c r="K82" i="24"/>
  <c r="H82" i="24"/>
  <c r="G82" i="24"/>
  <c r="K81" i="24"/>
  <c r="K80" i="24"/>
  <c r="K79" i="24"/>
  <c r="K78" i="24"/>
  <c r="K77" i="24"/>
  <c r="K76" i="24"/>
  <c r="K75" i="24"/>
  <c r="K74" i="24"/>
  <c r="K73" i="24"/>
  <c r="K72" i="24"/>
  <c r="H72" i="24"/>
  <c r="G72" i="24"/>
  <c r="K71" i="24"/>
  <c r="K70" i="24"/>
  <c r="K69" i="24"/>
  <c r="H69" i="24"/>
  <c r="G69" i="24"/>
  <c r="K68" i="24"/>
  <c r="H68" i="24"/>
  <c r="G68" i="24"/>
  <c r="K67" i="24"/>
  <c r="K66" i="24"/>
  <c r="K65" i="24"/>
  <c r="K64" i="24"/>
  <c r="K63" i="24"/>
  <c r="K62" i="24"/>
  <c r="K61" i="24"/>
  <c r="K60" i="24"/>
  <c r="K59" i="24"/>
  <c r="K58" i="24"/>
  <c r="H58" i="24"/>
  <c r="G58" i="24"/>
  <c r="K57" i="24"/>
  <c r="H57" i="24"/>
  <c r="G57" i="24"/>
  <c r="K56" i="24"/>
  <c r="H56" i="24"/>
  <c r="G56" i="24"/>
  <c r="K55" i="24"/>
  <c r="K54" i="24"/>
  <c r="K53" i="24"/>
  <c r="K52" i="24"/>
  <c r="K51" i="24"/>
  <c r="K50" i="24"/>
  <c r="K49" i="24"/>
  <c r="K48" i="24"/>
  <c r="K47" i="24"/>
  <c r="K46" i="24"/>
  <c r="K45" i="24"/>
  <c r="K44" i="24"/>
  <c r="H44" i="24"/>
  <c r="G44" i="24"/>
  <c r="K43" i="24"/>
  <c r="K42" i="24"/>
  <c r="K41" i="24"/>
  <c r="K40" i="24"/>
  <c r="K39" i="24"/>
  <c r="K38" i="24"/>
  <c r="K37" i="24"/>
  <c r="H37" i="24"/>
  <c r="G37" i="24"/>
  <c r="K36" i="24"/>
  <c r="K35" i="24"/>
  <c r="K34" i="24"/>
  <c r="K33" i="24"/>
  <c r="K32" i="24"/>
  <c r="K31" i="24"/>
  <c r="K30" i="24"/>
  <c r="H30" i="24"/>
  <c r="G30" i="24"/>
  <c r="K29" i="24"/>
  <c r="K28" i="24"/>
  <c r="K27" i="24"/>
  <c r="K26" i="24"/>
  <c r="K25" i="24"/>
  <c r="K24" i="24"/>
  <c r="K23" i="24"/>
  <c r="H23" i="24"/>
  <c r="G23" i="24"/>
  <c r="K22" i="24"/>
  <c r="K21" i="24"/>
  <c r="K20" i="24"/>
  <c r="K19" i="24"/>
  <c r="K18" i="24"/>
  <c r="K17" i="24"/>
  <c r="K16" i="24"/>
  <c r="H16" i="24"/>
  <c r="G16" i="24"/>
  <c r="K15" i="24"/>
  <c r="K14" i="24"/>
  <c r="K13" i="24"/>
  <c r="K12" i="24"/>
  <c r="K11" i="24"/>
  <c r="K10" i="24"/>
  <c r="K9" i="24"/>
  <c r="H9" i="24"/>
  <c r="G9" i="24"/>
  <c r="K8" i="24"/>
  <c r="K7" i="24"/>
  <c r="K6" i="24"/>
  <c r="K5" i="24"/>
  <c r="K4" i="24"/>
  <c r="K3" i="24"/>
  <c r="K2" i="24"/>
  <c r="H2" i="24"/>
  <c r="G2" i="24"/>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9" i="23"/>
  <c r="K398" i="23"/>
  <c r="K397"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4" i="23"/>
  <c r="K363" i="23"/>
  <c r="K362"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9" i="23"/>
  <c r="K328" i="23"/>
  <c r="K327"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4" i="23"/>
  <c r="K293" i="23"/>
  <c r="K292"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9" i="23"/>
  <c r="K258" i="23"/>
  <c r="K257"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4" i="23"/>
  <c r="K223" i="23"/>
  <c r="K222"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9" i="23"/>
  <c r="K188" i="23"/>
  <c r="K187"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4" i="23"/>
  <c r="K153" i="23"/>
  <c r="K152"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9" i="23"/>
  <c r="K118" i="23"/>
  <c r="K117"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4" i="23"/>
  <c r="K83" i="23"/>
  <c r="K82"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49" i="23"/>
  <c r="K48" i="23"/>
  <c r="K47" i="23"/>
  <c r="K46" i="23"/>
  <c r="K45" i="23"/>
  <c r="K44" i="23"/>
  <c r="K43" i="23"/>
  <c r="K42" i="23"/>
  <c r="K41" i="23"/>
  <c r="K40" i="23"/>
  <c r="K39" i="23"/>
  <c r="K38" i="23"/>
  <c r="K37" i="23"/>
  <c r="K36" i="23"/>
  <c r="K35" i="23"/>
  <c r="K34" i="23"/>
  <c r="K33" i="23"/>
  <c r="K32" i="23"/>
  <c r="K31" i="23"/>
  <c r="K30" i="23"/>
  <c r="K29" i="23"/>
  <c r="K28" i="23"/>
  <c r="K27" i="23"/>
  <c r="K26" i="23"/>
  <c r="K25" i="23"/>
  <c r="K24" i="23"/>
  <c r="K23" i="23"/>
  <c r="K22" i="23"/>
  <c r="K21" i="23"/>
  <c r="K20" i="23"/>
  <c r="K19" i="23"/>
  <c r="K18" i="23"/>
  <c r="K17" i="23"/>
  <c r="K16" i="23"/>
  <c r="K15" i="23"/>
  <c r="K14" i="23"/>
  <c r="K13" i="23"/>
  <c r="K12" i="23"/>
  <c r="K11" i="23"/>
  <c r="K10" i="23"/>
  <c r="K9" i="23"/>
  <c r="K8" i="23"/>
  <c r="K7" i="23"/>
  <c r="K6" i="23"/>
  <c r="K5" i="23"/>
  <c r="K4" i="23"/>
  <c r="K3" i="23"/>
  <c r="K2" i="23"/>
  <c r="G162" i="22"/>
  <c r="G161" i="22"/>
  <c r="G160" i="22"/>
  <c r="B149" i="22"/>
  <c r="B147" i="22"/>
  <c r="B145" i="22"/>
  <c r="B144" i="22"/>
  <c r="B146" i="22" s="1"/>
  <c r="B148" i="22" s="1"/>
  <c r="I132" i="22"/>
  <c r="I131" i="22"/>
  <c r="A99" i="22"/>
  <c r="E97" i="22"/>
  <c r="I97" i="22" s="1"/>
  <c r="F84" i="22"/>
  <c r="E84" i="22"/>
  <c r="D84" i="22"/>
  <c r="F83" i="22"/>
  <c r="M67" i="22"/>
  <c r="L67" i="22"/>
  <c r="G67" i="22"/>
  <c r="M66" i="22"/>
  <c r="L66" i="22"/>
  <c r="G66" i="22"/>
  <c r="M65" i="22"/>
  <c r="L65" i="22"/>
  <c r="G65" i="22"/>
  <c r="P18" i="22"/>
  <c r="K18" i="22"/>
  <c r="R17" i="22"/>
  <c r="P17" i="22"/>
  <c r="K17" i="22"/>
  <c r="P16" i="22"/>
  <c r="R16" i="22" s="1"/>
  <c r="K16" i="22"/>
  <c r="P15" i="22"/>
  <c r="K15" i="22"/>
  <c r="R15" i="22" s="1"/>
  <c r="P14" i="22"/>
  <c r="L14" i="22"/>
  <c r="K14" i="22"/>
  <c r="R14" i="22" s="1"/>
  <c r="J14" i="22"/>
  <c r="Q14" i="22" s="1"/>
  <c r="P13" i="22"/>
  <c r="K13" i="22"/>
  <c r="R13" i="22" s="1"/>
  <c r="R12" i="22"/>
  <c r="P12" i="22"/>
  <c r="K12" i="22"/>
  <c r="J12" i="22"/>
  <c r="R11" i="22"/>
  <c r="P11" i="22"/>
  <c r="K11" i="22"/>
  <c r="B7" i="22"/>
  <c r="J17" i="22" s="1"/>
  <c r="M28" i="21"/>
  <c r="L28" i="21"/>
  <c r="K28" i="21"/>
  <c r="J28" i="21"/>
  <c r="I28" i="21"/>
  <c r="M27" i="21"/>
  <c r="L27" i="21"/>
  <c r="K27" i="21"/>
  <c r="J27" i="21"/>
  <c r="I27" i="21"/>
  <c r="M26" i="21"/>
  <c r="L26" i="21"/>
  <c r="K26" i="21"/>
  <c r="J26" i="21"/>
  <c r="I26" i="21"/>
  <c r="M25" i="21"/>
  <c r="L25" i="21"/>
  <c r="K25" i="21"/>
  <c r="J25" i="21"/>
  <c r="I25" i="21"/>
  <c r="M24" i="21"/>
  <c r="L24" i="21"/>
  <c r="K24" i="21"/>
  <c r="J24" i="21"/>
  <c r="I24" i="21"/>
  <c r="M23" i="21"/>
  <c r="L23" i="21"/>
  <c r="K23" i="21"/>
  <c r="J23" i="21"/>
  <c r="I23" i="21"/>
  <c r="M22" i="21"/>
  <c r="L22" i="21"/>
  <c r="K22" i="21"/>
  <c r="J22" i="21"/>
  <c r="I22" i="21"/>
  <c r="M21" i="21"/>
  <c r="L21" i="21"/>
  <c r="K21" i="21"/>
  <c r="J21" i="21"/>
  <c r="I21" i="21"/>
  <c r="M20" i="21"/>
  <c r="L20" i="21"/>
  <c r="K20" i="21"/>
  <c r="J20" i="21"/>
  <c r="I20" i="21"/>
  <c r="M19" i="21"/>
  <c r="L19" i="21"/>
  <c r="K19" i="21"/>
  <c r="J19" i="21"/>
  <c r="I19" i="21"/>
  <c r="M18" i="21"/>
  <c r="L18" i="21"/>
  <c r="K18" i="21"/>
  <c r="J18" i="21"/>
  <c r="I18" i="21"/>
  <c r="M17" i="21"/>
  <c r="L17" i="21"/>
  <c r="K17" i="21"/>
  <c r="J17" i="21"/>
  <c r="I17" i="21"/>
  <c r="M16" i="21"/>
  <c r="L16" i="21"/>
  <c r="K16" i="21"/>
  <c r="J16" i="21"/>
  <c r="I16" i="21"/>
  <c r="M15" i="21"/>
  <c r="L15" i="21"/>
  <c r="K15" i="21"/>
  <c r="J15" i="21"/>
  <c r="I15" i="21"/>
  <c r="M14" i="21"/>
  <c r="L14" i="21"/>
  <c r="K14" i="21"/>
  <c r="J14" i="21"/>
  <c r="I14" i="21"/>
  <c r="M13" i="21"/>
  <c r="L13" i="21"/>
  <c r="K13" i="21"/>
  <c r="J13" i="21"/>
  <c r="I13" i="21"/>
  <c r="M12" i="21"/>
  <c r="L12" i="21"/>
  <c r="K12" i="21"/>
  <c r="J12" i="21"/>
  <c r="I12" i="21"/>
  <c r="M11" i="21"/>
  <c r="L11" i="21"/>
  <c r="K11" i="21"/>
  <c r="J11" i="21"/>
  <c r="I11" i="21"/>
  <c r="M10" i="21"/>
  <c r="L10" i="21"/>
  <c r="K10" i="21"/>
  <c r="J10" i="21"/>
  <c r="I10" i="21"/>
  <c r="M9" i="21"/>
  <c r="L9" i="21"/>
  <c r="K9" i="21"/>
  <c r="J9" i="21"/>
  <c r="I9" i="21"/>
  <c r="M8" i="21"/>
  <c r="L8" i="21"/>
  <c r="K8" i="21"/>
  <c r="J8" i="21"/>
  <c r="I8" i="21"/>
  <c r="M7" i="21"/>
  <c r="L7" i="21"/>
  <c r="K7" i="21"/>
  <c r="J7" i="21"/>
  <c r="I7" i="21"/>
  <c r="M6" i="21"/>
  <c r="L6" i="21"/>
  <c r="K6" i="21"/>
  <c r="J6" i="21"/>
  <c r="I6" i="21"/>
  <c r="M5" i="21"/>
  <c r="L5" i="21"/>
  <c r="K5" i="21"/>
  <c r="J5" i="21"/>
  <c r="I5" i="21"/>
  <c r="M4" i="21"/>
  <c r="L4" i="21"/>
  <c r="K4" i="21"/>
  <c r="J4" i="21"/>
  <c r="I4" i="21"/>
  <c r="B26" i="20"/>
  <c r="B25" i="20"/>
  <c r="B24" i="20"/>
  <c r="B23" i="20"/>
  <c r="B22" i="20"/>
  <c r="B21" i="20"/>
  <c r="B20" i="20"/>
  <c r="B19" i="20"/>
  <c r="B18" i="20"/>
  <c r="B17" i="20"/>
  <c r="B16" i="20"/>
  <c r="B15" i="20"/>
  <c r="B14" i="20"/>
  <c r="B13" i="20"/>
  <c r="B12" i="20"/>
  <c r="B11" i="20"/>
  <c r="B10" i="20"/>
  <c r="B9" i="20"/>
  <c r="B8" i="20"/>
  <c r="B7" i="20"/>
  <c r="B6" i="20"/>
  <c r="B5" i="20"/>
  <c r="C7" i="14" s="1"/>
  <c r="B4" i="20"/>
  <c r="B3" i="20"/>
  <c r="B2" i="20"/>
  <c r="C26" i="19"/>
  <c r="C25" i="19"/>
  <c r="C24" i="19"/>
  <c r="C23" i="19"/>
  <c r="C22" i="19"/>
  <c r="C21" i="19"/>
  <c r="C20" i="19"/>
  <c r="C19" i="19"/>
  <c r="C18" i="19"/>
  <c r="C17" i="19"/>
  <c r="C16" i="19"/>
  <c r="C15" i="19"/>
  <c r="C14" i="19"/>
  <c r="C13" i="19"/>
  <c r="C12" i="19"/>
  <c r="C11" i="19"/>
  <c r="C10" i="19"/>
  <c r="C9" i="19"/>
  <c r="C8" i="19"/>
  <c r="C7" i="19"/>
  <c r="C6" i="19"/>
  <c r="C5" i="19"/>
  <c r="C4" i="19"/>
  <c r="C3" i="19"/>
  <c r="C2" i="19"/>
  <c r="I170" i="17"/>
  <c r="G170" i="17"/>
  <c r="E170" i="17"/>
  <c r="D170" i="17"/>
  <c r="C170" i="17"/>
  <c r="B170" i="17"/>
  <c r="A170" i="17"/>
  <c r="I169" i="17"/>
  <c r="G169" i="17"/>
  <c r="E169" i="17"/>
  <c r="D169" i="17"/>
  <c r="C169" i="17"/>
  <c r="B169" i="17"/>
  <c r="A169" i="17"/>
  <c r="I168" i="17"/>
  <c r="G168" i="17"/>
  <c r="E168" i="17"/>
  <c r="D168" i="17"/>
  <c r="C168" i="17"/>
  <c r="B168" i="17"/>
  <c r="A168" i="17"/>
  <c r="I167" i="17"/>
  <c r="F167" i="17"/>
  <c r="E167" i="17"/>
  <c r="H167" i="17" s="1"/>
  <c r="D167" i="17"/>
  <c r="C167" i="17"/>
  <c r="G167" i="17" s="1"/>
  <c r="B167" i="17"/>
  <c r="A167" i="17"/>
  <c r="I166" i="17"/>
  <c r="E166" i="17"/>
  <c r="D166" i="17"/>
  <c r="C166" i="17"/>
  <c r="G166" i="17" s="1"/>
  <c r="B166" i="17"/>
  <c r="A166" i="17"/>
  <c r="I165" i="17"/>
  <c r="G165" i="17"/>
  <c r="E165" i="17"/>
  <c r="F165" i="17" s="1"/>
  <c r="D165" i="17"/>
  <c r="C165" i="17"/>
  <c r="B165" i="17"/>
  <c r="A165" i="17"/>
  <c r="I164" i="17"/>
  <c r="G164" i="17"/>
  <c r="E164" i="17"/>
  <c r="D164" i="17"/>
  <c r="C164" i="17"/>
  <c r="B164" i="17"/>
  <c r="A164" i="17"/>
  <c r="I163" i="17"/>
  <c r="G163" i="17"/>
  <c r="E163" i="17"/>
  <c r="D163" i="17"/>
  <c r="C163" i="17"/>
  <c r="B163" i="17"/>
  <c r="A163" i="17"/>
  <c r="I162" i="17"/>
  <c r="H162" i="17"/>
  <c r="G162" i="17"/>
  <c r="F162" i="17"/>
  <c r="E162" i="17"/>
  <c r="D162" i="17"/>
  <c r="C162" i="17"/>
  <c r="B162" i="17"/>
  <c r="A162" i="17"/>
  <c r="I161" i="17"/>
  <c r="E161" i="17"/>
  <c r="D161" i="17"/>
  <c r="C161" i="17"/>
  <c r="G161" i="17" s="1"/>
  <c r="B161" i="17"/>
  <c r="A161" i="17"/>
  <c r="I160" i="17"/>
  <c r="G160" i="17"/>
  <c r="E160" i="17"/>
  <c r="D160" i="17"/>
  <c r="C160" i="17"/>
  <c r="B160" i="17"/>
  <c r="A160" i="17"/>
  <c r="I159" i="17"/>
  <c r="E159" i="17"/>
  <c r="D159" i="17"/>
  <c r="C159" i="17"/>
  <c r="G159" i="17" s="1"/>
  <c r="B159" i="17"/>
  <c r="A159" i="17"/>
  <c r="I158" i="17"/>
  <c r="H158" i="17"/>
  <c r="G158" i="17"/>
  <c r="E158" i="17"/>
  <c r="D158" i="17"/>
  <c r="F158" i="17" s="1"/>
  <c r="C158" i="17"/>
  <c r="B158" i="17"/>
  <c r="A158" i="17"/>
  <c r="I157" i="17"/>
  <c r="G157" i="17"/>
  <c r="E157" i="17"/>
  <c r="D157" i="17"/>
  <c r="C157" i="17"/>
  <c r="B157" i="17"/>
  <c r="A157" i="17"/>
  <c r="I156" i="17"/>
  <c r="G156" i="17"/>
  <c r="E156" i="17"/>
  <c r="D156" i="17"/>
  <c r="C156" i="17"/>
  <c r="B156" i="17"/>
  <c r="A156" i="17"/>
  <c r="I155" i="17"/>
  <c r="H155" i="17"/>
  <c r="G155" i="17"/>
  <c r="E155" i="17"/>
  <c r="D155" i="17"/>
  <c r="C155" i="17"/>
  <c r="B155" i="17"/>
  <c r="A155" i="17"/>
  <c r="I154" i="17"/>
  <c r="G154" i="17"/>
  <c r="E154" i="17"/>
  <c r="D154" i="17"/>
  <c r="C154" i="17"/>
  <c r="B154" i="17"/>
  <c r="A154" i="17"/>
  <c r="I153" i="17"/>
  <c r="H153" i="17"/>
  <c r="E153" i="17"/>
  <c r="D153" i="17"/>
  <c r="F153" i="17" s="1"/>
  <c r="C153" i="17"/>
  <c r="G153" i="17" s="1"/>
  <c r="B153" i="17"/>
  <c r="A153" i="17"/>
  <c r="I152" i="17"/>
  <c r="H152" i="17"/>
  <c r="F152" i="17"/>
  <c r="E152" i="17"/>
  <c r="D152" i="17"/>
  <c r="C152" i="17"/>
  <c r="G152" i="17" s="1"/>
  <c r="B152" i="17"/>
  <c r="A152" i="17"/>
  <c r="I151" i="17"/>
  <c r="E151" i="17"/>
  <c r="D151" i="17"/>
  <c r="C151" i="17"/>
  <c r="G151" i="17" s="1"/>
  <c r="B151" i="17"/>
  <c r="A151" i="17"/>
  <c r="I150" i="17"/>
  <c r="H150" i="17"/>
  <c r="G150" i="17"/>
  <c r="E150" i="17"/>
  <c r="D150" i="17"/>
  <c r="F150" i="17" s="1"/>
  <c r="C150" i="17"/>
  <c r="B150" i="17"/>
  <c r="A150" i="17"/>
  <c r="I149" i="17"/>
  <c r="E149" i="17"/>
  <c r="D149" i="17"/>
  <c r="C149" i="17"/>
  <c r="G149" i="17" s="1"/>
  <c r="B149" i="17"/>
  <c r="A149" i="17"/>
  <c r="I148" i="17"/>
  <c r="G148" i="17"/>
  <c r="F148" i="17"/>
  <c r="E148" i="17"/>
  <c r="H148" i="17" s="1"/>
  <c r="D148" i="17"/>
  <c r="C148" i="17"/>
  <c r="B148" i="17"/>
  <c r="A148" i="17"/>
  <c r="I147" i="17"/>
  <c r="G147" i="17"/>
  <c r="E147" i="17"/>
  <c r="D147" i="17"/>
  <c r="C147" i="17"/>
  <c r="B147" i="17"/>
  <c r="A147" i="17"/>
  <c r="I146" i="17"/>
  <c r="H146" i="17"/>
  <c r="G146" i="17"/>
  <c r="F146" i="17"/>
  <c r="E146" i="17"/>
  <c r="D146" i="17"/>
  <c r="C146" i="17"/>
  <c r="B146" i="17"/>
  <c r="A146" i="17"/>
  <c r="I145" i="17"/>
  <c r="E145" i="17"/>
  <c r="D145" i="17"/>
  <c r="C145" i="17"/>
  <c r="G145" i="17" s="1"/>
  <c r="B145" i="17"/>
  <c r="A145" i="17"/>
  <c r="I144" i="17"/>
  <c r="E144" i="17"/>
  <c r="H144" i="17" s="1"/>
  <c r="D144" i="17"/>
  <c r="C144" i="17"/>
  <c r="G144" i="17" s="1"/>
  <c r="B144" i="17"/>
  <c r="A144" i="17"/>
  <c r="I143" i="17"/>
  <c r="G143" i="17"/>
  <c r="E143" i="17"/>
  <c r="D143" i="17"/>
  <c r="H143" i="17" s="1"/>
  <c r="C143" i="17"/>
  <c r="B143" i="17"/>
  <c r="A143" i="17"/>
  <c r="I142" i="17"/>
  <c r="H142" i="17"/>
  <c r="G142" i="17"/>
  <c r="E142" i="17"/>
  <c r="D142" i="17"/>
  <c r="C142" i="17"/>
  <c r="B142" i="17"/>
  <c r="A142" i="17"/>
  <c r="I141" i="17"/>
  <c r="G141" i="17"/>
  <c r="E141" i="17"/>
  <c r="D141" i="17"/>
  <c r="C141" i="17"/>
  <c r="B141" i="17"/>
  <c r="A141" i="17"/>
  <c r="I140" i="17"/>
  <c r="H140" i="17"/>
  <c r="G140" i="17"/>
  <c r="E140" i="17"/>
  <c r="D140" i="17"/>
  <c r="F140" i="17" s="1"/>
  <c r="C140" i="17"/>
  <c r="B140" i="17"/>
  <c r="A140" i="17"/>
  <c r="I139" i="17"/>
  <c r="E139" i="17"/>
  <c r="D139" i="17"/>
  <c r="C139" i="17"/>
  <c r="G139" i="17" s="1"/>
  <c r="B139" i="17"/>
  <c r="A139" i="17"/>
  <c r="I138" i="17"/>
  <c r="E138" i="17"/>
  <c r="D138" i="17"/>
  <c r="C138" i="17"/>
  <c r="G138" i="17" s="1"/>
  <c r="B138" i="17"/>
  <c r="A138" i="17"/>
  <c r="I137" i="17"/>
  <c r="G137" i="17"/>
  <c r="F137" i="17"/>
  <c r="E137" i="17"/>
  <c r="H137" i="17" s="1"/>
  <c r="D137" i="17"/>
  <c r="C137" i="17"/>
  <c r="B137" i="17"/>
  <c r="A137" i="17"/>
  <c r="I136" i="17"/>
  <c r="G136" i="17"/>
  <c r="E136" i="17"/>
  <c r="D136" i="17"/>
  <c r="C136" i="17"/>
  <c r="B136" i="17"/>
  <c r="A136" i="17"/>
  <c r="I135" i="17"/>
  <c r="G135" i="17"/>
  <c r="E135" i="17"/>
  <c r="D135" i="17"/>
  <c r="C135" i="17"/>
  <c r="B135" i="17"/>
  <c r="A135" i="17"/>
  <c r="I134" i="17"/>
  <c r="H134" i="17"/>
  <c r="E134" i="17"/>
  <c r="D134" i="17"/>
  <c r="F134" i="17" s="1"/>
  <c r="C134" i="17"/>
  <c r="G134" i="17" s="1"/>
  <c r="B134" i="17"/>
  <c r="A134" i="17"/>
  <c r="I133" i="17"/>
  <c r="H133" i="17"/>
  <c r="G133" i="17"/>
  <c r="E133" i="17"/>
  <c r="D133" i="17"/>
  <c r="C133" i="17"/>
  <c r="B133" i="17"/>
  <c r="A133" i="17"/>
  <c r="I132" i="17"/>
  <c r="H132" i="17"/>
  <c r="G132" i="17"/>
  <c r="E132" i="17"/>
  <c r="D132" i="17"/>
  <c r="F132" i="17" s="1"/>
  <c r="C132" i="17"/>
  <c r="B132" i="17"/>
  <c r="A132" i="17"/>
  <c r="I131" i="17"/>
  <c r="G131" i="17"/>
  <c r="E131" i="17"/>
  <c r="D131" i="17"/>
  <c r="C131" i="17"/>
  <c r="B131" i="17"/>
  <c r="A131" i="17"/>
  <c r="I130" i="17"/>
  <c r="E130" i="17"/>
  <c r="D130" i="17"/>
  <c r="C130" i="17"/>
  <c r="G130" i="17" s="1"/>
  <c r="B130" i="17"/>
  <c r="A130" i="17"/>
  <c r="I129" i="17"/>
  <c r="G129" i="17"/>
  <c r="E129" i="17"/>
  <c r="D129" i="17"/>
  <c r="C129" i="17"/>
  <c r="B129" i="17"/>
  <c r="A129" i="17"/>
  <c r="I128" i="17"/>
  <c r="G128" i="17"/>
  <c r="F128" i="17"/>
  <c r="E128" i="17"/>
  <c r="D128" i="17"/>
  <c r="H128" i="17" s="1"/>
  <c r="C128" i="17"/>
  <c r="B128" i="17"/>
  <c r="A128" i="17"/>
  <c r="I127" i="17"/>
  <c r="E127" i="17"/>
  <c r="H127" i="17" s="1"/>
  <c r="D127" i="17"/>
  <c r="C127" i="17"/>
  <c r="G127" i="17" s="1"/>
  <c r="B127" i="17"/>
  <c r="A127" i="17"/>
  <c r="I126" i="17"/>
  <c r="E126" i="17"/>
  <c r="H126" i="17" s="1"/>
  <c r="D126" i="17"/>
  <c r="C126" i="17"/>
  <c r="G126" i="17" s="1"/>
  <c r="B126" i="17"/>
  <c r="A126" i="17"/>
  <c r="I125" i="17"/>
  <c r="E125" i="17"/>
  <c r="F125" i="17" s="1"/>
  <c r="D125" i="17"/>
  <c r="C125" i="17"/>
  <c r="G125" i="17" s="1"/>
  <c r="B125" i="17"/>
  <c r="A125" i="17"/>
  <c r="I124" i="17"/>
  <c r="E124" i="17"/>
  <c r="D124" i="17"/>
  <c r="C124" i="17"/>
  <c r="G124" i="17" s="1"/>
  <c r="B124" i="17"/>
  <c r="A124" i="17"/>
  <c r="I123" i="17"/>
  <c r="H123" i="17"/>
  <c r="G123" i="17"/>
  <c r="E123" i="17"/>
  <c r="F123" i="17" s="1"/>
  <c r="D123" i="17"/>
  <c r="C123" i="17"/>
  <c r="B123" i="17"/>
  <c r="A123" i="17"/>
  <c r="I122" i="17"/>
  <c r="H122" i="17"/>
  <c r="E122" i="17"/>
  <c r="D122" i="17"/>
  <c r="F122" i="17" s="1"/>
  <c r="C122" i="17"/>
  <c r="G122" i="17" s="1"/>
  <c r="B122" i="17"/>
  <c r="A122" i="17"/>
  <c r="I121" i="17"/>
  <c r="G121" i="17"/>
  <c r="E121" i="17"/>
  <c r="D121" i="17"/>
  <c r="C121" i="17"/>
  <c r="B121" i="17"/>
  <c r="A121" i="17"/>
  <c r="I120" i="17"/>
  <c r="G120" i="17"/>
  <c r="E120" i="17"/>
  <c r="D120" i="17"/>
  <c r="H120" i="17" s="1"/>
  <c r="C120" i="17"/>
  <c r="B120" i="17"/>
  <c r="A120" i="17"/>
  <c r="I119" i="17"/>
  <c r="H119" i="17"/>
  <c r="F119" i="17"/>
  <c r="E119" i="17"/>
  <c r="D119" i="17"/>
  <c r="C119" i="17"/>
  <c r="G119" i="17" s="1"/>
  <c r="B119" i="17"/>
  <c r="A119" i="17"/>
  <c r="I118" i="17"/>
  <c r="F118" i="17"/>
  <c r="H118" i="17" s="1"/>
  <c r="E118" i="17"/>
  <c r="D118" i="17"/>
  <c r="C118" i="17"/>
  <c r="G118" i="17" s="1"/>
  <c r="B118" i="17"/>
  <c r="A118" i="17"/>
  <c r="I117" i="17"/>
  <c r="F117" i="17"/>
  <c r="E117" i="17"/>
  <c r="D117" i="17"/>
  <c r="C117" i="17"/>
  <c r="G117" i="17" s="1"/>
  <c r="B117" i="17"/>
  <c r="A117" i="17"/>
  <c r="I116" i="17"/>
  <c r="H116" i="17"/>
  <c r="E116" i="17"/>
  <c r="D116" i="17"/>
  <c r="C116" i="17"/>
  <c r="G116" i="17" s="1"/>
  <c r="B116" i="17"/>
  <c r="A116" i="17"/>
  <c r="I115" i="17"/>
  <c r="G115" i="17"/>
  <c r="F115" i="17"/>
  <c r="E115" i="17"/>
  <c r="H115" i="17" s="1"/>
  <c r="D115" i="17"/>
  <c r="C115" i="17"/>
  <c r="B115" i="17"/>
  <c r="A115" i="17"/>
  <c r="I114" i="17"/>
  <c r="E114" i="17"/>
  <c r="D114" i="17"/>
  <c r="C114" i="17"/>
  <c r="G114" i="17" s="1"/>
  <c r="B114" i="17"/>
  <c r="A114" i="17"/>
  <c r="I113" i="17"/>
  <c r="G113" i="17"/>
  <c r="E113" i="17"/>
  <c r="H113" i="17" s="1"/>
  <c r="D113" i="17"/>
  <c r="C113" i="17"/>
  <c r="B113" i="17"/>
  <c r="A113" i="17"/>
  <c r="I112" i="17"/>
  <c r="G112" i="17"/>
  <c r="E112" i="17"/>
  <c r="D112" i="17"/>
  <c r="C112" i="17"/>
  <c r="B112" i="17"/>
  <c r="A112" i="17"/>
  <c r="I111" i="17"/>
  <c r="G111" i="17"/>
  <c r="F111" i="17"/>
  <c r="E111" i="17"/>
  <c r="H111" i="17" s="1"/>
  <c r="D111" i="17"/>
  <c r="C111" i="17"/>
  <c r="B111" i="17"/>
  <c r="A111" i="17"/>
  <c r="I110" i="17"/>
  <c r="E110" i="17"/>
  <c r="D110" i="17"/>
  <c r="C110" i="17"/>
  <c r="B110" i="17"/>
  <c r="A110" i="17"/>
  <c r="I109" i="17"/>
  <c r="H109" i="17"/>
  <c r="F109" i="17"/>
  <c r="E109" i="17"/>
  <c r="D109" i="17"/>
  <c r="C109" i="17"/>
  <c r="B109" i="17"/>
  <c r="A109" i="17"/>
  <c r="I108" i="17"/>
  <c r="H108" i="17"/>
  <c r="F108" i="17"/>
  <c r="E108" i="17"/>
  <c r="D108" i="17"/>
  <c r="C108" i="17"/>
  <c r="B108" i="17"/>
  <c r="A108" i="17"/>
  <c r="I107" i="17"/>
  <c r="G107" i="17"/>
  <c r="F107" i="17"/>
  <c r="E107" i="17"/>
  <c r="D107" i="17"/>
  <c r="H107" i="17" s="1"/>
  <c r="C107" i="17"/>
  <c r="B107" i="17"/>
  <c r="A107" i="17"/>
  <c r="I106" i="17"/>
  <c r="G106" i="17"/>
  <c r="F106" i="17"/>
  <c r="E106" i="17"/>
  <c r="H106" i="17" s="1"/>
  <c r="D106" i="17"/>
  <c r="C106" i="17"/>
  <c r="B106" i="17"/>
  <c r="A106" i="17"/>
  <c r="I105" i="17"/>
  <c r="E105" i="17"/>
  <c r="D105" i="17"/>
  <c r="C105" i="17"/>
  <c r="G105" i="17" s="1"/>
  <c r="B105" i="17"/>
  <c r="A105" i="17"/>
  <c r="I104" i="17"/>
  <c r="H104" i="17"/>
  <c r="G104" i="17"/>
  <c r="F104" i="17"/>
  <c r="E104" i="17"/>
  <c r="D104" i="17"/>
  <c r="C104" i="17"/>
  <c r="B104" i="17"/>
  <c r="A104" i="17"/>
  <c r="I103" i="17"/>
  <c r="G103" i="17"/>
  <c r="E103" i="17"/>
  <c r="D103" i="17"/>
  <c r="C103" i="17"/>
  <c r="B103" i="17"/>
  <c r="A103" i="17"/>
  <c r="I102" i="17"/>
  <c r="E102" i="17"/>
  <c r="D102" i="17"/>
  <c r="C102" i="17"/>
  <c r="G102" i="17" s="1"/>
  <c r="B102" i="17"/>
  <c r="A102" i="17"/>
  <c r="I101" i="17"/>
  <c r="G101" i="17"/>
  <c r="E101" i="17"/>
  <c r="D101" i="17"/>
  <c r="C101" i="17"/>
  <c r="B101" i="17"/>
  <c r="A101" i="17"/>
  <c r="I100" i="17"/>
  <c r="H100" i="17"/>
  <c r="F100" i="17"/>
  <c r="E100" i="17"/>
  <c r="D100" i="17"/>
  <c r="C100" i="17"/>
  <c r="B100" i="17"/>
  <c r="A100" i="17"/>
  <c r="I99" i="17"/>
  <c r="E99" i="17"/>
  <c r="D99" i="17"/>
  <c r="C99" i="17"/>
  <c r="B99" i="17"/>
  <c r="A99" i="17"/>
  <c r="I98" i="17"/>
  <c r="F98" i="17"/>
  <c r="G98" i="17" s="1"/>
  <c r="E98" i="17"/>
  <c r="H98" i="17" s="1"/>
  <c r="D98" i="17"/>
  <c r="C98" i="17"/>
  <c r="B98" i="17"/>
  <c r="A98" i="17"/>
  <c r="I97" i="17"/>
  <c r="E97" i="17"/>
  <c r="D97" i="17"/>
  <c r="C97" i="17"/>
  <c r="B97" i="17"/>
  <c r="A97" i="17"/>
  <c r="I96" i="17"/>
  <c r="G96" i="17"/>
  <c r="F96" i="17"/>
  <c r="E96" i="17"/>
  <c r="D96" i="17"/>
  <c r="H96" i="17" s="1"/>
  <c r="C96" i="17"/>
  <c r="B96" i="17"/>
  <c r="A96" i="17"/>
  <c r="I95" i="17"/>
  <c r="F95" i="17"/>
  <c r="E95" i="17"/>
  <c r="D95" i="17"/>
  <c r="C95" i="17"/>
  <c r="B95" i="17"/>
  <c r="A95" i="17"/>
  <c r="I94" i="17"/>
  <c r="E94" i="17"/>
  <c r="D94" i="17"/>
  <c r="C94" i="17"/>
  <c r="B94" i="17"/>
  <c r="A94" i="17"/>
  <c r="I93" i="17"/>
  <c r="H93" i="17"/>
  <c r="F93" i="17"/>
  <c r="E93" i="17"/>
  <c r="D93" i="17"/>
  <c r="C93" i="17"/>
  <c r="B93" i="17"/>
  <c r="A93" i="17"/>
  <c r="I92" i="17"/>
  <c r="H92" i="17"/>
  <c r="F92" i="17"/>
  <c r="E92" i="17"/>
  <c r="D92" i="17"/>
  <c r="C92" i="17"/>
  <c r="B92" i="17"/>
  <c r="A92" i="17"/>
  <c r="I91" i="17"/>
  <c r="E91" i="17"/>
  <c r="F91" i="17" s="1"/>
  <c r="D91" i="17"/>
  <c r="C91" i="17"/>
  <c r="B91" i="17"/>
  <c r="A91" i="17"/>
  <c r="I90" i="17"/>
  <c r="F90" i="17"/>
  <c r="E90" i="17"/>
  <c r="H90" i="17" s="1"/>
  <c r="D90" i="17"/>
  <c r="C90" i="17"/>
  <c r="G90" i="17" s="1"/>
  <c r="B90" i="17"/>
  <c r="A90" i="17"/>
  <c r="I89" i="17"/>
  <c r="E89" i="17"/>
  <c r="D89" i="17"/>
  <c r="C89" i="17"/>
  <c r="B89" i="17"/>
  <c r="A89" i="17"/>
  <c r="I88" i="17"/>
  <c r="E88" i="17"/>
  <c r="D88" i="17"/>
  <c r="C88" i="17"/>
  <c r="B88" i="17"/>
  <c r="A88" i="17"/>
  <c r="I87" i="17"/>
  <c r="H87" i="17"/>
  <c r="E87" i="17"/>
  <c r="D87" i="17"/>
  <c r="F87" i="17" s="1"/>
  <c r="C87" i="17"/>
  <c r="B87" i="17"/>
  <c r="A87" i="17"/>
  <c r="I86" i="17"/>
  <c r="H86" i="17"/>
  <c r="G86" i="17"/>
  <c r="F86" i="17"/>
  <c r="E86" i="17"/>
  <c r="D86" i="17"/>
  <c r="C86" i="17"/>
  <c r="B86" i="17"/>
  <c r="A86" i="17"/>
  <c r="I85" i="17"/>
  <c r="E85" i="17"/>
  <c r="D85" i="17"/>
  <c r="C85" i="17"/>
  <c r="B85" i="17"/>
  <c r="A85" i="17"/>
  <c r="I84" i="17"/>
  <c r="F84" i="17"/>
  <c r="G84" i="17" s="1"/>
  <c r="E84" i="17"/>
  <c r="D84" i="17"/>
  <c r="H84" i="17" s="1"/>
  <c r="C84" i="17"/>
  <c r="B84" i="17"/>
  <c r="A84" i="17"/>
  <c r="I83" i="17"/>
  <c r="H83" i="17"/>
  <c r="G83" i="17"/>
  <c r="E83" i="17"/>
  <c r="D83" i="17"/>
  <c r="F83" i="17" s="1"/>
  <c r="C83" i="17"/>
  <c r="B83" i="17"/>
  <c r="A83" i="17"/>
  <c r="I82" i="17"/>
  <c r="E82" i="17"/>
  <c r="D82" i="17"/>
  <c r="C82" i="17"/>
  <c r="B82" i="17"/>
  <c r="A82" i="17"/>
  <c r="I81" i="17"/>
  <c r="H81" i="17"/>
  <c r="E81" i="17"/>
  <c r="D81" i="17"/>
  <c r="F81" i="17" s="1"/>
  <c r="C81" i="17"/>
  <c r="G81" i="17" s="1"/>
  <c r="B81" i="17"/>
  <c r="A81" i="17"/>
  <c r="I80" i="17"/>
  <c r="H80" i="17"/>
  <c r="G80" i="17"/>
  <c r="F80" i="17"/>
  <c r="E80" i="17"/>
  <c r="D80" i="17"/>
  <c r="C80" i="17"/>
  <c r="B80" i="17"/>
  <c r="A80" i="17"/>
  <c r="I79" i="17"/>
  <c r="H79" i="17"/>
  <c r="F79" i="17"/>
  <c r="E79" i="17"/>
  <c r="D79" i="17"/>
  <c r="C79" i="17"/>
  <c r="B79" i="17"/>
  <c r="A79" i="17"/>
  <c r="I78" i="17"/>
  <c r="F78" i="17"/>
  <c r="E78" i="17"/>
  <c r="D78" i="17"/>
  <c r="C78" i="17"/>
  <c r="G78" i="17" s="1"/>
  <c r="B78" i="17"/>
  <c r="A78" i="17"/>
  <c r="I77" i="17"/>
  <c r="E77" i="17"/>
  <c r="D77" i="17"/>
  <c r="C77" i="17"/>
  <c r="G77" i="17" s="1"/>
  <c r="B77" i="17"/>
  <c r="A77" i="17"/>
  <c r="I76" i="17"/>
  <c r="H76" i="17"/>
  <c r="G76" i="17"/>
  <c r="F76" i="17"/>
  <c r="E76" i="17"/>
  <c r="D76" i="17"/>
  <c r="C76" i="17"/>
  <c r="B76" i="17"/>
  <c r="A76" i="17"/>
  <c r="I75" i="17"/>
  <c r="E75" i="17"/>
  <c r="D75" i="17"/>
  <c r="C75" i="17"/>
  <c r="B75" i="17"/>
  <c r="A75" i="17"/>
  <c r="I74" i="17"/>
  <c r="G74" i="17"/>
  <c r="E74" i="17"/>
  <c r="D74" i="17"/>
  <c r="C74" i="17"/>
  <c r="B74" i="17"/>
  <c r="A74" i="17"/>
  <c r="I73" i="17"/>
  <c r="F73" i="17"/>
  <c r="G73" i="17" s="1"/>
  <c r="E73" i="17"/>
  <c r="D73" i="17"/>
  <c r="C73" i="17"/>
  <c r="B73" i="17"/>
  <c r="A73" i="17"/>
  <c r="I72" i="17"/>
  <c r="H72" i="17"/>
  <c r="E72" i="17"/>
  <c r="F72" i="17" s="1"/>
  <c r="D72" i="17"/>
  <c r="C72" i="17"/>
  <c r="B72" i="17"/>
  <c r="A72" i="17"/>
  <c r="I71" i="17"/>
  <c r="H71" i="17"/>
  <c r="G71" i="17"/>
  <c r="F71" i="17"/>
  <c r="E71" i="17"/>
  <c r="D71" i="17"/>
  <c r="C71" i="17"/>
  <c r="B71" i="17"/>
  <c r="A71" i="17"/>
  <c r="I70" i="17"/>
  <c r="F70" i="17"/>
  <c r="G70" i="17" s="1"/>
  <c r="E70" i="17"/>
  <c r="D70" i="17"/>
  <c r="C70" i="17"/>
  <c r="B70" i="17"/>
  <c r="A70" i="17"/>
  <c r="I69" i="17"/>
  <c r="E69" i="17"/>
  <c r="D69" i="17"/>
  <c r="C69" i="17"/>
  <c r="B69" i="17"/>
  <c r="A69" i="17"/>
  <c r="I68" i="17"/>
  <c r="H68" i="17"/>
  <c r="E68" i="17"/>
  <c r="F68" i="17" s="1"/>
  <c r="G68" i="17" s="1"/>
  <c r="D68" i="17"/>
  <c r="C68" i="17"/>
  <c r="B68" i="17"/>
  <c r="A68" i="17"/>
  <c r="I67" i="17"/>
  <c r="G67" i="17"/>
  <c r="E67" i="17"/>
  <c r="F67" i="17" s="1"/>
  <c r="D67" i="17"/>
  <c r="C67" i="17"/>
  <c r="B67" i="17"/>
  <c r="A67" i="17"/>
  <c r="I66" i="17"/>
  <c r="H66" i="17"/>
  <c r="E66" i="17"/>
  <c r="D66" i="17"/>
  <c r="F66" i="17" s="1"/>
  <c r="C66" i="17"/>
  <c r="G66" i="17" s="1"/>
  <c r="B66" i="17"/>
  <c r="A66" i="17"/>
  <c r="I65" i="17"/>
  <c r="H65" i="17"/>
  <c r="G65" i="17"/>
  <c r="E65" i="17"/>
  <c r="D65" i="17"/>
  <c r="F65" i="17" s="1"/>
  <c r="C65" i="17"/>
  <c r="B65" i="17"/>
  <c r="A65" i="17"/>
  <c r="I64" i="17"/>
  <c r="H64" i="17"/>
  <c r="E64" i="17"/>
  <c r="D64" i="17"/>
  <c r="C64" i="17"/>
  <c r="B64" i="17"/>
  <c r="A64" i="17"/>
  <c r="I63" i="17"/>
  <c r="E63" i="17"/>
  <c r="D63" i="17"/>
  <c r="C63" i="17"/>
  <c r="B63" i="17"/>
  <c r="A63" i="17"/>
  <c r="I62" i="17"/>
  <c r="E62" i="17"/>
  <c r="D62" i="17"/>
  <c r="C62" i="17"/>
  <c r="G62" i="17" s="1"/>
  <c r="B62" i="17"/>
  <c r="A62" i="17"/>
  <c r="I61" i="17"/>
  <c r="H61" i="17"/>
  <c r="E61" i="17"/>
  <c r="D61" i="17"/>
  <c r="C61" i="17"/>
  <c r="B61" i="17"/>
  <c r="A61" i="17"/>
  <c r="I60" i="17"/>
  <c r="E60" i="17"/>
  <c r="D60" i="17"/>
  <c r="C60" i="17"/>
  <c r="B60" i="17"/>
  <c r="A60" i="17"/>
  <c r="I59" i="17"/>
  <c r="G59" i="17"/>
  <c r="E59" i="17"/>
  <c r="D59" i="17"/>
  <c r="C59" i="17"/>
  <c r="B59" i="17"/>
  <c r="A59" i="17"/>
  <c r="I58" i="17"/>
  <c r="E58" i="17"/>
  <c r="D58" i="17"/>
  <c r="C58" i="17"/>
  <c r="B58" i="17"/>
  <c r="A58" i="17"/>
  <c r="I57" i="17"/>
  <c r="H57" i="17"/>
  <c r="G57" i="17"/>
  <c r="E57" i="17"/>
  <c r="D57" i="17"/>
  <c r="F57" i="17" s="1"/>
  <c r="C57" i="17"/>
  <c r="B57" i="17"/>
  <c r="A57" i="17"/>
  <c r="I56" i="17"/>
  <c r="H56" i="17"/>
  <c r="F56" i="17"/>
  <c r="E56" i="17"/>
  <c r="D56" i="17"/>
  <c r="C56" i="17"/>
  <c r="B56" i="17"/>
  <c r="A56" i="17"/>
  <c r="I55" i="17"/>
  <c r="H55" i="17"/>
  <c r="E55" i="17"/>
  <c r="F55" i="17" s="1"/>
  <c r="G55" i="17" s="1"/>
  <c r="D55" i="17"/>
  <c r="C55" i="17"/>
  <c r="B55" i="17"/>
  <c r="A55" i="17"/>
  <c r="I54" i="17"/>
  <c r="G54" i="17"/>
  <c r="E54" i="17"/>
  <c r="D54" i="17"/>
  <c r="C54" i="17"/>
  <c r="B54" i="17"/>
  <c r="A54" i="17"/>
  <c r="I53" i="17"/>
  <c r="F53" i="17"/>
  <c r="E53" i="17"/>
  <c r="D53" i="17"/>
  <c r="H53" i="17" s="1"/>
  <c r="C53" i="17"/>
  <c r="G53" i="17" s="1"/>
  <c r="B53" i="17"/>
  <c r="A53" i="17"/>
  <c r="I52" i="17"/>
  <c r="E52" i="17"/>
  <c r="F52" i="17" s="1"/>
  <c r="D52" i="17"/>
  <c r="C52" i="17"/>
  <c r="G52" i="17" s="1"/>
  <c r="B52" i="17"/>
  <c r="A52" i="17"/>
  <c r="I51" i="17"/>
  <c r="E51" i="17"/>
  <c r="D51" i="17"/>
  <c r="C51" i="17"/>
  <c r="B51" i="17"/>
  <c r="A51" i="17"/>
  <c r="I50" i="17"/>
  <c r="E50" i="17"/>
  <c r="D50" i="17"/>
  <c r="C50" i="17"/>
  <c r="B50" i="17"/>
  <c r="A50" i="17"/>
  <c r="I49" i="17"/>
  <c r="G49" i="17"/>
  <c r="E49" i="17"/>
  <c r="D49" i="17"/>
  <c r="C49" i="17"/>
  <c r="B49" i="17"/>
  <c r="A49" i="17"/>
  <c r="I48" i="17"/>
  <c r="E48" i="17"/>
  <c r="D48" i="17"/>
  <c r="F48" i="17" s="1"/>
  <c r="G48" i="17" s="1"/>
  <c r="C48" i="17"/>
  <c r="B48" i="17"/>
  <c r="A48" i="17"/>
  <c r="I47" i="17"/>
  <c r="H47" i="17"/>
  <c r="F47" i="17"/>
  <c r="E47" i="17"/>
  <c r="D47" i="17"/>
  <c r="C47" i="17"/>
  <c r="B47" i="17"/>
  <c r="A47" i="17"/>
  <c r="I46" i="17"/>
  <c r="F46" i="17"/>
  <c r="G46" i="17" s="1"/>
  <c r="E46" i="17"/>
  <c r="D46" i="17"/>
  <c r="C46" i="17"/>
  <c r="B46" i="17"/>
  <c r="A46" i="17"/>
  <c r="I45" i="17"/>
  <c r="E45" i="17"/>
  <c r="D45" i="17"/>
  <c r="C45" i="17"/>
  <c r="B45" i="17"/>
  <c r="A45" i="17"/>
  <c r="I44" i="17"/>
  <c r="H44" i="17"/>
  <c r="E44" i="17"/>
  <c r="D44" i="17"/>
  <c r="F44" i="17" s="1"/>
  <c r="C44" i="17"/>
  <c r="G44" i="17" s="1"/>
  <c r="B44" i="17"/>
  <c r="A44" i="17"/>
  <c r="I43" i="17"/>
  <c r="H43" i="17"/>
  <c r="G43" i="17"/>
  <c r="F43" i="17"/>
  <c r="E43" i="17"/>
  <c r="D43" i="17"/>
  <c r="C43" i="17"/>
  <c r="B43" i="17"/>
  <c r="A43" i="17"/>
  <c r="I42" i="17"/>
  <c r="F42" i="17"/>
  <c r="G42" i="17" s="1"/>
  <c r="E42" i="17"/>
  <c r="D42" i="17"/>
  <c r="H42" i="17" s="1"/>
  <c r="C42" i="17"/>
  <c r="B42" i="17"/>
  <c r="A42" i="17"/>
  <c r="I41" i="17"/>
  <c r="H41" i="17"/>
  <c r="E41" i="17"/>
  <c r="D41" i="17"/>
  <c r="F41" i="17" s="1"/>
  <c r="C41" i="17"/>
  <c r="B41" i="17"/>
  <c r="A41" i="17"/>
  <c r="I40" i="17"/>
  <c r="G40" i="17"/>
  <c r="E40" i="17"/>
  <c r="D40" i="17"/>
  <c r="C40" i="17"/>
  <c r="B40" i="17"/>
  <c r="A40" i="17"/>
  <c r="I39" i="17"/>
  <c r="E39" i="17"/>
  <c r="D39" i="17"/>
  <c r="C39" i="17"/>
  <c r="B39" i="17"/>
  <c r="A39" i="17"/>
  <c r="I38" i="17"/>
  <c r="E38" i="17"/>
  <c r="D38" i="17"/>
  <c r="C38" i="17"/>
  <c r="B38" i="17"/>
  <c r="A38" i="17"/>
  <c r="I37" i="17"/>
  <c r="E37" i="17"/>
  <c r="D37" i="17"/>
  <c r="C37" i="17"/>
  <c r="B37" i="17"/>
  <c r="A37" i="17"/>
  <c r="I36" i="17"/>
  <c r="E36" i="17"/>
  <c r="D36" i="17"/>
  <c r="C36" i="17"/>
  <c r="B36" i="17"/>
  <c r="A36" i="17"/>
  <c r="I35" i="17"/>
  <c r="H35" i="17"/>
  <c r="E35" i="17"/>
  <c r="D35" i="17"/>
  <c r="C35" i="17"/>
  <c r="G35" i="17" s="1"/>
  <c r="B35" i="17"/>
  <c r="A35" i="17"/>
  <c r="I34" i="17"/>
  <c r="E34" i="17"/>
  <c r="D34" i="17"/>
  <c r="C34" i="17"/>
  <c r="B34" i="17"/>
  <c r="A34" i="17"/>
  <c r="I33" i="17"/>
  <c r="H33" i="17"/>
  <c r="F33" i="17"/>
  <c r="E33" i="17"/>
  <c r="D33" i="17"/>
  <c r="C33" i="17"/>
  <c r="G33" i="17" s="1"/>
  <c r="B33" i="17"/>
  <c r="A33" i="17"/>
  <c r="I32" i="17"/>
  <c r="H32" i="17"/>
  <c r="F32" i="17"/>
  <c r="G32" i="17" s="1"/>
  <c r="E32" i="17"/>
  <c r="D32" i="17"/>
  <c r="C32" i="17"/>
  <c r="B32" i="17"/>
  <c r="A32" i="17"/>
  <c r="I31" i="17"/>
  <c r="H31" i="17"/>
  <c r="E31" i="17"/>
  <c r="D31" i="17"/>
  <c r="C31" i="17"/>
  <c r="G31" i="17" s="1"/>
  <c r="B31" i="17"/>
  <c r="A31" i="17"/>
  <c r="I30" i="17"/>
  <c r="E30" i="17"/>
  <c r="D30" i="17"/>
  <c r="C30" i="17"/>
  <c r="G30" i="17" s="1"/>
  <c r="B30" i="17"/>
  <c r="A30" i="17"/>
  <c r="I29" i="17"/>
  <c r="E29" i="17"/>
  <c r="F29" i="17" s="1"/>
  <c r="D29" i="17"/>
  <c r="C29" i="17"/>
  <c r="B29" i="17"/>
  <c r="A29" i="17"/>
  <c r="I28" i="17"/>
  <c r="F28" i="17"/>
  <c r="G28" i="17" s="1"/>
  <c r="E28" i="17"/>
  <c r="D28" i="17"/>
  <c r="H28" i="17" s="1"/>
  <c r="C28" i="17"/>
  <c r="B28" i="17"/>
  <c r="A28" i="17"/>
  <c r="I27" i="17"/>
  <c r="E27" i="17"/>
  <c r="D27" i="17"/>
  <c r="C27" i="17"/>
  <c r="B27" i="17"/>
  <c r="A27" i="17"/>
  <c r="I26" i="17"/>
  <c r="E26" i="17"/>
  <c r="D26" i="17"/>
  <c r="C26" i="17"/>
  <c r="B26" i="17"/>
  <c r="A26" i="17"/>
  <c r="I25" i="17"/>
  <c r="H25" i="17"/>
  <c r="F25" i="17"/>
  <c r="E25" i="17"/>
  <c r="D25" i="17"/>
  <c r="C25" i="17"/>
  <c r="G25" i="17" s="1"/>
  <c r="B25" i="17"/>
  <c r="A25" i="17"/>
  <c r="I24" i="17"/>
  <c r="E24" i="17"/>
  <c r="F24" i="17" s="1"/>
  <c r="G24" i="17" s="1"/>
  <c r="D24" i="17"/>
  <c r="C24" i="17"/>
  <c r="B24" i="17"/>
  <c r="A24" i="17"/>
  <c r="I23" i="17"/>
  <c r="E23" i="17"/>
  <c r="D23" i="17"/>
  <c r="C23" i="17"/>
  <c r="B23" i="17"/>
  <c r="A23" i="17"/>
  <c r="I22" i="17"/>
  <c r="H22" i="17"/>
  <c r="F22" i="17"/>
  <c r="G22" i="17" s="1"/>
  <c r="E22" i="17"/>
  <c r="D22" i="17"/>
  <c r="C22" i="17"/>
  <c r="B22" i="17"/>
  <c r="A22" i="17"/>
  <c r="I21" i="17"/>
  <c r="H21" i="17"/>
  <c r="E21" i="17"/>
  <c r="D21" i="17"/>
  <c r="C21" i="17"/>
  <c r="B21" i="17"/>
  <c r="A21" i="17"/>
  <c r="I20" i="17"/>
  <c r="G20" i="17"/>
  <c r="F20" i="17"/>
  <c r="E20" i="17"/>
  <c r="H20" i="17" s="1"/>
  <c r="D20" i="17"/>
  <c r="C20" i="17"/>
  <c r="B20" i="17"/>
  <c r="A20" i="17"/>
  <c r="I19" i="17"/>
  <c r="H19" i="17"/>
  <c r="E19" i="17"/>
  <c r="D19" i="17"/>
  <c r="F19" i="17" s="1"/>
  <c r="C19" i="17"/>
  <c r="G19" i="17" s="1"/>
  <c r="B19" i="17"/>
  <c r="A19" i="17"/>
  <c r="I18" i="17"/>
  <c r="E18" i="17"/>
  <c r="D18" i="17"/>
  <c r="C18" i="17"/>
  <c r="B18" i="17"/>
  <c r="A18" i="17"/>
  <c r="I17" i="17"/>
  <c r="H17" i="17"/>
  <c r="E17" i="17"/>
  <c r="D17" i="17"/>
  <c r="C17" i="17"/>
  <c r="B17" i="17"/>
  <c r="A17" i="17"/>
  <c r="I16" i="17"/>
  <c r="E16" i="17"/>
  <c r="D16" i="17"/>
  <c r="C16" i="17"/>
  <c r="B16" i="17"/>
  <c r="A16" i="17"/>
  <c r="I15" i="17"/>
  <c r="H15" i="17"/>
  <c r="E15" i="17"/>
  <c r="F15" i="17" s="1"/>
  <c r="G15" i="17" s="1"/>
  <c r="D15" i="17"/>
  <c r="C15" i="17"/>
  <c r="B15" i="17"/>
  <c r="A15" i="17"/>
  <c r="I14" i="17"/>
  <c r="E14" i="17"/>
  <c r="D14" i="17"/>
  <c r="C14" i="17"/>
  <c r="B14" i="17"/>
  <c r="A14" i="17"/>
  <c r="I13" i="17"/>
  <c r="F13" i="17"/>
  <c r="G13" i="17" s="1"/>
  <c r="E13" i="17"/>
  <c r="H13" i="17" s="1"/>
  <c r="D13" i="17"/>
  <c r="C13" i="17"/>
  <c r="B13" i="17"/>
  <c r="A13" i="17"/>
  <c r="I12" i="17"/>
  <c r="F12" i="17"/>
  <c r="E12" i="17"/>
  <c r="H12" i="17" s="1"/>
  <c r="D12" i="17"/>
  <c r="C12" i="17"/>
  <c r="G12" i="17" s="1"/>
  <c r="B12" i="17"/>
  <c r="A12" i="17"/>
  <c r="I11" i="17"/>
  <c r="E11" i="17"/>
  <c r="H11" i="17" s="1"/>
  <c r="D11" i="17"/>
  <c r="C11" i="17"/>
  <c r="G11" i="17" s="1"/>
  <c r="B11" i="17"/>
  <c r="A11" i="17"/>
  <c r="I10" i="17"/>
  <c r="H10" i="17"/>
  <c r="G10" i="17"/>
  <c r="E10" i="17"/>
  <c r="D10" i="17"/>
  <c r="F10" i="17" s="1"/>
  <c r="C10" i="17"/>
  <c r="B10" i="17"/>
  <c r="A10" i="17"/>
  <c r="I9" i="17"/>
  <c r="H9" i="17"/>
  <c r="G9" i="17"/>
  <c r="E9" i="17"/>
  <c r="D9" i="17"/>
  <c r="F9" i="17" s="1"/>
  <c r="C9" i="17"/>
  <c r="B9" i="17"/>
  <c r="A9" i="17"/>
  <c r="I8" i="17"/>
  <c r="G8" i="17"/>
  <c r="E8" i="17"/>
  <c r="D8" i="17"/>
  <c r="C8" i="17"/>
  <c r="B8" i="17"/>
  <c r="A8" i="17"/>
  <c r="I7" i="17"/>
  <c r="E7" i="17"/>
  <c r="F7" i="17" s="1"/>
  <c r="D7" i="17"/>
  <c r="C7" i="17"/>
  <c r="G7" i="17" s="1"/>
  <c r="B7" i="17"/>
  <c r="A7" i="17"/>
  <c r="I6" i="17"/>
  <c r="E6" i="17"/>
  <c r="D6" i="17"/>
  <c r="C6" i="17"/>
  <c r="B6" i="17"/>
  <c r="A6" i="17"/>
  <c r="I5" i="17"/>
  <c r="F5" i="17"/>
  <c r="G5" i="17" s="1"/>
  <c r="E5" i="17"/>
  <c r="H5" i="17" s="1"/>
  <c r="D5" i="17"/>
  <c r="C5" i="17"/>
  <c r="B5" i="17"/>
  <c r="A5" i="17"/>
  <c r="A142" i="16"/>
  <c r="B69" i="16"/>
  <c r="A59" i="16"/>
  <c r="B57" i="16"/>
  <c r="A48" i="16"/>
  <c r="A45" i="16"/>
  <c r="B38" i="16"/>
  <c r="A37" i="16"/>
  <c r="B32" i="16"/>
  <c r="A26" i="16"/>
  <c r="A20" i="16"/>
  <c r="A15" i="16"/>
  <c r="A8" i="16"/>
  <c r="B4" i="16"/>
  <c r="A3" i="16"/>
  <c r="A24" i="15"/>
  <c r="A23" i="15"/>
  <c r="A22" i="15"/>
  <c r="A21" i="15"/>
  <c r="A20" i="15"/>
  <c r="H19" i="15"/>
  <c r="G19" i="15"/>
  <c r="I18" i="15"/>
  <c r="H18" i="15"/>
  <c r="G18" i="15"/>
  <c r="I17" i="15"/>
  <c r="H17" i="15"/>
  <c r="G17" i="15"/>
  <c r="I16" i="15"/>
  <c r="H16" i="15"/>
  <c r="G16" i="15"/>
  <c r="H15" i="15"/>
  <c r="G15" i="15"/>
  <c r="B15" i="15"/>
  <c r="A15" i="15"/>
  <c r="H14" i="15"/>
  <c r="I14" i="15" s="1"/>
  <c r="G14" i="15"/>
  <c r="B14" i="15"/>
  <c r="A14" i="15"/>
  <c r="A7" i="15"/>
  <c r="B57" i="14"/>
  <c r="A57" i="14"/>
  <c r="B56" i="14"/>
  <c r="B55" i="14"/>
  <c r="B54" i="14"/>
  <c r="B53" i="14"/>
  <c r="B52" i="14"/>
  <c r="A52" i="14"/>
  <c r="B51" i="14"/>
  <c r="B50" i="14"/>
  <c r="B49" i="14"/>
  <c r="B48" i="14"/>
  <c r="B47" i="14"/>
  <c r="A47" i="14"/>
  <c r="B46" i="14"/>
  <c r="A46" i="14"/>
  <c r="B45" i="14"/>
  <c r="B44" i="14"/>
  <c r="A44" i="14"/>
  <c r="B43" i="14"/>
  <c r="B42" i="14"/>
  <c r="B41" i="14"/>
  <c r="B40" i="14"/>
  <c r="B39" i="14"/>
  <c r="A39" i="14"/>
  <c r="B38" i="14"/>
  <c r="B37" i="14"/>
  <c r="B36" i="14"/>
  <c r="B35" i="14"/>
  <c r="B34" i="14"/>
  <c r="B33" i="14"/>
  <c r="A33" i="14"/>
  <c r="CB28" i="14" a="1"/>
  <c r="CB28" i="14"/>
  <c r="BZ28" i="14" a="1"/>
  <c r="BZ28" i="14" s="1"/>
  <c r="BY28" i="14" a="1"/>
  <c r="BY28" i="14"/>
  <c r="BW28" i="14" a="1"/>
  <c r="BW28" i="14" s="1"/>
  <c r="BV28" i="14" a="1"/>
  <c r="BV28" i="14"/>
  <c r="BU28" i="14" a="1"/>
  <c r="BU28" i="14" s="1"/>
  <c r="BS28" i="14" a="1"/>
  <c r="BS28" i="14" s="1"/>
  <c r="BR28" i="14" a="1"/>
  <c r="BR28" i="14" s="1"/>
  <c r="BP28" i="14" a="1"/>
  <c r="BP28" i="14"/>
  <c r="BM28" i="14" a="1"/>
  <c r="BM28" i="14"/>
  <c r="BJ28" i="14" a="1"/>
  <c r="BJ28" i="14"/>
  <c r="BI28" i="14" a="1"/>
  <c r="BI28" i="14" s="1"/>
  <c r="BE28" i="14" a="1"/>
  <c r="BE28" i="14" s="1"/>
  <c r="BD28" i="14" a="1"/>
  <c r="BD28" i="14" s="1"/>
  <c r="BC28" i="14" a="1"/>
  <c r="BC28" i="14" s="1"/>
  <c r="BB28" i="14" a="1"/>
  <c r="BB28" i="14"/>
  <c r="AY28" i="14" a="1"/>
  <c r="AY28" i="14" s="1"/>
  <c r="AW28" i="14" a="1"/>
  <c r="AW28" i="14"/>
  <c r="AV28" i="14" a="1"/>
  <c r="AV28" i="14"/>
  <c r="AU28" i="14" a="1"/>
  <c r="AU28" i="14" s="1"/>
  <c r="AR28" i="14" a="1"/>
  <c r="AR28" i="14" s="1"/>
  <c r="AQ28" i="14" a="1"/>
  <c r="AQ28" i="14" s="1"/>
  <c r="AP28" i="14" a="1"/>
  <c r="AP28" i="14" s="1"/>
  <c r="AO28" i="14" a="1"/>
  <c r="AO28" i="14" s="1"/>
  <c r="AN28" i="14" a="1"/>
  <c r="AN28" i="14"/>
  <c r="AL28" i="14" a="1"/>
  <c r="AL28" i="14" s="1"/>
  <c r="AK28" i="14" a="1"/>
  <c r="AK28" i="14" s="1"/>
  <c r="AJ28" i="14" a="1"/>
  <c r="AJ28" i="14" s="1"/>
  <c r="AG28" i="14" a="1"/>
  <c r="AG28" i="14" s="1"/>
  <c r="AE28" i="14" a="1"/>
  <c r="AE28" i="14" s="1"/>
  <c r="AD28" i="14" a="1"/>
  <c r="AD28" i="14"/>
  <c r="AB28" i="14" a="1"/>
  <c r="AB28" i="14"/>
  <c r="AA28" i="14" a="1"/>
  <c r="AA28" i="14" s="1"/>
  <c r="Y28" i="14" a="1"/>
  <c r="Y28" i="14" s="1"/>
  <c r="X28" i="14" a="1"/>
  <c r="X28" i="14" s="1"/>
  <c r="V28" i="14" a="1"/>
  <c r="V28" i="14"/>
  <c r="U28" i="14" a="1"/>
  <c r="U28" i="14"/>
  <c r="T28" i="14" a="1"/>
  <c r="T28" i="14" s="1"/>
  <c r="O28" i="14" a="1"/>
  <c r="O28" i="14" s="1"/>
  <c r="N28" i="14" a="1"/>
  <c r="N28" i="14"/>
  <c r="K28" i="14" a="1"/>
  <c r="K28" i="14"/>
  <c r="I28" i="14" a="1"/>
  <c r="I28" i="14" s="1"/>
  <c r="H28" i="14" a="1"/>
  <c r="H28" i="14"/>
  <c r="G28" i="14" a="1"/>
  <c r="G28" i="14" s="1"/>
  <c r="D28" i="14"/>
  <c r="C28" i="14"/>
  <c r="A28" i="14"/>
  <c r="CH27" i="14" a="1"/>
  <c r="CH27" i="14" s="1"/>
  <c r="CG27" i="14" a="1"/>
  <c r="CG27" i="14" s="1"/>
  <c r="CF27" i="14" a="1"/>
  <c r="CF27" i="14"/>
  <c r="CE27" i="14" a="1"/>
  <c r="CE27" i="14"/>
  <c r="CD27" i="14" a="1"/>
  <c r="CD27" i="14" s="1"/>
  <c r="CC27" i="14"/>
  <c r="CB27" i="14" a="1"/>
  <c r="CB27" i="14" s="1"/>
  <c r="CA27" i="14" a="1"/>
  <c r="CA27" i="14"/>
  <c r="BZ27" i="14" a="1"/>
  <c r="BZ27" i="14"/>
  <c r="BY27" i="14" a="1"/>
  <c r="BY27" i="14"/>
  <c r="BX27" i="14" a="1"/>
  <c r="BX27" i="14"/>
  <c r="BW27" i="14" a="1"/>
  <c r="BW27" i="14" s="1"/>
  <c r="BV27" i="14" a="1"/>
  <c r="BV27" i="14"/>
  <c r="BU27" i="14" a="1"/>
  <c r="BU27" i="14" s="1"/>
  <c r="BT27" i="14" a="1"/>
  <c r="BT27" i="14"/>
  <c r="BS27" i="14" a="1"/>
  <c r="BS27" i="14"/>
  <c r="BQ27" i="14" a="1"/>
  <c r="BQ27" i="14" s="1"/>
  <c r="BP27" i="14" a="1"/>
  <c r="BP27" i="14" s="1"/>
  <c r="BO27" i="14" a="1"/>
  <c r="BO27" i="14" s="1"/>
  <c r="BN27" i="14" a="1"/>
  <c r="BN27" i="14" s="1"/>
  <c r="BM27" i="14" a="1"/>
  <c r="BM27" i="14"/>
  <c r="BL27" i="14" a="1"/>
  <c r="BL27" i="14"/>
  <c r="BK27" i="14" a="1"/>
  <c r="BK27" i="14" s="1"/>
  <c r="BJ27" i="14" a="1"/>
  <c r="BJ27" i="14" s="1"/>
  <c r="BI27" i="14" a="1"/>
  <c r="BI27" i="14"/>
  <c r="BH27" i="14" a="1"/>
  <c r="BH27" i="14" s="1"/>
  <c r="BF27" i="14" a="1"/>
  <c r="BF27" i="14" s="1"/>
  <c r="BE27" i="14" a="1"/>
  <c r="BE27" i="14"/>
  <c r="BD27" i="14" a="1"/>
  <c r="BD27" i="14" s="1"/>
  <c r="BC27" i="14" a="1"/>
  <c r="BC27" i="14"/>
  <c r="BB27" i="14" a="1"/>
  <c r="BB27" i="14" s="1"/>
  <c r="BA27" i="14" a="1"/>
  <c r="BA27" i="14"/>
  <c r="AZ27" i="14" a="1"/>
  <c r="AZ27" i="14"/>
  <c r="AY27" i="14" a="1"/>
  <c r="AY27" i="14" s="1"/>
  <c r="AX27" i="14" a="1"/>
  <c r="AX27" i="14" s="1"/>
  <c r="AW27" i="14" a="1"/>
  <c r="AW27" i="14"/>
  <c r="AU27" i="14" a="1"/>
  <c r="AU27" i="14"/>
  <c r="AT27" i="14" a="1"/>
  <c r="AT27" i="14"/>
  <c r="AS27" i="14" a="1"/>
  <c r="AS27" i="14"/>
  <c r="AR27" i="14" a="1"/>
  <c r="AR27" i="14" s="1"/>
  <c r="AQ27" i="14" a="1"/>
  <c r="AQ27" i="14" s="1"/>
  <c r="AP27" i="14" a="1"/>
  <c r="AP27" i="14"/>
  <c r="AO27" i="14" a="1"/>
  <c r="AO27" i="14"/>
  <c r="AN27" i="14" a="1"/>
  <c r="AN27" i="14"/>
  <c r="AM27" i="14" a="1"/>
  <c r="AM27" i="14"/>
  <c r="AL27" i="14" a="1"/>
  <c r="AL27" i="14"/>
  <c r="AJ27" i="14" a="1"/>
  <c r="AJ27" i="14"/>
  <c r="AI27" i="14" a="1"/>
  <c r="AI27" i="14"/>
  <c r="AH27" i="14" a="1"/>
  <c r="AH27" i="14"/>
  <c r="AG27" i="14" a="1"/>
  <c r="AG27" i="14" s="1"/>
  <c r="AF27" i="14" a="1"/>
  <c r="AF27" i="14"/>
  <c r="AE27" i="14" a="1"/>
  <c r="AE27" i="14" s="1"/>
  <c r="AD27" i="14" a="1"/>
  <c r="AD27" i="14" s="1"/>
  <c r="AC27" i="14" a="1"/>
  <c r="AC27" i="14"/>
  <c r="AB27" i="14" a="1"/>
  <c r="AB27" i="14"/>
  <c r="AA27" i="14" a="1"/>
  <c r="AA27" i="14" s="1"/>
  <c r="Y27" i="14" a="1"/>
  <c r="Y27" i="14"/>
  <c r="X27" i="14" a="1"/>
  <c r="X27" i="14" s="1"/>
  <c r="W27" i="14" a="1"/>
  <c r="W27" i="14" s="1"/>
  <c r="V27" i="14" a="1"/>
  <c r="V27" i="14" s="1"/>
  <c r="U27" i="14" a="1"/>
  <c r="U27" i="14" s="1"/>
  <c r="T27" i="14" a="1"/>
  <c r="T27" i="14"/>
  <c r="S27" i="14" a="1"/>
  <c r="S27" i="14"/>
  <c r="R27" i="14" a="1"/>
  <c r="R27" i="14" s="1"/>
  <c r="Q27" i="14" a="1"/>
  <c r="Q27" i="14" s="1"/>
  <c r="P27" i="14" a="1"/>
  <c r="P27" i="14"/>
  <c r="N27" i="14" a="1"/>
  <c r="N27" i="14"/>
  <c r="M27" i="14" a="1"/>
  <c r="M27" i="14"/>
  <c r="L27" i="14" a="1"/>
  <c r="L27" i="14" s="1"/>
  <c r="K27" i="14" a="1"/>
  <c r="K27" i="14"/>
  <c r="J27" i="14" a="1"/>
  <c r="J27" i="14"/>
  <c r="I27" i="14" a="1"/>
  <c r="I27" i="14"/>
  <c r="H27" i="14" a="1"/>
  <c r="H27" i="14" s="1"/>
  <c r="G27" i="14" a="1"/>
  <c r="G27" i="14"/>
  <c r="F27" i="14" a="1"/>
  <c r="F27" i="14"/>
  <c r="E27" i="14" a="1"/>
  <c r="E27" i="14" s="1"/>
  <c r="D27" i="14"/>
  <c r="CC27" i="14" s="1" a="1"/>
  <c r="C27" i="14"/>
  <c r="A27" i="14"/>
  <c r="A56" i="14" s="1"/>
  <c r="CA26" i="14" a="1"/>
  <c r="CA26" i="14" s="1"/>
  <c r="BH26" i="14" a="1"/>
  <c r="BH26" i="14" s="1"/>
  <c r="AP26" i="14" a="1"/>
  <c r="AP26" i="14" s="1"/>
  <c r="M26" i="14" a="1"/>
  <c r="M26" i="14" s="1"/>
  <c r="L26" i="14" a="1"/>
  <c r="L26" i="14" s="1"/>
  <c r="J26" i="14" a="1"/>
  <c r="J26" i="14" s="1"/>
  <c r="D26" i="14"/>
  <c r="C26" i="14"/>
  <c r="A26" i="14"/>
  <c r="A55" i="14" s="1"/>
  <c r="AA25" i="14" a="1"/>
  <c r="AA25" i="14" s="1"/>
  <c r="X25" i="14" a="1"/>
  <c r="X25" i="14" s="1"/>
  <c r="N25" i="14" a="1"/>
  <c r="N25" i="14" s="1"/>
  <c r="E25" i="14" a="1"/>
  <c r="E25" i="14" s="1"/>
  <c r="D25" i="14"/>
  <c r="C25" i="14"/>
  <c r="A25" i="14"/>
  <c r="A54" i="14" s="1"/>
  <c r="CH24" i="14" a="1"/>
  <c r="CH24" i="14" s="1"/>
  <c r="CF24" i="14" a="1"/>
  <c r="CF24" i="14" s="1"/>
  <c r="CD24" i="14" a="1"/>
  <c r="CD24" i="14" s="1"/>
  <c r="CB24" i="14" a="1"/>
  <c r="CB24" i="14" s="1"/>
  <c r="CA24" i="14" a="1"/>
  <c r="CA24" i="14" s="1"/>
  <c r="BZ24" i="14" a="1"/>
  <c r="BZ24" i="14"/>
  <c r="BX24" i="14" a="1"/>
  <c r="BX24" i="14" s="1"/>
  <c r="BW24" i="14" a="1"/>
  <c r="BW24" i="14" s="1"/>
  <c r="BV24" i="14" a="1"/>
  <c r="BV24" i="14"/>
  <c r="BU24" i="14" a="1"/>
  <c r="BU24" i="14"/>
  <c r="BT24" i="14" a="1"/>
  <c r="BT24" i="14"/>
  <c r="BS24" i="14" a="1"/>
  <c r="BS24" i="14" s="1"/>
  <c r="BN24" i="14" a="1"/>
  <c r="BN24" i="14"/>
  <c r="BM24" i="14" a="1"/>
  <c r="BM24" i="14" s="1"/>
  <c r="BJ24" i="14" a="1"/>
  <c r="BJ24" i="14"/>
  <c r="BH24" i="14" a="1"/>
  <c r="BH24" i="14" s="1"/>
  <c r="BG24" i="14" a="1"/>
  <c r="BG24" i="14" s="1"/>
  <c r="BE24" i="14" a="1"/>
  <c r="BE24" i="14" s="1"/>
  <c r="BB24" i="14" a="1"/>
  <c r="BB24" i="14"/>
  <c r="BA24" i="14" a="1"/>
  <c r="BA24" i="14" s="1"/>
  <c r="AY24" i="14"/>
  <c r="AW24" i="14" a="1"/>
  <c r="AW24" i="14" s="1"/>
  <c r="AV24" i="14" a="1"/>
  <c r="AV24" i="14"/>
  <c r="AT24" i="14" a="1"/>
  <c r="AT24" i="14" s="1"/>
  <c r="AS24" i="14" a="1"/>
  <c r="AS24" i="14" s="1"/>
  <c r="AR24" i="14" a="1"/>
  <c r="AR24" i="14"/>
  <c r="AN24" i="14" a="1"/>
  <c r="AN24" i="14"/>
  <c r="AM24" i="14" a="1"/>
  <c r="AM24" i="14"/>
  <c r="AL24" i="14" a="1"/>
  <c r="AL24" i="14"/>
  <c r="AG24" i="14" a="1"/>
  <c r="AG24" i="14"/>
  <c r="AF24" i="14" a="1"/>
  <c r="AF24" i="14"/>
  <c r="AE24" i="14" a="1"/>
  <c r="AE24" i="14" s="1"/>
  <c r="AB24" i="14" a="1"/>
  <c r="AB24" i="14" s="1"/>
  <c r="AA24" i="14" a="1"/>
  <c r="AA24" i="14" s="1"/>
  <c r="Z24" i="14" a="1"/>
  <c r="Z24" i="14"/>
  <c r="Y24" i="14" a="1"/>
  <c r="Y24" i="14"/>
  <c r="V24" i="14" a="1"/>
  <c r="V24" i="14"/>
  <c r="U24" i="14" a="1"/>
  <c r="U24" i="14" s="1"/>
  <c r="Q24" i="14" a="1"/>
  <c r="Q24" i="14" s="1"/>
  <c r="O24" i="14" a="1"/>
  <c r="O24" i="14"/>
  <c r="N24" i="14" a="1"/>
  <c r="N24" i="14"/>
  <c r="M24" i="14" a="1"/>
  <c r="M24" i="14" s="1"/>
  <c r="J24" i="14" a="1"/>
  <c r="J24" i="14" s="1"/>
  <c r="I24" i="14" a="1"/>
  <c r="I24" i="14"/>
  <c r="H24" i="14" a="1"/>
  <c r="H24" i="14"/>
  <c r="G24" i="14" a="1"/>
  <c r="G24" i="14" s="1"/>
  <c r="F24" i="14" a="1"/>
  <c r="F24" i="14" s="1"/>
  <c r="E24" i="14" a="1"/>
  <c r="E24" i="14" s="1"/>
  <c r="D24" i="14"/>
  <c r="AY24" i="14" s="1" a="1"/>
  <c r="A24" i="14"/>
  <c r="A53" i="14" s="1"/>
  <c r="BY23" i="14" a="1"/>
  <c r="BY23" i="14" s="1"/>
  <c r="BF23" i="14" a="1"/>
  <c r="BF23" i="14" s="1"/>
  <c r="AU23" i="14" a="1"/>
  <c r="AU23" i="14" s="1"/>
  <c r="AQ23" i="14" a="1"/>
  <c r="AQ23" i="14"/>
  <c r="AP23" i="14" a="1"/>
  <c r="AP23" i="14" s="1"/>
  <c r="R23" i="14" a="1"/>
  <c r="R23" i="14" s="1"/>
  <c r="D23" i="14"/>
  <c r="BZ23" i="14" s="1" a="1"/>
  <c r="BZ23" i="14" s="1"/>
  <c r="C23" i="14"/>
  <c r="A23" i="14"/>
  <c r="CH22" i="14" a="1"/>
  <c r="CH22" i="14"/>
  <c r="BS22" i="14" a="1"/>
  <c r="BS22" i="14" s="1"/>
  <c r="BQ22" i="14" a="1"/>
  <c r="BQ22" i="14" s="1"/>
  <c r="BJ22" i="14" a="1"/>
  <c r="BJ22" i="14"/>
  <c r="BH22" i="14" a="1"/>
  <c r="BH22" i="14" s="1"/>
  <c r="AW22" i="14" a="1"/>
  <c r="AW22" i="14" s="1"/>
  <c r="AQ22" i="14" a="1"/>
  <c r="AQ22" i="14" s="1"/>
  <c r="AF22" i="14" a="1"/>
  <c r="AF22" i="14" s="1"/>
  <c r="AE22" i="14" a="1"/>
  <c r="AE22" i="14" s="1"/>
  <c r="AD22" i="14" a="1"/>
  <c r="AD22" i="14" s="1"/>
  <c r="AB22" i="14" a="1"/>
  <c r="AB22" i="14" s="1"/>
  <c r="V22" i="14" a="1"/>
  <c r="V22" i="14" s="1"/>
  <c r="U22" i="14" a="1"/>
  <c r="U22" i="14" s="1"/>
  <c r="P22" i="14" a="1"/>
  <c r="P22" i="14" s="1"/>
  <c r="D22" i="14"/>
  <c r="C22" i="14"/>
  <c r="A22" i="14"/>
  <c r="A51" i="14" s="1"/>
  <c r="CH21" i="14" a="1"/>
  <c r="CH21" i="14" s="1"/>
  <c r="CG21" i="14" a="1"/>
  <c r="CG21" i="14" s="1"/>
  <c r="CF21" i="14" a="1"/>
  <c r="CF21" i="14" s="1"/>
  <c r="CE21" i="14" a="1"/>
  <c r="CE21" i="14" s="1"/>
  <c r="CD21" i="14" a="1"/>
  <c r="CD21" i="14"/>
  <c r="CC21" i="14" a="1"/>
  <c r="CC21" i="14"/>
  <c r="CB21" i="14" a="1"/>
  <c r="CB21" i="14" s="1"/>
  <c r="BZ21" i="14" a="1"/>
  <c r="BZ21" i="14" s="1"/>
  <c r="BY21" i="14" a="1"/>
  <c r="BY21" i="14" s="1"/>
  <c r="BW21" i="14" a="1"/>
  <c r="BW21" i="14"/>
  <c r="BV21" i="14" a="1"/>
  <c r="BV21" i="14" s="1"/>
  <c r="BT21" i="14" a="1"/>
  <c r="BT21" i="14"/>
  <c r="BS21" i="14" a="1"/>
  <c r="BS21" i="14"/>
  <c r="BR21" i="14" a="1"/>
  <c r="BR21" i="14"/>
  <c r="BQ21" i="14" a="1"/>
  <c r="BQ21" i="14"/>
  <c r="BP21" i="14" a="1"/>
  <c r="BP21" i="14" s="1"/>
  <c r="BN21" i="14" a="1"/>
  <c r="BN21" i="14" s="1"/>
  <c r="BL21" i="14" a="1"/>
  <c r="BL21" i="14"/>
  <c r="BK21" i="14" a="1"/>
  <c r="BK21" i="14" s="1"/>
  <c r="BJ21" i="14" a="1"/>
  <c r="BJ21" i="14" s="1"/>
  <c r="BI21" i="14" a="1"/>
  <c r="BI21" i="14" s="1"/>
  <c r="BH21" i="14" a="1"/>
  <c r="BH21" i="14" s="1"/>
  <c r="BG21" i="14" a="1"/>
  <c r="BG21" i="14"/>
  <c r="BF21" i="14" a="1"/>
  <c r="BF21" i="14" s="1"/>
  <c r="BE21" i="14" a="1"/>
  <c r="BE21" i="14"/>
  <c r="BC21" i="14" a="1"/>
  <c r="BC21" i="14"/>
  <c r="BA21" i="14" a="1"/>
  <c r="BA21" i="14"/>
  <c r="AZ21" i="14" a="1"/>
  <c r="AZ21" i="14" s="1"/>
  <c r="AY21" i="14" a="1"/>
  <c r="AY21" i="14" s="1"/>
  <c r="AW21" i="14" a="1"/>
  <c r="AW21" i="14" s="1"/>
  <c r="AV21" i="14" a="1"/>
  <c r="AV21" i="14"/>
  <c r="AU21" i="14" a="1"/>
  <c r="AU21" i="14"/>
  <c r="AT21" i="14" a="1"/>
  <c r="AT21" i="14" s="1"/>
  <c r="AS21" i="14" a="1"/>
  <c r="AS21" i="14" s="1"/>
  <c r="AP21" i="14" a="1"/>
  <c r="AP21" i="14" s="1"/>
  <c r="AO21" i="14" a="1"/>
  <c r="AO21" i="14"/>
  <c r="AN21" i="14" a="1"/>
  <c r="AN21" i="14" s="1"/>
  <c r="AM21" i="14" a="1"/>
  <c r="AM21" i="14" s="1"/>
  <c r="AL21" i="14" a="1"/>
  <c r="AL21" i="14" s="1"/>
  <c r="AK21" i="14" a="1"/>
  <c r="AK21" i="14"/>
  <c r="AJ21" i="14" a="1"/>
  <c r="AJ21" i="14" s="1"/>
  <c r="AI21" i="14" a="1"/>
  <c r="AI21" i="14"/>
  <c r="AH21" i="14" a="1"/>
  <c r="AH21" i="14"/>
  <c r="AE21" i="14" a="1"/>
  <c r="AE21" i="14" s="1"/>
  <c r="AD21" i="14" a="1"/>
  <c r="AD21" i="14" s="1"/>
  <c r="AC21" i="14" a="1"/>
  <c r="AC21" i="14" s="1"/>
  <c r="AB21" i="14" a="1"/>
  <c r="AB21" i="14"/>
  <c r="Z21" i="14" a="1"/>
  <c r="Z21" i="14"/>
  <c r="Y21" i="14" a="1"/>
  <c r="Y21" i="14" s="1"/>
  <c r="X21" i="14" a="1"/>
  <c r="X21" i="14" s="1"/>
  <c r="W21" i="14" a="1"/>
  <c r="W21" i="14" s="1"/>
  <c r="V21" i="14" a="1"/>
  <c r="V21" i="14" s="1"/>
  <c r="T21" i="14" a="1"/>
  <c r="T21" i="14"/>
  <c r="S21" i="14" a="1"/>
  <c r="S21" i="14"/>
  <c r="R21" i="14" a="1"/>
  <c r="R21" i="14"/>
  <c r="Q21" i="14" a="1"/>
  <c r="Q21" i="14" s="1"/>
  <c r="P21" i="14" a="1"/>
  <c r="P21" i="14" s="1"/>
  <c r="O21" i="14" a="1"/>
  <c r="O21" i="14"/>
  <c r="N21" i="14" a="1"/>
  <c r="N21" i="14"/>
  <c r="M21" i="14" a="1"/>
  <c r="M21" i="14"/>
  <c r="L21" i="14" a="1"/>
  <c r="L21" i="14"/>
  <c r="K21" i="14" a="1"/>
  <c r="K21" i="14"/>
  <c r="H21" i="14" a="1"/>
  <c r="H21" i="14"/>
  <c r="G21" i="14" a="1"/>
  <c r="G21" i="14"/>
  <c r="F21" i="14" a="1"/>
  <c r="F21" i="14"/>
  <c r="E21" i="14" a="1"/>
  <c r="E21" i="14"/>
  <c r="D21" i="14"/>
  <c r="C21" i="14"/>
  <c r="A21" i="14"/>
  <c r="A50" i="14" s="1"/>
  <c r="BV20" i="14" a="1"/>
  <c r="BV20" i="14" s="1"/>
  <c r="BO20" i="14" a="1"/>
  <c r="BO20" i="14" s="1"/>
  <c r="BL20" i="14" a="1"/>
  <c r="BL20" i="14" s="1"/>
  <c r="AX20" i="14" a="1"/>
  <c r="AX20" i="14" s="1"/>
  <c r="AW20" i="14" a="1"/>
  <c r="AW20" i="14" s="1"/>
  <c r="AN20" i="14" a="1"/>
  <c r="AN20" i="14" s="1"/>
  <c r="D20" i="14"/>
  <c r="C20" i="14"/>
  <c r="A20" i="14"/>
  <c r="A49" i="14" s="1"/>
  <c r="CH19" i="14" a="1"/>
  <c r="CH19" i="14"/>
  <c r="CG19" i="14" a="1"/>
  <c r="CG19" i="14" s="1"/>
  <c r="CF19" i="14" a="1"/>
  <c r="CF19" i="14"/>
  <c r="CE19" i="14" a="1"/>
  <c r="CE19" i="14"/>
  <c r="CD19" i="14" a="1"/>
  <c r="CD19" i="14"/>
  <c r="CC19" i="14" a="1"/>
  <c r="CC19" i="14" s="1"/>
  <c r="CB19" i="14" a="1"/>
  <c r="CB19" i="14" s="1"/>
  <c r="CA19" i="14" a="1"/>
  <c r="CA19" i="14"/>
  <c r="BY19" i="14" a="1"/>
  <c r="BY19" i="14"/>
  <c r="BX19" i="14" a="1"/>
  <c r="BX19" i="14"/>
  <c r="BW19" i="14" a="1"/>
  <c r="BW19" i="14" s="1"/>
  <c r="BV19" i="14" a="1"/>
  <c r="BV19" i="14"/>
  <c r="BT19" i="14" a="1"/>
  <c r="BT19" i="14" s="1"/>
  <c r="BS19" i="14" a="1"/>
  <c r="BS19" i="14" s="1"/>
  <c r="BR19" i="14" a="1"/>
  <c r="BR19" i="14" s="1"/>
  <c r="BQ19" i="14" a="1"/>
  <c r="BQ19" i="14"/>
  <c r="BP19" i="14" a="1"/>
  <c r="BP19" i="14" s="1"/>
  <c r="BN19" i="14" a="1"/>
  <c r="BN19" i="14" s="1"/>
  <c r="BM19" i="14" a="1"/>
  <c r="BM19" i="14" s="1"/>
  <c r="BL19" i="14" a="1"/>
  <c r="BL19" i="14"/>
  <c r="BK19" i="14" a="1"/>
  <c r="BK19" i="14"/>
  <c r="BJ19" i="14" a="1"/>
  <c r="BJ19" i="14" s="1"/>
  <c r="BI19" i="14" a="1"/>
  <c r="BI19" i="14"/>
  <c r="BH19" i="14" a="1"/>
  <c r="BH19" i="14"/>
  <c r="BG19" i="14" a="1"/>
  <c r="BG19" i="14"/>
  <c r="BF19" i="14" a="1"/>
  <c r="BF19" i="14"/>
  <c r="BE19" i="14" a="1"/>
  <c r="BE19" i="14"/>
  <c r="BC19" i="14" a="1"/>
  <c r="BC19" i="14" s="1"/>
  <c r="BB19" i="14" a="1"/>
  <c r="BB19" i="14"/>
  <c r="BA19" i="14" a="1"/>
  <c r="BA19" i="14"/>
  <c r="AZ19" i="14" a="1"/>
  <c r="AZ19" i="14" s="1"/>
  <c r="AY19" i="14" a="1"/>
  <c r="AY19" i="14"/>
  <c r="AW19" i="14" a="1"/>
  <c r="AW19" i="14"/>
  <c r="AV19" i="14" a="1"/>
  <c r="AV19" i="14" s="1"/>
  <c r="AU19" i="14" a="1"/>
  <c r="AU19" i="14"/>
  <c r="AT19" i="14" a="1"/>
  <c r="AT19" i="14" s="1"/>
  <c r="AR19" i="14" a="1"/>
  <c r="AR19" i="14"/>
  <c r="AQ19" i="14" a="1"/>
  <c r="AQ19" i="14"/>
  <c r="AP19" i="14" a="1"/>
  <c r="AP19" i="14"/>
  <c r="AO19" i="14" a="1"/>
  <c r="AO19" i="14" s="1"/>
  <c r="AN19" i="14" a="1"/>
  <c r="AN19" i="14" s="1"/>
  <c r="AM19" i="14" a="1"/>
  <c r="AM19" i="14" s="1"/>
  <c r="AL19" i="14" a="1"/>
  <c r="AL19" i="14"/>
  <c r="AK19" i="14" a="1"/>
  <c r="AK19" i="14"/>
  <c r="AJ19" i="14" a="1"/>
  <c r="AJ19" i="14"/>
  <c r="AI19" i="14" a="1"/>
  <c r="AI19" i="14" s="1"/>
  <c r="AG19" i="14" a="1"/>
  <c r="AG19" i="14" s="1"/>
  <c r="AF19" i="14" a="1"/>
  <c r="AF19" i="14"/>
  <c r="AE19" i="14" a="1"/>
  <c r="AE19" i="14" s="1"/>
  <c r="AD19" i="14" a="1"/>
  <c r="AD19" i="14"/>
  <c r="AC19" i="14" a="1"/>
  <c r="AC19" i="14"/>
  <c r="AB19" i="14" a="1"/>
  <c r="AB19" i="14"/>
  <c r="Z19" i="14" a="1"/>
  <c r="Z19" i="14" s="1"/>
  <c r="Y19" i="14" a="1"/>
  <c r="Y19" i="14"/>
  <c r="X19" i="14" a="1"/>
  <c r="X19" i="14" s="1"/>
  <c r="V19" i="14" a="1"/>
  <c r="V19" i="14" s="1"/>
  <c r="U19" i="14" a="1"/>
  <c r="U19" i="14"/>
  <c r="T19" i="14" a="1"/>
  <c r="T19" i="14" s="1"/>
  <c r="S19" i="14" a="1"/>
  <c r="S19" i="14"/>
  <c r="R19" i="14" a="1"/>
  <c r="R19" i="14" s="1"/>
  <c r="Q19" i="14" a="1"/>
  <c r="Q19" i="14"/>
  <c r="P19" i="14" a="1"/>
  <c r="P19" i="14" s="1"/>
  <c r="O19" i="14" a="1"/>
  <c r="O19" i="14"/>
  <c r="N19" i="14" a="1"/>
  <c r="N19" i="14" s="1"/>
  <c r="M19" i="14" a="1"/>
  <c r="M19" i="14"/>
  <c r="K19" i="14" a="1"/>
  <c r="K19" i="14" s="1"/>
  <c r="J19" i="14" a="1"/>
  <c r="J19" i="14" s="1"/>
  <c r="I19" i="14" a="1"/>
  <c r="I19" i="14" s="1"/>
  <c r="H19" i="14" a="1"/>
  <c r="H19" i="14"/>
  <c r="G19" i="14" a="1"/>
  <c r="G19" i="14"/>
  <c r="F19" i="14" a="1"/>
  <c r="F19" i="14" s="1"/>
  <c r="E19" i="14" a="1"/>
  <c r="E19" i="14" s="1"/>
  <c r="D19" i="14"/>
  <c r="C19" i="14"/>
  <c r="A19" i="14"/>
  <c r="A48" i="14" s="1"/>
  <c r="D18" i="14"/>
  <c r="C18" i="14"/>
  <c r="A18" i="14"/>
  <c r="D17" i="14"/>
  <c r="C17" i="14"/>
  <c r="A17" i="14"/>
  <c r="D16" i="14"/>
  <c r="C16" i="14"/>
  <c r="A16" i="14"/>
  <c r="A45" i="14" s="1"/>
  <c r="D15" i="14"/>
  <c r="C15" i="14"/>
  <c r="A15" i="14"/>
  <c r="CG14" i="14" a="1"/>
  <c r="CG14" i="14"/>
  <c r="CF14" i="14" a="1"/>
  <c r="CF14" i="14" s="1"/>
  <c r="BZ14" i="14" a="1"/>
  <c r="BZ14" i="14" s="1"/>
  <c r="BS14" i="14" a="1"/>
  <c r="BS14" i="14" s="1"/>
  <c r="BR14" i="14" a="1"/>
  <c r="BR14" i="14" s="1"/>
  <c r="BQ14" i="14" a="1"/>
  <c r="BQ14" i="14"/>
  <c r="BO14" i="14" a="1"/>
  <c r="BO14" i="14" s="1"/>
  <c r="BF14" i="14" a="1"/>
  <c r="BF14" i="14" s="1"/>
  <c r="BB14" i="14" a="1"/>
  <c r="BB14" i="14" s="1"/>
  <c r="AZ14" i="14" a="1"/>
  <c r="AZ14" i="14" s="1"/>
  <c r="AX14" i="14" a="1"/>
  <c r="AX14" i="14" s="1"/>
  <c r="AS14" i="14" a="1"/>
  <c r="AS14" i="14" s="1"/>
  <c r="AR14" i="14" a="1"/>
  <c r="AR14" i="14"/>
  <c r="AQ14" i="14" a="1"/>
  <c r="AQ14" i="14" s="1"/>
  <c r="AL14" i="14" a="1"/>
  <c r="AL14" i="14" s="1"/>
  <c r="AF14" i="14" a="1"/>
  <c r="AF14" i="14" s="1"/>
  <c r="AC14" i="14" a="1"/>
  <c r="AC14" i="14" s="1"/>
  <c r="AB14" i="14" a="1"/>
  <c r="AB14" i="14" s="1"/>
  <c r="AA14" i="14" a="1"/>
  <c r="AA14" i="14" s="1"/>
  <c r="Y14" i="14" a="1"/>
  <c r="Y14" i="14" s="1"/>
  <c r="V14" i="14" a="1"/>
  <c r="V14" i="14"/>
  <c r="S14" i="14" a="1"/>
  <c r="S14" i="14" s="1"/>
  <c r="K14" i="14" a="1"/>
  <c r="K14" i="14" s="1"/>
  <c r="J14" i="14" a="1"/>
  <c r="J14" i="14"/>
  <c r="D14" i="14"/>
  <c r="C14" i="14"/>
  <c r="A14" i="14"/>
  <c r="A43" i="14" s="1"/>
  <c r="D13" i="14"/>
  <c r="C13" i="14"/>
  <c r="A13" i="14"/>
  <c r="A42" i="14" s="1"/>
  <c r="CH12" i="14" a="1"/>
  <c r="CH12" i="14" s="1"/>
  <c r="CF12" i="14" a="1"/>
  <c r="CF12" i="14"/>
  <c r="CE12" i="14" a="1"/>
  <c r="CE12" i="14" s="1"/>
  <c r="CB12" i="14" a="1"/>
  <c r="CB12" i="14" s="1"/>
  <c r="CA12" i="14" a="1"/>
  <c r="CA12" i="14"/>
  <c r="BZ12" i="14" a="1"/>
  <c r="BZ12" i="14"/>
  <c r="BV12" i="14" a="1"/>
  <c r="BV12" i="14" s="1"/>
  <c r="BU12" i="14" a="1"/>
  <c r="BU12" i="14"/>
  <c r="BT12" i="14" a="1"/>
  <c r="BT12" i="14" s="1"/>
  <c r="BS12" i="14" a="1"/>
  <c r="BS12" i="14" s="1"/>
  <c r="BN12" i="14" a="1"/>
  <c r="BN12" i="14" s="1"/>
  <c r="BM12" i="14" a="1"/>
  <c r="BM12" i="14" s="1"/>
  <c r="BL12" i="14" a="1"/>
  <c r="BL12" i="14"/>
  <c r="BK12" i="14" a="1"/>
  <c r="BK12" i="14"/>
  <c r="BH12" i="14" a="1"/>
  <c r="BH12" i="14" s="1"/>
  <c r="BF12" i="14" a="1"/>
  <c r="BF12" i="14" s="1"/>
  <c r="BE12" i="14" a="1"/>
  <c r="BE12" i="14"/>
  <c r="BD12" i="14" a="1"/>
  <c r="BD12" i="14"/>
  <c r="AY12" i="14"/>
  <c r="AX12" i="14" a="1"/>
  <c r="AX12" i="14"/>
  <c r="AV12" i="14" a="1"/>
  <c r="AV12" i="14" s="1"/>
  <c r="AT12" i="14" a="1"/>
  <c r="AT12" i="14"/>
  <c r="AS12" i="14" a="1"/>
  <c r="AS12" i="14" s="1"/>
  <c r="AR12" i="14" a="1"/>
  <c r="AR12" i="14"/>
  <c r="AQ12" i="14" a="1"/>
  <c r="AQ12" i="14" s="1"/>
  <c r="AN12" i="14" a="1"/>
  <c r="AN12" i="14"/>
  <c r="AM12" i="14" a="1"/>
  <c r="AM12" i="14"/>
  <c r="AL12" i="14" a="1"/>
  <c r="AL12" i="14" s="1"/>
  <c r="AG12" i="14" a="1"/>
  <c r="AG12" i="14"/>
  <c r="AF12" i="14" a="1"/>
  <c r="AF12" i="14" s="1"/>
  <c r="AE12" i="14" a="1"/>
  <c r="AE12" i="14"/>
  <c r="AA12" i="14" a="1"/>
  <c r="AA12" i="14"/>
  <c r="Z12" i="14" a="1"/>
  <c r="Z12" i="14" s="1"/>
  <c r="Y12" i="14" a="1"/>
  <c r="Y12" i="14" s="1"/>
  <c r="W12" i="14" a="1"/>
  <c r="W12" i="14"/>
  <c r="V12" i="14" a="1"/>
  <c r="V12" i="14" s="1"/>
  <c r="U12" i="14" a="1"/>
  <c r="U12" i="14" s="1"/>
  <c r="R12" i="14" a="1"/>
  <c r="R12" i="14"/>
  <c r="Q12" i="14" a="1"/>
  <c r="Q12" i="14"/>
  <c r="P12" i="14" a="1"/>
  <c r="P12" i="14" s="1"/>
  <c r="N12" i="14" a="1"/>
  <c r="N12" i="14" s="1"/>
  <c r="M12" i="14" a="1"/>
  <c r="M12" i="14" s="1"/>
  <c r="J12" i="14" a="1"/>
  <c r="J12" i="14" s="1"/>
  <c r="I12" i="14" a="1"/>
  <c r="I12" i="14" s="1"/>
  <c r="H12" i="14" a="1"/>
  <c r="H12" i="14" s="1"/>
  <c r="F12" i="14" a="1"/>
  <c r="F12" i="14"/>
  <c r="E12" i="14" a="1"/>
  <c r="E12" i="14" s="1"/>
  <c r="D12" i="14"/>
  <c r="AY12" i="14" s="1" a="1"/>
  <c r="C12" i="14"/>
  <c r="A12" i="14"/>
  <c r="A41" i="14" s="1"/>
  <c r="D11" i="14"/>
  <c r="C11" i="14"/>
  <c r="A11" i="14"/>
  <c r="A40" i="14" s="1"/>
  <c r="BS10" i="14" a="1"/>
  <c r="BS10" i="14" s="1"/>
  <c r="D10" i="14"/>
  <c r="AS10" i="14" s="1" a="1"/>
  <c r="AS10" i="14" s="1"/>
  <c r="C10" i="14"/>
  <c r="A10" i="14"/>
  <c r="CH9" i="14" a="1"/>
  <c r="CH9" i="14" s="1"/>
  <c r="CG9" i="14" a="1"/>
  <c r="CG9" i="14" s="1"/>
  <c r="CF9" i="14" a="1"/>
  <c r="CF9" i="14" s="1"/>
  <c r="CE9" i="14" a="1"/>
  <c r="CE9" i="14" s="1"/>
  <c r="CD9" i="14" a="1"/>
  <c r="CD9" i="14"/>
  <c r="CC9" i="14" a="1"/>
  <c r="CC9" i="14" s="1"/>
  <c r="CB9" i="14" a="1"/>
  <c r="CB9" i="14"/>
  <c r="BZ9" i="14" a="1"/>
  <c r="BZ9" i="14" s="1"/>
  <c r="BX9" i="14" a="1"/>
  <c r="BX9" i="14"/>
  <c r="BW9" i="14" a="1"/>
  <c r="BW9" i="14" s="1"/>
  <c r="BV9" i="14" a="1"/>
  <c r="BV9" i="14" s="1"/>
  <c r="BT9" i="14" a="1"/>
  <c r="BT9" i="14" s="1"/>
  <c r="BS9" i="14" a="1"/>
  <c r="BS9" i="14" s="1"/>
  <c r="BR9" i="14" a="1"/>
  <c r="BR9" i="14"/>
  <c r="BQ9" i="14" a="1"/>
  <c r="BQ9" i="14" s="1"/>
  <c r="BP9" i="14" a="1"/>
  <c r="BP9" i="14" s="1"/>
  <c r="BM9" i="14" a="1"/>
  <c r="BM9" i="14"/>
  <c r="BL9" i="14" a="1"/>
  <c r="BL9" i="14"/>
  <c r="BK9" i="14" a="1"/>
  <c r="BK9" i="14" s="1"/>
  <c r="BJ9" i="14" a="1"/>
  <c r="BJ9" i="14" s="1"/>
  <c r="BI9" i="14" a="1"/>
  <c r="BI9" i="14"/>
  <c r="BH9" i="14" a="1"/>
  <c r="BH9" i="14"/>
  <c r="BG9" i="14" a="1"/>
  <c r="BG9" i="14" s="1"/>
  <c r="BF9" i="14" a="1"/>
  <c r="BF9" i="14"/>
  <c r="BE9" i="14" a="1"/>
  <c r="BE9" i="14" s="1"/>
  <c r="BB9" i="14" a="1"/>
  <c r="BB9" i="14" s="1"/>
  <c r="BA9" i="14" a="1"/>
  <c r="BA9" i="14"/>
  <c r="AZ9" i="14" a="1"/>
  <c r="AZ9" i="14"/>
  <c r="AY9" i="14" a="1"/>
  <c r="AY9" i="14" s="1"/>
  <c r="AW9" i="14" a="1"/>
  <c r="AW9" i="14"/>
  <c r="AV9" i="14" a="1"/>
  <c r="AV9" i="14"/>
  <c r="AU9" i="14" a="1"/>
  <c r="AU9" i="14"/>
  <c r="AT9" i="14" a="1"/>
  <c r="AT9" i="14"/>
  <c r="AS9" i="14" a="1"/>
  <c r="AS9" i="14" s="1"/>
  <c r="AQ9" i="14" a="1"/>
  <c r="AQ9" i="14"/>
  <c r="AP9" i="14" a="1"/>
  <c r="AP9" i="14"/>
  <c r="AO9" i="14" a="1"/>
  <c r="AO9" i="14" s="1"/>
  <c r="AN9" i="14" a="1"/>
  <c r="AN9" i="14"/>
  <c r="AM9" i="14" a="1"/>
  <c r="AM9" i="14" s="1"/>
  <c r="AL9" i="14" a="1"/>
  <c r="AL9" i="14" s="1"/>
  <c r="AK9" i="14" a="1"/>
  <c r="AK9" i="14"/>
  <c r="AJ9" i="14" a="1"/>
  <c r="AJ9" i="14"/>
  <c r="AI9" i="14" a="1"/>
  <c r="AI9" i="14"/>
  <c r="AH9" i="14" a="1"/>
  <c r="AH9" i="14"/>
  <c r="AE9" i="14" a="1"/>
  <c r="AE9" i="14" s="1"/>
  <c r="AD9" i="14" a="1"/>
  <c r="AD9" i="14"/>
  <c r="AC9" i="14" a="1"/>
  <c r="AC9" i="14"/>
  <c r="AB9" i="14" a="1"/>
  <c r="AB9" i="14"/>
  <c r="Z9" i="14" a="1"/>
  <c r="Z9" i="14"/>
  <c r="Y9" i="14" a="1"/>
  <c r="Y9" i="14" s="1"/>
  <c r="X9" i="14" a="1"/>
  <c r="X9" i="14" s="1"/>
  <c r="W9" i="14" a="1"/>
  <c r="W9" i="14" s="1"/>
  <c r="T9" i="14" a="1"/>
  <c r="T9" i="14" s="1"/>
  <c r="S9" i="14" a="1"/>
  <c r="S9" i="14"/>
  <c r="R9" i="14" a="1"/>
  <c r="R9" i="14"/>
  <c r="Q9" i="14" a="1"/>
  <c r="Q9" i="14" s="1"/>
  <c r="P9" i="14" a="1"/>
  <c r="P9" i="14" s="1"/>
  <c r="O9" i="14" a="1"/>
  <c r="O9" i="14" s="1"/>
  <c r="N9" i="14" a="1"/>
  <c r="N9" i="14" s="1"/>
  <c r="M9" i="14" a="1"/>
  <c r="M9" i="14"/>
  <c r="L9" i="14" a="1"/>
  <c r="L9" i="14" s="1"/>
  <c r="J9" i="14" a="1"/>
  <c r="J9" i="14" s="1"/>
  <c r="H9" i="14" a="1"/>
  <c r="H9" i="14"/>
  <c r="G9" i="14" a="1"/>
  <c r="G9" i="14" s="1"/>
  <c r="F9" i="14" a="1"/>
  <c r="F9" i="14" s="1"/>
  <c r="E9" i="14" a="1"/>
  <c r="E9" i="14"/>
  <c r="D9" i="14"/>
  <c r="C9" i="14"/>
  <c r="A9" i="14"/>
  <c r="A38" i="14" s="1"/>
  <c r="CH8" i="14" a="1"/>
  <c r="CH8" i="14" s="1"/>
  <c r="CG8" i="14" a="1"/>
  <c r="CG8" i="14" s="1"/>
  <c r="CF8" i="14" a="1"/>
  <c r="CF8" i="14" s="1"/>
  <c r="CE8" i="14" a="1"/>
  <c r="CE8" i="14"/>
  <c r="CD8" i="14" a="1"/>
  <c r="CD8" i="14" s="1"/>
  <c r="CB8" i="14" a="1"/>
  <c r="CB8" i="14" s="1"/>
  <c r="CA8" i="14" a="1"/>
  <c r="CA8" i="14"/>
  <c r="BZ8" i="14" a="1"/>
  <c r="BZ8" i="14" s="1"/>
  <c r="BY8" i="14" a="1"/>
  <c r="BY8" i="14" s="1"/>
  <c r="BW8" i="14" a="1"/>
  <c r="BW8" i="14"/>
  <c r="BV8" i="14" a="1"/>
  <c r="BV8" i="14"/>
  <c r="BU8" i="14" a="1"/>
  <c r="BU8" i="14" s="1"/>
  <c r="BT8" i="14" a="1"/>
  <c r="BT8" i="14"/>
  <c r="BQ8" i="14" a="1"/>
  <c r="BQ8" i="14"/>
  <c r="BP8" i="14" a="1"/>
  <c r="BP8" i="14"/>
  <c r="BO8" i="14" a="1"/>
  <c r="BO8" i="14" s="1"/>
  <c r="BN8" i="14" a="1"/>
  <c r="BN8" i="14"/>
  <c r="BM8" i="14" a="1"/>
  <c r="BM8" i="14" s="1"/>
  <c r="BL8" i="14" a="1"/>
  <c r="BL8" i="14"/>
  <c r="BK8" i="14" a="1"/>
  <c r="BK8" i="14"/>
  <c r="BJ8" i="14" a="1"/>
  <c r="BJ8" i="14" s="1"/>
  <c r="BI8" i="14" a="1"/>
  <c r="BI8" i="14" s="1"/>
  <c r="BH8" i="14" a="1"/>
  <c r="BH8" i="14" s="1"/>
  <c r="BG8" i="14" a="1"/>
  <c r="BG8" i="14" s="1"/>
  <c r="BD8" i="14" a="1"/>
  <c r="BD8" i="14"/>
  <c r="BC8" i="14" a="1"/>
  <c r="BC8" i="14"/>
  <c r="BB8" i="14" a="1"/>
  <c r="BB8" i="14"/>
  <c r="AZ8" i="14" a="1"/>
  <c r="AZ8" i="14" s="1"/>
  <c r="AY8" i="14" a="1"/>
  <c r="AY8" i="14" s="1"/>
  <c r="AX8" i="14" a="1"/>
  <c r="AX8" i="14" s="1"/>
  <c r="AW8" i="14" a="1"/>
  <c r="AW8" i="14"/>
  <c r="AV8" i="14" a="1"/>
  <c r="AV8" i="14" s="1"/>
  <c r="AT8" i="14" a="1"/>
  <c r="AT8" i="14" s="1"/>
  <c r="AS8" i="14" a="1"/>
  <c r="AS8" i="14"/>
  <c r="AQ8" i="14" a="1"/>
  <c r="AQ8" i="14"/>
  <c r="AP8" i="14" a="1"/>
  <c r="AP8" i="14" s="1"/>
  <c r="AO8" i="14" a="1"/>
  <c r="AO8" i="14"/>
  <c r="AN8" i="14" a="1"/>
  <c r="AN8" i="14" s="1"/>
  <c r="AM8" i="14" a="1"/>
  <c r="AM8" i="14"/>
  <c r="AL8" i="14" a="1"/>
  <c r="AL8" i="14" s="1"/>
  <c r="AK8" i="14" a="1"/>
  <c r="AK8" i="14" s="1"/>
  <c r="AJ8" i="14" a="1"/>
  <c r="AJ8" i="14" s="1"/>
  <c r="AH8" i="14" a="1"/>
  <c r="AH8" i="14"/>
  <c r="AG8" i="14" a="1"/>
  <c r="AG8" i="14" s="1"/>
  <c r="AF8" i="14" a="1"/>
  <c r="AF8" i="14"/>
  <c r="AC8" i="14" a="1"/>
  <c r="AC8" i="14" s="1"/>
  <c r="AB8" i="14" a="1"/>
  <c r="AB8" i="14"/>
  <c r="AA8" i="14" a="1"/>
  <c r="AA8" i="14"/>
  <c r="Z8" i="14" a="1"/>
  <c r="Z8" i="14"/>
  <c r="Y8" i="14" a="1"/>
  <c r="Y8" i="14" s="1"/>
  <c r="W8" i="14" a="1"/>
  <c r="W8" i="14" s="1"/>
  <c r="V8" i="14" a="1"/>
  <c r="V8" i="14"/>
  <c r="U8" i="14" a="1"/>
  <c r="U8" i="14"/>
  <c r="T8" i="14" a="1"/>
  <c r="T8" i="14" s="1"/>
  <c r="S8" i="14" a="1"/>
  <c r="S8" i="14" s="1"/>
  <c r="R8" i="14" a="1"/>
  <c r="R8" i="14" s="1"/>
  <c r="P8" i="14" a="1"/>
  <c r="P8" i="14"/>
  <c r="O8" i="14" a="1"/>
  <c r="O8" i="14"/>
  <c r="N8" i="14" a="1"/>
  <c r="N8" i="14"/>
  <c r="M8" i="14" a="1"/>
  <c r="M8" i="14" s="1"/>
  <c r="K8" i="14" a="1"/>
  <c r="K8" i="14" s="1"/>
  <c r="J8" i="14" a="1"/>
  <c r="J8" i="14" s="1"/>
  <c r="I8" i="14" a="1"/>
  <c r="I8" i="14"/>
  <c r="H8" i="14" a="1"/>
  <c r="H8" i="14"/>
  <c r="F8" i="14" a="1"/>
  <c r="F8" i="14"/>
  <c r="E8" i="14" a="1"/>
  <c r="E8" i="14" s="1"/>
  <c r="D8" i="14"/>
  <c r="C8" i="14"/>
  <c r="A8" i="14"/>
  <c r="A37" i="14" s="1"/>
  <c r="CH7" i="14" a="1"/>
  <c r="CH7" i="14"/>
  <c r="CG7" i="14" a="1"/>
  <c r="CG7" i="14" s="1"/>
  <c r="CF7" i="14" a="1"/>
  <c r="CF7" i="14"/>
  <c r="CE7" i="14" a="1"/>
  <c r="CE7" i="14"/>
  <c r="CD7" i="14" a="1"/>
  <c r="CD7" i="14" s="1"/>
  <c r="CC7" i="14" a="1"/>
  <c r="CC7" i="14"/>
  <c r="CB7" i="14" a="1"/>
  <c r="CB7" i="14"/>
  <c r="BZ7" i="14" a="1"/>
  <c r="BZ7" i="14" s="1"/>
  <c r="BY7" i="14" a="1"/>
  <c r="BY7" i="14" s="1"/>
  <c r="BX7" i="14" a="1"/>
  <c r="BX7" i="14"/>
  <c r="BW7" i="14" a="1"/>
  <c r="BW7" i="14"/>
  <c r="BV7" i="14" a="1"/>
  <c r="BV7" i="14"/>
  <c r="BT7" i="14" a="1"/>
  <c r="BT7" i="14"/>
  <c r="BS7" i="14" a="1"/>
  <c r="BS7" i="14"/>
  <c r="BR7" i="14" a="1"/>
  <c r="BR7" i="14"/>
  <c r="BQ7" i="14" a="1"/>
  <c r="BQ7" i="14" s="1"/>
  <c r="BO7" i="14" a="1"/>
  <c r="BO7" i="14"/>
  <c r="BN7" i="14" a="1"/>
  <c r="BN7" i="14" s="1"/>
  <c r="BM7" i="14" a="1"/>
  <c r="BM7" i="14" s="1"/>
  <c r="BL7" i="14" a="1"/>
  <c r="BL7" i="14"/>
  <c r="BK7" i="14" a="1"/>
  <c r="BK7" i="14" s="1"/>
  <c r="BJ7" i="14" a="1"/>
  <c r="BJ7" i="14" s="1"/>
  <c r="BI7" i="14" a="1"/>
  <c r="BI7" i="14"/>
  <c r="BH7" i="14" a="1"/>
  <c r="BH7" i="14"/>
  <c r="BG7" i="14" a="1"/>
  <c r="BG7" i="14" s="1"/>
  <c r="BF7" i="14" a="1"/>
  <c r="BF7" i="14"/>
  <c r="BD7" i="14" a="1"/>
  <c r="BD7" i="14" s="1"/>
  <c r="BC7" i="14" a="1"/>
  <c r="BC7" i="14"/>
  <c r="BB7" i="14" a="1"/>
  <c r="BB7" i="14"/>
  <c r="BA7" i="14" a="1"/>
  <c r="BA7" i="14"/>
  <c r="AZ7" i="14" a="1"/>
  <c r="AZ7" i="14" s="1"/>
  <c r="AY7" i="14" a="1"/>
  <c r="AY7" i="14"/>
  <c r="AW7" i="14" a="1"/>
  <c r="AW7" i="14"/>
  <c r="AV7" i="14" a="1"/>
  <c r="AV7" i="14"/>
  <c r="AU7" i="14" a="1"/>
  <c r="AU7" i="14"/>
  <c r="AS7" i="14" a="1"/>
  <c r="AS7" i="14" s="1"/>
  <c r="AR7" i="14" a="1"/>
  <c r="AR7" i="14"/>
  <c r="AQ7" i="14" a="1"/>
  <c r="AQ7" i="14"/>
  <c r="AP7" i="14" a="1"/>
  <c r="AP7" i="14"/>
  <c r="AO7" i="14" a="1"/>
  <c r="AO7" i="14" s="1"/>
  <c r="AN7" i="14" a="1"/>
  <c r="AN7" i="14" s="1"/>
  <c r="AM7" i="14" a="1"/>
  <c r="AM7" i="14" s="1"/>
  <c r="AL7" i="14" a="1"/>
  <c r="AL7" i="14"/>
  <c r="AK7" i="14" a="1"/>
  <c r="AK7" i="14"/>
  <c r="AJ7" i="14" a="1"/>
  <c r="AJ7" i="14"/>
  <c r="AH7" i="14" a="1"/>
  <c r="AH7" i="14" s="1"/>
  <c r="AG7" i="14" a="1"/>
  <c r="AG7" i="14" s="1"/>
  <c r="AF7" i="14" a="1"/>
  <c r="AF7" i="14"/>
  <c r="AE7" i="14" a="1"/>
  <c r="AE7" i="14" s="1"/>
  <c r="AD7" i="14" a="1"/>
  <c r="AD7" i="14"/>
  <c r="AC7" i="14" a="1"/>
  <c r="AC7" i="14" s="1"/>
  <c r="AB7" i="14" a="1"/>
  <c r="AB7" i="14" s="1"/>
  <c r="Z7" i="14" a="1"/>
  <c r="Z7" i="14" s="1"/>
  <c r="Y7" i="14" a="1"/>
  <c r="Y7" i="14"/>
  <c r="W7" i="14" a="1"/>
  <c r="W7" i="14"/>
  <c r="V7" i="14" a="1"/>
  <c r="V7" i="14"/>
  <c r="U7" i="14" a="1"/>
  <c r="U7" i="14"/>
  <c r="T7" i="14" a="1"/>
  <c r="T7" i="14"/>
  <c r="S7" i="14" a="1"/>
  <c r="S7" i="14" s="1"/>
  <c r="R7" i="14" a="1"/>
  <c r="R7" i="14"/>
  <c r="Q7" i="14" a="1"/>
  <c r="Q7" i="14"/>
  <c r="P7" i="14" a="1"/>
  <c r="P7" i="14" s="1"/>
  <c r="O7" i="14" a="1"/>
  <c r="O7" i="14"/>
  <c r="N7" i="14" a="1"/>
  <c r="N7" i="14"/>
  <c r="L7" i="14" a="1"/>
  <c r="L7" i="14" s="1"/>
  <c r="K7" i="14" a="1"/>
  <c r="K7" i="14"/>
  <c r="J7" i="14" a="1"/>
  <c r="J7" i="14" s="1"/>
  <c r="I7" i="14" a="1"/>
  <c r="I7" i="14"/>
  <c r="H7" i="14" a="1"/>
  <c r="H7" i="14"/>
  <c r="G7" i="14" a="1"/>
  <c r="G7" i="14" s="1"/>
  <c r="F7" i="14" a="1"/>
  <c r="F7" i="14" s="1"/>
  <c r="E7" i="14" a="1"/>
  <c r="E7" i="14"/>
  <c r="D7" i="14"/>
  <c r="A7" i="14"/>
  <c r="A36" i="14" s="1"/>
  <c r="CH6" i="14" a="1"/>
  <c r="CH6" i="14" s="1"/>
  <c r="CG6" i="14" a="1"/>
  <c r="CG6" i="14" s="1"/>
  <c r="CF6" i="14" a="1"/>
  <c r="CF6" i="14" s="1"/>
  <c r="BW6" i="14" a="1"/>
  <c r="BW6" i="14" s="1"/>
  <c r="BS6" i="14" a="1"/>
  <c r="BS6" i="14" s="1"/>
  <c r="BK6" i="14" a="1"/>
  <c r="BK6" i="14"/>
  <c r="BI6" i="14" a="1"/>
  <c r="BI6" i="14"/>
  <c r="BH6" i="14" a="1"/>
  <c r="BH6" i="14" s="1"/>
  <c r="AX6" i="14" a="1"/>
  <c r="AX6" i="14"/>
  <c r="AS6" i="14" a="1"/>
  <c r="AS6" i="14" s="1"/>
  <c r="AR6" i="14" a="1"/>
  <c r="AR6" i="14" s="1"/>
  <c r="AH6" i="14" a="1"/>
  <c r="AH6" i="14"/>
  <c r="AG6" i="14" a="1"/>
  <c r="AG6" i="14" s="1"/>
  <c r="AE6" i="14" a="1"/>
  <c r="AE6" i="14" s="1"/>
  <c r="AD6" i="14" a="1"/>
  <c r="AD6" i="14" s="1"/>
  <c r="Z6" i="14" a="1"/>
  <c r="Z6" i="14" s="1"/>
  <c r="Y6" i="14" a="1"/>
  <c r="Y6" i="14"/>
  <c r="T6" i="14" a="1"/>
  <c r="T6" i="14" s="1"/>
  <c r="N6" i="14" a="1"/>
  <c r="N6" i="14" s="1"/>
  <c r="L6" i="14" a="1"/>
  <c r="L6" i="14" s="1"/>
  <c r="K6" i="14" a="1"/>
  <c r="K6" i="14" s="1"/>
  <c r="H6" i="14" a="1"/>
  <c r="H6" i="14" s="1"/>
  <c r="D6" i="14"/>
  <c r="C6" i="14"/>
  <c r="A6" i="14"/>
  <c r="A35" i="14" s="1"/>
  <c r="CH5" i="14" a="1"/>
  <c r="CH5" i="14"/>
  <c r="CG5" i="14" a="1"/>
  <c r="CG5" i="14" s="1"/>
  <c r="CF5" i="14" a="1"/>
  <c r="CF5" i="14"/>
  <c r="CE5" i="14" a="1"/>
  <c r="CE5" i="14"/>
  <c r="CD5" i="14" a="1"/>
  <c r="CD5" i="14"/>
  <c r="CC5" i="14"/>
  <c r="CB5" i="14" a="1"/>
  <c r="CB5" i="14" s="1"/>
  <c r="CA5" i="14" a="1"/>
  <c r="CA5" i="14" s="1"/>
  <c r="BZ5" i="14" a="1"/>
  <c r="BZ5" i="14"/>
  <c r="BY5" i="14" a="1"/>
  <c r="BY5" i="14"/>
  <c r="BX5" i="14" a="1"/>
  <c r="BX5" i="14"/>
  <c r="BW5" i="14" a="1"/>
  <c r="BW5" i="14"/>
  <c r="BV5" i="14" a="1"/>
  <c r="BV5" i="14" s="1"/>
  <c r="BU5" i="14" a="1"/>
  <c r="BU5" i="14"/>
  <c r="BT5" i="14" a="1"/>
  <c r="BT5" i="14" s="1"/>
  <c r="BS5" i="14" a="1"/>
  <c r="BS5" i="14"/>
  <c r="BQ5" i="14" a="1"/>
  <c r="BQ5" i="14"/>
  <c r="BP5" i="14" a="1"/>
  <c r="BP5" i="14" s="1"/>
  <c r="BO5" i="14" a="1"/>
  <c r="BO5" i="14"/>
  <c r="BN5" i="14" a="1"/>
  <c r="BN5" i="14"/>
  <c r="BM5" i="14" a="1"/>
  <c r="BM5" i="14" s="1"/>
  <c r="BL5" i="14" a="1"/>
  <c r="BL5" i="14" s="1"/>
  <c r="BK5" i="14" a="1"/>
  <c r="BK5" i="14"/>
  <c r="BJ5" i="14" a="1"/>
  <c r="BJ5" i="14" s="1"/>
  <c r="BI5" i="14" a="1"/>
  <c r="BI5" i="14"/>
  <c r="BH5" i="14" a="1"/>
  <c r="BH5" i="14"/>
  <c r="BF5" i="14" a="1"/>
  <c r="BF5" i="14"/>
  <c r="BE5" i="14" a="1"/>
  <c r="BE5" i="14" s="1"/>
  <c r="BD5" i="14" a="1"/>
  <c r="BD5" i="14" s="1"/>
  <c r="BC5" i="14" a="1"/>
  <c r="BC5" i="14"/>
  <c r="BB5" i="14" a="1"/>
  <c r="BB5" i="14" s="1"/>
  <c r="BA5" i="14" a="1"/>
  <c r="BA5" i="14"/>
  <c r="AZ5" i="14" a="1"/>
  <c r="AZ5" i="14"/>
  <c r="AY5" i="14" a="1"/>
  <c r="AY5" i="14"/>
  <c r="AX5" i="14" a="1"/>
  <c r="AX5" i="14"/>
  <c r="AW5" i="14" a="1"/>
  <c r="AW5" i="14"/>
  <c r="AU5" i="14" a="1"/>
  <c r="AU5" i="14"/>
  <c r="AT5" i="14" a="1"/>
  <c r="AT5" i="14"/>
  <c r="AS5" i="14" a="1"/>
  <c r="AS5" i="14" s="1"/>
  <c r="AR5" i="14" a="1"/>
  <c r="AR5" i="14"/>
  <c r="AQ5" i="14" a="1"/>
  <c r="AQ5" i="14" s="1"/>
  <c r="AP5" i="14" a="1"/>
  <c r="AP5" i="14"/>
  <c r="AO5" i="14" a="1"/>
  <c r="AO5" i="14" s="1"/>
  <c r="AN5" i="14" a="1"/>
  <c r="AN5" i="14" s="1"/>
  <c r="AM5" i="14" a="1"/>
  <c r="AM5" i="14" s="1"/>
  <c r="AL5" i="14" a="1"/>
  <c r="AL5" i="14" s="1"/>
  <c r="AJ5" i="14" a="1"/>
  <c r="AJ5" i="14"/>
  <c r="AI5" i="14" a="1"/>
  <c r="AI5" i="14" s="1"/>
  <c r="AH5" i="14" a="1"/>
  <c r="AH5" i="14" s="1"/>
  <c r="AG5" i="14" a="1"/>
  <c r="AG5" i="14" s="1"/>
  <c r="AF5" i="14" a="1"/>
  <c r="AF5" i="14"/>
  <c r="AE5" i="14" a="1"/>
  <c r="AE5" i="14"/>
  <c r="AD5" i="14" a="1"/>
  <c r="AD5" i="14"/>
  <c r="AC5" i="14" a="1"/>
  <c r="AC5" i="14"/>
  <c r="AB5" i="14" a="1"/>
  <c r="AB5" i="14" s="1"/>
  <c r="AA5" i="14" a="1"/>
  <c r="AA5" i="14"/>
  <c r="Y5" i="14" a="1"/>
  <c r="Y5" i="14"/>
  <c r="X5" i="14" a="1"/>
  <c r="X5" i="14"/>
  <c r="W5" i="14" a="1"/>
  <c r="W5" i="14" s="1"/>
  <c r="V5" i="14" a="1"/>
  <c r="V5" i="14" s="1"/>
  <c r="U5" i="14" a="1"/>
  <c r="U5" i="14"/>
  <c r="T5" i="14" a="1"/>
  <c r="T5" i="14" s="1"/>
  <c r="S5" i="14" a="1"/>
  <c r="S5" i="14" s="1"/>
  <c r="R5" i="14" a="1"/>
  <c r="R5" i="14" s="1"/>
  <c r="Q5" i="14" a="1"/>
  <c r="Q5" i="14"/>
  <c r="P5" i="14" a="1"/>
  <c r="P5" i="14" s="1"/>
  <c r="N5" i="14" a="1"/>
  <c r="N5" i="14"/>
  <c r="M5" i="14" a="1"/>
  <c r="M5" i="14"/>
  <c r="L5" i="14" a="1"/>
  <c r="L5" i="14"/>
  <c r="K5" i="14" a="1"/>
  <c r="K5" i="14"/>
  <c r="J5" i="14" a="1"/>
  <c r="J5" i="14" s="1"/>
  <c r="I5" i="14" a="1"/>
  <c r="I5" i="14"/>
  <c r="H5" i="14" a="1"/>
  <c r="H5" i="14"/>
  <c r="G5" i="14" a="1"/>
  <c r="G5" i="14"/>
  <c r="F5" i="14" a="1"/>
  <c r="F5" i="14" s="1"/>
  <c r="E5" i="14" a="1"/>
  <c r="E5" i="14"/>
  <c r="D5" i="14"/>
  <c r="CC5" i="14" s="1" a="1"/>
  <c r="C5" i="14"/>
  <c r="A5" i="14"/>
  <c r="A34" i="14" s="1"/>
  <c r="CH4" i="14" a="1"/>
  <c r="CH4" i="14"/>
  <c r="CE4" i="14" a="1"/>
  <c r="CE4" i="14"/>
  <c r="CC4" i="14" a="1"/>
  <c r="CC4" i="14" s="1"/>
  <c r="CB4" i="14" a="1"/>
  <c r="CB4" i="14"/>
  <c r="CA4" i="14" a="1"/>
  <c r="CA4" i="14" s="1"/>
  <c r="BZ4" i="14" a="1"/>
  <c r="BZ4" i="14" s="1"/>
  <c r="BY4" i="14" a="1"/>
  <c r="BY4" i="14" s="1"/>
  <c r="BW4" i="14" a="1"/>
  <c r="BW4" i="14"/>
  <c r="BV4" i="14" a="1"/>
  <c r="BV4" i="14"/>
  <c r="BU4" i="14" a="1"/>
  <c r="BU4" i="14" s="1"/>
  <c r="BQ4" i="14" a="1"/>
  <c r="BQ4" i="14" s="1"/>
  <c r="BP4" i="14" a="1"/>
  <c r="BP4" i="14" s="1"/>
  <c r="BO4" i="14" a="1"/>
  <c r="BO4" i="14"/>
  <c r="BN4" i="14" a="1"/>
  <c r="BN4" i="14" s="1"/>
  <c r="BL4" i="14" a="1"/>
  <c r="BL4" i="14"/>
  <c r="BK4" i="14" a="1"/>
  <c r="BK4" i="14" s="1"/>
  <c r="BJ4" i="14" a="1"/>
  <c r="BJ4" i="14" s="1"/>
  <c r="BI4" i="14" a="1"/>
  <c r="BI4" i="14" s="1"/>
  <c r="BH4" i="14" a="1"/>
  <c r="BH4" i="14"/>
  <c r="BD4" i="14" a="1"/>
  <c r="BD4" i="14"/>
  <c r="BC4" i="14" a="1"/>
  <c r="BC4" i="14" s="1"/>
  <c r="BB4" i="14" a="1"/>
  <c r="BB4" i="14" s="1"/>
  <c r="AZ4" i="14" a="1"/>
  <c r="AZ4" i="14" s="1"/>
  <c r="AY4" i="14" a="1"/>
  <c r="AY4" i="14"/>
  <c r="AX4" i="14" a="1"/>
  <c r="AX4" i="14" s="1"/>
  <c r="AW4" i="14" a="1"/>
  <c r="AW4" i="14" s="1"/>
  <c r="AV4" i="14" a="1"/>
  <c r="AV4" i="14" s="1"/>
  <c r="AT4" i="14" a="1"/>
  <c r="AT4" i="14" s="1"/>
  <c r="AQ4" i="14" a="1"/>
  <c r="AQ4" i="14" s="1"/>
  <c r="AP4" i="14" a="1"/>
  <c r="AP4" i="14" s="1"/>
  <c r="AO4" i="14" a="1"/>
  <c r="AO4" i="14" s="1"/>
  <c r="AN4" i="14" a="1"/>
  <c r="AN4" i="14"/>
  <c r="AM4" i="14" a="1"/>
  <c r="AM4" i="14" s="1"/>
  <c r="AL4" i="14" a="1"/>
  <c r="AL4" i="14"/>
  <c r="AK4" i="14" a="1"/>
  <c r="AK4" i="14"/>
  <c r="AI4" i="14" a="1"/>
  <c r="AI4" i="14"/>
  <c r="AH4" i="14" a="1"/>
  <c r="AH4" i="14"/>
  <c r="AG4" i="14" a="1"/>
  <c r="AG4" i="14" s="1"/>
  <c r="AF4" i="14" a="1"/>
  <c r="AF4" i="14" s="1"/>
  <c r="AC4" i="14" a="1"/>
  <c r="AC4" i="14" s="1"/>
  <c r="AB4" i="14" a="1"/>
  <c r="AB4" i="14"/>
  <c r="AA4" i="14" a="1"/>
  <c r="AA4" i="14"/>
  <c r="Z4" i="14" a="1"/>
  <c r="Z4" i="14" s="1"/>
  <c r="Y4" i="14" a="1"/>
  <c r="Y4" i="14" s="1"/>
  <c r="W4" i="14" a="1"/>
  <c r="W4" i="14" s="1"/>
  <c r="V4" i="14" a="1"/>
  <c r="V4" i="14" s="1"/>
  <c r="U4" i="14" a="1"/>
  <c r="U4" i="14" s="1"/>
  <c r="T4" i="14" a="1"/>
  <c r="T4" i="14" s="1"/>
  <c r="S4" i="14" a="1"/>
  <c r="S4" i="14" s="1"/>
  <c r="P4" i="14" a="1"/>
  <c r="P4" i="14"/>
  <c r="O4" i="14" a="1"/>
  <c r="O4" i="14" s="1"/>
  <c r="N4" i="14" a="1"/>
  <c r="N4" i="14" s="1"/>
  <c r="L4" i="14" a="1"/>
  <c r="L4" i="14" s="1"/>
  <c r="K4" i="14" a="1"/>
  <c r="K4" i="14" s="1"/>
  <c r="J4" i="14" a="1"/>
  <c r="J4" i="14" s="1"/>
  <c r="I4" i="14" a="1"/>
  <c r="I4" i="14"/>
  <c r="H4" i="14" a="1"/>
  <c r="H4" i="14" s="1"/>
  <c r="F4" i="14" a="1"/>
  <c r="F4" i="14"/>
  <c r="D4" i="14"/>
  <c r="BM4" i="14" s="1" a="1"/>
  <c r="BM4" i="14" s="1"/>
  <c r="C4" i="14"/>
  <c r="A4" i="14"/>
  <c r="B57" i="13"/>
  <c r="A57" i="13"/>
  <c r="B56" i="13"/>
  <c r="A56" i="13"/>
  <c r="B55" i="13"/>
  <c r="B54" i="13"/>
  <c r="B53" i="13"/>
  <c r="B52" i="13"/>
  <c r="A52" i="13"/>
  <c r="B51" i="13"/>
  <c r="B50" i="13"/>
  <c r="B49" i="13"/>
  <c r="B48" i="13"/>
  <c r="B47" i="13"/>
  <c r="B46" i="13"/>
  <c r="B45" i="13"/>
  <c r="B44" i="13"/>
  <c r="A44" i="13"/>
  <c r="B43" i="13"/>
  <c r="B42" i="13"/>
  <c r="A42" i="13"/>
  <c r="B41" i="13"/>
  <c r="B40" i="13"/>
  <c r="B39" i="13"/>
  <c r="A39" i="13"/>
  <c r="B38" i="13"/>
  <c r="B37" i="13"/>
  <c r="B36" i="13"/>
  <c r="A36" i="13"/>
  <c r="B35" i="13"/>
  <c r="B34" i="13"/>
  <c r="B33" i="13"/>
  <c r="BU28" i="13" a="1"/>
  <c r="BU28" i="13" s="1"/>
  <c r="BM28" i="13" a="1"/>
  <c r="BM28" i="13" s="1"/>
  <c r="R28" i="13" a="1"/>
  <c r="R28" i="13" s="1"/>
  <c r="O28" i="13" a="1"/>
  <c r="O28" i="13" s="1"/>
  <c r="N28" i="13" a="1"/>
  <c r="N28" i="13" s="1"/>
  <c r="D28" i="13"/>
  <c r="AY28" i="13" s="1" a="1"/>
  <c r="AY28" i="13" s="1"/>
  <c r="C28" i="13"/>
  <c r="A28" i="13"/>
  <c r="CH27" i="13" a="1"/>
  <c r="CH27" i="13"/>
  <c r="CG27" i="13" a="1"/>
  <c r="CG27" i="13" s="1"/>
  <c r="CF27" i="13" a="1"/>
  <c r="CF27" i="13"/>
  <c r="CC27" i="13" a="1"/>
  <c r="CC27" i="13" s="1"/>
  <c r="CA27" i="13" a="1"/>
  <c r="CA27" i="13"/>
  <c r="BZ27" i="13" a="1"/>
  <c r="BZ27" i="13"/>
  <c r="BY27" i="13" a="1"/>
  <c r="BY27" i="13" s="1"/>
  <c r="BV27" i="13" a="1"/>
  <c r="BV27" i="13" s="1"/>
  <c r="BU27" i="13" a="1"/>
  <c r="BU27" i="13" s="1"/>
  <c r="BT27" i="13" a="1"/>
  <c r="BT27" i="13" s="1"/>
  <c r="BS27" i="13" a="1"/>
  <c r="BS27" i="13" s="1"/>
  <c r="BQ27" i="13" a="1"/>
  <c r="BQ27" i="13" s="1"/>
  <c r="BL27" i="13" a="1"/>
  <c r="BL27" i="13" s="1"/>
  <c r="BK27" i="13" a="1"/>
  <c r="BK27" i="13"/>
  <c r="BJ27" i="13" a="1"/>
  <c r="BJ27" i="13" s="1"/>
  <c r="BG27" i="13" a="1"/>
  <c r="BG27" i="13" s="1"/>
  <c r="BC27" i="13" a="1"/>
  <c r="BC27" i="13"/>
  <c r="BA27" i="13" a="1"/>
  <c r="BA27" i="13" s="1"/>
  <c r="AZ27" i="13" a="1"/>
  <c r="AZ27" i="13" s="1"/>
  <c r="AX27" i="13" a="1"/>
  <c r="AX27" i="13" s="1"/>
  <c r="AW27" i="13" a="1"/>
  <c r="AW27" i="13" s="1"/>
  <c r="AV27" i="13" a="1"/>
  <c r="AV27" i="13" s="1"/>
  <c r="AU27" i="13" a="1"/>
  <c r="AU27" i="13" s="1"/>
  <c r="AP27" i="13" a="1"/>
  <c r="AP27" i="13" s="1"/>
  <c r="AO27" i="13" a="1"/>
  <c r="AO27" i="13"/>
  <c r="AN27" i="13" a="1"/>
  <c r="AN27" i="13"/>
  <c r="AM27" i="13" a="1"/>
  <c r="AM27" i="13" s="1"/>
  <c r="AL27" i="13" a="1"/>
  <c r="AL27" i="13" s="1"/>
  <c r="AK27" i="13" a="1"/>
  <c r="AK27" i="13" s="1"/>
  <c r="AJ27" i="13" a="1"/>
  <c r="AJ27" i="13" s="1"/>
  <c r="AI27" i="13" a="1"/>
  <c r="AI27" i="13" s="1"/>
  <c r="AG27" i="13" a="1"/>
  <c r="AG27" i="13" s="1"/>
  <c r="AA27" i="13" a="1"/>
  <c r="AA27" i="13"/>
  <c r="X27" i="13" a="1"/>
  <c r="X27" i="13" s="1"/>
  <c r="T27" i="13" a="1"/>
  <c r="T27" i="13" s="1"/>
  <c r="Q27" i="13" a="1"/>
  <c r="Q27" i="13" s="1"/>
  <c r="P27" i="13" a="1"/>
  <c r="P27" i="13"/>
  <c r="L27" i="13" a="1"/>
  <c r="L27" i="13" s="1"/>
  <c r="I27" i="13" a="1"/>
  <c r="I27" i="13" s="1"/>
  <c r="H27" i="13" a="1"/>
  <c r="H27" i="13"/>
  <c r="E27" i="13" a="1"/>
  <c r="E27" i="13" s="1"/>
  <c r="D27" i="13"/>
  <c r="C27" i="13"/>
  <c r="A27" i="13"/>
  <c r="CH26" i="13" a="1"/>
  <c r="CH26" i="13"/>
  <c r="CG26" i="13" a="1"/>
  <c r="CG26" i="13" s="1"/>
  <c r="CF26" i="13" a="1"/>
  <c r="CF26" i="13"/>
  <c r="CB26" i="13" a="1"/>
  <c r="CB26" i="13" s="1"/>
  <c r="CA26" i="13" a="1"/>
  <c r="CA26" i="13" s="1"/>
  <c r="BZ26" i="13" a="1"/>
  <c r="BZ26" i="13" s="1"/>
  <c r="BX26" i="13" a="1"/>
  <c r="BX26" i="13" s="1"/>
  <c r="BW26" i="13" a="1"/>
  <c r="BW26" i="13" s="1"/>
  <c r="BV26" i="13" a="1"/>
  <c r="BV26" i="13" s="1"/>
  <c r="BU26" i="13" a="1"/>
  <c r="BU26" i="13" s="1"/>
  <c r="BR26" i="13" a="1"/>
  <c r="BR26" i="13" s="1"/>
  <c r="BQ26" i="13" a="1"/>
  <c r="BQ26" i="13" s="1"/>
  <c r="BP26" i="13" a="1"/>
  <c r="BP26" i="13"/>
  <c r="BK26" i="13" a="1"/>
  <c r="BK26" i="13"/>
  <c r="BJ26" i="13" a="1"/>
  <c r="BJ26" i="13"/>
  <c r="BI26" i="13" a="1"/>
  <c r="BI26" i="13" s="1"/>
  <c r="BH26" i="13" a="1"/>
  <c r="BH26" i="13" s="1"/>
  <c r="BE26" i="13" a="1"/>
  <c r="BE26" i="13" s="1"/>
  <c r="BD26" i="13" a="1"/>
  <c r="BD26" i="13" s="1"/>
  <c r="BC26" i="13" a="1"/>
  <c r="BC26" i="13"/>
  <c r="BB26" i="13" a="1"/>
  <c r="BB26" i="13" s="1"/>
  <c r="BA26" i="13" a="1"/>
  <c r="BA26" i="13" s="1"/>
  <c r="AW26" i="13" a="1"/>
  <c r="AW26" i="13"/>
  <c r="AU26" i="13" a="1"/>
  <c r="AU26" i="13" s="1"/>
  <c r="AT26" i="13" a="1"/>
  <c r="AT26" i="13" s="1"/>
  <c r="AS26" i="13" a="1"/>
  <c r="AS26" i="13" s="1"/>
  <c r="AR26" i="13" a="1"/>
  <c r="AR26" i="13" s="1"/>
  <c r="AQ26" i="13" a="1"/>
  <c r="AQ26" i="13"/>
  <c r="AP26" i="13" a="1"/>
  <c r="AP26" i="13" s="1"/>
  <c r="AO26" i="13" a="1"/>
  <c r="AO26" i="13" s="1"/>
  <c r="AL26" i="13" a="1"/>
  <c r="AL26" i="13"/>
  <c r="AK26" i="13" a="1"/>
  <c r="AK26" i="13" s="1"/>
  <c r="AF26" i="13" a="1"/>
  <c r="AF26" i="13" s="1"/>
  <c r="AE26" i="13" a="1"/>
  <c r="AE26" i="13" s="1"/>
  <c r="AD26" i="13" a="1"/>
  <c r="AD26" i="13"/>
  <c r="AB26" i="13" a="1"/>
  <c r="AB26" i="13" s="1"/>
  <c r="X26" i="13" a="1"/>
  <c r="X26" i="13"/>
  <c r="W26" i="13" a="1"/>
  <c r="W26" i="13" s="1"/>
  <c r="V26" i="13" a="1"/>
  <c r="V26" i="13"/>
  <c r="U26" i="13" a="1"/>
  <c r="U26" i="13" s="1"/>
  <c r="R26" i="13" a="1"/>
  <c r="R26" i="13" s="1"/>
  <c r="Q26" i="13" a="1"/>
  <c r="Q26" i="13" s="1"/>
  <c r="P26" i="13" a="1"/>
  <c r="P26" i="13" s="1"/>
  <c r="O26" i="13" a="1"/>
  <c r="O26" i="13" s="1"/>
  <c r="L26" i="13" a="1"/>
  <c r="L26" i="13" s="1"/>
  <c r="K26" i="13" a="1"/>
  <c r="K26" i="13"/>
  <c r="J26" i="13" a="1"/>
  <c r="J26" i="13"/>
  <c r="I26" i="13" a="1"/>
  <c r="I26" i="13" s="1"/>
  <c r="G26" i="13" a="1"/>
  <c r="G26" i="13" s="1"/>
  <c r="F26" i="13" a="1"/>
  <c r="F26" i="13" s="1"/>
  <c r="D26" i="13"/>
  <c r="AC26" i="13" s="1" a="1"/>
  <c r="AC26" i="13" s="1"/>
  <c r="C26" i="13"/>
  <c r="A26" i="13"/>
  <c r="A55" i="13" s="1"/>
  <c r="CH25" i="13" a="1"/>
  <c r="CH25" i="13" s="1"/>
  <c r="CD25" i="13" a="1"/>
  <c r="CD25" i="13" s="1"/>
  <c r="BX25" i="13" a="1"/>
  <c r="BX25" i="13" s="1"/>
  <c r="BW25" i="13" a="1"/>
  <c r="BW25" i="13" s="1"/>
  <c r="BR25" i="13" a="1"/>
  <c r="BR25" i="13" s="1"/>
  <c r="BL25" i="13" a="1"/>
  <c r="BL25" i="13"/>
  <c r="BK25" i="13" a="1"/>
  <c r="BK25" i="13" s="1"/>
  <c r="BB25" i="13" a="1"/>
  <c r="BB25" i="13" s="1"/>
  <c r="BA25" i="13" a="1"/>
  <c r="BA25" i="13" s="1"/>
  <c r="AX25" i="13" a="1"/>
  <c r="AX25" i="13" s="1"/>
  <c r="AV25" i="13" a="1"/>
  <c r="AV25" i="13" s="1"/>
  <c r="AR25" i="13" a="1"/>
  <c r="AR25" i="13"/>
  <c r="AQ25" i="13" a="1"/>
  <c r="AQ25" i="13"/>
  <c r="AL25" i="13" a="1"/>
  <c r="AL25" i="13" s="1"/>
  <c r="AD25" i="13" a="1"/>
  <c r="AD25" i="13"/>
  <c r="X25" i="13" a="1"/>
  <c r="X25" i="13"/>
  <c r="V25" i="13" a="1"/>
  <c r="V25" i="13" s="1"/>
  <c r="T25" i="13" a="1"/>
  <c r="T25" i="13" s="1"/>
  <c r="S25" i="13" a="1"/>
  <c r="S25" i="13" s="1"/>
  <c r="R25" i="13" a="1"/>
  <c r="R25" i="13" s="1"/>
  <c r="Q25" i="13" a="1"/>
  <c r="Q25" i="13" s="1"/>
  <c r="N25" i="13" a="1"/>
  <c r="N25" i="13" s="1"/>
  <c r="M25" i="13" a="1"/>
  <c r="M25" i="13" s="1"/>
  <c r="D25" i="13"/>
  <c r="C25" i="13"/>
  <c r="A25" i="13"/>
  <c r="A54" i="13" s="1"/>
  <c r="D24" i="13"/>
  <c r="A24" i="13"/>
  <c r="A53" i="13" s="1"/>
  <c r="CE23" i="13" a="1"/>
  <c r="CE23" i="13" s="1"/>
  <c r="BY23" i="13" a="1"/>
  <c r="BY23" i="13" s="1"/>
  <c r="BX23" i="13" a="1"/>
  <c r="BX23" i="13"/>
  <c r="BU23" i="13" a="1"/>
  <c r="BU23" i="13"/>
  <c r="BS23" i="13" a="1"/>
  <c r="BS23" i="13" s="1"/>
  <c r="BO23" i="13" a="1"/>
  <c r="BO23" i="13"/>
  <c r="BM23" i="13" a="1"/>
  <c r="BM23" i="13" s="1"/>
  <c r="AQ23" i="13" a="1"/>
  <c r="AQ23" i="13" s="1"/>
  <c r="AP23" i="13" a="1"/>
  <c r="AP23" i="13" s="1"/>
  <c r="AO23" i="13" a="1"/>
  <c r="AO23" i="13"/>
  <c r="AN23" i="13" a="1"/>
  <c r="AN23" i="13" s="1"/>
  <c r="Z23" i="13" a="1"/>
  <c r="Z23" i="13"/>
  <c r="T23" i="13" a="1"/>
  <c r="T23" i="13" s="1"/>
  <c r="S23" i="13" a="1"/>
  <c r="S23" i="13" s="1"/>
  <c r="Q23" i="13" a="1"/>
  <c r="Q23" i="13" s="1"/>
  <c r="O23" i="13" a="1"/>
  <c r="O23" i="13" s="1"/>
  <c r="D23" i="13"/>
  <c r="AV23" i="13" s="1" a="1"/>
  <c r="AV23" i="13" s="1"/>
  <c r="C23" i="13"/>
  <c r="A23" i="13"/>
  <c r="CB22" i="13" a="1"/>
  <c r="CB22" i="13" s="1"/>
  <c r="CA22" i="13" a="1"/>
  <c r="CA22" i="13" s="1"/>
  <c r="BZ22" i="13" a="1"/>
  <c r="BZ22" i="13" s="1"/>
  <c r="BU22" i="13" a="1"/>
  <c r="BU22" i="13" s="1"/>
  <c r="BM22" i="13" a="1"/>
  <c r="BM22" i="13" s="1"/>
  <c r="BL22" i="13" a="1"/>
  <c r="BL22" i="13" s="1"/>
  <c r="BK22" i="13" a="1"/>
  <c r="BK22" i="13"/>
  <c r="BJ22" i="13" a="1"/>
  <c r="BJ22" i="13" s="1"/>
  <c r="BG22" i="13" a="1"/>
  <c r="BG22" i="13" s="1"/>
  <c r="BF22" i="13" a="1"/>
  <c r="BF22" i="13" s="1"/>
  <c r="AU22" i="13" a="1"/>
  <c r="AU22" i="13" s="1"/>
  <c r="AO22" i="13" a="1"/>
  <c r="AO22" i="13" s="1"/>
  <c r="AN22" i="13" a="1"/>
  <c r="AN22" i="13" s="1"/>
  <c r="AI22" i="13" a="1"/>
  <c r="AI22" i="13" s="1"/>
  <c r="AH22" i="13" a="1"/>
  <c r="AH22" i="13" s="1"/>
  <c r="AB22" i="13" a="1"/>
  <c r="AB22" i="13" s="1"/>
  <c r="AA22" i="13" a="1"/>
  <c r="AA22" i="13" s="1"/>
  <c r="L22" i="13" a="1"/>
  <c r="L22" i="13" s="1"/>
  <c r="H22" i="13" a="1"/>
  <c r="H22" i="13" s="1"/>
  <c r="E22" i="13" a="1"/>
  <c r="E22" i="13"/>
  <c r="D22" i="13"/>
  <c r="AG22" i="13" s="1" a="1"/>
  <c r="AG22" i="13" s="1"/>
  <c r="C22" i="13"/>
  <c r="A22" i="13"/>
  <c r="A51" i="13" s="1"/>
  <c r="CG21" i="13" a="1"/>
  <c r="CG21" i="13" s="1"/>
  <c r="CF21" i="13" a="1"/>
  <c r="CF21" i="13" s="1"/>
  <c r="CE21" i="13" a="1"/>
  <c r="CE21" i="13" s="1"/>
  <c r="CC21" i="13" a="1"/>
  <c r="CC21" i="13"/>
  <c r="CB21" i="13" a="1"/>
  <c r="CB21" i="13"/>
  <c r="CA21" i="13" a="1"/>
  <c r="CA21" i="13" s="1"/>
  <c r="BZ21" i="13" a="1"/>
  <c r="BZ21" i="13" s="1"/>
  <c r="BX21" i="13" a="1"/>
  <c r="BX21" i="13" s="1"/>
  <c r="BU21" i="13" a="1"/>
  <c r="BU21" i="13" s="1"/>
  <c r="BT21" i="13" a="1"/>
  <c r="BT21" i="13"/>
  <c r="BR21" i="13" a="1"/>
  <c r="BR21" i="13"/>
  <c r="BQ21" i="13" a="1"/>
  <c r="BQ21" i="13" s="1"/>
  <c r="BP21" i="13" a="1"/>
  <c r="BP21" i="13" s="1"/>
  <c r="BN21" i="13" a="1"/>
  <c r="BN21" i="13" s="1"/>
  <c r="BJ21" i="13" a="1"/>
  <c r="BJ21" i="13" s="1"/>
  <c r="BI21" i="13" a="1"/>
  <c r="BI21" i="13"/>
  <c r="BE21" i="13" a="1"/>
  <c r="BE21" i="13"/>
  <c r="BD21" i="13" a="1"/>
  <c r="BD21" i="13" s="1"/>
  <c r="BC21" i="13" a="1"/>
  <c r="BC21" i="13"/>
  <c r="BB21" i="13" a="1"/>
  <c r="BB21" i="13" s="1"/>
  <c r="AV21" i="13" a="1"/>
  <c r="AV21" i="13"/>
  <c r="AU21" i="13" a="1"/>
  <c r="AU21" i="13" s="1"/>
  <c r="AT21" i="13" a="1"/>
  <c r="AT21" i="13" s="1"/>
  <c r="AS21" i="13" a="1"/>
  <c r="AS21" i="13"/>
  <c r="AQ21" i="13" a="1"/>
  <c r="AQ21" i="13"/>
  <c r="AP21" i="13" a="1"/>
  <c r="AP21" i="13"/>
  <c r="AO21" i="13" a="1"/>
  <c r="AO21" i="13" s="1"/>
  <c r="AK21" i="13" a="1"/>
  <c r="AK21" i="13" s="1"/>
  <c r="AJ21" i="13" a="1"/>
  <c r="AJ21" i="13" s="1"/>
  <c r="AH21" i="13" a="1"/>
  <c r="AH21" i="13" s="1"/>
  <c r="AF21" i="13" a="1"/>
  <c r="AF21" i="13" s="1"/>
  <c r="AE21" i="13" a="1"/>
  <c r="AE21" i="13" s="1"/>
  <c r="AD21" i="13" a="1"/>
  <c r="AD21" i="13" s="1"/>
  <c r="AC21" i="13" a="1"/>
  <c r="AC21" i="13" s="1"/>
  <c r="X21" i="13" a="1"/>
  <c r="X21" i="13" s="1"/>
  <c r="W21" i="13" a="1"/>
  <c r="W21" i="13" s="1"/>
  <c r="V21" i="13" a="1"/>
  <c r="V21" i="13" s="1"/>
  <c r="S21" i="13" a="1"/>
  <c r="S21" i="13" s="1"/>
  <c r="R21" i="13" a="1"/>
  <c r="R21" i="13"/>
  <c r="O21" i="13" a="1"/>
  <c r="O21" i="13"/>
  <c r="N21" i="13" a="1"/>
  <c r="N21" i="13" s="1"/>
  <c r="K21" i="13" a="1"/>
  <c r="K21" i="13" s="1"/>
  <c r="J21" i="13" a="1"/>
  <c r="J21" i="13" s="1"/>
  <c r="I21" i="13" a="1"/>
  <c r="I21" i="13" s="1"/>
  <c r="G21" i="13" a="1"/>
  <c r="G21" i="13" s="1"/>
  <c r="D21" i="13"/>
  <c r="BW21" i="13" s="1" a="1"/>
  <c r="BW21" i="13" s="1"/>
  <c r="C21" i="13"/>
  <c r="A21" i="13"/>
  <c r="A50" i="13" s="1"/>
  <c r="BW20" i="13" a="1"/>
  <c r="BW20" i="13" s="1"/>
  <c r="BL20" i="13" a="1"/>
  <c r="BL20" i="13" s="1"/>
  <c r="AW20" i="13" a="1"/>
  <c r="AW20" i="13" s="1"/>
  <c r="AV20" i="13" a="1"/>
  <c r="AV20" i="13"/>
  <c r="AS20" i="13" a="1"/>
  <c r="AS20" i="13" s="1"/>
  <c r="AF20" i="13" a="1"/>
  <c r="AF20" i="13" s="1"/>
  <c r="AD20" i="13" a="1"/>
  <c r="AD20" i="13" s="1"/>
  <c r="AB20" i="13" a="1"/>
  <c r="AB20" i="13" s="1"/>
  <c r="Y20" i="13" a="1"/>
  <c r="Y20" i="13" s="1"/>
  <c r="D20" i="13"/>
  <c r="C20" i="13"/>
  <c r="A20" i="13"/>
  <c r="A49" i="13" s="1"/>
  <c r="CG19" i="13" a="1"/>
  <c r="CG19" i="13" s="1"/>
  <c r="CC19" i="13" a="1"/>
  <c r="CC19" i="13" s="1"/>
  <c r="BX19" i="13" a="1"/>
  <c r="BX19" i="13" s="1"/>
  <c r="BT19" i="13" a="1"/>
  <c r="BT19" i="13" s="1"/>
  <c r="BS19" i="13" a="1"/>
  <c r="BS19" i="13" s="1"/>
  <c r="BR19" i="13" a="1"/>
  <c r="BR19" i="13" s="1"/>
  <c r="BQ19" i="13" a="1"/>
  <c r="BQ19" i="13" s="1"/>
  <c r="BO19" i="13" a="1"/>
  <c r="BO19" i="13" s="1"/>
  <c r="BI19" i="13" a="1"/>
  <c r="BI19" i="13" s="1"/>
  <c r="BF19" i="13" a="1"/>
  <c r="BF19" i="13" s="1"/>
  <c r="BC19" i="13" a="1"/>
  <c r="BC19" i="13" s="1"/>
  <c r="AX19" i="13" a="1"/>
  <c r="AX19" i="13"/>
  <c r="AW19" i="13" a="1"/>
  <c r="AW19" i="13" s="1"/>
  <c r="AT19" i="13" a="1"/>
  <c r="AT19" i="13" s="1"/>
  <c r="AQ19" i="13" a="1"/>
  <c r="AQ19" i="13" s="1"/>
  <c r="AM19" i="13" a="1"/>
  <c r="AM19" i="13" s="1"/>
  <c r="AK19" i="13" a="1"/>
  <c r="AK19" i="13" s="1"/>
  <c r="AG19" i="13" a="1"/>
  <c r="AG19" i="13" s="1"/>
  <c r="AA19" i="13" a="1"/>
  <c r="AA19" i="13"/>
  <c r="Z19" i="13" a="1"/>
  <c r="Z19" i="13" s="1"/>
  <c r="X19" i="13" a="1"/>
  <c r="X19" i="13" s="1"/>
  <c r="U19" i="13" a="1"/>
  <c r="U19" i="13" s="1"/>
  <c r="T19" i="13" a="1"/>
  <c r="T19" i="13" s="1"/>
  <c r="N19" i="13" a="1"/>
  <c r="N19" i="13"/>
  <c r="M19" i="13" a="1"/>
  <c r="M19" i="13"/>
  <c r="L19" i="13" a="1"/>
  <c r="L19" i="13" s="1"/>
  <c r="J19" i="13" a="1"/>
  <c r="J19" i="13" s="1"/>
  <c r="D19" i="13"/>
  <c r="AI19" i="13" s="1" a="1"/>
  <c r="AI19" i="13" s="1"/>
  <c r="C19" i="13"/>
  <c r="A19" i="13"/>
  <c r="A48" i="13" s="1"/>
  <c r="D18" i="13"/>
  <c r="C18" i="13"/>
  <c r="A18" i="13"/>
  <c r="A47" i="13" s="1"/>
  <c r="D17" i="13"/>
  <c r="C17" i="13"/>
  <c r="A17" i="13"/>
  <c r="A46" i="13" s="1"/>
  <c r="D16" i="13"/>
  <c r="C16" i="13"/>
  <c r="A16" i="13"/>
  <c r="A45" i="13" s="1"/>
  <c r="D15" i="13"/>
  <c r="C15" i="13"/>
  <c r="A15" i="13"/>
  <c r="CH14" i="13" a="1"/>
  <c r="CH14" i="13" s="1"/>
  <c r="CG14" i="13" a="1"/>
  <c r="CG14" i="13" s="1"/>
  <c r="CF14" i="13" a="1"/>
  <c r="CF14" i="13" s="1"/>
  <c r="CE14" i="13" a="1"/>
  <c r="CE14" i="13" s="1"/>
  <c r="CC14" i="13" a="1"/>
  <c r="CC14" i="13" s="1"/>
  <c r="CB14" i="13" a="1"/>
  <c r="CB14" i="13"/>
  <c r="CA14" i="13" a="1"/>
  <c r="CA14" i="13" s="1"/>
  <c r="BY14" i="13" a="1"/>
  <c r="BY14" i="13"/>
  <c r="BX14" i="13" a="1"/>
  <c r="BX14" i="13"/>
  <c r="BW14" i="13" a="1"/>
  <c r="BW14" i="13" s="1"/>
  <c r="BV14" i="13" a="1"/>
  <c r="BV14" i="13" s="1"/>
  <c r="BT14" i="13" a="1"/>
  <c r="BT14" i="13" s="1"/>
  <c r="BR14" i="13" a="1"/>
  <c r="BR14" i="13"/>
  <c r="BQ14" i="13" a="1"/>
  <c r="BQ14" i="13"/>
  <c r="BP14" i="13" a="1"/>
  <c r="BP14" i="13" s="1"/>
  <c r="BO14" i="13" a="1"/>
  <c r="BO14" i="13" s="1"/>
  <c r="BL14" i="13" a="1"/>
  <c r="BL14" i="13"/>
  <c r="BK14" i="13" a="1"/>
  <c r="BK14" i="13" s="1"/>
  <c r="BJ14" i="13" a="1"/>
  <c r="BJ14" i="13" s="1"/>
  <c r="BI14" i="13" a="1"/>
  <c r="BI14" i="13"/>
  <c r="BF14" i="13" a="1"/>
  <c r="BF14" i="13" s="1"/>
  <c r="BE14" i="13" a="1"/>
  <c r="BE14" i="13"/>
  <c r="BD14" i="13" a="1"/>
  <c r="BD14" i="13"/>
  <c r="BC14" i="13" a="1"/>
  <c r="BC14" i="13" s="1"/>
  <c r="BB14" i="13" a="1"/>
  <c r="BB14" i="13" s="1"/>
  <c r="AZ14" i="13" a="1"/>
  <c r="AZ14" i="13" s="1"/>
  <c r="AY14" i="13" a="1"/>
  <c r="AY14" i="13" s="1"/>
  <c r="AX14" i="13" a="1"/>
  <c r="AX14" i="13" s="1"/>
  <c r="AW14" i="13" a="1"/>
  <c r="AW14" i="13"/>
  <c r="AU14" i="13" a="1"/>
  <c r="AU14" i="13" s="1"/>
  <c r="AT14" i="13" a="1"/>
  <c r="AT14" i="13" s="1"/>
  <c r="AS14" i="13" a="1"/>
  <c r="AS14" i="13" s="1"/>
  <c r="AR14" i="13" a="1"/>
  <c r="AR14" i="13"/>
  <c r="AQ14" i="13" a="1"/>
  <c r="AQ14" i="13" s="1"/>
  <c r="AP14" i="13" a="1"/>
  <c r="AP14" i="13" s="1"/>
  <c r="AM14" i="13" a="1"/>
  <c r="AM14" i="13"/>
  <c r="AL14" i="13" a="1"/>
  <c r="AL14" i="13" s="1"/>
  <c r="AK14" i="13" a="1"/>
  <c r="AK14" i="13" s="1"/>
  <c r="AI14" i="13" a="1"/>
  <c r="AI14" i="13"/>
  <c r="AG14" i="13" a="1"/>
  <c r="AG14" i="13"/>
  <c r="AF14" i="13" a="1"/>
  <c r="AF14" i="13"/>
  <c r="AE14" i="13" a="1"/>
  <c r="AE14" i="13"/>
  <c r="AD14" i="13" a="1"/>
  <c r="AD14" i="13"/>
  <c r="AC14" i="13" a="1"/>
  <c r="AC14" i="13" s="1"/>
  <c r="Z14" i="13" a="1"/>
  <c r="Z14" i="13"/>
  <c r="X14" i="13" a="1"/>
  <c r="X14" i="13" s="1"/>
  <c r="W14" i="13" a="1"/>
  <c r="W14" i="13"/>
  <c r="V14" i="13" a="1"/>
  <c r="V14" i="13" s="1"/>
  <c r="U14" i="13" a="1"/>
  <c r="U14" i="13" s="1"/>
  <c r="T14" i="13" a="1"/>
  <c r="T14" i="13"/>
  <c r="R14" i="13" a="1"/>
  <c r="R14" i="13" s="1"/>
  <c r="Q14" i="13" a="1"/>
  <c r="Q14" i="13"/>
  <c r="P14" i="13" a="1"/>
  <c r="P14" i="13" s="1"/>
  <c r="N14" i="13" a="1"/>
  <c r="N14" i="13" s="1"/>
  <c r="L14" i="13" a="1"/>
  <c r="L14" i="13"/>
  <c r="K14" i="13" a="1"/>
  <c r="K14" i="13" s="1"/>
  <c r="J14" i="13" a="1"/>
  <c r="J14" i="13" s="1"/>
  <c r="H14" i="13" a="1"/>
  <c r="H14" i="13" s="1"/>
  <c r="G14" i="13" a="1"/>
  <c r="G14" i="13" s="1"/>
  <c r="F14" i="13" a="1"/>
  <c r="F14" i="13"/>
  <c r="E14" i="13" a="1"/>
  <c r="E14" i="13" s="1"/>
  <c r="D14" i="13"/>
  <c r="C14" i="13"/>
  <c r="A14" i="13"/>
  <c r="A43" i="13" s="1"/>
  <c r="D13" i="13"/>
  <c r="C13" i="13"/>
  <c r="A13" i="13"/>
  <c r="CH12" i="13" a="1"/>
  <c r="CH12" i="13" s="1"/>
  <c r="CG12" i="13" a="1"/>
  <c r="CG12" i="13" s="1"/>
  <c r="CF12" i="13" a="1"/>
  <c r="CF12" i="13" s="1"/>
  <c r="CE12" i="13" a="1"/>
  <c r="CE12" i="13"/>
  <c r="CD12" i="13" a="1"/>
  <c r="CD12" i="13" s="1"/>
  <c r="CB12" i="13" a="1"/>
  <c r="CB12" i="13"/>
  <c r="CA12" i="13" a="1"/>
  <c r="CA12" i="13"/>
  <c r="BZ12" i="13" a="1"/>
  <c r="BZ12" i="13"/>
  <c r="BX12" i="13" a="1"/>
  <c r="BX12" i="13"/>
  <c r="BW12" i="13" a="1"/>
  <c r="BW12" i="13" s="1"/>
  <c r="BV12" i="13"/>
  <c r="BU12" i="13" a="1"/>
  <c r="BU12" i="13"/>
  <c r="BT12" i="13" a="1"/>
  <c r="BT12" i="13" s="1"/>
  <c r="BS12" i="13" a="1"/>
  <c r="BS12" i="13"/>
  <c r="BR12" i="13" a="1"/>
  <c r="BR12" i="13"/>
  <c r="BQ12" i="13" a="1"/>
  <c r="BQ12" i="13" s="1"/>
  <c r="BO12" i="13" a="1"/>
  <c r="BO12" i="13"/>
  <c r="BN12" i="13" a="1"/>
  <c r="BN12" i="13" s="1"/>
  <c r="BL12" i="13" a="1"/>
  <c r="BL12" i="13" s="1"/>
  <c r="BK12" i="13" a="1"/>
  <c r="BK12" i="13"/>
  <c r="BJ12" i="13" a="1"/>
  <c r="BJ12" i="13" s="1"/>
  <c r="BI12" i="13" a="1"/>
  <c r="BI12" i="13"/>
  <c r="BH12" i="13" a="1"/>
  <c r="BH12" i="13" s="1"/>
  <c r="BG12" i="13" a="1"/>
  <c r="BG12" i="13" s="1"/>
  <c r="BF12" i="13" a="1"/>
  <c r="BF12" i="13"/>
  <c r="BE12" i="13" a="1"/>
  <c r="BE12" i="13"/>
  <c r="BC12" i="13" a="1"/>
  <c r="BC12" i="13"/>
  <c r="BA12" i="13" a="1"/>
  <c r="BA12" i="13" s="1"/>
  <c r="AZ12" i="13" a="1"/>
  <c r="AZ12" i="13"/>
  <c r="AY12" i="13" a="1"/>
  <c r="AY12" i="13" s="1"/>
  <c r="AX12" i="13" a="1"/>
  <c r="AX12" i="13"/>
  <c r="AV12" i="13" a="1"/>
  <c r="AV12" i="13"/>
  <c r="AU12" i="13" a="1"/>
  <c r="AU12" i="13" s="1"/>
  <c r="AT12" i="13" a="1"/>
  <c r="AT12" i="13"/>
  <c r="AS12" i="13" a="1"/>
  <c r="AS12" i="13" s="1"/>
  <c r="AR12" i="13" a="1"/>
  <c r="AR12" i="13" s="1"/>
  <c r="AO12" i="13" a="1"/>
  <c r="AO12" i="13"/>
  <c r="AN12" i="13" a="1"/>
  <c r="AN12" i="13" s="1"/>
  <c r="AM12" i="13" a="1"/>
  <c r="AM12" i="13"/>
  <c r="AL12" i="13" a="1"/>
  <c r="AL12" i="13"/>
  <c r="AK12" i="13" a="1"/>
  <c r="AK12" i="13" s="1"/>
  <c r="AJ12" i="13" a="1"/>
  <c r="AJ12" i="13"/>
  <c r="AI12" i="13" a="1"/>
  <c r="AI12" i="13" s="1"/>
  <c r="AH12" i="13" a="1"/>
  <c r="AH12" i="13"/>
  <c r="AG12" i="13" a="1"/>
  <c r="AG12" i="13" s="1"/>
  <c r="AF12" i="13" a="1"/>
  <c r="AF12" i="13"/>
  <c r="AB12" i="13" a="1"/>
  <c r="AB12" i="13" s="1"/>
  <c r="AA12" i="13" a="1"/>
  <c r="AA12" i="13"/>
  <c r="Z12" i="13" a="1"/>
  <c r="Z12" i="13"/>
  <c r="Y12" i="13" a="1"/>
  <c r="Y12" i="13" s="1"/>
  <c r="W12" i="13" a="1"/>
  <c r="W12" i="13" s="1"/>
  <c r="V12" i="13" a="1"/>
  <c r="V12" i="13" s="1"/>
  <c r="U12" i="13" a="1"/>
  <c r="U12" i="13"/>
  <c r="T12" i="13" a="1"/>
  <c r="T12" i="13" s="1"/>
  <c r="R12" i="13" a="1"/>
  <c r="R12" i="13"/>
  <c r="P12" i="13" a="1"/>
  <c r="P12" i="13"/>
  <c r="O12" i="13" a="1"/>
  <c r="O12" i="13"/>
  <c r="N12" i="13" a="1"/>
  <c r="N12" i="13" s="1"/>
  <c r="M12" i="13" a="1"/>
  <c r="M12" i="13" s="1"/>
  <c r="L12" i="13" a="1"/>
  <c r="L12" i="13" s="1"/>
  <c r="K12" i="13" a="1"/>
  <c r="K12" i="13"/>
  <c r="J12" i="13" a="1"/>
  <c r="J12" i="13" s="1"/>
  <c r="I12" i="13" a="1"/>
  <c r="I12" i="13" s="1"/>
  <c r="H12" i="13" a="1"/>
  <c r="H12" i="13" s="1"/>
  <c r="F12" i="13" a="1"/>
  <c r="F12" i="13"/>
  <c r="E12" i="13" a="1"/>
  <c r="E12" i="13" s="1"/>
  <c r="D12" i="13"/>
  <c r="BV12" i="13" s="1" a="1"/>
  <c r="C12" i="13"/>
  <c r="A12" i="13"/>
  <c r="A41" i="13" s="1"/>
  <c r="D11" i="13"/>
  <c r="C11" i="13"/>
  <c r="A11" i="13"/>
  <c r="A40" i="13" s="1"/>
  <c r="CH10" i="13" a="1"/>
  <c r="CH10" i="13"/>
  <c r="CG10" i="13" a="1"/>
  <c r="CG10" i="13" s="1"/>
  <c r="CC10" i="13" a="1"/>
  <c r="CC10" i="13"/>
  <c r="CB10" i="13" a="1"/>
  <c r="CB10" i="13" s="1"/>
  <c r="BY10" i="13" a="1"/>
  <c r="BY10" i="13" s="1"/>
  <c r="BX10" i="13" a="1"/>
  <c r="BX10" i="13" s="1"/>
  <c r="BW10" i="13" a="1"/>
  <c r="BW10" i="13"/>
  <c r="BV10" i="13" a="1"/>
  <c r="BV10" i="13" s="1"/>
  <c r="BT10" i="13" a="1"/>
  <c r="BT10" i="13" s="1"/>
  <c r="BQ10" i="13" a="1"/>
  <c r="BQ10" i="13"/>
  <c r="BP10" i="13" a="1"/>
  <c r="BP10" i="13" s="1"/>
  <c r="BO10" i="13" a="1"/>
  <c r="BO10" i="13" s="1"/>
  <c r="BN10" i="13" a="1"/>
  <c r="BN10" i="13" s="1"/>
  <c r="BM10" i="13" a="1"/>
  <c r="BM10" i="13" s="1"/>
  <c r="BJ10" i="13" a="1"/>
  <c r="BJ10" i="13"/>
  <c r="BI10" i="13" a="1"/>
  <c r="BI10" i="13" s="1"/>
  <c r="BG10" i="13" a="1"/>
  <c r="BG10" i="13" s="1"/>
  <c r="BC10" i="13" a="1"/>
  <c r="BC10" i="13" s="1"/>
  <c r="BB10" i="13" a="1"/>
  <c r="BB10" i="13" s="1"/>
  <c r="BA10" i="13" a="1"/>
  <c r="BA10" i="13"/>
  <c r="AY10" i="13" a="1"/>
  <c r="AY10" i="13" s="1"/>
  <c r="AX10" i="13" a="1"/>
  <c r="AX10" i="13" s="1"/>
  <c r="AU10" i="13" a="1"/>
  <c r="AU10" i="13" s="1"/>
  <c r="AT10" i="13" a="1"/>
  <c r="AT10" i="13" s="1"/>
  <c r="AR10" i="13" a="1"/>
  <c r="AR10" i="13" s="1"/>
  <c r="AQ10" i="13" a="1"/>
  <c r="AQ10" i="13" s="1"/>
  <c r="AP10" i="13" a="1"/>
  <c r="AP10" i="13"/>
  <c r="AN10" i="13" a="1"/>
  <c r="AN10" i="13" s="1"/>
  <c r="AM10" i="13" a="1"/>
  <c r="AM10" i="13" s="1"/>
  <c r="AL10" i="13" a="1"/>
  <c r="AL10" i="13" s="1"/>
  <c r="AJ10" i="13" a="1"/>
  <c r="AJ10" i="13" s="1"/>
  <c r="AI10" i="13" a="1"/>
  <c r="AI10" i="13"/>
  <c r="AD10" i="13" a="1"/>
  <c r="AD10" i="13" s="1"/>
  <c r="AC10" i="13" a="1"/>
  <c r="AC10" i="13" s="1"/>
  <c r="AB10" i="13" a="1"/>
  <c r="AB10" i="13"/>
  <c r="X10" i="13" a="1"/>
  <c r="X10" i="13"/>
  <c r="W10" i="13" a="1"/>
  <c r="W10" i="13" s="1"/>
  <c r="V10" i="13" a="1"/>
  <c r="V10" i="13" s="1"/>
  <c r="U10" i="13" a="1"/>
  <c r="U10" i="13" s="1"/>
  <c r="R10" i="13" a="1"/>
  <c r="R10" i="13" s="1"/>
  <c r="P10" i="13" a="1"/>
  <c r="P10" i="13"/>
  <c r="O10" i="13" a="1"/>
  <c r="O10" i="13" s="1"/>
  <c r="M10" i="13" a="1"/>
  <c r="M10" i="13"/>
  <c r="L10" i="13" a="1"/>
  <c r="L10" i="13" s="1"/>
  <c r="K10" i="13" a="1"/>
  <c r="K10" i="13" s="1"/>
  <c r="I10" i="13" a="1"/>
  <c r="I10" i="13" s="1"/>
  <c r="H10" i="13" a="1"/>
  <c r="H10" i="13" s="1"/>
  <c r="F10" i="13" a="1"/>
  <c r="F10" i="13" s="1"/>
  <c r="E10" i="13" a="1"/>
  <c r="E10" i="13"/>
  <c r="D10" i="13"/>
  <c r="C10" i="13"/>
  <c r="A10" i="13"/>
  <c r="CD9" i="13" a="1"/>
  <c r="CD9" i="13" s="1"/>
  <c r="CC9" i="13" a="1"/>
  <c r="CC9" i="13" s="1"/>
  <c r="CB9" i="13" a="1"/>
  <c r="CB9" i="13"/>
  <c r="BY9" i="13" a="1"/>
  <c r="BY9" i="13" s="1"/>
  <c r="BX9" i="13" a="1"/>
  <c r="BX9" i="13"/>
  <c r="BW9" i="13" a="1"/>
  <c r="BW9" i="13" s="1"/>
  <c r="BU9" i="13" a="1"/>
  <c r="BU9" i="13" s="1"/>
  <c r="BO9" i="13" a="1"/>
  <c r="BO9" i="13" s="1"/>
  <c r="BL9" i="13" a="1"/>
  <c r="BL9" i="13"/>
  <c r="BH9" i="13" a="1"/>
  <c r="BH9" i="13"/>
  <c r="BF9" i="13" a="1"/>
  <c r="BF9" i="13" s="1"/>
  <c r="BE9" i="13" a="1"/>
  <c r="BE9" i="13"/>
  <c r="BD9" i="13" a="1"/>
  <c r="BD9" i="13" s="1"/>
  <c r="BB9" i="13" a="1"/>
  <c r="BB9" i="13" s="1"/>
  <c r="AZ9" i="13" a="1"/>
  <c r="AZ9" i="13" s="1"/>
  <c r="AS9" i="13" a="1"/>
  <c r="AS9" i="13"/>
  <c r="AR9" i="13" a="1"/>
  <c r="AR9" i="13"/>
  <c r="AQ9" i="13" a="1"/>
  <c r="AQ9" i="13" s="1"/>
  <c r="AP9" i="13" a="1"/>
  <c r="AP9" i="13"/>
  <c r="AJ9" i="13" a="1"/>
  <c r="AJ9" i="13" s="1"/>
  <c r="AI9" i="13" a="1"/>
  <c r="AI9" i="13"/>
  <c r="AG9" i="13" a="1"/>
  <c r="AG9" i="13" s="1"/>
  <c r="AD9" i="13" a="1"/>
  <c r="AD9" i="13" s="1"/>
  <c r="Y9" i="13" a="1"/>
  <c r="Y9" i="13"/>
  <c r="X9" i="13" a="1"/>
  <c r="X9" i="13" s="1"/>
  <c r="V9" i="13" a="1"/>
  <c r="V9" i="13" s="1"/>
  <c r="U9" i="13" a="1"/>
  <c r="U9" i="13" s="1"/>
  <c r="S9" i="13" a="1"/>
  <c r="S9" i="13"/>
  <c r="R9" i="13" a="1"/>
  <c r="R9" i="13" s="1"/>
  <c r="O9" i="13" a="1"/>
  <c r="O9" i="13" s="1"/>
  <c r="M9" i="13" a="1"/>
  <c r="M9" i="13"/>
  <c r="L9" i="13" a="1"/>
  <c r="L9" i="13" s="1"/>
  <c r="K9" i="13" a="1"/>
  <c r="K9" i="13" s="1"/>
  <c r="G9" i="13" a="1"/>
  <c r="G9" i="13"/>
  <c r="D9" i="13"/>
  <c r="C9" i="13"/>
  <c r="A9" i="13"/>
  <c r="A38" i="13" s="1"/>
  <c r="CH8" i="13" a="1"/>
  <c r="CH8" i="13" s="1"/>
  <c r="CE8" i="13" a="1"/>
  <c r="CE8" i="13" s="1"/>
  <c r="CD8" i="13" a="1"/>
  <c r="CD8" i="13" s="1"/>
  <c r="CC8" i="13" a="1"/>
  <c r="CC8" i="13" s="1"/>
  <c r="CA8" i="13" a="1"/>
  <c r="CA8" i="13" s="1"/>
  <c r="BZ8" i="13" a="1"/>
  <c r="BZ8" i="13" s="1"/>
  <c r="BV8" i="13" a="1"/>
  <c r="BV8" i="13" s="1"/>
  <c r="BJ8" i="13" a="1"/>
  <c r="BJ8" i="13" s="1"/>
  <c r="BF8" i="13" a="1"/>
  <c r="BF8" i="13" s="1"/>
  <c r="BA8" i="13" a="1"/>
  <c r="BA8" i="13" s="1"/>
  <c r="AZ8" i="13" a="1"/>
  <c r="AZ8" i="13" s="1"/>
  <c r="AY8" i="13" a="1"/>
  <c r="AY8" i="13"/>
  <c r="AX8" i="13" a="1"/>
  <c r="AX8" i="13" s="1"/>
  <c r="AQ8" i="13" a="1"/>
  <c r="AQ8" i="13" s="1"/>
  <c r="AM8" i="13" a="1"/>
  <c r="AM8" i="13" s="1"/>
  <c r="AG8" i="13" a="1"/>
  <c r="AG8" i="13" s="1"/>
  <c r="AD8" i="13" a="1"/>
  <c r="AD8" i="13" s="1"/>
  <c r="AA8" i="13" a="1"/>
  <c r="AA8" i="13" s="1"/>
  <c r="X8" i="13" a="1"/>
  <c r="X8" i="13" s="1"/>
  <c r="U8" i="13" a="1"/>
  <c r="U8" i="13" s="1"/>
  <c r="R8" i="13" a="1"/>
  <c r="R8" i="13" s="1"/>
  <c r="M8" i="13" a="1"/>
  <c r="M8" i="13" s="1"/>
  <c r="L8" i="13" a="1"/>
  <c r="L8" i="13" s="1"/>
  <c r="K8" i="13" a="1"/>
  <c r="K8" i="13" s="1"/>
  <c r="G8" i="13" a="1"/>
  <c r="G8" i="13" s="1"/>
  <c r="D8" i="13"/>
  <c r="BL8" i="13" s="1" a="1"/>
  <c r="BL8" i="13" s="1"/>
  <c r="C8" i="13"/>
  <c r="A8" i="13"/>
  <c r="A37" i="13" s="1"/>
  <c r="CH7" i="13" a="1"/>
  <c r="CH7" i="13" s="1"/>
  <c r="CF7" i="13" a="1"/>
  <c r="CF7" i="13" s="1"/>
  <c r="CE7" i="13" a="1"/>
  <c r="CE7" i="13"/>
  <c r="CD7" i="13" a="1"/>
  <c r="CD7" i="13"/>
  <c r="CA7" i="13" a="1"/>
  <c r="CA7" i="13"/>
  <c r="BZ7" i="13" a="1"/>
  <c r="BZ7" i="13"/>
  <c r="BY7" i="13" a="1"/>
  <c r="BY7" i="13"/>
  <c r="BX7" i="13" a="1"/>
  <c r="BX7" i="13"/>
  <c r="BW7" i="13" a="1"/>
  <c r="BW7" i="13" s="1"/>
  <c r="BU7" i="13" a="1"/>
  <c r="BU7" i="13"/>
  <c r="BT7" i="13" a="1"/>
  <c r="BT7" i="13"/>
  <c r="BS7" i="13" a="1"/>
  <c r="BS7" i="13" s="1"/>
  <c r="BR7" i="13" a="1"/>
  <c r="BR7" i="13" s="1"/>
  <c r="BQ7" i="13" a="1"/>
  <c r="BQ7" i="13" s="1"/>
  <c r="BN7" i="13" a="1"/>
  <c r="BN7" i="13"/>
  <c r="BM7" i="13" a="1"/>
  <c r="BM7" i="13"/>
  <c r="BL7" i="13" a="1"/>
  <c r="BL7" i="13"/>
  <c r="BJ7" i="13" a="1"/>
  <c r="BJ7" i="13" s="1"/>
  <c r="BI7" i="13" a="1"/>
  <c r="BI7" i="13" s="1"/>
  <c r="BH7" i="13" a="1"/>
  <c r="BH7" i="13"/>
  <c r="BG7" i="13" a="1"/>
  <c r="BG7" i="13" s="1"/>
  <c r="BF7" i="13" a="1"/>
  <c r="BF7" i="13" s="1"/>
  <c r="BD7" i="13" a="1"/>
  <c r="BD7" i="13"/>
  <c r="BB7" i="13" a="1"/>
  <c r="BB7" i="13"/>
  <c r="BA7" i="13" a="1"/>
  <c r="BA7" i="13"/>
  <c r="AY7" i="13" a="1"/>
  <c r="AY7" i="13" s="1"/>
  <c r="AX7" i="13" a="1"/>
  <c r="AX7" i="13" s="1"/>
  <c r="AV7" i="13" a="1"/>
  <c r="AV7" i="13"/>
  <c r="AU7" i="13" a="1"/>
  <c r="AU7" i="13" s="1"/>
  <c r="AT7" i="13" a="1"/>
  <c r="AT7" i="13" s="1"/>
  <c r="AR7" i="13" a="1"/>
  <c r="AR7" i="13" s="1"/>
  <c r="AQ7" i="13" a="1"/>
  <c r="AQ7" i="13" s="1"/>
  <c r="AN7" i="13" a="1"/>
  <c r="AN7" i="13"/>
  <c r="AM7" i="13" a="1"/>
  <c r="AM7" i="13" s="1"/>
  <c r="AL7" i="13" a="1"/>
  <c r="AL7" i="13"/>
  <c r="AK7" i="13" a="1"/>
  <c r="AK7" i="13" s="1"/>
  <c r="AJ7" i="13" a="1"/>
  <c r="AJ7" i="13"/>
  <c r="AI7" i="13" a="1"/>
  <c r="AI7" i="13"/>
  <c r="AG7" i="13" a="1"/>
  <c r="AG7" i="13" s="1"/>
  <c r="AF7" i="13" a="1"/>
  <c r="AF7" i="13" s="1"/>
  <c r="AE7" i="13" a="1"/>
  <c r="AE7" i="13"/>
  <c r="AB7" i="13" a="1"/>
  <c r="AB7" i="13"/>
  <c r="AA7" i="13" a="1"/>
  <c r="AA7" i="13"/>
  <c r="Z7" i="13" a="1"/>
  <c r="Z7" i="13" s="1"/>
  <c r="Y7" i="13" a="1"/>
  <c r="Y7" i="13"/>
  <c r="W7" i="13" a="1"/>
  <c r="W7" i="13" s="1"/>
  <c r="U7" i="13" a="1"/>
  <c r="U7" i="13"/>
  <c r="T7" i="13" a="1"/>
  <c r="T7" i="13"/>
  <c r="R7" i="13" a="1"/>
  <c r="R7" i="13"/>
  <c r="P7" i="13" a="1"/>
  <c r="P7" i="13"/>
  <c r="O7" i="13" a="1"/>
  <c r="O7" i="13"/>
  <c r="N7" i="13" a="1"/>
  <c r="N7" i="13" s="1"/>
  <c r="M7" i="13" a="1"/>
  <c r="M7" i="13"/>
  <c r="L7" i="13" a="1"/>
  <c r="L7" i="13" s="1"/>
  <c r="J7" i="13" a="1"/>
  <c r="J7" i="13"/>
  <c r="I7" i="13" a="1"/>
  <c r="I7" i="13"/>
  <c r="G7" i="13" a="1"/>
  <c r="G7" i="13"/>
  <c r="F7" i="13" a="1"/>
  <c r="F7" i="13" s="1"/>
  <c r="E7" i="13" a="1"/>
  <c r="E7" i="13" s="1"/>
  <c r="D7" i="13"/>
  <c r="AW7" i="13" s="1" a="1"/>
  <c r="AW7" i="13" s="1"/>
  <c r="C7" i="13"/>
  <c r="A7" i="13"/>
  <c r="CF6" i="13" a="1"/>
  <c r="CF6" i="13" s="1"/>
  <c r="CD6" i="13" a="1"/>
  <c r="CD6" i="13" s="1"/>
  <c r="CC6" i="13" a="1"/>
  <c r="CC6" i="13" s="1"/>
  <c r="CB6" i="13" a="1"/>
  <c r="CB6" i="13" s="1"/>
  <c r="CA6" i="13" a="1"/>
  <c r="CA6" i="13"/>
  <c r="BZ6" i="13" a="1"/>
  <c r="BZ6" i="13" s="1"/>
  <c r="BX6" i="13" a="1"/>
  <c r="BX6" i="13" s="1"/>
  <c r="BV6" i="13" a="1"/>
  <c r="BV6" i="13" s="1"/>
  <c r="BU6" i="13" a="1"/>
  <c r="BU6" i="13"/>
  <c r="BR6" i="13" a="1"/>
  <c r="BR6" i="13" s="1"/>
  <c r="BO6" i="13" a="1"/>
  <c r="BO6" i="13" s="1"/>
  <c r="BM6" i="13" a="1"/>
  <c r="BM6" i="13" s="1"/>
  <c r="BL6" i="13" a="1"/>
  <c r="BL6" i="13" s="1"/>
  <c r="BG6" i="13" a="1"/>
  <c r="BG6" i="13" s="1"/>
  <c r="BF6" i="13" a="1"/>
  <c r="BF6" i="13" s="1"/>
  <c r="BE6" i="13" a="1"/>
  <c r="BE6" i="13" s="1"/>
  <c r="BC6" i="13" a="1"/>
  <c r="BC6" i="13" s="1"/>
  <c r="AZ6" i="13" a="1"/>
  <c r="AZ6" i="13" s="1"/>
  <c r="AY6" i="13" a="1"/>
  <c r="AY6" i="13" s="1"/>
  <c r="AW6" i="13" a="1"/>
  <c r="AW6" i="13" s="1"/>
  <c r="AU6" i="13" a="1"/>
  <c r="AU6" i="13" s="1"/>
  <c r="AT6" i="13" a="1"/>
  <c r="AT6" i="13" s="1"/>
  <c r="AP6" i="13" a="1"/>
  <c r="AP6" i="13"/>
  <c r="AO6" i="13" a="1"/>
  <c r="AO6" i="13" s="1"/>
  <c r="AN6" i="13" a="1"/>
  <c r="AN6" i="13" s="1"/>
  <c r="AM6" i="13" a="1"/>
  <c r="AM6" i="13" s="1"/>
  <c r="AI6" i="13" a="1"/>
  <c r="AI6" i="13" s="1"/>
  <c r="AH6" i="13" a="1"/>
  <c r="AH6" i="13" s="1"/>
  <c r="AG6" i="13" a="1"/>
  <c r="AG6" i="13"/>
  <c r="AC6" i="13" a="1"/>
  <c r="AC6" i="13" s="1"/>
  <c r="AB6" i="13" a="1"/>
  <c r="AB6" i="13" s="1"/>
  <c r="AA6" i="13" a="1"/>
  <c r="AA6" i="13" s="1"/>
  <c r="T6" i="13" a="1"/>
  <c r="T6" i="13"/>
  <c r="S6" i="13" a="1"/>
  <c r="S6" i="13" s="1"/>
  <c r="R6" i="13" a="1"/>
  <c r="R6" i="13"/>
  <c r="Q6" i="13" a="1"/>
  <c r="Q6" i="13" s="1"/>
  <c r="N6" i="13" a="1"/>
  <c r="N6" i="13" s="1"/>
  <c r="J6" i="13" a="1"/>
  <c r="J6" i="13"/>
  <c r="I6" i="13" a="1"/>
  <c r="I6" i="13" s="1"/>
  <c r="H6" i="13" a="1"/>
  <c r="H6" i="13" s="1"/>
  <c r="G6" i="13" a="1"/>
  <c r="G6" i="13"/>
  <c r="E6" i="13" a="1"/>
  <c r="E6" i="13" s="1"/>
  <c r="D6" i="13"/>
  <c r="AQ6" i="13" s="1" a="1"/>
  <c r="AQ6" i="13" s="1"/>
  <c r="C6" i="13"/>
  <c r="A6" i="13"/>
  <c r="A35" i="13" s="1"/>
  <c r="CG5" i="13" a="1"/>
  <c r="CG5" i="13"/>
  <c r="CC5" i="13" a="1"/>
  <c r="CC5" i="13" s="1"/>
  <c r="CB5" i="13" a="1"/>
  <c r="CB5" i="13" s="1"/>
  <c r="CA5" i="13" a="1"/>
  <c r="CA5" i="13" s="1"/>
  <c r="BZ5" i="13" a="1"/>
  <c r="BZ5" i="13" s="1"/>
  <c r="BY5" i="13" a="1"/>
  <c r="BY5" i="13" s="1"/>
  <c r="BW5" i="13" a="1"/>
  <c r="BW5" i="13" s="1"/>
  <c r="BU5" i="13" a="1"/>
  <c r="BU5" i="13" s="1"/>
  <c r="BT5" i="13" a="1"/>
  <c r="BT5" i="13"/>
  <c r="BS5" i="13" a="1"/>
  <c r="BS5" i="13" s="1"/>
  <c r="BQ5" i="13" a="1"/>
  <c r="BQ5" i="13" s="1"/>
  <c r="BN5" i="13" a="1"/>
  <c r="BN5" i="13"/>
  <c r="BL5" i="13" a="1"/>
  <c r="BL5" i="13"/>
  <c r="BJ5" i="13" a="1"/>
  <c r="BJ5" i="13"/>
  <c r="BI5" i="13" a="1"/>
  <c r="BI5" i="13" s="1"/>
  <c r="BH5" i="13" a="1"/>
  <c r="BH5" i="13"/>
  <c r="BG5" i="13" a="1"/>
  <c r="BG5" i="13"/>
  <c r="BD5" i="13" a="1"/>
  <c r="BD5" i="13"/>
  <c r="BC5" i="13" a="1"/>
  <c r="BC5" i="13" s="1"/>
  <c r="AX5" i="13" a="1"/>
  <c r="AX5" i="13"/>
  <c r="AW5" i="13" a="1"/>
  <c r="AW5" i="13" s="1"/>
  <c r="AV5" i="13" a="1"/>
  <c r="AV5" i="13" s="1"/>
  <c r="AU5" i="13" a="1"/>
  <c r="AU5" i="13"/>
  <c r="AR5" i="13" a="1"/>
  <c r="AR5" i="13"/>
  <c r="AP5" i="13" a="1"/>
  <c r="AP5" i="13"/>
  <c r="AO5" i="13" a="1"/>
  <c r="AO5" i="13" s="1"/>
  <c r="AM5" i="13" a="1"/>
  <c r="AM5" i="13" s="1"/>
  <c r="AL5" i="13" a="1"/>
  <c r="AL5" i="13"/>
  <c r="AI5" i="13" a="1"/>
  <c r="AI5" i="13"/>
  <c r="AH5" i="13" a="1"/>
  <c r="AH5" i="13" s="1"/>
  <c r="AE5" i="13" a="1"/>
  <c r="AE5" i="13"/>
  <c r="AD5" i="13" a="1"/>
  <c r="AD5" i="13" s="1"/>
  <c r="AC5" i="13" a="1"/>
  <c r="AC5" i="13" s="1"/>
  <c r="AA5" i="13" a="1"/>
  <c r="AA5" i="13" s="1"/>
  <c r="Y5" i="13" a="1"/>
  <c r="Y5" i="13"/>
  <c r="X5" i="13" a="1"/>
  <c r="X5" i="13"/>
  <c r="W5" i="13" a="1"/>
  <c r="W5" i="13" s="1"/>
  <c r="R5" i="13" a="1"/>
  <c r="R5" i="13"/>
  <c r="P5" i="13" a="1"/>
  <c r="P5" i="13" s="1"/>
  <c r="O5" i="13" a="1"/>
  <c r="O5" i="13" s="1"/>
  <c r="M5" i="13" a="1"/>
  <c r="M5" i="13"/>
  <c r="L5" i="13" a="1"/>
  <c r="L5" i="13" s="1"/>
  <c r="K5" i="13" a="1"/>
  <c r="K5" i="13" s="1"/>
  <c r="I5" i="13" a="1"/>
  <c r="I5" i="13" s="1"/>
  <c r="H5" i="13" a="1"/>
  <c r="H5" i="13" s="1"/>
  <c r="D5" i="13"/>
  <c r="AT5" i="13" s="1" a="1"/>
  <c r="AT5" i="13" s="1"/>
  <c r="C5" i="13"/>
  <c r="A5" i="13"/>
  <c r="A34" i="13" s="1"/>
  <c r="CH4" i="13" a="1"/>
  <c r="CH4" i="13" s="1"/>
  <c r="CG4" i="13" a="1"/>
  <c r="CG4" i="13" s="1"/>
  <c r="CF4" i="13" a="1"/>
  <c r="CF4" i="13" s="1"/>
  <c r="CE4" i="13" a="1"/>
  <c r="CE4" i="13" s="1"/>
  <c r="CC4" i="13" a="1"/>
  <c r="CC4" i="13" s="1"/>
  <c r="CB4" i="13" a="1"/>
  <c r="CB4" i="13"/>
  <c r="CA4" i="13" a="1"/>
  <c r="CA4" i="13" s="1"/>
  <c r="BX4" i="13" a="1"/>
  <c r="BX4" i="13" s="1"/>
  <c r="BS4" i="13" a="1"/>
  <c r="BS4" i="13" s="1"/>
  <c r="BO4" i="13" a="1"/>
  <c r="BO4" i="13" s="1"/>
  <c r="BK4" i="13" a="1"/>
  <c r="BK4" i="13" s="1"/>
  <c r="BJ4" i="13" a="1"/>
  <c r="BJ4" i="13" s="1"/>
  <c r="BH4" i="13" a="1"/>
  <c r="BH4" i="13"/>
  <c r="BE4" i="13" a="1"/>
  <c r="BE4" i="13"/>
  <c r="BD4" i="13" a="1"/>
  <c r="BD4" i="13" s="1"/>
  <c r="BC4" i="13" a="1"/>
  <c r="BC4" i="13" s="1"/>
  <c r="BA4" i="13" a="1"/>
  <c r="BA4" i="13" s="1"/>
  <c r="AW4" i="13" a="1"/>
  <c r="AW4" i="13" s="1"/>
  <c r="AV4" i="13" a="1"/>
  <c r="AV4" i="13" s="1"/>
  <c r="AT4" i="13" a="1"/>
  <c r="AT4" i="13" s="1"/>
  <c r="AK4" i="13" a="1"/>
  <c r="AK4" i="13" s="1"/>
  <c r="AG4" i="13" a="1"/>
  <c r="AG4" i="13" s="1"/>
  <c r="AD4" i="13" a="1"/>
  <c r="AD4" i="13" s="1"/>
  <c r="AC4" i="13" a="1"/>
  <c r="AC4" i="13" s="1"/>
  <c r="W4" i="13" a="1"/>
  <c r="W4" i="13"/>
  <c r="S4" i="13" a="1"/>
  <c r="S4" i="13"/>
  <c r="R4" i="13" a="1"/>
  <c r="R4" i="13"/>
  <c r="O4" i="13" a="1"/>
  <c r="O4" i="13" s="1"/>
  <c r="D4" i="13"/>
  <c r="AF4" i="13" s="1" a="1"/>
  <c r="AF4" i="13" s="1"/>
  <c r="C4" i="13"/>
  <c r="A4" i="13"/>
  <c r="A33" i="13" s="1"/>
  <c r="B57" i="12"/>
  <c r="B56" i="12"/>
  <c r="B55" i="12"/>
  <c r="B54" i="12"/>
  <c r="A54" i="12"/>
  <c r="B53" i="12"/>
  <c r="A53" i="12"/>
  <c r="B52" i="12"/>
  <c r="B51" i="12"/>
  <c r="B50" i="12"/>
  <c r="B49" i="12"/>
  <c r="B48" i="12"/>
  <c r="A48" i="12"/>
  <c r="B47" i="12"/>
  <c r="B46" i="12"/>
  <c r="A46" i="12"/>
  <c r="B45" i="12"/>
  <c r="A45" i="12"/>
  <c r="B44" i="12"/>
  <c r="B43" i="12"/>
  <c r="B42" i="12"/>
  <c r="A42" i="12"/>
  <c r="B41" i="12"/>
  <c r="B40" i="12"/>
  <c r="B39" i="12"/>
  <c r="B38" i="12"/>
  <c r="B37" i="12"/>
  <c r="A37" i="12"/>
  <c r="B36" i="12"/>
  <c r="B35" i="12"/>
  <c r="B34" i="12"/>
  <c r="B33" i="12"/>
  <c r="A33" i="12"/>
  <c r="CH28" i="12" a="1"/>
  <c r="CH28" i="12"/>
  <c r="CG28" i="12" a="1"/>
  <c r="CG28" i="12" s="1"/>
  <c r="CF28" i="12" a="1"/>
  <c r="CF28" i="12"/>
  <c r="CD28" i="12" a="1"/>
  <c r="CD28" i="12"/>
  <c r="CB28" i="12" a="1"/>
  <c r="CB28" i="12" s="1"/>
  <c r="CA28" i="12" a="1"/>
  <c r="CA28" i="12" s="1"/>
  <c r="BZ28" i="12" a="1"/>
  <c r="BZ28" i="12" s="1"/>
  <c r="BY28" i="12" a="1"/>
  <c r="BY28" i="12" s="1"/>
  <c r="BX28" i="12" a="1"/>
  <c r="BX28" i="12" s="1"/>
  <c r="BW28" i="12" a="1"/>
  <c r="BW28" i="12" s="1"/>
  <c r="BV28" i="12" a="1"/>
  <c r="BV28" i="12"/>
  <c r="BU28" i="12" a="1"/>
  <c r="BU28" i="12"/>
  <c r="BT28" i="12" a="1"/>
  <c r="BT28" i="12" s="1"/>
  <c r="BS28" i="12" a="1"/>
  <c r="BS28" i="12" s="1"/>
  <c r="BR28" i="12" a="1"/>
  <c r="BR28" i="12" s="1"/>
  <c r="BQ28" i="12" a="1"/>
  <c r="BQ28" i="12"/>
  <c r="BP28" i="12" a="1"/>
  <c r="BP28" i="12" s="1"/>
  <c r="BO28" i="12" a="1"/>
  <c r="BO28" i="12" s="1"/>
  <c r="BN28" i="12" a="1"/>
  <c r="BN28" i="12" s="1"/>
  <c r="BM28" i="12" a="1"/>
  <c r="BM28" i="12" s="1"/>
  <c r="BL28" i="12" a="1"/>
  <c r="BL28" i="12" s="1"/>
  <c r="BK28" i="12" a="1"/>
  <c r="BK28" i="12"/>
  <c r="BJ28" i="12" a="1"/>
  <c r="BJ28" i="12" s="1"/>
  <c r="BI28" i="12" a="1"/>
  <c r="BI28" i="12" s="1"/>
  <c r="BH28" i="12" a="1"/>
  <c r="BH28" i="12"/>
  <c r="BG28" i="12" a="1"/>
  <c r="BG28" i="12" s="1"/>
  <c r="BE28" i="12" a="1"/>
  <c r="BE28" i="12" s="1"/>
  <c r="BD28" i="12" a="1"/>
  <c r="BD28" i="12" s="1"/>
  <c r="BC28" i="12" a="1"/>
  <c r="BC28" i="12"/>
  <c r="BB28" i="12" a="1"/>
  <c r="BB28" i="12"/>
  <c r="BA28" i="12" a="1"/>
  <c r="BA28" i="12" s="1"/>
  <c r="AZ28" i="12" a="1"/>
  <c r="AZ28" i="12" s="1"/>
  <c r="AY28" i="12" a="1"/>
  <c r="AY28" i="12"/>
  <c r="AX28" i="12" a="1"/>
  <c r="AX28" i="12" s="1"/>
  <c r="AW28" i="12" a="1"/>
  <c r="AW28" i="12" s="1"/>
  <c r="AV28" i="12" a="1"/>
  <c r="AV28" i="12"/>
  <c r="AU28" i="12" a="1"/>
  <c r="AU28" i="12" s="1"/>
  <c r="AS28" i="12" a="1"/>
  <c r="AS28" i="12"/>
  <c r="AR28" i="12" a="1"/>
  <c r="AR28" i="12" s="1"/>
  <c r="AQ28" i="12" a="1"/>
  <c r="AQ28" i="12" s="1"/>
  <c r="AP28" i="12" a="1"/>
  <c r="AP28" i="12"/>
  <c r="AO28" i="12" a="1"/>
  <c r="AO28" i="12" s="1"/>
  <c r="AN28" i="12" a="1"/>
  <c r="AN28" i="12"/>
  <c r="AM28" i="12" a="1"/>
  <c r="AM28" i="12" s="1"/>
  <c r="AL28" i="12" a="1"/>
  <c r="AL28" i="12" s="1"/>
  <c r="AK28" i="12" a="1"/>
  <c r="AK28" i="12"/>
  <c r="AJ28" i="12" a="1"/>
  <c r="AJ28" i="12"/>
  <c r="AG28" i="12" a="1"/>
  <c r="AG28" i="12" s="1"/>
  <c r="AF28" i="12" a="1"/>
  <c r="AF28" i="12"/>
  <c r="AE28" i="12" a="1"/>
  <c r="AE28" i="12"/>
  <c r="AD28" i="12" a="1"/>
  <c r="AD28" i="12"/>
  <c r="AC28" i="12" a="1"/>
  <c r="AC28" i="12" s="1"/>
  <c r="AB28" i="12" a="1"/>
  <c r="AB28" i="12" s="1"/>
  <c r="AA28" i="12" a="1"/>
  <c r="AA28" i="12"/>
  <c r="Z28" i="12" a="1"/>
  <c r="Z28" i="12"/>
  <c r="Y28" i="12" a="1"/>
  <c r="Y28" i="12" s="1"/>
  <c r="X28" i="12" a="1"/>
  <c r="X28" i="12" s="1"/>
  <c r="W28" i="12" a="1"/>
  <c r="W28" i="12"/>
  <c r="U28" i="12" a="1"/>
  <c r="U28" i="12"/>
  <c r="T28" i="12" a="1"/>
  <c r="T28" i="12"/>
  <c r="S28" i="12" a="1"/>
  <c r="S28" i="12" s="1"/>
  <c r="R28" i="12" a="1"/>
  <c r="R28" i="12" s="1"/>
  <c r="Q28" i="12" a="1"/>
  <c r="Q28" i="12" s="1"/>
  <c r="O28" i="12" a="1"/>
  <c r="O28" i="12" s="1"/>
  <c r="N28" i="12" a="1"/>
  <c r="N28" i="12"/>
  <c r="M28" i="12" a="1"/>
  <c r="M28" i="12"/>
  <c r="K28" i="12" a="1"/>
  <c r="K28" i="12"/>
  <c r="I28" i="12" a="1"/>
  <c r="I28" i="12"/>
  <c r="H28" i="12" a="1"/>
  <c r="H28" i="12" s="1"/>
  <c r="G28" i="12" a="1"/>
  <c r="G28" i="12" s="1"/>
  <c r="F28" i="12" a="1"/>
  <c r="F28" i="12" s="1"/>
  <c r="E28" i="12" a="1"/>
  <c r="E28" i="12"/>
  <c r="D28" i="12"/>
  <c r="C28" i="12"/>
  <c r="A28" i="12"/>
  <c r="A57" i="12" s="1"/>
  <c r="D27" i="12"/>
  <c r="CE27" i="12" s="1" a="1"/>
  <c r="CE27" i="12" s="1"/>
  <c r="C27" i="12"/>
  <c r="A27" i="12"/>
  <c r="A56" i="12" s="1"/>
  <c r="CH26" i="12" a="1"/>
  <c r="CH26" i="12"/>
  <c r="CE26" i="12" a="1"/>
  <c r="CE26" i="12"/>
  <c r="CD26" i="12" a="1"/>
  <c r="CD26" i="12" s="1"/>
  <c r="CA26" i="12" a="1"/>
  <c r="CA26" i="12" s="1"/>
  <c r="BZ26" i="12" a="1"/>
  <c r="BZ26" i="12"/>
  <c r="BY26" i="12" a="1"/>
  <c r="BY26" i="12"/>
  <c r="BX26" i="12" a="1"/>
  <c r="BX26" i="12" s="1"/>
  <c r="BV26" i="12" a="1"/>
  <c r="BV26" i="12" s="1"/>
  <c r="BU26" i="12" a="1"/>
  <c r="BU26" i="12" s="1"/>
  <c r="BT26" i="12" a="1"/>
  <c r="BT26" i="12" s="1"/>
  <c r="BO26" i="12" a="1"/>
  <c r="BO26" i="12" s="1"/>
  <c r="BN26" i="12" a="1"/>
  <c r="BN26" i="12" s="1"/>
  <c r="BJ26" i="12" a="1"/>
  <c r="BJ26" i="12"/>
  <c r="BI26" i="12" a="1"/>
  <c r="BI26" i="12" s="1"/>
  <c r="BH26" i="12" a="1"/>
  <c r="BH26" i="12" s="1"/>
  <c r="BG26" i="12" a="1"/>
  <c r="BG26" i="12"/>
  <c r="BF26" i="12" a="1"/>
  <c r="BF26" i="12" s="1"/>
  <c r="BD26" i="12" a="1"/>
  <c r="BD26" i="12" s="1"/>
  <c r="BB26" i="12" a="1"/>
  <c r="BB26" i="12"/>
  <c r="AY26" i="12" a="1"/>
  <c r="AY26" i="12" s="1"/>
  <c r="AX26" i="12" a="1"/>
  <c r="AX26" i="12"/>
  <c r="AW26" i="12" a="1"/>
  <c r="AW26" i="12" s="1"/>
  <c r="AU26" i="12" a="1"/>
  <c r="AU26" i="12"/>
  <c r="AT26" i="12" a="1"/>
  <c r="AT26" i="12" s="1"/>
  <c r="AR26" i="12" a="1"/>
  <c r="AR26" i="12"/>
  <c r="AQ26" i="12" a="1"/>
  <c r="AQ26" i="12"/>
  <c r="AP26" i="12" a="1"/>
  <c r="AP26" i="12" s="1"/>
  <c r="AM26" i="12" a="1"/>
  <c r="AM26" i="12" s="1"/>
  <c r="AK26" i="12" a="1"/>
  <c r="AK26" i="12" s="1"/>
  <c r="AI26" i="12" a="1"/>
  <c r="AI26" i="12" s="1"/>
  <c r="AH26" i="12" a="1"/>
  <c r="AH26" i="12" s="1"/>
  <c r="AE26" i="12" a="1"/>
  <c r="AE26" i="12"/>
  <c r="AD26" i="12" a="1"/>
  <c r="AD26" i="12" s="1"/>
  <c r="AB26" i="12" a="1"/>
  <c r="AB26" i="12"/>
  <c r="AA26" i="12" a="1"/>
  <c r="AA26" i="12" s="1"/>
  <c r="Z26" i="12" a="1"/>
  <c r="Z26" i="12" s="1"/>
  <c r="Y26" i="12" a="1"/>
  <c r="Y26" i="12" s="1"/>
  <c r="X26" i="12" a="1"/>
  <c r="X26" i="12"/>
  <c r="W26" i="12" a="1"/>
  <c r="W26" i="12" s="1"/>
  <c r="V26" i="12" a="1"/>
  <c r="V26" i="12" s="1"/>
  <c r="S26" i="12" a="1"/>
  <c r="S26" i="12" s="1"/>
  <c r="R26" i="12" a="1"/>
  <c r="R26" i="12" s="1"/>
  <c r="O26" i="12" a="1"/>
  <c r="O26" i="12" s="1"/>
  <c r="N26" i="12" a="1"/>
  <c r="N26" i="12" s="1"/>
  <c r="M26" i="12" a="1"/>
  <c r="M26" i="12" s="1"/>
  <c r="L26" i="12" a="1"/>
  <c r="L26" i="12" s="1"/>
  <c r="J26" i="12" a="1"/>
  <c r="J26" i="12"/>
  <c r="H26" i="12" a="1"/>
  <c r="H26" i="12" s="1"/>
  <c r="G26" i="12" a="1"/>
  <c r="G26" i="12" s="1"/>
  <c r="E26" i="12" a="1"/>
  <c r="E26" i="12" s="1"/>
  <c r="D26" i="12"/>
  <c r="BM26" i="12" s="1" a="1"/>
  <c r="BM26" i="12" s="1"/>
  <c r="C26" i="12"/>
  <c r="A26" i="12"/>
  <c r="A55" i="12" s="1"/>
  <c r="CG25" i="12" a="1"/>
  <c r="CG25" i="12" s="1"/>
  <c r="CE25" i="12" a="1"/>
  <c r="CE25" i="12"/>
  <c r="CD25" i="12" a="1"/>
  <c r="CD25" i="12" s="1"/>
  <c r="BX25" i="12" a="1"/>
  <c r="BX25" i="12" s="1"/>
  <c r="BW25" i="12" a="1"/>
  <c r="BW25" i="12"/>
  <c r="BR25" i="12" a="1"/>
  <c r="BR25" i="12"/>
  <c r="BL25" i="12" a="1"/>
  <c r="BL25" i="12" s="1"/>
  <c r="BK25" i="12" a="1"/>
  <c r="BK25" i="12" s="1"/>
  <c r="BI25" i="12" a="1"/>
  <c r="BI25" i="12"/>
  <c r="BH25" i="12" a="1"/>
  <c r="BH25" i="12" s="1"/>
  <c r="AY25" i="12" a="1"/>
  <c r="AY25" i="12" s="1"/>
  <c r="AW25" i="12" a="1"/>
  <c r="AW25" i="12" s="1"/>
  <c r="AV25" i="12" a="1"/>
  <c r="AV25" i="12"/>
  <c r="AP25" i="12" a="1"/>
  <c r="AP25" i="12" s="1"/>
  <c r="AK25" i="12" a="1"/>
  <c r="AK25" i="12" s="1"/>
  <c r="AH25" i="12" a="1"/>
  <c r="AH25" i="12" s="1"/>
  <c r="AG25" i="12" a="1"/>
  <c r="AG25" i="12" s="1"/>
  <c r="AD25" i="12" a="1"/>
  <c r="AD25" i="12" s="1"/>
  <c r="AC25" i="12" a="1"/>
  <c r="AC25" i="12"/>
  <c r="AB25" i="12" a="1"/>
  <c r="AB25" i="12" s="1"/>
  <c r="AA25" i="12" a="1"/>
  <c r="AA25" i="12" s="1"/>
  <c r="T25" i="12" a="1"/>
  <c r="T25" i="12" s="1"/>
  <c r="R25" i="12" a="1"/>
  <c r="R25" i="12" s="1"/>
  <c r="Q25" i="12" a="1"/>
  <c r="Q25" i="12" s="1"/>
  <c r="O25" i="12" a="1"/>
  <c r="O25" i="12"/>
  <c r="M25" i="12" a="1"/>
  <c r="M25" i="12" s="1"/>
  <c r="L25" i="12" a="1"/>
  <c r="L25" i="12" s="1"/>
  <c r="K25" i="12" a="1"/>
  <c r="K25" i="12" s="1"/>
  <c r="H25" i="12" a="1"/>
  <c r="H25" i="12" s="1"/>
  <c r="E25" i="12" a="1"/>
  <c r="E25" i="12" s="1"/>
  <c r="D25" i="12"/>
  <c r="BA25" i="12" s="1" a="1"/>
  <c r="BA25" i="12" s="1"/>
  <c r="C25" i="12"/>
  <c r="A25" i="12"/>
  <c r="CH24" i="12" a="1"/>
  <c r="CH24" i="12" s="1"/>
  <c r="CE24" i="12" a="1"/>
  <c r="CE24" i="12" s="1"/>
  <c r="CD24" i="12" a="1"/>
  <c r="CD24" i="12" s="1"/>
  <c r="CC24" i="12" a="1"/>
  <c r="CC24" i="12" s="1"/>
  <c r="CB24" i="12" a="1"/>
  <c r="CB24" i="12" s="1"/>
  <c r="BZ24" i="12" a="1"/>
  <c r="BZ24" i="12" s="1"/>
  <c r="BW24" i="12" a="1"/>
  <c r="BW24" i="12" s="1"/>
  <c r="BQ24" i="12" a="1"/>
  <c r="BQ24" i="12" s="1"/>
  <c r="BP24" i="12" a="1"/>
  <c r="BP24" i="12" s="1"/>
  <c r="BL24" i="12" a="1"/>
  <c r="BL24" i="12" s="1"/>
  <c r="BE24" i="12" a="1"/>
  <c r="BE24" i="12" s="1"/>
  <c r="BB24" i="12" a="1"/>
  <c r="BB24" i="12" s="1"/>
  <c r="BA24" i="12" a="1"/>
  <c r="BA24" i="12"/>
  <c r="AY24" i="12" a="1"/>
  <c r="AY24" i="12" s="1"/>
  <c r="AW24" i="12" a="1"/>
  <c r="AW24" i="12"/>
  <c r="AV24" i="12" a="1"/>
  <c r="AV24" i="12" s="1"/>
  <c r="AT24" i="12" a="1"/>
  <c r="AT24" i="12" s="1"/>
  <c r="AR24" i="12" a="1"/>
  <c r="AR24" i="12" s="1"/>
  <c r="AN24" i="12" a="1"/>
  <c r="AN24" i="12" s="1"/>
  <c r="AJ24" i="12" a="1"/>
  <c r="AJ24" i="12" s="1"/>
  <c r="AI24" i="12" a="1"/>
  <c r="AI24" i="12" s="1"/>
  <c r="AH24" i="12" a="1"/>
  <c r="AH24" i="12"/>
  <c r="AG24" i="12" a="1"/>
  <c r="AG24" i="12" s="1"/>
  <c r="AD24" i="12" a="1"/>
  <c r="AD24" i="12" s="1"/>
  <c r="AB24" i="12" a="1"/>
  <c r="AB24" i="12" s="1"/>
  <c r="Z24" i="12" a="1"/>
  <c r="Z24" i="12" s="1"/>
  <c r="U24" i="12" a="1"/>
  <c r="U24" i="12" s="1"/>
  <c r="T24" i="12" a="1"/>
  <c r="T24" i="12" s="1"/>
  <c r="R24" i="12" a="1"/>
  <c r="R24" i="12" s="1"/>
  <c r="O24" i="12" a="1"/>
  <c r="O24" i="12" s="1"/>
  <c r="N24" i="12" a="1"/>
  <c r="N24" i="12" s="1"/>
  <c r="L24" i="12" a="1"/>
  <c r="L24" i="12" s="1"/>
  <c r="I24" i="12" a="1"/>
  <c r="I24" i="12" s="1"/>
  <c r="H24" i="12" a="1"/>
  <c r="H24" i="12" s="1"/>
  <c r="D24" i="12"/>
  <c r="C24" i="12"/>
  <c r="A24" i="12"/>
  <c r="CH23" i="12" a="1"/>
  <c r="CH23" i="12" s="1"/>
  <c r="CF23" i="12" a="1"/>
  <c r="CF23" i="12"/>
  <c r="CE23" i="12" a="1"/>
  <c r="CE23" i="12" s="1"/>
  <c r="BX23" i="12" a="1"/>
  <c r="BX23" i="12" s="1"/>
  <c r="BW23" i="12" a="1"/>
  <c r="BW23" i="12" s="1"/>
  <c r="BT23" i="12" a="1"/>
  <c r="BT23" i="12" s="1"/>
  <c r="BQ23" i="12" a="1"/>
  <c r="BQ23" i="12" s="1"/>
  <c r="BM23" i="12" a="1"/>
  <c r="BM23" i="12" s="1"/>
  <c r="BL23" i="12" a="1"/>
  <c r="BL23" i="12"/>
  <c r="BJ23" i="12" a="1"/>
  <c r="BJ23" i="12" s="1"/>
  <c r="BI23" i="12" a="1"/>
  <c r="BI23" i="12" s="1"/>
  <c r="BF23" i="12" a="1"/>
  <c r="BF23" i="12" s="1"/>
  <c r="BA23" i="12" a="1"/>
  <c r="BA23" i="12" s="1"/>
  <c r="AU23" i="12" a="1"/>
  <c r="AU23" i="12" s="1"/>
  <c r="AO23" i="12" a="1"/>
  <c r="AO23" i="12"/>
  <c r="AN23" i="12" a="1"/>
  <c r="AN23" i="12" s="1"/>
  <c r="AM23" i="12" a="1"/>
  <c r="AM23" i="12" s="1"/>
  <c r="AK23" i="12" a="1"/>
  <c r="AK23" i="12"/>
  <c r="AC23" i="12" a="1"/>
  <c r="AC23" i="12" s="1"/>
  <c r="Y23" i="12" a="1"/>
  <c r="Y23" i="12" s="1"/>
  <c r="T23" i="12" a="1"/>
  <c r="T23" i="12"/>
  <c r="S23" i="12" a="1"/>
  <c r="S23" i="12" s="1"/>
  <c r="I23" i="12" a="1"/>
  <c r="I23" i="12" s="1"/>
  <c r="G23" i="12" a="1"/>
  <c r="G23" i="12" s="1"/>
  <c r="D23" i="12"/>
  <c r="AS23" i="12" s="1" a="1"/>
  <c r="AS23" i="12" s="1"/>
  <c r="C23" i="12"/>
  <c r="A23" i="12"/>
  <c r="A52" i="12" s="1"/>
  <c r="CH22" i="12" a="1"/>
  <c r="CH22" i="12" s="1"/>
  <c r="CE22" i="12" a="1"/>
  <c r="CE22" i="12" s="1"/>
  <c r="CD22" i="12" a="1"/>
  <c r="CD22" i="12"/>
  <c r="CC22" i="12" a="1"/>
  <c r="CC22" i="12" s="1"/>
  <c r="CB22" i="12" a="1"/>
  <c r="CB22" i="12" s="1"/>
  <c r="CA22" i="12" a="1"/>
  <c r="CA22" i="12" s="1"/>
  <c r="BY22" i="12" a="1"/>
  <c r="BY22" i="12" s="1"/>
  <c r="BX22" i="12" a="1"/>
  <c r="BX22" i="12" s="1"/>
  <c r="BW22" i="12" a="1"/>
  <c r="BW22" i="12" s="1"/>
  <c r="BV22" i="12" a="1"/>
  <c r="BV22" i="12"/>
  <c r="BU22" i="12" a="1"/>
  <c r="BU22" i="12"/>
  <c r="BS22" i="12" a="1"/>
  <c r="BS22" i="12" s="1"/>
  <c r="BR22" i="12" a="1"/>
  <c r="BR22" i="12" s="1"/>
  <c r="BQ22" i="12" a="1"/>
  <c r="BQ22" i="12" s="1"/>
  <c r="BP22" i="12" a="1"/>
  <c r="BP22" i="12" s="1"/>
  <c r="BM22" i="12" a="1"/>
  <c r="BM22" i="12"/>
  <c r="BK22" i="12" a="1"/>
  <c r="BK22" i="12" s="1"/>
  <c r="BJ22" i="12" a="1"/>
  <c r="BJ22" i="12" s="1"/>
  <c r="BI22" i="12" a="1"/>
  <c r="BI22" i="12" s="1"/>
  <c r="BG22" i="12" a="1"/>
  <c r="BG22" i="12" s="1"/>
  <c r="BF22" i="12" a="1"/>
  <c r="BF22" i="12"/>
  <c r="BE22" i="12" a="1"/>
  <c r="BE22" i="12"/>
  <c r="BD22" i="12" a="1"/>
  <c r="BD22" i="12" s="1"/>
  <c r="BC22" i="12" a="1"/>
  <c r="BC22" i="12" s="1"/>
  <c r="AY22" i="12" a="1"/>
  <c r="AY22" i="12"/>
  <c r="AX22" i="12" a="1"/>
  <c r="AX22" i="12"/>
  <c r="AW22" i="12" a="1"/>
  <c r="AW22" i="12"/>
  <c r="AT22" i="12" a="1"/>
  <c r="AT22" i="12" s="1"/>
  <c r="AS22" i="12" a="1"/>
  <c r="AS22" i="12" s="1"/>
  <c r="AR22" i="12" a="1"/>
  <c r="AR22" i="12" s="1"/>
  <c r="AQ22" i="12" a="1"/>
  <c r="AQ22" i="12"/>
  <c r="AN22" i="12" a="1"/>
  <c r="AN22" i="12"/>
  <c r="AM22" i="12" a="1"/>
  <c r="AM22" i="12" s="1"/>
  <c r="AK22" i="12" a="1"/>
  <c r="AK22" i="12" s="1"/>
  <c r="AI22" i="12" a="1"/>
  <c r="AI22" i="12" s="1"/>
  <c r="AH22" i="12" a="1"/>
  <c r="AH22" i="12" s="1"/>
  <c r="AG22" i="12" a="1"/>
  <c r="AG22" i="12"/>
  <c r="AF22" i="12" a="1"/>
  <c r="AF22" i="12" s="1"/>
  <c r="AB22" i="12" a="1"/>
  <c r="AB22" i="12" s="1"/>
  <c r="AA22" i="12" a="1"/>
  <c r="AA22" i="12" s="1"/>
  <c r="Z22" i="12" a="1"/>
  <c r="Z22" i="12" s="1"/>
  <c r="Y22" i="12" a="1"/>
  <c r="Y22" i="12" s="1"/>
  <c r="W22" i="12" a="1"/>
  <c r="W22" i="12" s="1"/>
  <c r="V22" i="12" a="1"/>
  <c r="V22" i="12"/>
  <c r="U22" i="12" a="1"/>
  <c r="U22" i="12" s="1"/>
  <c r="T22" i="12" a="1"/>
  <c r="T22" i="12"/>
  <c r="S22" i="12" a="1"/>
  <c r="S22" i="12"/>
  <c r="P22" i="12" a="1"/>
  <c r="P22" i="12" s="1"/>
  <c r="O22" i="12" a="1"/>
  <c r="O22" i="12" s="1"/>
  <c r="N22" i="12" a="1"/>
  <c r="N22" i="12" s="1"/>
  <c r="M22" i="12" a="1"/>
  <c r="M22" i="12"/>
  <c r="K22" i="12" a="1"/>
  <c r="K22" i="12" s="1"/>
  <c r="H22" i="12" a="1"/>
  <c r="H22" i="12"/>
  <c r="G22" i="12" a="1"/>
  <c r="G22" i="12" s="1"/>
  <c r="F22" i="12" a="1"/>
  <c r="F22" i="12" s="1"/>
  <c r="D22" i="12"/>
  <c r="AU22" i="12" s="1" a="1"/>
  <c r="AU22" i="12" s="1"/>
  <c r="C22" i="12"/>
  <c r="A22" i="12"/>
  <c r="A51" i="12" s="1"/>
  <c r="CH21" i="12" a="1"/>
  <c r="CH21" i="12"/>
  <c r="CG21" i="12" a="1"/>
  <c r="CG21" i="12" s="1"/>
  <c r="CD21" i="12" a="1"/>
  <c r="CD21" i="12"/>
  <c r="CC21" i="12" a="1"/>
  <c r="CC21" i="12" s="1"/>
  <c r="CB21" i="12" a="1"/>
  <c r="CB21" i="12"/>
  <c r="CA21" i="12" a="1"/>
  <c r="CA21" i="12" s="1"/>
  <c r="BZ21" i="12" a="1"/>
  <c r="BZ21" i="12"/>
  <c r="BX21" i="12" a="1"/>
  <c r="BX21" i="12"/>
  <c r="BW21" i="12" a="1"/>
  <c r="BW21" i="12" s="1"/>
  <c r="BV21" i="12" a="1"/>
  <c r="BV21" i="12" s="1"/>
  <c r="BT21" i="12" a="1"/>
  <c r="BT21" i="12" s="1"/>
  <c r="BR21" i="12" a="1"/>
  <c r="BR21" i="12"/>
  <c r="BQ21" i="12" a="1"/>
  <c r="BQ21" i="12" s="1"/>
  <c r="BP21" i="12" a="1"/>
  <c r="BP21" i="12"/>
  <c r="BN21" i="12" a="1"/>
  <c r="BN21" i="12"/>
  <c r="BL21" i="12" a="1"/>
  <c r="BL21" i="12"/>
  <c r="BK21" i="12" a="1"/>
  <c r="BK21" i="12" s="1"/>
  <c r="BI21" i="12" a="1"/>
  <c r="BI21" i="12"/>
  <c r="BH21" i="12" a="1"/>
  <c r="BH21" i="12" s="1"/>
  <c r="BF21" i="12" a="1"/>
  <c r="BF21" i="12" s="1"/>
  <c r="BE21" i="12" a="1"/>
  <c r="BE21" i="12" s="1"/>
  <c r="BD21" i="12" a="1"/>
  <c r="BD21" i="12" s="1"/>
  <c r="BC21" i="12" a="1"/>
  <c r="BC21" i="12"/>
  <c r="BB21" i="12" a="1"/>
  <c r="BB21" i="12"/>
  <c r="AZ21" i="12" a="1"/>
  <c r="AZ21" i="12" s="1"/>
  <c r="AX21" i="12" a="1"/>
  <c r="AX21" i="12" s="1"/>
  <c r="AW21" i="12" a="1"/>
  <c r="AW21" i="12"/>
  <c r="AV21" i="12" a="1"/>
  <c r="AV21" i="12"/>
  <c r="AT21" i="12" a="1"/>
  <c r="AT21" i="12"/>
  <c r="AS21" i="12" a="1"/>
  <c r="AS21" i="12" s="1"/>
  <c r="AQ21" i="12" a="1"/>
  <c r="AQ21" i="12" s="1"/>
  <c r="AP21" i="12" a="1"/>
  <c r="AP21" i="12" s="1"/>
  <c r="AM21" i="12" a="1"/>
  <c r="AM21" i="12" s="1"/>
  <c r="AL21" i="12" a="1"/>
  <c r="AL21" i="12" s="1"/>
  <c r="AK21" i="12" a="1"/>
  <c r="AK21" i="12"/>
  <c r="AJ21" i="12" a="1"/>
  <c r="AJ21" i="12" s="1"/>
  <c r="AH21" i="12" a="1"/>
  <c r="AH21" i="12" s="1"/>
  <c r="AG21" i="12" a="1"/>
  <c r="AG21" i="12" s="1"/>
  <c r="AF21" i="12" a="1"/>
  <c r="AF21" i="12"/>
  <c r="AE21" i="12" a="1"/>
  <c r="AE21" i="12"/>
  <c r="AD21" i="12" a="1"/>
  <c r="AD21" i="12"/>
  <c r="AB21" i="12"/>
  <c r="AA21" i="12" a="1"/>
  <c r="AA21" i="12"/>
  <c r="Z21" i="12" a="1"/>
  <c r="Z21" i="12" s="1"/>
  <c r="Y21" i="12" a="1"/>
  <c r="Y21" i="12"/>
  <c r="X21" i="12" a="1"/>
  <c r="X21" i="12"/>
  <c r="V21" i="12" a="1"/>
  <c r="V21" i="12" s="1"/>
  <c r="T21" i="12" a="1"/>
  <c r="T21" i="12"/>
  <c r="S21" i="12" a="1"/>
  <c r="S21" i="12" s="1"/>
  <c r="Q21" i="12" a="1"/>
  <c r="Q21" i="12" s="1"/>
  <c r="O21" i="12" a="1"/>
  <c r="O21" i="12" s="1"/>
  <c r="N21" i="12" a="1"/>
  <c r="N21" i="12" s="1"/>
  <c r="M21" i="12" a="1"/>
  <c r="M21" i="12" s="1"/>
  <c r="L21" i="12" a="1"/>
  <c r="L21" i="12" s="1"/>
  <c r="J21" i="12" a="1"/>
  <c r="J21" i="12" s="1"/>
  <c r="I21" i="12" a="1"/>
  <c r="I21" i="12"/>
  <c r="H21" i="12" a="1"/>
  <c r="H21" i="12" s="1"/>
  <c r="F21" i="12" a="1"/>
  <c r="F21" i="12"/>
  <c r="E21" i="12" a="1"/>
  <c r="E21" i="12" s="1"/>
  <c r="D21" i="12"/>
  <c r="AB21" i="12" s="1" a="1"/>
  <c r="C21" i="12"/>
  <c r="A21" i="12"/>
  <c r="A50" i="12" s="1"/>
  <c r="CH20" i="12" a="1"/>
  <c r="CH20" i="12" s="1"/>
  <c r="CG20" i="12" a="1"/>
  <c r="CG20" i="12"/>
  <c r="CF20" i="12" a="1"/>
  <c r="CF20" i="12" s="1"/>
  <c r="CE20" i="12" a="1"/>
  <c r="CE20" i="12" s="1"/>
  <c r="CD20" i="12" a="1"/>
  <c r="CD20" i="12" s="1"/>
  <c r="CC20" i="12" a="1"/>
  <c r="CC20" i="12" s="1"/>
  <c r="CB20" i="12" a="1"/>
  <c r="CB20" i="12" s="1"/>
  <c r="CA20" i="12" a="1"/>
  <c r="CA20" i="12" s="1"/>
  <c r="BZ20" i="12" a="1"/>
  <c r="BZ20" i="12" s="1"/>
  <c r="BY20" i="12" a="1"/>
  <c r="BY20" i="12" s="1"/>
  <c r="BW20" i="12" a="1"/>
  <c r="BW20" i="12" s="1"/>
  <c r="BV20" i="12" a="1"/>
  <c r="BV20" i="12" s="1"/>
  <c r="BU20" i="12" a="1"/>
  <c r="BU20" i="12"/>
  <c r="BT20" i="12" a="1"/>
  <c r="BT20" i="12"/>
  <c r="BS20" i="12" a="1"/>
  <c r="BS20" i="12" s="1"/>
  <c r="BQ20" i="12" a="1"/>
  <c r="BQ20" i="12" s="1"/>
  <c r="BP20" i="12" a="1"/>
  <c r="BP20" i="12" s="1"/>
  <c r="BO20" i="12" a="1"/>
  <c r="BO20" i="12"/>
  <c r="BN20" i="12" a="1"/>
  <c r="BN20" i="12"/>
  <c r="BM20" i="12" a="1"/>
  <c r="BM20" i="12" s="1"/>
  <c r="BK20" i="12" a="1"/>
  <c r="BK20" i="12"/>
  <c r="BJ20" i="12" a="1"/>
  <c r="BJ20" i="12"/>
  <c r="BI20" i="12" a="1"/>
  <c r="BI20" i="12"/>
  <c r="BH20" i="12" a="1"/>
  <c r="BH20" i="12" s="1"/>
  <c r="BG20" i="12" a="1"/>
  <c r="BG20" i="12" s="1"/>
  <c r="BF20" i="12" a="1"/>
  <c r="BF20" i="12" s="1"/>
  <c r="BE20" i="12" a="1"/>
  <c r="BE20" i="12"/>
  <c r="BD20" i="12" a="1"/>
  <c r="BD20" i="12"/>
  <c r="BC20" i="12" a="1"/>
  <c r="BC20" i="12"/>
  <c r="BB20" i="12" a="1"/>
  <c r="BB20" i="12" s="1"/>
  <c r="BA20" i="12" a="1"/>
  <c r="BA20" i="12"/>
  <c r="AY20" i="12" a="1"/>
  <c r="AY20" i="12" s="1"/>
  <c r="AX20" i="12" a="1"/>
  <c r="AX20" i="12"/>
  <c r="AW20" i="12" a="1"/>
  <c r="AW20" i="12" s="1"/>
  <c r="AV20" i="12" a="1"/>
  <c r="AV20" i="12"/>
  <c r="AT20" i="12" a="1"/>
  <c r="AT20" i="12" s="1"/>
  <c r="AS20" i="12" a="1"/>
  <c r="AS20" i="12" s="1"/>
  <c r="AR20" i="12" a="1"/>
  <c r="AR20" i="12" s="1"/>
  <c r="AQ20" i="12" a="1"/>
  <c r="AQ20" i="12"/>
  <c r="AP20" i="12" a="1"/>
  <c r="AP20" i="12"/>
  <c r="AO20" i="12" a="1"/>
  <c r="AO20" i="12"/>
  <c r="AM20" i="12" a="1"/>
  <c r="AM20" i="12" s="1"/>
  <c r="AL20" i="12" a="1"/>
  <c r="AL20" i="12"/>
  <c r="AK20" i="12" a="1"/>
  <c r="AK20" i="12" s="1"/>
  <c r="AJ20" i="12" a="1"/>
  <c r="AJ20" i="12" s="1"/>
  <c r="AH20" i="12" a="1"/>
  <c r="AH20" i="12" s="1"/>
  <c r="AG20" i="12" a="1"/>
  <c r="AG20" i="12" s="1"/>
  <c r="AF20" i="12" a="1"/>
  <c r="AF20" i="12" s="1"/>
  <c r="AE20" i="12" a="1"/>
  <c r="AE20" i="12"/>
  <c r="AD20" i="12" a="1"/>
  <c r="AD20" i="12" s="1"/>
  <c r="AC20" i="12" a="1"/>
  <c r="AC20" i="12" s="1"/>
  <c r="AA20" i="12" a="1"/>
  <c r="AA20" i="12"/>
  <c r="Z20" i="12" a="1"/>
  <c r="Z20" i="12" s="1"/>
  <c r="Y20" i="12" a="1"/>
  <c r="Y20" i="12" s="1"/>
  <c r="X20" i="12" a="1"/>
  <c r="X20" i="12" s="1"/>
  <c r="W20" i="12" a="1"/>
  <c r="W20" i="12"/>
  <c r="V20" i="12" a="1"/>
  <c r="V20" i="12" s="1"/>
  <c r="U20" i="12" a="1"/>
  <c r="U20" i="12"/>
  <c r="T20" i="12" a="1"/>
  <c r="T20" i="12" s="1"/>
  <c r="S20" i="12" a="1"/>
  <c r="S20" i="12"/>
  <c r="R20" i="12" a="1"/>
  <c r="R20" i="12"/>
  <c r="Q20" i="12" a="1"/>
  <c r="Q20" i="12" s="1"/>
  <c r="O20" i="12" a="1"/>
  <c r="O20" i="12"/>
  <c r="N20" i="12" a="1"/>
  <c r="N20" i="12" s="1"/>
  <c r="M20" i="12" a="1"/>
  <c r="M20" i="12"/>
  <c r="K20" i="12" a="1"/>
  <c r="K20" i="12" s="1"/>
  <c r="J20" i="12" a="1"/>
  <c r="J20" i="12" s="1"/>
  <c r="I20" i="12" a="1"/>
  <c r="I20" i="12"/>
  <c r="H20" i="12" a="1"/>
  <c r="H20" i="12" s="1"/>
  <c r="G20" i="12" a="1"/>
  <c r="G20" i="12"/>
  <c r="F20" i="12" a="1"/>
  <c r="F20" i="12" s="1"/>
  <c r="E20" i="12" a="1"/>
  <c r="E20" i="12"/>
  <c r="D20" i="12"/>
  <c r="C20" i="12"/>
  <c r="A20" i="12"/>
  <c r="A49" i="12" s="1"/>
  <c r="CE19" i="12" a="1"/>
  <c r="CE19" i="12" s="1"/>
  <c r="CD19" i="12" a="1"/>
  <c r="CD19" i="12" s="1"/>
  <c r="CB19" i="12" a="1"/>
  <c r="CB19" i="12" s="1"/>
  <c r="BZ19" i="12" a="1"/>
  <c r="BZ19" i="12" s="1"/>
  <c r="BX19" i="12" a="1"/>
  <c r="BX19" i="12" s="1"/>
  <c r="BS19" i="12" a="1"/>
  <c r="BS19" i="12"/>
  <c r="BO19" i="12" a="1"/>
  <c r="BO19" i="12" s="1"/>
  <c r="BG19" i="12" a="1"/>
  <c r="BG19" i="12" s="1"/>
  <c r="AZ19" i="12" a="1"/>
  <c r="AZ19" i="12" s="1"/>
  <c r="AW19" i="12" a="1"/>
  <c r="AW19" i="12" s="1"/>
  <c r="AQ19" i="12" a="1"/>
  <c r="AQ19" i="12" s="1"/>
  <c r="AJ19" i="12" a="1"/>
  <c r="AJ19" i="12" s="1"/>
  <c r="AI19" i="12" a="1"/>
  <c r="AI19" i="12" s="1"/>
  <c r="AF19" i="12" a="1"/>
  <c r="AF19" i="12" s="1"/>
  <c r="AD19" i="12" a="1"/>
  <c r="AD19" i="12"/>
  <c r="S19" i="12" a="1"/>
  <c r="S19" i="12" s="1"/>
  <c r="P19" i="12" a="1"/>
  <c r="P19" i="12" s="1"/>
  <c r="L19" i="12" a="1"/>
  <c r="L19" i="12" s="1"/>
  <c r="F19" i="12" a="1"/>
  <c r="F19" i="12" s="1"/>
  <c r="D19" i="12"/>
  <c r="AX19" i="12" s="1" a="1"/>
  <c r="AX19" i="12" s="1"/>
  <c r="C19" i="12"/>
  <c r="A19" i="12"/>
  <c r="D18" i="12"/>
  <c r="C18" i="12"/>
  <c r="A18" i="12"/>
  <c r="A47" i="12" s="1"/>
  <c r="D17" i="12"/>
  <c r="C17" i="12"/>
  <c r="A17" i="12"/>
  <c r="D16" i="12"/>
  <c r="C16" i="12"/>
  <c r="A16" i="12"/>
  <c r="D15" i="12"/>
  <c r="C15" i="12"/>
  <c r="A15" i="12"/>
  <c r="A44" i="12" s="1"/>
  <c r="CH14" i="12" a="1"/>
  <c r="CH14" i="12" s="1"/>
  <c r="CF14" i="12" a="1"/>
  <c r="CF14" i="12" s="1"/>
  <c r="CA14" i="12" a="1"/>
  <c r="CA14" i="12"/>
  <c r="BZ14" i="12" a="1"/>
  <c r="BZ14" i="12" s="1"/>
  <c r="BU14" i="12" a="1"/>
  <c r="BU14" i="12"/>
  <c r="BR14" i="12" a="1"/>
  <c r="BR14" i="12" s="1"/>
  <c r="BQ14" i="12" a="1"/>
  <c r="BQ14" i="12" s="1"/>
  <c r="BP14" i="12" a="1"/>
  <c r="BP14" i="12" s="1"/>
  <c r="BO14" i="12" a="1"/>
  <c r="BO14" i="12" s="1"/>
  <c r="BM14" i="12" a="1"/>
  <c r="BM14" i="12" s="1"/>
  <c r="BJ14" i="12" a="1"/>
  <c r="BJ14" i="12" s="1"/>
  <c r="BH14" i="12" a="1"/>
  <c r="BH14" i="12" s="1"/>
  <c r="AY14" i="12" a="1"/>
  <c r="AY14" i="12"/>
  <c r="AW14" i="12" a="1"/>
  <c r="AW14" i="12" s="1"/>
  <c r="AV14" i="12" a="1"/>
  <c r="AV14" i="12"/>
  <c r="AT14" i="12" a="1"/>
  <c r="AT14" i="12" s="1"/>
  <c r="AP14" i="12" a="1"/>
  <c r="AP14" i="12" s="1"/>
  <c r="AN14" i="12" a="1"/>
  <c r="AN14" i="12"/>
  <c r="AL14" i="12" a="1"/>
  <c r="AL14" i="12" s="1"/>
  <c r="AK14" i="12" a="1"/>
  <c r="AK14" i="12" s="1"/>
  <c r="AF14" i="12" a="1"/>
  <c r="AF14" i="12"/>
  <c r="AE14" i="12" a="1"/>
  <c r="AE14" i="12" s="1"/>
  <c r="AB14" i="12" a="1"/>
  <c r="AB14" i="12" s="1"/>
  <c r="AA14" i="12" a="1"/>
  <c r="AA14" i="12"/>
  <c r="Z14" i="12" a="1"/>
  <c r="Z14" i="12" s="1"/>
  <c r="V14" i="12" a="1"/>
  <c r="V14" i="12"/>
  <c r="U14" i="12" a="1"/>
  <c r="U14" i="12" s="1"/>
  <c r="S14" i="12" a="1"/>
  <c r="S14" i="12" s="1"/>
  <c r="R14" i="12" a="1"/>
  <c r="R14" i="12" s="1"/>
  <c r="Q14" i="12" a="1"/>
  <c r="Q14" i="12" s="1"/>
  <c r="J14" i="12" a="1"/>
  <c r="J14" i="12"/>
  <c r="I14" i="12" a="1"/>
  <c r="I14" i="12" s="1"/>
  <c r="G14" i="12" a="1"/>
  <c r="G14" i="12"/>
  <c r="D14" i="12"/>
  <c r="C14" i="12"/>
  <c r="A14" i="12"/>
  <c r="A43" i="12" s="1"/>
  <c r="D13" i="12"/>
  <c r="C13" i="12"/>
  <c r="A13" i="12"/>
  <c r="CB12" i="12" a="1"/>
  <c r="CB12" i="12" s="1"/>
  <c r="CA12" i="12" a="1"/>
  <c r="CA12" i="12"/>
  <c r="BZ12" i="12" a="1"/>
  <c r="BZ12" i="12" s="1"/>
  <c r="BP12" i="12" a="1"/>
  <c r="BP12" i="12"/>
  <c r="BL12" i="12" a="1"/>
  <c r="BL12" i="12" s="1"/>
  <c r="BK12" i="12" a="1"/>
  <c r="BK12" i="12" s="1"/>
  <c r="AD12" i="12" a="1"/>
  <c r="AD12" i="12" s="1"/>
  <c r="AC12" i="12" a="1"/>
  <c r="AC12" i="12" s="1"/>
  <c r="AB12" i="12" a="1"/>
  <c r="AB12" i="12" s="1"/>
  <c r="L12" i="12" a="1"/>
  <c r="L12" i="12" s="1"/>
  <c r="K12" i="12" a="1"/>
  <c r="K12" i="12" s="1"/>
  <c r="D12" i="12"/>
  <c r="BY12" i="12" s="1" a="1"/>
  <c r="BY12" i="12" s="1"/>
  <c r="C12" i="12"/>
  <c r="A12" i="12"/>
  <c r="A41" i="12" s="1"/>
  <c r="D11" i="12"/>
  <c r="C11" i="12"/>
  <c r="A11" i="12"/>
  <c r="A40" i="12" s="1"/>
  <c r="CG10" i="12" a="1"/>
  <c r="CG10" i="12"/>
  <c r="CF10" i="12" a="1"/>
  <c r="CF10" i="12"/>
  <c r="CE10" i="12" a="1"/>
  <c r="CE10" i="12" s="1"/>
  <c r="CD10" i="12" a="1"/>
  <c r="CD10" i="12" s="1"/>
  <c r="BZ10" i="12" a="1"/>
  <c r="BZ10" i="12" s="1"/>
  <c r="BY10" i="12" a="1"/>
  <c r="BY10" i="12"/>
  <c r="BW10" i="12" a="1"/>
  <c r="BW10" i="12"/>
  <c r="BU10" i="12" a="1"/>
  <c r="BU10" i="12" s="1"/>
  <c r="BS10" i="12" a="1"/>
  <c r="BS10" i="12" s="1"/>
  <c r="BR10" i="12" a="1"/>
  <c r="BR10" i="12" s="1"/>
  <c r="BQ10" i="12" a="1"/>
  <c r="BQ10" i="12" s="1"/>
  <c r="BO10" i="12" a="1"/>
  <c r="BO10" i="12"/>
  <c r="BM10" i="12" a="1"/>
  <c r="BM10" i="12" s="1"/>
  <c r="BG10" i="12" a="1"/>
  <c r="BG10" i="12" s="1"/>
  <c r="BF10" i="12" a="1"/>
  <c r="BF10" i="12" s="1"/>
  <c r="BB10" i="12" a="1"/>
  <c r="BB10" i="12"/>
  <c r="BA10" i="12" a="1"/>
  <c r="BA10" i="12" s="1"/>
  <c r="AY10" i="12" a="1"/>
  <c r="AY10" i="12" s="1"/>
  <c r="AW10" i="12" a="1"/>
  <c r="AW10" i="12" s="1"/>
  <c r="AV10" i="12" a="1"/>
  <c r="AV10" i="12" s="1"/>
  <c r="AT10" i="12" a="1"/>
  <c r="AT10" i="12" s="1"/>
  <c r="AS10" i="12" a="1"/>
  <c r="AS10" i="12"/>
  <c r="AN10" i="12" a="1"/>
  <c r="AN10" i="12"/>
  <c r="AK10" i="12" a="1"/>
  <c r="AK10" i="12" s="1"/>
  <c r="AJ10" i="12" a="1"/>
  <c r="AJ10" i="12" s="1"/>
  <c r="AI10" i="12" a="1"/>
  <c r="AI10" i="12" s="1"/>
  <c r="AG10" i="12" a="1"/>
  <c r="AG10" i="12" s="1"/>
  <c r="AE10" i="12" a="1"/>
  <c r="AE10" i="12"/>
  <c r="AD10" i="12" a="1"/>
  <c r="AD10" i="12" s="1"/>
  <c r="AC10" i="12" a="1"/>
  <c r="AC10" i="12" s="1"/>
  <c r="AB10" i="12" a="1"/>
  <c r="AB10" i="12"/>
  <c r="AA10" i="12" a="1"/>
  <c r="AA10" i="12"/>
  <c r="P10" i="12" a="1"/>
  <c r="P10" i="12"/>
  <c r="M10" i="12" a="1"/>
  <c r="M10" i="12" s="1"/>
  <c r="L10" i="12" a="1"/>
  <c r="L10" i="12" s="1"/>
  <c r="K10" i="12" a="1"/>
  <c r="K10" i="12" s="1"/>
  <c r="J10" i="12" a="1"/>
  <c r="J10" i="12"/>
  <c r="I10" i="12" a="1"/>
  <c r="I10" i="12"/>
  <c r="G10" i="12" a="1"/>
  <c r="G10" i="12" s="1"/>
  <c r="D10" i="12"/>
  <c r="O10" i="12" s="1" a="1"/>
  <c r="O10" i="12" s="1"/>
  <c r="C10" i="12"/>
  <c r="A10" i="12"/>
  <c r="A39" i="12" s="1"/>
  <c r="CH9" i="12" a="1"/>
  <c r="CH9" i="12" s="1"/>
  <c r="CF9" i="12" a="1"/>
  <c r="CF9" i="12"/>
  <c r="CD9" i="12" a="1"/>
  <c r="CD9" i="12" s="1"/>
  <c r="CC9" i="12" a="1"/>
  <c r="CC9" i="12" s="1"/>
  <c r="CB9" i="12" a="1"/>
  <c r="CB9" i="12" s="1"/>
  <c r="BZ9" i="12" a="1"/>
  <c r="BZ9" i="12" s="1"/>
  <c r="BY9" i="12" a="1"/>
  <c r="BY9" i="12" s="1"/>
  <c r="BX9" i="12" a="1"/>
  <c r="BX9" i="12"/>
  <c r="BW9" i="12" a="1"/>
  <c r="BW9" i="12"/>
  <c r="BS9" i="12" a="1"/>
  <c r="BS9" i="12"/>
  <c r="BR9" i="12" a="1"/>
  <c r="BR9" i="12" s="1"/>
  <c r="BP9" i="12" a="1"/>
  <c r="BP9" i="12" s="1"/>
  <c r="BN9" i="12" a="1"/>
  <c r="BN9" i="12" s="1"/>
  <c r="BM9" i="12" a="1"/>
  <c r="BM9" i="12"/>
  <c r="BL9" i="12" a="1"/>
  <c r="BL9" i="12"/>
  <c r="BJ9" i="12" a="1"/>
  <c r="BJ9" i="12"/>
  <c r="BH9" i="12" a="1"/>
  <c r="BH9" i="12" s="1"/>
  <c r="BF9" i="12" a="1"/>
  <c r="BF9" i="12" s="1"/>
  <c r="BE9" i="12" a="1"/>
  <c r="BE9" i="12" s="1"/>
  <c r="BB9" i="12" a="1"/>
  <c r="BB9" i="12" s="1"/>
  <c r="BA9" i="12" a="1"/>
  <c r="BA9" i="12" s="1"/>
  <c r="AY9" i="12" a="1"/>
  <c r="AY9" i="12" s="1"/>
  <c r="AX9" i="12" a="1"/>
  <c r="AX9" i="12"/>
  <c r="AV9" i="12" a="1"/>
  <c r="AV9" i="12"/>
  <c r="AU9" i="12" a="1"/>
  <c r="AU9" i="12" s="1"/>
  <c r="AT9" i="12" a="1"/>
  <c r="AT9" i="12" s="1"/>
  <c r="AN9" i="12" a="1"/>
  <c r="AN9" i="12" s="1"/>
  <c r="AJ9" i="12" a="1"/>
  <c r="AJ9" i="12" s="1"/>
  <c r="AI9" i="12" a="1"/>
  <c r="AI9" i="12" s="1"/>
  <c r="AH9" i="12" a="1"/>
  <c r="AH9" i="12"/>
  <c r="AG9" i="12" a="1"/>
  <c r="AG9" i="12" s="1"/>
  <c r="AF9" i="12" a="1"/>
  <c r="AF9" i="12" s="1"/>
  <c r="AB9" i="12" a="1"/>
  <c r="AB9" i="12" s="1"/>
  <c r="AA9" i="12" a="1"/>
  <c r="AA9" i="12" s="1"/>
  <c r="Z9" i="12" a="1"/>
  <c r="Z9" i="12"/>
  <c r="W9" i="12" a="1"/>
  <c r="W9" i="12"/>
  <c r="V9" i="12" a="1"/>
  <c r="V9" i="12" s="1"/>
  <c r="T9" i="12" a="1"/>
  <c r="T9" i="12"/>
  <c r="Q9" i="12" a="1"/>
  <c r="Q9" i="12" s="1"/>
  <c r="P9" i="12" a="1"/>
  <c r="P9" i="12"/>
  <c r="N9" i="12" a="1"/>
  <c r="N9" i="12" s="1"/>
  <c r="L9" i="12" a="1"/>
  <c r="L9" i="12" s="1"/>
  <c r="K9" i="12" a="1"/>
  <c r="K9" i="12" s="1"/>
  <c r="I9" i="12" a="1"/>
  <c r="I9" i="12" s="1"/>
  <c r="G9" i="12" a="1"/>
  <c r="G9" i="12" s="1"/>
  <c r="E9" i="12" a="1"/>
  <c r="E9" i="12" s="1"/>
  <c r="D9" i="12"/>
  <c r="C9" i="12"/>
  <c r="A9" i="12"/>
  <c r="A38" i="12" s="1"/>
  <c r="BW8" i="12" a="1"/>
  <c r="BW8" i="12" s="1"/>
  <c r="BU8" i="12" a="1"/>
  <c r="BU8" i="12" s="1"/>
  <c r="BT8" i="12" a="1"/>
  <c r="BT8" i="12" s="1"/>
  <c r="AY8" i="12" a="1"/>
  <c r="AY8" i="12"/>
  <c r="AX8" i="12" a="1"/>
  <c r="AX8" i="12" s="1"/>
  <c r="AW8" i="12" a="1"/>
  <c r="AW8" i="12" s="1"/>
  <c r="V8" i="12" a="1"/>
  <c r="V8" i="12" s="1"/>
  <c r="U8" i="12" a="1"/>
  <c r="U8" i="12" s="1"/>
  <c r="S8" i="12" a="1"/>
  <c r="S8" i="12" s="1"/>
  <c r="Q8" i="12" a="1"/>
  <c r="Q8" i="12" s="1"/>
  <c r="N8" i="12" a="1"/>
  <c r="N8" i="12"/>
  <c r="D8" i="12"/>
  <c r="BV8" i="12" s="1" a="1"/>
  <c r="BV8" i="12" s="1"/>
  <c r="C8" i="12"/>
  <c r="A8" i="12"/>
  <c r="CH7" i="12" a="1"/>
  <c r="CH7" i="12" s="1"/>
  <c r="CG7" i="12" a="1"/>
  <c r="CG7" i="12" s="1"/>
  <c r="CF7" i="12" a="1"/>
  <c r="CF7" i="12" s="1"/>
  <c r="CE7" i="12" a="1"/>
  <c r="CE7" i="12"/>
  <c r="CD7" i="12" a="1"/>
  <c r="CD7" i="12"/>
  <c r="CC7" i="12" a="1"/>
  <c r="CC7" i="12" s="1"/>
  <c r="CB7" i="12" a="1"/>
  <c r="CB7" i="12"/>
  <c r="CA7" i="12" a="1"/>
  <c r="CA7" i="12"/>
  <c r="BZ7" i="12" a="1"/>
  <c r="BZ7" i="12"/>
  <c r="BY7" i="12" a="1"/>
  <c r="BY7" i="12" s="1"/>
  <c r="BW7" i="12" a="1"/>
  <c r="BW7" i="12"/>
  <c r="BV7" i="12" a="1"/>
  <c r="BV7" i="12"/>
  <c r="BT7" i="12" a="1"/>
  <c r="BT7" i="12" s="1"/>
  <c r="BS7" i="12" a="1"/>
  <c r="BS7" i="12"/>
  <c r="BR7" i="12" a="1"/>
  <c r="BR7" i="12"/>
  <c r="BQ7" i="12" a="1"/>
  <c r="BQ7" i="12"/>
  <c r="BP7" i="12" a="1"/>
  <c r="BP7" i="12" s="1"/>
  <c r="BO7" i="12" a="1"/>
  <c r="BO7" i="12"/>
  <c r="BN7" i="12" a="1"/>
  <c r="BN7" i="12"/>
  <c r="BL7" i="12" a="1"/>
  <c r="BL7" i="12" s="1"/>
  <c r="BK7" i="12" a="1"/>
  <c r="BK7" i="12"/>
  <c r="BJ7" i="12" a="1"/>
  <c r="BJ7" i="12" s="1"/>
  <c r="BI7" i="12" a="1"/>
  <c r="BI7" i="12"/>
  <c r="BH7" i="12" a="1"/>
  <c r="BH7" i="12" s="1"/>
  <c r="BG7" i="12" a="1"/>
  <c r="BG7" i="12"/>
  <c r="BF7" i="12" a="1"/>
  <c r="BF7" i="12" s="1"/>
  <c r="BE7" i="12" a="1"/>
  <c r="BE7" i="12"/>
  <c r="BD7" i="12" a="1"/>
  <c r="BD7" i="12" s="1"/>
  <c r="BC7" i="12" a="1"/>
  <c r="BC7" i="12"/>
  <c r="BA7" i="12" a="1"/>
  <c r="BA7" i="12"/>
  <c r="AZ7" i="12" a="1"/>
  <c r="AZ7" i="12"/>
  <c r="AY7" i="12" a="1"/>
  <c r="AY7" i="12" s="1"/>
  <c r="AW7" i="12" a="1"/>
  <c r="AW7" i="12"/>
  <c r="AV7" i="12" a="1"/>
  <c r="AV7" i="12" s="1"/>
  <c r="AU7" i="12" a="1"/>
  <c r="AU7" i="12"/>
  <c r="AT7" i="12" a="1"/>
  <c r="AT7" i="12" s="1"/>
  <c r="AS7" i="12" a="1"/>
  <c r="AS7" i="12"/>
  <c r="AR7" i="12" a="1"/>
  <c r="AR7" i="12" s="1"/>
  <c r="AP7" i="12" a="1"/>
  <c r="AP7" i="12" s="1"/>
  <c r="AO7" i="12" a="1"/>
  <c r="AO7" i="12"/>
  <c r="AN7" i="12" a="1"/>
  <c r="AN7" i="12" s="1"/>
  <c r="AM7" i="12" a="1"/>
  <c r="AM7" i="12" s="1"/>
  <c r="AL7" i="12" a="1"/>
  <c r="AL7" i="12"/>
  <c r="AK7" i="12" a="1"/>
  <c r="AK7" i="12" s="1"/>
  <c r="AJ7" i="12" a="1"/>
  <c r="AJ7" i="12" s="1"/>
  <c r="AI7" i="12" a="1"/>
  <c r="AI7" i="12" s="1"/>
  <c r="AH7" i="12" a="1"/>
  <c r="AH7" i="12"/>
  <c r="AG7" i="12" a="1"/>
  <c r="AG7" i="12" s="1"/>
  <c r="AE7" i="12" a="1"/>
  <c r="AE7" i="12"/>
  <c r="AD7" i="12" a="1"/>
  <c r="AD7" i="12" s="1"/>
  <c r="AC7" i="12" a="1"/>
  <c r="AC7" i="12"/>
  <c r="AB7" i="12" a="1"/>
  <c r="AB7" i="12"/>
  <c r="Z7" i="12" a="1"/>
  <c r="Z7" i="12"/>
  <c r="Y7" i="12" a="1"/>
  <c r="Y7" i="12" s="1"/>
  <c r="X7" i="12" a="1"/>
  <c r="X7" i="12" s="1"/>
  <c r="W7" i="12" a="1"/>
  <c r="W7" i="12"/>
  <c r="V7" i="12" a="1"/>
  <c r="V7" i="12" s="1"/>
  <c r="T7" i="12" a="1"/>
  <c r="T7" i="12"/>
  <c r="S7" i="12" a="1"/>
  <c r="S7" i="12"/>
  <c r="R7" i="12" a="1"/>
  <c r="R7" i="12" s="1"/>
  <c r="Q7" i="12" a="1"/>
  <c r="Q7" i="12"/>
  <c r="P7" i="12" a="1"/>
  <c r="P7" i="12" s="1"/>
  <c r="O7" i="12" a="1"/>
  <c r="O7" i="12" s="1"/>
  <c r="N7" i="12" a="1"/>
  <c r="N7" i="12"/>
  <c r="M7" i="12" a="1"/>
  <c r="M7" i="12" s="1"/>
  <c r="L7" i="12" a="1"/>
  <c r="L7" i="12" s="1"/>
  <c r="K7" i="12" a="1"/>
  <c r="K7" i="12"/>
  <c r="I7" i="12" a="1"/>
  <c r="I7" i="12"/>
  <c r="H7" i="12" a="1"/>
  <c r="H7" i="12"/>
  <c r="G7" i="12" a="1"/>
  <c r="G7" i="12" s="1"/>
  <c r="F7" i="12" a="1"/>
  <c r="F7" i="12" s="1"/>
  <c r="E7" i="12" a="1"/>
  <c r="E7" i="12"/>
  <c r="D7" i="12"/>
  <c r="C7" i="12"/>
  <c r="A7" i="12"/>
  <c r="A36" i="12" s="1"/>
  <c r="CH6" i="12" a="1"/>
  <c r="CH6" i="12" s="1"/>
  <c r="CG6" i="12" a="1"/>
  <c r="CG6" i="12" s="1"/>
  <c r="CF6" i="12" a="1"/>
  <c r="CF6" i="12" s="1"/>
  <c r="CE6" i="12" a="1"/>
  <c r="CE6" i="12" s="1"/>
  <c r="CD6" i="12" a="1"/>
  <c r="CD6" i="12"/>
  <c r="CC6" i="12" a="1"/>
  <c r="CC6" i="12"/>
  <c r="CB6" i="12" a="1"/>
  <c r="CB6" i="12" s="1"/>
  <c r="CA6" i="12" a="1"/>
  <c r="CA6" i="12" s="1"/>
  <c r="BZ6" i="12" a="1"/>
  <c r="BZ6" i="12" s="1"/>
  <c r="BW6" i="12" a="1"/>
  <c r="BW6" i="12" s="1"/>
  <c r="BV6" i="12" a="1"/>
  <c r="BV6" i="12"/>
  <c r="BU6" i="12" a="1"/>
  <c r="BU6" i="12" s="1"/>
  <c r="BT6" i="12" a="1"/>
  <c r="BT6" i="12" s="1"/>
  <c r="BR6" i="12" a="1"/>
  <c r="BR6" i="12"/>
  <c r="BQ6" i="12" a="1"/>
  <c r="BQ6" i="12" s="1"/>
  <c r="BP6" i="12" a="1"/>
  <c r="BP6" i="12"/>
  <c r="BO6" i="12" a="1"/>
  <c r="BO6" i="12"/>
  <c r="BN6" i="12" a="1"/>
  <c r="BN6" i="12" s="1"/>
  <c r="BL6" i="12" a="1"/>
  <c r="BL6" i="12" s="1"/>
  <c r="BK6" i="12" a="1"/>
  <c r="BK6" i="12" s="1"/>
  <c r="BJ6" i="12" a="1"/>
  <c r="BJ6" i="12"/>
  <c r="BI6" i="12" a="1"/>
  <c r="BI6" i="12" s="1"/>
  <c r="BH6" i="12" a="1"/>
  <c r="BH6" i="12" s="1"/>
  <c r="BF6" i="12" a="1"/>
  <c r="BF6" i="12" s="1"/>
  <c r="BE6" i="12" a="1"/>
  <c r="BE6" i="12" s="1"/>
  <c r="BD6" i="12" a="1"/>
  <c r="BD6" i="12"/>
  <c r="BC6" i="12" a="1"/>
  <c r="BC6" i="12" s="1"/>
  <c r="BB6" i="12" a="1"/>
  <c r="BB6" i="12" s="1"/>
  <c r="AZ6" i="12" a="1"/>
  <c r="AZ6" i="12" s="1"/>
  <c r="AY6" i="12" a="1"/>
  <c r="AY6" i="12" s="1"/>
  <c r="AX6" i="12" a="1"/>
  <c r="AX6" i="12" s="1"/>
  <c r="AW6" i="12" a="1"/>
  <c r="AW6" i="12"/>
  <c r="AV6" i="12" a="1"/>
  <c r="AV6" i="12"/>
  <c r="AT6" i="12" a="1"/>
  <c r="AT6" i="12"/>
  <c r="AS6" i="12" a="1"/>
  <c r="AS6" i="12" s="1"/>
  <c r="AR6" i="12" a="1"/>
  <c r="AR6" i="12"/>
  <c r="AQ6" i="12" a="1"/>
  <c r="AQ6" i="12" s="1"/>
  <c r="AP6" i="12" a="1"/>
  <c r="AP6" i="12" s="1"/>
  <c r="AN6" i="12" a="1"/>
  <c r="AN6" i="12" s="1"/>
  <c r="AM6" i="12" a="1"/>
  <c r="AM6" i="12" s="1"/>
  <c r="AL6" i="12" a="1"/>
  <c r="AL6" i="12"/>
  <c r="AK6" i="12" a="1"/>
  <c r="AK6" i="12" s="1"/>
  <c r="AJ6" i="12" a="1"/>
  <c r="AJ6" i="12" s="1"/>
  <c r="AH6" i="12" a="1"/>
  <c r="AH6" i="12"/>
  <c r="AG6" i="12" a="1"/>
  <c r="AG6" i="12"/>
  <c r="AF6" i="12" a="1"/>
  <c r="AF6" i="12" s="1"/>
  <c r="AE6" i="12" a="1"/>
  <c r="AE6" i="12" s="1"/>
  <c r="AB6" i="12" a="1"/>
  <c r="AB6" i="12" s="1"/>
  <c r="AA6" i="12" a="1"/>
  <c r="AA6" i="12" s="1"/>
  <c r="Z6" i="12" a="1"/>
  <c r="Z6" i="12" s="1"/>
  <c r="Y6" i="12" a="1"/>
  <c r="Y6" i="12"/>
  <c r="X6" i="12" a="1"/>
  <c r="X6" i="12"/>
  <c r="V6" i="12" a="1"/>
  <c r="V6" i="12"/>
  <c r="U6" i="12" a="1"/>
  <c r="U6" i="12"/>
  <c r="T6" i="12" a="1"/>
  <c r="T6" i="12"/>
  <c r="S6" i="12" a="1"/>
  <c r="S6" i="12" s="1"/>
  <c r="R6" i="12" a="1"/>
  <c r="R6" i="12"/>
  <c r="O6" i="12" a="1"/>
  <c r="O6" i="12"/>
  <c r="N6" i="12" a="1"/>
  <c r="N6" i="12"/>
  <c r="M6" i="12" a="1"/>
  <c r="M6" i="12"/>
  <c r="L6" i="12" a="1"/>
  <c r="L6" i="12" s="1"/>
  <c r="J6" i="12" a="1"/>
  <c r="J6" i="12" s="1"/>
  <c r="I6" i="12" a="1"/>
  <c r="I6" i="12" s="1"/>
  <c r="H6" i="12" a="1"/>
  <c r="H6" i="12"/>
  <c r="F6" i="12" a="1"/>
  <c r="F6" i="12" s="1"/>
  <c r="E6" i="12" a="1"/>
  <c r="E6" i="12" s="1"/>
  <c r="D6" i="12"/>
  <c r="BM6" i="12" s="1" a="1"/>
  <c r="BM6" i="12" s="1"/>
  <c r="C6" i="12"/>
  <c r="A6" i="12"/>
  <c r="A35" i="12" s="1"/>
  <c r="CH5" i="12" a="1"/>
  <c r="CH5" i="12" s="1"/>
  <c r="CG5" i="12" a="1"/>
  <c r="CG5" i="12"/>
  <c r="CF5" i="12" a="1"/>
  <c r="CF5" i="12"/>
  <c r="CE5" i="12" a="1"/>
  <c r="CE5" i="12" s="1"/>
  <c r="CD5" i="12" a="1"/>
  <c r="CD5" i="12"/>
  <c r="CC5" i="12" a="1"/>
  <c r="CC5" i="12"/>
  <c r="CB5" i="12" a="1"/>
  <c r="CB5" i="12"/>
  <c r="BY5" i="12" a="1"/>
  <c r="BY5" i="12" s="1"/>
  <c r="BW5" i="12" a="1"/>
  <c r="BW5" i="12" s="1"/>
  <c r="BV5" i="12" a="1"/>
  <c r="BV5" i="12" s="1"/>
  <c r="BU5" i="12" a="1"/>
  <c r="BU5" i="12"/>
  <c r="BT5" i="12" a="1"/>
  <c r="BT5" i="12"/>
  <c r="BS5" i="12" a="1"/>
  <c r="BS5" i="12" s="1"/>
  <c r="BR5" i="12" a="1"/>
  <c r="BR5" i="12"/>
  <c r="BQ5" i="12" a="1"/>
  <c r="BQ5" i="12"/>
  <c r="BP5" i="12" a="1"/>
  <c r="BP5" i="12" s="1"/>
  <c r="BN5" i="12" a="1"/>
  <c r="BN5" i="12" s="1"/>
  <c r="BM5" i="12" a="1"/>
  <c r="BM5" i="12" s="1"/>
  <c r="BK5" i="12" a="1"/>
  <c r="BK5" i="12"/>
  <c r="BJ5" i="12" a="1"/>
  <c r="BJ5" i="12"/>
  <c r="BI5" i="12" a="1"/>
  <c r="BI5" i="12"/>
  <c r="BH5" i="12" a="1"/>
  <c r="BH5" i="12"/>
  <c r="BG5" i="12" a="1"/>
  <c r="BG5" i="12" s="1"/>
  <c r="BF5" i="12" a="1"/>
  <c r="BF5" i="12"/>
  <c r="BE5" i="12" a="1"/>
  <c r="BE5" i="12"/>
  <c r="BC5" i="12" a="1"/>
  <c r="BC5" i="12" s="1"/>
  <c r="BB5" i="12" a="1"/>
  <c r="BB5" i="12"/>
  <c r="BA5" i="12" a="1"/>
  <c r="BA5" i="12"/>
  <c r="AY5" i="12" a="1"/>
  <c r="AY5" i="12"/>
  <c r="AX5" i="12" a="1"/>
  <c r="AX5" i="12" s="1"/>
  <c r="AW5" i="12" a="1"/>
  <c r="AW5" i="12" s="1"/>
  <c r="AV5" i="12" a="1"/>
  <c r="AV5" i="12"/>
  <c r="AU5" i="12" a="1"/>
  <c r="AU5" i="12" s="1"/>
  <c r="AT5" i="12" a="1"/>
  <c r="AT5" i="12" s="1"/>
  <c r="AQ5" i="12" a="1"/>
  <c r="AQ5" i="12" s="1"/>
  <c r="AP5" i="12" a="1"/>
  <c r="AP5" i="12" s="1"/>
  <c r="AO5" i="12" a="1"/>
  <c r="AO5" i="12" s="1"/>
  <c r="AM5" i="12" a="1"/>
  <c r="AM5" i="12"/>
  <c r="AL5" i="12" a="1"/>
  <c r="AL5" i="12"/>
  <c r="AK5" i="12" a="1"/>
  <c r="AK5" i="12" s="1"/>
  <c r="AJ5" i="12" a="1"/>
  <c r="AJ5" i="12" s="1"/>
  <c r="AI5" i="12" a="1"/>
  <c r="AI5" i="12" s="1"/>
  <c r="AG5" i="12" a="1"/>
  <c r="AG5" i="12" s="1"/>
  <c r="AF5" i="12" a="1"/>
  <c r="AF5" i="12" s="1"/>
  <c r="AE5" i="12" a="1"/>
  <c r="AE5" i="12"/>
  <c r="AD5" i="12" a="1"/>
  <c r="AD5" i="12"/>
  <c r="AC5" i="12" a="1"/>
  <c r="AC5" i="12"/>
  <c r="AA5" i="12" a="1"/>
  <c r="AA5" i="12"/>
  <c r="Z5" i="12" a="1"/>
  <c r="Z5" i="12"/>
  <c r="Y5" i="12" a="1"/>
  <c r="Y5" i="12" s="1"/>
  <c r="X5" i="12" a="1"/>
  <c r="X5" i="12" s="1"/>
  <c r="V5" i="12" a="1"/>
  <c r="V5" i="12"/>
  <c r="T5" i="12" a="1"/>
  <c r="T5" i="12"/>
  <c r="S5" i="12" a="1"/>
  <c r="S5" i="12"/>
  <c r="R5" i="12" a="1"/>
  <c r="R5" i="12"/>
  <c r="Q5" i="12" a="1"/>
  <c r="Q5" i="12"/>
  <c r="O5" i="12" a="1"/>
  <c r="O5" i="12"/>
  <c r="N5" i="12" a="1"/>
  <c r="N5" i="12"/>
  <c r="M5" i="12" a="1"/>
  <c r="M5" i="12"/>
  <c r="K5" i="12" a="1"/>
  <c r="K5" i="12"/>
  <c r="J5" i="12" a="1"/>
  <c r="J5" i="12" s="1"/>
  <c r="I5" i="12" a="1"/>
  <c r="I5" i="12"/>
  <c r="H5" i="12" a="1"/>
  <c r="H5" i="12"/>
  <c r="G5" i="12" a="1"/>
  <c r="G5" i="12"/>
  <c r="F5" i="12" a="1"/>
  <c r="F5" i="12"/>
  <c r="E5" i="12" a="1"/>
  <c r="E5" i="12"/>
  <c r="D5" i="12"/>
  <c r="C5" i="12"/>
  <c r="A5" i="12"/>
  <c r="A34" i="12" s="1"/>
  <c r="CH4" i="12" a="1"/>
  <c r="CH4" i="12" s="1"/>
  <c r="CG4" i="12" a="1"/>
  <c r="CG4" i="12" s="1"/>
  <c r="CE4" i="12" a="1"/>
  <c r="CE4" i="12" s="1"/>
  <c r="CD4" i="12" a="1"/>
  <c r="CD4" i="12" s="1"/>
  <c r="BZ4" i="12" a="1"/>
  <c r="BZ4" i="12"/>
  <c r="BX4" i="12" a="1"/>
  <c r="BX4" i="12" s="1"/>
  <c r="BU4" i="12" a="1"/>
  <c r="BU4" i="12" s="1"/>
  <c r="BT4" i="12" a="1"/>
  <c r="BT4" i="12"/>
  <c r="BP4" i="12" a="1"/>
  <c r="BP4" i="12" s="1"/>
  <c r="BO4" i="12" a="1"/>
  <c r="BO4" i="12"/>
  <c r="BN4" i="12" a="1"/>
  <c r="BN4" i="12"/>
  <c r="BJ4" i="12" a="1"/>
  <c r="BJ4" i="12" s="1"/>
  <c r="BI4" i="12" a="1"/>
  <c r="BI4" i="12"/>
  <c r="BF4" i="12" a="1"/>
  <c r="BF4" i="12"/>
  <c r="BB4" i="12" a="1"/>
  <c r="BB4" i="12" s="1"/>
  <c r="BA4" i="12" a="1"/>
  <c r="BA4" i="12" s="1"/>
  <c r="AV4" i="12" a="1"/>
  <c r="AV4" i="12"/>
  <c r="AR4" i="12" a="1"/>
  <c r="AR4" i="12" s="1"/>
  <c r="AQ4" i="12" a="1"/>
  <c r="AQ4" i="12"/>
  <c r="AN4" i="12" a="1"/>
  <c r="AN4" i="12" s="1"/>
  <c r="AK4" i="12" a="1"/>
  <c r="AK4" i="12" s="1"/>
  <c r="AJ4" i="12" a="1"/>
  <c r="AJ4" i="12" s="1"/>
  <c r="AH4" i="12" a="1"/>
  <c r="AH4" i="12" s="1"/>
  <c r="AE4" i="12" a="1"/>
  <c r="AE4" i="12" s="1"/>
  <c r="AD4" i="12" a="1"/>
  <c r="AD4" i="12" s="1"/>
  <c r="AC4" i="12" a="1"/>
  <c r="AC4" i="12" s="1"/>
  <c r="AB4" i="12" a="1"/>
  <c r="AB4" i="12"/>
  <c r="Z4" i="12" a="1"/>
  <c r="Z4" i="12" s="1"/>
  <c r="T4" i="12" a="1"/>
  <c r="T4" i="12"/>
  <c r="S4" i="12" a="1"/>
  <c r="S4" i="12" s="1"/>
  <c r="Q4" i="12" a="1"/>
  <c r="Q4" i="12" s="1"/>
  <c r="P4" i="12" a="1"/>
  <c r="P4" i="12" s="1"/>
  <c r="M4" i="12" a="1"/>
  <c r="M4" i="12" s="1"/>
  <c r="L4" i="12" a="1"/>
  <c r="L4" i="12"/>
  <c r="J4" i="12" a="1"/>
  <c r="J4" i="12" s="1"/>
  <c r="H4" i="12" a="1"/>
  <c r="H4" i="12" s="1"/>
  <c r="G4" i="12" a="1"/>
  <c r="G4" i="12" s="1"/>
  <c r="D4" i="12"/>
  <c r="BL4" i="12" s="1" a="1"/>
  <c r="BL4" i="12" s="1"/>
  <c r="C4" i="12"/>
  <c r="A4" i="12"/>
  <c r="CG57" i="11" a="1"/>
  <c r="CG57" i="11"/>
  <c r="CF57" i="11" a="1"/>
  <c r="CF57" i="11" s="1"/>
  <c r="CA57" i="11" a="1"/>
  <c r="CA57" i="11" s="1"/>
  <c r="BZ57" i="11" a="1"/>
  <c r="BZ57" i="11" s="1"/>
  <c r="BY57" i="11" a="1"/>
  <c r="BY57" i="11" s="1"/>
  <c r="BW57" i="11" a="1"/>
  <c r="BW57" i="11" s="1"/>
  <c r="BV57" i="11" a="1"/>
  <c r="BV57" i="11"/>
  <c r="BS57" i="11" a="1"/>
  <c r="BS57" i="11" s="1"/>
  <c r="BR57" i="11" a="1"/>
  <c r="BR57" i="11" s="1"/>
  <c r="BQ57" i="11" a="1"/>
  <c r="BQ57" i="11" s="1"/>
  <c r="BP57" i="11" a="1"/>
  <c r="BP57" i="11" s="1"/>
  <c r="BO57" i="11" a="1"/>
  <c r="BO57" i="11"/>
  <c r="BM57" i="11" a="1"/>
  <c r="BM57" i="11" s="1"/>
  <c r="BI57" i="11" a="1"/>
  <c r="BI57" i="11"/>
  <c r="BH57" i="11" a="1"/>
  <c r="BH57" i="11" s="1"/>
  <c r="BG57" i="11" a="1"/>
  <c r="BG57" i="11" s="1"/>
  <c r="BF57" i="11" a="1"/>
  <c r="BF57" i="11" s="1"/>
  <c r="BE57" i="11" a="1"/>
  <c r="BE57" i="11" s="1"/>
  <c r="BD57" i="11" a="1"/>
  <c r="BD57" i="11" s="1"/>
  <c r="BC57" i="11" a="1"/>
  <c r="BC57" i="11" s="1"/>
  <c r="BB57" i="11" a="1"/>
  <c r="BB57" i="11" s="1"/>
  <c r="BA57" i="11" a="1"/>
  <c r="BA57" i="11"/>
  <c r="AX57" i="11" a="1"/>
  <c r="AX57" i="11"/>
  <c r="AW57" i="11" a="1"/>
  <c r="AW57" i="11" s="1"/>
  <c r="AV57" i="11" a="1"/>
  <c r="AV57" i="11" s="1"/>
  <c r="AT57" i="11" a="1"/>
  <c r="AT57" i="11" s="1"/>
  <c r="AS57" i="11" a="1"/>
  <c r="AS57" i="11" s="1"/>
  <c r="AQ57" i="11" a="1"/>
  <c r="AQ57" i="11" s="1"/>
  <c r="AP57" i="11" a="1"/>
  <c r="AP57" i="11"/>
  <c r="AG57" i="11" a="1"/>
  <c r="AG57" i="11" s="1"/>
  <c r="AF57" i="11" a="1"/>
  <c r="AF57" i="11" s="1"/>
  <c r="AE57" i="11" a="1"/>
  <c r="AE57" i="11"/>
  <c r="AD57" i="11" a="1"/>
  <c r="AD57" i="11" s="1"/>
  <c r="AC57" i="11" a="1"/>
  <c r="AC57" i="11" s="1"/>
  <c r="AB57" i="11" a="1"/>
  <c r="AB57" i="11" s="1"/>
  <c r="Y57" i="11" a="1"/>
  <c r="Y57" i="11"/>
  <c r="X57" i="11" a="1"/>
  <c r="X57" i="11" s="1"/>
  <c r="U57" i="11" a="1"/>
  <c r="U57" i="11" s="1"/>
  <c r="S57" i="11" a="1"/>
  <c r="S57" i="11" s="1"/>
  <c r="R57" i="11" a="1"/>
  <c r="R57" i="11" s="1"/>
  <c r="P57" i="11" a="1"/>
  <c r="P57" i="11" s="1"/>
  <c r="N57" i="11" a="1"/>
  <c r="N57" i="11" s="1"/>
  <c r="M57" i="11" a="1"/>
  <c r="M57" i="11" s="1"/>
  <c r="L57" i="11" a="1"/>
  <c r="L57" i="11"/>
  <c r="K57" i="11" a="1"/>
  <c r="K57" i="11"/>
  <c r="J57" i="11" a="1"/>
  <c r="J57" i="11" s="1"/>
  <c r="G57" i="11" a="1"/>
  <c r="G57" i="11" s="1"/>
  <c r="E57" i="11" a="1"/>
  <c r="E57" i="11" s="1"/>
  <c r="B57" i="11"/>
  <c r="BX56" i="11" a="1"/>
  <c r="BX56" i="11" s="1"/>
  <c r="BU56" i="11" a="1"/>
  <c r="BU56" i="11"/>
  <c r="BQ56" i="11" a="1"/>
  <c r="BQ56" i="11" s="1"/>
  <c r="BP56" i="11" a="1"/>
  <c r="BP56" i="11" s="1"/>
  <c r="B56" i="11"/>
  <c r="A56" i="11"/>
  <c r="CH55" i="11" a="1"/>
  <c r="CH55" i="11" s="1"/>
  <c r="CF55" i="11" a="1"/>
  <c r="CF55" i="11"/>
  <c r="CE55" i="11" a="1"/>
  <c r="CE55" i="11" s="1"/>
  <c r="CD55" i="11" a="1"/>
  <c r="CD55" i="11" s="1"/>
  <c r="BX55" i="11" a="1"/>
  <c r="BX55" i="11" s="1"/>
  <c r="BW55" i="11" a="1"/>
  <c r="BW55" i="11" s="1"/>
  <c r="BV55" i="11" a="1"/>
  <c r="BV55" i="11" s="1"/>
  <c r="BS55" i="11" a="1"/>
  <c r="BS55" i="11" s="1"/>
  <c r="BQ55" i="11" a="1"/>
  <c r="BQ55" i="11" s="1"/>
  <c r="BP55" i="11" a="1"/>
  <c r="BP55" i="11" s="1"/>
  <c r="BN55" i="11" a="1"/>
  <c r="BN55" i="11"/>
  <c r="BM55" i="11" a="1"/>
  <c r="BM55" i="11"/>
  <c r="BL55" i="11" a="1"/>
  <c r="BL55" i="11" s="1"/>
  <c r="BG55" i="11" a="1"/>
  <c r="BG55" i="11"/>
  <c r="BF55" i="11" a="1"/>
  <c r="BF55" i="11" s="1"/>
  <c r="AZ55" i="11" a="1"/>
  <c r="AZ55" i="11"/>
  <c r="AY55" i="11" a="1"/>
  <c r="AY55" i="11" s="1"/>
  <c r="AX55" i="11" a="1"/>
  <c r="AX55" i="11" s="1"/>
  <c r="AV55" i="11" a="1"/>
  <c r="AV55" i="11" s="1"/>
  <c r="AU55" i="11" a="1"/>
  <c r="AU55" i="11" s="1"/>
  <c r="AT55" i="11" a="1"/>
  <c r="AT55" i="11" s="1"/>
  <c r="AO55" i="11" a="1"/>
  <c r="AO55" i="11"/>
  <c r="AN55" i="11" a="1"/>
  <c r="AN55" i="11" s="1"/>
  <c r="AM55" i="11" a="1"/>
  <c r="AM55" i="11" s="1"/>
  <c r="AJ55" i="11" a="1"/>
  <c r="AJ55" i="11" s="1"/>
  <c r="AE55" i="11" a="1"/>
  <c r="AE55" i="11"/>
  <c r="AB55" i="11" a="1"/>
  <c r="AB55" i="11" s="1"/>
  <c r="X55" i="11" a="1"/>
  <c r="X55" i="11" s="1"/>
  <c r="W55" i="11" a="1"/>
  <c r="W55" i="11" s="1"/>
  <c r="U55" i="11" a="1"/>
  <c r="U55" i="11" s="1"/>
  <c r="S55" i="11" a="1"/>
  <c r="S55" i="11" s="1"/>
  <c r="R55" i="11" a="1"/>
  <c r="R55" i="11"/>
  <c r="Q55" i="11" a="1"/>
  <c r="Q55" i="11" s="1"/>
  <c r="J55" i="11" a="1"/>
  <c r="J55" i="11" s="1"/>
  <c r="E55" i="11" a="1"/>
  <c r="E55" i="11" s="1"/>
  <c r="B55" i="11"/>
  <c r="A55" i="11"/>
  <c r="CG54" i="11" a="1"/>
  <c r="CG54" i="11" s="1"/>
  <c r="CF54" i="11" a="1"/>
  <c r="CF54" i="11" s="1"/>
  <c r="CE54" i="11" a="1"/>
  <c r="CE54" i="11"/>
  <c r="CD54" i="11" a="1"/>
  <c r="CD54" i="11" s="1"/>
  <c r="CC54" i="11" a="1"/>
  <c r="CC54" i="11" s="1"/>
  <c r="CB54" i="11" a="1"/>
  <c r="CB54" i="11"/>
  <c r="CA54" i="11" a="1"/>
  <c r="CA54" i="11"/>
  <c r="BZ54" i="11" a="1"/>
  <c r="BZ54" i="11" s="1"/>
  <c r="BY54" i="11" a="1"/>
  <c r="BY54" i="11" s="1"/>
  <c r="BX54" i="11" a="1"/>
  <c r="BX54" i="11"/>
  <c r="BW54" i="11" a="1"/>
  <c r="BW54" i="11" s="1"/>
  <c r="BU54" i="11" a="1"/>
  <c r="BU54" i="11" s="1"/>
  <c r="BT54" i="11" a="1"/>
  <c r="BT54" i="11" s="1"/>
  <c r="BS54" i="11" a="1"/>
  <c r="BS54" i="11"/>
  <c r="BR54" i="11" a="1"/>
  <c r="BR54" i="11" s="1"/>
  <c r="BP54" i="11" a="1"/>
  <c r="BP54" i="11"/>
  <c r="BO54" i="11" a="1"/>
  <c r="BO54" i="11" s="1"/>
  <c r="BN54" i="11" a="1"/>
  <c r="BN54" i="11"/>
  <c r="BM54" i="11" a="1"/>
  <c r="BM54" i="11" s="1"/>
  <c r="BL54" i="11" a="1"/>
  <c r="BL54" i="11" s="1"/>
  <c r="BJ54" i="11" a="1"/>
  <c r="BJ54" i="11" s="1"/>
  <c r="BI54" i="11" a="1"/>
  <c r="BI54" i="11" s="1"/>
  <c r="BH54" i="11" a="1"/>
  <c r="BH54" i="11" s="1"/>
  <c r="BG54" i="11" a="1"/>
  <c r="BG54" i="11"/>
  <c r="BF54" i="11" a="1"/>
  <c r="BF54" i="11" s="1"/>
  <c r="BE54" i="11" a="1"/>
  <c r="BE54" i="11"/>
  <c r="BD54" i="11" a="1"/>
  <c r="BD54" i="11" s="1"/>
  <c r="BC54" i="11" a="1"/>
  <c r="BC54" i="11"/>
  <c r="BB54" i="11" a="1"/>
  <c r="BB54" i="11"/>
  <c r="BA54" i="11" a="1"/>
  <c r="BA54" i="11" s="1"/>
  <c r="AZ54" i="11" a="1"/>
  <c r="AZ54" i="11" s="1"/>
  <c r="AX54" i="11" a="1"/>
  <c r="AX54" i="11" s="1"/>
  <c r="AW54" i="11" a="1"/>
  <c r="AW54" i="11" s="1"/>
  <c r="AV54" i="11" a="1"/>
  <c r="AV54" i="11"/>
  <c r="AU54" i="11" a="1"/>
  <c r="AU54" i="11" s="1"/>
  <c r="AS54" i="11" a="1"/>
  <c r="AS54" i="11" s="1"/>
  <c r="AR54" i="11" a="1"/>
  <c r="AR54" i="11"/>
  <c r="AQ54" i="11" a="1"/>
  <c r="AQ54" i="11"/>
  <c r="AP54" i="11" a="1"/>
  <c r="AP54" i="11" s="1"/>
  <c r="AO54" i="11" a="1"/>
  <c r="AO54" i="11"/>
  <c r="AM54" i="11" a="1"/>
  <c r="AM54" i="11" s="1"/>
  <c r="AL54" i="11" a="1"/>
  <c r="AL54" i="11"/>
  <c r="AK54" i="11" a="1"/>
  <c r="AK54" i="11" s="1"/>
  <c r="AJ54" i="11" a="1"/>
  <c r="AJ54" i="11" s="1"/>
  <c r="AI54" i="11" a="1"/>
  <c r="AI54" i="11" s="1"/>
  <c r="AH54" i="11" a="1"/>
  <c r="AH54" i="11" s="1"/>
  <c r="AG54" i="11" a="1"/>
  <c r="AG54" i="11"/>
  <c r="AF54" i="11" a="1"/>
  <c r="AF54" i="11" s="1"/>
  <c r="AE54" i="11" a="1"/>
  <c r="AE54" i="11" s="1"/>
  <c r="AD54" i="11" a="1"/>
  <c r="AD54" i="11" s="1"/>
  <c r="AC54" i="11" a="1"/>
  <c r="AC54" i="11" s="1"/>
  <c r="AA54" i="11" a="1"/>
  <c r="AA54" i="11"/>
  <c r="Z54" i="11" a="1"/>
  <c r="Z54" i="11"/>
  <c r="Y54" i="11" a="1"/>
  <c r="Y54" i="11" s="1"/>
  <c r="X54" i="11" a="1"/>
  <c r="X54" i="11" s="1"/>
  <c r="V54" i="11" a="1"/>
  <c r="V54" i="11"/>
  <c r="U54" i="11" a="1"/>
  <c r="U54" i="11"/>
  <c r="T54" i="11" a="1"/>
  <c r="T54" i="11"/>
  <c r="S54" i="11" a="1"/>
  <c r="S54" i="11"/>
  <c r="R54" i="11" a="1"/>
  <c r="R54" i="11"/>
  <c r="P54" i="11" a="1"/>
  <c r="P54" i="11" s="1"/>
  <c r="O54" i="11" a="1"/>
  <c r="O54" i="11"/>
  <c r="N54" i="11" a="1"/>
  <c r="N54" i="11" s="1"/>
  <c r="M54" i="11" a="1"/>
  <c r="M54" i="11" s="1"/>
  <c r="L54" i="11" a="1"/>
  <c r="L54" i="11" s="1"/>
  <c r="J54" i="11" a="1"/>
  <c r="J54" i="11" s="1"/>
  <c r="I54" i="11" a="1"/>
  <c r="I54" i="11" s="1"/>
  <c r="H54" i="11" a="1"/>
  <c r="H54" i="11"/>
  <c r="G54" i="11" a="1"/>
  <c r="G54" i="11"/>
  <c r="F54" i="11" a="1"/>
  <c r="F54" i="11" s="1"/>
  <c r="B54" i="11"/>
  <c r="CG53" i="11" a="1"/>
  <c r="CG53" i="11" s="1"/>
  <c r="CF53" i="11" a="1"/>
  <c r="CF53" i="11" s="1"/>
  <c r="CB53" i="11" a="1"/>
  <c r="CB53" i="11" s="1"/>
  <c r="BZ53" i="11" a="1"/>
  <c r="BZ53" i="11"/>
  <c r="BX53" i="11" a="1"/>
  <c r="BX53" i="11" s="1"/>
  <c r="BU53" i="11" a="1"/>
  <c r="BU53" i="11" s="1"/>
  <c r="BT53" i="11" a="1"/>
  <c r="BT53" i="11"/>
  <c r="BP53" i="11" a="1"/>
  <c r="BP53" i="11" s="1"/>
  <c r="BL53" i="11" a="1"/>
  <c r="BL53" i="11" s="1"/>
  <c r="BJ53" i="11" a="1"/>
  <c r="BJ53" i="11" s="1"/>
  <c r="BI53" i="11" a="1"/>
  <c r="BI53" i="11"/>
  <c r="BH53" i="11" a="1"/>
  <c r="BH53" i="11" s="1"/>
  <c r="BG53" i="11" a="1"/>
  <c r="BG53" i="11"/>
  <c r="BF53" i="11" a="1"/>
  <c r="BF53" i="11" s="1"/>
  <c r="BD53" i="11" a="1"/>
  <c r="BD53" i="11" s="1"/>
  <c r="BA53" i="11" a="1"/>
  <c r="BA53" i="11" s="1"/>
  <c r="AZ53" i="11" a="1"/>
  <c r="AZ53" i="11" s="1"/>
  <c r="AX53" i="11" a="1"/>
  <c r="AX53" i="11" s="1"/>
  <c r="AW53" i="11" a="1"/>
  <c r="AW53" i="11"/>
  <c r="AU53" i="11" a="1"/>
  <c r="AU53" i="11" s="1"/>
  <c r="AS53" i="11" a="1"/>
  <c r="AS53" i="11" s="1"/>
  <c r="AO53" i="11" a="1"/>
  <c r="AO53" i="11" s="1"/>
  <c r="AN53" i="11" a="1"/>
  <c r="AN53" i="11" s="1"/>
  <c r="AJ53" i="11" a="1"/>
  <c r="AJ53" i="11"/>
  <c r="AI53" i="11" a="1"/>
  <c r="AI53" i="11" s="1"/>
  <c r="AF53" i="11" a="1"/>
  <c r="AF53" i="11" s="1"/>
  <c r="AD53" i="11" a="1"/>
  <c r="AD53" i="11" s="1"/>
  <c r="AA53" i="11" a="1"/>
  <c r="AA53" i="11" s="1"/>
  <c r="X53" i="11" a="1"/>
  <c r="X53" i="11"/>
  <c r="T53" i="11" a="1"/>
  <c r="T53" i="11" s="1"/>
  <c r="P53" i="11" a="1"/>
  <c r="P53" i="11" s="1"/>
  <c r="O53" i="11" a="1"/>
  <c r="O53" i="11" s="1"/>
  <c r="N53" i="11" a="1"/>
  <c r="N53" i="11" s="1"/>
  <c r="M53" i="11" a="1"/>
  <c r="M53" i="11" s="1"/>
  <c r="G53" i="11" a="1"/>
  <c r="G53" i="11" s="1"/>
  <c r="F53" i="11" a="1"/>
  <c r="F53" i="11"/>
  <c r="E53" i="11" a="1"/>
  <c r="E53" i="11" s="1"/>
  <c r="B53" i="11"/>
  <c r="A53" i="11"/>
  <c r="CH52" i="11" a="1"/>
  <c r="CH52" i="11" s="1"/>
  <c r="CE52" i="11" a="1"/>
  <c r="CE52" i="11" s="1"/>
  <c r="CD52" i="11" a="1"/>
  <c r="CD52" i="11" s="1"/>
  <c r="CC52" i="11" a="1"/>
  <c r="CC52" i="11" s="1"/>
  <c r="CB52" i="11" a="1"/>
  <c r="CB52" i="11" s="1"/>
  <c r="BZ52" i="11" a="1"/>
  <c r="BZ52" i="11" s="1"/>
  <c r="BY52" i="11" a="1"/>
  <c r="BY52" i="11" s="1"/>
  <c r="BW52" i="11" a="1"/>
  <c r="BW52" i="11"/>
  <c r="BV52" i="11" a="1"/>
  <c r="BV52" i="11" s="1"/>
  <c r="BU52" i="11" a="1"/>
  <c r="BU52" i="11"/>
  <c r="BT52" i="11" a="1"/>
  <c r="BT52" i="11"/>
  <c r="BS52" i="11" a="1"/>
  <c r="BS52" i="11"/>
  <c r="BN52" i="11" a="1"/>
  <c r="BN52" i="11" s="1"/>
  <c r="BM52" i="11" a="1"/>
  <c r="BM52" i="11"/>
  <c r="BK52" i="11" a="1"/>
  <c r="BK52" i="11"/>
  <c r="BI52" i="11" a="1"/>
  <c r="BI52" i="11"/>
  <c r="BH52" i="11" a="1"/>
  <c r="BH52" i="11" s="1"/>
  <c r="BF52" i="11" a="1"/>
  <c r="BF52" i="11" s="1"/>
  <c r="BE52" i="11" a="1"/>
  <c r="BE52" i="11" s="1"/>
  <c r="BB52" i="11" a="1"/>
  <c r="BB52" i="11"/>
  <c r="AY52" i="11" a="1"/>
  <c r="AY52" i="11" s="1"/>
  <c r="AV52" i="11" a="1"/>
  <c r="AV52" i="11"/>
  <c r="AU52" i="11" a="1"/>
  <c r="AU52" i="11" s="1"/>
  <c r="AT52" i="11" a="1"/>
  <c r="AT52" i="11" s="1"/>
  <c r="AS52" i="11" a="1"/>
  <c r="AS52" i="11" s="1"/>
  <c r="AQ52" i="11" a="1"/>
  <c r="AQ52" i="11"/>
  <c r="AN52" i="11" a="1"/>
  <c r="AN52" i="11" s="1"/>
  <c r="AL52" i="11" a="1"/>
  <c r="AL52" i="11"/>
  <c r="AK52" i="11" a="1"/>
  <c r="AK52" i="11" s="1"/>
  <c r="AI52" i="11" a="1"/>
  <c r="AI52" i="11" s="1"/>
  <c r="AH52" i="11" a="1"/>
  <c r="AH52" i="11"/>
  <c r="AE52" i="11" a="1"/>
  <c r="AE52" i="11" s="1"/>
  <c r="AD52" i="11" a="1"/>
  <c r="AD52" i="11" s="1"/>
  <c r="AB52" i="11" a="1"/>
  <c r="AB52" i="11" s="1"/>
  <c r="Z52" i="11" a="1"/>
  <c r="Z52" i="11" s="1"/>
  <c r="Y52" i="11" a="1"/>
  <c r="Y52" i="11" s="1"/>
  <c r="V52" i="11" a="1"/>
  <c r="V52" i="11" s="1"/>
  <c r="T52" i="11" a="1"/>
  <c r="T52" i="11" s="1"/>
  <c r="S52" i="11" a="1"/>
  <c r="S52" i="11"/>
  <c r="R52" i="11" a="1"/>
  <c r="R52" i="11"/>
  <c r="Q52" i="11" a="1"/>
  <c r="Q52" i="11" s="1"/>
  <c r="O52" i="11" a="1"/>
  <c r="O52" i="11" s="1"/>
  <c r="N52" i="11" a="1"/>
  <c r="N52" i="11" s="1"/>
  <c r="M52" i="11" a="1"/>
  <c r="M52" i="11" s="1"/>
  <c r="L52" i="11" a="1"/>
  <c r="L52" i="11" s="1"/>
  <c r="K52" i="11" a="1"/>
  <c r="K52" i="11" s="1"/>
  <c r="I52" i="11" a="1"/>
  <c r="I52" i="11" s="1"/>
  <c r="G52" i="11" a="1"/>
  <c r="G52" i="11"/>
  <c r="E52" i="11" a="1"/>
  <c r="E52" i="11" s="1"/>
  <c r="B52" i="11"/>
  <c r="CH51" i="11" a="1"/>
  <c r="CH51" i="11" s="1"/>
  <c r="CG51" i="11" a="1"/>
  <c r="CG51" i="11" s="1"/>
  <c r="CF51" i="11" a="1"/>
  <c r="CF51" i="11" s="1"/>
  <c r="CE51" i="11" a="1"/>
  <c r="CE51" i="11" s="1"/>
  <c r="CD51" i="11" a="1"/>
  <c r="CD51" i="11" s="1"/>
  <c r="CA51" i="11" a="1"/>
  <c r="CA51" i="11"/>
  <c r="BZ51" i="11" a="1"/>
  <c r="BZ51" i="11" s="1"/>
  <c r="BY51" i="11" a="1"/>
  <c r="BY51" i="11"/>
  <c r="BW51" i="11" a="1"/>
  <c r="BW51" i="11"/>
  <c r="BV51" i="11" a="1"/>
  <c r="BV51" i="11" s="1"/>
  <c r="BU51" i="11" a="1"/>
  <c r="BU51" i="11" s="1"/>
  <c r="BQ51" i="11" a="1"/>
  <c r="BQ51" i="11"/>
  <c r="BO51" i="11" a="1"/>
  <c r="BO51" i="11" s="1"/>
  <c r="BN51" i="11" a="1"/>
  <c r="BN51" i="11" s="1"/>
  <c r="BM51" i="11" a="1"/>
  <c r="BM51" i="11" s="1"/>
  <c r="BL51" i="11" a="1"/>
  <c r="BL51" i="11" s="1"/>
  <c r="BK51" i="11" a="1"/>
  <c r="BK51" i="11" s="1"/>
  <c r="BJ51" i="11" a="1"/>
  <c r="BJ51" i="11"/>
  <c r="BI51" i="11" a="1"/>
  <c r="BI51" i="11"/>
  <c r="BH51" i="11" a="1"/>
  <c r="BH51" i="11" s="1"/>
  <c r="BE51" i="11" a="1"/>
  <c r="BE51" i="11" s="1"/>
  <c r="BD51" i="11" a="1"/>
  <c r="BD51" i="11" s="1"/>
  <c r="BB51" i="11" a="1"/>
  <c r="BB51" i="11"/>
  <c r="AZ51" i="11" a="1"/>
  <c r="AZ51" i="11" s="1"/>
  <c r="AY51" i="11" a="1"/>
  <c r="AY51" i="11"/>
  <c r="AX51" i="11" a="1"/>
  <c r="AX51" i="11" s="1"/>
  <c r="AW51" i="11" a="1"/>
  <c r="AW51" i="11" s="1"/>
  <c r="AV51" i="11" a="1"/>
  <c r="AV51" i="11"/>
  <c r="AT51" i="11" a="1"/>
  <c r="AT51" i="11" s="1"/>
  <c r="AR51" i="11" a="1"/>
  <c r="AR51" i="11"/>
  <c r="AQ51" i="11" a="1"/>
  <c r="AQ51" i="11"/>
  <c r="AP51" i="11" a="1"/>
  <c r="AP51" i="11" s="1"/>
  <c r="AO51" i="11" a="1"/>
  <c r="AO51" i="11" s="1"/>
  <c r="AM51" i="11" a="1"/>
  <c r="AM51" i="11" s="1"/>
  <c r="AK51" i="11" a="1"/>
  <c r="AK51" i="11" s="1"/>
  <c r="AH51" i="11" a="1"/>
  <c r="AH51" i="11"/>
  <c r="AG51" i="11" a="1"/>
  <c r="AG51" i="11"/>
  <c r="AE51" i="11" a="1"/>
  <c r="AE51" i="11"/>
  <c r="AC51" i="11" a="1"/>
  <c r="AC51" i="11" s="1"/>
  <c r="AB51" i="11" a="1"/>
  <c r="AB51" i="11"/>
  <c r="AA51" i="11" a="1"/>
  <c r="AA51" i="11" s="1"/>
  <c r="Z51" i="11" a="1"/>
  <c r="Z51" i="11" s="1"/>
  <c r="W51" i="11" a="1"/>
  <c r="W51" i="11" s="1"/>
  <c r="U51" i="11" a="1"/>
  <c r="U51" i="11"/>
  <c r="T51" i="11" a="1"/>
  <c r="T51" i="11" s="1"/>
  <c r="Q51" i="11" a="1"/>
  <c r="Q51" i="11"/>
  <c r="P51" i="11" a="1"/>
  <c r="P51" i="11" s="1"/>
  <c r="O51" i="11" a="1"/>
  <c r="O51" i="11"/>
  <c r="N51" i="11" a="1"/>
  <c r="N51" i="11" s="1"/>
  <c r="K51" i="11" a="1"/>
  <c r="K51" i="11" s="1"/>
  <c r="J51" i="11" a="1"/>
  <c r="J51" i="11" s="1"/>
  <c r="I51" i="11" a="1"/>
  <c r="I51" i="11" s="1"/>
  <c r="G51" i="11" a="1"/>
  <c r="G51" i="11" s="1"/>
  <c r="F51" i="11" a="1"/>
  <c r="F51" i="11" s="1"/>
  <c r="B51" i="11"/>
  <c r="A51" i="11"/>
  <c r="B50" i="11"/>
  <c r="BP49" i="11" a="1"/>
  <c r="BP49" i="11" s="1"/>
  <c r="BL49" i="11" a="1"/>
  <c r="BL49" i="11" s="1"/>
  <c r="BE49" i="11" a="1"/>
  <c r="BE49" i="11"/>
  <c r="BD49" i="11" a="1"/>
  <c r="BD49" i="11"/>
  <c r="AP49" i="11" a="1"/>
  <c r="AP49" i="11" s="1"/>
  <c r="B49" i="11"/>
  <c r="A49" i="11"/>
  <c r="CH48" i="11" a="1"/>
  <c r="CH48" i="11"/>
  <c r="CG48" i="11" a="1"/>
  <c r="CG48" i="11"/>
  <c r="CF48" i="11" a="1"/>
  <c r="CF48" i="11" s="1"/>
  <c r="CD48" i="11" a="1"/>
  <c r="CD48" i="11"/>
  <c r="CB48" i="11" a="1"/>
  <c r="CB48" i="11" s="1"/>
  <c r="CA48" i="11" a="1"/>
  <c r="CA48" i="11"/>
  <c r="BW48" i="11" a="1"/>
  <c r="BW48" i="11" s="1"/>
  <c r="BV48" i="11" a="1"/>
  <c r="BV48" i="11"/>
  <c r="BT48" i="11" a="1"/>
  <c r="BT48" i="11" s="1"/>
  <c r="BS48" i="11" a="1"/>
  <c r="BS48" i="11"/>
  <c r="BR48" i="11" a="1"/>
  <c r="BR48" i="11" s="1"/>
  <c r="BQ48" i="11" a="1"/>
  <c r="BQ48" i="11" s="1"/>
  <c r="BP48" i="11" a="1"/>
  <c r="BP48" i="11" s="1"/>
  <c r="BO48" i="11" a="1"/>
  <c r="BO48" i="11"/>
  <c r="BL48" i="11" a="1"/>
  <c r="BL48" i="11" s="1"/>
  <c r="BK48" i="11" a="1"/>
  <c r="BK48" i="11" s="1"/>
  <c r="BJ48" i="11" a="1"/>
  <c r="BJ48" i="11" s="1"/>
  <c r="BG48" i="11" a="1"/>
  <c r="BG48" i="11" s="1"/>
  <c r="BF48" i="11" a="1"/>
  <c r="BF48" i="11" s="1"/>
  <c r="BE48" i="11" a="1"/>
  <c r="BE48" i="11" s="1"/>
  <c r="BC48" i="11" a="1"/>
  <c r="BC48" i="11" s="1"/>
  <c r="BA48" i="11" a="1"/>
  <c r="BA48" i="11" s="1"/>
  <c r="AZ48" i="11" a="1"/>
  <c r="AZ48" i="11" s="1"/>
  <c r="AY48" i="11" a="1"/>
  <c r="AY48" i="11"/>
  <c r="AW48" i="11" a="1"/>
  <c r="AW48" i="11" s="1"/>
  <c r="AV48" i="11" a="1"/>
  <c r="AV48" i="11" s="1"/>
  <c r="AT48" i="11" a="1"/>
  <c r="AT48" i="11"/>
  <c r="AS48" i="11" a="1"/>
  <c r="AS48" i="11" s="1"/>
  <c r="AR48" i="11" a="1"/>
  <c r="AR48" i="11" s="1"/>
  <c r="AQ48" i="11" a="1"/>
  <c r="AQ48" i="11" s="1"/>
  <c r="AO48" i="11" a="1"/>
  <c r="AO48" i="11" s="1"/>
  <c r="AN48" i="11" a="1"/>
  <c r="AN48" i="11"/>
  <c r="AM48" i="11" a="1"/>
  <c r="AM48" i="11" s="1"/>
  <c r="AJ48" i="11" a="1"/>
  <c r="AJ48" i="11" s="1"/>
  <c r="AI48" i="11" a="1"/>
  <c r="AI48" i="11" s="1"/>
  <c r="AH48" i="11" a="1"/>
  <c r="AH48" i="11" s="1"/>
  <c r="AF48" i="11" a="1"/>
  <c r="AF48" i="11" s="1"/>
  <c r="AD48" i="11" a="1"/>
  <c r="AD48" i="11" s="1"/>
  <c r="AC48" i="11" a="1"/>
  <c r="AC48" i="11" s="1"/>
  <c r="AB48" i="11" a="1"/>
  <c r="AB48" i="11" s="1"/>
  <c r="AA48" i="11" a="1"/>
  <c r="AA48" i="11" s="1"/>
  <c r="Z48" i="11" a="1"/>
  <c r="Z48" i="11" s="1"/>
  <c r="X48" i="11" a="1"/>
  <c r="X48" i="11" s="1"/>
  <c r="W48" i="11" a="1"/>
  <c r="W48" i="11"/>
  <c r="U48" i="11" a="1"/>
  <c r="U48" i="11" s="1"/>
  <c r="R48" i="11" a="1"/>
  <c r="R48" i="11"/>
  <c r="Q48" i="11" a="1"/>
  <c r="Q48" i="11"/>
  <c r="P48" i="11" a="1"/>
  <c r="P48" i="11"/>
  <c r="O48" i="11" a="1"/>
  <c r="O48" i="11" s="1"/>
  <c r="M48" i="11" a="1"/>
  <c r="M48" i="11"/>
  <c r="K48" i="11" a="1"/>
  <c r="K48" i="11" s="1"/>
  <c r="I48" i="11" a="1"/>
  <c r="I48" i="11" s="1"/>
  <c r="G48" i="11" a="1"/>
  <c r="G48" i="11"/>
  <c r="F48" i="11" a="1"/>
  <c r="F48" i="11"/>
  <c r="B48" i="11"/>
  <c r="B47" i="11"/>
  <c r="B46" i="11"/>
  <c r="B45" i="11"/>
  <c r="B44" i="11"/>
  <c r="A44" i="11"/>
  <c r="CG43" i="11" a="1"/>
  <c r="CG43" i="11" s="1"/>
  <c r="CF43" i="11" a="1"/>
  <c r="CF43" i="11" s="1"/>
  <c r="BZ43" i="11" a="1"/>
  <c r="BZ43" i="11" s="1"/>
  <c r="BX43" i="11" a="1"/>
  <c r="BX43" i="11"/>
  <c r="BV43" i="11" a="1"/>
  <c r="BV43" i="11" s="1"/>
  <c r="BT43" i="11" a="1"/>
  <c r="BT43" i="11" s="1"/>
  <c r="BS43" i="11" a="1"/>
  <c r="BS43" i="11" s="1"/>
  <c r="BP43" i="11" a="1"/>
  <c r="BP43" i="11"/>
  <c r="BO43" i="11" a="1"/>
  <c r="BO43" i="11" s="1"/>
  <c r="BN43" i="11" a="1"/>
  <c r="BN43" i="11" s="1"/>
  <c r="BL43" i="11" a="1"/>
  <c r="BL43" i="11" s="1"/>
  <c r="BJ43" i="11" a="1"/>
  <c r="BJ43" i="11" s="1"/>
  <c r="BI43" i="11" a="1"/>
  <c r="BI43" i="11"/>
  <c r="BC43" i="11" a="1"/>
  <c r="BC43" i="11" s="1"/>
  <c r="BA43" i="11" a="1"/>
  <c r="BA43" i="11" s="1"/>
  <c r="AY43" i="11" a="1"/>
  <c r="AY43" i="11"/>
  <c r="AX43" i="11" a="1"/>
  <c r="AX43" i="11" s="1"/>
  <c r="AW43" i="11" a="1"/>
  <c r="AW43" i="11" s="1"/>
  <c r="AV43" i="11" a="1"/>
  <c r="AV43" i="11" s="1"/>
  <c r="AU43" i="11" a="1"/>
  <c r="AU43" i="11" s="1"/>
  <c r="AR43" i="11" a="1"/>
  <c r="AR43" i="11" s="1"/>
  <c r="AO43" i="11" a="1"/>
  <c r="AO43" i="11"/>
  <c r="AN43" i="11" a="1"/>
  <c r="AN43" i="11" s="1"/>
  <c r="AM43" i="11" a="1"/>
  <c r="AM43" i="11"/>
  <c r="AG43" i="11" a="1"/>
  <c r="AG43" i="11"/>
  <c r="AD43" i="11" a="1"/>
  <c r="AD43" i="11" s="1"/>
  <c r="AC43" i="11" a="1"/>
  <c r="AC43" i="11" s="1"/>
  <c r="Y43" i="11" a="1"/>
  <c r="Y43" i="11" s="1"/>
  <c r="W43" i="11" a="1"/>
  <c r="W43" i="11" s="1"/>
  <c r="V43" i="11" a="1"/>
  <c r="V43" i="11" s="1"/>
  <c r="U43" i="11" a="1"/>
  <c r="U43" i="11" s="1"/>
  <c r="R43" i="11" a="1"/>
  <c r="R43" i="11" s="1"/>
  <c r="Q43" i="11" a="1"/>
  <c r="Q43" i="11"/>
  <c r="L43" i="11" a="1"/>
  <c r="L43" i="11" s="1"/>
  <c r="K43" i="11" a="1"/>
  <c r="K43" i="11" s="1"/>
  <c r="I43" i="11" a="1"/>
  <c r="I43" i="11" s="1"/>
  <c r="G43" i="11" a="1"/>
  <c r="G43" i="11"/>
  <c r="F43" i="11" a="1"/>
  <c r="F43" i="11" s="1"/>
  <c r="B43" i="11"/>
  <c r="A43" i="11"/>
  <c r="B42" i="11"/>
  <c r="A42" i="11"/>
  <c r="CG41" i="11" a="1"/>
  <c r="CG41" i="11" s="1"/>
  <c r="CC41" i="11" a="1"/>
  <c r="CC41" i="11"/>
  <c r="CA41" i="11" a="1"/>
  <c r="CA41" i="11" s="1"/>
  <c r="BY41" i="11" a="1"/>
  <c r="BY41" i="11" s="1"/>
  <c r="BU41" i="11" a="1"/>
  <c r="BU41" i="11"/>
  <c r="BQ41" i="11" a="1"/>
  <c r="BQ41" i="11" s="1"/>
  <c r="BP41" i="11" a="1"/>
  <c r="BP41" i="11" s="1"/>
  <c r="BF41" i="11" a="1"/>
  <c r="BF41" i="11" s="1"/>
  <c r="BE41" i="11" a="1"/>
  <c r="BE41" i="11" s="1"/>
  <c r="BD41" i="11" a="1"/>
  <c r="BD41" i="11"/>
  <c r="AX41" i="11" a="1"/>
  <c r="AX41" i="11" s="1"/>
  <c r="AW41" i="11" a="1"/>
  <c r="AW41" i="11" s="1"/>
  <c r="AV41" i="11" a="1"/>
  <c r="AV41" i="11" s="1"/>
  <c r="AQ41" i="11" a="1"/>
  <c r="AQ41" i="11" s="1"/>
  <c r="AP41" i="11" a="1"/>
  <c r="AP41" i="11" s="1"/>
  <c r="AN41" i="11" a="1"/>
  <c r="AN41" i="11"/>
  <c r="AM41" i="11" a="1"/>
  <c r="AM41" i="11" s="1"/>
  <c r="AB41" i="11" a="1"/>
  <c r="AB41" i="11"/>
  <c r="Z41" i="11" a="1"/>
  <c r="Z41" i="11" s="1"/>
  <c r="Y41" i="11" a="1"/>
  <c r="Y41" i="11" s="1"/>
  <c r="W41" i="11" a="1"/>
  <c r="W41" i="11"/>
  <c r="T41" i="11" a="1"/>
  <c r="T41" i="11"/>
  <c r="O41" i="11" a="1"/>
  <c r="O41" i="11"/>
  <c r="K41" i="11" a="1"/>
  <c r="K41" i="11" s="1"/>
  <c r="B41" i="11"/>
  <c r="A41" i="11"/>
  <c r="B40" i="11"/>
  <c r="BU39" i="11" a="1"/>
  <c r="BU39" i="11"/>
  <c r="BS39" i="11" a="1"/>
  <c r="BS39" i="11" s="1"/>
  <c r="BL39" i="11" a="1"/>
  <c r="BL39" i="11" s="1"/>
  <c r="BJ39" i="11" a="1"/>
  <c r="BJ39" i="11" s="1"/>
  <c r="BG39" i="11" a="1"/>
  <c r="BG39" i="11" s="1"/>
  <c r="BC39" i="11" a="1"/>
  <c r="BC39" i="11" s="1"/>
  <c r="AM39" i="11" a="1"/>
  <c r="AM39" i="11" s="1"/>
  <c r="AL39" i="11" a="1"/>
  <c r="AL39" i="11" s="1"/>
  <c r="AJ39" i="11" a="1"/>
  <c r="AJ39" i="11" s="1"/>
  <c r="AF39" i="11" a="1"/>
  <c r="AF39" i="11" s="1"/>
  <c r="AE39" i="11" a="1"/>
  <c r="AE39" i="11" s="1"/>
  <c r="AD39" i="11" a="1"/>
  <c r="AD39" i="11"/>
  <c r="K39" i="11" a="1"/>
  <c r="K39" i="11" s="1"/>
  <c r="J39" i="11" a="1"/>
  <c r="J39" i="11" s="1"/>
  <c r="I39" i="11" a="1"/>
  <c r="I39" i="11" s="1"/>
  <c r="H39" i="11" a="1"/>
  <c r="H39" i="11" s="1"/>
  <c r="E39" i="11" a="1"/>
  <c r="E39" i="11"/>
  <c r="B39" i="11"/>
  <c r="B38" i="11"/>
  <c r="BZ37" i="11" a="1"/>
  <c r="BZ37" i="11" s="1"/>
  <c r="AZ37" i="11" a="1"/>
  <c r="AZ37" i="11" s="1"/>
  <c r="AX37" i="11" a="1"/>
  <c r="AX37" i="11" s="1"/>
  <c r="AU37" i="11" a="1"/>
  <c r="AU37" i="11" s="1"/>
  <c r="AA37" i="11" a="1"/>
  <c r="AA37" i="11" s="1"/>
  <c r="X37" i="11" a="1"/>
  <c r="X37" i="11" s="1"/>
  <c r="W37" i="11" a="1"/>
  <c r="W37" i="11" s="1"/>
  <c r="B37" i="11"/>
  <c r="CG36" i="11" a="1"/>
  <c r="CG36" i="11"/>
  <c r="CF36" i="11" a="1"/>
  <c r="CF36" i="11" s="1"/>
  <c r="CE36" i="11" a="1"/>
  <c r="CE36" i="11" s="1"/>
  <c r="BT36" i="11" a="1"/>
  <c r="BT36" i="11" s="1"/>
  <c r="BS36" i="11" a="1"/>
  <c r="BS36" i="11" s="1"/>
  <c r="BP36" i="11" a="1"/>
  <c r="BP36" i="11" s="1"/>
  <c r="BF36" i="11" a="1"/>
  <c r="BF36" i="11" s="1"/>
  <c r="AS36" i="11" a="1"/>
  <c r="AS36" i="11"/>
  <c r="AN36" i="11" a="1"/>
  <c r="AN36" i="11" s="1"/>
  <c r="AM36" i="11" a="1"/>
  <c r="AM36" i="11"/>
  <c r="U36" i="11" a="1"/>
  <c r="U36" i="11" s="1"/>
  <c r="T36" i="11" a="1"/>
  <c r="T36" i="11" s="1"/>
  <c r="R36" i="11" a="1"/>
  <c r="R36" i="11"/>
  <c r="Q36" i="11" a="1"/>
  <c r="Q36" i="11" s="1"/>
  <c r="B36" i="11"/>
  <c r="A36" i="11"/>
  <c r="B35" i="11"/>
  <c r="BV34" i="11" a="1"/>
  <c r="BV34" i="11"/>
  <c r="BU34" i="11" a="1"/>
  <c r="BU34" i="11" s="1"/>
  <c r="BR34" i="11" a="1"/>
  <c r="BR34" i="11" s="1"/>
  <c r="BQ34" i="11" a="1"/>
  <c r="BQ34" i="11" s="1"/>
  <c r="BL34" i="11" a="1"/>
  <c r="BL34" i="11" s="1"/>
  <c r="BG34" i="11" a="1"/>
  <c r="BG34" i="11" s="1"/>
  <c r="BE34" i="11" a="1"/>
  <c r="BE34" i="11" s="1"/>
  <c r="AR34" i="11" a="1"/>
  <c r="AR34" i="11" s="1"/>
  <c r="AQ34" i="11" a="1"/>
  <c r="AQ34" i="11" s="1"/>
  <c r="AG34" i="11" a="1"/>
  <c r="AG34" i="11" s="1"/>
  <c r="AF34" i="11" a="1"/>
  <c r="AF34" i="11" s="1"/>
  <c r="AD34" i="11" a="1"/>
  <c r="AD34" i="11" s="1"/>
  <c r="Y34" i="11" a="1"/>
  <c r="Y34" i="11" s="1"/>
  <c r="P34" i="11" a="1"/>
  <c r="P34" i="11"/>
  <c r="K34" i="11" a="1"/>
  <c r="K34" i="11" s="1"/>
  <c r="I34" i="11" a="1"/>
  <c r="I34" i="11" s="1"/>
  <c r="H34" i="11" a="1"/>
  <c r="H34" i="11" s="1"/>
  <c r="B34" i="11"/>
  <c r="A34" i="11"/>
  <c r="CH33" i="11" a="1"/>
  <c r="CH33" i="11"/>
  <c r="CF33" i="11" a="1"/>
  <c r="CF33" i="11" s="1"/>
  <c r="CE33" i="11" a="1"/>
  <c r="CE33" i="11" s="1"/>
  <c r="CC33" i="11" a="1"/>
  <c r="CC33" i="11" s="1"/>
  <c r="BV33" i="11" a="1"/>
  <c r="BV33" i="11"/>
  <c r="BU33" i="11" a="1"/>
  <c r="BU33" i="11"/>
  <c r="BR33" i="11" a="1"/>
  <c r="BR33" i="11" s="1"/>
  <c r="BM33" i="11" a="1"/>
  <c r="BM33" i="11" s="1"/>
  <c r="BL33" i="11" a="1"/>
  <c r="BL33" i="11" s="1"/>
  <c r="BE33" i="11" a="1"/>
  <c r="BE33" i="11" s="1"/>
  <c r="BD33" i="11" a="1"/>
  <c r="BD33" i="11"/>
  <c r="BA33" i="11" a="1"/>
  <c r="BA33" i="11" s="1"/>
  <c r="AR33" i="11" a="1"/>
  <c r="AR33" i="11" s="1"/>
  <c r="AO33" i="11" a="1"/>
  <c r="AO33" i="11"/>
  <c r="AN33" i="11" a="1"/>
  <c r="AN33" i="11" s="1"/>
  <c r="AL33" i="11" a="1"/>
  <c r="AL33" i="11" s="1"/>
  <c r="AG33" i="11" a="1"/>
  <c r="AG33" i="11"/>
  <c r="AC33" i="11" a="1"/>
  <c r="AC33" i="11"/>
  <c r="AB33" i="11" a="1"/>
  <c r="AB33" i="11" s="1"/>
  <c r="V33" i="11" a="1"/>
  <c r="V33" i="11"/>
  <c r="L33" i="11" a="1"/>
  <c r="L33" i="11"/>
  <c r="J33" i="11" a="1"/>
  <c r="J33" i="11" s="1"/>
  <c r="I33" i="11" a="1"/>
  <c r="I33" i="11" s="1"/>
  <c r="E33" i="11" a="1"/>
  <c r="E33" i="11" s="1"/>
  <c r="B33" i="11"/>
  <c r="A33" i="11"/>
  <c r="CT28" i="11"/>
  <c r="CV28" i="11" s="1"/>
  <c r="CO28" i="11"/>
  <c r="CN28" i="11"/>
  <c r="CQ28" i="11" s="1"/>
  <c r="CM28" i="11"/>
  <c r="CL28" i="11"/>
  <c r="CK28" i="11"/>
  <c r="D28" i="11"/>
  <c r="CB57" i="11" s="1" a="1"/>
  <c r="CB57" i="11" s="1"/>
  <c r="C28" i="11"/>
  <c r="A28" i="11"/>
  <c r="A57" i="11" s="1"/>
  <c r="CO27" i="11"/>
  <c r="CN27" i="11"/>
  <c r="CM27" i="11"/>
  <c r="CL27" i="11"/>
  <c r="CK27" i="11"/>
  <c r="D27" i="11"/>
  <c r="C27" i="11"/>
  <c r="L56" i="11" s="1" a="1"/>
  <c r="L56" i="11" s="1"/>
  <c r="A27" i="11"/>
  <c r="CV26" i="11"/>
  <c r="CU26" i="11"/>
  <c r="CT26" i="11"/>
  <c r="CQ26" i="11"/>
  <c r="CP26" i="11"/>
  <c r="CO26" i="11"/>
  <c r="CN26" i="11"/>
  <c r="CM26" i="11"/>
  <c r="CL26" i="11"/>
  <c r="CK26" i="11"/>
  <c r="D26" i="11"/>
  <c r="BY55" i="11" s="1" a="1"/>
  <c r="BY55" i="11" s="1"/>
  <c r="C26" i="11"/>
  <c r="A26" i="11"/>
  <c r="CV25" i="11"/>
  <c r="CU25" i="11"/>
  <c r="CT25" i="11"/>
  <c r="CP25" i="11"/>
  <c r="CO25" i="11"/>
  <c r="CN25" i="11"/>
  <c r="CQ25" i="11" s="1"/>
  <c r="CM25" i="11"/>
  <c r="CL25" i="11"/>
  <c r="CK25" i="11"/>
  <c r="D25" i="11"/>
  <c r="C25" i="11"/>
  <c r="BV54" i="11" s="1" a="1"/>
  <c r="BV54" i="11" s="1"/>
  <c r="A25" i="11"/>
  <c r="A54" i="11" s="1"/>
  <c r="CV24" i="11"/>
  <c r="CU24" i="11"/>
  <c r="CT24" i="11"/>
  <c r="CO24" i="11"/>
  <c r="CN24" i="11"/>
  <c r="CM24" i="11"/>
  <c r="CL24" i="11"/>
  <c r="CK24" i="11"/>
  <c r="D24" i="11"/>
  <c r="BW53" i="11" s="1" a="1"/>
  <c r="BW53" i="11" s="1"/>
  <c r="C24" i="11"/>
  <c r="A24" i="11"/>
  <c r="CT23" i="11"/>
  <c r="CV23" i="11" s="1"/>
  <c r="CQ23" i="11"/>
  <c r="CO23" i="11"/>
  <c r="CN23" i="11"/>
  <c r="CM23" i="11"/>
  <c r="CL23" i="11"/>
  <c r="CK23" i="11"/>
  <c r="CP23" i="11" s="1"/>
  <c r="D23" i="11"/>
  <c r="C23" i="11"/>
  <c r="A23" i="11"/>
  <c r="A52" i="11" s="1"/>
  <c r="CO22" i="11"/>
  <c r="CN22" i="11"/>
  <c r="CM22" i="11"/>
  <c r="CP22" i="11" s="1"/>
  <c r="CL22" i="11"/>
  <c r="CK22" i="11"/>
  <c r="D22" i="11"/>
  <c r="C22" i="11"/>
  <c r="A22" i="11"/>
  <c r="CO21" i="11"/>
  <c r="CN21" i="11"/>
  <c r="CM21" i="11"/>
  <c r="CL21" i="11"/>
  <c r="CK21" i="11"/>
  <c r="D21" i="11"/>
  <c r="C21" i="11"/>
  <c r="AC50" i="11" s="1" a="1"/>
  <c r="AC50" i="11" s="1"/>
  <c r="A21" i="11"/>
  <c r="A50" i="11" s="1"/>
  <c r="CV20" i="11"/>
  <c r="CT20" i="11"/>
  <c r="CU20" i="11" s="1"/>
  <c r="CO20" i="11"/>
  <c r="CN20" i="11"/>
  <c r="CM20" i="11"/>
  <c r="CL20" i="11"/>
  <c r="CK20" i="11"/>
  <c r="D20" i="11"/>
  <c r="C20" i="11"/>
  <c r="A20" i="11"/>
  <c r="CV19" i="11"/>
  <c r="CU19" i="11"/>
  <c r="CT19" i="11"/>
  <c r="CO19" i="11"/>
  <c r="CN19" i="11"/>
  <c r="CM19" i="11"/>
  <c r="CL19" i="11"/>
  <c r="CK19" i="11"/>
  <c r="D19" i="11"/>
  <c r="C19" i="11"/>
  <c r="AU48" i="11" s="1" a="1"/>
  <c r="AU48" i="11" s="1"/>
  <c r="A19" i="11"/>
  <c r="A48" i="11" s="1"/>
  <c r="CU18" i="11"/>
  <c r="CT18" i="11"/>
  <c r="CV18" i="11" s="1"/>
  <c r="CO18" i="11"/>
  <c r="CN18" i="11"/>
  <c r="CM18" i="11"/>
  <c r="CL18" i="11"/>
  <c r="CK18" i="11"/>
  <c r="D18" i="11"/>
  <c r="C18" i="11"/>
  <c r="A18" i="11"/>
  <c r="CV17" i="11"/>
  <c r="CU17" i="11"/>
  <c r="CT17" i="11"/>
  <c r="CQ17" i="11"/>
  <c r="CP17" i="11"/>
  <c r="CO17" i="11"/>
  <c r="CN17" i="11"/>
  <c r="CM17" i="11"/>
  <c r="CL17" i="11"/>
  <c r="CK17" i="11"/>
  <c r="D17" i="11"/>
  <c r="C17" i="11"/>
  <c r="C9" i="15" s="1"/>
  <c r="A17" i="11"/>
  <c r="A9" i="15" s="1"/>
  <c r="CT16" i="11"/>
  <c r="CU16" i="11" s="1"/>
  <c r="CO16" i="11"/>
  <c r="CN16" i="11"/>
  <c r="CM16" i="11"/>
  <c r="CL16" i="11"/>
  <c r="CK16" i="11"/>
  <c r="D16" i="11"/>
  <c r="C16" i="11"/>
  <c r="A16" i="11"/>
  <c r="CP15" i="11"/>
  <c r="CO15" i="11"/>
  <c r="CN15" i="11"/>
  <c r="CM15" i="11"/>
  <c r="CL15" i="11"/>
  <c r="CK15" i="11"/>
  <c r="D15" i="11"/>
  <c r="C15" i="11"/>
  <c r="A15" i="11"/>
  <c r="CT14" i="11"/>
  <c r="CU14" i="11" s="1"/>
  <c r="CO14" i="11"/>
  <c r="CN14" i="11"/>
  <c r="CM14" i="11"/>
  <c r="CL14" i="11"/>
  <c r="CK14" i="11"/>
  <c r="D14" i="11"/>
  <c r="C14" i="11"/>
  <c r="AI43" i="11" s="1" a="1"/>
  <c r="AI43" i="11" s="1"/>
  <c r="A14" i="11"/>
  <c r="CV13" i="11"/>
  <c r="CT13" i="11"/>
  <c r="CU13" i="11" s="1"/>
  <c r="CO13" i="11"/>
  <c r="CQ13" i="11" s="1"/>
  <c r="CN13" i="11"/>
  <c r="CM13" i="11"/>
  <c r="CL13" i="11"/>
  <c r="CK13" i="11"/>
  <c r="D13" i="11"/>
  <c r="C13" i="11"/>
  <c r="C6" i="15" s="1"/>
  <c r="A13" i="11"/>
  <c r="A6" i="15" s="1"/>
  <c r="CV12" i="11"/>
  <c r="CU12" i="11"/>
  <c r="CT12" i="11"/>
  <c r="CO12" i="11"/>
  <c r="CN12" i="11"/>
  <c r="CM12" i="11"/>
  <c r="CL12" i="11"/>
  <c r="CK12" i="11"/>
  <c r="D12" i="11"/>
  <c r="BL41" i="11" s="1" a="1"/>
  <c r="BL41" i="11" s="1"/>
  <c r="C12" i="11"/>
  <c r="A12" i="11"/>
  <c r="CO11" i="11"/>
  <c r="CN11" i="11"/>
  <c r="CQ11" i="11" s="1"/>
  <c r="CM11" i="11"/>
  <c r="CP11" i="11" s="1"/>
  <c r="CL11" i="11"/>
  <c r="CK11" i="11"/>
  <c r="D11" i="11"/>
  <c r="C11" i="11"/>
  <c r="C5" i="15" s="1"/>
  <c r="A11" i="11"/>
  <c r="CT10" i="11"/>
  <c r="CO10" i="11"/>
  <c r="CN10" i="11"/>
  <c r="CM10" i="11"/>
  <c r="CL10" i="11"/>
  <c r="CP10" i="11" s="1"/>
  <c r="CK10" i="11"/>
  <c r="D10" i="11"/>
  <c r="C10" i="11"/>
  <c r="A10" i="11"/>
  <c r="A39" i="11" s="1"/>
  <c r="CO9" i="11"/>
  <c r="CN9" i="11"/>
  <c r="CM9" i="11"/>
  <c r="CL9" i="11"/>
  <c r="CK9" i="11"/>
  <c r="D9" i="11"/>
  <c r="C9" i="11"/>
  <c r="CP9" i="11" s="1"/>
  <c r="A9" i="11"/>
  <c r="A38" i="11" s="1"/>
  <c r="CV8" i="11"/>
  <c r="CT8" i="11"/>
  <c r="CU8" i="11" s="1"/>
  <c r="CO8" i="11"/>
  <c r="CN8" i="11"/>
  <c r="CM8" i="11"/>
  <c r="CL8" i="11"/>
  <c r="CK8" i="11"/>
  <c r="D8" i="11"/>
  <c r="BK37" i="11" s="1" a="1"/>
  <c r="BK37" i="11" s="1"/>
  <c r="C8" i="11"/>
  <c r="A8" i="11"/>
  <c r="A37" i="11" s="1"/>
  <c r="CT7" i="11"/>
  <c r="CV7" i="11" s="1"/>
  <c r="CQ7" i="11"/>
  <c r="CO7" i="11"/>
  <c r="CN7" i="11"/>
  <c r="CM7" i="11"/>
  <c r="CL7" i="11"/>
  <c r="CK7" i="11"/>
  <c r="CP7" i="11" s="1"/>
  <c r="D7" i="11"/>
  <c r="AA36" i="11" s="1" a="1"/>
  <c r="AA36" i="11" s="1"/>
  <c r="C7" i="11"/>
  <c r="A7" i="11"/>
  <c r="CV6" i="11"/>
  <c r="CU6" i="11"/>
  <c r="CT6" i="11"/>
  <c r="CO6" i="11"/>
  <c r="CN6" i="11"/>
  <c r="CM6" i="11"/>
  <c r="CL6" i="11"/>
  <c r="CK6" i="11"/>
  <c r="D6" i="11"/>
  <c r="C6" i="11"/>
  <c r="Q35" i="11" s="1" a="1"/>
  <c r="Q35" i="11" s="1"/>
  <c r="A6" i="11"/>
  <c r="A35" i="11" s="1"/>
  <c r="CU5" i="11"/>
  <c r="CT5" i="11"/>
  <c r="CV5" i="11" s="1"/>
  <c r="CP5" i="11"/>
  <c r="CO5" i="11"/>
  <c r="CN5" i="11"/>
  <c r="CM5" i="11"/>
  <c r="CL5" i="11"/>
  <c r="CK5" i="11"/>
  <c r="D5" i="11"/>
  <c r="C5" i="11"/>
  <c r="BX34" i="11" s="1" a="1"/>
  <c r="BX34" i="11" s="1"/>
  <c r="A5" i="11"/>
  <c r="CT4" i="11"/>
  <c r="CP4" i="11"/>
  <c r="CO4" i="11"/>
  <c r="CN4" i="11"/>
  <c r="CQ4" i="11" s="1"/>
  <c r="CM4" i="11"/>
  <c r="CL4" i="11"/>
  <c r="CK4" i="11"/>
  <c r="D4" i="11"/>
  <c r="C4" i="11"/>
  <c r="CD33" i="11" s="1" a="1"/>
  <c r="CD33" i="11" s="1"/>
  <c r="A4" i="11"/>
  <c r="AL167" i="10"/>
  <c r="N167" i="10" s="1"/>
  <c r="AG167" i="10"/>
  <c r="AA167" i="10"/>
  <c r="Z167" i="10"/>
  <c r="W167" i="10"/>
  <c r="R167" i="10"/>
  <c r="Q167" i="10"/>
  <c r="K167" i="10"/>
  <c r="J167" i="10"/>
  <c r="I167" i="10"/>
  <c r="H167" i="10"/>
  <c r="G167" i="10"/>
  <c r="P167" i="10" s="1"/>
  <c r="F167" i="10"/>
  <c r="E167" i="10"/>
  <c r="C167" i="10"/>
  <c r="D167" i="10" s="1"/>
  <c r="C168" i="16" s="1"/>
  <c r="B167" i="10"/>
  <c r="B168" i="16" s="1"/>
  <c r="A167" i="10"/>
  <c r="A168" i="16" s="1"/>
  <c r="P166" i="10"/>
  <c r="J166" i="10"/>
  <c r="I166" i="10"/>
  <c r="W166" i="10" s="1"/>
  <c r="H166" i="10"/>
  <c r="G166" i="10"/>
  <c r="F166" i="10"/>
  <c r="E166" i="10"/>
  <c r="C166" i="10"/>
  <c r="D166" i="10" s="1"/>
  <c r="C167" i="16" s="1"/>
  <c r="B166" i="10"/>
  <c r="B167" i="16" s="1"/>
  <c r="A166" i="10"/>
  <c r="AL165" i="10"/>
  <c r="AG165" i="10"/>
  <c r="W165" i="10"/>
  <c r="P165" i="10"/>
  <c r="N165" i="10"/>
  <c r="K165" i="10"/>
  <c r="J165" i="10"/>
  <c r="I165" i="10"/>
  <c r="H165" i="10"/>
  <c r="G165" i="10"/>
  <c r="F165" i="10"/>
  <c r="E165" i="10"/>
  <c r="C165" i="10"/>
  <c r="D165" i="10" s="1"/>
  <c r="C166" i="16" s="1"/>
  <c r="B165" i="10"/>
  <c r="B166" i="16" s="1"/>
  <c r="A165" i="10"/>
  <c r="A166" i="16" s="1"/>
  <c r="AG164" i="10"/>
  <c r="AL164" i="10" s="1"/>
  <c r="W164" i="10"/>
  <c r="P164" i="10"/>
  <c r="L164" i="10"/>
  <c r="K164" i="10"/>
  <c r="J164" i="10"/>
  <c r="I164" i="10"/>
  <c r="H164" i="10"/>
  <c r="G164" i="10"/>
  <c r="F164" i="10"/>
  <c r="E164" i="10"/>
  <c r="D164" i="10"/>
  <c r="C165" i="16" s="1"/>
  <c r="C164" i="10"/>
  <c r="B164" i="10"/>
  <c r="B165" i="16" s="1"/>
  <c r="A164" i="10"/>
  <c r="A165" i="16" s="1"/>
  <c r="AM163" i="10"/>
  <c r="Y163" i="10"/>
  <c r="T163" i="10"/>
  <c r="R163" i="10"/>
  <c r="V163" i="10" s="1"/>
  <c r="Q163" i="10"/>
  <c r="U163" i="10" s="1"/>
  <c r="J163" i="10"/>
  <c r="I163" i="10"/>
  <c r="W163" i="10" s="1"/>
  <c r="H163" i="10"/>
  <c r="G163" i="10"/>
  <c r="F163" i="10"/>
  <c r="P163" i="10" s="1"/>
  <c r="S163" i="10" s="1"/>
  <c r="E163" i="10"/>
  <c r="C163" i="10"/>
  <c r="D163" i="10" s="1"/>
  <c r="C164" i="16" s="1"/>
  <c r="B163" i="10"/>
  <c r="B164" i="16" s="1"/>
  <c r="A163" i="10"/>
  <c r="Y162" i="10"/>
  <c r="W162" i="10"/>
  <c r="T162" i="10"/>
  <c r="J162" i="10"/>
  <c r="I162" i="10"/>
  <c r="H162" i="10"/>
  <c r="G162" i="10"/>
  <c r="F162" i="10"/>
  <c r="P162" i="10" s="1"/>
  <c r="E162" i="10"/>
  <c r="C162" i="10"/>
  <c r="D162" i="10" s="1"/>
  <c r="C163" i="16" s="1"/>
  <c r="B162" i="10"/>
  <c r="B163" i="16" s="1"/>
  <c r="A162" i="10"/>
  <c r="R161" i="10"/>
  <c r="J161" i="10"/>
  <c r="I161" i="10"/>
  <c r="H161" i="10"/>
  <c r="G161" i="10"/>
  <c r="F161" i="10"/>
  <c r="P161" i="10" s="1"/>
  <c r="E161" i="10"/>
  <c r="D161" i="10"/>
  <c r="C162" i="16" s="1"/>
  <c r="C161" i="10"/>
  <c r="B161" i="10"/>
  <c r="B162" i="16" s="1"/>
  <c r="A161" i="10"/>
  <c r="W160" i="10"/>
  <c r="P160" i="10"/>
  <c r="L160" i="10"/>
  <c r="K160" i="10"/>
  <c r="J160" i="10"/>
  <c r="I160" i="10"/>
  <c r="H160" i="10"/>
  <c r="G160" i="10"/>
  <c r="F160" i="10"/>
  <c r="E160" i="10"/>
  <c r="D160" i="10"/>
  <c r="C161" i="16" s="1"/>
  <c r="C160" i="10"/>
  <c r="B160" i="10"/>
  <c r="B161" i="16" s="1"/>
  <c r="A160" i="10"/>
  <c r="AG159" i="10"/>
  <c r="AL159" i="10" s="1"/>
  <c r="W159" i="10"/>
  <c r="T159" i="10"/>
  <c r="S159" i="10"/>
  <c r="R159" i="10"/>
  <c r="V159" i="10" s="1"/>
  <c r="J159" i="10"/>
  <c r="I159" i="10"/>
  <c r="N159" i="10" s="1"/>
  <c r="H159" i="10"/>
  <c r="G159" i="10"/>
  <c r="P159" i="10" s="1"/>
  <c r="F159" i="10"/>
  <c r="E159" i="10"/>
  <c r="C159" i="10"/>
  <c r="D159" i="10" s="1"/>
  <c r="C160" i="16" s="1"/>
  <c r="B159" i="10"/>
  <c r="B160" i="16" s="1"/>
  <c r="A159" i="10"/>
  <c r="A160" i="16" s="1"/>
  <c r="AG158" i="10"/>
  <c r="AL158" i="10" s="1"/>
  <c r="N158" i="10" s="1"/>
  <c r="W158" i="10"/>
  <c r="K158" i="10"/>
  <c r="J158" i="10"/>
  <c r="M158" i="10" s="1"/>
  <c r="I158" i="10"/>
  <c r="H158" i="10"/>
  <c r="G158" i="10"/>
  <c r="F158" i="10"/>
  <c r="E158" i="10"/>
  <c r="D158" i="10"/>
  <c r="C159" i="16" s="1"/>
  <c r="C158" i="10"/>
  <c r="B158" i="10"/>
  <c r="B159" i="16" s="1"/>
  <c r="A158" i="10"/>
  <c r="A159" i="16" s="1"/>
  <c r="AL157" i="10"/>
  <c r="N157" i="10" s="1"/>
  <c r="AG157" i="10"/>
  <c r="K157" i="10"/>
  <c r="J157" i="10"/>
  <c r="I157" i="10"/>
  <c r="W157" i="10" s="1"/>
  <c r="H157" i="10"/>
  <c r="G157" i="10"/>
  <c r="F157" i="10"/>
  <c r="E157" i="10"/>
  <c r="C157" i="10"/>
  <c r="D157" i="10" s="1"/>
  <c r="C158" i="16" s="1"/>
  <c r="B157" i="10"/>
  <c r="B158" i="16" s="1"/>
  <c r="A157" i="10"/>
  <c r="A158" i="16" s="1"/>
  <c r="Y156" i="10"/>
  <c r="W156" i="10"/>
  <c r="T156" i="10"/>
  <c r="P156" i="10"/>
  <c r="Q156" i="10" s="1"/>
  <c r="J156" i="10"/>
  <c r="I156" i="10"/>
  <c r="H156" i="10"/>
  <c r="G156" i="10"/>
  <c r="F156" i="10"/>
  <c r="E156" i="10"/>
  <c r="D156" i="10"/>
  <c r="C157" i="16" s="1"/>
  <c r="C156" i="10"/>
  <c r="B156" i="10"/>
  <c r="B157" i="16" s="1"/>
  <c r="A156" i="10"/>
  <c r="AM155" i="10"/>
  <c r="W155" i="10"/>
  <c r="P155" i="10"/>
  <c r="K155" i="10"/>
  <c r="J155" i="10"/>
  <c r="I155" i="10"/>
  <c r="H155" i="10"/>
  <c r="G155" i="10"/>
  <c r="F155" i="10"/>
  <c r="E155" i="10"/>
  <c r="C155" i="10"/>
  <c r="D155" i="10" s="1"/>
  <c r="C156" i="16" s="1"/>
  <c r="B155" i="10"/>
  <c r="B156" i="16" s="1"/>
  <c r="A155" i="10"/>
  <c r="Y154" i="10"/>
  <c r="J154" i="10"/>
  <c r="I154" i="10"/>
  <c r="H154" i="10"/>
  <c r="G154" i="10"/>
  <c r="P154" i="10" s="1"/>
  <c r="F154" i="10"/>
  <c r="E154" i="10"/>
  <c r="C154" i="10"/>
  <c r="D154" i="10" s="1"/>
  <c r="C155" i="16" s="1"/>
  <c r="B154" i="10"/>
  <c r="B155" i="16" s="1"/>
  <c r="A154" i="10"/>
  <c r="AG153" i="10"/>
  <c r="AL153" i="10" s="1"/>
  <c r="K153" i="10"/>
  <c r="J153" i="10"/>
  <c r="I153" i="10"/>
  <c r="H153" i="10"/>
  <c r="G153" i="10"/>
  <c r="P153" i="10" s="1"/>
  <c r="F153" i="10"/>
  <c r="E153" i="10"/>
  <c r="C153" i="10"/>
  <c r="D153" i="10" s="1"/>
  <c r="C154" i="16" s="1"/>
  <c r="B153" i="10"/>
  <c r="B154" i="16" s="1"/>
  <c r="A153" i="10"/>
  <c r="A154" i="16" s="1"/>
  <c r="Q152" i="10"/>
  <c r="P152" i="10"/>
  <c r="K152" i="10"/>
  <c r="J152" i="10"/>
  <c r="I152" i="10"/>
  <c r="H152" i="10"/>
  <c r="G152" i="10"/>
  <c r="F152" i="10"/>
  <c r="E152" i="10"/>
  <c r="D152" i="10"/>
  <c r="C153" i="16" s="1"/>
  <c r="C152" i="10"/>
  <c r="B152" i="10"/>
  <c r="B153" i="16" s="1"/>
  <c r="A152" i="10"/>
  <c r="W151" i="10"/>
  <c r="K151" i="10"/>
  <c r="J151" i="10"/>
  <c r="I151" i="10"/>
  <c r="H151" i="10"/>
  <c r="G151" i="10"/>
  <c r="F151" i="10"/>
  <c r="P151" i="10" s="1"/>
  <c r="E151" i="10"/>
  <c r="C151" i="10"/>
  <c r="D151" i="10" s="1"/>
  <c r="C152" i="16" s="1"/>
  <c r="B151" i="10"/>
  <c r="B152" i="16" s="1"/>
  <c r="A151" i="10"/>
  <c r="A152" i="16" s="1"/>
  <c r="W150" i="10"/>
  <c r="J150" i="10"/>
  <c r="I150" i="10"/>
  <c r="H150" i="10"/>
  <c r="G150" i="10"/>
  <c r="P150" i="10" s="1"/>
  <c r="F150" i="10"/>
  <c r="E150" i="10"/>
  <c r="C150" i="10"/>
  <c r="D150" i="10" s="1"/>
  <c r="C151" i="16" s="1"/>
  <c r="B150" i="10"/>
  <c r="B151" i="16" s="1"/>
  <c r="A150" i="10"/>
  <c r="V149" i="10"/>
  <c r="R149" i="10"/>
  <c r="P149" i="10"/>
  <c r="K149" i="10"/>
  <c r="J149" i="10"/>
  <c r="M149" i="10" s="1"/>
  <c r="I149" i="10"/>
  <c r="H149" i="10"/>
  <c r="G149" i="10"/>
  <c r="F149" i="10"/>
  <c r="E149" i="10"/>
  <c r="D149" i="10"/>
  <c r="C150" i="16" s="1"/>
  <c r="C149" i="10"/>
  <c r="B149" i="10"/>
  <c r="B150" i="16" s="1"/>
  <c r="A149" i="10"/>
  <c r="W148" i="10"/>
  <c r="K148" i="10"/>
  <c r="J148" i="10"/>
  <c r="I148" i="10"/>
  <c r="H148" i="10"/>
  <c r="G148" i="10"/>
  <c r="F148" i="10"/>
  <c r="P148" i="10" s="1"/>
  <c r="E148" i="10"/>
  <c r="C148" i="10"/>
  <c r="D148" i="10" s="1"/>
  <c r="C149" i="16" s="1"/>
  <c r="B148" i="10"/>
  <c r="B149" i="16" s="1"/>
  <c r="A148" i="10"/>
  <c r="AG147" i="10"/>
  <c r="AL147" i="10" s="1"/>
  <c r="N147" i="10" s="1"/>
  <c r="W147" i="10"/>
  <c r="J147" i="10"/>
  <c r="I147" i="10"/>
  <c r="H147" i="10"/>
  <c r="G147" i="10"/>
  <c r="F147" i="10"/>
  <c r="P147" i="10" s="1"/>
  <c r="E147" i="10"/>
  <c r="D147" i="10"/>
  <c r="C148" i="16" s="1"/>
  <c r="C147" i="10"/>
  <c r="B147" i="10"/>
  <c r="B148" i="16" s="1"/>
  <c r="A147" i="10"/>
  <c r="A148" i="16" s="1"/>
  <c r="AG146" i="10"/>
  <c r="AL146" i="10" s="1"/>
  <c r="P146" i="10"/>
  <c r="Q146" i="10" s="1"/>
  <c r="M146" i="10"/>
  <c r="K146" i="10"/>
  <c r="J146" i="10"/>
  <c r="I146" i="10"/>
  <c r="H146" i="10"/>
  <c r="G146" i="10"/>
  <c r="F146" i="10"/>
  <c r="E146" i="10"/>
  <c r="D146" i="10"/>
  <c r="C147" i="16" s="1"/>
  <c r="C146" i="10"/>
  <c r="B146" i="10"/>
  <c r="B147" i="16" s="1"/>
  <c r="A146" i="10"/>
  <c r="A147" i="16" s="1"/>
  <c r="AL145" i="10"/>
  <c r="AG145" i="10"/>
  <c r="W145" i="10"/>
  <c r="R145" i="10"/>
  <c r="V145" i="10" s="1"/>
  <c r="K145" i="10"/>
  <c r="J145" i="10"/>
  <c r="I145" i="10"/>
  <c r="N145" i="10" s="1"/>
  <c r="H145" i="10"/>
  <c r="G145" i="10"/>
  <c r="F145" i="10"/>
  <c r="P145" i="10" s="1"/>
  <c r="E145" i="10"/>
  <c r="C145" i="10"/>
  <c r="D145" i="10" s="1"/>
  <c r="C146" i="16" s="1"/>
  <c r="B145" i="10"/>
  <c r="B146" i="16" s="1"/>
  <c r="A145" i="10"/>
  <c r="A146" i="16" s="1"/>
  <c r="W144" i="10"/>
  <c r="Q144" i="10"/>
  <c r="P144" i="10"/>
  <c r="K144" i="10"/>
  <c r="J144" i="10"/>
  <c r="I144" i="10"/>
  <c r="H144" i="10"/>
  <c r="G144" i="10"/>
  <c r="F144" i="10"/>
  <c r="E144" i="10"/>
  <c r="C144" i="10"/>
  <c r="D144" i="10" s="1"/>
  <c r="C145" i="16" s="1"/>
  <c r="B144" i="10"/>
  <c r="B145" i="16" s="1"/>
  <c r="A144" i="10"/>
  <c r="AG143" i="10"/>
  <c r="AL143" i="10" s="1"/>
  <c r="N143" i="10" s="1"/>
  <c r="W143" i="10"/>
  <c r="J143" i="10"/>
  <c r="I143" i="10"/>
  <c r="H143" i="10"/>
  <c r="G143" i="10"/>
  <c r="P143" i="10" s="1"/>
  <c r="F143" i="10"/>
  <c r="E143" i="10"/>
  <c r="D143" i="10"/>
  <c r="C144" i="16" s="1"/>
  <c r="C143" i="10"/>
  <c r="B143" i="10"/>
  <c r="B144" i="16" s="1"/>
  <c r="A143" i="10"/>
  <c r="W142" i="10"/>
  <c r="R142" i="10"/>
  <c r="Q142" i="10"/>
  <c r="P142" i="10"/>
  <c r="J142" i="10"/>
  <c r="I142" i="10"/>
  <c r="H142" i="10"/>
  <c r="G142" i="10"/>
  <c r="F142" i="10"/>
  <c r="E142" i="10"/>
  <c r="C142" i="10"/>
  <c r="D142" i="10" s="1"/>
  <c r="C143" i="16" s="1"/>
  <c r="B142" i="10"/>
  <c r="B143" i="16" s="1"/>
  <c r="A142" i="10"/>
  <c r="A143" i="16" s="1"/>
  <c r="AL141" i="10"/>
  <c r="AG141" i="10"/>
  <c r="R141" i="10"/>
  <c r="P141" i="10"/>
  <c r="K141" i="10"/>
  <c r="J141" i="10"/>
  <c r="M141" i="10" s="1"/>
  <c r="I141" i="10"/>
  <c r="H141" i="10"/>
  <c r="G141" i="10"/>
  <c r="F141" i="10"/>
  <c r="E141" i="10"/>
  <c r="D141" i="10"/>
  <c r="C142" i="16" s="1"/>
  <c r="C141" i="10"/>
  <c r="B141" i="10"/>
  <c r="B142" i="16" s="1"/>
  <c r="A141" i="10"/>
  <c r="AA140" i="10"/>
  <c r="R140" i="10"/>
  <c r="P140" i="10"/>
  <c r="K140" i="10"/>
  <c r="J140" i="10"/>
  <c r="I140" i="10"/>
  <c r="H140" i="10"/>
  <c r="G140" i="10"/>
  <c r="F140" i="10"/>
  <c r="E140" i="10"/>
  <c r="D140" i="10"/>
  <c r="C141" i="16" s="1"/>
  <c r="C140" i="10"/>
  <c r="B140" i="10"/>
  <c r="B141" i="16" s="1"/>
  <c r="A140" i="10"/>
  <c r="AG139" i="10"/>
  <c r="AL139" i="10" s="1"/>
  <c r="N139" i="10" s="1"/>
  <c r="W139" i="10"/>
  <c r="J139" i="10"/>
  <c r="I139" i="10"/>
  <c r="H139" i="10"/>
  <c r="G139" i="10"/>
  <c r="F139" i="10"/>
  <c r="E139" i="10"/>
  <c r="C139" i="10"/>
  <c r="D139" i="10" s="1"/>
  <c r="C140" i="16" s="1"/>
  <c r="B139" i="10"/>
  <c r="B140" i="16" s="1"/>
  <c r="A139" i="10"/>
  <c r="R138" i="10"/>
  <c r="J138" i="10"/>
  <c r="I138" i="10"/>
  <c r="W138" i="10" s="1"/>
  <c r="H138" i="10"/>
  <c r="G138" i="10"/>
  <c r="F138" i="10"/>
  <c r="P138" i="10" s="1"/>
  <c r="E138" i="10"/>
  <c r="D138" i="10"/>
  <c r="C139" i="16" s="1"/>
  <c r="C138" i="10"/>
  <c r="B138" i="10"/>
  <c r="B139" i="16" s="1"/>
  <c r="A138" i="10"/>
  <c r="W137" i="10"/>
  <c r="J137" i="10"/>
  <c r="I137" i="10"/>
  <c r="H137" i="10"/>
  <c r="G137" i="10"/>
  <c r="F137" i="10"/>
  <c r="P137" i="10" s="1"/>
  <c r="E137" i="10"/>
  <c r="C137" i="10"/>
  <c r="D137" i="10" s="1"/>
  <c r="C138" i="16" s="1"/>
  <c r="B137" i="10"/>
  <c r="B138" i="16" s="1"/>
  <c r="A137" i="10"/>
  <c r="AG136" i="10"/>
  <c r="AL136" i="10" s="1"/>
  <c r="N136" i="10" s="1"/>
  <c r="W136" i="10"/>
  <c r="P136" i="10"/>
  <c r="K136" i="10"/>
  <c r="J136" i="10"/>
  <c r="I136" i="10"/>
  <c r="H136" i="10"/>
  <c r="G136" i="10"/>
  <c r="F136" i="10"/>
  <c r="E136" i="10"/>
  <c r="D136" i="10"/>
  <c r="C137" i="16" s="1"/>
  <c r="C136" i="10"/>
  <c r="B136" i="10"/>
  <c r="B137" i="16" s="1"/>
  <c r="A136" i="10"/>
  <c r="A137" i="16" s="1"/>
  <c r="AG135" i="10"/>
  <c r="AL135" i="10" s="1"/>
  <c r="AA135" i="10"/>
  <c r="Z135" i="10"/>
  <c r="V135" i="10"/>
  <c r="R135" i="10"/>
  <c r="Q135" i="10"/>
  <c r="K135" i="10"/>
  <c r="J135" i="10"/>
  <c r="I135" i="10"/>
  <c r="H135" i="10"/>
  <c r="G135" i="10"/>
  <c r="P135" i="10" s="1"/>
  <c r="F135" i="10"/>
  <c r="E135" i="10"/>
  <c r="C135" i="10"/>
  <c r="D135" i="10" s="1"/>
  <c r="C136" i="16" s="1"/>
  <c r="B135" i="10"/>
  <c r="B136" i="16" s="1"/>
  <c r="A135" i="10"/>
  <c r="A136" i="16" s="1"/>
  <c r="P134" i="10"/>
  <c r="K134" i="10"/>
  <c r="J134" i="10"/>
  <c r="I134" i="10"/>
  <c r="H134" i="10"/>
  <c r="G134" i="10"/>
  <c r="F134" i="10"/>
  <c r="E134" i="10"/>
  <c r="D134" i="10"/>
  <c r="C135" i="16" s="1"/>
  <c r="C134" i="10"/>
  <c r="B134" i="10"/>
  <c r="B135" i="16" s="1"/>
  <c r="A134" i="10"/>
  <c r="A135" i="16" s="1"/>
  <c r="W133" i="10"/>
  <c r="Q133" i="10"/>
  <c r="K133" i="10"/>
  <c r="J133" i="10"/>
  <c r="M133" i="10" s="1"/>
  <c r="I133" i="10"/>
  <c r="H133" i="10"/>
  <c r="G133" i="10"/>
  <c r="F133" i="10"/>
  <c r="P133" i="10" s="1"/>
  <c r="E133" i="10"/>
  <c r="C133" i="10"/>
  <c r="D133" i="10" s="1"/>
  <c r="C134" i="16" s="1"/>
  <c r="B133" i="10"/>
  <c r="B134" i="16" s="1"/>
  <c r="A133" i="10"/>
  <c r="Q132" i="10"/>
  <c r="P132" i="10"/>
  <c r="K132" i="10"/>
  <c r="J132" i="10"/>
  <c r="I132" i="10"/>
  <c r="H132" i="10"/>
  <c r="G132" i="10"/>
  <c r="F132" i="10"/>
  <c r="E132" i="10"/>
  <c r="D132" i="10"/>
  <c r="C133" i="16" s="1"/>
  <c r="C132" i="10"/>
  <c r="B132" i="10"/>
  <c r="B133" i="16" s="1"/>
  <c r="A132" i="10"/>
  <c r="AL131" i="10"/>
  <c r="AG131" i="10"/>
  <c r="W131" i="10"/>
  <c r="R131" i="10"/>
  <c r="V131" i="10" s="1"/>
  <c r="Q131" i="10"/>
  <c r="P131" i="10"/>
  <c r="K131" i="10"/>
  <c r="J131" i="10"/>
  <c r="I131" i="10"/>
  <c r="N131" i="10" s="1"/>
  <c r="H131" i="10"/>
  <c r="G131" i="10"/>
  <c r="F131" i="10"/>
  <c r="E131" i="10"/>
  <c r="C131" i="10"/>
  <c r="D131" i="10" s="1"/>
  <c r="C132" i="16" s="1"/>
  <c r="B131" i="10"/>
  <c r="B132" i="16" s="1"/>
  <c r="A131" i="10"/>
  <c r="A132" i="16" s="1"/>
  <c r="W130" i="10"/>
  <c r="R130" i="10"/>
  <c r="V130" i="10" s="1"/>
  <c r="Q130" i="10"/>
  <c r="P130" i="10"/>
  <c r="J130" i="10"/>
  <c r="I130" i="10"/>
  <c r="H130" i="10"/>
  <c r="G130" i="10"/>
  <c r="F130" i="10"/>
  <c r="E130" i="10"/>
  <c r="C130" i="10"/>
  <c r="D130" i="10" s="1"/>
  <c r="C131" i="16" s="1"/>
  <c r="B130" i="10"/>
  <c r="B131" i="16" s="1"/>
  <c r="A130" i="10"/>
  <c r="AG129" i="10"/>
  <c r="AL129" i="10" s="1"/>
  <c r="P129" i="10"/>
  <c r="N129" i="10"/>
  <c r="K129" i="10"/>
  <c r="J129" i="10"/>
  <c r="M129" i="10" s="1"/>
  <c r="I129" i="10"/>
  <c r="W129" i="10" s="1"/>
  <c r="H129" i="10"/>
  <c r="G129" i="10"/>
  <c r="F129" i="10"/>
  <c r="E129" i="10"/>
  <c r="D129" i="10"/>
  <c r="C130" i="16" s="1"/>
  <c r="C129" i="10"/>
  <c r="B129" i="10"/>
  <c r="B130" i="16" s="1"/>
  <c r="A129" i="10"/>
  <c r="A130" i="16" s="1"/>
  <c r="Q128" i="10"/>
  <c r="J128" i="10"/>
  <c r="I128" i="10"/>
  <c r="H128" i="10"/>
  <c r="G128" i="10"/>
  <c r="P128" i="10" s="1"/>
  <c r="F128" i="10"/>
  <c r="E128" i="10"/>
  <c r="D128" i="10"/>
  <c r="C129" i="16" s="1"/>
  <c r="C128" i="10"/>
  <c r="B128" i="10"/>
  <c r="B129" i="16" s="1"/>
  <c r="A128" i="10"/>
  <c r="AG127" i="10"/>
  <c r="AL127" i="10" s="1"/>
  <c r="N127" i="10" s="1"/>
  <c r="W127" i="10"/>
  <c r="K127" i="10"/>
  <c r="J127" i="10"/>
  <c r="I127" i="10"/>
  <c r="H127" i="10"/>
  <c r="G127" i="10"/>
  <c r="P127" i="10" s="1"/>
  <c r="F127" i="10"/>
  <c r="E127" i="10"/>
  <c r="D127" i="10"/>
  <c r="C128" i="16" s="1"/>
  <c r="C127" i="10"/>
  <c r="B127" i="10"/>
  <c r="B128" i="16" s="1"/>
  <c r="A127" i="10"/>
  <c r="A128" i="16" s="1"/>
  <c r="W126" i="10"/>
  <c r="J126" i="10"/>
  <c r="I126" i="10"/>
  <c r="H126" i="10"/>
  <c r="G126" i="10"/>
  <c r="F126" i="10"/>
  <c r="P126" i="10" s="1"/>
  <c r="E126" i="10"/>
  <c r="C126" i="10"/>
  <c r="D126" i="10" s="1"/>
  <c r="C127" i="16" s="1"/>
  <c r="B126" i="10"/>
  <c r="B127" i="16" s="1"/>
  <c r="A126" i="10"/>
  <c r="W125" i="10"/>
  <c r="U125" i="10"/>
  <c r="R125" i="10"/>
  <c r="Q125" i="10"/>
  <c r="J125" i="10"/>
  <c r="I125" i="10"/>
  <c r="H125" i="10"/>
  <c r="G125" i="10"/>
  <c r="F125" i="10"/>
  <c r="P125" i="10" s="1"/>
  <c r="E125" i="10"/>
  <c r="D125" i="10"/>
  <c r="C126" i="16" s="1"/>
  <c r="C125" i="10"/>
  <c r="B125" i="10"/>
  <c r="B126" i="16" s="1"/>
  <c r="A125" i="10"/>
  <c r="AG124" i="10"/>
  <c r="AL124" i="10" s="1"/>
  <c r="N124" i="10" s="1"/>
  <c r="R124" i="10"/>
  <c r="Q124" i="10"/>
  <c r="Z124" i="10" s="1"/>
  <c r="K124" i="10"/>
  <c r="J124" i="10"/>
  <c r="I124" i="10"/>
  <c r="W124" i="10" s="1"/>
  <c r="H124" i="10"/>
  <c r="G124" i="10"/>
  <c r="F124" i="10"/>
  <c r="P124" i="10" s="1"/>
  <c r="E124" i="10"/>
  <c r="D124" i="10"/>
  <c r="C125" i="16" s="1"/>
  <c r="C124" i="10"/>
  <c r="B124" i="10"/>
  <c r="B125" i="16" s="1"/>
  <c r="A124" i="10"/>
  <c r="A125" i="16" s="1"/>
  <c r="AG123" i="10"/>
  <c r="AL123" i="10" s="1"/>
  <c r="W123" i="10"/>
  <c r="P123" i="10"/>
  <c r="R123" i="10" s="1"/>
  <c r="N123" i="10"/>
  <c r="J123" i="10"/>
  <c r="I123" i="10"/>
  <c r="H123" i="10"/>
  <c r="G123" i="10"/>
  <c r="F123" i="10"/>
  <c r="E123" i="10"/>
  <c r="D123" i="10"/>
  <c r="C124" i="16" s="1"/>
  <c r="C123" i="10"/>
  <c r="B123" i="10"/>
  <c r="B124" i="16" s="1"/>
  <c r="A123" i="10"/>
  <c r="A124" i="16" s="1"/>
  <c r="P122" i="10"/>
  <c r="J122" i="10"/>
  <c r="I122" i="10"/>
  <c r="H122" i="10"/>
  <c r="G122" i="10"/>
  <c r="F122" i="10"/>
  <c r="E122" i="10"/>
  <c r="D122" i="10"/>
  <c r="C123" i="16" s="1"/>
  <c r="C122" i="10"/>
  <c r="B122" i="10"/>
  <c r="B123" i="16" s="1"/>
  <c r="A122" i="10"/>
  <c r="AG121" i="10"/>
  <c r="AL121" i="10" s="1"/>
  <c r="K121" i="10"/>
  <c r="J121" i="10"/>
  <c r="I121" i="10"/>
  <c r="H121" i="10"/>
  <c r="G121" i="10"/>
  <c r="F121" i="10"/>
  <c r="E121" i="10"/>
  <c r="D121" i="10"/>
  <c r="C122" i="16" s="1"/>
  <c r="C121" i="10"/>
  <c r="B121" i="10"/>
  <c r="B122" i="16" s="1"/>
  <c r="A121" i="10"/>
  <c r="A122" i="16" s="1"/>
  <c r="K120" i="10"/>
  <c r="J120" i="10"/>
  <c r="I120" i="10"/>
  <c r="H120" i="10"/>
  <c r="G120" i="10"/>
  <c r="P120" i="10" s="1"/>
  <c r="F120" i="10"/>
  <c r="E120" i="10"/>
  <c r="C120" i="10"/>
  <c r="D120" i="10" s="1"/>
  <c r="C121" i="16" s="1"/>
  <c r="B120" i="10"/>
  <c r="B121" i="16" s="1"/>
  <c r="A120" i="10"/>
  <c r="K119" i="10"/>
  <c r="J119" i="10"/>
  <c r="I119" i="10"/>
  <c r="H119" i="10"/>
  <c r="G119" i="10"/>
  <c r="F119" i="10"/>
  <c r="P119" i="10" s="1"/>
  <c r="E119" i="10"/>
  <c r="C119" i="10"/>
  <c r="D119" i="10" s="1"/>
  <c r="C120" i="16" s="1"/>
  <c r="B119" i="10"/>
  <c r="B120" i="16" s="1"/>
  <c r="A119" i="10"/>
  <c r="A120" i="16" s="1"/>
  <c r="W118" i="10"/>
  <c r="J118" i="10"/>
  <c r="I118" i="10"/>
  <c r="H118" i="10"/>
  <c r="G118" i="10"/>
  <c r="P118" i="10" s="1"/>
  <c r="F118" i="10"/>
  <c r="E118" i="10"/>
  <c r="C118" i="10"/>
  <c r="D118" i="10" s="1"/>
  <c r="C119" i="16" s="1"/>
  <c r="B118" i="10"/>
  <c r="B119" i="16" s="1"/>
  <c r="A118" i="10"/>
  <c r="A119" i="16" s="1"/>
  <c r="AL117" i="10"/>
  <c r="N117" i="10" s="1"/>
  <c r="AG117" i="10"/>
  <c r="R117" i="10"/>
  <c r="P117" i="10"/>
  <c r="J117" i="10"/>
  <c r="I117" i="10"/>
  <c r="W117" i="10" s="1"/>
  <c r="H117" i="10"/>
  <c r="G117" i="10"/>
  <c r="F117" i="10"/>
  <c r="E117" i="10"/>
  <c r="C117" i="10"/>
  <c r="D117" i="10" s="1"/>
  <c r="C118" i="16" s="1"/>
  <c r="B117" i="10"/>
  <c r="B118" i="16" s="1"/>
  <c r="A117" i="10"/>
  <c r="W116" i="10"/>
  <c r="K116" i="10"/>
  <c r="J116" i="10"/>
  <c r="I116" i="10"/>
  <c r="H116" i="10"/>
  <c r="L116" i="10" s="1"/>
  <c r="G116" i="10"/>
  <c r="F116" i="10"/>
  <c r="P116" i="10" s="1"/>
  <c r="E116" i="10"/>
  <c r="D116" i="10"/>
  <c r="C117" i="16" s="1"/>
  <c r="C116" i="10"/>
  <c r="B116" i="10"/>
  <c r="B117" i="16" s="1"/>
  <c r="A116" i="10"/>
  <c r="W115" i="10"/>
  <c r="K115" i="10"/>
  <c r="J115" i="10"/>
  <c r="I115" i="10"/>
  <c r="H115" i="10"/>
  <c r="G115" i="10"/>
  <c r="F115" i="10"/>
  <c r="P115" i="10" s="1"/>
  <c r="E115" i="10"/>
  <c r="C115" i="10"/>
  <c r="D115" i="10" s="1"/>
  <c r="C116" i="16" s="1"/>
  <c r="B115" i="10"/>
  <c r="B116" i="16" s="1"/>
  <c r="A115" i="10"/>
  <c r="A116" i="16" s="1"/>
  <c r="W114" i="10"/>
  <c r="K114" i="10"/>
  <c r="J114" i="10"/>
  <c r="I114" i="10"/>
  <c r="H114" i="10"/>
  <c r="G114" i="10"/>
  <c r="F114" i="10"/>
  <c r="E114" i="10"/>
  <c r="D114" i="10"/>
  <c r="C115" i="16" s="1"/>
  <c r="C114" i="10"/>
  <c r="B114" i="10"/>
  <c r="B115" i="16" s="1"/>
  <c r="A114" i="10"/>
  <c r="A115" i="16" s="1"/>
  <c r="AG113" i="10"/>
  <c r="AL113" i="10" s="1"/>
  <c r="V113" i="10"/>
  <c r="R113" i="10"/>
  <c r="Q113" i="10"/>
  <c r="N113" i="10"/>
  <c r="K113" i="10"/>
  <c r="J113" i="10"/>
  <c r="I113" i="10"/>
  <c r="W113" i="10" s="1"/>
  <c r="H113" i="10"/>
  <c r="G113" i="10"/>
  <c r="F113" i="10"/>
  <c r="P113" i="10" s="1"/>
  <c r="E113" i="10"/>
  <c r="D113" i="10"/>
  <c r="C114" i="16" s="1"/>
  <c r="C113" i="10"/>
  <c r="B113" i="10"/>
  <c r="B114" i="16" s="1"/>
  <c r="A113" i="10"/>
  <c r="A114" i="16" s="1"/>
  <c r="K112" i="10"/>
  <c r="J112" i="10"/>
  <c r="I112" i="10"/>
  <c r="H112" i="10"/>
  <c r="G112" i="10"/>
  <c r="F112" i="10"/>
  <c r="E112" i="10"/>
  <c r="C112" i="10"/>
  <c r="D112" i="10" s="1"/>
  <c r="C113" i="16" s="1"/>
  <c r="B112" i="10"/>
  <c r="B113" i="16" s="1"/>
  <c r="A112" i="10"/>
  <c r="J111" i="10"/>
  <c r="I111" i="10"/>
  <c r="H111" i="10"/>
  <c r="G111" i="10"/>
  <c r="F111" i="10"/>
  <c r="P111" i="10" s="1"/>
  <c r="E111" i="10"/>
  <c r="D111" i="10"/>
  <c r="C112" i="16" s="1"/>
  <c r="C111" i="10"/>
  <c r="B111" i="10"/>
  <c r="B112" i="16" s="1"/>
  <c r="A111" i="10"/>
  <c r="AL110" i="10"/>
  <c r="AG110" i="10"/>
  <c r="K110" i="10"/>
  <c r="J110" i="10"/>
  <c r="I110" i="10"/>
  <c r="H110" i="10"/>
  <c r="G110" i="10"/>
  <c r="P110" i="10" s="1"/>
  <c r="F110" i="10"/>
  <c r="E110" i="10"/>
  <c r="D110" i="10"/>
  <c r="C111" i="16" s="1"/>
  <c r="C110" i="10"/>
  <c r="B110" i="10"/>
  <c r="B111" i="16" s="1"/>
  <c r="A110" i="10"/>
  <c r="A111" i="16" s="1"/>
  <c r="AG109" i="10"/>
  <c r="AL109" i="10" s="1"/>
  <c r="N109" i="10" s="1"/>
  <c r="W109" i="10"/>
  <c r="K109" i="10"/>
  <c r="J109" i="10"/>
  <c r="I109" i="10"/>
  <c r="H109" i="10"/>
  <c r="G109" i="10"/>
  <c r="F109" i="10"/>
  <c r="E109" i="10"/>
  <c r="C109" i="10"/>
  <c r="D109" i="10" s="1"/>
  <c r="C110" i="16" s="1"/>
  <c r="B109" i="10"/>
  <c r="B110" i="16" s="1"/>
  <c r="A109" i="10"/>
  <c r="A110" i="16" s="1"/>
  <c r="P108" i="10"/>
  <c r="J108" i="10"/>
  <c r="I108" i="10"/>
  <c r="W108" i="10" s="1"/>
  <c r="H108" i="10"/>
  <c r="G108" i="10"/>
  <c r="F108" i="10"/>
  <c r="E108" i="10"/>
  <c r="C108" i="10"/>
  <c r="D108" i="10" s="1"/>
  <c r="C109" i="16" s="1"/>
  <c r="B108" i="10"/>
  <c r="B109" i="16" s="1"/>
  <c r="A108" i="10"/>
  <c r="W107" i="10"/>
  <c r="J107" i="10"/>
  <c r="I107" i="10"/>
  <c r="I220" i="23" s="1"/>
  <c r="E107" i="10"/>
  <c r="C107" i="10"/>
  <c r="D107" i="10" s="1"/>
  <c r="C108" i="16" s="1"/>
  <c r="B107" i="10"/>
  <c r="A107" i="10"/>
  <c r="W106" i="10"/>
  <c r="J106" i="10"/>
  <c r="I106" i="10"/>
  <c r="I219" i="23" s="1"/>
  <c r="G106" i="10"/>
  <c r="E106" i="10"/>
  <c r="D106" i="10"/>
  <c r="C107" i="16" s="1"/>
  <c r="C106" i="10"/>
  <c r="B106" i="10"/>
  <c r="A106" i="10"/>
  <c r="AG105" i="10"/>
  <c r="AL105" i="10" s="1"/>
  <c r="W105" i="10"/>
  <c r="N105" i="10"/>
  <c r="J105" i="10"/>
  <c r="I105" i="10"/>
  <c r="I218" i="23" s="1"/>
  <c r="H105" i="10"/>
  <c r="E105" i="10"/>
  <c r="D105" i="10"/>
  <c r="C106" i="16" s="1"/>
  <c r="C105" i="10"/>
  <c r="B105" i="10"/>
  <c r="A105" i="10"/>
  <c r="AG104" i="10"/>
  <c r="AL104" i="10" s="1"/>
  <c r="N104" i="10" s="1"/>
  <c r="W104" i="10"/>
  <c r="P104" i="10"/>
  <c r="R104" i="10" s="1"/>
  <c r="J104" i="10"/>
  <c r="I104" i="10"/>
  <c r="H104" i="10"/>
  <c r="G104" i="10"/>
  <c r="F104" i="10"/>
  <c r="E104" i="10"/>
  <c r="C104" i="10"/>
  <c r="D104" i="10" s="1"/>
  <c r="C105" i="16" s="1"/>
  <c r="B104" i="10"/>
  <c r="B105" i="16" s="1"/>
  <c r="A104" i="10"/>
  <c r="W103" i="10"/>
  <c r="J103" i="10"/>
  <c r="I103" i="10"/>
  <c r="I216" i="23" s="1"/>
  <c r="H103" i="10"/>
  <c r="G103" i="10"/>
  <c r="E103" i="10"/>
  <c r="C103" i="10"/>
  <c r="D103" i="10" s="1"/>
  <c r="C104" i="16" s="1"/>
  <c r="B103" i="10"/>
  <c r="A103" i="10"/>
  <c r="AL102" i="10"/>
  <c r="AG102" i="10"/>
  <c r="K102" i="10"/>
  <c r="J102" i="10"/>
  <c r="I102" i="10"/>
  <c r="H102" i="10"/>
  <c r="G102" i="10"/>
  <c r="F102" i="10"/>
  <c r="E102" i="10"/>
  <c r="D102" i="10"/>
  <c r="C103" i="16" s="1"/>
  <c r="C102" i="10"/>
  <c r="B102" i="10"/>
  <c r="B103" i="16" s="1"/>
  <c r="A102" i="10"/>
  <c r="A103" i="16" s="1"/>
  <c r="AL101" i="10"/>
  <c r="AG101" i="10"/>
  <c r="W101" i="10"/>
  <c r="K101" i="10"/>
  <c r="J101" i="10"/>
  <c r="I101" i="10"/>
  <c r="H101" i="10"/>
  <c r="G101" i="10"/>
  <c r="F101" i="10"/>
  <c r="P101" i="10" s="1"/>
  <c r="E101" i="10"/>
  <c r="D101" i="10"/>
  <c r="C102" i="16" s="1"/>
  <c r="C101" i="10"/>
  <c r="B101" i="10"/>
  <c r="B102" i="16" s="1"/>
  <c r="A101" i="10"/>
  <c r="A102" i="16" s="1"/>
  <c r="P100" i="10"/>
  <c r="J100" i="10"/>
  <c r="I100" i="10"/>
  <c r="W100" i="10" s="1"/>
  <c r="H100" i="10"/>
  <c r="G100" i="10"/>
  <c r="F100" i="10"/>
  <c r="E100" i="10"/>
  <c r="C100" i="10"/>
  <c r="D100" i="10" s="1"/>
  <c r="C101" i="16" s="1"/>
  <c r="B100" i="10"/>
  <c r="B101" i="16" s="1"/>
  <c r="A100" i="10"/>
  <c r="AG99" i="10"/>
  <c r="AL99" i="10" s="1"/>
  <c r="W99" i="10"/>
  <c r="J99" i="10"/>
  <c r="I99" i="10"/>
  <c r="N99" i="10" s="1"/>
  <c r="H99" i="10"/>
  <c r="G99" i="10"/>
  <c r="F99" i="10"/>
  <c r="E99" i="10"/>
  <c r="C99" i="10"/>
  <c r="D99" i="10" s="1"/>
  <c r="C100" i="16" s="1"/>
  <c r="B99" i="10"/>
  <c r="B100" i="16" s="1"/>
  <c r="A99" i="10"/>
  <c r="A100" i="16" s="1"/>
  <c r="AL98" i="10"/>
  <c r="AG98" i="10"/>
  <c r="K98" i="10"/>
  <c r="J98" i="10"/>
  <c r="I98" i="10"/>
  <c r="H98" i="10"/>
  <c r="G98" i="10"/>
  <c r="F98" i="10"/>
  <c r="P98" i="10" s="1"/>
  <c r="E98" i="10"/>
  <c r="C98" i="10"/>
  <c r="D98" i="10" s="1"/>
  <c r="C99" i="16" s="1"/>
  <c r="B98" i="10"/>
  <c r="B99" i="16" s="1"/>
  <c r="A98" i="10"/>
  <c r="A99" i="16" s="1"/>
  <c r="AL97" i="10"/>
  <c r="AG97" i="10"/>
  <c r="W97" i="10"/>
  <c r="P97" i="10"/>
  <c r="J97" i="10"/>
  <c r="I97" i="10"/>
  <c r="H97" i="10"/>
  <c r="G97" i="10"/>
  <c r="F97" i="10"/>
  <c r="E97" i="10"/>
  <c r="C97" i="10"/>
  <c r="D97" i="10" s="1"/>
  <c r="C98" i="16" s="1"/>
  <c r="B97" i="10"/>
  <c r="A97" i="10"/>
  <c r="K96" i="10"/>
  <c r="J96" i="10"/>
  <c r="I96" i="10"/>
  <c r="H96" i="10"/>
  <c r="E96" i="10"/>
  <c r="C96" i="10"/>
  <c r="D96" i="10" s="1"/>
  <c r="C97" i="16" s="1"/>
  <c r="B96" i="10"/>
  <c r="A96" i="10"/>
  <c r="W95" i="10"/>
  <c r="J95" i="10"/>
  <c r="I95" i="10"/>
  <c r="I87" i="24" s="1"/>
  <c r="H95" i="10"/>
  <c r="G95" i="10"/>
  <c r="F95" i="10"/>
  <c r="P95" i="10" s="1"/>
  <c r="E95" i="10"/>
  <c r="C95" i="10"/>
  <c r="D95" i="10" s="1"/>
  <c r="C96" i="16" s="1"/>
  <c r="B95" i="10"/>
  <c r="A95" i="10"/>
  <c r="AG94" i="10"/>
  <c r="AL94" i="10" s="1"/>
  <c r="N94" i="10" s="1"/>
  <c r="W94" i="10"/>
  <c r="K94" i="10"/>
  <c r="J94" i="10"/>
  <c r="I94" i="10"/>
  <c r="I86" i="24" s="1"/>
  <c r="H94" i="10"/>
  <c r="G94" i="10"/>
  <c r="F94" i="10"/>
  <c r="P94" i="10" s="1"/>
  <c r="E94" i="10"/>
  <c r="D94" i="10"/>
  <c r="C95" i="16" s="1"/>
  <c r="C94" i="10"/>
  <c r="B94" i="10"/>
  <c r="A94" i="10"/>
  <c r="A95" i="16" s="1"/>
  <c r="AG93" i="10"/>
  <c r="AL93" i="10" s="1"/>
  <c r="N93" i="10" s="1"/>
  <c r="P93" i="10"/>
  <c r="J93" i="10"/>
  <c r="I93" i="10"/>
  <c r="G93" i="10"/>
  <c r="F93" i="10"/>
  <c r="E93" i="10"/>
  <c r="D93" i="10"/>
  <c r="C94" i="16" s="1"/>
  <c r="C93" i="10"/>
  <c r="B93" i="10"/>
  <c r="A93" i="10"/>
  <c r="W92" i="10"/>
  <c r="P92" i="10"/>
  <c r="K92" i="10"/>
  <c r="J92" i="10"/>
  <c r="I92" i="10"/>
  <c r="I213" i="23" s="1"/>
  <c r="H92" i="10"/>
  <c r="G92" i="10"/>
  <c r="F92" i="10"/>
  <c r="E92" i="10"/>
  <c r="D92" i="10"/>
  <c r="C93" i="16" s="1"/>
  <c r="C92" i="10"/>
  <c r="B92" i="10"/>
  <c r="A92" i="10"/>
  <c r="A93" i="16" s="1"/>
  <c r="AL91" i="10"/>
  <c r="AG91" i="10"/>
  <c r="R91" i="10"/>
  <c r="V91" i="10" s="1"/>
  <c r="Q91" i="10"/>
  <c r="N91" i="10"/>
  <c r="K91" i="10"/>
  <c r="J91" i="10"/>
  <c r="I91" i="10"/>
  <c r="H91" i="10"/>
  <c r="G91" i="10"/>
  <c r="F91" i="10"/>
  <c r="P91" i="10" s="1"/>
  <c r="E91" i="10"/>
  <c r="C91" i="10"/>
  <c r="D91" i="10" s="1"/>
  <c r="C92" i="16" s="1"/>
  <c r="B91" i="10"/>
  <c r="A91" i="10"/>
  <c r="A92" i="16" s="1"/>
  <c r="W90" i="10"/>
  <c r="J90" i="10"/>
  <c r="I90" i="10"/>
  <c r="G90" i="10"/>
  <c r="P90" i="10" s="1"/>
  <c r="F90" i="10"/>
  <c r="E90" i="10"/>
  <c r="C90" i="10"/>
  <c r="D90" i="10" s="1"/>
  <c r="C91" i="16" s="1"/>
  <c r="B90" i="10"/>
  <c r="A90" i="10"/>
  <c r="R89" i="10"/>
  <c r="Q89" i="10"/>
  <c r="J89" i="10"/>
  <c r="I89" i="10"/>
  <c r="G89" i="10"/>
  <c r="F89" i="10"/>
  <c r="P89" i="10" s="1"/>
  <c r="E89" i="10"/>
  <c r="C89" i="10"/>
  <c r="D89" i="10" s="1"/>
  <c r="C90" i="16" s="1"/>
  <c r="B89" i="10"/>
  <c r="A89" i="10"/>
  <c r="AG88" i="10"/>
  <c r="AL88" i="10" s="1"/>
  <c r="W88" i="10"/>
  <c r="N88" i="10"/>
  <c r="K88" i="10"/>
  <c r="J88" i="10"/>
  <c r="I88" i="10"/>
  <c r="I209" i="23" s="1"/>
  <c r="H88" i="10"/>
  <c r="E88" i="10"/>
  <c r="D88" i="10"/>
  <c r="C89" i="16" s="1"/>
  <c r="C88" i="10"/>
  <c r="B88" i="10"/>
  <c r="A88" i="10"/>
  <c r="A89" i="16" s="1"/>
  <c r="J87" i="10"/>
  <c r="I87" i="10"/>
  <c r="H87" i="10"/>
  <c r="E87" i="10"/>
  <c r="D87" i="10"/>
  <c r="C88" i="16" s="1"/>
  <c r="C87" i="10"/>
  <c r="B87" i="10"/>
  <c r="A87" i="10"/>
  <c r="AL86" i="10"/>
  <c r="AG86" i="10"/>
  <c r="K86" i="10"/>
  <c r="J86" i="10"/>
  <c r="I86" i="10"/>
  <c r="H86" i="10"/>
  <c r="G86" i="10"/>
  <c r="F86" i="10"/>
  <c r="E86" i="10"/>
  <c r="C86" i="10"/>
  <c r="D86" i="10" s="1"/>
  <c r="C87" i="16" s="1"/>
  <c r="B86" i="10"/>
  <c r="A86" i="10"/>
  <c r="A87" i="16" s="1"/>
  <c r="W85" i="10"/>
  <c r="J85" i="10"/>
  <c r="I85" i="10"/>
  <c r="H85" i="10"/>
  <c r="E85" i="10"/>
  <c r="C85" i="10"/>
  <c r="D85" i="10" s="1"/>
  <c r="C86" i="16" s="1"/>
  <c r="B85" i="10"/>
  <c r="A85" i="10"/>
  <c r="K85" i="10" s="1"/>
  <c r="AL84" i="10"/>
  <c r="AG84" i="10"/>
  <c r="J84" i="10"/>
  <c r="I84" i="10"/>
  <c r="H84" i="10"/>
  <c r="G84" i="10"/>
  <c r="F84" i="10"/>
  <c r="P84" i="10" s="1"/>
  <c r="E84" i="10"/>
  <c r="C84" i="10"/>
  <c r="D84" i="10" s="1"/>
  <c r="C85" i="16" s="1"/>
  <c r="B84" i="10"/>
  <c r="A84" i="10"/>
  <c r="AG83" i="10"/>
  <c r="AL83" i="10" s="1"/>
  <c r="W83" i="10"/>
  <c r="P83" i="10"/>
  <c r="K83" i="10"/>
  <c r="J83" i="10"/>
  <c r="I83" i="10"/>
  <c r="H83" i="10"/>
  <c r="G83" i="10"/>
  <c r="F83" i="10"/>
  <c r="E83" i="10"/>
  <c r="D83" i="10"/>
  <c r="C84" i="16" s="1"/>
  <c r="C83" i="10"/>
  <c r="B83" i="10"/>
  <c r="A83" i="10"/>
  <c r="A84" i="16" s="1"/>
  <c r="W82" i="10"/>
  <c r="J82" i="10"/>
  <c r="I82" i="10"/>
  <c r="I169" i="23" s="1"/>
  <c r="H82" i="10"/>
  <c r="G82" i="10"/>
  <c r="F82" i="10"/>
  <c r="E82" i="10"/>
  <c r="D82" i="10"/>
  <c r="C83" i="16" s="1"/>
  <c r="C82" i="10"/>
  <c r="B82" i="10"/>
  <c r="A82" i="10"/>
  <c r="W81" i="10"/>
  <c r="J81" i="10"/>
  <c r="I81" i="10"/>
  <c r="I67" i="24" s="1"/>
  <c r="H81" i="10"/>
  <c r="G81" i="10"/>
  <c r="F81" i="10"/>
  <c r="E81" i="10"/>
  <c r="C81" i="10"/>
  <c r="D81" i="10" s="1"/>
  <c r="C82" i="16" s="1"/>
  <c r="B81" i="10"/>
  <c r="A81" i="10"/>
  <c r="AG80" i="10"/>
  <c r="AL80" i="10" s="1"/>
  <c r="P80" i="10"/>
  <c r="N80" i="10"/>
  <c r="K80" i="10"/>
  <c r="J80" i="10"/>
  <c r="I80" i="10"/>
  <c r="H80" i="10"/>
  <c r="G80" i="10"/>
  <c r="F80" i="10"/>
  <c r="E80" i="10"/>
  <c r="C80" i="10"/>
  <c r="D80" i="10" s="1"/>
  <c r="C81" i="16" s="1"/>
  <c r="B80" i="10"/>
  <c r="A80" i="10"/>
  <c r="A81" i="16" s="1"/>
  <c r="K79" i="10"/>
  <c r="J79" i="10"/>
  <c r="I79" i="10"/>
  <c r="H79" i="10"/>
  <c r="G79" i="10"/>
  <c r="F79" i="10"/>
  <c r="E79" i="10"/>
  <c r="C79" i="10"/>
  <c r="D79" i="10" s="1"/>
  <c r="C80" i="16" s="1"/>
  <c r="B79" i="10"/>
  <c r="A79" i="10"/>
  <c r="A80" i="16" s="1"/>
  <c r="J78" i="10"/>
  <c r="I78" i="10"/>
  <c r="H78" i="10"/>
  <c r="G78" i="10"/>
  <c r="F78" i="10"/>
  <c r="P78" i="10" s="1"/>
  <c r="E78" i="10"/>
  <c r="C78" i="10"/>
  <c r="D78" i="10" s="1"/>
  <c r="C79" i="16" s="1"/>
  <c r="B78" i="10"/>
  <c r="A78" i="10"/>
  <c r="AG77" i="10"/>
  <c r="AL77" i="10" s="1"/>
  <c r="P77" i="10"/>
  <c r="N77" i="10"/>
  <c r="K77" i="10"/>
  <c r="J77" i="10"/>
  <c r="I77" i="10"/>
  <c r="H77" i="10"/>
  <c r="G77" i="10"/>
  <c r="F77" i="10"/>
  <c r="E77" i="10"/>
  <c r="D77" i="10"/>
  <c r="C78" i="16" s="1"/>
  <c r="C77" i="10"/>
  <c r="B77" i="10"/>
  <c r="A77" i="10"/>
  <c r="A78" i="16" s="1"/>
  <c r="W76" i="10"/>
  <c r="K76" i="10"/>
  <c r="J76" i="10"/>
  <c r="I76" i="10"/>
  <c r="I165" i="23" s="1"/>
  <c r="H76" i="10"/>
  <c r="L76" i="10" s="1"/>
  <c r="G76" i="10"/>
  <c r="F76" i="10"/>
  <c r="E76" i="10"/>
  <c r="D76" i="10"/>
  <c r="C77" i="16" s="1"/>
  <c r="C76" i="10"/>
  <c r="B76" i="10"/>
  <c r="A76" i="10"/>
  <c r="A77" i="16" s="1"/>
  <c r="AG75" i="10"/>
  <c r="AL75" i="10" s="1"/>
  <c r="W75" i="10"/>
  <c r="R75" i="10"/>
  <c r="Q75" i="10"/>
  <c r="P75" i="10"/>
  <c r="J75" i="10"/>
  <c r="I75" i="10"/>
  <c r="H75" i="10"/>
  <c r="G75" i="10"/>
  <c r="F75" i="10"/>
  <c r="E75" i="10"/>
  <c r="C75" i="10"/>
  <c r="D75" i="10" s="1"/>
  <c r="C76" i="16" s="1"/>
  <c r="B75" i="10"/>
  <c r="A75" i="10"/>
  <c r="AG74" i="10"/>
  <c r="AL74" i="10" s="1"/>
  <c r="N74" i="10" s="1"/>
  <c r="W74" i="10"/>
  <c r="P74" i="10"/>
  <c r="K74" i="10"/>
  <c r="J74" i="10"/>
  <c r="I74" i="10"/>
  <c r="H74" i="10"/>
  <c r="G74" i="10"/>
  <c r="F74" i="10"/>
  <c r="E74" i="10"/>
  <c r="D74" i="10"/>
  <c r="C75" i="16" s="1"/>
  <c r="C74" i="10"/>
  <c r="B74" i="10"/>
  <c r="B75" i="16" s="1"/>
  <c r="A74" i="10"/>
  <c r="A75" i="16" s="1"/>
  <c r="AG73" i="10"/>
  <c r="AL73" i="10" s="1"/>
  <c r="P73" i="10"/>
  <c r="J73" i="10"/>
  <c r="I73" i="10"/>
  <c r="H73" i="10"/>
  <c r="G73" i="10"/>
  <c r="F73" i="10"/>
  <c r="E73" i="10"/>
  <c r="D73" i="10"/>
  <c r="C74" i="16" s="1"/>
  <c r="C73" i="10"/>
  <c r="B73" i="10"/>
  <c r="A73" i="10"/>
  <c r="W72" i="10"/>
  <c r="K72" i="10"/>
  <c r="J72" i="10"/>
  <c r="I72" i="10"/>
  <c r="H72" i="10"/>
  <c r="G72" i="10"/>
  <c r="F72" i="10"/>
  <c r="P72" i="10" s="1"/>
  <c r="E72" i="10"/>
  <c r="D72" i="10"/>
  <c r="C73" i="16" s="1"/>
  <c r="C72" i="10"/>
  <c r="B72" i="10"/>
  <c r="A72" i="10"/>
  <c r="A73" i="16" s="1"/>
  <c r="AG71" i="10"/>
  <c r="AL71" i="10" s="1"/>
  <c r="W71" i="10"/>
  <c r="P71" i="10"/>
  <c r="J71" i="10"/>
  <c r="I71" i="10"/>
  <c r="H71" i="10"/>
  <c r="G71" i="10"/>
  <c r="F71" i="10"/>
  <c r="E71" i="10"/>
  <c r="D71" i="10"/>
  <c r="C72" i="16" s="1"/>
  <c r="C71" i="10"/>
  <c r="B71" i="10"/>
  <c r="B72" i="16" s="1"/>
  <c r="A71" i="10"/>
  <c r="AG70" i="10"/>
  <c r="AL70" i="10" s="1"/>
  <c r="N70" i="10" s="1"/>
  <c r="W70" i="10"/>
  <c r="K70" i="10"/>
  <c r="J70" i="10"/>
  <c r="I70" i="10"/>
  <c r="I161" i="23" s="1"/>
  <c r="H70" i="10"/>
  <c r="G70" i="10"/>
  <c r="F70" i="10"/>
  <c r="P70" i="10" s="1"/>
  <c r="E70" i="10"/>
  <c r="C70" i="10"/>
  <c r="D70" i="10" s="1"/>
  <c r="C71" i="16" s="1"/>
  <c r="B70" i="10"/>
  <c r="A70" i="10"/>
  <c r="A71" i="16" s="1"/>
  <c r="AG69" i="10"/>
  <c r="AL69" i="10" s="1"/>
  <c r="N69" i="10" s="1"/>
  <c r="K69" i="10"/>
  <c r="J69" i="10"/>
  <c r="I69" i="10"/>
  <c r="H69" i="10"/>
  <c r="G69" i="10"/>
  <c r="F69" i="10"/>
  <c r="E69" i="10"/>
  <c r="D69" i="10"/>
  <c r="C70" i="16" s="1"/>
  <c r="C69" i="10"/>
  <c r="B69" i="10"/>
  <c r="A69" i="10"/>
  <c r="A70" i="16" s="1"/>
  <c r="AG68" i="10"/>
  <c r="AL68" i="10" s="1"/>
  <c r="P68" i="10"/>
  <c r="N68" i="10"/>
  <c r="J68" i="10"/>
  <c r="I68" i="10"/>
  <c r="W68" i="10" s="1"/>
  <c r="H68" i="10"/>
  <c r="G68" i="10"/>
  <c r="F68" i="10"/>
  <c r="E68" i="10"/>
  <c r="D68" i="10"/>
  <c r="C69" i="16" s="1"/>
  <c r="C68" i="10"/>
  <c r="B68" i="10"/>
  <c r="A68" i="10"/>
  <c r="W67" i="10"/>
  <c r="R67" i="10"/>
  <c r="Q67" i="10"/>
  <c r="J67" i="10"/>
  <c r="I67" i="10"/>
  <c r="I160" i="23" s="1"/>
  <c r="H67" i="10"/>
  <c r="G67" i="10"/>
  <c r="F67" i="10"/>
  <c r="P67" i="10" s="1"/>
  <c r="E67" i="10"/>
  <c r="C67" i="10"/>
  <c r="D67" i="10" s="1"/>
  <c r="C68" i="16" s="1"/>
  <c r="B67" i="10"/>
  <c r="A67" i="10"/>
  <c r="J66" i="10"/>
  <c r="M66" i="10" s="1"/>
  <c r="I66" i="10"/>
  <c r="H66" i="10"/>
  <c r="G66" i="10"/>
  <c r="F66" i="10"/>
  <c r="E66" i="10"/>
  <c r="C66" i="10"/>
  <c r="D66" i="10" s="1"/>
  <c r="C67" i="16" s="1"/>
  <c r="B66" i="10"/>
  <c r="A66" i="10"/>
  <c r="P65" i="10"/>
  <c r="K65" i="10"/>
  <c r="J65" i="10"/>
  <c r="I65" i="10"/>
  <c r="I158" i="23" s="1"/>
  <c r="H65" i="10"/>
  <c r="G65" i="10"/>
  <c r="F65" i="10"/>
  <c r="E65" i="10"/>
  <c r="C65" i="10"/>
  <c r="D65" i="10" s="1"/>
  <c r="C66" i="16" s="1"/>
  <c r="B65" i="10"/>
  <c r="A65" i="10"/>
  <c r="W64" i="10"/>
  <c r="Q64" i="10"/>
  <c r="P64" i="10"/>
  <c r="K64" i="10"/>
  <c r="J64" i="10"/>
  <c r="I64" i="10"/>
  <c r="I157" i="23" s="1"/>
  <c r="H64" i="10"/>
  <c r="G64" i="10"/>
  <c r="F64" i="10"/>
  <c r="E64" i="10"/>
  <c r="C64" i="10"/>
  <c r="D64" i="10" s="1"/>
  <c r="C65" i="16" s="1"/>
  <c r="B64" i="10"/>
  <c r="A64" i="10"/>
  <c r="AG63" i="10"/>
  <c r="AL63" i="10" s="1"/>
  <c r="R63" i="10"/>
  <c r="V63" i="10" s="1"/>
  <c r="N63" i="10"/>
  <c r="J63" i="10"/>
  <c r="I63" i="10"/>
  <c r="W63" i="10" s="1"/>
  <c r="H63" i="10"/>
  <c r="G63" i="10"/>
  <c r="F63" i="10"/>
  <c r="P63" i="10" s="1"/>
  <c r="E63" i="10"/>
  <c r="C63" i="10"/>
  <c r="D63" i="10" s="1"/>
  <c r="C64" i="16" s="1"/>
  <c r="B63" i="10"/>
  <c r="B64" i="16" s="1"/>
  <c r="A63" i="10"/>
  <c r="AL62" i="10"/>
  <c r="AG62" i="10"/>
  <c r="J62" i="10"/>
  <c r="I62" i="10"/>
  <c r="H62" i="10"/>
  <c r="G62" i="10"/>
  <c r="F62" i="10"/>
  <c r="E62" i="10"/>
  <c r="D62" i="10"/>
  <c r="C63" i="16" s="1"/>
  <c r="C62" i="10"/>
  <c r="B62" i="10"/>
  <c r="A62" i="10"/>
  <c r="W61" i="10"/>
  <c r="P61" i="10"/>
  <c r="J61" i="10"/>
  <c r="I61" i="10"/>
  <c r="H61" i="10"/>
  <c r="G61" i="10"/>
  <c r="F61" i="10"/>
  <c r="E61" i="10"/>
  <c r="D61" i="10"/>
  <c r="C62" i="16" s="1"/>
  <c r="C61" i="10"/>
  <c r="B61" i="10"/>
  <c r="A61" i="10"/>
  <c r="A62" i="16" s="1"/>
  <c r="AL60" i="10"/>
  <c r="N60" i="10" s="1"/>
  <c r="AG60" i="10"/>
  <c r="W60" i="10"/>
  <c r="K60" i="10"/>
  <c r="J60" i="10"/>
  <c r="I60" i="10"/>
  <c r="I55" i="24" s="1"/>
  <c r="H60" i="10"/>
  <c r="G60" i="10"/>
  <c r="F60" i="10"/>
  <c r="E60" i="10"/>
  <c r="C60" i="10"/>
  <c r="D60" i="10" s="1"/>
  <c r="C61" i="16" s="1"/>
  <c r="B60" i="10"/>
  <c r="A60" i="10"/>
  <c r="A61" i="16" s="1"/>
  <c r="W59" i="10"/>
  <c r="P59" i="10"/>
  <c r="M59" i="10"/>
  <c r="J59" i="10"/>
  <c r="I59" i="10"/>
  <c r="H59" i="10"/>
  <c r="G59" i="10"/>
  <c r="F59" i="10"/>
  <c r="E59" i="10"/>
  <c r="D59" i="10"/>
  <c r="C60" i="16" s="1"/>
  <c r="C59" i="10"/>
  <c r="B59" i="10"/>
  <c r="B60" i="16" s="1"/>
  <c r="A59" i="10"/>
  <c r="AG58" i="10"/>
  <c r="AL58" i="10" s="1"/>
  <c r="N58" i="10" s="1"/>
  <c r="K58" i="10"/>
  <c r="J58" i="10"/>
  <c r="I58" i="10"/>
  <c r="H58" i="10"/>
  <c r="G58" i="10"/>
  <c r="F58" i="10"/>
  <c r="E58" i="10"/>
  <c r="D58" i="10"/>
  <c r="C59" i="16" s="1"/>
  <c r="C58" i="10"/>
  <c r="B58" i="10"/>
  <c r="A58" i="10"/>
  <c r="J57" i="10"/>
  <c r="I57" i="10"/>
  <c r="H57" i="10"/>
  <c r="G57" i="10"/>
  <c r="F57" i="10"/>
  <c r="P57" i="10" s="1"/>
  <c r="E57" i="10"/>
  <c r="D57" i="10"/>
  <c r="C58" i="16" s="1"/>
  <c r="C57" i="10"/>
  <c r="B57" i="10"/>
  <c r="A57" i="10"/>
  <c r="W56" i="10"/>
  <c r="J56" i="10"/>
  <c r="I56" i="10"/>
  <c r="H56" i="10"/>
  <c r="G56" i="10"/>
  <c r="F56" i="10"/>
  <c r="P56" i="10" s="1"/>
  <c r="E56" i="10"/>
  <c r="C56" i="10"/>
  <c r="D56" i="10" s="1"/>
  <c r="C57" i="16" s="1"/>
  <c r="B56" i="10"/>
  <c r="A56" i="10"/>
  <c r="AG55" i="10"/>
  <c r="AL55" i="10" s="1"/>
  <c r="R55" i="10"/>
  <c r="Q55" i="10"/>
  <c r="P55" i="10"/>
  <c r="J55" i="10"/>
  <c r="I55" i="10"/>
  <c r="H55" i="10"/>
  <c r="G55" i="10"/>
  <c r="F55" i="10"/>
  <c r="E55" i="10"/>
  <c r="C55" i="10"/>
  <c r="D55" i="10" s="1"/>
  <c r="C56" i="16" s="1"/>
  <c r="B55" i="10"/>
  <c r="A55" i="10"/>
  <c r="J54" i="10"/>
  <c r="I54" i="10"/>
  <c r="W54" i="10" s="1"/>
  <c r="H54" i="10"/>
  <c r="G54" i="10"/>
  <c r="F54" i="10"/>
  <c r="P54" i="10" s="1"/>
  <c r="E54" i="10"/>
  <c r="C54" i="10"/>
  <c r="D54" i="10" s="1"/>
  <c r="C55" i="16" s="1"/>
  <c r="B54" i="10"/>
  <c r="B55" i="16" s="1"/>
  <c r="A54" i="10"/>
  <c r="A55" i="16" s="1"/>
  <c r="P53" i="10"/>
  <c r="J53" i="10"/>
  <c r="I53" i="10"/>
  <c r="H53" i="10"/>
  <c r="G53" i="10"/>
  <c r="F53" i="10"/>
  <c r="E53" i="10"/>
  <c r="C53" i="10"/>
  <c r="D53" i="10" s="1"/>
  <c r="C54" i="16" s="1"/>
  <c r="B53" i="10"/>
  <c r="A53" i="10"/>
  <c r="K53" i="10" s="1"/>
  <c r="AL52" i="10"/>
  <c r="AG52" i="10"/>
  <c r="W52" i="10"/>
  <c r="R52" i="10"/>
  <c r="N52" i="10"/>
  <c r="K52" i="10"/>
  <c r="J52" i="10"/>
  <c r="I52" i="10"/>
  <c r="I130" i="23" s="1"/>
  <c r="H52" i="10"/>
  <c r="G52" i="10"/>
  <c r="F52" i="10"/>
  <c r="P52" i="10" s="1"/>
  <c r="E52" i="10"/>
  <c r="C52" i="10"/>
  <c r="D52" i="10" s="1"/>
  <c r="C53" i="16" s="1"/>
  <c r="B52" i="10"/>
  <c r="A52" i="10"/>
  <c r="A53" i="16" s="1"/>
  <c r="W51" i="10"/>
  <c r="N51" i="10"/>
  <c r="J51" i="10"/>
  <c r="I51" i="10"/>
  <c r="H51" i="10"/>
  <c r="G51" i="10"/>
  <c r="F51" i="10"/>
  <c r="E51" i="10"/>
  <c r="D51" i="10"/>
  <c r="C52" i="16" s="1"/>
  <c r="C51" i="10"/>
  <c r="B51" i="10"/>
  <c r="B52" i="16" s="1"/>
  <c r="A51" i="10"/>
  <c r="AG51" i="10" s="1"/>
  <c r="AL51" i="10" s="1"/>
  <c r="AG50" i="10"/>
  <c r="AL50" i="10" s="1"/>
  <c r="K50" i="10"/>
  <c r="J50" i="10"/>
  <c r="I50" i="10"/>
  <c r="H50" i="10"/>
  <c r="L50" i="10" s="1"/>
  <c r="G50" i="10"/>
  <c r="F50" i="10"/>
  <c r="E50" i="10"/>
  <c r="D50" i="10"/>
  <c r="C51" i="16" s="1"/>
  <c r="C50" i="10"/>
  <c r="B50" i="10"/>
  <c r="A50" i="10"/>
  <c r="A51" i="16" s="1"/>
  <c r="AG49" i="10"/>
  <c r="AL49" i="10" s="1"/>
  <c r="R49" i="10"/>
  <c r="P49" i="10"/>
  <c r="K49" i="10"/>
  <c r="J49" i="10"/>
  <c r="I49" i="10"/>
  <c r="H49" i="10"/>
  <c r="G49" i="10"/>
  <c r="F49" i="10"/>
  <c r="E49" i="10"/>
  <c r="D49" i="10"/>
  <c r="C50" i="16" s="1"/>
  <c r="C49" i="10"/>
  <c r="B49" i="10"/>
  <c r="B50" i="16" s="1"/>
  <c r="A49" i="10"/>
  <c r="A50" i="16" s="1"/>
  <c r="AG48" i="10"/>
  <c r="AL48" i="10" s="1"/>
  <c r="W48" i="10"/>
  <c r="V48" i="10"/>
  <c r="R48" i="10"/>
  <c r="Q48" i="10"/>
  <c r="N48" i="10"/>
  <c r="K48" i="10"/>
  <c r="J48" i="10"/>
  <c r="M48" i="10" s="1"/>
  <c r="H127" i="23" s="1"/>
  <c r="I48" i="10"/>
  <c r="I127" i="23" s="1"/>
  <c r="H48" i="10"/>
  <c r="G48" i="10"/>
  <c r="F48" i="10"/>
  <c r="P48" i="10" s="1"/>
  <c r="E48" i="10"/>
  <c r="C48" i="10"/>
  <c r="D48" i="10" s="1"/>
  <c r="C49" i="16" s="1"/>
  <c r="B48" i="10"/>
  <c r="A48" i="10"/>
  <c r="A49" i="16" s="1"/>
  <c r="AL47" i="10"/>
  <c r="AG47" i="10"/>
  <c r="P47" i="10"/>
  <c r="K47" i="10"/>
  <c r="J47" i="10"/>
  <c r="I47" i="10"/>
  <c r="H47" i="10"/>
  <c r="G47" i="10"/>
  <c r="F47" i="10"/>
  <c r="E47" i="10"/>
  <c r="C47" i="10"/>
  <c r="D47" i="10" s="1"/>
  <c r="C48" i="16" s="1"/>
  <c r="B47" i="10"/>
  <c r="A47" i="10"/>
  <c r="AG46" i="10"/>
  <c r="AL46" i="10" s="1"/>
  <c r="N46" i="10" s="1"/>
  <c r="W46" i="10"/>
  <c r="K46" i="10"/>
  <c r="J46" i="10"/>
  <c r="I46" i="10"/>
  <c r="H46" i="10"/>
  <c r="G46" i="10"/>
  <c r="F46" i="10"/>
  <c r="E46" i="10"/>
  <c r="C46" i="10"/>
  <c r="D46" i="10" s="1"/>
  <c r="C47" i="16" s="1"/>
  <c r="B46" i="10"/>
  <c r="B47" i="16" s="1"/>
  <c r="A46" i="10"/>
  <c r="A47" i="16" s="1"/>
  <c r="W45" i="10"/>
  <c r="J45" i="10"/>
  <c r="I45" i="10"/>
  <c r="I124" i="23" s="1"/>
  <c r="H45" i="10"/>
  <c r="E45" i="10"/>
  <c r="D45" i="10"/>
  <c r="C46" i="16" s="1"/>
  <c r="C45" i="10"/>
  <c r="B45" i="10"/>
  <c r="A45" i="10"/>
  <c r="AG44" i="10"/>
  <c r="AL44" i="10" s="1"/>
  <c r="W44" i="10"/>
  <c r="J44" i="10"/>
  <c r="I44" i="10"/>
  <c r="I52" i="24" s="1"/>
  <c r="H44" i="10"/>
  <c r="E44" i="10"/>
  <c r="D44" i="10"/>
  <c r="C45" i="16" s="1"/>
  <c r="C44" i="10"/>
  <c r="B44" i="10"/>
  <c r="A44" i="10"/>
  <c r="K44" i="10" s="1"/>
  <c r="AL43" i="10"/>
  <c r="AG43" i="10"/>
  <c r="W43" i="10"/>
  <c r="P43" i="10"/>
  <c r="K43" i="10"/>
  <c r="J43" i="10"/>
  <c r="I43" i="10"/>
  <c r="H43" i="10"/>
  <c r="G43" i="10"/>
  <c r="F43" i="10"/>
  <c r="E43" i="10"/>
  <c r="C43" i="10"/>
  <c r="D43" i="10" s="1"/>
  <c r="C44" i="16" s="1"/>
  <c r="B43" i="10"/>
  <c r="A43" i="10"/>
  <c r="A44" i="16" s="1"/>
  <c r="J42" i="10"/>
  <c r="I42" i="10"/>
  <c r="H42" i="10"/>
  <c r="G42" i="10"/>
  <c r="F42" i="10"/>
  <c r="E42" i="10"/>
  <c r="C42" i="10"/>
  <c r="D42" i="10" s="1"/>
  <c r="C43" i="16" s="1"/>
  <c r="B42" i="10"/>
  <c r="A42" i="10"/>
  <c r="K41" i="10"/>
  <c r="J41" i="10"/>
  <c r="I41" i="10"/>
  <c r="H41" i="10"/>
  <c r="G41" i="10"/>
  <c r="P41" i="10" s="1"/>
  <c r="F41" i="10"/>
  <c r="E41" i="10"/>
  <c r="C41" i="10"/>
  <c r="D41" i="10" s="1"/>
  <c r="C42" i="16" s="1"/>
  <c r="B41" i="10"/>
  <c r="A41" i="10"/>
  <c r="J40" i="10"/>
  <c r="I40" i="10"/>
  <c r="H40" i="10"/>
  <c r="G40" i="10"/>
  <c r="F40" i="10"/>
  <c r="P40" i="10" s="1"/>
  <c r="E40" i="10"/>
  <c r="C40" i="10"/>
  <c r="D40" i="10" s="1"/>
  <c r="C41" i="16" s="1"/>
  <c r="B40" i="10"/>
  <c r="A40" i="10"/>
  <c r="W39" i="10"/>
  <c r="P39" i="10"/>
  <c r="K39" i="10"/>
  <c r="J39" i="10"/>
  <c r="I39" i="10"/>
  <c r="I193" i="23" s="1"/>
  <c r="H39" i="10"/>
  <c r="G39" i="10"/>
  <c r="F39" i="10"/>
  <c r="E39" i="10"/>
  <c r="D39" i="10"/>
  <c r="C40" i="16" s="1"/>
  <c r="C39" i="10"/>
  <c r="B39" i="10"/>
  <c r="A39" i="10"/>
  <c r="A40" i="16" s="1"/>
  <c r="AG38" i="10"/>
  <c r="AL38" i="10" s="1"/>
  <c r="J38" i="10"/>
  <c r="I38" i="10"/>
  <c r="H38" i="10"/>
  <c r="G38" i="10"/>
  <c r="F38" i="10"/>
  <c r="P38" i="10" s="1"/>
  <c r="E38" i="10"/>
  <c r="C38" i="10"/>
  <c r="D38" i="10" s="1"/>
  <c r="C39" i="16" s="1"/>
  <c r="B38" i="10"/>
  <c r="A38" i="10"/>
  <c r="AL37" i="10"/>
  <c r="AG37" i="10"/>
  <c r="W37" i="10"/>
  <c r="P37" i="10"/>
  <c r="N37" i="10"/>
  <c r="K37" i="10"/>
  <c r="J37" i="10"/>
  <c r="I37" i="10"/>
  <c r="H37" i="10"/>
  <c r="G37" i="10"/>
  <c r="F37" i="10"/>
  <c r="E37" i="10"/>
  <c r="C37" i="10"/>
  <c r="D37" i="10" s="1"/>
  <c r="C38" i="16" s="1"/>
  <c r="B37" i="10"/>
  <c r="A37" i="10"/>
  <c r="A38" i="16" s="1"/>
  <c r="AG36" i="10"/>
  <c r="AL36" i="10" s="1"/>
  <c r="K36" i="10"/>
  <c r="J36" i="10"/>
  <c r="I36" i="10"/>
  <c r="H36" i="10"/>
  <c r="G36" i="10"/>
  <c r="F36" i="10"/>
  <c r="E36" i="10"/>
  <c r="C36" i="10"/>
  <c r="D36" i="10" s="1"/>
  <c r="C37" i="16" s="1"/>
  <c r="B36" i="10"/>
  <c r="A36" i="10"/>
  <c r="W35" i="10"/>
  <c r="P35" i="10"/>
  <c r="K35" i="10"/>
  <c r="J35" i="10"/>
  <c r="I35" i="10"/>
  <c r="I80" i="24" s="1"/>
  <c r="H35" i="10"/>
  <c r="G35" i="10"/>
  <c r="F35" i="10"/>
  <c r="E35" i="10"/>
  <c r="C35" i="10"/>
  <c r="D35" i="10" s="1"/>
  <c r="C36" i="16" s="1"/>
  <c r="B35" i="10"/>
  <c r="A35" i="10"/>
  <c r="W34" i="10"/>
  <c r="J34" i="10"/>
  <c r="I34" i="10"/>
  <c r="H34" i="10"/>
  <c r="G34" i="10"/>
  <c r="F34" i="10"/>
  <c r="P34" i="10" s="1"/>
  <c r="E34" i="10"/>
  <c r="C34" i="10"/>
  <c r="D34" i="10" s="1"/>
  <c r="C35" i="16" s="1"/>
  <c r="B34" i="10"/>
  <c r="A34" i="10"/>
  <c r="P33" i="10"/>
  <c r="R33" i="10" s="1"/>
  <c r="J33" i="10"/>
  <c r="I33" i="10"/>
  <c r="I190" i="23" s="1"/>
  <c r="H33" i="10"/>
  <c r="G33" i="10"/>
  <c r="F33" i="10"/>
  <c r="E33" i="10"/>
  <c r="C33" i="10"/>
  <c r="D33" i="10" s="1"/>
  <c r="C34" i="16" s="1"/>
  <c r="B33" i="10"/>
  <c r="A33" i="10"/>
  <c r="P32" i="10"/>
  <c r="J32" i="10"/>
  <c r="I32" i="10"/>
  <c r="H32" i="10"/>
  <c r="G32" i="10"/>
  <c r="F32" i="10"/>
  <c r="E32" i="10"/>
  <c r="C32" i="10"/>
  <c r="D32" i="10" s="1"/>
  <c r="C33" i="16" s="1"/>
  <c r="B32" i="10"/>
  <c r="B33" i="16" s="1"/>
  <c r="A32" i="10"/>
  <c r="AG31" i="10"/>
  <c r="AL31" i="10" s="1"/>
  <c r="P31" i="10"/>
  <c r="R31" i="10" s="1"/>
  <c r="N31" i="10"/>
  <c r="K31" i="10"/>
  <c r="J31" i="10"/>
  <c r="I31" i="10"/>
  <c r="H31" i="10"/>
  <c r="G31" i="10"/>
  <c r="F31" i="10"/>
  <c r="E31" i="10"/>
  <c r="C31" i="10"/>
  <c r="D31" i="10" s="1"/>
  <c r="C32" i="16" s="1"/>
  <c r="B31" i="10"/>
  <c r="D189" i="23" s="1"/>
  <c r="A31" i="10"/>
  <c r="A32" i="16" s="1"/>
  <c r="W30" i="10"/>
  <c r="J30" i="10"/>
  <c r="I30" i="10"/>
  <c r="H30" i="10"/>
  <c r="G30" i="10"/>
  <c r="F30" i="10"/>
  <c r="P30" i="10" s="1"/>
  <c r="E30" i="10"/>
  <c r="C30" i="10"/>
  <c r="D30" i="10" s="1"/>
  <c r="C31" i="16" s="1"/>
  <c r="B30" i="10"/>
  <c r="A30" i="10"/>
  <c r="AG29" i="10"/>
  <c r="AL29" i="10" s="1"/>
  <c r="N29" i="10" s="1"/>
  <c r="J29" i="10"/>
  <c r="I29" i="10"/>
  <c r="I236" i="23" s="1"/>
  <c r="H29" i="10"/>
  <c r="G29" i="10"/>
  <c r="P29" i="10" s="1"/>
  <c r="F29" i="10"/>
  <c r="E29" i="10"/>
  <c r="C29" i="10"/>
  <c r="D29" i="10" s="1"/>
  <c r="C30" i="16" s="1"/>
  <c r="B29" i="10"/>
  <c r="A29" i="10"/>
  <c r="W28" i="10"/>
  <c r="K28" i="10"/>
  <c r="J28" i="10"/>
  <c r="I28" i="10"/>
  <c r="H28" i="10"/>
  <c r="G28" i="10"/>
  <c r="F28" i="10"/>
  <c r="P28" i="10" s="1"/>
  <c r="E28" i="10"/>
  <c r="D28" i="10"/>
  <c r="C29" i="16" s="1"/>
  <c r="C28" i="10"/>
  <c r="B28" i="10"/>
  <c r="B29" i="16" s="1"/>
  <c r="A28" i="10"/>
  <c r="AG27" i="10"/>
  <c r="AL27" i="10" s="1"/>
  <c r="N27" i="10" s="1"/>
  <c r="W27" i="10"/>
  <c r="P27" i="10"/>
  <c r="K27" i="10"/>
  <c r="J27" i="10"/>
  <c r="I27" i="10"/>
  <c r="H27" i="10"/>
  <c r="G27" i="10"/>
  <c r="F27" i="10"/>
  <c r="E27" i="10"/>
  <c r="D27" i="10"/>
  <c r="C28" i="16" s="1"/>
  <c r="C27" i="10"/>
  <c r="B27" i="10"/>
  <c r="B28" i="16" s="1"/>
  <c r="A27" i="10"/>
  <c r="A28" i="16" s="1"/>
  <c r="AG26" i="10"/>
  <c r="AL26" i="10" s="1"/>
  <c r="N26" i="10" s="1"/>
  <c r="W26" i="10"/>
  <c r="R26" i="10"/>
  <c r="J26" i="10"/>
  <c r="I26" i="10"/>
  <c r="I234" i="23" s="1"/>
  <c r="H26" i="10"/>
  <c r="G26" i="10"/>
  <c r="F26" i="10"/>
  <c r="P26" i="10" s="1"/>
  <c r="E26" i="10"/>
  <c r="C26" i="10"/>
  <c r="D26" i="10" s="1"/>
  <c r="C27" i="16" s="1"/>
  <c r="B26" i="10"/>
  <c r="A26" i="10"/>
  <c r="AL25" i="10"/>
  <c r="N25" i="10" s="1"/>
  <c r="AG25" i="10"/>
  <c r="K25" i="10"/>
  <c r="J25" i="10"/>
  <c r="I25" i="10"/>
  <c r="H25" i="10"/>
  <c r="G25" i="10"/>
  <c r="P25" i="10" s="1"/>
  <c r="F25" i="10"/>
  <c r="E25" i="10"/>
  <c r="D25" i="10"/>
  <c r="C26" i="16" s="1"/>
  <c r="C25" i="10"/>
  <c r="B25" i="10"/>
  <c r="A25" i="10"/>
  <c r="AG24" i="10"/>
  <c r="AL24" i="10" s="1"/>
  <c r="N24" i="10"/>
  <c r="L24" i="10"/>
  <c r="K24" i="10"/>
  <c r="J24" i="10"/>
  <c r="I24" i="10"/>
  <c r="H24" i="10"/>
  <c r="G24" i="10"/>
  <c r="F24" i="10"/>
  <c r="E24" i="10"/>
  <c r="C24" i="10"/>
  <c r="D24" i="10" s="1"/>
  <c r="C25" i="16" s="1"/>
  <c r="B24" i="10"/>
  <c r="A24" i="10"/>
  <c r="A25" i="16" s="1"/>
  <c r="W23" i="10"/>
  <c r="U23" i="10"/>
  <c r="R23" i="10"/>
  <c r="J23" i="10"/>
  <c r="I23" i="10"/>
  <c r="I231" i="23" s="1"/>
  <c r="H23" i="10"/>
  <c r="G23" i="10"/>
  <c r="F23" i="10"/>
  <c r="P23" i="10" s="1"/>
  <c r="Q23" i="10" s="1"/>
  <c r="E23" i="10"/>
  <c r="C23" i="10"/>
  <c r="D23" i="10" s="1"/>
  <c r="C24" i="16" s="1"/>
  <c r="B23" i="10"/>
  <c r="A23" i="10"/>
  <c r="P22" i="10"/>
  <c r="R22" i="10" s="1"/>
  <c r="J22" i="10"/>
  <c r="M22" i="10" s="1"/>
  <c r="H96" i="24" s="1"/>
  <c r="I22" i="10"/>
  <c r="H22" i="10"/>
  <c r="G22" i="10"/>
  <c r="F22" i="10"/>
  <c r="E22" i="10"/>
  <c r="C22" i="10"/>
  <c r="D22" i="10" s="1"/>
  <c r="C23" i="16" s="1"/>
  <c r="B22" i="10"/>
  <c r="A22" i="10"/>
  <c r="AG21" i="10"/>
  <c r="AL21" i="10" s="1"/>
  <c r="N21" i="10" s="1"/>
  <c r="W21" i="10"/>
  <c r="P21" i="10"/>
  <c r="K21" i="10"/>
  <c r="J21" i="10"/>
  <c r="I21" i="10"/>
  <c r="I95" i="24" s="1"/>
  <c r="H21" i="10"/>
  <c r="G21" i="10"/>
  <c r="F21" i="10"/>
  <c r="E21" i="10"/>
  <c r="C21" i="10"/>
  <c r="D21" i="10" s="1"/>
  <c r="C22" i="16" s="1"/>
  <c r="B21" i="10"/>
  <c r="A21" i="10"/>
  <c r="A22" i="16" s="1"/>
  <c r="AG20" i="10"/>
  <c r="AL20" i="10" s="1"/>
  <c r="N20" i="10" s="1"/>
  <c r="R20" i="10"/>
  <c r="V20" i="10" s="1"/>
  <c r="Q20" i="10"/>
  <c r="J20" i="10"/>
  <c r="I20" i="10"/>
  <c r="H20" i="10"/>
  <c r="G20" i="10"/>
  <c r="F20" i="10"/>
  <c r="P20" i="10" s="1"/>
  <c r="E20" i="10"/>
  <c r="D20" i="10"/>
  <c r="C21" i="16" s="1"/>
  <c r="C20" i="10"/>
  <c r="B20" i="10"/>
  <c r="A20" i="10"/>
  <c r="AL19" i="10"/>
  <c r="AG19" i="10"/>
  <c r="Z19" i="10"/>
  <c r="AH19" i="10" s="1"/>
  <c r="E229" i="23" s="1"/>
  <c r="W19" i="10"/>
  <c r="Q19" i="10"/>
  <c r="P19" i="10"/>
  <c r="K19" i="10"/>
  <c r="J19" i="10"/>
  <c r="I19" i="10"/>
  <c r="H19" i="10"/>
  <c r="G19" i="10"/>
  <c r="F19" i="10"/>
  <c r="E19" i="10"/>
  <c r="C19" i="10"/>
  <c r="D19" i="10" s="1"/>
  <c r="C20" i="16" s="1"/>
  <c r="B19" i="10"/>
  <c r="A19" i="10"/>
  <c r="J18" i="10"/>
  <c r="I18" i="10"/>
  <c r="H18" i="10"/>
  <c r="G18" i="10"/>
  <c r="F18" i="10"/>
  <c r="P18" i="10" s="1"/>
  <c r="E18" i="10"/>
  <c r="C18" i="10"/>
  <c r="D18" i="10" s="1"/>
  <c r="C19" i="16" s="1"/>
  <c r="B18" i="10"/>
  <c r="A18" i="10"/>
  <c r="W17" i="10"/>
  <c r="J17" i="10"/>
  <c r="I17" i="10"/>
  <c r="H17" i="10"/>
  <c r="G17" i="10"/>
  <c r="F17" i="10"/>
  <c r="P17" i="10" s="1"/>
  <c r="E17" i="10"/>
  <c r="D17" i="10"/>
  <c r="C18" i="16" s="1"/>
  <c r="C17" i="10"/>
  <c r="B17" i="10"/>
  <c r="B18" i="16" s="1"/>
  <c r="A17" i="10"/>
  <c r="AL16" i="10"/>
  <c r="AG16" i="10"/>
  <c r="W16" i="10"/>
  <c r="P16" i="10"/>
  <c r="J16" i="10"/>
  <c r="I16" i="10"/>
  <c r="H16" i="10"/>
  <c r="G16" i="10"/>
  <c r="F16" i="10"/>
  <c r="E16" i="10"/>
  <c r="D16" i="10"/>
  <c r="C17" i="16" s="1"/>
  <c r="C16" i="10"/>
  <c r="B16" i="10"/>
  <c r="A16" i="10"/>
  <c r="A17" i="16" s="1"/>
  <c r="AL15" i="10"/>
  <c r="AG15" i="10"/>
  <c r="W15" i="10"/>
  <c r="P15" i="10"/>
  <c r="Q15" i="10" s="1"/>
  <c r="N15" i="10"/>
  <c r="M15" i="10"/>
  <c r="H226" i="23" s="1"/>
  <c r="K15" i="10"/>
  <c r="J15" i="10"/>
  <c r="I15" i="10"/>
  <c r="I226" i="23" s="1"/>
  <c r="H15" i="10"/>
  <c r="G15" i="10"/>
  <c r="F15" i="10"/>
  <c r="E15" i="10"/>
  <c r="D15" i="10"/>
  <c r="C16" i="16" s="1"/>
  <c r="C15" i="10"/>
  <c r="B15" i="10"/>
  <c r="A15" i="10"/>
  <c r="A16" i="16" s="1"/>
  <c r="AG14" i="10"/>
  <c r="AL14" i="10" s="1"/>
  <c r="P14" i="10"/>
  <c r="K14" i="10"/>
  <c r="J14" i="10"/>
  <c r="I14" i="10"/>
  <c r="H14" i="10"/>
  <c r="G14" i="10"/>
  <c r="F14" i="10"/>
  <c r="E14" i="10"/>
  <c r="C14" i="10"/>
  <c r="D14" i="10" s="1"/>
  <c r="C15" i="16" s="1"/>
  <c r="B14" i="10"/>
  <c r="A14" i="10"/>
  <c r="AG13" i="10"/>
  <c r="AL13" i="10" s="1"/>
  <c r="N13" i="10" s="1"/>
  <c r="W13" i="10"/>
  <c r="R13" i="10"/>
  <c r="AA13" i="10" s="1"/>
  <c r="P13" i="10"/>
  <c r="K13" i="10"/>
  <c r="J13" i="10"/>
  <c r="I13" i="10"/>
  <c r="I93" i="24" s="1"/>
  <c r="H13" i="10"/>
  <c r="G13" i="10"/>
  <c r="F13" i="10"/>
  <c r="E13" i="10"/>
  <c r="D13" i="10"/>
  <c r="C14" i="16" s="1"/>
  <c r="C13" i="10"/>
  <c r="B13" i="10"/>
  <c r="A13" i="10"/>
  <c r="A14" i="16" s="1"/>
  <c r="W12" i="10"/>
  <c r="P12" i="10"/>
  <c r="J12" i="10"/>
  <c r="I12" i="10"/>
  <c r="I225" i="23" s="1"/>
  <c r="H12" i="10"/>
  <c r="G12" i="10"/>
  <c r="F12" i="10"/>
  <c r="E12" i="10"/>
  <c r="C12" i="10"/>
  <c r="D12" i="10" s="1"/>
  <c r="C13" i="16" s="1"/>
  <c r="B12" i="10"/>
  <c r="A12" i="10"/>
  <c r="W11" i="10"/>
  <c r="K11" i="10"/>
  <c r="J11" i="10"/>
  <c r="I11" i="10"/>
  <c r="I224" i="23" s="1"/>
  <c r="H11" i="10"/>
  <c r="G11" i="10"/>
  <c r="F11" i="10"/>
  <c r="P11" i="10" s="1"/>
  <c r="E11" i="10"/>
  <c r="C11" i="10"/>
  <c r="D11" i="10" s="1"/>
  <c r="C12" i="16" s="1"/>
  <c r="B11" i="10"/>
  <c r="A11" i="10"/>
  <c r="A12" i="16" s="1"/>
  <c r="W10" i="10"/>
  <c r="V10" i="10"/>
  <c r="R10" i="10"/>
  <c r="Q10" i="10"/>
  <c r="P10" i="10"/>
  <c r="J10" i="10"/>
  <c r="I10" i="10"/>
  <c r="H10" i="10"/>
  <c r="G10" i="10"/>
  <c r="F10" i="10"/>
  <c r="E10" i="10"/>
  <c r="D10" i="10"/>
  <c r="C11" i="16" s="1"/>
  <c r="C10" i="10"/>
  <c r="B10" i="10"/>
  <c r="A10" i="10"/>
  <c r="R9" i="10"/>
  <c r="J9" i="10"/>
  <c r="I9" i="10"/>
  <c r="H9" i="10"/>
  <c r="G9" i="10"/>
  <c r="F9" i="10"/>
  <c r="P9" i="10" s="1"/>
  <c r="E9" i="10"/>
  <c r="C9" i="10"/>
  <c r="D9" i="10" s="1"/>
  <c r="C10" i="16" s="1"/>
  <c r="B9" i="10"/>
  <c r="A9" i="10"/>
  <c r="W8" i="10"/>
  <c r="P8" i="10"/>
  <c r="J8" i="10"/>
  <c r="I8" i="10"/>
  <c r="H8" i="10"/>
  <c r="G8" i="10"/>
  <c r="F8" i="10"/>
  <c r="E8" i="10"/>
  <c r="C8" i="10"/>
  <c r="D8" i="10" s="1"/>
  <c r="C9" i="16" s="1"/>
  <c r="B8" i="10"/>
  <c r="B9" i="16" s="1"/>
  <c r="A8" i="10"/>
  <c r="AG7" i="10"/>
  <c r="AL7" i="10" s="1"/>
  <c r="N7" i="10"/>
  <c r="J7" i="10"/>
  <c r="I7" i="10"/>
  <c r="H7" i="10"/>
  <c r="G7" i="10"/>
  <c r="P7" i="10" s="1"/>
  <c r="F7" i="10"/>
  <c r="E7" i="10"/>
  <c r="C7" i="10"/>
  <c r="D7" i="10" s="1"/>
  <c r="C8" i="16" s="1"/>
  <c r="B7" i="10"/>
  <c r="A7" i="10"/>
  <c r="K7" i="10" s="1"/>
  <c r="AL6" i="10"/>
  <c r="AG6" i="10"/>
  <c r="W6" i="10"/>
  <c r="J6" i="10"/>
  <c r="I6" i="10"/>
  <c r="H6" i="10"/>
  <c r="G6" i="10"/>
  <c r="F6" i="10"/>
  <c r="P6" i="10" s="1"/>
  <c r="E6" i="10"/>
  <c r="D6" i="10"/>
  <c r="C7" i="16" s="1"/>
  <c r="C6" i="10"/>
  <c r="B6" i="10"/>
  <c r="B7" i="16" s="1"/>
  <c r="A6" i="10"/>
  <c r="A7" i="16" s="1"/>
  <c r="AG5" i="10"/>
  <c r="AL5" i="10" s="1"/>
  <c r="L5" i="10"/>
  <c r="K5" i="10"/>
  <c r="J5" i="10"/>
  <c r="I5" i="10"/>
  <c r="H5" i="10"/>
  <c r="G5" i="10"/>
  <c r="P5" i="10" s="1"/>
  <c r="F5" i="10"/>
  <c r="E5" i="10"/>
  <c r="C5" i="10"/>
  <c r="D5" i="10" s="1"/>
  <c r="C6" i="16" s="1"/>
  <c r="B5" i="10"/>
  <c r="B6" i="16" s="1"/>
  <c r="A5" i="10"/>
  <c r="A6" i="16" s="1"/>
  <c r="W4" i="10"/>
  <c r="K4" i="10"/>
  <c r="J4" i="10"/>
  <c r="I4" i="10"/>
  <c r="I242" i="23" s="1"/>
  <c r="H4" i="10"/>
  <c r="L4" i="10" s="1"/>
  <c r="G4" i="10"/>
  <c r="P4" i="10" s="1"/>
  <c r="F4" i="10"/>
  <c r="E4" i="10"/>
  <c r="C4" i="10"/>
  <c r="D4" i="10" s="1"/>
  <c r="C5" i="16" s="1"/>
  <c r="B4" i="10"/>
  <c r="A4" i="10"/>
  <c r="A5" i="16" s="1"/>
  <c r="AE3" i="10"/>
  <c r="W3" i="10"/>
  <c r="P3" i="10"/>
  <c r="J3" i="10"/>
  <c r="I3" i="10"/>
  <c r="I241" i="23" s="1"/>
  <c r="H3" i="10"/>
  <c r="G3" i="10"/>
  <c r="F3" i="10"/>
  <c r="E3" i="10"/>
  <c r="C3" i="10"/>
  <c r="D3" i="10" s="1"/>
  <c r="C4" i="16" s="1"/>
  <c r="B3" i="10"/>
  <c r="D241" i="23" s="1"/>
  <c r="A3" i="10"/>
  <c r="AG2" i="10"/>
  <c r="K2" i="10"/>
  <c r="J2" i="10"/>
  <c r="I2" i="10"/>
  <c r="H2" i="10"/>
  <c r="G2" i="10"/>
  <c r="F2" i="10"/>
  <c r="P2" i="10" s="1"/>
  <c r="E2" i="10"/>
  <c r="D2" i="10"/>
  <c r="C3" i="16" s="1"/>
  <c r="C2" i="10"/>
  <c r="B2" i="10"/>
  <c r="A2" i="10"/>
  <c r="I9" i="8"/>
  <c r="G9" i="8"/>
  <c r="F9" i="8"/>
  <c r="H9" i="8" s="1"/>
  <c r="E9" i="8"/>
  <c r="G8" i="8"/>
  <c r="E8" i="8"/>
  <c r="F8" i="8" s="1"/>
  <c r="H8" i="8" s="1"/>
  <c r="I7" i="8"/>
  <c r="H7" i="8"/>
  <c r="G7" i="8"/>
  <c r="F7" i="8"/>
  <c r="E7" i="8"/>
  <c r="I6" i="8"/>
  <c r="H6" i="8"/>
  <c r="G6" i="8"/>
  <c r="F6" i="8"/>
  <c r="E6" i="8"/>
  <c r="G5" i="8"/>
  <c r="E5" i="8"/>
  <c r="I5" i="8" s="1"/>
  <c r="I4" i="8"/>
  <c r="G4" i="8"/>
  <c r="E4" i="8"/>
  <c r="F4" i="8" s="1"/>
  <c r="H4" i="8" s="1"/>
  <c r="G114" i="5"/>
  <c r="G113" i="5"/>
  <c r="G112" i="5"/>
  <c r="G110" i="5"/>
  <c r="E15" i="22" s="1"/>
  <c r="G103" i="5"/>
  <c r="F103" i="5"/>
  <c r="G95" i="5"/>
  <c r="G94" i="5"/>
  <c r="G92" i="5"/>
  <c r="E11" i="22" s="1"/>
  <c r="G52" i="5"/>
  <c r="G45" i="10" s="1"/>
  <c r="F52" i="5"/>
  <c r="H67" i="22" s="1"/>
  <c r="I67" i="22" s="1"/>
  <c r="G51" i="5"/>
  <c r="G44" i="10" s="1"/>
  <c r="F51" i="5"/>
  <c r="G49" i="5"/>
  <c r="F49" i="5"/>
  <c r="G18" i="5"/>
  <c r="E83" i="22" s="1"/>
  <c r="F18" i="5"/>
  <c r="B15" i="3"/>
  <c r="B8" i="3"/>
  <c r="C8" i="3" s="1"/>
  <c r="B10" i="3" s="1"/>
  <c r="L158" i="10" s="1"/>
  <c r="B7" i="3"/>
  <c r="C7" i="3" s="1"/>
  <c r="B6" i="3"/>
  <c r="C6" i="3" s="1"/>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A65" i="1"/>
  <c r="A64" i="1"/>
  <c r="A62" i="1"/>
  <c r="V7" i="10" l="1"/>
  <c r="R7" i="10"/>
  <c r="AA7" i="10" s="1"/>
  <c r="AI7" i="10" s="1"/>
  <c r="F244" i="23" s="1"/>
  <c r="Q7" i="10"/>
  <c r="Z7" i="10" s="1"/>
  <c r="AH7" i="10" s="1"/>
  <c r="E244" i="23" s="1"/>
  <c r="X158" i="10"/>
  <c r="O158" i="10"/>
  <c r="R143" i="10"/>
  <c r="V143" i="10" s="1"/>
  <c r="Q143" i="10"/>
  <c r="X4" i="10"/>
  <c r="Y4" i="10" s="1"/>
  <c r="R6" i="10"/>
  <c r="V6" i="10" s="1"/>
  <c r="Q6" i="10"/>
  <c r="AM6" i="10"/>
  <c r="Q115" i="10"/>
  <c r="AN115" i="10"/>
  <c r="AM115" i="10"/>
  <c r="R115" i="10"/>
  <c r="AM98" i="10"/>
  <c r="V98" i="10"/>
  <c r="R98" i="10"/>
  <c r="Q98" i="10"/>
  <c r="M106" i="10"/>
  <c r="Q38" i="10"/>
  <c r="AM38" i="10"/>
  <c r="G192" i="23" s="1"/>
  <c r="A4" i="16"/>
  <c r="K3" i="10"/>
  <c r="L32" i="10"/>
  <c r="AG34" i="10"/>
  <c r="AL34" i="10" s="1"/>
  <c r="A35" i="16"/>
  <c r="K34" i="10"/>
  <c r="I81" i="24"/>
  <c r="W36" i="10"/>
  <c r="N36" i="10"/>
  <c r="L45" i="10"/>
  <c r="L55" i="10"/>
  <c r="L64" i="10"/>
  <c r="D65" i="24"/>
  <c r="B70" i="16"/>
  <c r="R74" i="10"/>
  <c r="Q74" i="10"/>
  <c r="M81" i="10"/>
  <c r="D211" i="23"/>
  <c r="B91" i="16"/>
  <c r="M92" i="10"/>
  <c r="H213" i="23" s="1"/>
  <c r="M96" i="10"/>
  <c r="M99" i="10"/>
  <c r="N110" i="10"/>
  <c r="W110" i="10"/>
  <c r="Y116" i="10"/>
  <c r="AN116" i="10"/>
  <c r="AM116" i="10"/>
  <c r="R116" i="10"/>
  <c r="Q116" i="10"/>
  <c r="M164" i="10"/>
  <c r="C8" i="15"/>
  <c r="CP16" i="11"/>
  <c r="CQ16" i="11"/>
  <c r="AG50" i="11" a="1"/>
  <c r="AG50" i="11" s="1"/>
  <c r="AS56" i="11" a="1"/>
  <c r="AS56" i="11" s="1"/>
  <c r="AA5" i="10"/>
  <c r="AI5" i="10" s="1"/>
  <c r="Z5" i="10"/>
  <c r="AH5" i="10" s="1"/>
  <c r="L8" i="10"/>
  <c r="Z15" i="10"/>
  <c r="AH15" i="10" s="1"/>
  <c r="E226" i="23" s="1"/>
  <c r="A31" i="16"/>
  <c r="K30" i="10"/>
  <c r="AG30" i="10"/>
  <c r="AL30" i="10" s="1"/>
  <c r="D191" i="23"/>
  <c r="B35" i="16"/>
  <c r="M36" i="10"/>
  <c r="A42" i="16"/>
  <c r="AG41" i="10"/>
  <c r="AL41" i="10" s="1"/>
  <c r="N41" i="10" s="1"/>
  <c r="P50" i="10"/>
  <c r="L51" i="10"/>
  <c r="P58" i="10"/>
  <c r="L59" i="10"/>
  <c r="M64" i="10"/>
  <c r="H157" i="23" s="1"/>
  <c r="Z92" i="10"/>
  <c r="M110" i="10"/>
  <c r="M134" i="10"/>
  <c r="AG142" i="10"/>
  <c r="AL142" i="10" s="1"/>
  <c r="N142" i="10" s="1"/>
  <c r="W149" i="10"/>
  <c r="L167" i="10"/>
  <c r="CB35" i="11" a="1"/>
  <c r="CB35" i="11" s="1"/>
  <c r="AK50" i="11" a="1"/>
  <c r="AK50" i="11" s="1"/>
  <c r="BO56" i="11" a="1"/>
  <c r="BO56" i="11" s="1"/>
  <c r="U11" i="10"/>
  <c r="Q11" i="10"/>
  <c r="Z11" i="10" s="1"/>
  <c r="R11" i="10"/>
  <c r="U14" i="10"/>
  <c r="R14" i="10"/>
  <c r="AA14" i="10" s="1"/>
  <c r="Q18" i="10"/>
  <c r="R18" i="10"/>
  <c r="V18" i="10"/>
  <c r="L30" i="10"/>
  <c r="B34" i="16"/>
  <c r="D190" i="23"/>
  <c r="L35" i="10"/>
  <c r="R39" i="10"/>
  <c r="M77" i="10"/>
  <c r="H166" i="23" s="1"/>
  <c r="Q80" i="10"/>
  <c r="Z80" i="10" s="1"/>
  <c r="AH80" i="10" s="1"/>
  <c r="E66" i="24" s="1"/>
  <c r="V80" i="10"/>
  <c r="L83" i="10"/>
  <c r="M98" i="10"/>
  <c r="W112" i="10"/>
  <c r="Z133" i="10"/>
  <c r="AH133" i="10" s="1"/>
  <c r="L144" i="10"/>
  <c r="Q151" i="10"/>
  <c r="R151" i="10"/>
  <c r="V151" i="10" s="1"/>
  <c r="CV16" i="11"/>
  <c r="AD38" i="11" a="1"/>
  <c r="AD38" i="11" s="1"/>
  <c r="Q14" i="10"/>
  <c r="Z14" i="10" s="1"/>
  <c r="AH14" i="10" s="1"/>
  <c r="E94" i="24" s="1"/>
  <c r="A18" i="16"/>
  <c r="AG17" i="10"/>
  <c r="AL17" i="10" s="1"/>
  <c r="K17" i="10"/>
  <c r="L49" i="10"/>
  <c r="R80" i="10"/>
  <c r="AA80" i="10" s="1"/>
  <c r="AI80" i="10" s="1"/>
  <c r="F66" i="24" s="1"/>
  <c r="Z98" i="10"/>
  <c r="AH98" i="10" s="1"/>
  <c r="AA98" i="10"/>
  <c r="AI98" i="10" s="1"/>
  <c r="L133" i="10"/>
  <c r="CU4" i="11"/>
  <c r="CV4" i="11"/>
  <c r="CP8" i="11"/>
  <c r="CQ8" i="11"/>
  <c r="A5" i="15"/>
  <c r="A40" i="11"/>
  <c r="Y37" i="11" a="1"/>
  <c r="Y37" i="11" s="1"/>
  <c r="A23" i="16"/>
  <c r="K22" i="10"/>
  <c r="O24" i="10"/>
  <c r="X116" i="10"/>
  <c r="R119" i="10"/>
  <c r="Q119" i="10"/>
  <c r="BW35" i="11" a="1"/>
  <c r="BW35" i="11" s="1"/>
  <c r="AQ35" i="11" a="1"/>
  <c r="AQ35" i="11" s="1"/>
  <c r="AB35" i="11" a="1"/>
  <c r="AB35" i="11" s="1"/>
  <c r="J35" i="11" a="1"/>
  <c r="J35" i="11" s="1"/>
  <c r="W35" i="11" a="1"/>
  <c r="W35" i="11" s="1"/>
  <c r="BT35" i="11" a="1"/>
  <c r="BT35" i="11" s="1"/>
  <c r="BC35" i="11" a="1"/>
  <c r="BC35" i="11" s="1"/>
  <c r="AJ35" i="11" a="1"/>
  <c r="AJ35" i="11" s="1"/>
  <c r="S35" i="11" a="1"/>
  <c r="S35" i="11" s="1"/>
  <c r="CQ6" i="11"/>
  <c r="BB35" i="11" a="1"/>
  <c r="BB35" i="11" s="1"/>
  <c r="CP6" i="11"/>
  <c r="BS35" i="11" a="1"/>
  <c r="BS35" i="11" s="1"/>
  <c r="R35" i="11" a="1"/>
  <c r="R35" i="11" s="1"/>
  <c r="CD35" i="11" a="1"/>
  <c r="CD35" i="11" s="1"/>
  <c r="BL35" i="11" a="1"/>
  <c r="BL35" i="11" s="1"/>
  <c r="AT35" i="11" a="1"/>
  <c r="AT35" i="11" s="1"/>
  <c r="K35" i="11" a="1"/>
  <c r="K35" i="11" s="1"/>
  <c r="BD35" i="11" a="1"/>
  <c r="BD35" i="11" s="1"/>
  <c r="AF35" i="11" a="1"/>
  <c r="AF35" i="11" s="1"/>
  <c r="BX35" i="11" a="1"/>
  <c r="BX35" i="11" s="1"/>
  <c r="AZ35" i="11" a="1"/>
  <c r="AZ35" i="11" s="1"/>
  <c r="I35" i="11" a="1"/>
  <c r="I35" i="11" s="1"/>
  <c r="AE35" i="11" a="1"/>
  <c r="AE35" i="11" s="1"/>
  <c r="BV35" i="11" a="1"/>
  <c r="BV35" i="11" s="1"/>
  <c r="AY35" i="11" a="1"/>
  <c r="AY35" i="11" s="1"/>
  <c r="H35" i="11" a="1"/>
  <c r="H35" i="11" s="1"/>
  <c r="BM35" i="11" a="1"/>
  <c r="BM35" i="11" s="1"/>
  <c r="V35" i="11" a="1"/>
  <c r="V35" i="11" s="1"/>
  <c r="BK35" i="11" a="1"/>
  <c r="BK35" i="11" s="1"/>
  <c r="T35" i="11" a="1"/>
  <c r="T35" i="11" s="1"/>
  <c r="BJ35" i="11" a="1"/>
  <c r="BJ35" i="11" s="1"/>
  <c r="AG35" i="11" a="1"/>
  <c r="AG35" i="11" s="1"/>
  <c r="AD35" i="11" a="1"/>
  <c r="AD35" i="11" s="1"/>
  <c r="BH35" i="11" a="1"/>
  <c r="BH35" i="11" s="1"/>
  <c r="AC35" i="11" a="1"/>
  <c r="AC35" i="11" s="1"/>
  <c r="BE35" i="11" a="1"/>
  <c r="BE35" i="11" s="1"/>
  <c r="BG35" i="11" a="1"/>
  <c r="BG35" i="11" s="1"/>
  <c r="CH35" i="11" a="1"/>
  <c r="CH35" i="11" s="1"/>
  <c r="BF35" i="11" a="1"/>
  <c r="BF35" i="11" s="1"/>
  <c r="CG35" i="11" a="1"/>
  <c r="CG35" i="11" s="1"/>
  <c r="AS35" i="11" a="1"/>
  <c r="AS35" i="11" s="1"/>
  <c r="P35" i="11" a="1"/>
  <c r="P35" i="11" s="1"/>
  <c r="AU35" i="11" a="1"/>
  <c r="AU35" i="11" s="1"/>
  <c r="CE35" i="11" a="1"/>
  <c r="CE35" i="11" s="1"/>
  <c r="E35" i="11" a="1"/>
  <c r="E35" i="11" s="1"/>
  <c r="AP35" i="11" a="1"/>
  <c r="AP35" i="11" s="1"/>
  <c r="BR35" i="11" a="1"/>
  <c r="BR35" i="11" s="1"/>
  <c r="BQ35" i="11" a="1"/>
  <c r="BQ35" i="11" s="1"/>
  <c r="AV35" i="11" a="1"/>
  <c r="AV35" i="11" s="1"/>
  <c r="G35" i="11" a="1"/>
  <c r="G35" i="11" s="1"/>
  <c r="F35" i="11" a="1"/>
  <c r="F35" i="11" s="1"/>
  <c r="A19" i="16"/>
  <c r="K18" i="10"/>
  <c r="AG18" i="10"/>
  <c r="AL18" i="10" s="1"/>
  <c r="R59" i="10"/>
  <c r="V59" i="10" s="1"/>
  <c r="Q59" i="10"/>
  <c r="AM59" i="10"/>
  <c r="AN59" i="10"/>
  <c r="L109" i="10"/>
  <c r="M116" i="10"/>
  <c r="AA145" i="10"/>
  <c r="AI145" i="10" s="1"/>
  <c r="L149" i="10"/>
  <c r="N35" i="11" a="1"/>
  <c r="N35" i="11" s="1"/>
  <c r="M26" i="10"/>
  <c r="H234" i="23" s="1"/>
  <c r="L34" i="10"/>
  <c r="M128" i="10"/>
  <c r="AA48" i="10"/>
  <c r="AI48" i="10" s="1"/>
  <c r="F127" i="23" s="1"/>
  <c r="Z48" i="10"/>
  <c r="AH48" i="10" s="1"/>
  <c r="E127" i="23" s="1"/>
  <c r="AN48" i="10"/>
  <c r="M105" i="10"/>
  <c r="F27" i="12" a="1"/>
  <c r="F27" i="12" s="1"/>
  <c r="R3" i="10"/>
  <c r="AM3" i="10"/>
  <c r="G241" i="23" s="1"/>
  <c r="A10" i="16"/>
  <c r="AG9" i="10"/>
  <c r="AL9" i="10" s="1"/>
  <c r="AM18" i="10"/>
  <c r="G228" i="23" s="1"/>
  <c r="D230" i="23"/>
  <c r="B21" i="16"/>
  <c r="R38" i="10"/>
  <c r="V38" i="10" s="1"/>
  <c r="M41" i="10"/>
  <c r="H121" i="23" s="1"/>
  <c r="L48" i="10"/>
  <c r="M79" i="10"/>
  <c r="B85" i="16"/>
  <c r="D171" i="23"/>
  <c r="A108" i="16"/>
  <c r="K107" i="10"/>
  <c r="AG107" i="10"/>
  <c r="AL107" i="10" s="1"/>
  <c r="N107" i="10" s="1"/>
  <c r="L127" i="10"/>
  <c r="L132" i="10"/>
  <c r="L135" i="10"/>
  <c r="M143" i="10"/>
  <c r="AK35" i="11" a="1"/>
  <c r="AK35" i="11" s="1"/>
  <c r="AF27" i="12" a="1"/>
  <c r="AF27" i="12" s="1"/>
  <c r="Q3" i="10"/>
  <c r="U3" i="10" s="1"/>
  <c r="AN18" i="10"/>
  <c r="AN25" i="10"/>
  <c r="AM25" i="10"/>
  <c r="G233" i="23" s="1"/>
  <c r="R25" i="10"/>
  <c r="V25" i="10"/>
  <c r="P46" i="10"/>
  <c r="M57" i="10"/>
  <c r="H134" i="23" s="1"/>
  <c r="A60" i="16"/>
  <c r="AG59" i="10"/>
  <c r="AL59" i="10" s="1"/>
  <c r="N59" i="10" s="1"/>
  <c r="K59" i="10"/>
  <c r="D161" i="23"/>
  <c r="B71" i="16"/>
  <c r="M71" i="10"/>
  <c r="I164" i="23"/>
  <c r="N75" i="10"/>
  <c r="B108" i="16"/>
  <c r="D220" i="23"/>
  <c r="Q111" i="10"/>
  <c r="U111" i="10"/>
  <c r="R111" i="10"/>
  <c r="K118" i="10"/>
  <c r="W135" i="10"/>
  <c r="N135" i="10"/>
  <c r="R136" i="10"/>
  <c r="V136" i="10"/>
  <c r="Q136" i="10"/>
  <c r="AG138" i="10"/>
  <c r="AL138" i="10" s="1"/>
  <c r="N138" i="10" s="1"/>
  <c r="A139" i="16"/>
  <c r="K138" i="10"/>
  <c r="K142" i="10"/>
  <c r="R144" i="10"/>
  <c r="AM144" i="10"/>
  <c r="U154" i="10"/>
  <c r="AM154" i="10"/>
  <c r="R154" i="10"/>
  <c r="V154" i="10" s="1"/>
  <c r="S154" i="10"/>
  <c r="Q154" i="10"/>
  <c r="T154" i="10"/>
  <c r="A161" i="16"/>
  <c r="AG160" i="10"/>
  <c r="AL160" i="10" s="1"/>
  <c r="N160" i="10" s="1"/>
  <c r="O160" i="10" s="1"/>
  <c r="AN35" i="11" a="1"/>
  <c r="AN35" i="11" s="1"/>
  <c r="AT37" i="11" a="1"/>
  <c r="AT37" i="11" s="1"/>
  <c r="AY38" i="11" a="1"/>
  <c r="AY38" i="11" s="1"/>
  <c r="F50" i="11" a="1"/>
  <c r="F50" i="11" s="1"/>
  <c r="AZ8" i="12" a="1"/>
  <c r="AZ8" i="12" s="1"/>
  <c r="O5" i="10"/>
  <c r="S5" i="10" s="1"/>
  <c r="AB5" i="10" s="1"/>
  <c r="D79" i="24"/>
  <c r="B31" i="16"/>
  <c r="D121" i="23"/>
  <c r="B42" i="16"/>
  <c r="A86" i="16"/>
  <c r="AG85" i="10"/>
  <c r="AL85" i="10" s="1"/>
  <c r="AH124" i="10"/>
  <c r="R134" i="10"/>
  <c r="AA134" i="10" s="1"/>
  <c r="V134" i="10"/>
  <c r="Q134" i="10"/>
  <c r="X160" i="10"/>
  <c r="X164" i="10"/>
  <c r="CC35" i="11" a="1"/>
  <c r="CC35" i="11" s="1"/>
  <c r="E38" i="11" a="1"/>
  <c r="E38" i="11" s="1"/>
  <c r="B22" i="15"/>
  <c r="B21" i="15"/>
  <c r="B20" i="15"/>
  <c r="B23" i="15"/>
  <c r="M160" i="10"/>
  <c r="M166" i="10"/>
  <c r="M144" i="10"/>
  <c r="L121" i="10"/>
  <c r="M118" i="10"/>
  <c r="L101" i="10"/>
  <c r="L66" i="10"/>
  <c r="L58" i="10"/>
  <c r="L39" i="10"/>
  <c r="AM39" i="10" s="1"/>
  <c r="G193" i="23" s="1"/>
  <c r="M112" i="10"/>
  <c r="L161" i="10"/>
  <c r="L94" i="10"/>
  <c r="L70" i="10"/>
  <c r="L27" i="10"/>
  <c r="L15" i="10"/>
  <c r="M117" i="10"/>
  <c r="M78" i="10"/>
  <c r="H167" i="23" s="1"/>
  <c r="L125" i="10"/>
  <c r="M130" i="10"/>
  <c r="M50" i="10"/>
  <c r="A63" i="1"/>
  <c r="L112" i="10"/>
  <c r="L82" i="10"/>
  <c r="L46" i="10"/>
  <c r="M30" i="10"/>
  <c r="H79" i="24" s="1"/>
  <c r="M38" i="10"/>
  <c r="H192" i="23" s="1"/>
  <c r="M8" i="10"/>
  <c r="M157" i="10"/>
  <c r="L124" i="10"/>
  <c r="L88" i="10"/>
  <c r="L73" i="10"/>
  <c r="L72" i="10"/>
  <c r="M47" i="10"/>
  <c r="H126" i="23" s="1"/>
  <c r="L33" i="10"/>
  <c r="M20" i="10"/>
  <c r="H230" i="23" s="1"/>
  <c r="L2" i="10"/>
  <c r="L157" i="10"/>
  <c r="M137" i="10"/>
  <c r="M123" i="10"/>
  <c r="L47" i="10"/>
  <c r="L20" i="10"/>
  <c r="M12" i="10"/>
  <c r="H225" i="23" s="1"/>
  <c r="M102" i="10"/>
  <c r="L137" i="10"/>
  <c r="M136" i="10"/>
  <c r="M103" i="10"/>
  <c r="M29" i="10"/>
  <c r="H236" i="23" s="1"/>
  <c r="L152" i="10"/>
  <c r="M18" i="10"/>
  <c r="H228" i="23" s="1"/>
  <c r="L10" i="10"/>
  <c r="M154" i="10"/>
  <c r="M155" i="10"/>
  <c r="L122" i="10"/>
  <c r="L71" i="10"/>
  <c r="M45" i="10"/>
  <c r="L85" i="10"/>
  <c r="L131" i="10"/>
  <c r="M91" i="10"/>
  <c r="H212" i="23" s="1"/>
  <c r="M88" i="10"/>
  <c r="M95" i="10"/>
  <c r="H87" i="24" s="1"/>
  <c r="M42" i="10"/>
  <c r="H122" i="23" s="1"/>
  <c r="L91" i="10"/>
  <c r="M89" i="10"/>
  <c r="H210" i="23" s="1"/>
  <c r="M90" i="10"/>
  <c r="H211" i="23" s="1"/>
  <c r="L81" i="10"/>
  <c r="L119" i="10"/>
  <c r="AN119" i="10" s="1"/>
  <c r="L42" i="10"/>
  <c r="M69" i="10"/>
  <c r="M148" i="10"/>
  <c r="M113" i="10"/>
  <c r="L96" i="10"/>
  <c r="L163" i="10"/>
  <c r="L7" i="10"/>
  <c r="M75" i="10"/>
  <c r="H164" i="23" s="1"/>
  <c r="M51" i="10"/>
  <c r="L145" i="10"/>
  <c r="L139" i="10"/>
  <c r="M124" i="10"/>
  <c r="L67" i="10"/>
  <c r="D244" i="23"/>
  <c r="B8" i="16"/>
  <c r="M24" i="10"/>
  <c r="H232" i="23" s="1"/>
  <c r="L113" i="10"/>
  <c r="Q123" i="10"/>
  <c r="AA149" i="10"/>
  <c r="BH50" i="11" a="1"/>
  <c r="BH50" i="11" s="1"/>
  <c r="R92" i="10"/>
  <c r="Q92" i="10"/>
  <c r="F38" i="11" a="1"/>
  <c r="F38" i="11" s="1"/>
  <c r="D240" i="23"/>
  <c r="B3" i="16"/>
  <c r="R15" i="10"/>
  <c r="V15" i="10" s="1"/>
  <c r="M27" i="10"/>
  <c r="M35" i="10"/>
  <c r="H80" i="24" s="1"/>
  <c r="V39" i="10"/>
  <c r="D131" i="23"/>
  <c r="B54" i="16"/>
  <c r="D134" i="23"/>
  <c r="B58" i="16"/>
  <c r="L63" i="10"/>
  <c r="I159" i="23"/>
  <c r="W66" i="10"/>
  <c r="A83" i="16"/>
  <c r="K82" i="10"/>
  <c r="AG82" i="10"/>
  <c r="AL82" i="10" s="1"/>
  <c r="N82" i="10" s="1"/>
  <c r="M83" i="10"/>
  <c r="H170" i="23" s="1"/>
  <c r="D210" i="23"/>
  <c r="B90" i="16"/>
  <c r="A101" i="16"/>
  <c r="AG100" i="10"/>
  <c r="AL100" i="10" s="1"/>
  <c r="N100" i="10" s="1"/>
  <c r="F5" i="8"/>
  <c r="H5" i="8" s="1"/>
  <c r="M23" i="10"/>
  <c r="H231" i="23" s="1"/>
  <c r="A34" i="16"/>
  <c r="AG33" i="10"/>
  <c r="AL33" i="10" s="1"/>
  <c r="N33" i="10" s="1"/>
  <c r="K33" i="10"/>
  <c r="Q39" i="10"/>
  <c r="M63" i="10"/>
  <c r="M109" i="10"/>
  <c r="V123" i="10"/>
  <c r="Q2" i="10"/>
  <c r="R2" i="10"/>
  <c r="AA2" i="10" s="1"/>
  <c r="AI2" i="10" s="1"/>
  <c r="I96" i="24"/>
  <c r="W22" i="10"/>
  <c r="L26" i="10"/>
  <c r="Q57" i="10"/>
  <c r="U57" i="10" s="1"/>
  <c r="AN57" i="10"/>
  <c r="L62" i="10"/>
  <c r="AM77" i="10"/>
  <c r="G166" i="23" s="1"/>
  <c r="R77" i="10"/>
  <c r="AA77" i="10" s="1"/>
  <c r="AI77" i="10" s="1"/>
  <c r="F166" i="23" s="1"/>
  <c r="Q77" i="10"/>
  <c r="M101" i="10"/>
  <c r="Z113" i="10"/>
  <c r="AH113" i="10" s="1"/>
  <c r="A126" i="16"/>
  <c r="AG125" i="10"/>
  <c r="AL125" i="10" s="1"/>
  <c r="N125" i="10" s="1"/>
  <c r="K125" i="10"/>
  <c r="L136" i="10"/>
  <c r="AN149" i="10"/>
  <c r="L151" i="10"/>
  <c r="D160" i="16"/>
  <c r="AK159" i="10"/>
  <c r="AJ159" i="10" s="1"/>
  <c r="K161" i="10"/>
  <c r="A162" i="16"/>
  <c r="AG161" i="10"/>
  <c r="AL161" i="10" s="1"/>
  <c r="N161" i="10" s="1"/>
  <c r="I228" i="23"/>
  <c r="N18" i="10"/>
  <c r="W18" i="10"/>
  <c r="AH35" i="11" a="1"/>
  <c r="AH35" i="11" s="1"/>
  <c r="L38" i="10"/>
  <c r="A68" i="16"/>
  <c r="AG67" i="10"/>
  <c r="AL67" i="10" s="1"/>
  <c r="N67" i="10" s="1"/>
  <c r="AN135" i="10"/>
  <c r="K139" i="10"/>
  <c r="A140" i="16"/>
  <c r="L148" i="10"/>
  <c r="M151" i="10"/>
  <c r="L25" i="10"/>
  <c r="Q29" i="10"/>
  <c r="V29" i="10"/>
  <c r="R29" i="10"/>
  <c r="R47" i="10"/>
  <c r="AA47" i="10" s="1"/>
  <c r="AI47" i="10" s="1"/>
  <c r="F126" i="23" s="1"/>
  <c r="Q47" i="10"/>
  <c r="L53" i="10"/>
  <c r="R57" i="10"/>
  <c r="CP27" i="11"/>
  <c r="CF56" i="11" a="1"/>
  <c r="CF56" i="11" s="1"/>
  <c r="BT56" i="11" a="1"/>
  <c r="BT56" i="11" s="1"/>
  <c r="BA56" i="11" a="1"/>
  <c r="BA56" i="11" s="1"/>
  <c r="P56" i="11" a="1"/>
  <c r="P56" i="11" s="1"/>
  <c r="AI56" i="11" a="1"/>
  <c r="AI56" i="11" s="1"/>
  <c r="BR56" i="11" a="1"/>
  <c r="BR56" i="11" s="1"/>
  <c r="AZ56" i="11" a="1"/>
  <c r="AZ56" i="11" s="1"/>
  <c r="O56" i="11" a="1"/>
  <c r="O56" i="11" s="1"/>
  <c r="AR56" i="11" a="1"/>
  <c r="AR56" i="11" s="1"/>
  <c r="Y56" i="11" a="1"/>
  <c r="Y56" i="11" s="1"/>
  <c r="G56" i="11" a="1"/>
  <c r="G56" i="11" s="1"/>
  <c r="CG56" i="11" a="1"/>
  <c r="CG56" i="11" s="1"/>
  <c r="AO56" i="11" a="1"/>
  <c r="AO56" i="11" s="1"/>
  <c r="BL56" i="11" a="1"/>
  <c r="BL56" i="11" s="1"/>
  <c r="AN56" i="11" a="1"/>
  <c r="AN56" i="11" s="1"/>
  <c r="CE56" i="11" a="1"/>
  <c r="CE56" i="11" s="1"/>
  <c r="BI56" i="11" a="1"/>
  <c r="BI56" i="11" s="1"/>
  <c r="Q56" i="11" a="1"/>
  <c r="Q56" i="11" s="1"/>
  <c r="BB56" i="11" a="1"/>
  <c r="BB56" i="11" s="1"/>
  <c r="AC56" i="11" a="1"/>
  <c r="AC56" i="11" s="1"/>
  <c r="AY56" i="11" a="1"/>
  <c r="AY56" i="11" s="1"/>
  <c r="F56" i="11" a="1"/>
  <c r="F56" i="11" s="1"/>
  <c r="CQ27" i="11"/>
  <c r="BF56" i="11" a="1"/>
  <c r="BF56" i="11" s="1"/>
  <c r="U56" i="11" a="1"/>
  <c r="U56" i="11" s="1"/>
  <c r="BE56" i="11" a="1"/>
  <c r="BE56" i="11" s="1"/>
  <c r="BD56" i="11" a="1"/>
  <c r="BD56" i="11" s="1"/>
  <c r="X56" i="11" a="1"/>
  <c r="X56" i="11" s="1"/>
  <c r="CC56" i="11" a="1"/>
  <c r="CC56" i="11" s="1"/>
  <c r="CB56" i="11" a="1"/>
  <c r="CB56" i="11" s="1"/>
  <c r="CD56" i="11" a="1"/>
  <c r="CD56" i="11" s="1"/>
  <c r="W56" i="11" a="1"/>
  <c r="W56" i="11" s="1"/>
  <c r="AW56" i="11" a="1"/>
  <c r="AW56" i="11" s="1"/>
  <c r="AM56" i="11" a="1"/>
  <c r="AM56" i="11" s="1"/>
  <c r="I56" i="11" a="1"/>
  <c r="I56" i="11" s="1"/>
  <c r="BG56" i="11" a="1"/>
  <c r="BG56" i="11" s="1"/>
  <c r="AJ56" i="11" a="1"/>
  <c r="AJ56" i="11" s="1"/>
  <c r="CA56" i="11" a="1"/>
  <c r="CA56" i="11" s="1"/>
  <c r="AG56" i="11" a="1"/>
  <c r="AG56" i="11" s="1"/>
  <c r="AD56" i="11" a="1"/>
  <c r="AD56" i="11" s="1"/>
  <c r="K56" i="11" a="1"/>
  <c r="K56" i="11" s="1"/>
  <c r="BN56" i="11" a="1"/>
  <c r="BN56" i="11" s="1"/>
  <c r="J56" i="11" a="1"/>
  <c r="J56" i="11" s="1"/>
  <c r="L29" i="10"/>
  <c r="M33" i="10"/>
  <c r="H190" i="23" s="1"/>
  <c r="R40" i="10"/>
  <c r="V40" i="10" s="1"/>
  <c r="Q40" i="10"/>
  <c r="AA49" i="10"/>
  <c r="AI49" i="10" s="1"/>
  <c r="Q84" i="10"/>
  <c r="R84" i="10"/>
  <c r="V84" i="10"/>
  <c r="M94" i="10"/>
  <c r="H86" i="24" s="1"/>
  <c r="M97" i="10"/>
  <c r="H88" i="24" s="1"/>
  <c r="L100" i="10"/>
  <c r="L126" i="10"/>
  <c r="AA127" i="10"/>
  <c r="AI127" i="10" s="1"/>
  <c r="AA56" i="11" a="1"/>
  <c r="AA56" i="11" s="1"/>
  <c r="AG22" i="10"/>
  <c r="AL22" i="10" s="1"/>
  <c r="N22" i="10" s="1"/>
  <c r="AA52" i="10"/>
  <c r="AI52" i="10" s="1"/>
  <c r="F130" i="23" s="1"/>
  <c r="L65" i="10"/>
  <c r="D208" i="23"/>
  <c r="B88" i="16"/>
  <c r="M126" i="10"/>
  <c r="AA141" i="10"/>
  <c r="AI141" i="10" s="1"/>
  <c r="Z141" i="10"/>
  <c r="AH141" i="10" s="1"/>
  <c r="L147" i="10"/>
  <c r="R150" i="10"/>
  <c r="Q150" i="10"/>
  <c r="V150" i="10"/>
  <c r="AM150" i="10"/>
  <c r="AG3" i="10"/>
  <c r="AL3" i="10" s="1"/>
  <c r="N3" i="10" s="1"/>
  <c r="AA25" i="10"/>
  <c r="Z25" i="10"/>
  <c r="AH25" i="10" s="1"/>
  <c r="E233" i="23" s="1"/>
  <c r="M43" i="10"/>
  <c r="H123" i="23" s="1"/>
  <c r="D124" i="23"/>
  <c r="B46" i="16"/>
  <c r="U47" i="10"/>
  <c r="L52" i="10"/>
  <c r="L61" i="10"/>
  <c r="L84" i="10"/>
  <c r="M111" i="10"/>
  <c r="AG118" i="10"/>
  <c r="AL118" i="10" s="1"/>
  <c r="N118" i="10" s="1"/>
  <c r="AN151" i="10"/>
  <c r="W161" i="10"/>
  <c r="L165" i="10"/>
  <c r="BW49" i="11" a="1"/>
  <c r="BW49" i="11" s="1"/>
  <c r="BK49" i="11" a="1"/>
  <c r="BK49" i="11" s="1"/>
  <c r="AN49" i="11" a="1"/>
  <c r="AN49" i="11" s="1"/>
  <c r="Q49" i="11" a="1"/>
  <c r="Q49" i="11" s="1"/>
  <c r="CH49" i="11" a="1"/>
  <c r="CH49" i="11" s="1"/>
  <c r="BV49" i="11" a="1"/>
  <c r="BV49" i="11" s="1"/>
  <c r="AY49" i="11" a="1"/>
  <c r="AY49" i="11" s="1"/>
  <c r="AB49" i="11" a="1"/>
  <c r="AB49" i="11" s="1"/>
  <c r="E49" i="11" a="1"/>
  <c r="E49" i="11" s="1"/>
  <c r="BQ49" i="11" a="1"/>
  <c r="BQ49" i="11" s="1"/>
  <c r="AT49" i="11" a="1"/>
  <c r="AT49" i="11" s="1"/>
  <c r="W49" i="11" a="1"/>
  <c r="W49" i="11" s="1"/>
  <c r="BZ49" i="11" a="1"/>
  <c r="BZ49" i="11" s="1"/>
  <c r="BM49" i="11" a="1"/>
  <c r="BM49" i="11" s="1"/>
  <c r="K49" i="11" a="1"/>
  <c r="K49" i="11" s="1"/>
  <c r="CC49" i="11" a="1"/>
  <c r="CC49" i="11" s="1"/>
  <c r="BO49" i="11" a="1"/>
  <c r="BO49" i="11" s="1"/>
  <c r="Y49" i="11" a="1"/>
  <c r="Y49" i="11" s="1"/>
  <c r="CA49" i="11" a="1"/>
  <c r="CA49" i="11" s="1"/>
  <c r="AX49" i="11" a="1"/>
  <c r="AX49" i="11" s="1"/>
  <c r="I49" i="11" a="1"/>
  <c r="I49" i="11" s="1"/>
  <c r="BX49" i="11" a="1"/>
  <c r="BX49" i="11" s="1"/>
  <c r="BI49" i="11" a="1"/>
  <c r="BI49" i="11" s="1"/>
  <c r="T49" i="11" a="1"/>
  <c r="T49" i="11" s="1"/>
  <c r="F49" i="11" a="1"/>
  <c r="F49" i="11" s="1"/>
  <c r="AQ49" i="11" a="1"/>
  <c r="AQ49" i="11" s="1"/>
  <c r="J49" i="11" a="1"/>
  <c r="J49" i="11" s="1"/>
  <c r="AS49" i="11" a="1"/>
  <c r="AS49" i="11" s="1"/>
  <c r="AC49" i="11" a="1"/>
  <c r="AC49" i="11" s="1"/>
  <c r="CB49" i="11" a="1"/>
  <c r="CB49" i="11" s="1"/>
  <c r="AR49" i="11" a="1"/>
  <c r="AR49" i="11" s="1"/>
  <c r="Z49" i="11" a="1"/>
  <c r="Z49" i="11" s="1"/>
  <c r="BH49" i="11" a="1"/>
  <c r="BH49" i="11" s="1"/>
  <c r="G49" i="11" a="1"/>
  <c r="G49" i="11" s="1"/>
  <c r="X49" i="11" a="1"/>
  <c r="X49" i="11" s="1"/>
  <c r="BB49" i="11" a="1"/>
  <c r="BB49" i="11" s="1"/>
  <c r="AI49" i="11" a="1"/>
  <c r="AI49" i="11" s="1"/>
  <c r="BC49" i="11" a="1"/>
  <c r="BC49" i="11" s="1"/>
  <c r="M49" i="11" a="1"/>
  <c r="M49" i="11" s="1"/>
  <c r="BU49" i="11" a="1"/>
  <c r="BU49" i="11" s="1"/>
  <c r="AF49" i="11" a="1"/>
  <c r="AF49" i="11" s="1"/>
  <c r="L49" i="11" a="1"/>
  <c r="L49" i="11" s="1"/>
  <c r="BA49" i="11" a="1"/>
  <c r="BA49" i="11" s="1"/>
  <c r="BT49" i="11" a="1"/>
  <c r="BT49" i="11" s="1"/>
  <c r="AZ49" i="11" a="1"/>
  <c r="AZ49" i="11" s="1"/>
  <c r="AE49" i="11" a="1"/>
  <c r="AE49" i="11" s="1"/>
  <c r="H49" i="11" a="1"/>
  <c r="H49" i="11" s="1"/>
  <c r="U49" i="11" a="1"/>
  <c r="U49" i="11" s="1"/>
  <c r="AO49" i="11" a="1"/>
  <c r="AO49" i="11" s="1"/>
  <c r="S49" i="11" a="1"/>
  <c r="S49" i="11" s="1"/>
  <c r="CE49" i="11" a="1"/>
  <c r="CE49" i="11" s="1"/>
  <c r="AW49" i="11" a="1"/>
  <c r="AW49" i="11" s="1"/>
  <c r="CD49" i="11" a="1"/>
  <c r="CD49" i="11" s="1"/>
  <c r="O49" i="11" a="1"/>
  <c r="O49" i="11" s="1"/>
  <c r="AV49" i="11" a="1"/>
  <c r="AV49" i="11" s="1"/>
  <c r="R49" i="11" a="1"/>
  <c r="R49" i="11" s="1"/>
  <c r="P49" i="11" a="1"/>
  <c r="P49" i="11" s="1"/>
  <c r="BY49" i="11" a="1"/>
  <c r="BY49" i="11" s="1"/>
  <c r="AU49" i="11" a="1"/>
  <c r="AU49" i="11" s="1"/>
  <c r="BN49" i="11" a="1"/>
  <c r="BN49" i="11" s="1"/>
  <c r="AK49" i="11" a="1"/>
  <c r="AK49" i="11" s="1"/>
  <c r="BS49" i="11" a="1"/>
  <c r="BS49" i="11" s="1"/>
  <c r="AD49" i="11" a="1"/>
  <c r="AD49" i="11" s="1"/>
  <c r="CG49" i="11" a="1"/>
  <c r="CG49" i="11" s="1"/>
  <c r="AJ49" i="11" a="1"/>
  <c r="AJ49" i="11" s="1"/>
  <c r="BR49" i="11" a="1"/>
  <c r="BR49" i="11" s="1"/>
  <c r="CF49" i="11" a="1"/>
  <c r="CF49" i="11" s="1"/>
  <c r="AH49" i="11" a="1"/>
  <c r="AH49" i="11" s="1"/>
  <c r="AG49" i="11" a="1"/>
  <c r="AG49" i="11" s="1"/>
  <c r="BJ49" i="11" a="1"/>
  <c r="BJ49" i="11" s="1"/>
  <c r="N49" i="11" a="1"/>
  <c r="N49" i="11" s="1"/>
  <c r="BG49" i="11" a="1"/>
  <c r="BG49" i="11" s="1"/>
  <c r="BF49" i="11" a="1"/>
  <c r="BF49" i="11" s="1"/>
  <c r="AM49" i="11" a="1"/>
  <c r="AM49" i="11" s="1"/>
  <c r="AL49" i="11" a="1"/>
  <c r="AL49" i="11" s="1"/>
  <c r="BN35" i="11" a="1"/>
  <c r="BN35" i="11" s="1"/>
  <c r="BG38" i="11" a="1"/>
  <c r="BG38" i="11" s="1"/>
  <c r="Q50" i="11" a="1"/>
  <c r="Q50" i="11" s="1"/>
  <c r="L17" i="10"/>
  <c r="AM21" i="10"/>
  <c r="G95" i="24" s="1"/>
  <c r="AN21" i="10"/>
  <c r="R21" i="10"/>
  <c r="AA21" i="10" s="1"/>
  <c r="Q21" i="10"/>
  <c r="P24" i="10"/>
  <c r="Q25" i="10"/>
  <c r="I51" i="24"/>
  <c r="W40" i="10"/>
  <c r="AM56" i="10"/>
  <c r="R56" i="10"/>
  <c r="Q56" i="10"/>
  <c r="U56" i="10" s="1"/>
  <c r="L78" i="10"/>
  <c r="P81" i="10"/>
  <c r="I171" i="23"/>
  <c r="N84" i="10"/>
  <c r="W84" i="10"/>
  <c r="M93" i="10"/>
  <c r="H214" i="23" s="1"/>
  <c r="P99" i="10"/>
  <c r="A107" i="16"/>
  <c r="K106" i="10"/>
  <c r="AG106" i="10"/>
  <c r="AL106" i="10" s="1"/>
  <c r="N106" i="10" s="1"/>
  <c r="M107" i="10"/>
  <c r="AG122" i="10"/>
  <c r="AL122" i="10" s="1"/>
  <c r="N122" i="10" s="1"/>
  <c r="A123" i="16"/>
  <c r="K122" i="10"/>
  <c r="V141" i="10"/>
  <c r="Q141" i="10"/>
  <c r="A153" i="16"/>
  <c r="AG152" i="10"/>
  <c r="AL152" i="10" s="1"/>
  <c r="A156" i="16"/>
  <c r="AG155" i="10"/>
  <c r="AL155" i="10" s="1"/>
  <c r="N155" i="10" s="1"/>
  <c r="M161" i="10"/>
  <c r="BW37" i="11" a="1"/>
  <c r="BW37" i="11" s="1"/>
  <c r="BW27" i="12" a="1"/>
  <c r="BW27" i="12" s="1"/>
  <c r="L129" i="10"/>
  <c r="V146" i="10"/>
  <c r="R146" i="10"/>
  <c r="AA146" i="10" s="1"/>
  <c r="AI146" i="10" s="1"/>
  <c r="M163" i="10"/>
  <c r="BN38" i="11" a="1"/>
  <c r="BN38" i="11" s="1"/>
  <c r="AQ38" i="11" a="1"/>
  <c r="AQ38" i="11" s="1"/>
  <c r="T38" i="11" a="1"/>
  <c r="T38" i="11" s="1"/>
  <c r="H38" i="11" a="1"/>
  <c r="H38" i="11" s="1"/>
  <c r="BY38" i="11" a="1"/>
  <c r="BY38" i="11" s="1"/>
  <c r="BB38" i="11" a="1"/>
  <c r="BB38" i="11" s="1"/>
  <c r="AE38" i="11" a="1"/>
  <c r="AE38" i="11" s="1"/>
  <c r="S38" i="11" a="1"/>
  <c r="S38" i="11" s="1"/>
  <c r="CE38" i="11" a="1"/>
  <c r="CE38" i="11" s="1"/>
  <c r="BH38" i="11" a="1"/>
  <c r="BH38" i="11" s="1"/>
  <c r="AK38" i="11" a="1"/>
  <c r="AK38" i="11" s="1"/>
  <c r="N38" i="11" a="1"/>
  <c r="N38" i="11" s="1"/>
  <c r="BR38" i="11" a="1"/>
  <c r="BR38" i="11" s="1"/>
  <c r="BE38" i="11" a="1"/>
  <c r="BE38" i="11" s="1"/>
  <c r="AR38" i="11" a="1"/>
  <c r="AR38" i="11" s="1"/>
  <c r="CG38" i="11" a="1"/>
  <c r="CG38" i="11" s="1"/>
  <c r="BS38" i="11" a="1"/>
  <c r="BS38" i="11" s="1"/>
  <c r="O38" i="11" a="1"/>
  <c r="O38" i="11" s="1"/>
  <c r="BQ38" i="11" a="1"/>
  <c r="BQ38" i="11" s="1"/>
  <c r="AA38" i="11" a="1"/>
  <c r="AA38" i="11" s="1"/>
  <c r="M38" i="11" a="1"/>
  <c r="M38" i="11" s="1"/>
  <c r="CB38" i="11" a="1"/>
  <c r="CB38" i="11" s="1"/>
  <c r="AL38" i="11" a="1"/>
  <c r="AL38" i="11" s="1"/>
  <c r="X38" i="11" a="1"/>
  <c r="X38" i="11" s="1"/>
  <c r="CH38" i="11" a="1"/>
  <c r="CH38" i="11" s="1"/>
  <c r="AZ38" i="11" a="1"/>
  <c r="AZ38" i="11" s="1"/>
  <c r="AJ38" i="11" a="1"/>
  <c r="AJ38" i="11" s="1"/>
  <c r="U38" i="11" a="1"/>
  <c r="U38" i="11" s="1"/>
  <c r="AC38" i="11" a="1"/>
  <c r="AC38" i="11" s="1"/>
  <c r="L38" i="11" a="1"/>
  <c r="L38" i="11" s="1"/>
  <c r="BU38" i="11" a="1"/>
  <c r="BU38" i="11" s="1"/>
  <c r="BC38" i="11" a="1"/>
  <c r="BC38" i="11" s="1"/>
  <c r="BA38" i="11" a="1"/>
  <c r="BA38" i="11" s="1"/>
  <c r="R38" i="11" a="1"/>
  <c r="R38" i="11" s="1"/>
  <c r="BT38" i="11" a="1"/>
  <c r="BT38" i="11" s="1"/>
  <c r="AI38" i="11" a="1"/>
  <c r="AI38" i="11" s="1"/>
  <c r="CC38" i="11" a="1"/>
  <c r="CC38" i="11" s="1"/>
  <c r="BK38" i="11" a="1"/>
  <c r="BK38" i="11" s="1"/>
  <c r="AT38" i="11" a="1"/>
  <c r="AT38" i="11" s="1"/>
  <c r="J38" i="11" a="1"/>
  <c r="J38" i="11" s="1"/>
  <c r="BL38" i="11" a="1"/>
  <c r="BL38" i="11" s="1"/>
  <c r="AP38" i="11" a="1"/>
  <c r="AP38" i="11" s="1"/>
  <c r="V38" i="11" a="1"/>
  <c r="V38" i="11" s="1"/>
  <c r="BJ38" i="11" a="1"/>
  <c r="BJ38" i="11" s="1"/>
  <c r="AO38" i="11" a="1"/>
  <c r="AO38" i="11" s="1"/>
  <c r="CF38" i="11" a="1"/>
  <c r="CF38" i="11" s="1"/>
  <c r="AN38" i="11" a="1"/>
  <c r="AN38" i="11" s="1"/>
  <c r="BX38" i="11" a="1"/>
  <c r="BX38" i="11" s="1"/>
  <c r="BD38" i="11" a="1"/>
  <c r="BD38" i="11" s="1"/>
  <c r="AG38" i="11" a="1"/>
  <c r="AG38" i="11" s="1"/>
  <c r="K38" i="11" a="1"/>
  <c r="K38" i="11" s="1"/>
  <c r="BW38" i="11" a="1"/>
  <c r="BW38" i="11" s="1"/>
  <c r="AF38" i="11" a="1"/>
  <c r="AF38" i="11" s="1"/>
  <c r="I38" i="11" a="1"/>
  <c r="I38" i="11" s="1"/>
  <c r="AW38" i="11" a="1"/>
  <c r="AW38" i="11" s="1"/>
  <c r="Q38" i="11" a="1"/>
  <c r="Q38" i="11" s="1"/>
  <c r="BZ38" i="11" a="1"/>
  <c r="BZ38" i="11" s="1"/>
  <c r="AV38" i="11" a="1"/>
  <c r="AV38" i="11" s="1"/>
  <c r="P38" i="11" a="1"/>
  <c r="P38" i="11" s="1"/>
  <c r="AS38" i="11" a="1"/>
  <c r="AS38" i="11" s="1"/>
  <c r="AU38" i="11" a="1"/>
  <c r="AU38" i="11" s="1"/>
  <c r="BV38" i="11" a="1"/>
  <c r="BV38" i="11" s="1"/>
  <c r="BP38" i="11" a="1"/>
  <c r="BP38" i="11" s="1"/>
  <c r="Z38" i="11" a="1"/>
  <c r="Z38" i="11" s="1"/>
  <c r="BO38" i="11" a="1"/>
  <c r="BO38" i="11" s="1"/>
  <c r="BI38" i="11" a="1"/>
  <c r="BI38" i="11" s="1"/>
  <c r="Y38" i="11" a="1"/>
  <c r="Y38" i="11" s="1"/>
  <c r="W38" i="11" a="1"/>
  <c r="W38" i="11" s="1"/>
  <c r="BM38" i="11" a="1"/>
  <c r="BM38" i="11" s="1"/>
  <c r="AX38" i="11" a="1"/>
  <c r="AX38" i="11" s="1"/>
  <c r="AM38" i="11" a="1"/>
  <c r="AM38" i="11" s="1"/>
  <c r="CA38" i="11" a="1"/>
  <c r="CA38" i="11" s="1"/>
  <c r="AB38" i="11" a="1"/>
  <c r="AB38" i="11" s="1"/>
  <c r="L14" i="10"/>
  <c r="AN14" i="10" s="1"/>
  <c r="AG53" i="10"/>
  <c r="AL53" i="10" s="1"/>
  <c r="N53" i="10" s="1"/>
  <c r="A54" i="16"/>
  <c r="A58" i="16"/>
  <c r="K57" i="10"/>
  <c r="AG57" i="10"/>
  <c r="AL57" i="10" s="1"/>
  <c r="N57" i="10" s="1"/>
  <c r="M80" i="10"/>
  <c r="H66" i="24" s="1"/>
  <c r="AG89" i="10"/>
  <c r="AL89" i="10" s="1"/>
  <c r="N89" i="10" s="1"/>
  <c r="A90" i="16"/>
  <c r="K89" i="10"/>
  <c r="R95" i="10"/>
  <c r="V95" i="10" s="1"/>
  <c r="Q95" i="10"/>
  <c r="W122" i="10"/>
  <c r="M4" i="10"/>
  <c r="H242" i="23" s="1"/>
  <c r="R8" i="10"/>
  <c r="V8" i="10" s="1"/>
  <c r="Q8" i="10"/>
  <c r="AA35" i="10"/>
  <c r="L69" i="10"/>
  <c r="L77" i="10"/>
  <c r="AN77" i="10" s="1"/>
  <c r="A127" i="16"/>
  <c r="AG126" i="10"/>
  <c r="AL126" i="10" s="1"/>
  <c r="N126" i="10" s="1"/>
  <c r="K126" i="10"/>
  <c r="CR4" i="11"/>
  <c r="CW4" i="11" s="1"/>
  <c r="CS4" i="11"/>
  <c r="H66" i="22"/>
  <c r="I66" i="22" s="1"/>
  <c r="F44" i="10"/>
  <c r="P44" i="10" s="1"/>
  <c r="L3" i="10"/>
  <c r="L18" i="10"/>
  <c r="AH38" i="11" a="1"/>
  <c r="AH38" i="11" s="1"/>
  <c r="M72" i="10"/>
  <c r="H162" i="23" s="1"/>
  <c r="L79" i="10"/>
  <c r="Z144" i="10"/>
  <c r="AA144" i="10"/>
  <c r="Z152" i="10"/>
  <c r="AH152" i="10" s="1"/>
  <c r="BV50" i="11" a="1"/>
  <c r="BV50" i="11" s="1"/>
  <c r="A21" i="16"/>
  <c r="K20" i="10"/>
  <c r="L41" i="10"/>
  <c r="I168" i="23"/>
  <c r="W79" i="10"/>
  <c r="M108" i="10"/>
  <c r="AA115" i="10"/>
  <c r="Z115" i="10"/>
  <c r="L128" i="10"/>
  <c r="AN155" i="10"/>
  <c r="M53" i="10"/>
  <c r="H131" i="23" s="1"/>
  <c r="M61" i="10"/>
  <c r="H155" i="23" s="1"/>
  <c r="A88" i="16"/>
  <c r="K87" i="10"/>
  <c r="AG87" i="10"/>
  <c r="AL87" i="10" s="1"/>
  <c r="N87" i="10" s="1"/>
  <c r="BF38" i="11" a="1"/>
  <c r="BF38" i="11" s="1"/>
  <c r="I245" i="23"/>
  <c r="W9" i="10"/>
  <c r="N9" i="10"/>
  <c r="M40" i="10"/>
  <c r="H51" i="24" s="1"/>
  <c r="L43" i="10"/>
  <c r="D135" i="23"/>
  <c r="B59" i="16"/>
  <c r="L60" i="10"/>
  <c r="AM65" i="10"/>
  <c r="G158" i="23" s="1"/>
  <c r="R65" i="10"/>
  <c r="AA65" i="10" s="1"/>
  <c r="V65" i="10"/>
  <c r="Q65" i="10"/>
  <c r="Z65" i="10" s="1"/>
  <c r="I167" i="23"/>
  <c r="W78" i="10"/>
  <c r="M84" i="10"/>
  <c r="H171" i="23" s="1"/>
  <c r="V100" i="10"/>
  <c r="R100" i="10"/>
  <c r="Q100" i="10"/>
  <c r="D219" i="23"/>
  <c r="B107" i="16"/>
  <c r="L114" i="10"/>
  <c r="AA120" i="10"/>
  <c r="AI120" i="10" s="1"/>
  <c r="A138" i="16"/>
  <c r="K137" i="10"/>
  <c r="AG137" i="10"/>
  <c r="AL137" i="10" s="1"/>
  <c r="N137" i="10" s="1"/>
  <c r="BP35" i="11" a="1"/>
  <c r="BP35" i="11" s="1"/>
  <c r="BX37" i="11" a="1"/>
  <c r="BX37" i="11" s="1"/>
  <c r="V49" i="11" a="1"/>
  <c r="V49" i="11" s="1"/>
  <c r="AK56" i="11" a="1"/>
  <c r="AK56" i="11" s="1"/>
  <c r="I53" i="24"/>
  <c r="W50" i="10"/>
  <c r="X50" i="10" s="1"/>
  <c r="N50" i="10"/>
  <c r="O50" i="10" s="1"/>
  <c r="M73" i="10"/>
  <c r="H163" i="23" s="1"/>
  <c r="M14" i="10"/>
  <c r="H94" i="24" s="1"/>
  <c r="R73" i="10"/>
  <c r="V73" i="10" s="1"/>
  <c r="Q73" i="10"/>
  <c r="W119" i="10"/>
  <c r="G38" i="11" a="1"/>
  <c r="G38" i="11" s="1"/>
  <c r="B61" i="16"/>
  <c r="D55" i="24"/>
  <c r="M121" i="10"/>
  <c r="AI167" i="10"/>
  <c r="CQ9" i="11"/>
  <c r="AM147" i="10"/>
  <c r="Q147" i="10"/>
  <c r="R147" i="10"/>
  <c r="V147" i="10" s="1"/>
  <c r="L40" i="10"/>
  <c r="K67" i="10"/>
  <c r="Q93" i="10"/>
  <c r="A134" i="16"/>
  <c r="AG133" i="10"/>
  <c r="AL133" i="10" s="1"/>
  <c r="N133" i="10" s="1"/>
  <c r="L140" i="10"/>
  <c r="L150" i="10"/>
  <c r="AN150" i="10" s="1"/>
  <c r="CD38" i="11" a="1"/>
  <c r="CD38" i="11" s="1"/>
  <c r="BR12" i="12" a="1"/>
  <c r="BR12" i="12" s="1"/>
  <c r="AU12" i="12" a="1"/>
  <c r="AU12" i="12" s="1"/>
  <c r="X12" i="12" a="1"/>
  <c r="X12" i="12" s="1"/>
  <c r="CD12" i="12" a="1"/>
  <c r="CD12" i="12" s="1"/>
  <c r="U12" i="12" a="1"/>
  <c r="U12" i="12" s="1"/>
  <c r="I12" i="12" a="1"/>
  <c r="I12" i="12" s="1"/>
  <c r="CC12" i="12" a="1"/>
  <c r="CC12" i="12" s="1"/>
  <c r="BQ12" i="12" a="1"/>
  <c r="BQ12" i="12" s="1"/>
  <c r="BE12" i="12" a="1"/>
  <c r="BE12" i="12" s="1"/>
  <c r="AS12" i="12" a="1"/>
  <c r="AS12" i="12" s="1"/>
  <c r="AG12" i="12" a="1"/>
  <c r="AG12" i="12" s="1"/>
  <c r="BO12" i="12" a="1"/>
  <c r="BO12" i="12" s="1"/>
  <c r="BA12" i="12" a="1"/>
  <c r="BA12" i="12" s="1"/>
  <c r="AM12" i="12" a="1"/>
  <c r="AM12" i="12" s="1"/>
  <c r="BF12" i="12" a="1"/>
  <c r="BF12" i="12" s="1"/>
  <c r="N12" i="12" a="1"/>
  <c r="N12" i="12" s="1"/>
  <c r="BJ12" i="12" a="1"/>
  <c r="BJ12" i="12" s="1"/>
  <c r="AE12" i="12" a="1"/>
  <c r="AE12" i="12" s="1"/>
  <c r="BW12" i="12" a="1"/>
  <c r="BW12" i="12" s="1"/>
  <c r="BT12" i="12" a="1"/>
  <c r="BT12" i="12" s="1"/>
  <c r="BD12" i="12" a="1"/>
  <c r="BD12" i="12" s="1"/>
  <c r="AO12" i="12" a="1"/>
  <c r="AO12" i="12" s="1"/>
  <c r="Z12" i="12" a="1"/>
  <c r="Z12" i="12" s="1"/>
  <c r="J12" i="12" a="1"/>
  <c r="J12" i="12" s="1"/>
  <c r="AR12" i="12" a="1"/>
  <c r="AR12" i="12" s="1"/>
  <c r="BS12" i="12" a="1"/>
  <c r="BS12" i="12" s="1"/>
  <c r="AZ12" i="12" a="1"/>
  <c r="AZ12" i="12" s="1"/>
  <c r="P12" i="12" a="1"/>
  <c r="P12" i="12" s="1"/>
  <c r="CG12" i="12" a="1"/>
  <c r="CG12" i="12" s="1"/>
  <c r="BN12" i="12" a="1"/>
  <c r="BN12" i="12" s="1"/>
  <c r="AV12" i="12" a="1"/>
  <c r="AV12" i="12" s="1"/>
  <c r="AA12" i="12" a="1"/>
  <c r="AA12" i="12" s="1"/>
  <c r="BM12" i="12" a="1"/>
  <c r="BM12" i="12" s="1"/>
  <c r="Y12" i="12" a="1"/>
  <c r="Y12" i="12" s="1"/>
  <c r="F12" i="12" a="1"/>
  <c r="F12" i="12" s="1"/>
  <c r="CF12" i="12" a="1"/>
  <c r="CF12" i="12" s="1"/>
  <c r="AT12" i="12" a="1"/>
  <c r="AT12" i="12" s="1"/>
  <c r="BX12" i="12" a="1"/>
  <c r="BX12" i="12" s="1"/>
  <c r="AK12" i="12" a="1"/>
  <c r="AK12" i="12" s="1"/>
  <c r="R12" i="12" a="1"/>
  <c r="R12" i="12" s="1"/>
  <c r="BV12" i="12" a="1"/>
  <c r="BV12" i="12" s="1"/>
  <c r="BB12" i="12" a="1"/>
  <c r="BB12" i="12" s="1"/>
  <c r="AJ12" i="12" a="1"/>
  <c r="AJ12" i="12" s="1"/>
  <c r="Q12" i="12" a="1"/>
  <c r="Q12" i="12" s="1"/>
  <c r="BH12" i="12" a="1"/>
  <c r="BH12" i="12" s="1"/>
  <c r="AI12" i="12" a="1"/>
  <c r="AI12" i="12" s="1"/>
  <c r="AH12" i="12" a="1"/>
  <c r="AH12" i="12" s="1"/>
  <c r="H12" i="12" a="1"/>
  <c r="H12" i="12" s="1"/>
  <c r="CE12" i="12" a="1"/>
  <c r="CE12" i="12" s="1"/>
  <c r="BG12" i="12" a="1"/>
  <c r="BG12" i="12" s="1"/>
  <c r="AF12" i="12" a="1"/>
  <c r="AF12" i="12" s="1"/>
  <c r="G12" i="12" a="1"/>
  <c r="G12" i="12" s="1"/>
  <c r="E12" i="12" a="1"/>
  <c r="E12" i="12" s="1"/>
  <c r="BU12" i="12" a="1"/>
  <c r="BU12" i="12" s="1"/>
  <c r="AW12" i="12" a="1"/>
  <c r="AW12" i="12" s="1"/>
  <c r="V12" i="12" a="1"/>
  <c r="V12" i="12" s="1"/>
  <c r="AQ12" i="12" a="1"/>
  <c r="AQ12" i="12" s="1"/>
  <c r="BI12" i="12" a="1"/>
  <c r="BI12" i="12" s="1"/>
  <c r="W12" i="12" a="1"/>
  <c r="W12" i="12" s="1"/>
  <c r="CH12" i="12" a="1"/>
  <c r="CH12" i="12" s="1"/>
  <c r="AX12" i="12" a="1"/>
  <c r="AX12" i="12" s="1"/>
  <c r="O12" i="12" a="1"/>
  <c r="O12" i="12" s="1"/>
  <c r="BC12" i="12" a="1"/>
  <c r="BC12" i="12" s="1"/>
  <c r="T12" i="12" a="1"/>
  <c r="T12" i="12" s="1"/>
  <c r="S12" i="12" a="1"/>
  <c r="S12" i="12" s="1"/>
  <c r="AY12" i="12" a="1"/>
  <c r="AY12" i="12" s="1"/>
  <c r="AP12" i="12" a="1"/>
  <c r="AP12" i="12" s="1"/>
  <c r="AL12" i="12" a="1"/>
  <c r="AL12" i="12" s="1"/>
  <c r="AN12" i="12" a="1"/>
  <c r="AN12" i="12" s="1"/>
  <c r="M12" i="12" a="1"/>
  <c r="M12" i="12" s="1"/>
  <c r="M5" i="10"/>
  <c r="CP21" i="11"/>
  <c r="BU50" i="11" a="1"/>
  <c r="BU50" i="11" s="1"/>
  <c r="AO50" i="11" a="1"/>
  <c r="AO50" i="11" s="1"/>
  <c r="X50" i="11" a="1"/>
  <c r="X50" i="11" s="1"/>
  <c r="CC50" i="11" a="1"/>
  <c r="CC50" i="11" s="1"/>
  <c r="BL50" i="11" a="1"/>
  <c r="BL50" i="11" s="1"/>
  <c r="AT50" i="11" a="1"/>
  <c r="AT50" i="11" s="1"/>
  <c r="AD50" i="11" a="1"/>
  <c r="AD50" i="11" s="1"/>
  <c r="M50" i="11" a="1"/>
  <c r="M50" i="11" s="1"/>
  <c r="BP50" i="11" a="1"/>
  <c r="BP50" i="11" s="1"/>
  <c r="CG50" i="11" a="1"/>
  <c r="CG50" i="11" s="1"/>
  <c r="BO50" i="11" a="1"/>
  <c r="BO50" i="11" s="1"/>
  <c r="AX50" i="11" a="1"/>
  <c r="AX50" i="11" s="1"/>
  <c r="AE50" i="11" a="1"/>
  <c r="AE50" i="11" s="1"/>
  <c r="N50" i="11" a="1"/>
  <c r="N50" i="11" s="1"/>
  <c r="BN50" i="11" a="1"/>
  <c r="BN50" i="11" s="1"/>
  <c r="BX50" i="11" a="1"/>
  <c r="BX50" i="11" s="1"/>
  <c r="E50" i="11" a="1"/>
  <c r="E50" i="11" s="1"/>
  <c r="CA50" i="11" a="1"/>
  <c r="CA50" i="11" s="1"/>
  <c r="BF50" i="11" a="1"/>
  <c r="BF50" i="11" s="1"/>
  <c r="BE50" i="11" a="1"/>
  <c r="BE50" i="11" s="1"/>
  <c r="AJ50" i="11" a="1"/>
  <c r="AJ50" i="11" s="1"/>
  <c r="P50" i="11" a="1"/>
  <c r="P50" i="11" s="1"/>
  <c r="BD50" i="11" a="1"/>
  <c r="BD50" i="11" s="1"/>
  <c r="AI50" i="11" a="1"/>
  <c r="AI50" i="11" s="1"/>
  <c r="L50" i="11" a="1"/>
  <c r="L50" i="11" s="1"/>
  <c r="BY50" i="11" a="1"/>
  <c r="BY50" i="11" s="1"/>
  <c r="K50" i="11" a="1"/>
  <c r="K50" i="11" s="1"/>
  <c r="BR50" i="11" a="1"/>
  <c r="BR50" i="11" s="1"/>
  <c r="AA50" i="11" a="1"/>
  <c r="AA50" i="11" s="1"/>
  <c r="BQ50" i="11" a="1"/>
  <c r="BQ50" i="11" s="1"/>
  <c r="W50" i="11" a="1"/>
  <c r="W50" i="11" s="1"/>
  <c r="BG50" i="11" a="1"/>
  <c r="BG50" i="11" s="1"/>
  <c r="AB50" i="11" a="1"/>
  <c r="AB50" i="11" s="1"/>
  <c r="CH50" i="11" a="1"/>
  <c r="CH50" i="11" s="1"/>
  <c r="BB50" i="11" a="1"/>
  <c r="BB50" i="11" s="1"/>
  <c r="Y50" i="11" a="1"/>
  <c r="Y50" i="11" s="1"/>
  <c r="CE50" i="11" a="1"/>
  <c r="CE50" i="11" s="1"/>
  <c r="BA50" i="11" a="1"/>
  <c r="BA50" i="11" s="1"/>
  <c r="V50" i="11" a="1"/>
  <c r="V50" i="11" s="1"/>
  <c r="U50" i="11" a="1"/>
  <c r="U50" i="11" s="1"/>
  <c r="S50" i="11" a="1"/>
  <c r="S50" i="11" s="1"/>
  <c r="CD50" i="11" a="1"/>
  <c r="CD50" i="11" s="1"/>
  <c r="AY50" i="11" a="1"/>
  <c r="AY50" i="11" s="1"/>
  <c r="AR50" i="11" a="1"/>
  <c r="AR50" i="11" s="1"/>
  <c r="AM50" i="11" a="1"/>
  <c r="AM50" i="11" s="1"/>
  <c r="AQ50" i="11" a="1"/>
  <c r="AQ50" i="11" s="1"/>
  <c r="AP50" i="11" a="1"/>
  <c r="AP50" i="11" s="1"/>
  <c r="BS50" i="11" a="1"/>
  <c r="BS50" i="11" s="1"/>
  <c r="CQ21" i="11"/>
  <c r="BM50" i="11" a="1"/>
  <c r="BM50" i="11" s="1"/>
  <c r="R50" i="11" a="1"/>
  <c r="R50" i="11" s="1"/>
  <c r="AU50" i="11" a="1"/>
  <c r="AU50" i="11" s="1"/>
  <c r="AS50" i="11" a="1"/>
  <c r="AS50" i="11" s="1"/>
  <c r="CU23" i="11"/>
  <c r="M35" i="11" a="1"/>
  <c r="M35" i="11" s="1"/>
  <c r="B83" i="16"/>
  <c r="D169" i="23"/>
  <c r="BZ27" i="12" a="1"/>
  <c r="BZ27" i="12" s="1"/>
  <c r="BO27" i="12" a="1"/>
  <c r="BO27" i="12" s="1"/>
  <c r="BD27" i="12" a="1"/>
  <c r="BD27" i="12" s="1"/>
  <c r="AS27" i="12" a="1"/>
  <c r="AS27" i="12" s="1"/>
  <c r="AH27" i="12" a="1"/>
  <c r="AH27" i="12" s="1"/>
  <c r="W27" i="12" a="1"/>
  <c r="W27" i="12" s="1"/>
  <c r="L27" i="12" a="1"/>
  <c r="L27" i="12" s="1"/>
  <c r="CF27" i="12" a="1"/>
  <c r="CF27" i="12" s="1"/>
  <c r="BI27" i="12" a="1"/>
  <c r="BI27" i="12" s="1"/>
  <c r="AL27" i="12" a="1"/>
  <c r="AL27" i="12" s="1"/>
  <c r="O27" i="12" a="1"/>
  <c r="O27" i="12" s="1"/>
  <c r="AG27" i="12" a="1"/>
  <c r="AG27" i="12" s="1"/>
  <c r="U27" i="12" a="1"/>
  <c r="U27" i="12" s="1"/>
  <c r="I27" i="12" a="1"/>
  <c r="I27" i="12" s="1"/>
  <c r="BE27" i="12" a="1"/>
  <c r="BE27" i="12" s="1"/>
  <c r="CC27" i="12" a="1"/>
  <c r="CC27" i="12" s="1"/>
  <c r="BQ27" i="12" a="1"/>
  <c r="BQ27" i="12" s="1"/>
  <c r="AZ27" i="12" a="1"/>
  <c r="AZ27" i="12" s="1"/>
  <c r="X27" i="12" a="1"/>
  <c r="X27" i="12" s="1"/>
  <c r="J27" i="12" a="1"/>
  <c r="J27" i="12" s="1"/>
  <c r="BU27" i="12" a="1"/>
  <c r="BU27" i="12" s="1"/>
  <c r="AQ27" i="12" a="1"/>
  <c r="AQ27" i="12" s="1"/>
  <c r="AC27" i="12" a="1"/>
  <c r="AC27" i="12" s="1"/>
  <c r="N27" i="12" a="1"/>
  <c r="N27" i="12" s="1"/>
  <c r="CH27" i="12" a="1"/>
  <c r="CH27" i="12" s="1"/>
  <c r="BS27" i="12" a="1"/>
  <c r="BS27" i="12" s="1"/>
  <c r="BC27" i="12" a="1"/>
  <c r="BC27" i="12" s="1"/>
  <c r="Y27" i="12" a="1"/>
  <c r="Y27" i="12" s="1"/>
  <c r="BN27" i="12" a="1"/>
  <c r="BN27" i="12" s="1"/>
  <c r="AX27" i="12" a="1"/>
  <c r="AX27" i="12" s="1"/>
  <c r="R27" i="12" a="1"/>
  <c r="R27" i="12" s="1"/>
  <c r="CB27" i="12" a="1"/>
  <c r="CB27" i="12" s="1"/>
  <c r="BL27" i="12" a="1"/>
  <c r="BL27" i="12" s="1"/>
  <c r="AV27" i="12" a="1"/>
  <c r="AV27" i="12" s="1"/>
  <c r="CA27" i="12" a="1"/>
  <c r="CA27" i="12" s="1"/>
  <c r="BK27" i="12" a="1"/>
  <c r="BK27" i="12" s="1"/>
  <c r="AE27" i="12" a="1"/>
  <c r="AE27" i="12" s="1"/>
  <c r="P27" i="12" a="1"/>
  <c r="P27" i="12" s="1"/>
  <c r="AR27" i="12" a="1"/>
  <c r="AR27" i="12" s="1"/>
  <c r="E27" i="12" a="1"/>
  <c r="E27" i="12" s="1"/>
  <c r="BH27" i="12" a="1"/>
  <c r="BH27" i="12" s="1"/>
  <c r="AO27" i="12" a="1"/>
  <c r="AO27" i="12" s="1"/>
  <c r="BR27" i="12" a="1"/>
  <c r="BR27" i="12" s="1"/>
  <c r="Z27" i="12" a="1"/>
  <c r="Z27" i="12" s="1"/>
  <c r="AU27" i="12" a="1"/>
  <c r="AU27" i="12" s="1"/>
  <c r="BP27" i="12" a="1"/>
  <c r="BP27" i="12" s="1"/>
  <c r="AT27" i="12" a="1"/>
  <c r="AT27" i="12" s="1"/>
  <c r="V27" i="12" a="1"/>
  <c r="V27" i="12" s="1"/>
  <c r="AN27" i="12" a="1"/>
  <c r="AN27" i="12" s="1"/>
  <c r="BJ27" i="12" a="1"/>
  <c r="BJ27" i="12" s="1"/>
  <c r="AM27" i="12" a="1"/>
  <c r="AM27" i="12" s="1"/>
  <c r="CD27" i="12" a="1"/>
  <c r="CD27" i="12" s="1"/>
  <c r="BF27" i="12" a="1"/>
  <c r="BF27" i="12" s="1"/>
  <c r="AJ27" i="12" a="1"/>
  <c r="AJ27" i="12" s="1"/>
  <c r="M27" i="12" a="1"/>
  <c r="M27" i="12" s="1"/>
  <c r="AI27" i="12" a="1"/>
  <c r="AI27" i="12" s="1"/>
  <c r="K27" i="12" a="1"/>
  <c r="K27" i="12" s="1"/>
  <c r="BM27" i="12" a="1"/>
  <c r="BM27" i="12" s="1"/>
  <c r="AD27" i="12" a="1"/>
  <c r="AD27" i="12" s="1"/>
  <c r="BG27" i="12" a="1"/>
  <c r="BG27" i="12" s="1"/>
  <c r="AB27" i="12" a="1"/>
  <c r="AB27" i="12" s="1"/>
  <c r="BY27" i="12" a="1"/>
  <c r="BY27" i="12" s="1"/>
  <c r="AW27" i="12" a="1"/>
  <c r="AW27" i="12" s="1"/>
  <c r="BX27" i="12" a="1"/>
  <c r="BX27" i="12" s="1"/>
  <c r="S27" i="12" a="1"/>
  <c r="S27" i="12" s="1"/>
  <c r="Q27" i="12" a="1"/>
  <c r="Q27" i="12" s="1"/>
  <c r="H27" i="12" a="1"/>
  <c r="H27" i="12" s="1"/>
  <c r="BB27" i="12" a="1"/>
  <c r="BB27" i="12" s="1"/>
  <c r="G27" i="12" a="1"/>
  <c r="G27" i="12" s="1"/>
  <c r="AK27" i="12" a="1"/>
  <c r="AK27" i="12" s="1"/>
  <c r="BT27" i="12" a="1"/>
  <c r="BT27" i="12" s="1"/>
  <c r="BA27" i="12" a="1"/>
  <c r="BA27" i="12" s="1"/>
  <c r="AP27" i="12" a="1"/>
  <c r="AP27" i="12" s="1"/>
  <c r="AY27" i="12" a="1"/>
  <c r="AY27" i="12" s="1"/>
  <c r="AA27" i="12" a="1"/>
  <c r="AA27" i="12" s="1"/>
  <c r="T27" i="12" a="1"/>
  <c r="T27" i="12" s="1"/>
  <c r="BV27" i="12" a="1"/>
  <c r="BV27" i="12" s="1"/>
  <c r="M3" i="10"/>
  <c r="H241" i="23" s="1"/>
  <c r="I156" i="23"/>
  <c r="W62" i="10"/>
  <c r="N62" i="10"/>
  <c r="AA113" i="10"/>
  <c r="W121" i="10"/>
  <c r="N121" i="10"/>
  <c r="Z148" i="10"/>
  <c r="M7" i="10"/>
  <c r="H244" i="23" s="1"/>
  <c r="L22" i="10"/>
  <c r="M34" i="10"/>
  <c r="H191" i="23" s="1"/>
  <c r="I131" i="23"/>
  <c r="W53" i="10"/>
  <c r="Q127" i="10"/>
  <c r="R127" i="10"/>
  <c r="V127" i="10" s="1"/>
  <c r="D163" i="16"/>
  <c r="AK162" i="10"/>
  <c r="AJ162" i="10" s="1"/>
  <c r="M21" i="10"/>
  <c r="H95" i="24" s="1"/>
  <c r="L97" i="10"/>
  <c r="K100" i="10"/>
  <c r="Q108" i="10"/>
  <c r="R108" i="10"/>
  <c r="V108" i="10" s="1"/>
  <c r="M132" i="10"/>
  <c r="M135" i="10"/>
  <c r="L142" i="10"/>
  <c r="AN148" i="10"/>
  <c r="V166" i="10"/>
  <c r="R166" i="10"/>
  <c r="G50" i="11" a="1"/>
  <c r="G50" i="11" s="1"/>
  <c r="M37" i="10"/>
  <c r="M52" i="10"/>
  <c r="H130" i="23" s="1"/>
  <c r="AM67" i="10"/>
  <c r="G160" i="23" s="1"/>
  <c r="AM120" i="10"/>
  <c r="R120" i="10"/>
  <c r="V120" i="10"/>
  <c r="Q120" i="10"/>
  <c r="Z120" i="10" s="1"/>
  <c r="AH120" i="10" s="1"/>
  <c r="AN120" i="10"/>
  <c r="Q166" i="10"/>
  <c r="L21" i="10"/>
  <c r="K61" i="10"/>
  <c r="Q70" i="10"/>
  <c r="Z70" i="10" s="1"/>
  <c r="AH70" i="10" s="1"/>
  <c r="E161" i="23" s="1"/>
  <c r="R70" i="10"/>
  <c r="AA70" i="10" s="1"/>
  <c r="AI70" i="10" s="1"/>
  <c r="F161" i="23" s="1"/>
  <c r="AM70" i="10"/>
  <c r="G161" i="23" s="1"/>
  <c r="Q78" i="10"/>
  <c r="V78" i="10"/>
  <c r="AM78" i="10"/>
  <c r="G167" i="23" s="1"/>
  <c r="AM97" i="10"/>
  <c r="G88" i="24" s="1"/>
  <c r="Q97" i="10"/>
  <c r="U97" i="10" s="1"/>
  <c r="R97" i="10"/>
  <c r="M100" i="10"/>
  <c r="W111" i="10"/>
  <c r="M127" i="10"/>
  <c r="M9" i="10"/>
  <c r="H245" i="23" s="1"/>
  <c r="L56" i="10"/>
  <c r="L99" i="10"/>
  <c r="Q110" i="10"/>
  <c r="U110" i="10" s="1"/>
  <c r="R110" i="10"/>
  <c r="V117" i="10"/>
  <c r="L120" i="10"/>
  <c r="AH135" i="10"/>
  <c r="E16" i="22"/>
  <c r="G105" i="10"/>
  <c r="N5" i="10"/>
  <c r="W5" i="10"/>
  <c r="X5" i="10" s="1"/>
  <c r="K9" i="10"/>
  <c r="Q16" i="10"/>
  <c r="R16" i="10"/>
  <c r="V16" i="10" s="1"/>
  <c r="L36" i="10"/>
  <c r="P42" i="10"/>
  <c r="F45" i="10"/>
  <c r="P45" i="10" s="1"/>
  <c r="AG61" i="10"/>
  <c r="AL61" i="10" s="1"/>
  <c r="Z64" i="10"/>
  <c r="M67" i="10"/>
  <c r="H160" i="23" s="1"/>
  <c r="R78" i="10"/>
  <c r="R93" i="10"/>
  <c r="V93" i="10" s="1"/>
  <c r="I215" i="23"/>
  <c r="W96" i="10"/>
  <c r="AM100" i="10"/>
  <c r="L110" i="10"/>
  <c r="M114" i="10"/>
  <c r="Q117" i="10"/>
  <c r="AI135" i="10"/>
  <c r="AN140" i="10"/>
  <c r="Q140" i="10"/>
  <c r="Z140" i="10" s="1"/>
  <c r="V140" i="10"/>
  <c r="M150" i="10"/>
  <c r="C10" i="15"/>
  <c r="CP18" i="11"/>
  <c r="CQ18" i="11"/>
  <c r="BZ35" i="11" a="1"/>
  <c r="BZ35" i="11" s="1"/>
  <c r="BY37" i="11" a="1"/>
  <c r="BY37" i="11" s="1"/>
  <c r="AA49" i="11" a="1"/>
  <c r="AA49" i="11" s="1"/>
  <c r="AQ56" i="11" a="1"/>
  <c r="AQ56" i="11" s="1"/>
  <c r="BR8" i="12" a="1"/>
  <c r="BR8" i="12" s="1"/>
  <c r="BF8" i="12" a="1"/>
  <c r="BF8" i="12" s="1"/>
  <c r="AI8" i="12" a="1"/>
  <c r="AI8" i="12" s="1"/>
  <c r="L8" i="12" a="1"/>
  <c r="L8" i="12" s="1"/>
  <c r="BZ8" i="12" a="1"/>
  <c r="BZ8" i="12" s="1"/>
  <c r="BN8" i="12" a="1"/>
  <c r="BN8" i="12" s="1"/>
  <c r="BB8" i="12" a="1"/>
  <c r="BB8" i="12" s="1"/>
  <c r="AP8" i="12" a="1"/>
  <c r="AP8" i="12" s="1"/>
  <c r="AD8" i="12" a="1"/>
  <c r="AD8" i="12" s="1"/>
  <c r="R8" i="12" a="1"/>
  <c r="R8" i="12" s="1"/>
  <c r="F8" i="12" a="1"/>
  <c r="F8" i="12" s="1"/>
  <c r="AJ8" i="12" a="1"/>
  <c r="AJ8" i="12" s="1"/>
  <c r="X8" i="12" a="1"/>
  <c r="X8" i="12" s="1"/>
  <c r="BM8" i="12" a="1"/>
  <c r="BM8" i="12" s="1"/>
  <c r="AL8" i="12" a="1"/>
  <c r="AL8" i="12" s="1"/>
  <c r="W8" i="12" a="1"/>
  <c r="W8" i="12" s="1"/>
  <c r="CF8" i="12" a="1"/>
  <c r="CF8" i="12" s="1"/>
  <c r="BQ8" i="12" a="1"/>
  <c r="BQ8" i="12" s="1"/>
  <c r="BC8" i="12" a="1"/>
  <c r="BC8" i="12" s="1"/>
  <c r="AN8" i="12" a="1"/>
  <c r="AN8" i="12" s="1"/>
  <c r="Z8" i="12" a="1"/>
  <c r="Z8" i="12" s="1"/>
  <c r="AH8" i="12" a="1"/>
  <c r="AH8" i="12" s="1"/>
  <c r="T8" i="12" a="1"/>
  <c r="T8" i="12" s="1"/>
  <c r="E8" i="12" a="1"/>
  <c r="E8" i="12" s="1"/>
  <c r="AK8" i="12" a="1"/>
  <c r="AK8" i="12" s="1"/>
  <c r="CE8" i="12" a="1"/>
  <c r="CE8" i="12" s="1"/>
  <c r="BL8" i="12" a="1"/>
  <c r="BL8" i="12" s="1"/>
  <c r="AT8" i="12" a="1"/>
  <c r="AT8" i="12" s="1"/>
  <c r="AC8" i="12" a="1"/>
  <c r="AC8" i="12" s="1"/>
  <c r="CG8" i="12" a="1"/>
  <c r="CG8" i="12" s="1"/>
  <c r="AB8" i="12" a="1"/>
  <c r="AB8" i="12" s="1"/>
  <c r="I8" i="12" a="1"/>
  <c r="I8" i="12" s="1"/>
  <c r="BK8" i="12" a="1"/>
  <c r="BK8" i="12" s="1"/>
  <c r="AS8" i="12" a="1"/>
  <c r="AS8" i="12" s="1"/>
  <c r="H8" i="12" a="1"/>
  <c r="H8" i="12" s="1"/>
  <c r="CD8" i="12" a="1"/>
  <c r="CD8" i="12" s="1"/>
  <c r="AA8" i="12" a="1"/>
  <c r="AA8" i="12" s="1"/>
  <c r="BY8" i="12" a="1"/>
  <c r="BY8" i="12" s="1"/>
  <c r="BE8" i="12" a="1"/>
  <c r="BE8" i="12" s="1"/>
  <c r="AG8" i="12" a="1"/>
  <c r="AG8" i="12" s="1"/>
  <c r="M8" i="12" a="1"/>
  <c r="M8" i="12" s="1"/>
  <c r="BD8" i="12" a="1"/>
  <c r="BD8" i="12" s="1"/>
  <c r="K8" i="12" a="1"/>
  <c r="K8" i="12" s="1"/>
  <c r="BX8" i="12" a="1"/>
  <c r="BX8" i="12" s="1"/>
  <c r="AF8" i="12" a="1"/>
  <c r="AF8" i="12" s="1"/>
  <c r="J8" i="12" a="1"/>
  <c r="J8" i="12" s="1"/>
  <c r="BA8" i="12" a="1"/>
  <c r="BA8" i="12" s="1"/>
  <c r="G8" i="12" a="1"/>
  <c r="G8" i="12" s="1"/>
  <c r="AR8" i="12" a="1"/>
  <c r="AR8" i="12" s="1"/>
  <c r="BO8" i="12" a="1"/>
  <c r="BO8" i="12" s="1"/>
  <c r="AQ8" i="12" a="1"/>
  <c r="AQ8" i="12" s="1"/>
  <c r="BG8" i="12" a="1"/>
  <c r="BG8" i="12" s="1"/>
  <c r="Y8" i="12" a="1"/>
  <c r="Y8" i="12" s="1"/>
  <c r="BJ8" i="12" a="1"/>
  <c r="BJ8" i="12" s="1"/>
  <c r="AE8" i="12" a="1"/>
  <c r="AE8" i="12" s="1"/>
  <c r="BI8" i="12" a="1"/>
  <c r="BI8" i="12" s="1"/>
  <c r="BH8" i="12" a="1"/>
  <c r="BH8" i="12" s="1"/>
  <c r="CA8" i="12" a="1"/>
  <c r="CA8" i="12" s="1"/>
  <c r="AV8" i="12" a="1"/>
  <c r="AV8" i="12" s="1"/>
  <c r="P8" i="12" a="1"/>
  <c r="P8" i="12" s="1"/>
  <c r="CC8" i="12" a="1"/>
  <c r="CC8" i="12" s="1"/>
  <c r="AM8" i="12" a="1"/>
  <c r="AM8" i="12" s="1"/>
  <c r="AO8" i="12" a="1"/>
  <c r="AO8" i="12" s="1"/>
  <c r="CB8" i="12" a="1"/>
  <c r="CB8" i="12" s="1"/>
  <c r="CH8" i="12" a="1"/>
  <c r="CH8" i="12" s="1"/>
  <c r="BS8" i="12" a="1"/>
  <c r="BS8" i="12" s="1"/>
  <c r="BP8" i="12" a="1"/>
  <c r="BP8" i="12" s="1"/>
  <c r="O8" i="12" a="1"/>
  <c r="O8" i="12" s="1"/>
  <c r="AU8" i="12" a="1"/>
  <c r="AU8" i="12" s="1"/>
  <c r="CG27" i="12" a="1"/>
  <c r="CG27" i="12" s="1"/>
  <c r="L36" i="11" a="1"/>
  <c r="L36" i="11" s="1"/>
  <c r="T37" i="11" a="1"/>
  <c r="T37" i="11" s="1"/>
  <c r="P66" i="10"/>
  <c r="Q68" i="10"/>
  <c r="V68" i="10"/>
  <c r="R68" i="10"/>
  <c r="R72" i="10"/>
  <c r="V72" i="10" s="1"/>
  <c r="Q72" i="10"/>
  <c r="M85" i="10"/>
  <c r="AG120" i="10"/>
  <c r="AL120" i="10" s="1"/>
  <c r="A121" i="16"/>
  <c r="P121" i="10"/>
  <c r="M122" i="10"/>
  <c r="M125" i="10"/>
  <c r="V128" i="10"/>
  <c r="AM128" i="10"/>
  <c r="AM131" i="10"/>
  <c r="AN131" i="10"/>
  <c r="L143" i="10"/>
  <c r="A151" i="16"/>
  <c r="K150" i="10"/>
  <c r="AG150" i="10"/>
  <c r="AL150" i="10" s="1"/>
  <c r="N150" i="10" s="1"/>
  <c r="A157" i="16"/>
  <c r="AG156" i="10"/>
  <c r="AL156" i="10" s="1"/>
  <c r="K156" i="10"/>
  <c r="A163" i="16"/>
  <c r="K162" i="10"/>
  <c r="A164" i="16"/>
  <c r="K163" i="10"/>
  <c r="BP37" i="11" a="1"/>
  <c r="BP37" i="11" s="1"/>
  <c r="AS37" i="11" a="1"/>
  <c r="AS37" i="11" s="1"/>
  <c r="V37" i="11" a="1"/>
  <c r="V37" i="11" s="1"/>
  <c r="CA37" i="11" a="1"/>
  <c r="CA37" i="11" s="1"/>
  <c r="BD37" i="11" a="1"/>
  <c r="BD37" i="11" s="1"/>
  <c r="AG37" i="11" a="1"/>
  <c r="AG37" i="11" s="1"/>
  <c r="J37" i="11" a="1"/>
  <c r="J37" i="11" s="1"/>
  <c r="BV37" i="11" a="1"/>
  <c r="BV37" i="11" s="1"/>
  <c r="AY37" i="11" a="1"/>
  <c r="AY37" i="11" s="1"/>
  <c r="AB37" i="11" a="1"/>
  <c r="AB37" i="11" s="1"/>
  <c r="E37" i="11" a="1"/>
  <c r="E37" i="11" s="1"/>
  <c r="BU37" i="11" a="1"/>
  <c r="BU37" i="11" s="1"/>
  <c r="BH37" i="11" a="1"/>
  <c r="BH37" i="11" s="1"/>
  <c r="CF37" i="11" a="1"/>
  <c r="CF37" i="11" s="1"/>
  <c r="AP37" i="11" a="1"/>
  <c r="AP37" i="11" s="1"/>
  <c r="N37" i="11" a="1"/>
  <c r="N37" i="11" s="1"/>
  <c r="BB37" i="11" a="1"/>
  <c r="BB37" i="11" s="1"/>
  <c r="BM37" i="11" a="1"/>
  <c r="BM37" i="11" s="1"/>
  <c r="I37" i="11" a="1"/>
  <c r="I37" i="11" s="1"/>
  <c r="F37" i="11" a="1"/>
  <c r="F37" i="11" s="1"/>
  <c r="AR37" i="11" a="1"/>
  <c r="AR37" i="11" s="1"/>
  <c r="K37" i="11" a="1"/>
  <c r="K37" i="11" s="1"/>
  <c r="BN37" i="11" a="1"/>
  <c r="BN37" i="11" s="1"/>
  <c r="AW37" i="11" a="1"/>
  <c r="AW37" i="11" s="1"/>
  <c r="AE37" i="11" a="1"/>
  <c r="AE37" i="11" s="1"/>
  <c r="M37" i="11" a="1"/>
  <c r="M37" i="11" s="1"/>
  <c r="CE37" i="11" a="1"/>
  <c r="CE37" i="11" s="1"/>
  <c r="AV37" i="11" a="1"/>
  <c r="AV37" i="11" s="1"/>
  <c r="AD37" i="11" a="1"/>
  <c r="AD37" i="11" s="1"/>
  <c r="L37" i="11" a="1"/>
  <c r="L37" i="11" s="1"/>
  <c r="BF37" i="11" a="1"/>
  <c r="BF37" i="11" s="1"/>
  <c r="AN37" i="11" a="1"/>
  <c r="AN37" i="11" s="1"/>
  <c r="U37" i="11" a="1"/>
  <c r="U37" i="11" s="1"/>
  <c r="CD37" i="11" a="1"/>
  <c r="CD37" i="11" s="1"/>
  <c r="BI37" i="11" a="1"/>
  <c r="BI37" i="11" s="1"/>
  <c r="AM37" i="11" a="1"/>
  <c r="AM37" i="11" s="1"/>
  <c r="R37" i="11" a="1"/>
  <c r="R37" i="11" s="1"/>
  <c r="AL37" i="11" a="1"/>
  <c r="AL37" i="11" s="1"/>
  <c r="CC37" i="11" a="1"/>
  <c r="CC37" i="11" s="1"/>
  <c r="AK37" i="11" a="1"/>
  <c r="AK37" i="11" s="1"/>
  <c r="Q37" i="11" a="1"/>
  <c r="Q37" i="11" s="1"/>
  <c r="CB37" i="11" a="1"/>
  <c r="CB37" i="11" s="1"/>
  <c r="BG37" i="11" a="1"/>
  <c r="BG37" i="11" s="1"/>
  <c r="AJ37" i="11" a="1"/>
  <c r="AJ37" i="11" s="1"/>
  <c r="P37" i="11" a="1"/>
  <c r="P37" i="11" s="1"/>
  <c r="AC37" i="11" a="1"/>
  <c r="AC37" i="11" s="1"/>
  <c r="G37" i="11" a="1"/>
  <c r="G37" i="11" s="1"/>
  <c r="BS37" i="11" a="1"/>
  <c r="BS37" i="11" s="1"/>
  <c r="Z37" i="11" a="1"/>
  <c r="Z37" i="11" s="1"/>
  <c r="AQ37" i="11" a="1"/>
  <c r="AQ37" i="11" s="1"/>
  <c r="BT37" i="11" a="1"/>
  <c r="BT37" i="11" s="1"/>
  <c r="BL37" i="11" a="1"/>
  <c r="BL37" i="11" s="1"/>
  <c r="BR37" i="11" a="1"/>
  <c r="BR37" i="11" s="1"/>
  <c r="AI37" i="11" a="1"/>
  <c r="AI37" i="11" s="1"/>
  <c r="BQ37" i="11" a="1"/>
  <c r="BQ37" i="11" s="1"/>
  <c r="AO37" i="11" a="1"/>
  <c r="AO37" i="11" s="1"/>
  <c r="H37" i="11" a="1"/>
  <c r="H37" i="11" s="1"/>
  <c r="BO37" i="11" a="1"/>
  <c r="BO37" i="11" s="1"/>
  <c r="CQ20" i="11"/>
  <c r="CP20" i="11"/>
  <c r="P36" i="11" a="1"/>
  <c r="P36" i="11" s="1"/>
  <c r="B19" i="16"/>
  <c r="D228" i="23"/>
  <c r="L19" i="10"/>
  <c r="M39" i="10"/>
  <c r="H193" i="23" s="1"/>
  <c r="I166" i="23"/>
  <c r="W77" i="10"/>
  <c r="A105" i="16"/>
  <c r="K104" i="10"/>
  <c r="L115" i="10"/>
  <c r="R128" i="10"/>
  <c r="AA151" i="10"/>
  <c r="Z151" i="10"/>
  <c r="J34" i="11" a="1"/>
  <c r="J34" i="11" s="1"/>
  <c r="BH34" i="11" a="1"/>
  <c r="BH34" i="11" s="1"/>
  <c r="AF37" i="11" a="1"/>
  <c r="AF37" i="11" s="1"/>
  <c r="CG37" i="11" a="1"/>
  <c r="CG37" i="11" s="1"/>
  <c r="Q5" i="10"/>
  <c r="R5" i="10"/>
  <c r="V5" i="10"/>
  <c r="T5" i="10"/>
  <c r="AN5" i="10"/>
  <c r="AM5" i="10"/>
  <c r="L6" i="10"/>
  <c r="A13" i="16"/>
  <c r="AG12" i="10"/>
  <c r="AL12" i="10" s="1"/>
  <c r="N12" i="10" s="1"/>
  <c r="K12" i="10"/>
  <c r="D93" i="24"/>
  <c r="B14" i="16"/>
  <c r="I229" i="23"/>
  <c r="N19" i="10"/>
  <c r="I232" i="23"/>
  <c r="W24" i="10"/>
  <c r="X24" i="10" s="1"/>
  <c r="A30" i="16"/>
  <c r="K29" i="10"/>
  <c r="AM30" i="10"/>
  <c r="G79" i="24" s="1"/>
  <c r="R30" i="10"/>
  <c r="V30" i="10" s="1"/>
  <c r="Q30" i="10"/>
  <c r="AA39" i="10"/>
  <c r="Z39" i="10"/>
  <c r="A43" i="16"/>
  <c r="K42" i="10"/>
  <c r="AG42" i="10"/>
  <c r="AL42" i="10" s="1"/>
  <c r="A56" i="16"/>
  <c r="K55" i="10"/>
  <c r="L57" i="10"/>
  <c r="M76" i="10"/>
  <c r="A82" i="16"/>
  <c r="K81" i="10"/>
  <c r="AG81" i="10"/>
  <c r="AL81" i="10" s="1"/>
  <c r="N81" i="10" s="1"/>
  <c r="L98" i="10"/>
  <c r="A104" i="16"/>
  <c r="K103" i="10"/>
  <c r="AG103" i="10"/>
  <c r="AL103" i="10" s="1"/>
  <c r="N103" i="10" s="1"/>
  <c r="W120" i="10"/>
  <c r="N120" i="10"/>
  <c r="Q148" i="10"/>
  <c r="L155" i="10"/>
  <c r="M167" i="10"/>
  <c r="CD36" i="11" a="1"/>
  <c r="CD36" i="11" s="1"/>
  <c r="BG36" i="11" a="1"/>
  <c r="BG36" i="11" s="1"/>
  <c r="AJ36" i="11" a="1"/>
  <c r="AJ36" i="11" s="1"/>
  <c r="M36" i="11" a="1"/>
  <c r="M36" i="11" s="1"/>
  <c r="BR36" i="11" a="1"/>
  <c r="BR36" i="11" s="1"/>
  <c r="AU36" i="11" a="1"/>
  <c r="AU36" i="11" s="1"/>
  <c r="X36" i="11" a="1"/>
  <c r="X36" i="11" s="1"/>
  <c r="BM36" i="11" a="1"/>
  <c r="BM36" i="11" s="1"/>
  <c r="BA36" i="11" a="1"/>
  <c r="BA36" i="11" s="1"/>
  <c r="AD36" i="11" a="1"/>
  <c r="AD36" i="11" s="1"/>
  <c r="G36" i="11" a="1"/>
  <c r="G36" i="11" s="1"/>
  <c r="BX36" i="11" a="1"/>
  <c r="BX36" i="11" s="1"/>
  <c r="I36" i="11" a="1"/>
  <c r="I36" i="11" s="1"/>
  <c r="BQ36" i="11" a="1"/>
  <c r="BQ36" i="11" s="1"/>
  <c r="AO36" i="11" a="1"/>
  <c r="AO36" i="11" s="1"/>
  <c r="N36" i="11" a="1"/>
  <c r="N36" i="11" s="1"/>
  <c r="CC36" i="11" a="1"/>
  <c r="CC36" i="11" s="1"/>
  <c r="BB36" i="11" a="1"/>
  <c r="BB36" i="11" s="1"/>
  <c r="Z36" i="11" a="1"/>
  <c r="Z36" i="11" s="1"/>
  <c r="BL36" i="11" a="1"/>
  <c r="BL36" i="11" s="1"/>
  <c r="AK36" i="11" a="1"/>
  <c r="AK36" i="11" s="1"/>
  <c r="V36" i="11" a="1"/>
  <c r="V36" i="11" s="1"/>
  <c r="H36" i="11" a="1"/>
  <c r="H36" i="11" s="1"/>
  <c r="BU36" i="11" a="1"/>
  <c r="BU36" i="11" s="1"/>
  <c r="BE36" i="11" a="1"/>
  <c r="BE36" i="11" s="1"/>
  <c r="Y36" i="11" a="1"/>
  <c r="Y36" i="11" s="1"/>
  <c r="BY36" i="11" a="1"/>
  <c r="BY36" i="11" s="1"/>
  <c r="BH36" i="11" a="1"/>
  <c r="BH36" i="11" s="1"/>
  <c r="CA36" i="11" a="1"/>
  <c r="CA36" i="11" s="1"/>
  <c r="BI36" i="11" a="1"/>
  <c r="BI36" i="11" s="1"/>
  <c r="AR36" i="11" a="1"/>
  <c r="AR36" i="11" s="1"/>
  <c r="F36" i="11" a="1"/>
  <c r="F36" i="11" s="1"/>
  <c r="BZ36" i="11" a="1"/>
  <c r="BZ36" i="11" s="1"/>
  <c r="AQ36" i="11" a="1"/>
  <c r="AQ36" i="11" s="1"/>
  <c r="AP36" i="11" a="1"/>
  <c r="AP36" i="11" s="1"/>
  <c r="W36" i="11" a="1"/>
  <c r="W36" i="11" s="1"/>
  <c r="E36" i="11" a="1"/>
  <c r="E36" i="11" s="1"/>
  <c r="AI36" i="11" a="1"/>
  <c r="AI36" i="11" s="1"/>
  <c r="CB36" i="11" a="1"/>
  <c r="CB36" i="11" s="1"/>
  <c r="O36" i="11" a="1"/>
  <c r="O36" i="11" s="1"/>
  <c r="BD36" i="11" a="1"/>
  <c r="BD36" i="11" s="1"/>
  <c r="AH36" i="11" a="1"/>
  <c r="AH36" i="11" s="1"/>
  <c r="BW36" i="11" a="1"/>
  <c r="BW36" i="11" s="1"/>
  <c r="BC36" i="11" a="1"/>
  <c r="BC36" i="11" s="1"/>
  <c r="AG36" i="11" a="1"/>
  <c r="AG36" i="11" s="1"/>
  <c r="AV36" i="11" a="1"/>
  <c r="AV36" i="11" s="1"/>
  <c r="AB36" i="11" a="1"/>
  <c r="AB36" i="11" s="1"/>
  <c r="BO36" i="11" a="1"/>
  <c r="BO36" i="11" s="1"/>
  <c r="AT36" i="11" a="1"/>
  <c r="AT36" i="11" s="1"/>
  <c r="AL36" i="11" a="1"/>
  <c r="AL36" i="11" s="1"/>
  <c r="BN36" i="11" a="1"/>
  <c r="BN36" i="11" s="1"/>
  <c r="BJ36" i="11" a="1"/>
  <c r="BJ36" i="11" s="1"/>
  <c r="AF36" i="11" a="1"/>
  <c r="AF36" i="11" s="1"/>
  <c r="BK36" i="11" a="1"/>
  <c r="BK36" i="11" s="1"/>
  <c r="AE36" i="11" a="1"/>
  <c r="AE36" i="11" s="1"/>
  <c r="AW36" i="11" a="1"/>
  <c r="AW36" i="11" s="1"/>
  <c r="S36" i="11" a="1"/>
  <c r="S36" i="11" s="1"/>
  <c r="BV36" i="11" a="1"/>
  <c r="BV36" i="11" s="1"/>
  <c r="AH37" i="11" a="1"/>
  <c r="AH37" i="11" s="1"/>
  <c r="CH37" i="11" a="1"/>
  <c r="CH37" i="11" s="1"/>
  <c r="R4" i="10"/>
  <c r="AA4" i="10" s="1"/>
  <c r="Q4" i="10"/>
  <c r="U4" i="10" s="1"/>
  <c r="AN4" i="10"/>
  <c r="AM4" i="10"/>
  <c r="G242" i="23" s="1"/>
  <c r="AG10" i="10"/>
  <c r="AL10" i="10" s="1"/>
  <c r="A11" i="16"/>
  <c r="D225" i="23"/>
  <c r="B13" i="16"/>
  <c r="M19" i="10"/>
  <c r="H229" i="23" s="1"/>
  <c r="D236" i="23"/>
  <c r="B30" i="16"/>
  <c r="P36" i="10"/>
  <c r="L37" i="10"/>
  <c r="I192" i="23"/>
  <c r="W38" i="10"/>
  <c r="N38" i="10"/>
  <c r="D122" i="23"/>
  <c r="B43" i="16"/>
  <c r="L44" i="10"/>
  <c r="Q49" i="10"/>
  <c r="Z49" i="10" s="1"/>
  <c r="AH49" i="10" s="1"/>
  <c r="AN49" i="10"/>
  <c r="V49" i="10"/>
  <c r="AM49" i="10"/>
  <c r="M60" i="10"/>
  <c r="P69" i="10"/>
  <c r="M70" i="10"/>
  <c r="H161" i="23" s="1"/>
  <c r="D67" i="24"/>
  <c r="B82" i="16"/>
  <c r="P82" i="10"/>
  <c r="I170" i="23"/>
  <c r="N83" i="10"/>
  <c r="N98" i="10"/>
  <c r="W98" i="10"/>
  <c r="B104" i="16"/>
  <c r="D216" i="23"/>
  <c r="M115" i="10"/>
  <c r="M120" i="10"/>
  <c r="W140" i="10"/>
  <c r="L166" i="10"/>
  <c r="AN167" i="10"/>
  <c r="BW39" i="11" a="1"/>
  <c r="BW39" i="11" s="1"/>
  <c r="AZ39" i="11" a="1"/>
  <c r="AZ39" i="11" s="1"/>
  <c r="AC39" i="11" a="1"/>
  <c r="AC39" i="11" s="1"/>
  <c r="F39" i="11" a="1"/>
  <c r="F39" i="11" s="1"/>
  <c r="Q39" i="11" a="1"/>
  <c r="Q39" i="11" s="1"/>
  <c r="CH39" i="11" a="1"/>
  <c r="CH39" i="11" s="1"/>
  <c r="BK39" i="11" a="1"/>
  <c r="BK39" i="11" s="1"/>
  <c r="AN39" i="11" a="1"/>
  <c r="AN39" i="11" s="1"/>
  <c r="CC39" i="11" a="1"/>
  <c r="CC39" i="11" s="1"/>
  <c r="BF39" i="11" a="1"/>
  <c r="BF39" i="11" s="1"/>
  <c r="AT39" i="11" a="1"/>
  <c r="AT39" i="11" s="1"/>
  <c r="W39" i="11" a="1"/>
  <c r="W39" i="11" s="1"/>
  <c r="BO39" i="11" a="1"/>
  <c r="BO39" i="11" s="1"/>
  <c r="BB39" i="11" a="1"/>
  <c r="BB39" i="11" s="1"/>
  <c r="AO39" i="11" a="1"/>
  <c r="AO39" i="11" s="1"/>
  <c r="AA39" i="11" a="1"/>
  <c r="AA39" i="11" s="1"/>
  <c r="N39" i="11" a="1"/>
  <c r="N39" i="11" s="1"/>
  <c r="BT39" i="11" a="1"/>
  <c r="BT39" i="11" s="1"/>
  <c r="AR39" i="11" a="1"/>
  <c r="AR39" i="11" s="1"/>
  <c r="P39" i="11" a="1"/>
  <c r="P39" i="11" s="1"/>
  <c r="CF39" i="11" a="1"/>
  <c r="CF39" i="11" s="1"/>
  <c r="BD39" i="11" a="1"/>
  <c r="BD39" i="11" s="1"/>
  <c r="AB39" i="11" a="1"/>
  <c r="AB39" i="11" s="1"/>
  <c r="BA39" i="11" a="1"/>
  <c r="BA39" i="11" s="1"/>
  <c r="Y39" i="11" a="1"/>
  <c r="Y39" i="11" s="1"/>
  <c r="CE39" i="11" a="1"/>
  <c r="CE39" i="11" s="1"/>
  <c r="BN39" i="11" a="1"/>
  <c r="BN39" i="11" s="1"/>
  <c r="AX39" i="11" a="1"/>
  <c r="AX39" i="11" s="1"/>
  <c r="AH39" i="11" a="1"/>
  <c r="AH39" i="11" s="1"/>
  <c r="S39" i="11" a="1"/>
  <c r="S39" i="11" s="1"/>
  <c r="CD39" i="11" a="1"/>
  <c r="CD39" i="11" s="1"/>
  <c r="AV39" i="11" a="1"/>
  <c r="AV39" i="11" s="1"/>
  <c r="M39" i="11" a="1"/>
  <c r="M39" i="11" s="1"/>
  <c r="AQ39" i="11" a="1"/>
  <c r="AQ39" i="11" s="1"/>
  <c r="X39" i="11" a="1"/>
  <c r="X39" i="11" s="1"/>
  <c r="BY39" i="11" a="1"/>
  <c r="BY39" i="11" s="1"/>
  <c r="BH39" i="11" a="1"/>
  <c r="BH39" i="11" s="1"/>
  <c r="AP39" i="11" a="1"/>
  <c r="AP39" i="11" s="1"/>
  <c r="G39" i="11" a="1"/>
  <c r="G39" i="11" s="1"/>
  <c r="BR39" i="11" a="1"/>
  <c r="BR39" i="11" s="1"/>
  <c r="AY39" i="11" a="1"/>
  <c r="AY39" i="11" s="1"/>
  <c r="BQ39" i="11" a="1"/>
  <c r="BQ39" i="11" s="1"/>
  <c r="Z39" i="11" a="1"/>
  <c r="Z39" i="11" s="1"/>
  <c r="BP39" i="11" a="1"/>
  <c r="BP39" i="11" s="1"/>
  <c r="AU39" i="11" a="1"/>
  <c r="AU39" i="11" s="1"/>
  <c r="V39" i="11" a="1"/>
  <c r="V39" i="11" s="1"/>
  <c r="AS39" i="11" a="1"/>
  <c r="AS39" i="11" s="1"/>
  <c r="CA39" i="11" a="1"/>
  <c r="CA39" i="11" s="1"/>
  <c r="BE39" i="11" a="1"/>
  <c r="BE39" i="11" s="1"/>
  <c r="O39" i="11" a="1"/>
  <c r="O39" i="11" s="1"/>
  <c r="BZ39" i="11" a="1"/>
  <c r="BZ39" i="11" s="1"/>
  <c r="AI39" i="11" a="1"/>
  <c r="AI39" i="11" s="1"/>
  <c r="L39" i="11" a="1"/>
  <c r="L39" i="11" s="1"/>
  <c r="U39" i="11" a="1"/>
  <c r="U39" i="11" s="1"/>
  <c r="R39" i="11" a="1"/>
  <c r="R39" i="11" s="1"/>
  <c r="BX39" i="11" a="1"/>
  <c r="BX39" i="11" s="1"/>
  <c r="CB39" i="11" a="1"/>
  <c r="CB39" i="11" s="1"/>
  <c r="T39" i="11" a="1"/>
  <c r="T39" i="11" s="1"/>
  <c r="AW39" i="11" a="1"/>
  <c r="AW39" i="11" s="1"/>
  <c r="BM39" i="11" a="1"/>
  <c r="BM39" i="11" s="1"/>
  <c r="AK39" i="11" a="1"/>
  <c r="AK39" i="11" s="1"/>
  <c r="AC36" i="11" a="1"/>
  <c r="AC36" i="11" s="1"/>
  <c r="BI39" i="11" a="1"/>
  <c r="BI39" i="11" s="1"/>
  <c r="D234" i="23"/>
  <c r="B27" i="16"/>
  <c r="R28" i="10"/>
  <c r="V28" i="10" s="1"/>
  <c r="Q28" i="10"/>
  <c r="D206" i="23"/>
  <c r="B86" i="16"/>
  <c r="R94" i="10"/>
  <c r="Q94" i="10"/>
  <c r="AM94" i="10"/>
  <c r="G86" i="24" s="1"/>
  <c r="AN94" i="10"/>
  <c r="L95" i="10"/>
  <c r="Z110" i="10"/>
  <c r="AH110" i="10" s="1"/>
  <c r="AA110" i="10"/>
  <c r="AI110" i="10" s="1"/>
  <c r="W132" i="10"/>
  <c r="L154" i="10"/>
  <c r="D164" i="16"/>
  <c r="AK163" i="10"/>
  <c r="AJ163" i="10" s="1"/>
  <c r="AM164" i="10"/>
  <c r="T164" i="10"/>
  <c r="R164" i="10"/>
  <c r="AA164" i="10" s="1"/>
  <c r="AI164" i="10" s="1"/>
  <c r="AN164" i="10"/>
  <c r="S164" i="10"/>
  <c r="AB164" i="10" s="1"/>
  <c r="AM165" i="10"/>
  <c r="CH36" i="11" a="1"/>
  <c r="CH36" i="11" s="1"/>
  <c r="L11" i="10"/>
  <c r="Q31" i="10"/>
  <c r="Z31" i="10" s="1"/>
  <c r="AH31" i="10" s="1"/>
  <c r="E189" i="23" s="1"/>
  <c r="AM32" i="10"/>
  <c r="R32" i="10"/>
  <c r="Q32" i="10"/>
  <c r="Q33" i="10"/>
  <c r="R35" i="10"/>
  <c r="Q35" i="10"/>
  <c r="Z35" i="10" s="1"/>
  <c r="AN35" i="10"/>
  <c r="AM35" i="10"/>
  <c r="G80" i="24" s="1"/>
  <c r="D126" i="23"/>
  <c r="B48" i="16"/>
  <c r="L102" i="10"/>
  <c r="V124" i="10"/>
  <c r="Q145" i="10"/>
  <c r="AN145" i="10"/>
  <c r="W154" i="10"/>
  <c r="Q165" i="10"/>
  <c r="BA37" i="11" a="1"/>
  <c r="BA37" i="11" s="1"/>
  <c r="AL2" i="10"/>
  <c r="I223" i="23"/>
  <c r="N10" i="10"/>
  <c r="L28" i="10"/>
  <c r="R37" i="10"/>
  <c r="A74" i="16"/>
  <c r="K73" i="10"/>
  <c r="P86" i="10"/>
  <c r="Q101" i="10"/>
  <c r="Z101" i="10" s="1"/>
  <c r="AH101" i="10" s="1"/>
  <c r="V101" i="10"/>
  <c r="R101" i="10"/>
  <c r="AA101" i="10" s="1"/>
  <c r="AI101" i="10" s="1"/>
  <c r="AN118" i="10"/>
  <c r="AM118" i="10"/>
  <c r="R118" i="10"/>
  <c r="V118" i="10" s="1"/>
  <c r="Q118" i="10"/>
  <c r="Z132" i="10"/>
  <c r="AH132" i="10" s="1"/>
  <c r="Q138" i="10"/>
  <c r="R148" i="10"/>
  <c r="U164" i="10"/>
  <c r="R165" i="10"/>
  <c r="AH34" i="11" a="1"/>
  <c r="AH34" i="11" s="1"/>
  <c r="O37" i="11" a="1"/>
  <c r="O37" i="11" s="1"/>
  <c r="BC37" i="11" a="1"/>
  <c r="BC37" i="11" s="1"/>
  <c r="V33" i="10"/>
  <c r="AN33" i="10"/>
  <c r="M119" i="10"/>
  <c r="L118" i="10"/>
  <c r="Q17" i="10"/>
  <c r="R17" i="10"/>
  <c r="V17" i="10" s="1"/>
  <c r="AN31" i="10"/>
  <c r="V31" i="10"/>
  <c r="AM31" i="10"/>
  <c r="G189" i="23" s="1"/>
  <c r="A9" i="16"/>
  <c r="K8" i="10"/>
  <c r="AG8" i="10"/>
  <c r="AL8" i="10" s="1"/>
  <c r="N8" i="10" s="1"/>
  <c r="Q37" i="10"/>
  <c r="AM54" i="10"/>
  <c r="Q54" i="10"/>
  <c r="R54" i="10"/>
  <c r="V54" i="10" s="1"/>
  <c r="AA119" i="10"/>
  <c r="Z119" i="10"/>
  <c r="M147" i="10"/>
  <c r="Q164" i="10"/>
  <c r="Z164" i="10" s="1"/>
  <c r="AH164" i="10" s="1"/>
  <c r="Q9" i="10"/>
  <c r="V9" i="10"/>
  <c r="L16" i="10"/>
  <c r="L68" i="10"/>
  <c r="D163" i="23"/>
  <c r="B74" i="16"/>
  <c r="W146" i="10"/>
  <c r="N146" i="10"/>
  <c r="AG162" i="10"/>
  <c r="AL162" i="10" s="1"/>
  <c r="N162" i="10" s="1"/>
  <c r="CQ5" i="11"/>
  <c r="AX36" i="11" a="1"/>
  <c r="AX36" i="11" s="1"/>
  <c r="K10" i="10"/>
  <c r="AN10" i="10" s="1"/>
  <c r="AN13" i="10"/>
  <c r="V13" i="10"/>
  <c r="M17" i="10"/>
  <c r="U35" i="10"/>
  <c r="Q52" i="10"/>
  <c r="Z52" i="10" s="1"/>
  <c r="AH52" i="10" s="1"/>
  <c r="E130" i="23" s="1"/>
  <c r="D159" i="23"/>
  <c r="B67" i="16"/>
  <c r="D168" i="23"/>
  <c r="B80" i="16"/>
  <c r="G85" i="10"/>
  <c r="L92" i="10"/>
  <c r="A117" i="16"/>
  <c r="AG116" i="10"/>
  <c r="AL116" i="10" s="1"/>
  <c r="N116" i="10" s="1"/>
  <c r="O116" i="10" s="1"/>
  <c r="S116" i="10" s="1"/>
  <c r="Z131" i="10"/>
  <c r="AH131" i="10" s="1"/>
  <c r="AA131" i="10"/>
  <c r="AI131" i="10" s="1"/>
  <c r="Q137" i="10"/>
  <c r="AM137" i="10"/>
  <c r="R137" i="10"/>
  <c r="V137" i="10" s="1"/>
  <c r="AN137" i="10"/>
  <c r="L153" i="10"/>
  <c r="AG163" i="10"/>
  <c r="AL163" i="10" s="1"/>
  <c r="N163" i="10" s="1"/>
  <c r="AT34" i="11" a="1"/>
  <c r="AT34" i="11" s="1"/>
  <c r="AJ34" i="11" a="1"/>
  <c r="AJ34" i="11" s="1"/>
  <c r="AY36" i="11" a="1"/>
  <c r="AY36" i="11" s="1"/>
  <c r="BV39" i="11" a="1"/>
  <c r="BV39" i="11" s="1"/>
  <c r="I122" i="23"/>
  <c r="N42" i="10"/>
  <c r="W42" i="10"/>
  <c r="I54" i="24"/>
  <c r="W55" i="10"/>
  <c r="N55" i="10"/>
  <c r="AN61" i="10"/>
  <c r="AM61" i="10"/>
  <c r="G155" i="23" s="1"/>
  <c r="R61" i="10"/>
  <c r="V61" i="10" s="1"/>
  <c r="Q61" i="10"/>
  <c r="AM72" i="10"/>
  <c r="G162" i="23" s="1"/>
  <c r="I94" i="24"/>
  <c r="W14" i="10"/>
  <c r="N14" i="10"/>
  <c r="N17" i="10"/>
  <c r="Q41" i="10"/>
  <c r="R41" i="10"/>
  <c r="AA41" i="10" s="1"/>
  <c r="AI41" i="10" s="1"/>
  <c r="F121" i="23" s="1"/>
  <c r="AM41" i="10"/>
  <c r="G121" i="23" s="1"/>
  <c r="L54" i="10"/>
  <c r="A72" i="16"/>
  <c r="K71" i="10"/>
  <c r="AA91" i="10"/>
  <c r="AI91" i="10" s="1"/>
  <c r="F212" i="23" s="1"/>
  <c r="Z91" i="10"/>
  <c r="AH91" i="10" s="1"/>
  <c r="E212" i="23" s="1"/>
  <c r="AN91" i="10"/>
  <c r="Q104" i="10"/>
  <c r="U104" i="10"/>
  <c r="M131" i="10"/>
  <c r="R153" i="10"/>
  <c r="V153" i="10" s="1"/>
  <c r="Q153" i="10"/>
  <c r="Z153" i="10" s="1"/>
  <c r="AH153" i="10" s="1"/>
  <c r="V165" i="10"/>
  <c r="J36" i="11" a="1"/>
  <c r="J36" i="11" s="1"/>
  <c r="BE37" i="11" a="1"/>
  <c r="BE37" i="11" s="1"/>
  <c r="Y5" i="10"/>
  <c r="AN26" i="10"/>
  <c r="Q26" i="10"/>
  <c r="L130" i="10"/>
  <c r="L9" i="10"/>
  <c r="Q13" i="10"/>
  <c r="Z13" i="10" s="1"/>
  <c r="AH13" i="10" s="1"/>
  <c r="E93" i="24" s="1"/>
  <c r="V32" i="10"/>
  <c r="I121" i="23"/>
  <c r="W41" i="10"/>
  <c r="A46" i="16"/>
  <c r="AG45" i="10"/>
  <c r="AL45" i="10" s="1"/>
  <c r="N45" i="10" s="1"/>
  <c r="K45" i="10"/>
  <c r="M68" i="10"/>
  <c r="W80" i="10"/>
  <c r="I66" i="24"/>
  <c r="Z94" i="10"/>
  <c r="AH94" i="10" s="1"/>
  <c r="E86" i="24" s="1"/>
  <c r="N101" i="10"/>
  <c r="M145" i="10"/>
  <c r="Z146" i="10"/>
  <c r="AH146" i="10" s="1"/>
  <c r="Y164" i="10"/>
  <c r="AL34" i="11" a="1"/>
  <c r="AL34" i="11" s="1"/>
  <c r="K36" i="11" a="1"/>
  <c r="K36" i="11" s="1"/>
  <c r="AZ36" i="11" a="1"/>
  <c r="AZ36" i="11" s="1"/>
  <c r="S37" i="11" a="1"/>
  <c r="S37" i="11" s="1"/>
  <c r="BJ37" i="11" a="1"/>
  <c r="BJ37" i="11" s="1"/>
  <c r="AG39" i="11" a="1"/>
  <c r="AG39" i="11" s="1"/>
  <c r="CG39" i="11" a="1"/>
  <c r="CG39" i="11" s="1"/>
  <c r="BP34" i="11" a="1"/>
  <c r="BP34" i="11" s="1"/>
  <c r="B23" i="16"/>
  <c r="D96" i="24"/>
  <c r="A64" i="16"/>
  <c r="K63" i="10"/>
  <c r="L86" i="10"/>
  <c r="L103" i="10"/>
  <c r="L156" i="10"/>
  <c r="M28" i="10"/>
  <c r="CV14" i="11"/>
  <c r="BW34" i="11" a="1"/>
  <c r="BW34" i="11" s="1"/>
  <c r="AZ34" i="11" a="1"/>
  <c r="AZ34" i="11" s="1"/>
  <c r="AC34" i="11" a="1"/>
  <c r="AC34" i="11" s="1"/>
  <c r="F34" i="11" a="1"/>
  <c r="F34" i="11" s="1"/>
  <c r="CH34" i="11" a="1"/>
  <c r="CH34" i="11" s="1"/>
  <c r="BK34" i="11" a="1"/>
  <c r="BK34" i="11" s="1"/>
  <c r="AN34" i="11" a="1"/>
  <c r="AN34" i="11" s="1"/>
  <c r="Q34" i="11" a="1"/>
  <c r="Q34" i="11" s="1"/>
  <c r="CC34" i="11" a="1"/>
  <c r="CC34" i="11" s="1"/>
  <c r="BF34" i="11" a="1"/>
  <c r="BF34" i="11" s="1"/>
  <c r="AI34" i="11" a="1"/>
  <c r="AI34" i="11" s="1"/>
  <c r="L34" i="11" a="1"/>
  <c r="L34" i="11" s="1"/>
  <c r="CD34" i="11" a="1"/>
  <c r="CD34" i="11" s="1"/>
  <c r="AP34" i="11" a="1"/>
  <c r="AP34" i="11" s="1"/>
  <c r="AB34" i="11" a="1"/>
  <c r="AB34" i="11" s="1"/>
  <c r="O34" i="11" a="1"/>
  <c r="O34" i="11" s="1"/>
  <c r="AM34" i="11" a="1"/>
  <c r="AM34" i="11" s="1"/>
  <c r="BN34" i="11" a="1"/>
  <c r="BN34" i="11" s="1"/>
  <c r="AY34" i="11" a="1"/>
  <c r="AY34" i="11" s="1"/>
  <c r="X34" i="11" a="1"/>
  <c r="X34" i="11" s="1"/>
  <c r="BY34" i="11" a="1"/>
  <c r="BY34" i="11" s="1"/>
  <c r="BJ34" i="11" a="1"/>
  <c r="BJ34" i="11" s="1"/>
  <c r="G34" i="11" a="1"/>
  <c r="G34" i="11" s="1"/>
  <c r="AS34" i="11" a="1"/>
  <c r="AS34" i="11" s="1"/>
  <c r="M34" i="11" a="1"/>
  <c r="M34" i="11" s="1"/>
  <c r="V34" i="11" a="1"/>
  <c r="V34" i="11" s="1"/>
  <c r="BO34" i="11" a="1"/>
  <c r="BO34" i="11" s="1"/>
  <c r="AW34" i="11" a="1"/>
  <c r="AW34" i="11" s="1"/>
  <c r="N34" i="11" a="1"/>
  <c r="N34" i="11" s="1"/>
  <c r="CF34" i="11" a="1"/>
  <c r="CF34" i="11" s="1"/>
  <c r="AV34" i="11" a="1"/>
  <c r="AV34" i="11" s="1"/>
  <c r="AE34" i="11" a="1"/>
  <c r="AE34" i="11" s="1"/>
  <c r="BM34" i="11" a="1"/>
  <c r="BM34" i="11" s="1"/>
  <c r="AO34" i="11" a="1"/>
  <c r="AO34" i="11" s="1"/>
  <c r="BT34" i="11" a="1"/>
  <c r="BT34" i="11" s="1"/>
  <c r="AX34" i="11" a="1"/>
  <c r="AX34" i="11" s="1"/>
  <c r="AA34" i="11" a="1"/>
  <c r="AA34" i="11" s="1"/>
  <c r="BS34" i="11" a="1"/>
  <c r="BS34" i="11" s="1"/>
  <c r="E34" i="11" a="1"/>
  <c r="E34" i="11" s="1"/>
  <c r="AU34" i="11" a="1"/>
  <c r="AU34" i="11" s="1"/>
  <c r="Z34" i="11" a="1"/>
  <c r="Z34" i="11" s="1"/>
  <c r="CE34" i="11" a="1"/>
  <c r="CE34" i="11" s="1"/>
  <c r="BI34" i="11" a="1"/>
  <c r="BI34" i="11" s="1"/>
  <c r="AK34" i="11" a="1"/>
  <c r="AK34" i="11" s="1"/>
  <c r="BZ34" i="11" a="1"/>
  <c r="BZ34" i="11" s="1"/>
  <c r="E12" i="22"/>
  <c r="G87" i="10"/>
  <c r="AM43" i="10"/>
  <c r="G123" i="23" s="1"/>
  <c r="AN43" i="10"/>
  <c r="M55" i="10"/>
  <c r="H54" i="24" s="1"/>
  <c r="D155" i="23"/>
  <c r="B62" i="16"/>
  <c r="W102" i="10"/>
  <c r="N102" i="10"/>
  <c r="M11" i="10"/>
  <c r="H224" i="23" s="1"/>
  <c r="D94" i="24"/>
  <c r="B15" i="16"/>
  <c r="Q27" i="10"/>
  <c r="Z27" i="10" s="1"/>
  <c r="AH27" i="10" s="1"/>
  <c r="AN27" i="10"/>
  <c r="R34" i="10"/>
  <c r="V34" i="10" s="1"/>
  <c r="Q34" i="10"/>
  <c r="Q43" i="10"/>
  <c r="Z43" i="10" s="1"/>
  <c r="AH43" i="10" s="1"/>
  <c r="E123" i="23" s="1"/>
  <c r="M44" i="10"/>
  <c r="H52" i="24" s="1"/>
  <c r="M56" i="10"/>
  <c r="AM63" i="10"/>
  <c r="D166" i="23"/>
  <c r="B78" i="16"/>
  <c r="I207" i="23"/>
  <c r="W86" i="10"/>
  <c r="N86" i="10"/>
  <c r="L87" i="10"/>
  <c r="V89" i="10"/>
  <c r="A113" i="16"/>
  <c r="AG112" i="10"/>
  <c r="AL112" i="10" s="1"/>
  <c r="N112" i="10" s="1"/>
  <c r="L123" i="10"/>
  <c r="Q126" i="10"/>
  <c r="R126" i="10"/>
  <c r="U126" i="10"/>
  <c r="AM126" i="10"/>
  <c r="AA153" i="10"/>
  <c r="AI153" i="10" s="1"/>
  <c r="N156" i="10"/>
  <c r="CA34" i="11" a="1"/>
  <c r="CA34" i="11" s="1"/>
  <c r="BI41" i="11" a="1"/>
  <c r="BI41" i="11" s="1"/>
  <c r="I240" i="23"/>
  <c r="W2" i="10"/>
  <c r="N2" i="10"/>
  <c r="AM10" i="10"/>
  <c r="G223" i="23" s="1"/>
  <c r="AA11" i="10"/>
  <c r="I230" i="23"/>
  <c r="W20" i="10"/>
  <c r="R27" i="10"/>
  <c r="AA28" i="10"/>
  <c r="R43" i="10"/>
  <c r="AA43" i="10" s="1"/>
  <c r="AI43" i="10" s="1"/>
  <c r="F123" i="23" s="1"/>
  <c r="N44" i="10"/>
  <c r="M46" i="10"/>
  <c r="D53" i="24"/>
  <c r="B51" i="16"/>
  <c r="M58" i="10"/>
  <c r="H135" i="23" s="1"/>
  <c r="I162" i="23"/>
  <c r="A79" i="16"/>
  <c r="AG78" i="10"/>
  <c r="AL78" i="10" s="1"/>
  <c r="N78" i="10" s="1"/>
  <c r="K78" i="10"/>
  <c r="R83" i="10"/>
  <c r="Q83" i="10"/>
  <c r="Z83" i="10" s="1"/>
  <c r="AH83" i="10" s="1"/>
  <c r="E170" i="23" s="1"/>
  <c r="AM83" i="10"/>
  <c r="G170" i="23" s="1"/>
  <c r="AN83" i="10"/>
  <c r="I208" i="23"/>
  <c r="W87" i="10"/>
  <c r="R90" i="10"/>
  <c r="V90" i="10" s="1"/>
  <c r="Q90" i="10"/>
  <c r="D214" i="23"/>
  <c r="B94" i="16"/>
  <c r="D86" i="24"/>
  <c r="B95" i="16"/>
  <c r="A96" i="16"/>
  <c r="K95" i="10"/>
  <c r="AG95" i="10"/>
  <c r="AL95" i="10" s="1"/>
  <c r="N95" i="10" s="1"/>
  <c r="A131" i="16"/>
  <c r="K130" i="10"/>
  <c r="AG130" i="10"/>
  <c r="AL130" i="10" s="1"/>
  <c r="N130" i="10" s="1"/>
  <c r="AA136" i="10"/>
  <c r="AI136" i="10" s="1"/>
  <c r="Z136" i="10"/>
  <c r="AH136" i="10" s="1"/>
  <c r="AN152" i="10"/>
  <c r="R152" i="10"/>
  <c r="AA152" i="10" s="1"/>
  <c r="AI152" i="10" s="1"/>
  <c r="M156" i="10"/>
  <c r="BN33" i="11" a="1"/>
  <c r="BN33" i="11" s="1"/>
  <c r="AQ33" i="11" a="1"/>
  <c r="AQ33" i="11" s="1"/>
  <c r="T33" i="11" a="1"/>
  <c r="T33" i="11" s="1"/>
  <c r="BY33" i="11" a="1"/>
  <c r="BY33" i="11" s="1"/>
  <c r="BB33" i="11" a="1"/>
  <c r="BB33" i="11" s="1"/>
  <c r="AE33" i="11" a="1"/>
  <c r="AE33" i="11" s="1"/>
  <c r="H33" i="11" a="1"/>
  <c r="H33" i="11" s="1"/>
  <c r="BT33" i="11" a="1"/>
  <c r="BT33" i="11" s="1"/>
  <c r="BH33" i="11" a="1"/>
  <c r="BH33" i="11" s="1"/>
  <c r="AK33" i="11" a="1"/>
  <c r="AK33" i="11" s="1"/>
  <c r="N33" i="11" a="1"/>
  <c r="N33" i="11" s="1"/>
  <c r="CG33" i="11" a="1"/>
  <c r="CG33" i="11" s="1"/>
  <c r="BS33" i="11" a="1"/>
  <c r="BS33" i="11" s="1"/>
  <c r="BF33" i="11" a="1"/>
  <c r="BF33" i="11" s="1"/>
  <c r="AS33" i="11" a="1"/>
  <c r="AS33" i="11" s="1"/>
  <c r="AF33" i="11" a="1"/>
  <c r="AF33" i="11" s="1"/>
  <c r="R33" i="11" a="1"/>
  <c r="R33" i="11" s="1"/>
  <c r="BO33" i="11" a="1"/>
  <c r="BO33" i="11" s="1"/>
  <c r="AM33" i="11" a="1"/>
  <c r="AM33" i="11" s="1"/>
  <c r="K33" i="11" a="1"/>
  <c r="K33" i="11" s="1"/>
  <c r="CA33" i="11" a="1"/>
  <c r="CA33" i="11" s="1"/>
  <c r="AY33" i="11" a="1"/>
  <c r="AY33" i="11" s="1"/>
  <c r="W33" i="11" a="1"/>
  <c r="W33" i="11" s="1"/>
  <c r="BJ33" i="11" a="1"/>
  <c r="BJ33" i="11" s="1"/>
  <c r="AH33" i="11" a="1"/>
  <c r="AH33" i="11" s="1"/>
  <c r="F33" i="11" a="1"/>
  <c r="F33" i="11" s="1"/>
  <c r="BK33" i="11" a="1"/>
  <c r="BK33" i="11" s="1"/>
  <c r="AD33" i="11" a="1"/>
  <c r="AD33" i="11" s="1"/>
  <c r="BC33" i="11" a="1"/>
  <c r="BC33" i="11" s="1"/>
  <c r="U33" i="11" a="1"/>
  <c r="U33" i="11" s="1"/>
  <c r="BI33" i="11" a="1"/>
  <c r="BI33" i="11" s="1"/>
  <c r="Z33" i="11" a="1"/>
  <c r="Z33" i="11" s="1"/>
  <c r="BZ33" i="11" a="1"/>
  <c r="BZ33" i="11" s="1"/>
  <c r="AP33" i="11" a="1"/>
  <c r="AP33" i="11" s="1"/>
  <c r="Y33" i="11" a="1"/>
  <c r="Y33" i="11" s="1"/>
  <c r="G33" i="11" a="1"/>
  <c r="G33" i="11" s="1"/>
  <c r="BG33" i="11" a="1"/>
  <c r="BG33" i="11" s="1"/>
  <c r="X33" i="11" a="1"/>
  <c r="X33" i="11" s="1"/>
  <c r="AZ33" i="11" a="1"/>
  <c r="AZ33" i="11" s="1"/>
  <c r="P33" i="11" a="1"/>
  <c r="P33" i="11" s="1"/>
  <c r="BQ33" i="11" a="1"/>
  <c r="BQ33" i="11" s="1"/>
  <c r="AV33" i="11" a="1"/>
  <c r="AV33" i="11" s="1"/>
  <c r="AA33" i="11" a="1"/>
  <c r="AA33" i="11" s="1"/>
  <c r="AU33" i="11" a="1"/>
  <c r="AU33" i="11" s="1"/>
  <c r="BP33" i="11" a="1"/>
  <c r="BP33" i="11" s="1"/>
  <c r="AT33" i="11" a="1"/>
  <c r="AT33" i="11" s="1"/>
  <c r="AJ33" i="11" a="1"/>
  <c r="AJ33" i="11" s="1"/>
  <c r="O33" i="11" a="1"/>
  <c r="O33" i="11" s="1"/>
  <c r="CB33" i="11" a="1"/>
  <c r="CB33" i="11" s="1"/>
  <c r="AI33" i="11" a="1"/>
  <c r="AI33" i="11" s="1"/>
  <c r="M33" i="11" a="1"/>
  <c r="M33" i="11" s="1"/>
  <c r="Q33" i="11" a="1"/>
  <c r="Q33" i="11" s="1"/>
  <c r="AW33" i="11" a="1"/>
  <c r="AW33" i="11" s="1"/>
  <c r="BW33" i="11" a="1"/>
  <c r="BW33" i="11" s="1"/>
  <c r="T34" i="11" a="1"/>
  <c r="T34" i="11" s="1"/>
  <c r="BA34" i="11" a="1"/>
  <c r="BA34" i="11" s="1"/>
  <c r="CB34" i="11" a="1"/>
  <c r="CB34" i="11" s="1"/>
  <c r="AG41" i="11" a="1"/>
  <c r="AG41" i="11" s="1"/>
  <c r="BJ41" i="11" a="1"/>
  <c r="BJ41" i="11" s="1"/>
  <c r="BY24" i="13" a="1"/>
  <c r="BY24" i="13" s="1"/>
  <c r="BB24" i="13" a="1"/>
  <c r="BB24" i="13" s="1"/>
  <c r="AE24" i="13" a="1"/>
  <c r="AE24" i="13" s="1"/>
  <c r="H24" i="13" a="1"/>
  <c r="H24" i="13" s="1"/>
  <c r="BM24" i="13" a="1"/>
  <c r="BM24" i="13" s="1"/>
  <c r="AP24" i="13" a="1"/>
  <c r="AP24" i="13" s="1"/>
  <c r="S24" i="13" a="1"/>
  <c r="S24" i="13" s="1"/>
  <c r="G24" i="13" a="1"/>
  <c r="G24" i="13" s="1"/>
  <c r="CB24" i="13" a="1"/>
  <c r="CB24" i="13" s="1"/>
  <c r="BC24" i="13" a="1"/>
  <c r="BC24" i="13" s="1"/>
  <c r="P24" i="13" a="1"/>
  <c r="P24" i="13" s="1"/>
  <c r="BO24" i="13" a="1"/>
  <c r="BO24" i="13" s="1"/>
  <c r="AO24" i="13" a="1"/>
  <c r="AO24" i="13" s="1"/>
  <c r="AB24" i="13" a="1"/>
  <c r="AB24" i="13" s="1"/>
  <c r="CA24" i="13" a="1"/>
  <c r="CA24" i="13" s="1"/>
  <c r="BA24" i="13" a="1"/>
  <c r="BA24" i="13" s="1"/>
  <c r="AN24" i="13" a="1"/>
  <c r="AN24" i="13" s="1"/>
  <c r="O24" i="13" a="1"/>
  <c r="O24" i="13" s="1"/>
  <c r="CH24" i="13" a="1"/>
  <c r="CH24" i="13" s="1"/>
  <c r="BU24" i="13" a="1"/>
  <c r="BU24" i="13" s="1"/>
  <c r="AV24" i="13" a="1"/>
  <c r="AV24" i="13" s="1"/>
  <c r="W24" i="13" a="1"/>
  <c r="W24" i="13" s="1"/>
  <c r="BK24" i="13" a="1"/>
  <c r="BK24" i="13" s="1"/>
  <c r="AG24" i="13" a="1"/>
  <c r="AG24" i="13" s="1"/>
  <c r="Q24" i="13" a="1"/>
  <c r="Q24" i="13" s="1"/>
  <c r="BZ24" i="13" a="1"/>
  <c r="BZ24" i="13" s="1"/>
  <c r="BJ24" i="13" a="1"/>
  <c r="BJ24" i="13" s="1"/>
  <c r="AU24" i="13" a="1"/>
  <c r="AU24" i="13" s="1"/>
  <c r="AF24" i="13" a="1"/>
  <c r="AF24" i="13" s="1"/>
  <c r="BS24" i="13" a="1"/>
  <c r="BS24" i="13" s="1"/>
  <c r="AM24" i="13" a="1"/>
  <c r="AM24" i="13" s="1"/>
  <c r="BF24" i="13" a="1"/>
  <c r="BF24" i="13" s="1"/>
  <c r="AL24" i="13" a="1"/>
  <c r="AL24" i="13" s="1"/>
  <c r="U24" i="13" a="1"/>
  <c r="U24" i="13" s="1"/>
  <c r="BV24" i="13" a="1"/>
  <c r="BV24" i="13" s="1"/>
  <c r="BD24" i="13" a="1"/>
  <c r="BD24" i="13" s="1"/>
  <c r="R24" i="13" a="1"/>
  <c r="R24" i="13" s="1"/>
  <c r="AJ24" i="13" a="1"/>
  <c r="AJ24" i="13" s="1"/>
  <c r="BT24" i="13" a="1"/>
  <c r="BT24" i="13" s="1"/>
  <c r="AY24" i="13" a="1"/>
  <c r="AY24" i="13" s="1"/>
  <c r="K24" i="13" a="1"/>
  <c r="K24" i="13" s="1"/>
  <c r="BR24" i="13" a="1"/>
  <c r="BR24" i="13" s="1"/>
  <c r="AA24" i="13" a="1"/>
  <c r="AA24" i="13" s="1"/>
  <c r="BQ24" i="13" a="1"/>
  <c r="BQ24" i="13" s="1"/>
  <c r="AS24" i="13" a="1"/>
  <c r="AS24" i="13" s="1"/>
  <c r="V24" i="13" a="1"/>
  <c r="V24" i="13" s="1"/>
  <c r="BP24" i="13" a="1"/>
  <c r="BP24" i="13" s="1"/>
  <c r="AR24" i="13" a="1"/>
  <c r="AR24" i="13" s="1"/>
  <c r="X24" i="13" a="1"/>
  <c r="X24" i="13" s="1"/>
  <c r="J24" i="13" a="1"/>
  <c r="J24" i="13" s="1"/>
  <c r="I24" i="13" a="1"/>
  <c r="I24" i="13" s="1"/>
  <c r="BN24" i="13" a="1"/>
  <c r="BN24" i="13" s="1"/>
  <c r="AK24" i="13" a="1"/>
  <c r="AK24" i="13" s="1"/>
  <c r="F24" i="13" a="1"/>
  <c r="F24" i="13" s="1"/>
  <c r="BH24" i="13" a="1"/>
  <c r="BH24" i="13" s="1"/>
  <c r="AD24" i="13" a="1"/>
  <c r="AD24" i="13" s="1"/>
  <c r="Z24" i="13" a="1"/>
  <c r="Z24" i="13" s="1"/>
  <c r="BX24" i="13" a="1"/>
  <c r="BX24" i="13" s="1"/>
  <c r="L24" i="13" a="1"/>
  <c r="L24" i="13" s="1"/>
  <c r="N24" i="13" a="1"/>
  <c r="N24" i="13" s="1"/>
  <c r="BG24" i="13" a="1"/>
  <c r="BG24" i="13" s="1"/>
  <c r="M24" i="13" a="1"/>
  <c r="M24" i="13" s="1"/>
  <c r="BE24" i="13" a="1"/>
  <c r="BE24" i="13" s="1"/>
  <c r="AW24" i="13" a="1"/>
  <c r="AW24" i="13" s="1"/>
  <c r="AH24" i="13" a="1"/>
  <c r="AH24" i="13" s="1"/>
  <c r="T24" i="13" a="1"/>
  <c r="T24" i="13" s="1"/>
  <c r="BL24" i="13" a="1"/>
  <c r="BL24" i="13" s="1"/>
  <c r="BI24" i="13" a="1"/>
  <c r="BI24" i="13" s="1"/>
  <c r="AZ24" i="13" a="1"/>
  <c r="AZ24" i="13" s="1"/>
  <c r="AX24" i="13" a="1"/>
  <c r="AX24" i="13" s="1"/>
  <c r="AT24" i="13" a="1"/>
  <c r="AT24" i="13" s="1"/>
  <c r="CG24" i="13" a="1"/>
  <c r="CG24" i="13" s="1"/>
  <c r="Y24" i="13" a="1"/>
  <c r="Y24" i="13" s="1"/>
  <c r="BW24" i="13" a="1"/>
  <c r="BW24" i="13" s="1"/>
  <c r="CF24" i="13" a="1"/>
  <c r="CF24" i="13" s="1"/>
  <c r="CE24" i="13" a="1"/>
  <c r="CE24" i="13" s="1"/>
  <c r="CD24" i="13" a="1"/>
  <c r="CD24" i="13" s="1"/>
  <c r="CC24" i="13" a="1"/>
  <c r="CC24" i="13" s="1"/>
  <c r="E24" i="13" a="1"/>
  <c r="E24" i="13" s="1"/>
  <c r="AQ24" i="13" a="1"/>
  <c r="AQ24" i="13" s="1"/>
  <c r="AI24" i="13" a="1"/>
  <c r="AI24" i="13" s="1"/>
  <c r="AC24" i="13" a="1"/>
  <c r="AC24" i="13" s="1"/>
  <c r="CR26" i="11"/>
  <c r="CS26" i="11"/>
  <c r="S34" i="11" a="1"/>
  <c r="S34" i="11" s="1"/>
  <c r="D14" i="22"/>
  <c r="F96" i="10"/>
  <c r="M2" i="10"/>
  <c r="H240" i="23" s="1"/>
  <c r="D226" i="23"/>
  <c r="B16" i="16"/>
  <c r="D231" i="23"/>
  <c r="B24" i="16"/>
  <c r="I189" i="23"/>
  <c r="W31" i="10"/>
  <c r="AG39" i="10"/>
  <c r="AL39" i="10" s="1"/>
  <c r="N39" i="10" s="1"/>
  <c r="Z47" i="10"/>
  <c r="AH47" i="10" s="1"/>
  <c r="E126" i="23" s="1"/>
  <c r="U55" i="10"/>
  <c r="AM55" i="10"/>
  <c r="G54" i="24" s="1"/>
  <c r="AN55" i="10"/>
  <c r="A65" i="16"/>
  <c r="AG64" i="10"/>
  <c r="AL64" i="10" s="1"/>
  <c r="N64" i="10" s="1"/>
  <c r="Q71" i="10"/>
  <c r="R71" i="10"/>
  <c r="V71" i="10" s="1"/>
  <c r="AN71" i="10"/>
  <c r="I163" i="23"/>
  <c r="N73" i="10"/>
  <c r="W73" i="10"/>
  <c r="L74" i="10"/>
  <c r="I210" i="23"/>
  <c r="W89" i="10"/>
  <c r="B96" i="16"/>
  <c r="D87" i="24"/>
  <c r="L105" i="10"/>
  <c r="L108" i="10"/>
  <c r="P158" i="10"/>
  <c r="L162" i="10"/>
  <c r="CQ12" i="11"/>
  <c r="CP12" i="11"/>
  <c r="AX33" i="11" a="1"/>
  <c r="AX33" i="11" s="1"/>
  <c r="BX33" i="11" a="1"/>
  <c r="BX33" i="11" s="1"/>
  <c r="U34" i="11" a="1"/>
  <c r="U34" i="11" s="1"/>
  <c r="BB34" i="11" a="1"/>
  <c r="BB34" i="11" s="1"/>
  <c r="E41" i="11" a="1"/>
  <c r="E41" i="11" s="1"/>
  <c r="R34" i="11" a="1"/>
  <c r="R34" i="11" s="1"/>
  <c r="M31" i="10"/>
  <c r="H189" i="23" s="1"/>
  <c r="A52" i="16"/>
  <c r="K51" i="10"/>
  <c r="CD41" i="11" a="1"/>
  <c r="CD41" i="11" s="1"/>
  <c r="BG41" i="11" a="1"/>
  <c r="BG41" i="11" s="1"/>
  <c r="AJ41" i="11" a="1"/>
  <c r="AJ41" i="11" s="1"/>
  <c r="M41" i="11" a="1"/>
  <c r="M41" i="11" s="1"/>
  <c r="BR41" i="11" a="1"/>
  <c r="BR41" i="11" s="1"/>
  <c r="AU41" i="11" a="1"/>
  <c r="AU41" i="11" s="1"/>
  <c r="X41" i="11" a="1"/>
  <c r="X41" i="11" s="1"/>
  <c r="L41" i="11" a="1"/>
  <c r="L41" i="11" s="1"/>
  <c r="BX41" i="11" a="1"/>
  <c r="BX41" i="11" s="1"/>
  <c r="BA41" i="11" a="1"/>
  <c r="BA41" i="11" s="1"/>
  <c r="AD41" i="11" a="1"/>
  <c r="AD41" i="11" s="1"/>
  <c r="G41" i="11" a="1"/>
  <c r="G41" i="11" s="1"/>
  <c r="AH41" i="11" a="1"/>
  <c r="AH41" i="11" s="1"/>
  <c r="U41" i="11" a="1"/>
  <c r="U41" i="11" s="1"/>
  <c r="H41" i="11" a="1"/>
  <c r="H41" i="11" s="1"/>
  <c r="BH41" i="11" a="1"/>
  <c r="BH41" i="11" s="1"/>
  <c r="AS41" i="11" a="1"/>
  <c r="AS41" i="11" s="1"/>
  <c r="BT41" i="11" a="1"/>
  <c r="BT41" i="11" s="1"/>
  <c r="P41" i="11" a="1"/>
  <c r="P41" i="11" s="1"/>
  <c r="CE41" i="11" a="1"/>
  <c r="CE41" i="11" s="1"/>
  <c r="AA41" i="11" a="1"/>
  <c r="AA41" i="11" s="1"/>
  <c r="BZ41" i="11" a="1"/>
  <c r="BZ41" i="11" s="1"/>
  <c r="AT41" i="11" a="1"/>
  <c r="AT41" i="11" s="1"/>
  <c r="AC41" i="11" a="1"/>
  <c r="AC41" i="11" s="1"/>
  <c r="N41" i="11" a="1"/>
  <c r="N41" i="11" s="1"/>
  <c r="BO41" i="11" a="1"/>
  <c r="BO41" i="11" s="1"/>
  <c r="AY41" i="11" a="1"/>
  <c r="AY41" i="11" s="1"/>
  <c r="Q41" i="11" a="1"/>
  <c r="Q41" i="11" s="1"/>
  <c r="AK41" i="11" a="1"/>
  <c r="AK41" i="11" s="1"/>
  <c r="S41" i="11" a="1"/>
  <c r="S41" i="11" s="1"/>
  <c r="BS41" i="11" a="1"/>
  <c r="BS41" i="11" s="1"/>
  <c r="R41" i="11" a="1"/>
  <c r="R41" i="11" s="1"/>
  <c r="AZ41" i="11" a="1"/>
  <c r="AZ41" i="11" s="1"/>
  <c r="AI41" i="11" a="1"/>
  <c r="AI41" i="11" s="1"/>
  <c r="CB41" i="11" a="1"/>
  <c r="CB41" i="11" s="1"/>
  <c r="BK41" i="11" a="1"/>
  <c r="BK41" i="11" s="1"/>
  <c r="AR41" i="11" a="1"/>
  <c r="AR41" i="11" s="1"/>
  <c r="I41" i="11" a="1"/>
  <c r="I41" i="11" s="1"/>
  <c r="BC41" i="11" a="1"/>
  <c r="BC41" i="11" s="1"/>
  <c r="AF41" i="11" a="1"/>
  <c r="AF41" i="11" s="1"/>
  <c r="J41" i="11" a="1"/>
  <c r="J41" i="11" s="1"/>
  <c r="BB41" i="11" a="1"/>
  <c r="BB41" i="11" s="1"/>
  <c r="AE41" i="11" a="1"/>
  <c r="AE41" i="11" s="1"/>
  <c r="BW41" i="11" a="1"/>
  <c r="BW41" i="11" s="1"/>
  <c r="BV41" i="11" a="1"/>
  <c r="BV41" i="11" s="1"/>
  <c r="CH41" i="11" a="1"/>
  <c r="CH41" i="11" s="1"/>
  <c r="BM41" i="11" a="1"/>
  <c r="BM41" i="11" s="1"/>
  <c r="V41" i="11" a="1"/>
  <c r="V41" i="11" s="1"/>
  <c r="CF41" i="11" a="1"/>
  <c r="CF41" i="11" s="1"/>
  <c r="AO41" i="11" a="1"/>
  <c r="AO41" i="11" s="1"/>
  <c r="W34" i="11" a="1"/>
  <c r="W34" i="11" s="1"/>
  <c r="BC34" i="11" a="1"/>
  <c r="BC34" i="11" s="1"/>
  <c r="CG34" i="11" a="1"/>
  <c r="CG34" i="11" s="1"/>
  <c r="AL41" i="11" a="1"/>
  <c r="AL41" i="11" s="1"/>
  <c r="L12" i="10"/>
  <c r="E14" i="22"/>
  <c r="G96" i="10"/>
  <c r="N11" i="10"/>
  <c r="I191" i="23"/>
  <c r="N34" i="10"/>
  <c r="Q63" i="10"/>
  <c r="A66" i="16"/>
  <c r="AG65" i="10"/>
  <c r="AL65" i="10" s="1"/>
  <c r="AA72" i="10"/>
  <c r="Z72" i="10"/>
  <c r="I211" i="23"/>
  <c r="A97" i="16"/>
  <c r="AG96" i="10"/>
  <c r="AL96" i="10" s="1"/>
  <c r="N96" i="10" s="1"/>
  <c r="M104" i="10"/>
  <c r="U122" i="10"/>
  <c r="Q122" i="10"/>
  <c r="AN122" i="10"/>
  <c r="A149" i="16"/>
  <c r="AG148" i="10"/>
  <c r="AL148" i="10" s="1"/>
  <c r="N148" i="10" s="1"/>
  <c r="T155" i="10"/>
  <c r="S155" i="10"/>
  <c r="AB155" i="10" s="1"/>
  <c r="Q155" i="10"/>
  <c r="Z155" i="10" s="1"/>
  <c r="AH155" i="10" s="1"/>
  <c r="Y155" i="10"/>
  <c r="U155" i="10"/>
  <c r="V155" i="10"/>
  <c r="D157" i="16"/>
  <c r="AK156" i="10"/>
  <c r="AJ156" i="10" s="1"/>
  <c r="Q159" i="10"/>
  <c r="U159" i="10" s="1"/>
  <c r="AM159" i="10"/>
  <c r="Y159" i="10"/>
  <c r="V161" i="10"/>
  <c r="Q161" i="10"/>
  <c r="AN161" i="10"/>
  <c r="C7" i="15"/>
  <c r="CQ15" i="11"/>
  <c r="W32" i="10"/>
  <c r="N32" i="10"/>
  <c r="D192" i="23"/>
  <c r="B39" i="16"/>
  <c r="U43" i="10"/>
  <c r="P62" i="10"/>
  <c r="D158" i="23"/>
  <c r="B66" i="16"/>
  <c r="L75" i="10"/>
  <c r="P76" i="10"/>
  <c r="B97" i="16"/>
  <c r="D215" i="23"/>
  <c r="P112" i="10"/>
  <c r="R122" i="10"/>
  <c r="M139" i="10"/>
  <c r="L141" i="10"/>
  <c r="R155" i="10"/>
  <c r="AA155" i="10" s="1"/>
  <c r="AI155" i="10" s="1"/>
  <c r="L159" i="10"/>
  <c r="M162" i="10"/>
  <c r="S33" i="11" a="1"/>
  <c r="S33" i="11" s="1"/>
  <c r="BD34" i="11" a="1"/>
  <c r="BD34" i="11" s="1"/>
  <c r="F41" i="11" a="1"/>
  <c r="F41" i="11" s="1"/>
  <c r="BN41" i="11" a="1"/>
  <c r="BN41" i="11" s="1"/>
  <c r="CH19" i="12" a="1"/>
  <c r="CH19" i="12" s="1"/>
  <c r="BW19" i="12" a="1"/>
  <c r="BW19" i="12" s="1"/>
  <c r="BL19" i="12" a="1"/>
  <c r="BL19" i="12" s="1"/>
  <c r="BA19" i="12" a="1"/>
  <c r="BA19" i="12" s="1"/>
  <c r="AP19" i="12" a="1"/>
  <c r="AP19" i="12" s="1"/>
  <c r="AE19" i="12" a="1"/>
  <c r="AE19" i="12" s="1"/>
  <c r="T19" i="12" a="1"/>
  <c r="T19" i="12" s="1"/>
  <c r="I19" i="12" a="1"/>
  <c r="I19" i="12" s="1"/>
  <c r="CF19" i="12" a="1"/>
  <c r="CF19" i="12" s="1"/>
  <c r="BI19" i="12" a="1"/>
  <c r="BI19" i="12" s="1"/>
  <c r="AL19" i="12" a="1"/>
  <c r="AL19" i="12" s="1"/>
  <c r="O19" i="12" a="1"/>
  <c r="O19" i="12" s="1"/>
  <c r="BK19" i="12" a="1"/>
  <c r="BK19" i="12" s="1"/>
  <c r="AY19" i="12" a="1"/>
  <c r="AY19" i="12" s="1"/>
  <c r="AM19" i="12" a="1"/>
  <c r="AM19" i="12" s="1"/>
  <c r="AA19" i="12" a="1"/>
  <c r="AA19" i="12" s="1"/>
  <c r="Z19" i="12" a="1"/>
  <c r="Z19" i="12" s="1"/>
  <c r="N19" i="12" a="1"/>
  <c r="N19" i="12" s="1"/>
  <c r="CC19" i="12" a="1"/>
  <c r="CC19" i="12" s="1"/>
  <c r="BQ19" i="12" a="1"/>
  <c r="BQ19" i="12" s="1"/>
  <c r="BE19" i="12" a="1"/>
  <c r="BE19" i="12" s="1"/>
  <c r="AS19" i="12" a="1"/>
  <c r="AS19" i="12" s="1"/>
  <c r="AG19" i="12" a="1"/>
  <c r="AG19" i="12" s="1"/>
  <c r="U19" i="12" a="1"/>
  <c r="U19" i="12" s="1"/>
  <c r="BB19" i="12" a="1"/>
  <c r="BB19" i="12" s="1"/>
  <c r="AN19" i="12" a="1"/>
  <c r="AN19" i="12" s="1"/>
  <c r="Y19" i="12" a="1"/>
  <c r="Y19" i="12" s="1"/>
  <c r="BJ19" i="12" a="1"/>
  <c r="BJ19" i="12" s="1"/>
  <c r="BM19" i="12" a="1"/>
  <c r="BM19" i="12" s="1"/>
  <c r="AH19" i="12" a="1"/>
  <c r="AH19" i="12" s="1"/>
  <c r="R19" i="12" a="1"/>
  <c r="R19" i="12" s="1"/>
  <c r="CA19" i="12" a="1"/>
  <c r="CA19" i="12" s="1"/>
  <c r="BY19" i="12" a="1"/>
  <c r="BY19" i="12" s="1"/>
  <c r="BH19" i="12" a="1"/>
  <c r="BH19" i="12" s="1"/>
  <c r="AC19" i="12" a="1"/>
  <c r="AC19" i="12" s="1"/>
  <c r="AR19" i="12" a="1"/>
  <c r="AR19" i="12" s="1"/>
  <c r="BU19" i="12" a="1"/>
  <c r="BU19" i="12" s="1"/>
  <c r="BN19" i="12" a="1"/>
  <c r="BN19" i="12" s="1"/>
  <c r="X19" i="12" a="1"/>
  <c r="X19" i="12" s="1"/>
  <c r="E19" i="12" a="1"/>
  <c r="E19" i="12" s="1"/>
  <c r="AV19" i="12" a="1"/>
  <c r="AV19" i="12" s="1"/>
  <c r="BR19" i="12" a="1"/>
  <c r="BR19" i="12" s="1"/>
  <c r="AU19" i="12" a="1"/>
  <c r="AU19" i="12" s="1"/>
  <c r="W19" i="12" a="1"/>
  <c r="W19" i="12" s="1"/>
  <c r="AT19" i="12" a="1"/>
  <c r="AT19" i="12" s="1"/>
  <c r="V19" i="12" a="1"/>
  <c r="V19" i="12" s="1"/>
  <c r="BP19" i="12" a="1"/>
  <c r="BP19" i="12" s="1"/>
  <c r="CG19" i="12" a="1"/>
  <c r="CG19" i="12" s="1"/>
  <c r="Q19" i="12" a="1"/>
  <c r="Q19" i="12" s="1"/>
  <c r="M19" i="12" a="1"/>
  <c r="M19" i="12" s="1"/>
  <c r="K19" i="12" a="1"/>
  <c r="K19" i="12" s="1"/>
  <c r="BV19" i="12" a="1"/>
  <c r="BV19" i="12" s="1"/>
  <c r="AO19" i="12" a="1"/>
  <c r="AO19" i="12" s="1"/>
  <c r="J19" i="12" a="1"/>
  <c r="J19" i="12" s="1"/>
  <c r="H19" i="12" a="1"/>
  <c r="H19" i="12" s="1"/>
  <c r="BT19" i="12" a="1"/>
  <c r="BT19" i="12" s="1"/>
  <c r="AK19" i="12" a="1"/>
  <c r="AK19" i="12" s="1"/>
  <c r="G19" i="12" a="1"/>
  <c r="G19" i="12" s="1"/>
  <c r="BF19" i="12" a="1"/>
  <c r="BF19" i="12" s="1"/>
  <c r="AB19" i="12" a="1"/>
  <c r="AB19" i="12" s="1"/>
  <c r="BD19" i="12" a="1"/>
  <c r="BD19" i="12" s="1"/>
  <c r="BC19" i="12" a="1"/>
  <c r="BC19" i="12" s="1"/>
  <c r="E13" i="22"/>
  <c r="G88" i="10"/>
  <c r="AM22" i="10"/>
  <c r="G96" i="24" s="1"/>
  <c r="M25" i="10"/>
  <c r="H233" i="23" s="1"/>
  <c r="AG54" i="10"/>
  <c r="AL54" i="10" s="1"/>
  <c r="N54" i="10" s="1"/>
  <c r="D156" i="23"/>
  <c r="B63" i="16"/>
  <c r="R64" i="10"/>
  <c r="M65" i="10"/>
  <c r="H158" i="23" s="1"/>
  <c r="D167" i="23"/>
  <c r="B79" i="16"/>
  <c r="A109" i="16"/>
  <c r="AG108" i="10"/>
  <c r="AL108" i="10" s="1"/>
  <c r="N108" i="10" s="1"/>
  <c r="N128" i="10"/>
  <c r="AN133" i="10"/>
  <c r="AM133" i="10"/>
  <c r="W141" i="10"/>
  <c r="N141" i="10"/>
  <c r="A144" i="16"/>
  <c r="K143" i="10"/>
  <c r="AM156" i="10"/>
  <c r="M159" i="10"/>
  <c r="AA165" i="10"/>
  <c r="AI165" i="10" s="1"/>
  <c r="CV10" i="11"/>
  <c r="CU10" i="11"/>
  <c r="E43" i="11" a="1"/>
  <c r="E43" i="11" s="1"/>
  <c r="Z43" i="11" a="1"/>
  <c r="Z43" i="11" s="1"/>
  <c r="BR43" i="11" a="1"/>
  <c r="BR43" i="11" s="1"/>
  <c r="V53" i="11" a="1"/>
  <c r="V53" i="11" s="1"/>
  <c r="AR53" i="11" a="1"/>
  <c r="AR53" i="11" s="1"/>
  <c r="BN53" i="11" a="1"/>
  <c r="BN53" i="11" s="1"/>
  <c r="BL14" i="12" a="1"/>
  <c r="BL14" i="12" s="1"/>
  <c r="AZ14" i="12" a="1"/>
  <c r="AZ14" i="12" s="1"/>
  <c r="AC14" i="12" a="1"/>
  <c r="AC14" i="12" s="1"/>
  <c r="F14" i="12" a="1"/>
  <c r="F14" i="12" s="1"/>
  <c r="CE14" i="12" a="1"/>
  <c r="CE14" i="12" s="1"/>
  <c r="BS14" i="12" a="1"/>
  <c r="BS14" i="12" s="1"/>
  <c r="BG14" i="12" a="1"/>
  <c r="BG14" i="12" s="1"/>
  <c r="AU14" i="12" a="1"/>
  <c r="AU14" i="12" s="1"/>
  <c r="AI14" i="12" a="1"/>
  <c r="AI14" i="12" s="1"/>
  <c r="W14" i="12" a="1"/>
  <c r="W14" i="12" s="1"/>
  <c r="K14" i="12" a="1"/>
  <c r="K14" i="12" s="1"/>
  <c r="AO14" i="12" a="1"/>
  <c r="AO14" i="12" s="1"/>
  <c r="CC14" i="12" a="1"/>
  <c r="CC14" i="12" s="1"/>
  <c r="BB14" i="12" a="1"/>
  <c r="BB14" i="12" s="1"/>
  <c r="AM14" i="12" a="1"/>
  <c r="AM14" i="12" s="1"/>
  <c r="L14" i="12" a="1"/>
  <c r="L14" i="12" s="1"/>
  <c r="BT14" i="12" a="1"/>
  <c r="BT14" i="12" s="1"/>
  <c r="BE14" i="12" a="1"/>
  <c r="BE14" i="12" s="1"/>
  <c r="AQ14" i="12" a="1"/>
  <c r="AQ14" i="12" s="1"/>
  <c r="CG14" i="12" a="1"/>
  <c r="CG14" i="12" s="1"/>
  <c r="BC14" i="12" a="1"/>
  <c r="BC14" i="12" s="1"/>
  <c r="X14" i="12" a="1"/>
  <c r="X14" i="12" s="1"/>
  <c r="H14" i="12" a="1"/>
  <c r="H14" i="12" s="1"/>
  <c r="CD14" i="12" a="1"/>
  <c r="CD14" i="12" s="1"/>
  <c r="AX14" i="12" a="1"/>
  <c r="AX14" i="12" s="1"/>
  <c r="AH14" i="12" a="1"/>
  <c r="AH14" i="12" s="1"/>
  <c r="CB14" i="12" a="1"/>
  <c r="CB14" i="12" s="1"/>
  <c r="P14" i="12" a="1"/>
  <c r="P14" i="12" s="1"/>
  <c r="BY14" i="12" a="1"/>
  <c r="BY14" i="12" s="1"/>
  <c r="BI14" i="12" a="1"/>
  <c r="BI14" i="12" s="1"/>
  <c r="AS14" i="12" a="1"/>
  <c r="AS14" i="12" s="1"/>
  <c r="M14" i="12" a="1"/>
  <c r="M14" i="12" s="1"/>
  <c r="BW14" i="12" a="1"/>
  <c r="BW14" i="12" s="1"/>
  <c r="T14" i="12" a="1"/>
  <c r="T14" i="12" s="1"/>
  <c r="O14" i="12" a="1"/>
  <c r="O14" i="12" s="1"/>
  <c r="BD14" i="12" a="1"/>
  <c r="BD14" i="12" s="1"/>
  <c r="AJ14" i="12" a="1"/>
  <c r="AJ14" i="12" s="1"/>
  <c r="BX14" i="12" a="1"/>
  <c r="BX14" i="12" s="1"/>
  <c r="N14" i="12" a="1"/>
  <c r="N14" i="12" s="1"/>
  <c r="BV14" i="12" a="1"/>
  <c r="BV14" i="12" s="1"/>
  <c r="BA14" i="12" a="1"/>
  <c r="BA14" i="12" s="1"/>
  <c r="AG14" i="12" a="1"/>
  <c r="AG14" i="12" s="1"/>
  <c r="BN14" i="12" a="1"/>
  <c r="BN14" i="12" s="1"/>
  <c r="Y14" i="12" a="1"/>
  <c r="Y14" i="12" s="1"/>
  <c r="E14" i="12" a="1"/>
  <c r="E14" i="12" s="1"/>
  <c r="BK14" i="12" a="1"/>
  <c r="BK14" i="12" s="1"/>
  <c r="AR14" i="12" a="1"/>
  <c r="AR14" i="12" s="1"/>
  <c r="AD14" i="12" a="1"/>
  <c r="AD14" i="12" s="1"/>
  <c r="BF14" i="12" a="1"/>
  <c r="BF14" i="12" s="1"/>
  <c r="I227" i="23"/>
  <c r="N16" i="10"/>
  <c r="Z74" i="10"/>
  <c r="AH74" i="10" s="1"/>
  <c r="M86" i="10"/>
  <c r="H207" i="23" s="1"/>
  <c r="L134" i="10"/>
  <c r="M43" i="11" a="1"/>
  <c r="M43" i="11" s="1"/>
  <c r="L55" i="11" a="1"/>
  <c r="L55" i="11" s="1"/>
  <c r="AG55" i="11" a="1"/>
  <c r="AG55" i="11" s="1"/>
  <c r="M62" i="10"/>
  <c r="H156" i="23" s="1"/>
  <c r="AH55" i="11" a="1"/>
  <c r="AH55" i="11" s="1"/>
  <c r="N6" i="10"/>
  <c r="A69" i="16"/>
  <c r="K68" i="10"/>
  <c r="L138" i="10"/>
  <c r="Y160" i="10"/>
  <c r="T160" i="10"/>
  <c r="AN160" i="10"/>
  <c r="AM160" i="10"/>
  <c r="S160" i="10"/>
  <c r="AB160" i="10" s="1"/>
  <c r="AB163" i="10"/>
  <c r="M6" i="10"/>
  <c r="Q12" i="10"/>
  <c r="L23" i="10"/>
  <c r="A41" i="16"/>
  <c r="K40" i="10"/>
  <c r="AG40" i="10"/>
  <c r="AL40" i="10" s="1"/>
  <c r="N40" i="10" s="1"/>
  <c r="AG92" i="10"/>
  <c r="AL92" i="10" s="1"/>
  <c r="N92" i="10" s="1"/>
  <c r="AG114" i="10"/>
  <c r="AL114" i="10" s="1"/>
  <c r="N114" i="10" s="1"/>
  <c r="AM129" i="10"/>
  <c r="U129" i="10"/>
  <c r="R129" i="10"/>
  <c r="AA129" i="10" s="1"/>
  <c r="AI129" i="10" s="1"/>
  <c r="AN129" i="10"/>
  <c r="A141" i="16"/>
  <c r="AG140" i="10"/>
  <c r="CD43" i="11" a="1"/>
  <c r="CD43" i="11" s="1"/>
  <c r="BQ43" i="11" a="1"/>
  <c r="BQ43" i="11" s="1"/>
  <c r="BD43" i="11" a="1"/>
  <c r="BD43" i="11" s="1"/>
  <c r="BW43" i="11" a="1"/>
  <c r="BW43" i="11" s="1"/>
  <c r="AH43" i="11" a="1"/>
  <c r="AH43" i="11" s="1"/>
  <c r="T43" i="11" a="1"/>
  <c r="T43" i="11" s="1"/>
  <c r="CP14" i="11"/>
  <c r="AT43" i="11" a="1"/>
  <c r="AT43" i="11" s="1"/>
  <c r="AF43" i="11" a="1"/>
  <c r="AF43" i="11" s="1"/>
  <c r="BE43" i="11" a="1"/>
  <c r="BE43" i="11" s="1"/>
  <c r="AQ43" i="11" a="1"/>
  <c r="AQ43" i="11" s="1"/>
  <c r="AB43" i="11" a="1"/>
  <c r="AB43" i="11" s="1"/>
  <c r="X43" i="11" a="1"/>
  <c r="X43" i="11" s="1"/>
  <c r="CH43" i="11" a="1"/>
  <c r="CH43" i="11" s="1"/>
  <c r="AZ43" i="11" a="1"/>
  <c r="AZ43" i="11" s="1"/>
  <c r="AJ43" i="11" a="1"/>
  <c r="AJ43" i="11" s="1"/>
  <c r="CC43" i="11" a="1"/>
  <c r="CC43" i="11" s="1"/>
  <c r="BK43" i="11" a="1"/>
  <c r="BK43" i="11" s="1"/>
  <c r="AA43" i="11" a="1"/>
  <c r="AA43" i="11" s="1"/>
  <c r="J43" i="11" a="1"/>
  <c r="J43" i="11" s="1"/>
  <c r="CB43" i="11" a="1"/>
  <c r="CB43" i="11" s="1"/>
  <c r="AS43" i="11" a="1"/>
  <c r="AS43" i="11" s="1"/>
  <c r="BU43" i="11" a="1"/>
  <c r="BU43" i="11" s="1"/>
  <c r="CQ14" i="11"/>
  <c r="CA55" i="11" a="1"/>
  <c r="CA55" i="11" s="1"/>
  <c r="CG55" i="11" a="1"/>
  <c r="CG55" i="11" s="1"/>
  <c r="BU55" i="11" a="1"/>
  <c r="BU55" i="11" s="1"/>
  <c r="BI55" i="11" a="1"/>
  <c r="BI55" i="11" s="1"/>
  <c r="AW55" i="11" a="1"/>
  <c r="AW55" i="11" s="1"/>
  <c r="Z55" i="11" a="1"/>
  <c r="Z55" i="11" s="1"/>
  <c r="BH55" i="11" a="1"/>
  <c r="BH55" i="11" s="1"/>
  <c r="AK55" i="11" a="1"/>
  <c r="AK55" i="11" s="1"/>
  <c r="N55" i="11" a="1"/>
  <c r="N55" i="11" s="1"/>
  <c r="BC55" i="11" a="1"/>
  <c r="BC55" i="11" s="1"/>
  <c r="AF55" i="11" a="1"/>
  <c r="AF55" i="11" s="1"/>
  <c r="I55" i="11" a="1"/>
  <c r="I55" i="11" s="1"/>
  <c r="T55" i="11" a="1"/>
  <c r="T55" i="11" s="1"/>
  <c r="G55" i="11" a="1"/>
  <c r="G55" i="11" s="1"/>
  <c r="BT55" i="11" a="1"/>
  <c r="BT55" i="11" s="1"/>
  <c r="AR55" i="11" a="1"/>
  <c r="AR55" i="11" s="1"/>
  <c r="AD55" i="11" a="1"/>
  <c r="AD55" i="11" s="1"/>
  <c r="P55" i="11" a="1"/>
  <c r="P55" i="11" s="1"/>
  <c r="BR55" i="11" a="1"/>
  <c r="BR55" i="11" s="1"/>
  <c r="BD55" i="11" a="1"/>
  <c r="BD55" i="11" s="1"/>
  <c r="AP55" i="11" a="1"/>
  <c r="AP55" i="11" s="1"/>
  <c r="BO55" i="11" a="1"/>
  <c r="BO55" i="11" s="1"/>
  <c r="BA55" i="11" a="1"/>
  <c r="BA55" i="11" s="1"/>
  <c r="K55" i="11" a="1"/>
  <c r="K55" i="11" s="1"/>
  <c r="BB55" i="11" a="1"/>
  <c r="BB55" i="11" s="1"/>
  <c r="AL55" i="11" a="1"/>
  <c r="AL55" i="11" s="1"/>
  <c r="V55" i="11" a="1"/>
  <c r="V55" i="11" s="1"/>
  <c r="F55" i="11" a="1"/>
  <c r="F55" i="11" s="1"/>
  <c r="CB55" i="11" a="1"/>
  <c r="CB55" i="11" s="1"/>
  <c r="BK55" i="11" a="1"/>
  <c r="BK55" i="11" s="1"/>
  <c r="AC55" i="11" a="1"/>
  <c r="AC55" i="11" s="1"/>
  <c r="CC55" i="11" a="1"/>
  <c r="CC55" i="11" s="1"/>
  <c r="AS55" i="11" a="1"/>
  <c r="AS55" i="11" s="1"/>
  <c r="AA55" i="11" a="1"/>
  <c r="AA55" i="11" s="1"/>
  <c r="BJ55" i="11" a="1"/>
  <c r="BJ55" i="11" s="1"/>
  <c r="AQ55" i="11" a="1"/>
  <c r="AQ55" i="11" s="1"/>
  <c r="Y55" i="11" a="1"/>
  <c r="Y55" i="11" s="1"/>
  <c r="H55" i="11" a="1"/>
  <c r="H55" i="11" s="1"/>
  <c r="BF43" i="11" a="1"/>
  <c r="BF43" i="11" s="1"/>
  <c r="CA43" i="11" a="1"/>
  <c r="CA43" i="11" s="1"/>
  <c r="D83" i="22"/>
  <c r="F97" i="22"/>
  <c r="G97" i="22" s="1"/>
  <c r="AG4" i="10"/>
  <c r="AL4" i="10" s="1"/>
  <c r="N4" i="10" s="1"/>
  <c r="O4" i="10" s="1"/>
  <c r="S4" i="10" s="1"/>
  <c r="K6" i="10"/>
  <c r="AG11" i="10"/>
  <c r="AL11" i="10" s="1"/>
  <c r="R12" i="10"/>
  <c r="V12" i="10" s="1"/>
  <c r="M13" i="10"/>
  <c r="H93" i="24" s="1"/>
  <c r="K16" i="10"/>
  <c r="W29" i="10"/>
  <c r="A33" i="16"/>
  <c r="K32" i="10"/>
  <c r="AG32" i="10"/>
  <c r="AL32" i="10" s="1"/>
  <c r="D81" i="24"/>
  <c r="B37" i="16"/>
  <c r="D51" i="24"/>
  <c r="B41" i="16"/>
  <c r="D52" i="24"/>
  <c r="B45" i="16"/>
  <c r="I126" i="23"/>
  <c r="W47" i="10"/>
  <c r="N47" i="10"/>
  <c r="D127" i="23"/>
  <c r="B49" i="16"/>
  <c r="P51" i="10"/>
  <c r="K54" i="10"/>
  <c r="B73" i="16"/>
  <c r="D162" i="23"/>
  <c r="AG76" i="10"/>
  <c r="AL76" i="10" s="1"/>
  <c r="N76" i="10" s="1"/>
  <c r="O76" i="10" s="1"/>
  <c r="P79" i="10"/>
  <c r="D209" i="23"/>
  <c r="B89" i="16"/>
  <c r="I212" i="23"/>
  <c r="W91" i="10"/>
  <c r="A98" i="16"/>
  <c r="K97" i="10"/>
  <c r="A106" i="16"/>
  <c r="K105" i="10"/>
  <c r="K108" i="10"/>
  <c r="W128" i="10"/>
  <c r="Q129" i="10"/>
  <c r="Z129" i="10" s="1"/>
  <c r="AH129" i="10" s="1"/>
  <c r="R133" i="10"/>
  <c r="AA133" i="10" s="1"/>
  <c r="AI133" i="10" s="1"/>
  <c r="M138" i="10"/>
  <c r="AM142" i="10"/>
  <c r="V142" i="10"/>
  <c r="AN142" i="10"/>
  <c r="N152" i="10"/>
  <c r="W152" i="10"/>
  <c r="R160" i="10"/>
  <c r="AA160" i="10" s="1"/>
  <c r="AI160" i="10" s="1"/>
  <c r="CQ24" i="11"/>
  <c r="CP24" i="11"/>
  <c r="CU28" i="11"/>
  <c r="O43" i="11" a="1"/>
  <c r="O43" i="11" s="1"/>
  <c r="I53" i="11" a="1"/>
  <c r="I53" i="11" s="1"/>
  <c r="M55" i="11" a="1"/>
  <c r="M55" i="11" s="1"/>
  <c r="BR4" i="12" a="1"/>
  <c r="BR4" i="12" s="1"/>
  <c r="AU4" i="12" a="1"/>
  <c r="AU4" i="12" s="1"/>
  <c r="X4" i="12" a="1"/>
  <c r="X4" i="12" s="1"/>
  <c r="AY4" i="12" a="1"/>
  <c r="AY4" i="12" s="1"/>
  <c r="AM4" i="12" a="1"/>
  <c r="AM4" i="12" s="1"/>
  <c r="AA4" i="12" a="1"/>
  <c r="AA4" i="12" s="1"/>
  <c r="O4" i="12" a="1"/>
  <c r="O4" i="12" s="1"/>
  <c r="BK4" i="12" a="1"/>
  <c r="BK4" i="12" s="1"/>
  <c r="BW4" i="12" a="1"/>
  <c r="BW4" i="12" s="1"/>
  <c r="CC4" i="12" a="1"/>
  <c r="CC4" i="12" s="1"/>
  <c r="BQ4" i="12" a="1"/>
  <c r="BQ4" i="12" s="1"/>
  <c r="BE4" i="12" a="1"/>
  <c r="BE4" i="12" s="1"/>
  <c r="AS4" i="12" a="1"/>
  <c r="AS4" i="12" s="1"/>
  <c r="AG4" i="12" a="1"/>
  <c r="AG4" i="12" s="1"/>
  <c r="U4" i="12" a="1"/>
  <c r="U4" i="12" s="1"/>
  <c r="I4" i="12" a="1"/>
  <c r="I4" i="12" s="1"/>
  <c r="BV4" i="12" a="1"/>
  <c r="BV4" i="12" s="1"/>
  <c r="BH4" i="12" a="1"/>
  <c r="BH4" i="12" s="1"/>
  <c r="AT4" i="12" a="1"/>
  <c r="AT4" i="12" s="1"/>
  <c r="AF4" i="12" a="1"/>
  <c r="AF4" i="12" s="1"/>
  <c r="R4" i="12" a="1"/>
  <c r="R4" i="12" s="1"/>
  <c r="CF4" i="12" a="1"/>
  <c r="CF4" i="12" s="1"/>
  <c r="BC4" i="12" a="1"/>
  <c r="BC4" i="12" s="1"/>
  <c r="AO4" i="12" a="1"/>
  <c r="AO4" i="12" s="1"/>
  <c r="K4" i="12" a="1"/>
  <c r="K4" i="12" s="1"/>
  <c r="AL4" i="12" a="1"/>
  <c r="AL4" i="12" s="1"/>
  <c r="CA4" i="12" a="1"/>
  <c r="CA4" i="12" s="1"/>
  <c r="BM4" i="12" a="1"/>
  <c r="BM4" i="12" s="1"/>
  <c r="AI4" i="12" a="1"/>
  <c r="AI4" i="12" s="1"/>
  <c r="F4" i="12" a="1"/>
  <c r="F4" i="12" s="1"/>
  <c r="BD4" i="12" a="1"/>
  <c r="BD4" i="12" s="1"/>
  <c r="V4" i="12" a="1"/>
  <c r="V4" i="12" s="1"/>
  <c r="E4" i="12" a="1"/>
  <c r="E4" i="12" s="1"/>
  <c r="BY4" i="12" a="1"/>
  <c r="BY4" i="12" s="1"/>
  <c r="BG4" i="12" a="1"/>
  <c r="BG4" i="12" s="1"/>
  <c r="AP4" i="12" a="1"/>
  <c r="AP4" i="12" s="1"/>
  <c r="W4" i="12" a="1"/>
  <c r="W4" i="12" s="1"/>
  <c r="BS4" i="12" a="1"/>
  <c r="BS4" i="12" s="1"/>
  <c r="AZ4" i="12" a="1"/>
  <c r="AZ4" i="12" s="1"/>
  <c r="N4" i="12" a="1"/>
  <c r="N4" i="12" s="1"/>
  <c r="AX4" i="12" a="1"/>
  <c r="AX4" i="12" s="1"/>
  <c r="CB4" i="12" a="1"/>
  <c r="CB4" i="12" s="1"/>
  <c r="Y4" i="12" a="1"/>
  <c r="Y4" i="12" s="1"/>
  <c r="AW4" i="12" a="1"/>
  <c r="AW4" i="12" s="1"/>
  <c r="CB25" i="12" a="1"/>
  <c r="CB25" i="12" s="1"/>
  <c r="BQ25" i="12" a="1"/>
  <c r="BQ25" i="12" s="1"/>
  <c r="BF25" i="12" a="1"/>
  <c r="BF25" i="12" s="1"/>
  <c r="AU25" i="12" a="1"/>
  <c r="AU25" i="12" s="1"/>
  <c r="AJ25" i="12" a="1"/>
  <c r="AJ25" i="12" s="1"/>
  <c r="Y25" i="12" a="1"/>
  <c r="Y25" i="12" s="1"/>
  <c r="N25" i="12" a="1"/>
  <c r="N25" i="12" s="1"/>
  <c r="BZ25" i="12" a="1"/>
  <c r="BZ25" i="12" s="1"/>
  <c r="BC25" i="12" a="1"/>
  <c r="BC25" i="12" s="1"/>
  <c r="AF25" i="12" a="1"/>
  <c r="AF25" i="12" s="1"/>
  <c r="I25" i="12" a="1"/>
  <c r="I25" i="12" s="1"/>
  <c r="BP25" i="12" a="1"/>
  <c r="BP25" i="12" s="1"/>
  <c r="BD25" i="12" a="1"/>
  <c r="BD25" i="12" s="1"/>
  <c r="AR25" i="12" a="1"/>
  <c r="AR25" i="12" s="1"/>
  <c r="AE25" i="12" a="1"/>
  <c r="AE25" i="12" s="1"/>
  <c r="S25" i="12" a="1"/>
  <c r="S25" i="12" s="1"/>
  <c r="AQ25" i="12" a="1"/>
  <c r="AQ25" i="12" s="1"/>
  <c r="G25" i="12" a="1"/>
  <c r="G25" i="12" s="1"/>
  <c r="CH25" i="12" a="1"/>
  <c r="CH25" i="12" s="1"/>
  <c r="BV25" i="12" a="1"/>
  <c r="BV25" i="12" s="1"/>
  <c r="BJ25" i="12" a="1"/>
  <c r="BJ25" i="12" s="1"/>
  <c r="AX25" i="12" a="1"/>
  <c r="AX25" i="12" s="1"/>
  <c r="AL25" i="12" a="1"/>
  <c r="AL25" i="12" s="1"/>
  <c r="Z25" i="12" a="1"/>
  <c r="Z25" i="12" s="1"/>
  <c r="CC25" i="12" a="1"/>
  <c r="CC25" i="12" s="1"/>
  <c r="AZ25" i="12" a="1"/>
  <c r="AZ25" i="12" s="1"/>
  <c r="X25" i="12" a="1"/>
  <c r="X25" i="12" s="1"/>
  <c r="CA25" i="12" a="1"/>
  <c r="CA25" i="12" s="1"/>
  <c r="F25" i="12" a="1"/>
  <c r="F25" i="12" s="1"/>
  <c r="BS25" i="12" a="1"/>
  <c r="BS25" i="12" s="1"/>
  <c r="AN25" i="12" a="1"/>
  <c r="AN25" i="12" s="1"/>
  <c r="J25" i="12" a="1"/>
  <c r="J25" i="12" s="1"/>
  <c r="BT25" i="12" a="1"/>
  <c r="BT25" i="12" s="1"/>
  <c r="W25" i="12" a="1"/>
  <c r="W25" i="12" s="1"/>
  <c r="BB25" i="12" a="1"/>
  <c r="BB25" i="12" s="1"/>
  <c r="AM25" i="12" a="1"/>
  <c r="AM25" i="12" s="1"/>
  <c r="CF25" i="12" a="1"/>
  <c r="CF25" i="12" s="1"/>
  <c r="AI25" i="12" a="1"/>
  <c r="AI25" i="12" s="1"/>
  <c r="BY25" i="12" a="1"/>
  <c r="BY25" i="12" s="1"/>
  <c r="BE25" i="12" a="1"/>
  <c r="BE25" i="12" s="1"/>
  <c r="P25" i="12" a="1"/>
  <c r="P25" i="12" s="1"/>
  <c r="BU25" i="12" a="1"/>
  <c r="BU25" i="12" s="1"/>
  <c r="BO25" i="12" a="1"/>
  <c r="BO25" i="12" s="1"/>
  <c r="AT25" i="12" a="1"/>
  <c r="AT25" i="12" s="1"/>
  <c r="BN25" i="12" a="1"/>
  <c r="BN25" i="12" s="1"/>
  <c r="V25" i="12" a="1"/>
  <c r="V25" i="12" s="1"/>
  <c r="BM25" i="12" a="1"/>
  <c r="BM25" i="12" s="1"/>
  <c r="AS25" i="12" a="1"/>
  <c r="AS25" i="12" s="1"/>
  <c r="U25" i="12" a="1"/>
  <c r="U25" i="12" s="1"/>
  <c r="AO25" i="12" a="1"/>
  <c r="AO25" i="12" s="1"/>
  <c r="BG25" i="12" a="1"/>
  <c r="BG25" i="12" s="1"/>
  <c r="E17" i="22"/>
  <c r="E85" i="22"/>
  <c r="D157" i="23"/>
  <c r="B65" i="16"/>
  <c r="L117" i="10"/>
  <c r="M16" i="10"/>
  <c r="H227" i="23" s="1"/>
  <c r="AN20" i="10"/>
  <c r="Q22" i="10"/>
  <c r="A29" i="16"/>
  <c r="AG28" i="10"/>
  <c r="AL28" i="10" s="1"/>
  <c r="N28" i="10" s="1"/>
  <c r="R53" i="10"/>
  <c r="Q53" i="10"/>
  <c r="Z53" i="10" s="1"/>
  <c r="AH53" i="10" s="1"/>
  <c r="E131" i="23" s="1"/>
  <c r="AM53" i="10"/>
  <c r="G131" i="23" s="1"/>
  <c r="AG72" i="10"/>
  <c r="AL72" i="10" s="1"/>
  <c r="N72" i="10" s="1"/>
  <c r="N134" i="10"/>
  <c r="W134" i="10"/>
  <c r="S156" i="10"/>
  <c r="AB156" i="10" s="1"/>
  <c r="U156" i="10"/>
  <c r="Q160" i="10"/>
  <c r="I8" i="8"/>
  <c r="AI13" i="10" s="1"/>
  <c r="F93" i="24" s="1"/>
  <c r="B5" i="16"/>
  <c r="D242" i="23"/>
  <c r="D224" i="23"/>
  <c r="B12" i="16"/>
  <c r="R19" i="10"/>
  <c r="D95" i="24"/>
  <c r="B22" i="16"/>
  <c r="L31" i="10"/>
  <c r="I123" i="23"/>
  <c r="N43" i="10"/>
  <c r="B53" i="16"/>
  <c r="D130" i="23"/>
  <c r="AG56" i="10"/>
  <c r="AL56" i="10" s="1"/>
  <c r="N56" i="10" s="1"/>
  <c r="A57" i="16"/>
  <c r="K56" i="10"/>
  <c r="N71" i="10"/>
  <c r="A85" i="16"/>
  <c r="K84" i="10"/>
  <c r="D88" i="24"/>
  <c r="B98" i="16"/>
  <c r="D218" i="23"/>
  <c r="B106" i="16"/>
  <c r="P109" i="10"/>
  <c r="AG119" i="10"/>
  <c r="AL119" i="10" s="1"/>
  <c r="N119" i="10" s="1"/>
  <c r="A133" i="16"/>
  <c r="AG132" i="10"/>
  <c r="AL132" i="10" s="1"/>
  <c r="N132" i="10" s="1"/>
  <c r="Z134" i="10"/>
  <c r="AM135" i="10"/>
  <c r="M152" i="10"/>
  <c r="A155" i="16"/>
  <c r="K154" i="10"/>
  <c r="AG154" i="10"/>
  <c r="AL154" i="10" s="1"/>
  <c r="N154" i="10" s="1"/>
  <c r="R156" i="10"/>
  <c r="V156" i="10" s="1"/>
  <c r="V160" i="10"/>
  <c r="BY53" i="11" a="1"/>
  <c r="BY53" i="11" s="1"/>
  <c r="BB53" i="11" a="1"/>
  <c r="BB53" i="11" s="1"/>
  <c r="AE53" i="11" a="1"/>
  <c r="AE53" i="11" s="1"/>
  <c r="H53" i="11" a="1"/>
  <c r="H53" i="11" s="1"/>
  <c r="S53" i="11" a="1"/>
  <c r="S53" i="11" s="1"/>
  <c r="BM53" i="11" a="1"/>
  <c r="BM53" i="11" s="1"/>
  <c r="AP53" i="11" a="1"/>
  <c r="AP53" i="11" s="1"/>
  <c r="BS53" i="11" a="1"/>
  <c r="BS53" i="11" s="1"/>
  <c r="AV53" i="11" a="1"/>
  <c r="AV53" i="11" s="1"/>
  <c r="Y53" i="11" a="1"/>
  <c r="Y53" i="11" s="1"/>
  <c r="AM53" i="11" a="1"/>
  <c r="AM53" i="11" s="1"/>
  <c r="Z53" i="11" a="1"/>
  <c r="Z53" i="11" s="1"/>
  <c r="BR53" i="11" a="1"/>
  <c r="BR53" i="11" s="1"/>
  <c r="AQ53" i="11" a="1"/>
  <c r="AQ53" i="11" s="1"/>
  <c r="AB53" i="11" a="1"/>
  <c r="AB53" i="11" s="1"/>
  <c r="CD53" i="11" a="1"/>
  <c r="CD53" i="11" s="1"/>
  <c r="BC53" i="11" a="1"/>
  <c r="BC53" i="11" s="1"/>
  <c r="L53" i="11" a="1"/>
  <c r="L53" i="11" s="1"/>
  <c r="CA53" i="11" a="1"/>
  <c r="CA53" i="11" s="1"/>
  <c r="AY53" i="11" a="1"/>
  <c r="AY53" i="11" s="1"/>
  <c r="AK53" i="11" a="1"/>
  <c r="AK53" i="11" s="1"/>
  <c r="W53" i="11" a="1"/>
  <c r="W53" i="11" s="1"/>
  <c r="CE53" i="11" a="1"/>
  <c r="CE53" i="11" s="1"/>
  <c r="BO53" i="11" a="1"/>
  <c r="BO53" i="11" s="1"/>
  <c r="AH53" i="11" a="1"/>
  <c r="AH53" i="11" s="1"/>
  <c r="R53" i="11" a="1"/>
  <c r="R53" i="11" s="1"/>
  <c r="CH53" i="11" a="1"/>
  <c r="CH53" i="11" s="1"/>
  <c r="BQ53" i="11" a="1"/>
  <c r="BQ53" i="11" s="1"/>
  <c r="Q53" i="11" a="1"/>
  <c r="Q53" i="11" s="1"/>
  <c r="K53" i="11" a="1"/>
  <c r="K53" i="11" s="1"/>
  <c r="CC53" i="11" a="1"/>
  <c r="CC53" i="11" s="1"/>
  <c r="BK53" i="11" a="1"/>
  <c r="BK53" i="11" s="1"/>
  <c r="AT53" i="11" a="1"/>
  <c r="AT53" i="11" s="1"/>
  <c r="AC53" i="11" a="1"/>
  <c r="AC53" i="11" s="1"/>
  <c r="J53" i="11" a="1"/>
  <c r="J53" i="11" s="1"/>
  <c r="BV53" i="11" a="1"/>
  <c r="BV53" i="11" s="1"/>
  <c r="BE53" i="11" a="1"/>
  <c r="BE53" i="11" s="1"/>
  <c r="AL53" i="11" a="1"/>
  <c r="AL53" i="11" s="1"/>
  <c r="U53" i="11" a="1"/>
  <c r="U53" i="11" s="1"/>
  <c r="P43" i="11" a="1"/>
  <c r="P43" i="11" s="1"/>
  <c r="AL43" i="11" a="1"/>
  <c r="AL43" i="11" s="1"/>
  <c r="BG43" i="11" a="1"/>
  <c r="BG43" i="11" s="1"/>
  <c r="A46" i="11"/>
  <c r="AG53" i="11" a="1"/>
  <c r="AG53" i="11" s="1"/>
  <c r="O55" i="11" a="1"/>
  <c r="O55" i="11" s="1"/>
  <c r="AI55" i="11" a="1"/>
  <c r="AI55" i="11" s="1"/>
  <c r="BE55" i="11" a="1"/>
  <c r="BE55" i="11" s="1"/>
  <c r="BZ55" i="11" a="1"/>
  <c r="BZ55" i="11" s="1"/>
  <c r="U23" i="12" a="1"/>
  <c r="U23" i="12" s="1"/>
  <c r="BO23" i="12" a="1"/>
  <c r="BO23" i="12" s="1"/>
  <c r="BR24" i="12" a="1"/>
  <c r="BR24" i="12" s="1"/>
  <c r="AU24" i="12" a="1"/>
  <c r="AU24" i="12" s="1"/>
  <c r="X24" i="12" a="1"/>
  <c r="X24" i="12" s="1"/>
  <c r="AE24" i="12" a="1"/>
  <c r="AE24" i="12" s="1"/>
  <c r="S24" i="12" a="1"/>
  <c r="S24" i="12" s="1"/>
  <c r="G24" i="12" a="1"/>
  <c r="G24" i="12" s="1"/>
  <c r="CA24" i="12" a="1"/>
  <c r="CA24" i="12" s="1"/>
  <c r="BO24" i="12" a="1"/>
  <c r="BO24" i="12" s="1"/>
  <c r="BC24" i="12" a="1"/>
  <c r="BC24" i="12" s="1"/>
  <c r="AQ24" i="12" a="1"/>
  <c r="AQ24" i="12" s="1"/>
  <c r="BN24" i="12" a="1"/>
  <c r="BN24" i="12" s="1"/>
  <c r="AZ24" i="12" a="1"/>
  <c r="AZ24" i="12" s="1"/>
  <c r="BX24" i="12" a="1"/>
  <c r="BX24" i="12" s="1"/>
  <c r="BI24" i="12" a="1"/>
  <c r="BI24" i="12" s="1"/>
  <c r="Q24" i="12" a="1"/>
  <c r="Q24" i="12" s="1"/>
  <c r="AF24" i="12" a="1"/>
  <c r="AF24" i="12" s="1"/>
  <c r="P24" i="12" a="1"/>
  <c r="P24" i="12" s="1"/>
  <c r="BY24" i="12" a="1"/>
  <c r="BY24" i="12" s="1"/>
  <c r="AS24" i="12" a="1"/>
  <c r="AS24" i="12" s="1"/>
  <c r="M24" i="12" a="1"/>
  <c r="M24" i="12" s="1"/>
  <c r="BG24" i="12" a="1"/>
  <c r="BG24" i="12" s="1"/>
  <c r="AP24" i="12" a="1"/>
  <c r="AP24" i="12" s="1"/>
  <c r="AA24" i="12" a="1"/>
  <c r="AA24" i="12" s="1"/>
  <c r="K24" i="12" a="1"/>
  <c r="K24" i="12" s="1"/>
  <c r="BV24" i="12" a="1"/>
  <c r="BV24" i="12" s="1"/>
  <c r="BF24" i="12" a="1"/>
  <c r="BF24" i="12" s="1"/>
  <c r="J24" i="12" a="1"/>
  <c r="J24" i="12" s="1"/>
  <c r="BD24" i="12" a="1"/>
  <c r="BD24" i="12" s="1"/>
  <c r="W24" i="12" a="1"/>
  <c r="W24" i="12" s="1"/>
  <c r="CF24" i="12" a="1"/>
  <c r="CF24" i="12" s="1"/>
  <c r="BM24" i="12" a="1"/>
  <c r="BM24" i="12" s="1"/>
  <c r="Y24" i="12" a="1"/>
  <c r="Y24" i="12" s="1"/>
  <c r="E24" i="12" a="1"/>
  <c r="E24" i="12" s="1"/>
  <c r="BK24" i="12" a="1"/>
  <c r="BK24" i="12" s="1"/>
  <c r="AO24" i="12" a="1"/>
  <c r="AO24" i="12" s="1"/>
  <c r="V24" i="12" a="1"/>
  <c r="V24" i="12" s="1"/>
  <c r="BS24" i="12" a="1"/>
  <c r="BS24" i="12" s="1"/>
  <c r="AC24" i="12" a="1"/>
  <c r="AC24" i="12" s="1"/>
  <c r="F24" i="12" a="1"/>
  <c r="F24" i="12" s="1"/>
  <c r="AX24" i="12" a="1"/>
  <c r="AX24" i="12" s="1"/>
  <c r="BT24" i="12" a="1"/>
  <c r="BT24" i="12" s="1"/>
  <c r="D245" i="23"/>
  <c r="B10" i="16"/>
  <c r="L13" i="10"/>
  <c r="AM13" i="10" s="1"/>
  <c r="G93" i="24" s="1"/>
  <c r="D227" i="23"/>
  <c r="B17" i="16"/>
  <c r="A24" i="16"/>
  <c r="AG23" i="10"/>
  <c r="AL23" i="10" s="1"/>
  <c r="N23" i="10" s="1"/>
  <c r="D193" i="23"/>
  <c r="B40" i="16"/>
  <c r="N49" i="10"/>
  <c r="M54" i="10"/>
  <c r="D54" i="24"/>
  <c r="B56" i="16"/>
  <c r="I134" i="23"/>
  <c r="W57" i="10"/>
  <c r="P60" i="10"/>
  <c r="A67" i="16"/>
  <c r="AG66" i="10"/>
  <c r="AL66" i="10" s="1"/>
  <c r="N66" i="10" s="1"/>
  <c r="AG79" i="10"/>
  <c r="AL79" i="10" s="1"/>
  <c r="N79" i="10" s="1"/>
  <c r="A91" i="16"/>
  <c r="AG90" i="10"/>
  <c r="AL90" i="10" s="1"/>
  <c r="N90" i="10" s="1"/>
  <c r="L111" i="10"/>
  <c r="AG115" i="10"/>
  <c r="AL115" i="10" s="1"/>
  <c r="N115" i="10" s="1"/>
  <c r="M140" i="10"/>
  <c r="L146" i="10"/>
  <c r="S162" i="10"/>
  <c r="AB162" i="10" s="1"/>
  <c r="R162" i="10"/>
  <c r="V162" i="10" s="1"/>
  <c r="Q162" i="10"/>
  <c r="U162" i="10" s="1"/>
  <c r="AM162" i="10"/>
  <c r="BA35" i="11" a="1"/>
  <c r="BA35" i="11" s="1"/>
  <c r="CQ10" i="11"/>
  <c r="BK50" i="11" a="1"/>
  <c r="BK50" i="11" s="1"/>
  <c r="BU57" i="11" a="1"/>
  <c r="BU57" i="11" s="1"/>
  <c r="AO57" i="11" a="1"/>
  <c r="AO57" i="11" s="1"/>
  <c r="W57" i="11" a="1"/>
  <c r="W57" i="11" s="1"/>
  <c r="F57" i="11" a="1"/>
  <c r="F57" i="11" s="1"/>
  <c r="AK57" i="11" a="1"/>
  <c r="AK57" i="11" s="1"/>
  <c r="CP28" i="11"/>
  <c r="AI57" i="11" a="1"/>
  <c r="AI57" i="11" s="1"/>
  <c r="BT57" i="11" a="1"/>
  <c r="BT57" i="11" s="1"/>
  <c r="V23" i="12" a="1"/>
  <c r="V23" i="12" s="1"/>
  <c r="BU24" i="12" a="1"/>
  <c r="BU24" i="12" s="1"/>
  <c r="CD23" i="12" a="1"/>
  <c r="CD23" i="12" s="1"/>
  <c r="BS23" i="12" a="1"/>
  <c r="BS23" i="12" s="1"/>
  <c r="BH23" i="12" a="1"/>
  <c r="BH23" i="12" s="1"/>
  <c r="AW23" i="12" a="1"/>
  <c r="AW23" i="12" s="1"/>
  <c r="AL23" i="12" a="1"/>
  <c r="AL23" i="12" s="1"/>
  <c r="AA23" i="12" a="1"/>
  <c r="AA23" i="12" s="1"/>
  <c r="P23" i="12" a="1"/>
  <c r="P23" i="12" s="1"/>
  <c r="E23" i="12" a="1"/>
  <c r="E23" i="12" s="1"/>
  <c r="BU23" i="12" a="1"/>
  <c r="BU23" i="12" s="1"/>
  <c r="AX23" i="12" a="1"/>
  <c r="AX23" i="12" s="1"/>
  <c r="O23" i="12" a="1"/>
  <c r="O23" i="12" s="1"/>
  <c r="BZ23" i="12" a="1"/>
  <c r="BZ23" i="12" s="1"/>
  <c r="BB23" i="12" a="1"/>
  <c r="BB23" i="12" s="1"/>
  <c r="AP23" i="12" a="1"/>
  <c r="AP23" i="12" s="1"/>
  <c r="AD23" i="12" a="1"/>
  <c r="AD23" i="12" s="1"/>
  <c r="R23" i="12" a="1"/>
  <c r="R23" i="12" s="1"/>
  <c r="BN23" i="12" a="1"/>
  <c r="BN23" i="12" s="1"/>
  <c r="F23" i="12" a="1"/>
  <c r="F23" i="12" s="1"/>
  <c r="CG23" i="12" a="1"/>
  <c r="CG23" i="12" s="1"/>
  <c r="AV23" i="12" a="1"/>
  <c r="AV23" i="12" s="1"/>
  <c r="AJ23" i="12" a="1"/>
  <c r="AJ23" i="12" s="1"/>
  <c r="X23" i="12" a="1"/>
  <c r="X23" i="12" s="1"/>
  <c r="L23" i="12" a="1"/>
  <c r="L23" i="12" s="1"/>
  <c r="CB23" i="12" a="1"/>
  <c r="CB23" i="12" s="1"/>
  <c r="AZ23" i="12" a="1"/>
  <c r="AZ23" i="12" s="1"/>
  <c r="J23" i="12" a="1"/>
  <c r="J23" i="12" s="1"/>
  <c r="BE23" i="12" a="1"/>
  <c r="BE23" i="12" s="1"/>
  <c r="AQ23" i="12" a="1"/>
  <c r="AQ23" i="12" s="1"/>
  <c r="AB23" i="12" a="1"/>
  <c r="AB23" i="12" s="1"/>
  <c r="M23" i="12" a="1"/>
  <c r="M23" i="12" s="1"/>
  <c r="BC23" i="12" a="1"/>
  <c r="BC23" i="12" s="1"/>
  <c r="W23" i="12" a="1"/>
  <c r="W23" i="12" s="1"/>
  <c r="CC23" i="12" a="1"/>
  <c r="CC23" i="12" s="1"/>
  <c r="AG23" i="12" a="1"/>
  <c r="AG23" i="12" s="1"/>
  <c r="Q23" i="12" a="1"/>
  <c r="Q23" i="12" s="1"/>
  <c r="CA23" i="12" a="1"/>
  <c r="CA23" i="12" s="1"/>
  <c r="BK23" i="12" a="1"/>
  <c r="BK23" i="12" s="1"/>
  <c r="AT23" i="12" a="1"/>
  <c r="AT23" i="12" s="1"/>
  <c r="AE23" i="12" a="1"/>
  <c r="AE23" i="12" s="1"/>
  <c r="N23" i="12" a="1"/>
  <c r="N23" i="12" s="1"/>
  <c r="BG23" i="12" a="1"/>
  <c r="BG23" i="12" s="1"/>
  <c r="AR23" i="12" a="1"/>
  <c r="AR23" i="12" s="1"/>
  <c r="K23" i="12" a="1"/>
  <c r="K23" i="12" s="1"/>
  <c r="BR23" i="12" a="1"/>
  <c r="BR23" i="12" s="1"/>
  <c r="AY23" i="12" a="1"/>
  <c r="AY23" i="12" s="1"/>
  <c r="AF23" i="12" a="1"/>
  <c r="AF23" i="12" s="1"/>
  <c r="BP23" i="12" a="1"/>
  <c r="BP23" i="12" s="1"/>
  <c r="H23" i="12" a="1"/>
  <c r="H23" i="12" s="1"/>
  <c r="Z23" i="12" a="1"/>
  <c r="Z23" i="12" s="1"/>
  <c r="BV23" i="12" a="1"/>
  <c r="BV23" i="12" s="1"/>
  <c r="BL10" i="12" a="1"/>
  <c r="BL10" i="12" s="1"/>
  <c r="AO10" i="12" a="1"/>
  <c r="AO10" i="12" s="1"/>
  <c r="R10" i="12" a="1"/>
  <c r="R10" i="12" s="1"/>
  <c r="BD10" i="12" a="1"/>
  <c r="BD10" i="12" s="1"/>
  <c r="AR10" i="12" a="1"/>
  <c r="AR10" i="12" s="1"/>
  <c r="AF10" i="12" a="1"/>
  <c r="AF10" i="12" s="1"/>
  <c r="T10" i="12" a="1"/>
  <c r="T10" i="12" s="1"/>
  <c r="H10" i="12" a="1"/>
  <c r="H10" i="12" s="1"/>
  <c r="BP10" i="12" a="1"/>
  <c r="BP10" i="12" s="1"/>
  <c r="CB10" i="12" a="1"/>
  <c r="CB10" i="12" s="1"/>
  <c r="CH10" i="12" a="1"/>
  <c r="CH10" i="12" s="1"/>
  <c r="BV10" i="12" a="1"/>
  <c r="BV10" i="12" s="1"/>
  <c r="BJ10" i="12" a="1"/>
  <c r="BJ10" i="12" s="1"/>
  <c r="AX10" i="12" a="1"/>
  <c r="AX10" i="12" s="1"/>
  <c r="AL10" i="12" a="1"/>
  <c r="AL10" i="12" s="1"/>
  <c r="Z10" i="12" a="1"/>
  <c r="Z10" i="12" s="1"/>
  <c r="N10" i="12" a="1"/>
  <c r="N10" i="12" s="1"/>
  <c r="CC10" i="12" a="1"/>
  <c r="CC10" i="12" s="1"/>
  <c r="BN10" i="12" a="1"/>
  <c r="BN10" i="12" s="1"/>
  <c r="AZ10" i="12" a="1"/>
  <c r="AZ10" i="12" s="1"/>
  <c r="BK10" i="12" a="1"/>
  <c r="BK10" i="12" s="1"/>
  <c r="AH10" i="12" a="1"/>
  <c r="AH10" i="12" s="1"/>
  <c r="S10" i="12" a="1"/>
  <c r="S10" i="12" s="1"/>
  <c r="BX10" i="12" a="1"/>
  <c r="BX10" i="12" s="1"/>
  <c r="BI10" i="12" a="1"/>
  <c r="BI10" i="12" s="1"/>
  <c r="AU10" i="12" a="1"/>
  <c r="AU10" i="12" s="1"/>
  <c r="Q10" i="12" a="1"/>
  <c r="Q10" i="12" s="1"/>
  <c r="AQ10" i="12" a="1"/>
  <c r="AQ10" i="12" s="1"/>
  <c r="BT10" i="12" a="1"/>
  <c r="BT10" i="12" s="1"/>
  <c r="BC10" i="12" a="1"/>
  <c r="BC10" i="12" s="1"/>
  <c r="AM10" i="12" a="1"/>
  <c r="AM10" i="12" s="1"/>
  <c r="V10" i="12" a="1"/>
  <c r="V10" i="12" s="1"/>
  <c r="E10" i="12" a="1"/>
  <c r="E10" i="12" s="1"/>
  <c r="BE10" i="12" a="1"/>
  <c r="BE10" i="12" s="1"/>
  <c r="U10" i="12" a="1"/>
  <c r="U10" i="12" s="1"/>
  <c r="W10" i="12" a="1"/>
  <c r="W10" i="12" s="1"/>
  <c r="BH10" i="12" a="1"/>
  <c r="BH10" i="12" s="1"/>
  <c r="CA10" i="12" a="1"/>
  <c r="CA10" i="12" s="1"/>
  <c r="AH23" i="12" a="1"/>
  <c r="AH23" i="12" s="1"/>
  <c r="BD23" i="12" a="1"/>
  <c r="BD23" i="12" s="1"/>
  <c r="BY23" i="12" a="1"/>
  <c r="BY23" i="12" s="1"/>
  <c r="AK24" i="12" a="1"/>
  <c r="AK24" i="12" s="1"/>
  <c r="BH24" i="12" a="1"/>
  <c r="BH24" i="12" s="1"/>
  <c r="D223" i="23"/>
  <c r="B11" i="16"/>
  <c r="K23" i="10"/>
  <c r="AA31" i="10"/>
  <c r="AI31" i="10" s="1"/>
  <c r="F189" i="23" s="1"/>
  <c r="K66" i="10"/>
  <c r="B68" i="16"/>
  <c r="D160" i="23"/>
  <c r="I65" i="24"/>
  <c r="W69" i="10"/>
  <c r="A76" i="16"/>
  <c r="K75" i="10"/>
  <c r="M82" i="10"/>
  <c r="H169" i="23" s="1"/>
  <c r="K90" i="10"/>
  <c r="D212" i="23"/>
  <c r="B92" i="16"/>
  <c r="K128" i="10"/>
  <c r="A129" i="16"/>
  <c r="AG128" i="10"/>
  <c r="AL128" i="10" s="1"/>
  <c r="W153" i="10"/>
  <c r="N153" i="10"/>
  <c r="CP19" i="11"/>
  <c r="CQ19" i="11"/>
  <c r="CC48" i="11" a="1"/>
  <c r="CC48" i="11" s="1"/>
  <c r="N48" i="11" a="1"/>
  <c r="N48" i="11" s="1"/>
  <c r="BN48" i="11" a="1"/>
  <c r="BN48" i="11" s="1"/>
  <c r="AL48" i="11" a="1"/>
  <c r="AL48" i="11" s="1"/>
  <c r="J48" i="11" a="1"/>
  <c r="J48" i="11" s="1"/>
  <c r="BZ48" i="11" a="1"/>
  <c r="BZ48" i="11" s="1"/>
  <c r="AX48" i="11" a="1"/>
  <c r="AX48" i="11" s="1"/>
  <c r="V48" i="11" a="1"/>
  <c r="V48" i="11" s="1"/>
  <c r="BI48" i="11" a="1"/>
  <c r="BI48" i="11" s="1"/>
  <c r="AG48" i="11" a="1"/>
  <c r="AG48" i="11" s="1"/>
  <c r="E48" i="11" a="1"/>
  <c r="E48" i="11" s="1"/>
  <c r="BX48" i="11" a="1"/>
  <c r="BX48" i="11" s="1"/>
  <c r="L48" i="11" a="1"/>
  <c r="L48" i="11" s="1"/>
  <c r="BP52" i="11" a="1"/>
  <c r="BP52" i="11" s="1"/>
  <c r="BD52" i="11" a="1"/>
  <c r="BD52" i="11" s="1"/>
  <c r="AG52" i="11" a="1"/>
  <c r="AG52" i="11" s="1"/>
  <c r="J52" i="11" a="1"/>
  <c r="J52" i="11" s="1"/>
  <c r="CA52" i="11" a="1"/>
  <c r="CA52" i="11" s="1"/>
  <c r="BO52" i="11" a="1"/>
  <c r="BO52" i="11" s="1"/>
  <c r="AR52" i="11" a="1"/>
  <c r="AR52" i="11" s="1"/>
  <c r="U52" i="11" a="1"/>
  <c r="U52" i="11" s="1"/>
  <c r="CG52" i="11" a="1"/>
  <c r="CG52" i="11" s="1"/>
  <c r="BJ52" i="11" a="1"/>
  <c r="BJ52" i="11" s="1"/>
  <c r="AM52" i="11" a="1"/>
  <c r="AM52" i="11" s="1"/>
  <c r="P52" i="11" a="1"/>
  <c r="P52" i="11" s="1"/>
  <c r="BC52" i="11" a="1"/>
  <c r="BC52" i="11" s="1"/>
  <c r="AP52" i="11" a="1"/>
  <c r="AP52" i="11" s="1"/>
  <c r="AC52" i="11" a="1"/>
  <c r="AC52" i="11" s="1"/>
  <c r="BR52" i="11" a="1"/>
  <c r="BR52" i="11" s="1"/>
  <c r="AO52" i="11" a="1"/>
  <c r="AO52" i="11" s="1"/>
  <c r="AA52" i="11" a="1"/>
  <c r="AA52" i="11" s="1"/>
  <c r="BA52" i="11" a="1"/>
  <c r="BA52" i="11" s="1"/>
  <c r="BL52" i="11" a="1"/>
  <c r="BL52" i="11" s="1"/>
  <c r="AX52" i="11" a="1"/>
  <c r="AX52" i="11" s="1"/>
  <c r="H52" i="11" a="1"/>
  <c r="H52" i="11" s="1"/>
  <c r="BQ52" i="11" a="1"/>
  <c r="BQ52" i="11" s="1"/>
  <c r="AZ52" i="11" a="1"/>
  <c r="AZ52" i="11" s="1"/>
  <c r="AJ52" i="11" a="1"/>
  <c r="AJ52" i="11" s="1"/>
  <c r="CF52" i="11" a="1"/>
  <c r="CF52" i="11" s="1"/>
  <c r="AW52" i="11" a="1"/>
  <c r="AW52" i="11" s="1"/>
  <c r="AF52" i="11" a="1"/>
  <c r="AF52" i="11" s="1"/>
  <c r="T48" i="11" a="1"/>
  <c r="T48" i="11" s="1"/>
  <c r="W52" i="11" a="1"/>
  <c r="W52" i="11" s="1"/>
  <c r="BG52" i="11" a="1"/>
  <c r="BG52" i="11" s="1"/>
  <c r="H57" i="11" a="1"/>
  <c r="H57" i="11" s="1"/>
  <c r="AR57" i="11" a="1"/>
  <c r="AR57" i="11" s="1"/>
  <c r="CC57" i="11" a="1"/>
  <c r="CC57" i="11" s="1"/>
  <c r="X10" i="12" a="1"/>
  <c r="X10" i="12" s="1"/>
  <c r="AP10" i="12" a="1"/>
  <c r="AP10" i="12" s="1"/>
  <c r="AL24" i="12" a="1"/>
  <c r="AL24" i="12" s="1"/>
  <c r="BJ24" i="12" a="1"/>
  <c r="BJ24" i="12" s="1"/>
  <c r="D232" i="23"/>
  <c r="B25" i="16"/>
  <c r="A36" i="16"/>
  <c r="AG35" i="10"/>
  <c r="AL35" i="10" s="1"/>
  <c r="N35" i="10" s="1"/>
  <c r="H65" i="22"/>
  <c r="I65" i="22" s="1"/>
  <c r="E86" i="22"/>
  <c r="E18" i="22"/>
  <c r="I244" i="23"/>
  <c r="W7" i="10"/>
  <c r="W33" i="10"/>
  <c r="B36" i="16"/>
  <c r="D80" i="24"/>
  <c r="W49" i="10"/>
  <c r="W65" i="10"/>
  <c r="M74" i="10"/>
  <c r="D164" i="23"/>
  <c r="B76" i="16"/>
  <c r="D170" i="23"/>
  <c r="B84" i="16"/>
  <c r="I206" i="23"/>
  <c r="N85" i="10"/>
  <c r="I214" i="23"/>
  <c r="W93" i="10"/>
  <c r="G107" i="10"/>
  <c r="AA124" i="10"/>
  <c r="AI124" i="10" s="1"/>
  <c r="AG134" i="10"/>
  <c r="AL134" i="10" s="1"/>
  <c r="P139" i="10"/>
  <c r="Q149" i="10"/>
  <c r="AG151" i="10"/>
  <c r="AL151" i="10" s="1"/>
  <c r="N151" i="10" s="1"/>
  <c r="M153" i="10"/>
  <c r="P157" i="10"/>
  <c r="V167" i="10"/>
  <c r="CU7" i="11"/>
  <c r="CP13" i="11"/>
  <c r="BD48" i="11" a="1"/>
  <c r="BD48" i="11" s="1"/>
  <c r="BU48" i="11" a="1"/>
  <c r="BU48" i="11" s="1"/>
  <c r="F52" i="11" a="1"/>
  <c r="F52" i="11" s="1"/>
  <c r="X52" i="11" a="1"/>
  <c r="X52" i="11" s="1"/>
  <c r="BX52" i="11" a="1"/>
  <c r="BX52" i="11" s="1"/>
  <c r="Z57" i="11" a="1"/>
  <c r="Z57" i="11" s="1"/>
  <c r="CE57" i="11" a="1"/>
  <c r="CE57" i="11" s="1"/>
  <c r="F10" i="12" a="1"/>
  <c r="F10" i="12" s="1"/>
  <c r="Y10" i="12" a="1"/>
  <c r="Y10" i="12" s="1"/>
  <c r="AI23" i="12" a="1"/>
  <c r="AI23" i="12" s="1"/>
  <c r="AM24" i="12" a="1"/>
  <c r="AM24" i="12" s="1"/>
  <c r="CG24" i="12" a="1"/>
  <c r="CG24" i="12" s="1"/>
  <c r="BR51" i="11" a="1"/>
  <c r="BR51" i="11" s="1"/>
  <c r="AU51" i="11" a="1"/>
  <c r="AU51" i="11" s="1"/>
  <c r="X51" i="11" a="1"/>
  <c r="X51" i="11" s="1"/>
  <c r="CC51" i="11" a="1"/>
  <c r="CC51" i="11" s="1"/>
  <c r="BF51" i="11" a="1"/>
  <c r="BF51" i="11" s="1"/>
  <c r="AI51" i="11" a="1"/>
  <c r="AI51" i="11" s="1"/>
  <c r="L51" i="11" a="1"/>
  <c r="L51" i="11" s="1"/>
  <c r="BX51" i="11" a="1"/>
  <c r="BX51" i="11" s="1"/>
  <c r="BA51" i="11" a="1"/>
  <c r="BA51" i="11" s="1"/>
  <c r="AD51" i="11" a="1"/>
  <c r="AD51" i="11" s="1"/>
  <c r="R51" i="11" a="1"/>
  <c r="R51" i="11" s="1"/>
  <c r="BT51" i="11" a="1"/>
  <c r="BT51" i="11" s="1"/>
  <c r="BG51" i="11" a="1"/>
  <c r="BG51" i="11" s="1"/>
  <c r="AS51" i="11" a="1"/>
  <c r="AS51" i="11" s="1"/>
  <c r="AF51" i="11" a="1"/>
  <c r="AF51" i="11" s="1"/>
  <c r="S51" i="11" a="1"/>
  <c r="S51" i="11" s="1"/>
  <c r="E51" i="11" a="1"/>
  <c r="E51" i="11" s="1"/>
  <c r="BP51" i="11" a="1"/>
  <c r="BP51" i="11" s="1"/>
  <c r="AN51" i="11" a="1"/>
  <c r="AN51" i="11" s="1"/>
  <c r="M51" i="11" a="1"/>
  <c r="M51" i="11" s="1"/>
  <c r="CB51" i="11" a="1"/>
  <c r="CB51" i="11" s="1"/>
  <c r="Y51" i="11" a="1"/>
  <c r="Y51" i="11" s="1"/>
  <c r="AJ51" i="11" a="1"/>
  <c r="AJ51" i="11" s="1"/>
  <c r="H51" i="11" a="1"/>
  <c r="H51" i="11" s="1"/>
  <c r="CQ22" i="11"/>
  <c r="BY56" i="11" a="1"/>
  <c r="BY56" i="11" s="1"/>
  <c r="BM56" i="11" a="1"/>
  <c r="BM56" i="11" s="1"/>
  <c r="AP56" i="11" a="1"/>
  <c r="AP56" i="11" s="1"/>
  <c r="S56" i="11" a="1"/>
  <c r="S56" i="11" s="1"/>
  <c r="CH56" i="11" a="1"/>
  <c r="CH56" i="11" s="1"/>
  <c r="BV56" i="11" a="1"/>
  <c r="BV56" i="11" s="1"/>
  <c r="BJ56" i="11" a="1"/>
  <c r="BJ56" i="11" s="1"/>
  <c r="AX56" i="11" a="1"/>
  <c r="AX56" i="11" s="1"/>
  <c r="AL56" i="11" a="1"/>
  <c r="AL56" i="11" s="1"/>
  <c r="Z56" i="11" a="1"/>
  <c r="Z56" i="11" s="1"/>
  <c r="N56" i="11" a="1"/>
  <c r="N56" i="11" s="1"/>
  <c r="AF56" i="11" a="1"/>
  <c r="AF56" i="11" s="1"/>
  <c r="T56" i="11" a="1"/>
  <c r="T56" i="11" s="1"/>
  <c r="H56" i="11" a="1"/>
  <c r="H56" i="11" s="1"/>
  <c r="BW56" i="11" a="1"/>
  <c r="BW56" i="11" s="1"/>
  <c r="AU56" i="11" a="1"/>
  <c r="AU56" i="11" s="1"/>
  <c r="E56" i="11" a="1"/>
  <c r="E56" i="11" s="1"/>
  <c r="BZ56" i="11" a="1"/>
  <c r="BZ56" i="11" s="1"/>
  <c r="BK56" i="11" a="1"/>
  <c r="BK56" i="11" s="1"/>
  <c r="AV56" i="11" a="1"/>
  <c r="AV56" i="11" s="1"/>
  <c r="AH56" i="11" a="1"/>
  <c r="AH56" i="11" s="1"/>
  <c r="R56" i="11" a="1"/>
  <c r="R56" i="11" s="1"/>
  <c r="BH56" i="11" a="1"/>
  <c r="BH56" i="11" s="1"/>
  <c r="AT56" i="11" a="1"/>
  <c r="AT56" i="11" s="1"/>
  <c r="AE56" i="11" a="1"/>
  <c r="AE56" i="11" s="1"/>
  <c r="AB56" i="11" a="1"/>
  <c r="AB56" i="11" s="1"/>
  <c r="M56" i="11" a="1"/>
  <c r="M56" i="11" s="1"/>
  <c r="V51" i="11" a="1"/>
  <c r="V51" i="11" s="1"/>
  <c r="AL51" i="11" a="1"/>
  <c r="AL51" i="11" s="1"/>
  <c r="BC51" i="11" a="1"/>
  <c r="BC51" i="11" s="1"/>
  <c r="BS51" i="11" a="1"/>
  <c r="BS51" i="11" s="1"/>
  <c r="V56" i="11" a="1"/>
  <c r="V56" i="11" s="1"/>
  <c r="BC56" i="11" a="1"/>
  <c r="BC56" i="11" s="1"/>
  <c r="BS56" i="11" a="1"/>
  <c r="BS56" i="11" s="1"/>
  <c r="CG9" i="12" a="1"/>
  <c r="CG9" i="12" s="1"/>
  <c r="BV9" i="12" a="1"/>
  <c r="BV9" i="12" s="1"/>
  <c r="BK9" i="12" a="1"/>
  <c r="BK9" i="12" s="1"/>
  <c r="AZ9" i="12" a="1"/>
  <c r="AZ9" i="12" s="1"/>
  <c r="AO9" i="12" a="1"/>
  <c r="AO9" i="12" s="1"/>
  <c r="AD9" i="12" a="1"/>
  <c r="AD9" i="12" s="1"/>
  <c r="S9" i="12" a="1"/>
  <c r="S9" i="12" s="1"/>
  <c r="H9" i="12" a="1"/>
  <c r="H9" i="12" s="1"/>
  <c r="BO9" i="12" a="1"/>
  <c r="BO9" i="12" s="1"/>
  <c r="AR9" i="12" a="1"/>
  <c r="AR9" i="12" s="1"/>
  <c r="U9" i="12" a="1"/>
  <c r="U9" i="12" s="1"/>
  <c r="BC9" i="12" a="1"/>
  <c r="BC9" i="12" s="1"/>
  <c r="AQ9" i="12" a="1"/>
  <c r="AQ9" i="12" s="1"/>
  <c r="AE9" i="12" a="1"/>
  <c r="AE9" i="12" s="1"/>
  <c r="CA9" i="12" a="1"/>
  <c r="CA9" i="12" s="1"/>
  <c r="F9" i="12" a="1"/>
  <c r="F9" i="12" s="1"/>
  <c r="R9" i="12" a="1"/>
  <c r="R9" i="12" s="1"/>
  <c r="BU9" i="12" a="1"/>
  <c r="BU9" i="12" s="1"/>
  <c r="BI9" i="12" a="1"/>
  <c r="BI9" i="12" s="1"/>
  <c r="AW9" i="12" a="1"/>
  <c r="AW9" i="12" s="1"/>
  <c r="AK9" i="12" a="1"/>
  <c r="AK9" i="12" s="1"/>
  <c r="Y9" i="12" a="1"/>
  <c r="Y9" i="12" s="1"/>
  <c r="M9" i="12" a="1"/>
  <c r="M9" i="12" s="1"/>
  <c r="AL9" i="12" a="1"/>
  <c r="AL9" i="12" s="1"/>
  <c r="X9" i="12" a="1"/>
  <c r="X9" i="12" s="1"/>
  <c r="BG9" i="12" a="1"/>
  <c r="BG9" i="12" s="1"/>
  <c r="AS9" i="12" a="1"/>
  <c r="AS9" i="12" s="1"/>
  <c r="AC9" i="12" a="1"/>
  <c r="AC9" i="12" s="1"/>
  <c r="O9" i="12" a="1"/>
  <c r="O9" i="12" s="1"/>
  <c r="AP9" i="12" a="1"/>
  <c r="AP9" i="12" s="1"/>
  <c r="CE9" i="12" a="1"/>
  <c r="CE9" i="12" s="1"/>
  <c r="BQ9" i="12" a="1"/>
  <c r="BQ9" i="12" s="1"/>
  <c r="AM9" i="12" a="1"/>
  <c r="AM9" i="12" s="1"/>
  <c r="J9" i="12" a="1"/>
  <c r="J9" i="12" s="1"/>
  <c r="BD9" i="12" a="1"/>
  <c r="BD9" i="12" s="1"/>
  <c r="BT9" i="12" a="1"/>
  <c r="BT9" i="12" s="1"/>
  <c r="AQ10" i="14" a="1"/>
  <c r="AQ10" i="14" s="1"/>
  <c r="BL28" i="13" a="1"/>
  <c r="BL28" i="13" s="1"/>
  <c r="BZ28" i="13" a="1"/>
  <c r="BZ28" i="13" s="1"/>
  <c r="BN28" i="13" a="1"/>
  <c r="BN28" i="13" s="1"/>
  <c r="BB28" i="13" a="1"/>
  <c r="BB28" i="13" s="1"/>
  <c r="AP28" i="13" a="1"/>
  <c r="AP28" i="13" s="1"/>
  <c r="S28" i="13" a="1"/>
  <c r="S28" i="13" s="1"/>
  <c r="AD28" i="13" a="1"/>
  <c r="AD28" i="13" s="1"/>
  <c r="G28" i="13" a="1"/>
  <c r="G28" i="13" s="1"/>
  <c r="BX28" i="13" a="1"/>
  <c r="BX28" i="13" s="1"/>
  <c r="AK28" i="13" a="1"/>
  <c r="AK28" i="13" s="1"/>
  <c r="X28" i="13" a="1"/>
  <c r="X28" i="13" s="1"/>
  <c r="BW28" i="13" a="1"/>
  <c r="BW28" i="13" s="1"/>
  <c r="BJ28" i="13" a="1"/>
  <c r="BJ28" i="13" s="1"/>
  <c r="AW28" i="13" a="1"/>
  <c r="AW28" i="13" s="1"/>
  <c r="AJ28" i="13" a="1"/>
  <c r="AJ28" i="13" s="1"/>
  <c r="K28" i="13" a="1"/>
  <c r="K28" i="13" s="1"/>
  <c r="W28" i="13" a="1"/>
  <c r="W28" i="13" s="1"/>
  <c r="BR28" i="13" a="1"/>
  <c r="BR28" i="13" s="1"/>
  <c r="AE28" i="13" a="1"/>
  <c r="AE28" i="13" s="1"/>
  <c r="E28" i="13" a="1"/>
  <c r="E28" i="13" s="1"/>
  <c r="BS28" i="13" a="1"/>
  <c r="BS28" i="13" s="1"/>
  <c r="BC28" i="13" a="1"/>
  <c r="BC28" i="13" s="1"/>
  <c r="AM28" i="13" a="1"/>
  <c r="AM28" i="13" s="1"/>
  <c r="H28" i="13" a="1"/>
  <c r="H28" i="13" s="1"/>
  <c r="CG28" i="13" a="1"/>
  <c r="CG28" i="13" s="1"/>
  <c r="V28" i="13" a="1"/>
  <c r="V28" i="13" s="1"/>
  <c r="BQ28" i="13" a="1"/>
  <c r="BQ28" i="13" s="1"/>
  <c r="BA28" i="13" a="1"/>
  <c r="BA28" i="13" s="1"/>
  <c r="AL28" i="13" a="1"/>
  <c r="AL28" i="13" s="1"/>
  <c r="F28" i="13" a="1"/>
  <c r="F28" i="13" s="1"/>
  <c r="CA28" i="13" a="1"/>
  <c r="CA28" i="13" s="1"/>
  <c r="BK28" i="13" a="1"/>
  <c r="BK28" i="13" s="1"/>
  <c r="AT28" i="13" a="1"/>
  <c r="AT28" i="13" s="1"/>
  <c r="CD28" i="13" a="1"/>
  <c r="CD28" i="13" s="1"/>
  <c r="AR28" i="13" a="1"/>
  <c r="AR28" i="13" s="1"/>
  <c r="Z28" i="13" a="1"/>
  <c r="Z28" i="13" s="1"/>
  <c r="CB28" i="13" a="1"/>
  <c r="CB28" i="13" s="1"/>
  <c r="BH28" i="13" a="1"/>
  <c r="BH28" i="13" s="1"/>
  <c r="AO28" i="13" a="1"/>
  <c r="AO28" i="13" s="1"/>
  <c r="U28" i="13" a="1"/>
  <c r="U28" i="13" s="1"/>
  <c r="BT28" i="13" a="1"/>
  <c r="BT28" i="13" s="1"/>
  <c r="AX28" i="13" a="1"/>
  <c r="AX28" i="13" s="1"/>
  <c r="I28" i="13" a="1"/>
  <c r="I28" i="13" s="1"/>
  <c r="BO28" i="13" a="1"/>
  <c r="BO28" i="13" s="1"/>
  <c r="AS28" i="13" a="1"/>
  <c r="AS28" i="13" s="1"/>
  <c r="Y28" i="13" a="1"/>
  <c r="Y28" i="13" s="1"/>
  <c r="CF28" i="13" a="1"/>
  <c r="CF28" i="13" s="1"/>
  <c r="T28" i="13" a="1"/>
  <c r="T28" i="13" s="1"/>
  <c r="CE28" i="13" a="1"/>
  <c r="CE28" i="13" s="1"/>
  <c r="BF28" i="13" a="1"/>
  <c r="BF28" i="13" s="1"/>
  <c r="L28" i="13" a="1"/>
  <c r="L28" i="13" s="1"/>
  <c r="AG28" i="13" a="1"/>
  <c r="AG28" i="13" s="1"/>
  <c r="J28" i="13" a="1"/>
  <c r="J28" i="13" s="1"/>
  <c r="CC28" i="13" a="1"/>
  <c r="CC28" i="13" s="1"/>
  <c r="BE28" i="13" a="1"/>
  <c r="BE28" i="13" s="1"/>
  <c r="BD28" i="13" a="1"/>
  <c r="BD28" i="13" s="1"/>
  <c r="AF28" i="13" a="1"/>
  <c r="AF28" i="13" s="1"/>
  <c r="CH28" i="13" a="1"/>
  <c r="CH28" i="13" s="1"/>
  <c r="M28" i="13" a="1"/>
  <c r="M28" i="13" s="1"/>
  <c r="BG28" i="13" a="1"/>
  <c r="BG28" i="13" s="1"/>
  <c r="AA28" i="13" a="1"/>
  <c r="AA28" i="13" s="1"/>
  <c r="AZ28" i="13" a="1"/>
  <c r="AZ28" i="13" s="1"/>
  <c r="BY28" i="13" a="1"/>
  <c r="BY28" i="13" s="1"/>
  <c r="P28" i="13" a="1"/>
  <c r="P28" i="13" s="1"/>
  <c r="AQ28" i="13" a="1"/>
  <c r="AQ28" i="13" s="1"/>
  <c r="BI28" i="13" a="1"/>
  <c r="BI28" i="13" s="1"/>
  <c r="AB28" i="13" a="1"/>
  <c r="AB28" i="13" s="1"/>
  <c r="AN28" i="13" a="1"/>
  <c r="AN28" i="13" s="1"/>
  <c r="BV28" i="13" a="1"/>
  <c r="BV28" i="13" s="1"/>
  <c r="BP28" i="13" a="1"/>
  <c r="BP28" i="13" s="1"/>
  <c r="Q28" i="13" a="1"/>
  <c r="Q28" i="13" s="1"/>
  <c r="AV28" i="13" a="1"/>
  <c r="AV28" i="13" s="1"/>
  <c r="CE25" i="14" a="1"/>
  <c r="CE25" i="14" s="1"/>
  <c r="BT25" i="14" a="1"/>
  <c r="BT25" i="14" s="1"/>
  <c r="BI25" i="14" a="1"/>
  <c r="BI25" i="14" s="1"/>
  <c r="AX25" i="14" a="1"/>
  <c r="AX25" i="14" s="1"/>
  <c r="AM25" i="14" a="1"/>
  <c r="AM25" i="14" s="1"/>
  <c r="AB25" i="14" a="1"/>
  <c r="AB25" i="14" s="1"/>
  <c r="Q25" i="14" a="1"/>
  <c r="Q25" i="14" s="1"/>
  <c r="F25" i="14" a="1"/>
  <c r="F25" i="14" s="1"/>
  <c r="BO25" i="14" a="1"/>
  <c r="BO25" i="14" s="1"/>
  <c r="AR25" i="14" a="1"/>
  <c r="AR25" i="14" s="1"/>
  <c r="U25" i="14" a="1"/>
  <c r="U25" i="14" s="1"/>
  <c r="BZ25" i="14" a="1"/>
  <c r="BZ25" i="14" s="1"/>
  <c r="BC25" i="14" a="1"/>
  <c r="BC25" i="14" s="1"/>
  <c r="AF25" i="14" a="1"/>
  <c r="AF25" i="14" s="1"/>
  <c r="I25" i="14" a="1"/>
  <c r="I25" i="14" s="1"/>
  <c r="BU25" i="14" a="1"/>
  <c r="BU25" i="14" s="1"/>
  <c r="AL25" i="14" a="1"/>
  <c r="AL25" i="14" s="1"/>
  <c r="O25" i="14" a="1"/>
  <c r="O25" i="14" s="1"/>
  <c r="CA25" i="14" a="1"/>
  <c r="CA25" i="14" s="1"/>
  <c r="BM25" i="14" a="1"/>
  <c r="BM25" i="14" s="1"/>
  <c r="AZ25" i="14" a="1"/>
  <c r="AZ25" i="14" s="1"/>
  <c r="Y25" i="14" a="1"/>
  <c r="Y25" i="14" s="1"/>
  <c r="L25" i="14" a="1"/>
  <c r="L25" i="14" s="1"/>
  <c r="CH25" i="14" a="1"/>
  <c r="CH25" i="14" s="1"/>
  <c r="BG25" i="14" a="1"/>
  <c r="BG25" i="14" s="1"/>
  <c r="AT25" i="14" a="1"/>
  <c r="AT25" i="14" s="1"/>
  <c r="AG25" i="14" a="1"/>
  <c r="AG25" i="14" s="1"/>
  <c r="S25" i="14" a="1"/>
  <c r="S25" i="14" s="1"/>
  <c r="AW25" i="14" a="1"/>
  <c r="AW25" i="14" s="1"/>
  <c r="AH25" i="14" a="1"/>
  <c r="AH25" i="14" s="1"/>
  <c r="CD25" i="14" a="1"/>
  <c r="CD25" i="14" s="1"/>
  <c r="BN25" i="14" a="1"/>
  <c r="BN25" i="14" s="1"/>
  <c r="BL25" i="14" a="1"/>
  <c r="BL25" i="14" s="1"/>
  <c r="AV25" i="14" a="1"/>
  <c r="AV25" i="14" s="1"/>
  <c r="P25" i="14" a="1"/>
  <c r="P25" i="14" s="1"/>
  <c r="BF25" i="14" a="1"/>
  <c r="BF25" i="14" s="1"/>
  <c r="AP25" i="14" a="1"/>
  <c r="AP25" i="14" s="1"/>
  <c r="Z25" i="14" a="1"/>
  <c r="Z25" i="14" s="1"/>
  <c r="CB25" i="14" a="1"/>
  <c r="CB25" i="14" s="1"/>
  <c r="T25" i="14" a="1"/>
  <c r="T25" i="14" s="1"/>
  <c r="BY25" i="14" a="1"/>
  <c r="BY25" i="14" s="1"/>
  <c r="AN25" i="14" a="1"/>
  <c r="AN25" i="14" s="1"/>
  <c r="AK25" i="14" a="1"/>
  <c r="AK25" i="14" s="1"/>
  <c r="BR25" i="14" a="1"/>
  <c r="BR25" i="14" s="1"/>
  <c r="J25" i="14" a="1"/>
  <c r="J25" i="14" s="1"/>
  <c r="AQ25" i="14" a="1"/>
  <c r="AQ25" i="14" s="1"/>
  <c r="R25" i="14" a="1"/>
  <c r="R25" i="14" s="1"/>
  <c r="BP25" i="14" a="1"/>
  <c r="BP25" i="14" s="1"/>
  <c r="CF25" i="14" a="1"/>
  <c r="CF25" i="14" s="1"/>
  <c r="BE25" i="14" a="1"/>
  <c r="BE25" i="14" s="1"/>
  <c r="H25" i="14" a="1"/>
  <c r="H25" i="14" s="1"/>
  <c r="BW25" i="14" a="1"/>
  <c r="BW25" i="14" s="1"/>
  <c r="AU25" i="14" a="1"/>
  <c r="AU25" i="14" s="1"/>
  <c r="V25" i="14" a="1"/>
  <c r="V25" i="14" s="1"/>
  <c r="BV25" i="14" a="1"/>
  <c r="BV25" i="14" s="1"/>
  <c r="AJ25" i="14" a="1"/>
  <c r="AJ25" i="14" s="1"/>
  <c r="BB25" i="14" a="1"/>
  <c r="BB25" i="14" s="1"/>
  <c r="W25" i="14" a="1"/>
  <c r="W25" i="14" s="1"/>
  <c r="G25" i="14" a="1"/>
  <c r="G25" i="14" s="1"/>
  <c r="BS25" i="14" a="1"/>
  <c r="BS25" i="14" s="1"/>
  <c r="AD25" i="14" a="1"/>
  <c r="AD25" i="14" s="1"/>
  <c r="BQ25" i="14" a="1"/>
  <c r="BQ25" i="14" s="1"/>
  <c r="CG25" i="14" a="1"/>
  <c r="CG25" i="14" s="1"/>
  <c r="BX25" i="14" a="1"/>
  <c r="BX25" i="14" s="1"/>
  <c r="BK25" i="14" a="1"/>
  <c r="BK25" i="14" s="1"/>
  <c r="M25" i="14" a="1"/>
  <c r="M25" i="14" s="1"/>
  <c r="BJ25" i="14" a="1"/>
  <c r="BJ25" i="14" s="1"/>
  <c r="K25" i="14" a="1"/>
  <c r="K25" i="14" s="1"/>
  <c r="BH25" i="14" a="1"/>
  <c r="BH25" i="14" s="1"/>
  <c r="BA25" i="14" a="1"/>
  <c r="BA25" i="14" s="1"/>
  <c r="AY25" i="14" a="1"/>
  <c r="AY25" i="14" s="1"/>
  <c r="AS25" i="14" a="1"/>
  <c r="AS25" i="14" s="1"/>
  <c r="AO25" i="14" a="1"/>
  <c r="AO25" i="14" s="1"/>
  <c r="BD25" i="14" a="1"/>
  <c r="BD25" i="14" s="1"/>
  <c r="CC25" i="14" a="1"/>
  <c r="CC25" i="14" s="1"/>
  <c r="AC25" i="14" a="1"/>
  <c r="AC25" i="14" s="1"/>
  <c r="AE25" i="14" a="1"/>
  <c r="AE25" i="14" s="1"/>
  <c r="M10" i="10"/>
  <c r="H223" i="23" s="1"/>
  <c r="I233" i="23"/>
  <c r="W25" i="10"/>
  <c r="A27" i="16"/>
  <c r="K26" i="10"/>
  <c r="I79" i="24"/>
  <c r="N30" i="10"/>
  <c r="A39" i="16"/>
  <c r="K38" i="10"/>
  <c r="M49" i="10"/>
  <c r="N61" i="10"/>
  <c r="I155" i="23"/>
  <c r="B77" i="16"/>
  <c r="D165" i="23"/>
  <c r="L80" i="10"/>
  <c r="A94" i="16"/>
  <c r="K93" i="10"/>
  <c r="I88" i="24"/>
  <c r="N97" i="10"/>
  <c r="P102" i="10"/>
  <c r="L104" i="10"/>
  <c r="R132" i="10"/>
  <c r="AA132" i="10" s="1"/>
  <c r="AI132" i="10" s="1"/>
  <c r="A145" i="16"/>
  <c r="AG144" i="10"/>
  <c r="AL144" i="10" s="1"/>
  <c r="N144" i="10" s="1"/>
  <c r="A150" i="16"/>
  <c r="AG149" i="10"/>
  <c r="AL149" i="10" s="1"/>
  <c r="N149" i="10" s="1"/>
  <c r="N164" i="10"/>
  <c r="O164" i="10" s="1"/>
  <c r="AI35" i="11" a="1"/>
  <c r="AI35" i="11" s="1"/>
  <c r="AW35" i="11" a="1"/>
  <c r="AW35" i="11" s="1"/>
  <c r="BY35" i="11" a="1"/>
  <c r="BY35" i="11" s="1"/>
  <c r="T50" i="11" a="1"/>
  <c r="T50" i="11" s="1"/>
  <c r="AH50" i="11" a="1"/>
  <c r="AH50" i="11" s="1"/>
  <c r="AU57" i="11" a="1"/>
  <c r="AU57" i="11" s="1"/>
  <c r="BJ57" i="11" a="1"/>
  <c r="BJ57" i="11" s="1"/>
  <c r="AE22" i="12" a="1"/>
  <c r="AE22" i="12" s="1"/>
  <c r="P26" i="12" a="1"/>
  <c r="P26" i="12" s="1"/>
  <c r="AF26" i="12" a="1"/>
  <c r="AF26" i="12" s="1"/>
  <c r="AI25" i="14" a="1"/>
  <c r="AI25" i="14" s="1"/>
  <c r="BX10" i="14" a="1"/>
  <c r="BX10" i="14" s="1"/>
  <c r="BA10" i="14" a="1"/>
  <c r="BA10" i="14" s="1"/>
  <c r="AD10" i="14" a="1"/>
  <c r="AD10" i="14" s="1"/>
  <c r="G10" i="14" a="1"/>
  <c r="G10" i="14" s="1"/>
  <c r="BL10" i="14" a="1"/>
  <c r="BL10" i="14" s="1"/>
  <c r="AO10" i="14" a="1"/>
  <c r="AO10" i="14" s="1"/>
  <c r="R10" i="14" a="1"/>
  <c r="R10" i="14" s="1"/>
  <c r="CD10" i="14" a="1"/>
  <c r="CD10" i="14" s="1"/>
  <c r="BR10" i="14" a="1"/>
  <c r="BR10" i="14" s="1"/>
  <c r="AU10" i="14" a="1"/>
  <c r="AU10" i="14" s="1"/>
  <c r="X10" i="14" a="1"/>
  <c r="X10" i="14" s="1"/>
  <c r="BY10" i="14" a="1"/>
  <c r="BY10" i="14" s="1"/>
  <c r="BK10" i="14" a="1"/>
  <c r="BK10" i="14" s="1"/>
  <c r="AX10" i="14" a="1"/>
  <c r="AX10" i="14" s="1"/>
  <c r="W10" i="14" a="1"/>
  <c r="W10" i="14" s="1"/>
  <c r="J10" i="14" a="1"/>
  <c r="J10" i="14" s="1"/>
  <c r="AJ10" i="14" a="1"/>
  <c r="AJ10" i="14" s="1"/>
  <c r="BW10" i="14" a="1"/>
  <c r="BW10" i="14" s="1"/>
  <c r="BJ10" i="14" a="1"/>
  <c r="BJ10" i="14" s="1"/>
  <c r="AW10" i="14" a="1"/>
  <c r="AW10" i="14" s="1"/>
  <c r="AI10" i="14" a="1"/>
  <c r="AI10" i="14" s="1"/>
  <c r="V10" i="14" a="1"/>
  <c r="V10" i="14" s="1"/>
  <c r="I10" i="14" a="1"/>
  <c r="I10" i="14" s="1"/>
  <c r="AP10" i="14" a="1"/>
  <c r="AP10" i="14" s="1"/>
  <c r="BU10" i="14" a="1"/>
  <c r="BU10" i="14" s="1"/>
  <c r="BE10" i="14" a="1"/>
  <c r="BE10" i="14" s="1"/>
  <c r="Y10" i="14" a="1"/>
  <c r="Y10" i="14" s="1"/>
  <c r="H10" i="14" a="1"/>
  <c r="H10" i="14" s="1"/>
  <c r="BD10" i="14" a="1"/>
  <c r="BD10" i="14" s="1"/>
  <c r="AN10" i="14" a="1"/>
  <c r="AN10" i="14" s="1"/>
  <c r="AG10" i="14" a="1"/>
  <c r="AG10" i="14" s="1"/>
  <c r="Q10" i="14" a="1"/>
  <c r="Q10" i="14" s="1"/>
  <c r="BZ10" i="14" a="1"/>
  <c r="BZ10" i="14" s="1"/>
  <c r="AK10" i="14" a="1"/>
  <c r="AK10" i="14" s="1"/>
  <c r="P10" i="14" a="1"/>
  <c r="P10" i="14" s="1"/>
  <c r="BC10" i="14" a="1"/>
  <c r="BC10" i="14" s="1"/>
  <c r="O10" i="14" a="1"/>
  <c r="O10" i="14" s="1"/>
  <c r="AH10" i="14" a="1"/>
  <c r="AH10" i="14" s="1"/>
  <c r="BO10" i="14" a="1"/>
  <c r="BO10" i="14" s="1"/>
  <c r="AT10" i="14" a="1"/>
  <c r="AT10" i="14" s="1"/>
  <c r="BF10" i="14" a="1"/>
  <c r="BF10" i="14" s="1"/>
  <c r="F10" i="14" a="1"/>
  <c r="F10" i="14" s="1"/>
  <c r="CA10" i="14" a="1"/>
  <c r="CA10" i="14" s="1"/>
  <c r="AA10" i="14" a="1"/>
  <c r="AA10" i="14" s="1"/>
  <c r="AY10" i="14" a="1"/>
  <c r="AY10" i="14" s="1"/>
  <c r="Z10" i="14" a="1"/>
  <c r="Z10" i="14" s="1"/>
  <c r="BP10" i="14" a="1"/>
  <c r="BP10" i="14" s="1"/>
  <c r="AR10" i="14" a="1"/>
  <c r="AR10" i="14" s="1"/>
  <c r="S10" i="14" a="1"/>
  <c r="S10" i="14" s="1"/>
  <c r="E10" i="14" a="1"/>
  <c r="E10" i="14" s="1"/>
  <c r="AF10" i="14" a="1"/>
  <c r="AF10" i="14" s="1"/>
  <c r="BI10" i="14" a="1"/>
  <c r="BI10" i="14" s="1"/>
  <c r="AB10" i="14" a="1"/>
  <c r="AB10" i="14" s="1"/>
  <c r="BH10" i="14" a="1"/>
  <c r="BH10" i="14" s="1"/>
  <c r="BG10" i="14" a="1"/>
  <c r="BG10" i="14" s="1"/>
  <c r="U10" i="14" a="1"/>
  <c r="U10" i="14" s="1"/>
  <c r="AV10" i="14" a="1"/>
  <c r="AV10" i="14" s="1"/>
  <c r="CC10" i="14" a="1"/>
  <c r="CC10" i="14" s="1"/>
  <c r="L10" i="14" a="1"/>
  <c r="L10" i="14" s="1"/>
  <c r="K10" i="14" a="1"/>
  <c r="K10" i="14" s="1"/>
  <c r="CG10" i="14" a="1"/>
  <c r="CG10" i="14" s="1"/>
  <c r="CF10" i="14" a="1"/>
  <c r="CF10" i="14" s="1"/>
  <c r="CE10" i="14" a="1"/>
  <c r="CE10" i="14" s="1"/>
  <c r="AE10" i="14" a="1"/>
  <c r="AE10" i="14" s="1"/>
  <c r="CB10" i="14" a="1"/>
  <c r="CB10" i="14" s="1"/>
  <c r="AC10" i="14" a="1"/>
  <c r="AC10" i="14" s="1"/>
  <c r="AM10" i="14" a="1"/>
  <c r="AM10" i="14" s="1"/>
  <c r="CH10" i="14" a="1"/>
  <c r="CH10" i="14" s="1"/>
  <c r="AL10" i="14" a="1"/>
  <c r="AL10" i="14" s="1"/>
  <c r="BN10" i="14" a="1"/>
  <c r="BN10" i="14" s="1"/>
  <c r="BM10" i="14" a="1"/>
  <c r="BM10" i="14" s="1"/>
  <c r="BB10" i="14" a="1"/>
  <c r="BB10" i="14" s="1"/>
  <c r="AZ10" i="14" a="1"/>
  <c r="AZ10" i="14" s="1"/>
  <c r="BQ10" i="14" a="1"/>
  <c r="BQ10" i="14" s="1"/>
  <c r="BV10" i="14" a="1"/>
  <c r="BV10" i="14" s="1"/>
  <c r="BT10" i="14" a="1"/>
  <c r="BT10" i="14" s="1"/>
  <c r="N10" i="14" a="1"/>
  <c r="N10" i="14" s="1"/>
  <c r="BY20" i="13" a="1"/>
  <c r="BY20" i="13" s="1"/>
  <c r="BB20" i="13" a="1"/>
  <c r="BB20" i="13" s="1"/>
  <c r="AE20" i="13" a="1"/>
  <c r="AE20" i="13" s="1"/>
  <c r="H20" i="13" a="1"/>
  <c r="H20" i="13" s="1"/>
  <c r="BM20" i="13" a="1"/>
  <c r="BM20" i="13" s="1"/>
  <c r="AP20" i="13" a="1"/>
  <c r="AP20" i="13" s="1"/>
  <c r="S20" i="13" a="1"/>
  <c r="S20" i="13" s="1"/>
  <c r="BT20" i="13" a="1"/>
  <c r="BT20" i="13" s="1"/>
  <c r="AU20" i="13" a="1"/>
  <c r="AU20" i="13" s="1"/>
  <c r="I20" i="13" a="1"/>
  <c r="I20" i="13" s="1"/>
  <c r="CF20" i="13" a="1"/>
  <c r="CF20" i="13" s="1"/>
  <c r="BG20" i="13" a="1"/>
  <c r="BG20" i="13" s="1"/>
  <c r="AH20" i="13" a="1"/>
  <c r="AH20" i="13" s="1"/>
  <c r="U20" i="13" a="1"/>
  <c r="U20" i="13" s="1"/>
  <c r="BS20" i="13" a="1"/>
  <c r="BS20" i="13" s="1"/>
  <c r="AT20" i="13" a="1"/>
  <c r="AT20" i="13" s="1"/>
  <c r="AG20" i="13" a="1"/>
  <c r="AG20" i="13" s="1"/>
  <c r="G20" i="13" a="1"/>
  <c r="G20" i="13" s="1"/>
  <c r="CA20" i="13" a="1"/>
  <c r="CA20" i="13" s="1"/>
  <c r="BN20" i="13" a="1"/>
  <c r="BN20" i="13" s="1"/>
  <c r="AN20" i="13" a="1"/>
  <c r="AN20" i="13" s="1"/>
  <c r="O20" i="13" a="1"/>
  <c r="O20" i="13" s="1"/>
  <c r="L20" i="13" a="1"/>
  <c r="L20" i="13" s="1"/>
  <c r="BU20" i="13" a="1"/>
  <c r="BU20" i="13" s="1"/>
  <c r="BE20" i="13" a="1"/>
  <c r="BE20" i="13" s="1"/>
  <c r="AO20" i="13" a="1"/>
  <c r="AO20" i="13" s="1"/>
  <c r="Z20" i="13" a="1"/>
  <c r="Z20" i="13" s="1"/>
  <c r="K20" i="13" a="1"/>
  <c r="K20" i="13" s="1"/>
  <c r="CC20" i="13" a="1"/>
  <c r="CC20" i="13" s="1"/>
  <c r="AX20" i="13" a="1"/>
  <c r="AX20" i="13" s="1"/>
  <c r="R20" i="13" a="1"/>
  <c r="R20" i="13" s="1"/>
  <c r="BR20" i="13" a="1"/>
  <c r="BR20" i="13" s="1"/>
  <c r="CD20" i="13" a="1"/>
  <c r="CD20" i="13" s="1"/>
  <c r="BJ20" i="13" a="1"/>
  <c r="BJ20" i="13" s="1"/>
  <c r="T20" i="13" a="1"/>
  <c r="T20" i="13" s="1"/>
  <c r="CB20" i="13" a="1"/>
  <c r="CB20" i="13" s="1"/>
  <c r="AL20" i="13" a="1"/>
  <c r="AL20" i="13" s="1"/>
  <c r="Q20" i="13" a="1"/>
  <c r="Q20" i="13" s="1"/>
  <c r="CG20" i="13" a="1"/>
  <c r="CG20" i="13" s="1"/>
  <c r="CE20" i="13" a="1"/>
  <c r="CE20" i="13" s="1"/>
  <c r="N20" i="13" a="1"/>
  <c r="N20" i="13" s="1"/>
  <c r="BI20" i="13" a="1"/>
  <c r="BI20" i="13" s="1"/>
  <c r="AK20" i="13" a="1"/>
  <c r="AK20" i="13" s="1"/>
  <c r="BH20" i="13" a="1"/>
  <c r="BH20" i="13" s="1"/>
  <c r="AJ20" i="13" a="1"/>
  <c r="AJ20" i="13" s="1"/>
  <c r="M20" i="13" a="1"/>
  <c r="M20" i="13" s="1"/>
  <c r="CH20" i="13" a="1"/>
  <c r="CH20" i="13" s="1"/>
  <c r="AQ20" i="13" a="1"/>
  <c r="AQ20" i="13" s="1"/>
  <c r="AR20" i="13" a="1"/>
  <c r="AR20" i="13" s="1"/>
  <c r="BQ20" i="13" a="1"/>
  <c r="BQ20" i="13" s="1"/>
  <c r="AM20" i="13" a="1"/>
  <c r="AM20" i="13" s="1"/>
  <c r="F20" i="13" a="1"/>
  <c r="F20" i="13" s="1"/>
  <c r="BP20" i="13" a="1"/>
  <c r="BP20" i="13" s="1"/>
  <c r="AI20" i="13" a="1"/>
  <c r="AI20" i="13" s="1"/>
  <c r="BF20" i="13" a="1"/>
  <c r="BF20" i="13" s="1"/>
  <c r="AC20" i="13" a="1"/>
  <c r="AC20" i="13" s="1"/>
  <c r="BA20" i="13" a="1"/>
  <c r="BA20" i="13" s="1"/>
  <c r="AA20" i="13" a="1"/>
  <c r="AA20" i="13" s="1"/>
  <c r="BV20" i="13" a="1"/>
  <c r="BV20" i="13" s="1"/>
  <c r="BK20" i="13" a="1"/>
  <c r="BK20" i="13" s="1"/>
  <c r="W20" i="13" a="1"/>
  <c r="W20" i="13" s="1"/>
  <c r="BD20" i="13" a="1"/>
  <c r="BD20" i="13" s="1"/>
  <c r="V20" i="13" a="1"/>
  <c r="V20" i="13" s="1"/>
  <c r="BC20" i="13" a="1"/>
  <c r="BC20" i="13" s="1"/>
  <c r="AZ20" i="13" a="1"/>
  <c r="AZ20" i="13" s="1"/>
  <c r="P20" i="13" a="1"/>
  <c r="P20" i="13" s="1"/>
  <c r="AY20" i="13" a="1"/>
  <c r="AY20" i="13" s="1"/>
  <c r="J20" i="13" a="1"/>
  <c r="J20" i="13" s="1"/>
  <c r="BO20" i="13" a="1"/>
  <c r="BO20" i="13" s="1"/>
  <c r="X20" i="13" a="1"/>
  <c r="X20" i="13" s="1"/>
  <c r="BX20" i="13" a="1"/>
  <c r="BX20" i="13" s="1"/>
  <c r="AC28" i="13" a="1"/>
  <c r="AC28" i="13" s="1"/>
  <c r="CE43" i="11" a="1"/>
  <c r="CE43" i="11" s="1"/>
  <c r="A8" i="15"/>
  <c r="A45" i="11"/>
  <c r="CF50" i="11" a="1"/>
  <c r="CF50" i="11" s="1"/>
  <c r="BI50" i="11" a="1"/>
  <c r="BI50" i="11" s="1"/>
  <c r="AL50" i="11" a="1"/>
  <c r="AL50" i="11" s="1"/>
  <c r="O50" i="11" a="1"/>
  <c r="O50" i="11" s="1"/>
  <c r="BT50" i="11" a="1"/>
  <c r="BT50" i="11" s="1"/>
  <c r="AW50" i="11" a="1"/>
  <c r="AW50" i="11" s="1"/>
  <c r="Z50" i="11" a="1"/>
  <c r="Z50" i="11" s="1"/>
  <c r="BZ50" i="11" a="1"/>
  <c r="BZ50" i="11" s="1"/>
  <c r="BC50" i="11" a="1"/>
  <c r="BC50" i="11" s="1"/>
  <c r="AF50" i="11" a="1"/>
  <c r="AF50" i="11" s="1"/>
  <c r="I50" i="11" a="1"/>
  <c r="I50" i="11" s="1"/>
  <c r="BW50" i="11" a="1"/>
  <c r="BW50" i="11" s="1"/>
  <c r="BJ50" i="11" a="1"/>
  <c r="BJ50" i="11" s="1"/>
  <c r="AV50" i="11" a="1"/>
  <c r="AV50" i="11" s="1"/>
  <c r="H50" i="11" a="1"/>
  <c r="H50" i="11" s="1"/>
  <c r="X35" i="11" a="1"/>
  <c r="X35" i="11" s="1"/>
  <c r="AM35" i="11" a="1"/>
  <c r="AM35" i="11" s="1"/>
  <c r="J50" i="11" a="1"/>
  <c r="J50" i="11" s="1"/>
  <c r="AZ50" i="11" a="1"/>
  <c r="AZ50" i="11" s="1"/>
  <c r="CB50" i="11" a="1"/>
  <c r="CB50" i="11" s="1"/>
  <c r="V57" i="11" a="1"/>
  <c r="V57" i="11" s="1"/>
  <c r="AJ57" i="11" a="1"/>
  <c r="AJ57" i="11" s="1"/>
  <c r="BN57" i="11" a="1"/>
  <c r="BN57" i="11" s="1"/>
  <c r="BL26" i="12" a="1"/>
  <c r="BL26" i="12" s="1"/>
  <c r="AO26" i="12" a="1"/>
  <c r="AO26" i="12" s="1"/>
  <c r="AC26" i="12" a="1"/>
  <c r="AC26" i="12" s="1"/>
  <c r="F26" i="12" a="1"/>
  <c r="F26" i="12" s="1"/>
  <c r="CC26" i="12" a="1"/>
  <c r="CC26" i="12" s="1"/>
  <c r="BQ26" i="12" a="1"/>
  <c r="BQ26" i="12" s="1"/>
  <c r="BE26" i="12" a="1"/>
  <c r="BE26" i="12" s="1"/>
  <c r="AS26" i="12" a="1"/>
  <c r="AS26" i="12" s="1"/>
  <c r="AG26" i="12" a="1"/>
  <c r="AG26" i="12" s="1"/>
  <c r="U26" i="12" a="1"/>
  <c r="U26" i="12" s="1"/>
  <c r="I26" i="12" a="1"/>
  <c r="I26" i="12" s="1"/>
  <c r="BW26" i="12" a="1"/>
  <c r="BW26" i="12" s="1"/>
  <c r="BK26" i="12" a="1"/>
  <c r="BK26" i="12" s="1"/>
  <c r="CB26" i="12" a="1"/>
  <c r="CB26" i="12" s="1"/>
  <c r="BA26" i="12" a="1"/>
  <c r="BA26" i="12" s="1"/>
  <c r="AL26" i="12" a="1"/>
  <c r="AL26" i="12" s="1"/>
  <c r="K26" i="12" a="1"/>
  <c r="K26" i="12" s="1"/>
  <c r="CF26" i="12" a="1"/>
  <c r="CF26" i="12" s="1"/>
  <c r="BR26" i="12" a="1"/>
  <c r="BR26" i="12" s="1"/>
  <c r="BC26" i="12" a="1"/>
  <c r="BC26" i="12" s="1"/>
  <c r="AN26" i="12" a="1"/>
  <c r="AN26" i="12" s="1"/>
  <c r="AV26" i="12" a="1"/>
  <c r="AV26" i="12" s="1"/>
  <c r="Q26" i="12" a="1"/>
  <c r="Q26" i="12" s="1"/>
  <c r="T26" i="12" a="1"/>
  <c r="T26" i="12" s="1"/>
  <c r="AJ26" i="12" a="1"/>
  <c r="AJ26" i="12" s="1"/>
  <c r="AZ26" i="12" a="1"/>
  <c r="AZ26" i="12" s="1"/>
  <c r="BP26" i="12" a="1"/>
  <c r="BP26" i="12" s="1"/>
  <c r="CG26" i="12" a="1"/>
  <c r="CG26" i="12" s="1"/>
  <c r="BZ20" i="13" a="1"/>
  <c r="BZ20" i="13" s="1"/>
  <c r="AH28" i="13" a="1"/>
  <c r="AH28" i="13" s="1"/>
  <c r="E20" i="13" a="1"/>
  <c r="E20" i="13" s="1"/>
  <c r="AI28" i="13" a="1"/>
  <c r="AI28" i="13" s="1"/>
  <c r="M10" i="14" a="1"/>
  <c r="M10" i="14" s="1"/>
  <c r="T10" i="14" a="1"/>
  <c r="T10" i="14" s="1"/>
  <c r="BU35" i="11" a="1"/>
  <c r="BU35" i="11" s="1"/>
  <c r="AX35" i="11" a="1"/>
  <c r="AX35" i="11" s="1"/>
  <c r="AA35" i="11" a="1"/>
  <c r="AA35" i="11" s="1"/>
  <c r="O35" i="11" a="1"/>
  <c r="O35" i="11" s="1"/>
  <c r="CF35" i="11" a="1"/>
  <c r="CF35" i="11" s="1"/>
  <c r="BI35" i="11" a="1"/>
  <c r="BI35" i="11" s="1"/>
  <c r="AL35" i="11" a="1"/>
  <c r="AL35" i="11" s="1"/>
  <c r="Z35" i="11" a="1"/>
  <c r="Z35" i="11" s="1"/>
  <c r="BO35" i="11" a="1"/>
  <c r="BO35" i="11" s="1"/>
  <c r="AR35" i="11" a="1"/>
  <c r="AR35" i="11" s="1"/>
  <c r="U35" i="11" a="1"/>
  <c r="U35" i="11" s="1"/>
  <c r="CA35" i="11" a="1"/>
  <c r="CA35" i="11" s="1"/>
  <c r="Y35" i="11" a="1"/>
  <c r="Y35" i="11" s="1"/>
  <c r="L35" i="11" a="1"/>
  <c r="L35" i="11" s="1"/>
  <c r="A10" i="15"/>
  <c r="A47" i="11"/>
  <c r="CH57" i="11" a="1"/>
  <c r="CH57" i="11" s="1"/>
  <c r="BK57" i="11" a="1"/>
  <c r="BK57" i="11" s="1"/>
  <c r="AN57" i="11" a="1"/>
  <c r="AN57" i="11" s="1"/>
  <c r="Q57" i="11" a="1"/>
  <c r="Q57" i="11" s="1"/>
  <c r="BX57" i="11" a="1"/>
  <c r="BX57" i="11" s="1"/>
  <c r="BL57" i="11" a="1"/>
  <c r="BL57" i="11" s="1"/>
  <c r="AZ57" i="11" a="1"/>
  <c r="AZ57" i="11" s="1"/>
  <c r="O57" i="11" a="1"/>
  <c r="O57" i="11" s="1"/>
  <c r="AY57" i="11" a="1"/>
  <c r="AY57" i="11" s="1"/>
  <c r="AM57" i="11" a="1"/>
  <c r="AM57" i="11" s="1"/>
  <c r="AA57" i="11" a="1"/>
  <c r="AA57" i="11" s="1"/>
  <c r="CD57" i="11" a="1"/>
  <c r="CD57" i="11" s="1"/>
  <c r="AH57" i="11" a="1"/>
  <c r="AH57" i="11" s="1"/>
  <c r="T57" i="11" a="1"/>
  <c r="T57" i="11" s="1"/>
  <c r="AO35" i="11" a="1"/>
  <c r="AO35" i="11" s="1"/>
  <c r="AN50" i="11" a="1"/>
  <c r="AN50" i="11" s="1"/>
  <c r="I57" i="11" a="1"/>
  <c r="I57" i="11" s="1"/>
  <c r="AL57" i="11" a="1"/>
  <c r="AL57" i="11" s="1"/>
  <c r="BL22" i="12" a="1"/>
  <c r="BL22" i="12" s="1"/>
  <c r="AO22" i="12" a="1"/>
  <c r="AO22" i="12" s="1"/>
  <c r="R22" i="12" a="1"/>
  <c r="R22" i="12" s="1"/>
  <c r="BN22" i="12" a="1"/>
  <c r="BN22" i="12" s="1"/>
  <c r="BB22" i="12" a="1"/>
  <c r="BB22" i="12" s="1"/>
  <c r="AP22" i="12" a="1"/>
  <c r="AP22" i="12" s="1"/>
  <c r="AD22" i="12" a="1"/>
  <c r="AD22" i="12" s="1"/>
  <c r="BZ22" i="12" a="1"/>
  <c r="BZ22" i="12" s="1"/>
  <c r="Q22" i="12" a="1"/>
  <c r="Q22" i="12" s="1"/>
  <c r="AC22" i="12" a="1"/>
  <c r="AC22" i="12" s="1"/>
  <c r="E22" i="12" a="1"/>
  <c r="E22" i="12" s="1"/>
  <c r="CF22" i="12" a="1"/>
  <c r="CF22" i="12" s="1"/>
  <c r="BT22" i="12" a="1"/>
  <c r="BT22" i="12" s="1"/>
  <c r="BH22" i="12" a="1"/>
  <c r="BH22" i="12" s="1"/>
  <c r="AV22" i="12" a="1"/>
  <c r="AV22" i="12" s="1"/>
  <c r="AJ22" i="12" a="1"/>
  <c r="AJ22" i="12" s="1"/>
  <c r="X22" i="12" a="1"/>
  <c r="X22" i="12" s="1"/>
  <c r="L22" i="12" a="1"/>
  <c r="L22" i="12" s="1"/>
  <c r="BO22" i="12" a="1"/>
  <c r="BO22" i="12" s="1"/>
  <c r="AL22" i="12" a="1"/>
  <c r="AL22" i="12" s="1"/>
  <c r="J22" i="12" a="1"/>
  <c r="J22" i="12" s="1"/>
  <c r="BA22" i="12" a="1"/>
  <c r="BA22" i="12" s="1"/>
  <c r="I22" i="12" a="1"/>
  <c r="I22" i="12" s="1"/>
  <c r="AZ22" i="12" a="1"/>
  <c r="AZ22" i="12" s="1"/>
  <c r="CG22" i="12" a="1"/>
  <c r="CG22" i="12" s="1"/>
  <c r="BS26" i="12" a="1"/>
  <c r="BS26" i="12" s="1"/>
  <c r="AU28" i="13" a="1"/>
  <c r="AU28" i="13" s="1"/>
  <c r="P114" i="10"/>
  <c r="A118" i="16"/>
  <c r="K117" i="10"/>
  <c r="M165" i="10"/>
  <c r="A167" i="16"/>
  <c r="AG166" i="10"/>
  <c r="AL166" i="10" s="1"/>
  <c r="N166" i="10" s="1"/>
  <c r="K166" i="10"/>
  <c r="BN4" i="13" a="1"/>
  <c r="BN4" i="13" s="1"/>
  <c r="AQ4" i="13" a="1"/>
  <c r="AQ4" i="13" s="1"/>
  <c r="T4" i="13" a="1"/>
  <c r="T4" i="13" s="1"/>
  <c r="BY4" i="13" a="1"/>
  <c r="BY4" i="13" s="1"/>
  <c r="BB4" i="13" a="1"/>
  <c r="BB4" i="13" s="1"/>
  <c r="AE4" i="13" a="1"/>
  <c r="AE4" i="13" s="1"/>
  <c r="H4" i="13" a="1"/>
  <c r="H4" i="13" s="1"/>
  <c r="BM4" i="13" a="1"/>
  <c r="BM4" i="13" s="1"/>
  <c r="AN4" i="13" a="1"/>
  <c r="AN4" i="13" s="1"/>
  <c r="AA4" i="13" a="1"/>
  <c r="AA4" i="13" s="1"/>
  <c r="BZ4" i="13" a="1"/>
  <c r="BZ4" i="13" s="1"/>
  <c r="AZ4" i="13" a="1"/>
  <c r="AZ4" i="13" s="1"/>
  <c r="N4" i="13" a="1"/>
  <c r="N4" i="13" s="1"/>
  <c r="BL4" i="13" a="1"/>
  <c r="BL4" i="13" s="1"/>
  <c r="AM4" i="13" a="1"/>
  <c r="AM4" i="13" s="1"/>
  <c r="Z4" i="13" a="1"/>
  <c r="Z4" i="13" s="1"/>
  <c r="BT4" i="13" a="1"/>
  <c r="BT4" i="13" s="1"/>
  <c r="BG4" i="13" a="1"/>
  <c r="BG4" i="13" s="1"/>
  <c r="AH4" i="13" a="1"/>
  <c r="AH4" i="13" s="1"/>
  <c r="I4" i="13" a="1"/>
  <c r="I4" i="13" s="1"/>
  <c r="BV4" i="13" a="1"/>
  <c r="BV4" i="13" s="1"/>
  <c r="AR4" i="13" a="1"/>
  <c r="AR4" i="13" s="1"/>
  <c r="L4" i="13" a="1"/>
  <c r="L4" i="13" s="1"/>
  <c r="BF4" i="13" a="1"/>
  <c r="BF4" i="13" s="1"/>
  <c r="AB4" i="13" a="1"/>
  <c r="AB4" i="13" s="1"/>
  <c r="BU4" i="13" a="1"/>
  <c r="BU4" i="13" s="1"/>
  <c r="AP4" i="13" a="1"/>
  <c r="AP4" i="13" s="1"/>
  <c r="K4" i="13" a="1"/>
  <c r="K4" i="13" s="1"/>
  <c r="CD4" i="13" a="1"/>
  <c r="CD4" i="13" s="1"/>
  <c r="AX4" i="13" a="1"/>
  <c r="AX4" i="13" s="1"/>
  <c r="M4" i="13" a="1"/>
  <c r="M4" i="13" s="1"/>
  <c r="BW4" i="13" a="1"/>
  <c r="BW4" i="13" s="1"/>
  <c r="AI4" i="13" a="1"/>
  <c r="AI4" i="13" s="1"/>
  <c r="P4" i="13" a="1"/>
  <c r="P4" i="13" s="1"/>
  <c r="BR4" i="13" a="1"/>
  <c r="BR4" i="13" s="1"/>
  <c r="G4" i="13" a="1"/>
  <c r="G4" i="13" s="1"/>
  <c r="Y4" i="13" a="1"/>
  <c r="Y4" i="13" s="1"/>
  <c r="F4" i="13" a="1"/>
  <c r="F4" i="13" s="1"/>
  <c r="BP4" i="13" a="1"/>
  <c r="BP4" i="13" s="1"/>
  <c r="AU4" i="13" a="1"/>
  <c r="AU4" i="13" s="1"/>
  <c r="E4" i="13" a="1"/>
  <c r="E4" i="13" s="1"/>
  <c r="V4" i="13" a="1"/>
  <c r="V4" i="13" s="1"/>
  <c r="BQ4" i="13" a="1"/>
  <c r="BQ4" i="13" s="1"/>
  <c r="AS4" i="13" a="1"/>
  <c r="AS4" i="13" s="1"/>
  <c r="U4" i="13" a="1"/>
  <c r="U4" i="13" s="1"/>
  <c r="AL4" i="13" a="1"/>
  <c r="AL4" i="13" s="1"/>
  <c r="Q4" i="13" a="1"/>
  <c r="Q4" i="13" s="1"/>
  <c r="BI4" i="13" a="1"/>
  <c r="BI4" i="13" s="1"/>
  <c r="AY4" i="13" a="1"/>
  <c r="AY4" i="13" s="1"/>
  <c r="X4" i="13" a="1"/>
  <c r="X4" i="13" s="1"/>
  <c r="AJ4" i="13" a="1"/>
  <c r="AJ4" i="13" s="1"/>
  <c r="CB23" i="13" a="1"/>
  <c r="CB23" i="13" s="1"/>
  <c r="BQ23" i="13" a="1"/>
  <c r="BQ23" i="13" s="1"/>
  <c r="BF23" i="13" a="1"/>
  <c r="BF23" i="13" s="1"/>
  <c r="AU23" i="13" a="1"/>
  <c r="AU23" i="13" s="1"/>
  <c r="AJ23" i="13" a="1"/>
  <c r="AJ23" i="13" s="1"/>
  <c r="Y23" i="13" a="1"/>
  <c r="Y23" i="13" s="1"/>
  <c r="N23" i="13" a="1"/>
  <c r="N23" i="13" s="1"/>
  <c r="BP23" i="13" a="1"/>
  <c r="BP23" i="13" s="1"/>
  <c r="AS23" i="13" a="1"/>
  <c r="AS23" i="13" s="1"/>
  <c r="V23" i="13" a="1"/>
  <c r="V23" i="13" s="1"/>
  <c r="CA23" i="13" a="1"/>
  <c r="CA23" i="13" s="1"/>
  <c r="BD23" i="13" a="1"/>
  <c r="BD23" i="13" s="1"/>
  <c r="AG23" i="13" a="1"/>
  <c r="AG23" i="13" s="1"/>
  <c r="J23" i="13" a="1"/>
  <c r="J23" i="13" s="1"/>
  <c r="BJ23" i="13" a="1"/>
  <c r="BJ23" i="13" s="1"/>
  <c r="AK23" i="13" a="1"/>
  <c r="AK23" i="13" s="1"/>
  <c r="X23" i="13" a="1"/>
  <c r="X23" i="13" s="1"/>
  <c r="BV23" i="13" a="1"/>
  <c r="BV23" i="13" s="1"/>
  <c r="AW23" i="13" a="1"/>
  <c r="AW23" i="13" s="1"/>
  <c r="K23" i="13" a="1"/>
  <c r="K23" i="13" s="1"/>
  <c r="CH23" i="13" a="1"/>
  <c r="CH23" i="13" s="1"/>
  <c r="BI23" i="13" a="1"/>
  <c r="BI23" i="13" s="1"/>
  <c r="W23" i="13" a="1"/>
  <c r="W23" i="13" s="1"/>
  <c r="BC23" i="13" a="1"/>
  <c r="BC23" i="13" s="1"/>
  <c r="AD23" i="13" a="1"/>
  <c r="AD23" i="13" s="1"/>
  <c r="E23" i="13" a="1"/>
  <c r="E23" i="13" s="1"/>
  <c r="CG23" i="13" a="1"/>
  <c r="CG23" i="13" s="1"/>
  <c r="BB23" i="13" a="1"/>
  <c r="BB23" i="13" s="1"/>
  <c r="BR23" i="13" a="1"/>
  <c r="BR23" i="13" s="1"/>
  <c r="AM23" i="13" a="1"/>
  <c r="AM23" i="13" s="1"/>
  <c r="G23" i="13" a="1"/>
  <c r="G23" i="13" s="1"/>
  <c r="CF23" i="13" a="1"/>
  <c r="CF23" i="13" s="1"/>
  <c r="BA23" i="13" a="1"/>
  <c r="BA23" i="13" s="1"/>
  <c r="U23" i="13" a="1"/>
  <c r="U23" i="13" s="1"/>
  <c r="BK23" i="13" a="1"/>
  <c r="BK23" i="13" s="1"/>
  <c r="AE23" i="13" a="1"/>
  <c r="AE23" i="13" s="1"/>
  <c r="P23" i="13" a="1"/>
  <c r="P23" i="13" s="1"/>
  <c r="I23" i="13" a="1"/>
  <c r="I23" i="13" s="1"/>
  <c r="BL23" i="13" a="1"/>
  <c r="BL23" i="13" s="1"/>
  <c r="AR23" i="13" a="1"/>
  <c r="AR23" i="13" s="1"/>
  <c r="AA23" i="13" a="1"/>
  <c r="AA23" i="13" s="1"/>
  <c r="F23" i="13" a="1"/>
  <c r="F23" i="13" s="1"/>
  <c r="BZ23" i="13" a="1"/>
  <c r="BZ23" i="13" s="1"/>
  <c r="BW23" i="13" a="1"/>
  <c r="BW23" i="13" s="1"/>
  <c r="AF23" i="13" a="1"/>
  <c r="AF23" i="13" s="1"/>
  <c r="M23" i="13" a="1"/>
  <c r="M23" i="13" s="1"/>
  <c r="BT23" i="13" a="1"/>
  <c r="BT23" i="13" s="1"/>
  <c r="AY23" i="13" a="1"/>
  <c r="AY23" i="13" s="1"/>
  <c r="CD23" i="13" a="1"/>
  <c r="CD23" i="13" s="1"/>
  <c r="BG23" i="13" a="1"/>
  <c r="BG23" i="13" s="1"/>
  <c r="AH23" i="13" a="1"/>
  <c r="AH23" i="13" s="1"/>
  <c r="L23" i="13" a="1"/>
  <c r="L23" i="13" s="1"/>
  <c r="CC23" i="13" a="1"/>
  <c r="CC23" i="13" s="1"/>
  <c r="H23" i="13" a="1"/>
  <c r="H23" i="13" s="1"/>
  <c r="BE23" i="13" a="1"/>
  <c r="BE23" i="13" s="1"/>
  <c r="BH23" i="13" a="1"/>
  <c r="BH23" i="13" s="1"/>
  <c r="AI23" i="13" a="1"/>
  <c r="AI23" i="13" s="1"/>
  <c r="AC23" i="13" a="1"/>
  <c r="AC23" i="13" s="1"/>
  <c r="AB23" i="13" a="1"/>
  <c r="AB23" i="13" s="1"/>
  <c r="AT23" i="13" a="1"/>
  <c r="AT23" i="13" s="1"/>
  <c r="R23" i="13" a="1"/>
  <c r="R23" i="13" s="1"/>
  <c r="BN23" i="13" a="1"/>
  <c r="BN23" i="13" s="1"/>
  <c r="AL23" i="13" a="1"/>
  <c r="AL23" i="13" s="1"/>
  <c r="AX23" i="13" a="1"/>
  <c r="AX23" i="13" s="1"/>
  <c r="BY8" i="13" a="1"/>
  <c r="BY8" i="13" s="1"/>
  <c r="BB8" i="13" a="1"/>
  <c r="BB8" i="13" s="1"/>
  <c r="AE8" i="13" a="1"/>
  <c r="AE8" i="13" s="1"/>
  <c r="H8" i="13" a="1"/>
  <c r="H8" i="13" s="1"/>
  <c r="BM8" i="13" a="1"/>
  <c r="BM8" i="13" s="1"/>
  <c r="AP8" i="13" a="1"/>
  <c r="AP8" i="13" s="1"/>
  <c r="S8" i="13" a="1"/>
  <c r="S8" i="13" s="1"/>
  <c r="BU8" i="13" a="1"/>
  <c r="BU8" i="13" s="1"/>
  <c r="AV8" i="13" a="1"/>
  <c r="AV8" i="13" s="1"/>
  <c r="J8" i="13" a="1"/>
  <c r="J8" i="13" s="1"/>
  <c r="CG8" i="13" a="1"/>
  <c r="CG8" i="13" s="1"/>
  <c r="BH8" i="13" a="1"/>
  <c r="BH8" i="13" s="1"/>
  <c r="AI8" i="13" a="1"/>
  <c r="AI8" i="13" s="1"/>
  <c r="V8" i="13" a="1"/>
  <c r="V8" i="13" s="1"/>
  <c r="BT8" i="13" a="1"/>
  <c r="BT8" i="13" s="1"/>
  <c r="AU8" i="13" a="1"/>
  <c r="AU8" i="13" s="1"/>
  <c r="AH8" i="13" a="1"/>
  <c r="AH8" i="13" s="1"/>
  <c r="I8" i="13" a="1"/>
  <c r="I8" i="13" s="1"/>
  <c r="CB8" i="13" a="1"/>
  <c r="CB8" i="13" s="1"/>
  <c r="BO8" i="13" a="1"/>
  <c r="BO8" i="13" s="1"/>
  <c r="AO8" i="13" a="1"/>
  <c r="AO8" i="13" s="1"/>
  <c r="P8" i="13" a="1"/>
  <c r="P8" i="13" s="1"/>
  <c r="BX8" i="13" a="1"/>
  <c r="BX8" i="13" s="1"/>
  <c r="AS8" i="13" a="1"/>
  <c r="AS8" i="13" s="1"/>
  <c r="BI8" i="13" a="1"/>
  <c r="BI8" i="13" s="1"/>
  <c r="AC8" i="13" a="1"/>
  <c r="AC8" i="13" s="1"/>
  <c r="N8" i="13" a="1"/>
  <c r="N8" i="13" s="1"/>
  <c r="BW8" i="13" a="1"/>
  <c r="BW8" i="13" s="1"/>
  <c r="BG8" i="13" a="1"/>
  <c r="BG8" i="13" s="1"/>
  <c r="AR8" i="13" a="1"/>
  <c r="AR8" i="13" s="1"/>
  <c r="AB8" i="13" a="1"/>
  <c r="AB8" i="13" s="1"/>
  <c r="BQ8" i="13" a="1"/>
  <c r="BQ8" i="13" s="1"/>
  <c r="AL8" i="13" a="1"/>
  <c r="AL8" i="13" s="1"/>
  <c r="W8" i="13" a="1"/>
  <c r="W8" i="13" s="1"/>
  <c r="F8" i="13" a="1"/>
  <c r="F8" i="13" s="1"/>
  <c r="BE8" i="13" a="1"/>
  <c r="BE8" i="13" s="1"/>
  <c r="BC8" i="13" a="1"/>
  <c r="BC8" i="13" s="1"/>
  <c r="Q8" i="13" a="1"/>
  <c r="Q8" i="13" s="1"/>
  <c r="BK8" i="13" a="1"/>
  <c r="BK8" i="13" s="1"/>
  <c r="AW8" i="13" a="1"/>
  <c r="AW8" i="13" s="1"/>
  <c r="Z8" i="13" a="1"/>
  <c r="Z8" i="13" s="1"/>
  <c r="BP8" i="13" a="1"/>
  <c r="BP8" i="13" s="1"/>
  <c r="Y8" i="13" a="1"/>
  <c r="Y8" i="13" s="1"/>
  <c r="AT8" i="13" a="1"/>
  <c r="AT8" i="13" s="1"/>
  <c r="BN8" i="13" a="1"/>
  <c r="BN8" i="13" s="1"/>
  <c r="AN8" i="13" a="1"/>
  <c r="AN8" i="13" s="1"/>
  <c r="O8" i="13" a="1"/>
  <c r="O8" i="13" s="1"/>
  <c r="CF8" i="13" a="1"/>
  <c r="CF8" i="13" s="1"/>
  <c r="BD8" i="13" a="1"/>
  <c r="BD8" i="13" s="1"/>
  <c r="AF8" i="13" a="1"/>
  <c r="AF8" i="13" s="1"/>
  <c r="BS8" i="13" a="1"/>
  <c r="BS8" i="13" s="1"/>
  <c r="T8" i="13" a="1"/>
  <c r="T8" i="13" s="1"/>
  <c r="AJ8" i="13" a="1"/>
  <c r="AJ8" i="13" s="1"/>
  <c r="BR8" i="13" a="1"/>
  <c r="BR8" i="13" s="1"/>
  <c r="J4" i="13" a="1"/>
  <c r="J4" i="13" s="1"/>
  <c r="AO4" i="13" a="1"/>
  <c r="AO4" i="13" s="1"/>
  <c r="E8" i="13" a="1"/>
  <c r="E8" i="13" s="1"/>
  <c r="AK8" i="13" a="1"/>
  <c r="AK8" i="13" s="1"/>
  <c r="CE22" i="13" a="1"/>
  <c r="CE22" i="13" s="1"/>
  <c r="BH22" i="13" a="1"/>
  <c r="BH22" i="13" s="1"/>
  <c r="AK22" i="13" a="1"/>
  <c r="AK22" i="13" s="1"/>
  <c r="N22" i="13" a="1"/>
  <c r="N22" i="13" s="1"/>
  <c r="BS22" i="13" a="1"/>
  <c r="BS22" i="13" s="1"/>
  <c r="AV22" i="13" a="1"/>
  <c r="AV22" i="13" s="1"/>
  <c r="Y22" i="13" a="1"/>
  <c r="Y22" i="13" s="1"/>
  <c r="CD22" i="13" a="1"/>
  <c r="CD22" i="13" s="1"/>
  <c r="BE22" i="13" a="1"/>
  <c r="BE22" i="13" s="1"/>
  <c r="AF22" i="13" a="1"/>
  <c r="AF22" i="13" s="1"/>
  <c r="S22" i="13" a="1"/>
  <c r="S22" i="13" s="1"/>
  <c r="BQ22" i="13" a="1"/>
  <c r="BQ22" i="13" s="1"/>
  <c r="AR22" i="13" a="1"/>
  <c r="AR22" i="13" s="1"/>
  <c r="AE22" i="13" a="1"/>
  <c r="AE22" i="13" s="1"/>
  <c r="F22" i="13" a="1"/>
  <c r="F22" i="13" s="1"/>
  <c r="CC22" i="13" a="1"/>
  <c r="CC22" i="13" s="1"/>
  <c r="BD22" i="13" a="1"/>
  <c r="BD22" i="13" s="1"/>
  <c r="R22" i="13" a="1"/>
  <c r="R22" i="13" s="1"/>
  <c r="AY22" i="13" a="1"/>
  <c r="AY22" i="13" s="1"/>
  <c r="Z22" i="13" a="1"/>
  <c r="Z22" i="13" s="1"/>
  <c r="BY22" i="13" a="1"/>
  <c r="BY22" i="13" s="1"/>
  <c r="AT22" i="13" a="1"/>
  <c r="AT22" i="13" s="1"/>
  <c r="O22" i="13" a="1"/>
  <c r="O22" i="13" s="1"/>
  <c r="BX22" i="13" a="1"/>
  <c r="BX22" i="13" s="1"/>
  <c r="BI22" i="13" a="1"/>
  <c r="BI22" i="13" s="1"/>
  <c r="AC22" i="13" a="1"/>
  <c r="AC22" i="13" s="1"/>
  <c r="BW22" i="13" a="1"/>
  <c r="BW22" i="13" s="1"/>
  <c r="AS22" i="13" a="1"/>
  <c r="AS22" i="13" s="1"/>
  <c r="M22" i="13" a="1"/>
  <c r="M22" i="13" s="1"/>
  <c r="CG22" i="13" a="1"/>
  <c r="CG22" i="13" s="1"/>
  <c r="BP22" i="13" a="1"/>
  <c r="BP22" i="13" s="1"/>
  <c r="BA22" i="13" a="1"/>
  <c r="BA22" i="13" s="1"/>
  <c r="AL22" i="13" a="1"/>
  <c r="AL22" i="13" s="1"/>
  <c r="BV22" i="13" a="1"/>
  <c r="BV22" i="13" s="1"/>
  <c r="BC22" i="13" a="1"/>
  <c r="BC22" i="13" s="1"/>
  <c r="AJ22" i="13" a="1"/>
  <c r="AJ22" i="13" s="1"/>
  <c r="P22" i="13" a="1"/>
  <c r="P22" i="13" s="1"/>
  <c r="AM22" i="13" a="1"/>
  <c r="AM22" i="13" s="1"/>
  <c r="Q22" i="13" a="1"/>
  <c r="Q22" i="13" s="1"/>
  <c r="BB22" i="13" a="1"/>
  <c r="BB22" i="13" s="1"/>
  <c r="K22" i="13" a="1"/>
  <c r="K22" i="13" s="1"/>
  <c r="BT22" i="13" a="1"/>
  <c r="BT22" i="13" s="1"/>
  <c r="AD22" i="13" a="1"/>
  <c r="AD22" i="13" s="1"/>
  <c r="I22" i="13" a="1"/>
  <c r="I22" i="13" s="1"/>
  <c r="V22" i="13" a="1"/>
  <c r="V22" i="13" s="1"/>
  <c r="BO22" i="13" a="1"/>
  <c r="BO22" i="13" s="1"/>
  <c r="AQ22" i="13" a="1"/>
  <c r="AQ22" i="13" s="1"/>
  <c r="AP22" i="13" a="1"/>
  <c r="AP22" i="13" s="1"/>
  <c r="U22" i="13" a="1"/>
  <c r="U22" i="13" s="1"/>
  <c r="BN22" i="13" a="1"/>
  <c r="BN22" i="13" s="1"/>
  <c r="T22" i="13" a="1"/>
  <c r="T22" i="13" s="1"/>
  <c r="X22" i="13" a="1"/>
  <c r="X22" i="13" s="1"/>
  <c r="CF22" i="13" a="1"/>
  <c r="CF22" i="13" s="1"/>
  <c r="AZ22" i="13" a="1"/>
  <c r="AZ22" i="13" s="1"/>
  <c r="W22" i="13" a="1"/>
  <c r="W22" i="13" s="1"/>
  <c r="AX22" i="13" a="1"/>
  <c r="AX22" i="13" s="1"/>
  <c r="J22" i="13" a="1"/>
  <c r="J22" i="13" s="1"/>
  <c r="BR22" i="13" a="1"/>
  <c r="BR22" i="13" s="1"/>
  <c r="G22" i="13" a="1"/>
  <c r="G22" i="13" s="1"/>
  <c r="CH22" i="13" a="1"/>
  <c r="CH22" i="13" s="1"/>
  <c r="AW22" i="13" a="1"/>
  <c r="AW22" i="13" s="1"/>
  <c r="AZ23" i="13" a="1"/>
  <c r="AZ23" i="13" s="1"/>
  <c r="BL26" i="14" a="1"/>
  <c r="BL26" i="14" s="1"/>
  <c r="AO26" i="14" a="1"/>
  <c r="AO26" i="14" s="1"/>
  <c r="R26" i="14" a="1"/>
  <c r="R26" i="14" s="1"/>
  <c r="BW26" i="14" a="1"/>
  <c r="BW26" i="14" s="1"/>
  <c r="AZ26" i="14" a="1"/>
  <c r="AZ26" i="14" s="1"/>
  <c r="AC26" i="14" a="1"/>
  <c r="AC26" i="14" s="1"/>
  <c r="F26" i="14" a="1"/>
  <c r="F26" i="14" s="1"/>
  <c r="BR26" i="14" a="1"/>
  <c r="BR26" i="14" s="1"/>
  <c r="AU26" i="14" a="1"/>
  <c r="AU26" i="14" s="1"/>
  <c r="X26" i="14" a="1"/>
  <c r="X26" i="14" s="1"/>
  <c r="BX26" i="14" a="1"/>
  <c r="BX26" i="14" s="1"/>
  <c r="BJ26" i="14" a="1"/>
  <c r="BJ26" i="14" s="1"/>
  <c r="AW26" i="14" a="1"/>
  <c r="AW26" i="14" s="1"/>
  <c r="AJ26" i="14" a="1"/>
  <c r="AJ26" i="14" s="1"/>
  <c r="I26" i="14" a="1"/>
  <c r="I26" i="14" s="1"/>
  <c r="AI26" i="14" a="1"/>
  <c r="AI26" i="14" s="1"/>
  <c r="V26" i="14" a="1"/>
  <c r="V26" i="14" s="1"/>
  <c r="BV26" i="14" a="1"/>
  <c r="BV26" i="14" s="1"/>
  <c r="BI26" i="14" a="1"/>
  <c r="BI26" i="14" s="1"/>
  <c r="AV26" i="14" a="1"/>
  <c r="AV26" i="14" s="1"/>
  <c r="U26" i="14" a="1"/>
  <c r="U26" i="14" s="1"/>
  <c r="H26" i="14" a="1"/>
  <c r="H26" i="14" s="1"/>
  <c r="BQ26" i="14" a="1"/>
  <c r="BQ26" i="14" s="1"/>
  <c r="BD26" i="14" a="1"/>
  <c r="BD26" i="14" s="1"/>
  <c r="BM26" i="14" a="1"/>
  <c r="BM26" i="14" s="1"/>
  <c r="O26" i="14" a="1"/>
  <c r="O26" i="14" s="1"/>
  <c r="CB26" i="14" a="1"/>
  <c r="CB26" i="14" s="1"/>
  <c r="AE26" i="14" a="1"/>
  <c r="AE26" i="14" s="1"/>
  <c r="BK26" i="14" a="1"/>
  <c r="BK26" i="14" s="1"/>
  <c r="AT26" i="14" a="1"/>
  <c r="AT26" i="14" s="1"/>
  <c r="N26" i="14" a="1"/>
  <c r="N26" i="14" s="1"/>
  <c r="BT26" i="14" a="1"/>
  <c r="BT26" i="14" s="1"/>
  <c r="G26" i="14" a="1"/>
  <c r="G26" i="14" s="1"/>
  <c r="BY26" i="14" a="1"/>
  <c r="BY26" i="14" s="1"/>
  <c r="AK26" i="14" a="1"/>
  <c r="AK26" i="14" s="1"/>
  <c r="BC26" i="14" a="1"/>
  <c r="BC26" i="14" s="1"/>
  <c r="P26" i="14" a="1"/>
  <c r="P26" i="14" s="1"/>
  <c r="BU26" i="14" a="1"/>
  <c r="BU26" i="14" s="1"/>
  <c r="BB26" i="14" a="1"/>
  <c r="BB26" i="14" s="1"/>
  <c r="AH26" i="14" a="1"/>
  <c r="AH26" i="14" s="1"/>
  <c r="CG26" i="14" a="1"/>
  <c r="CG26" i="14" s="1"/>
  <c r="BO26" i="14" a="1"/>
  <c r="BO26" i="14" s="1"/>
  <c r="AS26" i="14" a="1"/>
  <c r="AS26" i="14" s="1"/>
  <c r="Z26" i="14" a="1"/>
  <c r="Z26" i="14" s="1"/>
  <c r="E26" i="14" a="1"/>
  <c r="E26" i="14" s="1"/>
  <c r="CD26" i="14" a="1"/>
  <c r="CD26" i="14" s="1"/>
  <c r="AF26" i="14" a="1"/>
  <c r="AF26" i="14" s="1"/>
  <c r="CC26" i="14" a="1"/>
  <c r="CC26" i="14" s="1"/>
  <c r="BE26" i="14" a="1"/>
  <c r="BE26" i="14" s="1"/>
  <c r="AD26" i="14" a="1"/>
  <c r="AD26" i="14" s="1"/>
  <c r="BS26" i="14" a="1"/>
  <c r="BS26" i="14" s="1"/>
  <c r="BZ26" i="14" a="1"/>
  <c r="BZ26" i="14" s="1"/>
  <c r="AX26" i="14" a="1"/>
  <c r="AX26" i="14" s="1"/>
  <c r="T26" i="14" a="1"/>
  <c r="T26" i="14" s="1"/>
  <c r="AM26" i="14" a="1"/>
  <c r="AM26" i="14" s="1"/>
  <c r="K26" i="14" a="1"/>
  <c r="K26" i="14" s="1"/>
  <c r="BP26" i="14" a="1"/>
  <c r="BP26" i="14" s="1"/>
  <c r="BF26" i="14" a="1"/>
  <c r="BF26" i="14" s="1"/>
  <c r="Y26" i="14" a="1"/>
  <c r="Y26" i="14" s="1"/>
  <c r="S26" i="14" a="1"/>
  <c r="S26" i="14" s="1"/>
  <c r="AA26" i="14" a="1"/>
  <c r="AA26" i="14" s="1"/>
  <c r="BN26" i="14" a="1"/>
  <c r="BN26" i="14" s="1"/>
  <c r="W26" i="14" a="1"/>
  <c r="W26" i="14" s="1"/>
  <c r="AQ26" i="14" a="1"/>
  <c r="AQ26" i="14" s="1"/>
  <c r="AB26" i="14" a="1"/>
  <c r="AB26" i="14" s="1"/>
  <c r="AN26" i="14" a="1"/>
  <c r="AN26" i="14" s="1"/>
  <c r="CH26" i="14" a="1"/>
  <c r="CH26" i="14" s="1"/>
  <c r="AL26" i="14" a="1"/>
  <c r="AL26" i="14" s="1"/>
  <c r="AG26" i="14" a="1"/>
  <c r="AG26" i="14" s="1"/>
  <c r="CF26" i="14" a="1"/>
  <c r="CF26" i="14" s="1"/>
  <c r="Q26" i="14" a="1"/>
  <c r="Q26" i="14" s="1"/>
  <c r="AY26" i="14" a="1"/>
  <c r="AY26" i="14" s="1"/>
  <c r="AR26" i="14" a="1"/>
  <c r="AR26" i="14" s="1"/>
  <c r="CE26" i="14" a="1"/>
  <c r="CE26" i="14" s="1"/>
  <c r="BA26" i="14" a="1"/>
  <c r="BA26" i="14" s="1"/>
  <c r="BR20" i="14" a="1"/>
  <c r="BR20" i="14" s="1"/>
  <c r="AU20" i="14" a="1"/>
  <c r="AU20" i="14" s="1"/>
  <c r="X20" i="14" a="1"/>
  <c r="X20" i="14" s="1"/>
  <c r="CC20" i="14" a="1"/>
  <c r="CC20" i="14" s="1"/>
  <c r="BF20" i="14" a="1"/>
  <c r="BF20" i="14" s="1"/>
  <c r="AI20" i="14" a="1"/>
  <c r="AI20" i="14" s="1"/>
  <c r="L20" i="14" a="1"/>
  <c r="L20" i="14" s="1"/>
  <c r="BX20" i="14" a="1"/>
  <c r="BX20" i="14" s="1"/>
  <c r="BA20" i="14" a="1"/>
  <c r="BA20" i="14" s="1"/>
  <c r="AD20" i="14" a="1"/>
  <c r="AD20" i="14" s="1"/>
  <c r="G20" i="14" a="1"/>
  <c r="G20" i="14" s="1"/>
  <c r="CH20" i="14" a="1"/>
  <c r="CH20" i="14" s="1"/>
  <c r="BU20" i="14" a="1"/>
  <c r="BU20" i="14" s="1"/>
  <c r="F20" i="14" a="1"/>
  <c r="F20" i="14" s="1"/>
  <c r="BG20" i="14" a="1"/>
  <c r="BG20" i="14" s="1"/>
  <c r="AS20" i="14" a="1"/>
  <c r="AS20" i="14" s="1"/>
  <c r="AF20" i="14" a="1"/>
  <c r="AF20" i="14" s="1"/>
  <c r="S20" i="14" a="1"/>
  <c r="S20" i="14" s="1"/>
  <c r="E20" i="14" a="1"/>
  <c r="E20" i="14" s="1"/>
  <c r="CG20" i="14" a="1"/>
  <c r="CG20" i="14" s="1"/>
  <c r="BT20" i="14" a="1"/>
  <c r="BT20" i="14" s="1"/>
  <c r="R20" i="14" a="1"/>
  <c r="R20" i="14" s="1"/>
  <c r="CA20" i="14" a="1"/>
  <c r="CA20" i="14" s="1"/>
  <c r="BN20" i="14" a="1"/>
  <c r="BN20" i="14" s="1"/>
  <c r="Z20" i="14" a="1"/>
  <c r="Z20" i="14" s="1"/>
  <c r="M20" i="14" a="1"/>
  <c r="M20" i="14" s="1"/>
  <c r="BY20" i="14" a="1"/>
  <c r="BY20" i="14" s="1"/>
  <c r="AB20" i="14" a="1"/>
  <c r="AB20" i="14" s="1"/>
  <c r="K20" i="14" a="1"/>
  <c r="K20" i="14" s="1"/>
  <c r="BI20" i="14" a="1"/>
  <c r="BI20" i="14" s="1"/>
  <c r="AQ20" i="14" a="1"/>
  <c r="AQ20" i="14" s="1"/>
  <c r="AA20" i="14" a="1"/>
  <c r="AA20" i="14" s="1"/>
  <c r="BH20" i="14" a="1"/>
  <c r="BH20" i="14" s="1"/>
  <c r="J20" i="14" a="1"/>
  <c r="J20" i="14" s="1"/>
  <c r="BP20" i="14" a="1"/>
  <c r="BP20" i="14" s="1"/>
  <c r="AZ20" i="14" a="1"/>
  <c r="AZ20" i="14" s="1"/>
  <c r="BS20" i="14" a="1"/>
  <c r="BS20" i="14" s="1"/>
  <c r="AG20" i="14" a="1"/>
  <c r="AG20" i="14" s="1"/>
  <c r="AY20" i="14" a="1"/>
  <c r="AY20" i="14" s="1"/>
  <c r="AE20" i="14" a="1"/>
  <c r="AE20" i="14" s="1"/>
  <c r="BQ20" i="14" a="1"/>
  <c r="BQ20" i="14" s="1"/>
  <c r="CD20" i="14" a="1"/>
  <c r="CD20" i="14" s="1"/>
  <c r="BK20" i="14" a="1"/>
  <c r="BK20" i="14" s="1"/>
  <c r="AO20" i="14" a="1"/>
  <c r="AO20" i="14" s="1"/>
  <c r="V20" i="14" a="1"/>
  <c r="V20" i="14" s="1"/>
  <c r="AP20" i="14" a="1"/>
  <c r="AP20" i="14" s="1"/>
  <c r="Q20" i="14" a="1"/>
  <c r="Q20" i="14" s="1"/>
  <c r="CE20" i="14" a="1"/>
  <c r="CE20" i="14" s="1"/>
  <c r="CF20" i="14" a="1"/>
  <c r="CF20" i="14" s="1"/>
  <c r="BC20" i="14" a="1"/>
  <c r="BC20" i="14" s="1"/>
  <c r="BW20" i="14" a="1"/>
  <c r="BW20" i="14" s="1"/>
  <c r="AV20" i="14" a="1"/>
  <c r="AV20" i="14" s="1"/>
  <c r="T20" i="14" a="1"/>
  <c r="T20" i="14" s="1"/>
  <c r="BZ20" i="14" a="1"/>
  <c r="BZ20" i="14" s="1"/>
  <c r="AT20" i="14" a="1"/>
  <c r="AT20" i="14" s="1"/>
  <c r="N20" i="14" a="1"/>
  <c r="N20" i="14" s="1"/>
  <c r="AR20" i="14" a="1"/>
  <c r="AR20" i="14" s="1"/>
  <c r="I20" i="14" a="1"/>
  <c r="I20" i="14" s="1"/>
  <c r="BM20" i="14" a="1"/>
  <c r="BM20" i="14" s="1"/>
  <c r="AH20" i="14" a="1"/>
  <c r="AH20" i="14" s="1"/>
  <c r="AC20" i="14" a="1"/>
  <c r="AC20" i="14" s="1"/>
  <c r="CB20" i="14" a="1"/>
  <c r="CB20" i="14" s="1"/>
  <c r="AM20" i="14" a="1"/>
  <c r="AM20" i="14" s="1"/>
  <c r="AL20" i="14" a="1"/>
  <c r="AL20" i="14" s="1"/>
  <c r="AK20" i="14" a="1"/>
  <c r="AK20" i="14" s="1"/>
  <c r="AJ20" i="14" a="1"/>
  <c r="AJ20" i="14" s="1"/>
  <c r="Y20" i="14" a="1"/>
  <c r="Y20" i="14" s="1"/>
  <c r="W20" i="14" a="1"/>
  <c r="W20" i="14" s="1"/>
  <c r="P20" i="14" a="1"/>
  <c r="P20" i="14" s="1"/>
  <c r="BE20" i="14" a="1"/>
  <c r="BE20" i="14" s="1"/>
  <c r="O20" i="14" a="1"/>
  <c r="O20" i="14" s="1"/>
  <c r="H20" i="14" a="1"/>
  <c r="H20" i="14" s="1"/>
  <c r="BB20" i="14" a="1"/>
  <c r="BB20" i="14" s="1"/>
  <c r="U20" i="14" a="1"/>
  <c r="U20" i="14" s="1"/>
  <c r="BG26" i="14" a="1"/>
  <c r="BG26" i="14" s="1"/>
  <c r="BZ25" i="13" a="1"/>
  <c r="BZ25" i="13" s="1"/>
  <c r="BO25" i="13" a="1"/>
  <c r="BO25" i="13" s="1"/>
  <c r="BD25" i="13" a="1"/>
  <c r="BD25" i="13" s="1"/>
  <c r="AS25" i="13" a="1"/>
  <c r="AS25" i="13" s="1"/>
  <c r="AH25" i="13" a="1"/>
  <c r="AH25" i="13" s="1"/>
  <c r="W25" i="13" a="1"/>
  <c r="W25" i="13" s="1"/>
  <c r="L25" i="13" a="1"/>
  <c r="L25" i="13" s="1"/>
  <c r="BV25" i="13" a="1"/>
  <c r="BV25" i="13" s="1"/>
  <c r="AY25" i="13" a="1"/>
  <c r="AY25" i="13" s="1"/>
  <c r="AB25" i="13" a="1"/>
  <c r="AB25" i="13" s="1"/>
  <c r="E25" i="13" a="1"/>
  <c r="E25" i="13" s="1"/>
  <c r="CG25" i="13" a="1"/>
  <c r="CG25" i="13" s="1"/>
  <c r="BJ25" i="13" a="1"/>
  <c r="BJ25" i="13" s="1"/>
  <c r="AM25" i="13" a="1"/>
  <c r="AM25" i="13" s="1"/>
  <c r="P25" i="13" a="1"/>
  <c r="P25" i="13" s="1"/>
  <c r="BT25" i="13" a="1"/>
  <c r="BT25" i="13" s="1"/>
  <c r="AU25" i="13" a="1"/>
  <c r="AU25" i="13" s="1"/>
  <c r="I25" i="13" a="1"/>
  <c r="I25" i="13" s="1"/>
  <c r="CF25" i="13" a="1"/>
  <c r="CF25" i="13" s="1"/>
  <c r="BG25" i="13" a="1"/>
  <c r="BG25" i="13" s="1"/>
  <c r="U25" i="13" a="1"/>
  <c r="U25" i="13" s="1"/>
  <c r="BS25" i="13" a="1"/>
  <c r="BS25" i="13" s="1"/>
  <c r="AT25" i="13" a="1"/>
  <c r="AT25" i="13" s="1"/>
  <c r="AG25" i="13" a="1"/>
  <c r="AG25" i="13" s="1"/>
  <c r="H25" i="13" a="1"/>
  <c r="H25" i="13" s="1"/>
  <c r="CA25" i="13" a="1"/>
  <c r="CA25" i="13" s="1"/>
  <c r="BN25" i="13" a="1"/>
  <c r="BN25" i="13" s="1"/>
  <c r="AO25" i="13" a="1"/>
  <c r="AO25" i="13" s="1"/>
  <c r="O25" i="13" a="1"/>
  <c r="O25" i="13" s="1"/>
  <c r="BU25" i="13" a="1"/>
  <c r="BU25" i="13" s="1"/>
  <c r="BE25" i="13" a="1"/>
  <c r="BE25" i="13" s="1"/>
  <c r="AP25" i="13" a="1"/>
  <c r="AP25" i="13" s="1"/>
  <c r="Z25" i="13" a="1"/>
  <c r="Z25" i="13" s="1"/>
  <c r="K25" i="13" a="1"/>
  <c r="K25" i="13" s="1"/>
  <c r="Y25" i="13" a="1"/>
  <c r="Y25" i="13" s="1"/>
  <c r="J25" i="13" a="1"/>
  <c r="J25" i="13" s="1"/>
  <c r="BM25" i="13" a="1"/>
  <c r="BM25" i="13" s="1"/>
  <c r="AI25" i="13" a="1"/>
  <c r="AI25" i="13" s="1"/>
  <c r="BP25" i="13" a="1"/>
  <c r="BP25" i="13" s="1"/>
  <c r="AW25" i="13" a="1"/>
  <c r="AW25" i="13" s="1"/>
  <c r="CE25" i="13" a="1"/>
  <c r="CE25" i="13" s="1"/>
  <c r="AC25" i="13" a="1"/>
  <c r="AC25" i="13" s="1"/>
  <c r="BY25" i="13" a="1"/>
  <c r="BY25" i="13" s="1"/>
  <c r="BC25" i="13" a="1"/>
  <c r="BC25" i="13" s="1"/>
  <c r="AJ25" i="13" a="1"/>
  <c r="AJ25" i="13" s="1"/>
  <c r="AZ25" i="13" a="1"/>
  <c r="AZ25" i="13" s="1"/>
  <c r="AE25" i="13" a="1"/>
  <c r="AE25" i="13" s="1"/>
  <c r="BQ25" i="13" a="1"/>
  <c r="BQ25" i="13" s="1"/>
  <c r="AA25" i="13" a="1"/>
  <c r="AA25" i="13" s="1"/>
  <c r="F25" i="13" a="1"/>
  <c r="F25" i="13" s="1"/>
  <c r="BH25" i="13" a="1"/>
  <c r="BH25" i="13" s="1"/>
  <c r="CC25" i="13" a="1"/>
  <c r="CC25" i="13" s="1"/>
  <c r="BF25" i="13" a="1"/>
  <c r="BF25" i="13" s="1"/>
  <c r="G25" i="13" a="1"/>
  <c r="G25" i="13" s="1"/>
  <c r="CB25" i="13" a="1"/>
  <c r="CB25" i="13" s="1"/>
  <c r="AF25" i="13" a="1"/>
  <c r="AF25" i="13" s="1"/>
  <c r="BI25" i="13" a="1"/>
  <c r="BI25" i="13" s="1"/>
  <c r="AK25" i="13" a="1"/>
  <c r="AK25" i="13" s="1"/>
  <c r="AN25" i="13" a="1"/>
  <c r="AN25" i="13" s="1"/>
  <c r="BD20" i="14" a="1"/>
  <c r="BD20" i="14" s="1"/>
  <c r="CF19" i="13" a="1"/>
  <c r="CF19" i="13" s="1"/>
  <c r="BU19" i="13" a="1"/>
  <c r="BU19" i="13" s="1"/>
  <c r="BJ19" i="13" a="1"/>
  <c r="BJ19" i="13" s="1"/>
  <c r="AY19" i="13" a="1"/>
  <c r="AY19" i="13" s="1"/>
  <c r="AN19" i="13" a="1"/>
  <c r="AN19" i="13" s="1"/>
  <c r="AC19" i="13" a="1"/>
  <c r="AC19" i="13" s="1"/>
  <c r="R19" i="13" a="1"/>
  <c r="R19" i="13" s="1"/>
  <c r="G19" i="13" a="1"/>
  <c r="G19" i="13" s="1"/>
  <c r="CB19" i="13" a="1"/>
  <c r="CB19" i="13" s="1"/>
  <c r="BE19" i="13" a="1"/>
  <c r="BE19" i="13" s="1"/>
  <c r="AH19" i="13" a="1"/>
  <c r="AH19" i="13" s="1"/>
  <c r="K19" i="13" a="1"/>
  <c r="K19" i="13" s="1"/>
  <c r="BP19" i="13" a="1"/>
  <c r="BP19" i="13" s="1"/>
  <c r="AS19" i="13" a="1"/>
  <c r="AS19" i="13" s="1"/>
  <c r="V19" i="13" a="1"/>
  <c r="V19" i="13" s="1"/>
  <c r="CA19" i="13" a="1"/>
  <c r="CA19" i="13" s="1"/>
  <c r="BB19" i="13" a="1"/>
  <c r="BB19" i="13" s="1"/>
  <c r="P19" i="13" a="1"/>
  <c r="P19" i="13" s="1"/>
  <c r="BN19" i="13" a="1"/>
  <c r="BN19" i="13" s="1"/>
  <c r="AO19" i="13" a="1"/>
  <c r="AO19" i="13" s="1"/>
  <c r="AB19" i="13" a="1"/>
  <c r="AB19" i="13" s="1"/>
  <c r="BZ19" i="13" a="1"/>
  <c r="BZ19" i="13" s="1"/>
  <c r="BA19" i="13" a="1"/>
  <c r="BA19" i="13" s="1"/>
  <c r="O19" i="13" a="1"/>
  <c r="O19" i="13" s="1"/>
  <c r="CH19" i="13" a="1"/>
  <c r="CH19" i="13" s="1"/>
  <c r="AV19" i="13" a="1"/>
  <c r="AV19" i="13" s="1"/>
  <c r="W19" i="13" a="1"/>
  <c r="W19" i="13" s="1"/>
  <c r="BK19" i="13" a="1"/>
  <c r="BK19" i="13" s="1"/>
  <c r="AF19" i="13" a="1"/>
  <c r="AF19" i="13" s="1"/>
  <c r="Q19" i="13" a="1"/>
  <c r="Q19" i="13" s="1"/>
  <c r="BY19" i="13" a="1"/>
  <c r="BY19" i="13" s="1"/>
  <c r="AU19" i="13" a="1"/>
  <c r="AU19" i="13" s="1"/>
  <c r="BD19" i="13" a="1"/>
  <c r="BD19" i="13" s="1"/>
  <c r="Y19" i="13" a="1"/>
  <c r="Y19" i="13" s="1"/>
  <c r="I19" i="13" a="1"/>
  <c r="I19" i="13" s="1"/>
  <c r="CE19" i="13" a="1"/>
  <c r="CE19" i="13" s="1"/>
  <c r="BL19" i="13" a="1"/>
  <c r="BL19" i="13" s="1"/>
  <c r="AR19" i="13" a="1"/>
  <c r="AR19" i="13" s="1"/>
  <c r="BH19" i="13" a="1"/>
  <c r="BH19" i="13" s="1"/>
  <c r="E19" i="13" a="1"/>
  <c r="E19" i="13" s="1"/>
  <c r="AP19" i="13" a="1"/>
  <c r="AP19" i="13" s="1"/>
  <c r="CD19" i="13" a="1"/>
  <c r="CD19" i="13" s="1"/>
  <c r="BG19" i="13" a="1"/>
  <c r="BG19" i="13" s="1"/>
  <c r="AL19" i="13" a="1"/>
  <c r="AL19" i="13" s="1"/>
  <c r="S19" i="13" a="1"/>
  <c r="S19" i="13" s="1"/>
  <c r="AE19" i="13" a="1"/>
  <c r="AE19" i="13" s="1"/>
  <c r="BW19" i="13" a="1"/>
  <c r="BW19" i="13" s="1"/>
  <c r="H19" i="13" a="1"/>
  <c r="H19" i="13" s="1"/>
  <c r="AZ19" i="13" a="1"/>
  <c r="AZ19" i="13" s="1"/>
  <c r="AD19" i="13" a="1"/>
  <c r="AD19" i="13" s="1"/>
  <c r="BV19" i="13" a="1"/>
  <c r="BV19" i="13" s="1"/>
  <c r="F19" i="13" a="1"/>
  <c r="F19" i="13" s="1"/>
  <c r="AJ19" i="13" a="1"/>
  <c r="AJ19" i="13" s="1"/>
  <c r="BM19" i="13" a="1"/>
  <c r="BM19" i="13" s="1"/>
  <c r="BJ20" i="14" a="1"/>
  <c r="BJ20" i="14" s="1"/>
  <c r="U6" i="13" a="1"/>
  <c r="U6" i="13" s="1"/>
  <c r="CE9" i="13" a="1"/>
  <c r="CE9" i="13" s="1"/>
  <c r="BT9" i="13" a="1"/>
  <c r="BT9" i="13" s="1"/>
  <c r="BI9" i="13" a="1"/>
  <c r="BI9" i="13" s="1"/>
  <c r="AX9" i="13" a="1"/>
  <c r="AX9" i="13" s="1"/>
  <c r="AM9" i="13" a="1"/>
  <c r="AM9" i="13" s="1"/>
  <c r="AB9" i="13" a="1"/>
  <c r="AB9" i="13" s="1"/>
  <c r="Q9" i="13" a="1"/>
  <c r="Q9" i="13" s="1"/>
  <c r="F9" i="13" a="1"/>
  <c r="F9" i="13" s="1"/>
  <c r="CH9" i="13" a="1"/>
  <c r="CH9" i="13" s="1"/>
  <c r="BK9" i="13" a="1"/>
  <c r="BK9" i="13" s="1"/>
  <c r="AN9" i="13" a="1"/>
  <c r="AN9" i="13" s="1"/>
  <c r="E9" i="13" a="1"/>
  <c r="E9" i="13" s="1"/>
  <c r="BV9" i="13" a="1"/>
  <c r="BV9" i="13" s="1"/>
  <c r="AY9" i="13" a="1"/>
  <c r="AY9" i="13" s="1"/>
  <c r="P9" i="13" a="1"/>
  <c r="P9" i="13" s="1"/>
  <c r="BN9" i="13" a="1"/>
  <c r="BN9" i="13" s="1"/>
  <c r="AO9" i="13" a="1"/>
  <c r="AO9" i="13" s="1"/>
  <c r="AA9" i="13" a="1"/>
  <c r="AA9" i="13" s="1"/>
  <c r="BZ9" i="13" a="1"/>
  <c r="BZ9" i="13" s="1"/>
  <c r="BA9" i="13" a="1"/>
  <c r="BA9" i="13" s="1"/>
  <c r="N9" i="13" a="1"/>
  <c r="N9" i="13" s="1"/>
  <c r="BM9" i="13" a="1"/>
  <c r="BM9" i="13" s="1"/>
  <c r="Z9" i="13" a="1"/>
  <c r="Z9" i="13" s="1"/>
  <c r="BG9" i="13" a="1"/>
  <c r="BG9" i="13" s="1"/>
  <c r="AH9" i="13" a="1"/>
  <c r="AH9" i="13" s="1"/>
  <c r="I9" i="13" a="1"/>
  <c r="I9" i="13" s="1"/>
  <c r="BR9" i="13" a="1"/>
  <c r="BR9" i="13" s="1"/>
  <c r="AL9" i="13" a="1"/>
  <c r="AL9" i="13" s="1"/>
  <c r="CG9" i="13" a="1"/>
  <c r="CG9" i="13" s="1"/>
  <c r="BC9" i="13" a="1"/>
  <c r="BC9" i="13" s="1"/>
  <c r="W9" i="13" a="1"/>
  <c r="W9" i="13" s="1"/>
  <c r="H9" i="13" a="1"/>
  <c r="H9" i="13" s="1"/>
  <c r="CF9" i="13" a="1"/>
  <c r="CF9" i="13" s="1"/>
  <c r="BQ9" i="13" a="1"/>
  <c r="BQ9" i="13" s="1"/>
  <c r="AK9" i="13" a="1"/>
  <c r="AK9" i="13" s="1"/>
  <c r="CA9" i="13" a="1"/>
  <c r="CA9" i="13" s="1"/>
  <c r="BJ9" i="13" a="1"/>
  <c r="BJ9" i="13" s="1"/>
  <c r="AU9" i="13" a="1"/>
  <c r="AU9" i="13" s="1"/>
  <c r="AF9" i="13" a="1"/>
  <c r="AF9" i="13" s="1"/>
  <c r="BP9" i="13" a="1"/>
  <c r="BP9" i="13" s="1"/>
  <c r="AE9" i="13" a="1"/>
  <c r="AE9" i="13" s="1"/>
  <c r="AT9" i="13" a="1"/>
  <c r="AT9" i="13" s="1"/>
  <c r="J9" i="13" a="1"/>
  <c r="J9" i="13" s="1"/>
  <c r="T9" i="13" a="1"/>
  <c r="T9" i="13" s="1"/>
  <c r="AV9" i="13" a="1"/>
  <c r="AV9" i="13" s="1"/>
  <c r="BS9" i="13" a="1"/>
  <c r="BS9" i="13" s="1"/>
  <c r="H121" i="17"/>
  <c r="F121" i="17"/>
  <c r="AC9" i="13" a="1"/>
  <c r="AC9" i="13" s="1"/>
  <c r="AW9" i="13" a="1"/>
  <c r="AW9" i="13" s="1"/>
  <c r="CE6" i="13" a="1"/>
  <c r="CE6" i="13" s="1"/>
  <c r="BH6" i="13" a="1"/>
  <c r="BH6" i="13" s="1"/>
  <c r="AK6" i="13" a="1"/>
  <c r="AK6" i="13" s="1"/>
  <c r="Y6" i="13" a="1"/>
  <c r="Y6" i="13" s="1"/>
  <c r="BS6" i="13" a="1"/>
  <c r="BS6" i="13" s="1"/>
  <c r="AV6" i="13" a="1"/>
  <c r="AV6" i="13" s="1"/>
  <c r="AJ6" i="13" a="1"/>
  <c r="AJ6" i="13" s="1"/>
  <c r="M6" i="13" a="1"/>
  <c r="M6" i="13" s="1"/>
  <c r="BK6" i="13" a="1"/>
  <c r="BK6" i="13" s="1"/>
  <c r="AL6" i="13" a="1"/>
  <c r="AL6" i="13" s="1"/>
  <c r="X6" i="13" a="1"/>
  <c r="X6" i="13" s="1"/>
  <c r="BW6" i="13" a="1"/>
  <c r="BW6" i="13" s="1"/>
  <c r="AX6" i="13" a="1"/>
  <c r="AX6" i="13" s="1"/>
  <c r="K6" i="13" a="1"/>
  <c r="K6" i="13" s="1"/>
  <c r="BJ6" i="13" a="1"/>
  <c r="BJ6" i="13" s="1"/>
  <c r="W6" i="13" a="1"/>
  <c r="W6" i="13" s="1"/>
  <c r="BD6" i="13" a="1"/>
  <c r="BD6" i="13" s="1"/>
  <c r="AE6" i="13" a="1"/>
  <c r="AE6" i="13" s="1"/>
  <c r="F6" i="13" a="1"/>
  <c r="F6" i="13" s="1"/>
  <c r="P6" i="13" a="1"/>
  <c r="P6" i="13" s="1"/>
  <c r="BY6" i="13" a="1"/>
  <c r="BY6" i="13" s="1"/>
  <c r="BI6" i="13" a="1"/>
  <c r="BI6" i="13" s="1"/>
  <c r="AS6" i="13" a="1"/>
  <c r="AS6" i="13" s="1"/>
  <c r="AD6" i="13" a="1"/>
  <c r="AD6" i="13" s="1"/>
  <c r="O6" i="13" a="1"/>
  <c r="O6" i="13" s="1"/>
  <c r="CG6" i="13" a="1"/>
  <c r="CG6" i="13" s="1"/>
  <c r="BQ6" i="13" a="1"/>
  <c r="BQ6" i="13" s="1"/>
  <c r="BB6" i="13" a="1"/>
  <c r="BB6" i="13" s="1"/>
  <c r="V6" i="13" a="1"/>
  <c r="V6" i="13" s="1"/>
  <c r="BT6" i="13" a="1"/>
  <c r="BT6" i="13" s="1"/>
  <c r="BA6" i="13" a="1"/>
  <c r="BA6" i="13" s="1"/>
  <c r="BP6" i="13" a="1"/>
  <c r="BP6" i="13" s="1"/>
  <c r="AF6" i="13" a="1"/>
  <c r="AF6" i="13" s="1"/>
  <c r="L6" i="13" a="1"/>
  <c r="L6" i="13" s="1"/>
  <c r="CH6" i="13" a="1"/>
  <c r="CH6" i="13" s="1"/>
  <c r="BN6" i="13" a="1"/>
  <c r="BN6" i="13" s="1"/>
  <c r="AR6" i="13" a="1"/>
  <c r="AR6" i="13" s="1"/>
  <c r="Z6" i="13" a="1"/>
  <c r="Z6" i="13" s="1"/>
  <c r="CG23" i="14" a="1"/>
  <c r="CG23" i="14" s="1"/>
  <c r="BV23" i="14" a="1"/>
  <c r="BV23" i="14" s="1"/>
  <c r="BK23" i="14" a="1"/>
  <c r="BK23" i="14" s="1"/>
  <c r="AZ23" i="14" a="1"/>
  <c r="AZ23" i="14" s="1"/>
  <c r="AO23" i="14" a="1"/>
  <c r="AO23" i="14" s="1"/>
  <c r="AD23" i="14" a="1"/>
  <c r="AD23" i="14" s="1"/>
  <c r="S23" i="14" a="1"/>
  <c r="S23" i="14" s="1"/>
  <c r="H23" i="14" a="1"/>
  <c r="H23" i="14" s="1"/>
  <c r="CF23" i="14" a="1"/>
  <c r="CF23" i="14" s="1"/>
  <c r="BI23" i="14" a="1"/>
  <c r="BI23" i="14" s="1"/>
  <c r="AL23" i="14" a="1"/>
  <c r="AL23" i="14" s="1"/>
  <c r="O23" i="14" a="1"/>
  <c r="O23" i="14" s="1"/>
  <c r="BT23" i="14" a="1"/>
  <c r="BT23" i="14" s="1"/>
  <c r="AW23" i="14" a="1"/>
  <c r="AW23" i="14" s="1"/>
  <c r="Z23" i="14" a="1"/>
  <c r="Z23" i="14" s="1"/>
  <c r="BO23" i="14" a="1"/>
  <c r="BO23" i="14" s="1"/>
  <c r="AR23" i="14" a="1"/>
  <c r="AR23" i="14" s="1"/>
  <c r="U23" i="14" a="1"/>
  <c r="U23" i="14" s="1"/>
  <c r="T23" i="14" a="1"/>
  <c r="T23" i="14" s="1"/>
  <c r="BU23" i="14" a="1"/>
  <c r="BU23" i="14" s="1"/>
  <c r="BG23" i="14" a="1"/>
  <c r="BG23" i="14" s="1"/>
  <c r="AT23" i="14" a="1"/>
  <c r="AT23" i="14" s="1"/>
  <c r="AG23" i="14" a="1"/>
  <c r="AG23" i="14" s="1"/>
  <c r="F23" i="14" a="1"/>
  <c r="F23" i="14" s="1"/>
  <c r="CH23" i="14" a="1"/>
  <c r="CH23" i="14" s="1"/>
  <c r="AF23" i="14" a="1"/>
  <c r="AF23" i="14" s="1"/>
  <c r="CB23" i="14" a="1"/>
  <c r="CB23" i="14" s="1"/>
  <c r="AN23" i="14" a="1"/>
  <c r="AN23" i="14" s="1"/>
  <c r="AA23" i="14" a="1"/>
  <c r="AA23" i="14" s="1"/>
  <c r="M23" i="14" a="1"/>
  <c r="M23" i="14" s="1"/>
  <c r="BC23" i="14" a="1"/>
  <c r="BC23" i="14" s="1"/>
  <c r="AM23" i="14" a="1"/>
  <c r="AM23" i="14" s="1"/>
  <c r="W23" i="14" a="1"/>
  <c r="W23" i="14" s="1"/>
  <c r="G23" i="14" a="1"/>
  <c r="G23" i="14" s="1"/>
  <c r="BR23" i="14" a="1"/>
  <c r="BR23" i="14" s="1"/>
  <c r="E23" i="14" a="1"/>
  <c r="E23" i="14" s="1"/>
  <c r="BB23" i="14" a="1"/>
  <c r="BB23" i="14" s="1"/>
  <c r="AK23" i="14" a="1"/>
  <c r="AK23" i="14" s="1"/>
  <c r="V23" i="14" a="1"/>
  <c r="V23" i="14" s="1"/>
  <c r="BL23" i="14" a="1"/>
  <c r="BL23" i="14" s="1"/>
  <c r="N23" i="14" a="1"/>
  <c r="N23" i="14" s="1"/>
  <c r="BQ23" i="14" a="1"/>
  <c r="BQ23" i="14" s="1"/>
  <c r="K23" i="14" a="1"/>
  <c r="K23" i="14" s="1"/>
  <c r="AX23" i="14" a="1"/>
  <c r="AX23" i="14" s="1"/>
  <c r="AC23" i="14" a="1"/>
  <c r="AC23" i="14" s="1"/>
  <c r="BP23" i="14" a="1"/>
  <c r="BP23" i="14" s="1"/>
  <c r="J23" i="14" a="1"/>
  <c r="J23" i="14" s="1"/>
  <c r="I23" i="14" a="1"/>
  <c r="I23" i="14" s="1"/>
  <c r="CC23" i="14" a="1"/>
  <c r="CC23" i="14" s="1"/>
  <c r="BE23" i="14" a="1"/>
  <c r="BE23" i="14" s="1"/>
  <c r="AH23" i="14" a="1"/>
  <c r="AH23" i="14" s="1"/>
  <c r="AV23" i="14" a="1"/>
  <c r="AV23" i="14" s="1"/>
  <c r="AS23" i="14" a="1"/>
  <c r="AS23" i="14" s="1"/>
  <c r="BX23" i="14" a="1"/>
  <c r="BX23" i="14" s="1"/>
  <c r="Q23" i="14" a="1"/>
  <c r="Q23" i="14" s="1"/>
  <c r="BM23" i="14" a="1"/>
  <c r="BM23" i="14" s="1"/>
  <c r="BS23" i="14" a="1"/>
  <c r="BS23" i="14" s="1"/>
  <c r="AJ23" i="14" a="1"/>
  <c r="AJ23" i="14" s="1"/>
  <c r="BH23" i="14" a="1"/>
  <c r="BH23" i="14" s="1"/>
  <c r="BD23" i="14" a="1"/>
  <c r="BD23" i="14" s="1"/>
  <c r="BW23" i="14" a="1"/>
  <c r="BW23" i="14" s="1"/>
  <c r="AE23" i="14" a="1"/>
  <c r="AE23" i="14" s="1"/>
  <c r="P23" i="14" a="1"/>
  <c r="P23" i="14" s="1"/>
  <c r="BA23" i="14" a="1"/>
  <c r="BA23" i="14" s="1"/>
  <c r="L23" i="14" a="1"/>
  <c r="L23" i="14" s="1"/>
  <c r="AY23" i="14" a="1"/>
  <c r="AY23" i="14" s="1"/>
  <c r="CE23" i="14" a="1"/>
  <c r="CE23" i="14" s="1"/>
  <c r="AI23" i="14" a="1"/>
  <c r="AI23" i="14" s="1"/>
  <c r="AB23" i="14" a="1"/>
  <c r="AB23" i="14" s="1"/>
  <c r="CD23" i="14" a="1"/>
  <c r="CD23" i="14" s="1"/>
  <c r="Y23" i="14" a="1"/>
  <c r="Y23" i="14" s="1"/>
  <c r="CA23" i="14" a="1"/>
  <c r="CA23" i="14" s="1"/>
  <c r="X23" i="14" a="1"/>
  <c r="X23" i="14" s="1"/>
  <c r="BN23" i="14" a="1"/>
  <c r="BN23" i="14" s="1"/>
  <c r="BJ23" i="14" a="1"/>
  <c r="BJ23" i="14" s="1"/>
  <c r="BX6" i="14" a="1"/>
  <c r="BX6" i="14" s="1"/>
  <c r="BA6" i="14" a="1"/>
  <c r="BA6" i="14" s="1"/>
  <c r="AO6" i="14" a="1"/>
  <c r="AO6" i="14" s="1"/>
  <c r="R6" i="14" a="1"/>
  <c r="R6" i="14" s="1"/>
  <c r="BL6" i="14" a="1"/>
  <c r="BL6" i="14" s="1"/>
  <c r="AZ6" i="14" a="1"/>
  <c r="AZ6" i="14" s="1"/>
  <c r="AC6" i="14" a="1"/>
  <c r="AC6" i="14" s="1"/>
  <c r="F6" i="14" a="1"/>
  <c r="F6" i="14" s="1"/>
  <c r="BR6" i="14" a="1"/>
  <c r="BR6" i="14" s="1"/>
  <c r="AU6" i="14" a="1"/>
  <c r="AU6" i="14" s="1"/>
  <c r="X6" i="14" a="1"/>
  <c r="X6" i="14" s="1"/>
  <c r="BQ6" i="14" a="1"/>
  <c r="BQ6" i="14" s="1"/>
  <c r="BD6" i="14" a="1"/>
  <c r="BD6" i="14" s="1"/>
  <c r="AQ6" i="14" a="1"/>
  <c r="AQ6" i="14" s="1"/>
  <c r="CD6" i="14" a="1"/>
  <c r="CD6" i="14" s="1"/>
  <c r="AB6" i="14" a="1"/>
  <c r="AB6" i="14" s="1"/>
  <c r="O6" i="14" a="1"/>
  <c r="O6" i="14" s="1"/>
  <c r="CC6" i="14" a="1"/>
  <c r="CC6" i="14" s="1"/>
  <c r="BP6" i="14" a="1"/>
  <c r="BP6" i="14" s="1"/>
  <c r="BC6" i="14" a="1"/>
  <c r="BC6" i="14" s="1"/>
  <c r="AP6" i="14" a="1"/>
  <c r="AP6" i="14" s="1"/>
  <c r="BJ6" i="14" a="1"/>
  <c r="BJ6" i="14" s="1"/>
  <c r="AW6" i="14" a="1"/>
  <c r="AW6" i="14" s="1"/>
  <c r="AJ6" i="14" a="1"/>
  <c r="AJ6" i="14" s="1"/>
  <c r="BE6" i="14" a="1"/>
  <c r="BE6" i="14" s="1"/>
  <c r="AM6" i="14" a="1"/>
  <c r="AM6" i="14" s="1"/>
  <c r="BT6" i="14" a="1"/>
  <c r="BT6" i="14" s="1"/>
  <c r="W6" i="14" a="1"/>
  <c r="W6" i="14" s="1"/>
  <c r="G6" i="14" a="1"/>
  <c r="G6" i="14" s="1"/>
  <c r="AL6" i="14" a="1"/>
  <c r="AL6" i="14" s="1"/>
  <c r="V6" i="14" a="1"/>
  <c r="V6" i="14" s="1"/>
  <c r="CB6" i="14" a="1"/>
  <c r="CB6" i="14" s="1"/>
  <c r="BM6" i="14" a="1"/>
  <c r="BM6" i="14" s="1"/>
  <c r="AV6" i="14" a="1"/>
  <c r="AV6" i="14" s="1"/>
  <c r="P6" i="14" a="1"/>
  <c r="P6" i="14" s="1"/>
  <c r="BZ6" i="14" a="1"/>
  <c r="BZ6" i="14" s="1"/>
  <c r="BG6" i="14" a="1"/>
  <c r="BG6" i="14" s="1"/>
  <c r="AK6" i="14" a="1"/>
  <c r="AK6" i="14" s="1"/>
  <c r="BF6" i="14" a="1"/>
  <c r="BF6" i="14" s="1"/>
  <c r="Q6" i="14" a="1"/>
  <c r="Q6" i="14" s="1"/>
  <c r="BY6" i="14" a="1"/>
  <c r="BY6" i="14" s="1"/>
  <c r="AI6" i="14" a="1"/>
  <c r="AI6" i="14" s="1"/>
  <c r="BO6" i="14" a="1"/>
  <c r="BO6" i="14" s="1"/>
  <c r="AA6" i="14" a="1"/>
  <c r="AA6" i="14" s="1"/>
  <c r="I6" i="14" a="1"/>
  <c r="I6" i="14" s="1"/>
  <c r="E6" i="14" a="1"/>
  <c r="E6" i="14" s="1"/>
  <c r="BN6" i="14" a="1"/>
  <c r="BN6" i="14" s="1"/>
  <c r="AN6" i="14" a="1"/>
  <c r="AN6" i="14" s="1"/>
  <c r="M6" i="14" a="1"/>
  <c r="M6" i="14" s="1"/>
  <c r="AF6" i="14" a="1"/>
  <c r="AF6" i="14" s="1"/>
  <c r="CA6" i="14" a="1"/>
  <c r="CA6" i="14" s="1"/>
  <c r="AY6" i="14" a="1"/>
  <c r="AY6" i="14" s="1"/>
  <c r="S6" i="14" a="1"/>
  <c r="S6" i="14" s="1"/>
  <c r="BU6" i="14" a="1"/>
  <c r="BU6" i="14" s="1"/>
  <c r="J6" i="14" a="1"/>
  <c r="J6" i="14" s="1"/>
  <c r="BV6" i="14" a="1"/>
  <c r="BV6" i="14" s="1"/>
  <c r="BX27" i="13" a="1"/>
  <c r="BX27" i="13" s="1"/>
  <c r="BM27" i="13" a="1"/>
  <c r="BM27" i="13" s="1"/>
  <c r="BB27" i="13" a="1"/>
  <c r="BB27" i="13" s="1"/>
  <c r="AQ27" i="13" a="1"/>
  <c r="AQ27" i="13" s="1"/>
  <c r="AF27" i="13" a="1"/>
  <c r="AF27" i="13" s="1"/>
  <c r="U27" i="13" a="1"/>
  <c r="U27" i="13" s="1"/>
  <c r="J27" i="13" a="1"/>
  <c r="J27" i="13" s="1"/>
  <c r="CB27" i="13" a="1"/>
  <c r="CB27" i="13" s="1"/>
  <c r="BE27" i="13" a="1"/>
  <c r="BE27" i="13" s="1"/>
  <c r="AH27" i="13" a="1"/>
  <c r="AH27" i="13" s="1"/>
  <c r="K27" i="13" a="1"/>
  <c r="K27" i="13" s="1"/>
  <c r="BP27" i="13" a="1"/>
  <c r="BP27" i="13" s="1"/>
  <c r="AS27" i="13" a="1"/>
  <c r="AS27" i="13" s="1"/>
  <c r="V27" i="13" a="1"/>
  <c r="V27" i="13" s="1"/>
  <c r="CE27" i="13" a="1"/>
  <c r="CE27" i="13" s="1"/>
  <c r="BF27" i="13" a="1"/>
  <c r="BF27" i="13" s="1"/>
  <c r="S27" i="13" a="1"/>
  <c r="S27" i="13" s="1"/>
  <c r="BR27" i="13" a="1"/>
  <c r="BR27" i="13" s="1"/>
  <c r="AR27" i="13" a="1"/>
  <c r="AR27" i="13" s="1"/>
  <c r="AE27" i="13" a="1"/>
  <c r="AE27" i="13" s="1"/>
  <c r="F27" i="13" a="1"/>
  <c r="F27" i="13" s="1"/>
  <c r="CD27" i="13" a="1"/>
  <c r="CD27" i="13" s="1"/>
  <c r="BD27" i="13" a="1"/>
  <c r="BD27" i="13" s="1"/>
  <c r="R27" i="13" a="1"/>
  <c r="R27" i="13" s="1"/>
  <c r="AY27" i="13" a="1"/>
  <c r="AY27" i="13" s="1"/>
  <c r="Z27" i="13" a="1"/>
  <c r="Z27" i="13" s="1"/>
  <c r="BI27" i="13" a="1"/>
  <c r="BI27" i="13" s="1"/>
  <c r="AC27" i="13" a="1"/>
  <c r="AC27" i="13" s="1"/>
  <c r="BW27" i="13" a="1"/>
  <c r="BW27" i="13" s="1"/>
  <c r="AT27" i="13" a="1"/>
  <c r="AT27" i="13" s="1"/>
  <c r="N27" i="13" a="1"/>
  <c r="N27" i="13" s="1"/>
  <c r="BH27" i="13" a="1"/>
  <c r="BH27" i="13" s="1"/>
  <c r="AB27" i="13" a="1"/>
  <c r="AB27" i="13" s="1"/>
  <c r="M27" i="13" a="1"/>
  <c r="M27" i="13" s="1"/>
  <c r="W27" i="13" a="1"/>
  <c r="W27" i="13" s="1"/>
  <c r="G27" i="13" a="1"/>
  <c r="G27" i="13" s="1"/>
  <c r="O27" i="13" a="1"/>
  <c r="O27" i="13" s="1"/>
  <c r="BO27" i="13" a="1"/>
  <c r="BO27" i="13" s="1"/>
  <c r="AD27" i="13" a="1"/>
  <c r="AD27" i="13" s="1"/>
  <c r="Y27" i="13" a="1"/>
  <c r="Y27" i="13" s="1"/>
  <c r="BN27" i="13" a="1"/>
  <c r="BN27" i="13" s="1"/>
  <c r="AT6" i="14" a="1"/>
  <c r="AT6" i="14" s="1"/>
  <c r="CE6" i="14" a="1"/>
  <c r="CE6" i="14" s="1"/>
  <c r="CT22" i="11"/>
  <c r="CT11" i="11"/>
  <c r="CT9" i="11"/>
  <c r="CT21" i="11"/>
  <c r="CT27" i="11"/>
  <c r="CT15" i="11"/>
  <c r="C24" i="14"/>
  <c r="C24" i="13"/>
  <c r="U6" i="14" a="1"/>
  <c r="U6" i="14" s="1"/>
  <c r="BB6" i="14" a="1"/>
  <c r="BB6" i="14" s="1"/>
  <c r="BX14" i="14" a="1"/>
  <c r="BX14" i="14" s="1"/>
  <c r="BA14" i="14" a="1"/>
  <c r="BA14" i="14" s="1"/>
  <c r="AD14" i="14" a="1"/>
  <c r="AD14" i="14" s="1"/>
  <c r="G14" i="14" a="1"/>
  <c r="G14" i="14" s="1"/>
  <c r="BL14" i="14" a="1"/>
  <c r="BL14" i="14" s="1"/>
  <c r="AO14" i="14" a="1"/>
  <c r="AO14" i="14" s="1"/>
  <c r="R14" i="14" a="1"/>
  <c r="R14" i="14" s="1"/>
  <c r="CD14" i="14" a="1"/>
  <c r="CD14" i="14" s="1"/>
  <c r="BG14" i="14" a="1"/>
  <c r="BG14" i="14" s="1"/>
  <c r="AJ14" i="14" a="1"/>
  <c r="AJ14" i="14" s="1"/>
  <c r="M14" i="14" a="1"/>
  <c r="M14" i="14" s="1"/>
  <c r="BV14" i="14" a="1"/>
  <c r="BV14" i="14" s="1"/>
  <c r="BI14" i="14" a="1"/>
  <c r="BI14" i="14" s="1"/>
  <c r="AV14" i="14" a="1"/>
  <c r="AV14" i="14" s="1"/>
  <c r="U14" i="14" a="1"/>
  <c r="U14" i="14" s="1"/>
  <c r="H14" i="14" a="1"/>
  <c r="H14" i="14" s="1"/>
  <c r="AU14" i="14" a="1"/>
  <c r="AU14" i="14" s="1"/>
  <c r="AH14" i="14" a="1"/>
  <c r="AH14" i="14" s="1"/>
  <c r="CH14" i="14" a="1"/>
  <c r="CH14" i="14" s="1"/>
  <c r="BU14" i="14" a="1"/>
  <c r="BU14" i="14" s="1"/>
  <c r="BH14" i="14" a="1"/>
  <c r="BH14" i="14" s="1"/>
  <c r="AG14" i="14" a="1"/>
  <c r="AG14" i="14" s="1"/>
  <c r="T14" i="14" a="1"/>
  <c r="T14" i="14" s="1"/>
  <c r="F14" i="14" a="1"/>
  <c r="F14" i="14" s="1"/>
  <c r="CC14" i="14" a="1"/>
  <c r="CC14" i="14" s="1"/>
  <c r="BP14" i="14" a="1"/>
  <c r="BP14" i="14" s="1"/>
  <c r="BM14" i="14" a="1"/>
  <c r="BM14" i="14" s="1"/>
  <c r="AW14" i="14" a="1"/>
  <c r="AW14" i="14" s="1"/>
  <c r="CB14" i="14" a="1"/>
  <c r="CB14" i="14" s="1"/>
  <c r="AE14" i="14" a="1"/>
  <c r="AE14" i="14" s="1"/>
  <c r="O14" i="14" a="1"/>
  <c r="O14" i="14" s="1"/>
  <c r="BK14" i="14" a="1"/>
  <c r="BK14" i="14" s="1"/>
  <c r="AT14" i="14" a="1"/>
  <c r="AT14" i="14" s="1"/>
  <c r="N14" i="14" a="1"/>
  <c r="N14" i="14" s="1"/>
  <c r="BT14" i="14" a="1"/>
  <c r="BT14" i="14" s="1"/>
  <c r="X14" i="14" a="1"/>
  <c r="X14" i="14" s="1"/>
  <c r="BY14" i="14" a="1"/>
  <c r="BY14" i="14" s="1"/>
  <c r="BE14" i="14" a="1"/>
  <c r="BE14" i="14" s="1"/>
  <c r="Q14" i="14" a="1"/>
  <c r="Q14" i="14" s="1"/>
  <c r="BD14" i="14" a="1"/>
  <c r="BD14" i="14" s="1"/>
  <c r="AK14" i="14" a="1"/>
  <c r="AK14" i="14" s="1"/>
  <c r="BW14" i="14" a="1"/>
  <c r="BW14" i="14" s="1"/>
  <c r="BC14" i="14" a="1"/>
  <c r="BC14" i="14" s="1"/>
  <c r="P14" i="14" a="1"/>
  <c r="P14" i="14" s="1"/>
  <c r="BN14" i="14" a="1"/>
  <c r="BN14" i="14" s="1"/>
  <c r="AP14" i="14" a="1"/>
  <c r="AP14" i="14" s="1"/>
  <c r="W14" i="14" a="1"/>
  <c r="W14" i="14" s="1"/>
  <c r="AM14" i="14" a="1"/>
  <c r="AM14" i="14" s="1"/>
  <c r="L14" i="14" a="1"/>
  <c r="L14" i="14" s="1"/>
  <c r="I14" i="14" a="1"/>
  <c r="I14" i="14" s="1"/>
  <c r="BJ14" i="14" a="1"/>
  <c r="BJ14" i="14" s="1"/>
  <c r="AI14" i="14" a="1"/>
  <c r="AI14" i="14" s="1"/>
  <c r="E14" i="14" a="1"/>
  <c r="E14" i="14" s="1"/>
  <c r="CE14" i="14" a="1"/>
  <c r="CE14" i="14" s="1"/>
  <c r="Z14" i="14" a="1"/>
  <c r="Z14" i="14" s="1"/>
  <c r="CA14" i="14" a="1"/>
  <c r="CA14" i="14" s="1"/>
  <c r="AY14" i="14" a="1"/>
  <c r="AY14" i="14" s="1"/>
  <c r="AN14" i="14" a="1"/>
  <c r="AN14" i="14" s="1"/>
  <c r="BL22" i="14" a="1"/>
  <c r="BL22" i="14" s="1"/>
  <c r="AO22" i="14" a="1"/>
  <c r="AO22" i="14" s="1"/>
  <c r="R22" i="14" a="1"/>
  <c r="R22" i="14" s="1"/>
  <c r="BW22" i="14" a="1"/>
  <c r="BW22" i="14" s="1"/>
  <c r="AZ22" i="14" a="1"/>
  <c r="AZ22" i="14" s="1"/>
  <c r="AC22" i="14" a="1"/>
  <c r="AC22" i="14" s="1"/>
  <c r="F22" i="14" a="1"/>
  <c r="F22" i="14" s="1"/>
  <c r="BR22" i="14" a="1"/>
  <c r="BR22" i="14" s="1"/>
  <c r="BF22" i="14" a="1"/>
  <c r="BF22" i="14" s="1"/>
  <c r="AI22" i="14" a="1"/>
  <c r="AI22" i="14" s="1"/>
  <c r="L22" i="14" a="1"/>
  <c r="L22" i="14" s="1"/>
  <c r="BZ22" i="14" a="1"/>
  <c r="BZ22" i="14" s="1"/>
  <c r="BM22" i="14" a="1"/>
  <c r="BM22" i="14" s="1"/>
  <c r="AY22" i="14" a="1"/>
  <c r="AY22" i="14" s="1"/>
  <c r="AL22" i="14" a="1"/>
  <c r="AL22" i="14" s="1"/>
  <c r="K22" i="14" a="1"/>
  <c r="K22" i="14" s="1"/>
  <c r="X22" i="14" a="1"/>
  <c r="X22" i="14" s="1"/>
  <c r="BY22" i="14" a="1"/>
  <c r="BY22" i="14" s="1"/>
  <c r="BK22" i="14" a="1"/>
  <c r="BK22" i="14" s="1"/>
  <c r="AX22" i="14" a="1"/>
  <c r="AX22" i="14" s="1"/>
  <c r="AK22" i="14" a="1"/>
  <c r="AK22" i="14" s="1"/>
  <c r="W22" i="14" a="1"/>
  <c r="W22" i="14" s="1"/>
  <c r="J22" i="14" a="1"/>
  <c r="J22" i="14" s="1"/>
  <c r="BV22" i="14" a="1"/>
  <c r="BV22" i="14" s="1"/>
  <c r="BG22" i="14" a="1"/>
  <c r="BG22" i="14" s="1"/>
  <c r="I22" i="14" a="1"/>
  <c r="I22" i="14" s="1"/>
  <c r="BE22" i="14" a="1"/>
  <c r="BE22" i="14" s="1"/>
  <c r="AP22" i="14" a="1"/>
  <c r="AP22" i="14" s="1"/>
  <c r="Z22" i="14" a="1"/>
  <c r="Z22" i="14" s="1"/>
  <c r="BU22" i="14" a="1"/>
  <c r="BU22" i="14" s="1"/>
  <c r="Y22" i="14" a="1"/>
  <c r="Y22" i="14" s="1"/>
  <c r="H22" i="14" a="1"/>
  <c r="H22" i="14" s="1"/>
  <c r="CE22" i="14" a="1"/>
  <c r="CE22" i="14" s="1"/>
  <c r="BO22" i="14" a="1"/>
  <c r="BO22" i="14" s="1"/>
  <c r="Q22" i="14" a="1"/>
  <c r="Q22" i="14" s="1"/>
  <c r="BX22" i="14" a="1"/>
  <c r="BX22" i="14" s="1"/>
  <c r="BC22" i="14" a="1"/>
  <c r="BC22" i="14" s="1"/>
  <c r="AH22" i="14" a="1"/>
  <c r="AH22" i="14" s="1"/>
  <c r="O22" i="14" a="1"/>
  <c r="O22" i="14" s="1"/>
  <c r="BB22" i="14" a="1"/>
  <c r="BB22" i="14" s="1"/>
  <c r="AG22" i="14" a="1"/>
  <c r="AG22" i="14" s="1"/>
  <c r="N22" i="14" a="1"/>
  <c r="N22" i="14" s="1"/>
  <c r="CG22" i="14" a="1"/>
  <c r="CG22" i="14" s="1"/>
  <c r="BN22" i="14" a="1"/>
  <c r="BN22" i="14" s="1"/>
  <c r="AA22" i="14" a="1"/>
  <c r="AA22" i="14" s="1"/>
  <c r="E22" i="14" a="1"/>
  <c r="E22" i="14" s="1"/>
  <c r="AS22" i="14" a="1"/>
  <c r="AS22" i="14" s="1"/>
  <c r="BP22" i="14" a="1"/>
  <c r="BP22" i="14" s="1"/>
  <c r="AR22" i="14" a="1"/>
  <c r="AR22" i="14" s="1"/>
  <c r="T22" i="14" a="1"/>
  <c r="T22" i="14" s="1"/>
  <c r="CF22" i="14" a="1"/>
  <c r="CF22" i="14" s="1"/>
  <c r="BI22" i="14" a="1"/>
  <c r="BI22" i="14" s="1"/>
  <c r="AJ22" i="14" a="1"/>
  <c r="AJ22" i="14" s="1"/>
  <c r="AV22" i="14" a="1"/>
  <c r="AV22" i="14" s="1"/>
  <c r="AU22" i="14" a="1"/>
  <c r="AU22" i="14" s="1"/>
  <c r="S22" i="14" a="1"/>
  <c r="S22" i="14" s="1"/>
  <c r="BD22" i="14" a="1"/>
  <c r="BD22" i="14" s="1"/>
  <c r="CB22" i="14" a="1"/>
  <c r="CB22" i="14" s="1"/>
  <c r="AT22" i="14" a="1"/>
  <c r="AT22" i="14" s="1"/>
  <c r="M22" i="14" a="1"/>
  <c r="M22" i="14" s="1"/>
  <c r="BT22" i="14" a="1"/>
  <c r="BT22" i="14" s="1"/>
  <c r="AN22" i="14" a="1"/>
  <c r="AN22" i="14" s="1"/>
  <c r="G22" i="14" a="1"/>
  <c r="G22" i="14" s="1"/>
  <c r="CD22" i="14" a="1"/>
  <c r="CD22" i="14" s="1"/>
  <c r="CC22" i="14" a="1"/>
  <c r="CC22" i="14" s="1"/>
  <c r="AM22" i="14" a="1"/>
  <c r="AM22" i="14" s="1"/>
  <c r="CA22" i="14" a="1"/>
  <c r="CA22" i="14" s="1"/>
  <c r="BA22" i="14" a="1"/>
  <c r="BA22" i="14" s="1"/>
  <c r="F69" i="17"/>
  <c r="G69" i="17" s="1"/>
  <c r="H69" i="17"/>
  <c r="H27" i="17"/>
  <c r="F27" i="17"/>
  <c r="G27" i="17" s="1"/>
  <c r="H154" i="17"/>
  <c r="F154" i="17"/>
  <c r="F151" i="17"/>
  <c r="H151" i="17"/>
  <c r="CE10" i="13" a="1"/>
  <c r="CE10" i="13" s="1"/>
  <c r="BH10" i="13" a="1"/>
  <c r="BH10" i="13" s="1"/>
  <c r="AK10" i="13" a="1"/>
  <c r="AK10" i="13" s="1"/>
  <c r="N10" i="13" a="1"/>
  <c r="N10" i="13" s="1"/>
  <c r="BS10" i="13" a="1"/>
  <c r="BS10" i="13" s="1"/>
  <c r="AV10" i="13" a="1"/>
  <c r="AV10" i="13" s="1"/>
  <c r="Y10" i="13" a="1"/>
  <c r="Y10" i="13" s="1"/>
  <c r="CF10" i="13" a="1"/>
  <c r="CF10" i="13" s="1"/>
  <c r="BF10" i="13" a="1"/>
  <c r="BF10" i="13" s="1"/>
  <c r="AG10" i="13" a="1"/>
  <c r="AG10" i="13" s="1"/>
  <c r="T10" i="13" a="1"/>
  <c r="T10" i="13" s="1"/>
  <c r="BR10" i="13" a="1"/>
  <c r="BR10" i="13" s="1"/>
  <c r="AS10" i="13" a="1"/>
  <c r="AS10" i="13" s="1"/>
  <c r="AF10" i="13" a="1"/>
  <c r="AF10" i="13" s="1"/>
  <c r="G10" i="13" a="1"/>
  <c r="G10" i="13" s="1"/>
  <c r="CD10" i="13" a="1"/>
  <c r="CD10" i="13" s="1"/>
  <c r="BE10" i="13" a="1"/>
  <c r="BE10" i="13" s="1"/>
  <c r="S10" i="13" a="1"/>
  <c r="S10" i="13" s="1"/>
  <c r="AZ10" i="13" a="1"/>
  <c r="AZ10" i="13" s="1"/>
  <c r="AA10" i="13" a="1"/>
  <c r="AA10" i="13" s="1"/>
  <c r="BL10" i="13" a="1"/>
  <c r="BL10" i="13" s="1"/>
  <c r="AH10" i="13" a="1"/>
  <c r="AH10" i="13" s="1"/>
  <c r="CA10" i="13" a="1"/>
  <c r="CA10" i="13" s="1"/>
  <c r="AW10" i="13" a="1"/>
  <c r="AW10" i="13" s="1"/>
  <c r="Q10" i="13" a="1"/>
  <c r="Q10" i="13" s="1"/>
  <c r="BK10" i="13" a="1"/>
  <c r="BK10" i="13" s="1"/>
  <c r="AE10" i="13" a="1"/>
  <c r="AE10" i="13" s="1"/>
  <c r="BU10" i="13" a="1"/>
  <c r="BU10" i="13" s="1"/>
  <c r="BD10" i="13" a="1"/>
  <c r="BD10" i="13" s="1"/>
  <c r="AO10" i="13" a="1"/>
  <c r="AO10" i="13" s="1"/>
  <c r="Z10" i="13" a="1"/>
  <c r="Z10" i="13" s="1"/>
  <c r="J10" i="13" a="1"/>
  <c r="J10" i="13" s="1"/>
  <c r="BZ10" i="13" a="1"/>
  <c r="BZ10" i="13" s="1"/>
  <c r="I15" i="15"/>
  <c r="G38" i="17"/>
  <c r="H58" i="17"/>
  <c r="F58" i="17"/>
  <c r="F160" i="17"/>
  <c r="H160" i="17"/>
  <c r="H163" i="17"/>
  <c r="F163" i="17"/>
  <c r="G23" i="17"/>
  <c r="F112" i="17"/>
  <c r="H112" i="17"/>
  <c r="H63" i="17"/>
  <c r="F63" i="17"/>
  <c r="G63" i="17" s="1"/>
  <c r="G21" i="17"/>
  <c r="G95" i="17"/>
  <c r="H101" i="17"/>
  <c r="F101" i="17"/>
  <c r="H110" i="17"/>
  <c r="F110" i="17"/>
  <c r="D233" i="23"/>
  <c r="B26" i="16"/>
  <c r="D66" i="24"/>
  <c r="B81" i="16"/>
  <c r="B93" i="16"/>
  <c r="D213" i="23"/>
  <c r="A112" i="16"/>
  <c r="AG111" i="10"/>
  <c r="AL111" i="10" s="1"/>
  <c r="N111" i="10" s="1"/>
  <c r="N43" i="11" a="1"/>
  <c r="N43" i="11" s="1"/>
  <c r="AK43" i="11" a="1"/>
  <c r="AK43" i="11" s="1"/>
  <c r="BH43" i="11" a="1"/>
  <c r="BH43" i="11" s="1"/>
  <c r="Y48" i="11" a="1"/>
  <c r="Y48" i="11" s="1"/>
  <c r="AK48" i="11" a="1"/>
  <c r="AK48" i="11" s="1"/>
  <c r="BH48" i="11" a="1"/>
  <c r="BH48" i="11" s="1"/>
  <c r="CE48" i="11" a="1"/>
  <c r="CE48" i="11" s="1"/>
  <c r="K54" i="11" a="1"/>
  <c r="K54" i="11" s="1"/>
  <c r="W54" i="11" a="1"/>
  <c r="W54" i="11" s="1"/>
  <c r="AT54" i="11" a="1"/>
  <c r="AT54" i="11" s="1"/>
  <c r="BQ54" i="11" a="1"/>
  <c r="BQ54" i="11" s="1"/>
  <c r="K6" i="12" a="1"/>
  <c r="K6" i="12" s="1"/>
  <c r="W6" i="12" a="1"/>
  <c r="W6" i="12" s="1"/>
  <c r="AI6" i="12" a="1"/>
  <c r="AI6" i="12" s="1"/>
  <c r="AU6" i="12" a="1"/>
  <c r="AU6" i="12" s="1"/>
  <c r="BG6" i="12" a="1"/>
  <c r="BG6" i="12" s="1"/>
  <c r="BS6" i="12" a="1"/>
  <c r="BS6" i="12" s="1"/>
  <c r="K21" i="12" a="1"/>
  <c r="K21" i="12" s="1"/>
  <c r="W21" i="12" a="1"/>
  <c r="W21" i="12" s="1"/>
  <c r="AI21" i="12" a="1"/>
  <c r="AI21" i="12" s="1"/>
  <c r="AU21" i="12" a="1"/>
  <c r="AU21" i="12" s="1"/>
  <c r="BG21" i="12" a="1"/>
  <c r="BG21" i="12" s="1"/>
  <c r="BS21" i="12" a="1"/>
  <c r="BS21" i="12" s="1"/>
  <c r="CE21" i="12" a="1"/>
  <c r="CE21" i="12" s="1"/>
  <c r="CC28" i="12" a="1"/>
  <c r="CC28" i="12" s="1"/>
  <c r="BF28" i="12" a="1"/>
  <c r="BF28" i="12" s="1"/>
  <c r="AI28" i="12" a="1"/>
  <c r="AI28" i="12" s="1"/>
  <c r="L28" i="12" a="1"/>
  <c r="L28" i="12" s="1"/>
  <c r="P28" i="12" a="1"/>
  <c r="P28" i="12" s="1"/>
  <c r="N5" i="13" a="1"/>
  <c r="N5" i="13" s="1"/>
  <c r="L21" i="13" a="1"/>
  <c r="L21" i="13" s="1"/>
  <c r="AR21" i="13" a="1"/>
  <c r="AR21" i="13" s="1"/>
  <c r="BG21" i="13" a="1"/>
  <c r="BG21" i="13" s="1"/>
  <c r="BX5" i="13" a="1"/>
  <c r="BX5" i="13" s="1"/>
  <c r="BM5" i="13" a="1"/>
  <c r="BM5" i="13" s="1"/>
  <c r="BB5" i="13" a="1"/>
  <c r="BB5" i="13" s="1"/>
  <c r="AQ5" i="13" a="1"/>
  <c r="AQ5" i="13" s="1"/>
  <c r="AF5" i="13" a="1"/>
  <c r="AF5" i="13" s="1"/>
  <c r="U5" i="13" a="1"/>
  <c r="U5" i="13" s="1"/>
  <c r="J5" i="13" a="1"/>
  <c r="J5" i="13" s="1"/>
  <c r="CH5" i="13" a="1"/>
  <c r="CH5" i="13" s="1"/>
  <c r="BK5" i="13" a="1"/>
  <c r="BK5" i="13" s="1"/>
  <c r="AN5" i="13" a="1"/>
  <c r="AN5" i="13" s="1"/>
  <c r="Q5" i="13" a="1"/>
  <c r="Q5" i="13" s="1"/>
  <c r="BV5" i="13" a="1"/>
  <c r="BV5" i="13" s="1"/>
  <c r="AY5" i="13" a="1"/>
  <c r="AY5" i="13" s="1"/>
  <c r="AB5" i="13" a="1"/>
  <c r="AB5" i="13" s="1"/>
  <c r="E5" i="13" a="1"/>
  <c r="E5" i="13" s="1"/>
  <c r="CE5" i="13" a="1"/>
  <c r="CE5" i="13" s="1"/>
  <c r="BF5" i="13" a="1"/>
  <c r="BF5" i="13" s="1"/>
  <c r="AG5" i="13" a="1"/>
  <c r="AG5" i="13" s="1"/>
  <c r="T5" i="13" a="1"/>
  <c r="T5" i="13" s="1"/>
  <c r="BR5" i="13" a="1"/>
  <c r="BR5" i="13" s="1"/>
  <c r="AS5" i="13" a="1"/>
  <c r="AS5" i="13" s="1"/>
  <c r="G5" i="13" a="1"/>
  <c r="G5" i="13" s="1"/>
  <c r="CD5" i="13" a="1"/>
  <c r="CD5" i="13" s="1"/>
  <c r="BE5" i="13" a="1"/>
  <c r="BE5" i="13" s="1"/>
  <c r="S5" i="13" a="1"/>
  <c r="S5" i="13" s="1"/>
  <c r="AZ5" i="13" a="1"/>
  <c r="AZ5" i="13" s="1"/>
  <c r="Z5" i="13" a="1"/>
  <c r="Z5" i="13" s="1"/>
  <c r="AJ5" i="13" a="1"/>
  <c r="AJ5" i="13" s="1"/>
  <c r="BO5" i="13" a="1"/>
  <c r="BO5" i="13" s="1"/>
  <c r="CE26" i="13" a="1"/>
  <c r="CE26" i="13" s="1"/>
  <c r="BS26" i="13" a="1"/>
  <c r="BS26" i="13" s="1"/>
  <c r="AV26" i="13" a="1"/>
  <c r="AV26" i="13" s="1"/>
  <c r="Y26" i="13" a="1"/>
  <c r="Y26" i="13" s="1"/>
  <c r="CD26" i="13" a="1"/>
  <c r="CD26" i="13" s="1"/>
  <c r="BG26" i="13" a="1"/>
  <c r="BG26" i="13" s="1"/>
  <c r="AJ26" i="13" a="1"/>
  <c r="AJ26" i="13" s="1"/>
  <c r="M26" i="13" a="1"/>
  <c r="M26" i="13" s="1"/>
  <c r="BM26" i="13" a="1"/>
  <c r="BM26" i="13" s="1"/>
  <c r="AN26" i="13" a="1"/>
  <c r="AN26" i="13" s="1"/>
  <c r="AA26" i="13" a="1"/>
  <c r="AA26" i="13" s="1"/>
  <c r="BY26" i="13" a="1"/>
  <c r="BY26" i="13" s="1"/>
  <c r="AZ26" i="13" a="1"/>
  <c r="AZ26" i="13" s="1"/>
  <c r="N26" i="13" a="1"/>
  <c r="N26" i="13" s="1"/>
  <c r="BL26" i="13" a="1"/>
  <c r="BL26" i="13" s="1"/>
  <c r="AM26" i="13" a="1"/>
  <c r="AM26" i="13" s="1"/>
  <c r="Z26" i="13" a="1"/>
  <c r="Z26" i="13" s="1"/>
  <c r="BT26" i="13" a="1"/>
  <c r="BT26" i="13" s="1"/>
  <c r="BF26" i="13" a="1"/>
  <c r="BF26" i="13" s="1"/>
  <c r="AG26" i="13" a="1"/>
  <c r="AG26" i="13" s="1"/>
  <c r="H26" i="13" a="1"/>
  <c r="H26" i="13" s="1"/>
  <c r="S26" i="13" a="1"/>
  <c r="S26" i="13" s="1"/>
  <c r="AH26" i="13" a="1"/>
  <c r="AH26" i="13" s="1"/>
  <c r="AX26" i="13" a="1"/>
  <c r="AX26" i="13" s="1"/>
  <c r="BN26" i="13" a="1"/>
  <c r="BN26" i="13" s="1"/>
  <c r="F23" i="17"/>
  <c r="H23" i="17"/>
  <c r="M32" i="10"/>
  <c r="K159" i="10"/>
  <c r="S48" i="11" a="1"/>
  <c r="S48" i="11" s="1"/>
  <c r="AY54" i="11" a="1"/>
  <c r="AY54" i="11" s="1"/>
  <c r="P6" i="12" a="1"/>
  <c r="P6" i="12" s="1"/>
  <c r="V5" i="13" a="1"/>
  <c r="V5" i="13" s="1"/>
  <c r="CD21" i="13" a="1"/>
  <c r="CD21" i="13" s="1"/>
  <c r="BS21" i="13" a="1"/>
  <c r="BS21" i="13" s="1"/>
  <c r="BH21" i="13" a="1"/>
  <c r="BH21" i="13" s="1"/>
  <c r="AW21" i="13" a="1"/>
  <c r="AW21" i="13" s="1"/>
  <c r="AL21" i="13" a="1"/>
  <c r="AL21" i="13" s="1"/>
  <c r="AA21" i="13" a="1"/>
  <c r="AA21" i="13" s="1"/>
  <c r="P21" i="13" a="1"/>
  <c r="P21" i="13" s="1"/>
  <c r="E21" i="13" a="1"/>
  <c r="E21" i="13" s="1"/>
  <c r="CH21" i="13" a="1"/>
  <c r="CH21" i="13" s="1"/>
  <c r="BK21" i="13" a="1"/>
  <c r="BK21" i="13" s="1"/>
  <c r="AN21" i="13" a="1"/>
  <c r="AN21" i="13" s="1"/>
  <c r="Q21" i="13" a="1"/>
  <c r="Q21" i="13" s="1"/>
  <c r="BV21" i="13" a="1"/>
  <c r="BV21" i="13" s="1"/>
  <c r="AY21" i="13" a="1"/>
  <c r="AY21" i="13" s="1"/>
  <c r="AB21" i="13" a="1"/>
  <c r="AB21" i="13" s="1"/>
  <c r="BM21" i="13" a="1"/>
  <c r="BM21" i="13" s="1"/>
  <c r="AM21" i="13" a="1"/>
  <c r="AM21" i="13" s="1"/>
  <c r="Z21" i="13" a="1"/>
  <c r="Z21" i="13" s="1"/>
  <c r="BY21" i="13" a="1"/>
  <c r="BY21" i="13" s="1"/>
  <c r="AZ21" i="13" a="1"/>
  <c r="AZ21" i="13" s="1"/>
  <c r="M21" i="13" a="1"/>
  <c r="M21" i="13" s="1"/>
  <c r="BL21" i="13" a="1"/>
  <c r="BL21" i="13" s="1"/>
  <c r="Y21" i="13" a="1"/>
  <c r="Y21" i="13" s="1"/>
  <c r="BF21" i="13" a="1"/>
  <c r="BF21" i="13" s="1"/>
  <c r="AG21" i="13" a="1"/>
  <c r="AG21" i="13" s="1"/>
  <c r="H21" i="13" a="1"/>
  <c r="H21" i="13" s="1"/>
  <c r="T21" i="13" a="1"/>
  <c r="T21" i="13" s="1"/>
  <c r="AI21" i="13" a="1"/>
  <c r="AI21" i="13" s="1"/>
  <c r="AX21" i="13" a="1"/>
  <c r="AX21" i="13" s="1"/>
  <c r="BO21" i="13" a="1"/>
  <c r="BO21" i="13" s="1"/>
  <c r="CC26" i="13" a="1"/>
  <c r="CC26" i="13" s="1"/>
  <c r="G14" i="17"/>
  <c r="H102" i="17"/>
  <c r="F102" i="17"/>
  <c r="M87" i="10"/>
  <c r="K99" i="10"/>
  <c r="K111" i="10"/>
  <c r="K123" i="10"/>
  <c r="K147" i="10"/>
  <c r="S43" i="11" a="1"/>
  <c r="S43" i="11" s="1"/>
  <c r="AP43" i="11" a="1"/>
  <c r="AP43" i="11" s="1"/>
  <c r="BM43" i="11" a="1"/>
  <c r="BM43" i="11" s="1"/>
  <c r="AP48" i="11" a="1"/>
  <c r="AP48" i="11" s="1"/>
  <c r="BM48" i="11" a="1"/>
  <c r="BM48" i="11" s="1"/>
  <c r="E54" i="11" a="1"/>
  <c r="E54" i="11" s="1"/>
  <c r="AB54" i="11" a="1"/>
  <c r="AB54" i="11" s="1"/>
  <c r="BX6" i="12" a="1"/>
  <c r="BX6" i="12" s="1"/>
  <c r="BA6" i="12" a="1"/>
  <c r="BA6" i="12" s="1"/>
  <c r="AD6" i="12" a="1"/>
  <c r="AD6" i="12" s="1"/>
  <c r="G6" i="12" a="1"/>
  <c r="G6" i="12" s="1"/>
  <c r="BY6" i="12" a="1"/>
  <c r="BY6" i="12" s="1"/>
  <c r="CF21" i="12" a="1"/>
  <c r="CF21" i="12" s="1"/>
  <c r="BU21" i="12" a="1"/>
  <c r="BU21" i="12" s="1"/>
  <c r="BJ21" i="12" a="1"/>
  <c r="BJ21" i="12" s="1"/>
  <c r="AY21" i="12" a="1"/>
  <c r="AY21" i="12" s="1"/>
  <c r="AN21" i="12" a="1"/>
  <c r="AN21" i="12" s="1"/>
  <c r="AC21" i="12" a="1"/>
  <c r="AC21" i="12" s="1"/>
  <c r="R21" i="12" a="1"/>
  <c r="R21" i="12" s="1"/>
  <c r="G21" i="12" a="1"/>
  <c r="G21" i="12" s="1"/>
  <c r="BO21" i="12" a="1"/>
  <c r="BO21" i="12" s="1"/>
  <c r="AR21" i="12" a="1"/>
  <c r="AR21" i="12" s="1"/>
  <c r="U21" i="12" a="1"/>
  <c r="U21" i="12" s="1"/>
  <c r="P21" i="12" a="1"/>
  <c r="P21" i="12" s="1"/>
  <c r="D229" i="23"/>
  <c r="B20" i="16"/>
  <c r="D123" i="23"/>
  <c r="B44" i="16"/>
  <c r="I135" i="23"/>
  <c r="W58" i="10"/>
  <c r="K62" i="10"/>
  <c r="A63" i="16"/>
  <c r="D207" i="23"/>
  <c r="B87" i="16"/>
  <c r="M142" i="10"/>
  <c r="H43" i="11" a="1"/>
  <c r="H43" i="11" s="1"/>
  <c r="AE43" i="11" a="1"/>
  <c r="AE43" i="11" s="1"/>
  <c r="BB43" i="11" a="1"/>
  <c r="BB43" i="11" s="1"/>
  <c r="BY43" i="11" a="1"/>
  <c r="BY43" i="11" s="1"/>
  <c r="H48" i="11" a="1"/>
  <c r="H48" i="11" s="1"/>
  <c r="AE48" i="11" a="1"/>
  <c r="AE48" i="11" s="1"/>
  <c r="BB48" i="11" a="1"/>
  <c r="BB48" i="11" s="1"/>
  <c r="BY48" i="11" a="1"/>
  <c r="BY48" i="11" s="1"/>
  <c r="Q54" i="11" a="1"/>
  <c r="Q54" i="11" s="1"/>
  <c r="AN54" i="11" a="1"/>
  <c r="AN54" i="11" s="1"/>
  <c r="BK54" i="11" a="1"/>
  <c r="BK54" i="11" s="1"/>
  <c r="CH54" i="11" a="1"/>
  <c r="CH54" i="11" s="1"/>
  <c r="BZ5" i="12" a="1"/>
  <c r="BZ5" i="12" s="1"/>
  <c r="BO5" i="12" a="1"/>
  <c r="BO5" i="12" s="1"/>
  <c r="BD5" i="12" a="1"/>
  <c r="BD5" i="12" s="1"/>
  <c r="AS5" i="12" a="1"/>
  <c r="AS5" i="12" s="1"/>
  <c r="AH5" i="12" a="1"/>
  <c r="AH5" i="12" s="1"/>
  <c r="W5" i="12" a="1"/>
  <c r="W5" i="12" s="1"/>
  <c r="L5" i="12" a="1"/>
  <c r="L5" i="12" s="1"/>
  <c r="CA5" i="12" a="1"/>
  <c r="CA5" i="12" s="1"/>
  <c r="AR5" i="12" a="1"/>
  <c r="AR5" i="12" s="1"/>
  <c r="U5" i="12" a="1"/>
  <c r="U5" i="12" s="1"/>
  <c r="P5" i="12" a="1"/>
  <c r="P5" i="12" s="1"/>
  <c r="AB5" i="12" a="1"/>
  <c r="AB5" i="12" s="1"/>
  <c r="AN5" i="12" a="1"/>
  <c r="AN5" i="12" s="1"/>
  <c r="AZ5" i="12" a="1"/>
  <c r="AZ5" i="12" s="1"/>
  <c r="BL5" i="12" a="1"/>
  <c r="BL5" i="12" s="1"/>
  <c r="BX5" i="12" a="1"/>
  <c r="BX5" i="12" s="1"/>
  <c r="Q6" i="12" a="1"/>
  <c r="Q6" i="12" s="1"/>
  <c r="AC6" i="12" a="1"/>
  <c r="AC6" i="12" s="1"/>
  <c r="AO6" i="12" a="1"/>
  <c r="AO6" i="12" s="1"/>
  <c r="BR20" i="12" a="1"/>
  <c r="BR20" i="12" s="1"/>
  <c r="AU20" i="12" a="1"/>
  <c r="AU20" i="12" s="1"/>
  <c r="AI20" i="12" a="1"/>
  <c r="AI20" i="12" s="1"/>
  <c r="L20" i="12" a="1"/>
  <c r="L20" i="12" s="1"/>
  <c r="P20" i="12" a="1"/>
  <c r="P20" i="12" s="1"/>
  <c r="AB20" i="12" a="1"/>
  <c r="AB20" i="12" s="1"/>
  <c r="AN20" i="12" a="1"/>
  <c r="AN20" i="12" s="1"/>
  <c r="AZ20" i="12" a="1"/>
  <c r="AZ20" i="12" s="1"/>
  <c r="BL20" i="12" a="1"/>
  <c r="BL20" i="12" s="1"/>
  <c r="BX20" i="12" a="1"/>
  <c r="BX20" i="12" s="1"/>
  <c r="AO21" i="12" a="1"/>
  <c r="AO21" i="12" s="1"/>
  <c r="BA21" i="12" a="1"/>
  <c r="BA21" i="12" s="1"/>
  <c r="BM21" i="12" a="1"/>
  <c r="BM21" i="12" s="1"/>
  <c r="BY21" i="12" a="1"/>
  <c r="BY21" i="12" s="1"/>
  <c r="J28" i="12" a="1"/>
  <c r="J28" i="12" s="1"/>
  <c r="V28" i="12" a="1"/>
  <c r="V28" i="12" s="1"/>
  <c r="AH28" i="12" a="1"/>
  <c r="AH28" i="12" s="1"/>
  <c r="AT28" i="12" a="1"/>
  <c r="AT28" i="12" s="1"/>
  <c r="CE28" i="12" a="1"/>
  <c r="CE28" i="12" s="1"/>
  <c r="F5" i="13" a="1"/>
  <c r="F5" i="13" s="1"/>
  <c r="AK5" i="13" a="1"/>
  <c r="AK5" i="13" s="1"/>
  <c r="BA5" i="13" a="1"/>
  <c r="BA5" i="13" s="1"/>
  <c r="BP5" i="13" a="1"/>
  <c r="BP5" i="13" s="1"/>
  <c r="CF5" i="13" a="1"/>
  <c r="CF5" i="13" s="1"/>
  <c r="BS14" i="13" a="1"/>
  <c r="BS14" i="13" s="1"/>
  <c r="AV14" i="13" a="1"/>
  <c r="AV14" i="13" s="1"/>
  <c r="Y14" i="13" a="1"/>
  <c r="Y14" i="13" s="1"/>
  <c r="CD14" i="13" a="1"/>
  <c r="CD14" i="13" s="1"/>
  <c r="BG14" i="13" a="1"/>
  <c r="BG14" i="13" s="1"/>
  <c r="AJ14" i="13" a="1"/>
  <c r="AJ14" i="13" s="1"/>
  <c r="M14" i="13" a="1"/>
  <c r="M14" i="13" s="1"/>
  <c r="BN14" i="13" a="1"/>
  <c r="BN14" i="13" s="1"/>
  <c r="AO14" i="13" a="1"/>
  <c r="AO14" i="13" s="1"/>
  <c r="AB14" i="13" a="1"/>
  <c r="AB14" i="13" s="1"/>
  <c r="BZ14" i="13" a="1"/>
  <c r="BZ14" i="13" s="1"/>
  <c r="BA14" i="13" a="1"/>
  <c r="BA14" i="13" s="1"/>
  <c r="O14" i="13" a="1"/>
  <c r="O14" i="13" s="1"/>
  <c r="BM14" i="13" a="1"/>
  <c r="BM14" i="13" s="1"/>
  <c r="AN14" i="13" a="1"/>
  <c r="AN14" i="13" s="1"/>
  <c r="AA14" i="13" a="1"/>
  <c r="AA14" i="13" s="1"/>
  <c r="BU14" i="13" a="1"/>
  <c r="BU14" i="13" s="1"/>
  <c r="BH14" i="13" a="1"/>
  <c r="BH14" i="13" s="1"/>
  <c r="AH14" i="13" a="1"/>
  <c r="AH14" i="13" s="1"/>
  <c r="I14" i="13" a="1"/>
  <c r="I14" i="13" s="1"/>
  <c r="S14" i="13" a="1"/>
  <c r="S14" i="13" s="1"/>
  <c r="F21" i="13" a="1"/>
  <c r="F21" i="13" s="1"/>
  <c r="U21" i="13" a="1"/>
  <c r="U21" i="13" s="1"/>
  <c r="BA21" i="13" a="1"/>
  <c r="BA21" i="13" s="1"/>
  <c r="E26" i="13" a="1"/>
  <c r="E26" i="13" s="1"/>
  <c r="T26" i="13" a="1"/>
  <c r="T26" i="13" s="1"/>
  <c r="AI26" i="13" a="1"/>
  <c r="AI26" i="13" s="1"/>
  <c r="AY26" i="13" a="1"/>
  <c r="AY26" i="13" s="1"/>
  <c r="BO26" i="13" a="1"/>
  <c r="BO26" i="13" s="1"/>
  <c r="CC28" i="14" a="1"/>
  <c r="CC28" i="14" s="1"/>
  <c r="BF28" i="14" a="1"/>
  <c r="BF28" i="14" s="1"/>
  <c r="AI28" i="14" a="1"/>
  <c r="AI28" i="14" s="1"/>
  <c r="L28" i="14" a="1"/>
  <c r="L28" i="14" s="1"/>
  <c r="BQ28" i="14" a="1"/>
  <c r="BQ28" i="14" s="1"/>
  <c r="AT28" i="14" a="1"/>
  <c r="AT28" i="14" s="1"/>
  <c r="W28" i="14" a="1"/>
  <c r="W28" i="14" s="1"/>
  <c r="BL28" i="14" a="1"/>
  <c r="BL28" i="14" s="1"/>
  <c r="AZ28" i="14" a="1"/>
  <c r="AZ28" i="14" s="1"/>
  <c r="AC28" i="14" a="1"/>
  <c r="AC28" i="14" s="1"/>
  <c r="F28" i="14" a="1"/>
  <c r="F28" i="14" s="1"/>
  <c r="CH28" i="14" a="1"/>
  <c r="CH28" i="14" s="1"/>
  <c r="S28" i="14" a="1"/>
  <c r="S28" i="14" s="1"/>
  <c r="CG28" i="14" a="1"/>
  <c r="CG28" i="14" s="1"/>
  <c r="BT28" i="14" a="1"/>
  <c r="BT28" i="14" s="1"/>
  <c r="BG28" i="14" a="1"/>
  <c r="BG28" i="14" s="1"/>
  <c r="AS28" i="14" a="1"/>
  <c r="AS28" i="14" s="1"/>
  <c r="AF28" i="14" a="1"/>
  <c r="AF28" i="14" s="1"/>
  <c r="E28" i="14" a="1"/>
  <c r="E28" i="14" s="1"/>
  <c r="R28" i="14" a="1"/>
  <c r="R28" i="14" s="1"/>
  <c r="CA28" i="14" a="1"/>
  <c r="CA28" i="14" s="1"/>
  <c r="BN28" i="14" a="1"/>
  <c r="BN28" i="14" s="1"/>
  <c r="BA28" i="14" a="1"/>
  <c r="BA28" i="14" s="1"/>
  <c r="AM28" i="14" a="1"/>
  <c r="AM28" i="14" s="1"/>
  <c r="Z28" i="14" a="1"/>
  <c r="Z28" i="14" s="1"/>
  <c r="M28" i="14" a="1"/>
  <c r="M28" i="14" s="1"/>
  <c r="CE28" i="14" a="1"/>
  <c r="CE28" i="14" s="1"/>
  <c r="BO28" i="14" a="1"/>
  <c r="BO28" i="14" s="1"/>
  <c r="Q28" i="14" a="1"/>
  <c r="Q28" i="14" s="1"/>
  <c r="AX28" i="14" a="1"/>
  <c r="AX28" i="14" s="1"/>
  <c r="AH28" i="14" a="1"/>
  <c r="AH28" i="14" s="1"/>
  <c r="CD28" i="14" a="1"/>
  <c r="CD28" i="14" s="1"/>
  <c r="P28" i="14" a="1"/>
  <c r="P28" i="14" s="1"/>
  <c r="BX28" i="14" a="1"/>
  <c r="BX28" i="14" s="1"/>
  <c r="BH28" i="14" a="1"/>
  <c r="BH28" i="14" s="1"/>
  <c r="J28" i="14" a="1"/>
  <c r="J28" i="14" s="1"/>
  <c r="BK28" i="14" a="1"/>
  <c r="BK28" i="14" s="1"/>
  <c r="CF28" i="14" a="1"/>
  <c r="CF28" i="14" s="1"/>
  <c r="H18" i="17"/>
  <c r="F18" i="17"/>
  <c r="G18" i="17" s="1"/>
  <c r="H75" i="17"/>
  <c r="F75" i="17"/>
  <c r="G75" i="17" s="1"/>
  <c r="H124" i="17"/>
  <c r="F124" i="17"/>
  <c r="J131" i="22"/>
  <c r="I113" i="5" s="1"/>
  <c r="K132" i="22"/>
  <c r="J132" i="22"/>
  <c r="I114" i="5" s="1"/>
  <c r="K131" i="22"/>
  <c r="H82" i="17"/>
  <c r="F82" i="17"/>
  <c r="G82" i="17" s="1"/>
  <c r="X7" i="13" a="1"/>
  <c r="X7" i="13" s="1"/>
  <c r="X12" i="13" a="1"/>
  <c r="X12" i="13" s="1"/>
  <c r="AW12" i="13" a="1"/>
  <c r="AW12" i="13" s="1"/>
  <c r="K12" i="14" a="1"/>
  <c r="K12" i="14" s="1"/>
  <c r="AC12" i="14" a="1"/>
  <c r="AC12" i="14" s="1"/>
  <c r="BI12" i="14" a="1"/>
  <c r="BI12" i="14" s="1"/>
  <c r="BY12" i="14" a="1"/>
  <c r="BY12" i="14" s="1"/>
  <c r="K24" i="14" a="1"/>
  <c r="K24" i="14" s="1"/>
  <c r="BI24" i="14" a="1"/>
  <c r="BI24" i="14" s="1"/>
  <c r="BY24" i="14" a="1"/>
  <c r="BY24" i="14" s="1"/>
  <c r="H99" i="17"/>
  <c r="F99" i="17"/>
  <c r="G99" i="17" s="1"/>
  <c r="S12" i="14" a="1"/>
  <c r="S12" i="14" s="1"/>
  <c r="AH12" i="14" a="1"/>
  <c r="AH12" i="14" s="1"/>
  <c r="S24" i="14" a="1"/>
  <c r="S24" i="14" s="1"/>
  <c r="AH24" i="14" a="1"/>
  <c r="AH24" i="14" s="1"/>
  <c r="CG7" i="13" a="1"/>
  <c r="CG7" i="13" s="1"/>
  <c r="BV7" i="13" a="1"/>
  <c r="BV7" i="13" s="1"/>
  <c r="BK7" i="13" a="1"/>
  <c r="BK7" i="13" s="1"/>
  <c r="AZ7" i="13" a="1"/>
  <c r="AZ7" i="13" s="1"/>
  <c r="AO7" i="13" a="1"/>
  <c r="AO7" i="13" s="1"/>
  <c r="AD7" i="13" a="1"/>
  <c r="AD7" i="13" s="1"/>
  <c r="S7" i="13" a="1"/>
  <c r="S7" i="13" s="1"/>
  <c r="H7" i="13" a="1"/>
  <c r="H7" i="13" s="1"/>
  <c r="CB7" i="13" a="1"/>
  <c r="CB7" i="13" s="1"/>
  <c r="BE7" i="13" a="1"/>
  <c r="BE7" i="13" s="1"/>
  <c r="AH7" i="13" a="1"/>
  <c r="AH7" i="13" s="1"/>
  <c r="K7" i="13" a="1"/>
  <c r="K7" i="13" s="1"/>
  <c r="BP7" i="13" a="1"/>
  <c r="BP7" i="13" s="1"/>
  <c r="AS7" i="13" a="1"/>
  <c r="AS7" i="13" s="1"/>
  <c r="V7" i="13" a="1"/>
  <c r="V7" i="13" s="1"/>
  <c r="AC7" i="13" a="1"/>
  <c r="AC7" i="13" s="1"/>
  <c r="AP7" i="13" a="1"/>
  <c r="AP7" i="13" s="1"/>
  <c r="BO7" i="13" a="1"/>
  <c r="BO7" i="13" s="1"/>
  <c r="BY12" i="13" a="1"/>
  <c r="BY12" i="13" s="1"/>
  <c r="BB12" i="13" a="1"/>
  <c r="BB12" i="13" s="1"/>
  <c r="AE12" i="13" a="1"/>
  <c r="AE12" i="13" s="1"/>
  <c r="S12" i="13" a="1"/>
  <c r="S12" i="13" s="1"/>
  <c r="BM12" i="13" a="1"/>
  <c r="BM12" i="13" s="1"/>
  <c r="AP12" i="13" a="1"/>
  <c r="AP12" i="13" s="1"/>
  <c r="AD12" i="13" a="1"/>
  <c r="AD12" i="13" s="1"/>
  <c r="G12" i="13" a="1"/>
  <c r="G12" i="13" s="1"/>
  <c r="AC12" i="13" a="1"/>
  <c r="AC12" i="13" s="1"/>
  <c r="AQ12" i="13" a="1"/>
  <c r="AQ12" i="13" s="1"/>
  <c r="BP12" i="13" a="1"/>
  <c r="BP12" i="13" s="1"/>
  <c r="CD12" i="14" a="1"/>
  <c r="CD12" i="14" s="1"/>
  <c r="BG12" i="14" a="1"/>
  <c r="BG12" i="14" s="1"/>
  <c r="AJ12" i="14" a="1"/>
  <c r="AJ12" i="14" s="1"/>
  <c r="X12" i="14" a="1"/>
  <c r="X12" i="14" s="1"/>
  <c r="BR12" i="14" a="1"/>
  <c r="BR12" i="14" s="1"/>
  <c r="AU12" i="14" a="1"/>
  <c r="AU12" i="14" s="1"/>
  <c r="AI12" i="14" a="1"/>
  <c r="AI12" i="14" s="1"/>
  <c r="L12" i="14" a="1"/>
  <c r="L12" i="14" s="1"/>
  <c r="BX12" i="14" a="1"/>
  <c r="BX12" i="14" s="1"/>
  <c r="BA12" i="14" a="1"/>
  <c r="BA12" i="14" s="1"/>
  <c r="AD12" i="14" a="1"/>
  <c r="AD12" i="14" s="1"/>
  <c r="G12" i="14" a="1"/>
  <c r="G12" i="14" s="1"/>
  <c r="BP12" i="14" a="1"/>
  <c r="BP12" i="14" s="1"/>
  <c r="BC12" i="14" a="1"/>
  <c r="BC12" i="14" s="1"/>
  <c r="AP12" i="14" a="1"/>
  <c r="AP12" i="14" s="1"/>
  <c r="CC12" i="14" a="1"/>
  <c r="CC12" i="14" s="1"/>
  <c r="AO12" i="14" a="1"/>
  <c r="AO12" i="14" s="1"/>
  <c r="AB12" i="14" a="1"/>
  <c r="AB12" i="14" s="1"/>
  <c r="O12" i="14" a="1"/>
  <c r="O12" i="14" s="1"/>
  <c r="BO12" i="14" a="1"/>
  <c r="BO12" i="14" s="1"/>
  <c r="BB12" i="14" a="1"/>
  <c r="BB12" i="14" s="1"/>
  <c r="BW12" i="14" a="1"/>
  <c r="BW12" i="14" s="1"/>
  <c r="BJ12" i="14" a="1"/>
  <c r="BJ12" i="14" s="1"/>
  <c r="AW12" i="14" a="1"/>
  <c r="AW12" i="14" s="1"/>
  <c r="BQ12" i="14" a="1"/>
  <c r="BQ12" i="14" s="1"/>
  <c r="CG12" i="14" a="1"/>
  <c r="CG12" i="14" s="1"/>
  <c r="BR24" i="14" a="1"/>
  <c r="BR24" i="14" s="1"/>
  <c r="AU24" i="14" a="1"/>
  <c r="AU24" i="14" s="1"/>
  <c r="X24" i="14" a="1"/>
  <c r="X24" i="14" s="1"/>
  <c r="L24" i="14" a="1"/>
  <c r="L24" i="14" s="1"/>
  <c r="CC24" i="14" a="1"/>
  <c r="CC24" i="14" s="1"/>
  <c r="BF24" i="14" a="1"/>
  <c r="BF24" i="14" s="1"/>
  <c r="AI24" i="14" a="1"/>
  <c r="AI24" i="14" s="1"/>
  <c r="W24" i="14" a="1"/>
  <c r="W24" i="14" s="1"/>
  <c r="BL24" i="14" a="1"/>
  <c r="BL24" i="14" s="1"/>
  <c r="AO24" i="14" a="1"/>
  <c r="AO24" i="14" s="1"/>
  <c r="R24" i="14" a="1"/>
  <c r="R24" i="14" s="1"/>
  <c r="BD24" i="14" a="1"/>
  <c r="BD24" i="14" s="1"/>
  <c r="AQ24" i="14" a="1"/>
  <c r="AQ24" i="14" s="1"/>
  <c r="AD24" i="14" a="1"/>
  <c r="AD24" i="14" s="1"/>
  <c r="CE24" i="14" a="1"/>
  <c r="CE24" i="14" s="1"/>
  <c r="BQ24" i="14" a="1"/>
  <c r="BQ24" i="14" s="1"/>
  <c r="AC24" i="14" a="1"/>
  <c r="AC24" i="14" s="1"/>
  <c r="P24" i="14" a="1"/>
  <c r="P24" i="14" s="1"/>
  <c r="BC24" i="14" a="1"/>
  <c r="BC24" i="14" s="1"/>
  <c r="AP24" i="14" a="1"/>
  <c r="AP24" i="14" s="1"/>
  <c r="BK24" i="14" a="1"/>
  <c r="BK24" i="14" s="1"/>
  <c r="AX24" i="14" a="1"/>
  <c r="AX24" i="14" s="1"/>
  <c r="AK24" i="14" a="1"/>
  <c r="AK24" i="14" s="1"/>
  <c r="AJ24" i="14" a="1"/>
  <c r="AJ24" i="14" s="1"/>
  <c r="BO24" i="14" a="1"/>
  <c r="BO24" i="14" s="1"/>
  <c r="CG24" i="14" a="1"/>
  <c r="CG24" i="14" s="1"/>
  <c r="BX7" i="12" a="1"/>
  <c r="BX7" i="12" s="1"/>
  <c r="BM7" i="12" a="1"/>
  <c r="BM7" i="12" s="1"/>
  <c r="BB7" i="12" a="1"/>
  <c r="BB7" i="12" s="1"/>
  <c r="AQ7" i="12" a="1"/>
  <c r="AQ7" i="12" s="1"/>
  <c r="AF7" i="12" a="1"/>
  <c r="AF7" i="12" s="1"/>
  <c r="U7" i="12" a="1"/>
  <c r="U7" i="12" s="1"/>
  <c r="J7" i="12" a="1"/>
  <c r="J7" i="12" s="1"/>
  <c r="AA7" i="12" a="1"/>
  <c r="AA7" i="12" s="1"/>
  <c r="AX7" i="12" a="1"/>
  <c r="AX7" i="12" s="1"/>
  <c r="BU7" i="12" a="1"/>
  <c r="BU7" i="12" s="1"/>
  <c r="Q7" i="13" a="1"/>
  <c r="Q7" i="13" s="1"/>
  <c r="BC7" i="13" a="1"/>
  <c r="BC7" i="13" s="1"/>
  <c r="CC7" i="13" a="1"/>
  <c r="CC7" i="13" s="1"/>
  <c r="Q12" i="13" a="1"/>
  <c r="Q12" i="13" s="1"/>
  <c r="BD12" i="13" a="1"/>
  <c r="BD12" i="13" s="1"/>
  <c r="CC12" i="13" a="1"/>
  <c r="CC12" i="13" s="1"/>
  <c r="T12" i="14" a="1"/>
  <c r="T12" i="14" s="1"/>
  <c r="AK12" i="14" a="1"/>
  <c r="AK12" i="14" s="1"/>
  <c r="AZ12" i="14" a="1"/>
  <c r="AZ12" i="14" s="1"/>
  <c r="T24" i="14" a="1"/>
  <c r="T24" i="14" s="1"/>
  <c r="AZ24" i="14" a="1"/>
  <c r="AZ24" i="14" s="1"/>
  <c r="BP24" i="14" a="1"/>
  <c r="BP24" i="14" s="1"/>
  <c r="H70" i="17"/>
  <c r="F85" i="17"/>
  <c r="G85" i="17" s="1"/>
  <c r="H85" i="17"/>
  <c r="H168" i="17"/>
  <c r="F168" i="17"/>
  <c r="H36" i="17"/>
  <c r="F36" i="17"/>
  <c r="G36" i="17" s="1"/>
  <c r="H8" i="17"/>
  <c r="F8" i="17"/>
  <c r="CD4" i="14" a="1"/>
  <c r="CD4" i="14" s="1"/>
  <c r="BG4" i="14" a="1"/>
  <c r="BG4" i="14" s="1"/>
  <c r="AJ4" i="14" a="1"/>
  <c r="AJ4" i="14" s="1"/>
  <c r="M4" i="14" a="1"/>
  <c r="M4" i="14" s="1"/>
  <c r="BR4" i="14" a="1"/>
  <c r="BR4" i="14" s="1"/>
  <c r="AU4" i="14" a="1"/>
  <c r="AU4" i="14" s="1"/>
  <c r="X4" i="14" a="1"/>
  <c r="X4" i="14" s="1"/>
  <c r="BX4" i="14" a="1"/>
  <c r="BX4" i="14" s="1"/>
  <c r="BA4" i="14" a="1"/>
  <c r="BA4" i="14" s="1"/>
  <c r="AD4" i="14" a="1"/>
  <c r="AD4" i="14" s="1"/>
  <c r="G4" i="14" a="1"/>
  <c r="G4" i="14" s="1"/>
  <c r="Q4" i="14" a="1"/>
  <c r="Q4" i="14" s="1"/>
  <c r="AR4" i="14" a="1"/>
  <c r="AR4" i="14" s="1"/>
  <c r="BE4" i="14" a="1"/>
  <c r="BE4" i="14" s="1"/>
  <c r="BS4" i="14" a="1"/>
  <c r="BS4" i="14" s="1"/>
  <c r="CF4" i="14" a="1"/>
  <c r="CF4" i="14" s="1"/>
  <c r="F49" i="17"/>
  <c r="H49" i="17"/>
  <c r="H159" i="17"/>
  <c r="F159" i="17"/>
  <c r="H161" i="22"/>
  <c r="I97" i="5" s="1"/>
  <c r="H90" i="10" s="1"/>
  <c r="L90" i="10" s="1"/>
  <c r="H162" i="22"/>
  <c r="I100" i="5" s="1"/>
  <c r="H93" i="10" s="1"/>
  <c r="L93" i="10" s="1"/>
  <c r="H160" i="22"/>
  <c r="I96" i="5" s="1"/>
  <c r="H89" i="10" s="1"/>
  <c r="L89" i="10" s="1"/>
  <c r="AE4" i="14" a="1"/>
  <c r="AE4" i="14" s="1"/>
  <c r="H30" i="17"/>
  <c r="F30" i="17"/>
  <c r="H40" i="17"/>
  <c r="F40" i="17"/>
  <c r="H89" i="17"/>
  <c r="F89" i="17"/>
  <c r="G89" i="17" s="1"/>
  <c r="E4" i="14" a="1"/>
  <c r="E4" i="14" s="1"/>
  <c r="R4" i="14" a="1"/>
  <c r="R4" i="14" s="1"/>
  <c r="AS4" i="14" a="1"/>
  <c r="AS4" i="14" s="1"/>
  <c r="BF4" i="14" a="1"/>
  <c r="BF4" i="14" s="1"/>
  <c r="BT4" i="14" a="1"/>
  <c r="BT4" i="14" s="1"/>
  <c r="CG4" i="14" a="1"/>
  <c r="CG4" i="14" s="1"/>
  <c r="BR8" i="14" a="1"/>
  <c r="BR8" i="14" s="1"/>
  <c r="AU8" i="14" a="1"/>
  <c r="AU8" i="14" s="1"/>
  <c r="X8" i="14" a="1"/>
  <c r="X8" i="14" s="1"/>
  <c r="CC8" i="14" a="1"/>
  <c r="CC8" i="14" s="1"/>
  <c r="BF8" i="14" a="1"/>
  <c r="BF8" i="14" s="1"/>
  <c r="AI8" i="14" a="1"/>
  <c r="AI8" i="14" s="1"/>
  <c r="L8" i="14" a="1"/>
  <c r="L8" i="14" s="1"/>
  <c r="BX8" i="14" a="1"/>
  <c r="BX8" i="14" s="1"/>
  <c r="BA8" i="14" a="1"/>
  <c r="BA8" i="14" s="1"/>
  <c r="AD8" i="14" a="1"/>
  <c r="AD8" i="14" s="1"/>
  <c r="G8" i="14" a="1"/>
  <c r="G8" i="14" s="1"/>
  <c r="Q8" i="14" a="1"/>
  <c r="Q8" i="14" s="1"/>
  <c r="AE8" i="14" a="1"/>
  <c r="AE8" i="14" s="1"/>
  <c r="AR8" i="14" a="1"/>
  <c r="AR8" i="14" s="1"/>
  <c r="BE8" i="14" a="1"/>
  <c r="BE8" i="14" s="1"/>
  <c r="BS8" i="14" a="1"/>
  <c r="BS8" i="14" s="1"/>
  <c r="H145" i="17"/>
  <c r="F145" i="17"/>
  <c r="F157" i="17"/>
  <c r="H157" i="17"/>
  <c r="H161" i="17"/>
  <c r="F161" i="17"/>
  <c r="BY9" i="14" a="1"/>
  <c r="BY9" i="14" s="1"/>
  <c r="BN9" i="14" a="1"/>
  <c r="BN9" i="14" s="1"/>
  <c r="BC9" i="14" a="1"/>
  <c r="BC9" i="14" s="1"/>
  <c r="AR9" i="14" a="1"/>
  <c r="AR9" i="14" s="1"/>
  <c r="AG9" i="14" a="1"/>
  <c r="AG9" i="14" s="1"/>
  <c r="V9" i="14" a="1"/>
  <c r="V9" i="14" s="1"/>
  <c r="K9" i="14" a="1"/>
  <c r="K9" i="14" s="1"/>
  <c r="AA9" i="14" a="1"/>
  <c r="AA9" i="14" s="1"/>
  <c r="AX9" i="14" a="1"/>
  <c r="AX9" i="14" s="1"/>
  <c r="BU9" i="14" a="1"/>
  <c r="BU9" i="14" s="1"/>
  <c r="BX21" i="14" a="1"/>
  <c r="BX21" i="14" s="1"/>
  <c r="BM21" i="14" a="1"/>
  <c r="BM21" i="14" s="1"/>
  <c r="BB21" i="14" a="1"/>
  <c r="BB21" i="14" s="1"/>
  <c r="AQ21" i="14" a="1"/>
  <c r="AQ21" i="14" s="1"/>
  <c r="AF21" i="14" a="1"/>
  <c r="AF21" i="14" s="1"/>
  <c r="U21" i="14" a="1"/>
  <c r="U21" i="14" s="1"/>
  <c r="J21" i="14" a="1"/>
  <c r="J21" i="14" s="1"/>
  <c r="AA21" i="14" a="1"/>
  <c r="AA21" i="14" s="1"/>
  <c r="AX21" i="14" a="1"/>
  <c r="AX21" i="14" s="1"/>
  <c r="BU21" i="14" a="1"/>
  <c r="BU21" i="14" s="1"/>
  <c r="H24" i="17"/>
  <c r="I19" i="15"/>
  <c r="I9" i="14" a="1"/>
  <c r="I9" i="14" s="1"/>
  <c r="AF9" i="14" a="1"/>
  <c r="AF9" i="14" s="1"/>
  <c r="BO9" i="14" a="1"/>
  <c r="BO9" i="14" s="1"/>
  <c r="I21" i="14" a="1"/>
  <c r="I21" i="14" s="1"/>
  <c r="AR21" i="14" a="1"/>
  <c r="AR21" i="14" s="1"/>
  <c r="BO21" i="14" a="1"/>
  <c r="BO21" i="14" s="1"/>
  <c r="G91" i="17"/>
  <c r="F130" i="17"/>
  <c r="H130" i="17"/>
  <c r="CA7" i="14" a="1"/>
  <c r="CA7" i="14" s="1"/>
  <c r="BP7" i="14" a="1"/>
  <c r="BP7" i="14" s="1"/>
  <c r="BE7" i="14" a="1"/>
  <c r="BE7" i="14" s="1"/>
  <c r="AT7" i="14" a="1"/>
  <c r="AT7" i="14" s="1"/>
  <c r="AI7" i="14" a="1"/>
  <c r="AI7" i="14" s="1"/>
  <c r="X7" i="14" a="1"/>
  <c r="X7" i="14" s="1"/>
  <c r="M7" i="14" a="1"/>
  <c r="M7" i="14" s="1"/>
  <c r="AA7" i="14" a="1"/>
  <c r="AA7" i="14" s="1"/>
  <c r="AX7" i="14" a="1"/>
  <c r="AX7" i="14" s="1"/>
  <c r="BU7" i="14" a="1"/>
  <c r="BU7" i="14" s="1"/>
  <c r="U9" i="14" a="1"/>
  <c r="U9" i="14" s="1"/>
  <c r="BD9" i="14" a="1"/>
  <c r="BD9" i="14" s="1"/>
  <c r="CA9" i="14" a="1"/>
  <c r="CA9" i="14" s="1"/>
  <c r="BZ19" i="14" a="1"/>
  <c r="BZ19" i="14" s="1"/>
  <c r="BO19" i="14" a="1"/>
  <c r="BO19" i="14" s="1"/>
  <c r="BD19" i="14" a="1"/>
  <c r="BD19" i="14" s="1"/>
  <c r="AS19" i="14" a="1"/>
  <c r="AS19" i="14" s="1"/>
  <c r="AH19" i="14" a="1"/>
  <c r="AH19" i="14" s="1"/>
  <c r="W19" i="14" a="1"/>
  <c r="W19" i="14" s="1"/>
  <c r="L19" i="14" a="1"/>
  <c r="L19" i="14" s="1"/>
  <c r="AA19" i="14" a="1"/>
  <c r="AA19" i="14" s="1"/>
  <c r="AX19" i="14" a="1"/>
  <c r="AX19" i="14" s="1"/>
  <c r="BU19" i="14" a="1"/>
  <c r="BU19" i="14" s="1"/>
  <c r="AG21" i="14" a="1"/>
  <c r="AG21" i="14" s="1"/>
  <c r="BD21" i="14" a="1"/>
  <c r="BD21" i="14" s="1"/>
  <c r="CA21" i="14" a="1"/>
  <c r="CA21" i="14" s="1"/>
  <c r="H51" i="17"/>
  <c r="F51" i="17"/>
  <c r="G51" i="17" s="1"/>
  <c r="F94" i="17"/>
  <c r="G94" i="17" s="1"/>
  <c r="H94" i="17"/>
  <c r="G109" i="17"/>
  <c r="F170" i="17"/>
  <c r="H170" i="17"/>
  <c r="F54" i="17"/>
  <c r="H54" i="17"/>
  <c r="H78" i="17"/>
  <c r="F135" i="17"/>
  <c r="H135" i="17"/>
  <c r="H138" i="17"/>
  <c r="F138" i="17"/>
  <c r="Q12" i="22"/>
  <c r="F94" i="5" s="1"/>
  <c r="L12" i="22"/>
  <c r="F35" i="17"/>
  <c r="H60" i="17"/>
  <c r="F60" i="17"/>
  <c r="G60" i="17" s="1"/>
  <c r="F129" i="17"/>
  <c r="H129" i="17"/>
  <c r="F45" i="17"/>
  <c r="G45" i="17" s="1"/>
  <c r="H45" i="17"/>
  <c r="G110" i="17"/>
  <c r="F149" i="17"/>
  <c r="H149" i="17"/>
  <c r="F155" i="17"/>
  <c r="H67" i="17"/>
  <c r="F131" i="17"/>
  <c r="H131" i="17"/>
  <c r="F143" i="17"/>
  <c r="F16" i="17"/>
  <c r="G16" i="17" s="1"/>
  <c r="H16" i="17"/>
  <c r="F88" i="17"/>
  <c r="G88" i="17" s="1"/>
  <c r="H88" i="17"/>
  <c r="H34" i="17"/>
  <c r="F34" i="17"/>
  <c r="F126" i="17"/>
  <c r="L17" i="22"/>
  <c r="Q17" i="22"/>
  <c r="F113" i="5" s="1"/>
  <c r="G41" i="17"/>
  <c r="H50" i="17"/>
  <c r="F50" i="17"/>
  <c r="G50" i="17" s="1"/>
  <c r="F74" i="17"/>
  <c r="H74" i="17"/>
  <c r="H165" i="17"/>
  <c r="F26" i="17"/>
  <c r="G26" i="17" s="1"/>
  <c r="H26" i="17"/>
  <c r="G29" i="17"/>
  <c r="H38" i="17"/>
  <c r="F38" i="17"/>
  <c r="F59" i="17"/>
  <c r="H59" i="17"/>
  <c r="F166" i="17"/>
  <c r="H166" i="17"/>
  <c r="F77" i="17"/>
  <c r="H77" i="17"/>
  <c r="H103" i="17"/>
  <c r="F103" i="17"/>
  <c r="F147" i="17"/>
  <c r="H147" i="17" s="1"/>
  <c r="R18" i="22"/>
  <c r="H48" i="17"/>
  <c r="G92" i="17"/>
  <c r="F120" i="17"/>
  <c r="F141" i="17"/>
  <c r="H141" i="17" s="1"/>
  <c r="H156" i="17"/>
  <c r="F156" i="17"/>
  <c r="H62" i="17"/>
  <c r="F62" i="17"/>
  <c r="H14" i="17"/>
  <c r="F14" i="17"/>
  <c r="F37" i="17"/>
  <c r="G37" i="17" s="1"/>
  <c r="H37" i="17"/>
  <c r="J18" i="22"/>
  <c r="J13" i="22"/>
  <c r="J16" i="22"/>
  <c r="J15" i="22"/>
  <c r="O5" i="14" a="1"/>
  <c r="O5" i="14" s="1"/>
  <c r="Z5" i="14" a="1"/>
  <c r="Z5" i="14" s="1"/>
  <c r="AK5" i="14" a="1"/>
  <c r="AK5" i="14" s="1"/>
  <c r="AV5" i="14" a="1"/>
  <c r="AV5" i="14" s="1"/>
  <c r="BG5" i="14" a="1"/>
  <c r="BG5" i="14" s="1"/>
  <c r="BR5" i="14" a="1"/>
  <c r="BR5" i="14" s="1"/>
  <c r="O27" i="14" a="1"/>
  <c r="O27" i="14" s="1"/>
  <c r="Z27" i="14" a="1"/>
  <c r="Z27" i="14" s="1"/>
  <c r="AK27" i="14" a="1"/>
  <c r="AK27" i="14" s="1"/>
  <c r="AV27" i="14" a="1"/>
  <c r="AV27" i="14" s="1"/>
  <c r="BG27" i="14" a="1"/>
  <c r="BG27" i="14" s="1"/>
  <c r="BR27" i="14" a="1"/>
  <c r="BR27" i="14" s="1"/>
  <c r="G34" i="17"/>
  <c r="G58" i="17"/>
  <c r="H97" i="17"/>
  <c r="F97" i="17"/>
  <c r="G97" i="17" s="1"/>
  <c r="J11" i="22"/>
  <c r="F21" i="17"/>
  <c r="G47" i="17"/>
  <c r="F105" i="17"/>
  <c r="H105" i="17"/>
  <c r="F116" i="17"/>
  <c r="F6" i="17"/>
  <c r="G6" i="17" s="1"/>
  <c r="H6" i="17"/>
  <c r="G79" i="17"/>
  <c r="G93" i="17"/>
  <c r="H169" i="17"/>
  <c r="F169" i="17"/>
  <c r="F31" i="17"/>
  <c r="F114" i="17"/>
  <c r="H114" i="17"/>
  <c r="H164" i="17"/>
  <c r="F164" i="17"/>
  <c r="H73" i="17"/>
  <c r="F133" i="17"/>
  <c r="F142" i="17"/>
  <c r="H46" i="17"/>
  <c r="F136" i="17"/>
  <c r="H136" i="17"/>
  <c r="H139" i="17"/>
  <c r="F139" i="17"/>
  <c r="F64" i="17"/>
  <c r="G64" i="17" s="1"/>
  <c r="G72" i="17"/>
  <c r="F11" i="17"/>
  <c r="H29" i="17"/>
  <c r="G87" i="17"/>
  <c r="F113" i="17"/>
  <c r="H117" i="17"/>
  <c r="H125" i="17"/>
  <c r="G56" i="17"/>
  <c r="F61" i="17"/>
  <c r="G61" i="17" s="1"/>
  <c r="H91" i="17"/>
  <c r="F127" i="17"/>
  <c r="F39" i="17"/>
  <c r="G39" i="17" s="1"/>
  <c r="H39" i="17"/>
  <c r="H52" i="17"/>
  <c r="G100" i="17"/>
  <c r="F144" i="17"/>
  <c r="H95" i="17"/>
  <c r="G108" i="17"/>
  <c r="H7" i="17"/>
  <c r="F17" i="17"/>
  <c r="G17" i="17" s="1"/>
  <c r="B175" i="17" l="1"/>
  <c r="B178" i="17"/>
  <c r="O138" i="10"/>
  <c r="S138" i="10" s="1"/>
  <c r="AM138" i="10"/>
  <c r="X138" i="10"/>
  <c r="Y138" i="10" s="1"/>
  <c r="O12" i="10"/>
  <c r="S12" i="10" s="1"/>
  <c r="AM12" i="10"/>
  <c r="G225" i="23" s="1"/>
  <c r="X12" i="10"/>
  <c r="Y12" i="10" s="1"/>
  <c r="AN12" i="10"/>
  <c r="X108" i="10"/>
  <c r="Y108" i="10" s="1"/>
  <c r="O108" i="10"/>
  <c r="S108" i="10" s="1"/>
  <c r="AM108" i="10"/>
  <c r="X93" i="10"/>
  <c r="Y93" i="10" s="1"/>
  <c r="O93" i="10"/>
  <c r="S93" i="10" s="1"/>
  <c r="AM93" i="10"/>
  <c r="G214" i="23" s="1"/>
  <c r="O90" i="10"/>
  <c r="S90" i="10" s="1"/>
  <c r="AM90" i="10"/>
  <c r="G211" i="23" s="1"/>
  <c r="X90" i="10"/>
  <c r="Y90" i="10" s="1"/>
  <c r="L16" i="22"/>
  <c r="Q16" i="22"/>
  <c r="F112" i="5" s="1"/>
  <c r="O80" i="10"/>
  <c r="S80" i="10" s="1"/>
  <c r="X80" i="10"/>
  <c r="Y80" i="10" s="1"/>
  <c r="AN80" i="10"/>
  <c r="AM80" i="10"/>
  <c r="G66" i="24" s="1"/>
  <c r="Z6" i="10"/>
  <c r="AH6" i="10" s="1"/>
  <c r="AA6" i="10"/>
  <c r="AI6" i="10" s="1"/>
  <c r="AN6" i="10"/>
  <c r="D156" i="16"/>
  <c r="AK155" i="10"/>
  <c r="AJ155" i="10" s="1"/>
  <c r="AA95" i="10"/>
  <c r="AI95" i="10" s="1"/>
  <c r="F87" i="24" s="1"/>
  <c r="Z95" i="10"/>
  <c r="AH95" i="10" s="1"/>
  <c r="E87" i="24" s="1"/>
  <c r="AN95" i="10"/>
  <c r="AB4" i="10"/>
  <c r="T4" i="10"/>
  <c r="Z68" i="10"/>
  <c r="AH68" i="10" s="1"/>
  <c r="AA68" i="10"/>
  <c r="AI68" i="10" s="1"/>
  <c r="AN68" i="10"/>
  <c r="X92" i="10"/>
  <c r="Y92" i="10" s="1"/>
  <c r="O92" i="10"/>
  <c r="S92" i="10" s="1"/>
  <c r="AN92" i="10"/>
  <c r="AM92" i="10"/>
  <c r="G213" i="23" s="1"/>
  <c r="B174" i="17"/>
  <c r="B180" i="17"/>
  <c r="B173" i="17"/>
  <c r="F86" i="22"/>
  <c r="H107" i="10"/>
  <c r="L107" i="10" s="1"/>
  <c r="Z160" i="10"/>
  <c r="AH160" i="10" s="1"/>
  <c r="U160" i="10"/>
  <c r="O16" i="10"/>
  <c r="S16" i="10" s="1"/>
  <c r="X16" i="10"/>
  <c r="Y16" i="10" s="1"/>
  <c r="AM16" i="10"/>
  <c r="G227" i="23" s="1"/>
  <c r="D17" i="22"/>
  <c r="M17" i="22" s="1"/>
  <c r="D85" i="22"/>
  <c r="F106" i="10"/>
  <c r="P106" i="10" s="1"/>
  <c r="H219" i="23" s="1"/>
  <c r="AA128" i="10"/>
  <c r="AI128" i="10" s="1"/>
  <c r="Z128" i="10"/>
  <c r="AH128" i="10" s="1"/>
  <c r="AN128" i="10"/>
  <c r="CU21" i="11"/>
  <c r="CV21" i="11"/>
  <c r="CV9" i="11"/>
  <c r="CU9" i="11"/>
  <c r="AH72" i="10"/>
  <c r="E162" i="23" s="1"/>
  <c r="AI11" i="10"/>
  <c r="F224" i="23" s="1"/>
  <c r="O156" i="10"/>
  <c r="X156" i="10"/>
  <c r="X89" i="10"/>
  <c r="Y89" i="10" s="1"/>
  <c r="AM89" i="10"/>
  <c r="G210" i="23" s="1"/>
  <c r="O89" i="10"/>
  <c r="S89" i="10" s="1"/>
  <c r="Z147" i="10"/>
  <c r="AH147" i="10" s="1"/>
  <c r="AA147" i="10"/>
  <c r="AI147" i="10" s="1"/>
  <c r="AN147" i="10"/>
  <c r="CV11" i="11"/>
  <c r="CU11" i="11"/>
  <c r="D12" i="22"/>
  <c r="M12" i="22" s="1"/>
  <c r="N12" i="22" s="1"/>
  <c r="F87" i="10"/>
  <c r="P87" i="10" s="1"/>
  <c r="AA123" i="10"/>
  <c r="AI123" i="10" s="1"/>
  <c r="Z123" i="10"/>
  <c r="AH123" i="10" s="1"/>
  <c r="AN123" i="10"/>
  <c r="CV22" i="11"/>
  <c r="CU22" i="11"/>
  <c r="L11" i="22"/>
  <c r="Q11" i="22"/>
  <c r="F92" i="5" s="1"/>
  <c r="L15" i="22"/>
  <c r="Q15" i="22"/>
  <c r="F110" i="5" s="1"/>
  <c r="AA111" i="10"/>
  <c r="AI111" i="10" s="1"/>
  <c r="Z111" i="10"/>
  <c r="AH111" i="10" s="1"/>
  <c r="AN111" i="10"/>
  <c r="AA159" i="10"/>
  <c r="AI159" i="10" s="1"/>
  <c r="Z159" i="10"/>
  <c r="AH159" i="10" s="1"/>
  <c r="AN159" i="10"/>
  <c r="AB159" i="10"/>
  <c r="AA56" i="10"/>
  <c r="AI56" i="10" s="1"/>
  <c r="Z56" i="10"/>
  <c r="AH56" i="10" s="1"/>
  <c r="AN56" i="10"/>
  <c r="AA75" i="10"/>
  <c r="AI75" i="10" s="1"/>
  <c r="F164" i="23" s="1"/>
  <c r="Z75" i="10"/>
  <c r="AH75" i="10" s="1"/>
  <c r="E164" i="23" s="1"/>
  <c r="AN75" i="10"/>
  <c r="AA148" i="10"/>
  <c r="AI148" i="10" s="1"/>
  <c r="V148" i="10"/>
  <c r="B176" i="17"/>
  <c r="AA166" i="10"/>
  <c r="AI166" i="10" s="1"/>
  <c r="Z166" i="10"/>
  <c r="AH166" i="10" s="1"/>
  <c r="AN166" i="10"/>
  <c r="BT157" i="16"/>
  <c r="AX157" i="16"/>
  <c r="AB157" i="16"/>
  <c r="F157" i="16"/>
  <c r="BU157" i="16"/>
  <c r="AW157" i="16"/>
  <c r="Z157" i="16"/>
  <c r="BO157" i="16"/>
  <c r="AQ157" i="16"/>
  <c r="S157" i="16"/>
  <c r="CD157" i="16"/>
  <c r="BE157" i="16"/>
  <c r="AF157" i="16"/>
  <c r="G157" i="16"/>
  <c r="BQ157" i="16"/>
  <c r="AR157" i="16"/>
  <c r="R157" i="16"/>
  <c r="BX157" i="16"/>
  <c r="AU157" i="16"/>
  <c r="T157" i="16"/>
  <c r="CA157" i="16"/>
  <c r="AY157" i="16"/>
  <c r="U157" i="16"/>
  <c r="BR157" i="16"/>
  <c r="AM157" i="16"/>
  <c r="J157" i="16"/>
  <c r="CC157" i="16"/>
  <c r="AV157" i="16"/>
  <c r="O157" i="16"/>
  <c r="BK157" i="16"/>
  <c r="AE157" i="16"/>
  <c r="CE157" i="16"/>
  <c r="AT157" i="16"/>
  <c r="M157" i="16"/>
  <c r="BY157" i="16"/>
  <c r="AL157" i="16"/>
  <c r="BW157" i="16"/>
  <c r="AK157" i="16"/>
  <c r="BG157" i="16"/>
  <c r="W157" i="16"/>
  <c r="CG157" i="16"/>
  <c r="AN157" i="16"/>
  <c r="CF157" i="16"/>
  <c r="AJ157" i="16"/>
  <c r="CB157" i="16"/>
  <c r="AI157" i="16"/>
  <c r="BI157" i="16"/>
  <c r="Q157" i="16"/>
  <c r="BV157" i="16"/>
  <c r="Y157" i="16"/>
  <c r="BS157" i="16"/>
  <c r="X157" i="16"/>
  <c r="BP157" i="16"/>
  <c r="V157" i="16"/>
  <c r="BB157" i="16"/>
  <c r="AZ157" i="16"/>
  <c r="BL157" i="16"/>
  <c r="AA157" i="16"/>
  <c r="P157" i="16"/>
  <c r="N157" i="16"/>
  <c r="BF157" i="16"/>
  <c r="AP157" i="16"/>
  <c r="L157" i="16"/>
  <c r="CI157" i="16"/>
  <c r="CH157" i="16"/>
  <c r="BZ157" i="16"/>
  <c r="AO157" i="16"/>
  <c r="CJ157" i="16"/>
  <c r="BC157" i="16"/>
  <c r="AG157" i="16"/>
  <c r="BM157" i="16"/>
  <c r="BJ157" i="16"/>
  <c r="BH157" i="16"/>
  <c r="BD157" i="16"/>
  <c r="AC157" i="16"/>
  <c r="BA157" i="16"/>
  <c r="AS157" i="16"/>
  <c r="AH157" i="16"/>
  <c r="I157" i="16"/>
  <c r="H157" i="16"/>
  <c r="AD157" i="16"/>
  <c r="K157" i="16"/>
  <c r="E157" i="16"/>
  <c r="BN157" i="16"/>
  <c r="V152" i="10"/>
  <c r="Z41" i="10"/>
  <c r="AH41" i="10" s="1"/>
  <c r="E121" i="23" s="1"/>
  <c r="U41" i="10"/>
  <c r="X153" i="10"/>
  <c r="Y153" i="10" s="1"/>
  <c r="O153" i="10"/>
  <c r="S153" i="10" s="1"/>
  <c r="AM153" i="10"/>
  <c r="AN153" i="10"/>
  <c r="Q102" i="10"/>
  <c r="Z102" i="10" s="1"/>
  <c r="AH102" i="10" s="1"/>
  <c r="S102" i="10"/>
  <c r="AB102" i="10" s="1"/>
  <c r="R102" i="10"/>
  <c r="AA102" i="10" s="1"/>
  <c r="AI102" i="10" s="1"/>
  <c r="T102" i="10"/>
  <c r="AN102" i="10"/>
  <c r="V102" i="10"/>
  <c r="AM102" i="10"/>
  <c r="Y102" i="10"/>
  <c r="AA16" i="10"/>
  <c r="AI16" i="10" s="1"/>
  <c r="F227" i="23" s="1"/>
  <c r="Z16" i="10"/>
  <c r="AH16" i="10" s="1"/>
  <c r="E227" i="23" s="1"/>
  <c r="AN16" i="10"/>
  <c r="Q13" i="22"/>
  <c r="F95" i="5" s="1"/>
  <c r="L13" i="22"/>
  <c r="C179" i="17"/>
  <c r="AA154" i="10"/>
  <c r="AI154" i="10" s="1"/>
  <c r="Z154" i="10"/>
  <c r="AH154" i="10" s="1"/>
  <c r="AN154" i="10"/>
  <c r="V133" i="10"/>
  <c r="AM76" i="10"/>
  <c r="G165" i="23" s="1"/>
  <c r="Q76" i="10"/>
  <c r="Z76" i="10" s="1"/>
  <c r="AH76" i="10" s="1"/>
  <c r="E165" i="23" s="1"/>
  <c r="AN76" i="10"/>
  <c r="Y76" i="10"/>
  <c r="S76" i="10"/>
  <c r="AB76" i="10" s="1"/>
  <c r="R76" i="10"/>
  <c r="AA76" i="10" s="1"/>
  <c r="AI76" i="10" s="1"/>
  <c r="F165" i="23" s="1"/>
  <c r="Z37" i="10"/>
  <c r="AH37" i="10" s="1"/>
  <c r="Z54" i="10"/>
  <c r="AH54" i="10" s="1"/>
  <c r="AA54" i="10"/>
  <c r="AI54" i="10" s="1"/>
  <c r="AN54" i="10"/>
  <c r="F85" i="22"/>
  <c r="H106" i="10"/>
  <c r="L106" i="10" s="1"/>
  <c r="Q18" i="22"/>
  <c r="F114" i="5" s="1"/>
  <c r="L18" i="22"/>
  <c r="B177" i="17"/>
  <c r="C181" i="17"/>
  <c r="B179" i="17"/>
  <c r="Z149" i="10"/>
  <c r="AH149" i="10" s="1"/>
  <c r="O75" i="10"/>
  <c r="S75" i="10" s="1"/>
  <c r="X75" i="10"/>
  <c r="Y75" i="10" s="1"/>
  <c r="AM75" i="10"/>
  <c r="G164" i="23" s="1"/>
  <c r="AM157" i="10"/>
  <c r="V157" i="10"/>
  <c r="R157" i="10"/>
  <c r="AA157" i="10" s="1"/>
  <c r="AI157" i="10" s="1"/>
  <c r="Q157" i="10"/>
  <c r="Z157" i="10" s="1"/>
  <c r="AH157" i="10" s="1"/>
  <c r="AN157" i="10"/>
  <c r="AA84" i="10"/>
  <c r="AI84" i="10" s="1"/>
  <c r="F171" i="23" s="1"/>
  <c r="Z84" i="10"/>
  <c r="AH84" i="10" s="1"/>
  <c r="E171" i="23" s="1"/>
  <c r="AN84" i="10"/>
  <c r="N65" i="10"/>
  <c r="B24" i="15"/>
  <c r="O104" i="10"/>
  <c r="S104" i="10" s="1"/>
  <c r="X104" i="10"/>
  <c r="Y104" i="10" s="1"/>
  <c r="Z90" i="10"/>
  <c r="AH90" i="10" s="1"/>
  <c r="E211" i="23" s="1"/>
  <c r="AN90" i="10"/>
  <c r="AA90" i="10"/>
  <c r="AI90" i="10" s="1"/>
  <c r="F211" i="23" s="1"/>
  <c r="Z143" i="10"/>
  <c r="AH143" i="10" s="1"/>
  <c r="AA143" i="10"/>
  <c r="AI143" i="10" s="1"/>
  <c r="AN143" i="10"/>
  <c r="Y158" i="10"/>
  <c r="AM158" i="10"/>
  <c r="U158" i="10"/>
  <c r="T158" i="10"/>
  <c r="Q158" i="10"/>
  <c r="Z158" i="10" s="1"/>
  <c r="AH158" i="10" s="1"/>
  <c r="V158" i="10"/>
  <c r="S158" i="10"/>
  <c r="AB158" i="10" s="1"/>
  <c r="R158" i="10"/>
  <c r="AA158" i="10" s="1"/>
  <c r="AI158" i="10" s="1"/>
  <c r="AN158" i="10"/>
  <c r="AM139" i="10"/>
  <c r="AN139" i="10"/>
  <c r="R139" i="10"/>
  <c r="V139" i="10" s="1"/>
  <c r="Q139" i="10"/>
  <c r="AN51" i="10"/>
  <c r="AM51" i="10"/>
  <c r="Y51" i="10"/>
  <c r="Q51" i="10"/>
  <c r="Z51" i="10" s="1"/>
  <c r="AH51" i="10" s="1"/>
  <c r="R51" i="10"/>
  <c r="AA51" i="10" s="1"/>
  <c r="AI51" i="10" s="1"/>
  <c r="T51" i="10"/>
  <c r="S51" i="10"/>
  <c r="AB51" i="10" s="1"/>
  <c r="AL140" i="10"/>
  <c r="N140" i="10" s="1"/>
  <c r="AI140" i="10"/>
  <c r="X105" i="10"/>
  <c r="O105" i="10"/>
  <c r="Z8" i="10"/>
  <c r="AH8" i="10" s="1"/>
  <c r="AA8" i="10"/>
  <c r="AI8" i="10" s="1"/>
  <c r="AN8" i="10"/>
  <c r="Z73" i="10"/>
  <c r="AH73" i="10" s="1"/>
  <c r="E163" i="23" s="1"/>
  <c r="AA73" i="10"/>
  <c r="AI73" i="10" s="1"/>
  <c r="F163" i="23" s="1"/>
  <c r="AN73" i="10"/>
  <c r="AA93" i="10"/>
  <c r="AI93" i="10" s="1"/>
  <c r="F214" i="23" s="1"/>
  <c r="Z93" i="10"/>
  <c r="AH93" i="10" s="1"/>
  <c r="E214" i="23" s="1"/>
  <c r="AN93" i="10"/>
  <c r="D161" i="16"/>
  <c r="AK160" i="10"/>
  <c r="AJ160" i="10" s="1"/>
  <c r="AI28" i="10"/>
  <c r="O9" i="10"/>
  <c r="S9" i="10" s="1"/>
  <c r="X9" i="10"/>
  <c r="Y9" i="10" s="1"/>
  <c r="AM9" i="10"/>
  <c r="G245" i="23" s="1"/>
  <c r="AM104" i="10"/>
  <c r="Q60" i="10"/>
  <c r="Z60" i="10" s="1"/>
  <c r="AH60" i="10" s="1"/>
  <c r="E55" i="24" s="1"/>
  <c r="U60" i="10"/>
  <c r="R60" i="10"/>
  <c r="AA60" i="10" s="1"/>
  <c r="AI60" i="10" s="1"/>
  <c r="F55" i="24" s="1"/>
  <c r="AM60" i="10"/>
  <c r="G55" i="24" s="1"/>
  <c r="AN60" i="10"/>
  <c r="AN62" i="10"/>
  <c r="V62" i="10"/>
  <c r="S62" i="10"/>
  <c r="AB62" i="10" s="1"/>
  <c r="AM62" i="10"/>
  <c r="G156" i="23" s="1"/>
  <c r="R62" i="10"/>
  <c r="AA62" i="10" s="1"/>
  <c r="AI62" i="10" s="1"/>
  <c r="F156" i="23" s="1"/>
  <c r="Q62" i="10"/>
  <c r="Z62" i="10" s="1"/>
  <c r="AH62" i="10" s="1"/>
  <c r="E156" i="23" s="1"/>
  <c r="AN104" i="10"/>
  <c r="U52" i="10"/>
  <c r="AA37" i="10"/>
  <c r="AI37" i="10" s="1"/>
  <c r="V37" i="10"/>
  <c r="CV15" i="11"/>
  <c r="CU15" i="11"/>
  <c r="Z23" i="10"/>
  <c r="AH23" i="10" s="1"/>
  <c r="E231" i="23" s="1"/>
  <c r="AA23" i="10"/>
  <c r="AI23" i="10" s="1"/>
  <c r="F231" i="23" s="1"/>
  <c r="AN23" i="10"/>
  <c r="X31" i="10"/>
  <c r="Y31" i="10" s="1"/>
  <c r="O31" i="10"/>
  <c r="S31" i="10" s="1"/>
  <c r="O103" i="10"/>
  <c r="X103" i="10"/>
  <c r="AA71" i="10"/>
  <c r="AI71" i="10" s="1"/>
  <c r="Z71" i="10"/>
  <c r="AH71" i="10" s="1"/>
  <c r="CV27" i="11"/>
  <c r="CU27" i="11"/>
  <c r="AH134" i="10"/>
  <c r="V53" i="10"/>
  <c r="AA53" i="10"/>
  <c r="AI53" i="10" s="1"/>
  <c r="F131" i="23" s="1"/>
  <c r="AA108" i="10"/>
  <c r="AI108" i="10" s="1"/>
  <c r="Z108" i="10"/>
  <c r="AH108" i="10" s="1"/>
  <c r="AN108" i="10"/>
  <c r="X86" i="10"/>
  <c r="O86" i="10"/>
  <c r="AA38" i="10"/>
  <c r="AI38" i="10" s="1"/>
  <c r="F192" i="23" s="1"/>
  <c r="Z38" i="10"/>
  <c r="AH38" i="10" s="1"/>
  <c r="E192" i="23" s="1"/>
  <c r="AN38" i="10"/>
  <c r="AA63" i="10"/>
  <c r="AI63" i="10" s="1"/>
  <c r="Z63" i="10"/>
  <c r="AH63" i="10" s="1"/>
  <c r="AN63" i="10"/>
  <c r="P96" i="10"/>
  <c r="V83" i="10"/>
  <c r="AA83" i="10"/>
  <c r="AI83" i="10" s="1"/>
  <c r="F170" i="23" s="1"/>
  <c r="O118" i="10"/>
  <c r="S118" i="10" s="1"/>
  <c r="X118" i="10"/>
  <c r="Y118" i="10" s="1"/>
  <c r="AA19" i="10"/>
  <c r="AI19" i="10" s="1"/>
  <c r="F229" i="23" s="1"/>
  <c r="V19" i="10"/>
  <c r="AA97" i="10"/>
  <c r="AI97" i="10" s="1"/>
  <c r="F88" i="24" s="1"/>
  <c r="Z97" i="10"/>
  <c r="AH97" i="10" s="1"/>
  <c r="E88" i="24" s="1"/>
  <c r="AN97" i="10"/>
  <c r="V64" i="10"/>
  <c r="AA64" i="10"/>
  <c r="AI64" i="10" s="1"/>
  <c r="F157" i="23" s="1"/>
  <c r="M14" i="22"/>
  <c r="N14" i="22" s="1"/>
  <c r="AA130" i="10"/>
  <c r="AI130" i="10" s="1"/>
  <c r="Z130" i="10"/>
  <c r="AH130" i="10" s="1"/>
  <c r="AN130" i="10"/>
  <c r="X87" i="10"/>
  <c r="O87" i="10"/>
  <c r="AA40" i="10"/>
  <c r="AI40" i="10" s="1"/>
  <c r="F51" i="24" s="1"/>
  <c r="Z40" i="10"/>
  <c r="AH40" i="10" s="1"/>
  <c r="E51" i="24" s="1"/>
  <c r="AN40" i="10"/>
  <c r="X159" i="10"/>
  <c r="O159" i="10"/>
  <c r="CS12" i="11"/>
  <c r="CR12" i="11"/>
  <c r="CW12" i="11" s="1"/>
  <c r="AA78" i="10"/>
  <c r="AI78" i="10" s="1"/>
  <c r="F167" i="23" s="1"/>
  <c r="Z78" i="10"/>
  <c r="AH78" i="10" s="1"/>
  <c r="E167" i="23" s="1"/>
  <c r="AN78" i="10"/>
  <c r="Z10" i="10"/>
  <c r="AH10" i="10" s="1"/>
  <c r="E223" i="23" s="1"/>
  <c r="AA10" i="10"/>
  <c r="AI10" i="10" s="1"/>
  <c r="F223" i="23" s="1"/>
  <c r="AH119" i="10"/>
  <c r="Z26" i="10"/>
  <c r="AH26" i="10" s="1"/>
  <c r="E234" i="23" s="1"/>
  <c r="AA26" i="10"/>
  <c r="AI26" i="10" s="1"/>
  <c r="F234" i="23" s="1"/>
  <c r="AM109" i="10"/>
  <c r="AN109" i="10"/>
  <c r="V109" i="10"/>
  <c r="Q109" i="10"/>
  <c r="Z109" i="10" s="1"/>
  <c r="AH109" i="10" s="1"/>
  <c r="S109" i="10"/>
  <c r="AB109" i="10" s="1"/>
  <c r="R109" i="10"/>
  <c r="AA109" i="10" s="1"/>
  <c r="AI109" i="10" s="1"/>
  <c r="AA32" i="10"/>
  <c r="AI32" i="10" s="1"/>
  <c r="AN32" i="10"/>
  <c r="Z32" i="10"/>
  <c r="AH32" i="10" s="1"/>
  <c r="O134" i="10"/>
  <c r="S134" i="10" s="1"/>
  <c r="X134" i="10"/>
  <c r="Y134" i="10" s="1"/>
  <c r="AM134" i="10"/>
  <c r="AN134" i="10"/>
  <c r="AI119" i="10"/>
  <c r="X146" i="10"/>
  <c r="Y146" i="10" s="1"/>
  <c r="O146" i="10"/>
  <c r="S146" i="10" s="1"/>
  <c r="AM146" i="10"/>
  <c r="AN146" i="10"/>
  <c r="AM23" i="10"/>
  <c r="G231" i="23" s="1"/>
  <c r="X23" i="10"/>
  <c r="Y23" i="10" s="1"/>
  <c r="O23" i="10"/>
  <c r="S23" i="10" s="1"/>
  <c r="O141" i="10"/>
  <c r="S141" i="10" s="1"/>
  <c r="X141" i="10"/>
  <c r="Y141" i="10" s="1"/>
  <c r="AN141" i="10"/>
  <c r="AM141" i="10"/>
  <c r="CW26" i="11"/>
  <c r="Z45" i="10"/>
  <c r="AH45" i="10" s="1"/>
  <c r="E124" i="23" s="1"/>
  <c r="AA45" i="10"/>
  <c r="AI45" i="10" s="1"/>
  <c r="F124" i="23" s="1"/>
  <c r="AB116" i="10"/>
  <c r="T116" i="10"/>
  <c r="AA117" i="10"/>
  <c r="AI117" i="10" s="1"/>
  <c r="Z117" i="10"/>
  <c r="AH117" i="10" s="1"/>
  <c r="AN117" i="10"/>
  <c r="O13" i="10"/>
  <c r="S13" i="10" s="1"/>
  <c r="X13" i="10"/>
  <c r="Y13" i="10" s="1"/>
  <c r="X117" i="10"/>
  <c r="Y117" i="10" s="1"/>
  <c r="O117" i="10"/>
  <c r="S117" i="10" s="1"/>
  <c r="AM117" i="10"/>
  <c r="Q114" i="10"/>
  <c r="Z114" i="10" s="1"/>
  <c r="AH114" i="10" s="1"/>
  <c r="V114" i="10"/>
  <c r="R114" i="10"/>
  <c r="AA114" i="10" s="1"/>
  <c r="AI114" i="10" s="1"/>
  <c r="AM114" i="10"/>
  <c r="Y114" i="10"/>
  <c r="AN114" i="10"/>
  <c r="X111" i="10"/>
  <c r="Y111" i="10" s="1"/>
  <c r="O111" i="10"/>
  <c r="S111" i="10" s="1"/>
  <c r="AM111" i="10"/>
  <c r="AN79" i="10"/>
  <c r="AM79" i="10"/>
  <c r="G168" i="23" s="1"/>
  <c r="R79" i="10"/>
  <c r="AA79" i="10" s="1"/>
  <c r="AI79" i="10" s="1"/>
  <c r="F168" i="23" s="1"/>
  <c r="Q79" i="10"/>
  <c r="Z79" i="10" s="1"/>
  <c r="AH79" i="10" s="1"/>
  <c r="E168" i="23" s="1"/>
  <c r="U112" i="10"/>
  <c r="AM112" i="10"/>
  <c r="R112" i="10"/>
  <c r="AA112" i="10" s="1"/>
  <c r="AI112" i="10" s="1"/>
  <c r="Q112" i="10"/>
  <c r="Z112" i="10" s="1"/>
  <c r="AH112" i="10" s="1"/>
  <c r="S112" i="10"/>
  <c r="AB112" i="10" s="1"/>
  <c r="AN112" i="10"/>
  <c r="AI72" i="10"/>
  <c r="F162" i="23" s="1"/>
  <c r="CS5" i="11"/>
  <c r="CR5" i="11"/>
  <c r="X40" i="10"/>
  <c r="Y40" i="10" s="1"/>
  <c r="O40" i="10"/>
  <c r="S40" i="10" s="1"/>
  <c r="AM40" i="10"/>
  <c r="G51" i="24" s="1"/>
  <c r="X162" i="10"/>
  <c r="O162" i="10"/>
  <c r="O68" i="10"/>
  <c r="S68" i="10" s="1"/>
  <c r="X68" i="10"/>
  <c r="Y68" i="10" s="1"/>
  <c r="AM68" i="10"/>
  <c r="AN86" i="10"/>
  <c r="Y86" i="10"/>
  <c r="AM86" i="10"/>
  <c r="G207" i="23" s="1"/>
  <c r="R86" i="10"/>
  <c r="AA86" i="10" s="1"/>
  <c r="AI86" i="10" s="1"/>
  <c r="F207" i="23" s="1"/>
  <c r="Q86" i="10"/>
  <c r="Z86" i="10" s="1"/>
  <c r="AH86" i="10" s="1"/>
  <c r="E207" i="23" s="1"/>
  <c r="S86" i="10"/>
  <c r="AB86" i="10" s="1"/>
  <c r="X54" i="10"/>
  <c r="Y54" i="10" s="1"/>
  <c r="O54" i="10"/>
  <c r="S54" i="10" s="1"/>
  <c r="O28" i="10"/>
  <c r="S28" i="10" s="1"/>
  <c r="AM28" i="10"/>
  <c r="X28" i="10"/>
  <c r="Y28" i="10" s="1"/>
  <c r="AN28" i="10"/>
  <c r="Q66" i="10"/>
  <c r="R66" i="10"/>
  <c r="AA66" i="10" s="1"/>
  <c r="AI66" i="10" s="1"/>
  <c r="F159" i="23" s="1"/>
  <c r="AN66" i="10"/>
  <c r="AM66" i="10"/>
  <c r="G159" i="23" s="1"/>
  <c r="V66" i="10"/>
  <c r="Y66" i="10"/>
  <c r="H159" i="23"/>
  <c r="O95" i="10"/>
  <c r="S95" i="10" s="1"/>
  <c r="X95" i="10"/>
  <c r="Y95" i="10" s="1"/>
  <c r="AM95" i="10"/>
  <c r="G87" i="24" s="1"/>
  <c r="AM20" i="10"/>
  <c r="G230" i="23" s="1"/>
  <c r="X20" i="10"/>
  <c r="Y20" i="10" s="1"/>
  <c r="O20" i="10"/>
  <c r="S20" i="10" s="1"/>
  <c r="AH35" i="10"/>
  <c r="E80" i="24" s="1"/>
  <c r="X113" i="10"/>
  <c r="Y113" i="10" s="1"/>
  <c r="AM113" i="10"/>
  <c r="O113" i="10"/>
  <c r="S113" i="10" s="1"/>
  <c r="AN113" i="10"/>
  <c r="O91" i="10"/>
  <c r="S91" i="10" s="1"/>
  <c r="AM91" i="10"/>
  <c r="G212" i="23" s="1"/>
  <c r="X91" i="10"/>
  <c r="Y91" i="10" s="1"/>
  <c r="O47" i="10"/>
  <c r="S47" i="10" s="1"/>
  <c r="X47" i="10"/>
  <c r="Y47" i="10" s="1"/>
  <c r="AN47" i="10"/>
  <c r="AM47" i="10"/>
  <c r="G126" i="23" s="1"/>
  <c r="O125" i="10"/>
  <c r="S125" i="10" s="1"/>
  <c r="X125" i="10"/>
  <c r="Y125" i="10" s="1"/>
  <c r="AM125" i="10"/>
  <c r="O157" i="10"/>
  <c r="S157" i="10" s="1"/>
  <c r="X157" i="10"/>
  <c r="Y157" i="10" s="1"/>
  <c r="O15" i="10"/>
  <c r="S15" i="10" s="1"/>
  <c r="X15" i="10"/>
  <c r="Y15" i="10" s="1"/>
  <c r="AM15" i="10"/>
  <c r="G226" i="23" s="1"/>
  <c r="AN15" i="10"/>
  <c r="AM64" i="10"/>
  <c r="G157" i="23" s="1"/>
  <c r="X64" i="10"/>
  <c r="Y64" i="10" s="1"/>
  <c r="O64" i="10"/>
  <c r="S64" i="10" s="1"/>
  <c r="AN64" i="10"/>
  <c r="X155" i="10"/>
  <c r="O155" i="10"/>
  <c r="Z116" i="10"/>
  <c r="AH116" i="10" s="1"/>
  <c r="V116" i="10"/>
  <c r="AA116" i="10"/>
  <c r="AI116" i="10" s="1"/>
  <c r="X37" i="10"/>
  <c r="Y37" i="10" s="1"/>
  <c r="O37" i="10"/>
  <c r="S37" i="10" s="1"/>
  <c r="AN37" i="10"/>
  <c r="AM37" i="10"/>
  <c r="Q36" i="10"/>
  <c r="Z36" i="10" s="1"/>
  <c r="AH36" i="10" s="1"/>
  <c r="E81" i="24" s="1"/>
  <c r="R36" i="10"/>
  <c r="AA36" i="10" s="1"/>
  <c r="AI36" i="10" s="1"/>
  <c r="F81" i="24" s="1"/>
  <c r="AN36" i="10"/>
  <c r="AM36" i="10"/>
  <c r="G81" i="24" s="1"/>
  <c r="X74" i="10"/>
  <c r="Y74" i="10" s="1"/>
  <c r="O74" i="10"/>
  <c r="S74" i="10" s="1"/>
  <c r="AN74" i="10"/>
  <c r="AM74" i="10"/>
  <c r="V27" i="10"/>
  <c r="AA27" i="10"/>
  <c r="AI27" i="10" s="1"/>
  <c r="O123" i="10"/>
  <c r="S123" i="10" s="1"/>
  <c r="X123" i="10"/>
  <c r="Y123" i="10" s="1"/>
  <c r="AM123" i="10"/>
  <c r="X130" i="10"/>
  <c r="Y130" i="10" s="1"/>
  <c r="O130" i="10"/>
  <c r="S130" i="10" s="1"/>
  <c r="AM130" i="10"/>
  <c r="X114" i="10"/>
  <c r="O114" i="10"/>
  <c r="S114" i="10" s="1"/>
  <c r="AI21" i="10"/>
  <c r="F95" i="24" s="1"/>
  <c r="X8" i="10"/>
  <c r="Y8" i="10" s="1"/>
  <c r="O8" i="10"/>
  <c r="S8" i="10" s="1"/>
  <c r="AM8" i="10"/>
  <c r="AH39" i="10"/>
  <c r="E193" i="23" s="1"/>
  <c r="V21" i="10"/>
  <c r="Z67" i="10"/>
  <c r="AH67" i="10" s="1"/>
  <c r="E160" i="23" s="1"/>
  <c r="AA67" i="10"/>
  <c r="AI67" i="10" s="1"/>
  <c r="F160" i="23" s="1"/>
  <c r="AN67" i="10"/>
  <c r="AA9" i="10"/>
  <c r="AI9" i="10" s="1"/>
  <c r="F245" i="23" s="1"/>
  <c r="Z9" i="10"/>
  <c r="AH9" i="10" s="1"/>
  <c r="E245" i="23" s="1"/>
  <c r="AN9" i="10"/>
  <c r="X129" i="10"/>
  <c r="Y129" i="10" s="1"/>
  <c r="O129" i="10"/>
  <c r="S129" i="10" s="1"/>
  <c r="X34" i="10"/>
  <c r="Y34" i="10" s="1"/>
  <c r="O34" i="10"/>
  <c r="S34" i="10" s="1"/>
  <c r="AM34" i="10"/>
  <c r="G191" i="23" s="1"/>
  <c r="AH140" i="10"/>
  <c r="AA100" i="10"/>
  <c r="AI100" i="10" s="1"/>
  <c r="Z100" i="10"/>
  <c r="AH100" i="10" s="1"/>
  <c r="AN100" i="10"/>
  <c r="O97" i="10"/>
  <c r="S97" i="10" s="1"/>
  <c r="X97" i="10"/>
  <c r="Y97" i="10" s="1"/>
  <c r="AA139" i="10"/>
  <c r="AI139" i="10" s="1"/>
  <c r="AI25" i="10"/>
  <c r="F233" i="23" s="1"/>
  <c r="Z77" i="10"/>
  <c r="AH77" i="10" s="1"/>
  <c r="E166" i="23" s="1"/>
  <c r="X144" i="10"/>
  <c r="Y144" i="10" s="1"/>
  <c r="O144" i="10"/>
  <c r="S144" i="10" s="1"/>
  <c r="AN144" i="10"/>
  <c r="D6" i="16"/>
  <c r="C20" i="15"/>
  <c r="AK5" i="10"/>
  <c r="AJ5" i="10" s="1"/>
  <c r="AI144" i="10"/>
  <c r="U5" i="10"/>
  <c r="AH144" i="10"/>
  <c r="O57" i="10"/>
  <c r="S57" i="10" s="1"/>
  <c r="X57" i="10"/>
  <c r="Y57" i="10" s="1"/>
  <c r="AM57" i="10"/>
  <c r="G134" i="23" s="1"/>
  <c r="AI35" i="10"/>
  <c r="F80" i="24" s="1"/>
  <c r="X136" i="10"/>
  <c r="Y136" i="10" s="1"/>
  <c r="O136" i="10"/>
  <c r="S136" i="10" s="1"/>
  <c r="AM136" i="10"/>
  <c r="Z2" i="10"/>
  <c r="AH2" i="10" s="1"/>
  <c r="U2" i="10"/>
  <c r="Z21" i="10"/>
  <c r="AH21" i="10" s="1"/>
  <c r="E95" i="24" s="1"/>
  <c r="O148" i="10"/>
  <c r="S148" i="10" s="1"/>
  <c r="AM148" i="10"/>
  <c r="X148" i="10"/>
  <c r="Y148" i="10" s="1"/>
  <c r="AA125" i="10"/>
  <c r="AI125" i="10" s="1"/>
  <c r="Z125" i="10"/>
  <c r="AH125" i="10" s="1"/>
  <c r="AN125" i="10"/>
  <c r="AN22" i="10"/>
  <c r="AA22" i="10"/>
  <c r="AI22" i="10" s="1"/>
  <c r="F96" i="24" s="1"/>
  <c r="Z22" i="10"/>
  <c r="AH22" i="10" s="1"/>
  <c r="E96" i="24" s="1"/>
  <c r="H81" i="24"/>
  <c r="AI39" i="10"/>
  <c r="F193" i="23" s="1"/>
  <c r="X110" i="10"/>
  <c r="Y110" i="10" s="1"/>
  <c r="O110" i="10"/>
  <c r="S110" i="10" s="1"/>
  <c r="AM110" i="10"/>
  <c r="AN110" i="10"/>
  <c r="AA138" i="10"/>
  <c r="AI138" i="10" s="1"/>
  <c r="AN138" i="10"/>
  <c r="Z138" i="10"/>
  <c r="AH138" i="10" s="1"/>
  <c r="X17" i="10"/>
  <c r="Y17" i="10" s="1"/>
  <c r="O17" i="10"/>
  <c r="S17" i="10" s="1"/>
  <c r="AM17" i="10"/>
  <c r="Z127" i="10"/>
  <c r="AH127" i="10" s="1"/>
  <c r="CS27" i="11"/>
  <c r="CR27" i="11"/>
  <c r="AA33" i="10"/>
  <c r="AI33" i="10" s="1"/>
  <c r="F190" i="23" s="1"/>
  <c r="Z33" i="10"/>
  <c r="AH33" i="10" s="1"/>
  <c r="E190" i="23" s="1"/>
  <c r="O127" i="10"/>
  <c r="S127" i="10" s="1"/>
  <c r="X127" i="10"/>
  <c r="Y127" i="10" s="1"/>
  <c r="AM127" i="10"/>
  <c r="AN127" i="10"/>
  <c r="AA15" i="10"/>
  <c r="AI15" i="10" s="1"/>
  <c r="F226" i="23" s="1"/>
  <c r="V81" i="10"/>
  <c r="S81" i="10"/>
  <c r="AB81" i="10" s="1"/>
  <c r="AN81" i="10"/>
  <c r="R81" i="10"/>
  <c r="AA81" i="10" s="1"/>
  <c r="AI81" i="10" s="1"/>
  <c r="F67" i="24" s="1"/>
  <c r="Q81" i="10"/>
  <c r="Z81" i="10" s="1"/>
  <c r="AH81" i="10" s="1"/>
  <c r="E67" i="24" s="1"/>
  <c r="AM81" i="10"/>
  <c r="G67" i="24" s="1"/>
  <c r="X2" i="10"/>
  <c r="Y2" i="10" s="1"/>
  <c r="O2" i="10"/>
  <c r="S2" i="10" s="1"/>
  <c r="AM2" i="10"/>
  <c r="G240" i="23" s="1"/>
  <c r="AN2" i="10"/>
  <c r="X27" i="10"/>
  <c r="Y27" i="10" s="1"/>
  <c r="O27" i="10"/>
  <c r="S27" i="10" s="1"/>
  <c r="AM27" i="10"/>
  <c r="Z165" i="10"/>
  <c r="AH165" i="10" s="1"/>
  <c r="O11" i="10"/>
  <c r="S11" i="10" s="1"/>
  <c r="X11" i="10"/>
  <c r="Y11" i="10" s="1"/>
  <c r="AM11" i="10"/>
  <c r="G224" i="23" s="1"/>
  <c r="X120" i="10"/>
  <c r="Y120" i="10" s="1"/>
  <c r="O120" i="10"/>
  <c r="S120" i="10" s="1"/>
  <c r="O78" i="10"/>
  <c r="S78" i="10" s="1"/>
  <c r="X78" i="10"/>
  <c r="Y78" i="10" s="1"/>
  <c r="O53" i="10"/>
  <c r="S53" i="10" s="1"/>
  <c r="X53" i="10"/>
  <c r="Y53" i="10" s="1"/>
  <c r="AN53" i="10"/>
  <c r="AN11" i="10"/>
  <c r="Z89" i="10"/>
  <c r="AH89" i="10" s="1"/>
  <c r="E210" i="23" s="1"/>
  <c r="AN89" i="10"/>
  <c r="AA89" i="10"/>
  <c r="AI89" i="10" s="1"/>
  <c r="F210" i="23" s="1"/>
  <c r="O133" i="10"/>
  <c r="S133" i="10" s="1"/>
  <c r="X133" i="10"/>
  <c r="Y133" i="10" s="1"/>
  <c r="O32" i="10"/>
  <c r="S32" i="10" s="1"/>
  <c r="X32" i="10"/>
  <c r="Y32" i="10" s="1"/>
  <c r="AN69" i="10"/>
  <c r="R69" i="10"/>
  <c r="AA69" i="10" s="1"/>
  <c r="AI69" i="10" s="1"/>
  <c r="F65" i="24" s="1"/>
  <c r="Q69" i="10"/>
  <c r="Z69" i="10" s="1"/>
  <c r="AH69" i="10" s="1"/>
  <c r="E65" i="24" s="1"/>
  <c r="AM69" i="10"/>
  <c r="G65" i="24" s="1"/>
  <c r="AA3" i="10"/>
  <c r="AI3" i="10" s="1"/>
  <c r="F241" i="23" s="1"/>
  <c r="Z3" i="10"/>
  <c r="AH3" i="10" s="1"/>
  <c r="E241" i="23" s="1"/>
  <c r="AN3" i="10"/>
  <c r="H55" i="24"/>
  <c r="AA162" i="10"/>
  <c r="AI162" i="10" s="1"/>
  <c r="Z162" i="10"/>
  <c r="AH162" i="10" s="1"/>
  <c r="AN162" i="10"/>
  <c r="AH65" i="10"/>
  <c r="E158" i="23" s="1"/>
  <c r="O145" i="10"/>
  <c r="S145" i="10" s="1"/>
  <c r="X145" i="10"/>
  <c r="Y145" i="10" s="1"/>
  <c r="AM145" i="10"/>
  <c r="O71" i="10"/>
  <c r="S71" i="10" s="1"/>
  <c r="AM71" i="10"/>
  <c r="X71" i="10"/>
  <c r="Y71" i="10" s="1"/>
  <c r="O72" i="10"/>
  <c r="S72" i="10" s="1"/>
  <c r="X72" i="10"/>
  <c r="Y72" i="10" s="1"/>
  <c r="AN72" i="10"/>
  <c r="U46" i="10"/>
  <c r="R46" i="10"/>
  <c r="AA46" i="10" s="1"/>
  <c r="AI46" i="10" s="1"/>
  <c r="Q46" i="10"/>
  <c r="Z46" i="10" s="1"/>
  <c r="AH46" i="10" s="1"/>
  <c r="S46" i="10"/>
  <c r="AB46" i="10" s="1"/>
  <c r="AN46" i="10"/>
  <c r="AM46" i="10"/>
  <c r="AH92" i="10"/>
  <c r="E213" i="23" s="1"/>
  <c r="AH151" i="10"/>
  <c r="AH64" i="10"/>
  <c r="E157" i="23" s="1"/>
  <c r="X22" i="10"/>
  <c r="Y22" i="10" s="1"/>
  <c r="O22" i="10"/>
  <c r="S22" i="10" s="1"/>
  <c r="AH115" i="10"/>
  <c r="E2" i="24"/>
  <c r="X122" i="10"/>
  <c r="Y122" i="10" s="1"/>
  <c r="O122" i="10"/>
  <c r="S122" i="10" s="1"/>
  <c r="AM122" i="10"/>
  <c r="O73" i="10"/>
  <c r="S73" i="10" s="1"/>
  <c r="X73" i="10"/>
  <c r="Y73" i="10" s="1"/>
  <c r="AM73" i="10"/>
  <c r="G163" i="23" s="1"/>
  <c r="X39" i="10"/>
  <c r="Y39" i="10" s="1"/>
  <c r="O39" i="10"/>
  <c r="S39" i="10" s="1"/>
  <c r="AN39" i="10"/>
  <c r="AA118" i="10"/>
  <c r="AI118" i="10" s="1"/>
  <c r="Z118" i="10"/>
  <c r="AH118" i="10" s="1"/>
  <c r="Z145" i="10"/>
  <c r="AH145" i="10" s="1"/>
  <c r="X166" i="10"/>
  <c r="Y166" i="10" s="1"/>
  <c r="O166" i="10"/>
  <c r="S166" i="10" s="1"/>
  <c r="AM166" i="10"/>
  <c r="AI151" i="10"/>
  <c r="AN156" i="10"/>
  <c r="AA156" i="10"/>
  <c r="AI156" i="10" s="1"/>
  <c r="Z156" i="10"/>
  <c r="AH156" i="10" s="1"/>
  <c r="AI65" i="10"/>
  <c r="F158" i="23" s="1"/>
  <c r="AI115" i="10"/>
  <c r="O88" i="10"/>
  <c r="X88" i="10"/>
  <c r="O58" i="10"/>
  <c r="X58" i="10"/>
  <c r="D165" i="16"/>
  <c r="AK164" i="10"/>
  <c r="AJ164" i="10" s="1"/>
  <c r="AI4" i="10"/>
  <c r="F242" i="23" s="1"/>
  <c r="O142" i="10"/>
  <c r="S142" i="10" s="1"/>
  <c r="X142" i="10"/>
  <c r="Y142" i="10" s="1"/>
  <c r="AA126" i="10"/>
  <c r="AI126" i="10" s="1"/>
  <c r="AN126" i="10"/>
  <c r="Z126" i="10"/>
  <c r="AH126" i="10" s="1"/>
  <c r="Z57" i="10"/>
  <c r="AH57" i="10" s="1"/>
  <c r="E134" i="23" s="1"/>
  <c r="AA57" i="10"/>
  <c r="AI57" i="10" s="1"/>
  <c r="F134" i="23" s="1"/>
  <c r="X7" i="10"/>
  <c r="Y7" i="10" s="1"/>
  <c r="O7" i="10"/>
  <c r="S7" i="10" s="1"/>
  <c r="X124" i="10"/>
  <c r="Y124" i="10" s="1"/>
  <c r="AN124" i="10"/>
  <c r="AM124" i="10"/>
  <c r="O124" i="10"/>
  <c r="S124" i="10" s="1"/>
  <c r="O66" i="10"/>
  <c r="S66" i="10" s="1"/>
  <c r="X66" i="10"/>
  <c r="H67" i="24"/>
  <c r="V164" i="10"/>
  <c r="AH148" i="10"/>
  <c r="AN136" i="10"/>
  <c r="X163" i="10"/>
  <c r="O163" i="10"/>
  <c r="O10" i="10"/>
  <c r="S10" i="10" s="1"/>
  <c r="X10" i="10"/>
  <c r="Y10" i="10" s="1"/>
  <c r="O101" i="10"/>
  <c r="S101" i="10" s="1"/>
  <c r="AN101" i="10"/>
  <c r="AM101" i="10"/>
  <c r="X101" i="10"/>
  <c r="Y101" i="10" s="1"/>
  <c r="X99" i="10"/>
  <c r="O99" i="10"/>
  <c r="S99" i="10" s="1"/>
  <c r="V70" i="10"/>
  <c r="AA82" i="10"/>
  <c r="AI82" i="10" s="1"/>
  <c r="F169" i="23" s="1"/>
  <c r="O51" i="10"/>
  <c r="X51" i="10"/>
  <c r="AA74" i="10"/>
  <c r="AI74" i="10" s="1"/>
  <c r="V74" i="10"/>
  <c r="H165" i="23"/>
  <c r="X76" i="10"/>
  <c r="Z12" i="10"/>
  <c r="AH12" i="10" s="1"/>
  <c r="E225" i="23" s="1"/>
  <c r="AA12" i="10"/>
  <c r="AI12" i="10" s="1"/>
  <c r="F225" i="23" s="1"/>
  <c r="Z104" i="10"/>
  <c r="AH104" i="10" s="1"/>
  <c r="AA104" i="10"/>
  <c r="AI104" i="10" s="1"/>
  <c r="X56" i="10"/>
  <c r="Y56" i="10" s="1"/>
  <c r="O56" i="10"/>
  <c r="S56" i="10" s="1"/>
  <c r="X60" i="10"/>
  <c r="Y60" i="10" s="1"/>
  <c r="O60" i="10"/>
  <c r="S60" i="10" s="1"/>
  <c r="X41" i="10"/>
  <c r="Y41" i="10" s="1"/>
  <c r="O41" i="10"/>
  <c r="S41" i="10" s="1"/>
  <c r="AN41" i="10"/>
  <c r="AA122" i="10"/>
  <c r="AI122" i="10" s="1"/>
  <c r="Z122" i="10"/>
  <c r="AH122" i="10" s="1"/>
  <c r="O151" i="10"/>
  <c r="S151" i="10" s="1"/>
  <c r="X151" i="10"/>
  <c r="Y151" i="10" s="1"/>
  <c r="AM151" i="10"/>
  <c r="AA92" i="10"/>
  <c r="AI92" i="10" s="1"/>
  <c r="F213" i="23" s="1"/>
  <c r="V92" i="10"/>
  <c r="Y50" i="10"/>
  <c r="AM50" i="10"/>
  <c r="G53" i="24" s="1"/>
  <c r="AN50" i="10"/>
  <c r="Q50" i="10"/>
  <c r="Z50" i="10" s="1"/>
  <c r="AH50" i="10" s="1"/>
  <c r="E53" i="24" s="1"/>
  <c r="U50" i="10"/>
  <c r="S50" i="10"/>
  <c r="AB50" i="10" s="1"/>
  <c r="R50" i="10"/>
  <c r="AA50" i="10" s="1"/>
  <c r="AI50" i="10" s="1"/>
  <c r="F53" i="24" s="1"/>
  <c r="AM7" i="10"/>
  <c r="G244" i="23" s="1"/>
  <c r="AI113" i="10"/>
  <c r="AN7" i="10"/>
  <c r="Z137" i="10"/>
  <c r="AH137" i="10" s="1"/>
  <c r="AA137" i="10"/>
  <c r="AI137" i="10" s="1"/>
  <c r="AM44" i="10"/>
  <c r="G52" i="24" s="1"/>
  <c r="R44" i="10"/>
  <c r="AA44" i="10" s="1"/>
  <c r="AI44" i="10" s="1"/>
  <c r="F52" i="24" s="1"/>
  <c r="Q44" i="10"/>
  <c r="Z44" i="10" s="1"/>
  <c r="AH44" i="10" s="1"/>
  <c r="E52" i="24" s="1"/>
  <c r="AN44" i="10"/>
  <c r="V44" i="10"/>
  <c r="X65" i="10"/>
  <c r="Y65" i="10" s="1"/>
  <c r="O65" i="10"/>
  <c r="S65" i="10" s="1"/>
  <c r="X81" i="10"/>
  <c r="Y81" i="10" s="1"/>
  <c r="O81" i="10"/>
  <c r="D20" i="15"/>
  <c r="X135" i="10"/>
  <c r="Y135" i="10" s="1"/>
  <c r="O135" i="10"/>
  <c r="S135" i="10" s="1"/>
  <c r="H215" i="23"/>
  <c r="Q82" i="10"/>
  <c r="Z82" i="10" s="1"/>
  <c r="AH82" i="10" s="1"/>
  <c r="E169" i="23" s="1"/>
  <c r="Y82" i="10"/>
  <c r="V82" i="10"/>
  <c r="AN82" i="10"/>
  <c r="R82" i="10"/>
  <c r="AM82" i="10"/>
  <c r="G169" i="23" s="1"/>
  <c r="X98" i="10"/>
  <c r="Y98" i="10" s="1"/>
  <c r="O98" i="10"/>
  <c r="S98" i="10" s="1"/>
  <c r="X128" i="10"/>
  <c r="Y128" i="10" s="1"/>
  <c r="O128" i="10"/>
  <c r="S128" i="10" s="1"/>
  <c r="Q24" i="10"/>
  <c r="Z24" i="10" s="1"/>
  <c r="AH24" i="10" s="1"/>
  <c r="E232" i="23" s="1"/>
  <c r="AM24" i="10"/>
  <c r="G232" i="23" s="1"/>
  <c r="S24" i="10"/>
  <c r="AB24" i="10" s="1"/>
  <c r="Y24" i="10"/>
  <c r="AN24" i="10"/>
  <c r="R24" i="10"/>
  <c r="AA24" i="10" s="1"/>
  <c r="AI24" i="10" s="1"/>
  <c r="F232" i="23" s="1"/>
  <c r="F240" i="23"/>
  <c r="H53" i="24"/>
  <c r="X132" i="10"/>
  <c r="Y132" i="10" s="1"/>
  <c r="O132" i="10"/>
  <c r="S132" i="10" s="1"/>
  <c r="AN132" i="10"/>
  <c r="AM132" i="10"/>
  <c r="AA55" i="10"/>
  <c r="AI55" i="10" s="1"/>
  <c r="F54" i="24" s="1"/>
  <c r="Z55" i="10"/>
  <c r="AH55" i="10" s="1"/>
  <c r="E54" i="24" s="1"/>
  <c r="AA20" i="10"/>
  <c r="AI20" i="10" s="1"/>
  <c r="F230" i="23" s="1"/>
  <c r="Z20" i="10"/>
  <c r="AH20" i="10" s="1"/>
  <c r="E230" i="23" s="1"/>
  <c r="O77" i="10"/>
  <c r="S77" i="10" s="1"/>
  <c r="X77" i="10"/>
  <c r="Y77" i="10" s="1"/>
  <c r="X126" i="10"/>
  <c r="Y126" i="10" s="1"/>
  <c r="O126" i="10"/>
  <c r="S126" i="10" s="1"/>
  <c r="X25" i="10"/>
  <c r="Y25" i="10" s="1"/>
  <c r="O25" i="10"/>
  <c r="S25" i="10" s="1"/>
  <c r="AA161" i="10"/>
  <c r="AI161" i="10" s="1"/>
  <c r="Z161" i="10"/>
  <c r="AH161" i="10" s="1"/>
  <c r="O63" i="10"/>
  <c r="S63" i="10" s="1"/>
  <c r="X63" i="10"/>
  <c r="Y63" i="10" s="1"/>
  <c r="O67" i="10"/>
  <c r="S67" i="10" s="1"/>
  <c r="X67" i="10"/>
  <c r="Y67" i="10" s="1"/>
  <c r="X131" i="10"/>
  <c r="Y131" i="10" s="1"/>
  <c r="O131" i="10"/>
  <c r="S131" i="10" s="1"/>
  <c r="O70" i="10"/>
  <c r="S70" i="10" s="1"/>
  <c r="X70" i="10"/>
  <c r="Y70" i="10" s="1"/>
  <c r="H168" i="23"/>
  <c r="X49" i="10"/>
  <c r="Y49" i="10" s="1"/>
  <c r="O49" i="10"/>
  <c r="S49" i="10" s="1"/>
  <c r="AM14" i="10"/>
  <c r="G94" i="24" s="1"/>
  <c r="BR164" i="16"/>
  <c r="AV164" i="16"/>
  <c r="Z164" i="16"/>
  <c r="BT164" i="16"/>
  <c r="AW164" i="16"/>
  <c r="Y164" i="16"/>
  <c r="BZ164" i="16"/>
  <c r="BB164" i="16"/>
  <c r="AD164" i="16"/>
  <c r="F164" i="16"/>
  <c r="BY164" i="16"/>
  <c r="AZ164" i="16"/>
  <c r="AA164" i="16"/>
  <c r="BP164" i="16"/>
  <c r="AP164" i="16"/>
  <c r="P164" i="16"/>
  <c r="CE164" i="16"/>
  <c r="BE164" i="16"/>
  <c r="AE164" i="16"/>
  <c r="BL164" i="16"/>
  <c r="AJ164" i="16"/>
  <c r="H164" i="16"/>
  <c r="BN164" i="16"/>
  <c r="AK164" i="16"/>
  <c r="G164" i="16"/>
  <c r="CI164" i="16"/>
  <c r="BD164" i="16"/>
  <c r="V164" i="16"/>
  <c r="BI164" i="16"/>
  <c r="AB164" i="16"/>
  <c r="BV164" i="16"/>
  <c r="AM164" i="16"/>
  <c r="BC164" i="16"/>
  <c r="S164" i="16"/>
  <c r="BU164" i="16"/>
  <c r="AH164" i="16"/>
  <c r="BS164" i="16"/>
  <c r="AG164" i="16"/>
  <c r="AY164" i="16"/>
  <c r="N164" i="16"/>
  <c r="CG164" i="16"/>
  <c r="AQ164" i="16"/>
  <c r="CF164" i="16"/>
  <c r="AO164" i="16"/>
  <c r="CD164" i="16"/>
  <c r="AN164" i="16"/>
  <c r="BK164" i="16"/>
  <c r="R164" i="16"/>
  <c r="BF164" i="16"/>
  <c r="E164" i="16"/>
  <c r="BA164" i="16"/>
  <c r="AX164" i="16"/>
  <c r="CC164" i="16"/>
  <c r="X164" i="16"/>
  <c r="CA164" i="16"/>
  <c r="U164" i="16"/>
  <c r="CB164" i="16"/>
  <c r="L164" i="16"/>
  <c r="BM164" i="16"/>
  <c r="BJ164" i="16"/>
  <c r="BH164" i="16"/>
  <c r="AC164" i="16"/>
  <c r="AT164" i="16"/>
  <c r="W164" i="16"/>
  <c r="BO164" i="16"/>
  <c r="BG164" i="16"/>
  <c r="AU164" i="16"/>
  <c r="M164" i="16"/>
  <c r="CJ164" i="16"/>
  <c r="CH164" i="16"/>
  <c r="BX164" i="16"/>
  <c r="AI164" i="16"/>
  <c r="BW164" i="16"/>
  <c r="BQ164" i="16"/>
  <c r="J164" i="16"/>
  <c r="K164" i="16"/>
  <c r="I164" i="16"/>
  <c r="AS164" i="16"/>
  <c r="Q164" i="16"/>
  <c r="O164" i="16"/>
  <c r="AR164" i="16"/>
  <c r="T164" i="16"/>
  <c r="AL164" i="16"/>
  <c r="AF164" i="16"/>
  <c r="Z28" i="10"/>
  <c r="AH28" i="10" s="1"/>
  <c r="X69" i="10"/>
  <c r="Y69" i="10" s="1"/>
  <c r="O69" i="10"/>
  <c r="S69" i="10" s="1"/>
  <c r="X100" i="10"/>
  <c r="Y100" i="10" s="1"/>
  <c r="O100" i="10"/>
  <c r="S100" i="10" s="1"/>
  <c r="X29" i="10"/>
  <c r="Y29" i="10" s="1"/>
  <c r="O29" i="10"/>
  <c r="S29" i="10" s="1"/>
  <c r="X62" i="10"/>
  <c r="Y62" i="10" s="1"/>
  <c r="O62" i="10"/>
  <c r="O85" i="10"/>
  <c r="X85" i="10"/>
  <c r="X33" i="10"/>
  <c r="Y33" i="10" s="1"/>
  <c r="AM33" i="10"/>
  <c r="G190" i="23" s="1"/>
  <c r="O33" i="10"/>
  <c r="S33" i="10" s="1"/>
  <c r="X94" i="10"/>
  <c r="Y94" i="10" s="1"/>
  <c r="O94" i="10"/>
  <c r="S94" i="10" s="1"/>
  <c r="O48" i="10"/>
  <c r="S48" i="10" s="1"/>
  <c r="AM48" i="10"/>
  <c r="G127" i="23" s="1"/>
  <c r="X48" i="10"/>
  <c r="Y48" i="10" s="1"/>
  <c r="AA18" i="10"/>
  <c r="AI18" i="10" s="1"/>
  <c r="F228" i="23" s="1"/>
  <c r="Z18" i="10"/>
  <c r="AH18" i="10" s="1"/>
  <c r="E228" i="23" s="1"/>
  <c r="CR6" i="11"/>
  <c r="CS6" i="11"/>
  <c r="AA17" i="10"/>
  <c r="AI17" i="10" s="1"/>
  <c r="Z17" i="10"/>
  <c r="AH17" i="10" s="1"/>
  <c r="AN17" i="10"/>
  <c r="AI14" i="10"/>
  <c r="F94" i="24" s="1"/>
  <c r="X59" i="10"/>
  <c r="Y59" i="10" s="1"/>
  <c r="O59" i="10"/>
  <c r="S59" i="10" s="1"/>
  <c r="O154" i="10"/>
  <c r="X154" i="10"/>
  <c r="X6" i="10"/>
  <c r="Y6" i="10" s="1"/>
  <c r="O6" i="10"/>
  <c r="S6" i="10" s="1"/>
  <c r="O115" i="10"/>
  <c r="S115" i="10" s="1"/>
  <c r="X115" i="10"/>
  <c r="Y115" i="10" s="1"/>
  <c r="AA163" i="10"/>
  <c r="AI163" i="10" s="1"/>
  <c r="Z163" i="10"/>
  <c r="AH163" i="10" s="1"/>
  <c r="AN163" i="10"/>
  <c r="AN70" i="10"/>
  <c r="AH167" i="10"/>
  <c r="X43" i="10"/>
  <c r="Y43" i="10" s="1"/>
  <c r="O43" i="10"/>
  <c r="S43" i="10" s="1"/>
  <c r="X165" i="10"/>
  <c r="Y165" i="10" s="1"/>
  <c r="O165" i="10"/>
  <c r="S165" i="10" s="1"/>
  <c r="BR160" i="16"/>
  <c r="AV160" i="16"/>
  <c r="Z160" i="16"/>
  <c r="BZ160" i="16"/>
  <c r="BC160" i="16"/>
  <c r="AF160" i="16"/>
  <c r="I160" i="16"/>
  <c r="BO160" i="16"/>
  <c r="AQ160" i="16"/>
  <c r="S160" i="16"/>
  <c r="BW160" i="16"/>
  <c r="AX160" i="16"/>
  <c r="X160" i="16"/>
  <c r="BY160" i="16"/>
  <c r="AY160" i="16"/>
  <c r="W160" i="16"/>
  <c r="BK160" i="16"/>
  <c r="AK160" i="16"/>
  <c r="K160" i="16"/>
  <c r="BN160" i="16"/>
  <c r="AL160" i="16"/>
  <c r="H160" i="16"/>
  <c r="CE160" i="16"/>
  <c r="BA160" i="16"/>
  <c r="U160" i="16"/>
  <c r="CI160" i="16"/>
  <c r="BE160" i="16"/>
  <c r="Y160" i="16"/>
  <c r="CA160" i="16"/>
  <c r="AR160" i="16"/>
  <c r="L160" i="16"/>
  <c r="BU160" i="16"/>
  <c r="AM160" i="16"/>
  <c r="BF160" i="16"/>
  <c r="T160" i="16"/>
  <c r="BX160" i="16"/>
  <c r="AJ160" i="16"/>
  <c r="BV160" i="16"/>
  <c r="AI160" i="16"/>
  <c r="BG160" i="16"/>
  <c r="Q160" i="16"/>
  <c r="CD160" i="16"/>
  <c r="AH160" i="16"/>
  <c r="CC160" i="16"/>
  <c r="AG160" i="16"/>
  <c r="CB160" i="16"/>
  <c r="AE160" i="16"/>
  <c r="BH160" i="16"/>
  <c r="N160" i="16"/>
  <c r="CF160" i="16"/>
  <c r="AA160" i="16"/>
  <c r="BT160" i="16"/>
  <c r="V160" i="16"/>
  <c r="BS160" i="16"/>
  <c r="R160" i="16"/>
  <c r="AZ160" i="16"/>
  <c r="AU160" i="16"/>
  <c r="CG160" i="16"/>
  <c r="G160" i="16"/>
  <c r="AT160" i="16"/>
  <c r="AS160" i="16"/>
  <c r="AP160" i="16"/>
  <c r="CJ160" i="16"/>
  <c r="J160" i="16"/>
  <c r="AO160" i="16"/>
  <c r="O160" i="16"/>
  <c r="M160" i="16"/>
  <c r="F160" i="16"/>
  <c r="E160" i="16"/>
  <c r="BL160" i="16"/>
  <c r="BM160" i="16"/>
  <c r="BJ160" i="16"/>
  <c r="BI160" i="16"/>
  <c r="AC160" i="16"/>
  <c r="BD160" i="16"/>
  <c r="BQ160" i="16"/>
  <c r="AW160" i="16"/>
  <c r="AN160" i="16"/>
  <c r="AD160" i="16"/>
  <c r="BP160" i="16"/>
  <c r="BB160" i="16"/>
  <c r="P160" i="16"/>
  <c r="AB160" i="16"/>
  <c r="CH160" i="16"/>
  <c r="X139" i="10"/>
  <c r="Y139" i="10" s="1"/>
  <c r="O139" i="10"/>
  <c r="S139" i="10" s="1"/>
  <c r="H124" i="23"/>
  <c r="O161" i="10"/>
  <c r="S161" i="10" s="1"/>
  <c r="X161" i="10"/>
  <c r="Y161" i="10" s="1"/>
  <c r="AM161" i="10"/>
  <c r="AA142" i="10"/>
  <c r="AI142" i="10" s="1"/>
  <c r="Z142" i="10"/>
  <c r="AH142" i="10" s="1"/>
  <c r="O83" i="10"/>
  <c r="S83" i="10" s="1"/>
  <c r="X83" i="10"/>
  <c r="Y83" i="10" s="1"/>
  <c r="R58" i="10"/>
  <c r="AA58" i="10" s="1"/>
  <c r="AI58" i="10" s="1"/>
  <c r="F135" i="23" s="1"/>
  <c r="Q58" i="10"/>
  <c r="Z58" i="10" s="1"/>
  <c r="AH58" i="10" s="1"/>
  <c r="E135" i="23" s="1"/>
  <c r="AN58" i="10"/>
  <c r="AM58" i="10"/>
  <c r="G135" i="23" s="1"/>
  <c r="S58" i="10"/>
  <c r="AB58" i="10" s="1"/>
  <c r="Y58" i="10"/>
  <c r="Q121" i="10"/>
  <c r="Z121" i="10" s="1"/>
  <c r="AH121" i="10" s="1"/>
  <c r="R121" i="10"/>
  <c r="AA121" i="10" s="1"/>
  <c r="AI121" i="10" s="1"/>
  <c r="AN121" i="10"/>
  <c r="AM121" i="10"/>
  <c r="U45" i="10"/>
  <c r="Y45" i="10"/>
  <c r="Q45" i="10"/>
  <c r="AM45" i="10"/>
  <c r="G124" i="23" s="1"/>
  <c r="AN45" i="10"/>
  <c r="S45" i="10"/>
  <c r="AB45" i="10" s="1"/>
  <c r="R45" i="10"/>
  <c r="X14" i="10"/>
  <c r="Y14" i="10" s="1"/>
  <c r="O14" i="10"/>
  <c r="S14" i="10" s="1"/>
  <c r="O84" i="10"/>
  <c r="S84" i="10" s="1"/>
  <c r="X84" i="10"/>
  <c r="Y84" i="10" s="1"/>
  <c r="AM84" i="10"/>
  <c r="G171" i="23" s="1"/>
  <c r="O147" i="10"/>
  <c r="S147" i="10" s="1"/>
  <c r="X147" i="10"/>
  <c r="Y147" i="10" s="1"/>
  <c r="O96" i="10"/>
  <c r="X96" i="10"/>
  <c r="O55" i="10"/>
  <c r="S55" i="10" s="1"/>
  <c r="X55" i="10"/>
  <c r="Y55" i="10" s="1"/>
  <c r="X19" i="10"/>
  <c r="Y19" i="10" s="1"/>
  <c r="O19" i="10"/>
  <c r="S19" i="10" s="1"/>
  <c r="AM19" i="10"/>
  <c r="G229" i="23" s="1"/>
  <c r="AN19" i="10"/>
  <c r="R42" i="10"/>
  <c r="AA42" i="10" s="1"/>
  <c r="AI42" i="10" s="1"/>
  <c r="F122" i="23" s="1"/>
  <c r="Q42" i="10"/>
  <c r="Z42" i="10" s="1"/>
  <c r="AH42" i="10" s="1"/>
  <c r="E122" i="23" s="1"/>
  <c r="U42" i="10"/>
  <c r="AM42" i="10"/>
  <c r="G122" i="23" s="1"/>
  <c r="AN42" i="10"/>
  <c r="O150" i="10"/>
  <c r="S150" i="10" s="1"/>
  <c r="X150" i="10"/>
  <c r="Y150" i="10" s="1"/>
  <c r="O79" i="10"/>
  <c r="S79" i="10" s="1"/>
  <c r="X79" i="10"/>
  <c r="Y79" i="10" s="1"/>
  <c r="X61" i="10"/>
  <c r="Y61" i="10" s="1"/>
  <c r="O61" i="10"/>
  <c r="S61" i="10" s="1"/>
  <c r="O152" i="10"/>
  <c r="S152" i="10" s="1"/>
  <c r="X152" i="10"/>
  <c r="Y152" i="10" s="1"/>
  <c r="AM152" i="10"/>
  <c r="O121" i="10"/>
  <c r="S121" i="10" s="1"/>
  <c r="X121" i="10"/>
  <c r="Y121" i="10" s="1"/>
  <c r="AI134" i="10"/>
  <c r="X149" i="10"/>
  <c r="Y149" i="10" s="1"/>
  <c r="O149" i="10"/>
  <c r="S149" i="10" s="1"/>
  <c r="AM149" i="10"/>
  <c r="X45" i="10"/>
  <c r="O45" i="10"/>
  <c r="Z150" i="10"/>
  <c r="AH150" i="10" s="1"/>
  <c r="AA150" i="10"/>
  <c r="AI150" i="10" s="1"/>
  <c r="Z61" i="10"/>
  <c r="AH61" i="10" s="1"/>
  <c r="E155" i="23" s="1"/>
  <c r="AA61" i="10"/>
  <c r="AI61" i="10" s="1"/>
  <c r="F155" i="23" s="1"/>
  <c r="BR163" i="16"/>
  <c r="AV163" i="16"/>
  <c r="Z163" i="16"/>
  <c r="BO163" i="16"/>
  <c r="AR163" i="16"/>
  <c r="U163" i="16"/>
  <c r="BQ163" i="16"/>
  <c r="AS163" i="16"/>
  <c r="T163" i="16"/>
  <c r="CJ163" i="16"/>
  <c r="BK163" i="16"/>
  <c r="AL163" i="16"/>
  <c r="M163" i="16"/>
  <c r="BZ163" i="16"/>
  <c r="AZ163" i="16"/>
  <c r="Y163" i="16"/>
  <c r="BL163" i="16"/>
  <c r="AK163" i="16"/>
  <c r="K163" i="16"/>
  <c r="BM163" i="16"/>
  <c r="AI163" i="16"/>
  <c r="G163" i="16"/>
  <c r="BI163" i="16"/>
  <c r="AF163" i="16"/>
  <c r="CB163" i="16"/>
  <c r="AW163" i="16"/>
  <c r="P163" i="16"/>
  <c r="CD163" i="16"/>
  <c r="AX163" i="16"/>
  <c r="O163" i="16"/>
  <c r="BD163" i="16"/>
  <c r="V163" i="16"/>
  <c r="BV163" i="16"/>
  <c r="AM163" i="16"/>
  <c r="CE163" i="16"/>
  <c r="AQ163" i="16"/>
  <c r="F163" i="16"/>
  <c r="CC163" i="16"/>
  <c r="AP163" i="16"/>
  <c r="E163" i="16"/>
  <c r="BJ163" i="16"/>
  <c r="AA163" i="16"/>
  <c r="CG163" i="16"/>
  <c r="AN163" i="16"/>
  <c r="CF163" i="16"/>
  <c r="AJ163" i="16"/>
  <c r="CA163" i="16"/>
  <c r="AH163" i="16"/>
  <c r="BH163" i="16"/>
  <c r="R163" i="16"/>
  <c r="AE163" i="16"/>
  <c r="CI163" i="16"/>
  <c r="AD163" i="16"/>
  <c r="CH163" i="16"/>
  <c r="AC163" i="16"/>
  <c r="BG163" i="16"/>
  <c r="I163" i="16"/>
  <c r="BE163" i="16"/>
  <c r="X163" i="16"/>
  <c r="BW163" i="16"/>
  <c r="H163" i="16"/>
  <c r="BU163" i="16"/>
  <c r="BT163" i="16"/>
  <c r="AU163" i="16"/>
  <c r="BA163" i="16"/>
  <c r="W163" i="16"/>
  <c r="BB163" i="16"/>
  <c r="AY163" i="16"/>
  <c r="AT163" i="16"/>
  <c r="BC163" i="16"/>
  <c r="AO163" i="16"/>
  <c r="AG163" i="16"/>
  <c r="J163" i="16"/>
  <c r="N163" i="16"/>
  <c r="L163" i="16"/>
  <c r="BY163" i="16"/>
  <c r="BX163" i="16"/>
  <c r="AB163" i="16"/>
  <c r="S163" i="16"/>
  <c r="Q163" i="16"/>
  <c r="BP163" i="16"/>
  <c r="BF163" i="16"/>
  <c r="BS163" i="16"/>
  <c r="BN163" i="16"/>
  <c r="O140" i="10"/>
  <c r="S140" i="10" s="1"/>
  <c r="X140" i="10"/>
  <c r="Y140" i="10" s="1"/>
  <c r="AM140" i="10"/>
  <c r="X52" i="10"/>
  <c r="Y52" i="10" s="1"/>
  <c r="O52" i="10"/>
  <c r="S52" i="10" s="1"/>
  <c r="AN52" i="10"/>
  <c r="AM52" i="10"/>
  <c r="G130" i="23" s="1"/>
  <c r="AI149" i="10"/>
  <c r="D155" i="16"/>
  <c r="AK154" i="10"/>
  <c r="AJ154" i="10" s="1"/>
  <c r="O35" i="10"/>
  <c r="S35" i="10" s="1"/>
  <c r="X35" i="10"/>
  <c r="Y35" i="10" s="1"/>
  <c r="AH11" i="10"/>
  <c r="E224" i="23" s="1"/>
  <c r="O167" i="10"/>
  <c r="S167" i="10" s="1"/>
  <c r="X167" i="10"/>
  <c r="Y167" i="10" s="1"/>
  <c r="AM167" i="10"/>
  <c r="AA94" i="10"/>
  <c r="AI94" i="10" s="1"/>
  <c r="F86" i="24" s="1"/>
  <c r="V94" i="10"/>
  <c r="X38" i="10"/>
  <c r="Y38" i="10" s="1"/>
  <c r="O38" i="10"/>
  <c r="S38" i="10" s="1"/>
  <c r="O26" i="10"/>
  <c r="S26" i="10" s="1"/>
  <c r="X26" i="10"/>
  <c r="Y26" i="10" s="1"/>
  <c r="AM26" i="10"/>
  <c r="G234" i="23" s="1"/>
  <c r="H65" i="24"/>
  <c r="O46" i="10"/>
  <c r="X46" i="10"/>
  <c r="Y46" i="10" s="1"/>
  <c r="AA30" i="10"/>
  <c r="AI30" i="10" s="1"/>
  <c r="F79" i="24" s="1"/>
  <c r="Z30" i="10"/>
  <c r="AH30" i="10" s="1"/>
  <c r="E79" i="24" s="1"/>
  <c r="AN30" i="10"/>
  <c r="O102" i="10"/>
  <c r="X102" i="10"/>
  <c r="X143" i="10"/>
  <c r="Y143" i="10" s="1"/>
  <c r="O143" i="10"/>
  <c r="S143" i="10" s="1"/>
  <c r="O36" i="10"/>
  <c r="S36" i="10" s="1"/>
  <c r="X36" i="10"/>
  <c r="Y36" i="10" s="1"/>
  <c r="O18" i="10"/>
  <c r="S18" i="10" s="1"/>
  <c r="X18" i="10"/>
  <c r="Y18" i="10" s="1"/>
  <c r="O42" i="10"/>
  <c r="S42" i="10" s="1"/>
  <c r="X42" i="10"/>
  <c r="Y42" i="10" s="1"/>
  <c r="O82" i="10"/>
  <c r="S82" i="10" s="1"/>
  <c r="X82" i="10"/>
  <c r="Z4" i="10"/>
  <c r="AH4" i="10" s="1"/>
  <c r="E242" i="23" s="1"/>
  <c r="AN165" i="10"/>
  <c r="X44" i="10"/>
  <c r="Y44" i="10" s="1"/>
  <c r="O44" i="10"/>
  <c r="S44" i="10" s="1"/>
  <c r="AA29" i="10"/>
  <c r="AI29" i="10" s="1"/>
  <c r="F236" i="23" s="1"/>
  <c r="Z29" i="10"/>
  <c r="AH29" i="10" s="1"/>
  <c r="E236" i="23" s="1"/>
  <c r="AN29" i="10"/>
  <c r="AM29" i="10"/>
  <c r="G236" i="23" s="1"/>
  <c r="X21" i="10"/>
  <c r="Y21" i="10" s="1"/>
  <c r="O21" i="10"/>
  <c r="S21" i="10" s="1"/>
  <c r="AN65" i="10"/>
  <c r="X3" i="10"/>
  <c r="Y3" i="10" s="1"/>
  <c r="O3" i="10"/>
  <c r="S3" i="10" s="1"/>
  <c r="AM99" i="10"/>
  <c r="Y99" i="10"/>
  <c r="R99" i="10"/>
  <c r="AA99" i="10" s="1"/>
  <c r="AI99" i="10" s="1"/>
  <c r="Q99" i="10"/>
  <c r="Z99" i="10" s="1"/>
  <c r="AH99" i="10" s="1"/>
  <c r="AN99" i="10"/>
  <c r="O119" i="10"/>
  <c r="S119" i="10" s="1"/>
  <c r="X119" i="10"/>
  <c r="Y119" i="10" s="1"/>
  <c r="X137" i="10"/>
  <c r="Y137" i="10" s="1"/>
  <c r="O137" i="10"/>
  <c r="S137" i="10" s="1"/>
  <c r="O112" i="10"/>
  <c r="X112" i="10"/>
  <c r="Y112" i="10" s="1"/>
  <c r="AB154" i="10"/>
  <c r="AA59" i="10"/>
  <c r="AI59" i="10" s="1"/>
  <c r="Z59" i="10"/>
  <c r="AH59" i="10" s="1"/>
  <c r="O109" i="10"/>
  <c r="X109" i="10"/>
  <c r="Y109" i="10" s="1"/>
  <c r="AM119" i="10"/>
  <c r="O30" i="10"/>
  <c r="S30" i="10" s="1"/>
  <c r="X30" i="10"/>
  <c r="Y30" i="10" s="1"/>
  <c r="AA34" i="10"/>
  <c r="AI34" i="10" s="1"/>
  <c r="F191" i="23" s="1"/>
  <c r="Z34" i="10"/>
  <c r="AH34" i="10" s="1"/>
  <c r="E191" i="23" s="1"/>
  <c r="AN34" i="10"/>
  <c r="AN98" i="10"/>
  <c r="AM143" i="10"/>
  <c r="AB60" i="10" l="1"/>
  <c r="T60" i="10"/>
  <c r="U139" i="10"/>
  <c r="AB82" i="10"/>
  <c r="T82" i="10"/>
  <c r="AB42" i="10"/>
  <c r="T42" i="10"/>
  <c r="AB36" i="10"/>
  <c r="T36" i="10"/>
  <c r="AB79" i="10"/>
  <c r="T79" i="10"/>
  <c r="AB157" i="10"/>
  <c r="T157" i="10"/>
  <c r="AB139" i="10"/>
  <c r="T139" i="10"/>
  <c r="AB121" i="10"/>
  <c r="T121" i="10"/>
  <c r="AB69" i="10"/>
  <c r="T69" i="10"/>
  <c r="U66" i="10"/>
  <c r="AB44" i="10"/>
  <c r="T44" i="10"/>
  <c r="AB99" i="10"/>
  <c r="T99" i="10"/>
  <c r="AB114" i="10"/>
  <c r="T114" i="10"/>
  <c r="AB66" i="10"/>
  <c r="T66" i="10"/>
  <c r="AB115" i="10"/>
  <c r="T115" i="10"/>
  <c r="AB122" i="10"/>
  <c r="T122" i="10"/>
  <c r="AB2" i="10"/>
  <c r="T2" i="10"/>
  <c r="AB54" i="10"/>
  <c r="T54" i="10"/>
  <c r="AB111" i="10"/>
  <c r="T111" i="10"/>
  <c r="D117" i="16"/>
  <c r="AK116" i="10"/>
  <c r="AJ116" i="10" s="1"/>
  <c r="E58" i="24"/>
  <c r="O106" i="10"/>
  <c r="X106" i="10"/>
  <c r="D11" i="22"/>
  <c r="M11" i="22" s="1"/>
  <c r="N11" i="22" s="1"/>
  <c r="F85" i="10"/>
  <c r="P85" i="10" s="1"/>
  <c r="AB83" i="10"/>
  <c r="T83" i="10"/>
  <c r="AB100" i="10"/>
  <c r="T100" i="10"/>
  <c r="AB38" i="10"/>
  <c r="T38" i="10"/>
  <c r="AB140" i="10"/>
  <c r="T140" i="10"/>
  <c r="AB6" i="10"/>
  <c r="T6" i="10"/>
  <c r="AB25" i="10"/>
  <c r="T25" i="10"/>
  <c r="AB151" i="10"/>
  <c r="T151" i="10"/>
  <c r="AB124" i="10"/>
  <c r="T124" i="10"/>
  <c r="AB17" i="10"/>
  <c r="T17" i="10"/>
  <c r="AB148" i="10"/>
  <c r="T148" i="10"/>
  <c r="AB15" i="10"/>
  <c r="T15" i="10"/>
  <c r="AB20" i="10"/>
  <c r="T20" i="10"/>
  <c r="AB134" i="10"/>
  <c r="T134" i="10"/>
  <c r="AB9" i="10"/>
  <c r="T9" i="10"/>
  <c r="D13" i="22"/>
  <c r="M13" i="22" s="1"/>
  <c r="N13" i="22" s="1"/>
  <c r="F88" i="10"/>
  <c r="P88" i="10" s="1"/>
  <c r="A56" i="22"/>
  <c r="A24" i="22"/>
  <c r="AB80" i="10"/>
  <c r="T80" i="10"/>
  <c r="CE6" i="16"/>
  <c r="BI6" i="16"/>
  <c r="AM6" i="16"/>
  <c r="Q6" i="16"/>
  <c r="BR6" i="16"/>
  <c r="AU6" i="16"/>
  <c r="X6" i="16"/>
  <c r="BQ6" i="16"/>
  <c r="AT6" i="16"/>
  <c r="W6" i="16"/>
  <c r="CC6" i="16"/>
  <c r="BF6" i="16"/>
  <c r="AI6" i="16"/>
  <c r="L6" i="16"/>
  <c r="AL6" i="16"/>
  <c r="K6" i="16"/>
  <c r="BL6" i="16"/>
  <c r="AK6" i="16"/>
  <c r="J6" i="16"/>
  <c r="BZ6" i="16"/>
  <c r="AZ6" i="16"/>
  <c r="Z6" i="16"/>
  <c r="BE6" i="16"/>
  <c r="AB6" i="16"/>
  <c r="CI6" i="16"/>
  <c r="BD6" i="16"/>
  <c r="AA6" i="16"/>
  <c r="BV6" i="16"/>
  <c r="AQ6" i="16"/>
  <c r="M6" i="16"/>
  <c r="BU6" i="16"/>
  <c r="AJ6" i="16"/>
  <c r="BY6" i="16"/>
  <c r="AO6" i="16"/>
  <c r="AN6" i="16"/>
  <c r="BW6" i="16"/>
  <c r="AH6" i="16"/>
  <c r="BG6" i="16"/>
  <c r="T6" i="16"/>
  <c r="BP6" i="16"/>
  <c r="V6" i="16"/>
  <c r="AR6" i="16"/>
  <c r="CH6" i="16"/>
  <c r="AP6" i="16"/>
  <c r="CG6" i="16"/>
  <c r="AG6" i="16"/>
  <c r="BK6" i="16"/>
  <c r="P6" i="16"/>
  <c r="AE6" i="16"/>
  <c r="AC6" i="16"/>
  <c r="BO6" i="16"/>
  <c r="G6" i="16"/>
  <c r="BN6" i="16"/>
  <c r="F6" i="16"/>
  <c r="BJ6" i="16"/>
  <c r="E6" i="16"/>
  <c r="BM6" i="16" s="1"/>
  <c r="AS6" i="16"/>
  <c r="BH6" i="16"/>
  <c r="BC6" i="16"/>
  <c r="BB6" i="16"/>
  <c r="AF6" i="16"/>
  <c r="O6" i="16"/>
  <c r="N6" i="16"/>
  <c r="I6" i="16"/>
  <c r="BS6" i="16"/>
  <c r="R6" i="16"/>
  <c r="H6" i="16"/>
  <c r="CA6" i="16"/>
  <c r="CB6" i="16"/>
  <c r="U6" i="16"/>
  <c r="CD6" i="16"/>
  <c r="BT6" i="16"/>
  <c r="Y6" i="16"/>
  <c r="BA6" i="16"/>
  <c r="AD6" i="16"/>
  <c r="AW6" i="16"/>
  <c r="AV6" i="16"/>
  <c r="CF6" i="16"/>
  <c r="AY6" i="16"/>
  <c r="AX6" i="16"/>
  <c r="S6" i="16"/>
  <c r="AB126" i="10"/>
  <c r="T126" i="10"/>
  <c r="AB92" i="10"/>
  <c r="T92" i="10"/>
  <c r="AB18" i="10"/>
  <c r="T18" i="10"/>
  <c r="AB144" i="10"/>
  <c r="T144" i="10"/>
  <c r="AK51" i="10"/>
  <c r="AJ51" i="10" s="1"/>
  <c r="D52" i="16"/>
  <c r="D159" i="16"/>
  <c r="AK158" i="10"/>
  <c r="AJ158" i="10" s="1"/>
  <c r="D16" i="22"/>
  <c r="M16" i="22" s="1"/>
  <c r="N16" i="22" s="1"/>
  <c r="F105" i="10"/>
  <c r="P105" i="10" s="1"/>
  <c r="AB30" i="10"/>
  <c r="T30" i="10"/>
  <c r="AB34" i="10"/>
  <c r="T34" i="10"/>
  <c r="AB130" i="10"/>
  <c r="T130" i="10"/>
  <c r="T86" i="10"/>
  <c r="AB118" i="10"/>
  <c r="T118" i="10"/>
  <c r="E156" i="24"/>
  <c r="T58" i="10"/>
  <c r="AB59" i="10"/>
  <c r="T59" i="10"/>
  <c r="AB29" i="10"/>
  <c r="T29" i="10"/>
  <c r="AB41" i="10"/>
  <c r="T41" i="10"/>
  <c r="AB7" i="10"/>
  <c r="T7" i="10"/>
  <c r="V46" i="10"/>
  <c r="AB129" i="10"/>
  <c r="T129" i="10"/>
  <c r="T62" i="10"/>
  <c r="AB53" i="10"/>
  <c r="T53" i="10"/>
  <c r="T112" i="10"/>
  <c r="BR161" i="16"/>
  <c r="AV161" i="16"/>
  <c r="Z161" i="16"/>
  <c r="CD161" i="16"/>
  <c r="BG161" i="16"/>
  <c r="AJ161" i="16"/>
  <c r="M161" i="16"/>
  <c r="BX161" i="16"/>
  <c r="AZ161" i="16"/>
  <c r="AB161" i="16"/>
  <c r="CJ161" i="16"/>
  <c r="BK161" i="16"/>
  <c r="AL161" i="16"/>
  <c r="L161" i="16"/>
  <c r="BP161" i="16"/>
  <c r="AP161" i="16"/>
  <c r="P161" i="16"/>
  <c r="CC161" i="16"/>
  <c r="BC161" i="16"/>
  <c r="AC161" i="16"/>
  <c r="BN161" i="16"/>
  <c r="AK161" i="16"/>
  <c r="H161" i="16"/>
  <c r="CH161" i="16"/>
  <c r="BD161" i="16"/>
  <c r="X161" i="16"/>
  <c r="BL161" i="16"/>
  <c r="AF161" i="16"/>
  <c r="BE161" i="16"/>
  <c r="V161" i="16"/>
  <c r="BB161" i="16"/>
  <c r="T161" i="16"/>
  <c r="BV161" i="16"/>
  <c r="AN161" i="16"/>
  <c r="E161" i="16"/>
  <c r="BO161" i="16"/>
  <c r="AA161" i="16"/>
  <c r="BM161" i="16"/>
  <c r="Y161" i="16"/>
  <c r="CF161" i="16"/>
  <c r="AT161" i="16"/>
  <c r="I161" i="16"/>
  <c r="CB161" i="16"/>
  <c r="AM161" i="16"/>
  <c r="CA161" i="16"/>
  <c r="AI161" i="16"/>
  <c r="BZ161" i="16"/>
  <c r="AH161" i="16"/>
  <c r="BH161" i="16"/>
  <c r="O161" i="16"/>
  <c r="AU161" i="16"/>
  <c r="AS161" i="16"/>
  <c r="AR161" i="16"/>
  <c r="BU161" i="16"/>
  <c r="R161" i="16"/>
  <c r="BS161" i="16"/>
  <c r="N161" i="16"/>
  <c r="BI161" i="16"/>
  <c r="AE161" i="16"/>
  <c r="AD161" i="16"/>
  <c r="W161" i="16"/>
  <c r="BT161" i="16"/>
  <c r="AW161" i="16"/>
  <c r="Q161" i="16"/>
  <c r="U161" i="16"/>
  <c r="S161" i="16"/>
  <c r="K161" i="16"/>
  <c r="BY161" i="16"/>
  <c r="CI161" i="16"/>
  <c r="BF161" i="16"/>
  <c r="AX161" i="16"/>
  <c r="AQ161" i="16"/>
  <c r="AO161" i="16"/>
  <c r="CG161" i="16"/>
  <c r="CE161" i="16"/>
  <c r="BW161" i="16"/>
  <c r="BQ161" i="16"/>
  <c r="J161" i="16"/>
  <c r="BA161" i="16"/>
  <c r="AG161" i="16"/>
  <c r="G161" i="16"/>
  <c r="AY161" i="16"/>
  <c r="BJ161" i="16"/>
  <c r="F161" i="16"/>
  <c r="U99" i="10"/>
  <c r="AB3" i="10"/>
  <c r="T3" i="10"/>
  <c r="AB149" i="10"/>
  <c r="T149" i="10"/>
  <c r="T45" i="10"/>
  <c r="AB77" i="10"/>
  <c r="T77" i="10"/>
  <c r="T24" i="10"/>
  <c r="T135" i="10"/>
  <c r="AB135" i="10"/>
  <c r="AB78" i="10"/>
  <c r="T78" i="10"/>
  <c r="AB95" i="10"/>
  <c r="T95" i="10"/>
  <c r="V86" i="10"/>
  <c r="U114" i="10"/>
  <c r="S96" i="10"/>
  <c r="AB96" i="10" s="1"/>
  <c r="Q96" i="10"/>
  <c r="Z96" i="10" s="1"/>
  <c r="AH96" i="10" s="1"/>
  <c r="E215" i="23" s="1"/>
  <c r="T96" i="10"/>
  <c r="AM96" i="10"/>
  <c r="G215" i="23" s="1"/>
  <c r="AN96" i="10"/>
  <c r="R96" i="10"/>
  <c r="AA96" i="10" s="1"/>
  <c r="AI96" i="10" s="1"/>
  <c r="F215" i="23" s="1"/>
  <c r="Y96" i="10"/>
  <c r="U51" i="10"/>
  <c r="U157" i="10"/>
  <c r="AB90" i="10"/>
  <c r="T90" i="10"/>
  <c r="AB56" i="10"/>
  <c r="T56" i="10"/>
  <c r="AB101" i="10"/>
  <c r="T101" i="10"/>
  <c r="AB166" i="10"/>
  <c r="T166" i="10"/>
  <c r="AB136" i="10"/>
  <c r="T136" i="10"/>
  <c r="Z139" i="10"/>
  <c r="AH139" i="10" s="1"/>
  <c r="U86" i="10"/>
  <c r="AB23" i="10"/>
  <c r="T23" i="10"/>
  <c r="V51" i="10"/>
  <c r="D5" i="16"/>
  <c r="AK4" i="10"/>
  <c r="AJ4" i="10" s="1"/>
  <c r="V4" i="10"/>
  <c r="D103" i="16"/>
  <c r="AK102" i="10"/>
  <c r="AJ102" i="10" s="1"/>
  <c r="AB108" i="10"/>
  <c r="T108" i="10"/>
  <c r="AB123" i="10"/>
  <c r="T123" i="10"/>
  <c r="T109" i="10"/>
  <c r="T50" i="10"/>
  <c r="U116" i="10"/>
  <c r="AB47" i="10"/>
  <c r="T47" i="10"/>
  <c r="V79" i="10"/>
  <c r="AB31" i="10"/>
  <c r="T31" i="10"/>
  <c r="Z66" i="10"/>
  <c r="AH66" i="10" s="1"/>
  <c r="E159" i="23" s="1"/>
  <c r="V76" i="10"/>
  <c r="AB93" i="10"/>
  <c r="T93" i="10"/>
  <c r="AB35" i="10"/>
  <c r="T35" i="10"/>
  <c r="AB128" i="10"/>
  <c r="T128" i="10"/>
  <c r="AB74" i="10"/>
  <c r="T74" i="10"/>
  <c r="AB68" i="10"/>
  <c r="T68" i="10"/>
  <c r="AB104" i="10"/>
  <c r="T104" i="10"/>
  <c r="T76" i="10"/>
  <c r="AB16" i="10"/>
  <c r="T16" i="10"/>
  <c r="AM87" i="10"/>
  <c r="G208" i="23" s="1"/>
  <c r="Q87" i="10"/>
  <c r="Z87" i="10" s="1"/>
  <c r="AH87" i="10" s="1"/>
  <c r="E208" i="23" s="1"/>
  <c r="AN87" i="10"/>
  <c r="S87" i="10"/>
  <c r="AB87" i="10" s="1"/>
  <c r="Y87" i="10"/>
  <c r="U87" i="10"/>
  <c r="R87" i="10"/>
  <c r="AA87" i="10" s="1"/>
  <c r="AI87" i="10" s="1"/>
  <c r="F208" i="23" s="1"/>
  <c r="AB167" i="10"/>
  <c r="T167" i="10"/>
  <c r="AB142" i="10"/>
  <c r="T142" i="10"/>
  <c r="AB72" i="10"/>
  <c r="T72" i="10"/>
  <c r="AB97" i="10"/>
  <c r="T97" i="10"/>
  <c r="U76" i="10"/>
  <c r="U102" i="10"/>
  <c r="AB143" i="10"/>
  <c r="T143" i="10"/>
  <c r="T46" i="10"/>
  <c r="AB49" i="10"/>
  <c r="T49" i="10"/>
  <c r="AB161" i="10"/>
  <c r="T161" i="10"/>
  <c r="AB165" i="10"/>
  <c r="T165" i="10"/>
  <c r="AB43" i="10"/>
  <c r="T43" i="10"/>
  <c r="AB131" i="10"/>
  <c r="T131" i="10"/>
  <c r="AB21" i="10"/>
  <c r="T21" i="10"/>
  <c r="AB65" i="10"/>
  <c r="T65" i="10"/>
  <c r="BT155" i="16"/>
  <c r="AX155" i="16"/>
  <c r="AB155" i="16"/>
  <c r="F155" i="16"/>
  <c r="CB155" i="16"/>
  <c r="BE155" i="16"/>
  <c r="AH155" i="16"/>
  <c r="K155" i="16"/>
  <c r="CH155" i="16"/>
  <c r="BJ155" i="16"/>
  <c r="AL155" i="16"/>
  <c r="N155" i="16"/>
  <c r="BV155" i="16"/>
  <c r="AW155" i="16"/>
  <c r="Y155" i="16"/>
  <c r="BK155" i="16"/>
  <c r="AJ155" i="16"/>
  <c r="I155" i="16"/>
  <c r="CF155" i="16"/>
  <c r="BD155" i="16"/>
  <c r="AC155" i="16"/>
  <c r="BQ155" i="16"/>
  <c r="AO155" i="16"/>
  <c r="L155" i="16"/>
  <c r="BR155" i="16"/>
  <c r="AN155" i="16"/>
  <c r="H155" i="16"/>
  <c r="BZ155" i="16"/>
  <c r="AT155" i="16"/>
  <c r="P155" i="16"/>
  <c r="BI155" i="16"/>
  <c r="AD155" i="16"/>
  <c r="BW155" i="16"/>
  <c r="AM155" i="16"/>
  <c r="BU155" i="16"/>
  <c r="AK155" i="16"/>
  <c r="BC155" i="16"/>
  <c r="U155" i="16"/>
  <c r="AZ155" i="16"/>
  <c r="M155" i="16"/>
  <c r="AY155" i="16"/>
  <c r="J155" i="16"/>
  <c r="CJ155" i="16"/>
  <c r="AV155" i="16"/>
  <c r="G155" i="16"/>
  <c r="BS155" i="16"/>
  <c r="AE155" i="16"/>
  <c r="BA155" i="16"/>
  <c r="AU155" i="16"/>
  <c r="AS155" i="16"/>
  <c r="BY155" i="16"/>
  <c r="X155" i="16"/>
  <c r="BP155" i="16"/>
  <c r="V155" i="16"/>
  <c r="AR155" i="16"/>
  <c r="BM155" i="16"/>
  <c r="BL155" i="16"/>
  <c r="BH155" i="16"/>
  <c r="AA155" i="16"/>
  <c r="BB155" i="16"/>
  <c r="Z155" i="16"/>
  <c r="CC155" i="16"/>
  <c r="CA155" i="16"/>
  <c r="BX155" i="16"/>
  <c r="AF155" i="16"/>
  <c r="AP155" i="16"/>
  <c r="AI155" i="16"/>
  <c r="AG155" i="16"/>
  <c r="O155" i="16"/>
  <c r="E155" i="16"/>
  <c r="CD155" i="16"/>
  <c r="CI155" i="16"/>
  <c r="CG155" i="16"/>
  <c r="CE155" i="16"/>
  <c r="BO155" i="16"/>
  <c r="W155" i="16"/>
  <c r="R155" i="16"/>
  <c r="Q155" i="16"/>
  <c r="BG155" i="16"/>
  <c r="AQ155" i="16"/>
  <c r="T155" i="16"/>
  <c r="BF155" i="16"/>
  <c r="BN155" i="16"/>
  <c r="S155" i="16"/>
  <c r="T152" i="10"/>
  <c r="AB152" i="10"/>
  <c r="T55" i="10"/>
  <c r="AB55" i="10"/>
  <c r="AB61" i="10"/>
  <c r="T61" i="10"/>
  <c r="AB70" i="10"/>
  <c r="T70" i="10"/>
  <c r="AB132" i="10"/>
  <c r="T132" i="10"/>
  <c r="AB137" i="10"/>
  <c r="T137" i="10"/>
  <c r="V121" i="10"/>
  <c r="V69" i="10"/>
  <c r="AB57" i="10"/>
  <c r="T57" i="10"/>
  <c r="AB91" i="10"/>
  <c r="T91" i="10"/>
  <c r="AB117" i="10"/>
  <c r="T117" i="10"/>
  <c r="AB98" i="10"/>
  <c r="T98" i="10"/>
  <c r="AB39" i="10"/>
  <c r="T39" i="10"/>
  <c r="AB127" i="10"/>
  <c r="T127" i="10"/>
  <c r="AB64" i="10"/>
  <c r="T64" i="10"/>
  <c r="AB146" i="10"/>
  <c r="T146" i="10"/>
  <c r="AB89" i="10"/>
  <c r="T89" i="10"/>
  <c r="BT156" i="16"/>
  <c r="AX156" i="16"/>
  <c r="AB156" i="16"/>
  <c r="F156" i="16"/>
  <c r="CF156" i="16"/>
  <c r="BI156" i="16"/>
  <c r="AL156" i="16"/>
  <c r="O156" i="16"/>
  <c r="BR156" i="16"/>
  <c r="AT156" i="16"/>
  <c r="V156" i="16"/>
  <c r="CD156" i="16"/>
  <c r="BF156" i="16"/>
  <c r="AH156" i="16"/>
  <c r="J156" i="16"/>
  <c r="CB156" i="16"/>
  <c r="BB156" i="16"/>
  <c r="AA156" i="16"/>
  <c r="CA156" i="16"/>
  <c r="AZ156" i="16"/>
  <c r="X156" i="16"/>
  <c r="BP156" i="16"/>
  <c r="AN156" i="16"/>
  <c r="K156" i="16"/>
  <c r="BV156" i="16"/>
  <c r="AQ156" i="16"/>
  <c r="M156" i="16"/>
  <c r="CI156" i="16"/>
  <c r="BC156" i="16"/>
  <c r="U156" i="16"/>
  <c r="BQ156" i="16"/>
  <c r="AK156" i="16"/>
  <c r="E156" i="16"/>
  <c r="BE156" i="16"/>
  <c r="T156" i="16"/>
  <c r="BD156" i="16"/>
  <c r="S156" i="16"/>
  <c r="BW156" i="16"/>
  <c r="AM156" i="16"/>
  <c r="CH156" i="16"/>
  <c r="AS156" i="16"/>
  <c r="CG156" i="16"/>
  <c r="AR156" i="16"/>
  <c r="CE156" i="16"/>
  <c r="AP156" i="16"/>
  <c r="BM156" i="16"/>
  <c r="Z156" i="16"/>
  <c r="BK156" i="16"/>
  <c r="N156" i="16"/>
  <c r="BJ156" i="16"/>
  <c r="L156" i="16"/>
  <c r="BH156" i="16"/>
  <c r="I156" i="16"/>
  <c r="AI156" i="16"/>
  <c r="CC156" i="16"/>
  <c r="AF156" i="16"/>
  <c r="Y156" i="16"/>
  <c r="AU156" i="16"/>
  <c r="AO156" i="16"/>
  <c r="AJ156" i="16"/>
  <c r="BX156" i="16"/>
  <c r="H156" i="16"/>
  <c r="AW156" i="16"/>
  <c r="W156" i="16"/>
  <c r="BY156" i="16"/>
  <c r="BU156" i="16"/>
  <c r="BS156" i="16"/>
  <c r="AE156" i="16"/>
  <c r="BN156" i="16"/>
  <c r="BL156" i="16"/>
  <c r="BG156" i="16"/>
  <c r="AC156" i="16"/>
  <c r="AY156" i="16"/>
  <c r="AV156" i="16"/>
  <c r="AG156" i="16"/>
  <c r="CJ156" i="16"/>
  <c r="AD156" i="16"/>
  <c r="BZ156" i="16"/>
  <c r="G156" i="16"/>
  <c r="BO156" i="16"/>
  <c r="BA156" i="16"/>
  <c r="R156" i="16"/>
  <c r="Q156" i="16"/>
  <c r="P156" i="16"/>
  <c r="AB12" i="10"/>
  <c r="T12" i="10"/>
  <c r="T81" i="10"/>
  <c r="V112" i="10"/>
  <c r="AB75" i="10"/>
  <c r="T75" i="10"/>
  <c r="CW6" i="11"/>
  <c r="AB52" i="10"/>
  <c r="T52" i="10"/>
  <c r="AB147" i="10"/>
  <c r="T147" i="10"/>
  <c r="AB48" i="10"/>
  <c r="T48" i="10"/>
  <c r="V50" i="10"/>
  <c r="BR165" i="16"/>
  <c r="AV165" i="16"/>
  <c r="Z165" i="16"/>
  <c r="BX165" i="16"/>
  <c r="BA165" i="16"/>
  <c r="AD165" i="16"/>
  <c r="G165" i="16"/>
  <c r="CH165" i="16"/>
  <c r="BJ165" i="16"/>
  <c r="AL165" i="16"/>
  <c r="N165" i="16"/>
  <c r="BM165" i="16"/>
  <c r="AN165" i="16"/>
  <c r="O165" i="16"/>
  <c r="CI165" i="16"/>
  <c r="BH165" i="16"/>
  <c r="AH165" i="16"/>
  <c r="H165" i="16"/>
  <c r="BV165" i="16"/>
  <c r="AU165" i="16"/>
  <c r="U165" i="16"/>
  <c r="BL165" i="16"/>
  <c r="AI165" i="16"/>
  <c r="E165" i="16"/>
  <c r="BS165" i="16"/>
  <c r="AO165" i="16"/>
  <c r="J165" i="16"/>
  <c r="BK165" i="16"/>
  <c r="AE165" i="16"/>
  <c r="BW165" i="16"/>
  <c r="AP165" i="16"/>
  <c r="F165" i="16"/>
  <c r="BC165" i="16"/>
  <c r="T165" i="16"/>
  <c r="BU165" i="16"/>
  <c r="AK165" i="16"/>
  <c r="BG165" i="16"/>
  <c r="W165" i="16"/>
  <c r="BF165" i="16"/>
  <c r="V165" i="16"/>
  <c r="CC165" i="16"/>
  <c r="AR165" i="16"/>
  <c r="CG165" i="16"/>
  <c r="AS165" i="16"/>
  <c r="CF165" i="16"/>
  <c r="AQ165" i="16"/>
  <c r="CE165" i="16"/>
  <c r="AM165" i="16"/>
  <c r="BO165" i="16"/>
  <c r="S165" i="16"/>
  <c r="BZ165" i="16"/>
  <c r="X165" i="16"/>
  <c r="BY165" i="16"/>
  <c r="R165" i="16"/>
  <c r="BT165" i="16"/>
  <c r="Q165" i="16"/>
  <c r="AY165" i="16"/>
  <c r="AW165" i="16"/>
  <c r="BI165" i="16"/>
  <c r="AZ165" i="16"/>
  <c r="AX165" i="16"/>
  <c r="AT165" i="16"/>
  <c r="M165" i="16"/>
  <c r="BD165" i="16"/>
  <c r="AB165" i="16"/>
  <c r="CA165" i="16"/>
  <c r="BQ165" i="16"/>
  <c r="BP165" i="16"/>
  <c r="Y165" i="16"/>
  <c r="CB165" i="16"/>
  <c r="BE165" i="16"/>
  <c r="CJ165" i="16"/>
  <c r="CD165" i="16"/>
  <c r="AF165" i="16"/>
  <c r="K165" i="16"/>
  <c r="BN165" i="16"/>
  <c r="AJ165" i="16"/>
  <c r="AC165" i="16"/>
  <c r="I165" i="16"/>
  <c r="AG165" i="16"/>
  <c r="BB165" i="16"/>
  <c r="L165" i="16"/>
  <c r="AA165" i="16"/>
  <c r="P165" i="16"/>
  <c r="AB71" i="10"/>
  <c r="T71" i="10"/>
  <c r="AB32" i="10"/>
  <c r="T32" i="10"/>
  <c r="AB113" i="10"/>
  <c r="T113" i="10"/>
  <c r="AB40" i="10"/>
  <c r="T40" i="10"/>
  <c r="E240" i="23"/>
  <c r="O107" i="10"/>
  <c r="X107" i="10"/>
  <c r="AB37" i="10"/>
  <c r="T37" i="10"/>
  <c r="AB125" i="10"/>
  <c r="T125" i="10"/>
  <c r="AB141" i="10"/>
  <c r="T141" i="10"/>
  <c r="T19" i="10"/>
  <c r="AB19" i="10"/>
  <c r="T10" i="10"/>
  <c r="AB10" i="10"/>
  <c r="AB11" i="10"/>
  <c r="T11" i="10"/>
  <c r="AB94" i="10"/>
  <c r="T94" i="10"/>
  <c r="AB67" i="10"/>
  <c r="T67" i="10"/>
  <c r="T27" i="10"/>
  <c r="AB27" i="10"/>
  <c r="AB8" i="10"/>
  <c r="T8" i="10"/>
  <c r="AB13" i="10"/>
  <c r="T13" i="10"/>
  <c r="V99" i="10"/>
  <c r="U58" i="10"/>
  <c r="AB133" i="10"/>
  <c r="T133" i="10"/>
  <c r="CW27" i="11"/>
  <c r="H208" i="23"/>
  <c r="D86" i="22"/>
  <c r="D18" i="22"/>
  <c r="M18" i="22" s="1"/>
  <c r="F107" i="10"/>
  <c r="P107" i="10" s="1"/>
  <c r="AB153" i="10"/>
  <c r="T153" i="10"/>
  <c r="AB138" i="10"/>
  <c r="T138" i="10"/>
  <c r="AB120" i="10"/>
  <c r="T120" i="10"/>
  <c r="U106" i="10"/>
  <c r="Q106" i="10"/>
  <c r="Z106" i="10" s="1"/>
  <c r="AH106" i="10" s="1"/>
  <c r="E219" i="23" s="1"/>
  <c r="Y106" i="10"/>
  <c r="S106" i="10"/>
  <c r="AB106" i="10" s="1"/>
  <c r="R106" i="10"/>
  <c r="AA106" i="10" s="1"/>
  <c r="AI106" i="10" s="1"/>
  <c r="F219" i="23" s="1"/>
  <c r="AN106" i="10"/>
  <c r="AM106" i="10"/>
  <c r="G219" i="23" s="1"/>
  <c r="AB110" i="10"/>
  <c r="T110" i="10"/>
  <c r="AB119" i="10"/>
  <c r="T119" i="10"/>
  <c r="AB150" i="10"/>
  <c r="T150" i="10"/>
  <c r="AB84" i="10"/>
  <c r="T84" i="10"/>
  <c r="V58" i="10"/>
  <c r="AB33" i="10"/>
  <c r="T33" i="10"/>
  <c r="T63" i="10"/>
  <c r="AB63" i="10"/>
  <c r="AB73" i="10"/>
  <c r="T73" i="10"/>
  <c r="T22" i="10"/>
  <c r="AB22" i="10"/>
  <c r="AB145" i="10"/>
  <c r="T145" i="10"/>
  <c r="U36" i="10"/>
  <c r="AB28" i="10"/>
  <c r="T28" i="10"/>
  <c r="CW5" i="11"/>
  <c r="D15" i="22"/>
  <c r="M15" i="22" s="1"/>
  <c r="N15" i="22" s="1"/>
  <c r="F103" i="10"/>
  <c r="P103" i="10" s="1"/>
  <c r="B181" i="17"/>
  <c r="AB26" i="10"/>
  <c r="T26" i="10"/>
  <c r="AB14" i="10"/>
  <c r="T14" i="10"/>
  <c r="V36" i="10"/>
  <c r="D146" i="16" l="1"/>
  <c r="AK145" i="10"/>
  <c r="AJ145" i="10" s="1"/>
  <c r="U145" i="10"/>
  <c r="D120" i="16"/>
  <c r="AK119" i="10"/>
  <c r="AJ119" i="10" s="1"/>
  <c r="V119" i="10"/>
  <c r="U119" i="10"/>
  <c r="D142" i="16"/>
  <c r="AK141" i="10"/>
  <c r="AJ141" i="10" s="1"/>
  <c r="U141" i="10"/>
  <c r="Y103" i="10"/>
  <c r="S103" i="10"/>
  <c r="AB103" i="10" s="1"/>
  <c r="Q103" i="10"/>
  <c r="Z103" i="10" s="1"/>
  <c r="AH103" i="10" s="1"/>
  <c r="E216" i="23" s="1"/>
  <c r="R103" i="10"/>
  <c r="AA103" i="10" s="1"/>
  <c r="AI103" i="10" s="1"/>
  <c r="F216" i="23" s="1"/>
  <c r="U103" i="10"/>
  <c r="T103" i="10"/>
  <c r="AM103" i="10"/>
  <c r="G216" i="23" s="1"/>
  <c r="AN103" i="10"/>
  <c r="H216" i="23"/>
  <c r="E163" i="24"/>
  <c r="D111" i="16"/>
  <c r="AK110" i="10"/>
  <c r="AJ110" i="10" s="1"/>
  <c r="V110" i="10"/>
  <c r="D126" i="16"/>
  <c r="AK125" i="10"/>
  <c r="AJ125" i="10" s="1"/>
  <c r="V125" i="10"/>
  <c r="D21" i="16"/>
  <c r="AK20" i="10"/>
  <c r="AJ20" i="10" s="1"/>
  <c r="U20" i="10"/>
  <c r="D84" i="16"/>
  <c r="AK83" i="10"/>
  <c r="AJ83" i="10" s="1"/>
  <c r="U83" i="10"/>
  <c r="D136" i="16"/>
  <c r="AK135" i="10"/>
  <c r="AJ135" i="10" s="1"/>
  <c r="U135" i="10"/>
  <c r="D35" i="16"/>
  <c r="AK34" i="10"/>
  <c r="AJ34" i="10" s="1"/>
  <c r="U34" i="10"/>
  <c r="D134" i="16"/>
  <c r="U133" i="10"/>
  <c r="AK133" i="10"/>
  <c r="AJ133" i="10" s="1"/>
  <c r="D110" i="16"/>
  <c r="AK109" i="10"/>
  <c r="AJ109" i="10" s="1"/>
  <c r="U109" i="10"/>
  <c r="D158" i="16"/>
  <c r="AK157" i="10"/>
  <c r="AJ157" i="10" s="1"/>
  <c r="D105" i="16"/>
  <c r="AK104" i="10"/>
  <c r="AJ104" i="10" s="1"/>
  <c r="V104" i="10"/>
  <c r="D3" i="16"/>
  <c r="AK2" i="10"/>
  <c r="V2" i="10"/>
  <c r="D78" i="16"/>
  <c r="AK77" i="10"/>
  <c r="AJ77" i="10" s="1"/>
  <c r="V77" i="10"/>
  <c r="U77" i="10"/>
  <c r="D31" i="16"/>
  <c r="AK30" i="10"/>
  <c r="AJ30" i="10" s="1"/>
  <c r="U30" i="10"/>
  <c r="D74" i="16"/>
  <c r="AK73" i="10"/>
  <c r="AJ73" i="10" s="1"/>
  <c r="U73" i="10"/>
  <c r="D28" i="16"/>
  <c r="AK27" i="10"/>
  <c r="AJ27" i="10" s="1"/>
  <c r="U27" i="10"/>
  <c r="D101" i="16"/>
  <c r="AK100" i="10"/>
  <c r="AJ100" i="10" s="1"/>
  <c r="U100" i="10"/>
  <c r="E9" i="24"/>
  <c r="D64" i="16"/>
  <c r="AK63" i="10"/>
  <c r="AJ63" i="10" s="1"/>
  <c r="U63" i="10"/>
  <c r="D95" i="16"/>
  <c r="AK94" i="10"/>
  <c r="AJ94" i="10" s="1"/>
  <c r="U94" i="10"/>
  <c r="D70" i="16"/>
  <c r="AK69" i="10"/>
  <c r="AJ69" i="10" s="1"/>
  <c r="D38" i="16"/>
  <c r="AK37" i="10"/>
  <c r="AJ37" i="10" s="1"/>
  <c r="U37" i="10"/>
  <c r="D68" i="16"/>
  <c r="AK67" i="10"/>
  <c r="AJ67" i="10" s="1"/>
  <c r="U67" i="10"/>
  <c r="V67" i="10"/>
  <c r="D121" i="16"/>
  <c r="AK120" i="10"/>
  <c r="AJ120" i="10" s="1"/>
  <c r="U120" i="10"/>
  <c r="D128" i="16"/>
  <c r="AK127" i="10"/>
  <c r="AJ127" i="10" s="1"/>
  <c r="U127" i="10"/>
  <c r="D66" i="16"/>
  <c r="C24" i="15"/>
  <c r="D24" i="15" s="1"/>
  <c r="AK65" i="10"/>
  <c r="AJ65" i="10" s="1"/>
  <c r="U65" i="10"/>
  <c r="U69" i="10"/>
  <c r="D63" i="16"/>
  <c r="AK62" i="10"/>
  <c r="AJ62" i="10" s="1"/>
  <c r="U62" i="10"/>
  <c r="D135" i="16"/>
  <c r="AK134" i="10"/>
  <c r="AJ134" i="10" s="1"/>
  <c r="U134" i="10"/>
  <c r="D109" i="16"/>
  <c r="AK108" i="10"/>
  <c r="AJ108" i="10" s="1"/>
  <c r="U108" i="10"/>
  <c r="D139" i="16"/>
  <c r="AK138" i="10"/>
  <c r="AJ138" i="10" s="1"/>
  <c r="V138" i="10"/>
  <c r="U138" i="10"/>
  <c r="D69" i="16"/>
  <c r="AK68" i="10"/>
  <c r="AJ68" i="10" s="1"/>
  <c r="U68" i="10"/>
  <c r="D12" i="16"/>
  <c r="AK11" i="10"/>
  <c r="AJ11" i="10" s="1"/>
  <c r="V11" i="10"/>
  <c r="D29" i="16"/>
  <c r="AK28" i="10"/>
  <c r="AJ28" i="10" s="1"/>
  <c r="U28" i="10"/>
  <c r="D34" i="16"/>
  <c r="AK33" i="10"/>
  <c r="AJ33" i="10" s="1"/>
  <c r="U33" i="10"/>
  <c r="CE5" i="16"/>
  <c r="U5" i="16"/>
  <c r="BT5" i="16"/>
  <c r="AT5" i="16"/>
  <c r="R5" i="16"/>
  <c r="BG5" i="16"/>
  <c r="CI5" i="16"/>
  <c r="AW5" i="16"/>
  <c r="L5" i="16"/>
  <c r="BS5" i="16"/>
  <c r="BO5" i="16"/>
  <c r="BR5" i="16"/>
  <c r="BP5" i="16"/>
  <c r="AR5" i="16"/>
  <c r="J5" i="16"/>
  <c r="E5" i="16"/>
  <c r="BI5" i="16" s="1"/>
  <c r="AV5" i="16"/>
  <c r="BD5" i="16"/>
  <c r="CJ6" i="16"/>
  <c r="T106" i="10"/>
  <c r="AK8" i="10"/>
  <c r="AJ8" i="10" s="1"/>
  <c r="D9" i="16"/>
  <c r="U8" i="10"/>
  <c r="D27" i="16"/>
  <c r="AK26" i="10"/>
  <c r="AJ26" i="10" s="1"/>
  <c r="V26" i="10"/>
  <c r="U26" i="10"/>
  <c r="D151" i="16"/>
  <c r="AK150" i="10"/>
  <c r="AJ150" i="10" s="1"/>
  <c r="U150" i="10"/>
  <c r="S107" i="10"/>
  <c r="AB107" i="10" s="1"/>
  <c r="T107" i="10"/>
  <c r="R107" i="10"/>
  <c r="AA107" i="10" s="1"/>
  <c r="AI107" i="10" s="1"/>
  <c r="F220" i="23" s="1"/>
  <c r="AM107" i="10"/>
  <c r="G220" i="23" s="1"/>
  <c r="V107" i="10"/>
  <c r="Q107" i="10"/>
  <c r="Z107" i="10" s="1"/>
  <c r="AH107" i="10" s="1"/>
  <c r="E220" i="23" s="1"/>
  <c r="Y107" i="10"/>
  <c r="AN107" i="10"/>
  <c r="H220" i="23"/>
  <c r="D11" i="16"/>
  <c r="AK10" i="10"/>
  <c r="AJ10" i="10" s="1"/>
  <c r="U10" i="10"/>
  <c r="D20" i="16"/>
  <c r="AK19" i="10"/>
  <c r="AJ19" i="10" s="1"/>
  <c r="U19" i="10"/>
  <c r="D33" i="16"/>
  <c r="AK32" i="10"/>
  <c r="AJ32" i="10" s="1"/>
  <c r="U32" i="10"/>
  <c r="AK117" i="10"/>
  <c r="AJ117" i="10" s="1"/>
  <c r="D118" i="16"/>
  <c r="U117" i="10"/>
  <c r="D44" i="16"/>
  <c r="AK43" i="10"/>
  <c r="AJ43" i="10" s="1"/>
  <c r="V43" i="10"/>
  <c r="D65" i="16"/>
  <c r="AK64" i="10"/>
  <c r="AJ64" i="10" s="1"/>
  <c r="U64" i="10"/>
  <c r="D62" i="16"/>
  <c r="AK61" i="10"/>
  <c r="AJ61" i="10" s="1"/>
  <c r="U61" i="10"/>
  <c r="D98" i="16"/>
  <c r="C23" i="15"/>
  <c r="D23" i="15" s="1"/>
  <c r="AK97" i="10"/>
  <c r="AJ97" i="10" s="1"/>
  <c r="V97" i="10"/>
  <c r="D124" i="16"/>
  <c r="AK123" i="10"/>
  <c r="AJ123" i="10" s="1"/>
  <c r="U123" i="10"/>
  <c r="D91" i="16"/>
  <c r="AK90" i="10"/>
  <c r="AJ90" i="10" s="1"/>
  <c r="U90" i="10"/>
  <c r="D25" i="16"/>
  <c r="AK24" i="10"/>
  <c r="AJ24" i="10" s="1"/>
  <c r="V24" i="10"/>
  <c r="D56" i="16"/>
  <c r="AK55" i="10"/>
  <c r="AJ55" i="10" s="1"/>
  <c r="V55" i="10"/>
  <c r="D73" i="16"/>
  <c r="AK72" i="10"/>
  <c r="AJ72" i="10" s="1"/>
  <c r="U72" i="10"/>
  <c r="D75" i="16"/>
  <c r="AK74" i="10"/>
  <c r="AJ74" i="10" s="1"/>
  <c r="U74" i="10"/>
  <c r="D46" i="16"/>
  <c r="AK45" i="10"/>
  <c r="AJ45" i="10" s="1"/>
  <c r="Y105" i="10"/>
  <c r="V105" i="10"/>
  <c r="U105" i="10"/>
  <c r="T105" i="10"/>
  <c r="S105" i="10"/>
  <c r="AB105" i="10" s="1"/>
  <c r="R105" i="10"/>
  <c r="AA105" i="10" s="1"/>
  <c r="AI105" i="10" s="1"/>
  <c r="F218" i="23" s="1"/>
  <c r="Q105" i="10"/>
  <c r="Z105" i="10" s="1"/>
  <c r="AH105" i="10" s="1"/>
  <c r="E218" i="23" s="1"/>
  <c r="AN105" i="10"/>
  <c r="AM105" i="10"/>
  <c r="G218" i="23" s="1"/>
  <c r="H218" i="23"/>
  <c r="D16" i="16"/>
  <c r="AK15" i="10"/>
  <c r="AJ15" i="10" s="1"/>
  <c r="U15" i="10"/>
  <c r="S85" i="10"/>
  <c r="AB85" i="10" s="1"/>
  <c r="AN85" i="10"/>
  <c r="AM85" i="10"/>
  <c r="G206" i="23" s="1"/>
  <c r="T85" i="10"/>
  <c r="R85" i="10"/>
  <c r="AA85" i="10" s="1"/>
  <c r="AI85" i="10" s="1"/>
  <c r="F206" i="23" s="1"/>
  <c r="Q85" i="10"/>
  <c r="Z85" i="10" s="1"/>
  <c r="AH85" i="10" s="1"/>
  <c r="Y85" i="10"/>
  <c r="H206" i="23"/>
  <c r="BQ117" i="16"/>
  <c r="AU117" i="16"/>
  <c r="Y117" i="16"/>
  <c r="N117" i="16"/>
  <c r="CC117" i="16"/>
  <c r="BB117" i="16"/>
  <c r="AB117" i="16"/>
  <c r="CA117" i="16"/>
  <c r="AY117" i="16"/>
  <c r="U117" i="16"/>
  <c r="BZ117" i="16"/>
  <c r="AX117" i="16"/>
  <c r="T117" i="16"/>
  <c r="E117" i="16"/>
  <c r="CB117" i="16" s="1"/>
  <c r="AW117" i="16"/>
  <c r="J117" i="16"/>
  <c r="CH117" i="16"/>
  <c r="AT117" i="16"/>
  <c r="I117" i="16"/>
  <c r="CG117" i="16"/>
  <c r="AS117" i="16"/>
  <c r="H117" i="16"/>
  <c r="BR117" i="16"/>
  <c r="AE117" i="16"/>
  <c r="F117" i="16"/>
  <c r="BW117" i="16"/>
  <c r="BN117" i="16"/>
  <c r="AM117" i="16"/>
  <c r="AZ117" i="16"/>
  <c r="AP117" i="16"/>
  <c r="AC117" i="16"/>
  <c r="M117" i="16"/>
  <c r="L117" i="16"/>
  <c r="BH117" i="16"/>
  <c r="AF117" i="16"/>
  <c r="O117" i="16"/>
  <c r="AG117" i="16"/>
  <c r="D122" i="16"/>
  <c r="AK121" i="10"/>
  <c r="AJ121" i="10" s="1"/>
  <c r="U121" i="10"/>
  <c r="AK40" i="10"/>
  <c r="AJ40" i="10" s="1"/>
  <c r="D41" i="16"/>
  <c r="U40" i="10"/>
  <c r="D40" i="16"/>
  <c r="AK39" i="10"/>
  <c r="AJ39" i="10" s="1"/>
  <c r="U39" i="10"/>
  <c r="D22" i="16"/>
  <c r="AK21" i="10"/>
  <c r="AJ21" i="10" s="1"/>
  <c r="U21" i="10"/>
  <c r="D150" i="16"/>
  <c r="AK149" i="10"/>
  <c r="AJ149" i="10" s="1"/>
  <c r="U149" i="10"/>
  <c r="D112" i="16"/>
  <c r="AK111" i="10"/>
  <c r="AJ111" i="10" s="1"/>
  <c r="V111" i="10"/>
  <c r="D154" i="16"/>
  <c r="AK153" i="10"/>
  <c r="AJ153" i="10" s="1"/>
  <c r="U153" i="10"/>
  <c r="D153" i="16"/>
  <c r="U152" i="10"/>
  <c r="AK152" i="10"/>
  <c r="AJ152" i="10" s="1"/>
  <c r="D143" i="16"/>
  <c r="AK142" i="10"/>
  <c r="AJ142" i="10" s="1"/>
  <c r="U142" i="10"/>
  <c r="D129" i="16"/>
  <c r="AK128" i="10"/>
  <c r="AJ128" i="10" s="1"/>
  <c r="U128" i="10"/>
  <c r="BQ103" i="16"/>
  <c r="AU103" i="16"/>
  <c r="Y103" i="16"/>
  <c r="BO103" i="16"/>
  <c r="AR103" i="16"/>
  <c r="U103" i="16"/>
  <c r="BM103" i="16"/>
  <c r="AO103" i="16"/>
  <c r="Q103" i="16"/>
  <c r="BL103" i="16"/>
  <c r="AM103" i="16"/>
  <c r="N103" i="16"/>
  <c r="CB103" i="16"/>
  <c r="BB103" i="16"/>
  <c r="AB103" i="16"/>
  <c r="BP103" i="16"/>
  <c r="AN103" i="16"/>
  <c r="M103" i="16"/>
  <c r="CH103" i="16"/>
  <c r="BF103" i="16"/>
  <c r="AD103" i="16"/>
  <c r="CG103" i="16"/>
  <c r="BE103" i="16"/>
  <c r="AC103" i="16"/>
  <c r="BV103" i="16"/>
  <c r="AS103" i="16"/>
  <c r="O103" i="16"/>
  <c r="BU103" i="16"/>
  <c r="AK103" i="16"/>
  <c r="F103" i="16"/>
  <c r="BT103" i="16"/>
  <c r="AJ103" i="16"/>
  <c r="E103" i="16"/>
  <c r="CJ103" i="16"/>
  <c r="BC103" i="16"/>
  <c r="V103" i="16"/>
  <c r="BS103" i="16"/>
  <c r="AF103" i="16"/>
  <c r="BR103" i="16"/>
  <c r="AE103" i="16"/>
  <c r="BN103" i="16"/>
  <c r="AA103" i="16"/>
  <c r="AY103" i="16"/>
  <c r="K103" i="16"/>
  <c r="CI103" i="16"/>
  <c r="AQ103" i="16"/>
  <c r="BA103" i="16"/>
  <c r="G103" i="16"/>
  <c r="AZ103" i="16"/>
  <c r="AX103" i="16"/>
  <c r="CA103" i="16"/>
  <c r="Z103" i="16"/>
  <c r="CF103" i="16"/>
  <c r="X103" i="16"/>
  <c r="AV103" i="16"/>
  <c r="AT103" i="16"/>
  <c r="AP103" i="16"/>
  <c r="BZ103" i="16"/>
  <c r="P103" i="16"/>
  <c r="BK103" i="16"/>
  <c r="BI103" i="16"/>
  <c r="AI103" i="16"/>
  <c r="T103" i="16"/>
  <c r="S103" i="16"/>
  <c r="R103" i="16"/>
  <c r="BX103" i="16"/>
  <c r="CD103" i="16"/>
  <c r="CC103" i="16"/>
  <c r="BY103" i="16"/>
  <c r="BW103" i="16"/>
  <c r="AW103" i="16"/>
  <c r="L103" i="16"/>
  <c r="BG103" i="16"/>
  <c r="BD103" i="16"/>
  <c r="AL103" i="16"/>
  <c r="AH103" i="16"/>
  <c r="AG103" i="16"/>
  <c r="J103" i="16"/>
  <c r="BJ103" i="16"/>
  <c r="I103" i="16"/>
  <c r="BH103" i="16"/>
  <c r="W103" i="16"/>
  <c r="H103" i="16"/>
  <c r="CE103" i="16"/>
  <c r="U96" i="10"/>
  <c r="D113" i="16"/>
  <c r="AK112" i="10"/>
  <c r="AJ112" i="10" s="1"/>
  <c r="AK148" i="10"/>
  <c r="AJ148" i="10" s="1"/>
  <c r="D149" i="16"/>
  <c r="U148" i="10"/>
  <c r="AK139" i="10"/>
  <c r="AJ139" i="10" s="1"/>
  <c r="D140" i="16"/>
  <c r="D15" i="16"/>
  <c r="AK14" i="10"/>
  <c r="AJ14" i="10" s="1"/>
  <c r="V14" i="10"/>
  <c r="D85" i="16"/>
  <c r="AK84" i="10"/>
  <c r="AJ84" i="10" s="1"/>
  <c r="U84" i="10"/>
  <c r="D114" i="16"/>
  <c r="AK113" i="10"/>
  <c r="AJ113" i="10" s="1"/>
  <c r="U113" i="10"/>
  <c r="D99" i="16"/>
  <c r="AK98" i="10"/>
  <c r="AJ98" i="10" s="1"/>
  <c r="U98" i="10"/>
  <c r="D132" i="16"/>
  <c r="AK131" i="10"/>
  <c r="AJ131" i="10" s="1"/>
  <c r="U131" i="10"/>
  <c r="D4" i="16"/>
  <c r="AK3" i="10"/>
  <c r="AJ3" i="10" s="1"/>
  <c r="V3" i="10"/>
  <c r="D54" i="16"/>
  <c r="AK53" i="10"/>
  <c r="AJ53" i="10" s="1"/>
  <c r="U53" i="10"/>
  <c r="BR159" i="16"/>
  <c r="AV159" i="16"/>
  <c r="BV159" i="16"/>
  <c r="AY159" i="16"/>
  <c r="AB159" i="16"/>
  <c r="F159" i="16"/>
  <c r="CE159" i="16"/>
  <c r="BG159" i="16"/>
  <c r="AI159" i="16"/>
  <c r="L159" i="16"/>
  <c r="CI159" i="16"/>
  <c r="BJ159" i="16"/>
  <c r="AK159" i="16"/>
  <c r="M159" i="16"/>
  <c r="CG159" i="16"/>
  <c r="BF159" i="16"/>
  <c r="AF159" i="16"/>
  <c r="G159" i="16"/>
  <c r="BT159" i="16"/>
  <c r="AS159" i="16"/>
  <c r="T159" i="16"/>
  <c r="BO159" i="16"/>
  <c r="AM159" i="16"/>
  <c r="J159" i="16"/>
  <c r="CA159" i="16"/>
  <c r="AW159" i="16"/>
  <c r="S159" i="16"/>
  <c r="CB159" i="16"/>
  <c r="AU159" i="16"/>
  <c r="Q159" i="16"/>
  <c r="BM159" i="16"/>
  <c r="AE159" i="16"/>
  <c r="BD159" i="16"/>
  <c r="W159" i="16"/>
  <c r="BW159" i="16"/>
  <c r="AN159" i="16"/>
  <c r="CJ159" i="16"/>
  <c r="AX159" i="16"/>
  <c r="K159" i="16"/>
  <c r="CH159" i="16"/>
  <c r="AT159" i="16"/>
  <c r="I159" i="16"/>
  <c r="BP159" i="16"/>
  <c r="AC159" i="16"/>
  <c r="BZ159" i="16"/>
  <c r="AH159" i="16"/>
  <c r="BY159" i="16"/>
  <c r="AG159" i="16"/>
  <c r="BX159" i="16"/>
  <c r="AD159" i="16"/>
  <c r="BE159" i="16"/>
  <c r="O159" i="16"/>
  <c r="BH159" i="16"/>
  <c r="BC159" i="16"/>
  <c r="BB159" i="16"/>
  <c r="AA159" i="16"/>
  <c r="CD159" i="16"/>
  <c r="Y159" i="16"/>
  <c r="X159" i="16"/>
  <c r="BK159" i="16"/>
  <c r="BI159" i="16"/>
  <c r="BA159" i="16"/>
  <c r="V159" i="16"/>
  <c r="AO159" i="16"/>
  <c r="P159" i="16"/>
  <c r="E159" i="16"/>
  <c r="AZ159" i="16"/>
  <c r="AL159" i="16"/>
  <c r="AJ159" i="16"/>
  <c r="Z159" i="16"/>
  <c r="BS159" i="16"/>
  <c r="BQ159" i="16"/>
  <c r="BN159" i="16"/>
  <c r="CF159" i="16"/>
  <c r="CC159" i="16"/>
  <c r="BU159" i="16"/>
  <c r="BL159" i="16"/>
  <c r="R159" i="16"/>
  <c r="H159" i="16"/>
  <c r="AP159" i="16"/>
  <c r="N159" i="16"/>
  <c r="AR159" i="16"/>
  <c r="U159" i="16"/>
  <c r="AQ159" i="16"/>
  <c r="D55" i="16"/>
  <c r="AK54" i="10"/>
  <c r="AJ54" i="10" s="1"/>
  <c r="U54" i="10"/>
  <c r="D168" i="16"/>
  <c r="AK167" i="10"/>
  <c r="AJ167" i="10" s="1"/>
  <c r="U167" i="10"/>
  <c r="D36" i="16"/>
  <c r="AK35" i="10"/>
  <c r="AJ35" i="10" s="1"/>
  <c r="V35" i="10"/>
  <c r="BI52" i="16"/>
  <c r="AM52" i="16"/>
  <c r="Q52" i="16"/>
  <c r="BZ52" i="16"/>
  <c r="BC52" i="16"/>
  <c r="AF52" i="16"/>
  <c r="I52" i="16"/>
  <c r="BY52" i="16"/>
  <c r="BB52" i="16"/>
  <c r="AE52" i="16"/>
  <c r="H52" i="16"/>
  <c r="BO52" i="16"/>
  <c r="AH52" i="16"/>
  <c r="F52" i="16"/>
  <c r="BF52" i="16"/>
  <c r="AA52" i="16"/>
  <c r="BE52" i="16"/>
  <c r="Z52" i="16"/>
  <c r="BV52" i="16"/>
  <c r="AP52" i="16"/>
  <c r="L52" i="16"/>
  <c r="BP52" i="16"/>
  <c r="AG52" i="16"/>
  <c r="BR52" i="16"/>
  <c r="X52" i="16"/>
  <c r="BQ52" i="16"/>
  <c r="W52" i="16"/>
  <c r="BN52" i="16"/>
  <c r="R52" i="16"/>
  <c r="AW52" i="16"/>
  <c r="AI52" i="16"/>
  <c r="CH52" i="16"/>
  <c r="AC52" i="16"/>
  <c r="BS52" i="16"/>
  <c r="M52" i="16"/>
  <c r="E52" i="16"/>
  <c r="AR52" i="16" s="1"/>
  <c r="BL52" i="16"/>
  <c r="BM52" i="16"/>
  <c r="BK52" i="16"/>
  <c r="AQ52" i="16"/>
  <c r="CD52" i="16"/>
  <c r="BJ52" i="16"/>
  <c r="K52" i="16"/>
  <c r="AO52" i="16"/>
  <c r="CG52" i="16"/>
  <c r="O52" i="16"/>
  <c r="N52" i="16"/>
  <c r="CC52" i="16"/>
  <c r="D18" i="16"/>
  <c r="AK17" i="10"/>
  <c r="AJ17" i="10" s="1"/>
  <c r="U17" i="10"/>
  <c r="V45" i="10"/>
  <c r="D49" i="16"/>
  <c r="AK48" i="10"/>
  <c r="AJ48" i="10" s="1"/>
  <c r="U48" i="10"/>
  <c r="D94" i="16"/>
  <c r="AK93" i="10"/>
  <c r="AJ93" i="10" s="1"/>
  <c r="U93" i="10"/>
  <c r="V96" i="10"/>
  <c r="D130" i="16"/>
  <c r="AK129" i="10"/>
  <c r="AJ129" i="10" s="1"/>
  <c r="V129" i="10"/>
  <c r="D145" i="16"/>
  <c r="AK144" i="10"/>
  <c r="AJ144" i="10" s="1"/>
  <c r="U144" i="10"/>
  <c r="V144" i="10"/>
  <c r="D125" i="16"/>
  <c r="AK124" i="10"/>
  <c r="AJ124" i="10" s="1"/>
  <c r="U124" i="10"/>
  <c r="D72" i="16"/>
  <c r="AK71" i="10"/>
  <c r="AJ71" i="10" s="1"/>
  <c r="U71" i="10"/>
  <c r="D92" i="16"/>
  <c r="AK91" i="10"/>
  <c r="AJ91" i="10" s="1"/>
  <c r="U91" i="10"/>
  <c r="D166" i="16"/>
  <c r="AK165" i="10"/>
  <c r="AJ165" i="10" s="1"/>
  <c r="U165" i="10"/>
  <c r="D24" i="16"/>
  <c r="AK23" i="10"/>
  <c r="AJ23" i="10" s="1"/>
  <c r="V23" i="10"/>
  <c r="D123" i="16"/>
  <c r="AK122" i="10"/>
  <c r="AJ122" i="10" s="1"/>
  <c r="V122" i="10"/>
  <c r="D80" i="16"/>
  <c r="AK79" i="10"/>
  <c r="AJ79" i="10" s="1"/>
  <c r="U79" i="10"/>
  <c r="D148" i="16"/>
  <c r="AK147" i="10"/>
  <c r="AJ147" i="10" s="1"/>
  <c r="U147" i="10"/>
  <c r="T87" i="10"/>
  <c r="D97" i="16"/>
  <c r="AK96" i="10"/>
  <c r="AJ96" i="10" s="1"/>
  <c r="AK18" i="10"/>
  <c r="AJ18" i="10" s="1"/>
  <c r="D19" i="16"/>
  <c r="U18" i="10"/>
  <c r="D152" i="16"/>
  <c r="AK151" i="10"/>
  <c r="AJ151" i="10" s="1"/>
  <c r="U151" i="10"/>
  <c r="D58" i="16"/>
  <c r="AK57" i="10"/>
  <c r="AJ57" i="10" s="1"/>
  <c r="V57" i="10"/>
  <c r="D162" i="16"/>
  <c r="AK161" i="10"/>
  <c r="AJ161" i="10" s="1"/>
  <c r="U161" i="10"/>
  <c r="D8" i="16"/>
  <c r="AK7" i="10"/>
  <c r="AJ7" i="10" s="1"/>
  <c r="U7" i="10"/>
  <c r="D116" i="16"/>
  <c r="AK115" i="10"/>
  <c r="AJ115" i="10" s="1"/>
  <c r="U115" i="10"/>
  <c r="V115" i="10"/>
  <c r="D37" i="16"/>
  <c r="AK36" i="10"/>
  <c r="AJ36" i="10" s="1"/>
  <c r="D53" i="16"/>
  <c r="AK52" i="10"/>
  <c r="AJ52" i="10" s="1"/>
  <c r="V52" i="10"/>
  <c r="D32" i="16"/>
  <c r="AK31" i="10"/>
  <c r="AJ31" i="10" s="1"/>
  <c r="U31" i="10"/>
  <c r="D93" i="16"/>
  <c r="AK92" i="10"/>
  <c r="AJ92" i="10" s="1"/>
  <c r="U92" i="10"/>
  <c r="D81" i="16"/>
  <c r="AK80" i="10"/>
  <c r="AJ80" i="10" s="1"/>
  <c r="U80" i="10"/>
  <c r="D26" i="16"/>
  <c r="AK25" i="10"/>
  <c r="AJ25" i="10" s="1"/>
  <c r="U25" i="10"/>
  <c r="D50" i="16"/>
  <c r="AK49" i="10"/>
  <c r="AJ49" i="10" s="1"/>
  <c r="U49" i="10"/>
  <c r="D137" i="16"/>
  <c r="AK136" i="10"/>
  <c r="AJ136" i="10" s="1"/>
  <c r="U136" i="10"/>
  <c r="D42" i="16"/>
  <c r="AK41" i="10"/>
  <c r="AJ41" i="10" s="1"/>
  <c r="V41" i="10"/>
  <c r="D67" i="16"/>
  <c r="AK66" i="10"/>
  <c r="AJ66" i="10" s="1"/>
  <c r="D43" i="16"/>
  <c r="AK42" i="10"/>
  <c r="AJ42" i="10" s="1"/>
  <c r="V42" i="10"/>
  <c r="E16" i="24"/>
  <c r="D127" i="16"/>
  <c r="AK126" i="10"/>
  <c r="AJ126" i="10" s="1"/>
  <c r="V126" i="10"/>
  <c r="D7" i="16"/>
  <c r="AK6" i="10"/>
  <c r="AJ6" i="10" s="1"/>
  <c r="U6" i="10"/>
  <c r="D14" i="16"/>
  <c r="C21" i="15"/>
  <c r="D21" i="15" s="1"/>
  <c r="AK13" i="10"/>
  <c r="AJ13" i="10" s="1"/>
  <c r="U13" i="10"/>
  <c r="CJ22" i="11" a="1"/>
  <c r="CJ22" i="11" s="1"/>
  <c r="D76" i="16"/>
  <c r="AK75" i="10"/>
  <c r="AJ75" i="10" s="1"/>
  <c r="V75" i="10"/>
  <c r="U75" i="10"/>
  <c r="D138" i="16"/>
  <c r="AK137" i="10"/>
  <c r="AJ137" i="10" s="1"/>
  <c r="U137" i="10"/>
  <c r="D47" i="16"/>
  <c r="AK46" i="10"/>
  <c r="AJ46" i="10" s="1"/>
  <c r="D48" i="16"/>
  <c r="AK47" i="10"/>
  <c r="AJ47" i="10" s="1"/>
  <c r="V47" i="10"/>
  <c r="D167" i="16"/>
  <c r="AK166" i="10"/>
  <c r="AJ166" i="10" s="1"/>
  <c r="U166" i="10"/>
  <c r="D96" i="16"/>
  <c r="AK95" i="10"/>
  <c r="AJ95" i="10" s="1"/>
  <c r="U95" i="10"/>
  <c r="AK29" i="10"/>
  <c r="AJ29" i="10" s="1"/>
  <c r="D30" i="16"/>
  <c r="U29" i="10"/>
  <c r="AK118" i="10"/>
  <c r="AJ118" i="10" s="1"/>
  <c r="D119" i="16"/>
  <c r="U118" i="10"/>
  <c r="D115" i="16"/>
  <c r="AK114" i="10"/>
  <c r="AJ114" i="10" s="1"/>
  <c r="D83" i="16"/>
  <c r="AK82" i="10"/>
  <c r="AJ82" i="10" s="1"/>
  <c r="U82" i="10"/>
  <c r="D144" i="16"/>
  <c r="AK143" i="10"/>
  <c r="AJ143" i="10" s="1"/>
  <c r="U143" i="10"/>
  <c r="R88" i="10"/>
  <c r="AA88" i="10" s="1"/>
  <c r="AI88" i="10" s="1"/>
  <c r="F209" i="23" s="1"/>
  <c r="AM88" i="10"/>
  <c r="G209" i="23" s="1"/>
  <c r="AN88" i="10"/>
  <c r="S88" i="10"/>
  <c r="AB88" i="10" s="1"/>
  <c r="Q88" i="10"/>
  <c r="Z88" i="10" s="1"/>
  <c r="AH88" i="10" s="1"/>
  <c r="E209" i="23" s="1"/>
  <c r="Y88" i="10"/>
  <c r="H209" i="23"/>
  <c r="D141" i="16"/>
  <c r="AK140" i="10"/>
  <c r="AJ140" i="10" s="1"/>
  <c r="U140" i="10"/>
  <c r="D90" i="16"/>
  <c r="AK89" i="10"/>
  <c r="AJ89" i="10" s="1"/>
  <c r="U89" i="10"/>
  <c r="D133" i="16"/>
  <c r="AK132" i="10"/>
  <c r="AJ132" i="10" s="1"/>
  <c r="U132" i="10"/>
  <c r="V132" i="10"/>
  <c r="D17" i="16"/>
  <c r="AK16" i="10"/>
  <c r="AJ16" i="10" s="1"/>
  <c r="U16" i="10"/>
  <c r="D102" i="16"/>
  <c r="AK101" i="10"/>
  <c r="AJ101" i="10" s="1"/>
  <c r="U101" i="10"/>
  <c r="D79" i="16"/>
  <c r="AK78" i="10"/>
  <c r="AJ78" i="10" s="1"/>
  <c r="U78" i="10"/>
  <c r="D60" i="16"/>
  <c r="AK59" i="10"/>
  <c r="AJ59" i="10" s="1"/>
  <c r="U59" i="10"/>
  <c r="D87" i="16"/>
  <c r="AK86" i="10"/>
  <c r="AJ86" i="10" s="1"/>
  <c r="D100" i="16"/>
  <c r="AK99" i="10"/>
  <c r="AJ99" i="10" s="1"/>
  <c r="D82" i="16"/>
  <c r="AK81" i="10"/>
  <c r="AJ81" i="10" s="1"/>
  <c r="U81" i="10"/>
  <c r="D51" i="16"/>
  <c r="AK50" i="10"/>
  <c r="AJ50" i="10" s="1"/>
  <c r="D131" i="16"/>
  <c r="AK130" i="10"/>
  <c r="AJ130" i="10" s="1"/>
  <c r="U130" i="10"/>
  <c r="D10" i="16"/>
  <c r="AK9" i="10"/>
  <c r="AJ9" i="10" s="1"/>
  <c r="U9" i="10"/>
  <c r="D39" i="16"/>
  <c r="AK38" i="10"/>
  <c r="AJ38" i="10" s="1"/>
  <c r="U38" i="10"/>
  <c r="D61" i="16"/>
  <c r="AK60" i="10"/>
  <c r="AJ60" i="10" s="1"/>
  <c r="V60" i="10"/>
  <c r="C22" i="15"/>
  <c r="D22" i="15" s="1"/>
  <c r="D23" i="16"/>
  <c r="AK22" i="10"/>
  <c r="AJ22" i="10" s="1"/>
  <c r="V22" i="10"/>
  <c r="U22" i="10"/>
  <c r="CJ19" i="11" a="1"/>
  <c r="CJ19" i="11" s="1"/>
  <c r="D13" i="16"/>
  <c r="AK12" i="10"/>
  <c r="AJ12" i="10" s="1"/>
  <c r="U12" i="10"/>
  <c r="D147" i="16"/>
  <c r="AK146" i="10"/>
  <c r="AJ146" i="10" s="1"/>
  <c r="U146" i="10"/>
  <c r="D71" i="16"/>
  <c r="AK70" i="10"/>
  <c r="AJ70" i="10" s="1"/>
  <c r="U70" i="10"/>
  <c r="D77" i="16"/>
  <c r="AK76" i="10"/>
  <c r="AJ76" i="10" s="1"/>
  <c r="U24" i="10"/>
  <c r="D57" i="16"/>
  <c r="AK56" i="10"/>
  <c r="AJ56" i="10" s="1"/>
  <c r="V56" i="10"/>
  <c r="D59" i="16"/>
  <c r="AK58" i="10"/>
  <c r="AJ58" i="10" s="1"/>
  <c r="BX6" i="16"/>
  <c r="D45" i="16"/>
  <c r="AK44" i="10"/>
  <c r="AJ44" i="10" s="1"/>
  <c r="U44" i="10"/>
  <c r="BQ116" i="16" l="1"/>
  <c r="BX116" i="16"/>
  <c r="BA116" i="16"/>
  <c r="AD116" i="16"/>
  <c r="G116" i="16"/>
  <c r="CC116" i="16"/>
  <c r="BH116" i="16"/>
  <c r="J116" i="16"/>
  <c r="BW116" i="16"/>
  <c r="AW116" i="16"/>
  <c r="V116" i="16"/>
  <c r="BK116" i="16"/>
  <c r="AK116" i="16"/>
  <c r="K116" i="16"/>
  <c r="CB116" i="16"/>
  <c r="AY116" i="16"/>
  <c r="AX116" i="16"/>
  <c r="T116" i="16"/>
  <c r="BN116" i="16"/>
  <c r="AL116" i="16"/>
  <c r="F116" i="16"/>
  <c r="BU116" i="16"/>
  <c r="AO116" i="16"/>
  <c r="E116" i="16"/>
  <c r="AU116" i="16" s="1"/>
  <c r="BG116" i="16"/>
  <c r="Z116" i="16"/>
  <c r="BI116" i="16"/>
  <c r="S116" i="16"/>
  <c r="BF116" i="16"/>
  <c r="R116" i="16"/>
  <c r="BD116" i="16"/>
  <c r="Q116" i="16"/>
  <c r="CD116" i="16"/>
  <c r="BL116" i="16"/>
  <c r="M116" i="16"/>
  <c r="BJ116" i="16"/>
  <c r="L116" i="16"/>
  <c r="BC116" i="16"/>
  <c r="AC116" i="16"/>
  <c r="AB116" i="16"/>
  <c r="AA116" i="16"/>
  <c r="CI116" i="16"/>
  <c r="X116" i="16"/>
  <c r="BO116" i="16"/>
  <c r="BB116" i="16"/>
  <c r="AV116" i="16"/>
  <c r="AE116" i="16"/>
  <c r="CF116" i="16"/>
  <c r="AZ116" i="16"/>
  <c r="BT116" i="16"/>
  <c r="BS116" i="16"/>
  <c r="AQ116" i="16"/>
  <c r="P116" i="16"/>
  <c r="O116" i="16"/>
  <c r="AJ116" i="16"/>
  <c r="BR116" i="16"/>
  <c r="AF116" i="16"/>
  <c r="W116" i="16"/>
  <c r="AM116" i="16"/>
  <c r="BP116" i="16"/>
  <c r="CE116" i="16"/>
  <c r="E40" i="16"/>
  <c r="AX40" i="16"/>
  <c r="D106" i="16"/>
  <c r="AK105" i="10"/>
  <c r="AJ105" i="10" s="1"/>
  <c r="BQ135" i="16"/>
  <c r="AU135" i="16"/>
  <c r="Y135" i="16"/>
  <c r="AC135" i="16"/>
  <c r="CD135" i="16"/>
  <c r="BU135" i="16"/>
  <c r="R135" i="16"/>
  <c r="BG135" i="16"/>
  <c r="AD135" i="16"/>
  <c r="BV135" i="16"/>
  <c r="AT135" i="16"/>
  <c r="BJ135" i="16"/>
  <c r="AJ135" i="16"/>
  <c r="J135" i="16"/>
  <c r="BA135" i="16"/>
  <c r="I135" i="16"/>
  <c r="AY135" i="16"/>
  <c r="H135" i="16"/>
  <c r="E135" i="16"/>
  <c r="AN135" i="16" s="1"/>
  <c r="AW135" i="16"/>
  <c r="AA135" i="16"/>
  <c r="BR135" i="16"/>
  <c r="BN135" i="16"/>
  <c r="U135" i="16"/>
  <c r="P135" i="16"/>
  <c r="BM135" i="16"/>
  <c r="CI135" i="16"/>
  <c r="CC135" i="16"/>
  <c r="CF135" i="16"/>
  <c r="CB135" i="16"/>
  <c r="CE21" i="16"/>
  <c r="AM21" i="16"/>
  <c r="Q21" i="16"/>
  <c r="CI21" i="16"/>
  <c r="BL21" i="16"/>
  <c r="AO21" i="16"/>
  <c r="AZ21" i="16"/>
  <c r="F21" i="16"/>
  <c r="BO21" i="16"/>
  <c r="L21" i="16"/>
  <c r="AI21" i="16"/>
  <c r="E21" i="16"/>
  <c r="BN21" i="16"/>
  <c r="G21" i="16"/>
  <c r="AE21" i="16"/>
  <c r="CB21" i="16"/>
  <c r="BH21" i="16"/>
  <c r="O21" i="16"/>
  <c r="BG21" i="16"/>
  <c r="N21" i="16"/>
  <c r="BF21" i="16"/>
  <c r="AF21" i="16"/>
  <c r="H21" i="16"/>
  <c r="AA21" i="16"/>
  <c r="AU21" i="16"/>
  <c r="X21" i="16"/>
  <c r="V21" i="16"/>
  <c r="AT21" i="16"/>
  <c r="AV21" i="16"/>
  <c r="S21" i="16"/>
  <c r="T21" i="16"/>
  <c r="BX13" i="16"/>
  <c r="AD13" i="16"/>
  <c r="G13" i="16"/>
  <c r="BW13" i="16"/>
  <c r="AZ13" i="16"/>
  <c r="AC13" i="16"/>
  <c r="AP13" i="16"/>
  <c r="AJ13" i="16"/>
  <c r="J13" i="16"/>
  <c r="BJ13" i="16"/>
  <c r="AI13" i="16"/>
  <c r="AB13" i="16"/>
  <c r="AA13" i="16"/>
  <c r="BV13" i="16"/>
  <c r="AS13" i="16"/>
  <c r="N13" i="16"/>
  <c r="BO13" i="16"/>
  <c r="BE13" i="16"/>
  <c r="T13" i="16"/>
  <c r="CB13" i="16"/>
  <c r="AQ13" i="16"/>
  <c r="AV13" i="16"/>
  <c r="Y13" i="16"/>
  <c r="H13" i="16"/>
  <c r="BL13" i="16"/>
  <c r="AH13" i="16"/>
  <c r="AG13" i="16"/>
  <c r="CH13" i="16"/>
  <c r="E13" i="16"/>
  <c r="BM13" i="16" s="1"/>
  <c r="CA13" i="16"/>
  <c r="AY13" i="16"/>
  <c r="BS13" i="16"/>
  <c r="BQ13" i="16"/>
  <c r="BN13" i="16"/>
  <c r="AO13" i="16"/>
  <c r="L13" i="16"/>
  <c r="AX13" i="16"/>
  <c r="Z13" i="16"/>
  <c r="R13" i="16"/>
  <c r="P13" i="16"/>
  <c r="CC13" i="16"/>
  <c r="AL13" i="16"/>
  <c r="BB13" i="16"/>
  <c r="CR19" i="11"/>
  <c r="CS19" i="11"/>
  <c r="W82" i="16"/>
  <c r="Y82" i="16"/>
  <c r="BI82" i="16"/>
  <c r="J82" i="16"/>
  <c r="AZ82" i="16"/>
  <c r="E82" i="16"/>
  <c r="BD82" i="16" s="1"/>
  <c r="BE82" i="16"/>
  <c r="V82" i="16"/>
  <c r="AS82" i="16"/>
  <c r="AR82" i="16"/>
  <c r="BK82" i="16"/>
  <c r="BJ82" i="16"/>
  <c r="H82" i="16"/>
  <c r="BG82" i="16"/>
  <c r="G82" i="16"/>
  <c r="X82" i="16"/>
  <c r="CF82" i="16"/>
  <c r="BV82" i="16"/>
  <c r="F82" i="16"/>
  <c r="CE82" i="16"/>
  <c r="AU115" i="16"/>
  <c r="Y115" i="16"/>
  <c r="BT115" i="16"/>
  <c r="AW115" i="16"/>
  <c r="Z115" i="16"/>
  <c r="AS115" i="16"/>
  <c r="CF115" i="16"/>
  <c r="BF115" i="16"/>
  <c r="AF115" i="16"/>
  <c r="F115" i="16"/>
  <c r="BR115" i="16"/>
  <c r="CC115" i="16"/>
  <c r="BA115" i="16"/>
  <c r="AZ115" i="16"/>
  <c r="U115" i="16"/>
  <c r="BM115" i="16"/>
  <c r="AK115" i="16"/>
  <c r="I115" i="16"/>
  <c r="CA115" i="16"/>
  <c r="L115" i="16"/>
  <c r="BP115" i="16"/>
  <c r="AG115" i="16"/>
  <c r="BO115" i="16"/>
  <c r="AE115" i="16"/>
  <c r="AY115" i="16"/>
  <c r="AL115" i="16"/>
  <c r="AX115" i="16"/>
  <c r="AT115" i="16"/>
  <c r="AP115" i="16"/>
  <c r="BX115" i="16"/>
  <c r="BB115" i="16"/>
  <c r="AN115" i="16"/>
  <c r="CE115" i="16"/>
  <c r="O115" i="16"/>
  <c r="BK115" i="16"/>
  <c r="BG115" i="16"/>
  <c r="E115" i="16"/>
  <c r="V115" i="16" s="1"/>
  <c r="CI115" i="16"/>
  <c r="CH115" i="16"/>
  <c r="BD115" i="16"/>
  <c r="BC115" i="16"/>
  <c r="AJ115" i="16"/>
  <c r="P115" i="16"/>
  <c r="R115" i="16"/>
  <c r="BY115" i="16"/>
  <c r="BZ115" i="16"/>
  <c r="BV115" i="16"/>
  <c r="BL115" i="16"/>
  <c r="N115" i="16"/>
  <c r="AA115" i="16"/>
  <c r="AU50" i="16"/>
  <c r="BQ50" i="16"/>
  <c r="BK50" i="16"/>
  <c r="I50" i="16"/>
  <c r="BJ50" i="16"/>
  <c r="AH50" i="16"/>
  <c r="BZ50" i="16"/>
  <c r="BL50" i="16"/>
  <c r="Z50" i="16"/>
  <c r="AS50" i="16"/>
  <c r="J50" i="16"/>
  <c r="E50" i="16"/>
  <c r="AG50" i="16"/>
  <c r="U50" i="16"/>
  <c r="T50" i="16"/>
  <c r="BG50" i="16"/>
  <c r="BP50" i="16"/>
  <c r="BE50" i="16"/>
  <c r="BD50" i="16"/>
  <c r="AP50" i="16"/>
  <c r="K50" i="16"/>
  <c r="AZ50" i="16"/>
  <c r="CF50" i="16"/>
  <c r="M50" i="16"/>
  <c r="BP4" i="16"/>
  <c r="AF4" i="16"/>
  <c r="L4" i="16"/>
  <c r="AC4" i="16"/>
  <c r="BV4" i="16"/>
  <c r="Y4" i="16"/>
  <c r="BD4" i="16"/>
  <c r="CC4" i="16"/>
  <c r="E4" i="16"/>
  <c r="AM4" i="16" s="1"/>
  <c r="BQ113" i="16"/>
  <c r="Y113" i="16"/>
  <c r="Q113" i="16"/>
  <c r="T113" i="16"/>
  <c r="BA113" i="16"/>
  <c r="CC113" i="16"/>
  <c r="AZ113" i="16"/>
  <c r="W113" i="16"/>
  <c r="BO113" i="16"/>
  <c r="AL113" i="16"/>
  <c r="BB113" i="16"/>
  <c r="BT113" i="16"/>
  <c r="U113" i="16"/>
  <c r="AA113" i="16"/>
  <c r="AB113" i="16"/>
  <c r="CF113" i="16"/>
  <c r="E113" i="16"/>
  <c r="AW113" i="16" s="1"/>
  <c r="CE113" i="16"/>
  <c r="AQ113" i="16"/>
  <c r="AK113" i="16"/>
  <c r="BH113" i="16"/>
  <c r="BI129" i="16"/>
  <c r="O129" i="16"/>
  <c r="CB129" i="16"/>
  <c r="BD129" i="16"/>
  <c r="AF129" i="16"/>
  <c r="H129" i="16"/>
  <c r="BM129" i="16"/>
  <c r="J129" i="16"/>
  <c r="AG129" i="16"/>
  <c r="AX129" i="16"/>
  <c r="S129" i="16"/>
  <c r="BO129" i="16"/>
  <c r="AD129" i="16"/>
  <c r="BN129" i="16"/>
  <c r="BS129" i="16"/>
  <c r="BR129" i="16"/>
  <c r="AN129" i="16"/>
  <c r="AM129" i="16"/>
  <c r="CH129" i="16"/>
  <c r="AJ129" i="16"/>
  <c r="BG129" i="16"/>
  <c r="K129" i="16"/>
  <c r="E129" i="16"/>
  <c r="R129" i="16" s="1"/>
  <c r="AR129" i="16"/>
  <c r="L129" i="16"/>
  <c r="F129" i="16"/>
  <c r="W129" i="16"/>
  <c r="G129" i="16"/>
  <c r="BX129" i="16"/>
  <c r="AE129" i="16"/>
  <c r="BA129" i="16"/>
  <c r="AO129" i="16"/>
  <c r="BH129" i="16"/>
  <c r="AU124" i="16"/>
  <c r="BI124" i="16"/>
  <c r="E124" i="16"/>
  <c r="H124" i="16" s="1"/>
  <c r="BM124" i="16"/>
  <c r="AL124" i="16"/>
  <c r="U124" i="16"/>
  <c r="BY124" i="16"/>
  <c r="AT124" i="16"/>
  <c r="CD124" i="16"/>
  <c r="L124" i="16"/>
  <c r="CC124" i="16"/>
  <c r="AR124" i="16"/>
  <c r="BN124" i="16"/>
  <c r="S124" i="16"/>
  <c r="AM124" i="16"/>
  <c r="BV124" i="16"/>
  <c r="O124" i="16"/>
  <c r="BP124" i="16"/>
  <c r="AY124" i="16"/>
  <c r="AQ124" i="16"/>
  <c r="X124" i="16"/>
  <c r="W124" i="16"/>
  <c r="AI124" i="16"/>
  <c r="Z124" i="16"/>
  <c r="J124" i="16"/>
  <c r="AP124" i="16"/>
  <c r="CE20" i="16"/>
  <c r="Q20" i="16"/>
  <c r="CD20" i="16"/>
  <c r="BG20" i="16"/>
  <c r="AJ20" i="16"/>
  <c r="BS20" i="16"/>
  <c r="Y20" i="16"/>
  <c r="BJ20" i="16"/>
  <c r="AG20" i="16"/>
  <c r="G20" i="16"/>
  <c r="F20" i="16"/>
  <c r="U20" i="16"/>
  <c r="BL20" i="16"/>
  <c r="AD20" i="16"/>
  <c r="BK20" i="16"/>
  <c r="V20" i="16"/>
  <c r="AR20" i="16"/>
  <c r="H20" i="16"/>
  <c r="CA20" i="16"/>
  <c r="AQ20" i="16"/>
  <c r="E20" i="16"/>
  <c r="Z20" i="16"/>
  <c r="BB20" i="16"/>
  <c r="J20" i="16"/>
  <c r="BA20" i="16"/>
  <c r="I20" i="16"/>
  <c r="BM20" i="16"/>
  <c r="BD20" i="16"/>
  <c r="X20" i="16"/>
  <c r="O20" i="16"/>
  <c r="CH20" i="16"/>
  <c r="N20" i="16"/>
  <c r="AL20" i="16"/>
  <c r="BW20" i="16"/>
  <c r="BR20" i="16"/>
  <c r="BQ20" i="16"/>
  <c r="AY20" i="16"/>
  <c r="BT20" i="16"/>
  <c r="AW20" i="16"/>
  <c r="BX20" i="16"/>
  <c r="AN20" i="16"/>
  <c r="T20" i="16"/>
  <c r="CD9" i="16"/>
  <c r="CC9" i="16"/>
  <c r="AI9" i="16"/>
  <c r="BO9" i="16"/>
  <c r="AO9" i="16"/>
  <c r="N9" i="16"/>
  <c r="CB9" i="16"/>
  <c r="BB9" i="16"/>
  <c r="I9" i="16"/>
  <c r="H9" i="16"/>
  <c r="BD9" i="16"/>
  <c r="Z9" i="16"/>
  <c r="AH9" i="16"/>
  <c r="AG9" i="16"/>
  <c r="BC9" i="16"/>
  <c r="T9" i="16"/>
  <c r="CF9" i="16"/>
  <c r="P9" i="16"/>
  <c r="BM9" i="16"/>
  <c r="E9" i="16"/>
  <c r="AP9" i="16" s="1"/>
  <c r="BA9" i="16"/>
  <c r="CI9" i="16"/>
  <c r="J9" i="16"/>
  <c r="AT9" i="16"/>
  <c r="AR9" i="16"/>
  <c r="AA9" i="16"/>
  <c r="U9" i="16"/>
  <c r="BY9" i="16"/>
  <c r="G9" i="16"/>
  <c r="CA9" i="16"/>
  <c r="BZ9" i="16"/>
  <c r="V9" i="16"/>
  <c r="AH5" i="16"/>
  <c r="CH5" i="16"/>
  <c r="CE70" i="16"/>
  <c r="BI70" i="16"/>
  <c r="AM70" i="16"/>
  <c r="AB70" i="16"/>
  <c r="AW70" i="16"/>
  <c r="Y70" i="16"/>
  <c r="BU70" i="16"/>
  <c r="AV70" i="16"/>
  <c r="BS70" i="16"/>
  <c r="P70" i="16"/>
  <c r="BR70" i="16"/>
  <c r="AQ70" i="16"/>
  <c r="O70" i="16"/>
  <c r="CI70" i="16"/>
  <c r="BB70" i="16"/>
  <c r="BA70" i="16"/>
  <c r="T70" i="16"/>
  <c r="BP70" i="16"/>
  <c r="AJ70" i="16"/>
  <c r="E70" i="16"/>
  <c r="AX70" i="16" s="1"/>
  <c r="BL70" i="16"/>
  <c r="BK70" i="16"/>
  <c r="W70" i="16"/>
  <c r="CD70" i="16"/>
  <c r="AS70" i="16"/>
  <c r="G70" i="16"/>
  <c r="H70" i="16"/>
  <c r="CC70" i="16"/>
  <c r="AH70" i="16"/>
  <c r="BW70" i="16"/>
  <c r="I70" i="16"/>
  <c r="BO70" i="16"/>
  <c r="AF70" i="16"/>
  <c r="CA70" i="16"/>
  <c r="BZ70" i="16"/>
  <c r="BY70" i="16"/>
  <c r="AO70" i="16"/>
  <c r="AD70" i="16"/>
  <c r="AU70" i="16"/>
  <c r="N70" i="16"/>
  <c r="J70" i="16"/>
  <c r="AL70" i="16"/>
  <c r="AC70" i="16"/>
  <c r="L70" i="16"/>
  <c r="AG70" i="16"/>
  <c r="AU5" i="16"/>
  <c r="S111" i="16"/>
  <c r="BA111" i="16"/>
  <c r="W111" i="16"/>
  <c r="H111" i="16"/>
  <c r="G111" i="16"/>
  <c r="BH111" i="16"/>
  <c r="AB111" i="16"/>
  <c r="AX111" i="16"/>
  <c r="E111" i="16"/>
  <c r="BZ111" i="16" s="1"/>
  <c r="AG111" i="16"/>
  <c r="AO111" i="16"/>
  <c r="AJ111" i="16"/>
  <c r="U111" i="16"/>
  <c r="CF111" i="16"/>
  <c r="CB111" i="16"/>
  <c r="BQ126" i="16"/>
  <c r="AU126" i="16"/>
  <c r="Y126" i="16"/>
  <c r="BT126" i="16"/>
  <c r="AW126" i="16"/>
  <c r="Z126" i="16"/>
  <c r="CA126" i="16"/>
  <c r="BC126" i="16"/>
  <c r="AE126" i="16"/>
  <c r="G126" i="16"/>
  <c r="CB126" i="16"/>
  <c r="BB126" i="16"/>
  <c r="AC126" i="16"/>
  <c r="BV126" i="16"/>
  <c r="CC126" i="16"/>
  <c r="AZ126" i="16"/>
  <c r="W126" i="16"/>
  <c r="BM126" i="16"/>
  <c r="AL126" i="16"/>
  <c r="CG126" i="16"/>
  <c r="BD126" i="16"/>
  <c r="V126" i="16"/>
  <c r="CF126" i="16"/>
  <c r="BA126" i="16"/>
  <c r="U126" i="16"/>
  <c r="BP126" i="16"/>
  <c r="AM126" i="16"/>
  <c r="I126" i="16"/>
  <c r="CE126" i="16"/>
  <c r="AS126" i="16"/>
  <c r="M126" i="16"/>
  <c r="CD126" i="16"/>
  <c r="AR126" i="16"/>
  <c r="AF126" i="16"/>
  <c r="AV126" i="16"/>
  <c r="F126" i="16"/>
  <c r="AQ126" i="16"/>
  <c r="E126" i="16"/>
  <c r="AT126" i="16" s="1"/>
  <c r="CI126" i="16"/>
  <c r="AP126" i="16"/>
  <c r="BO126" i="16"/>
  <c r="AB126" i="16"/>
  <c r="BY126" i="16"/>
  <c r="AG126" i="16"/>
  <c r="AK126" i="16"/>
  <c r="AJ126" i="16"/>
  <c r="AI126" i="16"/>
  <c r="BK126" i="16"/>
  <c r="O126" i="16"/>
  <c r="AA126" i="16"/>
  <c r="BU126" i="16"/>
  <c r="N126" i="16"/>
  <c r="S126" i="16"/>
  <c r="BJ126" i="16"/>
  <c r="CH126" i="16"/>
  <c r="BX126" i="16"/>
  <c r="BH126" i="16"/>
  <c r="BZ126" i="16"/>
  <c r="BW126" i="16"/>
  <c r="BS126" i="16"/>
  <c r="AO126" i="16"/>
  <c r="AH126" i="16"/>
  <c r="R126" i="16"/>
  <c r="Q126" i="16"/>
  <c r="P126" i="16"/>
  <c r="BR126" i="16"/>
  <c r="AN126" i="16"/>
  <c r="BG126" i="16"/>
  <c r="BE126" i="16"/>
  <c r="AY126" i="16"/>
  <c r="BI126" i="16"/>
  <c r="AX126" i="16"/>
  <c r="BF126" i="16"/>
  <c r="H126" i="16"/>
  <c r="CE11" i="16"/>
  <c r="BI11" i="16"/>
  <c r="BO11" i="16"/>
  <c r="U11" i="16"/>
  <c r="CA11" i="16"/>
  <c r="BD11" i="16"/>
  <c r="AG11" i="16"/>
  <c r="J11" i="16"/>
  <c r="BY11" i="16"/>
  <c r="BM11" i="16"/>
  <c r="AL11" i="16"/>
  <c r="L11" i="16"/>
  <c r="CD11" i="16"/>
  <c r="BN11" i="16"/>
  <c r="E11" i="16"/>
  <c r="BJ11" i="16"/>
  <c r="AB11" i="16"/>
  <c r="CI11" i="16"/>
  <c r="AV11" i="16"/>
  <c r="I11" i="16"/>
  <c r="H11" i="16"/>
  <c r="BR11" i="16"/>
  <c r="AE11" i="16"/>
  <c r="AO11" i="16"/>
  <c r="AC11" i="16"/>
  <c r="G11" i="16"/>
  <c r="BK11" i="16"/>
  <c r="BG11" i="16"/>
  <c r="CF11" i="16"/>
  <c r="P11" i="16"/>
  <c r="N11" i="16"/>
  <c r="T11" i="16"/>
  <c r="M11" i="16"/>
  <c r="BQ11" i="16"/>
  <c r="BC11" i="16"/>
  <c r="BS11" i="16"/>
  <c r="BH11" i="16"/>
  <c r="BL11" i="16"/>
  <c r="AA11" i="16"/>
  <c r="X11" i="16"/>
  <c r="F11" i="16"/>
  <c r="CD123" i="16"/>
  <c r="BG123" i="16"/>
  <c r="AP123" i="16"/>
  <c r="P123" i="16"/>
  <c r="R123" i="16"/>
  <c r="Q123" i="16"/>
  <c r="BJ123" i="16"/>
  <c r="AG123" i="16"/>
  <c r="E123" i="16"/>
  <c r="AZ123" i="16"/>
  <c r="AC123" i="16"/>
  <c r="J123" i="16"/>
  <c r="AN123" i="16"/>
  <c r="BU123" i="16"/>
  <c r="K123" i="16"/>
  <c r="BC123" i="16"/>
  <c r="BA123" i="16"/>
  <c r="AS123" i="16"/>
  <c r="AL123" i="16"/>
  <c r="AK123" i="16"/>
  <c r="I123" i="16"/>
  <c r="BT123" i="16"/>
  <c r="CH123" i="16"/>
  <c r="BQ122" i="16"/>
  <c r="AU122" i="16"/>
  <c r="Y122" i="16"/>
  <c r="BZ122" i="16"/>
  <c r="I122" i="16"/>
  <c r="CF122" i="16"/>
  <c r="BH122" i="16"/>
  <c r="AJ122" i="16"/>
  <c r="L122" i="16"/>
  <c r="BK122" i="16"/>
  <c r="AL122" i="16"/>
  <c r="M122" i="16"/>
  <c r="BY122" i="16"/>
  <c r="AY122" i="16"/>
  <c r="X122" i="16"/>
  <c r="BM122" i="16"/>
  <c r="AM122" i="16"/>
  <c r="K122" i="16"/>
  <c r="BX122" i="16"/>
  <c r="AV122" i="16"/>
  <c r="S122" i="16"/>
  <c r="BW122" i="16"/>
  <c r="AT122" i="16"/>
  <c r="AG122" i="16"/>
  <c r="CI122" i="16"/>
  <c r="BB122" i="16"/>
  <c r="U122" i="16"/>
  <c r="CH122" i="16"/>
  <c r="T122" i="16"/>
  <c r="BS122" i="16"/>
  <c r="AK122" i="16"/>
  <c r="CB122" i="16"/>
  <c r="AO122" i="16"/>
  <c r="CA122" i="16"/>
  <c r="AN122" i="16"/>
  <c r="BV122" i="16"/>
  <c r="AI122" i="16"/>
  <c r="BG122" i="16"/>
  <c r="V122" i="16"/>
  <c r="AQ122" i="16"/>
  <c r="CE122" i="16"/>
  <c r="AD122" i="16"/>
  <c r="CC122" i="16"/>
  <c r="AB122" i="16"/>
  <c r="BF122" i="16"/>
  <c r="H122" i="16"/>
  <c r="BO122" i="16"/>
  <c r="AZ122" i="16"/>
  <c r="AP122" i="16"/>
  <c r="AH122" i="16"/>
  <c r="AE122" i="16"/>
  <c r="BR122" i="16"/>
  <c r="F122" i="16"/>
  <c r="Q122" i="16"/>
  <c r="O122" i="16"/>
  <c r="BT122" i="16"/>
  <c r="AX122" i="16"/>
  <c r="AW122" i="16"/>
  <c r="AS122" i="16"/>
  <c r="W122" i="16"/>
  <c r="P122" i="16"/>
  <c r="BP122" i="16"/>
  <c r="BE122" i="16"/>
  <c r="CG122" i="16"/>
  <c r="Z122" i="16"/>
  <c r="BD122" i="16"/>
  <c r="E122" i="16"/>
  <c r="BC122" i="16" s="1"/>
  <c r="BN122" i="16"/>
  <c r="BI122" i="16"/>
  <c r="AR122" i="16"/>
  <c r="BL122" i="16"/>
  <c r="AA122" i="16"/>
  <c r="BU122" i="16"/>
  <c r="K5" i="16"/>
  <c r="BV5" i="16"/>
  <c r="M5" i="16"/>
  <c r="E29" i="16"/>
  <c r="AE29" i="16" s="1"/>
  <c r="AQ29" i="16"/>
  <c r="V29" i="16"/>
  <c r="BC29" i="16"/>
  <c r="CE59" i="16"/>
  <c r="BI59" i="16"/>
  <c r="AM59" i="16"/>
  <c r="Q59" i="16"/>
  <c r="CG59" i="16"/>
  <c r="O59" i="16"/>
  <c r="CF59" i="16"/>
  <c r="N59" i="16"/>
  <c r="BU59" i="16"/>
  <c r="AX59" i="16"/>
  <c r="AA59" i="16"/>
  <c r="R59" i="16"/>
  <c r="AE59" i="16"/>
  <c r="E59" i="16"/>
  <c r="AC59" i="16" s="1"/>
  <c r="BG59" i="16"/>
  <c r="BX59" i="16"/>
  <c r="AT59" i="16"/>
  <c r="X59" i="16"/>
  <c r="BL59" i="16"/>
  <c r="W59" i="16"/>
  <c r="BD59" i="16"/>
  <c r="V59" i="16"/>
  <c r="F59" i="16"/>
  <c r="AH59" i="16"/>
  <c r="CB59" i="16"/>
  <c r="AG59" i="16"/>
  <c r="BY59" i="16"/>
  <c r="AF59" i="16"/>
  <c r="BA59" i="16"/>
  <c r="H59" i="16"/>
  <c r="AV59" i="16"/>
  <c r="AO59" i="16"/>
  <c r="CD59" i="16"/>
  <c r="BQ59" i="16"/>
  <c r="AY59" i="16"/>
  <c r="BM59" i="16"/>
  <c r="AZ59" i="16"/>
  <c r="AN59" i="16"/>
  <c r="CI59" i="16"/>
  <c r="BV59" i="16"/>
  <c r="T59" i="16"/>
  <c r="BP59" i="16"/>
  <c r="BO59" i="16"/>
  <c r="Z59" i="16"/>
  <c r="AW59" i="16"/>
  <c r="AJ59" i="16"/>
  <c r="CD81" i="16"/>
  <c r="BH81" i="16"/>
  <c r="AL81" i="16"/>
  <c r="P81" i="16"/>
  <c r="BM81" i="16"/>
  <c r="AP81" i="16"/>
  <c r="S81" i="16"/>
  <c r="BL81" i="16"/>
  <c r="AN81" i="16"/>
  <c r="O81" i="16"/>
  <c r="BX81" i="16"/>
  <c r="AZ81" i="16"/>
  <c r="AU81" i="16"/>
  <c r="U81" i="16"/>
  <c r="BT81" i="16"/>
  <c r="AT81" i="16"/>
  <c r="T81" i="16"/>
  <c r="AG81" i="16"/>
  <c r="G81" i="16"/>
  <c r="BZ81" i="16"/>
  <c r="AV81" i="16"/>
  <c r="N81" i="16"/>
  <c r="BY81" i="16"/>
  <c r="AS81" i="16"/>
  <c r="M81" i="16"/>
  <c r="BJ81" i="16"/>
  <c r="AE81" i="16"/>
  <c r="BV81" i="16"/>
  <c r="AK81" i="16"/>
  <c r="BS81" i="16"/>
  <c r="W81" i="16"/>
  <c r="CA81" i="16"/>
  <c r="AH81" i="16"/>
  <c r="AX81" i="16"/>
  <c r="F81" i="16"/>
  <c r="E81" i="16"/>
  <c r="AB81" i="16" s="1"/>
  <c r="CI81" i="16"/>
  <c r="AR81" i="16"/>
  <c r="BP81" i="16"/>
  <c r="Z81" i="16"/>
  <c r="BC81" i="16"/>
  <c r="AO81" i="16"/>
  <c r="AM81" i="16"/>
  <c r="AI81" i="16"/>
  <c r="BQ81" i="16"/>
  <c r="Q81" i="16"/>
  <c r="BR81" i="16"/>
  <c r="I81" i="16"/>
  <c r="BN81" i="16"/>
  <c r="BO81" i="16"/>
  <c r="BK81" i="16"/>
  <c r="AC81" i="16"/>
  <c r="Y81" i="16"/>
  <c r="X81" i="16"/>
  <c r="R81" i="16"/>
  <c r="CG81" i="16"/>
  <c r="BI81" i="16"/>
  <c r="AY81" i="16"/>
  <c r="AQ81" i="16"/>
  <c r="AF81" i="16"/>
  <c r="AA81" i="16"/>
  <c r="CC81" i="16"/>
  <c r="BE81" i="16"/>
  <c r="CF81" i="16"/>
  <c r="K81" i="16"/>
  <c r="BB81" i="16"/>
  <c r="CB81" i="16"/>
  <c r="BF81" i="16"/>
  <c r="H81" i="16"/>
  <c r="AD81" i="16"/>
  <c r="L81" i="16"/>
  <c r="AU99" i="16"/>
  <c r="E99" i="16"/>
  <c r="AF99" i="16" s="1"/>
  <c r="BD99" i="16"/>
  <c r="H99" i="16"/>
  <c r="BK99" i="16"/>
  <c r="CI99" i="16"/>
  <c r="BI99" i="16"/>
  <c r="BW99" i="16"/>
  <c r="AV99" i="16"/>
  <c r="U99" i="16"/>
  <c r="BH99" i="16"/>
  <c r="AE99" i="16"/>
  <c r="Q99" i="16"/>
  <c r="BA99" i="16"/>
  <c r="S99" i="16"/>
  <c r="CF99" i="16"/>
  <c r="AZ99" i="16"/>
  <c r="BS99" i="16"/>
  <c r="BO99" i="16"/>
  <c r="AA99" i="16"/>
  <c r="AX99" i="16"/>
  <c r="L99" i="16"/>
  <c r="BF99" i="16"/>
  <c r="AW99" i="16"/>
  <c r="AH99" i="16"/>
  <c r="BY99" i="16"/>
  <c r="O99" i="16"/>
  <c r="CA99" i="16"/>
  <c r="P99" i="16"/>
  <c r="BU99" i="16"/>
  <c r="J99" i="16"/>
  <c r="W99" i="16"/>
  <c r="CD99" i="16"/>
  <c r="T99" i="16"/>
  <c r="G99" i="16"/>
  <c r="BJ99" i="16"/>
  <c r="AM99" i="16"/>
  <c r="BM99" i="16"/>
  <c r="BN99" i="16"/>
  <c r="AP99" i="16"/>
  <c r="V99" i="16"/>
  <c r="BT99" i="16"/>
  <c r="AX153" i="16"/>
  <c r="AB153" i="16"/>
  <c r="F153" i="16"/>
  <c r="BS153" i="16"/>
  <c r="AV153" i="16"/>
  <c r="Y153" i="16"/>
  <c r="BP153" i="16"/>
  <c r="AR153" i="16"/>
  <c r="T153" i="16"/>
  <c r="CC153" i="16"/>
  <c r="BE153" i="16"/>
  <c r="AG153" i="16"/>
  <c r="I153" i="16"/>
  <c r="CA153" i="16"/>
  <c r="BA153" i="16"/>
  <c r="Z153" i="16"/>
  <c r="BM153" i="16"/>
  <c r="AL153" i="16"/>
  <c r="K153" i="16"/>
  <c r="BR153" i="16"/>
  <c r="BJ153" i="16"/>
  <c r="AF153" i="16"/>
  <c r="BI153" i="16"/>
  <c r="AD153" i="16"/>
  <c r="BZ153" i="16"/>
  <c r="AT153" i="16"/>
  <c r="O153" i="16"/>
  <c r="BW153" i="16"/>
  <c r="AM153" i="16"/>
  <c r="BV153" i="16"/>
  <c r="AK153" i="16"/>
  <c r="BD153" i="16"/>
  <c r="U153" i="16"/>
  <c r="BL153" i="16"/>
  <c r="W153" i="16"/>
  <c r="BK153" i="16"/>
  <c r="V153" i="16"/>
  <c r="BH153" i="16"/>
  <c r="S153" i="16"/>
  <c r="CG153" i="16"/>
  <c r="E153" i="16"/>
  <c r="AO153" i="16" s="1"/>
  <c r="CB153" i="16"/>
  <c r="AC153" i="16"/>
  <c r="BY153" i="16"/>
  <c r="AA153" i="16"/>
  <c r="BX153" i="16"/>
  <c r="X153" i="16"/>
  <c r="AZ153" i="16"/>
  <c r="AJ153" i="16"/>
  <c r="AQ153" i="16"/>
  <c r="AP153" i="16"/>
  <c r="AN153" i="16"/>
  <c r="BU153" i="16"/>
  <c r="J153" i="16"/>
  <c r="BN153" i="16"/>
  <c r="AW153" i="16"/>
  <c r="CD153" i="16"/>
  <c r="BQ153" i="16"/>
  <c r="BO153" i="16"/>
  <c r="AE153" i="16"/>
  <c r="H153" i="16"/>
  <c r="CE153" i="16"/>
  <c r="AY153" i="16"/>
  <c r="AU153" i="16"/>
  <c r="AI153" i="16"/>
  <c r="CI153" i="16"/>
  <c r="CH153" i="16"/>
  <c r="BB153" i="16"/>
  <c r="N153" i="16"/>
  <c r="BG153" i="16"/>
  <c r="CF153" i="16"/>
  <c r="BC153" i="16"/>
  <c r="Q153" i="16"/>
  <c r="AH153" i="16"/>
  <c r="BF153" i="16"/>
  <c r="R153" i="16"/>
  <c r="P153" i="16"/>
  <c r="L153" i="16"/>
  <c r="U85" i="10"/>
  <c r="O5" i="16"/>
  <c r="BJ5" i="16"/>
  <c r="AX5" i="16"/>
  <c r="BU5" i="16"/>
  <c r="CE64" i="16"/>
  <c r="AM64" i="16"/>
  <c r="BT64" i="16"/>
  <c r="AS64" i="16"/>
  <c r="BP64" i="16"/>
  <c r="AR64" i="16"/>
  <c r="T64" i="16"/>
  <c r="CC64" i="16"/>
  <c r="BE64" i="16"/>
  <c r="BO64" i="16"/>
  <c r="AN64" i="16"/>
  <c r="AL64" i="16"/>
  <c r="K64" i="16"/>
  <c r="CD64" i="16"/>
  <c r="BB64" i="16"/>
  <c r="Z64" i="16"/>
  <c r="BZ64" i="16"/>
  <c r="BF64" i="16"/>
  <c r="CB64" i="16"/>
  <c r="BY64" i="16"/>
  <c r="BG64" i="16"/>
  <c r="M64" i="16"/>
  <c r="CG64" i="16"/>
  <c r="AF64" i="16"/>
  <c r="CF64" i="16"/>
  <c r="G64" i="16"/>
  <c r="AJ64" i="16"/>
  <c r="CH64" i="16"/>
  <c r="R64" i="16"/>
  <c r="S64" i="16"/>
  <c r="P64" i="16"/>
  <c r="BD64" i="16"/>
  <c r="BW64" i="16"/>
  <c r="BS64" i="16"/>
  <c r="AZ64" i="16"/>
  <c r="BA64" i="16"/>
  <c r="BM64" i="16"/>
  <c r="E64" i="16"/>
  <c r="Q64" i="16" s="1"/>
  <c r="AV64" i="16"/>
  <c r="AY64" i="16"/>
  <c r="BL64" i="16"/>
  <c r="E110" i="16"/>
  <c r="AF110" i="16" s="1"/>
  <c r="T110" i="16"/>
  <c r="BH110" i="16"/>
  <c r="AJ110" i="16"/>
  <c r="AH110" i="16"/>
  <c r="BS110" i="16"/>
  <c r="V103" i="10"/>
  <c r="BR76" i="16"/>
  <c r="AV76" i="16"/>
  <c r="Z76" i="16"/>
  <c r="BU76" i="16"/>
  <c r="AX76" i="16"/>
  <c r="BI76" i="16"/>
  <c r="AL76" i="16"/>
  <c r="O76" i="16"/>
  <c r="BM76" i="16"/>
  <c r="AN76" i="16"/>
  <c r="N76" i="16"/>
  <c r="BL76" i="16"/>
  <c r="AM76" i="16"/>
  <c r="M76" i="16"/>
  <c r="BZ76" i="16"/>
  <c r="BA76" i="16"/>
  <c r="AB76" i="16"/>
  <c r="BG76" i="16"/>
  <c r="AE76" i="16"/>
  <c r="CI76" i="16"/>
  <c r="BF76" i="16"/>
  <c r="AD76" i="16"/>
  <c r="BW76" i="16"/>
  <c r="AS76" i="16"/>
  <c r="U76" i="16"/>
  <c r="CH76" i="16"/>
  <c r="BB76" i="16"/>
  <c r="T76" i="16"/>
  <c r="BT76" i="16"/>
  <c r="AK76" i="16"/>
  <c r="F76" i="16"/>
  <c r="BO76" i="16"/>
  <c r="Y76" i="16"/>
  <c r="BH76" i="16"/>
  <c r="R76" i="16"/>
  <c r="BE76" i="16"/>
  <c r="P76" i="16"/>
  <c r="BD76" i="16"/>
  <c r="L76" i="16"/>
  <c r="CB76" i="16"/>
  <c r="AO76" i="16"/>
  <c r="BX76" i="16"/>
  <c r="X76" i="16"/>
  <c r="AR76" i="16"/>
  <c r="BS76" i="16"/>
  <c r="S76" i="16"/>
  <c r="AT76" i="16"/>
  <c r="AI76" i="16"/>
  <c r="CD76" i="16"/>
  <c r="V76" i="16"/>
  <c r="AW76" i="16"/>
  <c r="AU76" i="16"/>
  <c r="AJ76" i="16"/>
  <c r="CC76" i="16"/>
  <c r="H76" i="16"/>
  <c r="CE76" i="16"/>
  <c r="CA76" i="16"/>
  <c r="BY76" i="16"/>
  <c r="BV76" i="16"/>
  <c r="BJ76" i="16"/>
  <c r="AF76" i="16"/>
  <c r="AC76" i="16"/>
  <c r="W76" i="16"/>
  <c r="K76" i="16"/>
  <c r="E76" i="16"/>
  <c r="AA76" i="16" s="1"/>
  <c r="CG76" i="16"/>
  <c r="BP76" i="16"/>
  <c r="BQ76" i="16"/>
  <c r="AY76" i="16"/>
  <c r="AH76" i="16"/>
  <c r="BN76" i="16"/>
  <c r="I76" i="16"/>
  <c r="BK76" i="16"/>
  <c r="AZ76" i="16"/>
  <c r="AG76" i="16"/>
  <c r="J76" i="16"/>
  <c r="BQ87" i="16"/>
  <c r="AU87" i="16"/>
  <c r="Y87" i="16"/>
  <c r="BT87" i="16"/>
  <c r="AW87" i="16"/>
  <c r="Z87" i="16"/>
  <c r="CA87" i="16"/>
  <c r="BC87" i="16"/>
  <c r="AE87" i="16"/>
  <c r="BB87" i="16"/>
  <c r="AC87" i="16"/>
  <c r="BN87" i="16"/>
  <c r="AO87" i="16"/>
  <c r="P87" i="16"/>
  <c r="AH87" i="16"/>
  <c r="CI87" i="16"/>
  <c r="AG87" i="16"/>
  <c r="E87" i="16"/>
  <c r="AT87" i="16" s="1"/>
  <c r="BW87" i="16"/>
  <c r="S87" i="16"/>
  <c r="CF87" i="16"/>
  <c r="AZ87" i="16"/>
  <c r="T87" i="16"/>
  <c r="CE87" i="16"/>
  <c r="BP87" i="16"/>
  <c r="AK87" i="16"/>
  <c r="BE87" i="16"/>
  <c r="Q87" i="16"/>
  <c r="BD87" i="16"/>
  <c r="AL87" i="16"/>
  <c r="K87" i="16"/>
  <c r="AR87" i="16"/>
  <c r="AQ87" i="16"/>
  <c r="BS87" i="16"/>
  <c r="AA87" i="16"/>
  <c r="BM87" i="16"/>
  <c r="L87" i="16"/>
  <c r="BZ87" i="16"/>
  <c r="W87" i="16"/>
  <c r="BY87" i="16"/>
  <c r="AX87" i="16"/>
  <c r="AD87" i="16"/>
  <c r="X87" i="16"/>
  <c r="BR87" i="16"/>
  <c r="M87" i="16"/>
  <c r="CD87" i="16"/>
  <c r="BU87" i="16"/>
  <c r="BO87" i="16"/>
  <c r="AV87" i="16"/>
  <c r="AI87" i="16"/>
  <c r="BF87" i="16"/>
  <c r="I87" i="16"/>
  <c r="H87" i="16"/>
  <c r="CH87" i="16"/>
  <c r="BL87" i="16"/>
  <c r="J87" i="16"/>
  <c r="AN87" i="16"/>
  <c r="AM87" i="16"/>
  <c r="BG87" i="16"/>
  <c r="AJ87" i="16"/>
  <c r="CE66" i="16"/>
  <c r="AM66" i="16"/>
  <c r="BT66" i="16"/>
  <c r="AX66" i="16"/>
  <c r="AB66" i="16"/>
  <c r="F66" i="16"/>
  <c r="CI66" i="16"/>
  <c r="BK66" i="16"/>
  <c r="AL66" i="16"/>
  <c r="N66" i="16"/>
  <c r="CH66" i="16"/>
  <c r="M66" i="16"/>
  <c r="BW66" i="16"/>
  <c r="AY66" i="16"/>
  <c r="Z66" i="16"/>
  <c r="BG66" i="16"/>
  <c r="BF66" i="16"/>
  <c r="BV66" i="16"/>
  <c r="S66" i="16"/>
  <c r="CB66" i="16"/>
  <c r="AV66" i="16"/>
  <c r="P66" i="16"/>
  <c r="CA66" i="16"/>
  <c r="AU66" i="16"/>
  <c r="O66" i="16"/>
  <c r="BN66" i="16"/>
  <c r="AG66" i="16"/>
  <c r="BL66" i="16"/>
  <c r="W66" i="16"/>
  <c r="BH66" i="16"/>
  <c r="V66" i="16"/>
  <c r="BE66" i="16"/>
  <c r="AQ66" i="16"/>
  <c r="E66" i="16"/>
  <c r="BJ66" i="16" s="1"/>
  <c r="BY66" i="16"/>
  <c r="BC66" i="16"/>
  <c r="H66" i="16"/>
  <c r="BB66" i="16"/>
  <c r="G66" i="16"/>
  <c r="BA66" i="16"/>
  <c r="CF66" i="16"/>
  <c r="AI66" i="16"/>
  <c r="AW66" i="16"/>
  <c r="AR66" i="16"/>
  <c r="BM66" i="16"/>
  <c r="BD66" i="16"/>
  <c r="X66" i="16"/>
  <c r="CC66" i="16"/>
  <c r="BZ66" i="16"/>
  <c r="AS66" i="16"/>
  <c r="AD66" i="16"/>
  <c r="BP66" i="16"/>
  <c r="AP66" i="16"/>
  <c r="J66" i="16"/>
  <c r="I66" i="16"/>
  <c r="CG66" i="16"/>
  <c r="BQ66" i="16"/>
  <c r="T66" i="16"/>
  <c r="K66" i="16"/>
  <c r="AN66" i="16"/>
  <c r="R66" i="16"/>
  <c r="AJ66" i="16"/>
  <c r="AO66" i="16"/>
  <c r="L66" i="16"/>
  <c r="D86" i="16"/>
  <c r="AK85" i="10"/>
  <c r="AJ85" i="10" s="1"/>
  <c r="AY5" i="16"/>
  <c r="BI8" i="16"/>
  <c r="AM8" i="16"/>
  <c r="Q8" i="16"/>
  <c r="BC8" i="16"/>
  <c r="AF8" i="16"/>
  <c r="I8" i="16"/>
  <c r="BY8" i="16"/>
  <c r="BB8" i="16"/>
  <c r="AE8" i="16"/>
  <c r="H8" i="16"/>
  <c r="BO8" i="16"/>
  <c r="AR8" i="16"/>
  <c r="AW8" i="16"/>
  <c r="W8" i="16"/>
  <c r="BV8" i="16"/>
  <c r="AV8" i="16"/>
  <c r="V8" i="16"/>
  <c r="J8" i="16"/>
  <c r="BP8" i="16"/>
  <c r="AK8" i="16"/>
  <c r="E8" i="16"/>
  <c r="U8" i="16" s="1"/>
  <c r="BN8" i="16"/>
  <c r="AI8" i="16"/>
  <c r="CF8" i="16"/>
  <c r="AZ8" i="16"/>
  <c r="T8" i="16"/>
  <c r="BX8" i="16"/>
  <c r="AO8" i="16"/>
  <c r="AY8" i="16"/>
  <c r="AX8" i="16"/>
  <c r="M8" i="16"/>
  <c r="CH8" i="16"/>
  <c r="AU8" i="16"/>
  <c r="L8" i="16"/>
  <c r="CA8" i="16"/>
  <c r="AC8" i="16"/>
  <c r="BF8" i="16"/>
  <c r="G8" i="16"/>
  <c r="BE8" i="16"/>
  <c r="F8" i="16"/>
  <c r="BD8" i="16"/>
  <c r="CC8" i="16"/>
  <c r="AG8" i="16"/>
  <c r="AH8" i="16"/>
  <c r="AA8" i="16"/>
  <c r="CG8" i="16"/>
  <c r="X8" i="16"/>
  <c r="CB8" i="16"/>
  <c r="R8" i="16"/>
  <c r="BG8" i="16"/>
  <c r="AS8" i="16"/>
  <c r="AQ8" i="16"/>
  <c r="AB8" i="16"/>
  <c r="Z8" i="16"/>
  <c r="Y8" i="16"/>
  <c r="BT8" i="16"/>
  <c r="BQ8" i="16"/>
  <c r="BM8" i="16"/>
  <c r="BJ8" i="16"/>
  <c r="BH8" i="16"/>
  <c r="AN8" i="16"/>
  <c r="BU8" i="16"/>
  <c r="BS8" i="16"/>
  <c r="O8" i="16"/>
  <c r="K8" i="16"/>
  <c r="AT8" i="16"/>
  <c r="BL8" i="16"/>
  <c r="CE34" i="16"/>
  <c r="BI34" i="16"/>
  <c r="AM34" i="16"/>
  <c r="AW34" i="16"/>
  <c r="BS34" i="16"/>
  <c r="Y34" i="16"/>
  <c r="CF34" i="16"/>
  <c r="BH34" i="16"/>
  <c r="AK34" i="16"/>
  <c r="N34" i="16"/>
  <c r="CD34" i="16"/>
  <c r="BD34" i="16"/>
  <c r="AD34" i="16"/>
  <c r="CC34" i="16"/>
  <c r="BQ34" i="16"/>
  <c r="AQ34" i="16"/>
  <c r="P34" i="16"/>
  <c r="BN34" i="16"/>
  <c r="AI34" i="16"/>
  <c r="AH34" i="16"/>
  <c r="E34" i="16"/>
  <c r="BC34" i="16" s="1"/>
  <c r="CB34" i="16"/>
  <c r="T34" i="16"/>
  <c r="BY34" i="16"/>
  <c r="AP34" i="16"/>
  <c r="H34" i="16"/>
  <c r="AX34" i="16"/>
  <c r="L34" i="16"/>
  <c r="CI34" i="16"/>
  <c r="AU34" i="16"/>
  <c r="AT34" i="16"/>
  <c r="J34" i="16"/>
  <c r="BP34" i="16"/>
  <c r="AE34" i="16"/>
  <c r="BZ34" i="16"/>
  <c r="W34" i="16"/>
  <c r="BR34" i="16"/>
  <c r="V34" i="16"/>
  <c r="U34" i="16"/>
  <c r="AZ34" i="16"/>
  <c r="AJ34" i="16"/>
  <c r="AB34" i="16"/>
  <c r="BV34" i="16"/>
  <c r="M34" i="16"/>
  <c r="CA34" i="16"/>
  <c r="I34" i="16"/>
  <c r="BX34" i="16"/>
  <c r="AS34" i="16"/>
  <c r="BJ34" i="16"/>
  <c r="BG34" i="16"/>
  <c r="BF34" i="16"/>
  <c r="AN34" i="16"/>
  <c r="AA34" i="16"/>
  <c r="AO34" i="16"/>
  <c r="AL34" i="16"/>
  <c r="BK34" i="16"/>
  <c r="BA34" i="16"/>
  <c r="S34" i="16"/>
  <c r="R34" i="16"/>
  <c r="O34" i="16"/>
  <c r="AR34" i="16"/>
  <c r="BE34" i="16"/>
  <c r="BB34" i="16"/>
  <c r="AF34" i="16"/>
  <c r="AU95" i="16"/>
  <c r="Y95" i="16"/>
  <c r="CB95" i="16"/>
  <c r="BE95" i="16"/>
  <c r="AH95" i="16"/>
  <c r="K95" i="16"/>
  <c r="BR95" i="16"/>
  <c r="AS95" i="16"/>
  <c r="U95" i="16"/>
  <c r="CH95" i="16"/>
  <c r="BI95" i="16"/>
  <c r="AJ95" i="16"/>
  <c r="J95" i="16"/>
  <c r="BP95" i="16"/>
  <c r="AP95" i="16"/>
  <c r="P95" i="16"/>
  <c r="CJ95" i="16" s="1"/>
  <c r="CD95" i="16"/>
  <c r="BC95" i="16"/>
  <c r="AC95" i="16"/>
  <c r="BK95" i="16"/>
  <c r="AG95" i="16"/>
  <c r="E95" i="16"/>
  <c r="BQ95" i="16" s="1"/>
  <c r="BJ95" i="16"/>
  <c r="AF95" i="16"/>
  <c r="BY95" i="16"/>
  <c r="AW95" i="16"/>
  <c r="S95" i="16"/>
  <c r="BO95" i="16"/>
  <c r="AI95" i="16"/>
  <c r="BN95" i="16"/>
  <c r="AE95" i="16"/>
  <c r="CF95" i="16"/>
  <c r="AY95" i="16"/>
  <c r="Q95" i="16"/>
  <c r="BU95" i="16"/>
  <c r="AD95" i="16"/>
  <c r="BT95" i="16"/>
  <c r="AB95" i="16"/>
  <c r="BS95" i="16"/>
  <c r="AA95" i="16"/>
  <c r="AZ95" i="16"/>
  <c r="M95" i="16"/>
  <c r="BZ95" i="16"/>
  <c r="Z95" i="16"/>
  <c r="BD95" i="16"/>
  <c r="H95" i="16"/>
  <c r="BB95" i="16"/>
  <c r="G95" i="16"/>
  <c r="BA95" i="16"/>
  <c r="F95" i="16"/>
  <c r="CE95" i="16"/>
  <c r="AL95" i="16"/>
  <c r="BG95" i="16"/>
  <c r="AR95" i="16"/>
  <c r="AQ95" i="16"/>
  <c r="AO95" i="16"/>
  <c r="CA95" i="16"/>
  <c r="O95" i="16"/>
  <c r="BM95" i="16"/>
  <c r="BH95" i="16"/>
  <c r="AM95" i="16"/>
  <c r="I95" i="16"/>
  <c r="CI95" i="16"/>
  <c r="AV95" i="16"/>
  <c r="R95" i="16"/>
  <c r="N95" i="16"/>
  <c r="L95" i="16"/>
  <c r="CC95" i="16"/>
  <c r="BF95" i="16"/>
  <c r="BW95" i="16"/>
  <c r="V95" i="16"/>
  <c r="T95" i="16"/>
  <c r="BX95" i="16"/>
  <c r="AN95" i="16"/>
  <c r="AX95" i="16"/>
  <c r="AK95" i="16"/>
  <c r="AT95" i="16"/>
  <c r="X95" i="16"/>
  <c r="BV95" i="16"/>
  <c r="BL95" i="16"/>
  <c r="W95" i="16"/>
  <c r="CG95" i="16"/>
  <c r="E206" i="23"/>
  <c r="CJ6" i="11" a="1"/>
  <c r="CJ6" i="11" s="1"/>
  <c r="CJ13" i="11" a="1"/>
  <c r="CJ13" i="11" s="1"/>
  <c r="CJ23" i="11" a="1"/>
  <c r="CJ23" i="11" s="1"/>
  <c r="CJ20" i="11" a="1"/>
  <c r="CJ20" i="11" s="1"/>
  <c r="CJ9" i="11" a="1"/>
  <c r="CJ9" i="11" s="1"/>
  <c r="CJ17" i="11" a="1"/>
  <c r="CJ17" i="11" s="1"/>
  <c r="CJ16" i="11" a="1"/>
  <c r="CJ16" i="11" s="1"/>
  <c r="CJ7" i="11" a="1"/>
  <c r="CJ7" i="11" s="1"/>
  <c r="CJ8" i="11" a="1"/>
  <c r="CJ8" i="11" s="1"/>
  <c r="CJ25" i="11" a="1"/>
  <c r="CJ25" i="11" s="1"/>
  <c r="CJ24" i="11" a="1"/>
  <c r="CJ24" i="11" s="1"/>
  <c r="CJ27" i="11" a="1"/>
  <c r="CJ27" i="11" s="1"/>
  <c r="CJ28" i="11" a="1"/>
  <c r="CJ28" i="11" s="1"/>
  <c r="CJ26" i="11" a="1"/>
  <c r="CJ26" i="11" s="1"/>
  <c r="CJ5" i="11" a="1"/>
  <c r="CJ5" i="11" s="1"/>
  <c r="CJ21" i="11" a="1"/>
  <c r="CJ21" i="11" s="1"/>
  <c r="CJ18" i="11" a="1"/>
  <c r="CJ18" i="11" s="1"/>
  <c r="CJ10" i="11" a="1"/>
  <c r="CJ10" i="11" s="1"/>
  <c r="CJ11" i="11" a="1"/>
  <c r="CJ11" i="11" s="1"/>
  <c r="CJ4" i="11" a="1"/>
  <c r="CJ4" i="11" s="1"/>
  <c r="CJ14" i="11" a="1"/>
  <c r="CJ14" i="11" s="1"/>
  <c r="CJ15" i="11" a="1"/>
  <c r="CJ15" i="11" s="1"/>
  <c r="CJ12" i="11" a="1"/>
  <c r="CJ12" i="11" s="1"/>
  <c r="AU98" i="16"/>
  <c r="AV98" i="16"/>
  <c r="Z98" i="16"/>
  <c r="AP98" i="16"/>
  <c r="AE98" i="16"/>
  <c r="E98" i="16"/>
  <c r="BI98" i="16"/>
  <c r="BH98" i="16"/>
  <c r="AF98" i="16"/>
  <c r="Q98" i="16"/>
  <c r="BV98" i="16"/>
  <c r="AM98" i="16"/>
  <c r="H98" i="16"/>
  <c r="BD98" i="16"/>
  <c r="CA98" i="16"/>
  <c r="BJ98" i="16"/>
  <c r="T98" i="16"/>
  <c r="AR98" i="16"/>
  <c r="AJ98" i="16"/>
  <c r="BN98" i="16"/>
  <c r="AH98" i="16"/>
  <c r="BO98" i="16"/>
  <c r="AW98" i="16"/>
  <c r="CF98" i="16"/>
  <c r="L98" i="16"/>
  <c r="M98" i="16"/>
  <c r="CH98" i="16"/>
  <c r="BS98" i="16"/>
  <c r="O98" i="16"/>
  <c r="AX98" i="16"/>
  <c r="BB98" i="16"/>
  <c r="BZ98" i="16"/>
  <c r="CD98" i="16"/>
  <c r="CE24" i="16"/>
  <c r="BI24" i="16"/>
  <c r="AM24" i="16"/>
  <c r="Q24" i="16"/>
  <c r="BX24" i="16"/>
  <c r="BA24" i="16"/>
  <c r="AZ24" i="16"/>
  <c r="F24" i="16"/>
  <c r="S24" i="16"/>
  <c r="BD24" i="16"/>
  <c r="CC24" i="16"/>
  <c r="BC24" i="16"/>
  <c r="AA24" i="16"/>
  <c r="AQ24" i="16"/>
  <c r="O24" i="16"/>
  <c r="CB24" i="16"/>
  <c r="AW24" i="16"/>
  <c r="T24" i="16"/>
  <c r="R24" i="16"/>
  <c r="BN24" i="16"/>
  <c r="AI24" i="16"/>
  <c r="BK24" i="16"/>
  <c r="Z24" i="16"/>
  <c r="BO24" i="16"/>
  <c r="CI24" i="16"/>
  <c r="K24" i="16"/>
  <c r="AR24" i="16"/>
  <c r="AN24" i="16"/>
  <c r="CH24" i="16"/>
  <c r="AL24" i="16"/>
  <c r="CG24" i="16"/>
  <c r="AK24" i="16"/>
  <c r="X24" i="16"/>
  <c r="AG24" i="16"/>
  <c r="W24" i="16"/>
  <c r="V24" i="16"/>
  <c r="BB24" i="16"/>
  <c r="U24" i="16"/>
  <c r="BR24" i="16"/>
  <c r="BG24" i="16"/>
  <c r="L24" i="16"/>
  <c r="BV24" i="16"/>
  <c r="BU24" i="16"/>
  <c r="J24" i="16"/>
  <c r="BT24" i="16"/>
  <c r="CF24" i="16"/>
  <c r="M24" i="16"/>
  <c r="AS24" i="16"/>
  <c r="AX24" i="16"/>
  <c r="AJ24" i="16"/>
  <c r="AT24" i="16"/>
  <c r="E24" i="16"/>
  <c r="BI58" i="16"/>
  <c r="AM58" i="16"/>
  <c r="Q58" i="16"/>
  <c r="AH58" i="16"/>
  <c r="K58" i="16"/>
  <c r="CA58" i="16"/>
  <c r="BD58" i="16"/>
  <c r="BQ58" i="16"/>
  <c r="AT58" i="16"/>
  <c r="BZ58" i="16"/>
  <c r="AY58" i="16"/>
  <c r="M58" i="16"/>
  <c r="BC58" i="16"/>
  <c r="X58" i="16"/>
  <c r="V58" i="16"/>
  <c r="BS58" i="16"/>
  <c r="AO58" i="16"/>
  <c r="E58" i="16"/>
  <c r="BU58" i="16"/>
  <c r="AJ58" i="16"/>
  <c r="BT58" i="16"/>
  <c r="AF58" i="16"/>
  <c r="R58" i="16"/>
  <c r="AC58" i="16"/>
  <c r="U58" i="16"/>
  <c r="T58" i="16"/>
  <c r="S58" i="16"/>
  <c r="AK58" i="16"/>
  <c r="L58" i="16"/>
  <c r="BJ58" i="16"/>
  <c r="AQ58" i="16"/>
  <c r="O58" i="16"/>
  <c r="AS58" i="16"/>
  <c r="AL58" i="16"/>
  <c r="AE58" i="16"/>
  <c r="N58" i="16"/>
  <c r="CD58" i="16"/>
  <c r="AR58" i="16"/>
  <c r="G58" i="16"/>
  <c r="AX58" i="16"/>
  <c r="AW58" i="16"/>
  <c r="I58" i="16"/>
  <c r="U107" i="10"/>
  <c r="CE12" i="16"/>
  <c r="AM12" i="16"/>
  <c r="BT12" i="16"/>
  <c r="AW12" i="16"/>
  <c r="Z12" i="16"/>
  <c r="BS12" i="16"/>
  <c r="AV12" i="16"/>
  <c r="Y12" i="16"/>
  <c r="CF12" i="16"/>
  <c r="BH12" i="16"/>
  <c r="AK12" i="16"/>
  <c r="AR12" i="16"/>
  <c r="R12" i="16"/>
  <c r="BQ12" i="16"/>
  <c r="AQ12" i="16"/>
  <c r="P12" i="16"/>
  <c r="AE12" i="16"/>
  <c r="E12" i="16"/>
  <c r="N12" i="16" s="1"/>
  <c r="CI12" i="16"/>
  <c r="X12" i="16"/>
  <c r="CH12" i="16"/>
  <c r="BB12" i="16"/>
  <c r="W12" i="16"/>
  <c r="BU12" i="16"/>
  <c r="AN12" i="16"/>
  <c r="I12" i="16"/>
  <c r="CB12" i="16"/>
  <c r="AT12" i="16"/>
  <c r="AI12" i="16"/>
  <c r="BV12" i="16"/>
  <c r="AH12" i="16"/>
  <c r="BP12" i="16"/>
  <c r="AG12" i="16"/>
  <c r="AU12" i="16"/>
  <c r="AO12" i="16"/>
  <c r="CD12" i="16"/>
  <c r="AJ12" i="16"/>
  <c r="BL12" i="16"/>
  <c r="O12" i="16"/>
  <c r="AD12" i="16"/>
  <c r="AB12" i="16"/>
  <c r="BG12" i="16"/>
  <c r="BF12" i="16"/>
  <c r="BA12" i="16"/>
  <c r="K12" i="16"/>
  <c r="CA12" i="16"/>
  <c r="H12" i="16"/>
  <c r="BZ12" i="16"/>
  <c r="G12" i="16"/>
  <c r="BJ12" i="16"/>
  <c r="AZ12" i="16"/>
  <c r="T12" i="16"/>
  <c r="BO12" i="16"/>
  <c r="AY12" i="16"/>
  <c r="M12" i="16"/>
  <c r="F12" i="16"/>
  <c r="AX12" i="16"/>
  <c r="BY12" i="16"/>
  <c r="AA12" i="16"/>
  <c r="AF12" i="16"/>
  <c r="L12" i="16"/>
  <c r="AP12" i="16"/>
  <c r="AC12" i="16"/>
  <c r="U12" i="16"/>
  <c r="AN117" i="16"/>
  <c r="AI117" i="16"/>
  <c r="CB90" i="16"/>
  <c r="BD90" i="16"/>
  <c r="BP90" i="16"/>
  <c r="AQ90" i="16"/>
  <c r="R90" i="16"/>
  <c r="E90" i="16"/>
  <c r="AS90" i="16"/>
  <c r="AC90" i="16"/>
  <c r="BA90" i="16"/>
  <c r="AY90" i="16"/>
  <c r="I90" i="16"/>
  <c r="G90" i="16"/>
  <c r="AO90" i="16"/>
  <c r="BX90" i="16"/>
  <c r="AK90" i="16"/>
  <c r="CG90" i="16"/>
  <c r="CE90" i="16"/>
  <c r="BT90" i="16"/>
  <c r="AA90" i="16"/>
  <c r="BU90" i="16"/>
  <c r="D107" i="16"/>
  <c r="AK106" i="10"/>
  <c r="AJ106" i="10" s="1"/>
  <c r="V106" i="10"/>
  <c r="Q45" i="16"/>
  <c r="Y45" i="16"/>
  <c r="CF45" i="16"/>
  <c r="BH45" i="16"/>
  <c r="BX45" i="16"/>
  <c r="AX45" i="16"/>
  <c r="AU45" i="16"/>
  <c r="U45" i="16"/>
  <c r="BK45" i="16"/>
  <c r="AI45" i="16"/>
  <c r="AA45" i="16"/>
  <c r="J45" i="16"/>
  <c r="E45" i="16"/>
  <c r="BV45" i="16" s="1"/>
  <c r="BB45" i="16"/>
  <c r="O45" i="16"/>
  <c r="AD45" i="16"/>
  <c r="BL45" i="16"/>
  <c r="BJ45" i="16"/>
  <c r="AP45" i="16"/>
  <c r="AQ45" i="16"/>
  <c r="AC45" i="16"/>
  <c r="CD45" i="16"/>
  <c r="F45" i="16"/>
  <c r="BZ45" i="16"/>
  <c r="AT45" i="16"/>
  <c r="AS45" i="16"/>
  <c r="AE45" i="16"/>
  <c r="CC45" i="16"/>
  <c r="CB45" i="16"/>
  <c r="AL45" i="16"/>
  <c r="S45" i="16"/>
  <c r="BQ132" i="16"/>
  <c r="AU132" i="16"/>
  <c r="Y132" i="16"/>
  <c r="BV132" i="16"/>
  <c r="AY132" i="16"/>
  <c r="AB132" i="16"/>
  <c r="E132" i="16"/>
  <c r="BH132" i="16" s="1"/>
  <c r="CG132" i="16"/>
  <c r="BJ132" i="16"/>
  <c r="AM132" i="16"/>
  <c r="P132" i="16"/>
  <c r="BO132" i="16"/>
  <c r="AP132" i="16"/>
  <c r="Q132" i="16"/>
  <c r="BN132" i="16"/>
  <c r="AN132" i="16"/>
  <c r="M132" i="16"/>
  <c r="CH132" i="16"/>
  <c r="BF132" i="16"/>
  <c r="AE132" i="16"/>
  <c r="BX132" i="16"/>
  <c r="AT132" i="16"/>
  <c r="R132" i="16"/>
  <c r="CF132" i="16"/>
  <c r="BB132" i="16"/>
  <c r="V132" i="16"/>
  <c r="CE132" i="16"/>
  <c r="BA132" i="16"/>
  <c r="U132" i="16"/>
  <c r="BS132" i="16"/>
  <c r="AK132" i="16"/>
  <c r="G132" i="16"/>
  <c r="BG132" i="16"/>
  <c r="W132" i="16"/>
  <c r="BE132" i="16"/>
  <c r="T132" i="16"/>
  <c r="BZ132" i="16"/>
  <c r="AO132" i="16"/>
  <c r="BK132" i="16"/>
  <c r="O132" i="16"/>
  <c r="BI132" i="16"/>
  <c r="BD132" i="16"/>
  <c r="L132" i="16"/>
  <c r="CC132" i="16"/>
  <c r="AL132" i="16"/>
  <c r="BM132" i="16"/>
  <c r="I132" i="16"/>
  <c r="AR132" i="16"/>
  <c r="AQ132" i="16"/>
  <c r="AJ132" i="16"/>
  <c r="BU132" i="16"/>
  <c r="S132" i="16"/>
  <c r="CI132" i="16"/>
  <c r="Z132" i="16"/>
  <c r="BT132" i="16"/>
  <c r="BY132" i="16"/>
  <c r="BW132" i="16"/>
  <c r="BR132" i="16"/>
  <c r="AI132" i="16"/>
  <c r="F132" i="16"/>
  <c r="CD132" i="16"/>
  <c r="AZ132" i="16"/>
  <c r="BC132" i="16"/>
  <c r="AX132" i="16"/>
  <c r="X132" i="16"/>
  <c r="CB132" i="16"/>
  <c r="AS132" i="16"/>
  <c r="CA132" i="16"/>
  <c r="K132" i="16"/>
  <c r="AV132" i="16"/>
  <c r="AH132" i="16"/>
  <c r="AD132" i="16"/>
  <c r="AW132" i="16"/>
  <c r="BP132" i="16"/>
  <c r="AA132" i="16"/>
  <c r="J132" i="16"/>
  <c r="H132" i="16"/>
  <c r="AC132" i="16"/>
  <c r="AG132" i="16"/>
  <c r="BT158" i="16"/>
  <c r="AX158" i="16"/>
  <c r="BY158" i="16"/>
  <c r="BB158" i="16"/>
  <c r="AE158" i="16"/>
  <c r="H158" i="16"/>
  <c r="BX158" i="16"/>
  <c r="BQ158" i="16"/>
  <c r="AR158" i="16"/>
  <c r="BF158" i="16"/>
  <c r="G158" i="16"/>
  <c r="BR158" i="16"/>
  <c r="AP158" i="16"/>
  <c r="O158" i="16"/>
  <c r="CA158" i="16"/>
  <c r="AV158" i="16"/>
  <c r="T158" i="16"/>
  <c r="M158" i="16"/>
  <c r="BE158" i="16"/>
  <c r="X158" i="16"/>
  <c r="BZ158" i="16"/>
  <c r="BI158" i="16"/>
  <c r="Z158" i="16"/>
  <c r="BK158" i="16"/>
  <c r="BJ158" i="16"/>
  <c r="W158" i="16"/>
  <c r="CD158" i="16"/>
  <c r="AS158" i="16"/>
  <c r="E158" i="16"/>
  <c r="AG158" i="16" s="1"/>
  <c r="CC158" i="16"/>
  <c r="CB158" i="16"/>
  <c r="AJ158" i="16"/>
  <c r="BG158" i="16"/>
  <c r="P158" i="16"/>
  <c r="AN158" i="16"/>
  <c r="AM158" i="16"/>
  <c r="AL158" i="16"/>
  <c r="BL158" i="16"/>
  <c r="K158" i="16"/>
  <c r="AW158" i="16"/>
  <c r="BS158" i="16"/>
  <c r="BP158" i="16"/>
  <c r="AT158" i="16"/>
  <c r="AH158" i="16"/>
  <c r="R158" i="16"/>
  <c r="CI158" i="16"/>
  <c r="CH158" i="16"/>
  <c r="AY158" i="16"/>
  <c r="L158" i="16"/>
  <c r="V158" i="16"/>
  <c r="U158" i="16"/>
  <c r="CG158" i="16"/>
  <c r="BH158" i="16"/>
  <c r="AC158" i="16"/>
  <c r="BO158" i="16"/>
  <c r="BD158" i="16"/>
  <c r="AD158" i="16"/>
  <c r="AU158" i="16"/>
  <c r="BA158" i="16"/>
  <c r="CE23" i="16"/>
  <c r="BI23" i="16"/>
  <c r="AM23" i="16"/>
  <c r="Q23" i="16"/>
  <c r="BT23" i="16"/>
  <c r="AW23" i="16"/>
  <c r="AV23" i="16"/>
  <c r="Y23" i="16"/>
  <c r="CF23" i="16"/>
  <c r="BH23" i="16"/>
  <c r="AK23" i="16"/>
  <c r="N23" i="16"/>
  <c r="AJ23" i="16"/>
  <c r="J23" i="16"/>
  <c r="BK23" i="16"/>
  <c r="AI23" i="16"/>
  <c r="I23" i="16"/>
  <c r="BY23" i="16"/>
  <c r="AY23" i="16"/>
  <c r="W23" i="16"/>
  <c r="BX23" i="16"/>
  <c r="AS23" i="16"/>
  <c r="O23" i="16"/>
  <c r="BW23" i="16"/>
  <c r="AR23" i="16"/>
  <c r="AD23" i="16"/>
  <c r="CB23" i="16"/>
  <c r="AQ23" i="16"/>
  <c r="G23" i="16"/>
  <c r="CC23" i="16"/>
  <c r="AP23" i="16"/>
  <c r="E23" i="16"/>
  <c r="Z23" i="16" s="1"/>
  <c r="CA23" i="16"/>
  <c r="AO23" i="16"/>
  <c r="BZ23" i="16"/>
  <c r="AN23" i="16"/>
  <c r="BJ23" i="16"/>
  <c r="X23" i="16"/>
  <c r="CI23" i="16"/>
  <c r="AL23" i="16"/>
  <c r="CD23" i="16"/>
  <c r="AE23" i="16"/>
  <c r="BV23" i="16"/>
  <c r="AC23" i="16"/>
  <c r="BU23" i="16"/>
  <c r="K23" i="16"/>
  <c r="BM23" i="16"/>
  <c r="F23" i="16"/>
  <c r="BE23" i="16"/>
  <c r="BB23" i="16"/>
  <c r="BA23" i="16"/>
  <c r="AZ23" i="16"/>
  <c r="U23" i="16"/>
  <c r="BO23" i="16"/>
  <c r="BN23" i="16"/>
  <c r="BF23" i="16"/>
  <c r="AG23" i="16"/>
  <c r="BC23" i="16"/>
  <c r="AX23" i="16"/>
  <c r="AU23" i="16"/>
  <c r="P23" i="16"/>
  <c r="AH23" i="16"/>
  <c r="AF23" i="16"/>
  <c r="V23" i="16"/>
  <c r="H23" i="16"/>
  <c r="CH23" i="16"/>
  <c r="BP23" i="16"/>
  <c r="AT23" i="16"/>
  <c r="BR23" i="16"/>
  <c r="BQ23" i="16"/>
  <c r="S23" i="16"/>
  <c r="L23" i="16"/>
  <c r="CG23" i="16"/>
  <c r="AA23" i="16"/>
  <c r="T23" i="16"/>
  <c r="AU101" i="16"/>
  <c r="Y101" i="16"/>
  <c r="BG101" i="16"/>
  <c r="AW101" i="16"/>
  <c r="CF101" i="16"/>
  <c r="E101" i="16"/>
  <c r="O101" i="16" s="1"/>
  <c r="BF101" i="16"/>
  <c r="AC101" i="16"/>
  <c r="BW101" i="16"/>
  <c r="AS101" i="16"/>
  <c r="AZ101" i="16"/>
  <c r="CH101" i="16"/>
  <c r="AX101" i="16"/>
  <c r="BV101" i="16"/>
  <c r="Z101" i="16"/>
  <c r="CB101" i="16"/>
  <c r="AA101" i="16"/>
  <c r="BX101" i="16"/>
  <c r="W101" i="16"/>
  <c r="T101" i="16"/>
  <c r="BJ101" i="16"/>
  <c r="BD101" i="16"/>
  <c r="AO101" i="16"/>
  <c r="AN101" i="16"/>
  <c r="CC101" i="16"/>
  <c r="BP101" i="16"/>
  <c r="BA101" i="16"/>
  <c r="V85" i="10"/>
  <c r="CE28" i="16"/>
  <c r="BI28" i="16"/>
  <c r="BR28" i="16"/>
  <c r="X28" i="16"/>
  <c r="AT28" i="16"/>
  <c r="CC28" i="16"/>
  <c r="BF28" i="16"/>
  <c r="Y28" i="16"/>
  <c r="AX28" i="16"/>
  <c r="BP28" i="16"/>
  <c r="AL28" i="16"/>
  <c r="AJ28" i="16"/>
  <c r="F28" i="16"/>
  <c r="CG28" i="16"/>
  <c r="U28" i="16"/>
  <c r="AF28" i="16"/>
  <c r="CI28" i="16"/>
  <c r="AW28" i="16"/>
  <c r="K28" i="16"/>
  <c r="BV28" i="16"/>
  <c r="BT28" i="16"/>
  <c r="T28" i="16"/>
  <c r="AS28" i="16"/>
  <c r="AH28" i="16"/>
  <c r="CH28" i="16"/>
  <c r="AD28" i="16"/>
  <c r="BK28" i="16"/>
  <c r="I28" i="16"/>
  <c r="BZ28" i="16"/>
  <c r="BD28" i="16"/>
  <c r="AO28" i="16"/>
  <c r="AP28" i="16"/>
  <c r="CA28" i="16"/>
  <c r="CB28" i="16"/>
  <c r="AR28" i="16"/>
  <c r="E28" i="16"/>
  <c r="AQ28" i="16"/>
  <c r="S28" i="16"/>
  <c r="AB5" i="16"/>
  <c r="E7" i="16"/>
  <c r="AX7" i="16" s="1"/>
  <c r="AC7" i="16"/>
  <c r="H7" i="16"/>
  <c r="BF7" i="16"/>
  <c r="F7" i="16"/>
  <c r="AP7" i="16"/>
  <c r="CR22" i="11"/>
  <c r="CS22" i="11"/>
  <c r="BR162" i="16"/>
  <c r="AV162" i="16"/>
  <c r="Z162" i="16"/>
  <c r="CH162" i="16"/>
  <c r="AN162" i="16"/>
  <c r="Q162" i="16"/>
  <c r="CF162" i="16"/>
  <c r="BH162" i="16"/>
  <c r="AJ162" i="16"/>
  <c r="L162" i="16"/>
  <c r="BX162" i="16"/>
  <c r="AY162" i="16"/>
  <c r="Y162" i="16"/>
  <c r="CI162" i="16"/>
  <c r="BG162" i="16"/>
  <c r="AG162" i="16"/>
  <c r="G162" i="16"/>
  <c r="T162" i="16"/>
  <c r="BN162" i="16"/>
  <c r="AK162" i="16"/>
  <c r="H162" i="16"/>
  <c r="BF162" i="16"/>
  <c r="AC162" i="16"/>
  <c r="AO162" i="16"/>
  <c r="I162" i="16"/>
  <c r="BQ162" i="16"/>
  <c r="AI162" i="16"/>
  <c r="BW162" i="16"/>
  <c r="AM162" i="16"/>
  <c r="BC162" i="16"/>
  <c r="U162" i="16"/>
  <c r="BB162" i="16"/>
  <c r="P162" i="16"/>
  <c r="BA162" i="16"/>
  <c r="O162" i="16"/>
  <c r="BY162" i="16"/>
  <c r="AP162" i="16"/>
  <c r="CC162" i="16"/>
  <c r="AL162" i="16"/>
  <c r="CB162" i="16"/>
  <c r="AF162" i="16"/>
  <c r="BJ162" i="16"/>
  <c r="BO162" i="16"/>
  <c r="M162" i="16"/>
  <c r="BM162" i="16"/>
  <c r="K162" i="16"/>
  <c r="BL162" i="16"/>
  <c r="J162" i="16"/>
  <c r="AR162" i="16"/>
  <c r="AE162" i="16"/>
  <c r="AU162" i="16"/>
  <c r="V162" i="16"/>
  <c r="S162" i="16"/>
  <c r="CG162" i="16"/>
  <c r="AW162" i="16"/>
  <c r="X162" i="16"/>
  <c r="AQ162" i="16"/>
  <c r="AD162" i="16"/>
  <c r="AB162" i="16"/>
  <c r="CE162" i="16"/>
  <c r="E162" i="16"/>
  <c r="BU162" i="16" s="1"/>
  <c r="CA162" i="16"/>
  <c r="AS162" i="16"/>
  <c r="BS162" i="16"/>
  <c r="BZ162" i="16"/>
  <c r="F162" i="16"/>
  <c r="AX162" i="16"/>
  <c r="W162" i="16"/>
  <c r="AA162" i="16"/>
  <c r="BI162" i="16"/>
  <c r="BV162" i="16"/>
  <c r="AZ162" i="16"/>
  <c r="BP162" i="16"/>
  <c r="BE162" i="16"/>
  <c r="BT145" i="16"/>
  <c r="AB145" i="16"/>
  <c r="F145" i="16"/>
  <c r="CF145" i="16"/>
  <c r="BI145" i="16"/>
  <c r="AL145" i="16"/>
  <c r="O145" i="16"/>
  <c r="BU145" i="16"/>
  <c r="AV145" i="16"/>
  <c r="X145" i="16"/>
  <c r="CG145" i="16"/>
  <c r="BH145" i="16"/>
  <c r="AJ145" i="16"/>
  <c r="L145" i="16"/>
  <c r="BX145" i="16"/>
  <c r="AW145" i="16"/>
  <c r="V145" i="16"/>
  <c r="BW145" i="16"/>
  <c r="AT145" i="16"/>
  <c r="S145" i="16"/>
  <c r="BL145" i="16"/>
  <c r="AH145" i="16"/>
  <c r="E145" i="16"/>
  <c r="AX145" i="16" s="1"/>
  <c r="BG145" i="16"/>
  <c r="AD145" i="16"/>
  <c r="BY145" i="16"/>
  <c r="AR145" i="16"/>
  <c r="N145" i="16"/>
  <c r="BP145" i="16"/>
  <c r="AI145" i="16"/>
  <c r="BO145" i="16"/>
  <c r="AG145" i="16"/>
  <c r="CH145" i="16"/>
  <c r="BA145" i="16"/>
  <c r="R145" i="16"/>
  <c r="BM145" i="16"/>
  <c r="Z145" i="16"/>
  <c r="BK145" i="16"/>
  <c r="Y145" i="16"/>
  <c r="BJ145" i="16"/>
  <c r="W145" i="16"/>
  <c r="CE145" i="16"/>
  <c r="AS145" i="16"/>
  <c r="H145" i="16"/>
  <c r="BN145" i="16"/>
  <c r="P145" i="16"/>
  <c r="BF145" i="16"/>
  <c r="M145" i="16"/>
  <c r="BE145" i="16"/>
  <c r="K145" i="16"/>
  <c r="AO145" i="16"/>
  <c r="AN145" i="16"/>
  <c r="BZ145" i="16"/>
  <c r="J145" i="16"/>
  <c r="BV145" i="16"/>
  <c r="I145" i="16"/>
  <c r="BS145" i="16"/>
  <c r="G145" i="16"/>
  <c r="AQ145" i="16"/>
  <c r="AA145" i="16"/>
  <c r="CB145" i="16"/>
  <c r="AM145" i="16"/>
  <c r="AK145" i="16"/>
  <c r="AF145" i="16"/>
  <c r="CC145" i="16"/>
  <c r="BR145" i="16"/>
  <c r="AU145" i="16"/>
  <c r="AP145" i="16"/>
  <c r="AE145" i="16"/>
  <c r="CA145" i="16"/>
  <c r="BQ145" i="16"/>
  <c r="BD145" i="16"/>
  <c r="BC145" i="16"/>
  <c r="U145" i="16"/>
  <c r="CI145" i="16"/>
  <c r="CD145" i="16"/>
  <c r="BB145" i="16"/>
  <c r="AZ145" i="16"/>
  <c r="AY145" i="16"/>
  <c r="T145" i="16"/>
  <c r="Q145" i="16"/>
  <c r="AC145" i="16"/>
  <c r="CD80" i="16"/>
  <c r="BH80" i="16"/>
  <c r="AL80" i="16"/>
  <c r="P80" i="16"/>
  <c r="AK80" i="16"/>
  <c r="N80" i="16"/>
  <c r="CA80" i="16"/>
  <c r="BC80" i="16"/>
  <c r="AE80" i="16"/>
  <c r="G80" i="16"/>
  <c r="AR80" i="16"/>
  <c r="T80" i="16"/>
  <c r="CC80" i="16"/>
  <c r="BB80" i="16"/>
  <c r="AB80" i="16"/>
  <c r="BA80" i="16"/>
  <c r="BQ80" i="16"/>
  <c r="AP80" i="16"/>
  <c r="O80" i="16"/>
  <c r="BU80" i="16"/>
  <c r="AQ80" i="16"/>
  <c r="AO80" i="16"/>
  <c r="J80" i="16"/>
  <c r="BF80" i="16"/>
  <c r="Z80" i="16"/>
  <c r="BD80" i="16"/>
  <c r="U80" i="16"/>
  <c r="S80" i="16"/>
  <c r="BV80" i="16"/>
  <c r="AJ80" i="16"/>
  <c r="CE80" i="16"/>
  <c r="AN80" i="16"/>
  <c r="AW80" i="16"/>
  <c r="F80" i="16"/>
  <c r="AV80" i="16"/>
  <c r="E80" i="16"/>
  <c r="AA80" i="16" s="1"/>
  <c r="BR80" i="16"/>
  <c r="AC80" i="16"/>
  <c r="BW80" i="16"/>
  <c r="V80" i="16"/>
  <c r="BS80" i="16"/>
  <c r="R80" i="16"/>
  <c r="BO80" i="16"/>
  <c r="Q80" i="16"/>
  <c r="Y80" i="16"/>
  <c r="CH80" i="16"/>
  <c r="W80" i="16"/>
  <c r="BM80" i="16"/>
  <c r="BZ80" i="16"/>
  <c r="BY80" i="16"/>
  <c r="BX80" i="16"/>
  <c r="AS80" i="16"/>
  <c r="X80" i="16"/>
  <c r="M80" i="16"/>
  <c r="L80" i="16"/>
  <c r="I80" i="16"/>
  <c r="CG80" i="16"/>
  <c r="BE80" i="16"/>
  <c r="AT80" i="16"/>
  <c r="AI80" i="16"/>
  <c r="AG80" i="16"/>
  <c r="AY80" i="16"/>
  <c r="AM80" i="16"/>
  <c r="AF80" i="16"/>
  <c r="AD80" i="16"/>
  <c r="BL80" i="16"/>
  <c r="BN80" i="16"/>
  <c r="BT143" i="16"/>
  <c r="F143" i="16"/>
  <c r="BA143" i="16"/>
  <c r="AD143" i="16"/>
  <c r="G143" i="16"/>
  <c r="BO143" i="16"/>
  <c r="S143" i="16"/>
  <c r="M143" i="16"/>
  <c r="BE143" i="16"/>
  <c r="AA143" i="16"/>
  <c r="E143" i="16"/>
  <c r="CE143" i="16"/>
  <c r="AZ143" i="16"/>
  <c r="AL143" i="16"/>
  <c r="I143" i="16"/>
  <c r="K143" i="16"/>
  <c r="BW143" i="16"/>
  <c r="AP143" i="16"/>
  <c r="J143" i="16"/>
  <c r="Y143" i="16"/>
  <c r="CG143" i="16"/>
  <c r="CD143" i="16"/>
  <c r="Z143" i="16"/>
  <c r="AV143" i="16"/>
  <c r="BU143" i="16"/>
  <c r="L143" i="16"/>
  <c r="BJ143" i="16"/>
  <c r="AH143" i="16"/>
  <c r="BB143" i="16"/>
  <c r="AC143" i="16"/>
  <c r="AO143" i="16"/>
  <c r="CC143" i="16"/>
  <c r="BF143" i="16"/>
  <c r="CI143" i="16"/>
  <c r="BI143" i="16"/>
  <c r="AI143" i="16"/>
  <c r="Q143" i="16"/>
  <c r="BS143" i="16"/>
  <c r="T143" i="16"/>
  <c r="R143" i="16"/>
  <c r="W143" i="16"/>
  <c r="BT141" i="16"/>
  <c r="AX141" i="16"/>
  <c r="AB141" i="16"/>
  <c r="BO141" i="16"/>
  <c r="U141" i="16"/>
  <c r="BJ141" i="16"/>
  <c r="N141" i="16"/>
  <c r="BW141" i="16"/>
  <c r="CD141" i="16"/>
  <c r="AD141" i="16"/>
  <c r="BM141" i="16"/>
  <c r="AK141" i="16"/>
  <c r="J141" i="16"/>
  <c r="AJ141" i="16"/>
  <c r="H141" i="16"/>
  <c r="BY141" i="16"/>
  <c r="AT141" i="16"/>
  <c r="P141" i="16"/>
  <c r="BH141" i="16"/>
  <c r="AE141" i="16"/>
  <c r="AZ141" i="16"/>
  <c r="CE141" i="16"/>
  <c r="Q141" i="16"/>
  <c r="AA141" i="16"/>
  <c r="BL141" i="16"/>
  <c r="Y141" i="16"/>
  <c r="X141" i="16"/>
  <c r="AU141" i="16"/>
  <c r="I141" i="16"/>
  <c r="CC141" i="16"/>
  <c r="AM141" i="16"/>
  <c r="CB141" i="16"/>
  <c r="AI141" i="16"/>
  <c r="CA141" i="16"/>
  <c r="AG141" i="16"/>
  <c r="BF141" i="16"/>
  <c r="L141" i="16"/>
  <c r="BG141" i="16"/>
  <c r="BX141" i="16"/>
  <c r="E141" i="16"/>
  <c r="AL141" i="16" s="1"/>
  <c r="BB141" i="16"/>
  <c r="BI141" i="16"/>
  <c r="BA141" i="16"/>
  <c r="BS141" i="16"/>
  <c r="V141" i="16"/>
  <c r="AO141" i="16"/>
  <c r="AN141" i="16"/>
  <c r="AF141" i="16"/>
  <c r="G141" i="16"/>
  <c r="BV141" i="16"/>
  <c r="AP141" i="16"/>
  <c r="W141" i="16"/>
  <c r="S141" i="16"/>
  <c r="BZ141" i="16"/>
  <c r="AV141" i="16"/>
  <c r="CG141" i="16"/>
  <c r="BI46" i="16"/>
  <c r="BX46" i="16"/>
  <c r="BA46" i="16"/>
  <c r="BW46" i="16"/>
  <c r="AZ46" i="16"/>
  <c r="AC46" i="16"/>
  <c r="BM46" i="16"/>
  <c r="AP46" i="16"/>
  <c r="S46" i="16"/>
  <c r="N46" i="16"/>
  <c r="BO46" i="16"/>
  <c r="AN46" i="16"/>
  <c r="CC46" i="16"/>
  <c r="BH46" i="16"/>
  <c r="BG46" i="16"/>
  <c r="BY46" i="16"/>
  <c r="AT46" i="16"/>
  <c r="W46" i="16"/>
  <c r="CB46" i="16"/>
  <c r="AR46" i="16"/>
  <c r="E46" i="16"/>
  <c r="CA46" i="16"/>
  <c r="AL46" i="16"/>
  <c r="BK46" i="16"/>
  <c r="X46" i="16"/>
  <c r="BV46" i="16"/>
  <c r="AG46" i="16"/>
  <c r="BS46" i="16"/>
  <c r="U46" i="16"/>
  <c r="T46" i="16"/>
  <c r="AI46" i="16"/>
  <c r="AF46" i="16"/>
  <c r="BT46" i="16"/>
  <c r="AK46" i="16"/>
  <c r="AJ46" i="16"/>
  <c r="CH46" i="16"/>
  <c r="CG46" i="16"/>
  <c r="CF46" i="16"/>
  <c r="BD46" i="16"/>
  <c r="AH46" i="16"/>
  <c r="Z46" i="16"/>
  <c r="CD46" i="16"/>
  <c r="AV46" i="16"/>
  <c r="R46" i="16"/>
  <c r="AX46" i="16"/>
  <c r="BE46" i="16"/>
  <c r="AY46" i="16"/>
  <c r="BN46" i="16"/>
  <c r="L46" i="16"/>
  <c r="D104" i="16"/>
  <c r="AK103" i="10"/>
  <c r="AJ103" i="10" s="1"/>
  <c r="CE60" i="16"/>
  <c r="BI60" i="16"/>
  <c r="AM60" i="16"/>
  <c r="Q60" i="16"/>
  <c r="AQ60" i="16"/>
  <c r="T60" i="16"/>
  <c r="BM60" i="16"/>
  <c r="AP60" i="16"/>
  <c r="S60" i="16"/>
  <c r="BY60" i="16"/>
  <c r="BB60" i="16"/>
  <c r="AE60" i="16"/>
  <c r="H60" i="16"/>
  <c r="BK60" i="16"/>
  <c r="AJ60" i="16"/>
  <c r="J60" i="16"/>
  <c r="I60" i="16"/>
  <c r="BX60" i="16"/>
  <c r="AX60" i="16"/>
  <c r="X60" i="16"/>
  <c r="BO60" i="16"/>
  <c r="AG60" i="16"/>
  <c r="AF60" i="16"/>
  <c r="CB60" i="16"/>
  <c r="AW60" i="16"/>
  <c r="R60" i="16"/>
  <c r="CA60" i="16"/>
  <c r="AS60" i="16"/>
  <c r="G60" i="16"/>
  <c r="CG60" i="16"/>
  <c r="AV60" i="16"/>
  <c r="L60" i="16"/>
  <c r="CF60" i="16"/>
  <c r="AU60" i="16"/>
  <c r="K60" i="16"/>
  <c r="F60" i="16"/>
  <c r="BQ60" i="16"/>
  <c r="AB60" i="16"/>
  <c r="CC60" i="16"/>
  <c r="AK60" i="16"/>
  <c r="AN60" i="16"/>
  <c r="AL60" i="16"/>
  <c r="CH60" i="16"/>
  <c r="AH60" i="16"/>
  <c r="BH60" i="16"/>
  <c r="P60" i="16"/>
  <c r="AC60" i="16"/>
  <c r="Z60" i="16"/>
  <c r="BS60" i="16"/>
  <c r="N60" i="16"/>
  <c r="Y60" i="16"/>
  <c r="W60" i="16"/>
  <c r="V60" i="16"/>
  <c r="BF60" i="16"/>
  <c r="E60" i="16"/>
  <c r="BJ60" i="16" s="1"/>
  <c r="BW60" i="16"/>
  <c r="BG60" i="16"/>
  <c r="O60" i="16"/>
  <c r="M60" i="16"/>
  <c r="BE60" i="16"/>
  <c r="BV60" i="16"/>
  <c r="AR60" i="16"/>
  <c r="AD60" i="16"/>
  <c r="BD60" i="16"/>
  <c r="BR60" i="16"/>
  <c r="BC60" i="16"/>
  <c r="BA60" i="16"/>
  <c r="BU60" i="16"/>
  <c r="AY60" i="16"/>
  <c r="U60" i="16"/>
  <c r="BP60" i="16"/>
  <c r="AO60" i="16"/>
  <c r="AZ60" i="16"/>
  <c r="AA60" i="16"/>
  <c r="AJ5" i="16"/>
  <c r="Z5" i="16"/>
  <c r="N5" i="16"/>
  <c r="H5" i="16"/>
  <c r="AE5" i="16"/>
  <c r="E93" i="16"/>
  <c r="CG93" i="16" s="1"/>
  <c r="M93" i="16"/>
  <c r="L93" i="16"/>
  <c r="BR93" i="16"/>
  <c r="P93" i="16"/>
  <c r="AF93" i="16"/>
  <c r="AU114" i="16"/>
  <c r="Y114" i="16"/>
  <c r="BO114" i="16"/>
  <c r="U114" i="16"/>
  <c r="BF114" i="16"/>
  <c r="P114" i="16"/>
  <c r="CD114" i="16"/>
  <c r="N114" i="16"/>
  <c r="BM114" i="16"/>
  <c r="AF114" i="16"/>
  <c r="BY114" i="16"/>
  <c r="BX114" i="16"/>
  <c r="AE114" i="16"/>
  <c r="E114" i="16"/>
  <c r="BP114" i="16" s="1"/>
  <c r="BE114" i="16"/>
  <c r="BZ114" i="16"/>
  <c r="Q114" i="16"/>
  <c r="BU114" i="16"/>
  <c r="L114" i="16"/>
  <c r="BB114" i="16"/>
  <c r="AX114" i="16"/>
  <c r="BC114" i="16"/>
  <c r="BF117" i="16"/>
  <c r="BL5" i="16"/>
  <c r="M74" i="16"/>
  <c r="L74" i="16"/>
  <c r="BY74" i="16"/>
  <c r="AY74" i="16"/>
  <c r="Y74" i="16"/>
  <c r="W74" i="16"/>
  <c r="H74" i="16"/>
  <c r="E74" i="16"/>
  <c r="CG74" i="16"/>
  <c r="CD74" i="16"/>
  <c r="BB74" i="16"/>
  <c r="CE61" i="16"/>
  <c r="BI61" i="16"/>
  <c r="AM61" i="16"/>
  <c r="Q61" i="16"/>
  <c r="BR61" i="16"/>
  <c r="L61" i="16"/>
  <c r="BS61" i="16"/>
  <c r="AK61" i="16"/>
  <c r="CH61" i="16"/>
  <c r="BK61" i="16"/>
  <c r="BV61" i="16"/>
  <c r="BU61" i="16"/>
  <c r="BT61" i="16"/>
  <c r="AF61" i="16"/>
  <c r="BW61" i="16"/>
  <c r="E61" i="16"/>
  <c r="AP61" i="16" s="1"/>
  <c r="K61" i="16"/>
  <c r="M61" i="16"/>
  <c r="CA61" i="16"/>
  <c r="AJ61" i="16"/>
  <c r="Y61" i="16"/>
  <c r="T61" i="16"/>
  <c r="N61" i="16"/>
  <c r="BH61" i="16"/>
  <c r="S61" i="16"/>
  <c r="BQ94" i="16"/>
  <c r="AU94" i="16"/>
  <c r="Y94" i="16"/>
  <c r="BA94" i="16"/>
  <c r="AD94" i="16"/>
  <c r="G94" i="16"/>
  <c r="CG94" i="16"/>
  <c r="BI94" i="16"/>
  <c r="AK94" i="16"/>
  <c r="BU94" i="16"/>
  <c r="AV94" i="16"/>
  <c r="V94" i="16"/>
  <c r="BZ94" i="16"/>
  <c r="AY94" i="16"/>
  <c r="BL94" i="16"/>
  <c r="K94" i="16"/>
  <c r="AH94" i="16"/>
  <c r="E94" i="16"/>
  <c r="BX94" i="16" s="1"/>
  <c r="BJ94" i="16"/>
  <c r="AG94" i="16"/>
  <c r="CA94" i="16"/>
  <c r="S94" i="16"/>
  <c r="CI94" i="16"/>
  <c r="BC94" i="16"/>
  <c r="T94" i="16"/>
  <c r="CH94" i="16"/>
  <c r="R94" i="16"/>
  <c r="BS94" i="16"/>
  <c r="AM94" i="16"/>
  <c r="CC94" i="16"/>
  <c r="AP94" i="16"/>
  <c r="CB94" i="16"/>
  <c r="BY94" i="16"/>
  <c r="BH94" i="16"/>
  <c r="BP94" i="16"/>
  <c r="U94" i="16"/>
  <c r="AS94" i="16"/>
  <c r="AR94" i="16"/>
  <c r="AQ94" i="16"/>
  <c r="Q94" i="16"/>
  <c r="CF94" i="16"/>
  <c r="AA94" i="16"/>
  <c r="BO94" i="16"/>
  <c r="BN94" i="16"/>
  <c r="H94" i="16"/>
  <c r="BM94" i="16"/>
  <c r="F94" i="16"/>
  <c r="AI94" i="16"/>
  <c r="BW94" i="16"/>
  <c r="BT94" i="16"/>
  <c r="J94" i="16"/>
  <c r="AT94" i="16"/>
  <c r="CE94" i="16"/>
  <c r="BE94" i="16"/>
  <c r="AE94" i="16"/>
  <c r="CD94" i="16"/>
  <c r="BV94" i="16"/>
  <c r="BG94" i="16"/>
  <c r="BD94" i="16"/>
  <c r="N94" i="16"/>
  <c r="AC94" i="16"/>
  <c r="AF94" i="16"/>
  <c r="AB94" i="16"/>
  <c r="L94" i="16"/>
  <c r="Z94" i="16"/>
  <c r="AJ94" i="16"/>
  <c r="AZ94" i="16"/>
  <c r="BF94" i="16"/>
  <c r="AA5" i="16"/>
  <c r="AO154" i="16"/>
  <c r="E154" i="16"/>
  <c r="CB154" i="16"/>
  <c r="AI154" i="16"/>
  <c r="AG154" i="16"/>
  <c r="M154" i="16"/>
  <c r="BJ154" i="16"/>
  <c r="AW154" i="16"/>
  <c r="BC5" i="16"/>
  <c r="AL117" i="16"/>
  <c r="BO117" i="16"/>
  <c r="CE73" i="16"/>
  <c r="BI73" i="16"/>
  <c r="AM73" i="16"/>
  <c r="Q73" i="16"/>
  <c r="BT73" i="16"/>
  <c r="AB73" i="16"/>
  <c r="BX73" i="16"/>
  <c r="AA73" i="16"/>
  <c r="AY73" i="16"/>
  <c r="Z73" i="16"/>
  <c r="O73" i="16"/>
  <c r="BH73" i="16"/>
  <c r="AG73" i="16"/>
  <c r="E73" i="16"/>
  <c r="CI73" i="16"/>
  <c r="BG73" i="16"/>
  <c r="AF73" i="16"/>
  <c r="BV73" i="16"/>
  <c r="AT73" i="16"/>
  <c r="S73" i="16"/>
  <c r="CC73" i="16"/>
  <c r="P73" i="16"/>
  <c r="AU73" i="16"/>
  <c r="BN73" i="16"/>
  <c r="BD73" i="16"/>
  <c r="BY73" i="16"/>
  <c r="AJ73" i="16"/>
  <c r="BS73" i="16"/>
  <c r="AI73" i="16"/>
  <c r="BE73" i="16"/>
  <c r="R73" i="16"/>
  <c r="CH73" i="16"/>
  <c r="AO73" i="16"/>
  <c r="AS73" i="16"/>
  <c r="AR73" i="16"/>
  <c r="AQ73" i="16"/>
  <c r="BQ73" i="16"/>
  <c r="BB73" i="16"/>
  <c r="Y73" i="16"/>
  <c r="L73" i="16"/>
  <c r="CA73" i="16"/>
  <c r="J73" i="16"/>
  <c r="BC73" i="16"/>
  <c r="BP73" i="16"/>
  <c r="BO73" i="16"/>
  <c r="BM73" i="16"/>
  <c r="AP73" i="16"/>
  <c r="X73" i="16"/>
  <c r="AL73" i="16"/>
  <c r="AE73" i="16"/>
  <c r="AD73" i="16"/>
  <c r="BA73" i="16"/>
  <c r="W73" i="16"/>
  <c r="BF73" i="16"/>
  <c r="BZ73" i="16"/>
  <c r="AC73" i="16"/>
  <c r="M73" i="16"/>
  <c r="G73" i="16"/>
  <c r="CG73" i="16"/>
  <c r="AM65" i="16"/>
  <c r="Q65" i="16"/>
  <c r="AB65" i="16"/>
  <c r="F65" i="16"/>
  <c r="BZ65" i="16"/>
  <c r="BB65" i="16"/>
  <c r="AD65" i="16"/>
  <c r="E65" i="16"/>
  <c r="BY65" i="16" s="1"/>
  <c r="AJ65" i="16"/>
  <c r="AW65" i="16"/>
  <c r="V65" i="16"/>
  <c r="G65" i="16"/>
  <c r="BD65" i="16"/>
  <c r="W65" i="16"/>
  <c r="K65" i="16"/>
  <c r="AF65" i="16"/>
  <c r="BP65" i="16"/>
  <c r="AZ65" i="16"/>
  <c r="N65" i="16"/>
  <c r="AS65" i="16"/>
  <c r="CB65" i="16"/>
  <c r="L65" i="16"/>
  <c r="BE65" i="16"/>
  <c r="CC65" i="16"/>
  <c r="BM65" i="16"/>
  <c r="Z65" i="16"/>
  <c r="P65" i="16"/>
  <c r="M65" i="16"/>
  <c r="BF65" i="16"/>
  <c r="BC65" i="16"/>
  <c r="U65" i="16"/>
  <c r="AV65" i="16"/>
  <c r="AU65" i="16"/>
  <c r="BH5" i="16"/>
  <c r="G5" i="16"/>
  <c r="E128" i="16"/>
  <c r="BF128" i="16" s="1"/>
  <c r="CF128" i="16"/>
  <c r="BR128" i="16"/>
  <c r="O128" i="16"/>
  <c r="BD128" i="16"/>
  <c r="BJ128" i="16"/>
  <c r="Q128" i="16"/>
  <c r="G128" i="16"/>
  <c r="BO128" i="16"/>
  <c r="R128" i="16"/>
  <c r="AQ128" i="16"/>
  <c r="Z128" i="16"/>
  <c r="BY128" i="16"/>
  <c r="AO128" i="16"/>
  <c r="AY128" i="16"/>
  <c r="AL128" i="16"/>
  <c r="AU105" i="16"/>
  <c r="BX105" i="16"/>
  <c r="AO105" i="16"/>
  <c r="J105" i="16"/>
  <c r="BY105" i="16"/>
  <c r="W105" i="16"/>
  <c r="AA105" i="16"/>
  <c r="AQ105" i="16"/>
  <c r="AF105" i="16"/>
  <c r="CC105" i="16"/>
  <c r="AV105" i="16"/>
  <c r="O105" i="16"/>
  <c r="L105" i="16"/>
  <c r="AT105" i="16"/>
  <c r="F105" i="16"/>
  <c r="Z105" i="16"/>
  <c r="BV105" i="16"/>
  <c r="AH105" i="16"/>
  <c r="AR105" i="16"/>
  <c r="S105" i="16"/>
  <c r="AC105" i="16"/>
  <c r="U105" i="16"/>
  <c r="T105" i="16"/>
  <c r="Q105" i="16"/>
  <c r="E105" i="16"/>
  <c r="CE105" i="16" s="1"/>
  <c r="AS105" i="16"/>
  <c r="BR105" i="16"/>
  <c r="CB105" i="16"/>
  <c r="CE14" i="16"/>
  <c r="BI14" i="16"/>
  <c r="AM14" i="16"/>
  <c r="Q14" i="16"/>
  <c r="CB14" i="16"/>
  <c r="BE14" i="16"/>
  <c r="K14" i="16"/>
  <c r="CA14" i="16"/>
  <c r="BD14" i="16"/>
  <c r="AG14" i="16"/>
  <c r="J14" i="16"/>
  <c r="BQ14" i="16"/>
  <c r="AT14" i="16"/>
  <c r="W14" i="16"/>
  <c r="CD14" i="16"/>
  <c r="BB14" i="16"/>
  <c r="AB14" i="16"/>
  <c r="CC14" i="16"/>
  <c r="BA14" i="16"/>
  <c r="AA14" i="16"/>
  <c r="BP14" i="16"/>
  <c r="AP14" i="16"/>
  <c r="O14" i="16"/>
  <c r="BM14" i="16"/>
  <c r="AI14" i="16"/>
  <c r="BL14" i="16"/>
  <c r="AF14" i="16"/>
  <c r="AW14" i="16"/>
  <c r="S14" i="16"/>
  <c r="CH14" i="16"/>
  <c r="AV14" i="16"/>
  <c r="M14" i="16"/>
  <c r="CI14" i="16"/>
  <c r="AU14" i="16"/>
  <c r="I14" i="16"/>
  <c r="CG14" i="16"/>
  <c r="AS14" i="16"/>
  <c r="H14" i="16"/>
  <c r="CF14" i="16"/>
  <c r="AR14" i="16"/>
  <c r="G14" i="16"/>
  <c r="BO14" i="16"/>
  <c r="AC14" i="16"/>
  <c r="BC14" i="16"/>
  <c r="F14" i="16"/>
  <c r="BG14" i="16"/>
  <c r="L14" i="16"/>
  <c r="BF14" i="16"/>
  <c r="E14" i="16"/>
  <c r="AH14" i="16" s="1"/>
  <c r="AZ14" i="16"/>
  <c r="BX14" i="16"/>
  <c r="AE14" i="16"/>
  <c r="AJ14" i="16"/>
  <c r="Z14" i="16"/>
  <c r="BU14" i="16"/>
  <c r="P14" i="16"/>
  <c r="BT14" i="16"/>
  <c r="N14" i="16"/>
  <c r="BS14" i="16"/>
  <c r="AO14" i="16"/>
  <c r="BR14" i="16"/>
  <c r="BN14" i="16"/>
  <c r="BK14" i="16"/>
  <c r="AN14" i="16"/>
  <c r="BY14" i="16"/>
  <c r="BW14" i="16"/>
  <c r="AD14" i="16"/>
  <c r="U14" i="16"/>
  <c r="T14" i="16"/>
  <c r="BV14" i="16"/>
  <c r="BH14" i="16"/>
  <c r="AK14" i="16"/>
  <c r="AQ14" i="16"/>
  <c r="Y14" i="16"/>
  <c r="V14" i="16"/>
  <c r="BJ14" i="16"/>
  <c r="AY14" i="16"/>
  <c r="AX14" i="16"/>
  <c r="AL14" i="16"/>
  <c r="X14" i="16"/>
  <c r="R14" i="16"/>
  <c r="BI62" i="16"/>
  <c r="AM62" i="16"/>
  <c r="BT62" i="16"/>
  <c r="AX62" i="16"/>
  <c r="BX62" i="16"/>
  <c r="AZ62" i="16"/>
  <c r="E62" i="16"/>
  <c r="AY62" i="16" s="1"/>
  <c r="AN62" i="16"/>
  <c r="P62" i="16"/>
  <c r="U62" i="16"/>
  <c r="BV62" i="16"/>
  <c r="AT62" i="16"/>
  <c r="BJ62" i="16"/>
  <c r="AH62" i="16"/>
  <c r="H62" i="16"/>
  <c r="BZ62" i="16"/>
  <c r="AQ62" i="16"/>
  <c r="K62" i="16"/>
  <c r="AC62" i="16"/>
  <c r="BH62" i="16"/>
  <c r="W62" i="16"/>
  <c r="BE62" i="16"/>
  <c r="S62" i="16"/>
  <c r="CC62" i="16"/>
  <c r="G62" i="16"/>
  <c r="BC62" i="16"/>
  <c r="F62" i="16"/>
  <c r="BB62" i="16"/>
  <c r="CD62" i="16"/>
  <c r="AG62" i="16"/>
  <c r="AD62" i="16"/>
  <c r="N62" i="16"/>
  <c r="BA62" i="16"/>
  <c r="AW62" i="16"/>
  <c r="BS62" i="16"/>
  <c r="AI62" i="16"/>
  <c r="AO62" i="16"/>
  <c r="AK62" i="16"/>
  <c r="BO62" i="16"/>
  <c r="BN62" i="16"/>
  <c r="AE62" i="16"/>
  <c r="Z62" i="16"/>
  <c r="M62" i="16"/>
  <c r="BP62" i="16"/>
  <c r="AI5" i="16"/>
  <c r="CE57" i="16"/>
  <c r="BI57" i="16"/>
  <c r="AM57" i="16"/>
  <c r="BX57" i="16"/>
  <c r="BA57" i="16"/>
  <c r="AD57" i="16"/>
  <c r="G57" i="16"/>
  <c r="BW57" i="16"/>
  <c r="AZ57" i="16"/>
  <c r="AC57" i="16"/>
  <c r="AP57" i="16"/>
  <c r="CI57" i="16"/>
  <c r="AH57" i="16"/>
  <c r="H57" i="16"/>
  <c r="AG57" i="16"/>
  <c r="E57" i="16"/>
  <c r="BU57" i="16"/>
  <c r="U57" i="16"/>
  <c r="CC57" i="16"/>
  <c r="AX57" i="16"/>
  <c r="T57" i="16"/>
  <c r="CB57" i="16"/>
  <c r="AW57" i="16"/>
  <c r="R57" i="16"/>
  <c r="AJ57" i="16"/>
  <c r="W57" i="16"/>
  <c r="L57" i="16"/>
  <c r="AT57" i="16"/>
  <c r="K57" i="16"/>
  <c r="J57" i="16"/>
  <c r="BQ57" i="16"/>
  <c r="Z57" i="16"/>
  <c r="BL57" i="16"/>
  <c r="O57" i="16"/>
  <c r="BK57" i="16"/>
  <c r="N57" i="16"/>
  <c r="BJ57" i="16"/>
  <c r="M57" i="16"/>
  <c r="BN57" i="16"/>
  <c r="AO57" i="16"/>
  <c r="X57" i="16"/>
  <c r="V57" i="16"/>
  <c r="BC57" i="16"/>
  <c r="AA57" i="16"/>
  <c r="BZ57" i="16"/>
  <c r="BV57" i="16"/>
  <c r="BR57" i="16"/>
  <c r="AI57" i="16"/>
  <c r="BB57" i="16"/>
  <c r="AR57" i="16"/>
  <c r="I57" i="16"/>
  <c r="AK57" i="16"/>
  <c r="AL57" i="16"/>
  <c r="AY57" i="16"/>
  <c r="BP57" i="16"/>
  <c r="O96" i="16"/>
  <c r="BB96" i="16"/>
  <c r="F96" i="16"/>
  <c r="BV96" i="16"/>
  <c r="AW96" i="16"/>
  <c r="W96" i="16"/>
  <c r="CI96" i="16"/>
  <c r="BJ96" i="16"/>
  <c r="BG96" i="16"/>
  <c r="BF96" i="16"/>
  <c r="CD96" i="16"/>
  <c r="CG96" i="16"/>
  <c r="AK96" i="16"/>
  <c r="BP96" i="16"/>
  <c r="P96" i="16"/>
  <c r="Z96" i="16"/>
  <c r="E96" i="16"/>
  <c r="AU96" i="16" s="1"/>
  <c r="BN96" i="16"/>
  <c r="BL96" i="16"/>
  <c r="G96" i="16"/>
  <c r="BS96" i="16"/>
  <c r="AP96" i="16"/>
  <c r="AX96" i="16"/>
  <c r="CD79" i="16"/>
  <c r="BH79" i="16"/>
  <c r="AL79" i="16"/>
  <c r="P79" i="16"/>
  <c r="CA79" i="16"/>
  <c r="BD79" i="16"/>
  <c r="AG79" i="16"/>
  <c r="BS79" i="16"/>
  <c r="AU79" i="16"/>
  <c r="W79" i="16"/>
  <c r="CF79" i="16"/>
  <c r="BG79" i="16"/>
  <c r="AI79" i="16"/>
  <c r="K79" i="16"/>
  <c r="BL79" i="16"/>
  <c r="AK79" i="16"/>
  <c r="I79" i="16"/>
  <c r="BK79" i="16"/>
  <c r="H79" i="16"/>
  <c r="AX79" i="16"/>
  <c r="X79" i="16"/>
  <c r="BQ79" i="16"/>
  <c r="AN79" i="16"/>
  <c r="F79" i="16"/>
  <c r="BP79" i="16"/>
  <c r="AM79" i="16"/>
  <c r="E79" i="16"/>
  <c r="AJ79" i="16" s="1"/>
  <c r="CG79" i="16"/>
  <c r="BA79" i="16"/>
  <c r="V79" i="16"/>
  <c r="BU79" i="16"/>
  <c r="AH79" i="16"/>
  <c r="BT79" i="16"/>
  <c r="AF79" i="16"/>
  <c r="BB79" i="16"/>
  <c r="S79" i="16"/>
  <c r="CI79" i="16"/>
  <c r="AT79" i="16"/>
  <c r="L79" i="16"/>
  <c r="G79" i="16"/>
  <c r="AV79" i="16"/>
  <c r="BV79" i="16"/>
  <c r="AB79" i="16"/>
  <c r="BR79" i="16"/>
  <c r="T79" i="16"/>
  <c r="BC79" i="16"/>
  <c r="AZ79" i="16"/>
  <c r="AS79" i="16"/>
  <c r="CB79" i="16"/>
  <c r="Z79" i="16"/>
  <c r="AQ79" i="16"/>
  <c r="AO79" i="16"/>
  <c r="CH79" i="16"/>
  <c r="U79" i="16"/>
  <c r="O79" i="16"/>
  <c r="CE79" i="16"/>
  <c r="N79" i="16"/>
  <c r="CC79" i="16"/>
  <c r="M79" i="16"/>
  <c r="Q79" i="16"/>
  <c r="BO79" i="16"/>
  <c r="BE79" i="16"/>
  <c r="AC79" i="16"/>
  <c r="AA79" i="16"/>
  <c r="Y79" i="16"/>
  <c r="BZ79" i="16"/>
  <c r="BJ79" i="16"/>
  <c r="BI79" i="16"/>
  <c r="AP79" i="16"/>
  <c r="AR79" i="16"/>
  <c r="R79" i="16"/>
  <c r="AD79" i="16"/>
  <c r="BN79" i="16"/>
  <c r="BY79" i="16"/>
  <c r="BM79" i="16"/>
  <c r="BW79" i="16"/>
  <c r="AE79" i="16"/>
  <c r="V166" i="16"/>
  <c r="AB166" i="16"/>
  <c r="CA166" i="16"/>
  <c r="AX166" i="16"/>
  <c r="J166" i="16"/>
  <c r="E166" i="16"/>
  <c r="BI166" i="16" s="1"/>
  <c r="BJ117" i="16"/>
  <c r="BY5" i="16"/>
  <c r="AC43" i="16"/>
  <c r="F43" i="16"/>
  <c r="K43" i="16"/>
  <c r="BM43" i="16"/>
  <c r="AJ43" i="16"/>
  <c r="J43" i="16"/>
  <c r="BZ43" i="16"/>
  <c r="N43" i="16"/>
  <c r="E43" i="16"/>
  <c r="CH43" i="16" s="1"/>
  <c r="Z43" i="16"/>
  <c r="BP43" i="16"/>
  <c r="AW43" i="16"/>
  <c r="BS43" i="16"/>
  <c r="BG43" i="16"/>
  <c r="BE43" i="16"/>
  <c r="AL43" i="16"/>
  <c r="BU43" i="16"/>
  <c r="BO43" i="16"/>
  <c r="BR43" i="16"/>
  <c r="AG43" i="16"/>
  <c r="BV43" i="16"/>
  <c r="BT152" i="16"/>
  <c r="AX152" i="16"/>
  <c r="AB152" i="16"/>
  <c r="F152" i="16"/>
  <c r="BO152" i="16"/>
  <c r="AR152" i="16"/>
  <c r="U152" i="16"/>
  <c r="BH152" i="16"/>
  <c r="L152" i="16"/>
  <c r="AV152" i="16"/>
  <c r="BR152" i="16"/>
  <c r="BS152" i="16"/>
  <c r="AP152" i="16"/>
  <c r="O152" i="16"/>
  <c r="AE152" i="16"/>
  <c r="BC152" i="16"/>
  <c r="Y152" i="16"/>
  <c r="BQ152" i="16"/>
  <c r="AM152" i="16"/>
  <c r="I152" i="16"/>
  <c r="W152" i="16"/>
  <c r="V152" i="16"/>
  <c r="AN152" i="16"/>
  <c r="BV152" i="16"/>
  <c r="AG152" i="16"/>
  <c r="BN152" i="16"/>
  <c r="AD152" i="16"/>
  <c r="AZ152" i="16"/>
  <c r="BL152" i="16"/>
  <c r="R152" i="16"/>
  <c r="P152" i="16"/>
  <c r="BJ152" i="16"/>
  <c r="N152" i="16"/>
  <c r="BI152" i="16"/>
  <c r="E152" i="16"/>
  <c r="BF152" i="16"/>
  <c r="CB152" i="16"/>
  <c r="AY152" i="16"/>
  <c r="BZ152" i="16"/>
  <c r="AI152" i="16"/>
  <c r="CH152" i="16"/>
  <c r="T152" i="16"/>
  <c r="S152" i="16"/>
  <c r="K152" i="16"/>
  <c r="BY152" i="16"/>
  <c r="AL152" i="16"/>
  <c r="AH152" i="16"/>
  <c r="AC152" i="16"/>
  <c r="BA152" i="16"/>
  <c r="AT152" i="16"/>
  <c r="CE152" i="16"/>
  <c r="J152" i="16"/>
  <c r="J52" i="16"/>
  <c r="BH52" i="16"/>
  <c r="BE5" i="16"/>
  <c r="AK5" i="16"/>
  <c r="AZ52" i="16"/>
  <c r="E85" i="16"/>
  <c r="J85" i="16" s="1"/>
  <c r="BI117" i="16"/>
  <c r="AV117" i="16"/>
  <c r="P5" i="16"/>
  <c r="BQ5" i="16"/>
  <c r="AD127" i="16"/>
  <c r="CI127" i="16"/>
  <c r="BO127" i="16"/>
  <c r="Q127" i="16"/>
  <c r="BM127" i="16"/>
  <c r="BW127" i="16"/>
  <c r="AV127" i="16"/>
  <c r="E127" i="16"/>
  <c r="CH127" i="16" s="1"/>
  <c r="CD127" i="16"/>
  <c r="M127" i="16"/>
  <c r="AO127" i="16"/>
  <c r="CB127" i="16"/>
  <c r="AN127" i="16"/>
  <c r="CA127" i="16"/>
  <c r="AK127" i="16"/>
  <c r="BB127" i="16"/>
  <c r="BG127" i="16"/>
  <c r="AR127" i="16"/>
  <c r="BF127" i="16"/>
  <c r="AX127" i="16"/>
  <c r="AJ127" i="16"/>
  <c r="W127" i="16"/>
  <c r="S127" i="16"/>
  <c r="AF127" i="16"/>
  <c r="BI67" i="16"/>
  <c r="AM67" i="16"/>
  <c r="Q67" i="16"/>
  <c r="BT67" i="16"/>
  <c r="BS67" i="16"/>
  <c r="AU67" i="16"/>
  <c r="BR67" i="16"/>
  <c r="V67" i="16"/>
  <c r="BG67" i="16"/>
  <c r="K67" i="16"/>
  <c r="CG67" i="16"/>
  <c r="BD67" i="16"/>
  <c r="CD67" i="16"/>
  <c r="BC67" i="16"/>
  <c r="AP67" i="16"/>
  <c r="N67" i="16"/>
  <c r="Y67" i="16"/>
  <c r="BE67" i="16"/>
  <c r="X67" i="16"/>
  <c r="BW67" i="16"/>
  <c r="L67" i="16"/>
  <c r="AW67" i="16"/>
  <c r="BV67" i="16"/>
  <c r="AH67" i="16"/>
  <c r="CC67" i="16"/>
  <c r="AK67" i="16"/>
  <c r="BP67" i="16"/>
  <c r="T67" i="16"/>
  <c r="BO67" i="16"/>
  <c r="P67" i="16"/>
  <c r="AR67" i="16"/>
  <c r="U67" i="16"/>
  <c r="AQ67" i="16"/>
  <c r="AL67" i="16"/>
  <c r="BZ67" i="16"/>
  <c r="E67" i="16"/>
  <c r="AB67" i="16" s="1"/>
  <c r="BU67" i="16"/>
  <c r="BA67" i="16"/>
  <c r="AF67" i="16"/>
  <c r="AG67" i="16"/>
  <c r="BB67" i="16"/>
  <c r="AV67" i="16"/>
  <c r="AJ67" i="16"/>
  <c r="G67" i="16"/>
  <c r="O67" i="16"/>
  <c r="Z67" i="16"/>
  <c r="BJ67" i="16"/>
  <c r="S52" i="16"/>
  <c r="BC117" i="16"/>
  <c r="BI44" i="16"/>
  <c r="AM44" i="16"/>
  <c r="Q44" i="16"/>
  <c r="BP44" i="16"/>
  <c r="AS44" i="16"/>
  <c r="BO44" i="16"/>
  <c r="AR44" i="16"/>
  <c r="U44" i="16"/>
  <c r="CA44" i="16"/>
  <c r="BD44" i="16"/>
  <c r="J44" i="16"/>
  <c r="BE44" i="16"/>
  <c r="CD44" i="16"/>
  <c r="AC44" i="16"/>
  <c r="BS44" i="16"/>
  <c r="AQ44" i="16"/>
  <c r="AY44" i="16"/>
  <c r="T44" i="16"/>
  <c r="CB44" i="16"/>
  <c r="S44" i="16"/>
  <c r="BN44" i="16"/>
  <c r="AJ44" i="16"/>
  <c r="F44" i="16"/>
  <c r="BF44" i="16"/>
  <c r="AF44" i="16"/>
  <c r="AE44" i="16"/>
  <c r="AB44" i="16"/>
  <c r="AW44" i="16"/>
  <c r="L44" i="16"/>
  <c r="BU44" i="16"/>
  <c r="BB44" i="16"/>
  <c r="H44" i="16"/>
  <c r="BA44" i="16"/>
  <c r="G44" i="16"/>
  <c r="AZ44" i="16"/>
  <c r="E44" i="16"/>
  <c r="AX44" i="16" s="1"/>
  <c r="BZ44" i="16"/>
  <c r="AI44" i="16"/>
  <c r="AK44" i="16"/>
  <c r="AA44" i="16"/>
  <c r="M44" i="16"/>
  <c r="K44" i="16"/>
  <c r="I44" i="16"/>
  <c r="AT44" i="16"/>
  <c r="N44" i="16"/>
  <c r="BG44" i="16"/>
  <c r="AL44" i="16"/>
  <c r="AH44" i="16"/>
  <c r="X44" i="16"/>
  <c r="CH44" i="16"/>
  <c r="BT44" i="16"/>
  <c r="AP44" i="16"/>
  <c r="AV44" i="16"/>
  <c r="AU44" i="16"/>
  <c r="CG44" i="16"/>
  <c r="BL44" i="16"/>
  <c r="BH44" i="16"/>
  <c r="BJ44" i="16"/>
  <c r="R44" i="16"/>
  <c r="W5" i="16"/>
  <c r="CE31" i="16"/>
  <c r="BI31" i="16"/>
  <c r="AM31" i="16"/>
  <c r="CD31" i="16"/>
  <c r="CC31" i="16"/>
  <c r="BF31" i="16"/>
  <c r="AI31" i="16"/>
  <c r="L31" i="16"/>
  <c r="BS31" i="16"/>
  <c r="AV31" i="16"/>
  <c r="Y31" i="16"/>
  <c r="BA31" i="16"/>
  <c r="BZ31" i="16"/>
  <c r="Z31" i="16"/>
  <c r="CG31" i="16"/>
  <c r="AX31" i="16"/>
  <c r="T31" i="16"/>
  <c r="BP31" i="16"/>
  <c r="AK31" i="16"/>
  <c r="AW31" i="16"/>
  <c r="K31" i="16"/>
  <c r="AU31" i="16"/>
  <c r="CI31" i="16"/>
  <c r="I31" i="16"/>
  <c r="AF31" i="16"/>
  <c r="BQ31" i="16"/>
  <c r="X31" i="16"/>
  <c r="AR31" i="16"/>
  <c r="AQ31" i="16"/>
  <c r="BL31" i="16"/>
  <c r="E31" i="16"/>
  <c r="CF31" i="16" s="1"/>
  <c r="AN31" i="16"/>
  <c r="BV31" i="16"/>
  <c r="G31" i="16"/>
  <c r="BT31" i="16"/>
  <c r="AE31" i="16"/>
  <c r="AD31" i="16"/>
  <c r="BH31" i="16"/>
  <c r="AP31" i="16"/>
  <c r="H31" i="16"/>
  <c r="BW31" i="16"/>
  <c r="R31" i="16"/>
  <c r="AC31" i="16"/>
  <c r="BB31" i="16"/>
  <c r="AL31" i="16"/>
  <c r="W31" i="16"/>
  <c r="V31" i="16"/>
  <c r="CE10" i="16"/>
  <c r="AM10" i="16"/>
  <c r="CI10" i="16"/>
  <c r="BL10" i="16"/>
  <c r="AO10" i="16"/>
  <c r="CH10" i="16"/>
  <c r="BK10" i="16"/>
  <c r="AN10" i="16"/>
  <c r="P10" i="16"/>
  <c r="BW10" i="16"/>
  <c r="AZ10" i="16"/>
  <c r="AC10" i="16"/>
  <c r="F10" i="16"/>
  <c r="BG10" i="16"/>
  <c r="AG10" i="16"/>
  <c r="CG10" i="16"/>
  <c r="AF10" i="16"/>
  <c r="E10" i="16"/>
  <c r="G10" i="16" s="1"/>
  <c r="BU10" i="16"/>
  <c r="U10" i="16"/>
  <c r="BY10" i="16"/>
  <c r="AT10" i="16"/>
  <c r="BX10" i="16"/>
  <c r="AS10" i="16"/>
  <c r="M10" i="16"/>
  <c r="BJ10" i="16"/>
  <c r="AD10" i="16"/>
  <c r="CA10" i="16"/>
  <c r="AQ10" i="16"/>
  <c r="H10" i="16"/>
  <c r="BM10" i="16"/>
  <c r="Y10" i="16"/>
  <c r="BH10" i="16"/>
  <c r="BE10" i="16"/>
  <c r="CC10" i="16"/>
  <c r="AR10" i="16"/>
  <c r="CF10" i="16"/>
  <c r="AK10" i="16"/>
  <c r="BS10" i="16"/>
  <c r="Z10" i="16"/>
  <c r="BR10" i="16"/>
  <c r="BQ10" i="16"/>
  <c r="T10" i="16"/>
  <c r="AX10" i="16"/>
  <c r="AI10" i="16"/>
  <c r="AE10" i="16"/>
  <c r="AP10" i="16"/>
  <c r="AL10" i="16"/>
  <c r="AJ10" i="16"/>
  <c r="BT10" i="16"/>
  <c r="I10" i="16"/>
  <c r="AA10" i="16"/>
  <c r="O10" i="16"/>
  <c r="BA10" i="16"/>
  <c r="AY10" i="16"/>
  <c r="AW10" i="16"/>
  <c r="J10" i="16"/>
  <c r="BP10" i="16"/>
  <c r="BN10" i="16"/>
  <c r="CB10" i="16"/>
  <c r="BV10" i="16"/>
  <c r="BO10" i="16"/>
  <c r="K10" i="16"/>
  <c r="BD10" i="16"/>
  <c r="BC10" i="16"/>
  <c r="CD10" i="16"/>
  <c r="AH10" i="16"/>
  <c r="L10" i="16"/>
  <c r="BB10" i="16"/>
  <c r="AV10" i="16"/>
  <c r="AS52" i="16"/>
  <c r="BG52" i="16"/>
  <c r="CE36" i="16"/>
  <c r="AM36" i="16"/>
  <c r="K36" i="16"/>
  <c r="CA36" i="16"/>
  <c r="AG36" i="16"/>
  <c r="J36" i="16"/>
  <c r="BH36" i="16"/>
  <c r="CD36" i="16"/>
  <c r="BJ36" i="16"/>
  <c r="X36" i="16"/>
  <c r="BG36" i="16"/>
  <c r="V36" i="16"/>
  <c r="AQ36" i="16"/>
  <c r="AF36" i="16"/>
  <c r="E36" i="16"/>
  <c r="BQ36" i="16" s="1"/>
  <c r="BC36" i="16"/>
  <c r="BB36" i="16"/>
  <c r="AZ36" i="16"/>
  <c r="BK36" i="16"/>
  <c r="R117" i="16"/>
  <c r="CB5" i="16"/>
  <c r="AZ5" i="16"/>
  <c r="BI53" i="16"/>
  <c r="Q53" i="16"/>
  <c r="BG53" i="16"/>
  <c r="M53" i="16"/>
  <c r="CC53" i="16"/>
  <c r="BF53" i="16"/>
  <c r="L53" i="16"/>
  <c r="BS53" i="16"/>
  <c r="AV53" i="16"/>
  <c r="Y53" i="16"/>
  <c r="BN53" i="16"/>
  <c r="AN53" i="16"/>
  <c r="BM53" i="16"/>
  <c r="AL53" i="16"/>
  <c r="J53" i="16"/>
  <c r="BZ53" i="16"/>
  <c r="Z53" i="16"/>
  <c r="AD53" i="16"/>
  <c r="AU53" i="16"/>
  <c r="R53" i="16"/>
  <c r="CI53" i="16"/>
  <c r="P53" i="16"/>
  <c r="BO53" i="16"/>
  <c r="AA53" i="16"/>
  <c r="BL53" i="16"/>
  <c r="X53" i="16"/>
  <c r="BH53" i="16"/>
  <c r="W53" i="16"/>
  <c r="CF53" i="16"/>
  <c r="AS53" i="16"/>
  <c r="G53" i="16"/>
  <c r="BC53" i="16"/>
  <c r="BX53" i="16"/>
  <c r="BW53" i="16"/>
  <c r="BB53" i="16"/>
  <c r="F53" i="16"/>
  <c r="BP53" i="16"/>
  <c r="AK53" i="16"/>
  <c r="AH53" i="16"/>
  <c r="AB53" i="16"/>
  <c r="BT53" i="16"/>
  <c r="AW53" i="16"/>
  <c r="AT53" i="16"/>
  <c r="AR53" i="16"/>
  <c r="S53" i="16"/>
  <c r="T53" i="16"/>
  <c r="O53" i="16"/>
  <c r="BV53" i="16"/>
  <c r="CG53" i="16"/>
  <c r="V53" i="16"/>
  <c r="BQ53" i="16"/>
  <c r="AO53" i="16"/>
  <c r="E53" i="16"/>
  <c r="AE53" i="16" s="1"/>
  <c r="BR53" i="16"/>
  <c r="U53" i="16"/>
  <c r="H53" i="16"/>
  <c r="BE53" i="16"/>
  <c r="CH53" i="16"/>
  <c r="AX53" i="16"/>
  <c r="E18" i="16"/>
  <c r="AX18" i="16" s="1"/>
  <c r="BQ18" i="16"/>
  <c r="Z18" i="16"/>
  <c r="CA18" i="16"/>
  <c r="BT52" i="16"/>
  <c r="AX150" i="16"/>
  <c r="AB150" i="16"/>
  <c r="BG150" i="16"/>
  <c r="AJ150" i="16"/>
  <c r="BO150" i="16"/>
  <c r="S150" i="16"/>
  <c r="AG150" i="16"/>
  <c r="AD150" i="16"/>
  <c r="BA150" i="16"/>
  <c r="N150" i="16"/>
  <c r="AY150" i="16"/>
  <c r="P150" i="16"/>
  <c r="CG150" i="16"/>
  <c r="E150" i="16"/>
  <c r="BC150" i="16" s="1"/>
  <c r="BZ150" i="16"/>
  <c r="AP150" i="16"/>
  <c r="BR150" i="16"/>
  <c r="BQ150" i="16"/>
  <c r="AA117" i="16"/>
  <c r="BP117" i="16"/>
  <c r="W117" i="16"/>
  <c r="AO117" i="16"/>
  <c r="AO5" i="16"/>
  <c r="BX5" i="16"/>
  <c r="T5" i="16"/>
  <c r="BT139" i="16"/>
  <c r="AX139" i="16"/>
  <c r="AB139" i="16"/>
  <c r="F139" i="16"/>
  <c r="BG139" i="16"/>
  <c r="M139" i="16"/>
  <c r="AS139" i="16"/>
  <c r="CC139" i="16"/>
  <c r="BE139" i="16"/>
  <c r="AG139" i="16"/>
  <c r="AT139" i="16"/>
  <c r="S139" i="16"/>
  <c r="BW139" i="16"/>
  <c r="AU139" i="16"/>
  <c r="R139" i="16"/>
  <c r="AL139" i="16"/>
  <c r="H139" i="16"/>
  <c r="BP139" i="16"/>
  <c r="AM139" i="16"/>
  <c r="CG139" i="16"/>
  <c r="X139" i="16"/>
  <c r="Z139" i="16"/>
  <c r="Y139" i="16"/>
  <c r="BY139" i="16"/>
  <c r="AP139" i="16"/>
  <c r="CI139" i="16"/>
  <c r="AW139" i="16"/>
  <c r="K139" i="16"/>
  <c r="CH139" i="16"/>
  <c r="AV139" i="16"/>
  <c r="E139" i="16"/>
  <c r="BN139" i="16" s="1"/>
  <c r="CF139" i="16"/>
  <c r="AR139" i="16"/>
  <c r="BO139" i="16"/>
  <c r="AD139" i="16"/>
  <c r="BR139" i="16"/>
  <c r="BM139" i="16"/>
  <c r="BL139" i="16"/>
  <c r="AQ139" i="16"/>
  <c r="BC139" i="16"/>
  <c r="BA139" i="16"/>
  <c r="AZ139" i="16"/>
  <c r="AA139" i="16"/>
  <c r="AE139" i="16"/>
  <c r="CB139" i="16"/>
  <c r="L139" i="16"/>
  <c r="BX139" i="16"/>
  <c r="BV139" i="16"/>
  <c r="BS139" i="16"/>
  <c r="AH139" i="16"/>
  <c r="AI139" i="16"/>
  <c r="AC139" i="16"/>
  <c r="AY139" i="16"/>
  <c r="AF139" i="16"/>
  <c r="P139" i="16"/>
  <c r="N139" i="16"/>
  <c r="AN139" i="16"/>
  <c r="BI139" i="16"/>
  <c r="BJ139" i="16"/>
  <c r="BD139" i="16"/>
  <c r="BZ139" i="16"/>
  <c r="BQ136" i="16"/>
  <c r="AU136" i="16"/>
  <c r="Y136" i="16"/>
  <c r="BO136" i="16"/>
  <c r="AR136" i="16"/>
  <c r="S136" i="16"/>
  <c r="G136" i="16"/>
  <c r="AN136" i="16"/>
  <c r="AQ136" i="16"/>
  <c r="O136" i="16"/>
  <c r="BB136" i="16"/>
  <c r="W136" i="16"/>
  <c r="BA136" i="16"/>
  <c r="BU136" i="16"/>
  <c r="F136" i="16"/>
  <c r="AZ136" i="16"/>
  <c r="I136" i="16"/>
  <c r="AX136" i="16"/>
  <c r="BX136" i="16"/>
  <c r="T136" i="16"/>
  <c r="R136" i="16"/>
  <c r="BN136" i="16"/>
  <c r="BE136" i="16"/>
  <c r="Z136" i="16"/>
  <c r="N136" i="16"/>
  <c r="BG136" i="16"/>
  <c r="E136" i="16"/>
  <c r="CB136" i="16" s="1"/>
  <c r="AD136" i="16"/>
  <c r="AB136" i="16"/>
  <c r="L136" i="16"/>
  <c r="AP136" i="16"/>
  <c r="AT136" i="16"/>
  <c r="AU97" i="16"/>
  <c r="BM97" i="16"/>
  <c r="AP97" i="16"/>
  <c r="S97" i="16"/>
  <c r="BF97" i="16"/>
  <c r="X97" i="16"/>
  <c r="BY97" i="16"/>
  <c r="AR97" i="16"/>
  <c r="E97" i="16"/>
  <c r="AN97" i="16"/>
  <c r="O97" i="16"/>
  <c r="G97" i="16"/>
  <c r="BB97" i="16"/>
  <c r="CF52" i="16"/>
  <c r="T52" i="16"/>
  <c r="AX140" i="16"/>
  <c r="F140" i="16"/>
  <c r="CH140" i="16"/>
  <c r="BK140" i="16"/>
  <c r="AN140" i="16"/>
  <c r="E140" i="16"/>
  <c r="BN140" i="16" s="1"/>
  <c r="L140" i="16"/>
  <c r="CI140" i="16"/>
  <c r="Z140" i="16"/>
  <c r="BU140" i="16"/>
  <c r="AL140" i="16"/>
  <c r="BS140" i="16"/>
  <c r="AI140" i="16"/>
  <c r="BX140" i="16"/>
  <c r="BP140" i="16"/>
  <c r="O140" i="16"/>
  <c r="CG140" i="16"/>
  <c r="W140" i="16"/>
  <c r="U140" i="16"/>
  <c r="M140" i="16"/>
  <c r="BI140" i="16"/>
  <c r="P140" i="16"/>
  <c r="AW140" i="16"/>
  <c r="AY140" i="16"/>
  <c r="BK117" i="16"/>
  <c r="X117" i="16"/>
  <c r="BI25" i="16"/>
  <c r="AM25" i="16"/>
  <c r="Q25" i="16"/>
  <c r="BE25" i="16"/>
  <c r="CH25" i="16"/>
  <c r="BA25" i="16"/>
  <c r="X25" i="16"/>
  <c r="BR25" i="16"/>
  <c r="AN25" i="16"/>
  <c r="E25" i="16"/>
  <c r="Y25" i="16" s="1"/>
  <c r="BK25" i="16"/>
  <c r="BP25" i="16"/>
  <c r="F25" i="16"/>
  <c r="BO25" i="16"/>
  <c r="AK25" i="16"/>
  <c r="R25" i="16"/>
  <c r="M25" i="16"/>
  <c r="AX151" i="16"/>
  <c r="F151" i="16"/>
  <c r="BK151" i="16"/>
  <c r="AN151" i="16"/>
  <c r="Q151" i="16"/>
  <c r="AZ151" i="16"/>
  <c r="AA151" i="16"/>
  <c r="BL151" i="16"/>
  <c r="AM151" i="16"/>
  <c r="CA151" i="16"/>
  <c r="BA151" i="16"/>
  <c r="Y151" i="16"/>
  <c r="BW151" i="16"/>
  <c r="AU151" i="16"/>
  <c r="CD151" i="16"/>
  <c r="U151" i="16"/>
  <c r="AJ151" i="16"/>
  <c r="G151" i="16"/>
  <c r="BZ151" i="16"/>
  <c r="K151" i="16"/>
  <c r="BY151" i="16"/>
  <c r="AQ151" i="16"/>
  <c r="J151" i="16"/>
  <c r="BI151" i="16"/>
  <c r="AC151" i="16"/>
  <c r="CE151" i="16"/>
  <c r="AP151" i="16"/>
  <c r="CC151" i="16"/>
  <c r="AO151" i="16"/>
  <c r="BJ151" i="16"/>
  <c r="BF151" i="16"/>
  <c r="BE151" i="16"/>
  <c r="BD151" i="16"/>
  <c r="I151" i="16"/>
  <c r="AG151" i="16"/>
  <c r="AE151" i="16"/>
  <c r="AD151" i="16"/>
  <c r="Z151" i="16"/>
  <c r="BN151" i="16"/>
  <c r="CI151" i="16"/>
  <c r="P151" i="16"/>
  <c r="BQ151" i="16"/>
  <c r="BV151" i="16"/>
  <c r="BU151" i="16"/>
  <c r="BS151" i="16"/>
  <c r="CF151" i="16"/>
  <c r="BP151" i="16"/>
  <c r="AK151" i="16"/>
  <c r="BG151" i="16"/>
  <c r="AS151" i="16"/>
  <c r="S151" i="16"/>
  <c r="H151" i="16"/>
  <c r="BM151" i="16"/>
  <c r="AW151" i="16"/>
  <c r="E151" i="16"/>
  <c r="V151" i="16"/>
  <c r="N151" i="16"/>
  <c r="BB151" i="16"/>
  <c r="X151" i="16"/>
  <c r="BC151" i="16"/>
  <c r="V5" i="16"/>
  <c r="AD5" i="16"/>
  <c r="X5" i="16"/>
  <c r="AQ5" i="16"/>
  <c r="AJ131" i="16"/>
  <c r="BX131" i="16"/>
  <c r="P131" i="16"/>
  <c r="CB131" i="16"/>
  <c r="X131" i="16"/>
  <c r="BV131" i="16"/>
  <c r="V131" i="16"/>
  <c r="CE131" i="16"/>
  <c r="BN131" i="16"/>
  <c r="E131" i="16"/>
  <c r="AL131" i="16"/>
  <c r="E144" i="16"/>
  <c r="AI144" i="16" s="1"/>
  <c r="BV144" i="16"/>
  <c r="BI47" i="16"/>
  <c r="AM47" i="16"/>
  <c r="CB47" i="16"/>
  <c r="BE47" i="16"/>
  <c r="K47" i="16"/>
  <c r="BD47" i="16"/>
  <c r="AG47" i="16"/>
  <c r="CI47" i="16"/>
  <c r="E47" i="16"/>
  <c r="BU47" i="16" s="1"/>
  <c r="BN47" i="16"/>
  <c r="AJ47" i="16"/>
  <c r="AX47" i="16"/>
  <c r="S47" i="16"/>
  <c r="BY47" i="16"/>
  <c r="AQ47" i="16"/>
  <c r="H47" i="16"/>
  <c r="Z47" i="16"/>
  <c r="BZ47" i="16"/>
  <c r="BB47" i="16"/>
  <c r="I47" i="16"/>
  <c r="BC47" i="16"/>
  <c r="AR47" i="16"/>
  <c r="R47" i="16"/>
  <c r="P47" i="16"/>
  <c r="O47" i="16"/>
  <c r="AY47" i="16"/>
  <c r="BK47" i="16"/>
  <c r="BR47" i="16"/>
  <c r="BF47" i="16"/>
  <c r="G47" i="16"/>
  <c r="U47" i="16"/>
  <c r="CE37" i="16"/>
  <c r="BI37" i="16"/>
  <c r="AM37" i="16"/>
  <c r="Q37" i="16"/>
  <c r="CG37" i="16"/>
  <c r="O37" i="16"/>
  <c r="N37" i="16"/>
  <c r="AX37" i="16"/>
  <c r="AA37" i="16"/>
  <c r="CI37" i="16"/>
  <c r="CH37" i="16"/>
  <c r="AE37" i="16"/>
  <c r="E37" i="16"/>
  <c r="BT37" i="16"/>
  <c r="AT37" i="16"/>
  <c r="T37" i="16"/>
  <c r="CA37" i="16"/>
  <c r="AW37" i="16"/>
  <c r="S37" i="16"/>
  <c r="BZ37" i="16"/>
  <c r="AH37" i="16"/>
  <c r="AU37" i="16"/>
  <c r="J37" i="16"/>
  <c r="CD37" i="16"/>
  <c r="AS37" i="16"/>
  <c r="BP37" i="16"/>
  <c r="AC37" i="16"/>
  <c r="AQ37" i="16"/>
  <c r="AZ37" i="16"/>
  <c r="AY37" i="16"/>
  <c r="AP37" i="16"/>
  <c r="BS37" i="16"/>
  <c r="X37" i="16"/>
  <c r="BL37" i="16"/>
  <c r="BG37" i="16"/>
  <c r="BY37" i="16"/>
  <c r="M37" i="16"/>
  <c r="BB37" i="16"/>
  <c r="AO37" i="16"/>
  <c r="AJ37" i="16"/>
  <c r="BQ37" i="16"/>
  <c r="Z37" i="16"/>
  <c r="Y37" i="16"/>
  <c r="BV37" i="16"/>
  <c r="V37" i="16"/>
  <c r="AG37" i="16"/>
  <c r="BK37" i="16"/>
  <c r="AD37" i="16"/>
  <c r="AI37" i="16"/>
  <c r="BO37" i="16"/>
  <c r="D88" i="16"/>
  <c r="AK87" i="10"/>
  <c r="AJ87" i="10" s="1"/>
  <c r="V87" i="10"/>
  <c r="AB52" i="16"/>
  <c r="P52" i="16"/>
  <c r="AL52" i="16"/>
  <c r="AU52" i="16"/>
  <c r="BM168" i="16"/>
  <c r="S168" i="16"/>
  <c r="BK168" i="16"/>
  <c r="O168" i="16"/>
  <c r="CA168" i="16"/>
  <c r="BB168" i="16"/>
  <c r="AW168" i="16"/>
  <c r="E168" i="16"/>
  <c r="CC168" i="16" s="1"/>
  <c r="AY168" i="16"/>
  <c r="X168" i="16"/>
  <c r="AR168" i="16"/>
  <c r="AK168" i="16"/>
  <c r="BC168" i="16"/>
  <c r="R168" i="16"/>
  <c r="BP168" i="16"/>
  <c r="AD168" i="16"/>
  <c r="AT168" i="16"/>
  <c r="BS168" i="16"/>
  <c r="Y168" i="16"/>
  <c r="AF168" i="16"/>
  <c r="G168" i="16"/>
  <c r="BE168" i="16"/>
  <c r="M168" i="16"/>
  <c r="CF168" i="16"/>
  <c r="L168" i="16"/>
  <c r="H168" i="16"/>
  <c r="BV168" i="16"/>
  <c r="N168" i="16"/>
  <c r="W168" i="16"/>
  <c r="U168" i="16"/>
  <c r="BU168" i="16"/>
  <c r="AJ168" i="16"/>
  <c r="BL168" i="16"/>
  <c r="CE117" i="16"/>
  <c r="BS117" i="16"/>
  <c r="K117" i="16"/>
  <c r="AL5" i="16"/>
  <c r="BZ5" i="16"/>
  <c r="BA5" i="16"/>
  <c r="BN5" i="16"/>
  <c r="CE68" i="16"/>
  <c r="BI68" i="16"/>
  <c r="AM68" i="16"/>
  <c r="Q68" i="16"/>
  <c r="AX68" i="16"/>
  <c r="F68" i="16"/>
  <c r="CB68" i="16"/>
  <c r="BD68" i="16"/>
  <c r="AF68" i="16"/>
  <c r="H68" i="16"/>
  <c r="CA68" i="16"/>
  <c r="BC68" i="16"/>
  <c r="G68" i="16"/>
  <c r="BP68" i="16"/>
  <c r="AR68" i="16"/>
  <c r="T68" i="16"/>
  <c r="CC68" i="16"/>
  <c r="AZ68" i="16"/>
  <c r="X68" i="16"/>
  <c r="BZ68" i="16"/>
  <c r="AY68" i="16"/>
  <c r="W68" i="16"/>
  <c r="BN68" i="16"/>
  <c r="K68" i="16"/>
  <c r="AI68" i="16"/>
  <c r="BM68" i="16"/>
  <c r="AH68" i="16"/>
  <c r="CG68" i="16"/>
  <c r="AW68" i="16"/>
  <c r="R68" i="16"/>
  <c r="CF68" i="16"/>
  <c r="I68" i="16"/>
  <c r="CH68" i="16"/>
  <c r="AQ68" i="16"/>
  <c r="CD68" i="16"/>
  <c r="AP68" i="16"/>
  <c r="BY68" i="16"/>
  <c r="AO68" i="16"/>
  <c r="BK68" i="16"/>
  <c r="Y68" i="16"/>
  <c r="AU68" i="16"/>
  <c r="CI68" i="16"/>
  <c r="BX68" i="16"/>
  <c r="BW68" i="16"/>
  <c r="AA68" i="16"/>
  <c r="BG68" i="16"/>
  <c r="L68" i="16"/>
  <c r="BH68" i="16"/>
  <c r="BE68" i="16"/>
  <c r="AK68" i="16"/>
  <c r="U68" i="16"/>
  <c r="S68" i="16"/>
  <c r="BL68" i="16"/>
  <c r="BV68" i="16"/>
  <c r="BU68" i="16"/>
  <c r="BS68" i="16"/>
  <c r="BR68" i="16"/>
  <c r="BA68" i="16"/>
  <c r="AG68" i="16"/>
  <c r="M68" i="16"/>
  <c r="J68" i="16"/>
  <c r="E68" i="16"/>
  <c r="BT68" i="16" s="1"/>
  <c r="BJ68" i="16"/>
  <c r="AJ68" i="16"/>
  <c r="AN68" i="16"/>
  <c r="O68" i="16"/>
  <c r="AV68" i="16"/>
  <c r="Z68" i="16"/>
  <c r="P68" i="16"/>
  <c r="N68" i="16"/>
  <c r="BF68" i="16"/>
  <c r="BB68" i="16"/>
  <c r="BH78" i="16"/>
  <c r="AZ78" i="16"/>
  <c r="AC78" i="16"/>
  <c r="BK78" i="16"/>
  <c r="N78" i="16"/>
  <c r="BV78" i="16"/>
  <c r="AX78" i="16"/>
  <c r="Z78" i="16"/>
  <c r="R78" i="16"/>
  <c r="AF78" i="16"/>
  <c r="E78" i="16"/>
  <c r="CD78" i="16" s="1"/>
  <c r="AH78" i="16"/>
  <c r="T78" i="16"/>
  <c r="Q78" i="16"/>
  <c r="BA78" i="16"/>
  <c r="O78" i="16"/>
  <c r="BT78" i="16"/>
  <c r="AJ78" i="16"/>
  <c r="AY78" i="16"/>
  <c r="AU78" i="16"/>
  <c r="AD78" i="16"/>
  <c r="BE78" i="16"/>
  <c r="AB78" i="16"/>
  <c r="BO78" i="16"/>
  <c r="BJ78" i="16"/>
  <c r="W78" i="16"/>
  <c r="V78" i="16"/>
  <c r="BN78" i="16"/>
  <c r="CH78" i="16"/>
  <c r="CF78" i="16"/>
  <c r="AT78" i="16"/>
  <c r="BZ78" i="16"/>
  <c r="BY78" i="16"/>
  <c r="BQ78" i="16"/>
  <c r="BD78" i="16"/>
  <c r="AK78" i="16"/>
  <c r="E120" i="16"/>
  <c r="BM120" i="16" s="1"/>
  <c r="BX120" i="16"/>
  <c r="AZ120" i="16"/>
  <c r="V120" i="16"/>
  <c r="BK119" i="16"/>
  <c r="AX119" i="16"/>
  <c r="T119" i="16"/>
  <c r="AR119" i="16"/>
  <c r="BU119" i="16"/>
  <c r="E119" i="16"/>
  <c r="BS119" i="16" s="1"/>
  <c r="BX119" i="16"/>
  <c r="BH63" i="16"/>
  <c r="AJ63" i="16"/>
  <c r="CF63" i="16"/>
  <c r="BG63" i="16"/>
  <c r="AI63" i="16"/>
  <c r="K63" i="16"/>
  <c r="BU63" i="16"/>
  <c r="AQ63" i="16"/>
  <c r="BP63" i="16"/>
  <c r="AK63" i="16"/>
  <c r="AG63" i="16"/>
  <c r="AY63" i="16"/>
  <c r="J63" i="16"/>
  <c r="AW63" i="16"/>
  <c r="I63" i="16"/>
  <c r="V63" i="16"/>
  <c r="E63" i="16"/>
  <c r="AX63" i="16" s="1"/>
  <c r="AH63" i="16"/>
  <c r="AF63" i="16"/>
  <c r="CC63" i="16"/>
  <c r="CB63" i="16"/>
  <c r="BY63" i="16"/>
  <c r="AC63" i="16"/>
  <c r="BJ63" i="16"/>
  <c r="BF63" i="16"/>
  <c r="BQ130" i="16"/>
  <c r="AU130" i="16"/>
  <c r="AP130" i="16"/>
  <c r="S130" i="16"/>
  <c r="BY130" i="16"/>
  <c r="BB130" i="16"/>
  <c r="BN130" i="16"/>
  <c r="F130" i="16"/>
  <c r="E130" i="16"/>
  <c r="BX130" i="16" s="1"/>
  <c r="H130" i="16"/>
  <c r="BR130" i="16"/>
  <c r="G130" i="16"/>
  <c r="CG130" i="16"/>
  <c r="BA130" i="16"/>
  <c r="W130" i="16"/>
  <c r="AX130" i="16"/>
  <c r="BO130" i="16"/>
  <c r="U130" i="16"/>
  <c r="BC130" i="16"/>
  <c r="AZ130" i="16"/>
  <c r="CC130" i="16"/>
  <c r="BL130" i="16"/>
  <c r="AQ130" i="16"/>
  <c r="AF130" i="16"/>
  <c r="AA130" i="16"/>
  <c r="BD130" i="16"/>
  <c r="CA130" i="16"/>
  <c r="J130" i="16"/>
  <c r="BT130" i="16"/>
  <c r="BV130" i="16"/>
  <c r="BG130" i="16"/>
  <c r="BF130" i="16"/>
  <c r="E30" i="16"/>
  <c r="AY30" i="16"/>
  <c r="AZ30" i="16"/>
  <c r="BE30" i="16"/>
  <c r="BR75" i="16"/>
  <c r="BP75" i="16"/>
  <c r="AS75" i="16"/>
  <c r="CB75" i="16"/>
  <c r="AZ75" i="16"/>
  <c r="BX75" i="16"/>
  <c r="Y75" i="16"/>
  <c r="BL75" i="16"/>
  <c r="AM75" i="16"/>
  <c r="N75" i="16"/>
  <c r="BV75" i="16"/>
  <c r="BW75" i="16"/>
  <c r="AO75" i="16"/>
  <c r="BU75" i="16"/>
  <c r="AJ75" i="16"/>
  <c r="BM75" i="16"/>
  <c r="BK75" i="16"/>
  <c r="T75" i="16"/>
  <c r="S75" i="16"/>
  <c r="CG75" i="16"/>
  <c r="AT75" i="16"/>
  <c r="E75" i="16"/>
  <c r="CI75" i="16" s="1"/>
  <c r="AC75" i="16"/>
  <c r="CA75" i="16"/>
  <c r="BA75" i="16"/>
  <c r="AQ75" i="16"/>
  <c r="R75" i="16"/>
  <c r="CH75" i="16"/>
  <c r="BT75" i="16"/>
  <c r="AU75" i="16"/>
  <c r="AG75" i="16"/>
  <c r="F75" i="16"/>
  <c r="AW75" i="16"/>
  <c r="BS75" i="16"/>
  <c r="Q75" i="16"/>
  <c r="I75" i="16"/>
  <c r="J75" i="16"/>
  <c r="BQ75" i="16"/>
  <c r="AL75" i="16"/>
  <c r="AF75" i="16"/>
  <c r="BX117" i="16"/>
  <c r="AS5" i="16"/>
  <c r="BB5" i="16"/>
  <c r="BQ134" i="16"/>
  <c r="AU134" i="16"/>
  <c r="Y134" i="16"/>
  <c r="CD134" i="16"/>
  <c r="BG134" i="16"/>
  <c r="AJ134" i="16"/>
  <c r="M134" i="16"/>
  <c r="BS134" i="16"/>
  <c r="AV134" i="16"/>
  <c r="X134" i="16"/>
  <c r="BP134" i="16"/>
  <c r="AQ134" i="16"/>
  <c r="R134" i="16"/>
  <c r="AY134" i="16"/>
  <c r="W134" i="16"/>
  <c r="BZ134" i="16"/>
  <c r="AX134" i="16"/>
  <c r="U134" i="16"/>
  <c r="BH134" i="16"/>
  <c r="AE134" i="16"/>
  <c r="BV134" i="16"/>
  <c r="AR134" i="16"/>
  <c r="O134" i="16"/>
  <c r="BR134" i="16"/>
  <c r="AL134" i="16"/>
  <c r="G134" i="16"/>
  <c r="BO134" i="16"/>
  <c r="AK134" i="16"/>
  <c r="F134" i="16"/>
  <c r="CH134" i="16"/>
  <c r="BC134" i="16"/>
  <c r="V134" i="16"/>
  <c r="BN134" i="16"/>
  <c r="BM134" i="16"/>
  <c r="AD134" i="16"/>
  <c r="CI134" i="16"/>
  <c r="AZ134" i="16"/>
  <c r="L134" i="16"/>
  <c r="BE134" i="16"/>
  <c r="N134" i="16"/>
  <c r="BD134" i="16"/>
  <c r="K134" i="16"/>
  <c r="BB134" i="16"/>
  <c r="J134" i="16"/>
  <c r="CB134" i="16"/>
  <c r="AI134" i="16"/>
  <c r="AP134" i="16"/>
  <c r="CG134" i="16"/>
  <c r="AG134" i="16"/>
  <c r="CF134" i="16"/>
  <c r="AC134" i="16"/>
  <c r="CE134" i="16"/>
  <c r="AB134" i="16"/>
  <c r="BJ134" i="16"/>
  <c r="E134" i="16"/>
  <c r="BY134" i="16" s="1"/>
  <c r="AT134" i="16"/>
  <c r="AA134" i="16"/>
  <c r="AW134" i="16"/>
  <c r="AS134" i="16"/>
  <c r="AO134" i="16"/>
  <c r="CC134" i="16"/>
  <c r="I134" i="16"/>
  <c r="BL134" i="16"/>
  <c r="BA134" i="16"/>
  <c r="BU134" i="16"/>
  <c r="BT134" i="16"/>
  <c r="BK134" i="16"/>
  <c r="BI134" i="16"/>
  <c r="Z134" i="16"/>
  <c r="H134" i="16"/>
  <c r="CA134" i="16"/>
  <c r="BX134" i="16"/>
  <c r="P134" i="16"/>
  <c r="BF134" i="16"/>
  <c r="AM134" i="16"/>
  <c r="S134" i="16"/>
  <c r="Q134" i="16"/>
  <c r="BW134" i="16"/>
  <c r="AH134" i="16"/>
  <c r="AN134" i="16"/>
  <c r="T134" i="16"/>
  <c r="AT39" i="16"/>
  <c r="BF39" i="16"/>
  <c r="AI39" i="16"/>
  <c r="L39" i="16"/>
  <c r="BS39" i="16"/>
  <c r="BH39" i="16"/>
  <c r="T39" i="16"/>
  <c r="S39" i="16"/>
  <c r="E39" i="16"/>
  <c r="CA39" i="16"/>
  <c r="CI39" i="16"/>
  <c r="H39" i="16"/>
  <c r="AW39" i="16"/>
  <c r="AV39" i="16"/>
  <c r="E49" i="16"/>
  <c r="CE52" i="16"/>
  <c r="AD117" i="16"/>
  <c r="P117" i="16"/>
  <c r="BT117" i="16"/>
  <c r="BK5" i="16"/>
  <c r="CF167" i="16"/>
  <c r="BI167" i="16"/>
  <c r="O167" i="16"/>
  <c r="CA167" i="16"/>
  <c r="BC167" i="16"/>
  <c r="AE167" i="16"/>
  <c r="G167" i="16"/>
  <c r="AR167" i="16"/>
  <c r="E167" i="16"/>
  <c r="BR167" i="16" s="1"/>
  <c r="CB167" i="16"/>
  <c r="AW167" i="16"/>
  <c r="BM167" i="16"/>
  <c r="AF167" i="16"/>
  <c r="BB167" i="16"/>
  <c r="U167" i="16"/>
  <c r="BU167" i="16"/>
  <c r="AM167" i="16"/>
  <c r="AT167" i="16"/>
  <c r="AS167" i="16"/>
  <c r="AQ167" i="16"/>
  <c r="K167" i="16"/>
  <c r="BJ167" i="16"/>
  <c r="BH167" i="16"/>
  <c r="I167" i="16"/>
  <c r="AI167" i="16"/>
  <c r="CH167" i="16"/>
  <c r="AC167" i="16"/>
  <c r="BF167" i="16"/>
  <c r="CD167" i="16"/>
  <c r="AY167" i="16"/>
  <c r="BA167" i="16"/>
  <c r="CC167" i="16"/>
  <c r="BW167" i="16"/>
  <c r="F167" i="16"/>
  <c r="AX167" i="16"/>
  <c r="AB167" i="16"/>
  <c r="Y167" i="16"/>
  <c r="H167" i="16"/>
  <c r="G52" i="16"/>
  <c r="CI117" i="16"/>
  <c r="E71" i="16"/>
  <c r="BC71" i="16" s="1"/>
  <c r="AW71" i="16"/>
  <c r="AV71" i="16"/>
  <c r="AQ71" i="16"/>
  <c r="CH71" i="16"/>
  <c r="BD71" i="16"/>
  <c r="AK52" i="16"/>
  <c r="AD52" i="16"/>
  <c r="AX52" i="16"/>
  <c r="BX52" i="16"/>
  <c r="BU52" i="16"/>
  <c r="BI22" i="16"/>
  <c r="AM22" i="16"/>
  <c r="BP22" i="16"/>
  <c r="AS22" i="16"/>
  <c r="V22" i="16"/>
  <c r="BO22" i="16"/>
  <c r="AR22" i="16"/>
  <c r="CA22" i="16"/>
  <c r="BD22" i="16"/>
  <c r="AG22" i="16"/>
  <c r="J22" i="16"/>
  <c r="BT22" i="16"/>
  <c r="AT22" i="16"/>
  <c r="R22" i="16"/>
  <c r="BS22" i="16"/>
  <c r="AQ22" i="16"/>
  <c r="P22" i="16"/>
  <c r="CG22" i="16"/>
  <c r="E22" i="16"/>
  <c r="Q22" i="16" s="1"/>
  <c r="BU22" i="16"/>
  <c r="AN22" i="16"/>
  <c r="BR22" i="16"/>
  <c r="AL22" i="16"/>
  <c r="H22" i="16"/>
  <c r="CI22" i="16"/>
  <c r="BC22" i="16"/>
  <c r="BH22" i="16"/>
  <c r="Y22" i="16"/>
  <c r="BB22" i="16"/>
  <c r="S22" i="16"/>
  <c r="BA22" i="16"/>
  <c r="O22" i="16"/>
  <c r="AZ22" i="16"/>
  <c r="N22" i="16"/>
  <c r="BX22" i="16"/>
  <c r="AJ22" i="16"/>
  <c r="AI22" i="16"/>
  <c r="AA22" i="16"/>
  <c r="BQ22" i="16"/>
  <c r="X22" i="16"/>
  <c r="W22" i="16"/>
  <c r="AW22" i="16"/>
  <c r="AH22" i="16"/>
  <c r="CH22" i="16"/>
  <c r="AD22" i="16"/>
  <c r="K22" i="16"/>
  <c r="BY22" i="16"/>
  <c r="G22" i="16"/>
  <c r="BW22" i="16"/>
  <c r="F22" i="16"/>
  <c r="AV22" i="16"/>
  <c r="BM22" i="16"/>
  <c r="BL22" i="16"/>
  <c r="BK22" i="16"/>
  <c r="AX22" i="16"/>
  <c r="AP22" i="16"/>
  <c r="M22" i="16"/>
  <c r="L22" i="16"/>
  <c r="CD22" i="16"/>
  <c r="AF22" i="16"/>
  <c r="T22" i="16"/>
  <c r="CB22" i="16"/>
  <c r="BG22" i="16"/>
  <c r="BE22" i="16"/>
  <c r="CF22" i="16"/>
  <c r="AK22" i="16"/>
  <c r="AC22" i="16"/>
  <c r="AB22" i="16"/>
  <c r="CF117" i="16"/>
  <c r="Z117" i="16"/>
  <c r="G117" i="16"/>
  <c r="AH117" i="16"/>
  <c r="CG5" i="16"/>
  <c r="AF5" i="16"/>
  <c r="CF5" i="16"/>
  <c r="Q5" i="16"/>
  <c r="BQ109" i="16"/>
  <c r="AU109" i="16"/>
  <c r="BR109" i="16"/>
  <c r="AT109" i="16"/>
  <c r="W109" i="16"/>
  <c r="BP109" i="16"/>
  <c r="AR109" i="16"/>
  <c r="BO109" i="16"/>
  <c r="AP109" i="16"/>
  <c r="Q109" i="16"/>
  <c r="CD109" i="16"/>
  <c r="BD109" i="16"/>
  <c r="AD109" i="16"/>
  <c r="BS109" i="16"/>
  <c r="AO109" i="16"/>
  <c r="CF109" i="16"/>
  <c r="BC109" i="16"/>
  <c r="AA109" i="16"/>
  <c r="BB109" i="16"/>
  <c r="Z109" i="16"/>
  <c r="BT109" i="16"/>
  <c r="K109" i="16"/>
  <c r="CG109" i="16"/>
  <c r="AY109" i="16"/>
  <c r="P109" i="16"/>
  <c r="CC109" i="16"/>
  <c r="N109" i="16"/>
  <c r="BM109" i="16"/>
  <c r="AH109" i="16"/>
  <c r="AZ109" i="16"/>
  <c r="J109" i="16"/>
  <c r="AW109" i="16"/>
  <c r="CI109" i="16"/>
  <c r="AV109" i="16"/>
  <c r="H109" i="16"/>
  <c r="BU109" i="16"/>
  <c r="CH109" i="16"/>
  <c r="AK109" i="16"/>
  <c r="BX109" i="16"/>
  <c r="BW109" i="16"/>
  <c r="X109" i="16"/>
  <c r="BV109" i="16"/>
  <c r="V109" i="16"/>
  <c r="BE109" i="16"/>
  <c r="AI109" i="16"/>
  <c r="AL109" i="16"/>
  <c r="AJ109" i="16"/>
  <c r="AG109" i="16"/>
  <c r="BN109" i="16"/>
  <c r="F109" i="16"/>
  <c r="G109" i="16"/>
  <c r="BK109" i="16"/>
  <c r="BF109" i="16"/>
  <c r="AS109" i="16"/>
  <c r="AQ109" i="16"/>
  <c r="E109" i="16"/>
  <c r="Y109" i="16" s="1"/>
  <c r="BZ109" i="16"/>
  <c r="BH109" i="16"/>
  <c r="BL109" i="16"/>
  <c r="BY109" i="16"/>
  <c r="BI109" i="16"/>
  <c r="L109" i="16"/>
  <c r="U109" i="16"/>
  <c r="AE109" i="16"/>
  <c r="R109" i="16"/>
  <c r="BG109" i="16"/>
  <c r="AN109" i="16"/>
  <c r="BJ109" i="16"/>
  <c r="CB109" i="16"/>
  <c r="CD84" i="16"/>
  <c r="BH84" i="16"/>
  <c r="AL84" i="16"/>
  <c r="P84" i="16"/>
  <c r="BN84" i="16"/>
  <c r="E84" i="16"/>
  <c r="BV84" i="16" s="1"/>
  <c r="BU84" i="16"/>
  <c r="AU84" i="16"/>
  <c r="BJ84" i="16"/>
  <c r="AI84" i="16"/>
  <c r="I84" i="16"/>
  <c r="BG84" i="16"/>
  <c r="AB84" i="16"/>
  <c r="M84" i="16"/>
  <c r="BE84" i="16"/>
  <c r="W84" i="16"/>
  <c r="AO84" i="16"/>
  <c r="CG84" i="16"/>
  <c r="AQ84" i="16"/>
  <c r="CE84" i="16"/>
  <c r="AM84" i="16"/>
  <c r="BO84" i="16"/>
  <c r="T84" i="16"/>
  <c r="AZ84" i="16"/>
  <c r="AD84" i="16"/>
  <c r="BS84" i="16"/>
  <c r="J84" i="16"/>
  <c r="AK84" i="16"/>
  <c r="G84" i="16"/>
  <c r="AT84" i="16"/>
  <c r="AG84" i="16"/>
  <c r="O84" i="16"/>
  <c r="BL84" i="16"/>
  <c r="CI84" i="16"/>
  <c r="BT84" i="16"/>
  <c r="BR84" i="16"/>
  <c r="BQ84" i="16"/>
  <c r="AF84" i="16"/>
  <c r="Z84" i="16"/>
  <c r="BC100" i="16"/>
  <c r="AF100" i="16"/>
  <c r="BL100" i="16"/>
  <c r="AN100" i="16"/>
  <c r="P100" i="16"/>
  <c r="BX100" i="16"/>
  <c r="AA100" i="16"/>
  <c r="Q100" i="16"/>
  <c r="BO100" i="16"/>
  <c r="BM100" i="16"/>
  <c r="AG100" i="16"/>
  <c r="CE100" i="16"/>
  <c r="AW100" i="16"/>
  <c r="O100" i="16"/>
  <c r="BE100" i="16"/>
  <c r="AP100" i="16"/>
  <c r="E100" i="16"/>
  <c r="AE100" i="16" s="1"/>
  <c r="BK100" i="16"/>
  <c r="K100" i="16"/>
  <c r="AT100" i="16"/>
  <c r="AZ100" i="16"/>
  <c r="AX100" i="16"/>
  <c r="AV100" i="16"/>
  <c r="CG100" i="16"/>
  <c r="BU100" i="16"/>
  <c r="G100" i="16"/>
  <c r="BJ100" i="16"/>
  <c r="F100" i="16"/>
  <c r="CF100" i="16"/>
  <c r="AL100" i="16"/>
  <c r="BW100" i="16"/>
  <c r="CA100" i="16"/>
  <c r="BY100" i="16"/>
  <c r="BB100" i="16"/>
  <c r="AR100" i="16"/>
  <c r="V117" i="16"/>
  <c r="S5" i="16"/>
  <c r="AN32" i="16"/>
  <c r="P32" i="16"/>
  <c r="AZ32" i="16"/>
  <c r="AC32" i="16"/>
  <c r="F32" i="16"/>
  <c r="BT32" i="16"/>
  <c r="AT32" i="16"/>
  <c r="CG32" i="16"/>
  <c r="E32" i="16"/>
  <c r="Q32" i="16" s="1"/>
  <c r="J32" i="16"/>
  <c r="BX32" i="16"/>
  <c r="BY32" i="16"/>
  <c r="AJ32" i="16"/>
  <c r="BV32" i="16"/>
  <c r="AI32" i="16"/>
  <c r="BR32" i="16"/>
  <c r="AA32" i="16"/>
  <c r="BA32" i="16"/>
  <c r="BP32" i="16"/>
  <c r="M32" i="16"/>
  <c r="AW32" i="16"/>
  <c r="AV32" i="16"/>
  <c r="CF32" i="16"/>
  <c r="O32" i="16"/>
  <c r="CA32" i="16"/>
  <c r="AR32" i="16"/>
  <c r="V32" i="16"/>
  <c r="N32" i="16"/>
  <c r="BN32" i="16"/>
  <c r="CB32" i="16"/>
  <c r="BH32" i="16"/>
  <c r="BQ112" i="16"/>
  <c r="AU112" i="16"/>
  <c r="Y112" i="16"/>
  <c r="CD112" i="16"/>
  <c r="BG112" i="16"/>
  <c r="BS112" i="16"/>
  <c r="BE112" i="16"/>
  <c r="AF112" i="16"/>
  <c r="G112" i="16"/>
  <c r="CF112" i="16"/>
  <c r="AQ112" i="16"/>
  <c r="Q112" i="16"/>
  <c r="CC112" i="16"/>
  <c r="BA112" i="16"/>
  <c r="X112" i="16"/>
  <c r="CB112" i="16"/>
  <c r="AZ112" i="16"/>
  <c r="W112" i="16"/>
  <c r="BO112" i="16"/>
  <c r="AM112" i="16"/>
  <c r="U112" i="16"/>
  <c r="AN112" i="16"/>
  <c r="F112" i="16"/>
  <c r="BJ112" i="16"/>
  <c r="S112" i="16"/>
  <c r="P112" i="16"/>
  <c r="BZ112" i="16"/>
  <c r="AO112" i="16"/>
  <c r="BL112" i="16"/>
  <c r="L112" i="16"/>
  <c r="BM112" i="16"/>
  <c r="K112" i="16"/>
  <c r="BK112" i="16"/>
  <c r="I112" i="16"/>
  <c r="BB112" i="16"/>
  <c r="AG112" i="16"/>
  <c r="AR112" i="16"/>
  <c r="AP112" i="16"/>
  <c r="AL112" i="16"/>
  <c r="BY112" i="16"/>
  <c r="E112" i="16"/>
  <c r="AD112" i="16" s="1"/>
  <c r="AW112" i="16"/>
  <c r="BT112" i="16"/>
  <c r="BP112" i="16"/>
  <c r="BN112" i="16"/>
  <c r="AB112" i="16"/>
  <c r="CH112" i="16"/>
  <c r="CG112" i="16"/>
  <c r="AS112" i="16"/>
  <c r="AA112" i="16"/>
  <c r="N112" i="16"/>
  <c r="Z112" i="16"/>
  <c r="AY112" i="16"/>
  <c r="BW112" i="16"/>
  <c r="AX112" i="16"/>
  <c r="CD117" i="16"/>
  <c r="D108" i="16"/>
  <c r="AK107" i="10"/>
  <c r="AJ107" i="10" s="1"/>
  <c r="AP5" i="16"/>
  <c r="CE35" i="16"/>
  <c r="BI35" i="16"/>
  <c r="AM35" i="16"/>
  <c r="Q35" i="16"/>
  <c r="BX35" i="16"/>
  <c r="BA35" i="16"/>
  <c r="AD35" i="16"/>
  <c r="G35" i="16"/>
  <c r="BW35" i="16"/>
  <c r="AC35" i="16"/>
  <c r="F35" i="16"/>
  <c r="BM35" i="16"/>
  <c r="AP35" i="16"/>
  <c r="S35" i="16"/>
  <c r="BV35" i="16"/>
  <c r="AV35" i="16"/>
  <c r="V35" i="16"/>
  <c r="BU35" i="16"/>
  <c r="AU35" i="16"/>
  <c r="U35" i="16"/>
  <c r="BJ35" i="16"/>
  <c r="AI35" i="16"/>
  <c r="I35" i="16"/>
  <c r="BR35" i="16"/>
  <c r="AN35" i="16"/>
  <c r="J35" i="16"/>
  <c r="BQ35" i="16"/>
  <c r="AL35" i="16"/>
  <c r="H35" i="16"/>
  <c r="BD35" i="16"/>
  <c r="Y35" i="16"/>
  <c r="BH35" i="16"/>
  <c r="Z35" i="16"/>
  <c r="BY35" i="16"/>
  <c r="AJ35" i="16"/>
  <c r="BT35" i="16"/>
  <c r="AH35" i="16"/>
  <c r="BS35" i="16"/>
  <c r="AG35" i="16"/>
  <c r="BC35" i="16"/>
  <c r="P35" i="16"/>
  <c r="CF35" i="16"/>
  <c r="AO35" i="16"/>
  <c r="CC35" i="16"/>
  <c r="AE35" i="16"/>
  <c r="CB35" i="16"/>
  <c r="AB35" i="16"/>
  <c r="CA35" i="16"/>
  <c r="AA35" i="16"/>
  <c r="BE35" i="16"/>
  <c r="BK35" i="16"/>
  <c r="BF35" i="16"/>
  <c r="AS35" i="16"/>
  <c r="BG35" i="16"/>
  <c r="BB35" i="16"/>
  <c r="AY35" i="16"/>
  <c r="W35" i="16"/>
  <c r="BN35" i="16"/>
  <c r="BL35" i="16"/>
  <c r="AX35" i="16"/>
  <c r="AF35" i="16"/>
  <c r="CI35" i="16"/>
  <c r="AQ35" i="16"/>
  <c r="CD35" i="16"/>
  <c r="BZ35" i="16"/>
  <c r="BO35" i="16"/>
  <c r="O35" i="16"/>
  <c r="M35" i="16"/>
  <c r="AK35" i="16"/>
  <c r="AT35" i="16"/>
  <c r="BP35" i="16"/>
  <c r="E35" i="16"/>
  <c r="AZ35" i="16" s="1"/>
  <c r="N35" i="16"/>
  <c r="AR35" i="16"/>
  <c r="X35" i="16"/>
  <c r="L35" i="16"/>
  <c r="T35" i="16"/>
  <c r="CG35" i="16"/>
  <c r="R35" i="16"/>
  <c r="AW35" i="16"/>
  <c r="AX19" i="16"/>
  <c r="G19" i="16"/>
  <c r="E19" i="16"/>
  <c r="Y52" i="16"/>
  <c r="AR117" i="16"/>
  <c r="CE56" i="16"/>
  <c r="BI56" i="16"/>
  <c r="AM56" i="16"/>
  <c r="BT56" i="16"/>
  <c r="AW56" i="16"/>
  <c r="Z56" i="16"/>
  <c r="BS56" i="16"/>
  <c r="AV56" i="16"/>
  <c r="CF56" i="16"/>
  <c r="BH56" i="16"/>
  <c r="AK56" i="16"/>
  <c r="N56" i="16"/>
  <c r="AP56" i="16"/>
  <c r="O56" i="16"/>
  <c r="BO56" i="16"/>
  <c r="AO56" i="16"/>
  <c r="M56" i="16"/>
  <c r="CC56" i="16"/>
  <c r="BC56" i="16"/>
  <c r="AC56" i="16"/>
  <c r="BY56" i="16"/>
  <c r="AT56" i="16"/>
  <c r="P56" i="16"/>
  <c r="AS56" i="16"/>
  <c r="L56" i="16"/>
  <c r="BJ56" i="16"/>
  <c r="AE56" i="16"/>
  <c r="BV56" i="16"/>
  <c r="BK56" i="16"/>
  <c r="X56" i="16"/>
  <c r="BG56" i="16"/>
  <c r="BF56" i="16"/>
  <c r="V56" i="16"/>
  <c r="CD56" i="16"/>
  <c r="AR56" i="16"/>
  <c r="G56" i="16"/>
  <c r="BQ56" i="16"/>
  <c r="U56" i="16"/>
  <c r="BB56" i="16"/>
  <c r="H56" i="16"/>
  <c r="BA56" i="16"/>
  <c r="F56" i="16"/>
  <c r="AZ56" i="16"/>
  <c r="E56" i="16"/>
  <c r="Y56" i="16" s="1"/>
  <c r="CB56" i="16"/>
  <c r="AG56" i="16"/>
  <c r="AH56" i="16"/>
  <c r="CI56" i="16"/>
  <c r="AD56" i="16"/>
  <c r="K56" i="16"/>
  <c r="AQ56" i="16"/>
  <c r="AL56" i="16"/>
  <c r="BZ56" i="16"/>
  <c r="I56" i="16"/>
  <c r="AF56" i="16"/>
  <c r="AB56" i="16"/>
  <c r="AA56" i="16"/>
  <c r="CH56" i="16"/>
  <c r="BM56" i="16"/>
  <c r="BL56" i="16"/>
  <c r="BE56" i="16"/>
  <c r="J56" i="16"/>
  <c r="CG56" i="16"/>
  <c r="CA56" i="16"/>
  <c r="BR56" i="16"/>
  <c r="S56" i="16"/>
  <c r="AX56" i="16"/>
  <c r="T56" i="16"/>
  <c r="AU56" i="16"/>
  <c r="AI56" i="16"/>
  <c r="BW56" i="16"/>
  <c r="R56" i="16"/>
  <c r="BD56" i="16"/>
  <c r="BW5" i="16"/>
  <c r="BQ121" i="16"/>
  <c r="AU121" i="16"/>
  <c r="Y121" i="16"/>
  <c r="BV121" i="16"/>
  <c r="AY121" i="16"/>
  <c r="AB121" i="16"/>
  <c r="E121" i="16"/>
  <c r="BW121" i="16" s="1"/>
  <c r="BX121" i="16"/>
  <c r="AZ121" i="16"/>
  <c r="AA121" i="16"/>
  <c r="AW121" i="16"/>
  <c r="W121" i="16"/>
  <c r="CH121" i="16"/>
  <c r="BH121" i="16"/>
  <c r="AH121" i="16"/>
  <c r="AS121" i="16"/>
  <c r="S121" i="16"/>
  <c r="CA121" i="16"/>
  <c r="AV121" i="16"/>
  <c r="R121" i="16"/>
  <c r="BZ121" i="16"/>
  <c r="AT121" i="16"/>
  <c r="Q121" i="16"/>
  <c r="BK121" i="16"/>
  <c r="AI121" i="16"/>
  <c r="F121" i="16"/>
  <c r="BU121" i="16"/>
  <c r="AN121" i="16"/>
  <c r="I121" i="16"/>
  <c r="BS121" i="16"/>
  <c r="G121" i="16"/>
  <c r="BF121" i="16"/>
  <c r="X121" i="16"/>
  <c r="BA121" i="16"/>
  <c r="AX121" i="16"/>
  <c r="K121" i="16"/>
  <c r="CG121" i="16"/>
  <c r="AR121" i="16"/>
  <c r="J121" i="16"/>
  <c r="BO121" i="16"/>
  <c r="AE121" i="16"/>
  <c r="CD121" i="16"/>
  <c r="AG121" i="16"/>
  <c r="BP121" i="16"/>
  <c r="U121" i="16"/>
  <c r="BN121" i="16"/>
  <c r="T121" i="16"/>
  <c r="BM121" i="16"/>
  <c r="P121" i="16"/>
  <c r="AJ121" i="16"/>
  <c r="CC121" i="16"/>
  <c r="O121" i="16"/>
  <c r="BG121" i="16"/>
  <c r="BD121" i="16"/>
  <c r="AD121" i="16"/>
  <c r="V121" i="16"/>
  <c r="CE121" i="16"/>
  <c r="AO121" i="16"/>
  <c r="AL121" i="16"/>
  <c r="AK121" i="16"/>
  <c r="BR121" i="16"/>
  <c r="BB121" i="16"/>
  <c r="BI121" i="16"/>
  <c r="BC121" i="16"/>
  <c r="AP121" i="16"/>
  <c r="CF121" i="16"/>
  <c r="BY121" i="16"/>
  <c r="BL121" i="16"/>
  <c r="CB121" i="16"/>
  <c r="N121" i="16"/>
  <c r="BJ121" i="16"/>
  <c r="M121" i="16"/>
  <c r="AT52" i="16"/>
  <c r="BN16" i="16"/>
  <c r="BM16" i="16"/>
  <c r="AP16" i="16"/>
  <c r="S16" i="16"/>
  <c r="BU16" i="16"/>
  <c r="BF16" i="16"/>
  <c r="AB16" i="16"/>
  <c r="CH16" i="16"/>
  <c r="AY16" i="16"/>
  <c r="X16" i="16"/>
  <c r="CG16" i="16"/>
  <c r="AF16" i="16"/>
  <c r="CI16" i="16"/>
  <c r="AC16" i="16"/>
  <c r="E16" i="16"/>
  <c r="AQ16" i="16" s="1"/>
  <c r="CB16" i="16"/>
  <c r="BK16" i="16"/>
  <c r="AI16" i="16"/>
  <c r="AG16" i="16"/>
  <c r="BW16" i="16"/>
  <c r="N48" i="16"/>
  <c r="BU48" i="16"/>
  <c r="BZ48" i="16"/>
  <c r="AZ48" i="16"/>
  <c r="Y48" i="16"/>
  <c r="BY48" i="16"/>
  <c r="AB48" i="16"/>
  <c r="BB48" i="16"/>
  <c r="P48" i="16"/>
  <c r="AW48" i="16"/>
  <c r="M48" i="16"/>
  <c r="BV48" i="16"/>
  <c r="BO48" i="16"/>
  <c r="BL48" i="16"/>
  <c r="BW48" i="16"/>
  <c r="BT48" i="16"/>
  <c r="BP48" i="16"/>
  <c r="AT48" i="16"/>
  <c r="Z48" i="16"/>
  <c r="AS48" i="16"/>
  <c r="E48" i="16"/>
  <c r="AY48" i="16" s="1"/>
  <c r="CE15" i="16"/>
  <c r="BI15" i="16"/>
  <c r="AM15" i="16"/>
  <c r="Q15" i="16"/>
  <c r="BH15" i="16"/>
  <c r="BU15" i="16"/>
  <c r="AX15" i="16"/>
  <c r="BV15" i="16"/>
  <c r="AT15" i="16"/>
  <c r="T15" i="16"/>
  <c r="BG15" i="16"/>
  <c r="AG15" i="16"/>
  <c r="G15" i="16"/>
  <c r="BQ15" i="16"/>
  <c r="AN15" i="16"/>
  <c r="BB15" i="16"/>
  <c r="AE15" i="16"/>
  <c r="BW15" i="16"/>
  <c r="BS15" i="16"/>
  <c r="BA15" i="16"/>
  <c r="P15" i="16"/>
  <c r="K15" i="16"/>
  <c r="BL15" i="16"/>
  <c r="R15" i="16"/>
  <c r="BK15" i="16"/>
  <c r="M15" i="16"/>
  <c r="AV15" i="16"/>
  <c r="CC15" i="16"/>
  <c r="V15" i="16"/>
  <c r="AZ15" i="16"/>
  <c r="CD15" i="16"/>
  <c r="CB15" i="16"/>
  <c r="AO15" i="16"/>
  <c r="AC15" i="16"/>
  <c r="Y15" i="16"/>
  <c r="AP15" i="16"/>
  <c r="I15" i="16"/>
  <c r="E15" i="16"/>
  <c r="BJ15" i="16" s="1"/>
  <c r="W15" i="16"/>
  <c r="BN15" i="16"/>
  <c r="Z15" i="16"/>
  <c r="BY15" i="16"/>
  <c r="BR17" i="16"/>
  <c r="AU17" i="16"/>
  <c r="BQ17" i="16"/>
  <c r="AT17" i="16"/>
  <c r="W17" i="16"/>
  <c r="BF17" i="16"/>
  <c r="AI17" i="16"/>
  <c r="E17" i="16"/>
  <c r="CF17" i="16" s="1"/>
  <c r="BY17" i="16"/>
  <c r="AV17" i="16"/>
  <c r="BL17" i="16"/>
  <c r="AG17" i="16"/>
  <c r="AJ17" i="16"/>
  <c r="CH17" i="16"/>
  <c r="AS17" i="16"/>
  <c r="CB17" i="16"/>
  <c r="AC17" i="16"/>
  <c r="BW17" i="16"/>
  <c r="BC17" i="16"/>
  <c r="BJ17" i="16"/>
  <c r="BG17" i="16"/>
  <c r="BO17" i="16"/>
  <c r="BN17" i="16"/>
  <c r="AH17" i="16"/>
  <c r="CI17" i="16"/>
  <c r="V17" i="16"/>
  <c r="AZ17" i="16"/>
  <c r="AY17" i="16"/>
  <c r="AO17" i="16"/>
  <c r="M17" i="16"/>
  <c r="BV17" i="16"/>
  <c r="BD52" i="16"/>
  <c r="BM117" i="16"/>
  <c r="CE51" i="16"/>
  <c r="Q51" i="16"/>
  <c r="BV51" i="16"/>
  <c r="AY51" i="16"/>
  <c r="AB51" i="16"/>
  <c r="E51" i="16"/>
  <c r="BU51" i="16" s="1"/>
  <c r="AA51" i="16"/>
  <c r="CH51" i="16"/>
  <c r="AN51" i="16"/>
  <c r="P51" i="16"/>
  <c r="CC51" i="16"/>
  <c r="BC51" i="16"/>
  <c r="AC51" i="16"/>
  <c r="CB51" i="16"/>
  <c r="BB51" i="16"/>
  <c r="Z51" i="16"/>
  <c r="N51" i="16"/>
  <c r="V51" i="16"/>
  <c r="CF51" i="16"/>
  <c r="AZ51" i="16"/>
  <c r="U51" i="16"/>
  <c r="BQ51" i="16"/>
  <c r="CI51" i="16"/>
  <c r="L51" i="16"/>
  <c r="BD51" i="16"/>
  <c r="O51" i="16"/>
  <c r="AW51" i="16"/>
  <c r="M51" i="16"/>
  <c r="AV51" i="16"/>
  <c r="K51" i="16"/>
  <c r="BS51" i="16"/>
  <c r="AH51" i="16"/>
  <c r="S51" i="16"/>
  <c r="BJ51" i="16"/>
  <c r="J51" i="16"/>
  <c r="AL51" i="16"/>
  <c r="BN51" i="16"/>
  <c r="G51" i="16"/>
  <c r="BW51" i="16"/>
  <c r="F51" i="16"/>
  <c r="BT51" i="16"/>
  <c r="AJ51" i="16"/>
  <c r="BF51" i="16"/>
  <c r="BE51" i="16"/>
  <c r="AS51" i="16"/>
  <c r="AE51" i="16"/>
  <c r="AQ51" i="16"/>
  <c r="W51" i="16"/>
  <c r="BO51" i="16"/>
  <c r="I51" i="16"/>
  <c r="BY51" i="16"/>
  <c r="CA51" i="16"/>
  <c r="X51" i="16"/>
  <c r="BH51" i="16"/>
  <c r="AR51" i="16"/>
  <c r="AI51" i="16"/>
  <c r="AG51" i="16"/>
  <c r="AN52" i="16"/>
  <c r="CE54" i="16"/>
  <c r="BI54" i="16"/>
  <c r="AM54" i="16"/>
  <c r="AE54" i="16"/>
  <c r="CD54" i="16"/>
  <c r="AD54" i="16"/>
  <c r="BS54" i="16"/>
  <c r="AS54" i="16"/>
  <c r="S54" i="16"/>
  <c r="BP54" i="16"/>
  <c r="E54" i="16"/>
  <c r="CH54" i="16" s="1"/>
  <c r="AV54" i="16"/>
  <c r="K54" i="16"/>
  <c r="AF54" i="16"/>
  <c r="BH54" i="16"/>
  <c r="O54" i="16"/>
  <c r="AP54" i="16"/>
  <c r="CG54" i="16"/>
  <c r="T54" i="16"/>
  <c r="BA54" i="16"/>
  <c r="AT54" i="16"/>
  <c r="AQ54" i="16"/>
  <c r="U54" i="16"/>
  <c r="AG54" i="16"/>
  <c r="AA54" i="16"/>
  <c r="Y54" i="16"/>
  <c r="W54" i="16"/>
  <c r="AQ117" i="16"/>
  <c r="BV117" i="16"/>
  <c r="AJ117" i="16"/>
  <c r="BQ91" i="16"/>
  <c r="AU91" i="16"/>
  <c r="BM91" i="16"/>
  <c r="AP91" i="16"/>
  <c r="S91" i="16"/>
  <c r="BL91" i="16"/>
  <c r="AE91" i="16"/>
  <c r="CF91" i="16"/>
  <c r="BE91" i="16"/>
  <c r="CH91" i="16"/>
  <c r="BB91" i="16"/>
  <c r="W91" i="16"/>
  <c r="CG91" i="16"/>
  <c r="BA91" i="16"/>
  <c r="BY91" i="16"/>
  <c r="Q91" i="16"/>
  <c r="BJ91" i="16"/>
  <c r="BI91" i="16"/>
  <c r="L91" i="16"/>
  <c r="AS91" i="16"/>
  <c r="AX91" i="16"/>
  <c r="CD91" i="16"/>
  <c r="T91" i="16"/>
  <c r="E91" i="16"/>
  <c r="AQ91" i="16" s="1"/>
  <c r="AF91" i="16"/>
  <c r="AB91" i="16"/>
  <c r="BF91" i="16"/>
  <c r="BC91" i="16"/>
  <c r="AW91" i="16"/>
  <c r="BO91" i="16"/>
  <c r="BN91" i="16"/>
  <c r="K91" i="16"/>
  <c r="BI33" i="16"/>
  <c r="AM33" i="16"/>
  <c r="Q33" i="16"/>
  <c r="BP33" i="16"/>
  <c r="AS33" i="16"/>
  <c r="AR33" i="16"/>
  <c r="U33" i="16"/>
  <c r="CA33" i="16"/>
  <c r="BD33" i="16"/>
  <c r="AG33" i="16"/>
  <c r="J33" i="16"/>
  <c r="BL33" i="16"/>
  <c r="AK33" i="16"/>
  <c r="K33" i="16"/>
  <c r="BK33" i="16"/>
  <c r="AY33" i="16"/>
  <c r="AD33" i="16"/>
  <c r="BG33" i="16"/>
  <c r="AC33" i="16"/>
  <c r="BX33" i="16"/>
  <c r="AU33" i="16"/>
  <c r="W33" i="16"/>
  <c r="BM33" i="16"/>
  <c r="Z33" i="16"/>
  <c r="BJ33" i="16"/>
  <c r="X33" i="16"/>
  <c r="BF33" i="16"/>
  <c r="T33" i="16"/>
  <c r="CC33" i="16"/>
  <c r="AQ33" i="16"/>
  <c r="F33" i="16"/>
  <c r="N33" i="16"/>
  <c r="BC33" i="16"/>
  <c r="L33" i="16"/>
  <c r="CH33" i="16"/>
  <c r="AO33" i="16"/>
  <c r="BR33" i="16"/>
  <c r="AH33" i="16"/>
  <c r="AE33" i="16"/>
  <c r="AB33" i="16"/>
  <c r="BT33" i="16"/>
  <c r="BV33" i="16"/>
  <c r="BU33" i="16"/>
  <c r="BS33" i="16"/>
  <c r="AT33" i="16"/>
  <c r="BB33" i="16"/>
  <c r="G33" i="16"/>
  <c r="E33" i="16"/>
  <c r="CE33" i="16" s="1"/>
  <c r="AW33" i="16"/>
  <c r="AV33" i="16"/>
  <c r="CD33" i="16"/>
  <c r="AL33" i="16"/>
  <c r="CI33" i="16"/>
  <c r="R33" i="16"/>
  <c r="H33" i="16"/>
  <c r="CG33" i="16"/>
  <c r="AN33" i="16"/>
  <c r="AI33" i="16"/>
  <c r="AA33" i="16"/>
  <c r="BZ33" i="16"/>
  <c r="AN5" i="16"/>
  <c r="CA5" i="16"/>
  <c r="F5" i="16"/>
  <c r="AM5" i="16"/>
  <c r="AJ2" i="10"/>
  <c r="BI41" i="16"/>
  <c r="AM41" i="16"/>
  <c r="BZ41" i="16"/>
  <c r="BC41" i="16"/>
  <c r="AR41" i="16"/>
  <c r="BP41" i="16"/>
  <c r="AO41" i="16"/>
  <c r="BQ41" i="16"/>
  <c r="E41" i="16"/>
  <c r="AG41" i="16" s="1"/>
  <c r="M41" i="16"/>
  <c r="CD41" i="16"/>
  <c r="CA41" i="16"/>
  <c r="AB41" i="16"/>
  <c r="BD41" i="16"/>
  <c r="R41" i="16"/>
  <c r="AL41" i="16"/>
  <c r="BW41" i="16"/>
  <c r="AU41" i="16"/>
  <c r="S41" i="16"/>
  <c r="AW41" i="16"/>
  <c r="AL26" i="16"/>
  <c r="BH26" i="16"/>
  <c r="N26" i="16"/>
  <c r="BU26" i="16"/>
  <c r="AX26" i="16"/>
  <c r="AA26" i="16"/>
  <c r="CA26" i="16"/>
  <c r="AS26" i="16"/>
  <c r="M26" i="16"/>
  <c r="E26" i="16"/>
  <c r="AG26" i="16" s="1"/>
  <c r="BY26" i="16"/>
  <c r="AP26" i="16"/>
  <c r="BC26" i="16"/>
  <c r="CI26" i="16"/>
  <c r="AU26" i="16"/>
  <c r="AT26" i="16"/>
  <c r="CB26" i="16"/>
  <c r="S26" i="16"/>
  <c r="AH26" i="16"/>
  <c r="U26" i="16"/>
  <c r="T26" i="16"/>
  <c r="BL26" i="16"/>
  <c r="BD26" i="16"/>
  <c r="AR26" i="16"/>
  <c r="CD26" i="16"/>
  <c r="AB69" i="16"/>
  <c r="BY69" i="16"/>
  <c r="BA69" i="16"/>
  <c r="BX69" i="16"/>
  <c r="AV69" i="16"/>
  <c r="U69" i="16"/>
  <c r="BW69" i="16"/>
  <c r="AU69" i="16"/>
  <c r="K69" i="16"/>
  <c r="AI69" i="16"/>
  <c r="BS69" i="16"/>
  <c r="BR69" i="16"/>
  <c r="AE69" i="16"/>
  <c r="BC69" i="16"/>
  <c r="N69" i="16"/>
  <c r="BB69" i="16"/>
  <c r="E69" i="16"/>
  <c r="BI69" i="16" s="1"/>
  <c r="AD69" i="16"/>
  <c r="CB69" i="16"/>
  <c r="AY69" i="16"/>
  <c r="BO69" i="16"/>
  <c r="BN69" i="16"/>
  <c r="BK69" i="16"/>
  <c r="AZ69" i="16"/>
  <c r="Z69" i="16"/>
  <c r="AK69" i="16"/>
  <c r="R69" i="16"/>
  <c r="CD77" i="16"/>
  <c r="BH77" i="16"/>
  <c r="BS77" i="16"/>
  <c r="AV77" i="16"/>
  <c r="Z77" i="16"/>
  <c r="BZ77" i="16"/>
  <c r="BB77" i="16"/>
  <c r="AE77" i="16"/>
  <c r="H77" i="16"/>
  <c r="AP77" i="16"/>
  <c r="CB77" i="16"/>
  <c r="AB77" i="16"/>
  <c r="BG77" i="16"/>
  <c r="AD77" i="16"/>
  <c r="BW77" i="16"/>
  <c r="AS77" i="16"/>
  <c r="P77" i="16"/>
  <c r="BR77" i="16"/>
  <c r="AJ77" i="16"/>
  <c r="BQ77" i="16"/>
  <c r="AI77" i="16"/>
  <c r="AY77" i="16"/>
  <c r="BE77" i="16"/>
  <c r="BC77" i="16"/>
  <c r="AL77" i="16"/>
  <c r="BL77" i="16"/>
  <c r="I77" i="16"/>
  <c r="BK77" i="16"/>
  <c r="G77" i="16"/>
  <c r="BJ77" i="16"/>
  <c r="F77" i="16"/>
  <c r="AK77" i="16"/>
  <c r="V77" i="16"/>
  <c r="T77" i="16"/>
  <c r="AG77" i="16"/>
  <c r="BP77" i="16"/>
  <c r="BF77" i="16"/>
  <c r="AU77" i="16"/>
  <c r="M77" i="16"/>
  <c r="BV77" i="16"/>
  <c r="BT77" i="16"/>
  <c r="AR77" i="16"/>
  <c r="U77" i="16"/>
  <c r="W77" i="16"/>
  <c r="E77" i="16"/>
  <c r="AQ77" i="16"/>
  <c r="N77" i="16"/>
  <c r="X77" i="16"/>
  <c r="T88" i="10"/>
  <c r="CI52" i="16"/>
  <c r="S117" i="16"/>
  <c r="I5" i="16"/>
  <c r="CH102" i="16"/>
  <c r="BK102" i="16"/>
  <c r="AN102" i="16"/>
  <c r="Q102" i="16"/>
  <c r="CC102" i="16"/>
  <c r="BE102" i="16"/>
  <c r="AG102" i="16"/>
  <c r="I102" i="16"/>
  <c r="BY102" i="16"/>
  <c r="AA102" i="16"/>
  <c r="AJ102" i="16"/>
  <c r="BW102" i="16"/>
  <c r="BU102" i="16"/>
  <c r="AR102" i="16"/>
  <c r="O102" i="16"/>
  <c r="BH102" i="16"/>
  <c r="X102" i="16"/>
  <c r="BD102" i="16"/>
  <c r="W102" i="16"/>
  <c r="BX102" i="16"/>
  <c r="AP102" i="16"/>
  <c r="CB102" i="16"/>
  <c r="CA102" i="16"/>
  <c r="AL102" i="16"/>
  <c r="BO102" i="16"/>
  <c r="P102" i="16"/>
  <c r="BB102" i="16"/>
  <c r="BR102" i="16"/>
  <c r="K102" i="16"/>
  <c r="BP102" i="16"/>
  <c r="G102" i="16"/>
  <c r="BN102" i="16"/>
  <c r="F102" i="16"/>
  <c r="BV102" i="16"/>
  <c r="AX102" i="16"/>
  <c r="R102" i="16"/>
  <c r="AF102" i="16"/>
  <c r="AB102" i="16"/>
  <c r="BI102" i="16"/>
  <c r="N102" i="16"/>
  <c r="L102" i="16"/>
  <c r="M102" i="16"/>
  <c r="CG102" i="16"/>
  <c r="CF102" i="16"/>
  <c r="AT102" i="16"/>
  <c r="E102" i="16"/>
  <c r="AE102" i="16"/>
  <c r="AU92" i="16"/>
  <c r="BR92" i="16"/>
  <c r="AT92" i="16"/>
  <c r="BV92" i="16"/>
  <c r="AX92" i="16"/>
  <c r="BP92" i="16"/>
  <c r="AQ92" i="16"/>
  <c r="R92" i="16"/>
  <c r="CD92" i="16"/>
  <c r="BE92" i="16"/>
  <c r="AF92" i="16"/>
  <c r="G92" i="16"/>
  <c r="BM92" i="16"/>
  <c r="AL92" i="16"/>
  <c r="K92" i="16"/>
  <c r="BL92" i="16"/>
  <c r="AK92" i="16"/>
  <c r="J92" i="16"/>
  <c r="BA92" i="16"/>
  <c r="X92" i="16"/>
  <c r="AE92" i="16"/>
  <c r="BI92" i="16"/>
  <c r="CA92" i="16"/>
  <c r="AV92" i="16"/>
  <c r="BK92" i="16"/>
  <c r="AA92" i="16"/>
  <c r="BH92" i="16"/>
  <c r="V92" i="16"/>
  <c r="BG92" i="16"/>
  <c r="U92" i="16"/>
  <c r="CE92" i="16"/>
  <c r="AR92" i="16"/>
  <c r="H92" i="16"/>
  <c r="BC92" i="16"/>
  <c r="L92" i="16"/>
  <c r="BW92" i="16"/>
  <c r="BU92" i="16"/>
  <c r="T92" i="16"/>
  <c r="BT92" i="16"/>
  <c r="AW92" i="16"/>
  <c r="CC92" i="16"/>
  <c r="BB92" i="16"/>
  <c r="AZ92" i="16"/>
  <c r="CH92" i="16"/>
  <c r="AG92" i="16"/>
  <c r="P92" i="16"/>
  <c r="CI92" i="16"/>
  <c r="M92" i="16"/>
  <c r="BS92" i="16"/>
  <c r="CG92" i="16"/>
  <c r="CF92" i="16"/>
  <c r="BZ92" i="16"/>
  <c r="AO92" i="16"/>
  <c r="BD92" i="16"/>
  <c r="AP92" i="16"/>
  <c r="AN92" i="16"/>
  <c r="AC92" i="16"/>
  <c r="AJ92" i="16"/>
  <c r="BX92" i="16"/>
  <c r="BN92" i="16"/>
  <c r="E92" i="16"/>
  <c r="Z92" i="16" s="1"/>
  <c r="BF92" i="16"/>
  <c r="AM92" i="16"/>
  <c r="BO92" i="16"/>
  <c r="AI92" i="16"/>
  <c r="AH92" i="16"/>
  <c r="N92" i="16"/>
  <c r="F92" i="16"/>
  <c r="V52" i="16"/>
  <c r="AK117" i="16"/>
  <c r="BU117" i="16"/>
  <c r="BF5" i="16"/>
  <c r="BM5" i="16"/>
  <c r="E142" i="16"/>
  <c r="BI142" i="16" s="1"/>
  <c r="AH142" i="16"/>
  <c r="BD142" i="16"/>
  <c r="U88" i="10"/>
  <c r="BG117" i="16"/>
  <c r="Q117" i="16"/>
  <c r="AC5" i="16"/>
  <c r="AV52" i="16"/>
  <c r="BQ118" i="16"/>
  <c r="AU118" i="16"/>
  <c r="Y118" i="16"/>
  <c r="CF118" i="16"/>
  <c r="BI118" i="16"/>
  <c r="AL118" i="16"/>
  <c r="BV118" i="16"/>
  <c r="CG118" i="16"/>
  <c r="BF118" i="16"/>
  <c r="AF118" i="16"/>
  <c r="F118" i="16"/>
  <c r="BT118" i="16"/>
  <c r="AS118" i="16"/>
  <c r="CA118" i="16"/>
  <c r="AY118" i="16"/>
  <c r="U118" i="16"/>
  <c r="BZ118" i="16"/>
  <c r="AW118" i="16"/>
  <c r="T118" i="16"/>
  <c r="BM118" i="16"/>
  <c r="AJ118" i="16"/>
  <c r="BP118" i="16"/>
  <c r="CB118" i="16"/>
  <c r="AO118" i="16"/>
  <c r="BY118" i="16"/>
  <c r="AN118" i="16"/>
  <c r="BX118" i="16"/>
  <c r="BG118" i="16"/>
  <c r="V118" i="16"/>
  <c r="BE118" i="16"/>
  <c r="L118" i="16"/>
  <c r="AE118" i="16"/>
  <c r="CE118" i="16"/>
  <c r="AD118" i="16"/>
  <c r="CD118" i="16"/>
  <c r="BJ118" i="16"/>
  <c r="R118" i="16"/>
  <c r="AR118" i="16"/>
  <c r="AK118" i="16"/>
  <c r="N118" i="16"/>
  <c r="M118" i="16"/>
  <c r="I118" i="16"/>
  <c r="BR118" i="16"/>
  <c r="AA118" i="16"/>
  <c r="X118" i="16"/>
  <c r="W118" i="16"/>
  <c r="H118" i="16"/>
  <c r="BU118" i="16"/>
  <c r="BW118" i="16"/>
  <c r="BS118" i="16"/>
  <c r="BK118" i="16"/>
  <c r="E118" i="16"/>
  <c r="Z118" i="16" s="1"/>
  <c r="BD118" i="16"/>
  <c r="CD5" i="16"/>
  <c r="CE42" i="16"/>
  <c r="Q42" i="16"/>
  <c r="CD42" i="16"/>
  <c r="BG42" i="16"/>
  <c r="AJ42" i="16"/>
  <c r="M42" i="16"/>
  <c r="CC42" i="16"/>
  <c r="Y42" i="16"/>
  <c r="BH42" i="16"/>
  <c r="F42" i="16"/>
  <c r="AP42" i="16"/>
  <c r="J42" i="16"/>
  <c r="BR42" i="16"/>
  <c r="AO42" i="16"/>
  <c r="I42" i="16"/>
  <c r="BD42" i="16"/>
  <c r="BC42" i="16"/>
  <c r="AN42" i="16"/>
  <c r="CG42" i="16"/>
  <c r="CF42" i="16"/>
  <c r="AH42" i="16"/>
  <c r="BN42" i="16"/>
  <c r="N42" i="16"/>
  <c r="AE42" i="16"/>
  <c r="AW42" i="16"/>
  <c r="BP42" i="16"/>
  <c r="AG42" i="16"/>
  <c r="BO42" i="16"/>
  <c r="BK42" i="16"/>
  <c r="G42" i="16"/>
  <c r="AZ42" i="16"/>
  <c r="BL42" i="16"/>
  <c r="AD42" i="16"/>
  <c r="E42" i="16"/>
  <c r="L42" i="16" s="1"/>
  <c r="AQ42" i="16"/>
  <c r="CE72" i="16"/>
  <c r="F72" i="16"/>
  <c r="BO72" i="16"/>
  <c r="AQ72" i="16"/>
  <c r="S72" i="16"/>
  <c r="BN72" i="16"/>
  <c r="AP72" i="16"/>
  <c r="R72" i="16"/>
  <c r="CA72" i="16"/>
  <c r="BC72" i="16"/>
  <c r="AE72" i="16"/>
  <c r="G72" i="16"/>
  <c r="BL72" i="16"/>
  <c r="AJ72" i="16"/>
  <c r="I72" i="16"/>
  <c r="AI72" i="16"/>
  <c r="H72" i="16"/>
  <c r="E72" i="16"/>
  <c r="Q72" i="16" s="1"/>
  <c r="BS72" i="16"/>
  <c r="AL72" i="16"/>
  <c r="CI72" i="16"/>
  <c r="BD72" i="16"/>
  <c r="X72" i="16"/>
  <c r="BQ72" i="16"/>
  <c r="AD72" i="16"/>
  <c r="CG72" i="16"/>
  <c r="AU72" i="16"/>
  <c r="J72" i="16"/>
  <c r="CF72" i="16"/>
  <c r="AT72" i="16"/>
  <c r="CD72" i="16"/>
  <c r="AS72" i="16"/>
  <c r="Z72" i="16"/>
  <c r="BY72" i="16"/>
  <c r="CB72" i="16"/>
  <c r="AA72" i="16"/>
  <c r="BF72" i="16"/>
  <c r="L72" i="16"/>
  <c r="BW72" i="16"/>
  <c r="O72" i="16"/>
  <c r="BR72" i="16"/>
  <c r="M72" i="16"/>
  <c r="BB72" i="16"/>
  <c r="AH72" i="16"/>
  <c r="Y72" i="16"/>
  <c r="V72" i="16"/>
  <c r="BJ72" i="16"/>
  <c r="BX72" i="16"/>
  <c r="BV72" i="16"/>
  <c r="BH72" i="16"/>
  <c r="AW72" i="16"/>
  <c r="AZ72" i="16"/>
  <c r="AR72" i="16"/>
  <c r="BG72" i="16"/>
  <c r="AO72" i="16"/>
  <c r="AK72" i="16"/>
  <c r="P72" i="16"/>
  <c r="AV72" i="16"/>
  <c r="T72" i="16"/>
  <c r="BE72" i="16"/>
  <c r="BW52" i="16"/>
  <c r="BD117" i="16"/>
  <c r="BT147" i="16"/>
  <c r="AX147" i="16"/>
  <c r="AB147" i="16"/>
  <c r="F147" i="16"/>
  <c r="AT147" i="16"/>
  <c r="E147" i="16"/>
  <c r="BZ147" i="16" s="1"/>
  <c r="CG147" i="16"/>
  <c r="BG147" i="16"/>
  <c r="AG147" i="16"/>
  <c r="G147" i="16"/>
  <c r="BN147" i="16"/>
  <c r="AL147" i="16"/>
  <c r="K147" i="16"/>
  <c r="BJ147" i="16"/>
  <c r="AH147" i="16"/>
  <c r="BP147" i="16"/>
  <c r="AK147" i="16"/>
  <c r="H147" i="16"/>
  <c r="CD147" i="16"/>
  <c r="U147" i="16"/>
  <c r="CE147" i="16"/>
  <c r="AS147" i="16"/>
  <c r="CC147" i="16"/>
  <c r="AQ147" i="16"/>
  <c r="CB147" i="16"/>
  <c r="AP147" i="16"/>
  <c r="BL147" i="16"/>
  <c r="X147" i="16"/>
  <c r="BX147" i="16"/>
  <c r="AE147" i="16"/>
  <c r="BW147" i="16"/>
  <c r="AC147" i="16"/>
  <c r="BV147" i="16"/>
  <c r="AA147" i="16"/>
  <c r="AM147" i="16"/>
  <c r="AY147" i="16"/>
  <c r="BO147" i="16"/>
  <c r="AW147" i="16"/>
  <c r="V147" i="16"/>
  <c r="T147" i="16"/>
  <c r="S147" i="16"/>
  <c r="BK147" i="16"/>
  <c r="AJ147" i="16"/>
  <c r="AF147" i="16"/>
  <c r="CI147" i="16"/>
  <c r="AU147" i="16"/>
  <c r="AV147" i="16"/>
  <c r="AN147" i="16"/>
  <c r="CH147" i="16"/>
  <c r="M147" i="16"/>
  <c r="I147" i="16"/>
  <c r="BT137" i="16"/>
  <c r="AX137" i="16"/>
  <c r="AB137" i="16"/>
  <c r="F137" i="16"/>
  <c r="BV137" i="16"/>
  <c r="AY137" i="16"/>
  <c r="AA137" i="16"/>
  <c r="BY137" i="16"/>
  <c r="BA137" i="16"/>
  <c r="AC137" i="16"/>
  <c r="AN137" i="16"/>
  <c r="BJ137" i="16"/>
  <c r="AJ137" i="16"/>
  <c r="CE137" i="16"/>
  <c r="BD137" i="16"/>
  <c r="BP137" i="16"/>
  <c r="AM137" i="16"/>
  <c r="K137" i="16"/>
  <c r="BI137" i="16"/>
  <c r="AF137" i="16"/>
  <c r="BZ137" i="16"/>
  <c r="AT137" i="16"/>
  <c r="Q137" i="16"/>
  <c r="BO137" i="16"/>
  <c r="AH137" i="16"/>
  <c r="BN137" i="16"/>
  <c r="AG137" i="16"/>
  <c r="CF137" i="16"/>
  <c r="R137" i="16"/>
  <c r="BR137" i="16"/>
  <c r="BQ137" i="16"/>
  <c r="Y137" i="16"/>
  <c r="CI137" i="16"/>
  <c r="AV137" i="16"/>
  <c r="BC137" i="16"/>
  <c r="I137" i="16"/>
  <c r="BB137" i="16"/>
  <c r="H137" i="16"/>
  <c r="AZ137" i="16"/>
  <c r="G137" i="16"/>
  <c r="CB137" i="16"/>
  <c r="AI137" i="16"/>
  <c r="AR137" i="16"/>
  <c r="AS137" i="16"/>
  <c r="AQ137" i="16"/>
  <c r="AP137" i="16"/>
  <c r="T137" i="16"/>
  <c r="BG137" i="16"/>
  <c r="AK137" i="16"/>
  <c r="M137" i="16"/>
  <c r="CD137" i="16"/>
  <c r="E137" i="16"/>
  <c r="Z137" i="16" s="1"/>
  <c r="CC137" i="16"/>
  <c r="AU137" i="16"/>
  <c r="N137" i="16"/>
  <c r="BW137" i="16"/>
  <c r="BE137" i="16"/>
  <c r="AO137" i="16"/>
  <c r="AL137" i="16"/>
  <c r="BU137" i="16"/>
  <c r="BS137" i="16"/>
  <c r="BK137" i="16"/>
  <c r="BH137" i="16"/>
  <c r="V137" i="16"/>
  <c r="BF137" i="16"/>
  <c r="W137" i="16"/>
  <c r="X137" i="16"/>
  <c r="O137" i="16"/>
  <c r="CH137" i="16"/>
  <c r="U137" i="16"/>
  <c r="AT125" i="16"/>
  <c r="V125" i="16"/>
  <c r="AN125" i="16"/>
  <c r="O125" i="16"/>
  <c r="CD125" i="16"/>
  <c r="BD125" i="16"/>
  <c r="AD125" i="16"/>
  <c r="AY125" i="16"/>
  <c r="BK125" i="16"/>
  <c r="AE125" i="16"/>
  <c r="AB125" i="16"/>
  <c r="CE125" i="16"/>
  <c r="AV125" i="16"/>
  <c r="K125" i="16"/>
  <c r="L125" i="16"/>
  <c r="BR125" i="16"/>
  <c r="AS125" i="16"/>
  <c r="BC125" i="16"/>
  <c r="AQ125" i="16"/>
  <c r="AO125" i="16"/>
  <c r="AM125" i="16"/>
  <c r="H125" i="16"/>
  <c r="E125" i="16"/>
  <c r="AC125" i="16" s="1"/>
  <c r="AA125" i="16"/>
  <c r="AG125" i="16"/>
  <c r="AJ125" i="16"/>
  <c r="M125" i="16"/>
  <c r="BH125" i="16"/>
  <c r="CI125" i="16"/>
  <c r="CC125" i="16"/>
  <c r="CB52" i="16"/>
  <c r="AY52" i="16"/>
  <c r="U52" i="16"/>
  <c r="BZ149" i="16"/>
  <c r="BR149" i="16"/>
  <c r="AT149" i="16"/>
  <c r="BP149" i="16"/>
  <c r="P149" i="16"/>
  <c r="CG149" i="16"/>
  <c r="BE149" i="16"/>
  <c r="AC149" i="16"/>
  <c r="AA149" i="16"/>
  <c r="AK149" i="16"/>
  <c r="BL149" i="16"/>
  <c r="W149" i="16"/>
  <c r="BI149" i="16"/>
  <c r="U149" i="16"/>
  <c r="CC149" i="16"/>
  <c r="AQ149" i="16"/>
  <c r="E149" i="16"/>
  <c r="AG149" i="16" s="1"/>
  <c r="T149" i="16"/>
  <c r="BD149" i="16"/>
  <c r="AU149" i="16"/>
  <c r="H149" i="16"/>
  <c r="CI149" i="16"/>
  <c r="G149" i="16"/>
  <c r="BB149" i="16"/>
  <c r="BF149" i="16"/>
  <c r="AW149" i="16"/>
  <c r="BY149" i="16"/>
  <c r="L149" i="16"/>
  <c r="BX149" i="16"/>
  <c r="BE117" i="16"/>
  <c r="BQ133" i="16"/>
  <c r="AU133" i="16"/>
  <c r="Y133" i="16"/>
  <c r="BZ133" i="16"/>
  <c r="BC133" i="16"/>
  <c r="AF133" i="16"/>
  <c r="I133" i="16"/>
  <c r="BN133" i="16"/>
  <c r="AQ133" i="16"/>
  <c r="T133" i="16"/>
  <c r="BD133" i="16"/>
  <c r="AD133" i="16"/>
  <c r="E133" i="16"/>
  <c r="AG133" i="16" s="1"/>
  <c r="CG133" i="16"/>
  <c r="BG133" i="16"/>
  <c r="F133" i="16"/>
  <c r="CD133" i="16"/>
  <c r="Z133" i="16"/>
  <c r="BI133" i="16"/>
  <c r="AE133" i="16"/>
  <c r="BV133" i="16"/>
  <c r="AS133" i="16"/>
  <c r="P133" i="16"/>
  <c r="BK133" i="16"/>
  <c r="AC133" i="16"/>
  <c r="BJ133" i="16"/>
  <c r="AB133" i="16"/>
  <c r="BY133" i="16"/>
  <c r="AT133" i="16"/>
  <c r="N133" i="16"/>
  <c r="AR133" i="16"/>
  <c r="J133" i="16"/>
  <c r="CB133" i="16"/>
  <c r="AP133" i="16"/>
  <c r="H133" i="16"/>
  <c r="X133" i="16"/>
  <c r="Q133" i="16"/>
  <c r="BE133" i="16"/>
  <c r="O133" i="16"/>
  <c r="BB133" i="16"/>
  <c r="M133" i="16"/>
  <c r="CA133" i="16"/>
  <c r="AL133" i="16"/>
  <c r="BX133" i="16"/>
  <c r="AA133" i="16"/>
  <c r="BP133" i="16"/>
  <c r="K133" i="16"/>
  <c r="BO133" i="16"/>
  <c r="G133" i="16"/>
  <c r="BL133" i="16"/>
  <c r="BS133" i="16"/>
  <c r="AW133" i="16"/>
  <c r="BH133" i="16"/>
  <c r="AZ133" i="16"/>
  <c r="AY133" i="16"/>
  <c r="BR133" i="16"/>
  <c r="CH133" i="16"/>
  <c r="CF133" i="16"/>
  <c r="BW133" i="16"/>
  <c r="AI133" i="16"/>
  <c r="AJ133" i="16"/>
  <c r="AH133" i="16"/>
  <c r="V133" i="16"/>
  <c r="U133" i="16"/>
  <c r="L133" i="16"/>
  <c r="BU133" i="16"/>
  <c r="AX133" i="16"/>
  <c r="R133" i="16"/>
  <c r="S133" i="16"/>
  <c r="AN133" i="16"/>
  <c r="AK133" i="16"/>
  <c r="AV133" i="16"/>
  <c r="AO133" i="16"/>
  <c r="AX83" i="16"/>
  <c r="AA83" i="16"/>
  <c r="CC83" i="16"/>
  <c r="BE83" i="16"/>
  <c r="AG83" i="16"/>
  <c r="I83" i="16"/>
  <c r="BQ83" i="16"/>
  <c r="AS83" i="16"/>
  <c r="U83" i="16"/>
  <c r="BD83" i="16"/>
  <c r="CE83" i="16"/>
  <c r="AC83" i="16"/>
  <c r="W83" i="16"/>
  <c r="BS83" i="16"/>
  <c r="AN83" i="16"/>
  <c r="J83" i="16"/>
  <c r="BX83" i="16"/>
  <c r="AO83" i="16"/>
  <c r="F83" i="16"/>
  <c r="BW83" i="16"/>
  <c r="AM83" i="16"/>
  <c r="E83" i="16"/>
  <c r="BI83" i="16"/>
  <c r="BM83" i="16"/>
  <c r="AT83" i="16"/>
  <c r="CB83" i="16"/>
  <c r="AE83" i="16"/>
  <c r="CA83" i="16"/>
  <c r="AB83" i="16"/>
  <c r="BJ83" i="16"/>
  <c r="H83" i="16"/>
  <c r="AH83" i="16"/>
  <c r="S83" i="16"/>
  <c r="BT83" i="16"/>
  <c r="K83" i="16"/>
  <c r="AZ83" i="16"/>
  <c r="AW83" i="16"/>
  <c r="AU83" i="16"/>
  <c r="O83" i="16"/>
  <c r="N83" i="16"/>
  <c r="BZ83" i="16"/>
  <c r="BV83" i="16"/>
  <c r="BP83" i="16"/>
  <c r="BG83" i="16"/>
  <c r="BF83" i="16"/>
  <c r="AV83" i="16"/>
  <c r="R83" i="16"/>
  <c r="L83" i="16"/>
  <c r="BT138" i="16"/>
  <c r="AX138" i="16"/>
  <c r="AB138" i="16"/>
  <c r="BZ138" i="16"/>
  <c r="AF138" i="16"/>
  <c r="CG138" i="16"/>
  <c r="BI138" i="16"/>
  <c r="M138" i="16"/>
  <c r="BU138" i="16"/>
  <c r="AV138" i="16"/>
  <c r="X138" i="16"/>
  <c r="CC138" i="16"/>
  <c r="BB138" i="16"/>
  <c r="AA138" i="16"/>
  <c r="CA138" i="16"/>
  <c r="AY138" i="16"/>
  <c r="V138" i="16"/>
  <c r="BO138" i="16"/>
  <c r="AM138" i="16"/>
  <c r="J138" i="16"/>
  <c r="BM138" i="16"/>
  <c r="AI138" i="16"/>
  <c r="S138" i="16"/>
  <c r="CB138" i="16"/>
  <c r="N138" i="16"/>
  <c r="BY138" i="16"/>
  <c r="L138" i="16"/>
  <c r="BK138" i="16"/>
  <c r="AD138" i="16"/>
  <c r="BG138" i="16"/>
  <c r="T138" i="16"/>
  <c r="BF138" i="16"/>
  <c r="R138" i="16"/>
  <c r="BE138" i="16"/>
  <c r="Q138" i="16"/>
  <c r="BX138" i="16"/>
  <c r="AN138" i="16"/>
  <c r="BL138" i="16"/>
  <c r="O138" i="16"/>
  <c r="BJ138" i="16"/>
  <c r="K138" i="16"/>
  <c r="CI138" i="16"/>
  <c r="AL138" i="16"/>
  <c r="U138" i="16"/>
  <c r="CF138" i="16"/>
  <c r="CE138" i="16"/>
  <c r="W138" i="16"/>
  <c r="BW138" i="16"/>
  <c r="P138" i="16"/>
  <c r="AU138" i="16"/>
  <c r="AP138" i="16"/>
  <c r="AC138" i="16"/>
  <c r="CH138" i="16"/>
  <c r="BS138" i="16"/>
  <c r="BR138" i="16"/>
  <c r="AO138" i="16"/>
  <c r="AE138" i="16"/>
  <c r="G138" i="16"/>
  <c r="BQ138" i="16"/>
  <c r="BN138" i="16"/>
  <c r="AQ138" i="16"/>
  <c r="E138" i="16"/>
  <c r="AK138" i="16" s="1"/>
  <c r="BD138" i="16"/>
  <c r="AZ138" i="16"/>
  <c r="AT138" i="16"/>
  <c r="AG138" i="16"/>
  <c r="AJ138" i="16"/>
  <c r="AH138" i="16"/>
  <c r="BT148" i="16"/>
  <c r="AX148" i="16"/>
  <c r="AB148" i="16"/>
  <c r="F148" i="16"/>
  <c r="BV148" i="16"/>
  <c r="AY148" i="16"/>
  <c r="AA148" i="16"/>
  <c r="BW148" i="16"/>
  <c r="AW148" i="16"/>
  <c r="BJ148" i="16"/>
  <c r="N148" i="16"/>
  <c r="AG148" i="16"/>
  <c r="BR148" i="16"/>
  <c r="AO148" i="16"/>
  <c r="K148" i="16"/>
  <c r="CG148" i="16"/>
  <c r="BD148" i="16"/>
  <c r="X148" i="16"/>
  <c r="BU148" i="16"/>
  <c r="AN148" i="16"/>
  <c r="H148" i="16"/>
  <c r="AM148" i="16"/>
  <c r="E148" i="16"/>
  <c r="AL148" i="16" s="1"/>
  <c r="BE148" i="16"/>
  <c r="BX148" i="16"/>
  <c r="CF148" i="16"/>
  <c r="AP148" i="16"/>
  <c r="CE148" i="16"/>
  <c r="AK148" i="16"/>
  <c r="CD148" i="16"/>
  <c r="AJ148" i="16"/>
  <c r="BH148" i="16"/>
  <c r="O148" i="16"/>
  <c r="BM148" i="16"/>
  <c r="BA148" i="16"/>
  <c r="AV148" i="16"/>
  <c r="AU148" i="16"/>
  <c r="CI148" i="16"/>
  <c r="BF148" i="16"/>
  <c r="I148" i="16"/>
  <c r="BO148" i="16"/>
  <c r="CC148" i="16"/>
  <c r="CB148" i="16"/>
  <c r="CA148" i="16"/>
  <c r="AT148" i="16"/>
  <c r="S148" i="16"/>
  <c r="AR148" i="16"/>
  <c r="AC148" i="16"/>
  <c r="V148" i="16"/>
  <c r="BC148" i="16"/>
  <c r="BG148" i="16"/>
  <c r="BN148" i="16"/>
  <c r="AJ52" i="16"/>
  <c r="BA52" i="16"/>
  <c r="CA52" i="16"/>
  <c r="AM55" i="16"/>
  <c r="Q55" i="16"/>
  <c r="BP55" i="16"/>
  <c r="AS55" i="16"/>
  <c r="V55" i="16"/>
  <c r="BO55" i="16"/>
  <c r="AR55" i="16"/>
  <c r="U55" i="16"/>
  <c r="BD55" i="16"/>
  <c r="AG55" i="16"/>
  <c r="J55" i="16"/>
  <c r="BX55" i="16"/>
  <c r="AX55" i="16"/>
  <c r="X55" i="16"/>
  <c r="AW55" i="16"/>
  <c r="K55" i="16"/>
  <c r="BS55" i="16"/>
  <c r="AN55" i="16"/>
  <c r="H55" i="16"/>
  <c r="CI55" i="16"/>
  <c r="BE55" i="16"/>
  <c r="AA55" i="16"/>
  <c r="R55" i="16"/>
  <c r="BY55" i="16"/>
  <c r="AK55" i="16"/>
  <c r="BV55" i="16"/>
  <c r="AI55" i="16"/>
  <c r="BU55" i="16"/>
  <c r="AH55" i="16"/>
  <c r="S55" i="16"/>
  <c r="Z55" i="16"/>
  <c r="BJ55" i="16"/>
  <c r="F55" i="16"/>
  <c r="BG55" i="16"/>
  <c r="AP55" i="16"/>
  <c r="BM55" i="16"/>
  <c r="BC55" i="16"/>
  <c r="AC55" i="16"/>
  <c r="AF55" i="16"/>
  <c r="AE55" i="16"/>
  <c r="AD55" i="16"/>
  <c r="CH55" i="16"/>
  <c r="M55" i="16"/>
  <c r="AZ55" i="16"/>
  <c r="AQ55" i="16"/>
  <c r="E55" i="16"/>
  <c r="BK55" i="16" s="1"/>
  <c r="BN55" i="16"/>
  <c r="BZ55" i="16"/>
  <c r="CC55" i="16"/>
  <c r="CB55" i="16"/>
  <c r="O55" i="16"/>
  <c r="L55" i="16"/>
  <c r="CF55" i="16"/>
  <c r="CD55" i="16"/>
  <c r="BQ55" i="16"/>
  <c r="AB55" i="16"/>
  <c r="G55" i="16"/>
  <c r="CG55" i="16"/>
  <c r="BY117" i="16"/>
  <c r="BA117" i="16"/>
  <c r="BL117" i="16"/>
  <c r="CE27" i="16"/>
  <c r="BM27" i="16"/>
  <c r="AP27" i="16"/>
  <c r="S27" i="16"/>
  <c r="BB27" i="16"/>
  <c r="AE27" i="16"/>
  <c r="H27" i="16"/>
  <c r="CG27" i="16"/>
  <c r="BF27" i="16"/>
  <c r="AF27" i="16"/>
  <c r="E27" i="16"/>
  <c r="CF27" i="16"/>
  <c r="AD27" i="16"/>
  <c r="AT27" i="16"/>
  <c r="P27" i="16"/>
  <c r="CH27" i="16"/>
  <c r="M27" i="16"/>
  <c r="BP27" i="16"/>
  <c r="AA27" i="16"/>
  <c r="BO27" i="16"/>
  <c r="Z27" i="16"/>
  <c r="BJ27" i="16"/>
  <c r="Y27" i="16"/>
  <c r="CD27" i="16"/>
  <c r="AU27" i="16"/>
  <c r="BA27" i="16"/>
  <c r="BQ27" i="16"/>
  <c r="BC27" i="16"/>
  <c r="CI27" i="16"/>
  <c r="X27" i="16"/>
  <c r="CC27" i="16"/>
  <c r="W27" i="16"/>
  <c r="AZ27" i="16"/>
  <c r="AI27" i="16"/>
  <c r="AC27" i="16"/>
  <c r="V27" i="16"/>
  <c r="BX27" i="16"/>
  <c r="CB27" i="16"/>
  <c r="AR27" i="16"/>
  <c r="AO27" i="16"/>
  <c r="BV27" i="16"/>
  <c r="AL27" i="16"/>
  <c r="BD27" i="16"/>
  <c r="K27" i="16"/>
  <c r="AV27" i="16"/>
  <c r="U27" i="16"/>
  <c r="CC5" i="16"/>
  <c r="Y5" i="16"/>
  <c r="AG5" i="16"/>
  <c r="CE38" i="16"/>
  <c r="BI38" i="16"/>
  <c r="AM38" i="16"/>
  <c r="Q38" i="16"/>
  <c r="AQ38" i="16"/>
  <c r="T38" i="16"/>
  <c r="BM38" i="16"/>
  <c r="AP38" i="16"/>
  <c r="S38" i="16"/>
  <c r="BY38" i="16"/>
  <c r="AE38" i="16"/>
  <c r="H38" i="16"/>
  <c r="BZ38" i="16"/>
  <c r="AY38" i="16"/>
  <c r="Y38" i="16"/>
  <c r="BX38" i="16"/>
  <c r="AX38" i="16"/>
  <c r="X38" i="16"/>
  <c r="BL38" i="16"/>
  <c r="AK38" i="16"/>
  <c r="K38" i="16"/>
  <c r="CG38" i="16"/>
  <c r="BC38" i="16"/>
  <c r="W38" i="16"/>
  <c r="BA38" i="16"/>
  <c r="V38" i="16"/>
  <c r="BR38" i="16"/>
  <c r="AL38" i="16"/>
  <c r="G38" i="16"/>
  <c r="CD38" i="16"/>
  <c r="L38" i="16"/>
  <c r="BT38" i="16"/>
  <c r="AH38" i="16"/>
  <c r="BS38" i="16"/>
  <c r="AG38" i="16"/>
  <c r="BQ38" i="16"/>
  <c r="AF38" i="16"/>
  <c r="BD38" i="16"/>
  <c r="O38" i="16"/>
  <c r="AV38" i="16"/>
  <c r="BF38" i="16"/>
  <c r="I38" i="16"/>
  <c r="BE38" i="16"/>
  <c r="F38" i="16"/>
  <c r="AZ38" i="16"/>
  <c r="E38" i="16"/>
  <c r="CB38" i="16"/>
  <c r="AD38" i="16"/>
  <c r="AI38" i="16"/>
  <c r="CI38" i="16"/>
  <c r="AB38" i="16"/>
  <c r="N38" i="16"/>
  <c r="BK38" i="16"/>
  <c r="BJ38" i="16"/>
  <c r="BH38" i="16"/>
  <c r="AC38" i="16"/>
  <c r="AR38" i="16"/>
  <c r="AO38" i="16"/>
  <c r="AN38" i="16"/>
  <c r="P38" i="16"/>
  <c r="Z38" i="16"/>
  <c r="U38" i="16"/>
  <c r="R38" i="16"/>
  <c r="CA38" i="16"/>
  <c r="BO38" i="16"/>
  <c r="BG38" i="16"/>
  <c r="AT38" i="16"/>
  <c r="CH38" i="16"/>
  <c r="AA38" i="16"/>
  <c r="BP38" i="16"/>
  <c r="AW38" i="16"/>
  <c r="AS38" i="16"/>
  <c r="BV38" i="16"/>
  <c r="AJ38" i="16"/>
  <c r="M38" i="16"/>
  <c r="J38" i="16"/>
  <c r="CC38" i="16"/>
  <c r="CE3" i="16"/>
  <c r="BI3" i="16"/>
  <c r="AM3" i="16"/>
  <c r="Q3" i="16"/>
  <c r="CB3" i="16"/>
  <c r="BE3" i="16"/>
  <c r="AH3" i="16"/>
  <c r="K3" i="16"/>
  <c r="CA3" i="16"/>
  <c r="BD3" i="16"/>
  <c r="J3" i="16"/>
  <c r="AT3" i="16"/>
  <c r="BW3" i="16"/>
  <c r="AW3" i="16"/>
  <c r="V3" i="16"/>
  <c r="BV3" i="16"/>
  <c r="AR3" i="16"/>
  <c r="N3" i="16"/>
  <c r="BU3" i="16"/>
  <c r="AQ3" i="16"/>
  <c r="M3" i="16"/>
  <c r="BG3" i="16"/>
  <c r="AB3" i="16"/>
  <c r="AX3" i="16"/>
  <c r="CF3" i="16"/>
  <c r="X3" i="16"/>
  <c r="BS3" i="16"/>
  <c r="Z3" i="16"/>
  <c r="BR3" i="16"/>
  <c r="Y3" i="16"/>
  <c r="BP3" i="16"/>
  <c r="U3" i="16"/>
  <c r="AY3" i="16"/>
  <c r="BT3" i="16"/>
  <c r="P3" i="16"/>
  <c r="BL3" i="16"/>
  <c r="E3" i="16"/>
  <c r="BQ3" i="16" s="1"/>
  <c r="CH3" i="16"/>
  <c r="CC3" i="16"/>
  <c r="CI3" i="16"/>
  <c r="AP3" i="16"/>
  <c r="BA3" i="16"/>
  <c r="AS3" i="16"/>
  <c r="AN3" i="16"/>
  <c r="BY3" i="16"/>
  <c r="BF3" i="16"/>
  <c r="BB3" i="16"/>
  <c r="BH3" i="16"/>
  <c r="BC3" i="16"/>
  <c r="AK3" i="16"/>
  <c r="AL3" i="16"/>
  <c r="BX3" i="16"/>
  <c r="AE3" i="16"/>
  <c r="S146" i="16"/>
  <c r="CC146" i="16"/>
  <c r="AG146" i="16"/>
  <c r="I146" i="16"/>
  <c r="M146" i="16"/>
  <c r="CB146" i="16"/>
  <c r="BL146" i="16"/>
  <c r="AD146" i="16"/>
  <c r="BC146" i="16"/>
  <c r="Q146" i="16"/>
  <c r="Y146" i="16"/>
  <c r="AR146" i="16"/>
  <c r="BZ146" i="16"/>
  <c r="T146" i="16"/>
  <c r="CF146" i="16"/>
  <c r="E146" i="16"/>
  <c r="BQ146" i="16" s="1"/>
  <c r="BH146" i="16"/>
  <c r="BI146" i="16"/>
  <c r="AI146" i="16"/>
  <c r="AL146" i="16"/>
  <c r="BD146" i="16"/>
  <c r="T142" i="16" l="1"/>
  <c r="P142" i="16"/>
  <c r="Q142" i="16"/>
  <c r="L146" i="16"/>
  <c r="AQ41" i="16"/>
  <c r="Q41" i="16"/>
  <c r="BM142" i="16"/>
  <c r="AM142" i="16"/>
  <c r="BQ142" i="16"/>
  <c r="AX142" i="16"/>
  <c r="CB142" i="16"/>
  <c r="AO142" i="16"/>
  <c r="J142" i="16"/>
  <c r="AB142" i="16"/>
  <c r="AY142" i="16"/>
  <c r="CG142" i="16"/>
  <c r="AW142" i="16"/>
  <c r="R142" i="16"/>
  <c r="AQ142" i="16"/>
  <c r="F142" i="16"/>
  <c r="AN142" i="16"/>
  <c r="BS142" i="16"/>
  <c r="BL142" i="16"/>
  <c r="BP142" i="16"/>
  <c r="AL142" i="16"/>
  <c r="Y142" i="16"/>
  <c r="BK142" i="16"/>
  <c r="BU142" i="16"/>
  <c r="G142" i="16"/>
  <c r="BR142" i="16"/>
  <c r="AD142" i="16"/>
  <c r="L142" i="16"/>
  <c r="BF142" i="16"/>
  <c r="AT142" i="16"/>
  <c r="BJ142" i="16"/>
  <c r="CF142" i="16"/>
  <c r="V142" i="16"/>
  <c r="AE142" i="16"/>
  <c r="AF142" i="16"/>
  <c r="BG142" i="16"/>
  <c r="AS142" i="16"/>
  <c r="BN142" i="16"/>
  <c r="I142" i="16"/>
  <c r="BH142" i="16"/>
  <c r="AC142" i="16"/>
  <c r="CA142" i="16"/>
  <c r="AI142" i="16"/>
  <c r="N142" i="16"/>
  <c r="S142" i="16"/>
  <c r="CE142" i="16"/>
  <c r="CC142" i="16"/>
  <c r="AA142" i="16"/>
  <c r="X142" i="16"/>
  <c r="AU142" i="16"/>
  <c r="BC142" i="16"/>
  <c r="BA142" i="16"/>
  <c r="AK142" i="16"/>
  <c r="AP142" i="16"/>
  <c r="BV142" i="16"/>
  <c r="BT142" i="16"/>
  <c r="H142" i="16"/>
  <c r="CH142" i="16"/>
  <c r="BO142" i="16"/>
  <c r="AH146" i="16"/>
  <c r="BW142" i="16"/>
  <c r="BL41" i="16"/>
  <c r="Z146" i="16"/>
  <c r="AG142" i="16"/>
  <c r="U146" i="16"/>
  <c r="BZ142" i="16"/>
  <c r="K142" i="16"/>
  <c r="AK26" i="16"/>
  <c r="AE26" i="16"/>
  <c r="Y26" i="16"/>
  <c r="W26" i="16"/>
  <c r="L26" i="16"/>
  <c r="BG26" i="16"/>
  <c r="CH26" i="16"/>
  <c r="BN26" i="16"/>
  <c r="V26" i="16"/>
  <c r="J26" i="16"/>
  <c r="AN26" i="16"/>
  <c r="AY26" i="16"/>
  <c r="BV26" i="16"/>
  <c r="K26" i="16"/>
  <c r="G26" i="16"/>
  <c r="BT26" i="16"/>
  <c r="BA26" i="16"/>
  <c r="I26" i="16"/>
  <c r="AI26" i="16"/>
  <c r="CE26" i="16"/>
  <c r="Z26" i="16"/>
  <c r="BB26" i="16"/>
  <c r="R26" i="16"/>
  <c r="BI26" i="16"/>
  <c r="BF26" i="16"/>
  <c r="H26" i="16"/>
  <c r="P26" i="16"/>
  <c r="CG26" i="16"/>
  <c r="AB26" i="16"/>
  <c r="CC26" i="16"/>
  <c r="AW26" i="16"/>
  <c r="BW26" i="16"/>
  <c r="AM26" i="16"/>
  <c r="AC26" i="16"/>
  <c r="AZ26" i="16"/>
  <c r="BR26" i="16"/>
  <c r="BJ26" i="16"/>
  <c r="AF26" i="16"/>
  <c r="BK26" i="16"/>
  <c r="Q26" i="16"/>
  <c r="BE26" i="16"/>
  <c r="F26" i="16"/>
  <c r="BM26" i="16"/>
  <c r="CF26" i="16"/>
  <c r="BP26" i="16"/>
  <c r="AV26" i="16"/>
  <c r="BQ26" i="16"/>
  <c r="BO26" i="16"/>
  <c r="BX26" i="16"/>
  <c r="AD26" i="16"/>
  <c r="AO26" i="16"/>
  <c r="AJ26" i="16"/>
  <c r="X26" i="16"/>
  <c r="J41" i="16"/>
  <c r="AK146" i="16"/>
  <c r="AS146" i="16"/>
  <c r="AJ142" i="16"/>
  <c r="AV142" i="16"/>
  <c r="AQ26" i="16"/>
  <c r="BE41" i="16"/>
  <c r="BY146" i="16"/>
  <c r="Z142" i="16"/>
  <c r="J146" i="16"/>
  <c r="BX142" i="16"/>
  <c r="BZ26" i="16"/>
  <c r="BX41" i="16"/>
  <c r="M142" i="16"/>
  <c r="AZ142" i="16"/>
  <c r="BE142" i="16"/>
  <c r="W142" i="16"/>
  <c r="CJ38" i="16"/>
  <c r="O146" i="16"/>
  <c r="BW146" i="16"/>
  <c r="BX146" i="16"/>
  <c r="AA146" i="16"/>
  <c r="BS146" i="16"/>
  <c r="K146" i="16"/>
  <c r="V146" i="16"/>
  <c r="AQ146" i="16"/>
  <c r="AJ146" i="16"/>
  <c r="H146" i="16"/>
  <c r="BJ146" i="16"/>
  <c r="BU146" i="16"/>
  <c r="CG146" i="16"/>
  <c r="BT146" i="16"/>
  <c r="BK146" i="16"/>
  <c r="BR146" i="16"/>
  <c r="BG146" i="16"/>
  <c r="AX146" i="16"/>
  <c r="AF146" i="16"/>
  <c r="X146" i="16"/>
  <c r="BF146" i="16"/>
  <c r="AB146" i="16"/>
  <c r="CA146" i="16"/>
  <c r="CE146" i="16"/>
  <c r="AW146" i="16"/>
  <c r="AY146" i="16"/>
  <c r="BP146" i="16"/>
  <c r="CD146" i="16"/>
  <c r="BN146" i="16"/>
  <c r="CI146" i="16"/>
  <c r="AV146" i="16"/>
  <c r="G146" i="16"/>
  <c r="F146" i="16"/>
  <c r="W146" i="16"/>
  <c r="BM146" i="16"/>
  <c r="AP146" i="16"/>
  <c r="R146" i="16"/>
  <c r="AT146" i="16"/>
  <c r="CH146" i="16"/>
  <c r="BV146" i="16"/>
  <c r="BE146" i="16"/>
  <c r="AU146" i="16"/>
  <c r="AM146" i="16"/>
  <c r="AZ146" i="16"/>
  <c r="BO146" i="16"/>
  <c r="BB146" i="16"/>
  <c r="AE146" i="16"/>
  <c r="AN146" i="16"/>
  <c r="P146" i="16"/>
  <c r="AC146" i="16"/>
  <c r="N146" i="16"/>
  <c r="BA146" i="16"/>
  <c r="U142" i="16"/>
  <c r="AR142" i="16"/>
  <c r="CI142" i="16"/>
  <c r="AF41" i="16"/>
  <c r="AJ41" i="16"/>
  <c r="Y41" i="16"/>
  <c r="BB41" i="16"/>
  <c r="V41" i="16"/>
  <c r="AS41" i="16"/>
  <c r="P41" i="16"/>
  <c r="AE41" i="16"/>
  <c r="BS41" i="16"/>
  <c r="BV41" i="16"/>
  <c r="L41" i="16"/>
  <c r="H41" i="16"/>
  <c r="AH41" i="16"/>
  <c r="G41" i="16"/>
  <c r="AN41" i="16"/>
  <c r="BO41" i="16"/>
  <c r="BT41" i="16"/>
  <c r="BU41" i="16"/>
  <c r="CF41" i="16"/>
  <c r="U41" i="16"/>
  <c r="BR41" i="16"/>
  <c r="AP41" i="16"/>
  <c r="AV41" i="16"/>
  <c r="CC41" i="16"/>
  <c r="AD41" i="16"/>
  <c r="X41" i="16"/>
  <c r="BA41" i="16"/>
  <c r="BM41" i="16"/>
  <c r="AA41" i="16"/>
  <c r="W41" i="16"/>
  <c r="AZ41" i="16"/>
  <c r="O41" i="16"/>
  <c r="BK41" i="16"/>
  <c r="AC41" i="16"/>
  <c r="T41" i="16"/>
  <c r="Z41" i="16"/>
  <c r="BG41" i="16"/>
  <c r="BH41" i="16"/>
  <c r="CB41" i="16"/>
  <c r="AX41" i="16"/>
  <c r="CI41" i="16"/>
  <c r="CE41" i="16"/>
  <c r="N41" i="16"/>
  <c r="AI41" i="16"/>
  <c r="AT41" i="16"/>
  <c r="I41" i="16"/>
  <c r="CG41" i="16"/>
  <c r="BJ41" i="16"/>
  <c r="CH41" i="16"/>
  <c r="BY41" i="16"/>
  <c r="AY41" i="16"/>
  <c r="BF41" i="16"/>
  <c r="K41" i="16"/>
  <c r="CD142" i="16"/>
  <c r="BY142" i="16"/>
  <c r="BN41" i="16"/>
  <c r="CJ137" i="16"/>
  <c r="O142" i="16"/>
  <c r="F41" i="16"/>
  <c r="AO146" i="16"/>
  <c r="BB142" i="16"/>
  <c r="BS26" i="16"/>
  <c r="O26" i="16"/>
  <c r="AK41" i="16"/>
  <c r="BY27" i="16"/>
  <c r="AX27" i="16"/>
  <c r="AB27" i="16"/>
  <c r="G27" i="16"/>
  <c r="BH83" i="16"/>
  <c r="CI83" i="16"/>
  <c r="CG83" i="16"/>
  <c r="AJ83" i="16"/>
  <c r="CF83" i="16"/>
  <c r="AD149" i="16"/>
  <c r="AS149" i="16"/>
  <c r="CH125" i="16"/>
  <c r="J125" i="16"/>
  <c r="AB42" i="16"/>
  <c r="AC42" i="16"/>
  <c r="AA42" i="16"/>
  <c r="BF42" i="16"/>
  <c r="AW102" i="16"/>
  <c r="BZ102" i="16"/>
  <c r="U102" i="16"/>
  <c r="AI102" i="16"/>
  <c r="H102" i="16"/>
  <c r="CJ102" i="16" s="1"/>
  <c r="AZ102" i="16"/>
  <c r="BO77" i="16"/>
  <c r="K77" i="16"/>
  <c r="Y77" i="16"/>
  <c r="CF77" i="16"/>
  <c r="CI77" i="16"/>
  <c r="BN77" i="16"/>
  <c r="AJ69" i="16"/>
  <c r="AT69" i="16"/>
  <c r="BJ69" i="16"/>
  <c r="AP149" i="16"/>
  <c r="BK149" i="16"/>
  <c r="O149" i="16"/>
  <c r="BU149" i="16"/>
  <c r="BJ149" i="16"/>
  <c r="CF125" i="16"/>
  <c r="BB125" i="16"/>
  <c r="CG125" i="16"/>
  <c r="G125" i="16"/>
  <c r="BA125" i="16"/>
  <c r="BE125" i="16"/>
  <c r="O69" i="16"/>
  <c r="AF69" i="16"/>
  <c r="I69" i="16"/>
  <c r="CI69" i="16"/>
  <c r="T69" i="16"/>
  <c r="CE69" i="16"/>
  <c r="J149" i="16"/>
  <c r="X149" i="16"/>
  <c r="V149" i="16"/>
  <c r="BG125" i="16"/>
  <c r="AK125" i="16"/>
  <c r="BJ125" i="16"/>
  <c r="BM125" i="16"/>
  <c r="CA42" i="16"/>
  <c r="AK42" i="16"/>
  <c r="BV42" i="16"/>
  <c r="AM42" i="16"/>
  <c r="CF69" i="16"/>
  <c r="AG69" i="16"/>
  <c r="AC69" i="16"/>
  <c r="AQ148" i="16"/>
  <c r="AA3" i="16"/>
  <c r="BO3" i="16"/>
  <c r="BJ3" i="16"/>
  <c r="BS27" i="16"/>
  <c r="L27" i="16"/>
  <c r="AG27" i="16"/>
  <c r="AQ27" i="16"/>
  <c r="AT55" i="16"/>
  <c r="BT55" i="16"/>
  <c r="CE55" i="16"/>
  <c r="BL148" i="16"/>
  <c r="AE148" i="16"/>
  <c r="AH148" i="16"/>
  <c r="BA138" i="16"/>
  <c r="Y138" i="16"/>
  <c r="AR138" i="16"/>
  <c r="BO83" i="16"/>
  <c r="T83" i="16"/>
  <c r="X83" i="16"/>
  <c r="AL83" i="16"/>
  <c r="W133" i="16"/>
  <c r="BM133" i="16"/>
  <c r="BV149" i="16"/>
  <c r="Y149" i="16"/>
  <c r="AY149" i="16"/>
  <c r="BG149" i="16"/>
  <c r="P125" i="16"/>
  <c r="W125" i="16"/>
  <c r="BL125" i="16"/>
  <c r="AR125" i="16"/>
  <c r="S137" i="16"/>
  <c r="L137" i="16"/>
  <c r="BD147" i="16"/>
  <c r="BU147" i="16"/>
  <c r="AR147" i="16"/>
  <c r="BB147" i="16"/>
  <c r="BA72" i="16"/>
  <c r="AF72" i="16"/>
  <c r="AN72" i="16"/>
  <c r="BT72" i="16"/>
  <c r="K42" i="16"/>
  <c r="AL42" i="16"/>
  <c r="AS42" i="16"/>
  <c r="AB118" i="16"/>
  <c r="AZ118" i="16"/>
  <c r="BA118" i="16"/>
  <c r="AI118" i="16"/>
  <c r="I92" i="16"/>
  <c r="CJ92" i="16" s="1"/>
  <c r="AY92" i="16"/>
  <c r="O92" i="16"/>
  <c r="AV102" i="16"/>
  <c r="AS102" i="16"/>
  <c r="CI102" i="16"/>
  <c r="BQ102" i="16"/>
  <c r="BY77" i="16"/>
  <c r="BX77" i="16"/>
  <c r="O77" i="16"/>
  <c r="BH69" i="16"/>
  <c r="CD69" i="16"/>
  <c r="AA69" i="16"/>
  <c r="BW27" i="16"/>
  <c r="BK148" i="16"/>
  <c r="AF83" i="16"/>
  <c r="BA83" i="16"/>
  <c r="BU83" i="16"/>
  <c r="AM149" i="16"/>
  <c r="BQ149" i="16"/>
  <c r="AW125" i="16"/>
  <c r="F125" i="16"/>
  <c r="BW42" i="16"/>
  <c r="CI42" i="16"/>
  <c r="CD102" i="16"/>
  <c r="AK102" i="16"/>
  <c r="AC102" i="16"/>
  <c r="Y102" i="16"/>
  <c r="CH77" i="16"/>
  <c r="AF77" i="16"/>
  <c r="CG69" i="16"/>
  <c r="H69" i="16"/>
  <c r="BU69" i="16"/>
  <c r="AN69" i="16"/>
  <c r="U125" i="16"/>
  <c r="I3" i="16"/>
  <c r="BU27" i="16"/>
  <c r="BK27" i="16"/>
  <c r="Y55" i="16"/>
  <c r="BP148" i="16"/>
  <c r="BY83" i="16"/>
  <c r="BB83" i="16"/>
  <c r="CD83" i="16"/>
  <c r="BM149" i="16"/>
  <c r="CF149" i="16"/>
  <c r="Z125" i="16"/>
  <c r="P147" i="16"/>
  <c r="CC72" i="16"/>
  <c r="BY42" i="16"/>
  <c r="BL118" i="16"/>
  <c r="CI118" i="16"/>
  <c r="AY102" i="16"/>
  <c r="CE77" i="16"/>
  <c r="J77" i="16"/>
  <c r="CJ77" i="16" s="1"/>
  <c r="AN77" i="16"/>
  <c r="BD69" i="16"/>
  <c r="L69" i="16"/>
  <c r="BG69" i="16"/>
  <c r="P69" i="16"/>
  <c r="BM3" i="16"/>
  <c r="BN3" i="16"/>
  <c r="G3" i="16"/>
  <c r="BR27" i="16"/>
  <c r="P148" i="16"/>
  <c r="BK83" i="16"/>
  <c r="Q149" i="16"/>
  <c r="K149" i="16"/>
  <c r="Q125" i="16"/>
  <c r="BS125" i="16"/>
  <c r="BM147" i="16"/>
  <c r="BH147" i="16"/>
  <c r="J147" i="16"/>
  <c r="CJ147" i="16" s="1"/>
  <c r="AI147" i="16"/>
  <c r="O42" i="16"/>
  <c r="AO77" i="16"/>
  <c r="F3" i="16"/>
  <c r="AD3" i="16"/>
  <c r="AI3" i="16"/>
  <c r="F27" i="16"/>
  <c r="AN27" i="16"/>
  <c r="CA27" i="16"/>
  <c r="T27" i="16"/>
  <c r="T55" i="16"/>
  <c r="BR55" i="16"/>
  <c r="AO55" i="16"/>
  <c r="BI55" i="16"/>
  <c r="AS148" i="16"/>
  <c r="BB148" i="16"/>
  <c r="G148" i="16"/>
  <c r="CJ148" i="16" s="1"/>
  <c r="BL83" i="16"/>
  <c r="AI83" i="16"/>
  <c r="CH83" i="16"/>
  <c r="P83" i="16"/>
  <c r="AV149" i="16"/>
  <c r="CA149" i="16"/>
  <c r="R149" i="16"/>
  <c r="AI149" i="16"/>
  <c r="BF125" i="16"/>
  <c r="BU125" i="16"/>
  <c r="AI125" i="16"/>
  <c r="BE147" i="16"/>
  <c r="O147" i="16"/>
  <c r="L147" i="16"/>
  <c r="AD147" i="16"/>
  <c r="AX72" i="16"/>
  <c r="BU72" i="16"/>
  <c r="AG72" i="16"/>
  <c r="N72" i="16"/>
  <c r="AB72" i="16"/>
  <c r="BX42" i="16"/>
  <c r="BM42" i="16"/>
  <c r="S42" i="16"/>
  <c r="CC118" i="16"/>
  <c r="AV118" i="16"/>
  <c r="Q118" i="16"/>
  <c r="J118" i="16"/>
  <c r="Z102" i="16"/>
  <c r="AQ102" i="16"/>
  <c r="BF102" i="16"/>
  <c r="AU102" i="16"/>
  <c r="BD77" i="16"/>
  <c r="AH77" i="16"/>
  <c r="BI77" i="16"/>
  <c r="BF69" i="16"/>
  <c r="CC69" i="16"/>
  <c r="BQ69" i="16"/>
  <c r="BL69" i="16"/>
  <c r="AZ3" i="16"/>
  <c r="AH27" i="16"/>
  <c r="AP83" i="16"/>
  <c r="S149" i="16"/>
  <c r="AX125" i="16"/>
  <c r="Y147" i="16"/>
  <c r="AY72" i="16"/>
  <c r="T42" i="16"/>
  <c r="AG118" i="16"/>
  <c r="BG102" i="16"/>
  <c r="CA69" i="16"/>
  <c r="AW27" i="16"/>
  <c r="AC3" i="16"/>
  <c r="BG27" i="16"/>
  <c r="BN27" i="16"/>
  <c r="AU55" i="16"/>
  <c r="I55" i="16"/>
  <c r="CJ55" i="16" s="1"/>
  <c r="M148" i="16"/>
  <c r="BI148" i="16"/>
  <c r="BN83" i="16"/>
  <c r="CB149" i="16"/>
  <c r="CE149" i="16"/>
  <c r="BV125" i="16"/>
  <c r="R125" i="16"/>
  <c r="BO125" i="16"/>
  <c r="BA147" i="16"/>
  <c r="BY147" i="16"/>
  <c r="W72" i="16"/>
  <c r="X42" i="16"/>
  <c r="BT42" i="16"/>
  <c r="BC118" i="16"/>
  <c r="BH118" i="16"/>
  <c r="AH102" i="16"/>
  <c r="AD102" i="16"/>
  <c r="AU3" i="16"/>
  <c r="H3" i="16"/>
  <c r="AJ27" i="16"/>
  <c r="N27" i="16"/>
  <c r="Q27" i="16"/>
  <c r="AL55" i="16"/>
  <c r="AV55" i="16"/>
  <c r="AJ55" i="16"/>
  <c r="Q148" i="16"/>
  <c r="AF148" i="16"/>
  <c r="W148" i="16"/>
  <c r="G83" i="16"/>
  <c r="Q83" i="16"/>
  <c r="BA149" i="16"/>
  <c r="Z149" i="16"/>
  <c r="I149" i="16"/>
  <c r="AF125" i="16"/>
  <c r="X125" i="16"/>
  <c r="Y125" i="16"/>
  <c r="BR147" i="16"/>
  <c r="CA147" i="16"/>
  <c r="Q147" i="16"/>
  <c r="K72" i="16"/>
  <c r="CJ72" i="16" s="1"/>
  <c r="CH72" i="16"/>
  <c r="AM72" i="16"/>
  <c r="Z42" i="16"/>
  <c r="P42" i="16"/>
  <c r="AQ118" i="16"/>
  <c r="AP118" i="16"/>
  <c r="CH118" i="16"/>
  <c r="BA102" i="16"/>
  <c r="CE102" i="16"/>
  <c r="CG77" i="16"/>
  <c r="AW77" i="16"/>
  <c r="AA77" i="16"/>
  <c r="BE69" i="16"/>
  <c r="J69" i="16"/>
  <c r="AO69" i="16"/>
  <c r="R3" i="16"/>
  <c r="CD3" i="16"/>
  <c r="BK3" i="16"/>
  <c r="AY27" i="16"/>
  <c r="BH27" i="16"/>
  <c r="BL27" i="16"/>
  <c r="AM27" i="16"/>
  <c r="BA55" i="16"/>
  <c r="P55" i="16"/>
  <c r="R148" i="16"/>
  <c r="BQ148" i="16"/>
  <c r="AZ148" i="16"/>
  <c r="BC138" i="16"/>
  <c r="AW138" i="16"/>
  <c r="BH138" i="16"/>
  <c r="BP138" i="16"/>
  <c r="BV138" i="16"/>
  <c r="AS138" i="16"/>
  <c r="I138" i="16"/>
  <c r="Z83" i="16"/>
  <c r="AR83" i="16"/>
  <c r="AQ83" i="16"/>
  <c r="BA133" i="16"/>
  <c r="CJ133" i="16" s="1"/>
  <c r="BF133" i="16"/>
  <c r="CI133" i="16"/>
  <c r="BN149" i="16"/>
  <c r="CD149" i="16"/>
  <c r="AZ149" i="16"/>
  <c r="AF149" i="16"/>
  <c r="AL125" i="16"/>
  <c r="BX125" i="16"/>
  <c r="CA125" i="16"/>
  <c r="AU125" i="16"/>
  <c r="BL137" i="16"/>
  <c r="AW137" i="16"/>
  <c r="CA137" i="16"/>
  <c r="AE137" i="16"/>
  <c r="BM137" i="16"/>
  <c r="J137" i="16"/>
  <c r="BI147" i="16"/>
  <c r="R147" i="16"/>
  <c r="BF147" i="16"/>
  <c r="AO147" i="16"/>
  <c r="U72" i="16"/>
  <c r="AC72" i="16"/>
  <c r="BZ72" i="16"/>
  <c r="BI72" i="16"/>
  <c r="W42" i="16"/>
  <c r="BB42" i="16"/>
  <c r="AT42" i="16"/>
  <c r="AT118" i="16"/>
  <c r="BB118" i="16"/>
  <c r="BO118" i="16"/>
  <c r="BQ92" i="16"/>
  <c r="CB92" i="16"/>
  <c r="AB92" i="16"/>
  <c r="AS92" i="16"/>
  <c r="Q92" i="16"/>
  <c r="AD92" i="16"/>
  <c r="W92" i="16"/>
  <c r="BC102" i="16"/>
  <c r="T102" i="16"/>
  <c r="BU77" i="16"/>
  <c r="AX77" i="16"/>
  <c r="AZ77" i="16"/>
  <c r="AL69" i="16"/>
  <c r="Y69" i="16"/>
  <c r="AQ69" i="16"/>
  <c r="BM69" i="16"/>
  <c r="BZ3" i="16"/>
  <c r="AV3" i="16"/>
  <c r="W3" i="16"/>
  <c r="AK27" i="16"/>
  <c r="O27" i="16"/>
  <c r="R27" i="16"/>
  <c r="BI27" i="16"/>
  <c r="CA55" i="16"/>
  <c r="BB55" i="16"/>
  <c r="BH55" i="16"/>
  <c r="N55" i="16"/>
  <c r="BL55" i="16"/>
  <c r="W55" i="16"/>
  <c r="Z148" i="16"/>
  <c r="AD148" i="16"/>
  <c r="AI148" i="16"/>
  <c r="BZ148" i="16"/>
  <c r="AK83" i="16"/>
  <c r="BR83" i="16"/>
  <c r="M149" i="16"/>
  <c r="AJ149" i="16"/>
  <c r="CH149" i="16"/>
  <c r="BC149" i="16"/>
  <c r="BZ125" i="16"/>
  <c r="T125" i="16"/>
  <c r="S125" i="16"/>
  <c r="BQ125" i="16"/>
  <c r="BS147" i="16"/>
  <c r="CF147" i="16"/>
  <c r="Z147" i="16"/>
  <c r="W147" i="16"/>
  <c r="CB42" i="16"/>
  <c r="U42" i="16"/>
  <c r="BU42" i="16"/>
  <c r="S118" i="16"/>
  <c r="AM118" i="16"/>
  <c r="P118" i="16"/>
  <c r="K118" i="16"/>
  <c r="AH118" i="16"/>
  <c r="AX118" i="16"/>
  <c r="BM102" i="16"/>
  <c r="BL102" i="16"/>
  <c r="V102" i="16"/>
  <c r="AC77" i="16"/>
  <c r="L77" i="16"/>
  <c r="CA77" i="16"/>
  <c r="AW69" i="16"/>
  <c r="CH69" i="16"/>
  <c r="BV69" i="16"/>
  <c r="F69" i="16"/>
  <c r="AO3" i="16"/>
  <c r="T3" i="16"/>
  <c r="O3" i="16"/>
  <c r="BB38" i="16"/>
  <c r="AU38" i="16"/>
  <c r="BU38" i="16"/>
  <c r="BW38" i="16"/>
  <c r="CF38" i="16"/>
  <c r="BN38" i="16"/>
  <c r="AS27" i="16"/>
  <c r="I27" i="16"/>
  <c r="BT27" i="16"/>
  <c r="AY55" i="16"/>
  <c r="BF55" i="16"/>
  <c r="BW55" i="16"/>
  <c r="BY148" i="16"/>
  <c r="T148" i="16"/>
  <c r="U148" i="16"/>
  <c r="Z138" i="16"/>
  <c r="H138" i="16"/>
  <c r="CD138" i="16"/>
  <c r="F138" i="16"/>
  <c r="M83" i="16"/>
  <c r="CJ83" i="16" s="1"/>
  <c r="Y83" i="16"/>
  <c r="BC83" i="16"/>
  <c r="BT133" i="16"/>
  <c r="AM133" i="16"/>
  <c r="CE133" i="16"/>
  <c r="CC133" i="16"/>
  <c r="BO149" i="16"/>
  <c r="BS149" i="16"/>
  <c r="BH149" i="16"/>
  <c r="F149" i="16"/>
  <c r="BN125" i="16"/>
  <c r="AH125" i="16"/>
  <c r="CB125" i="16"/>
  <c r="BX137" i="16"/>
  <c r="CG137" i="16"/>
  <c r="AD137" i="16"/>
  <c r="P137" i="16"/>
  <c r="N147" i="16"/>
  <c r="BC147" i="16"/>
  <c r="AZ147" i="16"/>
  <c r="BQ147" i="16"/>
  <c r="BP72" i="16"/>
  <c r="BM72" i="16"/>
  <c r="BK72" i="16"/>
  <c r="AR42" i="16"/>
  <c r="AX42" i="16"/>
  <c r="V42" i="16"/>
  <c r="AV42" i="16"/>
  <c r="BN118" i="16"/>
  <c r="AC118" i="16"/>
  <c r="G118" i="16"/>
  <c r="O118" i="16"/>
  <c r="BY92" i="16"/>
  <c r="S92" i="16"/>
  <c r="BJ92" i="16"/>
  <c r="Y92" i="16"/>
  <c r="S102" i="16"/>
  <c r="AM102" i="16"/>
  <c r="J102" i="16"/>
  <c r="AT77" i="16"/>
  <c r="BM77" i="16"/>
  <c r="Q77" i="16"/>
  <c r="BA77" i="16"/>
  <c r="M69" i="16"/>
  <c r="V69" i="16"/>
  <c r="AR69" i="16"/>
  <c r="AX69" i="16"/>
  <c r="AN149" i="16"/>
  <c r="N149" i="16"/>
  <c r="BP125" i="16"/>
  <c r="BW125" i="16"/>
  <c r="N125" i="16"/>
  <c r="AY42" i="16"/>
  <c r="BS42" i="16"/>
  <c r="S69" i="16"/>
  <c r="BP69" i="16"/>
  <c r="BZ69" i="16"/>
  <c r="BT69" i="16"/>
  <c r="AE149" i="16"/>
  <c r="AB149" i="16"/>
  <c r="AU42" i="16"/>
  <c r="BE42" i="16"/>
  <c r="AJ3" i="16"/>
  <c r="L3" i="16"/>
  <c r="S3" i="16"/>
  <c r="AF3" i="16"/>
  <c r="CG3" i="16"/>
  <c r="AG3" i="16"/>
  <c r="BZ27" i="16"/>
  <c r="J27" i="16"/>
  <c r="BE27" i="16"/>
  <c r="Y148" i="16"/>
  <c r="BS148" i="16"/>
  <c r="J148" i="16"/>
  <c r="L148" i="16"/>
  <c r="CH148" i="16"/>
  <c r="AY83" i="16"/>
  <c r="V83" i="16"/>
  <c r="AD83" i="16"/>
  <c r="AH149" i="16"/>
  <c r="AR149" i="16"/>
  <c r="AX149" i="16"/>
  <c r="BY125" i="16"/>
  <c r="I125" i="16"/>
  <c r="AP125" i="16"/>
  <c r="BJ42" i="16"/>
  <c r="H42" i="16"/>
  <c r="CJ42" i="16" s="1"/>
  <c r="R42" i="16"/>
  <c r="BT102" i="16"/>
  <c r="BS102" i="16"/>
  <c r="AO102" i="16"/>
  <c r="BJ102" i="16"/>
  <c r="AM77" i="16"/>
  <c r="CC77" i="16"/>
  <c r="R77" i="16"/>
  <c r="S77" i="16"/>
  <c r="W69" i="16"/>
  <c r="AP69" i="16"/>
  <c r="G69" i="16"/>
  <c r="Q69" i="16"/>
  <c r="AL149" i="16"/>
  <c r="AO149" i="16"/>
  <c r="BW149" i="16"/>
  <c r="BT149" i="16"/>
  <c r="BI125" i="16"/>
  <c r="AZ125" i="16"/>
  <c r="BT125" i="16"/>
  <c r="BI42" i="16"/>
  <c r="AF42" i="16"/>
  <c r="CH42" i="16"/>
  <c r="BZ42" i="16"/>
  <c r="BQ42" i="16"/>
  <c r="BA42" i="16"/>
  <c r="AI42" i="16"/>
  <c r="X69" i="16"/>
  <c r="AS69" i="16"/>
  <c r="AH69" i="16"/>
  <c r="AM69" i="16"/>
  <c r="D89" i="16"/>
  <c r="AK88" i="10"/>
  <c r="V88" i="10"/>
  <c r="CF49" i="16"/>
  <c r="AU49" i="16"/>
  <c r="BJ49" i="16"/>
  <c r="BY49" i="16"/>
  <c r="I49" i="16"/>
  <c r="CD49" i="16"/>
  <c r="AG49" i="16"/>
  <c r="BB49" i="16"/>
  <c r="CA49" i="16"/>
  <c r="R49" i="16"/>
  <c r="AC49" i="16"/>
  <c r="AE49" i="16"/>
  <c r="AL49" i="16"/>
  <c r="BP49" i="16"/>
  <c r="J49" i="16"/>
  <c r="H49" i="16"/>
  <c r="BZ49" i="16"/>
  <c r="BO49" i="16"/>
  <c r="CB49" i="16"/>
  <c r="BS49" i="16"/>
  <c r="AK49" i="16"/>
  <c r="BL49" i="16"/>
  <c r="AS49" i="16"/>
  <c r="BX49" i="16"/>
  <c r="AF49" i="16"/>
  <c r="P49" i="16"/>
  <c r="AJ49" i="16"/>
  <c r="BU49" i="16"/>
  <c r="BR49" i="16"/>
  <c r="BH49" i="16"/>
  <c r="BT49" i="16"/>
  <c r="AR49" i="16"/>
  <c r="X49" i="16"/>
  <c r="V49" i="16"/>
  <c r="O49" i="16"/>
  <c r="AY49" i="16"/>
  <c r="CH49" i="16"/>
  <c r="BE49" i="16"/>
  <c r="AX49" i="16"/>
  <c r="CG49" i="16"/>
  <c r="AD49" i="16"/>
  <c r="AW49" i="16"/>
  <c r="BD49" i="16"/>
  <c r="CE49" i="16"/>
  <c r="BW49" i="16"/>
  <c r="BQ49" i="16"/>
  <c r="U49" i="16"/>
  <c r="AM49" i="16"/>
  <c r="L49" i="16"/>
  <c r="BK49" i="16"/>
  <c r="CI49" i="16"/>
  <c r="Q49" i="16"/>
  <c r="BV49" i="16"/>
  <c r="G49" i="16"/>
  <c r="W49" i="16"/>
  <c r="AP49" i="16"/>
  <c r="CC49" i="16"/>
  <c r="AN49" i="16"/>
  <c r="Z49" i="16"/>
  <c r="S49" i="16"/>
  <c r="AV49" i="16"/>
  <c r="AH49" i="16"/>
  <c r="N49" i="16"/>
  <c r="M49" i="16"/>
  <c r="F49" i="16"/>
  <c r="BC49" i="16"/>
  <c r="BA49" i="16"/>
  <c r="AA49" i="16"/>
  <c r="BI49" i="16"/>
  <c r="BN49" i="16"/>
  <c r="AQ49" i="16"/>
  <c r="T49" i="16"/>
  <c r="BM49" i="16"/>
  <c r="AT49" i="16"/>
  <c r="AO49" i="16"/>
  <c r="K49" i="16"/>
  <c r="BG49" i="16"/>
  <c r="AB49" i="16"/>
  <c r="Y49" i="16"/>
  <c r="BF49" i="16"/>
  <c r="AI49" i="16"/>
  <c r="AZ49" i="16"/>
  <c r="BO19" i="16"/>
  <c r="AK19" i="16"/>
  <c r="P19" i="16"/>
  <c r="BH19" i="16"/>
  <c r="AP19" i="16"/>
  <c r="AZ19" i="16"/>
  <c r="L19" i="16"/>
  <c r="O19" i="16"/>
  <c r="R19" i="16"/>
  <c r="BR19" i="16"/>
  <c r="BP19" i="16"/>
  <c r="BX19" i="16"/>
  <c r="AG19" i="16"/>
  <c r="AO19" i="16"/>
  <c r="AL19" i="16"/>
  <c r="AD19" i="16"/>
  <c r="N19" i="16"/>
  <c r="BS19" i="16"/>
  <c r="J19" i="16"/>
  <c r="CD19" i="16"/>
  <c r="AA19" i="16"/>
  <c r="BN19" i="16"/>
  <c r="BD19" i="16"/>
  <c r="AV19" i="16"/>
  <c r="AS19" i="16"/>
  <c r="CE19" i="16"/>
  <c r="AB19" i="16"/>
  <c r="AU19" i="16"/>
  <c r="AN19" i="16"/>
  <c r="BI19" i="16"/>
  <c r="AT19" i="16"/>
  <c r="AI19" i="16"/>
  <c r="AM19" i="16"/>
  <c r="BF19" i="16"/>
  <c r="BT19" i="16"/>
  <c r="CH19" i="16"/>
  <c r="Q19" i="16"/>
  <c r="Z19" i="16"/>
  <c r="X19" i="16"/>
  <c r="AY19" i="16"/>
  <c r="BZ19" i="16"/>
  <c r="CI19" i="16"/>
  <c r="BL19" i="16"/>
  <c r="BK19" i="16"/>
  <c r="BC19" i="16"/>
  <c r="BE19" i="16"/>
  <c r="F19" i="16"/>
  <c r="AH19" i="16"/>
  <c r="I19" i="16"/>
  <c r="BU19" i="16"/>
  <c r="CF19" i="16"/>
  <c r="CA19" i="16"/>
  <c r="BY19" i="16"/>
  <c r="AQ19" i="16"/>
  <c r="V19" i="16"/>
  <c r="AJ19" i="16"/>
  <c r="U19" i="16"/>
  <c r="BA19" i="16"/>
  <c r="AC19" i="16"/>
  <c r="CG19" i="16"/>
  <c r="BQ19" i="16"/>
  <c r="S19" i="16"/>
  <c r="W19" i="16"/>
  <c r="BR144" i="16"/>
  <c r="AW19" i="16"/>
  <c r="AB144" i="16"/>
  <c r="CI144" i="16"/>
  <c r="J144" i="16"/>
  <c r="BK144" i="16"/>
  <c r="CB144" i="16"/>
  <c r="Y144" i="16"/>
  <c r="I144" i="16"/>
  <c r="BO144" i="16"/>
  <c r="BX144" i="16"/>
  <c r="BU144" i="16"/>
  <c r="AO144" i="16"/>
  <c r="BY144" i="16"/>
  <c r="W144" i="16"/>
  <c r="BH144" i="16"/>
  <c r="V144" i="16"/>
  <c r="BM144" i="16"/>
  <c r="BA144" i="16"/>
  <c r="S144" i="16"/>
  <c r="AJ144" i="16"/>
  <c r="AW144" i="16"/>
  <c r="BZ144" i="16"/>
  <c r="G144" i="16"/>
  <c r="H144" i="16"/>
  <c r="BN144" i="16"/>
  <c r="BD144" i="16"/>
  <c r="CD144" i="16"/>
  <c r="AU144" i="16"/>
  <c r="BT144" i="16"/>
  <c r="BS144" i="16"/>
  <c r="AF144" i="16"/>
  <c r="Z144" i="16"/>
  <c r="AX144" i="16"/>
  <c r="AP144" i="16"/>
  <c r="BP144" i="16"/>
  <c r="AV144" i="16"/>
  <c r="F144" i="16"/>
  <c r="L144" i="16"/>
  <c r="N144" i="16"/>
  <c r="BI144" i="16"/>
  <c r="BE144" i="16"/>
  <c r="BC144" i="16"/>
  <c r="AQ144" i="16"/>
  <c r="AC144" i="16"/>
  <c r="AH144" i="16"/>
  <c r="U144" i="16"/>
  <c r="AL144" i="16"/>
  <c r="BJ144" i="16"/>
  <c r="K144" i="16"/>
  <c r="BB144" i="16"/>
  <c r="BQ144" i="16"/>
  <c r="CC144" i="16"/>
  <c r="T144" i="16"/>
  <c r="M144" i="16"/>
  <c r="BL144" i="16"/>
  <c r="AM144" i="16"/>
  <c r="AD144" i="16"/>
  <c r="P144" i="16"/>
  <c r="BW144" i="16"/>
  <c r="R144" i="16"/>
  <c r="AZ144" i="16"/>
  <c r="AK144" i="16"/>
  <c r="AT144" i="16"/>
  <c r="CA144" i="16"/>
  <c r="BG144" i="16"/>
  <c r="O144" i="16"/>
  <c r="AY144" i="16"/>
  <c r="Q144" i="16"/>
  <c r="X144" i="16"/>
  <c r="Q40" i="16"/>
  <c r="BM40" i="16"/>
  <c r="L40" i="16"/>
  <c r="BB40" i="16"/>
  <c r="BV40" i="16"/>
  <c r="AF40" i="16"/>
  <c r="BS40" i="16"/>
  <c r="BA40" i="16"/>
  <c r="AY40" i="16"/>
  <c r="BL40" i="16"/>
  <c r="X40" i="16"/>
  <c r="BP40" i="16"/>
  <c r="AB40" i="16"/>
  <c r="AE40" i="16"/>
  <c r="BR40" i="16"/>
  <c r="BG40" i="16"/>
  <c r="BU40" i="16"/>
  <c r="AU40" i="16"/>
  <c r="BQ40" i="16"/>
  <c r="K40" i="16"/>
  <c r="AA40" i="16"/>
  <c r="CG40" i="16"/>
  <c r="AW40" i="16"/>
  <c r="BY40" i="16"/>
  <c r="CH40" i="16"/>
  <c r="AZ40" i="16"/>
  <c r="AJ40" i="16"/>
  <c r="BN40" i="16"/>
  <c r="BK40" i="16"/>
  <c r="N40" i="16"/>
  <c r="AD40" i="16"/>
  <c r="AO40" i="16"/>
  <c r="AN40" i="16"/>
  <c r="CD40" i="16"/>
  <c r="BT40" i="16"/>
  <c r="AP40" i="16"/>
  <c r="P40" i="16"/>
  <c r="AS40" i="16"/>
  <c r="M40" i="16"/>
  <c r="AT40" i="16"/>
  <c r="BJ40" i="16"/>
  <c r="J40" i="16"/>
  <c r="Y40" i="16"/>
  <c r="O40" i="16"/>
  <c r="I40" i="16"/>
  <c r="AR40" i="16"/>
  <c r="CI40" i="16"/>
  <c r="AC40" i="16"/>
  <c r="BI40" i="16"/>
  <c r="AV40" i="16"/>
  <c r="Z40" i="16"/>
  <c r="CF40" i="16"/>
  <c r="AM40" i="16"/>
  <c r="V40" i="16"/>
  <c r="BD40" i="16"/>
  <c r="BC40" i="16"/>
  <c r="BH40" i="16"/>
  <c r="BF40" i="16"/>
  <c r="AH40" i="16"/>
  <c r="H40" i="16"/>
  <c r="BX40" i="16"/>
  <c r="CA40" i="16"/>
  <c r="R40" i="16"/>
  <c r="CC40" i="16"/>
  <c r="G40" i="16"/>
  <c r="CB40" i="16"/>
  <c r="AQ40" i="16"/>
  <c r="F40" i="16"/>
  <c r="BO40" i="16"/>
  <c r="W40" i="16"/>
  <c r="T40" i="16"/>
  <c r="S40" i="16"/>
  <c r="AI40" i="16"/>
  <c r="BW40" i="16"/>
  <c r="BE40" i="16"/>
  <c r="AL40" i="16"/>
  <c r="AK40" i="16"/>
  <c r="AG40" i="16"/>
  <c r="BZ40" i="16"/>
  <c r="U40" i="16"/>
  <c r="M19" i="16"/>
  <c r="AF30" i="16"/>
  <c r="P30" i="16"/>
  <c r="CG30" i="16"/>
  <c r="K30" i="16"/>
  <c r="BY30" i="16"/>
  <c r="AT30" i="16"/>
  <c r="BN30" i="16"/>
  <c r="BU30" i="16"/>
  <c r="BJ30" i="16"/>
  <c r="BK30" i="16"/>
  <c r="CD30" i="16"/>
  <c r="BF30" i="16"/>
  <c r="BZ30" i="16"/>
  <c r="O30" i="16"/>
  <c r="BT30" i="16"/>
  <c r="AQ30" i="16"/>
  <c r="BC30" i="16"/>
  <c r="BL30" i="16"/>
  <c r="L30" i="16"/>
  <c r="AP30" i="16"/>
  <c r="I30" i="16"/>
  <c r="AD30" i="16"/>
  <c r="W30" i="16"/>
  <c r="BB30" i="16"/>
  <c r="BS30" i="16"/>
  <c r="T30" i="16"/>
  <c r="AE30" i="16"/>
  <c r="AK30" i="16"/>
  <c r="R30" i="16"/>
  <c r="H30" i="16"/>
  <c r="BM30" i="16"/>
  <c r="BD30" i="16"/>
  <c r="BO30" i="16"/>
  <c r="Z30" i="16"/>
  <c r="CC30" i="16"/>
  <c r="AR30" i="16"/>
  <c r="Y30" i="16"/>
  <c r="CB30" i="16"/>
  <c r="U30" i="16"/>
  <c r="BG30" i="16"/>
  <c r="BW30" i="16"/>
  <c r="X30" i="16"/>
  <c r="BA30" i="16"/>
  <c r="AI30" i="16"/>
  <c r="CF30" i="16"/>
  <c r="AC30" i="16"/>
  <c r="G30" i="16"/>
  <c r="AS30" i="16"/>
  <c r="AA30" i="16"/>
  <c r="CI30" i="16"/>
  <c r="J30" i="16"/>
  <c r="M30" i="16"/>
  <c r="AH30" i="16"/>
  <c r="S30" i="16"/>
  <c r="AJ30" i="16"/>
  <c r="F30" i="16"/>
  <c r="AO30" i="16"/>
  <c r="BQ30" i="16"/>
  <c r="AM30" i="16"/>
  <c r="AU30" i="16"/>
  <c r="AG30" i="16"/>
  <c r="AX30" i="16"/>
  <c r="Q30" i="16"/>
  <c r="BX30" i="16"/>
  <c r="AB30" i="16"/>
  <c r="AW30" i="16"/>
  <c r="AE144" i="16"/>
  <c r="CE40" i="16"/>
  <c r="CB19" i="16"/>
  <c r="AK71" i="16"/>
  <c r="BR30" i="16"/>
  <c r="X120" i="16"/>
  <c r="BF144" i="16"/>
  <c r="BI97" i="16"/>
  <c r="I97" i="16"/>
  <c r="BL97" i="16"/>
  <c r="BS97" i="16"/>
  <c r="K97" i="16"/>
  <c r="M97" i="16"/>
  <c r="BC97" i="16"/>
  <c r="W97" i="16"/>
  <c r="AZ97" i="16"/>
  <c r="AX97" i="16"/>
  <c r="AS97" i="16"/>
  <c r="BV97" i="16"/>
  <c r="BN97" i="16"/>
  <c r="CF97" i="16"/>
  <c r="T97" i="16"/>
  <c r="BQ97" i="16"/>
  <c r="AF97" i="16"/>
  <c r="AG97" i="16"/>
  <c r="BO97" i="16"/>
  <c r="N97" i="16"/>
  <c r="AW97" i="16"/>
  <c r="AO97" i="16"/>
  <c r="CI97" i="16"/>
  <c r="H97" i="16"/>
  <c r="U97" i="16"/>
  <c r="AJ97" i="16"/>
  <c r="BT97" i="16"/>
  <c r="BR97" i="16"/>
  <c r="BZ97" i="16"/>
  <c r="AQ97" i="16"/>
  <c r="Q97" i="16"/>
  <c r="Z97" i="16"/>
  <c r="CB97" i="16"/>
  <c r="P97" i="16"/>
  <c r="AM97" i="16"/>
  <c r="AD97" i="16"/>
  <c r="CD97" i="16"/>
  <c r="L97" i="16"/>
  <c r="CA97" i="16"/>
  <c r="CE97" i="16"/>
  <c r="BH97" i="16"/>
  <c r="AC97" i="16"/>
  <c r="V97" i="16"/>
  <c r="BG97" i="16"/>
  <c r="BW97" i="16"/>
  <c r="BU97" i="16"/>
  <c r="AE97" i="16"/>
  <c r="AB97" i="16"/>
  <c r="CC97" i="16"/>
  <c r="BX97" i="16"/>
  <c r="BD97" i="16"/>
  <c r="AK97" i="16"/>
  <c r="AV97" i="16"/>
  <c r="F97" i="16"/>
  <c r="AI97" i="16"/>
  <c r="R97" i="16"/>
  <c r="BP97" i="16"/>
  <c r="Y97" i="16"/>
  <c r="AA97" i="16"/>
  <c r="BK97" i="16"/>
  <c r="BE97" i="16"/>
  <c r="AH97" i="16"/>
  <c r="BJ97" i="16"/>
  <c r="CG97" i="16"/>
  <c r="BA97" i="16"/>
  <c r="AL97" i="16"/>
  <c r="J97" i="16"/>
  <c r="AT97" i="16"/>
  <c r="F18" i="16"/>
  <c r="AT166" i="16"/>
  <c r="J93" i="16"/>
  <c r="AN7" i="16"/>
  <c r="CC19" i="16"/>
  <c r="R71" i="16"/>
  <c r="N30" i="16"/>
  <c r="AN120" i="16"/>
  <c r="CF144" i="16"/>
  <c r="AY97" i="16"/>
  <c r="H18" i="16"/>
  <c r="Z166" i="16"/>
  <c r="AI93" i="16"/>
  <c r="AA7" i="16"/>
  <c r="BJ19" i="16"/>
  <c r="AL30" i="16"/>
  <c r="BL120" i="16"/>
  <c r="AA144" i="16"/>
  <c r="K18" i="16"/>
  <c r="CS23" i="11"/>
  <c r="CR23" i="11"/>
  <c r="CW23" i="11" s="1"/>
  <c r="BQ86" i="16"/>
  <c r="AU86" i="16"/>
  <c r="Y86" i="16"/>
  <c r="BO86" i="16"/>
  <c r="AR86" i="16"/>
  <c r="V86" i="16"/>
  <c r="AC86" i="16"/>
  <c r="BL86" i="16"/>
  <c r="AK86" i="16"/>
  <c r="J86" i="16"/>
  <c r="BK86" i="16"/>
  <c r="AJ86" i="16"/>
  <c r="I86" i="16"/>
  <c r="CB86" i="16"/>
  <c r="AZ86" i="16"/>
  <c r="X86" i="16"/>
  <c r="BX86" i="16"/>
  <c r="AQ86" i="16"/>
  <c r="L86" i="16"/>
  <c r="BG86" i="16"/>
  <c r="CH86" i="16"/>
  <c r="AY86" i="16"/>
  <c r="N86" i="16"/>
  <c r="BD86" i="16"/>
  <c r="M86" i="16"/>
  <c r="AV86" i="16"/>
  <c r="CI86" i="16"/>
  <c r="AS86" i="16"/>
  <c r="CG86" i="16"/>
  <c r="AO86" i="16"/>
  <c r="BT86" i="16"/>
  <c r="W86" i="16"/>
  <c r="AX86" i="16"/>
  <c r="R86" i="16"/>
  <c r="AA86" i="16"/>
  <c r="Z86" i="16"/>
  <c r="S86" i="16"/>
  <c r="BU86" i="16"/>
  <c r="BV86" i="16"/>
  <c r="BN86" i="16"/>
  <c r="BJ86" i="16"/>
  <c r="BI86" i="16"/>
  <c r="AI86" i="16"/>
  <c r="H86" i="16"/>
  <c r="BZ86" i="16"/>
  <c r="BY86" i="16"/>
  <c r="G86" i="16"/>
  <c r="E86" i="16"/>
  <c r="U86" i="16" s="1"/>
  <c r="AW86" i="16"/>
  <c r="AG86" i="16"/>
  <c r="CE86" i="16"/>
  <c r="BF86" i="16"/>
  <c r="T19" i="16"/>
  <c r="CE71" i="16"/>
  <c r="BO71" i="16"/>
  <c r="BW71" i="16"/>
  <c r="BV71" i="16"/>
  <c r="BP71" i="16"/>
  <c r="AZ71" i="16"/>
  <c r="BX71" i="16"/>
  <c r="AO71" i="16"/>
  <c r="N71" i="16"/>
  <c r="BM71" i="16"/>
  <c r="M71" i="16"/>
  <c r="AJ71" i="16"/>
  <c r="AY71" i="16"/>
  <c r="AN71" i="16"/>
  <c r="BS71" i="16"/>
  <c r="AA71" i="16"/>
  <c r="BI71" i="16"/>
  <c r="L71" i="16"/>
  <c r="W71" i="16"/>
  <c r="AI71" i="16"/>
  <c r="AM71" i="16"/>
  <c r="CF71" i="16"/>
  <c r="BU71" i="16"/>
  <c r="BL71" i="16"/>
  <c r="Q71" i="16"/>
  <c r="BB71" i="16"/>
  <c r="U71" i="16"/>
  <c r="BG71" i="16"/>
  <c r="BT71" i="16"/>
  <c r="Z71" i="16"/>
  <c r="BQ71" i="16"/>
  <c r="AE71" i="16"/>
  <c r="AX71" i="16"/>
  <c r="BK71" i="16"/>
  <c r="T71" i="16"/>
  <c r="AL71" i="16"/>
  <c r="AB71" i="16"/>
  <c r="AD71" i="16"/>
  <c r="BN71" i="16"/>
  <c r="H71" i="16"/>
  <c r="F71" i="16"/>
  <c r="BJ71" i="16"/>
  <c r="S71" i="16"/>
  <c r="CA71" i="16"/>
  <c r="CD71" i="16"/>
  <c r="AC71" i="16"/>
  <c r="AS71" i="16"/>
  <c r="AF71" i="16"/>
  <c r="BF71" i="16"/>
  <c r="BZ71" i="16"/>
  <c r="AP71" i="16"/>
  <c r="J71" i="16"/>
  <c r="O71" i="16"/>
  <c r="CG71" i="16"/>
  <c r="CI71" i="16"/>
  <c r="CC71" i="16"/>
  <c r="CB71" i="16"/>
  <c r="X71" i="16"/>
  <c r="BH71" i="16"/>
  <c r="AT71" i="16"/>
  <c r="BA71" i="16"/>
  <c r="G71" i="16"/>
  <c r="V71" i="16"/>
  <c r="P71" i="16"/>
  <c r="BY71" i="16"/>
  <c r="AN30" i="16"/>
  <c r="AN144" i="16"/>
  <c r="Q85" i="16"/>
  <c r="BM85" i="16"/>
  <c r="BW85" i="16"/>
  <c r="K85" i="16"/>
  <c r="BI85" i="16"/>
  <c r="CD85" i="16"/>
  <c r="CA85" i="16"/>
  <c r="I85" i="16"/>
  <c r="M85" i="16"/>
  <c r="T85" i="16"/>
  <c r="BY85" i="16"/>
  <c r="AA85" i="16"/>
  <c r="BA85" i="16"/>
  <c r="AT85" i="16"/>
  <c r="BX85" i="16"/>
  <c r="CF85" i="16"/>
  <c r="AO85" i="16"/>
  <c r="AS85" i="16"/>
  <c r="BG85" i="16"/>
  <c r="BL85" i="16"/>
  <c r="O85" i="16"/>
  <c r="G85" i="16"/>
  <c r="BC85" i="16"/>
  <c r="BU85" i="16"/>
  <c r="BR85" i="16"/>
  <c r="P85" i="16"/>
  <c r="AD85" i="16"/>
  <c r="BN85" i="16"/>
  <c r="CI85" i="16"/>
  <c r="AJ85" i="16"/>
  <c r="BS85" i="16"/>
  <c r="AL85" i="16"/>
  <c r="BT85" i="16"/>
  <c r="AQ85" i="16"/>
  <c r="BP85" i="16"/>
  <c r="AW85" i="16"/>
  <c r="N85" i="16"/>
  <c r="V85" i="16"/>
  <c r="AP85" i="16"/>
  <c r="U85" i="16"/>
  <c r="L85" i="16"/>
  <c r="X85" i="16"/>
  <c r="CE85" i="16"/>
  <c r="W85" i="16"/>
  <c r="BD85" i="16"/>
  <c r="S85" i="16"/>
  <c r="AC85" i="16"/>
  <c r="BB85" i="16"/>
  <c r="BO85" i="16"/>
  <c r="AI85" i="16"/>
  <c r="AH85" i="16"/>
  <c r="AF85" i="16"/>
  <c r="AG85" i="16"/>
  <c r="AE85" i="16"/>
  <c r="BQ85" i="16"/>
  <c r="AY85" i="16"/>
  <c r="BV85" i="16"/>
  <c r="Y85" i="16"/>
  <c r="H85" i="16"/>
  <c r="BF85" i="16"/>
  <c r="CH85" i="16"/>
  <c r="CB85" i="16"/>
  <c r="AZ85" i="16"/>
  <c r="BZ85" i="16"/>
  <c r="F85" i="16"/>
  <c r="AB85" i="16"/>
  <c r="AM85" i="16"/>
  <c r="AV85" i="16"/>
  <c r="G93" i="16"/>
  <c r="CE93" i="16"/>
  <c r="AR93" i="16"/>
  <c r="BU93" i="16"/>
  <c r="AY93" i="16"/>
  <c r="BX93" i="16"/>
  <c r="BT93" i="16"/>
  <c r="AH93" i="16"/>
  <c r="BJ93" i="16"/>
  <c r="BN93" i="16"/>
  <c r="BL93" i="16"/>
  <c r="AE93" i="16"/>
  <c r="Q93" i="16"/>
  <c r="F93" i="16"/>
  <c r="CD93" i="16"/>
  <c r="R93" i="16"/>
  <c r="BQ93" i="16"/>
  <c r="CA93" i="16"/>
  <c r="CC93" i="16"/>
  <c r="BS93" i="16"/>
  <c r="Y93" i="16"/>
  <c r="T93" i="16"/>
  <c r="CB93" i="16"/>
  <c r="BC93" i="16"/>
  <c r="BY93" i="16"/>
  <c r="I93" i="16"/>
  <c r="BB93" i="16"/>
  <c r="AP93" i="16"/>
  <c r="BA93" i="16"/>
  <c r="BV93" i="16"/>
  <c r="AA93" i="16"/>
  <c r="K93" i="16"/>
  <c r="BH93" i="16"/>
  <c r="W93" i="16"/>
  <c r="BD93" i="16"/>
  <c r="AG93" i="16"/>
  <c r="BF93" i="16"/>
  <c r="AS93" i="16"/>
  <c r="X93" i="16"/>
  <c r="S93" i="16"/>
  <c r="V93" i="16"/>
  <c r="AJ93" i="16"/>
  <c r="BM93" i="16"/>
  <c r="BK93" i="16"/>
  <c r="CF93" i="16"/>
  <c r="AX93" i="16"/>
  <c r="BZ93" i="16"/>
  <c r="BW93" i="16"/>
  <c r="AQ93" i="16"/>
  <c r="AO93" i="16"/>
  <c r="BP93" i="16"/>
  <c r="AN93" i="16"/>
  <c r="BO93" i="16"/>
  <c r="H93" i="16"/>
  <c r="BI93" i="16"/>
  <c r="BE93" i="16"/>
  <c r="AM93" i="16"/>
  <c r="AZ93" i="16"/>
  <c r="U93" i="16"/>
  <c r="AU93" i="16"/>
  <c r="N93" i="16"/>
  <c r="O93" i="16"/>
  <c r="Z93" i="16"/>
  <c r="CI93" i="16"/>
  <c r="AT93" i="16"/>
  <c r="AC93" i="16"/>
  <c r="AV93" i="16"/>
  <c r="AK93" i="16"/>
  <c r="CH93" i="16"/>
  <c r="AD93" i="16"/>
  <c r="BG93" i="16"/>
  <c r="AB93" i="16"/>
  <c r="BE7" i="16"/>
  <c r="W7" i="16"/>
  <c r="AZ7" i="16"/>
  <c r="AE7" i="16"/>
  <c r="CC7" i="16"/>
  <c r="Z7" i="16"/>
  <c r="CG7" i="16"/>
  <c r="BI7" i="16"/>
  <c r="R7" i="16"/>
  <c r="AT7" i="16"/>
  <c r="AJ7" i="16"/>
  <c r="AM7" i="16"/>
  <c r="BL7" i="16"/>
  <c r="AQ7" i="16"/>
  <c r="AH7" i="16"/>
  <c r="CE7" i="16"/>
  <c r="BZ7" i="16"/>
  <c r="AO7" i="16"/>
  <c r="AI7" i="16"/>
  <c r="BV7" i="16"/>
  <c r="O7" i="16"/>
  <c r="CA7" i="16"/>
  <c r="AB7" i="16"/>
  <c r="U7" i="16"/>
  <c r="BB7" i="16"/>
  <c r="BU7" i="16"/>
  <c r="Y7" i="16"/>
  <c r="S7" i="16"/>
  <c r="CH7" i="16"/>
  <c r="BH7" i="16"/>
  <c r="BX7" i="16"/>
  <c r="BK7" i="16"/>
  <c r="AS7" i="16"/>
  <c r="AK7" i="16"/>
  <c r="CD7" i="16"/>
  <c r="AV7" i="16"/>
  <c r="AW7" i="16"/>
  <c r="BD7" i="16"/>
  <c r="BT7" i="16"/>
  <c r="BP7" i="16"/>
  <c r="AD7" i="16"/>
  <c r="BA7" i="16"/>
  <c r="BR7" i="16"/>
  <c r="N7" i="16"/>
  <c r="AR7" i="16"/>
  <c r="L7" i="16"/>
  <c r="AG7" i="16"/>
  <c r="BQ7" i="16"/>
  <c r="BJ7" i="16"/>
  <c r="G7" i="16"/>
  <c r="CJ7" i="16" s="1"/>
  <c r="AF7" i="16"/>
  <c r="BY7" i="16"/>
  <c r="AU7" i="16"/>
  <c r="T7" i="16"/>
  <c r="BC7" i="16"/>
  <c r="K7" i="16"/>
  <c r="BN7" i="16"/>
  <c r="CB7" i="16"/>
  <c r="BM7" i="16"/>
  <c r="BS7" i="16"/>
  <c r="X7" i="16"/>
  <c r="BG7" i="16"/>
  <c r="I7" i="16"/>
  <c r="CI7" i="16"/>
  <c r="BW7" i="16"/>
  <c r="J7" i="16"/>
  <c r="Q7" i="16"/>
  <c r="V7" i="16"/>
  <c r="AY7" i="16"/>
  <c r="BO7" i="16"/>
  <c r="P7" i="16"/>
  <c r="AL7" i="16"/>
  <c r="CF7" i="16"/>
  <c r="M7" i="16"/>
  <c r="BG19" i="16"/>
  <c r="AR71" i="16"/>
  <c r="CH30" i="16"/>
  <c r="CD120" i="16"/>
  <c r="R85" i="16"/>
  <c r="AW93" i="16"/>
  <c r="BV19" i="16"/>
  <c r="CJ117" i="16"/>
  <c r="AU71" i="16"/>
  <c r="BP30" i="16"/>
  <c r="BH119" i="16"/>
  <c r="AQ120" i="16"/>
  <c r="AF131" i="16"/>
  <c r="BG131" i="16"/>
  <c r="CD131" i="16"/>
  <c r="BQ131" i="16"/>
  <c r="AS131" i="16"/>
  <c r="CG131" i="16"/>
  <c r="AX131" i="16"/>
  <c r="AI131" i="16"/>
  <c r="BJ131" i="16"/>
  <c r="O131" i="16"/>
  <c r="F131" i="16"/>
  <c r="BR131" i="16"/>
  <c r="AQ131" i="16"/>
  <c r="AN131" i="16"/>
  <c r="K131" i="16"/>
  <c r="AT131" i="16"/>
  <c r="M131" i="16"/>
  <c r="BE131" i="16"/>
  <c r="W131" i="16"/>
  <c r="AD131" i="16"/>
  <c r="AA131" i="16"/>
  <c r="AE131" i="16"/>
  <c r="CC131" i="16"/>
  <c r="BT131" i="16"/>
  <c r="CI131" i="16"/>
  <c r="Z131" i="16"/>
  <c r="BF131" i="16"/>
  <c r="AK131" i="16"/>
  <c r="J131" i="16"/>
  <c r="BM131" i="16"/>
  <c r="L131" i="16"/>
  <c r="BS131" i="16"/>
  <c r="CH131" i="16"/>
  <c r="CA131" i="16"/>
  <c r="AH131" i="16"/>
  <c r="I131" i="16"/>
  <c r="BB131" i="16"/>
  <c r="BC131" i="16"/>
  <c r="CF131" i="16"/>
  <c r="AC131" i="16"/>
  <c r="R131" i="16"/>
  <c r="G131" i="16"/>
  <c r="BW131" i="16"/>
  <c r="BL131" i="16"/>
  <c r="BA131" i="16"/>
  <c r="AW131" i="16"/>
  <c r="T131" i="16"/>
  <c r="BD131" i="16"/>
  <c r="U131" i="16"/>
  <c r="BH131" i="16"/>
  <c r="AP131" i="16"/>
  <c r="BK131" i="16"/>
  <c r="S131" i="16"/>
  <c r="AM131" i="16"/>
  <c r="H131" i="16"/>
  <c r="AO131" i="16"/>
  <c r="BP131" i="16"/>
  <c r="BI131" i="16"/>
  <c r="AV131" i="16"/>
  <c r="BO131" i="16"/>
  <c r="AU131" i="16"/>
  <c r="N131" i="16"/>
  <c r="BU131" i="16"/>
  <c r="AB131" i="16"/>
  <c r="Y131" i="16"/>
  <c r="BY131" i="16"/>
  <c r="AY131" i="16"/>
  <c r="AZ131" i="16"/>
  <c r="BO18" i="16"/>
  <c r="AX85" i="16"/>
  <c r="K19" i="16"/>
  <c r="BR71" i="16"/>
  <c r="CA30" i="16"/>
  <c r="AG131" i="16"/>
  <c r="CH97" i="16"/>
  <c r="AF18" i="16"/>
  <c r="BH85" i="16"/>
  <c r="Z74" i="16"/>
  <c r="BF74" i="16"/>
  <c r="I74" i="16"/>
  <c r="AQ74" i="16"/>
  <c r="AE74" i="16"/>
  <c r="AX74" i="16"/>
  <c r="AG74" i="16"/>
  <c r="AV74" i="16"/>
  <c r="AC74" i="16"/>
  <c r="BM74" i="16"/>
  <c r="BC74" i="16"/>
  <c r="BL74" i="16"/>
  <c r="AS74" i="16"/>
  <c r="BE74" i="16"/>
  <c r="AH74" i="16"/>
  <c r="R74" i="16"/>
  <c r="BI74" i="16"/>
  <c r="BD74" i="16"/>
  <c r="O74" i="16"/>
  <c r="AD74" i="16"/>
  <c r="X74" i="16"/>
  <c r="AJ74" i="16"/>
  <c r="AZ74" i="16"/>
  <c r="G74" i="16"/>
  <c r="CA74" i="16"/>
  <c r="V74" i="16"/>
  <c r="AP74" i="16"/>
  <c r="AT74" i="16"/>
  <c r="BW74" i="16"/>
  <c r="N74" i="16"/>
  <c r="BV74" i="16"/>
  <c r="BU74" i="16"/>
  <c r="P74" i="16"/>
  <c r="BO74" i="16"/>
  <c r="AA74" i="16"/>
  <c r="AM74" i="16"/>
  <c r="BH74" i="16"/>
  <c r="CC74" i="16"/>
  <c r="AR74" i="16"/>
  <c r="CB74" i="16"/>
  <c r="J74" i="16"/>
  <c r="BZ74" i="16"/>
  <c r="BR74" i="16"/>
  <c r="CE74" i="16"/>
  <c r="BN74" i="16"/>
  <c r="CI74" i="16"/>
  <c r="F74" i="16"/>
  <c r="CF74" i="16"/>
  <c r="AO74" i="16"/>
  <c r="BS74" i="16"/>
  <c r="S74" i="16"/>
  <c r="BX74" i="16"/>
  <c r="AF74" i="16"/>
  <c r="U74" i="16"/>
  <c r="BA74" i="16"/>
  <c r="BQ74" i="16"/>
  <c r="AU74" i="16"/>
  <c r="BK74" i="16"/>
  <c r="AB74" i="16"/>
  <c r="AN74" i="16"/>
  <c r="AL74" i="16"/>
  <c r="BP74" i="16"/>
  <c r="Q74" i="16"/>
  <c r="BJ74" i="16"/>
  <c r="AW74" i="16"/>
  <c r="AI74" i="16"/>
  <c r="AK74" i="16"/>
  <c r="K74" i="16"/>
  <c r="BG74" i="16"/>
  <c r="T74" i="16"/>
  <c r="CH74" i="16"/>
  <c r="BT74" i="16"/>
  <c r="Y19" i="16"/>
  <c r="I71" i="16"/>
  <c r="V30" i="16"/>
  <c r="K120" i="16"/>
  <c r="J120" i="16"/>
  <c r="M120" i="16"/>
  <c r="AO120" i="16"/>
  <c r="U120" i="16"/>
  <c r="L120" i="16"/>
  <c r="AL120" i="16"/>
  <c r="BQ120" i="16"/>
  <c r="BY120" i="16"/>
  <c r="AD120" i="16"/>
  <c r="AF120" i="16"/>
  <c r="CH120" i="16"/>
  <c r="BF120" i="16"/>
  <c r="AS120" i="16"/>
  <c r="BI120" i="16"/>
  <c r="BE120" i="16"/>
  <c r="AG120" i="16"/>
  <c r="AJ120" i="16"/>
  <c r="Q120" i="16"/>
  <c r="AE120" i="16"/>
  <c r="BP120" i="16"/>
  <c r="BD120" i="16"/>
  <c r="CI120" i="16"/>
  <c r="O120" i="16"/>
  <c r="P120" i="16"/>
  <c r="AK120" i="16"/>
  <c r="CC120" i="16"/>
  <c r="CB120" i="16"/>
  <c r="Z120" i="16"/>
  <c r="BC120" i="16"/>
  <c r="AM120" i="16"/>
  <c r="CE120" i="16"/>
  <c r="AC120" i="16"/>
  <c r="BV120" i="16"/>
  <c r="CG120" i="16"/>
  <c r="BZ120" i="16"/>
  <c r="BJ120" i="16"/>
  <c r="BU120" i="16"/>
  <c r="AX120" i="16"/>
  <c r="H120" i="16"/>
  <c r="BT120" i="16"/>
  <c r="T120" i="16"/>
  <c r="BB120" i="16"/>
  <c r="BS120" i="16"/>
  <c r="AW120" i="16"/>
  <c r="G120" i="16"/>
  <c r="AV120" i="16"/>
  <c r="S120" i="16"/>
  <c r="BA120" i="16"/>
  <c r="N120" i="16"/>
  <c r="AU120" i="16"/>
  <c r="AH120" i="16"/>
  <c r="CF120" i="16"/>
  <c r="BO120" i="16"/>
  <c r="Y120" i="16"/>
  <c r="F120" i="16"/>
  <c r="AI120" i="16"/>
  <c r="AY120" i="16"/>
  <c r="AP120" i="16"/>
  <c r="CA120" i="16"/>
  <c r="BW120" i="16"/>
  <c r="R120" i="16"/>
  <c r="AR120" i="16"/>
  <c r="I120" i="16"/>
  <c r="AR85" i="16"/>
  <c r="AR19" i="16"/>
  <c r="AG71" i="16"/>
  <c r="AV30" i="16"/>
  <c r="X119" i="16"/>
  <c r="AD119" i="16"/>
  <c r="AN119" i="16"/>
  <c r="CF119" i="16"/>
  <c r="AK119" i="16"/>
  <c r="AC119" i="16"/>
  <c r="CI119" i="16"/>
  <c r="BM119" i="16"/>
  <c r="BL119" i="16"/>
  <c r="AQ119" i="16"/>
  <c r="BC119" i="16"/>
  <c r="Y119" i="16"/>
  <c r="F119" i="16"/>
  <c r="AA119" i="16"/>
  <c r="AZ119" i="16"/>
  <c r="CE119" i="16"/>
  <c r="BT119" i="16"/>
  <c r="L119" i="16"/>
  <c r="AP119" i="16"/>
  <c r="AT119" i="16"/>
  <c r="H119" i="16"/>
  <c r="Z119" i="16"/>
  <c r="S119" i="16"/>
  <c r="N119" i="16"/>
  <c r="AJ119" i="16"/>
  <c r="AM119" i="16"/>
  <c r="CD119" i="16"/>
  <c r="CC119" i="16"/>
  <c r="AG119" i="16"/>
  <c r="BG119" i="16"/>
  <c r="BF119" i="16"/>
  <c r="AS119" i="16"/>
  <c r="AF119" i="16"/>
  <c r="AH119" i="16"/>
  <c r="M119" i="16"/>
  <c r="BI119" i="16"/>
  <c r="J119" i="16"/>
  <c r="BN119" i="16"/>
  <c r="AL119" i="16"/>
  <c r="BV119" i="16"/>
  <c r="AE119" i="16"/>
  <c r="G119" i="16"/>
  <c r="AW119" i="16"/>
  <c r="BR119" i="16"/>
  <c r="U119" i="16"/>
  <c r="W119" i="16"/>
  <c r="BP119" i="16"/>
  <c r="P119" i="16"/>
  <c r="BY119" i="16"/>
  <c r="BO119" i="16"/>
  <c r="O119" i="16"/>
  <c r="AY119" i="16"/>
  <c r="AB119" i="16"/>
  <c r="BW119" i="16"/>
  <c r="K119" i="16"/>
  <c r="I119" i="16"/>
  <c r="BD119" i="16"/>
  <c r="CA119" i="16"/>
  <c r="BJ119" i="16"/>
  <c r="BB119" i="16"/>
  <c r="BQ119" i="16"/>
  <c r="R119" i="16"/>
  <c r="V119" i="16"/>
  <c r="CG119" i="16"/>
  <c r="AU119" i="16"/>
  <c r="AI119" i="16"/>
  <c r="CH119" i="16"/>
  <c r="CB119" i="16"/>
  <c r="AA120" i="16"/>
  <c r="BR18" i="16"/>
  <c r="BE85" i="16"/>
  <c r="H19" i="16"/>
  <c r="BE71" i="16"/>
  <c r="BV30" i="16"/>
  <c r="BE119" i="16"/>
  <c r="BG120" i="16"/>
  <c r="AK18" i="16"/>
  <c r="Z85" i="16"/>
  <c r="AE19" i="16"/>
  <c r="AH71" i="16"/>
  <c r="BH30" i="16"/>
  <c r="AB120" i="16"/>
  <c r="CH18" i="16"/>
  <c r="BJ85" i="16"/>
  <c r="AV166" i="16"/>
  <c r="AQ166" i="16"/>
  <c r="AP166" i="16"/>
  <c r="AG166" i="16"/>
  <c r="CB166" i="16"/>
  <c r="BT166" i="16"/>
  <c r="AO166" i="16"/>
  <c r="R166" i="16"/>
  <c r="AH166" i="16"/>
  <c r="H166" i="16"/>
  <c r="W166" i="16"/>
  <c r="BG166" i="16"/>
  <c r="BS166" i="16"/>
  <c r="BB166" i="16"/>
  <c r="AL166" i="16"/>
  <c r="BC166" i="16"/>
  <c r="BZ166" i="16"/>
  <c r="AK166" i="16"/>
  <c r="Q166" i="16"/>
  <c r="X166" i="16"/>
  <c r="BA166" i="16"/>
  <c r="BD166" i="16"/>
  <c r="BL166" i="16"/>
  <c r="I166" i="16"/>
  <c r="Y166" i="16"/>
  <c r="L166" i="16"/>
  <c r="AD166" i="16"/>
  <c r="BJ166" i="16"/>
  <c r="AM166" i="16"/>
  <c r="BN166" i="16"/>
  <c r="CE166" i="16"/>
  <c r="M166" i="16"/>
  <c r="AS166" i="16"/>
  <c r="BW166" i="16"/>
  <c r="BK166" i="16"/>
  <c r="AJ166" i="16"/>
  <c r="AI166" i="16"/>
  <c r="BQ166" i="16"/>
  <c r="F166" i="16"/>
  <c r="O166" i="16"/>
  <c r="BV166" i="16"/>
  <c r="AY166" i="16"/>
  <c r="N166" i="16"/>
  <c r="AF166" i="16"/>
  <c r="AN166" i="16"/>
  <c r="AC166" i="16"/>
  <c r="CH166" i="16"/>
  <c r="BX166" i="16"/>
  <c r="S166" i="16"/>
  <c r="BH166" i="16"/>
  <c r="BU166" i="16"/>
  <c r="AA166" i="16"/>
  <c r="T166" i="16"/>
  <c r="CD166" i="16"/>
  <c r="BR166" i="16"/>
  <c r="CC166" i="16"/>
  <c r="BE166" i="16"/>
  <c r="CI166" i="16"/>
  <c r="U166" i="16"/>
  <c r="K166" i="16"/>
  <c r="AW166" i="16"/>
  <c r="P166" i="16"/>
  <c r="AZ166" i="16"/>
  <c r="CG166" i="16"/>
  <c r="BO166" i="16"/>
  <c r="BM166" i="16"/>
  <c r="CF166" i="16"/>
  <c r="AU166" i="16"/>
  <c r="BB19" i="16"/>
  <c r="BI30" i="16"/>
  <c r="AO119" i="16"/>
  <c r="BH120" i="16"/>
  <c r="CG144" i="16"/>
  <c r="CC85" i="16"/>
  <c r="G166" i="16"/>
  <c r="AF19" i="16"/>
  <c r="CE30" i="16"/>
  <c r="BK120" i="16"/>
  <c r="CE144" i="16"/>
  <c r="BV18" i="16"/>
  <c r="U18" i="16"/>
  <c r="AO18" i="16"/>
  <c r="BG18" i="16"/>
  <c r="AB18" i="16"/>
  <c r="BA18" i="16"/>
  <c r="AL18" i="16"/>
  <c r="BF18" i="16"/>
  <c r="BU18" i="16"/>
  <c r="BP18" i="16"/>
  <c r="N18" i="16"/>
  <c r="AU18" i="16"/>
  <c r="AA18" i="16"/>
  <c r="G18" i="16"/>
  <c r="AC18" i="16"/>
  <c r="AI18" i="16"/>
  <c r="P18" i="16"/>
  <c r="AG18" i="16"/>
  <c r="BW18" i="16"/>
  <c r="CC18" i="16"/>
  <c r="BY18" i="16"/>
  <c r="M18" i="16"/>
  <c r="BS18" i="16"/>
  <c r="AW18" i="16"/>
  <c r="BN18" i="16"/>
  <c r="BZ18" i="16"/>
  <c r="W18" i="16"/>
  <c r="X18" i="16"/>
  <c r="BC18" i="16"/>
  <c r="BX18" i="16"/>
  <c r="AT18" i="16"/>
  <c r="AV18" i="16"/>
  <c r="AP18" i="16"/>
  <c r="CB18" i="16"/>
  <c r="V18" i="16"/>
  <c r="CI18" i="16"/>
  <c r="BT18" i="16"/>
  <c r="BL18" i="16"/>
  <c r="CG18" i="16"/>
  <c r="BM18" i="16"/>
  <c r="AJ18" i="16"/>
  <c r="BJ18" i="16"/>
  <c r="BE18" i="16"/>
  <c r="J18" i="16"/>
  <c r="AH18" i="16"/>
  <c r="AD18" i="16"/>
  <c r="CF18" i="16"/>
  <c r="AS18" i="16"/>
  <c r="O18" i="16"/>
  <c r="BB18" i="16"/>
  <c r="AR18" i="16"/>
  <c r="CD18" i="16"/>
  <c r="AQ18" i="16"/>
  <c r="CE18" i="16"/>
  <c r="T18" i="16"/>
  <c r="I18" i="16"/>
  <c r="AM18" i="16"/>
  <c r="BD18" i="16"/>
  <c r="Y18" i="16"/>
  <c r="Q18" i="16"/>
  <c r="R18" i="16"/>
  <c r="S18" i="16"/>
  <c r="BK18" i="16"/>
  <c r="AE18" i="16"/>
  <c r="BH18" i="16"/>
  <c r="AN18" i="16"/>
  <c r="AZ18" i="16"/>
  <c r="L18" i="16"/>
  <c r="AK85" i="16"/>
  <c r="BF166" i="16"/>
  <c r="Q119" i="16"/>
  <c r="BN120" i="16"/>
  <c r="AR144" i="16"/>
  <c r="AY18" i="16"/>
  <c r="CG85" i="16"/>
  <c r="BY166" i="16"/>
  <c r="Q29" i="16"/>
  <c r="AR29" i="16"/>
  <c r="CB29" i="16"/>
  <c r="AW29" i="16"/>
  <c r="AY29" i="16"/>
  <c r="BT29" i="16"/>
  <c r="CA29" i="16"/>
  <c r="BS29" i="16"/>
  <c r="AB29" i="16"/>
  <c r="AO29" i="16"/>
  <c r="AC29" i="16"/>
  <c r="Y29" i="16"/>
  <c r="CH29" i="16"/>
  <c r="BA29" i="16"/>
  <c r="BE29" i="16"/>
  <c r="BB29" i="16"/>
  <c r="BK29" i="16"/>
  <c r="S29" i="16"/>
  <c r="AT29" i="16"/>
  <c r="AG29" i="16"/>
  <c r="AN29" i="16"/>
  <c r="BZ29" i="16"/>
  <c r="AU29" i="16"/>
  <c r="X29" i="16"/>
  <c r="P29" i="16"/>
  <c r="AK29" i="16"/>
  <c r="AS29" i="16"/>
  <c r="CG29" i="16"/>
  <c r="BQ29" i="16"/>
  <c r="BY29" i="16"/>
  <c r="AL29" i="16"/>
  <c r="BN29" i="16"/>
  <c r="O29" i="16"/>
  <c r="BX29" i="16"/>
  <c r="L29" i="16"/>
  <c r="AV29" i="16"/>
  <c r="BI29" i="16"/>
  <c r="AD29" i="16"/>
  <c r="CC29" i="16"/>
  <c r="M29" i="16"/>
  <c r="AM29" i="16"/>
  <c r="BW29" i="16"/>
  <c r="AF29" i="16"/>
  <c r="BH29" i="16"/>
  <c r="BP29" i="16"/>
  <c r="I29" i="16"/>
  <c r="AP29" i="16"/>
  <c r="G29" i="16"/>
  <c r="N29" i="16"/>
  <c r="CI29" i="16"/>
  <c r="CD29" i="16"/>
  <c r="BM29" i="16"/>
  <c r="BD29" i="16"/>
  <c r="T29" i="16"/>
  <c r="K29" i="16"/>
  <c r="AH29" i="16"/>
  <c r="J29" i="16"/>
  <c r="U29" i="16"/>
  <c r="BF29" i="16"/>
  <c r="BR29" i="16"/>
  <c r="Z29" i="16"/>
  <c r="BO29" i="16"/>
  <c r="W29" i="16"/>
  <c r="AJ29" i="16"/>
  <c r="AZ29" i="16"/>
  <c r="AI29" i="16"/>
  <c r="BG29" i="16"/>
  <c r="BJ29" i="16"/>
  <c r="CE29" i="16"/>
  <c r="R29" i="16"/>
  <c r="AA29" i="16"/>
  <c r="F29" i="16"/>
  <c r="CF29" i="16"/>
  <c r="BV29" i="16"/>
  <c r="BU29" i="16"/>
  <c r="AX29" i="16"/>
  <c r="H29" i="16"/>
  <c r="BL29" i="16"/>
  <c r="BA119" i="16"/>
  <c r="W120" i="16"/>
  <c r="AS144" i="16"/>
  <c r="AR131" i="16"/>
  <c r="BI18" i="16"/>
  <c r="AN85" i="16"/>
  <c r="AR166" i="16"/>
  <c r="Q154" i="16"/>
  <c r="T154" i="16"/>
  <c r="CD154" i="16"/>
  <c r="AQ154" i="16"/>
  <c r="BT154" i="16"/>
  <c r="L154" i="16"/>
  <c r="CH154" i="16"/>
  <c r="AA154" i="16"/>
  <c r="AB154" i="16"/>
  <c r="AJ154" i="16"/>
  <c r="CF154" i="16"/>
  <c r="X154" i="16"/>
  <c r="BX154" i="16"/>
  <c r="AL154" i="16"/>
  <c r="CE154" i="16"/>
  <c r="CI154" i="16"/>
  <c r="AD154" i="16"/>
  <c r="CG154" i="16"/>
  <c r="BL154" i="16"/>
  <c r="BY154" i="16"/>
  <c r="BB154" i="16"/>
  <c r="BE154" i="16"/>
  <c r="BU154" i="16"/>
  <c r="AS154" i="16"/>
  <c r="AC154" i="16"/>
  <c r="U154" i="16"/>
  <c r="I154" i="16"/>
  <c r="BH154" i="16"/>
  <c r="AR154" i="16"/>
  <c r="BG154" i="16"/>
  <c r="CA154" i="16"/>
  <c r="BN154" i="16"/>
  <c r="S154" i="16"/>
  <c r="BS154" i="16"/>
  <c r="K154" i="16"/>
  <c r="H154" i="16"/>
  <c r="AV154" i="16"/>
  <c r="BC154" i="16"/>
  <c r="AY154" i="16"/>
  <c r="V154" i="16"/>
  <c r="AF154" i="16"/>
  <c r="BD154" i="16"/>
  <c r="BV154" i="16"/>
  <c r="BW154" i="16"/>
  <c r="BP154" i="16"/>
  <c r="AX154" i="16"/>
  <c r="AM154" i="16"/>
  <c r="BO154" i="16"/>
  <c r="F154" i="16"/>
  <c r="P154" i="16"/>
  <c r="Y154" i="16"/>
  <c r="BA154" i="16"/>
  <c r="BF154" i="16"/>
  <c r="J154" i="16"/>
  <c r="G154" i="16"/>
  <c r="O154" i="16"/>
  <c r="AE154" i="16"/>
  <c r="BZ154" i="16"/>
  <c r="AZ154" i="16"/>
  <c r="BK154" i="16"/>
  <c r="BM154" i="16"/>
  <c r="N154" i="16"/>
  <c r="Z154" i="16"/>
  <c r="BR154" i="16"/>
  <c r="AK154" i="16"/>
  <c r="AT154" i="16"/>
  <c r="R154" i="16"/>
  <c r="AP154" i="16"/>
  <c r="AU154" i="16"/>
  <c r="BQ154" i="16"/>
  <c r="W154" i="16"/>
  <c r="AN154" i="16"/>
  <c r="CC154" i="16"/>
  <c r="BM19" i="16"/>
  <c r="K71" i="16"/>
  <c r="AQ39" i="16"/>
  <c r="BB39" i="16"/>
  <c r="I39" i="16"/>
  <c r="AX39" i="16"/>
  <c r="BP39" i="16"/>
  <c r="BZ39" i="16"/>
  <c r="AG39" i="16"/>
  <c r="BV39" i="16"/>
  <c r="Q39" i="16"/>
  <c r="M39" i="16"/>
  <c r="CD39" i="16"/>
  <c r="O39" i="16"/>
  <c r="BM39" i="16"/>
  <c r="BY39" i="16"/>
  <c r="CF39" i="16"/>
  <c r="N39" i="16"/>
  <c r="Z39" i="16"/>
  <c r="BD39" i="16"/>
  <c r="BL39" i="16"/>
  <c r="V39" i="16"/>
  <c r="AD39" i="16"/>
  <c r="BK39" i="16"/>
  <c r="BX39" i="16"/>
  <c r="BG39" i="16"/>
  <c r="J39" i="16"/>
  <c r="F39" i="16"/>
  <c r="CJ39" i="16" s="1"/>
  <c r="AB39" i="16"/>
  <c r="CH39" i="16"/>
  <c r="Y39" i="16"/>
  <c r="CE39" i="16"/>
  <c r="BE39" i="16"/>
  <c r="AL39" i="16"/>
  <c r="BJ39" i="16"/>
  <c r="BI39" i="16"/>
  <c r="AA39" i="16"/>
  <c r="BO39" i="16"/>
  <c r="AZ39" i="16"/>
  <c r="AM39" i="16"/>
  <c r="BW39" i="16"/>
  <c r="BA39" i="16"/>
  <c r="CB39" i="16"/>
  <c r="BR39" i="16"/>
  <c r="AR39" i="16"/>
  <c r="AO39" i="16"/>
  <c r="BT39" i="16"/>
  <c r="AU39" i="16"/>
  <c r="K39" i="16"/>
  <c r="AS39" i="16"/>
  <c r="BU39" i="16"/>
  <c r="X39" i="16"/>
  <c r="BN39" i="16"/>
  <c r="AK39" i="16"/>
  <c r="R39" i="16"/>
  <c r="BQ39" i="16"/>
  <c r="AF39" i="16"/>
  <c r="AJ39" i="16"/>
  <c r="W39" i="16"/>
  <c r="U39" i="16"/>
  <c r="AH39" i="16"/>
  <c r="CC39" i="16"/>
  <c r="BC39" i="16"/>
  <c r="AE39" i="16"/>
  <c r="P39" i="16"/>
  <c r="AY39" i="16"/>
  <c r="AC39" i="16"/>
  <c r="AP39" i="16"/>
  <c r="G39" i="16"/>
  <c r="CG39" i="16"/>
  <c r="AV119" i="16"/>
  <c r="AT120" i="16"/>
  <c r="CH144" i="16"/>
  <c r="BZ131" i="16"/>
  <c r="BK85" i="16"/>
  <c r="AE166" i="16"/>
  <c r="AH154" i="16"/>
  <c r="BW19" i="16"/>
  <c r="Y71" i="16"/>
  <c r="AN39" i="16"/>
  <c r="BZ119" i="16"/>
  <c r="BR120" i="16"/>
  <c r="AG144" i="16"/>
  <c r="Q131" i="16"/>
  <c r="AU85" i="16"/>
  <c r="BP166" i="16"/>
  <c r="BI154" i="16"/>
  <c r="AL93" i="16"/>
  <c r="CJ5" i="16"/>
  <c r="J91" i="16"/>
  <c r="CB91" i="16"/>
  <c r="BU91" i="16"/>
  <c r="P91" i="16"/>
  <c r="BJ54" i="16"/>
  <c r="CB54" i="16"/>
  <c r="G54" i="16"/>
  <c r="CI54" i="16"/>
  <c r="Y17" i="16"/>
  <c r="AK17" i="16"/>
  <c r="CD17" i="16"/>
  <c r="CG17" i="16"/>
  <c r="BX15" i="16"/>
  <c r="AQ15" i="16"/>
  <c r="AJ15" i="16"/>
  <c r="AV48" i="16"/>
  <c r="CD48" i="16"/>
  <c r="X48" i="16"/>
  <c r="BX16" i="16"/>
  <c r="R16" i="16"/>
  <c r="BG16" i="16"/>
  <c r="BB16" i="16"/>
  <c r="BO32" i="16"/>
  <c r="BE32" i="16"/>
  <c r="BS32" i="16"/>
  <c r="AK100" i="16"/>
  <c r="V100" i="16"/>
  <c r="U100" i="16"/>
  <c r="Z100" i="16"/>
  <c r="K84" i="16"/>
  <c r="AY84" i="16"/>
  <c r="AA84" i="16"/>
  <c r="BB84" i="16"/>
  <c r="BT167" i="16"/>
  <c r="W167" i="16"/>
  <c r="BZ167" i="16"/>
  <c r="AO167" i="16"/>
  <c r="BI75" i="16"/>
  <c r="BU130" i="16"/>
  <c r="CF130" i="16"/>
  <c r="P130" i="16"/>
  <c r="Z63" i="16"/>
  <c r="AE63" i="16"/>
  <c r="X63" i="16"/>
  <c r="AP78" i="16"/>
  <c r="I78" i="16"/>
  <c r="AS78" i="16"/>
  <c r="AX168" i="16"/>
  <c r="CG168" i="16"/>
  <c r="BI168" i="16"/>
  <c r="CF47" i="16"/>
  <c r="AB47" i="16"/>
  <c r="BQ47" i="16"/>
  <c r="V25" i="16"/>
  <c r="CD25" i="16"/>
  <c r="K25" i="16"/>
  <c r="AF140" i="16"/>
  <c r="BC140" i="16"/>
  <c r="BZ140" i="16"/>
  <c r="BL136" i="16"/>
  <c r="BZ136" i="16"/>
  <c r="AL150" i="16"/>
  <c r="K150" i="16"/>
  <c r="G150" i="16"/>
  <c r="Z36" i="16"/>
  <c r="U36" i="16"/>
  <c r="AT36" i="16"/>
  <c r="BP127" i="16"/>
  <c r="U127" i="16"/>
  <c r="BQ43" i="16"/>
  <c r="Y43" i="16"/>
  <c r="BT96" i="16"/>
  <c r="AQ96" i="16"/>
  <c r="BU96" i="16"/>
  <c r="BP105" i="16"/>
  <c r="AW105" i="16"/>
  <c r="BK128" i="16"/>
  <c r="AC128" i="16"/>
  <c r="AR65" i="16"/>
  <c r="AE61" i="16"/>
  <c r="AQ61" i="16"/>
  <c r="BQ61" i="16"/>
  <c r="BG114" i="16"/>
  <c r="BV114" i="16"/>
  <c r="AM114" i="16"/>
  <c r="BC90" i="16"/>
  <c r="V90" i="16"/>
  <c r="AJ90" i="16"/>
  <c r="AD90" i="16"/>
  <c r="AZ90" i="16"/>
  <c r="AW90" i="16"/>
  <c r="BM90" i="16"/>
  <c r="BQ90" i="16"/>
  <c r="AT90" i="16"/>
  <c r="AX90" i="16"/>
  <c r="BB90" i="16"/>
  <c r="AU90" i="16"/>
  <c r="S90" i="16"/>
  <c r="BG90" i="16"/>
  <c r="Z90" i="16"/>
  <c r="CF90" i="16"/>
  <c r="AH90" i="16"/>
  <c r="BF90" i="16"/>
  <c r="Q90" i="16"/>
  <c r="AL90" i="16"/>
  <c r="BZ90" i="16"/>
  <c r="BE90" i="16"/>
  <c r="BN90" i="16"/>
  <c r="AV90" i="16"/>
  <c r="CD90" i="16"/>
  <c r="AM90" i="16"/>
  <c r="BV90" i="16"/>
  <c r="CA90" i="16"/>
  <c r="AB90" i="16"/>
  <c r="BJ90" i="16"/>
  <c r="X90" i="16"/>
  <c r="F90" i="16"/>
  <c r="AP90" i="16"/>
  <c r="M90" i="16"/>
  <c r="AN90" i="16"/>
  <c r="Y90" i="16"/>
  <c r="L90" i="16"/>
  <c r="W90" i="16"/>
  <c r="BI90" i="16"/>
  <c r="BK90" i="16"/>
  <c r="CH90" i="16"/>
  <c r="AF90" i="16"/>
  <c r="N90" i="16"/>
  <c r="K90" i="16"/>
  <c r="H90" i="16"/>
  <c r="CI90" i="16"/>
  <c r="BO90" i="16"/>
  <c r="AA91" i="16"/>
  <c r="Z91" i="16"/>
  <c r="V91" i="16"/>
  <c r="AN91" i="16"/>
  <c r="BQ54" i="16"/>
  <c r="AL54" i="16"/>
  <c r="AJ54" i="16"/>
  <c r="Q54" i="16"/>
  <c r="BB17" i="16"/>
  <c r="BH17" i="16"/>
  <c r="I17" i="16"/>
  <c r="L17" i="16"/>
  <c r="AL15" i="16"/>
  <c r="BP15" i="16"/>
  <c r="BF15" i="16"/>
  <c r="S15" i="16"/>
  <c r="L15" i="16"/>
  <c r="H15" i="16"/>
  <c r="CG15" i="16"/>
  <c r="BD48" i="16"/>
  <c r="AH48" i="16"/>
  <c r="BA16" i="16"/>
  <c r="CF16" i="16"/>
  <c r="P16" i="16"/>
  <c r="BY16" i="16"/>
  <c r="BZ32" i="16"/>
  <c r="AH32" i="16"/>
  <c r="T32" i="16"/>
  <c r="AO100" i="16"/>
  <c r="X100" i="16"/>
  <c r="BI100" i="16"/>
  <c r="AY100" i="16"/>
  <c r="S84" i="16"/>
  <c r="BC84" i="16"/>
  <c r="BF84" i="16"/>
  <c r="BY84" i="16"/>
  <c r="BV167" i="16"/>
  <c r="AA167" i="16"/>
  <c r="AK167" i="16"/>
  <c r="BN167" i="16"/>
  <c r="BY75" i="16"/>
  <c r="AN75" i="16"/>
  <c r="X75" i="16"/>
  <c r="AK75" i="16"/>
  <c r="AA75" i="16"/>
  <c r="BF75" i="16"/>
  <c r="BO75" i="16"/>
  <c r="AI75" i="16"/>
  <c r="BH75" i="16"/>
  <c r="BJ75" i="16"/>
  <c r="CF75" i="16"/>
  <c r="AE75" i="16"/>
  <c r="Z130" i="16"/>
  <c r="N130" i="16"/>
  <c r="AN130" i="16"/>
  <c r="BX63" i="16"/>
  <c r="H63" i="16"/>
  <c r="AV63" i="16"/>
  <c r="BP78" i="16"/>
  <c r="BC78" i="16"/>
  <c r="BS78" i="16"/>
  <c r="F168" i="16"/>
  <c r="BO168" i="16"/>
  <c r="AC168" i="16"/>
  <c r="AZ47" i="16"/>
  <c r="BP47" i="16"/>
  <c r="J47" i="16"/>
  <c r="AL25" i="16"/>
  <c r="H25" i="16"/>
  <c r="AH25" i="16"/>
  <c r="BG140" i="16"/>
  <c r="Q140" i="16"/>
  <c r="BD136" i="16"/>
  <c r="CG136" i="16"/>
  <c r="BY136" i="16"/>
  <c r="CD136" i="16"/>
  <c r="J136" i="16"/>
  <c r="V136" i="16"/>
  <c r="BV136" i="16"/>
  <c r="BM136" i="16"/>
  <c r="AS136" i="16"/>
  <c r="AL136" i="16"/>
  <c r="BR136" i="16"/>
  <c r="BJ136" i="16"/>
  <c r="CI136" i="16"/>
  <c r="CA136" i="16"/>
  <c r="AW136" i="16"/>
  <c r="AK136" i="16"/>
  <c r="BP136" i="16"/>
  <c r="BI136" i="16"/>
  <c r="P136" i="16"/>
  <c r="AO136" i="16"/>
  <c r="U136" i="16"/>
  <c r="BK150" i="16"/>
  <c r="AW150" i="16"/>
  <c r="AW36" i="16"/>
  <c r="BF36" i="16"/>
  <c r="BV127" i="16"/>
  <c r="BI127" i="16"/>
  <c r="T127" i="16"/>
  <c r="AA43" i="16"/>
  <c r="AY43" i="16"/>
  <c r="AN96" i="16"/>
  <c r="BO96" i="16"/>
  <c r="AH96" i="16"/>
  <c r="BQ105" i="16"/>
  <c r="AB105" i="16"/>
  <c r="BS105" i="16"/>
  <c r="CA105" i="16"/>
  <c r="Y105" i="16"/>
  <c r="BD105" i="16"/>
  <c r="BF105" i="16"/>
  <c r="M105" i="16"/>
  <c r="BA105" i="16"/>
  <c r="BT105" i="16"/>
  <c r="BZ105" i="16"/>
  <c r="CF105" i="16"/>
  <c r="G105" i="16"/>
  <c r="N105" i="16"/>
  <c r="BW105" i="16"/>
  <c r="AP105" i="16"/>
  <c r="AI105" i="16"/>
  <c r="BL105" i="16"/>
  <c r="V105" i="16"/>
  <c r="BO105" i="16"/>
  <c r="K105" i="16"/>
  <c r="AE105" i="16"/>
  <c r="BB105" i="16"/>
  <c r="BC105" i="16"/>
  <c r="BK105" i="16"/>
  <c r="AY105" i="16"/>
  <c r="BH105" i="16"/>
  <c r="BU105" i="16"/>
  <c r="AD105" i="16"/>
  <c r="BL128" i="16"/>
  <c r="BI128" i="16"/>
  <c r="BL65" i="16"/>
  <c r="BQ65" i="16"/>
  <c r="CH65" i="16"/>
  <c r="BA65" i="16"/>
  <c r="AT65" i="16"/>
  <c r="BX65" i="16"/>
  <c r="AK65" i="16"/>
  <c r="BN65" i="16"/>
  <c r="BU65" i="16"/>
  <c r="AO65" i="16"/>
  <c r="R65" i="16"/>
  <c r="AE65" i="16"/>
  <c r="CD65" i="16"/>
  <c r="I65" i="16"/>
  <c r="AA65" i="16"/>
  <c r="AY65" i="16"/>
  <c r="CE65" i="16"/>
  <c r="H65" i="16"/>
  <c r="BO65" i="16"/>
  <c r="Y65" i="16"/>
  <c r="BI65" i="16"/>
  <c r="CA65" i="16"/>
  <c r="T65" i="16"/>
  <c r="X65" i="16"/>
  <c r="AX65" i="16"/>
  <c r="AN65" i="16"/>
  <c r="BV65" i="16"/>
  <c r="J65" i="16"/>
  <c r="BD61" i="16"/>
  <c r="CI61" i="16"/>
  <c r="AU61" i="16"/>
  <c r="BT114" i="16"/>
  <c r="BW114" i="16"/>
  <c r="CI114" i="16"/>
  <c r="U90" i="16"/>
  <c r="CC90" i="16"/>
  <c r="Y110" i="16"/>
  <c r="X110" i="16"/>
  <c r="AV110" i="16"/>
  <c r="AW110" i="16"/>
  <c r="BV110" i="16"/>
  <c r="CE110" i="16"/>
  <c r="AK110" i="16"/>
  <c r="K110" i="16"/>
  <c r="AD110" i="16"/>
  <c r="BL110" i="16"/>
  <c r="O110" i="16"/>
  <c r="BN110" i="16"/>
  <c r="F110" i="16"/>
  <c r="AE110" i="16"/>
  <c r="CG110" i="16"/>
  <c r="BJ110" i="16"/>
  <c r="CD110" i="16"/>
  <c r="BK110" i="16"/>
  <c r="U110" i="16"/>
  <c r="BF110" i="16"/>
  <c r="BE110" i="16"/>
  <c r="AC110" i="16"/>
  <c r="BO110" i="16"/>
  <c r="AR110" i="16"/>
  <c r="G110" i="16"/>
  <c r="AS110" i="16"/>
  <c r="Q110" i="16"/>
  <c r="BR110" i="16"/>
  <c r="AI110" i="16"/>
  <c r="BX110" i="16"/>
  <c r="H110" i="16"/>
  <c r="I110" i="16"/>
  <c r="AL110" i="16"/>
  <c r="BG110" i="16"/>
  <c r="CF110" i="16"/>
  <c r="P110" i="16"/>
  <c r="BC110" i="16"/>
  <c r="BW110" i="16"/>
  <c r="BA110" i="16"/>
  <c r="M110" i="16"/>
  <c r="W110" i="16"/>
  <c r="AZ110" i="16"/>
  <c r="BP110" i="16"/>
  <c r="BD110" i="16"/>
  <c r="AN110" i="16"/>
  <c r="AX110" i="16"/>
  <c r="L110" i="16"/>
  <c r="AG110" i="16"/>
  <c r="N110" i="16"/>
  <c r="Z110" i="16"/>
  <c r="BQ110" i="16"/>
  <c r="CA110" i="16"/>
  <c r="V110" i="16"/>
  <c r="AU110" i="16"/>
  <c r="AO110" i="16"/>
  <c r="BT110" i="16"/>
  <c r="AY110" i="16"/>
  <c r="BY110" i="16"/>
  <c r="AP110" i="16"/>
  <c r="AB110" i="16"/>
  <c r="AM110" i="16"/>
  <c r="AQ110" i="16"/>
  <c r="BZ110" i="16"/>
  <c r="S110" i="16"/>
  <c r="R110" i="16"/>
  <c r="BB110" i="16"/>
  <c r="CI110" i="16"/>
  <c r="J110" i="16"/>
  <c r="AM48" i="16"/>
  <c r="BR48" i="16"/>
  <c r="AQ48" i="16"/>
  <c r="I48" i="16"/>
  <c r="AF48" i="16"/>
  <c r="BA48" i="16"/>
  <c r="AA48" i="16"/>
  <c r="AJ16" i="16"/>
  <c r="AH16" i="16"/>
  <c r="J16" i="16"/>
  <c r="T16" i="16"/>
  <c r="AC25" i="16"/>
  <c r="I25" i="16"/>
  <c r="CG25" i="16"/>
  <c r="M150" i="16"/>
  <c r="BN150" i="16"/>
  <c r="I150" i="16"/>
  <c r="R150" i="16"/>
  <c r="AQ150" i="16"/>
  <c r="BM150" i="16"/>
  <c r="BF150" i="16"/>
  <c r="AO150" i="16"/>
  <c r="CA150" i="16"/>
  <c r="CE150" i="16"/>
  <c r="CH150" i="16"/>
  <c r="AM150" i="16"/>
  <c r="AE150" i="16"/>
  <c r="O150" i="16"/>
  <c r="Y150" i="16"/>
  <c r="V150" i="16"/>
  <c r="AH150" i="16"/>
  <c r="L150" i="16"/>
  <c r="J150" i="16"/>
  <c r="AI150" i="16"/>
  <c r="AV150" i="16"/>
  <c r="CD150" i="16"/>
  <c r="CC36" i="16"/>
  <c r="CI36" i="16"/>
  <c r="Y36" i="16"/>
  <c r="BI36" i="16"/>
  <c r="AA36" i="16"/>
  <c r="AY36" i="16"/>
  <c r="Q36" i="16"/>
  <c r="AS36" i="16"/>
  <c r="CH36" i="16"/>
  <c r="BL36" i="16"/>
  <c r="BE36" i="16"/>
  <c r="BV36" i="16"/>
  <c r="CG36" i="16"/>
  <c r="AX36" i="16"/>
  <c r="BD36" i="16"/>
  <c r="AC36" i="16"/>
  <c r="AE36" i="16"/>
  <c r="BU36" i="16"/>
  <c r="G36" i="16"/>
  <c r="AH36" i="16"/>
  <c r="V128" i="16"/>
  <c r="S128" i="16"/>
  <c r="AE128" i="16"/>
  <c r="CS15" i="11"/>
  <c r="E83" i="24" s="1"/>
  <c r="CR15" i="11"/>
  <c r="CJ81" i="16"/>
  <c r="BV91" i="16"/>
  <c r="O91" i="16"/>
  <c r="AC91" i="16"/>
  <c r="Y91" i="16"/>
  <c r="AR54" i="16"/>
  <c r="BR54" i="16"/>
  <c r="BD54" i="16"/>
  <c r="S17" i="16"/>
  <c r="AB17" i="16"/>
  <c r="O17" i="16"/>
  <c r="X17" i="16"/>
  <c r="AI15" i="16"/>
  <c r="BD15" i="16"/>
  <c r="U48" i="16"/>
  <c r="BG48" i="16"/>
  <c r="R48" i="16"/>
  <c r="AX48" i="16"/>
  <c r="AD16" i="16"/>
  <c r="AV16" i="16"/>
  <c r="AR16" i="16"/>
  <c r="AL32" i="16"/>
  <c r="AX32" i="16"/>
  <c r="AK32" i="16"/>
  <c r="BW32" i="16"/>
  <c r="AJ100" i="16"/>
  <c r="AQ100" i="16"/>
  <c r="AH100" i="16"/>
  <c r="I100" i="16"/>
  <c r="AS84" i="16"/>
  <c r="AN84" i="16"/>
  <c r="U84" i="16"/>
  <c r="AP167" i="16"/>
  <c r="J167" i="16"/>
  <c r="N167" i="16"/>
  <c r="CJ167" i="16" s="1"/>
  <c r="AL167" i="16"/>
  <c r="CE75" i="16"/>
  <c r="U75" i="16"/>
  <c r="AY75" i="16"/>
  <c r="AT130" i="16"/>
  <c r="AY130" i="16"/>
  <c r="AJ130" i="16"/>
  <c r="BZ63" i="16"/>
  <c r="BV63" i="16"/>
  <c r="L63" i="16"/>
  <c r="AO78" i="16"/>
  <c r="F78" i="16"/>
  <c r="AN168" i="16"/>
  <c r="BZ168" i="16"/>
  <c r="BT168" i="16"/>
  <c r="AP168" i="16"/>
  <c r="AK37" i="16"/>
  <c r="BN37" i="16"/>
  <c r="G37" i="16"/>
  <c r="BR37" i="16"/>
  <c r="BU37" i="16"/>
  <c r="BM37" i="16"/>
  <c r="AN37" i="16"/>
  <c r="BD37" i="16"/>
  <c r="BE37" i="16"/>
  <c r="CC37" i="16"/>
  <c r="BA37" i="16"/>
  <c r="AK47" i="16"/>
  <c r="BJ47" i="16"/>
  <c r="AI47" i="16"/>
  <c r="Q47" i="16"/>
  <c r="AE25" i="16"/>
  <c r="BW25" i="16"/>
  <c r="AC140" i="16"/>
  <c r="BE140" i="16"/>
  <c r="BT140" i="16"/>
  <c r="Q136" i="16"/>
  <c r="CH136" i="16"/>
  <c r="BT136" i="16"/>
  <c r="CF150" i="16"/>
  <c r="AC150" i="16"/>
  <c r="F150" i="16"/>
  <c r="BT36" i="16"/>
  <c r="AU36" i="16"/>
  <c r="CB36" i="16"/>
  <c r="BJ127" i="16"/>
  <c r="CC127" i="16"/>
  <c r="AM127" i="16"/>
  <c r="AF43" i="16"/>
  <c r="V43" i="16"/>
  <c r="BN43" i="16"/>
  <c r="BX96" i="16"/>
  <c r="BE96" i="16"/>
  <c r="AD96" i="16"/>
  <c r="AN105" i="16"/>
  <c r="BM105" i="16"/>
  <c r="AN128" i="16"/>
  <c r="BS128" i="16"/>
  <c r="BG65" i="16"/>
  <c r="CF65" i="16"/>
  <c r="BT65" i="16"/>
  <c r="BE61" i="16"/>
  <c r="BA61" i="16"/>
  <c r="X114" i="16"/>
  <c r="AV114" i="16"/>
  <c r="AG90" i="16"/>
  <c r="O90" i="16"/>
  <c r="CR14" i="11"/>
  <c r="CS14" i="11"/>
  <c r="K16" i="16"/>
  <c r="AN16" i="16"/>
  <c r="AT16" i="16"/>
  <c r="BR16" i="16"/>
  <c r="M16" i="16"/>
  <c r="Q16" i="16"/>
  <c r="AV25" i="16"/>
  <c r="P25" i="16"/>
  <c r="AO25" i="16"/>
  <c r="CF25" i="16"/>
  <c r="BU25" i="16"/>
  <c r="O25" i="16"/>
  <c r="AF25" i="16"/>
  <c r="T25" i="16"/>
  <c r="N25" i="16"/>
  <c r="BY25" i="16"/>
  <c r="CE25" i="16"/>
  <c r="BJ25" i="16"/>
  <c r="AJ25" i="16"/>
  <c r="BN25" i="16"/>
  <c r="CB25" i="16"/>
  <c r="BB25" i="16"/>
  <c r="AP25" i="16"/>
  <c r="AD25" i="16"/>
  <c r="G25" i="16"/>
  <c r="CJ25" i="16" s="1"/>
  <c r="AP128" i="16"/>
  <c r="BV128" i="16"/>
  <c r="F128" i="16"/>
  <c r="CG128" i="16"/>
  <c r="BU128" i="16"/>
  <c r="AZ128" i="16"/>
  <c r="BQ128" i="16"/>
  <c r="AB128" i="16"/>
  <c r="BB128" i="16"/>
  <c r="I128" i="16"/>
  <c r="Y128" i="16"/>
  <c r="AF128" i="16"/>
  <c r="BA128" i="16"/>
  <c r="BG128" i="16"/>
  <c r="AH128" i="16"/>
  <c r="BX128" i="16"/>
  <c r="T128" i="16"/>
  <c r="AX128" i="16"/>
  <c r="K128" i="16"/>
  <c r="AS128" i="16"/>
  <c r="BP128" i="16"/>
  <c r="X128" i="16"/>
  <c r="CC128" i="16"/>
  <c r="M128" i="16"/>
  <c r="AR128" i="16"/>
  <c r="AM128" i="16"/>
  <c r="CR11" i="11"/>
  <c r="CS11" i="11"/>
  <c r="E57" i="24" s="1"/>
  <c r="CF33" i="16"/>
  <c r="AP33" i="16"/>
  <c r="BE33" i="16"/>
  <c r="BO33" i="16"/>
  <c r="AH91" i="16"/>
  <c r="BK91" i="16"/>
  <c r="M91" i="16"/>
  <c r="H54" i="16"/>
  <c r="BE54" i="16"/>
  <c r="T51" i="16"/>
  <c r="AO51" i="16"/>
  <c r="H51" i="16"/>
  <c r="CJ51" i="16" s="1"/>
  <c r="AX51" i="16"/>
  <c r="U17" i="16"/>
  <c r="BX17" i="16"/>
  <c r="P17" i="16"/>
  <c r="Q17" i="16"/>
  <c r="CI15" i="16"/>
  <c r="AD15" i="16"/>
  <c r="BT15" i="16"/>
  <c r="CA48" i="16"/>
  <c r="J48" i="16"/>
  <c r="BK48" i="16"/>
  <c r="AK48" i="16"/>
  <c r="F16" i="16"/>
  <c r="Y16" i="16"/>
  <c r="AS16" i="16"/>
  <c r="AM16" i="16"/>
  <c r="BU112" i="16"/>
  <c r="BH112" i="16"/>
  <c r="BR112" i="16"/>
  <c r="W32" i="16"/>
  <c r="AB32" i="16"/>
  <c r="AP32" i="16"/>
  <c r="BK32" i="16"/>
  <c r="AC100" i="16"/>
  <c r="L100" i="16"/>
  <c r="AS100" i="16"/>
  <c r="Y100" i="16"/>
  <c r="CH84" i="16"/>
  <c r="Q84" i="16"/>
  <c r="V84" i="16"/>
  <c r="AG167" i="16"/>
  <c r="BL167" i="16"/>
  <c r="Q167" i="16"/>
  <c r="Z167" i="16"/>
  <c r="AX75" i="16"/>
  <c r="BZ75" i="16"/>
  <c r="K75" i="16"/>
  <c r="K130" i="16"/>
  <c r="AC130" i="16"/>
  <c r="BS130" i="16"/>
  <c r="Y63" i="16"/>
  <c r="AL63" i="16"/>
  <c r="T63" i="16"/>
  <c r="F63" i="16"/>
  <c r="K78" i="16"/>
  <c r="BI78" i="16"/>
  <c r="CB78" i="16"/>
  <c r="BW78" i="16"/>
  <c r="AO168" i="16"/>
  <c r="BG168" i="16"/>
  <c r="BD168" i="16"/>
  <c r="Z168" i="16"/>
  <c r="K37" i="16"/>
  <c r="H37" i="16"/>
  <c r="F37" i="16"/>
  <c r="AV47" i="16"/>
  <c r="BW47" i="16"/>
  <c r="T47" i="16"/>
  <c r="CE47" i="16"/>
  <c r="S25" i="16"/>
  <c r="BM25" i="16"/>
  <c r="AI25" i="16"/>
  <c r="BM140" i="16"/>
  <c r="G140" i="16"/>
  <c r="CJ140" i="16" s="1"/>
  <c r="AR140" i="16"/>
  <c r="AV136" i="16"/>
  <c r="AA136" i="16"/>
  <c r="BW136" i="16"/>
  <c r="CC150" i="16"/>
  <c r="BL150" i="16"/>
  <c r="BT150" i="16"/>
  <c r="AV36" i="16"/>
  <c r="L36" i="16"/>
  <c r="BC31" i="16"/>
  <c r="S31" i="16"/>
  <c r="M31" i="16"/>
  <c r="BX67" i="16"/>
  <c r="M67" i="16"/>
  <c r="F67" i="16"/>
  <c r="AT127" i="16"/>
  <c r="AC127" i="16"/>
  <c r="BA127" i="16"/>
  <c r="W43" i="16"/>
  <c r="BJ43" i="16"/>
  <c r="P43" i="16"/>
  <c r="BW96" i="16"/>
  <c r="AC96" i="16"/>
  <c r="AL96" i="16"/>
  <c r="CH62" i="16"/>
  <c r="BD62" i="16"/>
  <c r="BI105" i="16"/>
  <c r="CG105" i="16"/>
  <c r="N128" i="16"/>
  <c r="AI128" i="16"/>
  <c r="AD128" i="16"/>
  <c r="AG65" i="16"/>
  <c r="CI65" i="16"/>
  <c r="BO61" i="16"/>
  <c r="AP114" i="16"/>
  <c r="I114" i="16"/>
  <c r="BB101" i="16"/>
  <c r="K101" i="16"/>
  <c r="J90" i="16"/>
  <c r="CS10" i="11"/>
  <c r="CR10" i="11"/>
  <c r="AA110" i="16"/>
  <c r="S33" i="16"/>
  <c r="BA33" i="16"/>
  <c r="O33" i="16"/>
  <c r="V33" i="16"/>
  <c r="AM91" i="16"/>
  <c r="I91" i="16"/>
  <c r="AO91" i="16"/>
  <c r="BX54" i="16"/>
  <c r="L54" i="16"/>
  <c r="CF54" i="16"/>
  <c r="AF51" i="16"/>
  <c r="BG51" i="16"/>
  <c r="AK51" i="16"/>
  <c r="BU17" i="16"/>
  <c r="AF17" i="16"/>
  <c r="AW17" i="16"/>
  <c r="AM17" i="16"/>
  <c r="AB15" i="16"/>
  <c r="BR15" i="16"/>
  <c r="U15" i="16"/>
  <c r="BF48" i="16"/>
  <c r="BS48" i="16"/>
  <c r="W48" i="16"/>
  <c r="BH48" i="16"/>
  <c r="BH16" i="16"/>
  <c r="BS16" i="16"/>
  <c r="BV16" i="16"/>
  <c r="BI16" i="16"/>
  <c r="AC121" i="16"/>
  <c r="CI121" i="16"/>
  <c r="H121" i="16"/>
  <c r="CJ121" i="16" s="1"/>
  <c r="BN56" i="16"/>
  <c r="BU56" i="16"/>
  <c r="AJ56" i="16"/>
  <c r="Y108" i="16"/>
  <c r="AP108" i="16"/>
  <c r="S108" i="16"/>
  <c r="CF108" i="16"/>
  <c r="BH108" i="16"/>
  <c r="AJ108" i="16"/>
  <c r="L108" i="16"/>
  <c r="CB108" i="16"/>
  <c r="BC108" i="16"/>
  <c r="E108" i="16"/>
  <c r="BL108" i="16" s="1"/>
  <c r="K108" i="16"/>
  <c r="CE108" i="16"/>
  <c r="BS108" i="16"/>
  <c r="AO108" i="16"/>
  <c r="M108" i="16"/>
  <c r="BT108" i="16"/>
  <c r="AK108" i="16"/>
  <c r="BR108" i="16"/>
  <c r="AI108" i="16"/>
  <c r="BA108" i="16"/>
  <c r="BI108" i="16"/>
  <c r="R108" i="16"/>
  <c r="BN108" i="16"/>
  <c r="J108" i="16"/>
  <c r="BJ108" i="16"/>
  <c r="I108" i="16"/>
  <c r="AN108" i="16"/>
  <c r="BX108" i="16"/>
  <c r="P108" i="16"/>
  <c r="BE108" i="16"/>
  <c r="AZ108" i="16"/>
  <c r="AW108" i="16"/>
  <c r="O108" i="16"/>
  <c r="CD108" i="16"/>
  <c r="AB108" i="16"/>
  <c r="BV108" i="16"/>
  <c r="BU108" i="16"/>
  <c r="BP108" i="16"/>
  <c r="F108" i="16"/>
  <c r="AT108" i="16"/>
  <c r="H108" i="16"/>
  <c r="BO108" i="16"/>
  <c r="AS108" i="16"/>
  <c r="G108" i="16"/>
  <c r="CA112" i="16"/>
  <c r="R112" i="16"/>
  <c r="AD32" i="16"/>
  <c r="AG32" i="16"/>
  <c r="BU32" i="16"/>
  <c r="CH32" i="16"/>
  <c r="AI100" i="16"/>
  <c r="BP100" i="16"/>
  <c r="AD100" i="16"/>
  <c r="AU100" i="16"/>
  <c r="AH84" i="16"/>
  <c r="BK84" i="16"/>
  <c r="AV84" i="16"/>
  <c r="S109" i="16"/>
  <c r="BA109" i="16"/>
  <c r="AX109" i="16"/>
  <c r="T109" i="16"/>
  <c r="AY22" i="16"/>
  <c r="BZ22" i="16"/>
  <c r="Z22" i="16"/>
  <c r="U22" i="16"/>
  <c r="M167" i="16"/>
  <c r="X167" i="16"/>
  <c r="AU167" i="16"/>
  <c r="AV167" i="16"/>
  <c r="BB75" i="16"/>
  <c r="W75" i="16"/>
  <c r="AH75" i="16"/>
  <c r="I130" i="16"/>
  <c r="CB130" i="16"/>
  <c r="AV130" i="16"/>
  <c r="AN63" i="16"/>
  <c r="AS63" i="16"/>
  <c r="AZ63" i="16"/>
  <c r="AB63" i="16"/>
  <c r="X78" i="16"/>
  <c r="Y78" i="16"/>
  <c r="AG78" i="16"/>
  <c r="P78" i="16"/>
  <c r="BN168" i="16"/>
  <c r="CB168" i="16"/>
  <c r="CH168" i="16"/>
  <c r="AV168" i="16"/>
  <c r="L37" i="16"/>
  <c r="AR37" i="16"/>
  <c r="AF37" i="16"/>
  <c r="BA47" i="16"/>
  <c r="BX47" i="16"/>
  <c r="AU47" i="16"/>
  <c r="T151" i="16"/>
  <c r="AL151" i="16"/>
  <c r="AT151" i="16"/>
  <c r="BT151" i="16"/>
  <c r="AF151" i="16"/>
  <c r="W151" i="16"/>
  <c r="BR151" i="16"/>
  <c r="AB151" i="16"/>
  <c r="AY151" i="16"/>
  <c r="M151" i="16"/>
  <c r="AV151" i="16"/>
  <c r="CH151" i="16"/>
  <c r="BO151" i="16"/>
  <c r="L151" i="16"/>
  <c r="CJ151" i="16" s="1"/>
  <c r="BX151" i="16"/>
  <c r="AR151" i="16"/>
  <c r="AH151" i="16"/>
  <c r="R151" i="16"/>
  <c r="CG151" i="16"/>
  <c r="BH151" i="16"/>
  <c r="BL25" i="16"/>
  <c r="AA25" i="16"/>
  <c r="S140" i="16"/>
  <c r="AZ140" i="16"/>
  <c r="H140" i="16"/>
  <c r="BK136" i="16"/>
  <c r="CC136" i="16"/>
  <c r="AC136" i="16"/>
  <c r="AA150" i="16"/>
  <c r="Q150" i="16"/>
  <c r="BU53" i="16"/>
  <c r="AQ53" i="16"/>
  <c r="H36" i="16"/>
  <c r="I36" i="16"/>
  <c r="AR36" i="16"/>
  <c r="BY31" i="16"/>
  <c r="BD31" i="16"/>
  <c r="AJ31" i="16"/>
  <c r="O44" i="16"/>
  <c r="CJ44" i="16" s="1"/>
  <c r="W44" i="16"/>
  <c r="V44" i="16"/>
  <c r="BY67" i="16"/>
  <c r="S67" i="16"/>
  <c r="J127" i="16"/>
  <c r="BL127" i="16"/>
  <c r="BX127" i="16"/>
  <c r="CF152" i="16"/>
  <c r="BE152" i="16"/>
  <c r="AS152" i="16"/>
  <c r="AA152" i="16"/>
  <c r="AJ152" i="16"/>
  <c r="BD152" i="16"/>
  <c r="BW152" i="16"/>
  <c r="AU152" i="16"/>
  <c r="BU152" i="16"/>
  <c r="BX152" i="16"/>
  <c r="BM152" i="16"/>
  <c r="BB152" i="16"/>
  <c r="X152" i="16"/>
  <c r="G152" i="16"/>
  <c r="AK152" i="16"/>
  <c r="AO152" i="16"/>
  <c r="AQ152" i="16"/>
  <c r="BP152" i="16"/>
  <c r="CC152" i="16"/>
  <c r="CD152" i="16"/>
  <c r="Q152" i="16"/>
  <c r="AF152" i="16"/>
  <c r="CA152" i="16"/>
  <c r="H152" i="16"/>
  <c r="BG152" i="16"/>
  <c r="M152" i="16"/>
  <c r="AW152" i="16"/>
  <c r="CG152" i="16"/>
  <c r="BF43" i="16"/>
  <c r="AQ43" i="16"/>
  <c r="AN43" i="16"/>
  <c r="AJ96" i="16"/>
  <c r="BM96" i="16"/>
  <c r="BI96" i="16"/>
  <c r="F57" i="16"/>
  <c r="BO57" i="16"/>
  <c r="AN57" i="16"/>
  <c r="AQ57" i="16"/>
  <c r="BM57" i="16"/>
  <c r="BE57" i="16"/>
  <c r="BD57" i="16"/>
  <c r="CA57" i="16"/>
  <c r="S57" i="16"/>
  <c r="AV57" i="16"/>
  <c r="Y57" i="16"/>
  <c r="P57" i="16"/>
  <c r="BH57" i="16"/>
  <c r="CG57" i="16"/>
  <c r="CD57" i="16"/>
  <c r="BF57" i="16"/>
  <c r="CH57" i="16"/>
  <c r="CF57" i="16"/>
  <c r="AF57" i="16"/>
  <c r="BG57" i="16"/>
  <c r="AS57" i="16"/>
  <c r="AB57" i="16"/>
  <c r="Q57" i="16"/>
  <c r="AU57" i="16"/>
  <c r="BS57" i="16"/>
  <c r="BT57" i="16"/>
  <c r="I62" i="16"/>
  <c r="AR62" i="16"/>
  <c r="BJ105" i="16"/>
  <c r="BE105" i="16"/>
  <c r="BM128" i="16"/>
  <c r="AJ128" i="16"/>
  <c r="BC128" i="16"/>
  <c r="BJ65" i="16"/>
  <c r="AL65" i="16"/>
  <c r="F61" i="16"/>
  <c r="H61" i="16"/>
  <c r="BJ114" i="16"/>
  <c r="AK114" i="16"/>
  <c r="CB143" i="16"/>
  <c r="BY143" i="16"/>
  <c r="BP143" i="16"/>
  <c r="AE143" i="16"/>
  <c r="BD143" i="16"/>
  <c r="AR143" i="16"/>
  <c r="N143" i="16"/>
  <c r="O143" i="16"/>
  <c r="AM143" i="16"/>
  <c r="CH143" i="16"/>
  <c r="BC143" i="16"/>
  <c r="BR143" i="16"/>
  <c r="H143" i="16"/>
  <c r="CJ143" i="16" s="1"/>
  <c r="BH143" i="16"/>
  <c r="AN143" i="16"/>
  <c r="AQ143" i="16"/>
  <c r="AU143" i="16"/>
  <c r="P143" i="16"/>
  <c r="BM143" i="16"/>
  <c r="AT143" i="16"/>
  <c r="BZ143" i="16"/>
  <c r="CF143" i="16"/>
  <c r="AS143" i="16"/>
  <c r="AG143" i="16"/>
  <c r="BL143" i="16"/>
  <c r="AY143" i="16"/>
  <c r="U143" i="16"/>
  <c r="AJ143" i="16"/>
  <c r="AW143" i="16"/>
  <c r="BG143" i="16"/>
  <c r="AX143" i="16"/>
  <c r="V143" i="16"/>
  <c r="AK143" i="16"/>
  <c r="CA143" i="16"/>
  <c r="AB143" i="16"/>
  <c r="BQ143" i="16"/>
  <c r="BK143" i="16"/>
  <c r="BV143" i="16"/>
  <c r="L28" i="16"/>
  <c r="O28" i="16"/>
  <c r="BJ28" i="16"/>
  <c r="AE28" i="16"/>
  <c r="BY28" i="16"/>
  <c r="BH28" i="16"/>
  <c r="BC28" i="16"/>
  <c r="BL28" i="16"/>
  <c r="BU28" i="16"/>
  <c r="CF28" i="16"/>
  <c r="AK28" i="16"/>
  <c r="AG28" i="16"/>
  <c r="AV28" i="16"/>
  <c r="Q28" i="16"/>
  <c r="G28" i="16"/>
  <c r="AA28" i="16"/>
  <c r="AM28" i="16"/>
  <c r="BB28" i="16"/>
  <c r="AN28" i="16"/>
  <c r="AU28" i="16"/>
  <c r="BS28" i="16"/>
  <c r="P28" i="16"/>
  <c r="BQ28" i="16"/>
  <c r="BA28" i="16"/>
  <c r="BW28" i="16"/>
  <c r="W28" i="16"/>
  <c r="N28" i="16"/>
  <c r="BM28" i="16"/>
  <c r="AI28" i="16"/>
  <c r="M28" i="16"/>
  <c r="CJ28" i="16" s="1"/>
  <c r="H28" i="16"/>
  <c r="AY28" i="16"/>
  <c r="BG28" i="16"/>
  <c r="AC28" i="16"/>
  <c r="V28" i="16"/>
  <c r="Z28" i="16"/>
  <c r="BE28" i="16"/>
  <c r="J28" i="16"/>
  <c r="BN28" i="16"/>
  <c r="CD28" i="16"/>
  <c r="AZ28" i="16"/>
  <c r="BI101" i="16"/>
  <c r="CA101" i="16"/>
  <c r="BN45" i="16"/>
  <c r="AW45" i="16"/>
  <c r="AI90" i="16"/>
  <c r="CC110" i="16"/>
  <c r="AV91" i="16"/>
  <c r="AZ91" i="16"/>
  <c r="BS91" i="16"/>
  <c r="I54" i="16"/>
  <c r="AW54" i="16"/>
  <c r="AC54" i="16"/>
  <c r="BK51" i="16"/>
  <c r="AU51" i="16"/>
  <c r="BX51" i="16"/>
  <c r="BR51" i="16"/>
  <c r="Z17" i="16"/>
  <c r="CA17" i="16"/>
  <c r="BZ17" i="16"/>
  <c r="BI17" i="16"/>
  <c r="AY15" i="16"/>
  <c r="AF15" i="16"/>
  <c r="AU15" i="16"/>
  <c r="BX48" i="16"/>
  <c r="AC48" i="16"/>
  <c r="BC48" i="16"/>
  <c r="CF48" i="16"/>
  <c r="BP16" i="16"/>
  <c r="AA16" i="16"/>
  <c r="Z16" i="16"/>
  <c r="CE16" i="16"/>
  <c r="V112" i="16"/>
  <c r="BC112" i="16"/>
  <c r="AK112" i="16"/>
  <c r="AH112" i="16"/>
  <c r="BI112" i="16"/>
  <c r="BD112" i="16"/>
  <c r="BJ32" i="16"/>
  <c r="AE32" i="16"/>
  <c r="Y32" i="16"/>
  <c r="R32" i="16"/>
  <c r="BD100" i="16"/>
  <c r="BS100" i="16"/>
  <c r="BG100" i="16"/>
  <c r="BQ100" i="16"/>
  <c r="AJ84" i="16"/>
  <c r="F84" i="16"/>
  <c r="AZ167" i="16"/>
  <c r="BP167" i="16"/>
  <c r="BY167" i="16"/>
  <c r="BC75" i="16"/>
  <c r="G75" i="16"/>
  <c r="BE75" i="16"/>
  <c r="BW130" i="16"/>
  <c r="AR130" i="16"/>
  <c r="AT63" i="16"/>
  <c r="BK63" i="16"/>
  <c r="CD63" i="16"/>
  <c r="AN78" i="16"/>
  <c r="AA78" i="16"/>
  <c r="BL78" i="16"/>
  <c r="AL78" i="16"/>
  <c r="BQ168" i="16"/>
  <c r="CD168" i="16"/>
  <c r="T168" i="16"/>
  <c r="BR168" i="16"/>
  <c r="W37" i="16"/>
  <c r="I37" i="16"/>
  <c r="BF37" i="16"/>
  <c r="V47" i="16"/>
  <c r="AD47" i="16"/>
  <c r="CC25" i="16"/>
  <c r="BS25" i="16"/>
  <c r="AU25" i="16"/>
  <c r="AE140" i="16"/>
  <c r="X140" i="16"/>
  <c r="AJ140" i="16"/>
  <c r="BC136" i="16"/>
  <c r="AE136" i="16"/>
  <c r="BF136" i="16"/>
  <c r="BE150" i="16"/>
  <c r="AU150" i="16"/>
  <c r="P36" i="16"/>
  <c r="BS36" i="16"/>
  <c r="O36" i="16"/>
  <c r="AH31" i="16"/>
  <c r="F31" i="16"/>
  <c r="BG31" i="16"/>
  <c r="W67" i="16"/>
  <c r="AO67" i="16"/>
  <c r="CH67" i="16"/>
  <c r="AS67" i="16"/>
  <c r="AT67" i="16"/>
  <c r="BH67" i="16"/>
  <c r="CA67" i="16"/>
  <c r="H67" i="16"/>
  <c r="CF67" i="16"/>
  <c r="AZ67" i="16"/>
  <c r="BL67" i="16"/>
  <c r="AE67" i="16"/>
  <c r="AI67" i="16"/>
  <c r="AY67" i="16"/>
  <c r="AN67" i="16"/>
  <c r="CI67" i="16"/>
  <c r="AC67" i="16"/>
  <c r="J67" i="16"/>
  <c r="CB67" i="16"/>
  <c r="I67" i="16"/>
  <c r="AX67" i="16"/>
  <c r="BY127" i="16"/>
  <c r="BN127" i="16"/>
  <c r="Y127" i="16"/>
  <c r="U43" i="16"/>
  <c r="CB43" i="16"/>
  <c r="AM96" i="16"/>
  <c r="L96" i="16"/>
  <c r="AB62" i="16"/>
  <c r="AP62" i="16"/>
  <c r="AF62" i="16"/>
  <c r="BQ62" i="16"/>
  <c r="BW62" i="16"/>
  <c r="BG62" i="16"/>
  <c r="CI62" i="16"/>
  <c r="R62" i="16"/>
  <c r="AA62" i="16"/>
  <c r="CG62" i="16"/>
  <c r="BR62" i="16"/>
  <c r="AJ62" i="16"/>
  <c r="BL62" i="16"/>
  <c r="J62" i="16"/>
  <c r="BK62" i="16"/>
  <c r="Y62" i="16"/>
  <c r="BY62" i="16"/>
  <c r="BF62" i="16"/>
  <c r="X62" i="16"/>
  <c r="O62" i="16"/>
  <c r="AU62" i="16"/>
  <c r="V62" i="16"/>
  <c r="CF62" i="16"/>
  <c r="CE62" i="16"/>
  <c r="T62" i="16"/>
  <c r="AL62" i="16"/>
  <c r="BM62" i="16"/>
  <c r="AL105" i="16"/>
  <c r="CH105" i="16"/>
  <c r="U128" i="16"/>
  <c r="AK128" i="16"/>
  <c r="W128" i="16"/>
  <c r="CG65" i="16"/>
  <c r="BR65" i="16"/>
  <c r="J61" i="16"/>
  <c r="AL61" i="16"/>
  <c r="BL114" i="16"/>
  <c r="BO101" i="16"/>
  <c r="P101" i="16"/>
  <c r="BS90" i="16"/>
  <c r="BM110" i="16"/>
  <c r="BZ91" i="16"/>
  <c r="U91" i="16"/>
  <c r="N91" i="16"/>
  <c r="AU54" i="16"/>
  <c r="BY54" i="16"/>
  <c r="AX54" i="16"/>
  <c r="AZ54" i="16"/>
  <c r="AX17" i="16"/>
  <c r="T17" i="16"/>
  <c r="R17" i="16"/>
  <c r="CE17" i="16"/>
  <c r="BE48" i="16"/>
  <c r="AE48" i="16"/>
  <c r="CI48" i="16"/>
  <c r="O48" i="16"/>
  <c r="BQ16" i="16"/>
  <c r="BT16" i="16"/>
  <c r="AZ16" i="16"/>
  <c r="K32" i="16"/>
  <c r="CC32" i="16"/>
  <c r="BC32" i="16"/>
  <c r="AO32" i="16"/>
  <c r="R100" i="16"/>
  <c r="CI100" i="16"/>
  <c r="CF84" i="16"/>
  <c r="AW84" i="16"/>
  <c r="BK167" i="16"/>
  <c r="CG167" i="16"/>
  <c r="Y130" i="16"/>
  <c r="T130" i="16"/>
  <c r="BH130" i="16"/>
  <c r="R130" i="16"/>
  <c r="BM130" i="16"/>
  <c r="AK130" i="16"/>
  <c r="CI130" i="16"/>
  <c r="AO130" i="16"/>
  <c r="CE130" i="16"/>
  <c r="CH130" i="16"/>
  <c r="AB130" i="16"/>
  <c r="O130" i="16"/>
  <c r="AR63" i="16"/>
  <c r="AU63" i="16"/>
  <c r="CA63" i="16"/>
  <c r="CE63" i="16"/>
  <c r="BR63" i="16"/>
  <c r="BQ63" i="16"/>
  <c r="BD63" i="16"/>
  <c r="CG63" i="16"/>
  <c r="U63" i="16"/>
  <c r="R63" i="16"/>
  <c r="G63" i="16"/>
  <c r="BA63" i="16"/>
  <c r="BT63" i="16"/>
  <c r="AH47" i="16"/>
  <c r="BM47" i="16"/>
  <c r="AC47" i="16"/>
  <c r="BS47" i="16"/>
  <c r="CA47" i="16"/>
  <c r="CC47" i="16"/>
  <c r="Y47" i="16"/>
  <c r="AN47" i="16"/>
  <c r="BH47" i="16"/>
  <c r="BO47" i="16"/>
  <c r="CG47" i="16"/>
  <c r="X47" i="16"/>
  <c r="Z25" i="16"/>
  <c r="AQ25" i="16"/>
  <c r="U25" i="16"/>
  <c r="AO140" i="16"/>
  <c r="BQ140" i="16"/>
  <c r="BO140" i="16"/>
  <c r="W150" i="16"/>
  <c r="BH150" i="16"/>
  <c r="BY150" i="16"/>
  <c r="T36" i="16"/>
  <c r="AB36" i="16"/>
  <c r="BW36" i="16"/>
  <c r="N127" i="16"/>
  <c r="AQ127" i="16"/>
  <c r="AU127" i="16"/>
  <c r="Q43" i="16"/>
  <c r="BY43" i="16"/>
  <c r="AX43" i="16"/>
  <c r="AP43" i="16"/>
  <c r="BL43" i="16"/>
  <c r="O43" i="16"/>
  <c r="AV43" i="16"/>
  <c r="BB43" i="16"/>
  <c r="R43" i="16"/>
  <c r="AT43" i="16"/>
  <c r="X43" i="16"/>
  <c r="L43" i="16"/>
  <c r="BK43" i="16"/>
  <c r="BH43" i="16"/>
  <c r="H43" i="16"/>
  <c r="CA43" i="16"/>
  <c r="BW43" i="16"/>
  <c r="AI43" i="16"/>
  <c r="AD43" i="16"/>
  <c r="I43" i="16"/>
  <c r="AZ43" i="16"/>
  <c r="CD43" i="16"/>
  <c r="AB43" i="16"/>
  <c r="AH43" i="16"/>
  <c r="AK43" i="16"/>
  <c r="AR43" i="16"/>
  <c r="S43" i="16"/>
  <c r="BD43" i="16"/>
  <c r="AO43" i="16"/>
  <c r="BH96" i="16"/>
  <c r="V96" i="16"/>
  <c r="K96" i="16"/>
  <c r="I96" i="16"/>
  <c r="H96" i="16"/>
  <c r="U96" i="16"/>
  <c r="BC96" i="16"/>
  <c r="J96" i="16"/>
  <c r="AT96" i="16"/>
  <c r="S96" i="16"/>
  <c r="AE96" i="16"/>
  <c r="BK96" i="16"/>
  <c r="AO96" i="16"/>
  <c r="AZ96" i="16"/>
  <c r="Y96" i="16"/>
  <c r="AF96" i="16"/>
  <c r="BR96" i="16"/>
  <c r="AB96" i="16"/>
  <c r="CF96" i="16"/>
  <c r="BY96" i="16"/>
  <c r="Q96" i="16"/>
  <c r="AA96" i="16"/>
  <c r="BZ96" i="16"/>
  <c r="AS96" i="16"/>
  <c r="N96" i="16"/>
  <c r="BD96" i="16"/>
  <c r="AR96" i="16"/>
  <c r="BQ96" i="16"/>
  <c r="BZ128" i="16"/>
  <c r="BW128" i="16"/>
  <c r="AV128" i="16"/>
  <c r="AZ114" i="16"/>
  <c r="BH114" i="16"/>
  <c r="BQ114" i="16"/>
  <c r="W114" i="16"/>
  <c r="T114" i="16"/>
  <c r="AD114" i="16"/>
  <c r="BK114" i="16"/>
  <c r="CF114" i="16"/>
  <c r="H114" i="16"/>
  <c r="AO114" i="16"/>
  <c r="BS114" i="16"/>
  <c r="AN114" i="16"/>
  <c r="AL114" i="16"/>
  <c r="AS114" i="16"/>
  <c r="CA114" i="16"/>
  <c r="AJ114" i="16"/>
  <c r="Z114" i="16"/>
  <c r="AA114" i="16"/>
  <c r="AC114" i="16"/>
  <c r="R114" i="16"/>
  <c r="AY114" i="16"/>
  <c r="AH114" i="16"/>
  <c r="AT114" i="16"/>
  <c r="V114" i="16"/>
  <c r="CH114" i="16"/>
  <c r="AB114" i="16"/>
  <c r="AR114" i="16"/>
  <c r="AW114" i="16"/>
  <c r="AQ114" i="16"/>
  <c r="G114" i="16"/>
  <c r="CB114" i="16"/>
  <c r="CJ153" i="16"/>
  <c r="CI91" i="16"/>
  <c r="BG91" i="16"/>
  <c r="BC54" i="16"/>
  <c r="BZ54" i="16"/>
  <c r="AH54" i="16"/>
  <c r="BW54" i="16"/>
  <c r="BK17" i="16"/>
  <c r="AR17" i="16"/>
  <c r="BE15" i="16"/>
  <c r="AH15" i="16"/>
  <c r="AA15" i="16"/>
  <c r="L48" i="16"/>
  <c r="S48" i="16"/>
  <c r="G48" i="16"/>
  <c r="AL48" i="16"/>
  <c r="AX16" i="16"/>
  <c r="N16" i="16"/>
  <c r="CA16" i="16"/>
  <c r="L32" i="16"/>
  <c r="G32" i="16"/>
  <c r="CI32" i="16"/>
  <c r="AB100" i="16"/>
  <c r="BR100" i="16"/>
  <c r="BP84" i="16"/>
  <c r="BD84" i="16"/>
  <c r="CA84" i="16"/>
  <c r="AC84" i="16"/>
  <c r="BO167" i="16"/>
  <c r="CI167" i="16"/>
  <c r="AH167" i="16"/>
  <c r="BD75" i="16"/>
  <c r="H75" i="16"/>
  <c r="V75" i="16"/>
  <c r="Q130" i="16"/>
  <c r="V130" i="16"/>
  <c r="AG130" i="16"/>
  <c r="M63" i="16"/>
  <c r="BW63" i="16"/>
  <c r="CH63" i="16"/>
  <c r="Q63" i="16"/>
  <c r="BU78" i="16"/>
  <c r="CE78" i="16"/>
  <c r="BM78" i="16"/>
  <c r="AH168" i="16"/>
  <c r="CE168" i="16"/>
  <c r="L47" i="16"/>
  <c r="AL47" i="16"/>
  <c r="AE47" i="16"/>
  <c r="BF25" i="16"/>
  <c r="AW25" i="16"/>
  <c r="BV25" i="16"/>
  <c r="AU140" i="16"/>
  <c r="Y140" i="16"/>
  <c r="AQ140" i="16"/>
  <c r="CF136" i="16"/>
  <c r="H136" i="16"/>
  <c r="M136" i="16"/>
  <c r="BX150" i="16"/>
  <c r="BP150" i="16"/>
  <c r="AF150" i="16"/>
  <c r="BR36" i="16"/>
  <c r="R36" i="16"/>
  <c r="BA36" i="16"/>
  <c r="P127" i="16"/>
  <c r="Z127" i="16"/>
  <c r="BQ127" i="16"/>
  <c r="BC43" i="16"/>
  <c r="CC43" i="16"/>
  <c r="CI43" i="16"/>
  <c r="AY96" i="16"/>
  <c r="CB96" i="16"/>
  <c r="CD105" i="16"/>
  <c r="X105" i="16"/>
  <c r="AX105" i="16"/>
  <c r="CA128" i="16"/>
  <c r="AG128" i="16"/>
  <c r="BT128" i="16"/>
  <c r="BS65" i="16"/>
  <c r="AO61" i="16"/>
  <c r="BR114" i="16"/>
  <c r="CC114" i="16"/>
  <c r="P90" i="16"/>
  <c r="CH110" i="16"/>
  <c r="R91" i="16"/>
  <c r="AJ91" i="16"/>
  <c r="AG91" i="16"/>
  <c r="BH91" i="16"/>
  <c r="AI91" i="16"/>
  <c r="BT91" i="16"/>
  <c r="BN54" i="16"/>
  <c r="J54" i="16"/>
  <c r="BT54" i="16"/>
  <c r="P54" i="16"/>
  <c r="BA17" i="16"/>
  <c r="AA17" i="16"/>
  <c r="BT17" i="16"/>
  <c r="CB48" i="16"/>
  <c r="BM48" i="16"/>
  <c r="AJ48" i="16"/>
  <c r="BJ48" i="16"/>
  <c r="CC16" i="16"/>
  <c r="BJ16" i="16"/>
  <c r="AK16" i="16"/>
  <c r="BM32" i="16"/>
  <c r="AY32" i="16"/>
  <c r="BD32" i="16"/>
  <c r="BZ100" i="16"/>
  <c r="BV100" i="16"/>
  <c r="N100" i="16"/>
  <c r="CD100" i="16"/>
  <c r="BH100" i="16"/>
  <c r="BA84" i="16"/>
  <c r="AD167" i="16"/>
  <c r="AL130" i="16"/>
  <c r="BJ130" i="16"/>
  <c r="BI130" i="16"/>
  <c r="BB63" i="16"/>
  <c r="AP63" i="16"/>
  <c r="AD63" i="16"/>
  <c r="AM63" i="16"/>
  <c r="CI78" i="16"/>
  <c r="AW78" i="16"/>
  <c r="CC78" i="16"/>
  <c r="AI78" i="16"/>
  <c r="AM78" i="16"/>
  <c r="BB78" i="16"/>
  <c r="CA78" i="16"/>
  <c r="L78" i="16"/>
  <c r="BR78" i="16"/>
  <c r="J78" i="16"/>
  <c r="U78" i="16"/>
  <c r="CI168" i="16"/>
  <c r="BY168" i="16"/>
  <c r="AE168" i="16"/>
  <c r="Q168" i="16"/>
  <c r="AM168" i="16"/>
  <c r="K168" i="16"/>
  <c r="AA168" i="16"/>
  <c r="P168" i="16"/>
  <c r="BW168" i="16"/>
  <c r="AB168" i="16"/>
  <c r="BX168" i="16"/>
  <c r="BA168" i="16"/>
  <c r="N47" i="16"/>
  <c r="CD47" i="16"/>
  <c r="BG47" i="16"/>
  <c r="BH25" i="16"/>
  <c r="AR25" i="16"/>
  <c r="W25" i="16"/>
  <c r="CC140" i="16"/>
  <c r="BW140" i="16"/>
  <c r="K140" i="16"/>
  <c r="U150" i="16"/>
  <c r="Z150" i="16"/>
  <c r="BJ150" i="16"/>
  <c r="S36" i="16"/>
  <c r="BM36" i="16"/>
  <c r="M36" i="16"/>
  <c r="CF127" i="16"/>
  <c r="CG127" i="16"/>
  <c r="BA43" i="16"/>
  <c r="G43" i="16"/>
  <c r="CJ43" i="16" s="1"/>
  <c r="AM43" i="16"/>
  <c r="BA96" i="16"/>
  <c r="M96" i="16"/>
  <c r="CI128" i="16"/>
  <c r="BN128" i="16"/>
  <c r="BE128" i="16"/>
  <c r="X61" i="16"/>
  <c r="G61" i="16"/>
  <c r="I61" i="16"/>
  <c r="BM61" i="16"/>
  <c r="AT61" i="16"/>
  <c r="V61" i="16"/>
  <c r="BY61" i="16"/>
  <c r="BZ61" i="16"/>
  <c r="CC61" i="16"/>
  <c r="AA61" i="16"/>
  <c r="BX61" i="16"/>
  <c r="AY61" i="16"/>
  <c r="AI61" i="16"/>
  <c r="AH61" i="16"/>
  <c r="BN61" i="16"/>
  <c r="AR61" i="16"/>
  <c r="CD61" i="16"/>
  <c r="AG61" i="16"/>
  <c r="AN61" i="16"/>
  <c r="AX61" i="16"/>
  <c r="CB61" i="16"/>
  <c r="AZ61" i="16"/>
  <c r="CG61" i="16"/>
  <c r="BB61" i="16"/>
  <c r="P61" i="16"/>
  <c r="CF61" i="16"/>
  <c r="O61" i="16"/>
  <c r="AV61" i="16"/>
  <c r="Z61" i="16"/>
  <c r="BP61" i="16"/>
  <c r="S114" i="16"/>
  <c r="BA114" i="16"/>
  <c r="CS28" i="11"/>
  <c r="CR28" i="11"/>
  <c r="CE91" i="16"/>
  <c r="BW91" i="16"/>
  <c r="AR91" i="16"/>
  <c r="X54" i="16"/>
  <c r="BU54" i="16"/>
  <c r="V54" i="16"/>
  <c r="AN54" i="16"/>
  <c r="F17" i="16"/>
  <c r="BM17" i="16"/>
  <c r="AD17" i="16"/>
  <c r="T48" i="16"/>
  <c r="AG48" i="16"/>
  <c r="BQ48" i="16"/>
  <c r="CG48" i="16"/>
  <c r="I16" i="16"/>
  <c r="BZ16" i="16"/>
  <c r="BL16" i="16"/>
  <c r="BL32" i="16"/>
  <c r="Z32" i="16"/>
  <c r="H32" i="16"/>
  <c r="CJ32" i="16" s="1"/>
  <c r="X32" i="16"/>
  <c r="AM32" i="16"/>
  <c r="M100" i="16"/>
  <c r="BZ84" i="16"/>
  <c r="BE167" i="16"/>
  <c r="AS130" i="16"/>
  <c r="X130" i="16"/>
  <c r="M130" i="16"/>
  <c r="BL63" i="16"/>
  <c r="BM63" i="16"/>
  <c r="BE63" i="16"/>
  <c r="BI63" i="16"/>
  <c r="AG168" i="16"/>
  <c r="AO47" i="16"/>
  <c r="M47" i="16"/>
  <c r="CH47" i="16"/>
  <c r="BG25" i="16"/>
  <c r="BT25" i="16"/>
  <c r="AT25" i="16"/>
  <c r="CE140" i="16"/>
  <c r="CB140" i="16"/>
  <c r="BL140" i="16"/>
  <c r="T150" i="16"/>
  <c r="BW150" i="16"/>
  <c r="X150" i="16"/>
  <c r="BP36" i="16"/>
  <c r="AI36" i="16"/>
  <c r="AN36" i="16"/>
  <c r="AY127" i="16"/>
  <c r="AA127" i="16"/>
  <c r="CF43" i="16"/>
  <c r="AS43" i="16"/>
  <c r="BI43" i="16"/>
  <c r="CA96" i="16"/>
  <c r="CC96" i="16"/>
  <c r="H128" i="16"/>
  <c r="L128" i="16"/>
  <c r="CB128" i="16"/>
  <c r="BG61" i="16"/>
  <c r="AB61" i="16"/>
  <c r="CG114" i="16"/>
  <c r="M114" i="16"/>
  <c r="CB33" i="16"/>
  <c r="M33" i="16"/>
  <c r="BH33" i="16"/>
  <c r="AD91" i="16"/>
  <c r="BX91" i="16"/>
  <c r="BR91" i="16"/>
  <c r="CA54" i="16"/>
  <c r="Z54" i="16"/>
  <c r="AY54" i="16"/>
  <c r="BK54" i="16"/>
  <c r="BZ51" i="16"/>
  <c r="R51" i="16"/>
  <c r="BA51" i="16"/>
  <c r="AM51" i="16"/>
  <c r="K17" i="16"/>
  <c r="G17" i="16"/>
  <c r="BD17" i="16"/>
  <c r="AW15" i="16"/>
  <c r="AR15" i="16"/>
  <c r="BO15" i="16"/>
  <c r="N15" i="16"/>
  <c r="F48" i="16"/>
  <c r="CC48" i="16"/>
  <c r="H48" i="16"/>
  <c r="Q48" i="16"/>
  <c r="AU16" i="16"/>
  <c r="U16" i="16"/>
  <c r="L16" i="16"/>
  <c r="Z121" i="16"/>
  <c r="AQ121" i="16"/>
  <c r="AM121" i="16"/>
  <c r="BP56" i="16"/>
  <c r="W56" i="16"/>
  <c r="AN56" i="16"/>
  <c r="AY56" i="16"/>
  <c r="BX56" i="16"/>
  <c r="Q56" i="16"/>
  <c r="CJ56" i="16" s="1"/>
  <c r="AV112" i="16"/>
  <c r="O112" i="16"/>
  <c r="BV112" i="16"/>
  <c r="CE112" i="16"/>
  <c r="CD32" i="16"/>
  <c r="I32" i="16"/>
  <c r="AF32" i="16"/>
  <c r="BI32" i="16"/>
  <c r="J100" i="16"/>
  <c r="CC100" i="16"/>
  <c r="AM100" i="16"/>
  <c r="N84" i="16"/>
  <c r="L84" i="16"/>
  <c r="X84" i="16"/>
  <c r="R84" i="16"/>
  <c r="CA109" i="16"/>
  <c r="AB109" i="16"/>
  <c r="AM109" i="16"/>
  <c r="BJ22" i="16"/>
  <c r="BN22" i="16"/>
  <c r="I22" i="16"/>
  <c r="CJ22" i="16" s="1"/>
  <c r="AJ167" i="16"/>
  <c r="V167" i="16"/>
  <c r="CE167" i="16"/>
  <c r="O75" i="16"/>
  <c r="AB75" i="16"/>
  <c r="P75" i="16"/>
  <c r="Z75" i="16"/>
  <c r="AH130" i="16"/>
  <c r="BK130" i="16"/>
  <c r="AM130" i="16"/>
  <c r="N63" i="16"/>
  <c r="S63" i="16"/>
  <c r="CI63" i="16"/>
  <c r="AE78" i="16"/>
  <c r="BX78" i="16"/>
  <c r="BF78" i="16"/>
  <c r="AZ168" i="16"/>
  <c r="AQ168" i="16"/>
  <c r="BJ168" i="16"/>
  <c r="BX37" i="16"/>
  <c r="BH37" i="16"/>
  <c r="AP47" i="16"/>
  <c r="AW47" i="16"/>
  <c r="F47" i="16"/>
  <c r="AI151" i="16"/>
  <c r="CB151" i="16"/>
  <c r="O151" i="16"/>
  <c r="BZ25" i="16"/>
  <c r="AY25" i="16"/>
  <c r="BQ25" i="16"/>
  <c r="CD140" i="16"/>
  <c r="T140" i="16"/>
  <c r="AP140" i="16"/>
  <c r="AJ136" i="16"/>
  <c r="AY136" i="16"/>
  <c r="AH136" i="16"/>
  <c r="CD139" i="16"/>
  <c r="G139" i="16"/>
  <c r="V139" i="16"/>
  <c r="AK139" i="16"/>
  <c r="AJ139" i="16"/>
  <c r="BB139" i="16"/>
  <c r="T139" i="16"/>
  <c r="W139" i="16"/>
  <c r="BQ139" i="16"/>
  <c r="BH139" i="16"/>
  <c r="Q139" i="16"/>
  <c r="O139" i="16"/>
  <c r="U139" i="16"/>
  <c r="BF139" i="16"/>
  <c r="AO139" i="16"/>
  <c r="CA139" i="16"/>
  <c r="I139" i="16"/>
  <c r="J139" i="16"/>
  <c r="CE139" i="16"/>
  <c r="BK139" i="16"/>
  <c r="BU139" i="16"/>
  <c r="AN150" i="16"/>
  <c r="AS150" i="16"/>
  <c r="AZ150" i="16"/>
  <c r="CE53" i="16"/>
  <c r="AZ53" i="16"/>
  <c r="I53" i="16"/>
  <c r="N53" i="16"/>
  <c r="AM53" i="16"/>
  <c r="BK53" i="16"/>
  <c r="AG53" i="16"/>
  <c r="CD53" i="16"/>
  <c r="BJ53" i="16"/>
  <c r="AF53" i="16"/>
  <c r="AP53" i="16"/>
  <c r="AJ53" i="16"/>
  <c r="BY53" i="16"/>
  <c r="AC53" i="16"/>
  <c r="CJ53" i="16" s="1"/>
  <c r="BA53" i="16"/>
  <c r="AI53" i="16"/>
  <c r="AY53" i="16"/>
  <c r="BD53" i="16"/>
  <c r="CB53" i="16"/>
  <c r="CA53" i="16"/>
  <c r="K53" i="16"/>
  <c r="BY36" i="16"/>
  <c r="AJ36" i="16"/>
  <c r="BN36" i="16"/>
  <c r="CH31" i="16"/>
  <c r="BJ31" i="16"/>
  <c r="CI44" i="16"/>
  <c r="AD67" i="16"/>
  <c r="BF67" i="16"/>
  <c r="CE67" i="16"/>
  <c r="BS127" i="16"/>
  <c r="BE127" i="16"/>
  <c r="Z152" i="16"/>
  <c r="CJ152" i="16" s="1"/>
  <c r="BK152" i="16"/>
  <c r="CI152" i="16"/>
  <c r="CG43" i="16"/>
  <c r="BT43" i="16"/>
  <c r="CE43" i="16"/>
  <c r="X96" i="16"/>
  <c r="R96" i="16"/>
  <c r="BY57" i="16"/>
  <c r="AE57" i="16"/>
  <c r="AS62" i="16"/>
  <c r="AV62" i="16"/>
  <c r="Q62" i="16"/>
  <c r="AZ105" i="16"/>
  <c r="AG105" i="16"/>
  <c r="AK105" i="16"/>
  <c r="J128" i="16"/>
  <c r="AT128" i="16"/>
  <c r="AU128" i="16"/>
  <c r="BW65" i="16"/>
  <c r="AI65" i="16"/>
  <c r="BJ61" i="16"/>
  <c r="AC61" i="16"/>
  <c r="K114" i="16"/>
  <c r="BN114" i="16"/>
  <c r="X143" i="16"/>
  <c r="AF143" i="16"/>
  <c r="AB28" i="16"/>
  <c r="BO28" i="16"/>
  <c r="BH90" i="16"/>
  <c r="AR90" i="16"/>
  <c r="CB110" i="16"/>
  <c r="BY33" i="16"/>
  <c r="AF33" i="16"/>
  <c r="AZ33" i="16"/>
  <c r="BN33" i="16"/>
  <c r="Y33" i="16"/>
  <c r="BP91" i="16"/>
  <c r="AY91" i="16"/>
  <c r="AL91" i="16"/>
  <c r="F91" i="16"/>
  <c r="CJ91" i="16" s="1"/>
  <c r="BV54" i="16"/>
  <c r="AB54" i="16"/>
  <c r="CC54" i="16"/>
  <c r="CD51" i="16"/>
  <c r="BL51" i="16"/>
  <c r="CG51" i="16"/>
  <c r="BI51" i="16"/>
  <c r="N17" i="16"/>
  <c r="AP17" i="16"/>
  <c r="J15" i="16"/>
  <c r="AS15" i="16"/>
  <c r="X15" i="16"/>
  <c r="AK15" i="16"/>
  <c r="V48" i="16"/>
  <c r="AI48" i="16"/>
  <c r="AO48" i="16"/>
  <c r="BI48" i="16"/>
  <c r="AW16" i="16"/>
  <c r="BD16" i="16"/>
  <c r="AL16" i="16"/>
  <c r="AC112" i="16"/>
  <c r="BX112" i="16"/>
  <c r="T112" i="16"/>
  <c r="AT112" i="16"/>
  <c r="AQ32" i="16"/>
  <c r="BB32" i="16"/>
  <c r="BF32" i="16"/>
  <c r="CE32" i="16"/>
  <c r="W100" i="16"/>
  <c r="S100" i="16"/>
  <c r="BN100" i="16"/>
  <c r="BM84" i="16"/>
  <c r="BX84" i="16"/>
  <c r="BI84" i="16"/>
  <c r="AP84" i="16"/>
  <c r="BD167" i="16"/>
  <c r="BG167" i="16"/>
  <c r="R167" i="16"/>
  <c r="AP75" i="16"/>
  <c r="CC75" i="16"/>
  <c r="AR75" i="16"/>
  <c r="AV75" i="16"/>
  <c r="AI130" i="16"/>
  <c r="AD130" i="16"/>
  <c r="CJ130" i="16" s="1"/>
  <c r="BP130" i="16"/>
  <c r="W63" i="16"/>
  <c r="BN63" i="16"/>
  <c r="O63" i="16"/>
  <c r="M78" i="16"/>
  <c r="G78" i="16"/>
  <c r="CG78" i="16"/>
  <c r="BF168" i="16"/>
  <c r="AS168" i="16"/>
  <c r="V168" i="16"/>
  <c r="P37" i="16"/>
  <c r="AB37" i="16"/>
  <c r="CF37" i="16"/>
  <c r="AS47" i="16"/>
  <c r="AF47" i="16"/>
  <c r="AX25" i="16"/>
  <c r="AZ25" i="16"/>
  <c r="J25" i="16"/>
  <c r="I140" i="16"/>
  <c r="BF140" i="16"/>
  <c r="CE136" i="16"/>
  <c r="K136" i="16"/>
  <c r="CJ136" i="16" s="1"/>
  <c r="BH136" i="16"/>
  <c r="BV150" i="16"/>
  <c r="AT150" i="16"/>
  <c r="CB150" i="16"/>
  <c r="F36" i="16"/>
  <c r="AK36" i="16"/>
  <c r="N36" i="16"/>
  <c r="CA31" i="16"/>
  <c r="BN31" i="16"/>
  <c r="BM31" i="16"/>
  <c r="AA31" i="16"/>
  <c r="J31" i="16"/>
  <c r="CB31" i="16"/>
  <c r="BK31" i="16"/>
  <c r="AZ31" i="16"/>
  <c r="AT31" i="16"/>
  <c r="BX31" i="16"/>
  <c r="BO31" i="16"/>
  <c r="BR31" i="16"/>
  <c r="AG31" i="16"/>
  <c r="Q31" i="16"/>
  <c r="AY31" i="16"/>
  <c r="AS31" i="16"/>
  <c r="BE31" i="16"/>
  <c r="U31" i="16"/>
  <c r="X127" i="16"/>
  <c r="CE127" i="16"/>
  <c r="AE43" i="16"/>
  <c r="CE96" i="16"/>
  <c r="AV96" i="16"/>
  <c r="R105" i="16"/>
  <c r="H105" i="16"/>
  <c r="P105" i="16"/>
  <c r="CH128" i="16"/>
  <c r="CD128" i="16"/>
  <c r="O65" i="16"/>
  <c r="BK65" i="16"/>
  <c r="AD61" i="16"/>
  <c r="U61" i="16"/>
  <c r="BC61" i="16"/>
  <c r="J114" i="16"/>
  <c r="BI114" i="16"/>
  <c r="AG114" i="16"/>
  <c r="BL101" i="16"/>
  <c r="BZ101" i="16"/>
  <c r="BC101" i="16"/>
  <c r="BN101" i="16"/>
  <c r="AM101" i="16"/>
  <c r="AQ101" i="16"/>
  <c r="CE101" i="16"/>
  <c r="AP101" i="16"/>
  <c r="BE101" i="16"/>
  <c r="AY101" i="16"/>
  <c r="CG101" i="16"/>
  <c r="AV101" i="16"/>
  <c r="AE101" i="16"/>
  <c r="I101" i="16"/>
  <c r="F101" i="16"/>
  <c r="BQ101" i="16"/>
  <c r="AD101" i="16"/>
  <c r="BR101" i="16"/>
  <c r="Q101" i="16"/>
  <c r="CD101" i="16"/>
  <c r="AT101" i="16"/>
  <c r="V101" i="16"/>
  <c r="AJ101" i="16"/>
  <c r="J101" i="16"/>
  <c r="BT101" i="16"/>
  <c r="M101" i="16"/>
  <c r="BK101" i="16"/>
  <c r="BU101" i="16"/>
  <c r="AB101" i="16"/>
  <c r="S101" i="16"/>
  <c r="X101" i="16"/>
  <c r="L101" i="16"/>
  <c r="BM101" i="16"/>
  <c r="AR101" i="16"/>
  <c r="H101" i="16"/>
  <c r="AL101" i="16"/>
  <c r="R101" i="16"/>
  <c r="AG101" i="16"/>
  <c r="AK101" i="16"/>
  <c r="BH101" i="16"/>
  <c r="AF101" i="16"/>
  <c r="U101" i="16"/>
  <c r="CI101" i="16"/>
  <c r="BY101" i="16"/>
  <c r="G101" i="16"/>
  <c r="AE90" i="16"/>
  <c r="BY90" i="16"/>
  <c r="CS25" i="11"/>
  <c r="CR25" i="11"/>
  <c r="BI110" i="16"/>
  <c r="F54" i="16"/>
  <c r="M54" i="16"/>
  <c r="N54" i="16"/>
  <c r="BF54" i="16"/>
  <c r="R54" i="16"/>
  <c r="CC17" i="16"/>
  <c r="BS17" i="16"/>
  <c r="J17" i="16"/>
  <c r="BP17" i="16"/>
  <c r="AD48" i="16"/>
  <c r="CH48" i="16"/>
  <c r="K48" i="16"/>
  <c r="CE48" i="16"/>
  <c r="BC16" i="16"/>
  <c r="V16" i="16"/>
  <c r="BO16" i="16"/>
  <c r="CJ52" i="16"/>
  <c r="CF88" i="16"/>
  <c r="BE88" i="16"/>
  <c r="AB88" i="16"/>
  <c r="CE88" i="16"/>
  <c r="BD88" i="16"/>
  <c r="E88" i="16"/>
  <c r="Y88" i="16" s="1"/>
  <c r="BJ88" i="16"/>
  <c r="V88" i="16"/>
  <c r="AY88" i="16"/>
  <c r="J88" i="16"/>
  <c r="AX88" i="16"/>
  <c r="S88" i="16"/>
  <c r="R88" i="16"/>
  <c r="P88" i="16"/>
  <c r="BL88" i="16"/>
  <c r="AK88" i="16"/>
  <c r="CI25" i="16"/>
  <c r="BC25" i="16"/>
  <c r="AG25" i="16"/>
  <c r="R140" i="16"/>
  <c r="V140" i="16"/>
  <c r="CF140" i="16"/>
  <c r="BA140" i="16"/>
  <c r="AK140" i="16"/>
  <c r="AM140" i="16"/>
  <c r="BD140" i="16"/>
  <c r="AS140" i="16"/>
  <c r="BR140" i="16"/>
  <c r="AH140" i="16"/>
  <c r="BJ140" i="16"/>
  <c r="N140" i="16"/>
  <c r="AG140" i="16"/>
  <c r="BH140" i="16"/>
  <c r="AB140" i="16"/>
  <c r="BV140" i="16"/>
  <c r="AA140" i="16"/>
  <c r="AT140" i="16"/>
  <c r="AR150" i="16"/>
  <c r="BB150" i="16"/>
  <c r="H150" i="16"/>
  <c r="BX36" i="16"/>
  <c r="AL36" i="16"/>
  <c r="AO36" i="16"/>
  <c r="G127" i="16"/>
  <c r="BD127" i="16"/>
  <c r="F127" i="16"/>
  <c r="V127" i="16"/>
  <c r="BK127" i="16"/>
  <c r="BU127" i="16"/>
  <c r="AZ127" i="16"/>
  <c r="R127" i="16"/>
  <c r="O127" i="16"/>
  <c r="K127" i="16"/>
  <c r="AB127" i="16"/>
  <c r="BT127" i="16"/>
  <c r="AP127" i="16"/>
  <c r="AE127" i="16"/>
  <c r="I127" i="16"/>
  <c r="BR127" i="16"/>
  <c r="AL127" i="16"/>
  <c r="L127" i="16"/>
  <c r="AW127" i="16"/>
  <c r="BZ127" i="16"/>
  <c r="H127" i="16"/>
  <c r="AW128" i="16"/>
  <c r="CR8" i="11"/>
  <c r="CS8" i="11"/>
  <c r="P33" i="16"/>
  <c r="BQ33" i="16"/>
  <c r="I33" i="16"/>
  <c r="CJ33" i="16" s="1"/>
  <c r="AT91" i="16"/>
  <c r="CA91" i="16"/>
  <c r="G91" i="16"/>
  <c r="BD91" i="16"/>
  <c r="BB54" i="16"/>
  <c r="BM54" i="16"/>
  <c r="AI54" i="16"/>
  <c r="AO54" i="16"/>
  <c r="Y51" i="16"/>
  <c r="BM51" i="16"/>
  <c r="AP51" i="16"/>
  <c r="AL17" i="16"/>
  <c r="H17" i="16"/>
  <c r="AE17" i="16"/>
  <c r="BZ15" i="16"/>
  <c r="BC15" i="16"/>
  <c r="CH15" i="16"/>
  <c r="CF15" i="16"/>
  <c r="AR48" i="16"/>
  <c r="AN48" i="16"/>
  <c r="G16" i="16"/>
  <c r="O16" i="16"/>
  <c r="BE16" i="16"/>
  <c r="H16" i="16"/>
  <c r="AE112" i="16"/>
  <c r="CI112" i="16"/>
  <c r="BF112" i="16"/>
  <c r="M112" i="16"/>
  <c r="BG32" i="16"/>
  <c r="BQ32" i="16"/>
  <c r="S32" i="16"/>
  <c r="H100" i="16"/>
  <c r="T100" i="16"/>
  <c r="BA100" i="16"/>
  <c r="CB84" i="16"/>
  <c r="CC84" i="16"/>
  <c r="AR84" i="16"/>
  <c r="H84" i="16"/>
  <c r="BF22" i="16"/>
  <c r="CC22" i="16"/>
  <c r="AU22" i="16"/>
  <c r="CE22" i="16"/>
  <c r="BQ167" i="16"/>
  <c r="S167" i="16"/>
  <c r="BX167" i="16"/>
  <c r="BS167" i="16"/>
  <c r="BN75" i="16"/>
  <c r="CD75" i="16"/>
  <c r="AD75" i="16"/>
  <c r="BZ130" i="16"/>
  <c r="L130" i="16"/>
  <c r="AE130" i="16"/>
  <c r="AA63" i="16"/>
  <c r="BO63" i="16"/>
  <c r="P63" i="16"/>
  <c r="BG78" i="16"/>
  <c r="H78" i="16"/>
  <c r="AR78" i="16"/>
  <c r="AL168" i="16"/>
  <c r="J168" i="16"/>
  <c r="I168" i="16"/>
  <c r="BC37" i="16"/>
  <c r="U37" i="16"/>
  <c r="R37" i="16"/>
  <c r="AL37" i="16"/>
  <c r="BT47" i="16"/>
  <c r="BL47" i="16"/>
  <c r="W47" i="16"/>
  <c r="AB25" i="16"/>
  <c r="L25" i="16"/>
  <c r="BD25" i="16"/>
  <c r="J140" i="16"/>
  <c r="BY140" i="16"/>
  <c r="AD140" i="16"/>
  <c r="AF136" i="16"/>
  <c r="X136" i="16"/>
  <c r="BS136" i="16"/>
  <c r="BD150" i="16"/>
  <c r="AK150" i="16"/>
  <c r="BI150" i="16"/>
  <c r="CF36" i="16"/>
  <c r="AP36" i="16"/>
  <c r="BO36" i="16"/>
  <c r="O31" i="16"/>
  <c r="AB31" i="16"/>
  <c r="N31" i="16"/>
  <c r="BM67" i="16"/>
  <c r="BN67" i="16"/>
  <c r="BQ67" i="16"/>
  <c r="AH127" i="16"/>
  <c r="BC127" i="16"/>
  <c r="AG127" i="16"/>
  <c r="M43" i="16"/>
  <c r="BX43" i="16"/>
  <c r="CH96" i="16"/>
  <c r="AG96" i="16"/>
  <c r="CA62" i="16"/>
  <c r="BU62" i="16"/>
  <c r="AJ105" i="16"/>
  <c r="CI105" i="16"/>
  <c r="BN105" i="16"/>
  <c r="AA128" i="16"/>
  <c r="CE128" i="16"/>
  <c r="AH65" i="16"/>
  <c r="S65" i="16"/>
  <c r="AP65" i="16"/>
  <c r="BL61" i="16"/>
  <c r="AS61" i="16"/>
  <c r="BF61" i="16"/>
  <c r="F114" i="16"/>
  <c r="CE114" i="16"/>
  <c r="AH101" i="16"/>
  <c r="BS101" i="16"/>
  <c r="V45" i="16"/>
  <c r="P45" i="16"/>
  <c r="H45" i="16"/>
  <c r="CA45" i="16"/>
  <c r="BW45" i="16"/>
  <c r="BA45" i="16"/>
  <c r="CG45" i="16"/>
  <c r="BQ45" i="16"/>
  <c r="BI45" i="16"/>
  <c r="CI45" i="16"/>
  <c r="BM45" i="16"/>
  <c r="W45" i="16"/>
  <c r="AM45" i="16"/>
  <c r="BD45" i="16"/>
  <c r="M45" i="16"/>
  <c r="T45" i="16"/>
  <c r="BT45" i="16"/>
  <c r="CH45" i="16"/>
  <c r="L45" i="16"/>
  <c r="BO45" i="16"/>
  <c r="Z45" i="16"/>
  <c r="X45" i="16"/>
  <c r="K45" i="16"/>
  <c r="AR45" i="16"/>
  <c r="I45" i="16"/>
  <c r="BF45" i="16"/>
  <c r="BC45" i="16"/>
  <c r="BG45" i="16"/>
  <c r="BR45" i="16"/>
  <c r="AZ45" i="16"/>
  <c r="AO45" i="16"/>
  <c r="AY45" i="16"/>
  <c r="CE45" i="16"/>
  <c r="BY45" i="16"/>
  <c r="G45" i="16"/>
  <c r="BS45" i="16"/>
  <c r="BE45" i="16"/>
  <c r="BP45" i="16"/>
  <c r="AV45" i="16"/>
  <c r="R45" i="16"/>
  <c r="AB45" i="16"/>
  <c r="AK45" i="16"/>
  <c r="AJ45" i="16"/>
  <c r="AG45" i="16"/>
  <c r="N45" i="16"/>
  <c r="BU45" i="16"/>
  <c r="AF45" i="16"/>
  <c r="BL90" i="16"/>
  <c r="T90" i="16"/>
  <c r="AT110" i="16"/>
  <c r="AX33" i="16"/>
  <c r="BW33" i="16"/>
  <c r="AJ33" i="16"/>
  <c r="H91" i="16"/>
  <c r="X91" i="16"/>
  <c r="AK91" i="16"/>
  <c r="CC91" i="16"/>
  <c r="BG54" i="16"/>
  <c r="AK54" i="16"/>
  <c r="BO54" i="16"/>
  <c r="BL54" i="16"/>
  <c r="AD51" i="16"/>
  <c r="AT51" i="16"/>
  <c r="BP51" i="16"/>
  <c r="AN17" i="16"/>
  <c r="AQ17" i="16"/>
  <c r="BE17" i="16"/>
  <c r="CA15" i="16"/>
  <c r="BM15" i="16"/>
  <c r="F15" i="16"/>
  <c r="O15" i="16"/>
  <c r="AU48" i="16"/>
  <c r="AP48" i="16"/>
  <c r="BN48" i="16"/>
  <c r="AO16" i="16"/>
  <c r="CD16" i="16"/>
  <c r="W16" i="16"/>
  <c r="AE16" i="16"/>
  <c r="BT121" i="16"/>
  <c r="L121" i="16"/>
  <c r="BE121" i="16"/>
  <c r="AF121" i="16"/>
  <c r="AI112" i="16"/>
  <c r="H112" i="16"/>
  <c r="J112" i="16"/>
  <c r="AJ112" i="16"/>
  <c r="AU32" i="16"/>
  <c r="U32" i="16"/>
  <c r="AS32" i="16"/>
  <c r="BT100" i="16"/>
  <c r="CH100" i="16"/>
  <c r="BF100" i="16"/>
  <c r="CB100" i="16"/>
  <c r="Y84" i="16"/>
  <c r="AX84" i="16"/>
  <c r="BW84" i="16"/>
  <c r="AE84" i="16"/>
  <c r="O109" i="16"/>
  <c r="I109" i="16"/>
  <c r="M109" i="16"/>
  <c r="AC109" i="16"/>
  <c r="AF109" i="16"/>
  <c r="CE109" i="16"/>
  <c r="AO22" i="16"/>
  <c r="BV22" i="16"/>
  <c r="AE22" i="16"/>
  <c r="L167" i="16"/>
  <c r="T167" i="16"/>
  <c r="AN167" i="16"/>
  <c r="P167" i="16"/>
  <c r="M75" i="16"/>
  <c r="L75" i="16"/>
  <c r="CJ75" i="16" s="1"/>
  <c r="BG75" i="16"/>
  <c r="CD130" i="16"/>
  <c r="AW130" i="16"/>
  <c r="BE130" i="16"/>
  <c r="AO63" i="16"/>
  <c r="BC63" i="16"/>
  <c r="BS63" i="16"/>
  <c r="AQ78" i="16"/>
  <c r="AV78" i="16"/>
  <c r="S78" i="16"/>
  <c r="BH168" i="16"/>
  <c r="AU168" i="16"/>
  <c r="AI168" i="16"/>
  <c r="BW37" i="16"/>
  <c r="CB37" i="16"/>
  <c r="AV37" i="16"/>
  <c r="BJ37" i="16"/>
  <c r="BV47" i="16"/>
  <c r="AA47" i="16"/>
  <c r="AT47" i="16"/>
  <c r="BX25" i="16"/>
  <c r="AS25" i="16"/>
  <c r="CA25" i="16"/>
  <c r="AV140" i="16"/>
  <c r="CA140" i="16"/>
  <c r="BB140" i="16"/>
  <c r="AI136" i="16"/>
  <c r="AM136" i="16"/>
  <c r="AG136" i="16"/>
  <c r="BS150" i="16"/>
  <c r="BU150" i="16"/>
  <c r="CI150" i="16"/>
  <c r="AD36" i="16"/>
  <c r="BZ36" i="16"/>
  <c r="W36" i="16"/>
  <c r="P31" i="16"/>
  <c r="BU31" i="16"/>
  <c r="AO31" i="16"/>
  <c r="AG44" i="16"/>
  <c r="BR44" i="16"/>
  <c r="BV44" i="16"/>
  <c r="Z44" i="16"/>
  <c r="CF44" i="16"/>
  <c r="BQ44" i="16"/>
  <c r="BY44" i="16"/>
  <c r="AN44" i="16"/>
  <c r="AD44" i="16"/>
  <c r="BM44" i="16"/>
  <c r="BX44" i="16"/>
  <c r="AO44" i="16"/>
  <c r="BC44" i="16"/>
  <c r="BW44" i="16"/>
  <c r="CE44" i="16"/>
  <c r="P44" i="16"/>
  <c r="Y44" i="16"/>
  <c r="BK44" i="16"/>
  <c r="CC44" i="16"/>
  <c r="BK67" i="16"/>
  <c r="R67" i="16"/>
  <c r="AA67" i="16"/>
  <c r="AI127" i="16"/>
  <c r="AS127" i="16"/>
  <c r="BH127" i="16"/>
  <c r="T43" i="16"/>
  <c r="AU43" i="16"/>
  <c r="AI96" i="16"/>
  <c r="T96" i="16"/>
  <c r="CB62" i="16"/>
  <c r="L62" i="16"/>
  <c r="CJ62" i="16" s="1"/>
  <c r="AM105" i="16"/>
  <c r="I105" i="16"/>
  <c r="CJ105" i="16" s="1"/>
  <c r="BG105" i="16"/>
  <c r="BH128" i="16"/>
  <c r="P128" i="16"/>
  <c r="BH65" i="16"/>
  <c r="AQ65" i="16"/>
  <c r="AC65" i="16"/>
  <c r="R61" i="16"/>
  <c r="AW61" i="16"/>
  <c r="W61" i="16"/>
  <c r="BD114" i="16"/>
  <c r="AI114" i="16"/>
  <c r="O114" i="16"/>
  <c r="BN143" i="16"/>
  <c r="BX143" i="16"/>
  <c r="R28" i="16"/>
  <c r="BX28" i="16"/>
  <c r="AI101" i="16"/>
  <c r="N101" i="16"/>
  <c r="AH45" i="16"/>
  <c r="AN45" i="16"/>
  <c r="BR90" i="16"/>
  <c r="BW90" i="16"/>
  <c r="Y98" i="16"/>
  <c r="BY98" i="16"/>
  <c r="AQ98" i="16"/>
  <c r="BM98" i="16"/>
  <c r="BR98" i="16"/>
  <c r="AS98" i="16"/>
  <c r="CI98" i="16"/>
  <c r="BL98" i="16"/>
  <c r="BX98" i="16"/>
  <c r="AL98" i="16"/>
  <c r="AD98" i="16"/>
  <c r="CG98" i="16"/>
  <c r="AY98" i="16"/>
  <c r="G98" i="16"/>
  <c r="AC98" i="16"/>
  <c r="N98" i="16"/>
  <c r="BP98" i="16"/>
  <c r="U98" i="16"/>
  <c r="K98" i="16"/>
  <c r="BK98" i="16"/>
  <c r="P98" i="16"/>
  <c r="AO98" i="16"/>
  <c r="AA98" i="16"/>
  <c r="S98" i="16"/>
  <c r="BQ98" i="16"/>
  <c r="BU98" i="16"/>
  <c r="J98" i="16"/>
  <c r="AT98" i="16"/>
  <c r="CC98" i="16"/>
  <c r="F98" i="16"/>
  <c r="W98" i="16"/>
  <c r="CB98" i="16"/>
  <c r="BG98" i="16"/>
  <c r="BT98" i="16"/>
  <c r="AN98" i="16"/>
  <c r="BW98" i="16"/>
  <c r="V98" i="16"/>
  <c r="AK98" i="16"/>
  <c r="AZ98" i="16"/>
  <c r="CE98" i="16"/>
  <c r="BA98" i="16"/>
  <c r="AB98" i="16"/>
  <c r="BE98" i="16"/>
  <c r="I98" i="16"/>
  <c r="X98" i="16"/>
  <c r="AG98" i="16"/>
  <c r="R98" i="16"/>
  <c r="BF98" i="16"/>
  <c r="AI98" i="16"/>
  <c r="BC98" i="16"/>
  <c r="CR16" i="11"/>
  <c r="CS16" i="11"/>
  <c r="E90" i="24" s="1"/>
  <c r="BU110" i="16"/>
  <c r="AV123" i="16"/>
  <c r="AX123" i="16"/>
  <c r="BB123" i="16"/>
  <c r="BQ123" i="16"/>
  <c r="BW123" i="16"/>
  <c r="AW123" i="16"/>
  <c r="G123" i="16"/>
  <c r="AU123" i="16"/>
  <c r="AT123" i="16"/>
  <c r="AQ123" i="16"/>
  <c r="BF123" i="16"/>
  <c r="M123" i="16"/>
  <c r="BN123" i="16"/>
  <c r="AM123" i="16"/>
  <c r="AI123" i="16"/>
  <c r="BP123" i="16"/>
  <c r="AH123" i="16"/>
  <c r="CF123" i="16"/>
  <c r="AE123" i="16"/>
  <c r="AR123" i="16"/>
  <c r="BM123" i="16"/>
  <c r="W123" i="16"/>
  <c r="X123" i="16"/>
  <c r="T123" i="16"/>
  <c r="AF123" i="16"/>
  <c r="CC123" i="16"/>
  <c r="V123" i="16"/>
  <c r="BX123" i="16"/>
  <c r="CG123" i="16"/>
  <c r="N123" i="16"/>
  <c r="F123" i="16"/>
  <c r="Z123" i="16"/>
  <c r="O123" i="16"/>
  <c r="L123" i="16"/>
  <c r="BZ123" i="16"/>
  <c r="AD123" i="16"/>
  <c r="AA123" i="16"/>
  <c r="BK123" i="16"/>
  <c r="BY123" i="16"/>
  <c r="BE123" i="16"/>
  <c r="AI111" i="16"/>
  <c r="BS111" i="16"/>
  <c r="AW4" i="16"/>
  <c r="CJ145" i="16"/>
  <c r="CJ132" i="16"/>
  <c r="AG58" i="16"/>
  <c r="H58" i="16"/>
  <c r="AD58" i="16"/>
  <c r="AU58" i="16"/>
  <c r="J58" i="16"/>
  <c r="BW58" i="16"/>
  <c r="BV58" i="16"/>
  <c r="AB58" i="16"/>
  <c r="Z58" i="16"/>
  <c r="AI58" i="16"/>
  <c r="AA58" i="16"/>
  <c r="CC58" i="16"/>
  <c r="BY58" i="16"/>
  <c r="BR58" i="16"/>
  <c r="P58" i="16"/>
  <c r="Y58" i="16"/>
  <c r="BF58" i="16"/>
  <c r="CF58" i="16"/>
  <c r="CE58" i="16"/>
  <c r="AN58" i="16"/>
  <c r="BX58" i="16"/>
  <c r="CG58" i="16"/>
  <c r="BE58" i="16"/>
  <c r="CR18" i="11"/>
  <c r="CS18" i="11"/>
  <c r="E101" i="24" s="1"/>
  <c r="H123" i="16"/>
  <c r="BD123" i="16"/>
  <c r="BV111" i="16"/>
  <c r="AN111" i="16"/>
  <c r="BW4" i="16"/>
  <c r="T73" i="16"/>
  <c r="K73" i="16"/>
  <c r="I73" i="16"/>
  <c r="BP46" i="16"/>
  <c r="AQ46" i="16"/>
  <c r="BU46" i="16"/>
  <c r="I46" i="16"/>
  <c r="AO46" i="16"/>
  <c r="BZ46" i="16"/>
  <c r="H46" i="16"/>
  <c r="J46" i="16"/>
  <c r="AM46" i="16"/>
  <c r="AA46" i="16"/>
  <c r="V46" i="16"/>
  <c r="Y46" i="16"/>
  <c r="F46" i="16"/>
  <c r="AP58" i="16"/>
  <c r="CB58" i="16"/>
  <c r="S123" i="16"/>
  <c r="CE123" i="16"/>
  <c r="T111" i="16"/>
  <c r="BP111" i="16"/>
  <c r="AX124" i="16"/>
  <c r="AM113" i="16"/>
  <c r="V4" i="16"/>
  <c r="CA123" i="16"/>
  <c r="BR123" i="16"/>
  <c r="AS111" i="16"/>
  <c r="CD111" i="16"/>
  <c r="AH124" i="16"/>
  <c r="V124" i="16"/>
  <c r="N124" i="16"/>
  <c r="AA124" i="16"/>
  <c r="BW124" i="16"/>
  <c r="T124" i="16"/>
  <c r="I124" i="16"/>
  <c r="AV124" i="16"/>
  <c r="BD124" i="16"/>
  <c r="BS124" i="16"/>
  <c r="Y124" i="16"/>
  <c r="R124" i="16"/>
  <c r="BC124" i="16"/>
  <c r="CH124" i="16"/>
  <c r="BX124" i="16"/>
  <c r="G124" i="16"/>
  <c r="CI124" i="16"/>
  <c r="BK124" i="16"/>
  <c r="AS124" i="16"/>
  <c r="BG124" i="16"/>
  <c r="CE124" i="16"/>
  <c r="AN124" i="16"/>
  <c r="P124" i="16"/>
  <c r="F124" i="16"/>
  <c r="CA124" i="16"/>
  <c r="Q124" i="16"/>
  <c r="BJ124" i="16"/>
  <c r="BB124" i="16"/>
  <c r="BU124" i="16"/>
  <c r="CG124" i="16"/>
  <c r="AF124" i="16"/>
  <c r="AZ124" i="16"/>
  <c r="AJ124" i="16"/>
  <c r="BZ124" i="16"/>
  <c r="AW124" i="16"/>
  <c r="AG124" i="16"/>
  <c r="AB124" i="16"/>
  <c r="M124" i="16"/>
  <c r="AD124" i="16"/>
  <c r="BL124" i="16"/>
  <c r="AK124" i="16"/>
  <c r="BH124" i="16"/>
  <c r="BF124" i="16"/>
  <c r="AE124" i="16"/>
  <c r="BT124" i="16"/>
  <c r="AE113" i="16"/>
  <c r="AJ113" i="16"/>
  <c r="S113" i="16"/>
  <c r="BG113" i="16"/>
  <c r="G113" i="16"/>
  <c r="BP113" i="16"/>
  <c r="AY113" i="16"/>
  <c r="AO113" i="16"/>
  <c r="BS113" i="16"/>
  <c r="AH113" i="16"/>
  <c r="BJ113" i="16"/>
  <c r="BD113" i="16"/>
  <c r="AS113" i="16"/>
  <c r="CI113" i="16"/>
  <c r="AR113" i="16"/>
  <c r="AC113" i="16"/>
  <c r="BW113" i="16"/>
  <c r="R113" i="16"/>
  <c r="P113" i="16"/>
  <c r="M113" i="16"/>
  <c r="V113" i="16"/>
  <c r="L113" i="16"/>
  <c r="O113" i="16"/>
  <c r="BE113" i="16"/>
  <c r="AV113" i="16"/>
  <c r="BF113" i="16"/>
  <c r="F113" i="16"/>
  <c r="BI113" i="16"/>
  <c r="K113" i="16"/>
  <c r="BY113" i="16"/>
  <c r="AI113" i="16"/>
  <c r="CG113" i="16"/>
  <c r="BL113" i="16"/>
  <c r="I113" i="16"/>
  <c r="AT113" i="16"/>
  <c r="AP113" i="16"/>
  <c r="CD113" i="16"/>
  <c r="H113" i="16"/>
  <c r="CB113" i="16"/>
  <c r="AU113" i="16"/>
  <c r="X113" i="16"/>
  <c r="AD113" i="16"/>
  <c r="BM113" i="16"/>
  <c r="CA113" i="16"/>
  <c r="J113" i="16"/>
  <c r="Z113" i="16"/>
  <c r="AF113" i="16"/>
  <c r="BC113" i="16"/>
  <c r="BR113" i="16"/>
  <c r="BU113" i="16"/>
  <c r="N113" i="16"/>
  <c r="AN113" i="16"/>
  <c r="AG4" i="16"/>
  <c r="AM82" i="16"/>
  <c r="AO82" i="16"/>
  <c r="AC82" i="16"/>
  <c r="AN82" i="16"/>
  <c r="K82" i="16"/>
  <c r="BS82" i="16"/>
  <c r="BN82" i="16"/>
  <c r="BX82" i="16"/>
  <c r="BL82" i="16"/>
  <c r="AD82" i="16"/>
  <c r="BF82" i="16"/>
  <c r="BB82" i="16"/>
  <c r="AK82" i="16"/>
  <c r="BC82" i="16"/>
  <c r="BZ82" i="16"/>
  <c r="CI82" i="16"/>
  <c r="AF82" i="16"/>
  <c r="CD82" i="16"/>
  <c r="Z82" i="16"/>
  <c r="CH82" i="16"/>
  <c r="AB82" i="16"/>
  <c r="BH82" i="16"/>
  <c r="CC82" i="16"/>
  <c r="AQ82" i="16"/>
  <c r="R82" i="16"/>
  <c r="AL82" i="16"/>
  <c r="AY82" i="16"/>
  <c r="BP82" i="16"/>
  <c r="BY82" i="16"/>
  <c r="P82" i="16"/>
  <c r="T82" i="16"/>
  <c r="AA82" i="16"/>
  <c r="O82" i="16"/>
  <c r="BQ82" i="16"/>
  <c r="CB82" i="16"/>
  <c r="BT82" i="16"/>
  <c r="N82" i="16"/>
  <c r="AT82" i="16"/>
  <c r="AX82" i="16"/>
  <c r="Q82" i="16"/>
  <c r="M82" i="16"/>
  <c r="BU82" i="16"/>
  <c r="BO82" i="16"/>
  <c r="I82" i="16"/>
  <c r="CJ82" i="16" s="1"/>
  <c r="AP82" i="16"/>
  <c r="L82" i="16"/>
  <c r="U82" i="16"/>
  <c r="BA82" i="16"/>
  <c r="BR82" i="16"/>
  <c r="BM82" i="16"/>
  <c r="BW82" i="16"/>
  <c r="AU82" i="16"/>
  <c r="AV82" i="16"/>
  <c r="BQ68" i="16"/>
  <c r="V68" i="16"/>
  <c r="CJ68" i="16" s="1"/>
  <c r="AS68" i="16"/>
  <c r="AE68" i="16"/>
  <c r="AB10" i="16"/>
  <c r="V10" i="16"/>
  <c r="N10" i="16"/>
  <c r="CJ10" i="16" s="1"/>
  <c r="R10" i="16"/>
  <c r="J79" i="16"/>
  <c r="BR73" i="16"/>
  <c r="BU73" i="16"/>
  <c r="AN73" i="16"/>
  <c r="P94" i="16"/>
  <c r="BR94" i="16"/>
  <c r="AW94" i="16"/>
  <c r="AU104" i="16"/>
  <c r="BE104" i="16"/>
  <c r="E104" i="16"/>
  <c r="AW104" i="16" s="1"/>
  <c r="AT104" i="16"/>
  <c r="BX104" i="16"/>
  <c r="AS46" i="16"/>
  <c r="BF46" i="16"/>
  <c r="G46" i="16"/>
  <c r="AS141" i="16"/>
  <c r="BK141" i="16"/>
  <c r="BD141" i="16"/>
  <c r="BK58" i="16"/>
  <c r="BB58" i="16"/>
  <c r="AD24" i="16"/>
  <c r="CA24" i="16"/>
  <c r="BJ24" i="16"/>
  <c r="I24" i="16"/>
  <c r="G24" i="16"/>
  <c r="CJ24" i="16" s="1"/>
  <c r="AV24" i="16"/>
  <c r="N24" i="16"/>
  <c r="BZ24" i="16"/>
  <c r="BM24" i="16"/>
  <c r="BP24" i="16"/>
  <c r="BH24" i="16"/>
  <c r="BY24" i="16"/>
  <c r="AP24" i="16"/>
  <c r="AF24" i="16"/>
  <c r="BE24" i="16"/>
  <c r="AO24" i="16"/>
  <c r="CD24" i="16"/>
  <c r="AE24" i="16"/>
  <c r="AY24" i="16"/>
  <c r="P24" i="16"/>
  <c r="AB24" i="16"/>
  <c r="Y24" i="16"/>
  <c r="BS24" i="16"/>
  <c r="AH24" i="16"/>
  <c r="BQ24" i="16"/>
  <c r="CB123" i="16"/>
  <c r="AY123" i="16"/>
  <c r="R111" i="16"/>
  <c r="BB111" i="16"/>
  <c r="BR124" i="16"/>
  <c r="AC124" i="16"/>
  <c r="AG113" i="16"/>
  <c r="BK113" i="16"/>
  <c r="BZ4" i="16"/>
  <c r="AH82" i="16"/>
  <c r="AK73" i="16"/>
  <c r="BL73" i="16"/>
  <c r="BL46" i="16"/>
  <c r="K46" i="16"/>
  <c r="O46" i="16"/>
  <c r="AD46" i="16"/>
  <c r="BL58" i="16"/>
  <c r="CH58" i="16"/>
  <c r="U123" i="16"/>
  <c r="AJ123" i="16"/>
  <c r="K111" i="16"/>
  <c r="AM111" i="16"/>
  <c r="BO124" i="16"/>
  <c r="BA124" i="16"/>
  <c r="BZ113" i="16"/>
  <c r="CH113" i="16"/>
  <c r="M4" i="16"/>
  <c r="BI50" i="16"/>
  <c r="V50" i="16"/>
  <c r="G50" i="16"/>
  <c r="BY50" i="16"/>
  <c r="AM50" i="16"/>
  <c r="CA50" i="16"/>
  <c r="BB50" i="16"/>
  <c r="BW50" i="16"/>
  <c r="Q50" i="16"/>
  <c r="AW50" i="16"/>
  <c r="F50" i="16"/>
  <c r="AL50" i="16"/>
  <c r="BR50" i="16"/>
  <c r="R50" i="16"/>
  <c r="BA50" i="16"/>
  <c r="AY50" i="16"/>
  <c r="X50" i="16"/>
  <c r="AV50" i="16"/>
  <c r="CB50" i="16"/>
  <c r="BT50" i="16"/>
  <c r="AT50" i="16"/>
  <c r="BM50" i="16"/>
  <c r="AK50" i="16"/>
  <c r="AE50" i="16"/>
  <c r="W50" i="16"/>
  <c r="AF50" i="16"/>
  <c r="CH50" i="16"/>
  <c r="AO50" i="16"/>
  <c r="CC50" i="16"/>
  <c r="BN50" i="16"/>
  <c r="AD50" i="16"/>
  <c r="S50" i="16"/>
  <c r="BF50" i="16"/>
  <c r="AC50" i="16"/>
  <c r="BU50" i="16"/>
  <c r="BV50" i="16"/>
  <c r="AI50" i="16"/>
  <c r="BO50" i="16"/>
  <c r="N50" i="16"/>
  <c r="AQ50" i="16"/>
  <c r="L50" i="16"/>
  <c r="AB50" i="16"/>
  <c r="Y50" i="16"/>
  <c r="BS50" i="16"/>
  <c r="AJ50" i="16"/>
  <c r="AA50" i="16"/>
  <c r="CI50" i="16"/>
  <c r="O50" i="16"/>
  <c r="BX50" i="16"/>
  <c r="AR50" i="16"/>
  <c r="AN50" i="16"/>
  <c r="CE50" i="16"/>
  <c r="AX50" i="16"/>
  <c r="BC50" i="16"/>
  <c r="CD50" i="16"/>
  <c r="S82" i="16"/>
  <c r="CG111" i="16"/>
  <c r="BM111" i="16"/>
  <c r="AP4" i="16"/>
  <c r="AU10" i="16"/>
  <c r="Q10" i="16"/>
  <c r="H73" i="16"/>
  <c r="CD73" i="16"/>
  <c r="AH73" i="16"/>
  <c r="BW73" i="16"/>
  <c r="M94" i="16"/>
  <c r="BB94" i="16"/>
  <c r="I94" i="16"/>
  <c r="CJ94" i="16" s="1"/>
  <c r="O94" i="16"/>
  <c r="AU46" i="16"/>
  <c r="CI46" i="16"/>
  <c r="AB46" i="16"/>
  <c r="Q46" i="16"/>
  <c r="BR141" i="16"/>
  <c r="BP141" i="16"/>
  <c r="F58" i="16"/>
  <c r="AV58" i="16"/>
  <c r="CI58" i="16"/>
  <c r="CS7" i="11"/>
  <c r="CR7" i="11"/>
  <c r="CW7" i="11" s="1"/>
  <c r="CI64" i="16"/>
  <c r="AK64" i="16"/>
  <c r="AO123" i="16"/>
  <c r="Y123" i="16"/>
  <c r="BI111" i="16"/>
  <c r="AR111" i="16"/>
  <c r="AE9" i="16"/>
  <c r="CF124" i="16"/>
  <c r="BQ124" i="16"/>
  <c r="BV113" i="16"/>
  <c r="P4" i="16"/>
  <c r="Z4" i="16"/>
  <c r="CG50" i="16"/>
  <c r="CA82" i="16"/>
  <c r="AJ82" i="16"/>
  <c r="AK111" i="16"/>
  <c r="AL111" i="16"/>
  <c r="AI4" i="16"/>
  <c r="CA4" i="16"/>
  <c r="BI10" i="16"/>
  <c r="U73" i="16"/>
  <c r="CF73" i="16"/>
  <c r="N73" i="16"/>
  <c r="AZ73" i="16"/>
  <c r="W94" i="16"/>
  <c r="BK94" i="16"/>
  <c r="BB46" i="16"/>
  <c r="AW46" i="16"/>
  <c r="AE46" i="16"/>
  <c r="CE46" i="16"/>
  <c r="AY141" i="16"/>
  <c r="BQ141" i="16"/>
  <c r="BC141" i="16"/>
  <c r="O141" i="16"/>
  <c r="Z141" i="16"/>
  <c r="AH141" i="16"/>
  <c r="AC141" i="16"/>
  <c r="K141" i="16"/>
  <c r="BN141" i="16"/>
  <c r="CI141" i="16"/>
  <c r="T141" i="16"/>
  <c r="AW141" i="16"/>
  <c r="CH141" i="16"/>
  <c r="BH58" i="16"/>
  <c r="BM58" i="16"/>
  <c r="BN58" i="16"/>
  <c r="CS17" i="11"/>
  <c r="E98" i="24" s="1"/>
  <c r="CR17" i="11"/>
  <c r="L64" i="16"/>
  <c r="BK64" i="16"/>
  <c r="BV64" i="16"/>
  <c r="BN64" i="16"/>
  <c r="W64" i="16"/>
  <c r="BU64" i="16"/>
  <c r="AX64" i="16"/>
  <c r="BJ64" i="16"/>
  <c r="AE64" i="16"/>
  <c r="Y64" i="16"/>
  <c r="AB64" i="16"/>
  <c r="AD64" i="16"/>
  <c r="BX64" i="16"/>
  <c r="J64" i="16"/>
  <c r="F64" i="16"/>
  <c r="BH64" i="16"/>
  <c r="AA64" i="16"/>
  <c r="BR64" i="16"/>
  <c r="BQ64" i="16"/>
  <c r="AC64" i="16"/>
  <c r="BC64" i="16"/>
  <c r="H64" i="16"/>
  <c r="U64" i="16"/>
  <c r="AU64" i="16"/>
  <c r="AT64" i="16"/>
  <c r="X64" i="16"/>
  <c r="AG64" i="16"/>
  <c r="CA64" i="16"/>
  <c r="AW64" i="16"/>
  <c r="I64" i="16"/>
  <c r="AO64" i="16"/>
  <c r="O64" i="16"/>
  <c r="AQ64" i="16"/>
  <c r="AP64" i="16"/>
  <c r="BI64" i="16"/>
  <c r="AI99" i="16"/>
  <c r="BP99" i="16"/>
  <c r="AQ99" i="16"/>
  <c r="BE99" i="16"/>
  <c r="I99" i="16"/>
  <c r="AC99" i="16"/>
  <c r="Z99" i="16"/>
  <c r="Y99" i="16"/>
  <c r="BG99" i="16"/>
  <c r="K99" i="16"/>
  <c r="CH99" i="16"/>
  <c r="BV99" i="16"/>
  <c r="AD99" i="16"/>
  <c r="BC99" i="16"/>
  <c r="BL99" i="16"/>
  <c r="AY99" i="16"/>
  <c r="BX99" i="16"/>
  <c r="F99" i="16"/>
  <c r="AO99" i="16"/>
  <c r="AB99" i="16"/>
  <c r="AS99" i="16"/>
  <c r="BB99" i="16"/>
  <c r="CE99" i="16"/>
  <c r="CB99" i="16"/>
  <c r="CG99" i="16"/>
  <c r="CC99" i="16"/>
  <c r="AJ99" i="16"/>
  <c r="AL99" i="16"/>
  <c r="BR99" i="16"/>
  <c r="BZ99" i="16"/>
  <c r="AN99" i="16"/>
  <c r="M99" i="16"/>
  <c r="AK99" i="16"/>
  <c r="N99" i="16"/>
  <c r="AT99" i="16"/>
  <c r="BH59" i="16"/>
  <c r="L59" i="16"/>
  <c r="BN59" i="16"/>
  <c r="CC59" i="16"/>
  <c r="AK59" i="16"/>
  <c r="BK59" i="16"/>
  <c r="BB59" i="16"/>
  <c r="Y59" i="16"/>
  <c r="AS59" i="16"/>
  <c r="BC59" i="16"/>
  <c r="K59" i="16"/>
  <c r="G59" i="16"/>
  <c r="S59" i="16"/>
  <c r="U59" i="16"/>
  <c r="M59" i="16"/>
  <c r="AI59" i="16"/>
  <c r="BR59" i="16"/>
  <c r="CA59" i="16"/>
  <c r="J59" i="16"/>
  <c r="AR59" i="16"/>
  <c r="AP59" i="16"/>
  <c r="I59" i="16"/>
  <c r="CH59" i="16"/>
  <c r="BZ59" i="16"/>
  <c r="BJ59" i="16"/>
  <c r="BF59" i="16"/>
  <c r="BW59" i="16"/>
  <c r="BT59" i="16"/>
  <c r="AL59" i="16"/>
  <c r="AB59" i="16"/>
  <c r="AD59" i="16"/>
  <c r="P59" i="16"/>
  <c r="CJ59" i="16" s="1"/>
  <c r="BV123" i="16"/>
  <c r="BL123" i="16"/>
  <c r="AT111" i="16"/>
  <c r="AF111" i="16"/>
  <c r="Q9" i="16"/>
  <c r="AQ9" i="16"/>
  <c r="BK9" i="16"/>
  <c r="AW9" i="16"/>
  <c r="BG9" i="16"/>
  <c r="BT9" i="16"/>
  <c r="BJ9" i="16"/>
  <c r="X9" i="16"/>
  <c r="AJ9" i="16"/>
  <c r="AN9" i="16"/>
  <c r="K9" i="16"/>
  <c r="AU9" i="16"/>
  <c r="L9" i="16"/>
  <c r="BH9" i="16"/>
  <c r="BN9" i="16"/>
  <c r="F9" i="16"/>
  <c r="BS9" i="16"/>
  <c r="W9" i="16"/>
  <c r="BE9" i="16"/>
  <c r="BR9" i="16"/>
  <c r="AV9" i="16"/>
  <c r="BX9" i="16"/>
  <c r="AZ9" i="16"/>
  <c r="BQ9" i="16"/>
  <c r="Y9" i="16"/>
  <c r="AK9" i="16"/>
  <c r="AD9" i="16"/>
  <c r="AX9" i="16"/>
  <c r="BP9" i="16"/>
  <c r="BW9" i="16"/>
  <c r="AL9" i="16"/>
  <c r="S9" i="16"/>
  <c r="O9" i="16"/>
  <c r="BV9" i="16"/>
  <c r="AC9" i="16"/>
  <c r="AY9" i="16"/>
  <c r="BI9" i="16"/>
  <c r="AB9" i="16"/>
  <c r="BL9" i="16"/>
  <c r="CH9" i="16"/>
  <c r="AM9" i="16"/>
  <c r="BU9" i="16"/>
  <c r="R9" i="16"/>
  <c r="CG9" i="16"/>
  <c r="BF9" i="16"/>
  <c r="CB124" i="16"/>
  <c r="BX113" i="16"/>
  <c r="BK4" i="16"/>
  <c r="N4" i="16"/>
  <c r="BH50" i="16"/>
  <c r="AG82" i="16"/>
  <c r="CG82" i="16"/>
  <c r="BX107" i="16"/>
  <c r="AZ107" i="16"/>
  <c r="AB107" i="16"/>
  <c r="BF107" i="16"/>
  <c r="W107" i="16"/>
  <c r="BE107" i="16"/>
  <c r="CI107" i="16"/>
  <c r="CB107" i="16"/>
  <c r="E107" i="16"/>
  <c r="Q107" i="16" s="1"/>
  <c r="BM107" i="16"/>
  <c r="BL107" i="16"/>
  <c r="BI123" i="16"/>
  <c r="AB123" i="16"/>
  <c r="AV111" i="16"/>
  <c r="BC111" i="16"/>
  <c r="BR4" i="16"/>
  <c r="BH4" i="16"/>
  <c r="K35" i="16"/>
  <c r="CJ35" i="16" s="1"/>
  <c r="CH35" i="16"/>
  <c r="AF134" i="16"/>
  <c r="CJ134" i="16" s="1"/>
  <c r="AT68" i="16"/>
  <c r="AC68" i="16"/>
  <c r="BO68" i="16"/>
  <c r="AB68" i="16"/>
  <c r="BZ10" i="16"/>
  <c r="W10" i="16"/>
  <c r="BF10" i="16"/>
  <c r="BF79" i="16"/>
  <c r="AW79" i="16"/>
  <c r="BX79" i="16"/>
  <c r="BZ14" i="16"/>
  <c r="CJ14" i="16" s="1"/>
  <c r="BJ73" i="16"/>
  <c r="AW73" i="16"/>
  <c r="CB73" i="16"/>
  <c r="F73" i="16"/>
  <c r="AN94" i="16"/>
  <c r="AL94" i="16"/>
  <c r="BJ46" i="16"/>
  <c r="BQ46" i="16"/>
  <c r="BC46" i="16"/>
  <c r="M141" i="16"/>
  <c r="BE141" i="16"/>
  <c r="R141" i="16"/>
  <c r="AR141" i="16"/>
  <c r="BJ80" i="16"/>
  <c r="AU80" i="16"/>
  <c r="CW22" i="11"/>
  <c r="Q158" i="16"/>
  <c r="AK158" i="16"/>
  <c r="BG58" i="16"/>
  <c r="BO58" i="16"/>
  <c r="AZ58" i="16"/>
  <c r="H24" i="16"/>
  <c r="AU24" i="16"/>
  <c r="AC24" i="16"/>
  <c r="U87" i="16"/>
  <c r="AH64" i="16"/>
  <c r="V64" i="16"/>
  <c r="AR99" i="16"/>
  <c r="AG99" i="16"/>
  <c r="BQ99" i="16"/>
  <c r="AU59" i="16"/>
  <c r="BE59" i="16"/>
  <c r="CI123" i="16"/>
  <c r="BO123" i="16"/>
  <c r="AW111" i="16"/>
  <c r="AS9" i="16"/>
  <c r="M9" i="16"/>
  <c r="BE124" i="16"/>
  <c r="BN113" i="16"/>
  <c r="AS4" i="16"/>
  <c r="P50" i="16"/>
  <c r="AE82" i="16"/>
  <c r="AW82" i="16"/>
  <c r="BK21" i="16"/>
  <c r="AX21" i="16"/>
  <c r="BJ21" i="16"/>
  <c r="J21" i="16"/>
  <c r="AN21" i="16"/>
  <c r="U21" i="16"/>
  <c r="BD21" i="16"/>
  <c r="I21" i="16"/>
  <c r="CJ21" i="16" s="1"/>
  <c r="P21" i="16"/>
  <c r="BX21" i="16"/>
  <c r="AK21" i="16"/>
  <c r="BV21" i="16"/>
  <c r="BW21" i="16"/>
  <c r="AQ21" i="16"/>
  <c r="AJ21" i="16"/>
  <c r="BE21" i="16"/>
  <c r="AC21" i="16"/>
  <c r="BR21" i="16"/>
  <c r="BU21" i="16"/>
  <c r="BC21" i="16"/>
  <c r="CA21" i="16"/>
  <c r="BQ21" i="16"/>
  <c r="CF21" i="16"/>
  <c r="BS21" i="16"/>
  <c r="BA21" i="16"/>
  <c r="AD21" i="16"/>
  <c r="CC21" i="16"/>
  <c r="BT21" i="16"/>
  <c r="Z21" i="16"/>
  <c r="BM21" i="16"/>
  <c r="BY21" i="16"/>
  <c r="BZ21" i="16"/>
  <c r="AB21" i="16"/>
  <c r="BB21" i="16"/>
  <c r="AY21" i="16"/>
  <c r="AW21" i="16"/>
  <c r="AS21" i="16"/>
  <c r="Y21" i="16"/>
  <c r="M21" i="16"/>
  <c r="AP21" i="16"/>
  <c r="BI21" i="16"/>
  <c r="AL21" i="16"/>
  <c r="AG21" i="16"/>
  <c r="R21" i="16"/>
  <c r="AH21" i="16"/>
  <c r="K21" i="16"/>
  <c r="W21" i="16"/>
  <c r="CH21" i="16"/>
  <c r="CD21" i="16"/>
  <c r="AR21" i="16"/>
  <c r="CG21" i="16"/>
  <c r="BJ111" i="16"/>
  <c r="AQ111" i="16"/>
  <c r="BG111" i="16"/>
  <c r="F111" i="16"/>
  <c r="N111" i="16"/>
  <c r="BW111" i="16"/>
  <c r="BL111" i="16"/>
  <c r="O111" i="16"/>
  <c r="BR111" i="16"/>
  <c r="AP111" i="16"/>
  <c r="BK111" i="16"/>
  <c r="AA111" i="16"/>
  <c r="L111" i="16"/>
  <c r="AE111" i="16"/>
  <c r="CC111" i="16"/>
  <c r="AH111" i="16"/>
  <c r="CA111" i="16"/>
  <c r="BO111" i="16"/>
  <c r="BE111" i="16"/>
  <c r="Q111" i="16"/>
  <c r="AZ111" i="16"/>
  <c r="AD111" i="16"/>
  <c r="BT111" i="16"/>
  <c r="Z111" i="16"/>
  <c r="BN111" i="16"/>
  <c r="BF111" i="16"/>
  <c r="CE111" i="16"/>
  <c r="AC111" i="16"/>
  <c r="AY111" i="16"/>
  <c r="BQ111" i="16"/>
  <c r="X111" i="16"/>
  <c r="M111" i="16"/>
  <c r="BU111" i="16"/>
  <c r="I111" i="16"/>
  <c r="J111" i="16"/>
  <c r="BY111" i="16"/>
  <c r="CI111" i="16"/>
  <c r="CH111" i="16"/>
  <c r="BX111" i="16"/>
  <c r="V111" i="16"/>
  <c r="P111" i="16"/>
  <c r="Y111" i="16"/>
  <c r="BJ4" i="16"/>
  <c r="BY4" i="16"/>
  <c r="AZ4" i="16"/>
  <c r="AN4" i="16"/>
  <c r="AL4" i="16"/>
  <c r="AU4" i="16"/>
  <c r="G4" i="16"/>
  <c r="AR4" i="16"/>
  <c r="O4" i="16"/>
  <c r="R4" i="16"/>
  <c r="AO4" i="16"/>
  <c r="BX4" i="16"/>
  <c r="CF4" i="16"/>
  <c r="BM4" i="16"/>
  <c r="AJ4" i="16"/>
  <c r="W4" i="16"/>
  <c r="AK4" i="16"/>
  <c r="BQ4" i="16"/>
  <c r="BC4" i="16"/>
  <c r="AH4" i="16"/>
  <c r="BU4" i="16"/>
  <c r="BO4" i="16"/>
  <c r="CI4" i="16"/>
  <c r="K4" i="16"/>
  <c r="AX4" i="16"/>
  <c r="AE4" i="16"/>
  <c r="U4" i="16"/>
  <c r="J4" i="16"/>
  <c r="AA4" i="16"/>
  <c r="BN4" i="16"/>
  <c r="CH4" i="16"/>
  <c r="AT4" i="16"/>
  <c r="CB4" i="16"/>
  <c r="AD4" i="16"/>
  <c r="I4" i="16"/>
  <c r="BS4" i="16"/>
  <c r="BB4" i="16"/>
  <c r="CD4" i="16"/>
  <c r="BG4" i="16"/>
  <c r="AB4" i="16"/>
  <c r="AY4" i="16"/>
  <c r="H4" i="16"/>
  <c r="AQ4" i="16"/>
  <c r="BA4" i="16"/>
  <c r="BL4" i="16"/>
  <c r="F4" i="16"/>
  <c r="Q4" i="16"/>
  <c r="AV4" i="16"/>
  <c r="BT4" i="16"/>
  <c r="BE4" i="16"/>
  <c r="CG4" i="16"/>
  <c r="S4" i="16"/>
  <c r="X4" i="16"/>
  <c r="T4" i="16"/>
  <c r="BI4" i="16"/>
  <c r="BQ106" i="16"/>
  <c r="BP106" i="16"/>
  <c r="AO106" i="16"/>
  <c r="O106" i="16"/>
  <c r="CH106" i="16"/>
  <c r="BF106" i="16"/>
  <c r="AA106" i="16"/>
  <c r="CG106" i="16"/>
  <c r="BZ106" i="16"/>
  <c r="AL106" i="16"/>
  <c r="BW106" i="16"/>
  <c r="AK106" i="16"/>
  <c r="BI106" i="16"/>
  <c r="U106" i="16"/>
  <c r="BL106" i="16"/>
  <c r="X106" i="16"/>
  <c r="CI106" i="16"/>
  <c r="L106" i="16"/>
  <c r="AE106" i="16"/>
  <c r="W106" i="16"/>
  <c r="V106" i="16"/>
  <c r="BV106" i="16"/>
  <c r="E106" i="16"/>
  <c r="CB106" i="16" s="1"/>
  <c r="AZ106" i="16"/>
  <c r="BU106" i="16"/>
  <c r="AD68" i="16"/>
  <c r="AL68" i="16"/>
  <c r="S10" i="16"/>
  <c r="X10" i="16"/>
  <c r="AY79" i="16"/>
  <c r="CJ79" i="16" s="1"/>
  <c r="BK73" i="16"/>
  <c r="V73" i="16"/>
  <c r="AV73" i="16"/>
  <c r="AX73" i="16"/>
  <c r="AX94" i="16"/>
  <c r="AO94" i="16"/>
  <c r="X94" i="16"/>
  <c r="P46" i="16"/>
  <c r="BR46" i="16"/>
  <c r="M46" i="16"/>
  <c r="BU141" i="16"/>
  <c r="AQ141" i="16"/>
  <c r="CF141" i="16"/>
  <c r="F141" i="16"/>
  <c r="CF80" i="16"/>
  <c r="K80" i="16"/>
  <c r="CI80" i="16"/>
  <c r="BG80" i="16"/>
  <c r="BI80" i="16"/>
  <c r="BT80" i="16"/>
  <c r="AH80" i="16"/>
  <c r="BK80" i="16"/>
  <c r="BP80" i="16"/>
  <c r="AZ80" i="16"/>
  <c r="AX80" i="16"/>
  <c r="H80" i="16"/>
  <c r="CJ80" i="16" s="1"/>
  <c r="CB80" i="16"/>
  <c r="AB158" i="16"/>
  <c r="BV158" i="16"/>
  <c r="BW158" i="16"/>
  <c r="I158" i="16"/>
  <c r="F158" i="16"/>
  <c r="AQ158" i="16"/>
  <c r="AI158" i="16"/>
  <c r="CF158" i="16"/>
  <c r="AZ158" i="16"/>
  <c r="AO158" i="16"/>
  <c r="BN158" i="16"/>
  <c r="BM158" i="16"/>
  <c r="AA158" i="16"/>
  <c r="J158" i="16"/>
  <c r="N158" i="16"/>
  <c r="BC158" i="16"/>
  <c r="CE158" i="16"/>
  <c r="Y158" i="16"/>
  <c r="BU158" i="16"/>
  <c r="AF158" i="16"/>
  <c r="S158" i="16"/>
  <c r="BA58" i="16"/>
  <c r="BP58" i="16"/>
  <c r="W58" i="16"/>
  <c r="BF24" i="16"/>
  <c r="BL24" i="16"/>
  <c r="BW24" i="16"/>
  <c r="CS13" i="11"/>
  <c r="E69" i="24" s="1"/>
  <c r="CR13" i="11"/>
  <c r="G87" i="16"/>
  <c r="AY87" i="16"/>
  <c r="V87" i="16"/>
  <c r="AP87" i="16"/>
  <c r="CB87" i="16"/>
  <c r="R87" i="16"/>
  <c r="BX87" i="16"/>
  <c r="BJ87" i="16"/>
  <c r="O87" i="16"/>
  <c r="AB87" i="16"/>
  <c r="AF87" i="16"/>
  <c r="BI87" i="16"/>
  <c r="BV87" i="16"/>
  <c r="N87" i="16"/>
  <c r="CG87" i="16"/>
  <c r="F87" i="16"/>
  <c r="BA87" i="16"/>
  <c r="BK87" i="16"/>
  <c r="BH87" i="16"/>
  <c r="AS87" i="16"/>
  <c r="CC87" i="16"/>
  <c r="AI64" i="16"/>
  <c r="N64" i="16"/>
  <c r="X99" i="16"/>
  <c r="R99" i="16"/>
  <c r="AQ59" i="16"/>
  <c r="BS59" i="16"/>
  <c r="BH123" i="16"/>
  <c r="BS123" i="16"/>
  <c r="Z11" i="16"/>
  <c r="AU11" i="16"/>
  <c r="BU11" i="16"/>
  <c r="BT11" i="16"/>
  <c r="AY11" i="16"/>
  <c r="CG11" i="16"/>
  <c r="BA11" i="16"/>
  <c r="Y11" i="16"/>
  <c r="AT11" i="16"/>
  <c r="W11" i="16"/>
  <c r="AM11" i="16"/>
  <c r="AX11" i="16"/>
  <c r="BX11" i="16"/>
  <c r="BB11" i="16"/>
  <c r="Q11" i="16"/>
  <c r="S11" i="16"/>
  <c r="AF11" i="16"/>
  <c r="AQ11" i="16"/>
  <c r="BP11" i="16"/>
  <c r="CC11" i="16"/>
  <c r="BW11" i="16"/>
  <c r="AN11" i="16"/>
  <c r="AS11" i="16"/>
  <c r="AW11" i="16"/>
  <c r="AD11" i="16"/>
  <c r="AK11" i="16"/>
  <c r="V11" i="16"/>
  <c r="R11" i="16"/>
  <c r="BV11" i="16"/>
  <c r="AH11" i="16"/>
  <c r="AR11" i="16"/>
  <c r="AI11" i="16"/>
  <c r="BF11" i="16"/>
  <c r="AP11" i="16"/>
  <c r="BZ11" i="16"/>
  <c r="K11" i="16"/>
  <c r="CB11" i="16"/>
  <c r="BE11" i="16"/>
  <c r="AZ11" i="16"/>
  <c r="CH11" i="16"/>
  <c r="O11" i="16"/>
  <c r="AJ11" i="16"/>
  <c r="BD111" i="16"/>
  <c r="AU111" i="16"/>
  <c r="AF9" i="16"/>
  <c r="CE9" i="16"/>
  <c r="AF20" i="16"/>
  <c r="BN20" i="16"/>
  <c r="BP20" i="16"/>
  <c r="BI20" i="16"/>
  <c r="BV20" i="16"/>
  <c r="BU20" i="16"/>
  <c r="AE20" i="16"/>
  <c r="AM20" i="16"/>
  <c r="AU20" i="16"/>
  <c r="AB20" i="16"/>
  <c r="W20" i="16"/>
  <c r="M20" i="16"/>
  <c r="AC20" i="16"/>
  <c r="AZ20" i="16"/>
  <c r="R20" i="16"/>
  <c r="CC20" i="16"/>
  <c r="BY20" i="16"/>
  <c r="CF20" i="16"/>
  <c r="AX20" i="16"/>
  <c r="BF20" i="16"/>
  <c r="AT20" i="16"/>
  <c r="AH20" i="16"/>
  <c r="AO20" i="16"/>
  <c r="AI20" i="16"/>
  <c r="P20" i="16"/>
  <c r="AK20" i="16"/>
  <c r="BO20" i="16"/>
  <c r="L20" i="16"/>
  <c r="BC20" i="16"/>
  <c r="AA20" i="16"/>
  <c r="S20" i="16"/>
  <c r="AV20" i="16"/>
  <c r="CB20" i="16"/>
  <c r="BE20" i="16"/>
  <c r="AS20" i="16"/>
  <c r="CI20" i="16"/>
  <c r="BZ20" i="16"/>
  <c r="CG20" i="16"/>
  <c r="BH20" i="16"/>
  <c r="AP20" i="16"/>
  <c r="K20" i="16"/>
  <c r="CJ20" i="16" s="1"/>
  <c r="AO124" i="16"/>
  <c r="K124" i="16"/>
  <c r="AX113" i="16"/>
  <c r="BF4" i="16"/>
  <c r="CE4" i="16"/>
  <c r="H50" i="16"/>
  <c r="AI82" i="16"/>
  <c r="BP21" i="16"/>
  <c r="AY70" i="16"/>
  <c r="K70" i="16"/>
  <c r="AE70" i="16"/>
  <c r="BT70" i="16"/>
  <c r="AI129" i="16"/>
  <c r="T129" i="16"/>
  <c r="CG129" i="16"/>
  <c r="AQ129" i="16"/>
  <c r="AB115" i="16"/>
  <c r="Q115" i="16"/>
  <c r="CD13" i="16"/>
  <c r="BR13" i="16"/>
  <c r="BH13" i="16"/>
  <c r="AM135" i="16"/>
  <c r="AH135" i="16"/>
  <c r="N135" i="16"/>
  <c r="BK135" i="16"/>
  <c r="BX70" i="16"/>
  <c r="BH70" i="16"/>
  <c r="BF70" i="16"/>
  <c r="Q70" i="16"/>
  <c r="BF129" i="16"/>
  <c r="CE129" i="16"/>
  <c r="AC129" i="16"/>
  <c r="BP129" i="16"/>
  <c r="H115" i="16"/>
  <c r="AH115" i="16"/>
  <c r="BN115" i="16"/>
  <c r="AQ115" i="16"/>
  <c r="O13" i="16"/>
  <c r="AF13" i="16"/>
  <c r="AE13" i="16"/>
  <c r="F13" i="16"/>
  <c r="BO135" i="16"/>
  <c r="BY135" i="16"/>
  <c r="AR135" i="16"/>
  <c r="CH135" i="16"/>
  <c r="BX12" i="16"/>
  <c r="AL12" i="16"/>
  <c r="BC12" i="16"/>
  <c r="Q12" i="16"/>
  <c r="CR21" i="11"/>
  <c r="CS21" i="11"/>
  <c r="X34" i="16"/>
  <c r="BO34" i="16"/>
  <c r="AY34" i="16"/>
  <c r="AV34" i="16"/>
  <c r="BZ8" i="16"/>
  <c r="AZ66" i="16"/>
  <c r="AC66" i="16"/>
  <c r="AT66" i="16"/>
  <c r="Q66" i="16"/>
  <c r="CJ66" i="16" s="1"/>
  <c r="CB70" i="16"/>
  <c r="Z70" i="16"/>
  <c r="AR70" i="16"/>
  <c r="BE129" i="16"/>
  <c r="CI129" i="16"/>
  <c r="CC129" i="16"/>
  <c r="AL129" i="16"/>
  <c r="CD115" i="16"/>
  <c r="AO115" i="16"/>
  <c r="AR115" i="16"/>
  <c r="T115" i="16"/>
  <c r="M13" i="16"/>
  <c r="BP13" i="16"/>
  <c r="BF13" i="16"/>
  <c r="BA13" i="16"/>
  <c r="CG135" i="16"/>
  <c r="BD135" i="16"/>
  <c r="AS135" i="16"/>
  <c r="AI116" i="16"/>
  <c r="BI12" i="16"/>
  <c r="Z34" i="16"/>
  <c r="AE66" i="16"/>
  <c r="BI66" i="16"/>
  <c r="AN70" i="16"/>
  <c r="BG70" i="16"/>
  <c r="AA70" i="16"/>
  <c r="M70" i="16"/>
  <c r="BV129" i="16"/>
  <c r="BK129" i="16"/>
  <c r="CF129" i="16"/>
  <c r="J115" i="16"/>
  <c r="BE115" i="16"/>
  <c r="AC115" i="16"/>
  <c r="BS115" i="16"/>
  <c r="BC13" i="16"/>
  <c r="BT13" i="16"/>
  <c r="BG13" i="16"/>
  <c r="Q13" i="16"/>
  <c r="AL135" i="16"/>
  <c r="AB135" i="16"/>
  <c r="BT135" i="16"/>
  <c r="O135" i="16"/>
  <c r="CG116" i="16"/>
  <c r="AT70" i="16"/>
  <c r="BN70" i="16"/>
  <c r="BM70" i="16"/>
  <c r="AK70" i="16"/>
  <c r="N129" i="16"/>
  <c r="P129" i="16"/>
  <c r="AH129" i="16"/>
  <c r="Y129" i="16"/>
  <c r="G115" i="16"/>
  <c r="CJ115" i="16" s="1"/>
  <c r="M115" i="16"/>
  <c r="BI115" i="16"/>
  <c r="W115" i="16"/>
  <c r="AK13" i="16"/>
  <c r="AR13" i="16"/>
  <c r="W13" i="16"/>
  <c r="AM13" i="16"/>
  <c r="BH135" i="16"/>
  <c r="AG135" i="16"/>
  <c r="S135" i="16"/>
  <c r="AP135" i="16"/>
  <c r="AT116" i="16"/>
  <c r="AS116" i="16"/>
  <c r="H116" i="16"/>
  <c r="CJ116" i="16" s="1"/>
  <c r="I116" i="16"/>
  <c r="BT60" i="16"/>
  <c r="CI60" i="16"/>
  <c r="BL60" i="16"/>
  <c r="BN60" i="16"/>
  <c r="R162" i="16"/>
  <c r="CJ162" i="16" s="1"/>
  <c r="BT162" i="16"/>
  <c r="BK162" i="16"/>
  <c r="BL23" i="16"/>
  <c r="CJ23" i="16" s="1"/>
  <c r="BM12" i="16"/>
  <c r="S12" i="16"/>
  <c r="BE12" i="16"/>
  <c r="BL34" i="16"/>
  <c r="BU34" i="16"/>
  <c r="BM34" i="16"/>
  <c r="BT34" i="16"/>
  <c r="P8" i="16"/>
  <c r="AD8" i="16"/>
  <c r="AJ8" i="16"/>
  <c r="CE8" i="16"/>
  <c r="BU66" i="16"/>
  <c r="CD66" i="16"/>
  <c r="BG81" i="16"/>
  <c r="AI70" i="16"/>
  <c r="BQ70" i="16"/>
  <c r="S70" i="16"/>
  <c r="BJ70" i="16"/>
  <c r="Q129" i="16"/>
  <c r="BJ129" i="16"/>
  <c r="BL129" i="16"/>
  <c r="AU129" i="16"/>
  <c r="X115" i="16"/>
  <c r="BW115" i="16"/>
  <c r="AD115" i="16"/>
  <c r="AV115" i="16"/>
  <c r="AN13" i="16"/>
  <c r="CI13" i="16"/>
  <c r="AW13" i="16"/>
  <c r="BI13" i="16"/>
  <c r="AK135" i="16"/>
  <c r="AI135" i="16"/>
  <c r="BB135" i="16"/>
  <c r="BP135" i="16"/>
  <c r="BM116" i="16"/>
  <c r="AH116" i="16"/>
  <c r="AP116" i="16"/>
  <c r="AG116" i="16"/>
  <c r="BK12" i="16"/>
  <c r="BD12" i="16"/>
  <c r="CG12" i="16"/>
  <c r="CR24" i="11"/>
  <c r="CS24" i="11"/>
  <c r="CG34" i="16"/>
  <c r="AG34" i="16"/>
  <c r="F34" i="16"/>
  <c r="Q34" i="16"/>
  <c r="AP8" i="16"/>
  <c r="BR8" i="16"/>
  <c r="BK8" i="16"/>
  <c r="BX66" i="16"/>
  <c r="U66" i="16"/>
  <c r="AF66" i="16"/>
  <c r="V81" i="16"/>
  <c r="AW81" i="16"/>
  <c r="CH81" i="16"/>
  <c r="G122" i="16"/>
  <c r="BA122" i="16"/>
  <c r="K126" i="16"/>
  <c r="V70" i="16"/>
  <c r="AP70" i="16"/>
  <c r="BE70" i="16"/>
  <c r="CH70" i="16"/>
  <c r="U129" i="16"/>
  <c r="I129" i="16"/>
  <c r="CJ129" i="16" s="1"/>
  <c r="X129" i="16"/>
  <c r="BQ129" i="16"/>
  <c r="AI115" i="16"/>
  <c r="S115" i="16"/>
  <c r="BJ115" i="16"/>
  <c r="BU115" i="16"/>
  <c r="CG13" i="16"/>
  <c r="AT13" i="16"/>
  <c r="BY13" i="16"/>
  <c r="CE13" i="16"/>
  <c r="BS135" i="16"/>
  <c r="K135" i="16"/>
  <c r="T135" i="16"/>
  <c r="G135" i="16"/>
  <c r="N116" i="16"/>
  <c r="CH116" i="16"/>
  <c r="BV116" i="16"/>
  <c r="BE116" i="16"/>
  <c r="X70" i="16"/>
  <c r="BC129" i="16"/>
  <c r="AY129" i="16"/>
  <c r="AZ129" i="16"/>
  <c r="X13" i="16"/>
  <c r="AU13" i="16"/>
  <c r="I13" i="16"/>
  <c r="AQ135" i="16"/>
  <c r="BX135" i="16"/>
  <c r="BC135" i="16"/>
  <c r="AF135" i="16"/>
  <c r="BY129" i="16"/>
  <c r="Z129" i="16"/>
  <c r="CA129" i="16"/>
  <c r="AO135" i="16"/>
  <c r="Z135" i="16"/>
  <c r="AE135" i="16"/>
  <c r="BE135" i="16"/>
  <c r="CD129" i="16"/>
  <c r="AA129" i="16"/>
  <c r="AK129" i="16"/>
  <c r="CW19" i="11"/>
  <c r="BI135" i="16"/>
  <c r="CE135" i="16"/>
  <c r="L135" i="16"/>
  <c r="F135" i="16"/>
  <c r="BZ60" i="16"/>
  <c r="AT60" i="16"/>
  <c r="CJ60" i="16" s="1"/>
  <c r="AI60" i="16"/>
  <c r="BD162" i="16"/>
  <c r="CD162" i="16"/>
  <c r="AT162" i="16"/>
  <c r="R23" i="16"/>
  <c r="BD23" i="16"/>
  <c r="BG23" i="16"/>
  <c r="BS23" i="16"/>
  <c r="BL132" i="16"/>
  <c r="N132" i="16"/>
  <c r="AF132" i="16"/>
  <c r="AS12" i="16"/>
  <c r="CC12" i="16"/>
  <c r="BW12" i="16"/>
  <c r="BR12" i="16"/>
  <c r="CS9" i="11"/>
  <c r="CR9" i="11"/>
  <c r="CW9" i="11" s="1"/>
  <c r="BW34" i="16"/>
  <c r="CH34" i="16"/>
  <c r="AC34" i="16"/>
  <c r="AL8" i="16"/>
  <c r="S8" i="16"/>
  <c r="CJ8" i="16" s="1"/>
  <c r="CI8" i="16"/>
  <c r="BW8" i="16"/>
  <c r="BS66" i="16"/>
  <c r="BO66" i="16"/>
  <c r="AH66" i="16"/>
  <c r="AK66" i="16"/>
  <c r="AP76" i="16"/>
  <c r="BC76" i="16"/>
  <c r="CF76" i="16"/>
  <c r="M153" i="16"/>
  <c r="BT153" i="16"/>
  <c r="J81" i="16"/>
  <c r="BW81" i="16"/>
  <c r="BD81" i="16"/>
  <c r="BU81" i="16"/>
  <c r="J122" i="16"/>
  <c r="AC122" i="16"/>
  <c r="BJ122" i="16"/>
  <c r="AF122" i="16"/>
  <c r="CJ122" i="16" s="1"/>
  <c r="BN126" i="16"/>
  <c r="X126" i="16"/>
  <c r="BL126" i="16"/>
  <c r="T126" i="16"/>
  <c r="R70" i="16"/>
  <c r="AZ70" i="16"/>
  <c r="CF70" i="16"/>
  <c r="BV70" i="16"/>
  <c r="BZ129" i="16"/>
  <c r="AS129" i="16"/>
  <c r="AB129" i="16"/>
  <c r="V129" i="16"/>
  <c r="BH115" i="16"/>
  <c r="CG115" i="16"/>
  <c r="CB115" i="16"/>
  <c r="BQ115" i="16"/>
  <c r="CF13" i="16"/>
  <c r="BU13" i="16"/>
  <c r="BD13" i="16"/>
  <c r="BK13" i="16"/>
  <c r="W135" i="16"/>
  <c r="AX135" i="16"/>
  <c r="BZ135" i="16"/>
  <c r="AZ135" i="16"/>
  <c r="BY116" i="16"/>
  <c r="AR116" i="16"/>
  <c r="CA116" i="16"/>
  <c r="Y116" i="16"/>
  <c r="CD60" i="16"/>
  <c r="N162" i="16"/>
  <c r="AH162" i="16"/>
  <c r="AB23" i="16"/>
  <c r="M23" i="16"/>
  <c r="BN12" i="16"/>
  <c r="V12" i="16"/>
  <c r="J12" i="16"/>
  <c r="CJ12" i="16" s="1"/>
  <c r="CR20" i="11"/>
  <c r="CS20" i="11"/>
  <c r="G34" i="16"/>
  <c r="K34" i="16"/>
  <c r="BA8" i="16"/>
  <c r="CD8" i="16"/>
  <c r="N8" i="16"/>
  <c r="Y66" i="16"/>
  <c r="AA66" i="16"/>
  <c r="BR66" i="16"/>
  <c r="G76" i="16"/>
  <c r="CJ76" i="16" s="1"/>
  <c r="AQ76" i="16"/>
  <c r="Q76" i="16"/>
  <c r="G153" i="16"/>
  <c r="AS153" i="16"/>
  <c r="CE81" i="16"/>
  <c r="BA81" i="16"/>
  <c r="AJ81" i="16"/>
  <c r="N122" i="16"/>
  <c r="CD122" i="16"/>
  <c r="R122" i="16"/>
  <c r="J126" i="16"/>
  <c r="AD126" i="16"/>
  <c r="L126" i="16"/>
  <c r="BC70" i="16"/>
  <c r="U70" i="16"/>
  <c r="F70" i="16"/>
  <c r="BB129" i="16"/>
  <c r="AT129" i="16"/>
  <c r="BT129" i="16"/>
  <c r="AW129" i="16"/>
  <c r="AM115" i="16"/>
  <c r="K115" i="16"/>
  <c r="K13" i="16"/>
  <c r="BZ13" i="16"/>
  <c r="U13" i="16"/>
  <c r="S13" i="16"/>
  <c r="X135" i="16"/>
  <c r="BF135" i="16"/>
  <c r="M135" i="16"/>
  <c r="BW135" i="16"/>
  <c r="BZ116" i="16"/>
  <c r="AN116" i="16"/>
  <c r="U116" i="16"/>
  <c r="M129" i="16"/>
  <c r="BW129" i="16"/>
  <c r="AV135" i="16"/>
  <c r="Q135" i="16"/>
  <c r="BD70" i="16"/>
  <c r="CG70" i="16"/>
  <c r="AP129" i="16"/>
  <c r="BU129" i="16"/>
  <c r="AV129" i="16"/>
  <c r="V13" i="16"/>
  <c r="V135" i="16"/>
  <c r="BL135" i="16"/>
  <c r="CA135" i="16"/>
  <c r="CJ58" i="16" l="1"/>
  <c r="E107" i="24"/>
  <c r="CH19" i="11" a="1"/>
  <c r="CH19" i="11" s="1"/>
  <c r="BT19" i="11" a="1"/>
  <c r="BT19" i="11" s="1"/>
  <c r="AD19" i="11" a="1"/>
  <c r="AD19" i="11" s="1"/>
  <c r="AK19" i="11" a="1"/>
  <c r="AK19" i="11" s="1"/>
  <c r="AL19" i="11" a="1"/>
  <c r="AL19" i="11" s="1"/>
  <c r="V19" i="11" a="1"/>
  <c r="V19" i="11" s="1"/>
  <c r="BV19" i="11" a="1"/>
  <c r="BV19" i="11" s="1"/>
  <c r="AS19" i="11" a="1"/>
  <c r="AS19" i="11" s="1"/>
  <c r="AJ19" i="11" a="1"/>
  <c r="AJ19" i="11" s="1"/>
  <c r="BF19" i="11" a="1"/>
  <c r="BF19" i="11" s="1"/>
  <c r="BB19" i="11" a="1"/>
  <c r="BB19" i="11" s="1"/>
  <c r="BA19" i="11" a="1"/>
  <c r="BA19" i="11" s="1"/>
  <c r="AB19" i="11" a="1"/>
  <c r="AB19" i="11" s="1"/>
  <c r="AY19" i="11" a="1"/>
  <c r="AY19" i="11" s="1"/>
  <c r="BX19" i="11" a="1"/>
  <c r="BX19" i="11" s="1"/>
  <c r="AH19" i="11" a="1"/>
  <c r="AH19" i="11" s="1"/>
  <c r="AG19" i="11" a="1"/>
  <c r="AG19" i="11" s="1"/>
  <c r="BJ19" i="11" a="1"/>
  <c r="BJ19" i="11" s="1"/>
  <c r="BS19" i="11" a="1"/>
  <c r="BS19" i="11" s="1"/>
  <c r="AN19" i="11" a="1"/>
  <c r="AN19" i="11" s="1"/>
  <c r="P19" i="11" a="1"/>
  <c r="P19" i="11" s="1"/>
  <c r="BP19" i="11" a="1"/>
  <c r="BP19" i="11" s="1"/>
  <c r="BE19" i="11" a="1"/>
  <c r="BE19" i="11" s="1"/>
  <c r="AT19" i="11" a="1"/>
  <c r="AT19" i="11" s="1"/>
  <c r="BO19" i="11" a="1"/>
  <c r="BO19" i="11" s="1"/>
  <c r="AF19" i="11" a="1"/>
  <c r="AF19" i="11" s="1"/>
  <c r="BC19" i="11" a="1"/>
  <c r="BC19" i="11" s="1"/>
  <c r="W88" i="16"/>
  <c r="AP88" i="16"/>
  <c r="CW21" i="11"/>
  <c r="AX106" i="16"/>
  <c r="AN106" i="16"/>
  <c r="Z106" i="16"/>
  <c r="Y106" i="16"/>
  <c r="BT107" i="16"/>
  <c r="BZ107" i="16"/>
  <c r="BW107" i="16"/>
  <c r="AP107" i="16"/>
  <c r="AO104" i="16"/>
  <c r="M104" i="16"/>
  <c r="BU104" i="16"/>
  <c r="BT104" i="16"/>
  <c r="CW8" i="11"/>
  <c r="CD88" i="16"/>
  <c r="AW88" i="16"/>
  <c r="BS88" i="16"/>
  <c r="AU88" i="16"/>
  <c r="CW28" i="11"/>
  <c r="AE108" i="16"/>
  <c r="AX108" i="16"/>
  <c r="T108" i="16"/>
  <c r="AD108" i="16"/>
  <c r="E56" i="24"/>
  <c r="CW11" i="11"/>
  <c r="CJ97" i="16"/>
  <c r="CJ144" i="16"/>
  <c r="CJ15" i="16"/>
  <c r="CJ34" i="16"/>
  <c r="AY106" i="16"/>
  <c r="Q106" i="16"/>
  <c r="BD106" i="16"/>
  <c r="AU106" i="16"/>
  <c r="AR107" i="16"/>
  <c r="N107" i="16"/>
  <c r="V107" i="16"/>
  <c r="BO107" i="16"/>
  <c r="CJ64" i="16"/>
  <c r="BR104" i="16"/>
  <c r="BN104" i="16"/>
  <c r="AB104" i="16"/>
  <c r="Y104" i="16"/>
  <c r="CG88" i="16"/>
  <c r="H88" i="16"/>
  <c r="AA88" i="16"/>
  <c r="BQ88" i="16"/>
  <c r="CJ27" i="16"/>
  <c r="CJ13" i="16"/>
  <c r="BN106" i="16"/>
  <c r="AV106" i="16"/>
  <c r="AM106" i="16"/>
  <c r="AB106" i="16"/>
  <c r="BJ107" i="16"/>
  <c r="AY107" i="16"/>
  <c r="BC107" i="16"/>
  <c r="Y107" i="16"/>
  <c r="J104" i="16"/>
  <c r="BA104" i="16"/>
  <c r="BI104" i="16"/>
  <c r="BG104" i="16"/>
  <c r="CJ46" i="16"/>
  <c r="E100" i="24"/>
  <c r="CW18" i="11"/>
  <c r="AL88" i="16"/>
  <c r="BT88" i="16"/>
  <c r="BZ88" i="16"/>
  <c r="CB88" i="16"/>
  <c r="CJ31" i="16"/>
  <c r="AV108" i="16"/>
  <c r="BK108" i="16"/>
  <c r="Z108" i="16"/>
  <c r="BM108" i="16"/>
  <c r="CW14" i="11"/>
  <c r="CJ40" i="16"/>
  <c r="BF104" i="16"/>
  <c r="BC88" i="16"/>
  <c r="CJ29" i="16"/>
  <c r="CJ131" i="16"/>
  <c r="CJ141" i="16"/>
  <c r="F106" i="16"/>
  <c r="G106" i="16"/>
  <c r="CC106" i="16"/>
  <c r="BC106" i="16"/>
  <c r="BK107" i="16"/>
  <c r="U107" i="16"/>
  <c r="CE107" i="16"/>
  <c r="AU107" i="16"/>
  <c r="BD104" i="16"/>
  <c r="V104" i="16"/>
  <c r="U104" i="16"/>
  <c r="CG104" i="16"/>
  <c r="CJ113" i="16"/>
  <c r="BF88" i="16"/>
  <c r="M88" i="16"/>
  <c r="F88" i="16"/>
  <c r="Q88" i="16"/>
  <c r="CJ101" i="16"/>
  <c r="CC108" i="16"/>
  <c r="N108" i="16"/>
  <c r="CJ108" i="16" s="1"/>
  <c r="BB108" i="16"/>
  <c r="CW10" i="11"/>
  <c r="CJ71" i="16"/>
  <c r="CJ3" i="16"/>
  <c r="CJ63" i="16"/>
  <c r="CH108" i="16"/>
  <c r="AF108" i="16"/>
  <c r="AA108" i="16"/>
  <c r="AU108" i="16"/>
  <c r="CJ110" i="16"/>
  <c r="CJ93" i="16"/>
  <c r="CJ49" i="16"/>
  <c r="AN104" i="16"/>
  <c r="S104" i="16"/>
  <c r="CJ85" i="16"/>
  <c r="BH107" i="16"/>
  <c r="I104" i="16"/>
  <c r="AG104" i="16"/>
  <c r="AN88" i="16"/>
  <c r="BV107" i="16"/>
  <c r="BP104" i="16"/>
  <c r="R104" i="16"/>
  <c r="BK106" i="16"/>
  <c r="BZ104" i="16"/>
  <c r="AR104" i="16"/>
  <c r="U88" i="16"/>
  <c r="CJ126" i="16"/>
  <c r="CG107" i="16"/>
  <c r="H104" i="16"/>
  <c r="CD104" i="16"/>
  <c r="BO104" i="16"/>
  <c r="BS104" i="16"/>
  <c r="CJ112" i="16"/>
  <c r="BP88" i="16"/>
  <c r="BW88" i="16"/>
  <c r="L88" i="16"/>
  <c r="O88" i="16"/>
  <c r="CJ139" i="16"/>
  <c r="CI108" i="16"/>
  <c r="BZ108" i="16"/>
  <c r="BD108" i="16"/>
  <c r="BQ108" i="16"/>
  <c r="CJ150" i="16"/>
  <c r="CF86" i="16"/>
  <c r="AE86" i="16"/>
  <c r="BB86" i="16"/>
  <c r="CJ19" i="16"/>
  <c r="CJ168" i="16"/>
  <c r="CJ135" i="16"/>
  <c r="AQ107" i="16"/>
  <c r="BB107" i="16"/>
  <c r="BG88" i="16"/>
  <c r="CJ111" i="16"/>
  <c r="AW107" i="16"/>
  <c r="T104" i="16"/>
  <c r="BQ107" i="16"/>
  <c r="CC104" i="16"/>
  <c r="AO88" i="16"/>
  <c r="AF106" i="16"/>
  <c r="K107" i="16"/>
  <c r="W104" i="16"/>
  <c r="CA88" i="16"/>
  <c r="AG106" i="16"/>
  <c r="R106" i="16"/>
  <c r="CA106" i="16"/>
  <c r="AD107" i="16"/>
  <c r="X104" i="16"/>
  <c r="AC104" i="16"/>
  <c r="CJ124" i="16"/>
  <c r="CJ114" i="16"/>
  <c r="BN88" i="16"/>
  <c r="AR88" i="16"/>
  <c r="AS88" i="16"/>
  <c r="AM88" i="16"/>
  <c r="CJ17" i="16"/>
  <c r="AH108" i="16"/>
  <c r="AQ108" i="16"/>
  <c r="CG108" i="16"/>
  <c r="CJ67" i="16"/>
  <c r="CJ16" i="16"/>
  <c r="P86" i="16"/>
  <c r="AH86" i="16"/>
  <c r="BP86" i="16"/>
  <c r="CA86" i="16"/>
  <c r="CJ125" i="16"/>
  <c r="CJ50" i="16"/>
  <c r="CH104" i="16"/>
  <c r="CJ100" i="16"/>
  <c r="CJ69" i="16"/>
  <c r="CB104" i="16"/>
  <c r="AO107" i="16"/>
  <c r="E37" i="24"/>
  <c r="AN9" i="11" a="1"/>
  <c r="AN9" i="11" s="1"/>
  <c r="BH9" i="11" a="1"/>
  <c r="BH9" i="11" s="1"/>
  <c r="BR9" i="11" a="1"/>
  <c r="BR9" i="11" s="1"/>
  <c r="Q9" i="11" a="1"/>
  <c r="Q9" i="11" s="1"/>
  <c r="BW9" i="11" a="1"/>
  <c r="BW9" i="11" s="1"/>
  <c r="AG9" i="11" a="1"/>
  <c r="AG9" i="11" s="1"/>
  <c r="Y9" i="11" a="1"/>
  <c r="Y9" i="11" s="1"/>
  <c r="BQ9" i="11" a="1"/>
  <c r="BQ9" i="11" s="1"/>
  <c r="I9" i="11" a="1"/>
  <c r="I9" i="11" s="1"/>
  <c r="CG9" i="11" a="1"/>
  <c r="CG9" i="11" s="1"/>
  <c r="CB9" i="11" a="1"/>
  <c r="CB9" i="11" s="1"/>
  <c r="BS9" i="11" a="1"/>
  <c r="BS9" i="11" s="1"/>
  <c r="BI9" i="11" a="1"/>
  <c r="BI9" i="11" s="1"/>
  <c r="BP9" i="11" a="1"/>
  <c r="BP9" i="11" s="1"/>
  <c r="BA9" i="11" a="1"/>
  <c r="BA9" i="11" s="1"/>
  <c r="V9" i="11" a="1"/>
  <c r="V9" i="11" s="1"/>
  <c r="BX9" i="11" a="1"/>
  <c r="BX9" i="11" s="1"/>
  <c r="G9" i="11" a="1"/>
  <c r="G9" i="11" s="1"/>
  <c r="S9" i="11" a="1"/>
  <c r="S9" i="11" s="1"/>
  <c r="BF9" i="11" a="1"/>
  <c r="BF9" i="11" s="1"/>
  <c r="AZ9" i="11" a="1"/>
  <c r="AZ9" i="11" s="1"/>
  <c r="AT9" i="11" a="1"/>
  <c r="AT9" i="11" s="1"/>
  <c r="AL9" i="11" a="1"/>
  <c r="AL9" i="11" s="1"/>
  <c r="CF9" i="11" a="1"/>
  <c r="CF9" i="11" s="1"/>
  <c r="CC9" i="11" a="1"/>
  <c r="CC9" i="11" s="1"/>
  <c r="AV107" i="16"/>
  <c r="AS104" i="16"/>
  <c r="BB88" i="16"/>
  <c r="CJ70" i="16"/>
  <c r="CW20" i="11"/>
  <c r="BJ106" i="16"/>
  <c r="AC106" i="16"/>
  <c r="AJ104" i="16"/>
  <c r="T88" i="16"/>
  <c r="CJ11" i="16"/>
  <c r="I106" i="16"/>
  <c r="AX107" i="16"/>
  <c r="AR106" i="16"/>
  <c r="BA106" i="16"/>
  <c r="H106" i="16"/>
  <c r="BX106" i="16"/>
  <c r="S106" i="16"/>
  <c r="CC107" i="16"/>
  <c r="BN107" i="16"/>
  <c r="AG107" i="16"/>
  <c r="AI104" i="16"/>
  <c r="AX104" i="16"/>
  <c r="BB104" i="16"/>
  <c r="BR88" i="16"/>
  <c r="AT88" i="16"/>
  <c r="BY88" i="16"/>
  <c r="BK88" i="16"/>
  <c r="AM108" i="16"/>
  <c r="CA108" i="16"/>
  <c r="X108" i="16"/>
  <c r="Q86" i="16"/>
  <c r="AL86" i="16"/>
  <c r="AF86" i="16"/>
  <c r="O86" i="16"/>
  <c r="AJ88" i="10"/>
  <c r="CD45" i="14" a="1"/>
  <c r="CD45" i="14" s="1"/>
  <c r="AV16" i="11" a="1"/>
  <c r="AV16" i="11" s="1"/>
  <c r="BQ52" i="14" a="1"/>
  <c r="BQ52" i="14" s="1"/>
  <c r="AD40" i="11" a="1"/>
  <c r="AD40" i="11" s="1"/>
  <c r="S40" i="11" a="1"/>
  <c r="S40" i="11" s="1"/>
  <c r="BD18" i="11" a="1"/>
  <c r="BD18" i="11" s="1"/>
  <c r="BG49" i="14" a="1"/>
  <c r="BG49" i="14" s="1"/>
  <c r="BC53" i="14" a="1"/>
  <c r="BC53" i="14" s="1"/>
  <c r="AA40" i="11" a="1"/>
  <c r="AA40" i="11" s="1"/>
  <c r="Y34" i="13" a="1"/>
  <c r="Y34" i="13" s="1"/>
  <c r="N54" i="14" a="1"/>
  <c r="N54" i="14" s="1"/>
  <c r="BV53" i="14" a="1"/>
  <c r="BV53" i="14" s="1"/>
  <c r="CH43" i="14" a="1"/>
  <c r="CH43" i="14" s="1"/>
  <c r="AE34" i="13" a="1"/>
  <c r="AE34" i="13" s="1"/>
  <c r="AV46" i="14" a="1"/>
  <c r="AV46" i="14" s="1"/>
  <c r="L55" i="14" a="1"/>
  <c r="L55" i="14" s="1"/>
  <c r="I46" i="14" a="1"/>
  <c r="I46" i="14" s="1"/>
  <c r="BC40" i="14" a="1"/>
  <c r="BC40" i="14" s="1"/>
  <c r="AF13" i="14" a="1"/>
  <c r="AF13" i="14" s="1"/>
  <c r="CE33" i="13" a="1"/>
  <c r="CE33" i="13" s="1"/>
  <c r="AT11" i="14" a="1"/>
  <c r="AT11" i="14" s="1"/>
  <c r="BL56" i="14" a="1"/>
  <c r="BL56" i="14" s="1"/>
  <c r="BB38" i="14" a="1"/>
  <c r="BB38" i="14" s="1"/>
  <c r="F11" i="8" a="1"/>
  <c r="F11" i="8" s="1"/>
  <c r="G19" i="11" s="1" a="1"/>
  <c r="G19" i="11" s="1"/>
  <c r="AC49" i="13" a="1"/>
  <c r="AC49" i="13" s="1"/>
  <c r="AG45" i="11" a="1"/>
  <c r="AG45" i="11" s="1"/>
  <c r="E46" i="14" a="1"/>
  <c r="E46" i="14" s="1"/>
  <c r="BF40" i="11" a="1"/>
  <c r="BF40" i="11" s="1"/>
  <c r="R37" i="13" a="1"/>
  <c r="R37" i="13" s="1"/>
  <c r="BW55" i="14" a="1"/>
  <c r="BW55" i="14" s="1"/>
  <c r="CB54" i="14" a="1"/>
  <c r="CB54" i="14" s="1"/>
  <c r="AK13" i="14" a="1"/>
  <c r="AK13" i="14" s="1"/>
  <c r="CC54" i="14" a="1"/>
  <c r="CC54" i="14" s="1"/>
  <c r="AC55" i="14" a="1"/>
  <c r="AC55" i="14" s="1"/>
  <c r="K16" i="11" a="1"/>
  <c r="K16" i="11" s="1"/>
  <c r="U43" i="14" a="1"/>
  <c r="U43" i="14" s="1"/>
  <c r="T52" i="14" a="1"/>
  <c r="T52" i="14" s="1"/>
  <c r="V53" i="14" a="1"/>
  <c r="V53" i="14" s="1"/>
  <c r="BS18" i="11" a="1"/>
  <c r="BS18" i="11" s="1"/>
  <c r="AB48" i="14" a="1"/>
  <c r="AB48" i="14" s="1"/>
  <c r="Q48" i="14" a="1"/>
  <c r="Q48" i="14" s="1"/>
  <c r="BE35" i="14" a="1"/>
  <c r="BE35" i="14" s="1"/>
  <c r="AM49" i="14" a="1"/>
  <c r="AM49" i="14" s="1"/>
  <c r="AN37" i="14" a="1"/>
  <c r="AN37" i="14" s="1"/>
  <c r="U57" i="14" a="1"/>
  <c r="U57" i="14" s="1"/>
  <c r="CC38" i="14" a="1"/>
  <c r="CC38" i="14" s="1"/>
  <c r="AW33" i="14" a="1"/>
  <c r="AW33" i="14" s="1"/>
  <c r="AW51" i="13" a="1"/>
  <c r="AW51" i="13" s="1"/>
  <c r="R57" i="14" a="1"/>
  <c r="R57" i="14" s="1"/>
  <c r="AG45" i="14" a="1"/>
  <c r="AG45" i="14" s="1"/>
  <c r="BD54" i="14" a="1"/>
  <c r="BD54" i="14" s="1"/>
  <c r="AD15" i="14" a="1"/>
  <c r="AD15" i="14" s="1"/>
  <c r="T56" i="13" a="1"/>
  <c r="T56" i="13" s="1"/>
  <c r="F43" i="13" a="1"/>
  <c r="F43" i="13" s="1"/>
  <c r="H45" i="12" a="1"/>
  <c r="H45" i="12" s="1"/>
  <c r="AW18" i="11" a="1"/>
  <c r="AW18" i="11" s="1"/>
  <c r="AY53" i="14" a="1"/>
  <c r="AY53" i="14" s="1"/>
  <c r="BC33" i="14" a="1"/>
  <c r="BC33" i="14" s="1"/>
  <c r="AF43" i="13" a="1"/>
  <c r="AF43" i="13" s="1"/>
  <c r="CF16" i="11" a="1"/>
  <c r="CF16" i="11" s="1"/>
  <c r="E56" i="14" a="1"/>
  <c r="E56" i="14" s="1"/>
  <c r="O56" i="14" a="1"/>
  <c r="O56" i="14" s="1"/>
  <c r="AG55" i="14" a="1"/>
  <c r="AG55" i="14" s="1"/>
  <c r="BN49" i="14" a="1"/>
  <c r="BN49" i="14" s="1"/>
  <c r="AT45" i="14" a="1"/>
  <c r="AT45" i="14" s="1"/>
  <c r="P55" i="13" a="1"/>
  <c r="P55" i="13" s="1"/>
  <c r="BX47" i="14" a="1"/>
  <c r="BX47" i="14" s="1"/>
  <c r="T49" i="14" a="1"/>
  <c r="T49" i="14" s="1"/>
  <c r="BX45" i="11" a="1"/>
  <c r="BX45" i="11" s="1"/>
  <c r="W54" i="14" a="1"/>
  <c r="W54" i="14" s="1"/>
  <c r="AS44" i="14" a="1"/>
  <c r="AS44" i="14" s="1"/>
  <c r="BR54" i="13" a="1"/>
  <c r="BR54" i="13" s="1"/>
  <c r="BT37" i="13" a="1"/>
  <c r="BT37" i="13" s="1"/>
  <c r="BT35" i="12" a="1"/>
  <c r="BT35" i="12" s="1"/>
  <c r="BZ48" i="14" a="1"/>
  <c r="BZ48" i="14" s="1"/>
  <c r="F50" i="14" a="1"/>
  <c r="F50" i="14" s="1"/>
  <c r="BF45" i="14" a="1"/>
  <c r="BF45" i="14" s="1"/>
  <c r="AS53" i="14" a="1"/>
  <c r="AS53" i="14" s="1"/>
  <c r="BC38" i="14" a="1"/>
  <c r="BC38" i="14" s="1"/>
  <c r="BX48" i="13" a="1"/>
  <c r="BX48" i="13" s="1"/>
  <c r="R42" i="14" a="1"/>
  <c r="R42" i="14" s="1"/>
  <c r="J53" i="14" a="1"/>
  <c r="J53" i="14" s="1"/>
  <c r="BF45" i="11" a="1"/>
  <c r="BF45" i="11" s="1"/>
  <c r="BP55" i="14" a="1"/>
  <c r="BP55" i="14" s="1"/>
  <c r="AD39" i="14" a="1"/>
  <c r="AD39" i="14" s="1"/>
  <c r="CC55" i="14" a="1"/>
  <c r="CC55" i="14" s="1"/>
  <c r="U47" i="11" a="1"/>
  <c r="U47" i="11" s="1"/>
  <c r="I49" i="14" a="1"/>
  <c r="I49" i="14" s="1"/>
  <c r="AI55" i="14" a="1"/>
  <c r="AI55" i="14" s="1"/>
  <c r="Z46" i="14" a="1"/>
  <c r="Z46" i="14" s="1"/>
  <c r="T34" i="14" a="1"/>
  <c r="T34" i="14" s="1"/>
  <c r="BL51" i="13" a="1"/>
  <c r="BL51" i="13" s="1"/>
  <c r="BO43" i="14" a="1"/>
  <c r="BO43" i="14" s="1"/>
  <c r="BO50" i="13" a="1"/>
  <c r="BO50" i="13" s="1"/>
  <c r="Y50" i="13" a="1"/>
  <c r="Y50" i="13" s="1"/>
  <c r="Q34" i="13" a="1"/>
  <c r="Q34" i="13" s="1"/>
  <c r="M18" i="14" a="1"/>
  <c r="M18" i="14" s="1"/>
  <c r="CC16" i="14" a="1"/>
  <c r="CC16" i="14" s="1"/>
  <c r="N56" i="14" a="1"/>
  <c r="N56" i="14" s="1"/>
  <c r="J11" i="13" a="1"/>
  <c r="J11" i="13" s="1"/>
  <c r="P35" i="12" a="1"/>
  <c r="P35" i="12" s="1"/>
  <c r="AA18" i="11" a="1"/>
  <c r="AA18" i="11" s="1"/>
  <c r="BP53" i="14" a="1"/>
  <c r="BP53" i="14" s="1"/>
  <c r="P18" i="11" a="1"/>
  <c r="P18" i="11" s="1"/>
  <c r="BM52" i="14" a="1"/>
  <c r="BM52" i="14" s="1"/>
  <c r="BU15" i="14" a="1"/>
  <c r="BU15" i="14" s="1"/>
  <c r="AE42" i="13" a="1"/>
  <c r="AE42" i="13" s="1"/>
  <c r="AY35" i="14" a="1"/>
  <c r="AY35" i="14" s="1"/>
  <c r="S52" i="14" a="1"/>
  <c r="S52" i="14" s="1"/>
  <c r="T45" i="11" a="1"/>
  <c r="T45" i="11" s="1"/>
  <c r="BH56" i="14" a="1"/>
  <c r="BH56" i="14" s="1"/>
  <c r="AR33" i="14" a="1"/>
  <c r="AR33" i="14" s="1"/>
  <c r="L50" i="14" a="1"/>
  <c r="L50" i="14" s="1"/>
  <c r="AU18" i="11" a="1"/>
  <c r="AU18" i="11" s="1"/>
  <c r="BT53" i="14" a="1"/>
  <c r="BT53" i="14" s="1"/>
  <c r="AH57" i="14" a="1"/>
  <c r="AH57" i="14" s="1"/>
  <c r="Y39" i="14" a="1"/>
  <c r="Y39" i="14" s="1"/>
  <c r="BU56" i="13" a="1"/>
  <c r="BU56" i="13" s="1"/>
  <c r="Z44" i="13" a="1"/>
  <c r="Z44" i="13" s="1"/>
  <c r="BX56" i="14" a="1"/>
  <c r="BX56" i="14" s="1"/>
  <c r="V44" i="13" a="1"/>
  <c r="V44" i="13" s="1"/>
  <c r="P44" i="13" a="1"/>
  <c r="P44" i="13" s="1"/>
  <c r="E50" i="14" a="1"/>
  <c r="E50" i="14" s="1"/>
  <c r="AJ50" i="13" a="1"/>
  <c r="AJ50" i="13" s="1"/>
  <c r="BO40" i="13" a="1"/>
  <c r="BO40" i="13" s="1"/>
  <c r="BU49" i="14" a="1"/>
  <c r="BU49" i="14" s="1"/>
  <c r="AT35" i="13" a="1"/>
  <c r="AT35" i="13" s="1"/>
  <c r="CB38" i="13" a="1"/>
  <c r="CB38" i="13" s="1"/>
  <c r="O39" i="14" a="1"/>
  <c r="O39" i="14" s="1"/>
  <c r="CH35" i="12" a="1"/>
  <c r="CH35" i="12" s="1"/>
  <c r="V18" i="11" a="1"/>
  <c r="V18" i="11" s="1"/>
  <c r="AX47" i="11" a="1"/>
  <c r="AX47" i="11" s="1"/>
  <c r="BB48" i="14" a="1"/>
  <c r="BB48" i="14" s="1"/>
  <c r="AG48" i="14" a="1"/>
  <c r="AG48" i="14" s="1"/>
  <c r="BR47" i="14" a="1"/>
  <c r="BR47" i="14" s="1"/>
  <c r="CF35" i="12" a="1"/>
  <c r="CF35" i="12" s="1"/>
  <c r="AK18" i="11" a="1"/>
  <c r="AK18" i="11" s="1"/>
  <c r="E53" i="14" a="1"/>
  <c r="E53" i="14" s="1"/>
  <c r="N18" i="11" a="1"/>
  <c r="N18" i="11" s="1"/>
  <c r="BD47" i="14" a="1"/>
  <c r="BD47" i="14" s="1"/>
  <c r="L54" i="13" a="1"/>
  <c r="L54" i="13" s="1"/>
  <c r="AJ37" i="13" a="1"/>
  <c r="AJ37" i="13" s="1"/>
  <c r="BG54" i="13" a="1"/>
  <c r="BG54" i="13" s="1"/>
  <c r="AH47" i="14" a="1"/>
  <c r="AH47" i="14" s="1"/>
  <c r="W16" i="11" a="1"/>
  <c r="W16" i="11" s="1"/>
  <c r="CG48" i="14" a="1"/>
  <c r="CG48" i="14" s="1"/>
  <c r="AG47" i="11" a="1"/>
  <c r="AG47" i="11" s="1"/>
  <c r="BD44" i="11" a="1"/>
  <c r="BD44" i="11" s="1"/>
  <c r="AV51" i="12" a="1"/>
  <c r="AV51" i="12" s="1"/>
  <c r="CC18" i="11" a="1"/>
  <c r="CC18" i="11" s="1"/>
  <c r="AT53" i="14" a="1"/>
  <c r="AT53" i="14" s="1"/>
  <c r="S57" i="14" a="1"/>
  <c r="S57" i="14" s="1"/>
  <c r="S41" i="14" a="1"/>
  <c r="S41" i="14" s="1"/>
  <c r="AK40" i="11" a="1"/>
  <c r="AK40" i="11" s="1"/>
  <c r="AC18" i="11" a="1"/>
  <c r="AC18" i="11" s="1"/>
  <c r="BO47" i="14" a="1"/>
  <c r="BO47" i="14" s="1"/>
  <c r="O18" i="11" a="1"/>
  <c r="O18" i="11" s="1"/>
  <c r="AF53" i="14" a="1"/>
  <c r="AF53" i="14" s="1"/>
  <c r="BD53" i="14" a="1"/>
  <c r="BD53" i="14" s="1"/>
  <c r="AZ57" i="14" a="1"/>
  <c r="AZ57" i="14" s="1"/>
  <c r="BU48" i="13" a="1"/>
  <c r="BU48" i="13" s="1"/>
  <c r="F53" i="14" a="1"/>
  <c r="F53" i="14" s="1"/>
  <c r="P16" i="11" a="1"/>
  <c r="P16" i="11" s="1"/>
  <c r="BS53" i="14" a="1"/>
  <c r="BS53" i="14" s="1"/>
  <c r="BQ18" i="12" a="1"/>
  <c r="BQ18" i="12" s="1"/>
  <c r="L18" i="11" a="1"/>
  <c r="L18" i="11" s="1"/>
  <c r="N46" i="14" a="1"/>
  <c r="N46" i="14" s="1"/>
  <c r="AP48" i="14" a="1"/>
  <c r="AP48" i="14" s="1"/>
  <c r="AL34" i="14" a="1"/>
  <c r="AL34" i="14" s="1"/>
  <c r="AU40" i="11" a="1"/>
  <c r="AU40" i="11" s="1"/>
  <c r="AE47" i="11" a="1"/>
  <c r="AE47" i="11" s="1"/>
  <c r="CH53" i="14" a="1"/>
  <c r="CH53" i="14" s="1"/>
  <c r="CA18" i="11" a="1"/>
  <c r="CA18" i="11" s="1"/>
  <c r="BW47" i="14" a="1"/>
  <c r="BW47" i="14" s="1"/>
  <c r="BV47" i="14" a="1"/>
  <c r="BV47" i="14" s="1"/>
  <c r="BC46" i="14" a="1"/>
  <c r="BC46" i="14" s="1"/>
  <c r="BW42" i="13" a="1"/>
  <c r="BW42" i="13" s="1"/>
  <c r="AY47" i="14" a="1"/>
  <c r="AY47" i="14" s="1"/>
  <c r="G16" i="11" a="1"/>
  <c r="G16" i="11" s="1"/>
  <c r="BA52" i="14" a="1"/>
  <c r="BA52" i="14" s="1"/>
  <c r="BM18" i="11" a="1"/>
  <c r="BM18" i="11" s="1"/>
  <c r="M55" i="14" a="1"/>
  <c r="M55" i="14" s="1"/>
  <c r="CH47" i="11" a="1"/>
  <c r="CH47" i="11" s="1"/>
  <c r="BL51" i="14" a="1"/>
  <c r="BL51" i="14" s="1"/>
  <c r="I57" i="14" a="1"/>
  <c r="I57" i="14" s="1"/>
  <c r="AH44" i="13" a="1"/>
  <c r="AH44" i="13" s="1"/>
  <c r="AG39" i="13" a="1"/>
  <c r="AG39" i="13" s="1"/>
  <c r="BT17" i="11" a="1"/>
  <c r="BT17" i="11" s="1"/>
  <c r="BT46" i="11" a="1"/>
  <c r="BT46" i="11" s="1"/>
  <c r="AR47" i="11" a="1"/>
  <c r="AR47" i="11" s="1"/>
  <c r="BR56" i="14" a="1"/>
  <c r="BR56" i="14" s="1"/>
  <c r="BE40" i="14" a="1"/>
  <c r="BE40" i="14" s="1"/>
  <c r="AB55" i="13" a="1"/>
  <c r="AB55" i="13" s="1"/>
  <c r="AF40" i="11" a="1"/>
  <c r="AF40" i="11" s="1"/>
  <c r="BZ18" i="11" a="1"/>
  <c r="BZ18" i="11" s="1"/>
  <c r="P48" i="14" a="1"/>
  <c r="P48" i="14" s="1"/>
  <c r="BS47" i="11" a="1"/>
  <c r="BS47" i="11" s="1"/>
  <c r="Y52" i="14" a="1"/>
  <c r="Y52" i="14" s="1"/>
  <c r="AQ55" i="14" a="1"/>
  <c r="AQ55" i="14" s="1"/>
  <c r="G40" i="14" a="1"/>
  <c r="G40" i="14" s="1"/>
  <c r="BN36" i="13" a="1"/>
  <c r="BN36" i="13" s="1"/>
  <c r="BR51" i="14" a="1"/>
  <c r="BR51" i="14" s="1"/>
  <c r="L45" i="11" a="1"/>
  <c r="L45" i="11" s="1"/>
  <c r="BE44" i="14" a="1"/>
  <c r="BE44" i="14" s="1"/>
  <c r="Z51" i="14" a="1"/>
  <c r="Z51" i="14" s="1"/>
  <c r="CD34" i="14" a="1"/>
  <c r="CD34" i="14" s="1"/>
  <c r="F50" i="13" a="1"/>
  <c r="F50" i="13" s="1"/>
  <c r="BZ17" i="12" a="1"/>
  <c r="BZ17" i="12" s="1"/>
  <c r="AO18" i="11" a="1"/>
  <c r="AO18" i="11" s="1"/>
  <c r="AX52" i="14" a="1"/>
  <c r="AX52" i="14" s="1"/>
  <c r="BE47" i="11" a="1"/>
  <c r="BE47" i="11" s="1"/>
  <c r="AM45" i="14" a="1"/>
  <c r="AM45" i="14" s="1"/>
  <c r="AO47" i="14" a="1"/>
  <c r="AO47" i="14" s="1"/>
  <c r="AZ55" i="14" a="1"/>
  <c r="AZ55" i="14" s="1"/>
  <c r="AA54" i="14" a="1"/>
  <c r="AA54" i="14" s="1"/>
  <c r="BX44" i="14" a="1"/>
  <c r="BX44" i="14" s="1"/>
  <c r="K35" i="12" a="1"/>
  <c r="K35" i="12" s="1"/>
  <c r="AH53" i="14" a="1"/>
  <c r="AH53" i="14" s="1"/>
  <c r="H47" i="11" a="1"/>
  <c r="H47" i="11" s="1"/>
  <c r="BQ42" i="14" a="1"/>
  <c r="BQ42" i="14" s="1"/>
  <c r="AI45" i="11" a="1"/>
  <c r="AI45" i="11" s="1"/>
  <c r="AV53" i="14" a="1"/>
  <c r="AV53" i="14" s="1"/>
  <c r="N51" i="14" a="1"/>
  <c r="N51" i="14" s="1"/>
  <c r="AN46" i="14" a="1"/>
  <c r="AN46" i="14" s="1"/>
  <c r="AE49" i="14" a="1"/>
  <c r="AE49" i="14" s="1"/>
  <c r="CA42" i="13" a="1"/>
  <c r="CA42" i="13" s="1"/>
  <c r="AA56" i="14" a="1"/>
  <c r="AA56" i="14" s="1"/>
  <c r="X18" i="11" a="1"/>
  <c r="X18" i="11" s="1"/>
  <c r="BJ45" i="14" a="1"/>
  <c r="BJ45" i="14" s="1"/>
  <c r="BX47" i="11" a="1"/>
  <c r="BX47" i="11" s="1"/>
  <c r="BH55" i="14" a="1"/>
  <c r="BH55" i="14" s="1"/>
  <c r="CD39" i="14" a="1"/>
  <c r="CD39" i="14" s="1"/>
  <c r="AQ49" i="14" a="1"/>
  <c r="AQ49" i="14" s="1"/>
  <c r="AH45" i="14" a="1"/>
  <c r="AH45" i="14" s="1"/>
  <c r="T55" i="14" a="1"/>
  <c r="T55" i="14" s="1"/>
  <c r="BZ35" i="12" a="1"/>
  <c r="BZ35" i="12" s="1"/>
  <c r="CF56" i="14" a="1"/>
  <c r="CF56" i="14" s="1"/>
  <c r="K47" i="11" a="1"/>
  <c r="K47" i="11" s="1"/>
  <c r="CA53" i="14" a="1"/>
  <c r="CA53" i="14" s="1"/>
  <c r="Z16" i="11" a="1"/>
  <c r="Z16" i="11" s="1"/>
  <c r="AO46" i="14" a="1"/>
  <c r="AO46" i="14" s="1"/>
  <c r="I44" i="14" a="1"/>
  <c r="I44" i="14" s="1"/>
  <c r="AT36" i="14" a="1"/>
  <c r="AT36" i="14" s="1"/>
  <c r="H38" i="14" a="1"/>
  <c r="H38" i="14" s="1"/>
  <c r="S44" i="13" a="1"/>
  <c r="S44" i="13" s="1"/>
  <c r="AJ44" i="13" a="1"/>
  <c r="AJ44" i="13" s="1"/>
  <c r="AD53" i="13" a="1"/>
  <c r="AD53" i="13" s="1"/>
  <c r="AD52" i="13" a="1"/>
  <c r="AD52" i="13" s="1"/>
  <c r="AW53" i="14" a="1"/>
  <c r="AW53" i="14" s="1"/>
  <c r="BT38" i="13" a="1"/>
  <c r="BT38" i="13" s="1"/>
  <c r="AD56" i="14" a="1"/>
  <c r="AD56" i="14" s="1"/>
  <c r="BS34" i="13" a="1"/>
  <c r="BS34" i="13" s="1"/>
  <c r="CG46" i="13" a="1"/>
  <c r="CG46" i="13" s="1"/>
  <c r="G48" i="14" a="1"/>
  <c r="G48" i="14" s="1"/>
  <c r="AL18" i="11" a="1"/>
  <c r="AL18" i="11" s="1"/>
  <c r="AC50" i="14" a="1"/>
  <c r="AC50" i="14" s="1"/>
  <c r="F16" i="11" a="1"/>
  <c r="F16" i="11" s="1"/>
  <c r="BU55" i="14" a="1"/>
  <c r="BU55" i="14" s="1"/>
  <c r="BW16" i="11" a="1"/>
  <c r="BW16" i="11" s="1"/>
  <c r="AT50" i="14" a="1"/>
  <c r="AT50" i="14" s="1"/>
  <c r="M34" i="14" a="1"/>
  <c r="M34" i="14" s="1"/>
  <c r="AG53" i="14" a="1"/>
  <c r="AG53" i="14" s="1"/>
  <c r="AF38" i="14" a="1"/>
  <c r="AF38" i="14" s="1"/>
  <c r="Y57" i="14" a="1"/>
  <c r="Y57" i="14" s="1"/>
  <c r="AI35" i="12" a="1"/>
  <c r="AI35" i="12" s="1"/>
  <c r="U56" i="14" a="1"/>
  <c r="U56" i="14" s="1"/>
  <c r="BI45" i="11" a="1"/>
  <c r="BI45" i="11" s="1"/>
  <c r="U55" i="14" a="1"/>
  <c r="U55" i="14" s="1"/>
  <c r="AH16" i="11" a="1"/>
  <c r="AH16" i="11" s="1"/>
  <c r="BL57" i="14" a="1"/>
  <c r="BL57" i="14" s="1"/>
  <c r="AB35" i="14" a="1"/>
  <c r="AB35" i="14" s="1"/>
  <c r="BS11" i="14" a="1"/>
  <c r="BS11" i="14" s="1"/>
  <c r="W17" i="14" a="1"/>
  <c r="W17" i="14" s="1"/>
  <c r="CC36" i="13" a="1"/>
  <c r="CC36" i="13" s="1"/>
  <c r="AH35" i="13" a="1"/>
  <c r="AH35" i="13" s="1"/>
  <c r="Z47" i="13" a="1"/>
  <c r="Z47" i="13" s="1"/>
  <c r="BD44" i="13" a="1"/>
  <c r="BD44" i="13" s="1"/>
  <c r="AW15" i="11" a="1"/>
  <c r="AW15" i="11" s="1"/>
  <c r="BQ33" i="12" a="1"/>
  <c r="BQ33" i="12" s="1"/>
  <c r="BZ16" i="11" a="1"/>
  <c r="BZ16" i="11" s="1"/>
  <c r="K49" i="14" a="1"/>
  <c r="K49" i="14" s="1"/>
  <c r="BJ54" i="13" a="1"/>
  <c r="BJ54" i="13" s="1"/>
  <c r="BO47" i="11" a="1"/>
  <c r="BO47" i="11" s="1"/>
  <c r="BZ47" i="14" a="1"/>
  <c r="BZ47" i="14" s="1"/>
  <c r="AF16" i="11" a="1"/>
  <c r="AF16" i="11" s="1"/>
  <c r="BC52" i="14" a="1"/>
  <c r="BC52" i="14" s="1"/>
  <c r="I16" i="11" a="1"/>
  <c r="I16" i="11" s="1"/>
  <c r="AF57" i="14" a="1"/>
  <c r="AF57" i="14" s="1"/>
  <c r="T41" i="14" a="1"/>
  <c r="T41" i="14" s="1"/>
  <c r="S53" i="14" a="1"/>
  <c r="S53" i="14" s="1"/>
  <c r="AL53" i="14" a="1"/>
  <c r="AL53" i="14" s="1"/>
  <c r="AM56" i="14" a="1"/>
  <c r="AM56" i="14" s="1"/>
  <c r="BS40" i="11" a="1"/>
  <c r="BS40" i="11" s="1"/>
  <c r="AF51" i="14" a="1"/>
  <c r="AF51" i="14" s="1"/>
  <c r="T16" i="11" a="1"/>
  <c r="T16" i="11" s="1"/>
  <c r="Y53" i="14" a="1"/>
  <c r="Y53" i="14" s="1"/>
  <c r="CC11" i="11" a="1"/>
  <c r="CC11" i="11" s="1"/>
  <c r="L37" i="14" a="1"/>
  <c r="L37" i="14" s="1"/>
  <c r="BE35" i="13" a="1"/>
  <c r="BE35" i="13" s="1"/>
  <c r="BW39" i="13" a="1"/>
  <c r="BW39" i="13" s="1"/>
  <c r="J38" i="13" a="1"/>
  <c r="J38" i="13" s="1"/>
  <c r="V57" i="14" a="1"/>
  <c r="V57" i="14" s="1"/>
  <c r="AA13" i="12" a="1"/>
  <c r="AA13" i="12" s="1"/>
  <c r="CC40" i="12" a="1"/>
  <c r="CC40" i="12" s="1"/>
  <c r="L35" i="12" a="1"/>
  <c r="L35" i="12" s="1"/>
  <c r="BN42" i="14" a="1"/>
  <c r="BN42" i="14" s="1"/>
  <c r="P48" i="13" a="1"/>
  <c r="P48" i="13" s="1"/>
  <c r="BF18" i="11" a="1"/>
  <c r="BF18" i="11" s="1"/>
  <c r="M16" i="12" a="1"/>
  <c r="M16" i="12" s="1"/>
  <c r="BG40" i="11" a="1"/>
  <c r="BG40" i="11" s="1"/>
  <c r="BL37" i="13" a="1"/>
  <c r="BL37" i="13" s="1"/>
  <c r="K39" i="14" a="1"/>
  <c r="K39" i="14" s="1"/>
  <c r="E45" i="11" a="1"/>
  <c r="E45" i="11" s="1"/>
  <c r="CF50" i="14" a="1"/>
  <c r="CF50" i="14" s="1"/>
  <c r="BM35" i="12" a="1"/>
  <c r="BM35" i="12" s="1"/>
  <c r="V55" i="13" a="1"/>
  <c r="V55" i="13" s="1"/>
  <c r="CD40" i="11" a="1"/>
  <c r="CD40" i="11" s="1"/>
  <c r="M49" i="13" a="1"/>
  <c r="M49" i="13" s="1"/>
  <c r="F56" i="14" a="1"/>
  <c r="F56" i="14" s="1"/>
  <c r="AF50" i="14" a="1"/>
  <c r="AF50" i="14" s="1"/>
  <c r="BE57" i="14" a="1"/>
  <c r="BE57" i="14" s="1"/>
  <c r="X47" i="11" a="1"/>
  <c r="X47" i="11" s="1"/>
  <c r="AS51" i="14" a="1"/>
  <c r="AS51" i="14" s="1"/>
  <c r="AS56" i="14" a="1"/>
  <c r="AS56" i="14" s="1"/>
  <c r="CE35" i="12" a="1"/>
  <c r="CE35" i="12" s="1"/>
  <c r="AQ46" i="13" a="1"/>
  <c r="AQ46" i="13" s="1"/>
  <c r="AA51" i="14" a="1"/>
  <c r="AA51" i="14" s="1"/>
  <c r="BL50" i="14" a="1"/>
  <c r="BL50" i="14" s="1"/>
  <c r="K46" i="14" a="1"/>
  <c r="K46" i="14" s="1"/>
  <c r="AX56" i="14" a="1"/>
  <c r="AX56" i="14" s="1"/>
  <c r="BR55" i="14" a="1"/>
  <c r="BR55" i="14" s="1"/>
  <c r="BQ15" i="14" a="1"/>
  <c r="BQ15" i="14" s="1"/>
  <c r="BA16" i="11" a="1"/>
  <c r="BA16" i="11" s="1"/>
  <c r="AJ51" i="14" a="1"/>
  <c r="AJ51" i="14" s="1"/>
  <c r="X40" i="11" a="1"/>
  <c r="X40" i="11" s="1"/>
  <c r="AJ49" i="13" a="1"/>
  <c r="AJ49" i="13" s="1"/>
  <c r="BC40" i="11" a="1"/>
  <c r="BC40" i="11" s="1"/>
  <c r="AA43" i="13" a="1"/>
  <c r="AA43" i="13" s="1"/>
  <c r="W46" i="14" a="1"/>
  <c r="W46" i="14" s="1"/>
  <c r="BH50" i="14" a="1"/>
  <c r="BH50" i="14" s="1"/>
  <c r="BT46" i="14" a="1"/>
  <c r="BT46" i="14" s="1"/>
  <c r="AB18" i="11" a="1"/>
  <c r="AB18" i="11" s="1"/>
  <c r="AM55" i="14" a="1"/>
  <c r="AM55" i="14" s="1"/>
  <c r="BF48" i="14" a="1"/>
  <c r="BF48" i="14" s="1"/>
  <c r="AN40" i="11" a="1"/>
  <c r="AN40" i="11" s="1"/>
  <c r="AH40" i="13" a="1"/>
  <c r="AH40" i="13" s="1"/>
  <c r="BY54" i="14" a="1"/>
  <c r="BY54" i="14" s="1"/>
  <c r="BB54" i="14" a="1"/>
  <c r="BB54" i="14" s="1"/>
  <c r="J52" i="14" a="1"/>
  <c r="J52" i="14" s="1"/>
  <c r="AQ42" i="13" a="1"/>
  <c r="AQ42" i="13" s="1"/>
  <c r="BB11" i="11" a="1"/>
  <c r="BB11" i="11" s="1"/>
  <c r="AC16" i="11" a="1"/>
  <c r="AC16" i="11" s="1"/>
  <c r="N36" i="14" a="1"/>
  <c r="N36" i="14" s="1"/>
  <c r="AP52" i="14" a="1"/>
  <c r="AP52" i="14" s="1"/>
  <c r="BP40" i="11" a="1"/>
  <c r="BP40" i="11" s="1"/>
  <c r="BI56" i="14" a="1"/>
  <c r="BI56" i="14" s="1"/>
  <c r="CB55" i="14" a="1"/>
  <c r="CB55" i="14" s="1"/>
  <c r="BJ55" i="13" a="1"/>
  <c r="BJ55" i="13" s="1"/>
  <c r="AQ47" i="13" a="1"/>
  <c r="AQ47" i="13" s="1"/>
  <c r="E35" i="14" a="1"/>
  <c r="E35" i="14" s="1"/>
  <c r="Y34" i="14" a="1"/>
  <c r="Y34" i="14" s="1"/>
  <c r="CA43" i="13" a="1"/>
  <c r="CA43" i="13" s="1"/>
  <c r="AN49" i="13" a="1"/>
  <c r="AN49" i="13" s="1"/>
  <c r="BN51" i="13" a="1"/>
  <c r="BN51" i="13" s="1"/>
  <c r="BB57" i="14" a="1"/>
  <c r="BB57" i="14" s="1"/>
  <c r="BK43" i="13" a="1"/>
  <c r="BK43" i="13" s="1"/>
  <c r="BG51" i="13" a="1"/>
  <c r="BG51" i="13" s="1"/>
  <c r="AC42" i="13" a="1"/>
  <c r="AC42" i="13" s="1"/>
  <c r="X52" i="13" a="1"/>
  <c r="X52" i="13" s="1"/>
  <c r="K50" i="14" a="1"/>
  <c r="K50" i="14" s="1"/>
  <c r="AJ46" i="13" a="1"/>
  <c r="AJ46" i="13" s="1"/>
  <c r="BH41" i="14" a="1"/>
  <c r="BH41" i="14" s="1"/>
  <c r="G50" i="13" a="1"/>
  <c r="G50" i="13" s="1"/>
  <c r="V50" i="13" a="1"/>
  <c r="V50" i="13" s="1"/>
  <c r="AJ57" i="13" a="1"/>
  <c r="AJ57" i="13" s="1"/>
  <c r="CG52" i="14" a="1"/>
  <c r="CG52" i="14" s="1"/>
  <c r="BB41" i="13" a="1"/>
  <c r="BB41" i="13" s="1"/>
  <c r="AZ50" i="14" a="1"/>
  <c r="AZ50" i="14" s="1"/>
  <c r="CH48" i="14" a="1"/>
  <c r="CH48" i="14" s="1"/>
  <c r="AI42" i="14" a="1"/>
  <c r="AI42" i="14" s="1"/>
  <c r="CE35" i="14" a="1"/>
  <c r="CE35" i="14" s="1"/>
  <c r="CE36" i="14" a="1"/>
  <c r="CE36" i="14" s="1"/>
  <c r="K13" i="14" a="1"/>
  <c r="K13" i="14" s="1"/>
  <c r="BF55" i="14" a="1"/>
  <c r="BF55" i="14" s="1"/>
  <c r="BD46" i="14" a="1"/>
  <c r="BD46" i="14" s="1"/>
  <c r="AG34" i="14" a="1"/>
  <c r="AG34" i="14" s="1"/>
  <c r="BQ56" i="14" a="1"/>
  <c r="BQ56" i="14" s="1"/>
  <c r="L35" i="14" a="1"/>
  <c r="L35" i="14" s="1"/>
  <c r="BT50" i="13" a="1"/>
  <c r="BT50" i="13" s="1"/>
  <c r="AB13" i="14" a="1"/>
  <c r="AB13" i="14" s="1"/>
  <c r="AA35" i="14" a="1"/>
  <c r="AA35" i="14" s="1"/>
  <c r="AU56" i="14" a="1"/>
  <c r="AU56" i="14" s="1"/>
  <c r="BZ34" i="14" a="1"/>
  <c r="BZ34" i="14" s="1"/>
  <c r="AG18" i="14" a="1"/>
  <c r="AG18" i="14" s="1"/>
  <c r="AJ33" i="14" a="1"/>
  <c r="AJ33" i="14" s="1"/>
  <c r="AU11" i="14" a="1"/>
  <c r="AU11" i="14" s="1"/>
  <c r="BL41" i="14" a="1"/>
  <c r="BL41" i="14" s="1"/>
  <c r="BG45" i="14" a="1"/>
  <c r="BG45" i="14" s="1"/>
  <c r="BK50" i="14" a="1"/>
  <c r="BK50" i="14" s="1"/>
  <c r="E53" i="13" a="1"/>
  <c r="E53" i="13" s="1"/>
  <c r="BS41" i="14" a="1"/>
  <c r="BS41" i="14" s="1"/>
  <c r="X56" i="14" a="1"/>
  <c r="X56" i="14" s="1"/>
  <c r="I57" i="13" a="1"/>
  <c r="I57" i="13" s="1"/>
  <c r="BX34" i="13" a="1"/>
  <c r="BX34" i="13" s="1"/>
  <c r="AR38" i="13" a="1"/>
  <c r="AR38" i="13" s="1"/>
  <c r="AQ33" i="13" a="1"/>
  <c r="AQ33" i="13" s="1"/>
  <c r="BZ35" i="14" a="1"/>
  <c r="BZ35" i="14" s="1"/>
  <c r="AP51" i="14" a="1"/>
  <c r="AP51" i="14" s="1"/>
  <c r="BK15" i="14" a="1"/>
  <c r="BK15" i="14" s="1"/>
  <c r="AO54" i="14" a="1"/>
  <c r="AO54" i="14" s="1"/>
  <c r="S52" i="13" a="1"/>
  <c r="S52" i="13" s="1"/>
  <c r="BO55" i="13" a="1"/>
  <c r="BO55" i="13" s="1"/>
  <c r="AU52" i="13" a="1"/>
  <c r="AU52" i="13" s="1"/>
  <c r="O33" i="14" a="1"/>
  <c r="O33" i="14" s="1"/>
  <c r="BO46" i="13" a="1"/>
  <c r="BO46" i="13" s="1"/>
  <c r="AH55" i="13" a="1"/>
  <c r="AH55" i="13" s="1"/>
  <c r="BS16" i="14" a="1"/>
  <c r="BS16" i="14" s="1"/>
  <c r="BI41" i="13" a="1"/>
  <c r="BI41" i="13" s="1"/>
  <c r="AF47" i="14" a="1"/>
  <c r="AF47" i="14" s="1"/>
  <c r="BL55" i="13" a="1"/>
  <c r="BL55" i="13" s="1"/>
  <c r="AV37" i="13" a="1"/>
  <c r="AV37" i="13" s="1"/>
  <c r="AL50" i="14" a="1"/>
  <c r="AL50" i="14" s="1"/>
  <c r="CA54" i="13" a="1"/>
  <c r="CA54" i="13" s="1"/>
  <c r="AX36" i="14" a="1"/>
  <c r="AX36" i="14" s="1"/>
  <c r="CH36" i="14" a="1"/>
  <c r="CH36" i="14" s="1"/>
  <c r="Y15" i="14" a="1"/>
  <c r="Y15" i="14" s="1"/>
  <c r="Z53" i="14" a="1"/>
  <c r="Z53" i="14" s="1"/>
  <c r="AE46" i="13" a="1"/>
  <c r="AE46" i="13" s="1"/>
  <c r="AH41" i="13" a="1"/>
  <c r="AH41" i="13" s="1"/>
  <c r="BW44" i="14" a="1"/>
  <c r="BW44" i="14" s="1"/>
  <c r="Q39" i="13" a="1"/>
  <c r="Q39" i="13" s="1"/>
  <c r="CE46" i="13" a="1"/>
  <c r="CE46" i="13" s="1"/>
  <c r="AH54" i="14" a="1"/>
  <c r="AH54" i="14" s="1"/>
  <c r="Z40" i="14" a="1"/>
  <c r="Z40" i="14" s="1"/>
  <c r="AS15" i="14" a="1"/>
  <c r="AS15" i="14" s="1"/>
  <c r="N49" i="13" a="1"/>
  <c r="N49" i="13" s="1"/>
  <c r="P54" i="13" a="1"/>
  <c r="P54" i="13" s="1"/>
  <c r="BV18" i="14" a="1"/>
  <c r="BV18" i="14" s="1"/>
  <c r="BV15" i="14" a="1"/>
  <c r="BV15" i="14" s="1"/>
  <c r="BP35" i="14" a="1"/>
  <c r="BP35" i="14" s="1"/>
  <c r="AM57" i="13" a="1"/>
  <c r="AM57" i="13" s="1"/>
  <c r="BB16" i="14" a="1"/>
  <c r="BB16" i="14" s="1"/>
  <c r="Y54" i="13" a="1"/>
  <c r="Y54" i="13" s="1"/>
  <c r="AQ15" i="14" a="1"/>
  <c r="AQ15" i="14" s="1"/>
  <c r="V40" i="13" a="1"/>
  <c r="V40" i="13" s="1"/>
  <c r="BW43" i="14" a="1"/>
  <c r="BW43" i="14" s="1"/>
  <c r="CA49" i="13" a="1"/>
  <c r="CA49" i="13" s="1"/>
  <c r="CA41" i="14" a="1"/>
  <c r="CA41" i="14" s="1"/>
  <c r="H15" i="14" a="1"/>
  <c r="H15" i="14" s="1"/>
  <c r="V44" i="14" a="1"/>
  <c r="V44" i="14" s="1"/>
  <c r="AR41" i="13" a="1"/>
  <c r="AR41" i="13" s="1"/>
  <c r="BY45" i="14" a="1"/>
  <c r="BY45" i="14" s="1"/>
  <c r="AZ39" i="13" a="1"/>
  <c r="AZ39" i="13" s="1"/>
  <c r="BY35" i="14" a="1"/>
  <c r="BY35" i="14" s="1"/>
  <c r="BW49" i="14" a="1"/>
  <c r="BW49" i="14" s="1"/>
  <c r="K51" i="14" a="1"/>
  <c r="K51" i="14" s="1"/>
  <c r="AY45" i="13" a="1"/>
  <c r="AY45" i="13" s="1"/>
  <c r="AV48" i="13" a="1"/>
  <c r="AV48" i="13" s="1"/>
  <c r="AE51" i="14" a="1"/>
  <c r="AE51" i="14" s="1"/>
  <c r="BD38" i="14" a="1"/>
  <c r="BD38" i="14" s="1"/>
  <c r="BC41" i="13" a="1"/>
  <c r="BC41" i="13" s="1"/>
  <c r="AE34" i="14" a="1"/>
  <c r="AE34" i="14" s="1"/>
  <c r="CE47" i="14" a="1"/>
  <c r="CE47" i="14" s="1"/>
  <c r="Z36" i="14" a="1"/>
  <c r="Z36" i="14" s="1"/>
  <c r="J15" i="14" a="1"/>
  <c r="J15" i="14" s="1"/>
  <c r="AC39" i="14" a="1"/>
  <c r="AC39" i="14" s="1"/>
  <c r="Y41" i="14" a="1"/>
  <c r="Y41" i="14" s="1"/>
  <c r="AC37" i="13" a="1"/>
  <c r="AC37" i="13" s="1"/>
  <c r="CC39" i="13" a="1"/>
  <c r="CC39" i="13" s="1"/>
  <c r="W50" i="14" a="1"/>
  <c r="W50" i="14" s="1"/>
  <c r="BZ55" i="13" a="1"/>
  <c r="BZ55" i="13" s="1"/>
  <c r="R41" i="13" a="1"/>
  <c r="R41" i="13" s="1"/>
  <c r="AT56" i="14" a="1"/>
  <c r="AT56" i="14" s="1"/>
  <c r="AM47" i="14" a="1"/>
  <c r="AM47" i="14" s="1"/>
  <c r="BN33" i="14" a="1"/>
  <c r="BN33" i="14" s="1"/>
  <c r="AL50" i="13" a="1"/>
  <c r="AL50" i="13" s="1"/>
  <c r="Y45" i="13" a="1"/>
  <c r="Y45" i="13" s="1"/>
  <c r="CA44" i="13" a="1"/>
  <c r="CA44" i="13" s="1"/>
  <c r="H37" i="14" a="1"/>
  <c r="H37" i="14" s="1"/>
  <c r="BF36" i="14" a="1"/>
  <c r="BF36" i="14" s="1"/>
  <c r="AV40" i="14" a="1"/>
  <c r="AV40" i="14" s="1"/>
  <c r="Z56" i="13" a="1"/>
  <c r="Z56" i="13" s="1"/>
  <c r="AD33" i="14" a="1"/>
  <c r="AD33" i="14" s="1"/>
  <c r="BS43" i="14" a="1"/>
  <c r="BS43" i="14" s="1"/>
  <c r="AS57" i="14" a="1"/>
  <c r="AS57" i="14" s="1"/>
  <c r="AD53" i="14" a="1"/>
  <c r="AD53" i="14" s="1"/>
  <c r="J56" i="13" a="1"/>
  <c r="J56" i="13" s="1"/>
  <c r="P34" i="14" a="1"/>
  <c r="P34" i="14" s="1"/>
  <c r="CG50" i="13" a="1"/>
  <c r="CG50" i="13" s="1"/>
  <c r="F54" i="13" a="1"/>
  <c r="F54" i="13" s="1"/>
  <c r="W38" i="13" a="1"/>
  <c r="W38" i="13" s="1"/>
  <c r="BA43" i="14" a="1"/>
  <c r="BA43" i="14" s="1"/>
  <c r="Y40" i="13" a="1"/>
  <c r="Y40" i="13" s="1"/>
  <c r="BY18" i="14" a="1"/>
  <c r="BY18" i="14" s="1"/>
  <c r="E18" i="14" a="1"/>
  <c r="E18" i="14" s="1"/>
  <c r="BR35" i="14" a="1"/>
  <c r="BR35" i="14" s="1"/>
  <c r="CD37" i="13" a="1"/>
  <c r="CD37" i="13" s="1"/>
  <c r="G16" i="13" a="1"/>
  <c r="G16" i="13" s="1"/>
  <c r="BI51" i="13" a="1"/>
  <c r="BI51" i="13" s="1"/>
  <c r="BE47" i="13" a="1"/>
  <c r="BE47" i="13" s="1"/>
  <c r="J35" i="14" a="1"/>
  <c r="J35" i="14" s="1"/>
  <c r="BW13" i="13" a="1"/>
  <c r="BW13" i="13" s="1"/>
  <c r="AF48" i="14" a="1"/>
  <c r="AF48" i="14" s="1"/>
  <c r="T11" i="13" a="1"/>
  <c r="T11" i="13" s="1"/>
  <c r="G39" i="13" a="1"/>
  <c r="G39" i="13" s="1"/>
  <c r="BA45" i="14" a="1"/>
  <c r="BA45" i="14" s="1"/>
  <c r="R55" i="13" a="1"/>
  <c r="R55" i="13" s="1"/>
  <c r="AD43" i="13" a="1"/>
  <c r="AD43" i="13" s="1"/>
  <c r="L40" i="13" a="1"/>
  <c r="L40" i="13" s="1"/>
  <c r="CA16" i="11" a="1"/>
  <c r="CA16" i="11" s="1"/>
  <c r="BV16" i="11" a="1"/>
  <c r="BV16" i="11" s="1"/>
  <c r="BW45" i="11" a="1"/>
  <c r="BW45" i="11" s="1"/>
  <c r="AS47" i="14" a="1"/>
  <c r="AS47" i="14" s="1"/>
  <c r="BE53" i="14" a="1"/>
  <c r="BE53" i="14" s="1"/>
  <c r="BI57" i="14" a="1"/>
  <c r="BI57" i="14" s="1"/>
  <c r="CG46" i="14" a="1"/>
  <c r="CG46" i="14" s="1"/>
  <c r="H17" i="14" a="1"/>
  <c r="H17" i="14" s="1"/>
  <c r="T40" i="13" a="1"/>
  <c r="T40" i="13" s="1"/>
  <c r="F52" i="13" a="1"/>
  <c r="F52" i="13" s="1"/>
  <c r="BI54" i="13" a="1"/>
  <c r="BI54" i="13" s="1"/>
  <c r="AU39" i="14" a="1"/>
  <c r="AU39" i="14" s="1"/>
  <c r="R56" i="14" a="1"/>
  <c r="R56" i="14" s="1"/>
  <c r="BU43" i="13" a="1"/>
  <c r="BU43" i="13" s="1"/>
  <c r="AP35" i="12" a="1"/>
  <c r="AP35" i="12" s="1"/>
  <c r="H54" i="14" a="1"/>
  <c r="H54" i="14" s="1"/>
  <c r="BE45" i="11" a="1"/>
  <c r="BE45" i="11" s="1"/>
  <c r="BK47" i="14" a="1"/>
  <c r="BK47" i="14" s="1"/>
  <c r="X57" i="14" a="1"/>
  <c r="X57" i="14" s="1"/>
  <c r="G51" i="14" a="1"/>
  <c r="G51" i="14" s="1"/>
  <c r="BV40" i="14" a="1"/>
  <c r="BV40" i="14" s="1"/>
  <c r="CA50" i="13" a="1"/>
  <c r="CA50" i="13" s="1"/>
  <c r="AF33" i="13" a="1"/>
  <c r="AF33" i="13" s="1"/>
  <c r="AH50" i="14" a="1"/>
  <c r="AH50" i="14" s="1"/>
  <c r="AC35" i="12" a="1"/>
  <c r="AC35" i="12" s="1"/>
  <c r="AB53" i="14" a="1"/>
  <c r="AB53" i="14" s="1"/>
  <c r="AV45" i="11" a="1"/>
  <c r="AV45" i="11" s="1"/>
  <c r="L52" i="14" a="1"/>
  <c r="L52" i="14" s="1"/>
  <c r="AR56" i="14" a="1"/>
  <c r="AR56" i="14" s="1"/>
  <c r="U49" i="14" a="1"/>
  <c r="U49" i="14" s="1"/>
  <c r="K52" i="14" a="1"/>
  <c r="K52" i="14" s="1"/>
  <c r="CD35" i="13" a="1"/>
  <c r="CD35" i="13" s="1"/>
  <c r="AV13" i="14" a="1"/>
  <c r="AV13" i="14" s="1"/>
  <c r="BK40" i="14" a="1"/>
  <c r="BK40" i="14" s="1"/>
  <c r="BY41" i="13" a="1"/>
  <c r="BY41" i="13" s="1"/>
  <c r="AL52" i="13" a="1"/>
  <c r="AL52" i="13" s="1"/>
  <c r="CF41" i="14" a="1"/>
  <c r="CF41" i="14" s="1"/>
  <c r="BJ48" i="14" a="1"/>
  <c r="BJ48" i="14" s="1"/>
  <c r="CC43" i="13" a="1"/>
  <c r="CC43" i="13" s="1"/>
  <c r="BY36" i="14" a="1"/>
  <c r="BY36" i="14" s="1"/>
  <c r="CE57" i="14" a="1"/>
  <c r="CE57" i="14" s="1"/>
  <c r="BL39" i="14" a="1"/>
  <c r="BL39" i="14" s="1"/>
  <c r="CB48" i="14" a="1"/>
  <c r="CB48" i="14" s="1"/>
  <c r="AW56" i="14" a="1"/>
  <c r="AW56" i="14" s="1"/>
  <c r="BQ45" i="14" a="1"/>
  <c r="BQ45" i="14" s="1"/>
  <c r="AN53" i="14" a="1"/>
  <c r="AN53" i="14" s="1"/>
  <c r="AN54" i="14" a="1"/>
  <c r="AN54" i="14" s="1"/>
  <c r="G47" i="14" a="1"/>
  <c r="G47" i="14" s="1"/>
  <c r="Y38" i="13" a="1"/>
  <c r="Y38" i="13" s="1"/>
  <c r="BY41" i="14" a="1"/>
  <c r="BY41" i="14" s="1"/>
  <c r="AW42" i="14" a="1"/>
  <c r="AW42" i="14" s="1"/>
  <c r="U47" i="14" a="1"/>
  <c r="U47" i="14" s="1"/>
  <c r="AX54" i="14" a="1"/>
  <c r="AX54" i="14" s="1"/>
  <c r="M46" i="13" a="1"/>
  <c r="M46" i="13" s="1"/>
  <c r="V48" i="13" a="1"/>
  <c r="V48" i="13" s="1"/>
  <c r="T36" i="13" a="1"/>
  <c r="T36" i="13" s="1"/>
  <c r="AB40" i="13" a="1"/>
  <c r="AB40" i="13" s="1"/>
  <c r="AD44" i="14" a="1"/>
  <c r="AD44" i="14" s="1"/>
  <c r="AG51" i="13" a="1"/>
  <c r="AG51" i="13" s="1"/>
  <c r="AN44" i="13" a="1"/>
  <c r="AN44" i="13" s="1"/>
  <c r="X46" i="13" a="1"/>
  <c r="X46" i="13" s="1"/>
  <c r="AW37" i="13" a="1"/>
  <c r="AW37" i="13" s="1"/>
  <c r="I56" i="14" a="1"/>
  <c r="I56" i="14" s="1"/>
  <c r="AP40" i="13" a="1"/>
  <c r="AP40" i="13" s="1"/>
  <c r="CF15" i="14" a="1"/>
  <c r="CF15" i="14" s="1"/>
  <c r="CE45" i="13" a="1"/>
  <c r="CE45" i="13" s="1"/>
  <c r="BU36" i="13" a="1"/>
  <c r="BU36" i="13" s="1"/>
  <c r="AB40" i="14" a="1"/>
  <c r="AB40" i="14" s="1"/>
  <c r="BA36" i="13" a="1"/>
  <c r="BA36" i="13" s="1"/>
  <c r="AR55" i="14" a="1"/>
  <c r="AR55" i="14" s="1"/>
  <c r="X42" i="14" a="1"/>
  <c r="X42" i="14" s="1"/>
  <c r="AF45" i="13" a="1"/>
  <c r="AF45" i="13" s="1"/>
  <c r="U45" i="13" a="1"/>
  <c r="U45" i="13" s="1"/>
  <c r="CB38" i="14" a="1"/>
  <c r="CB38" i="14" s="1"/>
  <c r="G46" i="13" a="1"/>
  <c r="G46" i="13" s="1"/>
  <c r="L49" i="13" a="1"/>
  <c r="L49" i="13" s="1"/>
  <c r="CF42" i="14" a="1"/>
  <c r="CF42" i="14" s="1"/>
  <c r="AX56" i="13" a="1"/>
  <c r="AX56" i="13" s="1"/>
  <c r="BG53" i="13" a="1"/>
  <c r="BG53" i="13" s="1"/>
  <c r="BY49" i="13" a="1"/>
  <c r="BY49" i="13" s="1"/>
  <c r="CE38" i="13" a="1"/>
  <c r="CE38" i="13" s="1"/>
  <c r="BD45" i="13" a="1"/>
  <c r="BD45" i="13" s="1"/>
  <c r="S47" i="14" a="1"/>
  <c r="S47" i="14" s="1"/>
  <c r="W37" i="14" a="1"/>
  <c r="W37" i="14" s="1"/>
  <c r="BF42" i="14" a="1"/>
  <c r="BF42" i="14" s="1"/>
  <c r="AP55" i="14" a="1"/>
  <c r="AP55" i="14" s="1"/>
  <c r="BK51" i="14" a="1"/>
  <c r="BK51" i="14" s="1"/>
  <c r="BE51" i="14" a="1"/>
  <c r="BE51" i="14" s="1"/>
  <c r="AJ40" i="14" a="1"/>
  <c r="AJ40" i="14" s="1"/>
  <c r="X52" i="14" a="1"/>
  <c r="X52" i="14" s="1"/>
  <c r="CA18" i="14" a="1"/>
  <c r="CA18" i="14" s="1"/>
  <c r="BK55" i="13" a="1"/>
  <c r="BK55" i="13" s="1"/>
  <c r="N43" i="14" a="1"/>
  <c r="N43" i="14" s="1"/>
  <c r="AJ17" i="13" a="1"/>
  <c r="AJ17" i="13" s="1"/>
  <c r="AW52" i="13" a="1"/>
  <c r="AW52" i="13" s="1"/>
  <c r="X37" i="13" a="1"/>
  <c r="X37" i="13" s="1"/>
  <c r="BM53" i="14" a="1"/>
  <c r="BM53" i="14" s="1"/>
  <c r="N17" i="13" a="1"/>
  <c r="N17" i="13" s="1"/>
  <c r="BS51" i="14" a="1"/>
  <c r="BS51" i="14" s="1"/>
  <c r="AQ56" i="14" a="1"/>
  <c r="AQ56" i="14" s="1"/>
  <c r="V45" i="14" a="1"/>
  <c r="V45" i="14" s="1"/>
  <c r="CA35" i="14" a="1"/>
  <c r="CA35" i="14" s="1"/>
  <c r="AL55" i="14" a="1"/>
  <c r="AL55" i="14" s="1"/>
  <c r="AX52" i="13" a="1"/>
  <c r="AX52" i="13" s="1"/>
  <c r="AY40" i="11" a="1"/>
  <c r="AY40" i="11" s="1"/>
  <c r="P54" i="14" a="1"/>
  <c r="P54" i="14" s="1"/>
  <c r="AE45" i="11" a="1"/>
  <c r="AE45" i="11" s="1"/>
  <c r="P45" i="14" a="1"/>
  <c r="P45" i="14" s="1"/>
  <c r="BF50" i="14" a="1"/>
  <c r="BF50" i="14" s="1"/>
  <c r="AJ55" i="14" a="1"/>
  <c r="AJ55" i="14" s="1"/>
  <c r="BD49" i="14" a="1"/>
  <c r="BD49" i="14" s="1"/>
  <c r="AQ53" i="13" a="1"/>
  <c r="AQ53" i="13" s="1"/>
  <c r="AU34" i="13" a="1"/>
  <c r="AU34" i="13" s="1"/>
  <c r="BZ33" i="14" a="1"/>
  <c r="BZ33" i="14" s="1"/>
  <c r="S34" i="13" a="1"/>
  <c r="S34" i="13" s="1"/>
  <c r="E44" i="13" a="1"/>
  <c r="E44" i="13" s="1"/>
  <c r="O45" i="14" a="1"/>
  <c r="O45" i="14" s="1"/>
  <c r="AM40" i="14" a="1"/>
  <c r="AM40" i="14" s="1"/>
  <c r="BN55" i="14" a="1"/>
  <c r="BN55" i="14" s="1"/>
  <c r="Z15" i="14" a="1"/>
  <c r="Z15" i="14" s="1"/>
  <c r="AI44" i="14" a="1"/>
  <c r="AI44" i="14" s="1"/>
  <c r="O15" i="14" a="1"/>
  <c r="O15" i="14" s="1"/>
  <c r="CA51" i="14" a="1"/>
  <c r="CA51" i="14" s="1"/>
  <c r="AB44" i="14" a="1"/>
  <c r="AB44" i="14" s="1"/>
  <c r="BI38" i="14" a="1"/>
  <c r="BI38" i="14" s="1"/>
  <c r="BB42" i="14" a="1"/>
  <c r="BB42" i="14" s="1"/>
  <c r="AY43" i="14" a="1"/>
  <c r="AY43" i="14" s="1"/>
  <c r="I38" i="14" a="1"/>
  <c r="I38" i="14" s="1"/>
  <c r="H46" i="14" a="1"/>
  <c r="H46" i="14" s="1"/>
  <c r="AZ57" i="13" a="1"/>
  <c r="AZ57" i="13" s="1"/>
  <c r="CA34" i="14" a="1"/>
  <c r="CA34" i="14" s="1"/>
  <c r="Z56" i="14" a="1"/>
  <c r="Z56" i="14" s="1"/>
  <c r="BT48" i="14" a="1"/>
  <c r="BT48" i="14" s="1"/>
  <c r="AA39" i="13" a="1"/>
  <c r="AA39" i="13" s="1"/>
  <c r="BG40" i="13" a="1"/>
  <c r="BG40" i="13" s="1"/>
  <c r="AH51" i="14" a="1"/>
  <c r="AH51" i="14" s="1"/>
  <c r="U35" i="13" a="1"/>
  <c r="U35" i="13" s="1"/>
  <c r="AM51" i="14" a="1"/>
  <c r="AM51" i="14" s="1"/>
  <c r="AT44" i="13" a="1"/>
  <c r="AT44" i="13" s="1"/>
  <c r="AS39" i="13" a="1"/>
  <c r="AS39" i="13" s="1"/>
  <c r="CC35" i="13" a="1"/>
  <c r="CC35" i="13" s="1"/>
  <c r="BN51" i="14" a="1"/>
  <c r="BN51" i="14" s="1"/>
  <c r="F40" i="14" a="1"/>
  <c r="F40" i="14" s="1"/>
  <c r="K47" i="14" a="1"/>
  <c r="K47" i="14" s="1"/>
  <c r="BF37" i="13" a="1"/>
  <c r="BF37" i="13" s="1"/>
  <c r="BQ35" i="13" a="1"/>
  <c r="BQ35" i="13" s="1"/>
  <c r="BU50" i="14" a="1"/>
  <c r="BU50" i="14" s="1"/>
  <c r="CB45" i="13" a="1"/>
  <c r="CB45" i="13" s="1"/>
  <c r="BZ45" i="14" a="1"/>
  <c r="BZ45" i="14" s="1"/>
  <c r="K44" i="14" a="1"/>
  <c r="K44" i="14" s="1"/>
  <c r="AI57" i="14" a="1"/>
  <c r="AI57" i="14" s="1"/>
  <c r="AR36" i="13" a="1"/>
  <c r="AR36" i="13" s="1"/>
  <c r="CA35" i="13" a="1"/>
  <c r="CA35" i="13" s="1"/>
  <c r="V57" i="13" a="1"/>
  <c r="V57" i="13" s="1"/>
  <c r="G35" i="13" a="1"/>
  <c r="G35" i="13" s="1"/>
  <c r="BA50" i="14" a="1"/>
  <c r="BA50" i="14" s="1"/>
  <c r="AJ15" i="14" a="1"/>
  <c r="AJ15" i="14" s="1"/>
  <c r="AJ47" i="13" a="1"/>
  <c r="AJ47" i="13" s="1"/>
  <c r="M45" i="13" a="1"/>
  <c r="M45" i="13" s="1"/>
  <c r="AY39" i="13" a="1"/>
  <c r="AY39" i="13" s="1"/>
  <c r="Z57" i="14" a="1"/>
  <c r="Z57" i="14" s="1"/>
  <c r="F35" i="13" a="1"/>
  <c r="F35" i="13" s="1"/>
  <c r="AS48" i="13" a="1"/>
  <c r="AS48" i="13" s="1"/>
  <c r="BV56" i="14" a="1"/>
  <c r="BV56" i="14" s="1"/>
  <c r="CE18" i="14" a="1"/>
  <c r="CE18" i="14" s="1"/>
  <c r="AW41" i="14" a="1"/>
  <c r="AW41" i="14" s="1"/>
  <c r="AQ53" i="14" a="1"/>
  <c r="AQ53" i="14" s="1"/>
  <c r="M38" i="14" a="1"/>
  <c r="M38" i="14" s="1"/>
  <c r="AH18" i="14" a="1"/>
  <c r="AH18" i="14" s="1"/>
  <c r="T38" i="14" a="1"/>
  <c r="T38" i="14" s="1"/>
  <c r="J40" i="14" a="1"/>
  <c r="J40" i="14" s="1"/>
  <c r="BM33" i="13" a="1"/>
  <c r="BM33" i="13" s="1"/>
  <c r="BZ39" i="13" a="1"/>
  <c r="BZ39" i="13" s="1"/>
  <c r="AP42" i="13" a="1"/>
  <c r="AP42" i="13" s="1"/>
  <c r="AG44" i="13" a="1"/>
  <c r="AG44" i="13" s="1"/>
  <c r="AL48" i="14" a="1"/>
  <c r="AL48" i="14" s="1"/>
  <c r="CH39" i="14" a="1"/>
  <c r="CH39" i="14" s="1"/>
  <c r="AO51" i="14" a="1"/>
  <c r="AO51" i="14" s="1"/>
  <c r="J37" i="14" a="1"/>
  <c r="J37" i="14" s="1"/>
  <c r="Y44" i="14" a="1"/>
  <c r="Y44" i="14" s="1"/>
  <c r="AP56" i="13" a="1"/>
  <c r="AP56" i="13" s="1"/>
  <c r="H57" i="13" a="1"/>
  <c r="H57" i="13" s="1"/>
  <c r="BH39" i="14" a="1"/>
  <c r="BH39" i="14" s="1"/>
  <c r="BV38" i="13" a="1"/>
  <c r="BV38" i="13" s="1"/>
  <c r="CE49" i="13" a="1"/>
  <c r="CE49" i="13" s="1"/>
  <c r="W48" i="13" a="1"/>
  <c r="W48" i="13" s="1"/>
  <c r="BK41" i="13" a="1"/>
  <c r="BK41" i="13" s="1"/>
  <c r="W43" i="13" a="1"/>
  <c r="W43" i="13" s="1"/>
  <c r="BN40" i="11" a="1"/>
  <c r="BN40" i="11" s="1"/>
  <c r="AO48" i="14" a="1"/>
  <c r="AO48" i="14" s="1"/>
  <c r="X35" i="12" a="1"/>
  <c r="X35" i="12" s="1"/>
  <c r="AU55" i="14" a="1"/>
  <c r="AU55" i="14" s="1"/>
  <c r="AY46" i="14" a="1"/>
  <c r="AY46" i="14" s="1"/>
  <c r="AR48" i="14" a="1"/>
  <c r="AR48" i="14" s="1"/>
  <c r="G43" i="14" a="1"/>
  <c r="G43" i="14" s="1"/>
  <c r="AL47" i="13" a="1"/>
  <c r="AL47" i="13" s="1"/>
  <c r="Y50" i="14" a="1"/>
  <c r="Y50" i="14" s="1"/>
  <c r="AW53" i="13" a="1"/>
  <c r="AW53" i="13" s="1"/>
  <c r="AD47" i="14" a="1"/>
  <c r="AD47" i="14" s="1"/>
  <c r="G36" i="13" a="1"/>
  <c r="G36" i="13" s="1"/>
  <c r="Q47" i="14" a="1"/>
  <c r="Q47" i="14" s="1"/>
  <c r="BU51" i="14" a="1"/>
  <c r="BU51" i="14" s="1"/>
  <c r="BT44" i="14" a="1"/>
  <c r="BT44" i="14" s="1"/>
  <c r="CC51" i="13" a="1"/>
  <c r="CC51" i="13" s="1"/>
  <c r="CA54" i="14" a="1"/>
  <c r="CA54" i="14" s="1"/>
  <c r="BK52" i="13" a="1"/>
  <c r="BK52" i="13" s="1"/>
  <c r="BO55" i="14" a="1"/>
  <c r="BO55" i="14" s="1"/>
  <c r="AB38" i="14" a="1"/>
  <c r="AB38" i="14" s="1"/>
  <c r="Y18" i="14" a="1"/>
  <c r="Y18" i="14" s="1"/>
  <c r="BO33" i="14" a="1"/>
  <c r="BO33" i="14" s="1"/>
  <c r="AJ35" i="14" a="1"/>
  <c r="AJ35" i="14" s="1"/>
  <c r="AL11" i="14" a="1"/>
  <c r="AL11" i="14" s="1"/>
  <c r="AK39" i="14" a="1"/>
  <c r="AK39" i="14" s="1"/>
  <c r="BG49" i="13" a="1"/>
  <c r="BG49" i="13" s="1"/>
  <c r="AU57" i="14" a="1"/>
  <c r="AU57" i="14" s="1"/>
  <c r="AW49" i="14" a="1"/>
  <c r="AW49" i="14" s="1"/>
  <c r="AC46" i="14" a="1"/>
  <c r="AC46" i="14" s="1"/>
  <c r="BP11" i="13" a="1"/>
  <c r="BP11" i="13" s="1"/>
  <c r="BY36" i="13" a="1"/>
  <c r="BY36" i="13" s="1"/>
  <c r="AB41" i="14" a="1"/>
  <c r="AB41" i="14" s="1"/>
  <c r="O51" i="14" a="1"/>
  <c r="O51" i="14" s="1"/>
  <c r="BZ53" i="14" a="1"/>
  <c r="BZ53" i="14" s="1"/>
  <c r="K36" i="13" a="1"/>
  <c r="K36" i="13" s="1"/>
  <c r="BL35" i="13" a="1"/>
  <c r="BL35" i="13" s="1"/>
  <c r="BM44" i="14" a="1"/>
  <c r="BM44" i="14" s="1"/>
  <c r="AE39" i="14" a="1"/>
  <c r="AE39" i="14" s="1"/>
  <c r="CF55" i="13" a="1"/>
  <c r="CF55" i="13" s="1"/>
  <c r="BP37" i="14" a="1"/>
  <c r="BP37" i="14" s="1"/>
  <c r="BI33" i="14" a="1"/>
  <c r="BI33" i="14" s="1"/>
  <c r="AX44" i="14" a="1"/>
  <c r="AX44" i="14" s="1"/>
  <c r="CD38" i="14" a="1"/>
  <c r="CD38" i="14" s="1"/>
  <c r="AE43" i="14" a="1"/>
  <c r="AE43" i="14" s="1"/>
  <c r="AU34" i="14" a="1"/>
  <c r="AU34" i="14" s="1"/>
  <c r="BW51" i="14" a="1"/>
  <c r="BW51" i="14" s="1"/>
  <c r="BP38" i="14" a="1"/>
  <c r="BP38" i="14" s="1"/>
  <c r="M46" i="14" a="1"/>
  <c r="M46" i="14" s="1"/>
  <c r="Y56" i="14" a="1"/>
  <c r="Y56" i="14" s="1"/>
  <c r="AU45" i="13" a="1"/>
  <c r="AU45" i="13" s="1"/>
  <c r="M48" i="14" a="1"/>
  <c r="M48" i="14" s="1"/>
  <c r="AM57" i="14" a="1"/>
  <c r="AM57" i="14" s="1"/>
  <c r="BQ52" i="13" a="1"/>
  <c r="BQ52" i="13" s="1"/>
  <c r="BK38" i="13" a="1"/>
  <c r="BK38" i="13" s="1"/>
  <c r="J34" i="13" a="1"/>
  <c r="J34" i="13" s="1"/>
  <c r="BH53" i="14" a="1"/>
  <c r="BH53" i="14" s="1"/>
  <c r="CH40" i="14" a="1"/>
  <c r="CH40" i="14" s="1"/>
  <c r="BZ54" i="14" a="1"/>
  <c r="BZ54" i="14" s="1"/>
  <c r="BE33" i="14" a="1"/>
  <c r="BE33" i="14" s="1"/>
  <c r="AV56" i="14" a="1"/>
  <c r="AV56" i="14" s="1"/>
  <c r="BY52" i="13" a="1"/>
  <c r="BY52" i="13" s="1"/>
  <c r="BU48" i="14" a="1"/>
  <c r="BU48" i="14" s="1"/>
  <c r="Z45" i="14" a="1"/>
  <c r="Z45" i="14" s="1"/>
  <c r="Q53" i="13" a="1"/>
  <c r="Q53" i="13" s="1"/>
  <c r="BA53" i="13" a="1"/>
  <c r="BA53" i="13" s="1"/>
  <c r="CG57" i="13" a="1"/>
  <c r="CG57" i="13" s="1"/>
  <c r="AD51" i="13" a="1"/>
  <c r="AD51" i="13" s="1"/>
  <c r="T54" i="13" a="1"/>
  <c r="T54" i="13" s="1"/>
  <c r="BO11" i="13" a="1"/>
  <c r="BO11" i="13" s="1"/>
  <c r="BV44" i="13" a="1"/>
  <c r="BV44" i="13" s="1"/>
  <c r="BW54" i="14" a="1"/>
  <c r="BW54" i="14" s="1"/>
  <c r="BR37" i="14" a="1"/>
  <c r="BR37" i="14" s="1"/>
  <c r="BR17" i="14" a="1"/>
  <c r="BR17" i="14" s="1"/>
  <c r="AQ54" i="14" a="1"/>
  <c r="AQ54" i="14" s="1"/>
  <c r="L11" i="14" a="1"/>
  <c r="L11" i="14" s="1"/>
  <c r="F34" i="14" a="1"/>
  <c r="F34" i="14" s="1"/>
  <c r="S48" i="14" a="1"/>
  <c r="S48" i="14" s="1"/>
  <c r="CD46" i="13" a="1"/>
  <c r="CD46" i="13" s="1"/>
  <c r="K11" i="14" a="1"/>
  <c r="K11" i="14" s="1"/>
  <c r="AH40" i="14" a="1"/>
  <c r="AH40" i="14" s="1"/>
  <c r="CG41" i="13" a="1"/>
  <c r="CG41" i="13" s="1"/>
  <c r="AB38" i="13" a="1"/>
  <c r="AB38" i="13" s="1"/>
  <c r="AG52" i="14" a="1"/>
  <c r="AG52" i="14" s="1"/>
  <c r="H13" i="14" a="1"/>
  <c r="H13" i="14" s="1"/>
  <c r="BN39" i="13" a="1"/>
  <c r="BN39" i="13" s="1"/>
  <c r="BN11" i="13" a="1"/>
  <c r="BN11" i="13" s="1"/>
  <c r="N47" i="13" a="1"/>
  <c r="N47" i="13" s="1"/>
  <c r="AX42" i="14" a="1"/>
  <c r="AX42" i="14" s="1"/>
  <c r="BQ50" i="14" a="1"/>
  <c r="BQ50" i="14" s="1"/>
  <c r="AN54" i="13" a="1"/>
  <c r="AN54" i="13" s="1"/>
  <c r="CB39" i="14" a="1"/>
  <c r="CB39" i="14" s="1"/>
  <c r="BZ15" i="14" a="1"/>
  <c r="BZ15" i="14" s="1"/>
  <c r="AD38" i="13" a="1"/>
  <c r="AD38" i="13" s="1"/>
  <c r="CD48" i="13" a="1"/>
  <c r="CD48" i="13" s="1"/>
  <c r="Q46" i="14" a="1"/>
  <c r="Q46" i="14" s="1"/>
  <c r="BK52" i="14" a="1"/>
  <c r="BK52" i="14" s="1"/>
  <c r="M35" i="12" a="1"/>
  <c r="M35" i="12" s="1"/>
  <c r="BS57" i="14" a="1"/>
  <c r="BS57" i="14" s="1"/>
  <c r="AI50" i="14" a="1"/>
  <c r="AI50" i="14" s="1"/>
  <c r="CH51" i="14" a="1"/>
  <c r="CH51" i="14" s="1"/>
  <c r="AE56" i="13" a="1"/>
  <c r="AE56" i="13" s="1"/>
  <c r="CB34" i="13" a="1"/>
  <c r="CB34" i="13" s="1"/>
  <c r="BL40" i="14" a="1"/>
  <c r="BL40" i="14" s="1"/>
  <c r="Q52" i="14" a="1"/>
  <c r="Q52" i="14" s="1"/>
  <c r="AT56" i="13" a="1"/>
  <c r="AT56" i="13" s="1"/>
  <c r="AK45" i="14" a="1"/>
  <c r="AK45" i="14" s="1"/>
  <c r="H41" i="14" a="1"/>
  <c r="H41" i="14" s="1"/>
  <c r="BH54" i="14" a="1"/>
  <c r="BH54" i="14" s="1"/>
  <c r="BX35" i="14" a="1"/>
  <c r="BX35" i="14" s="1"/>
  <c r="AA44" i="13" a="1"/>
  <c r="AA44" i="13" s="1"/>
  <c r="BD40" i="14" a="1"/>
  <c r="BD40" i="14" s="1"/>
  <c r="AY51" i="14" a="1"/>
  <c r="AY51" i="14" s="1"/>
  <c r="AC54" i="14" a="1"/>
  <c r="AC54" i="14" s="1"/>
  <c r="AF11" i="14" a="1"/>
  <c r="AF11" i="14" s="1"/>
  <c r="BX55" i="13" a="1"/>
  <c r="BX55" i="13" s="1"/>
  <c r="BP50" i="13" a="1"/>
  <c r="BP50" i="13" s="1"/>
  <c r="AW57" i="13" a="1"/>
  <c r="AW57" i="13" s="1"/>
  <c r="BY51" i="13" a="1"/>
  <c r="BY51" i="13" s="1"/>
  <c r="AR18" i="14" a="1"/>
  <c r="AR18" i="14" s="1"/>
  <c r="T41" i="13" a="1"/>
  <c r="T41" i="13" s="1"/>
  <c r="CC50" i="14" a="1"/>
  <c r="CC50" i="14" s="1"/>
  <c r="BZ50" i="14" a="1"/>
  <c r="BZ50" i="14" s="1"/>
  <c r="T50" i="14" a="1"/>
  <c r="T50" i="14" s="1"/>
  <c r="BG51" i="14" a="1"/>
  <c r="BG51" i="14" s="1"/>
  <c r="BU52" i="14" a="1"/>
  <c r="BU52" i="14" s="1"/>
  <c r="BA34" i="14" a="1"/>
  <c r="BA34" i="14" s="1"/>
  <c r="AV42" i="14" a="1"/>
  <c r="AV42" i="14" s="1"/>
  <c r="AV52" i="14" a="1"/>
  <c r="AV52" i="14" s="1"/>
  <c r="V47" i="14" a="1"/>
  <c r="V47" i="14" s="1"/>
  <c r="BX49" i="14" a="1"/>
  <c r="BX49" i="14" s="1"/>
  <c r="Q35" i="14" a="1"/>
  <c r="Q35" i="14" s="1"/>
  <c r="Z13" i="14" a="1"/>
  <c r="Z13" i="14" s="1"/>
  <c r="AA47" i="13" a="1"/>
  <c r="AA47" i="13" s="1"/>
  <c r="AN16" i="14" a="1"/>
  <c r="AN16" i="14" s="1"/>
  <c r="BB37" i="13" a="1"/>
  <c r="BB37" i="13" s="1"/>
  <c r="CH34" i="14" a="1"/>
  <c r="CH34" i="14" s="1"/>
  <c r="BK11" i="14" a="1"/>
  <c r="BK11" i="14" s="1"/>
  <c r="AG55" i="13" a="1"/>
  <c r="AG55" i="13" s="1"/>
  <c r="AR55" i="13" a="1"/>
  <c r="AR55" i="13" s="1"/>
  <c r="BW56" i="14" a="1"/>
  <c r="BW56" i="14" s="1"/>
  <c r="BV45" i="14" a="1"/>
  <c r="BV45" i="14" s="1"/>
  <c r="K40" i="11" a="1"/>
  <c r="K40" i="11" s="1"/>
  <c r="AX15" i="14" a="1"/>
  <c r="AX15" i="14" s="1"/>
  <c r="BV57" i="14" a="1"/>
  <c r="BV57" i="14" s="1"/>
  <c r="AG44" i="14" a="1"/>
  <c r="AG44" i="14" s="1"/>
  <c r="AS50" i="13" a="1"/>
  <c r="AS50" i="13" s="1"/>
  <c r="BE50" i="14" a="1"/>
  <c r="BE50" i="14" s="1"/>
  <c r="AT17" i="14" a="1"/>
  <c r="AT17" i="14" s="1"/>
  <c r="BP44" i="14" a="1"/>
  <c r="BP44" i="14" s="1"/>
  <c r="U39" i="13" a="1"/>
  <c r="U39" i="13" s="1"/>
  <c r="AF56" i="14" a="1"/>
  <c r="AF56" i="14" s="1"/>
  <c r="AI49" i="14" a="1"/>
  <c r="AI49" i="14" s="1"/>
  <c r="AT42" i="14" a="1"/>
  <c r="AT42" i="14" s="1"/>
  <c r="R11" i="14" a="1"/>
  <c r="R11" i="14" s="1"/>
  <c r="E37" i="13" a="1"/>
  <c r="E37" i="13" s="1"/>
  <c r="BR15" i="14" a="1"/>
  <c r="BR15" i="14" s="1"/>
  <c r="AF44" i="14" a="1"/>
  <c r="AF44" i="14" s="1"/>
  <c r="CE41" i="14" a="1"/>
  <c r="CE41" i="14" s="1"/>
  <c r="S50" i="13" a="1"/>
  <c r="S50" i="13" s="1"/>
  <c r="BH49" i="13" a="1"/>
  <c r="BH49" i="13" s="1"/>
  <c r="BN41" i="13" a="1"/>
  <c r="BN41" i="13" s="1"/>
  <c r="BE51" i="13" a="1"/>
  <c r="BE51" i="13" s="1"/>
  <c r="S50" i="14" a="1"/>
  <c r="S50" i="14" s="1"/>
  <c r="BV52" i="13" a="1"/>
  <c r="BV52" i="13" s="1"/>
  <c r="AA33" i="13" a="1"/>
  <c r="AA33" i="13" s="1"/>
  <c r="CE51" i="14" a="1"/>
  <c r="CE51" i="14" s="1"/>
  <c r="AM50" i="14" a="1"/>
  <c r="AM50" i="14" s="1"/>
  <c r="BA39" i="14" a="1"/>
  <c r="BA39" i="14" s="1"/>
  <c r="BX40" i="14" a="1"/>
  <c r="BX40" i="14" s="1"/>
  <c r="BD41" i="14" a="1"/>
  <c r="BD41" i="14" s="1"/>
  <c r="J55" i="13" a="1"/>
  <c r="J55" i="13" s="1"/>
  <c r="BU36" i="14" a="1"/>
  <c r="BU36" i="14" s="1"/>
  <c r="U44" i="14" a="1"/>
  <c r="U44" i="14" s="1"/>
  <c r="BG36" i="14" a="1"/>
  <c r="BG36" i="14" s="1"/>
  <c r="AY48" i="14" a="1"/>
  <c r="AY48" i="14" s="1"/>
  <c r="AD54" i="13" a="1"/>
  <c r="AD54" i="13" s="1"/>
  <c r="AF49" i="13" a="1"/>
  <c r="AF49" i="13" s="1"/>
  <c r="BT35" i="13" a="1"/>
  <c r="BT35" i="13" s="1"/>
  <c r="G37" i="14" a="1"/>
  <c r="G37" i="14" s="1"/>
  <c r="W47" i="14" a="1"/>
  <c r="W47" i="14" s="1"/>
  <c r="E54" i="13" a="1"/>
  <c r="E54" i="13" s="1"/>
  <c r="R49" i="13" a="1"/>
  <c r="R49" i="13" s="1"/>
  <c r="BX46" i="14" a="1"/>
  <c r="BX46" i="14" s="1"/>
  <c r="I46" i="13" a="1"/>
  <c r="I46" i="13" s="1"/>
  <c r="O55" i="13" a="1"/>
  <c r="O55" i="13" s="1"/>
  <c r="BF35" i="13" a="1"/>
  <c r="BF35" i="13" s="1"/>
  <c r="AO57" i="13" a="1"/>
  <c r="AO57" i="13" s="1"/>
  <c r="AA57" i="13" a="1"/>
  <c r="AA57" i="13" s="1"/>
  <c r="O43" i="14" a="1"/>
  <c r="O43" i="14" s="1"/>
  <c r="AV57" i="13" a="1"/>
  <c r="AV57" i="13" s="1"/>
  <c r="CD39" i="13" a="1"/>
  <c r="CD39" i="13" s="1"/>
  <c r="Q36" i="13" a="1"/>
  <c r="Q36" i="13" s="1"/>
  <c r="AU42" i="14" a="1"/>
  <c r="AU42" i="14" s="1"/>
  <c r="BG54" i="14" a="1"/>
  <c r="BG54" i="14" s="1"/>
  <c r="V54" i="13" a="1"/>
  <c r="V54" i="13" s="1"/>
  <c r="Q54" i="13" a="1"/>
  <c r="Q54" i="13" s="1"/>
  <c r="BG13" i="14" a="1"/>
  <c r="BG13" i="14" s="1"/>
  <c r="AH54" i="13" a="1"/>
  <c r="AH54" i="13" s="1"/>
  <c r="R51" i="14" a="1"/>
  <c r="R51" i="14" s="1"/>
  <c r="BK34" i="13" a="1"/>
  <c r="BK34" i="13" s="1"/>
  <c r="L53" i="13" a="1"/>
  <c r="L53" i="13" s="1"/>
  <c r="AR45" i="14" a="1"/>
  <c r="AR45" i="14" s="1"/>
  <c r="AK55" i="14" a="1"/>
  <c r="AK55" i="14" s="1"/>
  <c r="BJ11" i="13" a="1"/>
  <c r="BJ11" i="13" s="1"/>
  <c r="U37" i="13" a="1"/>
  <c r="U37" i="13" s="1"/>
  <c r="Y13" i="14" a="1"/>
  <c r="Y13" i="14" s="1"/>
  <c r="BL45" i="13" a="1"/>
  <c r="BL45" i="13" s="1"/>
  <c r="H45" i="14" a="1"/>
  <c r="H45" i="14" s="1"/>
  <c r="T57" i="14" a="1"/>
  <c r="T57" i="14" s="1"/>
  <c r="AS13" i="14" a="1"/>
  <c r="AS13" i="14" s="1"/>
  <c r="U44" i="13" a="1"/>
  <c r="U44" i="13" s="1"/>
  <c r="BH42" i="13" a="1"/>
  <c r="BH42" i="13" s="1"/>
  <c r="BM54" i="14" a="1"/>
  <c r="BM54" i="14" s="1"/>
  <c r="BQ39" i="13" a="1"/>
  <c r="BQ39" i="13" s="1"/>
  <c r="BV43" i="13" a="1"/>
  <c r="BV43" i="13" s="1"/>
  <c r="BQ57" i="13" a="1"/>
  <c r="BQ57" i="13" s="1"/>
  <c r="AB49" i="14" a="1"/>
  <c r="AB49" i="14" s="1"/>
  <c r="V37" i="13" a="1"/>
  <c r="V37" i="13" s="1"/>
  <c r="H43" i="13" a="1"/>
  <c r="H43" i="13" s="1"/>
  <c r="BW45" i="14" a="1"/>
  <c r="BW45" i="14" s="1"/>
  <c r="BU18" i="14" a="1"/>
  <c r="BU18" i="14" s="1"/>
  <c r="X40" i="13" a="1"/>
  <c r="X40" i="13" s="1"/>
  <c r="X17" i="13" a="1"/>
  <c r="X17" i="13" s="1"/>
  <c r="I40" i="13" a="1"/>
  <c r="I40" i="13" s="1"/>
  <c r="BG43" i="13" a="1"/>
  <c r="BG43" i="13" s="1"/>
  <c r="G53" i="14" a="1"/>
  <c r="G53" i="14" s="1"/>
  <c r="AX45" i="13" a="1"/>
  <c r="AX45" i="13" s="1"/>
  <c r="AP18" i="14" a="1"/>
  <c r="AP18" i="14" s="1"/>
  <c r="BQ33" i="13" a="1"/>
  <c r="BQ33" i="13" s="1"/>
  <c r="BP15" i="14" a="1"/>
  <c r="BP15" i="14" s="1"/>
  <c r="BX33" i="13" a="1"/>
  <c r="BX33" i="13" s="1"/>
  <c r="AP35" i="13" a="1"/>
  <c r="AP35" i="13" s="1"/>
  <c r="V51" i="13" a="1"/>
  <c r="V51" i="13" s="1"/>
  <c r="AT40" i="14" a="1"/>
  <c r="AT40" i="14" s="1"/>
  <c r="BX43" i="14" a="1"/>
  <c r="BX43" i="14" s="1"/>
  <c r="BK37" i="14" a="1"/>
  <c r="BK37" i="14" s="1"/>
  <c r="AE18" i="14" a="1"/>
  <c r="AE18" i="14" s="1"/>
  <c r="BF41" i="13" a="1"/>
  <c r="BF41" i="13" s="1"/>
  <c r="CB37" i="14" a="1"/>
  <c r="CB37" i="14" s="1"/>
  <c r="AA40" i="13" a="1"/>
  <c r="AA40" i="13" s="1"/>
  <c r="BB51" i="14" a="1"/>
  <c r="BB51" i="14" s="1"/>
  <c r="W18" i="14" a="1"/>
  <c r="W18" i="14" s="1"/>
  <c r="AV43" i="13" a="1"/>
  <c r="AV43" i="13" s="1"/>
  <c r="AN37" i="13" a="1"/>
  <c r="AN37" i="13" s="1"/>
  <c r="H54" i="13" a="1"/>
  <c r="H54" i="13" s="1"/>
  <c r="AO42" i="14" a="1"/>
  <c r="AO42" i="14" s="1"/>
  <c r="Y33" i="13" a="1"/>
  <c r="Y33" i="13" s="1"/>
  <c r="P56" i="14" a="1"/>
  <c r="P56" i="14" s="1"/>
  <c r="O51" i="13" a="1"/>
  <c r="O51" i="13" s="1"/>
  <c r="AA17" i="13" a="1"/>
  <c r="AA17" i="13" s="1"/>
  <c r="AA52" i="14" a="1"/>
  <c r="AA52" i="14" s="1"/>
  <c r="H50" i="14" a="1"/>
  <c r="H50" i="14" s="1"/>
  <c r="BJ50" i="13" a="1"/>
  <c r="BJ50" i="13" s="1"/>
  <c r="X38" i="14" a="1"/>
  <c r="X38" i="14" s="1"/>
  <c r="AI45" i="14" a="1"/>
  <c r="AI45" i="14" s="1"/>
  <c r="P17" i="14" a="1"/>
  <c r="P17" i="14" s="1"/>
  <c r="BY43" i="13" a="1"/>
  <c r="BY43" i="13" s="1"/>
  <c r="W49" i="13" a="1"/>
  <c r="W49" i="13" s="1"/>
  <c r="BL48" i="14" a="1"/>
  <c r="BL48" i="14" s="1"/>
  <c r="CG40" i="13" a="1"/>
  <c r="CG40" i="13" s="1"/>
  <c r="AG42" i="13" a="1"/>
  <c r="AG42" i="13" s="1"/>
  <c r="AN57" i="14" a="1"/>
  <c r="AN57" i="14" s="1"/>
  <c r="BH36" i="14" a="1"/>
  <c r="BH36" i="14" s="1"/>
  <c r="BE56" i="14" a="1"/>
  <c r="BE56" i="14" s="1"/>
  <c r="BW50" i="14" a="1"/>
  <c r="BW50" i="14" s="1"/>
  <c r="BT53" i="13" a="1"/>
  <c r="BT53" i="13" s="1"/>
  <c r="Z55" i="14" a="1"/>
  <c r="Z55" i="14" s="1"/>
  <c r="G39" i="14" a="1"/>
  <c r="G39" i="14" s="1"/>
  <c r="BG44" i="13" a="1"/>
  <c r="BG44" i="13" s="1"/>
  <c r="BI41" i="14" a="1"/>
  <c r="BI41" i="14" s="1"/>
  <c r="BP52" i="13" a="1"/>
  <c r="BP52" i="13" s="1"/>
  <c r="BY51" i="14" a="1"/>
  <c r="BY51" i="14" s="1"/>
  <c r="CG33" i="13" a="1"/>
  <c r="CG33" i="13" s="1"/>
  <c r="P42" i="14" a="1"/>
  <c r="P42" i="14" s="1"/>
  <c r="CH33" i="14" a="1"/>
  <c r="CH33" i="14" s="1"/>
  <c r="K57" i="14" a="1"/>
  <c r="K57" i="14" s="1"/>
  <c r="BJ52" i="13" a="1"/>
  <c r="BJ52" i="13" s="1"/>
  <c r="CG47" i="14" a="1"/>
  <c r="CG47" i="14" s="1"/>
  <c r="BD50" i="13" a="1"/>
  <c r="BD50" i="13" s="1"/>
  <c r="Z50" i="14" a="1"/>
  <c r="Z50" i="14" s="1"/>
  <c r="E55" i="14" a="1"/>
  <c r="E55" i="14" s="1"/>
  <c r="BP42" i="13" a="1"/>
  <c r="BP42" i="13" s="1"/>
  <c r="AM43" i="13" a="1"/>
  <c r="AM43" i="13" s="1"/>
  <c r="BU33" i="13" a="1"/>
  <c r="BU33" i="13" s="1"/>
  <c r="K45" i="13" a="1"/>
  <c r="K45" i="13" s="1"/>
  <c r="CA43" i="14" a="1"/>
  <c r="CA43" i="14" s="1"/>
  <c r="L46" i="13" a="1"/>
  <c r="L46" i="13" s="1"/>
  <c r="AX46" i="14" a="1"/>
  <c r="AX46" i="14" s="1"/>
  <c r="BM50" i="14" a="1"/>
  <c r="BM50" i="14" s="1"/>
  <c r="BX54" i="14" a="1"/>
  <c r="BX54" i="14" s="1"/>
  <c r="H56" i="13" a="1"/>
  <c r="H56" i="13" s="1"/>
  <c r="BQ33" i="14" a="1"/>
  <c r="BQ33" i="14" s="1"/>
  <c r="BG57" i="14" a="1"/>
  <c r="BG57" i="14" s="1"/>
  <c r="CH52" i="14" a="1"/>
  <c r="CH52" i="14" s="1"/>
  <c r="Y56" i="13" a="1"/>
  <c r="Y56" i="13" s="1"/>
  <c r="AK36" i="14" a="1"/>
  <c r="AK36" i="14" s="1"/>
  <c r="CG11" i="14" a="1"/>
  <c r="CG11" i="14" s="1"/>
  <c r="BE52" i="14" a="1"/>
  <c r="BE52" i="14" s="1"/>
  <c r="BW43" i="13" a="1"/>
  <c r="BW43" i="13" s="1"/>
  <c r="AQ40" i="13" a="1"/>
  <c r="AQ40" i="13" s="1"/>
  <c r="O49" i="14" a="1"/>
  <c r="O49" i="14" s="1"/>
  <c r="AA49" i="14" a="1"/>
  <c r="AA49" i="14" s="1"/>
  <c r="AF52" i="14" a="1"/>
  <c r="AF52" i="14" s="1"/>
  <c r="AY43" i="13" a="1"/>
  <c r="AY43" i="13" s="1"/>
  <c r="AC40" i="13" a="1"/>
  <c r="AC40" i="13" s="1"/>
  <c r="AM44" i="14" a="1"/>
  <c r="AM44" i="14" s="1"/>
  <c r="BV36" i="13" a="1"/>
  <c r="BV36" i="13" s="1"/>
  <c r="BE45" i="13" a="1"/>
  <c r="BE45" i="13" s="1"/>
  <c r="H57" i="14" a="1"/>
  <c r="H57" i="14" s="1"/>
  <c r="BZ48" i="13" a="1"/>
  <c r="BZ48" i="13" s="1"/>
  <c r="BU46" i="14" a="1"/>
  <c r="BU46" i="14" s="1"/>
  <c r="CD17" i="14" a="1"/>
  <c r="CD17" i="14" s="1"/>
  <c r="BN47" i="13" a="1"/>
  <c r="BN47" i="13" s="1"/>
  <c r="AN41" i="14" a="1"/>
  <c r="AN41" i="14" s="1"/>
  <c r="AT43" i="14" a="1"/>
  <c r="AT43" i="14" s="1"/>
  <c r="BA49" i="14" a="1"/>
  <c r="BA49" i="14" s="1"/>
  <c r="AQ47" i="14" a="1"/>
  <c r="AQ47" i="14" s="1"/>
  <c r="BQ44" i="13" a="1"/>
  <c r="BQ44" i="13" s="1"/>
  <c r="CG44" i="13" a="1"/>
  <c r="CG44" i="13" s="1"/>
  <c r="AO48" i="13" a="1"/>
  <c r="AO48" i="13" s="1"/>
  <c r="O57" i="14" a="1"/>
  <c r="O57" i="14" s="1"/>
  <c r="G36" i="14" a="1"/>
  <c r="G36" i="14" s="1"/>
  <c r="CE56" i="14" a="1"/>
  <c r="CE56" i="14" s="1"/>
  <c r="AQ43" i="13" a="1"/>
  <c r="AQ43" i="13" s="1"/>
  <c r="J33" i="14" a="1"/>
  <c r="J33" i="14" s="1"/>
  <c r="N42" i="14" a="1"/>
  <c r="N42" i="14" s="1"/>
  <c r="BH46" i="14" a="1"/>
  <c r="BH46" i="14" s="1"/>
  <c r="BT45" i="14" a="1"/>
  <c r="BT45" i="14" s="1"/>
  <c r="CC34" i="13" a="1"/>
  <c r="CC34" i="13" s="1"/>
  <c r="AA18" i="13" a="1"/>
  <c r="AA18" i="13" s="1"/>
  <c r="BB13" i="13" a="1"/>
  <c r="BB13" i="13" s="1"/>
  <c r="BN46" i="14" a="1"/>
  <c r="BN46" i="14" s="1"/>
  <c r="BT49" i="13" a="1"/>
  <c r="BT49" i="13" s="1"/>
  <c r="AX53" i="14" a="1"/>
  <c r="AX53" i="14" s="1"/>
  <c r="AR57" i="14" a="1"/>
  <c r="AR57" i="14" s="1"/>
  <c r="AU54" i="13" a="1"/>
  <c r="AU54" i="13" s="1"/>
  <c r="CG55" i="14" a="1"/>
  <c r="CG55" i="14" s="1"/>
  <c r="Z34" i="13" a="1"/>
  <c r="Z34" i="13" s="1"/>
  <c r="BX41" i="14" a="1"/>
  <c r="BX41" i="14" s="1"/>
  <c r="V39" i="14" a="1"/>
  <c r="V39" i="14" s="1"/>
  <c r="BZ41" i="14" a="1"/>
  <c r="BZ41" i="14" s="1"/>
  <c r="F57" i="14" a="1"/>
  <c r="F57" i="14" s="1"/>
  <c r="AR35" i="14" a="1"/>
  <c r="AR35" i="14" s="1"/>
  <c r="I51" i="13" a="1"/>
  <c r="I51" i="13" s="1"/>
  <c r="AM33" i="14" a="1"/>
  <c r="AM33" i="14" s="1"/>
  <c r="AV16" i="14" a="1"/>
  <c r="AV16" i="14" s="1"/>
  <c r="BR36" i="14" a="1"/>
  <c r="BR36" i="14" s="1"/>
  <c r="X50" i="14" a="1"/>
  <c r="X50" i="14" s="1"/>
  <c r="AW55" i="13" a="1"/>
  <c r="AW55" i="13" s="1"/>
  <c r="H17" i="13" a="1"/>
  <c r="H17" i="13" s="1"/>
  <c r="BN45" i="14" a="1"/>
  <c r="BN45" i="14" s="1"/>
  <c r="AF41" i="13" a="1"/>
  <c r="AF41" i="13" s="1"/>
  <c r="CH36" i="13" a="1"/>
  <c r="CH36" i="13" s="1"/>
  <c r="BX50" i="14" a="1"/>
  <c r="BX50" i="14" s="1"/>
  <c r="V42" i="13" a="1"/>
  <c r="V42" i="13" s="1"/>
  <c r="AN42" i="14" a="1"/>
  <c r="AN42" i="14" s="1"/>
  <c r="R33" i="14" a="1"/>
  <c r="R33" i="14" s="1"/>
  <c r="AG45" i="13" a="1"/>
  <c r="AG45" i="13" s="1"/>
  <c r="AG13" i="13" a="1"/>
  <c r="AG13" i="13" s="1"/>
  <c r="AB51" i="14" a="1"/>
  <c r="AB51" i="14" s="1"/>
  <c r="CF48" i="14" a="1"/>
  <c r="CF48" i="14" s="1"/>
  <c r="AZ33" i="14" a="1"/>
  <c r="AZ33" i="14" s="1"/>
  <c r="I16" i="14" a="1"/>
  <c r="I16" i="14" s="1"/>
  <c r="AM49" i="13" a="1"/>
  <c r="AM49" i="13" s="1"/>
  <c r="BP57" i="14" a="1"/>
  <c r="BP57" i="14" s="1"/>
  <c r="AN51" i="13" a="1"/>
  <c r="AN51" i="13" s="1"/>
  <c r="AC53" i="13" a="1"/>
  <c r="AC53" i="13" s="1"/>
  <c r="V17" i="13" a="1"/>
  <c r="V17" i="13" s="1"/>
  <c r="BA37" i="13" a="1"/>
  <c r="BA37" i="13" s="1"/>
  <c r="BR53" i="14" a="1"/>
  <c r="BR53" i="14" s="1"/>
  <c r="BD54" i="13" a="1"/>
  <c r="BD54" i="13" s="1"/>
  <c r="BV33" i="13" a="1"/>
  <c r="BV33" i="13" s="1"/>
  <c r="AL45" i="13" a="1"/>
  <c r="AL45" i="13" s="1"/>
  <c r="AO13" i="14" a="1"/>
  <c r="AO13" i="14" s="1"/>
  <c r="BW51" i="13" a="1"/>
  <c r="BW51" i="13" s="1"/>
  <c r="BQ18" i="13" a="1"/>
  <c r="BQ18" i="13" s="1"/>
  <c r="G43" i="13" a="1"/>
  <c r="G43" i="13" s="1"/>
  <c r="X45" i="14" a="1"/>
  <c r="X45" i="14" s="1"/>
  <c r="BO38" i="13" a="1"/>
  <c r="BO38" i="13" s="1"/>
  <c r="BN37" i="13" a="1"/>
  <c r="BN37" i="13" s="1"/>
  <c r="AE45" i="14" a="1"/>
  <c r="AE45" i="14" s="1"/>
  <c r="Q11" i="14" a="1"/>
  <c r="Q11" i="14" s="1"/>
  <c r="W33" i="14" a="1"/>
  <c r="W33" i="14" s="1"/>
  <c r="BP55" i="13" a="1"/>
  <c r="BP55" i="13" s="1"/>
  <c r="S16" i="11" a="1"/>
  <c r="S16" i="11" s="1"/>
  <c r="Z52" i="14" a="1"/>
  <c r="Z52" i="14" s="1"/>
  <c r="BH47" i="14" a="1"/>
  <c r="BH47" i="14" s="1"/>
  <c r="AT49" i="14" a="1"/>
  <c r="AT49" i="14" s="1"/>
  <c r="U33" i="14" a="1"/>
  <c r="U33" i="14" s="1"/>
  <c r="AX38" i="13" a="1"/>
  <c r="AX38" i="13" s="1"/>
  <c r="AY34" i="14" a="1"/>
  <c r="AY34" i="14" s="1"/>
  <c r="CE53" i="14" a="1"/>
  <c r="CE53" i="14" s="1"/>
  <c r="AJ42" i="14" a="1"/>
  <c r="AJ42" i="14" s="1"/>
  <c r="F49" i="14" a="1"/>
  <c r="F49" i="14" s="1"/>
  <c r="AO17" i="14" a="1"/>
  <c r="AO17" i="14" s="1"/>
  <c r="Z33" i="14" a="1"/>
  <c r="Z33" i="14" s="1"/>
  <c r="BD43" i="14" a="1"/>
  <c r="BD43" i="14" s="1"/>
  <c r="AM39" i="13" a="1"/>
  <c r="AM39" i="13" s="1"/>
  <c r="BR40" i="14" a="1"/>
  <c r="BR40" i="14" s="1"/>
  <c r="BO41" i="13" a="1"/>
  <c r="BO41" i="13" s="1"/>
  <c r="CC40" i="14" a="1"/>
  <c r="CC40" i="14" s="1"/>
  <c r="AR49" i="14" a="1"/>
  <c r="AR49" i="14" s="1"/>
  <c r="AR34" i="13" a="1"/>
  <c r="AR34" i="13" s="1"/>
  <c r="BD38" i="13" a="1"/>
  <c r="BD38" i="13" s="1"/>
  <c r="T47" i="14" a="1"/>
  <c r="T47" i="14" s="1"/>
  <c r="AK38" i="13" a="1"/>
  <c r="AK38" i="13" s="1"/>
  <c r="AX49" i="14" a="1"/>
  <c r="AX49" i="14" s="1"/>
  <c r="E41" i="13" a="1"/>
  <c r="E41" i="13" s="1"/>
  <c r="BQ37" i="14" a="1"/>
  <c r="BQ37" i="14" s="1"/>
  <c r="AY40" i="14" a="1"/>
  <c r="AY40" i="14" s="1"/>
  <c r="CB51" i="14" a="1"/>
  <c r="CB51" i="14" s="1"/>
  <c r="AZ47" i="13" a="1"/>
  <c r="AZ47" i="13" s="1"/>
  <c r="L56" i="13" a="1"/>
  <c r="L56" i="13" s="1"/>
  <c r="AN55" i="14" a="1"/>
  <c r="AN55" i="14" s="1"/>
  <c r="BK46" i="14" a="1"/>
  <c r="BK46" i="14" s="1"/>
  <c r="R50" i="13" a="1"/>
  <c r="R50" i="13" s="1"/>
  <c r="BW52" i="13" a="1"/>
  <c r="BW52" i="13" s="1"/>
  <c r="BP53" i="13" a="1"/>
  <c r="BP53" i="13" s="1"/>
  <c r="AL46" i="14" a="1"/>
  <c r="AL46" i="14" s="1"/>
  <c r="G37" i="13" a="1"/>
  <c r="G37" i="13" s="1"/>
  <c r="AT57" i="14" a="1"/>
  <c r="AT57" i="14" s="1"/>
  <c r="AQ46" i="14" a="1"/>
  <c r="AQ46" i="14" s="1"/>
  <c r="AU50" i="14" a="1"/>
  <c r="AU50" i="14" s="1"/>
  <c r="Y46" i="14" a="1"/>
  <c r="Y46" i="14" s="1"/>
  <c r="BM36" i="13" a="1"/>
  <c r="BM36" i="13" s="1"/>
  <c r="BK56" i="14" a="1"/>
  <c r="BK56" i="14" s="1"/>
  <c r="BH56" i="13" a="1"/>
  <c r="BH56" i="13" s="1"/>
  <c r="AW46" i="14" a="1"/>
  <c r="AW46" i="14" s="1"/>
  <c r="P36" i="13" a="1"/>
  <c r="P36" i="13" s="1"/>
  <c r="F36" i="14" a="1"/>
  <c r="F36" i="14" s="1"/>
  <c r="K41" i="13" a="1"/>
  <c r="K41" i="13" s="1"/>
  <c r="BC57" i="14" a="1"/>
  <c r="BC57" i="14" s="1"/>
  <c r="CD52" i="13" a="1"/>
  <c r="CD52" i="13" s="1"/>
  <c r="BY38" i="13" a="1"/>
  <c r="BY38" i="13" s="1"/>
  <c r="AA57" i="14" a="1"/>
  <c r="AA57" i="14" s="1"/>
  <c r="AG33" i="14" a="1"/>
  <c r="AG33" i="14" s="1"/>
  <c r="BE34" i="14" a="1"/>
  <c r="BE34" i="14" s="1"/>
  <c r="O48" i="14" a="1"/>
  <c r="O48" i="14" s="1"/>
  <c r="AK56" i="14" a="1"/>
  <c r="AK56" i="14" s="1"/>
  <c r="CH33" i="13" a="1"/>
  <c r="CH33" i="13" s="1"/>
  <c r="G38" i="13" a="1"/>
  <c r="G38" i="13" s="1"/>
  <c r="BX13" i="14" a="1"/>
  <c r="BX13" i="14" s="1"/>
  <c r="Y46" i="13" a="1"/>
  <c r="Y46" i="13" s="1"/>
  <c r="BR44" i="14" a="1"/>
  <c r="BR44" i="14" s="1"/>
  <c r="BI17" i="13" a="1"/>
  <c r="BI17" i="13" s="1"/>
  <c r="CA48" i="14" a="1"/>
  <c r="CA48" i="14" s="1"/>
  <c r="BF13" i="14" a="1"/>
  <c r="BF13" i="14" s="1"/>
  <c r="AJ36" i="14" a="1"/>
  <c r="AJ36" i="14" s="1"/>
  <c r="BP34" i="14" a="1"/>
  <c r="BP34" i="14" s="1"/>
  <c r="CE44" i="14" a="1"/>
  <c r="CE44" i="14" s="1"/>
  <c r="N51" i="13" a="1"/>
  <c r="N51" i="13" s="1"/>
  <c r="CD38" i="13" a="1"/>
  <c r="CD38" i="13" s="1"/>
  <c r="AI37" i="14" a="1"/>
  <c r="AI37" i="14" s="1"/>
  <c r="AI40" i="13" a="1"/>
  <c r="AI40" i="13" s="1"/>
  <c r="N40" i="14" a="1"/>
  <c r="N40" i="14" s="1"/>
  <c r="U46" i="14" a="1"/>
  <c r="U46" i="14" s="1"/>
  <c r="AN56" i="14" a="1"/>
  <c r="AN56" i="14" s="1"/>
  <c r="BT39" i="14" a="1"/>
  <c r="BT39" i="14" s="1"/>
  <c r="BD51" i="14" a="1"/>
  <c r="BD51" i="14" s="1"/>
  <c r="BX52" i="13" a="1"/>
  <c r="BX52" i="13" s="1"/>
  <c r="AK11" i="14" a="1"/>
  <c r="AK11" i="14" s="1"/>
  <c r="CB13" i="14" a="1"/>
  <c r="CB13" i="14" s="1"/>
  <c r="BJ42" i="14" a="1"/>
  <c r="BJ42" i="14" s="1"/>
  <c r="BW55" i="13" a="1"/>
  <c r="BW55" i="13" s="1"/>
  <c r="BK54" i="14" a="1"/>
  <c r="BK54" i="14" s="1"/>
  <c r="AO40" i="13" a="1"/>
  <c r="AO40" i="13" s="1"/>
  <c r="H37" i="13" a="1"/>
  <c r="H37" i="13" s="1"/>
  <c r="Y37" i="13" a="1"/>
  <c r="Y37" i="13" s="1"/>
  <c r="CD49" i="13" a="1"/>
  <c r="CD49" i="13" s="1"/>
  <c r="CD16" i="11" a="1"/>
  <c r="CD16" i="11" s="1"/>
  <c r="P55" i="14" a="1"/>
  <c r="P55" i="14" s="1"/>
  <c r="Y55" i="14" a="1"/>
  <c r="Y55" i="14" s="1"/>
  <c r="CC42" i="14" a="1"/>
  <c r="CC42" i="14" s="1"/>
  <c r="AC52" i="13" a="1"/>
  <c r="AC52" i="13" s="1"/>
  <c r="BU56" i="14" a="1"/>
  <c r="BU56" i="14" s="1"/>
  <c r="CH54" i="13" a="1"/>
  <c r="CH54" i="13" s="1"/>
  <c r="BH45" i="14" a="1"/>
  <c r="BH45" i="14" s="1"/>
  <c r="AS35" i="14" a="1"/>
  <c r="AS35" i="14" s="1"/>
  <c r="Z37" i="14" a="1"/>
  <c r="Z37" i="14" s="1"/>
  <c r="J51" i="13" a="1"/>
  <c r="J51" i="13" s="1"/>
  <c r="AI39" i="14" a="1"/>
  <c r="AI39" i="14" s="1"/>
  <c r="AP34" i="14" a="1"/>
  <c r="AP34" i="14" s="1"/>
  <c r="F33" i="13" a="1"/>
  <c r="F33" i="13" s="1"/>
  <c r="AL17" i="14" a="1"/>
  <c r="AL17" i="14" s="1"/>
  <c r="AI33" i="13" a="1"/>
  <c r="AI33" i="13" s="1"/>
  <c r="AJ34" i="14" a="1"/>
  <c r="AJ34" i="14" s="1"/>
  <c r="BF53" i="14" a="1"/>
  <c r="BF53" i="14" s="1"/>
  <c r="BL54" i="14" a="1"/>
  <c r="BL54" i="14" s="1"/>
  <c r="AH56" i="14" a="1"/>
  <c r="AH56" i="14" s="1"/>
  <c r="BZ38" i="14" a="1"/>
  <c r="BZ38" i="14" s="1"/>
  <c r="AG11" i="13" a="1"/>
  <c r="AG11" i="13" s="1"/>
  <c r="V40" i="14" a="1"/>
  <c r="V40" i="14" s="1"/>
  <c r="Q56" i="14" a="1"/>
  <c r="Q56" i="14" s="1"/>
  <c r="O11" i="14" a="1"/>
  <c r="O11" i="14" s="1"/>
  <c r="BR52" i="14" a="1"/>
  <c r="BR52" i="14" s="1"/>
  <c r="CA46" i="14" a="1"/>
  <c r="CA46" i="14" s="1"/>
  <c r="BG39" i="13" a="1"/>
  <c r="BG39" i="13" s="1"/>
  <c r="Q49" i="13" a="1"/>
  <c r="Q49" i="13" s="1"/>
  <c r="BV48" i="14" a="1"/>
  <c r="BV48" i="14" s="1"/>
  <c r="AS52" i="14" a="1"/>
  <c r="AS52" i="14" s="1"/>
  <c r="BO42" i="13" a="1"/>
  <c r="BO42" i="13" s="1"/>
  <c r="V45" i="13" a="1"/>
  <c r="V45" i="13" s="1"/>
  <c r="AX47" i="13" a="1"/>
  <c r="AX47" i="13" s="1"/>
  <c r="BN46" i="13" a="1"/>
  <c r="BN46" i="13" s="1"/>
  <c r="BP48" i="14" a="1"/>
  <c r="BP48" i="14" s="1"/>
  <c r="CC45" i="14" a="1"/>
  <c r="CC45" i="14" s="1"/>
  <c r="BV52" i="14" a="1"/>
  <c r="BV52" i="14" s="1"/>
  <c r="AI47" i="14" a="1"/>
  <c r="AI47" i="14" s="1"/>
  <c r="T46" i="13" a="1"/>
  <c r="T46" i="13" s="1"/>
  <c r="H47" i="14" a="1"/>
  <c r="H47" i="14" s="1"/>
  <c r="BC44" i="14" a="1"/>
  <c r="BC44" i="14" s="1"/>
  <c r="BM39" i="14" a="1"/>
  <c r="BM39" i="14" s="1"/>
  <c r="BG37" i="14" a="1"/>
  <c r="BG37" i="14" s="1"/>
  <c r="BN56" i="14" a="1"/>
  <c r="BN56" i="14" s="1"/>
  <c r="AJ54" i="13" a="1"/>
  <c r="AJ54" i="13" s="1"/>
  <c r="I43" i="14" a="1"/>
  <c r="I43" i="14" s="1"/>
  <c r="BO38" i="14" a="1"/>
  <c r="BO38" i="14" s="1"/>
  <c r="X41" i="13" a="1"/>
  <c r="X41" i="13" s="1"/>
  <c r="R53" i="14" a="1"/>
  <c r="R53" i="14" s="1"/>
  <c r="BU57" i="14" a="1"/>
  <c r="BU57" i="14" s="1"/>
  <c r="AG54" i="13" a="1"/>
  <c r="AG54" i="13" s="1"/>
  <c r="BO53" i="13" a="1"/>
  <c r="BO53" i="13" s="1"/>
  <c r="P49" i="14" a="1"/>
  <c r="P49" i="14" s="1"/>
  <c r="BD42" i="14" a="1"/>
  <c r="BD42" i="14" s="1"/>
  <c r="AJ47" i="14" a="1"/>
  <c r="AJ47" i="14" s="1"/>
  <c r="CF47" i="14" a="1"/>
  <c r="CF47" i="14" s="1"/>
  <c r="AB37" i="13" a="1"/>
  <c r="AB37" i="13" s="1"/>
  <c r="AE33" i="13" a="1"/>
  <c r="AE33" i="13" s="1"/>
  <c r="AC35" i="14" a="1"/>
  <c r="AC35" i="14" s="1"/>
  <c r="I51" i="14" a="1"/>
  <c r="I51" i="14" s="1"/>
  <c r="Z54" i="14" a="1"/>
  <c r="Z54" i="14" s="1"/>
  <c r="M50" i="13" a="1"/>
  <c r="M50" i="13" s="1"/>
  <c r="T55" i="13" a="1"/>
  <c r="T55" i="13" s="1"/>
  <c r="I52" i="13" a="1"/>
  <c r="I52" i="13" s="1"/>
  <c r="AL45" i="14" a="1"/>
  <c r="AL45" i="14" s="1"/>
  <c r="AW11" i="13" a="1"/>
  <c r="AW11" i="13" s="1"/>
  <c r="U57" i="13" a="1"/>
  <c r="U57" i="13" s="1"/>
  <c r="AA38" i="13" a="1"/>
  <c r="AA38" i="13" s="1"/>
  <c r="AJ57" i="14" a="1"/>
  <c r="AJ57" i="14" s="1"/>
  <c r="AZ11" i="14" a="1"/>
  <c r="AZ11" i="14" s="1"/>
  <c r="BB35" i="14" a="1"/>
  <c r="BB35" i="14" s="1"/>
  <c r="P35" i="14" a="1"/>
  <c r="P35" i="14" s="1"/>
  <c r="AR15" i="14" a="1"/>
  <c r="AR15" i="14" s="1"/>
  <c r="AU51" i="14" a="1"/>
  <c r="AU51" i="14" s="1"/>
  <c r="CH38" i="13" a="1"/>
  <c r="CH38" i="13" s="1"/>
  <c r="AC50" i="13" a="1"/>
  <c r="AC50" i="13" s="1"/>
  <c r="BY48" i="13" a="1"/>
  <c r="BY48" i="13" s="1"/>
  <c r="G17" i="14" a="1"/>
  <c r="G17" i="14" s="1"/>
  <c r="AB47" i="13" a="1"/>
  <c r="AB47" i="13" s="1"/>
  <c r="BW53" i="14" a="1"/>
  <c r="BW53" i="14" s="1"/>
  <c r="BD50" i="14" a="1"/>
  <c r="BD50" i="14" s="1"/>
  <c r="AL57" i="14" a="1"/>
  <c r="AL57" i="14" s="1"/>
  <c r="BL43" i="13" a="1"/>
  <c r="BL43" i="13" s="1"/>
  <c r="CD47" i="13" a="1"/>
  <c r="CD47" i="13" s="1"/>
  <c r="Y57" i="13" a="1"/>
  <c r="Y57" i="13" s="1"/>
  <c r="BC54" i="14" a="1"/>
  <c r="BC54" i="14" s="1"/>
  <c r="CA37" i="14" a="1"/>
  <c r="CA37" i="14" s="1"/>
  <c r="AI52" i="14" a="1"/>
  <c r="AI52" i="14" s="1"/>
  <c r="N55" i="13" a="1"/>
  <c r="N55" i="13" s="1"/>
  <c r="AD40" i="14" a="1"/>
  <c r="AD40" i="14" s="1"/>
  <c r="S41" i="13" a="1"/>
  <c r="S41" i="13" s="1"/>
  <c r="U52" i="14" a="1"/>
  <c r="U52" i="14" s="1"/>
  <c r="BA36" i="14" a="1"/>
  <c r="BA36" i="14" s="1"/>
  <c r="BN17" i="13" a="1"/>
  <c r="BN17" i="13" s="1"/>
  <c r="BY33" i="13" a="1"/>
  <c r="BY33" i="13" s="1"/>
  <c r="CC51" i="14" a="1"/>
  <c r="CC51" i="14" s="1"/>
  <c r="BW39" i="14" a="1"/>
  <c r="BW39" i="14" s="1"/>
  <c r="AS42" i="14" a="1"/>
  <c r="AS42" i="14" s="1"/>
  <c r="K33" i="14" a="1"/>
  <c r="K33" i="14" s="1"/>
  <c r="BJ45" i="13" a="1"/>
  <c r="BJ45" i="13" s="1"/>
  <c r="AL54" i="14" a="1"/>
  <c r="AL54" i="14" s="1"/>
  <c r="BX34" i="14" a="1"/>
  <c r="BX34" i="14" s="1"/>
  <c r="R52" i="13" a="1"/>
  <c r="R52" i="13" s="1"/>
  <c r="BP17" i="14" a="1"/>
  <c r="BP17" i="14" s="1"/>
  <c r="AB41" i="13" a="1"/>
  <c r="AB41" i="13" s="1"/>
  <c r="BU11" i="13" a="1"/>
  <c r="BU11" i="13" s="1"/>
  <c r="CB48" i="13" a="1"/>
  <c r="CB48" i="13" s="1"/>
  <c r="AF39" i="14" a="1"/>
  <c r="AF39" i="14" s="1"/>
  <c r="F55" i="14" a="1"/>
  <c r="F55" i="14" s="1"/>
  <c r="AY49" i="14" a="1"/>
  <c r="AY49" i="14" s="1"/>
  <c r="AI48" i="13" a="1"/>
  <c r="AI48" i="13" s="1"/>
  <c r="F38" i="14" a="1"/>
  <c r="F38" i="14" s="1"/>
  <c r="V43" i="13" a="1"/>
  <c r="V43" i="13" s="1"/>
  <c r="BA46" i="14" a="1"/>
  <c r="BA46" i="14" s="1"/>
  <c r="BB52" i="14" a="1"/>
  <c r="BB52" i="14" s="1"/>
  <c r="BG40" i="14" a="1"/>
  <c r="BG40" i="14" s="1"/>
  <c r="J50" i="14" a="1"/>
  <c r="J50" i="14" s="1"/>
  <c r="AQ41" i="14" a="1"/>
  <c r="AQ41" i="14" s="1"/>
  <c r="BV11" i="13" a="1"/>
  <c r="BV11" i="13" s="1"/>
  <c r="AN38" i="13" a="1"/>
  <c r="AN38" i="13" s="1"/>
  <c r="AU48" i="14" a="1"/>
  <c r="AU48" i="14" s="1"/>
  <c r="H44" i="13" a="1"/>
  <c r="H44" i="13" s="1"/>
  <c r="M36" i="14" a="1"/>
  <c r="M36" i="14" s="1"/>
  <c r="CA57" i="14" a="1"/>
  <c r="CA57" i="14" s="1"/>
  <c r="S15" i="14" a="1"/>
  <c r="S15" i="14" s="1"/>
  <c r="W48" i="14" a="1"/>
  <c r="W48" i="14" s="1"/>
  <c r="BC49" i="14" a="1"/>
  <c r="BC49" i="14" s="1"/>
  <c r="BH17" i="13" a="1"/>
  <c r="BH17" i="13" s="1"/>
  <c r="BE15" i="14" a="1"/>
  <c r="BE15" i="14" s="1"/>
  <c r="P18" i="14" a="1"/>
  <c r="P18" i="14" s="1"/>
  <c r="L40" i="14" a="1"/>
  <c r="L40" i="14" s="1"/>
  <c r="Y49" i="14" a="1"/>
  <c r="Y49" i="14" s="1"/>
  <c r="AZ49" i="14" a="1"/>
  <c r="AZ49" i="14" s="1"/>
  <c r="BG52" i="13" a="1"/>
  <c r="BG52" i="13" s="1"/>
  <c r="BA13" i="14" a="1"/>
  <c r="BA13" i="14" s="1"/>
  <c r="AV38" i="14" a="1"/>
  <c r="AV38" i="14" s="1"/>
  <c r="BN13" i="14" a="1"/>
  <c r="BN13" i="14" s="1"/>
  <c r="G33" i="13" a="1"/>
  <c r="G33" i="13" s="1"/>
  <c r="X11" i="14" a="1"/>
  <c r="X11" i="14" s="1"/>
  <c r="BH41" i="13" a="1"/>
  <c r="BH41" i="13" s="1"/>
  <c r="AJ43" i="13" a="1"/>
  <c r="AJ43" i="13" s="1"/>
  <c r="BJ41" i="13" a="1"/>
  <c r="BJ41" i="13" s="1"/>
  <c r="AE48" i="14" a="1"/>
  <c r="AE48" i="14" s="1"/>
  <c r="AE38" i="14" a="1"/>
  <c r="AE38" i="14" s="1"/>
  <c r="BD36" i="13" a="1"/>
  <c r="BD36" i="13" s="1"/>
  <c r="BU44" i="13" a="1"/>
  <c r="BU44" i="13" s="1"/>
  <c r="AE52" i="13" a="1"/>
  <c r="AE52" i="13" s="1"/>
  <c r="F46" i="14" a="1"/>
  <c r="F46" i="14" s="1"/>
  <c r="AZ34" i="13" a="1"/>
  <c r="AZ34" i="13" s="1"/>
  <c r="BB39" i="14" a="1"/>
  <c r="BB39" i="14" s="1"/>
  <c r="BE54" i="13" a="1"/>
  <c r="BE54" i="13" s="1"/>
  <c r="O41" i="14" a="1"/>
  <c r="O41" i="14" s="1"/>
  <c r="BH43" i="13" a="1"/>
  <c r="BH43" i="13" s="1"/>
  <c r="BH37" i="14" a="1"/>
  <c r="BH37" i="14" s="1"/>
  <c r="CF50" i="13" a="1"/>
  <c r="CF50" i="13" s="1"/>
  <c r="CG17" i="14" a="1"/>
  <c r="CG17" i="14" s="1"/>
  <c r="I11" i="13" a="1"/>
  <c r="I11" i="13" s="1"/>
  <c r="M44" i="13" a="1"/>
  <c r="M44" i="13" s="1"/>
  <c r="U16" i="11" a="1"/>
  <c r="U16" i="11" s="1"/>
  <c r="T48" i="14" a="1"/>
  <c r="T48" i="14" s="1"/>
  <c r="AR46" i="14" a="1"/>
  <c r="AR46" i="14" s="1"/>
  <c r="J54" i="14" a="1"/>
  <c r="J54" i="14" s="1"/>
  <c r="BJ47" i="11" a="1"/>
  <c r="BJ47" i="11" s="1"/>
  <c r="BG52" i="14" a="1"/>
  <c r="BG52" i="14" s="1"/>
  <c r="AA48" i="13" a="1"/>
  <c r="AA48" i="13" s="1"/>
  <c r="AL42" i="14" a="1"/>
  <c r="AL42" i="14" s="1"/>
  <c r="AM55" i="13" a="1"/>
  <c r="AM55" i="13" s="1"/>
  <c r="BX15" i="14" a="1"/>
  <c r="BX15" i="14" s="1"/>
  <c r="AK42" i="13" a="1"/>
  <c r="AK42" i="13" s="1"/>
  <c r="AX41" i="14" a="1"/>
  <c r="AX41" i="14" s="1"/>
  <c r="BB51" i="13" a="1"/>
  <c r="BB51" i="13" s="1"/>
  <c r="BW48" i="14" a="1"/>
  <c r="BW48" i="14" s="1"/>
  <c r="BB53" i="13" a="1"/>
  <c r="BB53" i="13" s="1"/>
  <c r="AX51" i="14" a="1"/>
  <c r="AX51" i="14" s="1"/>
  <c r="BS56" i="14" a="1"/>
  <c r="BS56" i="14" s="1"/>
  <c r="BZ42" i="14" a="1"/>
  <c r="BZ42" i="14" s="1"/>
  <c r="AP44" i="14" a="1"/>
  <c r="AP44" i="14" s="1"/>
  <c r="AE46" i="14" a="1"/>
  <c r="AE46" i="14" s="1"/>
  <c r="BI11" i="14" a="1"/>
  <c r="BI11" i="14" s="1"/>
  <c r="BS46" i="14" a="1"/>
  <c r="BS46" i="14" s="1"/>
  <c r="CA15" i="14" a="1"/>
  <c r="CA15" i="14" s="1"/>
  <c r="AN45" i="14" a="1"/>
  <c r="AN45" i="14" s="1"/>
  <c r="BM51" i="13" a="1"/>
  <c r="BM51" i="13" s="1"/>
  <c r="BU47" i="14" a="1"/>
  <c r="BU47" i="14" s="1"/>
  <c r="CG50" i="14" a="1"/>
  <c r="CG50" i="14" s="1"/>
  <c r="AX55" i="14" a="1"/>
  <c r="AX55" i="14" s="1"/>
  <c r="S42" i="13" a="1"/>
  <c r="S42" i="13" s="1"/>
  <c r="CG49" i="14" a="1"/>
  <c r="CG49" i="14" s="1"/>
  <c r="AA44" i="14" a="1"/>
  <c r="AA44" i="14" s="1"/>
  <c r="BC34" i="13" a="1"/>
  <c r="BC34" i="13" s="1"/>
  <c r="CB35" i="13" a="1"/>
  <c r="CB35" i="13" s="1"/>
  <c r="P40" i="13" a="1"/>
  <c r="P40" i="13" s="1"/>
  <c r="BC43" i="14" a="1"/>
  <c r="BC43" i="14" s="1"/>
  <c r="AT35" i="14" a="1"/>
  <c r="AT35" i="14" s="1"/>
  <c r="AZ53" i="14" a="1"/>
  <c r="AZ53" i="14" s="1"/>
  <c r="BG56" i="14" a="1"/>
  <c r="BG56" i="14" s="1"/>
  <c r="Q36" i="14" a="1"/>
  <c r="Q36" i="14" s="1"/>
  <c r="AQ43" i="14" a="1"/>
  <c r="AQ43" i="14" s="1"/>
  <c r="BK34" i="14" a="1"/>
  <c r="BK34" i="14" s="1"/>
  <c r="BL52" i="14" a="1"/>
  <c r="BL52" i="14" s="1"/>
  <c r="BR51" i="13" a="1"/>
  <c r="BR51" i="13" s="1"/>
  <c r="BD57" i="13" a="1"/>
  <c r="BD57" i="13" s="1"/>
  <c r="AN39" i="14" a="1"/>
  <c r="AN39" i="14" s="1"/>
  <c r="BL40" i="13" a="1"/>
  <c r="BL40" i="13" s="1"/>
  <c r="N34" i="14" a="1"/>
  <c r="N34" i="14" s="1"/>
  <c r="BE40" i="13" a="1"/>
  <c r="BE40" i="13" s="1"/>
  <c r="AC36" i="13" a="1"/>
  <c r="AC36" i="13" s="1"/>
  <c r="E43" i="14" a="1"/>
  <c r="E43" i="14" s="1"/>
  <c r="BU38" i="14" a="1"/>
  <c r="BU38" i="14" s="1"/>
  <c r="AP44" i="13" a="1"/>
  <c r="AP44" i="13" s="1"/>
  <c r="O44" i="13" a="1"/>
  <c r="O44" i="13" s="1"/>
  <c r="AU49" i="14" a="1"/>
  <c r="AU49" i="14" s="1"/>
  <c r="W15" i="14" a="1"/>
  <c r="W15" i="14" s="1"/>
  <c r="AH37" i="14" a="1"/>
  <c r="AH37" i="14" s="1"/>
  <c r="AN36" i="14" a="1"/>
  <c r="AN36" i="14" s="1"/>
  <c r="AB46" i="14" a="1"/>
  <c r="AB46" i="14" s="1"/>
  <c r="BZ51" i="14" a="1"/>
  <c r="BZ51" i="14" s="1"/>
  <c r="X56" i="13" a="1"/>
  <c r="X56" i="13" s="1"/>
  <c r="BM37" i="14" a="1"/>
  <c r="BM37" i="14" s="1"/>
  <c r="BF37" i="14" a="1"/>
  <c r="BF37" i="14" s="1"/>
  <c r="AU40" i="13" a="1"/>
  <c r="AU40" i="13" s="1"/>
  <c r="CG45" i="13" a="1"/>
  <c r="CG45" i="13" s="1"/>
  <c r="K42" i="13" a="1"/>
  <c r="K42" i="13" s="1"/>
  <c r="U18" i="14" a="1"/>
  <c r="U18" i="14" s="1"/>
  <c r="N57" i="14" a="1"/>
  <c r="N57" i="14" s="1"/>
  <c r="W11" i="13" a="1"/>
  <c r="W11" i="13" s="1"/>
  <c r="Y36" i="14" a="1"/>
  <c r="Y36" i="14" s="1"/>
  <c r="AJ56" i="14" a="1"/>
  <c r="AJ56" i="14" s="1"/>
  <c r="AV49" i="13" a="1"/>
  <c r="AV49" i="13" s="1"/>
  <c r="AA54" i="13" a="1"/>
  <c r="AA54" i="13" s="1"/>
  <c r="Y54" i="14" a="1"/>
  <c r="Y54" i="14" s="1"/>
  <c r="BQ49" i="13" a="1"/>
  <c r="BQ49" i="13" s="1"/>
  <c r="BQ43" i="14" a="1"/>
  <c r="BQ43" i="14" s="1"/>
  <c r="AU40" i="14" a="1"/>
  <c r="AU40" i="14" s="1"/>
  <c r="P42" i="13" a="1"/>
  <c r="P42" i="13" s="1"/>
  <c r="AS38" i="13" a="1"/>
  <c r="AS38" i="13" s="1"/>
  <c r="AV46" i="13" a="1"/>
  <c r="AV46" i="13" s="1"/>
  <c r="BZ37" i="13" a="1"/>
  <c r="BZ37" i="13" s="1"/>
  <c r="CA52" i="14" a="1"/>
  <c r="CA52" i="14" s="1"/>
  <c r="BT55" i="13" a="1"/>
  <c r="BT55" i="13" s="1"/>
  <c r="AW36" i="14" a="1"/>
  <c r="AW36" i="14" s="1"/>
  <c r="CE47" i="13" a="1"/>
  <c r="CE47" i="13" s="1"/>
  <c r="AO50" i="13" a="1"/>
  <c r="AO50" i="13" s="1"/>
  <c r="Y11" i="13" a="1"/>
  <c r="Y11" i="13" s="1"/>
  <c r="BC48" i="14" a="1"/>
  <c r="BC48" i="14" s="1"/>
  <c r="K16" i="14" a="1"/>
  <c r="K16" i="14" s="1"/>
  <c r="Z48" i="14" a="1"/>
  <c r="Z48" i="14" s="1"/>
  <c r="AM40" i="13" a="1"/>
  <c r="AM40" i="13" s="1"/>
  <c r="BT47" i="14" a="1"/>
  <c r="BT47" i="14" s="1"/>
  <c r="BK50" i="13" a="1"/>
  <c r="BK50" i="13" s="1"/>
  <c r="X57" i="13" a="1"/>
  <c r="X57" i="13" s="1"/>
  <c r="AC16" i="14" a="1"/>
  <c r="AC16" i="14" s="1"/>
  <c r="BM50" i="13" a="1"/>
  <c r="BM50" i="13" s="1"/>
  <c r="BH44" i="13" a="1"/>
  <c r="BH44" i="13" s="1"/>
  <c r="O50" i="13" a="1"/>
  <c r="O50" i="13" s="1"/>
  <c r="BT18" i="14" a="1"/>
  <c r="BT18" i="14" s="1"/>
  <c r="AM44" i="13" a="1"/>
  <c r="AM44" i="13" s="1"/>
  <c r="BY11" i="13" a="1"/>
  <c r="BY11" i="13" s="1"/>
  <c r="CH50" i="14" a="1"/>
  <c r="CH50" i="14" s="1"/>
  <c r="AT13" i="14" a="1"/>
  <c r="AT13" i="14" s="1"/>
  <c r="F37" i="14" a="1"/>
  <c r="F37" i="14" s="1"/>
  <c r="AX36" i="13" a="1"/>
  <c r="AX36" i="13" s="1"/>
  <c r="L18" i="14" a="1"/>
  <c r="L18" i="14" s="1"/>
  <c r="J39" i="13" a="1"/>
  <c r="J39" i="13" s="1"/>
  <c r="BU52" i="13" a="1"/>
  <c r="BU52" i="13" s="1"/>
  <c r="CG11" i="13" a="1"/>
  <c r="CG11" i="13" s="1"/>
  <c r="N35" i="13" a="1"/>
  <c r="N35" i="13" s="1"/>
  <c r="BS49" i="14" a="1"/>
  <c r="BS49" i="14" s="1"/>
  <c r="BJ51" i="13" a="1"/>
  <c r="BJ51" i="13" s="1"/>
  <c r="AW57" i="14" a="1"/>
  <c r="AW57" i="14" s="1"/>
  <c r="BR34" i="13" a="1"/>
  <c r="BR34" i="13" s="1"/>
  <c r="BC39" i="14" a="1"/>
  <c r="BC39" i="14" s="1"/>
  <c r="AL49" i="14" a="1"/>
  <c r="AL49" i="14" s="1"/>
  <c r="AZ41" i="13" a="1"/>
  <c r="AZ41" i="13" s="1"/>
  <c r="AP38" i="13" a="1"/>
  <c r="AP38" i="13" s="1"/>
  <c r="CF51" i="13" a="1"/>
  <c r="CF51" i="13" s="1"/>
  <c r="BO45" i="13" a="1"/>
  <c r="BO45" i="13" s="1"/>
  <c r="T48" i="13" a="1"/>
  <c r="T48" i="13" s="1"/>
  <c r="BT38" i="14" a="1"/>
  <c r="BT38" i="14" s="1"/>
  <c r="BB45" i="14" a="1"/>
  <c r="BB45" i="14" s="1"/>
  <c r="AG43" i="14" a="1"/>
  <c r="AG43" i="14" s="1"/>
  <c r="BP38" i="13" a="1"/>
  <c r="BP38" i="13" s="1"/>
  <c r="AI48" i="14" a="1"/>
  <c r="AI48" i="14" s="1"/>
  <c r="AL54" i="13" a="1"/>
  <c r="AL54" i="13" s="1"/>
  <c r="O39" i="13" a="1"/>
  <c r="O39" i="13" s="1"/>
  <c r="BK45" i="14" a="1"/>
  <c r="BK45" i="14" s="1"/>
  <c r="AR50" i="14" a="1"/>
  <c r="AR50" i="14" s="1"/>
  <c r="BL45" i="14" a="1"/>
  <c r="BL45" i="14" s="1"/>
  <c r="CA40" i="13" a="1"/>
  <c r="CA40" i="13" s="1"/>
  <c r="X51" i="14" a="1"/>
  <c r="X51" i="14" s="1"/>
  <c r="W43" i="14" a="1"/>
  <c r="W43" i="14" s="1"/>
  <c r="BJ41" i="14" a="1"/>
  <c r="BJ41" i="14" s="1"/>
  <c r="AB16" i="11" a="1"/>
  <c r="AB16" i="11" s="1"/>
  <c r="AD42" i="14" a="1"/>
  <c r="AD42" i="14" s="1"/>
  <c r="BG39" i="14" a="1"/>
  <c r="BG39" i="14" s="1"/>
  <c r="AY55" i="14" a="1"/>
  <c r="AY55" i="14" s="1"/>
  <c r="AA47" i="11" a="1"/>
  <c r="AA47" i="11" s="1"/>
  <c r="BA55" i="14" a="1"/>
  <c r="BA55" i="14" s="1"/>
  <c r="CE40" i="14" a="1"/>
  <c r="CE40" i="14" s="1"/>
  <c r="BH17" i="14" a="1"/>
  <c r="BH17" i="14" s="1"/>
  <c r="CE15" i="14" a="1"/>
  <c r="CE15" i="14" s="1"/>
  <c r="BM37" i="13" a="1"/>
  <c r="BM37" i="13" s="1"/>
  <c r="BB34" i="13" a="1"/>
  <c r="BB34" i="13" s="1"/>
  <c r="BN54" i="13" a="1"/>
  <c r="BN54" i="13" s="1"/>
  <c r="AZ42" i="13" a="1"/>
  <c r="AZ42" i="13" s="1"/>
  <c r="AG40" i="14" a="1"/>
  <c r="AG40" i="14" s="1"/>
  <c r="AL46" i="13" a="1"/>
  <c r="AL46" i="13" s="1"/>
  <c r="AK54" i="14" a="1"/>
  <c r="AK54" i="14" s="1"/>
  <c r="R45" i="14" a="1"/>
  <c r="R45" i="14" s="1"/>
  <c r="G34" i="14" a="1"/>
  <c r="G34" i="14" s="1"/>
  <c r="AW35" i="14" a="1"/>
  <c r="AW35" i="14" s="1"/>
  <c r="AR36" i="14" a="1"/>
  <c r="AR36" i="14" s="1"/>
  <c r="Q52" i="13" a="1"/>
  <c r="Q52" i="13" s="1"/>
  <c r="AH48" i="14" a="1"/>
  <c r="AH48" i="14" s="1"/>
  <c r="AT55" i="14" a="1"/>
  <c r="AT55" i="14" s="1"/>
  <c r="BL37" i="14" a="1"/>
  <c r="BL37" i="14" s="1"/>
  <c r="CH49" i="14" a="1"/>
  <c r="CH49" i="14" s="1"/>
  <c r="BQ51" i="14" a="1"/>
  <c r="BQ51" i="14" s="1"/>
  <c r="E40" i="14" a="1"/>
  <c r="E40" i="14" s="1"/>
  <c r="BQ44" i="14" a="1"/>
  <c r="BQ44" i="14" s="1"/>
  <c r="CE36" i="13" a="1"/>
  <c r="CE36" i="13" s="1"/>
  <c r="BN48" i="14" a="1"/>
  <c r="BN48" i="14" s="1"/>
  <c r="T36" i="14" a="1"/>
  <c r="T36" i="14" s="1"/>
  <c r="BY49" i="14" a="1"/>
  <c r="BY49" i="14" s="1"/>
  <c r="Q51" i="14" a="1"/>
  <c r="Q51" i="14" s="1"/>
  <c r="I35" i="13" a="1"/>
  <c r="I35" i="13" s="1"/>
  <c r="CA55" i="13" a="1"/>
  <c r="CA55" i="13" s="1"/>
  <c r="AA56" i="13" a="1"/>
  <c r="AA56" i="13" s="1"/>
  <c r="CH37" i="14" a="1"/>
  <c r="CH37" i="14" s="1"/>
  <c r="AF54" i="14" a="1"/>
  <c r="AF54" i="14" s="1"/>
  <c r="BY17" i="14" a="1"/>
  <c r="BY17" i="14" s="1"/>
  <c r="BD55" i="13" a="1"/>
  <c r="BD55" i="13" s="1"/>
  <c r="BH55" i="13" a="1"/>
  <c r="BH55" i="13" s="1"/>
  <c r="AA37" i="14" a="1"/>
  <c r="AA37" i="14" s="1"/>
  <c r="BU37" i="13" a="1"/>
  <c r="BU37" i="13" s="1"/>
  <c r="I49" i="13" a="1"/>
  <c r="I49" i="13" s="1"/>
  <c r="BO57" i="13" a="1"/>
  <c r="BO57" i="13" s="1"/>
  <c r="W55" i="14" a="1"/>
  <c r="W55" i="14" s="1"/>
  <c r="BL54" i="13" a="1"/>
  <c r="BL54" i="13" s="1"/>
  <c r="AZ41" i="14" a="1"/>
  <c r="AZ41" i="14" s="1"/>
  <c r="AZ44" i="14" a="1"/>
  <c r="AZ44" i="14" s="1"/>
  <c r="AB50" i="14" a="1"/>
  <c r="AB50" i="14" s="1"/>
  <c r="BI53" i="14" a="1"/>
  <c r="BI53" i="14" s="1"/>
  <c r="J35" i="13" a="1"/>
  <c r="J35" i="13" s="1"/>
  <c r="BP33" i="13" a="1"/>
  <c r="BP33" i="13" s="1"/>
  <c r="BU54" i="14" a="1"/>
  <c r="BU54" i="14" s="1"/>
  <c r="AR52" i="13" a="1"/>
  <c r="AR52" i="13" s="1"/>
  <c r="AH56" i="13" a="1"/>
  <c r="AH56" i="13" s="1"/>
  <c r="U53" i="13" a="1"/>
  <c r="U53" i="13" s="1"/>
  <c r="BV46" i="14" a="1"/>
  <c r="BV46" i="14" s="1"/>
  <c r="CD33" i="14" a="1"/>
  <c r="CD33" i="14" s="1"/>
  <c r="BF47" i="13" a="1"/>
  <c r="BF47" i="13" s="1"/>
  <c r="BA55" i="13" a="1"/>
  <c r="BA55" i="13" s="1"/>
  <c r="BU38" i="13" a="1"/>
  <c r="BU38" i="13" s="1"/>
  <c r="AG57" i="14" a="1"/>
  <c r="AG57" i="14" s="1"/>
  <c r="BS37" i="13" a="1"/>
  <c r="BS37" i="13" s="1"/>
  <c r="BR17" i="13" a="1"/>
  <c r="BR17" i="13" s="1"/>
  <c r="AN51" i="14" a="1"/>
  <c r="AN51" i="14" s="1"/>
  <c r="H40" i="13" a="1"/>
  <c r="H40" i="13" s="1"/>
  <c r="BK42" i="13" a="1"/>
  <c r="BK42" i="13" s="1"/>
  <c r="BQ55" i="14" a="1"/>
  <c r="BQ55" i="14" s="1"/>
  <c r="V56" i="14" a="1"/>
  <c r="V56" i="14" s="1"/>
  <c r="W40" i="13" a="1"/>
  <c r="W40" i="13" s="1"/>
  <c r="Z45" i="13" a="1"/>
  <c r="Z45" i="13" s="1"/>
  <c r="BI52" i="14" a="1"/>
  <c r="BI52" i="14" s="1"/>
  <c r="BS41" i="13" a="1"/>
  <c r="BS41" i="13" s="1"/>
  <c r="CC17" i="14" a="1"/>
  <c r="CC17" i="14" s="1"/>
  <c r="CD55" i="13" a="1"/>
  <c r="CD55" i="13" s="1"/>
  <c r="BJ34" i="13" a="1"/>
  <c r="BJ34" i="13" s="1"/>
  <c r="CB42" i="14" a="1"/>
  <c r="CB42" i="14" s="1"/>
  <c r="J36" i="13" a="1"/>
  <c r="J36" i="13" s="1"/>
  <c r="BH52" i="14" a="1"/>
  <c r="BH52" i="14" s="1"/>
  <c r="U42" i="14" a="1"/>
  <c r="U42" i="14" s="1"/>
  <c r="AJ42" i="13" a="1"/>
  <c r="AJ42" i="13" s="1"/>
  <c r="Y45" i="14" a="1"/>
  <c r="Y45" i="14" s="1"/>
  <c r="N16" i="12" a="1"/>
  <c r="N16" i="12" s="1"/>
  <c r="W35" i="14" a="1"/>
  <c r="W35" i="14" s="1"/>
  <c r="CH18" i="11" a="1"/>
  <c r="CH18" i="11" s="1"/>
  <c r="B10" i="15" s="1"/>
  <c r="D10" i="15" s="1"/>
  <c r="BV35" i="14" a="1"/>
  <c r="BV35" i="14" s="1"/>
  <c r="BU33" i="14" a="1"/>
  <c r="BU33" i="14" s="1"/>
  <c r="AK47" i="11" a="1"/>
  <c r="AK47" i="11" s="1"/>
  <c r="AC47" i="11" a="1"/>
  <c r="AC47" i="11" s="1"/>
  <c r="G44" i="14" a="1"/>
  <c r="G44" i="14" s="1"/>
  <c r="AK50" i="13" a="1"/>
  <c r="AK50" i="13" s="1"/>
  <c r="AA51" i="13" a="1"/>
  <c r="AA51" i="13" s="1"/>
  <c r="BR35" i="13" a="1"/>
  <c r="BR35" i="13" s="1"/>
  <c r="AS48" i="14" a="1"/>
  <c r="AS48" i="14" s="1"/>
  <c r="AP47" i="14" a="1"/>
  <c r="AP47" i="14" s="1"/>
  <c r="M52" i="14" a="1"/>
  <c r="M52" i="14" s="1"/>
  <c r="AV48" i="14" a="1"/>
  <c r="AV48" i="14" s="1"/>
  <c r="BB33" i="14" a="1"/>
  <c r="BB33" i="14" s="1"/>
  <c r="P39" i="13" a="1"/>
  <c r="P39" i="13" s="1"/>
  <c r="AY56" i="14" a="1"/>
  <c r="AY56" i="14" s="1"/>
  <c r="AO38" i="14" a="1"/>
  <c r="AO38" i="14" s="1"/>
  <c r="H51" i="13" a="1"/>
  <c r="H51" i="13" s="1"/>
  <c r="BJ57" i="13" a="1"/>
  <c r="BJ57" i="13" s="1"/>
  <c r="AW13" i="14" a="1"/>
  <c r="AW13" i="14" s="1"/>
  <c r="AW50" i="14" a="1"/>
  <c r="AW50" i="14" s="1"/>
  <c r="AR51" i="14" a="1"/>
  <c r="AR51" i="14" s="1"/>
  <c r="CD43" i="14" a="1"/>
  <c r="CD43" i="14" s="1"/>
  <c r="O17" i="14" a="1"/>
  <c r="O17" i="14" s="1"/>
  <c r="AD43" i="14" a="1"/>
  <c r="AD43" i="14" s="1"/>
  <c r="BM41" i="14" a="1"/>
  <c r="BM41" i="14" s="1"/>
  <c r="BY56" i="13" a="1"/>
  <c r="BY56" i="13" s="1"/>
  <c r="AV36" i="14" a="1"/>
  <c r="AV36" i="14" s="1"/>
  <c r="AS55" i="14" a="1"/>
  <c r="AS55" i="14" s="1"/>
  <c r="CB53" i="14" a="1"/>
  <c r="CB53" i="14" s="1"/>
  <c r="AK56" i="13" a="1"/>
  <c r="AK56" i="13" s="1"/>
  <c r="AA41" i="14" a="1"/>
  <c r="AA41" i="14" s="1"/>
  <c r="P41" i="14" a="1"/>
  <c r="P41" i="14" s="1"/>
  <c r="CA50" i="14" a="1"/>
  <c r="CA50" i="14" s="1"/>
  <c r="AT47" i="14" a="1"/>
  <c r="AT47" i="14" s="1"/>
  <c r="BA46" i="13" a="1"/>
  <c r="BA46" i="13" s="1"/>
  <c r="K56" i="13" a="1"/>
  <c r="K56" i="13" s="1"/>
  <c r="AN47" i="14" a="1"/>
  <c r="AN47" i="14" s="1"/>
  <c r="BM15" i="14" a="1"/>
  <c r="BM15" i="14" s="1"/>
  <c r="F47" i="14" a="1"/>
  <c r="F47" i="14" s="1"/>
  <c r="W46" i="13" a="1"/>
  <c r="W46" i="13" s="1"/>
  <c r="BU55" i="13" a="1"/>
  <c r="BU55" i="13" s="1"/>
  <c r="AA38" i="14" a="1"/>
  <c r="AA38" i="14" s="1"/>
  <c r="AN41" i="13" a="1"/>
  <c r="AN41" i="13" s="1"/>
  <c r="R47" i="13" a="1"/>
  <c r="R47" i="13" s="1"/>
  <c r="J39" i="14" a="1"/>
  <c r="J39" i="14" s="1"/>
  <c r="V46" i="13" a="1"/>
  <c r="V46" i="13" s="1"/>
  <c r="CB57" i="14" a="1"/>
  <c r="CB57" i="14" s="1"/>
  <c r="CC33" i="14" a="1"/>
  <c r="CC33" i="14" s="1"/>
  <c r="AG35" i="14" a="1"/>
  <c r="AG35" i="14" s="1"/>
  <c r="Q37" i="14" a="1"/>
  <c r="Q37" i="14" s="1"/>
  <c r="W45" i="14" a="1"/>
  <c r="W45" i="14" s="1"/>
  <c r="AC52" i="14" a="1"/>
  <c r="AC52" i="14" s="1"/>
  <c r="U38" i="14" a="1"/>
  <c r="U38" i="14" s="1"/>
  <c r="CE40" i="13" a="1"/>
  <c r="CE40" i="13" s="1"/>
  <c r="G47" i="13" a="1"/>
  <c r="G47" i="13" s="1"/>
  <c r="Q43" i="13" a="1"/>
  <c r="Q43" i="13" s="1"/>
  <c r="AE40" i="14" a="1"/>
  <c r="AE40" i="14" s="1"/>
  <c r="BM49" i="13" a="1"/>
  <c r="BM49" i="13" s="1"/>
  <c r="BQ38" i="13" a="1"/>
  <c r="BQ38" i="13" s="1"/>
  <c r="AM45" i="13" a="1"/>
  <c r="AM45" i="13" s="1"/>
  <c r="BS36" i="14" a="1"/>
  <c r="BS36" i="14" s="1"/>
  <c r="H42" i="14" a="1"/>
  <c r="H42" i="14" s="1"/>
  <c r="J55" i="14" a="1"/>
  <c r="J55" i="14" s="1"/>
  <c r="BN50" i="14" a="1"/>
  <c r="BN50" i="14" s="1"/>
  <c r="BP47" i="14" a="1"/>
  <c r="BP47" i="14" s="1"/>
  <c r="N45" i="13" a="1"/>
  <c r="N45" i="13" s="1"/>
  <c r="AV51" i="13" a="1"/>
  <c r="AV51" i="13" s="1"/>
  <c r="CF53" i="14" a="1"/>
  <c r="CF53" i="14" s="1"/>
  <c r="Q57" i="13" a="1"/>
  <c r="Q57" i="13" s="1"/>
  <c r="CH56" i="14" a="1"/>
  <c r="CH56" i="14" s="1"/>
  <c r="BI35" i="13" a="1"/>
  <c r="BI35" i="13" s="1"/>
  <c r="AQ36" i="14" a="1"/>
  <c r="AQ36" i="14" s="1"/>
  <c r="AL11" i="13" a="1"/>
  <c r="AL11" i="13" s="1"/>
  <c r="BO49" i="13" a="1"/>
  <c r="BO49" i="13" s="1"/>
  <c r="T43" i="13" a="1"/>
  <c r="T43" i="13" s="1"/>
  <c r="Y47" i="14" a="1"/>
  <c r="Y47" i="14" s="1"/>
  <c r="S33" i="14" a="1"/>
  <c r="S33" i="14" s="1"/>
  <c r="CG35" i="12" a="1"/>
  <c r="CG35" i="12" s="1"/>
  <c r="AR42" i="13" a="1"/>
  <c r="AR42" i="13" s="1"/>
  <c r="AO35" i="12" a="1"/>
  <c r="AO35" i="12" s="1"/>
  <c r="CD54" i="13" a="1"/>
  <c r="CD54" i="13" s="1"/>
  <c r="R50" i="14" a="1"/>
  <c r="R50" i="14" s="1"/>
  <c r="AJ18" i="11" a="1"/>
  <c r="AJ18" i="11" s="1"/>
  <c r="AW45" i="11" a="1"/>
  <c r="AW45" i="11" s="1"/>
  <c r="BK53" i="14" a="1"/>
  <c r="BK53" i="14" s="1"/>
  <c r="AB44" i="13" a="1"/>
  <c r="AB44" i="13" s="1"/>
  <c r="Z43" i="13" a="1"/>
  <c r="Z43" i="13" s="1"/>
  <c r="AE57" i="14" a="1"/>
  <c r="AE57" i="14" s="1"/>
  <c r="BC41" i="14" a="1"/>
  <c r="BC41" i="14" s="1"/>
  <c r="AD36" i="14" a="1"/>
  <c r="AD36" i="14" s="1"/>
  <c r="BT54" i="14" a="1"/>
  <c r="BT54" i="14" s="1"/>
  <c r="P40" i="14" a="1"/>
  <c r="P40" i="14" s="1"/>
  <c r="CB53" i="13" a="1"/>
  <c r="CB53" i="13" s="1"/>
  <c r="L11" i="13" a="1"/>
  <c r="L11" i="13" s="1"/>
  <c r="AP54" i="14" a="1"/>
  <c r="AP54" i="14" s="1"/>
  <c r="Q15" i="14" a="1"/>
  <c r="Q15" i="14" s="1"/>
  <c r="F42" i="13" a="1"/>
  <c r="F42" i="13" s="1"/>
  <c r="CD51" i="13" a="1"/>
  <c r="CD51" i="13" s="1"/>
  <c r="AJ51" i="13" a="1"/>
  <c r="AJ51" i="13" s="1"/>
  <c r="H44" i="14" a="1"/>
  <c r="H44" i="14" s="1"/>
  <c r="AY52" i="14" a="1"/>
  <c r="AY52" i="14" s="1"/>
  <c r="CF37" i="14" a="1"/>
  <c r="CF37" i="14" s="1"/>
  <c r="AJ55" i="13" a="1"/>
  <c r="AJ55" i="13" s="1"/>
  <c r="BD48" i="14" a="1"/>
  <c r="BD48" i="14" s="1"/>
  <c r="AN57" i="13" a="1"/>
  <c r="AN57" i="13" s="1"/>
  <c r="O48" i="13" a="1"/>
  <c r="O48" i="13" s="1"/>
  <c r="E57" i="13" a="1"/>
  <c r="E57" i="13" s="1"/>
  <c r="L44" i="14" a="1"/>
  <c r="L44" i="14" s="1"/>
  <c r="BO56" i="14" a="1"/>
  <c r="BO56" i="14" s="1"/>
  <c r="BC47" i="14" a="1"/>
  <c r="BC47" i="14" s="1"/>
  <c r="AT34" i="14" a="1"/>
  <c r="AT34" i="14" s="1"/>
  <c r="AD34" i="14" a="1"/>
  <c r="AD34" i="14" s="1"/>
  <c r="T42" i="14" a="1"/>
  <c r="T42" i="14" s="1"/>
  <c r="BK44" i="14" a="1"/>
  <c r="BK44" i="14" s="1"/>
  <c r="Z38" i="13" a="1"/>
  <c r="Z38" i="13" s="1"/>
  <c r="K46" i="13" a="1"/>
  <c r="K46" i="13" s="1"/>
  <c r="K56" i="14" a="1"/>
  <c r="K56" i="14" s="1"/>
  <c r="N16" i="14" a="1"/>
  <c r="N16" i="14" s="1"/>
  <c r="AY44" i="14" a="1"/>
  <c r="AY44" i="14" s="1"/>
  <c r="AX37" i="13" a="1"/>
  <c r="AX37" i="13" s="1"/>
  <c r="BW45" i="13" a="1"/>
  <c r="BW45" i="13" s="1"/>
  <c r="AW54" i="13" a="1"/>
  <c r="AW54" i="13" s="1"/>
  <c r="AX11" i="13" a="1"/>
  <c r="AX11" i="13" s="1"/>
  <c r="AM37" i="13" a="1"/>
  <c r="AM37" i="13" s="1"/>
  <c r="BX57" i="13" a="1"/>
  <c r="BX57" i="13" s="1"/>
  <c r="N36" i="13" a="1"/>
  <c r="N36" i="13" s="1"/>
  <c r="R43" i="14" a="1"/>
  <c r="R43" i="14" s="1"/>
  <c r="BM54" i="13" a="1"/>
  <c r="BM54" i="13" s="1"/>
  <c r="AP54" i="13" a="1"/>
  <c r="AP54" i="13" s="1"/>
  <c r="BI46" i="13" a="1"/>
  <c r="BI46" i="13" s="1"/>
  <c r="K36" i="14" a="1"/>
  <c r="K36" i="14" s="1"/>
  <c r="AQ38" i="14" a="1"/>
  <c r="AQ38" i="14" s="1"/>
  <c r="AJ39" i="13" a="1"/>
  <c r="AJ39" i="13" s="1"/>
  <c r="E36" i="13" a="1"/>
  <c r="E36" i="13" s="1"/>
  <c r="AU38" i="13" a="1"/>
  <c r="AU38" i="13" s="1"/>
  <c r="AP33" i="13" a="1"/>
  <c r="AP33" i="13" s="1"/>
  <c r="BB15" i="14" a="1"/>
  <c r="BB15" i="14" s="1"/>
  <c r="M38" i="13" a="1"/>
  <c r="M38" i="13" s="1"/>
  <c r="CF55" i="14" a="1"/>
  <c r="CF55" i="14" s="1"/>
  <c r="AK34" i="13" a="1"/>
  <c r="AK34" i="13" s="1"/>
  <c r="T56" i="14" a="1"/>
  <c r="T56" i="14" s="1"/>
  <c r="AI18" i="14" a="1"/>
  <c r="AI18" i="14" s="1"/>
  <c r="BQ57" i="14" a="1"/>
  <c r="BQ57" i="14" s="1"/>
  <c r="BY52" i="14" a="1"/>
  <c r="BY52" i="14" s="1"/>
  <c r="BJ37" i="14" a="1"/>
  <c r="BJ37" i="14" s="1"/>
  <c r="E43" i="13" a="1"/>
  <c r="E43" i="13" s="1"/>
  <c r="BT33" i="14" a="1"/>
  <c r="BT33" i="14" s="1"/>
  <c r="AZ37" i="14" a="1"/>
  <c r="AZ37" i="14" s="1"/>
  <c r="AO37" i="13" a="1"/>
  <c r="AO37" i="13" s="1"/>
  <c r="BS40" i="14" a="1"/>
  <c r="BS40" i="14" s="1"/>
  <c r="AU53" i="14" a="1"/>
  <c r="AU53" i="14" s="1"/>
  <c r="BS47" i="14" a="1"/>
  <c r="BS47" i="14" s="1"/>
  <c r="G54" i="14" a="1"/>
  <c r="G54" i="14" s="1"/>
  <c r="BR39" i="13" a="1"/>
  <c r="BR39" i="13" s="1"/>
  <c r="BX57" i="14" a="1"/>
  <c r="BX57" i="14" s="1"/>
  <c r="BH35" i="14" a="1"/>
  <c r="BH35" i="14" s="1"/>
  <c r="AQ51" i="13" a="1"/>
  <c r="AQ51" i="13" s="1"/>
  <c r="AD35" i="14" a="1"/>
  <c r="AD35" i="14" s="1"/>
  <c r="AP13" i="14" a="1"/>
  <c r="AP13" i="14" s="1"/>
  <c r="P37" i="14" a="1"/>
  <c r="P37" i="14" s="1"/>
  <c r="L13" i="14" a="1"/>
  <c r="L13" i="14" s="1"/>
  <c r="BL47" i="14" a="1"/>
  <c r="BL47" i="14" s="1"/>
  <c r="M43" i="14" a="1"/>
  <c r="M43" i="14" s="1"/>
  <c r="BR49" i="13" a="1"/>
  <c r="BR49" i="13" s="1"/>
  <c r="AO53" i="14" a="1"/>
  <c r="AO53" i="14" s="1"/>
  <c r="P39" i="14" a="1"/>
  <c r="P39" i="14" s="1"/>
  <c r="F15" i="14" a="1"/>
  <c r="F15" i="14" s="1"/>
  <c r="AO33" i="14" a="1"/>
  <c r="AO33" i="14" s="1"/>
  <c r="AD45" i="13" a="1"/>
  <c r="AD45" i="13" s="1"/>
  <c r="BS44" i="14" a="1"/>
  <c r="BS44" i="14" s="1"/>
  <c r="AC39" i="13" a="1"/>
  <c r="AC39" i="13" s="1"/>
  <c r="AE35" i="13" a="1"/>
  <c r="AE35" i="13" s="1"/>
  <c r="V54" i="14" a="1"/>
  <c r="V54" i="14" s="1"/>
  <c r="BV34" i="13" a="1"/>
  <c r="BV34" i="13" s="1"/>
  <c r="AB18" i="13" a="1"/>
  <c r="AB18" i="13" s="1"/>
  <c r="BA51" i="14" a="1"/>
  <c r="BA51" i="14" s="1"/>
  <c r="L15" i="14" a="1"/>
  <c r="L15" i="14" s="1"/>
  <c r="CC48" i="13" a="1"/>
  <c r="CC48" i="13" s="1"/>
  <c r="G44" i="13" a="1"/>
  <c r="G44" i="13" s="1"/>
  <c r="BO15" i="14" a="1"/>
  <c r="BO15" i="14" s="1"/>
  <c r="S54" i="13" a="1"/>
  <c r="S54" i="13" s="1"/>
  <c r="AU36" i="13" a="1"/>
  <c r="AU36" i="13" s="1"/>
  <c r="BJ39" i="13" a="1"/>
  <c r="BJ39" i="13" s="1"/>
  <c r="CE50" i="13" a="1"/>
  <c r="CE50" i="13" s="1"/>
  <c r="BN36" i="14" a="1"/>
  <c r="BN36" i="14" s="1"/>
  <c r="AF36" i="13" a="1"/>
  <c r="AF36" i="13" s="1"/>
  <c r="BL17" i="14" a="1"/>
  <c r="BL17" i="14" s="1"/>
  <c r="BM38" i="13" a="1"/>
  <c r="BM38" i="13" s="1"/>
  <c r="AV45" i="13" a="1"/>
  <c r="AV45" i="13" s="1"/>
  <c r="BZ35" i="13" a="1"/>
  <c r="BZ35" i="13" s="1"/>
  <c r="Z17" i="14" a="1"/>
  <c r="Z17" i="14" s="1"/>
  <c r="AG38" i="13" a="1"/>
  <c r="AG38" i="13" s="1"/>
  <c r="G52" i="13" a="1"/>
  <c r="G52" i="13" s="1"/>
  <c r="AJ48" i="14" a="1"/>
  <c r="AJ48" i="14" s="1"/>
  <c r="T13" i="13" a="1"/>
  <c r="T13" i="13" s="1"/>
  <c r="AS55" i="13" a="1"/>
  <c r="AS55" i="13" s="1"/>
  <c r="BP36" i="14" a="1"/>
  <c r="BP36" i="14" s="1"/>
  <c r="CD48" i="14" a="1"/>
  <c r="CD48" i="14" s="1"/>
  <c r="AS17" i="14" a="1"/>
  <c r="AS17" i="14" s="1"/>
  <c r="AB51" i="13" a="1"/>
  <c r="AB51" i="13" s="1"/>
  <c r="AG39" i="14" a="1"/>
  <c r="AG39" i="14" s="1"/>
  <c r="BB48" i="13" a="1"/>
  <c r="BB48" i="13" s="1"/>
  <c r="AI54" i="14" a="1"/>
  <c r="AI54" i="14" s="1"/>
  <c r="AL40" i="14" a="1"/>
  <c r="AL40" i="14" s="1"/>
  <c r="BR13" i="14" a="1"/>
  <c r="BR13" i="14" s="1"/>
  <c r="BM41" i="13" a="1"/>
  <c r="BM41" i="13" s="1"/>
  <c r="Q41" i="13" a="1"/>
  <c r="Q41" i="13" s="1"/>
  <c r="Q35" i="13" a="1"/>
  <c r="Q35" i="13" s="1"/>
  <c r="M15" i="14" a="1"/>
  <c r="M15" i="14" s="1"/>
  <c r="F44" i="14" a="1"/>
  <c r="F44" i="14" s="1"/>
  <c r="AU33" i="14" a="1"/>
  <c r="AU33" i="14" s="1"/>
  <c r="Z39" i="13" a="1"/>
  <c r="Z39" i="13" s="1"/>
  <c r="AW40" i="13" a="1"/>
  <c r="AW40" i="13" s="1"/>
  <c r="BD34" i="14" a="1"/>
  <c r="BD34" i="14" s="1"/>
  <c r="AS46" i="14" a="1"/>
  <c r="AS46" i="14" s="1"/>
  <c r="W42" i="13" a="1"/>
  <c r="W42" i="13" s="1"/>
  <c r="AW39" i="14" a="1"/>
  <c r="AW39" i="14" s="1"/>
  <c r="BZ16" i="14" a="1"/>
  <c r="BZ16" i="14" s="1"/>
  <c r="AT45" i="13" a="1"/>
  <c r="AT45" i="13" s="1"/>
  <c r="BC11" i="13" a="1"/>
  <c r="BC11" i="13" s="1"/>
  <c r="V37" i="14" a="1"/>
  <c r="V37" i="14" s="1"/>
  <c r="Z57" i="13" a="1"/>
  <c r="Z57" i="13" s="1"/>
  <c r="AW40" i="14" a="1"/>
  <c r="AW40" i="14" s="1"/>
  <c r="BA45" i="13" a="1"/>
  <c r="BA45" i="13" s="1"/>
  <c r="I18" i="14" a="1"/>
  <c r="I18" i="14" s="1"/>
  <c r="BP48" i="13" a="1"/>
  <c r="BP48" i="13" s="1"/>
  <c r="AJ13" i="13" a="1"/>
  <c r="AJ13" i="13" s="1"/>
  <c r="BE41" i="13" a="1"/>
  <c r="BE41" i="13" s="1"/>
  <c r="AF57" i="13" a="1"/>
  <c r="AF57" i="13" s="1"/>
  <c r="I33" i="13" a="1"/>
  <c r="I33" i="13" s="1"/>
  <c r="BI13" i="13" a="1"/>
  <c r="BI13" i="13" s="1"/>
  <c r="BG35" i="14" a="1"/>
  <c r="BG35" i="14" s="1"/>
  <c r="CE39" i="14" a="1"/>
  <c r="CE39" i="14" s="1"/>
  <c r="BV37" i="13" a="1"/>
  <c r="BV37" i="13" s="1"/>
  <c r="O37" i="13" a="1"/>
  <c r="O37" i="13" s="1"/>
  <c r="BG18" i="14" a="1"/>
  <c r="BG18" i="14" s="1"/>
  <c r="Z41" i="14" a="1"/>
  <c r="Z41" i="14" s="1"/>
  <c r="CD42" i="11" a="1"/>
  <c r="CD42" i="11" s="1"/>
  <c r="BD34" i="13" a="1"/>
  <c r="BD34" i="13" s="1"/>
  <c r="BN35" i="12" a="1"/>
  <c r="BN35" i="12" s="1"/>
  <c r="BZ57" i="14" a="1"/>
  <c r="BZ57" i="14" s="1"/>
  <c r="AS50" i="14" a="1"/>
  <c r="AS50" i="14" s="1"/>
  <c r="AX45" i="11" a="1"/>
  <c r="AX45" i="11" s="1"/>
  <c r="CC45" i="11" a="1"/>
  <c r="CC45" i="11" s="1"/>
  <c r="AZ52" i="13" a="1"/>
  <c r="AZ52" i="13" s="1"/>
  <c r="AZ35" i="13" a="1"/>
  <c r="AZ35" i="13" s="1"/>
  <c r="BU34" i="13" a="1"/>
  <c r="BU34" i="13" s="1"/>
  <c r="AF45" i="14" a="1"/>
  <c r="AF45" i="14" s="1"/>
  <c r="AX18" i="14" a="1"/>
  <c r="AX18" i="14" s="1"/>
  <c r="BH54" i="13" a="1"/>
  <c r="BH54" i="13" s="1"/>
  <c r="BY56" i="14" a="1"/>
  <c r="BY56" i="14" s="1"/>
  <c r="I33" i="14" a="1"/>
  <c r="I33" i="14" s="1"/>
  <c r="BH46" i="13" a="1"/>
  <c r="BH46" i="13" s="1"/>
  <c r="U45" i="14" a="1"/>
  <c r="U45" i="14" s="1"/>
  <c r="W42" i="14" a="1"/>
  <c r="W42" i="14" s="1"/>
  <c r="AE50" i="13" a="1"/>
  <c r="AE50" i="13" s="1"/>
  <c r="M34" i="13" a="1"/>
  <c r="M34" i="13" s="1"/>
  <c r="W45" i="13" a="1"/>
  <c r="W45" i="13" s="1"/>
  <c r="BN43" i="13" a="1"/>
  <c r="BN43" i="13" s="1"/>
  <c r="CB49" i="14" a="1"/>
  <c r="CB49" i="14" s="1"/>
  <c r="BG53" i="14" a="1"/>
  <c r="BG53" i="14" s="1"/>
  <c r="BL57" i="13" a="1"/>
  <c r="BL57" i="13" s="1"/>
  <c r="K49" i="13" a="1"/>
  <c r="K49" i="13" s="1"/>
  <c r="AJ39" i="14" a="1"/>
  <c r="AJ39" i="14" s="1"/>
  <c r="BI48" i="13" a="1"/>
  <c r="BI48" i="13" s="1"/>
  <c r="K40" i="13" a="1"/>
  <c r="K40" i="13" s="1"/>
  <c r="BD56" i="14" a="1"/>
  <c r="BD56" i="14" s="1"/>
  <c r="Z38" i="14" a="1"/>
  <c r="Z38" i="14" s="1"/>
  <c r="BJ46" i="14" a="1"/>
  <c r="BJ46" i="14" s="1"/>
  <c r="AY39" i="14" a="1"/>
  <c r="AY39" i="14" s="1"/>
  <c r="P57" i="13" a="1"/>
  <c r="P57" i="13" s="1"/>
  <c r="BF54" i="13" a="1"/>
  <c r="BF54" i="13" s="1"/>
  <c r="S36" i="14" a="1"/>
  <c r="S36" i="14" s="1"/>
  <c r="W57" i="13" a="1"/>
  <c r="W57" i="13" s="1"/>
  <c r="BN47" i="14" a="1"/>
  <c r="BN47" i="14" s="1"/>
  <c r="AY36" i="13" a="1"/>
  <c r="AY36" i="13" s="1"/>
  <c r="CD36" i="14" a="1"/>
  <c r="CD36" i="14" s="1"/>
  <c r="AI13" i="14" a="1"/>
  <c r="AI13" i="14" s="1"/>
  <c r="CE56" i="13" a="1"/>
  <c r="CE56" i="13" s="1"/>
  <c r="BQ46" i="14" a="1"/>
  <c r="BQ46" i="14" s="1"/>
  <c r="AG36" i="13" a="1"/>
  <c r="AG36" i="13" s="1"/>
  <c r="BX40" i="13" a="1"/>
  <c r="BX40" i="13" s="1"/>
  <c r="Z43" i="14" a="1"/>
  <c r="Z43" i="14" s="1"/>
  <c r="AE41" i="14" a="1"/>
  <c r="AE41" i="14" s="1"/>
  <c r="BG45" i="13" a="1"/>
  <c r="BG45" i="13" s="1"/>
  <c r="R49" i="14" a="1"/>
  <c r="R49" i="14" s="1"/>
  <c r="M39" i="14" a="1"/>
  <c r="M39" i="14" s="1"/>
  <c r="R45" i="13" a="1"/>
  <c r="R45" i="13" s="1"/>
  <c r="AF44" i="13" a="1"/>
  <c r="AF44" i="13" s="1"/>
  <c r="BC33" i="13" a="1"/>
  <c r="BC33" i="13" s="1"/>
  <c r="BV56" i="13" a="1"/>
  <c r="BV56" i="13" s="1"/>
  <c r="BR56" i="13" a="1"/>
  <c r="BR56" i="13" s="1"/>
  <c r="AT37" i="14" a="1"/>
  <c r="AT37" i="14" s="1"/>
  <c r="AA43" i="14" a="1"/>
  <c r="AA43" i="14" s="1"/>
  <c r="BX55" i="14" a="1"/>
  <c r="BX55" i="14" s="1"/>
  <c r="BQ53" i="14" a="1"/>
  <c r="BQ53" i="14" s="1"/>
  <c r="AH52" i="14" a="1"/>
  <c r="AH52" i="14" s="1"/>
  <c r="O52" i="14" a="1"/>
  <c r="O52" i="14" s="1"/>
  <c r="BA40" i="14" a="1"/>
  <c r="BA40" i="14" s="1"/>
  <c r="AR54" i="14" a="1"/>
  <c r="AR54" i="14" s="1"/>
  <c r="H55" i="14" a="1"/>
  <c r="H55" i="14" s="1"/>
  <c r="BH52" i="13" a="1"/>
  <c r="BH52" i="13" s="1"/>
  <c r="N48" i="14" a="1"/>
  <c r="N48" i="14" s="1"/>
  <c r="BF41" i="14" a="1"/>
  <c r="BF41" i="14" s="1"/>
  <c r="BA15" i="14" a="1"/>
  <c r="BA15" i="14" s="1"/>
  <c r="CG54" i="13" a="1"/>
  <c r="CG54" i="13" s="1"/>
  <c r="AM11" i="13" a="1"/>
  <c r="AM11" i="13" s="1"/>
  <c r="L49" i="14" a="1"/>
  <c r="L49" i="14" s="1"/>
  <c r="CG35" i="14" a="1"/>
  <c r="CG35" i="14" s="1"/>
  <c r="BS17" i="14" a="1"/>
  <c r="BS17" i="14" s="1"/>
  <c r="CF54" i="14" a="1"/>
  <c r="CF54" i="14" s="1"/>
  <c r="BJ17" i="14" a="1"/>
  <c r="BJ17" i="14" s="1"/>
  <c r="BV42" i="14" a="1"/>
  <c r="BV42" i="14" s="1"/>
  <c r="V46" i="14" a="1"/>
  <c r="V46" i="14" s="1"/>
  <c r="F43" i="14" a="1"/>
  <c r="F43" i="14" s="1"/>
  <c r="AO56" i="13" a="1"/>
  <c r="AO56" i="13" s="1"/>
  <c r="Z49" i="14" a="1"/>
  <c r="Z49" i="14" s="1"/>
  <c r="BC54" i="13" a="1"/>
  <c r="BC54" i="13" s="1"/>
  <c r="W50" i="13" a="1"/>
  <c r="W50" i="13" s="1"/>
  <c r="CF37" i="13" a="1"/>
  <c r="CF37" i="13" s="1"/>
  <c r="AM46" i="13" a="1"/>
  <c r="AM46" i="13" s="1"/>
  <c r="AP37" i="14" a="1"/>
  <c r="AP37" i="14" s="1"/>
  <c r="X34" i="13" a="1"/>
  <c r="X34" i="13" s="1"/>
  <c r="L39" i="13" a="1"/>
  <c r="L39" i="13" s="1"/>
  <c r="U11" i="14" a="1"/>
  <c r="U11" i="14" s="1"/>
  <c r="CB16" i="14" a="1"/>
  <c r="CB16" i="14" s="1"/>
  <c r="BF34" i="13" a="1"/>
  <c r="BF34" i="13" s="1"/>
  <c r="G52" i="14" a="1"/>
  <c r="G52" i="14" s="1"/>
  <c r="AY11" i="13" a="1"/>
  <c r="AY11" i="13" s="1"/>
  <c r="BE39" i="14" a="1"/>
  <c r="BE39" i="14" s="1"/>
  <c r="O45" i="13" a="1"/>
  <c r="O45" i="13" s="1"/>
  <c r="AX48" i="14" a="1"/>
  <c r="AX48" i="14" s="1"/>
  <c r="BB55" i="13" a="1"/>
  <c r="BB55" i="13" s="1"/>
  <c r="BK33" i="14" a="1"/>
  <c r="BK33" i="14" s="1"/>
  <c r="AS40" i="13" a="1"/>
  <c r="AS40" i="13" s="1"/>
  <c r="BE56" i="13" a="1"/>
  <c r="BE56" i="13" s="1"/>
  <c r="AB15" i="14" a="1"/>
  <c r="AB15" i="14" s="1"/>
  <c r="AQ52" i="14" a="1"/>
  <c r="AQ52" i="14" s="1"/>
  <c r="J33" i="13" a="1"/>
  <c r="J33" i="13" s="1"/>
  <c r="K34" i="13" a="1"/>
  <c r="K34" i="13" s="1"/>
  <c r="AU55" i="13" a="1"/>
  <c r="AU55" i="13" s="1"/>
  <c r="K52" i="13" a="1"/>
  <c r="K52" i="13" s="1"/>
  <c r="AK57" i="14" a="1"/>
  <c r="AK57" i="14" s="1"/>
  <c r="BI39" i="14" a="1"/>
  <c r="BI39" i="14" s="1"/>
  <c r="R53" i="13" a="1"/>
  <c r="R53" i="13" s="1"/>
  <c r="Y40" i="14" a="1"/>
  <c r="Y40" i="14" s="1"/>
  <c r="BB46" i="14" a="1"/>
  <c r="BB46" i="14" s="1"/>
  <c r="T44" i="13" a="1"/>
  <c r="T44" i="13" s="1"/>
  <c r="F41" i="14" a="1"/>
  <c r="F41" i="14" s="1"/>
  <c r="BQ39" i="14" a="1"/>
  <c r="BQ39" i="14" s="1"/>
  <c r="BI44" i="14" a="1"/>
  <c r="BI44" i="14" s="1"/>
  <c r="BS43" i="13" a="1"/>
  <c r="BS43" i="13" s="1"/>
  <c r="AP50" i="14" a="1"/>
  <c r="AP50" i="14" s="1"/>
  <c r="N48" i="13" a="1"/>
  <c r="N48" i="13" s="1"/>
  <c r="BA48" i="13" a="1"/>
  <c r="BA48" i="13" s="1"/>
  <c r="BM56" i="13" a="1"/>
  <c r="BM56" i="13" s="1"/>
  <c r="Q47" i="13" a="1"/>
  <c r="Q47" i="13" s="1"/>
  <c r="BJ51" i="14" a="1"/>
  <c r="BJ51" i="14" s="1"/>
  <c r="CF17" i="13" a="1"/>
  <c r="CF17" i="13" s="1"/>
  <c r="BP49" i="14" a="1"/>
  <c r="BP49" i="14" s="1"/>
  <c r="T39" i="14" a="1"/>
  <c r="T39" i="14" s="1"/>
  <c r="AD11" i="13" a="1"/>
  <c r="AD11" i="13" s="1"/>
  <c r="CD13" i="14" a="1"/>
  <c r="CD13" i="14" s="1"/>
  <c r="W49" i="14" a="1"/>
  <c r="W49" i="14" s="1"/>
  <c r="BW35" i="13" a="1"/>
  <c r="BW35" i="13" s="1"/>
  <c r="BD35" i="14" a="1"/>
  <c r="BD35" i="14" s="1"/>
  <c r="AM11" i="14" a="1"/>
  <c r="AM11" i="14" s="1"/>
  <c r="CA56" i="14" a="1"/>
  <c r="CA56" i="14" s="1"/>
  <c r="CA51" i="13" a="1"/>
  <c r="CA51" i="13" s="1"/>
  <c r="BG48" i="13" a="1"/>
  <c r="BG48" i="13" s="1"/>
  <c r="U40" i="13" a="1"/>
  <c r="U40" i="13" s="1"/>
  <c r="CE57" i="13" a="1"/>
  <c r="CE57" i="13" s="1"/>
  <c r="AL35" i="14" a="1"/>
  <c r="AL35" i="14" s="1"/>
  <c r="CA41" i="13" a="1"/>
  <c r="CA41" i="13" s="1"/>
  <c r="AT43" i="13" a="1"/>
  <c r="AT43" i="13" s="1"/>
  <c r="BK45" i="13" a="1"/>
  <c r="BK45" i="13" s="1"/>
  <c r="AC45" i="14" a="1"/>
  <c r="AC45" i="14" s="1"/>
  <c r="R11" i="13" a="1"/>
  <c r="R11" i="13" s="1"/>
  <c r="BA35" i="14" a="1"/>
  <c r="BA35" i="14" s="1"/>
  <c r="O42" i="13" a="1"/>
  <c r="O42" i="13" s="1"/>
  <c r="CB47" i="14" a="1"/>
  <c r="CB47" i="14" s="1"/>
  <c r="AC41" i="14" a="1"/>
  <c r="AC41" i="14" s="1"/>
  <c r="BU43" i="14" a="1"/>
  <c r="BU43" i="14" s="1"/>
  <c r="L38" i="13" a="1"/>
  <c r="L38" i="13" s="1"/>
  <c r="AO51" i="13" a="1"/>
  <c r="AO51" i="13" s="1"/>
  <c r="BW33" i="13" a="1"/>
  <c r="BW33" i="13" s="1"/>
  <c r="AU15" i="13" a="1"/>
  <c r="AU15" i="13" s="1"/>
  <c r="BZ34" i="13" a="1"/>
  <c r="BZ34" i="13" s="1"/>
  <c r="J47" i="13" a="1"/>
  <c r="J47" i="13" s="1"/>
  <c r="O40" i="13" a="1"/>
  <c r="O40" i="13" s="1"/>
  <c r="CC45" i="13" a="1"/>
  <c r="CC45" i="13" s="1"/>
  <c r="AN40" i="14" a="1"/>
  <c r="AN40" i="14" s="1"/>
  <c r="BX11" i="13" a="1"/>
  <c r="BX11" i="13" s="1"/>
  <c r="Y13" i="12" a="1"/>
  <c r="Y13" i="12" s="1"/>
  <c r="BY57" i="14" a="1"/>
  <c r="BY57" i="14" s="1"/>
  <c r="BG50" i="14" a="1"/>
  <c r="BG50" i="14" s="1"/>
  <c r="E47" i="14" a="1"/>
  <c r="E47" i="14" s="1"/>
  <c r="AT54" i="14" a="1"/>
  <c r="AT54" i="14" s="1"/>
  <c r="BD16" i="11" a="1"/>
  <c r="BD16" i="11" s="1"/>
  <c r="BS45" i="11" a="1"/>
  <c r="BS45" i="11" s="1"/>
  <c r="CD44" i="13" a="1"/>
  <c r="CD44" i="13" s="1"/>
  <c r="AS52" i="13" a="1"/>
  <c r="AS52" i="13" s="1"/>
  <c r="L48" i="14" a="1"/>
  <c r="L48" i="14" s="1"/>
  <c r="AG36" i="14" a="1"/>
  <c r="AG36" i="14" s="1"/>
  <c r="R54" i="13" a="1"/>
  <c r="R54" i="13" s="1"/>
  <c r="AX44" i="13" a="1"/>
  <c r="AX44" i="13" s="1"/>
  <c r="BQ54" i="14" a="1"/>
  <c r="BQ54" i="14" s="1"/>
  <c r="CH52" i="13" a="1"/>
  <c r="CH52" i="13" s="1"/>
  <c r="BA41" i="13" a="1"/>
  <c r="BA41" i="13" s="1"/>
  <c r="BX36" i="14" a="1"/>
  <c r="BX36" i="14" s="1"/>
  <c r="CE55" i="14" a="1"/>
  <c r="CE55" i="14" s="1"/>
  <c r="CB42" i="13" a="1"/>
  <c r="CB42" i="13" s="1"/>
  <c r="AG47" i="14" a="1"/>
  <c r="AG47" i="14" s="1"/>
  <c r="AW38" i="13" a="1"/>
  <c r="AW38" i="13" s="1"/>
  <c r="BH36" i="13" a="1"/>
  <c r="BH36" i="13" s="1"/>
  <c r="AS40" i="14" a="1"/>
  <c r="AS40" i="14" s="1"/>
  <c r="AK41" i="14" a="1"/>
  <c r="AK41" i="14" s="1"/>
  <c r="BZ49" i="13" a="1"/>
  <c r="BZ49" i="13" s="1"/>
  <c r="AV41" i="13" a="1"/>
  <c r="AV41" i="13" s="1"/>
  <c r="BD15" i="14" a="1"/>
  <c r="BD15" i="14" s="1"/>
  <c r="CB40" i="13" a="1"/>
  <c r="CB40" i="13" s="1"/>
  <c r="AB57" i="14" a="1"/>
  <c r="AB57" i="14" s="1"/>
  <c r="J49" i="14" a="1"/>
  <c r="J49" i="14" s="1"/>
  <c r="BC15" i="14" a="1"/>
  <c r="BC15" i="14" s="1"/>
  <c r="W56" i="14" a="1"/>
  <c r="W56" i="14" s="1"/>
  <c r="AI17" i="14" a="1"/>
  <c r="AI17" i="14" s="1"/>
  <c r="BK51" i="13" a="1"/>
  <c r="BK51" i="13" s="1"/>
  <c r="BP52" i="14" a="1"/>
  <c r="BP52" i="14" s="1"/>
  <c r="AO55" i="13" a="1"/>
  <c r="AO55" i="13" s="1"/>
  <c r="AH41" i="14" a="1"/>
  <c r="AH41" i="14" s="1"/>
  <c r="G38" i="14" a="1"/>
  <c r="G38" i="14" s="1"/>
  <c r="AF41" i="14" a="1"/>
  <c r="AF41" i="14" s="1"/>
  <c r="CG33" i="14" a="1"/>
  <c r="CG33" i="14" s="1"/>
  <c r="BA48" i="14" a="1"/>
  <c r="BA48" i="14" s="1"/>
  <c r="H40" i="14" a="1"/>
  <c r="H40" i="14" s="1"/>
  <c r="BV37" i="14" a="1"/>
  <c r="BV37" i="14" s="1"/>
  <c r="BN57" i="14" a="1"/>
  <c r="BN57" i="14" s="1"/>
  <c r="BM55" i="14" a="1"/>
  <c r="BM55" i="14" s="1"/>
  <c r="AC34" i="14" a="1"/>
  <c r="AC34" i="14" s="1"/>
  <c r="CA17" i="14" a="1"/>
  <c r="CA17" i="14" s="1"/>
  <c r="BO34" i="13" a="1"/>
  <c r="BO34" i="13" s="1"/>
  <c r="Q38" i="14" a="1"/>
  <c r="Q38" i="14" s="1"/>
  <c r="U54" i="14" a="1"/>
  <c r="U54" i="14" s="1"/>
  <c r="O36" i="13" a="1"/>
  <c r="O36" i="13" s="1"/>
  <c r="BJ35" i="13" a="1"/>
  <c r="BJ35" i="13" s="1"/>
  <c r="BF52" i="14" a="1"/>
  <c r="BF52" i="14" s="1"/>
  <c r="S48" i="13" a="1"/>
  <c r="S48" i="13" s="1"/>
  <c r="AB46" i="13" a="1"/>
  <c r="AB46" i="13" s="1"/>
  <c r="J57" i="14" a="1"/>
  <c r="J57" i="14" s="1"/>
  <c r="Q33" i="14" a="1"/>
  <c r="Q33" i="14" s="1"/>
  <c r="BP41" i="14" a="1"/>
  <c r="BP41" i="14" s="1"/>
  <c r="M54" i="14" a="1"/>
  <c r="M54" i="14" s="1"/>
  <c r="BN39" i="14" a="1"/>
  <c r="BN39" i="14" s="1"/>
  <c r="AN38" i="14" a="1"/>
  <c r="AN38" i="14" s="1"/>
  <c r="CD18" i="14" a="1"/>
  <c r="CD18" i="14" s="1"/>
  <c r="BJ38" i="14" a="1"/>
  <c r="BJ38" i="14" s="1"/>
  <c r="BW37" i="14" a="1"/>
  <c r="BW37" i="14" s="1"/>
  <c r="AK43" i="13" a="1"/>
  <c r="AK43" i="13" s="1"/>
  <c r="BH33" i="14" a="1"/>
  <c r="BH33" i="14" s="1"/>
  <c r="AS41" i="14" a="1"/>
  <c r="AS41" i="14" s="1"/>
  <c r="BV50" i="14" a="1"/>
  <c r="BV50" i="14" s="1"/>
  <c r="AW35" i="13" a="1"/>
  <c r="AW35" i="13" s="1"/>
  <c r="S42" i="14" a="1"/>
  <c r="S42" i="14" s="1"/>
  <c r="AP33" i="14" a="1"/>
  <c r="AP33" i="14" s="1"/>
  <c r="AF55" i="14" a="1"/>
  <c r="AF55" i="14" s="1"/>
  <c r="AX51" i="13" a="1"/>
  <c r="AX51" i="13" s="1"/>
  <c r="CF45" i="14" a="1"/>
  <c r="CF45" i="14" s="1"/>
  <c r="BR44" i="13" a="1"/>
  <c r="BR44" i="13" s="1"/>
  <c r="AV33" i="14" a="1"/>
  <c r="AV33" i="14" s="1"/>
  <c r="N35" i="14" a="1"/>
  <c r="N35" i="14" s="1"/>
  <c r="T17" i="14" a="1"/>
  <c r="T17" i="14" s="1"/>
  <c r="AU48" i="13" a="1"/>
  <c r="AU48" i="13" s="1"/>
  <c r="M53" i="14" a="1"/>
  <c r="M53" i="14" s="1"/>
  <c r="S46" i="13" a="1"/>
  <c r="S46" i="13" s="1"/>
  <c r="BF40" i="13" a="1"/>
  <c r="BF40" i="13" s="1"/>
  <c r="F56" i="13" a="1"/>
  <c r="F56" i="13" s="1"/>
  <c r="W17" i="13" a="1"/>
  <c r="W17" i="13" s="1"/>
  <c r="BF46" i="14" a="1"/>
  <c r="BF46" i="14" s="1"/>
  <c r="BU41" i="13" a="1"/>
  <c r="BU41" i="13" s="1"/>
  <c r="AT49" i="13" a="1"/>
  <c r="AT49" i="13" s="1"/>
  <c r="X11" i="13" a="1"/>
  <c r="X11" i="13" s="1"/>
  <c r="AT33" i="14" a="1"/>
  <c r="AT33" i="14" s="1"/>
  <c r="AZ54" i="13" a="1"/>
  <c r="AZ54" i="13" s="1"/>
  <c r="K55" i="13" a="1"/>
  <c r="K55" i="13" s="1"/>
  <c r="CD49" i="14" a="1"/>
  <c r="CD49" i="14" s="1"/>
  <c r="N37" i="14" a="1"/>
  <c r="N37" i="14" s="1"/>
  <c r="H35" i="14" a="1"/>
  <c r="H35" i="14" s="1"/>
  <c r="T33" i="14" a="1"/>
  <c r="T33" i="14" s="1"/>
  <c r="AU15" i="14" a="1"/>
  <c r="AU15" i="14" s="1"/>
  <c r="CH37" i="13" a="1"/>
  <c r="CH37" i="13" s="1"/>
  <c r="BN15" i="14" a="1"/>
  <c r="BN15" i="14" s="1"/>
  <c r="BV55" i="14" a="1"/>
  <c r="BV55" i="14" s="1"/>
  <c r="M37" i="14" a="1"/>
  <c r="M37" i="14" s="1"/>
  <c r="CA40" i="14" a="1"/>
  <c r="CA40" i="14" s="1"/>
  <c r="AC57" i="13" a="1"/>
  <c r="AC57" i="13" s="1"/>
  <c r="CC47" i="14" a="1"/>
  <c r="CC47" i="14" s="1"/>
  <c r="BG11" i="14" a="1"/>
  <c r="BG11" i="14" s="1"/>
  <c r="CC46" i="14" a="1"/>
  <c r="CC46" i="14" s="1"/>
  <c r="AA47" i="14" a="1"/>
  <c r="AA47" i="14" s="1"/>
  <c r="AK18" i="14" a="1"/>
  <c r="AK18" i="14" s="1"/>
  <c r="BW41" i="14" a="1"/>
  <c r="BW41" i="14" s="1"/>
  <c r="BU51" i="13" a="1"/>
  <c r="BU51" i="13" s="1"/>
  <c r="BJ39" i="14" a="1"/>
  <c r="BJ39" i="14" s="1"/>
  <c r="BQ48" i="13" a="1"/>
  <c r="BQ48" i="13" s="1"/>
  <c r="AS35" i="13" a="1"/>
  <c r="AS35" i="13" s="1"/>
  <c r="BC51" i="13" a="1"/>
  <c r="BC51" i="13" s="1"/>
  <c r="AI36" i="14" a="1"/>
  <c r="AI36" i="14" s="1"/>
  <c r="AY47" i="13" a="1"/>
  <c r="AY47" i="13" s="1"/>
  <c r="AD11" i="14" a="1"/>
  <c r="AD11" i="14" s="1"/>
  <c r="BD45" i="14" a="1"/>
  <c r="BD45" i="14" s="1"/>
  <c r="BM17" i="13" a="1"/>
  <c r="BM17" i="13" s="1"/>
  <c r="CA11" i="14" a="1"/>
  <c r="CA11" i="14" s="1"/>
  <c r="AJ34" i="13" a="1"/>
  <c r="AJ34" i="13" s="1"/>
  <c r="BJ44" i="14" a="1"/>
  <c r="BJ44" i="14" s="1"/>
  <c r="CB18" i="14" a="1"/>
  <c r="CB18" i="14" s="1"/>
  <c r="BW50" i="13" a="1"/>
  <c r="BW50" i="13" s="1"/>
  <c r="AR45" i="13" a="1"/>
  <c r="AR45" i="13" s="1"/>
  <c r="AC45" i="13" a="1"/>
  <c r="AC45" i="13" s="1"/>
  <c r="AH37" i="13" a="1"/>
  <c r="AH37" i="13" s="1"/>
  <c r="CA47" i="14" a="1"/>
  <c r="CA47" i="14" s="1"/>
  <c r="BR43" i="13" a="1"/>
  <c r="BR43" i="13" s="1"/>
  <c r="BO37" i="13" a="1"/>
  <c r="BO37" i="13" s="1"/>
  <c r="BC37" i="13" a="1"/>
  <c r="BC37" i="13" s="1"/>
  <c r="BO40" i="14" a="1"/>
  <c r="BO40" i="14" s="1"/>
  <c r="BR48" i="14" a="1"/>
  <c r="BR48" i="14" s="1"/>
  <c r="BQ36" i="14" a="1"/>
  <c r="BQ36" i="14" s="1"/>
  <c r="BW33" i="14" a="1"/>
  <c r="BW33" i="14" s="1"/>
  <c r="AC57" i="14" a="1"/>
  <c r="AC57" i="14" s="1"/>
  <c r="AM42" i="13" a="1"/>
  <c r="AM42" i="13" s="1"/>
  <c r="N53" i="14" a="1"/>
  <c r="N53" i="14" s="1"/>
  <c r="AF15" i="14" a="1"/>
  <c r="AF15" i="14" s="1"/>
  <c r="AN50" i="13" a="1"/>
  <c r="AN50" i="13" s="1"/>
  <c r="AC47" i="14" a="1"/>
  <c r="AC47" i="14" s="1"/>
  <c r="BR54" i="14" a="1"/>
  <c r="BR54" i="14" s="1"/>
  <c r="BG17" i="14" a="1"/>
  <c r="BG17" i="14" s="1"/>
  <c r="BT15" i="14" a="1"/>
  <c r="BT15" i="14" s="1"/>
  <c r="AJ13" i="14" a="1"/>
  <c r="AJ13" i="14" s="1"/>
  <c r="AJ15" i="13" a="1"/>
  <c r="AJ15" i="13" s="1"/>
  <c r="E13" i="14" a="1"/>
  <c r="E13" i="14" s="1"/>
  <c r="Y42" i="13" a="1"/>
  <c r="Y42" i="13" s="1"/>
  <c r="CF33" i="13" a="1"/>
  <c r="CF33" i="13" s="1"/>
  <c r="CC41" i="13" a="1"/>
  <c r="CC41" i="13" s="1"/>
  <c r="Q50" i="13" a="1"/>
  <c r="Q50" i="13" s="1"/>
  <c r="AT41" i="13" a="1"/>
  <c r="AT41" i="13" s="1"/>
  <c r="I16" i="13" a="1"/>
  <c r="I16" i="13" s="1"/>
  <c r="AC34" i="13" a="1"/>
  <c r="AC34" i="13" s="1"/>
  <c r="AF55" i="13" a="1"/>
  <c r="AF55" i="13" s="1"/>
  <c r="P38" i="13" a="1"/>
  <c r="P38" i="13" s="1"/>
  <c r="R43" i="13" a="1"/>
  <c r="R43" i="13" s="1"/>
  <c r="AN17" i="13" a="1"/>
  <c r="AN17" i="13" s="1"/>
  <c r="X36" i="14" a="1"/>
  <c r="X36" i="14" s="1"/>
  <c r="CC56" i="14" a="1"/>
  <c r="CC56" i="14" s="1"/>
  <c r="AU13" i="11" a="1"/>
  <c r="AU13" i="11" s="1"/>
  <c r="BB47" i="14" a="1"/>
  <c r="BB47" i="14" s="1"/>
  <c r="F51" i="14" a="1"/>
  <c r="F51" i="14" s="1"/>
  <c r="BD33" i="14" a="1"/>
  <c r="BD33" i="14" s="1"/>
  <c r="BI47" i="14" a="1"/>
  <c r="BI47" i="14" s="1"/>
  <c r="CD45" i="11" a="1"/>
  <c r="CD45" i="11" s="1"/>
  <c r="BH35" i="12" a="1"/>
  <c r="BH35" i="12" s="1"/>
  <c r="BO50" i="14" a="1"/>
  <c r="BO50" i="14" s="1"/>
  <c r="BT44" i="13" a="1"/>
  <c r="BT44" i="13" s="1"/>
  <c r="AJ52" i="14" a="1"/>
  <c r="AJ52" i="14" s="1"/>
  <c r="BF11" i="14" a="1"/>
  <c r="BF11" i="14" s="1"/>
  <c r="M47" i="13" a="1"/>
  <c r="M47" i="13" s="1"/>
  <c r="K41" i="14" a="1"/>
  <c r="K41" i="14" s="1"/>
  <c r="AR43" i="14" a="1"/>
  <c r="AR43" i="14" s="1"/>
  <c r="BP51" i="14" a="1"/>
  <c r="BP51" i="14" s="1"/>
  <c r="BO57" i="14" a="1"/>
  <c r="BO57" i="14" s="1"/>
  <c r="BQ11" i="14" a="1"/>
  <c r="BQ11" i="14" s="1"/>
  <c r="BF49" i="14" a="1"/>
  <c r="BF49" i="14" s="1"/>
  <c r="BP34" i="13" a="1"/>
  <c r="BP34" i="13" s="1"/>
  <c r="R39" i="14" a="1"/>
  <c r="R39" i="14" s="1"/>
  <c r="BD11" i="13" a="1"/>
  <c r="BD11" i="13" s="1"/>
  <c r="AR47" i="14" a="1"/>
  <c r="AR47" i="14" s="1"/>
  <c r="AA33" i="14" a="1"/>
  <c r="AA33" i="14" s="1"/>
  <c r="Q53" i="14" a="1"/>
  <c r="Q53" i="14" s="1"/>
  <c r="AF42" i="13" a="1"/>
  <c r="AF42" i="13" s="1"/>
  <c r="BR57" i="14" a="1"/>
  <c r="BR57" i="14" s="1"/>
  <c r="CH54" i="14" a="1"/>
  <c r="CH54" i="14" s="1"/>
  <c r="CC57" i="14" a="1"/>
  <c r="CC57" i="14" s="1"/>
  <c r="J45" i="14" a="1"/>
  <c r="J45" i="14" s="1"/>
  <c r="BI55" i="14" a="1"/>
  <c r="BI55" i="14" s="1"/>
  <c r="S51" i="13" a="1"/>
  <c r="S51" i="13" s="1"/>
  <c r="BA44" i="14" a="1"/>
  <c r="BA44" i="14" s="1"/>
  <c r="AS51" i="13" a="1"/>
  <c r="AS51" i="13" s="1"/>
  <c r="AZ44" i="13" a="1"/>
  <c r="AZ44" i="13" s="1"/>
  <c r="X46" i="14" a="1"/>
  <c r="X46" i="14" s="1"/>
  <c r="AM48" i="13" a="1"/>
  <c r="AM48" i="13" s="1"/>
  <c r="AK52" i="13" a="1"/>
  <c r="AK52" i="13" s="1"/>
  <c r="F11" i="14" a="1"/>
  <c r="F11" i="14" s="1"/>
  <c r="AW11" i="14" a="1"/>
  <c r="AW11" i="14" s="1"/>
  <c r="BP39" i="14" a="1"/>
  <c r="BP39" i="14" s="1"/>
  <c r="AX50" i="13" a="1"/>
  <c r="AX50" i="13" s="1"/>
  <c r="L52" i="13" a="1"/>
  <c r="L52" i="13" s="1"/>
  <c r="BT57" i="13" a="1"/>
  <c r="BT57" i="13" s="1"/>
  <c r="BY40" i="14" a="1"/>
  <c r="BY40" i="14" s="1"/>
  <c r="AX39" i="14" a="1"/>
  <c r="AX39" i="14" s="1"/>
  <c r="Z55" i="13" a="1"/>
  <c r="Z55" i="13" s="1"/>
  <c r="AU49" i="13" a="1"/>
  <c r="AU49" i="13" s="1"/>
  <c r="BV43" i="14" a="1"/>
  <c r="BV43" i="14" s="1"/>
  <c r="BN57" i="13" a="1"/>
  <c r="BN57" i="13" s="1"/>
  <c r="BE37" i="14" a="1"/>
  <c r="BE37" i="14" s="1"/>
  <c r="BE45" i="14" a="1"/>
  <c r="BE45" i="14" s="1"/>
  <c r="BJ52" i="14" a="1"/>
  <c r="BJ52" i="14" s="1"/>
  <c r="AZ34" i="14" a="1"/>
  <c r="AZ34" i="14" s="1"/>
  <c r="BV39" i="13" a="1"/>
  <c r="BV39" i="13" s="1"/>
  <c r="Z35" i="13" a="1"/>
  <c r="Z35" i="13" s="1"/>
  <c r="BD57" i="14" a="1"/>
  <c r="BD57" i="14" s="1"/>
  <c r="CH53" i="13" a="1"/>
  <c r="CH53" i="13" s="1"/>
  <c r="V49" i="14" a="1"/>
  <c r="V49" i="14" s="1"/>
  <c r="J47" i="14" a="1"/>
  <c r="J47" i="14" s="1"/>
  <c r="BV33" i="14" a="1"/>
  <c r="BV33" i="14" s="1"/>
  <c r="BC53" i="13" a="1"/>
  <c r="BC53" i="13" s="1"/>
  <c r="CG53" i="13" a="1"/>
  <c r="CG53" i="13" s="1"/>
  <c r="BP11" i="14" a="1"/>
  <c r="BP11" i="14" s="1"/>
  <c r="BO49" i="14" a="1"/>
  <c r="BO49" i="14" s="1"/>
  <c r="R34" i="13" a="1"/>
  <c r="R34" i="13" s="1"/>
  <c r="BD52" i="13" a="1"/>
  <c r="BD52" i="13" s="1"/>
  <c r="L45" i="14" a="1"/>
  <c r="L45" i="14" s="1"/>
  <c r="W51" i="13" a="1"/>
  <c r="W51" i="13" s="1"/>
  <c r="L35" i="13" a="1"/>
  <c r="L35" i="13" s="1"/>
  <c r="P43" i="13" a="1"/>
  <c r="P43" i="13" s="1"/>
  <c r="BT45" i="13" a="1"/>
  <c r="BT45" i="13" s="1"/>
  <c r="BO53" i="14" a="1"/>
  <c r="BO53" i="14" s="1"/>
  <c r="BI42" i="13" a="1"/>
  <c r="BI42" i="13" s="1"/>
  <c r="BC18" i="14" a="1"/>
  <c r="BC18" i="14" s="1"/>
  <c r="AC49" i="14" a="1"/>
  <c r="AC49" i="14" s="1"/>
  <c r="W53" i="13" a="1"/>
  <c r="W53" i="13" s="1"/>
  <c r="K53" i="13" a="1"/>
  <c r="K53" i="13" s="1"/>
  <c r="BT46" i="13" a="1"/>
  <c r="BT46" i="13" s="1"/>
  <c r="I38" i="13" a="1"/>
  <c r="I38" i="13" s="1"/>
  <c r="BL46" i="14" a="1"/>
  <c r="BL46" i="14" s="1"/>
  <c r="S37" i="13" a="1"/>
  <c r="S37" i="13" s="1"/>
  <c r="F11" i="13" a="1"/>
  <c r="F11" i="13" s="1"/>
  <c r="L54" i="14" a="1"/>
  <c r="L54" i="14" s="1"/>
  <c r="AT51" i="14" a="1"/>
  <c r="AT51" i="14" s="1"/>
  <c r="T51" i="14" a="1"/>
  <c r="T51" i="14" s="1"/>
  <c r="I48" i="13" a="1"/>
  <c r="I48" i="13" s="1"/>
  <c r="CH45" i="13" a="1"/>
  <c r="CH45" i="13" s="1"/>
  <c r="AN33" i="14" a="1"/>
  <c r="AN33" i="14" s="1"/>
  <c r="R41" i="14" a="1"/>
  <c r="R41" i="14" s="1"/>
  <c r="AO17" i="13" a="1"/>
  <c r="AO17" i="13" s="1"/>
  <c r="AT52" i="14" a="1"/>
  <c r="AT52" i="14" s="1"/>
  <c r="AI53" i="14" a="1"/>
  <c r="AI53" i="14" s="1"/>
  <c r="BI15" i="14" a="1"/>
  <c r="BI15" i="14" s="1"/>
  <c r="BL33" i="13" a="1"/>
  <c r="BL33" i="13" s="1"/>
  <c r="R39" i="13" a="1"/>
  <c r="R39" i="13" s="1"/>
  <c r="AZ13" i="14" a="1"/>
  <c r="AZ13" i="14" s="1"/>
  <c r="CC15" i="14" a="1"/>
  <c r="CC15" i="14" s="1"/>
  <c r="CF40" i="13" a="1"/>
  <c r="CF40" i="13" s="1"/>
  <c r="AQ18" i="14" a="1"/>
  <c r="AQ18" i="14" s="1"/>
  <c r="X53" i="14" a="1"/>
  <c r="X53" i="14" s="1"/>
  <c r="AT34" i="13" a="1"/>
  <c r="AT34" i="13" s="1"/>
  <c r="BU17" i="13" a="1"/>
  <c r="BU17" i="13" s="1"/>
  <c r="N18" i="14" a="1"/>
  <c r="N18" i="14" s="1"/>
  <c r="CA17" i="13" a="1"/>
  <c r="CA17" i="13" s="1"/>
  <c r="J48" i="13" a="1"/>
  <c r="J48" i="13" s="1"/>
  <c r="G41" i="14" a="1"/>
  <c r="G41" i="14" s="1"/>
  <c r="N15" i="14" a="1"/>
  <c r="N15" i="14" s="1"/>
  <c r="AI36" i="13" a="1"/>
  <c r="AI36" i="13" s="1"/>
  <c r="AQ39" i="13" a="1"/>
  <c r="AQ39" i="13" s="1"/>
  <c r="AJ53" i="14" a="1"/>
  <c r="AJ53" i="14" s="1"/>
  <c r="BC36" i="14" a="1"/>
  <c r="BC36" i="14" s="1"/>
  <c r="G51" i="13" a="1"/>
  <c r="G51" i="13" s="1"/>
  <c r="Y39" i="13" a="1"/>
  <c r="Y39" i="13" s="1"/>
  <c r="X47" i="14" a="1"/>
  <c r="X47" i="14" s="1"/>
  <c r="AH33" i="14" a="1"/>
  <c r="AH33" i="14" s="1"/>
  <c r="BW46" i="14" a="1"/>
  <c r="BW46" i="14" s="1"/>
  <c r="BI44" i="13" a="1"/>
  <c r="BI44" i="13" s="1"/>
  <c r="AX48" i="13" a="1"/>
  <c r="AX48" i="13" s="1"/>
  <c r="AD41" i="13" a="1"/>
  <c r="AD41" i="13" s="1"/>
  <c r="AQ57" i="14" a="1"/>
  <c r="AQ57" i="14" s="1"/>
  <c r="AJ49" i="14" a="1"/>
  <c r="AJ49" i="14" s="1"/>
  <c r="CD35" i="14" a="1"/>
  <c r="CD35" i="14" s="1"/>
  <c r="BU17" i="11" a="1"/>
  <c r="BU17" i="11" s="1"/>
  <c r="BT18" i="11" a="1"/>
  <c r="BT18" i="11" s="1"/>
  <c r="BK57" i="14" a="1"/>
  <c r="BK57" i="14" s="1"/>
  <c r="CC53" i="13" a="1"/>
  <c r="CC53" i="13" s="1"/>
  <c r="CA47" i="11" a="1"/>
  <c r="CA47" i="11" s="1"/>
  <c r="AQ16" i="11" a="1"/>
  <c r="AQ16" i="11" s="1"/>
  <c r="AU35" i="12" a="1"/>
  <c r="AU35" i="12" s="1"/>
  <c r="BW40" i="14" a="1"/>
  <c r="BW40" i="14" s="1"/>
  <c r="BO48" i="14" a="1"/>
  <c r="BO48" i="14" s="1"/>
  <c r="CD54" i="14" a="1"/>
  <c r="CD54" i="14" s="1"/>
  <c r="BK39" i="13" a="1"/>
  <c r="BK39" i="13" s="1"/>
  <c r="F40" i="13" a="1"/>
  <c r="F40" i="13" s="1"/>
  <c r="BL41" i="13" a="1"/>
  <c r="BL41" i="13" s="1"/>
  <c r="Q50" i="14" a="1"/>
  <c r="Q50" i="14" s="1"/>
  <c r="AR44" i="14" a="1"/>
  <c r="AR44" i="14" s="1"/>
  <c r="BM46" i="14" a="1"/>
  <c r="BM46" i="14" s="1"/>
  <c r="BU50" i="13" a="1"/>
  <c r="BU50" i="13" s="1"/>
  <c r="AB54" i="14" a="1"/>
  <c r="AB54" i="14" s="1"/>
  <c r="X55" i="14" a="1"/>
  <c r="X55" i="14" s="1"/>
  <c r="CF11" i="14" a="1"/>
  <c r="CF11" i="14" s="1"/>
  <c r="AK47" i="14" a="1"/>
  <c r="AK47" i="14" s="1"/>
  <c r="BE48" i="14" a="1"/>
  <c r="BE48" i="14" s="1"/>
  <c r="AB56" i="14" a="1"/>
  <c r="AB56" i="14" s="1"/>
  <c r="AD48" i="14" a="1"/>
  <c r="AD48" i="14" s="1"/>
  <c r="H34" i="13" a="1"/>
  <c r="H34" i="13" s="1"/>
  <c r="U51" i="14" a="1"/>
  <c r="U51" i="14" s="1"/>
  <c r="BN43" i="14" a="1"/>
  <c r="BN43" i="14" s="1"/>
  <c r="BR45" i="14" a="1"/>
  <c r="BR45" i="14" s="1"/>
  <c r="K37" i="14" a="1"/>
  <c r="K37" i="14" s="1"/>
  <c r="BM45" i="14" a="1"/>
  <c r="BM45" i="14" s="1"/>
  <c r="CC44" i="13" a="1"/>
  <c r="CC44" i="13" s="1"/>
  <c r="F52" i="14" a="1"/>
  <c r="F52" i="14" s="1"/>
  <c r="BF44" i="13" a="1"/>
  <c r="BF44" i="13" s="1"/>
  <c r="BE39" i="13" a="1"/>
  <c r="BE39" i="13" s="1"/>
  <c r="AB52" i="14" a="1"/>
  <c r="AB52" i="14" s="1"/>
  <c r="BC42" i="13" a="1"/>
  <c r="BC42" i="13" s="1"/>
  <c r="BJ38" i="13" a="1"/>
  <c r="BJ38" i="13" s="1"/>
  <c r="BB49" i="13" a="1"/>
  <c r="BB49" i="13" s="1"/>
  <c r="F48" i="13" a="1"/>
  <c r="F48" i="13" s="1"/>
  <c r="AB39" i="14" a="1"/>
  <c r="AB39" i="14" s="1"/>
  <c r="P36" i="14" a="1"/>
  <c r="P36" i="14" s="1"/>
  <c r="CG37" i="13" a="1"/>
  <c r="CG37" i="13" s="1"/>
  <c r="X49" i="13" a="1"/>
  <c r="X49" i="13" s="1"/>
  <c r="AC11" i="14" a="1"/>
  <c r="AC11" i="14" s="1"/>
  <c r="AR11" i="14" a="1"/>
  <c r="AR11" i="14" s="1"/>
  <c r="AZ46" i="13" a="1"/>
  <c r="AZ46" i="13" s="1"/>
  <c r="CF46" i="14" a="1"/>
  <c r="CF46" i="14" s="1"/>
  <c r="AL18" i="14" a="1"/>
  <c r="AL18" i="14" s="1"/>
  <c r="AP48" i="13" a="1"/>
  <c r="AP48" i="13" s="1"/>
  <c r="BU46" i="13" a="1"/>
  <c r="BU46" i="13" s="1"/>
  <c r="BI36" i="14" a="1"/>
  <c r="BI36" i="14" s="1"/>
  <c r="CE38" i="14" a="1"/>
  <c r="CE38" i="14" s="1"/>
  <c r="T51" i="13" a="1"/>
  <c r="T51" i="13" s="1"/>
  <c r="U41" i="14" a="1"/>
  <c r="U41" i="14" s="1"/>
  <c r="BT55" i="14" a="1"/>
  <c r="BT55" i="14" s="1"/>
  <c r="AX38" i="14" a="1"/>
  <c r="AX38" i="14" s="1"/>
  <c r="CD43" i="13" a="1"/>
  <c r="CD43" i="13" s="1"/>
  <c r="Q34" i="14" a="1"/>
  <c r="Q34" i="14" s="1"/>
  <c r="R47" i="14" a="1"/>
  <c r="R47" i="14" s="1"/>
  <c r="AP56" i="14" a="1"/>
  <c r="AP56" i="14" s="1"/>
  <c r="BE44" i="13" a="1"/>
  <c r="BE44" i="13" s="1"/>
  <c r="AZ11" i="11" a="1"/>
  <c r="AZ11" i="11" s="1"/>
  <c r="BQ18" i="11" a="1"/>
  <c r="BQ18" i="11" s="1"/>
  <c r="BK48" i="14" a="1"/>
  <c r="BK48" i="14" s="1"/>
  <c r="AP41" i="13" a="1"/>
  <c r="AP41" i="13" s="1"/>
  <c r="AU47" i="11" a="1"/>
  <c r="AU47" i="11" s="1"/>
  <c r="BG35" i="12" a="1"/>
  <c r="BG35" i="12" s="1"/>
  <c r="BK18" i="11" a="1"/>
  <c r="BK18" i="11" s="1"/>
  <c r="AI54" i="13" a="1"/>
  <c r="AI54" i="13" s="1"/>
  <c r="BO18" i="14" a="1"/>
  <c r="BO18" i="14" s="1"/>
  <c r="BP50" i="14" a="1"/>
  <c r="BP50" i="14" s="1"/>
  <c r="CE49" i="14" a="1"/>
  <c r="CE49" i="14" s="1"/>
  <c r="AD46" i="14" a="1"/>
  <c r="AD46" i="14" s="1"/>
  <c r="CG40" i="14" a="1"/>
  <c r="CG40" i="14" s="1"/>
  <c r="BP43" i="14" a="1"/>
  <c r="BP43" i="14" s="1"/>
  <c r="L42" i="14" a="1"/>
  <c r="L42" i="14" s="1"/>
  <c r="AY18" i="14" a="1"/>
  <c r="AY18" i="14" s="1"/>
  <c r="CC48" i="14" a="1"/>
  <c r="CC48" i="14" s="1"/>
  <c r="S34" i="14" a="1"/>
  <c r="S34" i="14" s="1"/>
  <c r="BK35" i="14" a="1"/>
  <c r="BK35" i="14" s="1"/>
  <c r="CE50" i="14" a="1"/>
  <c r="CE50" i="14" s="1"/>
  <c r="AB33" i="14" a="1"/>
  <c r="AB33" i="14" s="1"/>
  <c r="BX52" i="14" a="1"/>
  <c r="BX52" i="14" s="1"/>
  <c r="N38" i="14" a="1"/>
  <c r="N38" i="14" s="1"/>
  <c r="F42" i="14" a="1"/>
  <c r="F42" i="14" s="1"/>
  <c r="BX42" i="14" a="1"/>
  <c r="BX42" i="14" s="1"/>
  <c r="S51" i="14" a="1"/>
  <c r="S51" i="14" s="1"/>
  <c r="J57" i="13" a="1"/>
  <c r="J57" i="13" s="1"/>
  <c r="BT49" i="14" a="1"/>
  <c r="BT49" i="14" s="1"/>
  <c r="CD57" i="14" a="1"/>
  <c r="CD57" i="14" s="1"/>
  <c r="AG11" i="14" a="1"/>
  <c r="AG11" i="14" s="1"/>
  <c r="AU52" i="14" a="1"/>
  <c r="AU52" i="14" s="1"/>
  <c r="BZ52" i="14" a="1"/>
  <c r="BZ52" i="14" s="1"/>
  <c r="V48" i="14" a="1"/>
  <c r="V48" i="14" s="1"/>
  <c r="M50" i="14" a="1"/>
  <c r="M50" i="14" s="1"/>
  <c r="CB35" i="14" a="1"/>
  <c r="CB35" i="14" s="1"/>
  <c r="BH49" i="14" a="1"/>
  <c r="BH49" i="14" s="1"/>
  <c r="AP55" i="13" a="1"/>
  <c r="AP55" i="13" s="1"/>
  <c r="BF33" i="13" a="1"/>
  <c r="BF33" i="13" s="1"/>
  <c r="AK42" i="14" a="1"/>
  <c r="AK42" i="14" s="1"/>
  <c r="BE41" i="14" a="1"/>
  <c r="BE41" i="14" s="1"/>
  <c r="Z39" i="14" a="1"/>
  <c r="Z39" i="14" s="1"/>
  <c r="BV54" i="13" a="1"/>
  <c r="BV54" i="13" s="1"/>
  <c r="AS33" i="13" a="1"/>
  <c r="AS33" i="13" s="1"/>
  <c r="BW37" i="13" a="1"/>
  <c r="BW37" i="13" s="1"/>
  <c r="CA34" i="13" a="1"/>
  <c r="CA34" i="13" s="1"/>
  <c r="AV50" i="14" a="1"/>
  <c r="AV50" i="14" s="1"/>
  <c r="BX39" i="14" a="1"/>
  <c r="BX39" i="14" s="1"/>
  <c r="AJ41" i="13" a="1"/>
  <c r="AJ41" i="13" s="1"/>
  <c r="BO54" i="14" a="1"/>
  <c r="BO54" i="14" s="1"/>
  <c r="O53" i="14" a="1"/>
  <c r="O53" i="14" s="1"/>
  <c r="AG48" i="13" a="1"/>
  <c r="AG48" i="13" s="1"/>
  <c r="AT46" i="13" a="1"/>
  <c r="AT46" i="13" s="1"/>
  <c r="R54" i="14" a="1"/>
  <c r="R54" i="14" s="1"/>
  <c r="AF54" i="13" a="1"/>
  <c r="AF54" i="13" s="1"/>
  <c r="R17" i="14" a="1"/>
  <c r="R17" i="14" s="1"/>
  <c r="BV36" i="14" a="1"/>
  <c r="BV36" i="14" s="1"/>
  <c r="BF57" i="14" a="1"/>
  <c r="BF57" i="14" s="1"/>
  <c r="BJ43" i="13" a="1"/>
  <c r="BJ43" i="13" s="1"/>
  <c r="N39" i="14" a="1"/>
  <c r="N39" i="14" s="1"/>
  <c r="BO54" i="13" a="1"/>
  <c r="BO54" i="13" s="1"/>
  <c r="AB42" i="14" a="1"/>
  <c r="AB42" i="14" s="1"/>
  <c r="P47" i="14" a="1"/>
  <c r="P47" i="14" s="1"/>
  <c r="BF47" i="14" a="1"/>
  <c r="BF47" i="14" s="1"/>
  <c r="AS11" i="13" a="1"/>
  <c r="AS11" i="13" s="1"/>
  <c r="M35" i="14" a="1"/>
  <c r="M35" i="14" s="1"/>
  <c r="CC49" i="14" a="1"/>
  <c r="CC49" i="14" s="1"/>
  <c r="AZ56" i="14" a="1"/>
  <c r="AZ56" i="14" s="1"/>
  <c r="BN44" i="13" a="1"/>
  <c r="BN44" i="13" s="1"/>
  <c r="AI42" i="13" a="1"/>
  <c r="AI42" i="13" s="1"/>
  <c r="AE48" i="13" a="1"/>
  <c r="AE48" i="13" s="1"/>
  <c r="BI17" i="14" a="1"/>
  <c r="BI17" i="14" s="1"/>
  <c r="AC33" i="14" a="1"/>
  <c r="AC33" i="14" s="1"/>
  <c r="BC44" i="11" a="1"/>
  <c r="BC44" i="11" s="1"/>
  <c r="BW18" i="11" a="1"/>
  <c r="BW18" i="11" s="1"/>
  <c r="AP42" i="14" a="1"/>
  <c r="AP42" i="14" s="1"/>
  <c r="T34" i="13" a="1"/>
  <c r="T34" i="13" s="1"/>
  <c r="AS45" i="11" a="1"/>
  <c r="AS45" i="11" s="1"/>
  <c r="G35" i="12" a="1"/>
  <c r="G35" i="12" s="1"/>
  <c r="M57" i="14" a="1"/>
  <c r="M57" i="14" s="1"/>
  <c r="AZ52" i="14" a="1"/>
  <c r="AZ52" i="14" s="1"/>
  <c r="AX54" i="13" a="1"/>
  <c r="AX54" i="13" s="1"/>
  <c r="CB43" i="14" a="1"/>
  <c r="CB43" i="14" s="1"/>
  <c r="AU41" i="14" a="1"/>
  <c r="AU41" i="14" s="1"/>
  <c r="Y37" i="14" a="1"/>
  <c r="Y37" i="14" s="1"/>
  <c r="AD13" i="14" a="1"/>
  <c r="AD13" i="14" s="1"/>
  <c r="BM34" i="14" a="1"/>
  <c r="BM34" i="14" s="1"/>
  <c r="BG34" i="14" a="1"/>
  <c r="BG34" i="14" s="1"/>
  <c r="CF49" i="13" a="1"/>
  <c r="CF49" i="13" s="1"/>
  <c r="AZ15" i="14" a="1"/>
  <c r="AZ15" i="14" s="1"/>
  <c r="AE51" i="13" a="1"/>
  <c r="AE51" i="13" s="1"/>
  <c r="AV45" i="14" a="1"/>
  <c r="AV45" i="14" s="1"/>
  <c r="BJ56" i="14" a="1"/>
  <c r="BJ56" i="14" s="1"/>
  <c r="AB48" i="13" a="1"/>
  <c r="AB48" i="13" s="1"/>
  <c r="AS45" i="13" a="1"/>
  <c r="AS45" i="13" s="1"/>
  <c r="BZ43" i="14" a="1"/>
  <c r="BZ43" i="14" s="1"/>
  <c r="CC46" i="13" a="1"/>
  <c r="CC46" i="13" s="1"/>
  <c r="AA55" i="13" a="1"/>
  <c r="AA55" i="13" s="1"/>
  <c r="AN40" i="13" a="1"/>
  <c r="AN40" i="13" s="1"/>
  <c r="BF56" i="13" a="1"/>
  <c r="BF56" i="13" s="1"/>
  <c r="AZ43" i="13" a="1"/>
  <c r="AZ43" i="13" s="1"/>
  <c r="BB38" i="13" a="1"/>
  <c r="BB38" i="13" s="1"/>
  <c r="AI11" i="14" a="1"/>
  <c r="AI11" i="14" s="1"/>
  <c r="AJ52" i="13" a="1"/>
  <c r="AJ52" i="13" s="1"/>
  <c r="Q45" i="13" a="1"/>
  <c r="Q45" i="13" s="1"/>
  <c r="AT41" i="14" a="1"/>
  <c r="AT41" i="14" s="1"/>
  <c r="AD41" i="14" a="1"/>
  <c r="AD41" i="14" s="1"/>
  <c r="AQ11" i="14" a="1"/>
  <c r="AQ11" i="14" s="1"/>
  <c r="BC35" i="13" a="1"/>
  <c r="BC35" i="13" s="1"/>
  <c r="E40" i="13" a="1"/>
  <c r="E40" i="13" s="1"/>
  <c r="AV35" i="13" a="1"/>
  <c r="AV35" i="13" s="1"/>
  <c r="R57" i="13" a="1"/>
  <c r="R57" i="13" s="1"/>
  <c r="CA45" i="13" a="1"/>
  <c r="CA45" i="13" s="1"/>
  <c r="S11" i="13" a="1"/>
  <c r="S11" i="13" s="1"/>
  <c r="BU40" i="13" a="1"/>
  <c r="BU40" i="13" s="1"/>
  <c r="H46" i="13" a="1"/>
  <c r="H46" i="13" s="1"/>
  <c r="AE55" i="13" a="1"/>
  <c r="AE55" i="13" s="1"/>
  <c r="AC55" i="13" a="1"/>
  <c r="AC55" i="13" s="1"/>
  <c r="J41" i="14" a="1"/>
  <c r="J41" i="14" s="1"/>
  <c r="AE15" i="14" a="1"/>
  <c r="AE15" i="14" s="1"/>
  <c r="BM33" i="14" a="1"/>
  <c r="BM33" i="14" s="1"/>
  <c r="O46" i="14" a="1"/>
  <c r="O46" i="14" s="1"/>
  <c r="BD51" i="13" a="1"/>
  <c r="BD51" i="13" s="1"/>
  <c r="BP49" i="13" a="1"/>
  <c r="BP49" i="13" s="1"/>
  <c r="CB11" i="14" a="1"/>
  <c r="CB11" i="14" s="1"/>
  <c r="AL49" i="13" a="1"/>
  <c r="AL49" i="13" s="1"/>
  <c r="CC11" i="14" a="1"/>
  <c r="CC11" i="14" s="1"/>
  <c r="BO36" i="14" a="1"/>
  <c r="BO36" i="14" s="1"/>
  <c r="AL44" i="13" a="1"/>
  <c r="AL44" i="13" s="1"/>
  <c r="I39" i="13" a="1"/>
  <c r="I39" i="13" s="1"/>
  <c r="Q44" i="13" a="1"/>
  <c r="Q44" i="13" s="1"/>
  <c r="CF53" i="13" a="1"/>
  <c r="CF53" i="13" s="1"/>
  <c r="Y36" i="13" a="1"/>
  <c r="Y36" i="13" s="1"/>
  <c r="BM45" i="13" a="1"/>
  <c r="BM45" i="13" s="1"/>
  <c r="AE49" i="13" a="1"/>
  <c r="AE49" i="13" s="1"/>
  <c r="AY48" i="13" a="1"/>
  <c r="AY48" i="13" s="1"/>
  <c r="BM43" i="14" a="1"/>
  <c r="BM43" i="14" s="1"/>
  <c r="AL16" i="14" a="1"/>
  <c r="AL16" i="14" s="1"/>
  <c r="BH39" i="13" a="1"/>
  <c r="BH39" i="13" s="1"/>
  <c r="CH47" i="13" a="1"/>
  <c r="CH47" i="13" s="1"/>
  <c r="BW57" i="14" a="1"/>
  <c r="BW57" i="14" s="1"/>
  <c r="AV44" i="13" a="1"/>
  <c r="AV44" i="13" s="1"/>
  <c r="AG49" i="14" a="1"/>
  <c r="AG49" i="14" s="1"/>
  <c r="H11" i="13" a="1"/>
  <c r="H11" i="13" s="1"/>
  <c r="U48" i="13" a="1"/>
  <c r="U48" i="13" s="1"/>
  <c r="AI56" i="14" a="1"/>
  <c r="AI56" i="14" s="1"/>
  <c r="I53" i="14" a="1"/>
  <c r="I53" i="14" s="1"/>
  <c r="BE50" i="13" a="1"/>
  <c r="BE50" i="13" s="1"/>
  <c r="BN35" i="13" a="1"/>
  <c r="BN35" i="13" s="1"/>
  <c r="CB41" i="13" a="1"/>
  <c r="CB41" i="13" s="1"/>
  <c r="AG54" i="14" a="1"/>
  <c r="AG54" i="14" s="1"/>
  <c r="H15" i="13" a="1"/>
  <c r="H15" i="13" s="1"/>
  <c r="AF50" i="13" a="1"/>
  <c r="AF50" i="13" s="1"/>
  <c r="BA17" i="14" a="1"/>
  <c r="BA17" i="14" s="1"/>
  <c r="V41" i="13" a="1"/>
  <c r="V41" i="13" s="1"/>
  <c r="CF13" i="13" a="1"/>
  <c r="CF13" i="13" s="1"/>
  <c r="BP40" i="14" a="1"/>
  <c r="BP40" i="14" s="1"/>
  <c r="Z49" i="13" a="1"/>
  <c r="Z49" i="13" s="1"/>
  <c r="BF45" i="13" a="1"/>
  <c r="BF45" i="13" s="1"/>
  <c r="AZ37" i="13" a="1"/>
  <c r="AZ37" i="13" s="1"/>
  <c r="AU50" i="13" a="1"/>
  <c r="AU50" i="13" s="1"/>
  <c r="BI34" i="13" a="1"/>
  <c r="BI34" i="13" s="1"/>
  <c r="E56" i="13" a="1"/>
  <c r="E56" i="13" s="1"/>
  <c r="CB11" i="13" a="1"/>
  <c r="CB11" i="13" s="1"/>
  <c r="W34" i="13" a="1"/>
  <c r="W34" i="13" s="1"/>
  <c r="BN53" i="14" a="1"/>
  <c r="BN53" i="14" s="1"/>
  <c r="U15" i="13" a="1"/>
  <c r="U15" i="13" s="1"/>
  <c r="BS39" i="14" a="1"/>
  <c r="BS39" i="14" s="1"/>
  <c r="AX35" i="13" a="1"/>
  <c r="AX35" i="13" s="1"/>
  <c r="CC33" i="13" a="1"/>
  <c r="CC33" i="13" s="1"/>
  <c r="BG37" i="13" a="1"/>
  <c r="BG37" i="13" s="1"/>
  <c r="U16" i="13" a="1"/>
  <c r="U16" i="13" s="1"/>
  <c r="BM42" i="14" a="1"/>
  <c r="BM42" i="14" s="1"/>
  <c r="AH15" i="14" a="1"/>
  <c r="AH15" i="14" s="1"/>
  <c r="BU16" i="13" a="1"/>
  <c r="BU16" i="13" s="1"/>
  <c r="I42" i="13" a="1"/>
  <c r="I42" i="13" s="1"/>
  <c r="BG13" i="13" a="1"/>
  <c r="BG13" i="13" s="1"/>
  <c r="U37" i="14" a="1"/>
  <c r="U37" i="14" s="1"/>
  <c r="BA56" i="13" a="1"/>
  <c r="BA56" i="13" s="1"/>
  <c r="AS42" i="13" a="1"/>
  <c r="AS42" i="13" s="1"/>
  <c r="BY15" i="13" a="1"/>
  <c r="BY15" i="13" s="1"/>
  <c r="G41" i="13" a="1"/>
  <c r="G41" i="13" s="1"/>
  <c r="AT16" i="13" a="1"/>
  <c r="AT16" i="13" s="1"/>
  <c r="AD38" i="14" a="1"/>
  <c r="AD38" i="14" s="1"/>
  <c r="BI36" i="13" a="1"/>
  <c r="BI36" i="13" s="1"/>
  <c r="G45" i="13" a="1"/>
  <c r="G45" i="13" s="1"/>
  <c r="AP15" i="13" a="1"/>
  <c r="AP15" i="13" s="1"/>
  <c r="BS36" i="13" a="1"/>
  <c r="BS36" i="13" s="1"/>
  <c r="AG53" i="13" a="1"/>
  <c r="AG53" i="13" s="1"/>
  <c r="AE13" i="13" a="1"/>
  <c r="AE13" i="13" s="1"/>
  <c r="CF52" i="13" a="1"/>
  <c r="CF52" i="13" s="1"/>
  <c r="H47" i="13" a="1"/>
  <c r="H47" i="13" s="1"/>
  <c r="AQ50" i="13" a="1"/>
  <c r="AQ50" i="13" s="1"/>
  <c r="BO51" i="14" a="1"/>
  <c r="BO51" i="14" s="1"/>
  <c r="CA33" i="13" a="1"/>
  <c r="CA33" i="13" s="1"/>
  <c r="W36" i="13" a="1"/>
  <c r="W36" i="13" s="1"/>
  <c r="BG55" i="13" a="1"/>
  <c r="BG55" i="13" s="1"/>
  <c r="AI47" i="13" a="1"/>
  <c r="AI47" i="13" s="1"/>
  <c r="AO37" i="14" a="1"/>
  <c r="AO37" i="14" s="1"/>
  <c r="BN38" i="14" a="1"/>
  <c r="BN38" i="14" s="1"/>
  <c r="BT47" i="13" a="1"/>
  <c r="BT47" i="13" s="1"/>
  <c r="BS44" i="13" a="1"/>
  <c r="BS44" i="13" s="1"/>
  <c r="AE55" i="14" a="1"/>
  <c r="AE55" i="14" s="1"/>
  <c r="BR38" i="13" a="1"/>
  <c r="BR38" i="13" s="1"/>
  <c r="S33" i="13" a="1"/>
  <c r="S33" i="13" s="1"/>
  <c r="BF36" i="13" a="1"/>
  <c r="BF36" i="13" s="1"/>
  <c r="AI15" i="14" a="1"/>
  <c r="AI15" i="14" s="1"/>
  <c r="T46" i="14" a="1"/>
  <c r="T46" i="14" s="1"/>
  <c r="BA33" i="14" a="1"/>
  <c r="BA33" i="14" s="1"/>
  <c r="BS48" i="13" a="1"/>
  <c r="BS48" i="13" s="1"/>
  <c r="AH39" i="13" a="1"/>
  <c r="AH39" i="13" s="1"/>
  <c r="BP42" i="14" a="1"/>
  <c r="BP42" i="14" s="1"/>
  <c r="BU40" i="14" a="1"/>
  <c r="BU40" i="14" s="1"/>
  <c r="AS33" i="14" a="1"/>
  <c r="AS33" i="14" s="1"/>
  <c r="AP49" i="14" a="1"/>
  <c r="AP49" i="14" s="1"/>
  <c r="AG17" i="14" a="1"/>
  <c r="AG17" i="14" s="1"/>
  <c r="CG34" i="13" a="1"/>
  <c r="CG34" i="13" s="1"/>
  <c r="CE48" i="14" a="1"/>
  <c r="CE48" i="14" s="1"/>
  <c r="CH44" i="14" a="1"/>
  <c r="CH44" i="14" s="1"/>
  <c r="E33" i="14" a="1"/>
  <c r="E33" i="14" s="1"/>
  <c r="AJ45" i="14" a="1"/>
  <c r="AJ45" i="14" s="1"/>
  <c r="S17" i="13" a="1"/>
  <c r="S17" i="13" s="1"/>
  <c r="BM40" i="14" a="1"/>
  <c r="BM40" i="14" s="1"/>
  <c r="AN43" i="14" a="1"/>
  <c r="AN43" i="14" s="1"/>
  <c r="AA53" i="14" a="1"/>
  <c r="AA53" i="14" s="1"/>
  <c r="AH45" i="13" a="1"/>
  <c r="AH45" i="13" s="1"/>
  <c r="AX45" i="14" a="1"/>
  <c r="AX45" i="14" s="1"/>
  <c r="AN55" i="13" a="1"/>
  <c r="AN55" i="13" s="1"/>
  <c r="I37" i="14" a="1"/>
  <c r="I37" i="14" s="1"/>
  <c r="AE52" i="14" a="1"/>
  <c r="AE52" i="14" s="1"/>
  <c r="BJ36" i="14" a="1"/>
  <c r="BJ36" i="14" s="1"/>
  <c r="H48" i="14" a="1"/>
  <c r="H48" i="14" s="1"/>
  <c r="AS54" i="14" a="1"/>
  <c r="AS54" i="14" s="1"/>
  <c r="CB56" i="14" a="1"/>
  <c r="CB56" i="14" s="1"/>
  <c r="G11" i="13" a="1"/>
  <c r="G11" i="13" s="1"/>
  <c r="T43" i="14" a="1"/>
  <c r="T43" i="14" s="1"/>
  <c r="T53" i="14" a="1"/>
  <c r="T53" i="14" s="1"/>
  <c r="AL39" i="13" a="1"/>
  <c r="AL39" i="13" s="1"/>
  <c r="AD45" i="14" a="1"/>
  <c r="AD45" i="14" s="1"/>
  <c r="AJ50" i="14" a="1"/>
  <c r="AJ50" i="14" s="1"/>
  <c r="BD37" i="14" a="1"/>
  <c r="BD37" i="14" s="1"/>
  <c r="CD50" i="14" a="1"/>
  <c r="CD50" i="14" s="1"/>
  <c r="BD18" i="14" a="1"/>
  <c r="BD18" i="14" s="1"/>
  <c r="BW36" i="14" a="1"/>
  <c r="BW36" i="14" s="1"/>
  <c r="N42" i="13" a="1"/>
  <c r="N42" i="13" s="1"/>
  <c r="AD40" i="13" a="1"/>
  <c r="AD40" i="13" s="1"/>
  <c r="BN35" i="14" a="1"/>
  <c r="BN35" i="14" s="1"/>
  <c r="BY37" i="14" a="1"/>
  <c r="BY37" i="14" s="1"/>
  <c r="BN52" i="14" a="1"/>
  <c r="BN52" i="14" s="1"/>
  <c r="AD34" i="13" a="1"/>
  <c r="AD34" i="13" s="1"/>
  <c r="BH34" i="13" a="1"/>
  <c r="BH34" i="13" s="1"/>
  <c r="BU53" i="14" a="1"/>
  <c r="BU53" i="14" s="1"/>
  <c r="BT48" i="13" a="1"/>
  <c r="BT48" i="13" s="1"/>
  <c r="AN39" i="13" a="1"/>
  <c r="AN39" i="13" s="1"/>
  <c r="BT11" i="14" a="1"/>
  <c r="BT11" i="14" s="1"/>
  <c r="H52" i="13" a="1"/>
  <c r="H52" i="13" s="1"/>
  <c r="E11" i="13" a="1"/>
  <c r="E11" i="13" s="1"/>
  <c r="BR15" i="13" a="1"/>
  <c r="BR15" i="13" s="1"/>
  <c r="AM48" i="14" a="1"/>
  <c r="AM48" i="14" s="1"/>
  <c r="AO34" i="13" a="1"/>
  <c r="AO34" i="13" s="1"/>
  <c r="L39" i="14" a="1"/>
  <c r="L39" i="14" s="1"/>
  <c r="CB37" i="13" a="1"/>
  <c r="CB37" i="13" s="1"/>
  <c r="BD15" i="13" a="1"/>
  <c r="BD15" i="13" s="1"/>
  <c r="AB49" i="13" a="1"/>
  <c r="AB49" i="13" s="1"/>
  <c r="BN56" i="13" a="1"/>
  <c r="BN56" i="13" s="1"/>
  <c r="BQ41" i="13" a="1"/>
  <c r="BQ41" i="13" s="1"/>
  <c r="AN45" i="13" a="1"/>
  <c r="AN45" i="13" s="1"/>
  <c r="BW38" i="13" a="1"/>
  <c r="BW38" i="13" s="1"/>
  <c r="BB42" i="13" a="1"/>
  <c r="BB42" i="13" s="1"/>
  <c r="AL13" i="13" a="1"/>
  <c r="AL13" i="13" s="1"/>
  <c r="E42" i="13" a="1"/>
  <c r="E42" i="13" s="1"/>
  <c r="AC51" i="13" a="1"/>
  <c r="AC51" i="13" s="1"/>
  <c r="P16" i="13" a="1"/>
  <c r="P16" i="13" s="1"/>
  <c r="AF43" i="14" a="1"/>
  <c r="AF43" i="14" s="1"/>
  <c r="BR55" i="13" a="1"/>
  <c r="BR55" i="13" s="1"/>
  <c r="BD47" i="13" a="1"/>
  <c r="BD47" i="13" s="1"/>
  <c r="V18" i="14" a="1"/>
  <c r="V18" i="14" s="1"/>
  <c r="Y47" i="13" a="1"/>
  <c r="Y47" i="13" s="1"/>
  <c r="BS17" i="13" a="1"/>
  <c r="BS17" i="13" s="1"/>
  <c r="Z36" i="13" a="1"/>
  <c r="Z36" i="13" s="1"/>
  <c r="X33" i="13" a="1"/>
  <c r="X33" i="13" s="1"/>
  <c r="S15" i="13" a="1"/>
  <c r="S15" i="13" s="1"/>
  <c r="BR42" i="13" a="1"/>
  <c r="BR42" i="13" s="1"/>
  <c r="Q16" i="13" a="1"/>
  <c r="Q16" i="13" s="1"/>
  <c r="AM16" i="14" a="1"/>
  <c r="AM16" i="14" s="1"/>
  <c r="AZ38" i="13" a="1"/>
  <c r="AZ38" i="13" s="1"/>
  <c r="BB11" i="13" a="1"/>
  <c r="BB11" i="13" s="1"/>
  <c r="BK49" i="13" a="1"/>
  <c r="BK49" i="13" s="1"/>
  <c r="BB35" i="13" a="1"/>
  <c r="BB35" i="13" s="1"/>
  <c r="I53" i="13" a="1"/>
  <c r="I53" i="13" s="1"/>
  <c r="BP56" i="14" a="1"/>
  <c r="BP56" i="14" s="1"/>
  <c r="CA52" i="13" a="1"/>
  <c r="CA52" i="13" s="1"/>
  <c r="BB39" i="13" a="1"/>
  <c r="BB39" i="13" s="1"/>
  <c r="AK17" i="13" a="1"/>
  <c r="AK17" i="13" s="1"/>
  <c r="AM47" i="13" a="1"/>
  <c r="AM47" i="13" s="1"/>
  <c r="AG57" i="13" a="1"/>
  <c r="AG57" i="13" s="1"/>
  <c r="BX16" i="14" a="1"/>
  <c r="BX16" i="14" s="1"/>
  <c r="CC34" i="14" a="1"/>
  <c r="CC34" i="14" s="1"/>
  <c r="Z37" i="13" a="1"/>
  <c r="Z37" i="13" s="1"/>
  <c r="BM39" i="13" a="1"/>
  <c r="BM39" i="13" s="1"/>
  <c r="CG43" i="14" a="1"/>
  <c r="CG43" i="14" s="1"/>
  <c r="AP36" i="14" a="1"/>
  <c r="AP36" i="14" s="1"/>
  <c r="AG16" i="14" a="1"/>
  <c r="AG16" i="14" s="1"/>
  <c r="N18" i="13" a="1"/>
  <c r="N18" i="13" s="1"/>
  <c r="AH16" i="13" a="1"/>
  <c r="AH16" i="13" s="1"/>
  <c r="AH36" i="14" a="1"/>
  <c r="AH36" i="14" s="1"/>
  <c r="CH16" i="14" a="1"/>
  <c r="CH16" i="14" s="1"/>
  <c r="BV46" i="13" a="1"/>
  <c r="BV46" i="13" s="1"/>
  <c r="AC38" i="14" a="1"/>
  <c r="AC38" i="14" s="1"/>
  <c r="V16" i="13" a="1"/>
  <c r="V16" i="13" s="1"/>
  <c r="BV48" i="13" a="1"/>
  <c r="BV48" i="13" s="1"/>
  <c r="AE18" i="13" a="1"/>
  <c r="AE18" i="13" s="1"/>
  <c r="AH15" i="13" a="1"/>
  <c r="AH15" i="13" s="1"/>
  <c r="AB56" i="13" a="1"/>
  <c r="AB56" i="13" s="1"/>
  <c r="CG56" i="13" a="1"/>
  <c r="CG56" i="13" s="1"/>
  <c r="AH33" i="13" a="1"/>
  <c r="AH33" i="13" s="1"/>
  <c r="BR13" i="13" a="1"/>
  <c r="BR13" i="13" s="1"/>
  <c r="AF16" i="13" a="1"/>
  <c r="AF16" i="13" s="1"/>
  <c r="T35" i="14" a="1"/>
  <c r="T35" i="14" s="1"/>
  <c r="I11" i="14" a="1"/>
  <c r="I11" i="14" s="1"/>
  <c r="AX49" i="13" a="1"/>
  <c r="AX49" i="13" s="1"/>
  <c r="AG41" i="12" a="1"/>
  <c r="AG41" i="12" s="1"/>
  <c r="AM47" i="11" a="1"/>
  <c r="AM47" i="11" s="1"/>
  <c r="AJ11" i="11" a="1"/>
  <c r="AJ11" i="11" s="1"/>
  <c r="BN48" i="12" a="1"/>
  <c r="BN48" i="12" s="1"/>
  <c r="W11" i="12" a="1"/>
  <c r="W11" i="12" s="1"/>
  <c r="BU15" i="11" a="1"/>
  <c r="BU15" i="11" s="1"/>
  <c r="BW16" i="12" a="1"/>
  <c r="BW16" i="12" s="1"/>
  <c r="BY13" i="11" a="1"/>
  <c r="BY13" i="11" s="1"/>
  <c r="CF11" i="11" a="1"/>
  <c r="CF11" i="11" s="1"/>
  <c r="G39" i="12" a="1"/>
  <c r="G39" i="12" s="1"/>
  <c r="BC53" i="12" a="1"/>
  <c r="BC53" i="12" s="1"/>
  <c r="W52" i="12" a="1"/>
  <c r="W52" i="12" s="1"/>
  <c r="AO50" i="12" a="1"/>
  <c r="AO50" i="12" s="1"/>
  <c r="BR33" i="12" a="1"/>
  <c r="BR33" i="12" s="1"/>
  <c r="AU57" i="12" a="1"/>
  <c r="AU57" i="12" s="1"/>
  <c r="BR35" i="12" a="1"/>
  <c r="BR35" i="12" s="1"/>
  <c r="O54" i="12" a="1"/>
  <c r="O54" i="12" s="1"/>
  <c r="BH55" i="12" a="1"/>
  <c r="BH55" i="12" s="1"/>
  <c r="BT13" i="12" a="1"/>
  <c r="BT13" i="12" s="1"/>
  <c r="AL47" i="11" a="1"/>
  <c r="AL47" i="11" s="1"/>
  <c r="AX51" i="12" a="1"/>
  <c r="AX51" i="12" s="1"/>
  <c r="BG36" i="12" a="1"/>
  <c r="BG36" i="12" s="1"/>
  <c r="BJ44" i="12" a="1"/>
  <c r="BJ44" i="12" s="1"/>
  <c r="CC41" i="12" a="1"/>
  <c r="CC41" i="12" s="1"/>
  <c r="AO13" i="11" a="1"/>
  <c r="AO13" i="11" s="1"/>
  <c r="U51" i="12" a="1"/>
  <c r="U51" i="12" s="1"/>
  <c r="BK43" i="12" a="1"/>
  <c r="BK43" i="12" s="1"/>
  <c r="BF47" i="12" a="1"/>
  <c r="BF47" i="12" s="1"/>
  <c r="O37" i="12" a="1"/>
  <c r="O37" i="12" s="1"/>
  <c r="Q33" i="12" a="1"/>
  <c r="Q33" i="12" s="1"/>
  <c r="Q45" i="12" a="1"/>
  <c r="Q45" i="12" s="1"/>
  <c r="V42" i="11" a="1"/>
  <c r="V42" i="11" s="1"/>
  <c r="K18" i="12" a="1"/>
  <c r="K18" i="12" s="1"/>
  <c r="AO55" i="12" a="1"/>
  <c r="AO55" i="12" s="1"/>
  <c r="AU54" i="12" a="1"/>
  <c r="AU54" i="12" s="1"/>
  <c r="BF39" i="14" a="1"/>
  <c r="BF39" i="14" s="1"/>
  <c r="CG53" i="14" a="1"/>
  <c r="CG53" i="14" s="1"/>
  <c r="AK53" i="14" a="1"/>
  <c r="AK53" i="14" s="1"/>
  <c r="AQ37" i="14" a="1"/>
  <c r="AQ37" i="14" s="1"/>
  <c r="L47" i="13" a="1"/>
  <c r="L47" i="13" s="1"/>
  <c r="BA41" i="14" a="1"/>
  <c r="BA41" i="14" s="1"/>
  <c r="W39" i="13" a="1"/>
  <c r="W39" i="13" s="1"/>
  <c r="J45" i="13" a="1"/>
  <c r="J45" i="13" s="1"/>
  <c r="N33" i="14" a="1"/>
  <c r="N33" i="14" s="1"/>
  <c r="Q33" i="13" a="1"/>
  <c r="Q33" i="13" s="1"/>
  <c r="BC44" i="13" a="1"/>
  <c r="BC44" i="13" s="1"/>
  <c r="BM35" i="13" a="1"/>
  <c r="BM35" i="13" s="1"/>
  <c r="BG55" i="14" a="1"/>
  <c r="BG55" i="14" s="1"/>
  <c r="AR52" i="14" a="1"/>
  <c r="AR52" i="14" s="1"/>
  <c r="AZ50" i="13" a="1"/>
  <c r="AZ50" i="13" s="1"/>
  <c r="E54" i="14" a="1"/>
  <c r="E54" i="14" s="1"/>
  <c r="BT36" i="14" a="1"/>
  <c r="BT36" i="14" s="1"/>
  <c r="M36" i="13" a="1"/>
  <c r="M36" i="13" s="1"/>
  <c r="BS48" i="14" a="1"/>
  <c r="BS48" i="14" s="1"/>
  <c r="F39" i="13" a="1"/>
  <c r="F39" i="13" s="1"/>
  <c r="AQ33" i="14" a="1"/>
  <c r="AQ33" i="14" s="1"/>
  <c r="AK33" i="13" a="1"/>
  <c r="AK33" i="13" s="1"/>
  <c r="V51" i="14" a="1"/>
  <c r="V51" i="14" s="1"/>
  <c r="AG18" i="13" a="1"/>
  <c r="AG18" i="13" s="1"/>
  <c r="U48" i="14" a="1"/>
  <c r="U48" i="14" s="1"/>
  <c r="BY55" i="13" a="1"/>
  <c r="BY55" i="13" s="1"/>
  <c r="L37" i="13" a="1"/>
  <c r="L37" i="13" s="1"/>
  <c r="AU35" i="14" a="1"/>
  <c r="AU35" i="14" s="1"/>
  <c r="AR40" i="14" a="1"/>
  <c r="AR40" i="14" s="1"/>
  <c r="BF51" i="13" a="1"/>
  <c r="BF51" i="13" s="1"/>
  <c r="BR33" i="14" a="1"/>
  <c r="BR33" i="14" s="1"/>
  <c r="AM54" i="14" a="1"/>
  <c r="AM54" i="14" s="1"/>
  <c r="AU53" i="13" a="1"/>
  <c r="AU53" i="13" s="1"/>
  <c r="AT40" i="13" a="1"/>
  <c r="AT40" i="13" s="1"/>
  <c r="T50" i="13" a="1"/>
  <c r="T50" i="13" s="1"/>
  <c r="AQ44" i="13" a="1"/>
  <c r="AQ44" i="13" s="1"/>
  <c r="AU42" i="13" a="1"/>
  <c r="AU42" i="13" s="1"/>
  <c r="AK33" i="14" a="1"/>
  <c r="AK33" i="14" s="1"/>
  <c r="BI54" i="14" a="1"/>
  <c r="BI54" i="14" s="1"/>
  <c r="BE49" i="14" a="1"/>
  <c r="BE49" i="14" s="1"/>
  <c r="J11" i="14" a="1"/>
  <c r="J11" i="14" s="1"/>
  <c r="BB56" i="14" a="1"/>
  <c r="BB56" i="14" s="1"/>
  <c r="AC15" i="13" a="1"/>
  <c r="AC15" i="13" s="1"/>
  <c r="Y43" i="13" a="1"/>
  <c r="Y43" i="13" s="1"/>
  <c r="AW51" i="14" a="1"/>
  <c r="AW51" i="14" s="1"/>
  <c r="Y11" i="14" a="1"/>
  <c r="Y11" i="14" s="1"/>
  <c r="AM41" i="14" a="1"/>
  <c r="AM41" i="14" s="1"/>
  <c r="AM53" i="13" a="1"/>
  <c r="AM53" i="13" s="1"/>
  <c r="CG38" i="13" a="1"/>
  <c r="CG38" i="13" s="1"/>
  <c r="W39" i="14" a="1"/>
  <c r="W39" i="14" s="1"/>
  <c r="AG41" i="13" a="1"/>
  <c r="AG41" i="13" s="1"/>
  <c r="AD48" i="13" a="1"/>
  <c r="AD48" i="13" s="1"/>
  <c r="AW15" i="13" a="1"/>
  <c r="AW15" i="13" s="1"/>
  <c r="BB15" i="13" a="1"/>
  <c r="BB15" i="13" s="1"/>
  <c r="AF37" i="13" a="1"/>
  <c r="AF37" i="13" s="1"/>
  <c r="T37" i="13" a="1"/>
  <c r="T37" i="13" s="1"/>
  <c r="AZ46" i="14" a="1"/>
  <c r="AZ46" i="14" s="1"/>
  <c r="CF18" i="13" a="1"/>
  <c r="CF18" i="13" s="1"/>
  <c r="BB36" i="14" a="1"/>
  <c r="BB36" i="14" s="1"/>
  <c r="BO43" i="13" a="1"/>
  <c r="BO43" i="13" s="1"/>
  <c r="AU17" i="13" a="1"/>
  <c r="AU17" i="13" s="1"/>
  <c r="AE17" i="14" a="1"/>
  <c r="AE17" i="14" s="1"/>
  <c r="AP43" i="13" a="1"/>
  <c r="AP43" i="13" s="1"/>
  <c r="M17" i="14" a="1"/>
  <c r="M17" i="14" s="1"/>
  <c r="AK45" i="13" a="1"/>
  <c r="AK45" i="13" s="1"/>
  <c r="BM15" i="13" a="1"/>
  <c r="BM15" i="13" s="1"/>
  <c r="Y49" i="13" a="1"/>
  <c r="Y49" i="13" s="1"/>
  <c r="AP39" i="13" a="1"/>
  <c r="AP39" i="13" s="1"/>
  <c r="AH16" i="14" a="1"/>
  <c r="AH16" i="14" s="1"/>
  <c r="AO43" i="13" a="1"/>
  <c r="AO43" i="13" s="1"/>
  <c r="AZ13" i="13" a="1"/>
  <c r="AZ13" i="13" s="1"/>
  <c r="BE34" i="13" a="1"/>
  <c r="BE34" i="13" s="1"/>
  <c r="E55" i="13" a="1"/>
  <c r="E55" i="13" s="1"/>
  <c r="BE13" i="14" a="1"/>
  <c r="BE13" i="14" s="1"/>
  <c r="CE45" i="14" a="1"/>
  <c r="CE45" i="14" s="1"/>
  <c r="BW54" i="13" a="1"/>
  <c r="BW54" i="13" s="1"/>
  <c r="AQ48" i="14" a="1"/>
  <c r="AQ48" i="14" s="1"/>
  <c r="AJ38" i="13" a="1"/>
  <c r="AJ38" i="13" s="1"/>
  <c r="BW44" i="13" a="1"/>
  <c r="BW44" i="13" s="1"/>
  <c r="BM11" i="13" a="1"/>
  <c r="BM11" i="13" s="1"/>
  <c r="BB34" i="14" a="1"/>
  <c r="BB34" i="14" s="1"/>
  <c r="AV35" i="14" a="1"/>
  <c r="AV35" i="14" s="1"/>
  <c r="M48" i="13" a="1"/>
  <c r="M48" i="13" s="1"/>
  <c r="AD13" i="13" a="1"/>
  <c r="AD13" i="13" s="1"/>
  <c r="CH11" i="13" a="1"/>
  <c r="CH11" i="13" s="1"/>
  <c r="H36" i="13" a="1"/>
  <c r="H36" i="13" s="1"/>
  <c r="BF18" i="13" a="1"/>
  <c r="BF18" i="13" s="1"/>
  <c r="O16" i="13" a="1"/>
  <c r="O16" i="13" s="1"/>
  <c r="L13" i="13" a="1"/>
  <c r="L13" i="13" s="1"/>
  <c r="AX15" i="13" a="1"/>
  <c r="AX15" i="13" s="1"/>
  <c r="R16" i="13" a="1"/>
  <c r="R16" i="13" s="1"/>
  <c r="BF34" i="14" a="1"/>
  <c r="BF34" i="14" s="1"/>
  <c r="BV17" i="13" a="1"/>
  <c r="BV17" i="13" s="1"/>
  <c r="CD40" i="13" a="1"/>
  <c r="CD40" i="13" s="1"/>
  <c r="BM34" i="13" a="1"/>
  <c r="BM34" i="13" s="1"/>
  <c r="J18" i="13" a="1"/>
  <c r="J18" i="13" s="1"/>
  <c r="BI51" i="14" a="1"/>
  <c r="BI51" i="14" s="1"/>
  <c r="AE16" i="13" a="1"/>
  <c r="AE16" i="13" s="1"/>
  <c r="BN44" i="14" a="1"/>
  <c r="BN44" i="14" s="1"/>
  <c r="AN56" i="13" a="1"/>
  <c r="AN56" i="13" s="1"/>
  <c r="CE15" i="13" a="1"/>
  <c r="CE15" i="13" s="1"/>
  <c r="BQ17" i="13" a="1"/>
  <c r="BQ17" i="13" s="1"/>
  <c r="K13" i="13" a="1"/>
  <c r="K13" i="13" s="1"/>
  <c r="BY47" i="13" a="1"/>
  <c r="BY47" i="13" s="1"/>
  <c r="AE44" i="14" a="1"/>
  <c r="AE44" i="14" s="1"/>
  <c r="CG52" i="13" a="1"/>
  <c r="CG52" i="13" s="1"/>
  <c r="O13" i="13" a="1"/>
  <c r="O13" i="13" s="1"/>
  <c r="AT15" i="13" a="1"/>
  <c r="AT15" i="13" s="1"/>
  <c r="BW35" i="14" a="1"/>
  <c r="BW35" i="14" s="1"/>
  <c r="AC43" i="13" a="1"/>
  <c r="AC43" i="13" s="1"/>
  <c r="G13" i="14" a="1"/>
  <c r="G13" i="14" s="1"/>
  <c r="BW18" i="13" a="1"/>
  <c r="BW18" i="13" s="1"/>
  <c r="AD18" i="13" a="1"/>
  <c r="AD18" i="13" s="1"/>
  <c r="L16" i="14" a="1"/>
  <c r="L16" i="14" s="1"/>
  <c r="BS18" i="14" a="1"/>
  <c r="BS18" i="14" s="1"/>
  <c r="CF16" i="13" a="1"/>
  <c r="CF16" i="13" s="1"/>
  <c r="BE36" i="14" a="1"/>
  <c r="BE36" i="14" s="1"/>
  <c r="BB55" i="14" a="1"/>
  <c r="BB55" i="14" s="1"/>
  <c r="CB46" i="13" a="1"/>
  <c r="CB46" i="13" s="1"/>
  <c r="J52" i="13" a="1"/>
  <c r="J52" i="13" s="1"/>
  <c r="AV15" i="13" a="1"/>
  <c r="AV15" i="13" s="1"/>
  <c r="BZ36" i="13" a="1"/>
  <c r="BZ36" i="13" s="1"/>
  <c r="AZ43" i="14" a="1"/>
  <c r="AZ43" i="14" s="1"/>
  <c r="E34" i="13" a="1"/>
  <c r="E34" i="13" s="1"/>
  <c r="AB42" i="13" a="1"/>
  <c r="AB42" i="13" s="1"/>
  <c r="CF47" i="13" a="1"/>
  <c r="CF47" i="13" s="1"/>
  <c r="BR16" i="14" a="1"/>
  <c r="BR16" i="14" s="1"/>
  <c r="R13" i="14" a="1"/>
  <c r="R13" i="14" s="1"/>
  <c r="AW16" i="14" a="1"/>
  <c r="AW16" i="14" s="1"/>
  <c r="P37" i="12" a="1"/>
  <c r="P37" i="12" s="1"/>
  <c r="AW16" i="11" a="1"/>
  <c r="AW16" i="11" s="1"/>
  <c r="M53" i="12" a="1"/>
  <c r="M53" i="12" s="1"/>
  <c r="Y43" i="12" a="1"/>
  <c r="Y43" i="12" s="1"/>
  <c r="G13" i="12" a="1"/>
  <c r="G13" i="12" s="1"/>
  <c r="BP13" i="11" a="1"/>
  <c r="BP13" i="11" s="1"/>
  <c r="L18" i="12" a="1"/>
  <c r="L18" i="12" s="1"/>
  <c r="BO17" i="11" a="1"/>
  <c r="BO17" i="11" s="1"/>
  <c r="AC36" i="12" a="1"/>
  <c r="AC36" i="12" s="1"/>
  <c r="AA54" i="12" a="1"/>
  <c r="AA54" i="12" s="1"/>
  <c r="AD53" i="12" a="1"/>
  <c r="AD53" i="12" s="1"/>
  <c r="X44" i="12" a="1"/>
  <c r="X44" i="12" s="1"/>
  <c r="BB44" i="12" a="1"/>
  <c r="BB44" i="12" s="1"/>
  <c r="BL52" i="12" a="1"/>
  <c r="BL52" i="12" s="1"/>
  <c r="O57" i="12" a="1"/>
  <c r="O57" i="12" s="1"/>
  <c r="R40" i="11" a="1"/>
  <c r="R40" i="11" s="1"/>
  <c r="AV48" i="12" a="1"/>
  <c r="AV48" i="12" s="1"/>
  <c r="AD17" i="11" a="1"/>
  <c r="AD17" i="11" s="1"/>
  <c r="BU33" i="12" a="1"/>
  <c r="BU33" i="12" s="1"/>
  <c r="F47" i="11" a="1"/>
  <c r="F47" i="11" s="1"/>
  <c r="AN48" i="12" a="1"/>
  <c r="AN48" i="12" s="1"/>
  <c r="AG44" i="11" a="1"/>
  <c r="AG44" i="11" s="1"/>
  <c r="CG42" i="11" a="1"/>
  <c r="CG42" i="11" s="1"/>
  <c r="F15" i="12" a="1"/>
  <c r="F15" i="12" s="1"/>
  <c r="U44" i="11" a="1"/>
  <c r="U44" i="11" s="1"/>
  <c r="BV47" i="11" a="1"/>
  <c r="BV47" i="11" s="1"/>
  <c r="Q37" i="12" a="1"/>
  <c r="Q37" i="12" s="1"/>
  <c r="AD11" i="12" a="1"/>
  <c r="AD11" i="12" s="1"/>
  <c r="K45" i="12" a="1"/>
  <c r="K45" i="12" s="1"/>
  <c r="J34" i="12" a="1"/>
  <c r="J34" i="12" s="1"/>
  <c r="BK17" i="11" a="1"/>
  <c r="BK17" i="11" s="1"/>
  <c r="BP17" i="11" a="1"/>
  <c r="BP17" i="11" s="1"/>
  <c r="AT16" i="12" a="1"/>
  <c r="AT16" i="12" s="1"/>
  <c r="BN37" i="12" a="1"/>
  <c r="BN37" i="12" s="1"/>
  <c r="AQ11" i="11" a="1"/>
  <c r="AQ11" i="11" s="1"/>
  <c r="AP49" i="12" a="1"/>
  <c r="AP49" i="12" s="1"/>
  <c r="BF17" i="12" a="1"/>
  <c r="BF17" i="12" s="1"/>
  <c r="X56" i="12" a="1"/>
  <c r="X56" i="12" s="1"/>
  <c r="BN56" i="12" a="1"/>
  <c r="BN56" i="12" s="1"/>
  <c r="M48" i="12" a="1"/>
  <c r="M48" i="12" s="1"/>
  <c r="K13" i="11" a="1"/>
  <c r="K13" i="11" s="1"/>
  <c r="BM46" i="11" a="1"/>
  <c r="BM46" i="11" s="1"/>
  <c r="Z39" i="12" a="1"/>
  <c r="Z39" i="12" s="1"/>
  <c r="BS39" i="12" a="1"/>
  <c r="BS39" i="12" s="1"/>
  <c r="BU43" i="12" a="1"/>
  <c r="BU43" i="12" s="1"/>
  <c r="BJ45" i="11" a="1"/>
  <c r="BJ45" i="11" s="1"/>
  <c r="BH57" i="14" a="1"/>
  <c r="BH57" i="14" s="1"/>
  <c r="BF54" i="14" a="1"/>
  <c r="BF54" i="14" s="1"/>
  <c r="AL56" i="14" a="1"/>
  <c r="AL56" i="14" s="1"/>
  <c r="J54" i="13" a="1"/>
  <c r="J54" i="13" s="1"/>
  <c r="H38" i="13" a="1"/>
  <c r="H38" i="13" s="1"/>
  <c r="L47" i="14" a="1"/>
  <c r="L47" i="14" s="1"/>
  <c r="AX43" i="14" a="1"/>
  <c r="AX43" i="14" s="1"/>
  <c r="CD56" i="14" a="1"/>
  <c r="CD56" i="14" s="1"/>
  <c r="AE53" i="13" a="1"/>
  <c r="AE53" i="13" s="1"/>
  <c r="CG36" i="14" a="1"/>
  <c r="CG36" i="14" s="1"/>
  <c r="U42" i="13" a="1"/>
  <c r="U42" i="13" s="1"/>
  <c r="BA50" i="13" a="1"/>
  <c r="BA50" i="13" s="1"/>
  <c r="BJ43" i="14" a="1"/>
  <c r="BJ43" i="14" s="1"/>
  <c r="U39" i="14" a="1"/>
  <c r="U39" i="14" s="1"/>
  <c r="AE11" i="13" a="1"/>
  <c r="AE11" i="13" s="1"/>
  <c r="BK38" i="14" a="1"/>
  <c r="BK38" i="14" s="1"/>
  <c r="Z44" i="14" a="1"/>
  <c r="Z44" i="14" s="1"/>
  <c r="BQ34" i="13" a="1"/>
  <c r="BQ34" i="13" s="1"/>
  <c r="AZ55" i="13" a="1"/>
  <c r="AZ55" i="13" s="1"/>
  <c r="BU35" i="13" a="1"/>
  <c r="BU35" i="13" s="1"/>
  <c r="CE55" i="13" a="1"/>
  <c r="CE55" i="13" s="1"/>
  <c r="AV47" i="14" a="1"/>
  <c r="AV47" i="14" s="1"/>
  <c r="AI55" i="13" a="1"/>
  <c r="AI55" i="13" s="1"/>
  <c r="AO38" i="13" a="1"/>
  <c r="AO38" i="13" s="1"/>
  <c r="AJ18" i="14" a="1"/>
  <c r="AJ18" i="14" s="1"/>
  <c r="AH11" i="14" a="1"/>
  <c r="AH11" i="14" s="1"/>
  <c r="BV17" i="14" a="1"/>
  <c r="BV17" i="14" s="1"/>
  <c r="CC39" i="14" a="1"/>
  <c r="CC39" i="14" s="1"/>
  <c r="N54" i="13" a="1"/>
  <c r="N54" i="13" s="1"/>
  <c r="U34" i="13" a="1"/>
  <c r="U34" i="13" s="1"/>
  <c r="CA49" i="14" a="1"/>
  <c r="CA49" i="14" s="1"/>
  <c r="BF17" i="13" a="1"/>
  <c r="BF17" i="13" s="1"/>
  <c r="L33" i="13" a="1"/>
  <c r="L33" i="13" s="1"/>
  <c r="BE48" i="13" a="1"/>
  <c r="BE48" i="13" s="1"/>
  <c r="E37" i="14" a="1"/>
  <c r="E37" i="14" s="1"/>
  <c r="AB45" i="13" a="1"/>
  <c r="AB45" i="13" s="1"/>
  <c r="AC56" i="14" a="1"/>
  <c r="AC56" i="14" s="1"/>
  <c r="BW38" i="14" a="1"/>
  <c r="BW38" i="14" s="1"/>
  <c r="BG15" i="14" a="1"/>
  <c r="BG15" i="14" s="1"/>
  <c r="P38" i="14" a="1"/>
  <c r="P38" i="14" s="1"/>
  <c r="F41" i="13" a="1"/>
  <c r="F41" i="13" s="1"/>
  <c r="S45" i="14" a="1"/>
  <c r="S45" i="14" s="1"/>
  <c r="AU44" i="13" a="1"/>
  <c r="AU44" i="13" s="1"/>
  <c r="N50" i="14" a="1"/>
  <c r="N50" i="14" s="1"/>
  <c r="AB17" i="14" a="1"/>
  <c r="AB17" i="14" s="1"/>
  <c r="AQ37" i="13" a="1"/>
  <c r="AQ37" i="13" s="1"/>
  <c r="X48" i="13" a="1"/>
  <c r="X48" i="13" s="1"/>
  <c r="N47" i="14" a="1"/>
  <c r="N47" i="14" s="1"/>
  <c r="AG56" i="13" a="1"/>
  <c r="AG56" i="13" s="1"/>
  <c r="BF40" i="14" a="1"/>
  <c r="BF40" i="14" s="1"/>
  <c r="BG34" i="13" a="1"/>
  <c r="BG34" i="13" s="1"/>
  <c r="BC11" i="14" a="1"/>
  <c r="BC11" i="14" s="1"/>
  <c r="BF50" i="13" a="1"/>
  <c r="BF50" i="13" s="1"/>
  <c r="BU45" i="14" a="1"/>
  <c r="BU45" i="14" s="1"/>
  <c r="M43" i="13" a="1"/>
  <c r="M43" i="13" s="1"/>
  <c r="AE47" i="14" a="1"/>
  <c r="AE47" i="14" s="1"/>
  <c r="AV11" i="14" a="1"/>
  <c r="AV11" i="14" s="1"/>
  <c r="BY37" i="13" a="1"/>
  <c r="BY37" i="13" s="1"/>
  <c r="AP45" i="14" a="1"/>
  <c r="AP45" i="14" s="1"/>
  <c r="AQ40" i="14" a="1"/>
  <c r="AQ40" i="14" s="1"/>
  <c r="X16" i="13" a="1"/>
  <c r="X16" i="13" s="1"/>
  <c r="BZ13" i="14" a="1"/>
  <c r="BZ13" i="14" s="1"/>
  <c r="U49" i="13" a="1"/>
  <c r="U49" i="13" s="1"/>
  <c r="BE18" i="13" a="1"/>
  <c r="BE18" i="13" s="1"/>
  <c r="BH38" i="13" a="1"/>
  <c r="BH38" i="13" s="1"/>
  <c r="K17" i="13" a="1"/>
  <c r="K17" i="13" s="1"/>
  <c r="AJ45" i="13" a="1"/>
  <c r="AJ45" i="13" s="1"/>
  <c r="E47" i="13" a="1"/>
  <c r="E47" i="13" s="1"/>
  <c r="AH42" i="14" a="1"/>
  <c r="AH42" i="14" s="1"/>
  <c r="BD33" i="13" a="1"/>
  <c r="BD33" i="13" s="1"/>
  <c r="BI40" i="14" a="1"/>
  <c r="BI40" i="14" s="1"/>
  <c r="BZ42" i="13" a="1"/>
  <c r="BZ42" i="13" s="1"/>
  <c r="X54" i="14" a="1"/>
  <c r="X54" i="14" s="1"/>
  <c r="BZ18" i="13" a="1"/>
  <c r="BZ18" i="13" s="1"/>
  <c r="S44" i="14" a="1"/>
  <c r="S44" i="14" s="1"/>
  <c r="N44" i="14" a="1"/>
  <c r="N44" i="14" s="1"/>
  <c r="X37" i="14" a="1"/>
  <c r="X37" i="14" s="1"/>
  <c r="BP51" i="13" a="1"/>
  <c r="BP51" i="13" s="1"/>
  <c r="G55" i="13" a="1"/>
  <c r="G55" i="13" s="1"/>
  <c r="BH11" i="13" a="1"/>
  <c r="BH11" i="13" s="1"/>
  <c r="BT42" i="14" a="1"/>
  <c r="BT42" i="14" s="1"/>
  <c r="AU44" i="14" a="1"/>
  <c r="AU44" i="14" s="1"/>
  <c r="Y48" i="13" a="1"/>
  <c r="Y48" i="13" s="1"/>
  <c r="CB50" i="13" a="1"/>
  <c r="CB50" i="13" s="1"/>
  <c r="AI37" i="13" a="1"/>
  <c r="AI37" i="13" s="1"/>
  <c r="AR16" i="14" a="1"/>
  <c r="AR16" i="14" s="1"/>
  <c r="BQ54" i="13" a="1"/>
  <c r="BQ54" i="13" s="1"/>
  <c r="CF56" i="13" a="1"/>
  <c r="CF56" i="13" s="1"/>
  <c r="Z11" i="14" a="1"/>
  <c r="Z11" i="14" s="1"/>
  <c r="M18" i="13" a="1"/>
  <c r="M18" i="13" s="1"/>
  <c r="CB18" i="13" a="1"/>
  <c r="CB18" i="13" s="1"/>
  <c r="R55" i="14" a="1"/>
  <c r="R55" i="14" s="1"/>
  <c r="AF18" i="14" a="1"/>
  <c r="AF18" i="14" s="1"/>
  <c r="U46" i="13" a="1"/>
  <c r="U46" i="13" s="1"/>
  <c r="CH46" i="13" a="1"/>
  <c r="CH46" i="13" s="1"/>
  <c r="O18" i="13" a="1"/>
  <c r="O18" i="13" s="1"/>
  <c r="Y55" i="13" a="1"/>
  <c r="Y55" i="13" s="1"/>
  <c r="F16" i="13" a="1"/>
  <c r="F16" i="13" s="1"/>
  <c r="AA34" i="13" a="1"/>
  <c r="AA34" i="13" s="1"/>
  <c r="AW36" i="13" a="1"/>
  <c r="AW36" i="13" s="1"/>
  <c r="BU49" i="13" a="1"/>
  <c r="BU49" i="13" s="1"/>
  <c r="N17" i="14" a="1"/>
  <c r="N17" i="14" s="1"/>
  <c r="AI16" i="14" a="1"/>
  <c r="AI16" i="14" s="1"/>
  <c r="E39" i="13" a="1"/>
  <c r="E39" i="13" s="1"/>
  <c r="BZ17" i="14" a="1"/>
  <c r="BZ17" i="14" s="1"/>
  <c r="BP56" i="13" a="1"/>
  <c r="BP56" i="13" s="1"/>
  <c r="P11" i="13" a="1"/>
  <c r="P11" i="13" s="1"/>
  <c r="Q11" i="13" a="1"/>
  <c r="Q11" i="13" s="1"/>
  <c r="BG44" i="14" a="1"/>
  <c r="BG44" i="14" s="1"/>
  <c r="BB43" i="13" a="1"/>
  <c r="BB43" i="13" s="1"/>
  <c r="CH42" i="14" a="1"/>
  <c r="CH42" i="14" s="1"/>
  <c r="AV13" i="13" a="1"/>
  <c r="AV13" i="13" s="1"/>
  <c r="AK37" i="14" a="1"/>
  <c r="AK37" i="14" s="1"/>
  <c r="Q18" i="14" a="1"/>
  <c r="Q18" i="14" s="1"/>
  <c r="BU11" i="14" a="1"/>
  <c r="BU11" i="14" s="1"/>
  <c r="BI37" i="13" a="1"/>
  <c r="BI37" i="13" s="1"/>
  <c r="BU16" i="14" a="1"/>
  <c r="BU16" i="14" s="1"/>
  <c r="BZ52" i="13" a="1"/>
  <c r="BZ52" i="13" s="1"/>
  <c r="AZ16" i="13" a="1"/>
  <c r="AZ16" i="13" s="1"/>
  <c r="AI57" i="13" a="1"/>
  <c r="AI57" i="13" s="1"/>
  <c r="AW18" i="13" a="1"/>
  <c r="AW18" i="13" s="1"/>
  <c r="CF57" i="13" a="1"/>
  <c r="CF57" i="13" s="1"/>
  <c r="AE40" i="13" a="1"/>
  <c r="AE40" i="13" s="1"/>
  <c r="AQ16" i="13" a="1"/>
  <c r="AQ16" i="13" s="1"/>
  <c r="AC42" i="14" a="1"/>
  <c r="AC42" i="14" s="1"/>
  <c r="X49" i="14" a="1"/>
  <c r="X49" i="14" s="1"/>
  <c r="CE16" i="14" a="1"/>
  <c r="CE16" i="14" s="1"/>
  <c r="CG18" i="14" a="1"/>
  <c r="CG18" i="14" s="1"/>
  <c r="AS49" i="13" a="1"/>
  <c r="AS49" i="13" s="1"/>
  <c r="O49" i="12" a="1"/>
  <c r="O49" i="12" s="1"/>
  <c r="CA45" i="11" a="1"/>
  <c r="CA45" i="11" s="1"/>
  <c r="BB42" i="11" a="1"/>
  <c r="BB42" i="11" s="1"/>
  <c r="AV36" i="12" a="1"/>
  <c r="AV36" i="12" s="1"/>
  <c r="CG46" i="11" a="1"/>
  <c r="CG46" i="11" s="1"/>
  <c r="CA51" i="12" a="1"/>
  <c r="CA51" i="12" s="1"/>
  <c r="BY34" i="12" a="1"/>
  <c r="BY34" i="12" s="1"/>
  <c r="BE18" i="11" a="1"/>
  <c r="BE18" i="11" s="1"/>
  <c r="AT48" i="14" a="1"/>
  <c r="AT48" i="14" s="1"/>
  <c r="AD49" i="14" a="1"/>
  <c r="AD49" i="14" s="1"/>
  <c r="BF51" i="14" a="1"/>
  <c r="BF51" i="14" s="1"/>
  <c r="BJ47" i="13" a="1"/>
  <c r="BJ47" i="13" s="1"/>
  <c r="BB18" i="14" a="1"/>
  <c r="BB18" i="14" s="1"/>
  <c r="Q49" i="14" a="1"/>
  <c r="Q49" i="14" s="1"/>
  <c r="J36" i="14" a="1"/>
  <c r="J36" i="14" s="1"/>
  <c r="L41" i="13" a="1"/>
  <c r="L41" i="13" s="1"/>
  <c r="T33" i="13" a="1"/>
  <c r="T33" i="13" s="1"/>
  <c r="P46" i="13" a="1"/>
  <c r="P46" i="13" s="1"/>
  <c r="AF17" i="13" a="1"/>
  <c r="AF17" i="13" s="1"/>
  <c r="P49" i="13" a="1"/>
  <c r="P49" i="13" s="1"/>
  <c r="BJ34" i="14" a="1"/>
  <c r="BJ34" i="14" s="1"/>
  <c r="AR50" i="13" a="1"/>
  <c r="AR50" i="13" s="1"/>
  <c r="BO46" i="14" a="1"/>
  <c r="BO46" i="14" s="1"/>
  <c r="AU57" i="13" a="1"/>
  <c r="AU57" i="13" s="1"/>
  <c r="AX16" i="14" a="1"/>
  <c r="AX16" i="14" s="1"/>
  <c r="BA13" i="13" a="1"/>
  <c r="BA13" i="13" s="1"/>
  <c r="R42" i="13" a="1"/>
  <c r="R42" i="13" s="1"/>
  <c r="AY42" i="13" a="1"/>
  <c r="AY42" i="13" s="1"/>
  <c r="AF37" i="14" a="1"/>
  <c r="AF37" i="14" s="1"/>
  <c r="G56" i="14" a="1"/>
  <c r="G56" i="14" s="1"/>
  <c r="S16" i="14" a="1"/>
  <c r="S16" i="14" s="1"/>
  <c r="BB44" i="13" a="1"/>
  <c r="BB44" i="13" s="1"/>
  <c r="CC38" i="13" a="1"/>
  <c r="CC38" i="13" s="1"/>
  <c r="AS17" i="13" a="1"/>
  <c r="AS17" i="13" s="1"/>
  <c r="H51" i="14" a="1"/>
  <c r="H51" i="14" s="1"/>
  <c r="AB54" i="13" a="1"/>
  <c r="AB54" i="13" s="1"/>
  <c r="BK36" i="14" a="1"/>
  <c r="BK36" i="14" s="1"/>
  <c r="BX54" i="13" a="1"/>
  <c r="BX54" i="13" s="1"/>
  <c r="AY57" i="14" a="1"/>
  <c r="AY57" i="14" s="1"/>
  <c r="AN35" i="13" a="1"/>
  <c r="AN35" i="13" s="1"/>
  <c r="AP11" i="13" a="1"/>
  <c r="AP11" i="13" s="1"/>
  <c r="AN43" i="13" a="1"/>
  <c r="AN43" i="13" s="1"/>
  <c r="AH47" i="13" a="1"/>
  <c r="AH47" i="13" s="1"/>
  <c r="CH35" i="14" a="1"/>
  <c r="CH35" i="14" s="1"/>
  <c r="E17" i="14" a="1"/>
  <c r="E17" i="14" s="1"/>
  <c r="BJ16" i="14" a="1"/>
  <c r="BJ16" i="14" s="1"/>
  <c r="BJ48" i="13" a="1"/>
  <c r="BJ48" i="13" s="1"/>
  <c r="BC50" i="14" a="1"/>
  <c r="BC50" i="14" s="1"/>
  <c r="CA56" i="13" a="1"/>
  <c r="CA56" i="13" s="1"/>
  <c r="AQ45" i="14" a="1"/>
  <c r="AQ45" i="14" s="1"/>
  <c r="AY11" i="14" a="1"/>
  <c r="AY11" i="14" s="1"/>
  <c r="AL48" i="13" a="1"/>
  <c r="AL48" i="13" s="1"/>
  <c r="BR46" i="14" a="1"/>
  <c r="BR46" i="14" s="1"/>
  <c r="K15" i="14" a="1"/>
  <c r="K15" i="14" s="1"/>
  <c r="BN17" i="14" a="1"/>
  <c r="BN17" i="14" s="1"/>
  <c r="BY48" i="14" a="1"/>
  <c r="BY48" i="14" s="1"/>
  <c r="AE56" i="14" a="1"/>
  <c r="AE56" i="14" s="1"/>
  <c r="AZ36" i="14" a="1"/>
  <c r="AZ36" i="14" s="1"/>
  <c r="N13" i="13" a="1"/>
  <c r="N13" i="13" s="1"/>
  <c r="BQ43" i="13" a="1"/>
  <c r="BQ43" i="13" s="1"/>
  <c r="R44" i="14" a="1"/>
  <c r="R44" i="14" s="1"/>
  <c r="L50" i="13" a="1"/>
  <c r="L50" i="13" s="1"/>
  <c r="AY44" i="13" a="1"/>
  <c r="AY44" i="13" s="1"/>
  <c r="Z51" i="13" a="1"/>
  <c r="Z51" i="13" s="1"/>
  <c r="AN34" i="13" a="1"/>
  <c r="AN34" i="13" s="1"/>
  <c r="AH34" i="13" a="1"/>
  <c r="AH34" i="13" s="1"/>
  <c r="AW34" i="13" a="1"/>
  <c r="AW34" i="13" s="1"/>
  <c r="L56" i="14" a="1"/>
  <c r="L56" i="14" s="1"/>
  <c r="BZ18" i="14" a="1"/>
  <c r="BZ18" i="14" s="1"/>
  <c r="CC18" i="13" a="1"/>
  <c r="CC18" i="13" s="1"/>
  <c r="CB52" i="14" a="1"/>
  <c r="CB52" i="14" s="1"/>
  <c r="BB40" i="13" a="1"/>
  <c r="BB40" i="13" s="1"/>
  <c r="BM18" i="14" a="1"/>
  <c r="BM18" i="14" s="1"/>
  <c r="AG15" i="14" a="1"/>
  <c r="AG15" i="14" s="1"/>
  <c r="BN40" i="13" a="1"/>
  <c r="BN40" i="13" s="1"/>
  <c r="H33" i="13" a="1"/>
  <c r="H33" i="13" s="1"/>
  <c r="Q43" i="14" a="1"/>
  <c r="Q43" i="14" s="1"/>
  <c r="E38" i="13" a="1"/>
  <c r="E38" i="13" s="1"/>
  <c r="U36" i="14" a="1"/>
  <c r="U36" i="14" s="1"/>
  <c r="CF51" i="14" a="1"/>
  <c r="CF51" i="14" s="1"/>
  <c r="H53" i="14" a="1"/>
  <c r="H53" i="14" s="1"/>
  <c r="M35" i="13" a="1"/>
  <c r="M35" i="13" s="1"/>
  <c r="BG47" i="14" a="1"/>
  <c r="BG47" i="14" s="1"/>
  <c r="AW17" i="13" a="1"/>
  <c r="AW17" i="13" s="1"/>
  <c r="BY43" i="14" a="1"/>
  <c r="BY43" i="14" s="1"/>
  <c r="BG41" i="14" a="1"/>
  <c r="BG41" i="14" s="1"/>
  <c r="CA46" i="13" a="1"/>
  <c r="CA46" i="13" s="1"/>
  <c r="BM13" i="14" a="1"/>
  <c r="BM13" i="14" s="1"/>
  <c r="AK49" i="13" a="1"/>
  <c r="AK49" i="13" s="1"/>
  <c r="AK38" i="14" a="1"/>
  <c r="AK38" i="14" s="1"/>
  <c r="N37" i="13" a="1"/>
  <c r="N37" i="13" s="1"/>
  <c r="AY16" i="14" a="1"/>
  <c r="AY16" i="14" s="1"/>
  <c r="AH42" i="13" a="1"/>
  <c r="AH42" i="13" s="1"/>
  <c r="AA35" i="13" a="1"/>
  <c r="AA35" i="13" s="1"/>
  <c r="BK33" i="13" a="1"/>
  <c r="BK33" i="13" s="1"/>
  <c r="M17" i="13" a="1"/>
  <c r="M17" i="13" s="1"/>
  <c r="AM50" i="13" a="1"/>
  <c r="AM50" i="13" s="1"/>
  <c r="AU18" i="13" a="1"/>
  <c r="AU18" i="13" s="1"/>
  <c r="CA18" i="13" a="1"/>
  <c r="CA18" i="13" s="1"/>
  <c r="BS52" i="13" a="1"/>
  <c r="BS52" i="13" s="1"/>
  <c r="T11" i="14" a="1"/>
  <c r="T11" i="14" s="1"/>
  <c r="BC46" i="13" a="1"/>
  <c r="BC46" i="13" s="1"/>
  <c r="BS53" i="13" a="1"/>
  <c r="BS53" i="13" s="1"/>
  <c r="P13" i="13" a="1"/>
  <c r="P13" i="13" s="1"/>
  <c r="BO39" i="13" a="1"/>
  <c r="BO39" i="13" s="1"/>
  <c r="CA16" i="13" a="1"/>
  <c r="CA16" i="13" s="1"/>
  <c r="Q38" i="13" a="1"/>
  <c r="Q38" i="13" s="1"/>
  <c r="AL57" i="13" a="1"/>
  <c r="AL57" i="13" s="1"/>
  <c r="AN18" i="13" a="1"/>
  <c r="AN18" i="13" s="1"/>
  <c r="CH11" i="14" a="1"/>
  <c r="CH11" i="14" s="1"/>
  <c r="BL17" i="13" a="1"/>
  <c r="BL17" i="13" s="1"/>
  <c r="BF15" i="13" a="1"/>
  <c r="BF15" i="13" s="1"/>
  <c r="BG43" i="14" a="1"/>
  <c r="BG43" i="14" s="1"/>
  <c r="CB57" i="13" a="1"/>
  <c r="CB57" i="13" s="1"/>
  <c r="AO53" i="13" a="1"/>
  <c r="AO53" i="13" s="1"/>
  <c r="AB37" i="14" a="1"/>
  <c r="AB37" i="14" s="1"/>
  <c r="AA41" i="13" a="1"/>
  <c r="AA41" i="13" s="1"/>
  <c r="S53" i="13" a="1"/>
  <c r="S53" i="13" s="1"/>
  <c r="BO52" i="13" a="1"/>
  <c r="BO52" i="13" s="1"/>
  <c r="AS13" i="13" a="1"/>
  <c r="AS13" i="13" s="1"/>
  <c r="BY46" i="13" a="1"/>
  <c r="BY46" i="13" s="1"/>
  <c r="AX11" i="14" a="1"/>
  <c r="AX11" i="14" s="1"/>
  <c r="Z11" i="13" a="1"/>
  <c r="Z11" i="13" s="1"/>
  <c r="AU46" i="13" a="1"/>
  <c r="AU46" i="13" s="1"/>
  <c r="CF18" i="14" a="1"/>
  <c r="CF18" i="14" s="1"/>
  <c r="BE36" i="13" a="1"/>
  <c r="BE36" i="13" s="1"/>
  <c r="BC34" i="14" a="1"/>
  <c r="BC34" i="14" s="1"/>
  <c r="I13" i="13" a="1"/>
  <c r="I13" i="13" s="1"/>
  <c r="AP18" i="13" a="1"/>
  <c r="AP18" i="13" s="1"/>
  <c r="BO18" i="13" a="1"/>
  <c r="BO18" i="13" s="1"/>
  <c r="BE13" i="13" a="1"/>
  <c r="BE13" i="13" s="1"/>
  <c r="AX34" i="13" a="1"/>
  <c r="AX34" i="13" s="1"/>
  <c r="AH55" i="14" a="1"/>
  <c r="AH55" i="14" s="1"/>
  <c r="BS33" i="13" a="1"/>
  <c r="BS33" i="13" s="1"/>
  <c r="M44" i="14" a="1"/>
  <c r="M44" i="14" s="1"/>
  <c r="G55" i="14" a="1"/>
  <c r="G55" i="14" s="1"/>
  <c r="BX35" i="13" a="1"/>
  <c r="BX35" i="13" s="1"/>
  <c r="J41" i="13" a="1"/>
  <c r="J41" i="13" s="1"/>
  <c r="BS45" i="13" a="1"/>
  <c r="BS45" i="13" s="1"/>
  <c r="CC54" i="13" a="1"/>
  <c r="CC54" i="13" s="1"/>
  <c r="AE33" i="14" a="1"/>
  <c r="AE33" i="14" s="1"/>
  <c r="V38" i="14" a="1"/>
  <c r="V38" i="14" s="1"/>
  <c r="R38" i="13" a="1"/>
  <c r="R38" i="13" s="1"/>
  <c r="AU37" i="14" a="1"/>
  <c r="AU37" i="14" s="1"/>
  <c r="AY40" i="13" a="1"/>
  <c r="AY40" i="13" s="1"/>
  <c r="BX45" i="13" a="1"/>
  <c r="BX45" i="13" s="1"/>
  <c r="CF41" i="13" a="1"/>
  <c r="CF41" i="13" s="1"/>
  <c r="BB47" i="13" a="1"/>
  <c r="BB47" i="13" s="1"/>
  <c r="BQ36" i="13" a="1"/>
  <c r="BQ36" i="13" s="1"/>
  <c r="AO56" i="14" a="1"/>
  <c r="AO56" i="14" s="1"/>
  <c r="P11" i="14" a="1"/>
  <c r="P11" i="14" s="1"/>
  <c r="AO11" i="14" a="1"/>
  <c r="AO11" i="14" s="1"/>
  <c r="AW47" i="13" a="1"/>
  <c r="AW47" i="13" s="1"/>
  <c r="L17" i="14" a="1"/>
  <c r="L17" i="14" s="1"/>
  <c r="R52" i="14" a="1"/>
  <c r="R52" i="14" s="1"/>
  <c r="AW37" i="14" a="1"/>
  <c r="AW37" i="14" s="1"/>
  <c r="AM18" i="14" a="1"/>
  <c r="AM18" i="14" s="1"/>
  <c r="AA11" i="13" a="1"/>
  <c r="AA11" i="13" s="1"/>
  <c r="AW18" i="14" a="1"/>
  <c r="AW18" i="14" s="1"/>
  <c r="AT48" i="13" a="1"/>
  <c r="AT48" i="13" s="1"/>
  <c r="AA45" i="14" a="1"/>
  <c r="AA45" i="14" s="1"/>
  <c r="BD52" i="14" a="1"/>
  <c r="BD52" i="14" s="1"/>
  <c r="BS45" i="14" a="1"/>
  <c r="BS45" i="14" s="1"/>
  <c r="AE50" i="14" a="1"/>
  <c r="AE50" i="14" s="1"/>
  <c r="CB49" i="13" a="1"/>
  <c r="CB49" i="13" s="1"/>
  <c r="CG37" i="14" a="1"/>
  <c r="CG37" i="14" s="1"/>
  <c r="AM37" i="14" a="1"/>
  <c r="AM37" i="14" s="1"/>
  <c r="BA34" i="13" a="1"/>
  <c r="BA34" i="13" s="1"/>
  <c r="CF54" i="13" a="1"/>
  <c r="CF54" i="13" s="1"/>
  <c r="BX42" i="13" a="1"/>
  <c r="BX42" i="13" s="1"/>
  <c r="BX51" i="13" a="1"/>
  <c r="BX51" i="13" s="1"/>
  <c r="BT43" i="14" a="1"/>
  <c r="BT43" i="14" s="1"/>
  <c r="G18" i="14" a="1"/>
  <c r="G18" i="14" s="1"/>
  <c r="BI45" i="14" a="1"/>
  <c r="BI45" i="14" s="1"/>
  <c r="AM51" i="13" a="1"/>
  <c r="AM51" i="13" s="1"/>
  <c r="BT15" i="13" a="1"/>
  <c r="BT15" i="13" s="1"/>
  <c r="AM56" i="13" a="1"/>
  <c r="AM56" i="13" s="1"/>
  <c r="AB45" i="14" a="1"/>
  <c r="AB45" i="14" s="1"/>
  <c r="BX39" i="13" a="1"/>
  <c r="BX39" i="13" s="1"/>
  <c r="BX38" i="13" a="1"/>
  <c r="BX38" i="13" s="1"/>
  <c r="H43" i="14" a="1"/>
  <c r="H43" i="14" s="1"/>
  <c r="BR11" i="14" a="1"/>
  <c r="BR11" i="14" s="1"/>
  <c r="R37" i="14" a="1"/>
  <c r="R37" i="14" s="1"/>
  <c r="AM35" i="13" a="1"/>
  <c r="AM35" i="13" s="1"/>
  <c r="O41" i="13" a="1"/>
  <c r="O41" i="13" s="1"/>
  <c r="G53" i="13" a="1"/>
  <c r="G53" i="13" s="1"/>
  <c r="AO35" i="14" a="1"/>
  <c r="AO35" i="14" s="1"/>
  <c r="CH42" i="13" a="1"/>
  <c r="CH42" i="13" s="1"/>
  <c r="AI52" i="13" a="1"/>
  <c r="AI52" i="13" s="1"/>
  <c r="AS41" i="13" a="1"/>
  <c r="AS41" i="13" s="1"/>
  <c r="BI53" i="13" a="1"/>
  <c r="BI53" i="13" s="1"/>
  <c r="AQ48" i="13" a="1"/>
  <c r="AQ48" i="13" s="1"/>
  <c r="Q48" i="13" a="1"/>
  <c r="Q48" i="13" s="1"/>
  <c r="I15" i="13" a="1"/>
  <c r="I15" i="13" s="1"/>
  <c r="S43" i="13" a="1"/>
  <c r="S43" i="13" s="1"/>
  <c r="BO45" i="14" a="1"/>
  <c r="BO45" i="14" s="1"/>
  <c r="Y44" i="13" a="1"/>
  <c r="Y44" i="13" s="1"/>
  <c r="L51" i="13" a="1"/>
  <c r="L51" i="13" s="1"/>
  <c r="T18" i="14" a="1"/>
  <c r="T18" i="14" s="1"/>
  <c r="AY54" i="14" a="1"/>
  <c r="AY54" i="14" s="1"/>
  <c r="AS37" i="13" a="1"/>
  <c r="AS37" i="13" s="1"/>
  <c r="AB34" i="13" a="1"/>
  <c r="AB34" i="13" s="1"/>
  <c r="CE42" i="13" a="1"/>
  <c r="CE42" i="13" s="1"/>
  <c r="BB17" i="13" a="1"/>
  <c r="BB17" i="13" s="1"/>
  <c r="U33" i="13" a="1"/>
  <c r="U33" i="13" s="1"/>
  <c r="O18" i="14" a="1"/>
  <c r="O18" i="14" s="1"/>
  <c r="BZ40" i="13" a="1"/>
  <c r="BZ40" i="13" s="1"/>
  <c r="BY15" i="14" a="1"/>
  <c r="BY15" i="14" s="1"/>
  <c r="AD15" i="13" a="1"/>
  <c r="AD15" i="13" s="1"/>
  <c r="W57" i="14" a="1"/>
  <c r="W57" i="14" s="1"/>
  <c r="BQ15" i="13" a="1"/>
  <c r="BQ15" i="13" s="1"/>
  <c r="AF46" i="13" a="1"/>
  <c r="AF46" i="13" s="1"/>
  <c r="Y35" i="13" a="1"/>
  <c r="Y35" i="13" s="1"/>
  <c r="BB52" i="13" a="1"/>
  <c r="BB52" i="13" s="1"/>
  <c r="CF36" i="14" a="1"/>
  <c r="CF36" i="14" s="1"/>
  <c r="AW46" i="13" a="1"/>
  <c r="AW46" i="13" s="1"/>
  <c r="AS43" i="13" a="1"/>
  <c r="AS43" i="13" s="1"/>
  <c r="BY57" i="13" a="1"/>
  <c r="BY57" i="13" s="1"/>
  <c r="AO52" i="14" a="1"/>
  <c r="AO52" i="14" s="1"/>
  <c r="CD52" i="14" a="1"/>
  <c r="CD52" i="14" s="1"/>
  <c r="AO11" i="13" a="1"/>
  <c r="AO11" i="13" s="1"/>
  <c r="AJ44" i="14" a="1"/>
  <c r="AJ44" i="14" s="1"/>
  <c r="S39" i="14" a="1"/>
  <c r="S39" i="14" s="1"/>
  <c r="AE45" i="13" a="1"/>
  <c r="AE45" i="13" s="1"/>
  <c r="AD56" i="13" a="1"/>
  <c r="AD56" i="13" s="1"/>
  <c r="CA33" i="14" a="1"/>
  <c r="CA33" i="14" s="1"/>
  <c r="BO44" i="13" a="1"/>
  <c r="BO44" i="13" s="1"/>
  <c r="M33" i="13" a="1"/>
  <c r="M33" i="13" s="1"/>
  <c r="X38" i="13" a="1"/>
  <c r="X38" i="13" s="1"/>
  <c r="BK53" i="13" a="1"/>
  <c r="BK53" i="13" s="1"/>
  <c r="F47" i="13" a="1"/>
  <c r="F47" i="13" s="1"/>
  <c r="BB41" i="14" a="1"/>
  <c r="BB41" i="14" s="1"/>
  <c r="AZ39" i="14" a="1"/>
  <c r="AZ39" i="14" s="1"/>
  <c r="AD47" i="13" a="1"/>
  <c r="AD47" i="13" s="1"/>
  <c r="AK50" i="14" a="1"/>
  <c r="AK50" i="14" s="1"/>
  <c r="BT43" i="13" a="1"/>
  <c r="BT43" i="13" s="1"/>
  <c r="BJ40" i="14" a="1"/>
  <c r="BJ40" i="14" s="1"/>
  <c r="CD47" i="14" a="1"/>
  <c r="CD47" i="14" s="1"/>
  <c r="AJ33" i="13" a="1"/>
  <c r="AJ33" i="13" s="1"/>
  <c r="BE17" i="13" a="1"/>
  <c r="BE17" i="13" s="1"/>
  <c r="O47" i="14" a="1"/>
  <c r="O47" i="14" s="1"/>
  <c r="BV35" i="13" a="1"/>
  <c r="BV35" i="13" s="1"/>
  <c r="AL41" i="14" a="1"/>
  <c r="AL41" i="14" s="1"/>
  <c r="AL36" i="14" a="1"/>
  <c r="AL36" i="14" s="1"/>
  <c r="AN52" i="14" a="1"/>
  <c r="AN52" i="14" s="1"/>
  <c r="AX50" i="14" a="1"/>
  <c r="AX50" i="14" s="1"/>
  <c r="AM52" i="14" a="1"/>
  <c r="AM52" i="14" s="1"/>
  <c r="O54" i="13" a="1"/>
  <c r="O54" i="13" s="1"/>
  <c r="BL49" i="13" a="1"/>
  <c r="BL49" i="13" s="1"/>
  <c r="BQ16" i="14" a="1"/>
  <c r="BQ16" i="14" s="1"/>
  <c r="Q51" i="13" a="1"/>
  <c r="Q51" i="13" s="1"/>
  <c r="AN18" i="14" a="1"/>
  <c r="AN18" i="14" s="1"/>
  <c r="E39" i="14" a="1"/>
  <c r="E39" i="14" s="1"/>
  <c r="AQ38" i="13" a="1"/>
  <c r="AQ38" i="13" s="1"/>
  <c r="AC44" i="14" a="1"/>
  <c r="AC44" i="14" s="1"/>
  <c r="K38" i="14" a="1"/>
  <c r="K38" i="14" s="1"/>
  <c r="AD50" i="13" a="1"/>
  <c r="AD50" i="13" s="1"/>
  <c r="AS37" i="14" a="1"/>
  <c r="AS37" i="14" s="1"/>
  <c r="V16" i="14" a="1"/>
  <c r="V16" i="14" s="1"/>
  <c r="CC43" i="14" a="1"/>
  <c r="CC43" i="14" s="1"/>
  <c r="W52" i="14" a="1"/>
  <c r="W52" i="14" s="1"/>
  <c r="BX51" i="14" a="1"/>
  <c r="BX51" i="14" s="1"/>
  <c r="I47" i="14" a="1"/>
  <c r="I47" i="14" s="1"/>
  <c r="AZ48" i="13" a="1"/>
  <c r="AZ48" i="13" s="1"/>
  <c r="E33" i="13" a="1"/>
  <c r="E33" i="13" s="1"/>
  <c r="BE17" i="14" a="1"/>
  <c r="BE17" i="14" s="1"/>
  <c r="CF35" i="14" a="1"/>
  <c r="CF35" i="14" s="1"/>
  <c r="BY44" i="13" a="1"/>
  <c r="BY44" i="13" s="1"/>
  <c r="BN54" i="14" a="1"/>
  <c r="BN54" i="14" s="1"/>
  <c r="G45" i="14" a="1"/>
  <c r="G45" i="14" s="1"/>
  <c r="BF38" i="13" a="1"/>
  <c r="BF38" i="13" s="1"/>
  <c r="CH18" i="14" a="1"/>
  <c r="CH18" i="14" s="1"/>
  <c r="BK13" i="13" a="1"/>
  <c r="BK13" i="13" s="1"/>
  <c r="AH48" i="13" a="1"/>
  <c r="AH48" i="13" s="1"/>
  <c r="AB16" i="14" a="1"/>
  <c r="AB16" i="14" s="1"/>
  <c r="AZ33" i="13" a="1"/>
  <c r="AZ33" i="13" s="1"/>
  <c r="AC16" i="13" a="1"/>
  <c r="AC16" i="13" s="1"/>
  <c r="E50" i="13" a="1"/>
  <c r="E50" i="13" s="1"/>
  <c r="H33" i="14" a="1"/>
  <c r="H33" i="14" s="1"/>
  <c r="U11" i="13" a="1"/>
  <c r="U11" i="13" s="1"/>
  <c r="AZ17" i="13" a="1"/>
  <c r="AZ17" i="13" s="1"/>
  <c r="AZ49" i="13" a="1"/>
  <c r="AZ49" i="13" s="1"/>
  <c r="F36" i="13" a="1"/>
  <c r="F36" i="13" s="1"/>
  <c r="AL37" i="13" a="1"/>
  <c r="AL37" i="13" s="1"/>
  <c r="L57" i="14" a="1"/>
  <c r="L57" i="14" s="1"/>
  <c r="AC18" i="13" a="1"/>
  <c r="AC18" i="13" s="1"/>
  <c r="BV54" i="14" a="1"/>
  <c r="BV54" i="14" s="1"/>
  <c r="J37" i="13" a="1"/>
  <c r="J37" i="13" s="1"/>
  <c r="V13" i="14" a="1"/>
  <c r="V13" i="14" s="1"/>
  <c r="CC15" i="13" a="1"/>
  <c r="CC15" i="13" s="1"/>
  <c r="CD41" i="14" a="1"/>
  <c r="CD41" i="14" s="1"/>
  <c r="AR37" i="13" a="1"/>
  <c r="AR37" i="13" s="1"/>
  <c r="BW13" i="14" a="1"/>
  <c r="BW13" i="14" s="1"/>
  <c r="BX13" i="13" a="1"/>
  <c r="BX13" i="13" s="1"/>
  <c r="AF53" i="13" a="1"/>
  <c r="AF53" i="13" s="1"/>
  <c r="BY18" i="13" a="1"/>
  <c r="BY18" i="13" s="1"/>
  <c r="AC56" i="13" a="1"/>
  <c r="AC56" i="13" s="1"/>
  <c r="CC11" i="13" a="1"/>
  <c r="CC11" i="13" s="1"/>
  <c r="G17" i="13" a="1"/>
  <c r="G17" i="13" s="1"/>
  <c r="CA47" i="13" a="1"/>
  <c r="CA47" i="13" s="1"/>
  <c r="BJ42" i="13" a="1"/>
  <c r="BJ42" i="13" s="1"/>
  <c r="AP34" i="13" a="1"/>
  <c r="AP34" i="13" s="1"/>
  <c r="AQ34" i="14" a="1"/>
  <c r="AQ34" i="14" s="1"/>
  <c r="BA11" i="13" a="1"/>
  <c r="BA11" i="13" s="1"/>
  <c r="S39" i="13" a="1"/>
  <c r="S39" i="13" s="1"/>
  <c r="BS13" i="13" a="1"/>
  <c r="BS13" i="13" s="1"/>
  <c r="F17" i="14" a="1"/>
  <c r="F17" i="14" s="1"/>
  <c r="O56" i="13" a="1"/>
  <c r="O56" i="13" s="1"/>
  <c r="AA49" i="13" a="1"/>
  <c r="AA49" i="13" s="1"/>
  <c r="AK53" i="13" a="1"/>
  <c r="AK53" i="13" s="1"/>
  <c r="T16" i="13" a="1"/>
  <c r="T16" i="13" s="1"/>
  <c r="J42" i="13" a="1"/>
  <c r="J42" i="13" s="1"/>
  <c r="CH41" i="13" a="1"/>
  <c r="CH41" i="13" s="1"/>
  <c r="BH34" i="14" a="1"/>
  <c r="BH34" i="14" s="1"/>
  <c r="AA36" i="13" a="1"/>
  <c r="AA36" i="13" s="1"/>
  <c r="P47" i="13" a="1"/>
  <c r="P47" i="13" s="1"/>
  <c r="AN13" i="13" a="1"/>
  <c r="AN13" i="13" s="1"/>
  <c r="H18" i="13" a="1"/>
  <c r="H18" i="13" s="1"/>
  <c r="CF15" i="13" a="1"/>
  <c r="CF15" i="13" s="1"/>
  <c r="BM47" i="11" a="1"/>
  <c r="BM47" i="11" s="1"/>
  <c r="AU35" i="13" a="1"/>
  <c r="AU35" i="13" s="1"/>
  <c r="BD42" i="13" a="1"/>
  <c r="BD42" i="13" s="1"/>
  <c r="AY57" i="13" a="1"/>
  <c r="AY57" i="13" s="1"/>
  <c r="AV57" i="14" a="1"/>
  <c r="AV57" i="14" s="1"/>
  <c r="BE55" i="13" a="1"/>
  <c r="BE55" i="13" s="1"/>
  <c r="AX53" i="13" a="1"/>
  <c r="AX53" i="13" s="1"/>
  <c r="BO33" i="13" a="1"/>
  <c r="BO33" i="13" s="1"/>
  <c r="BE47" i="14" a="1"/>
  <c r="BE47" i="14" s="1"/>
  <c r="Q39" i="14" a="1"/>
  <c r="Q39" i="14" s="1"/>
  <c r="BR47" i="13" a="1"/>
  <c r="BR47" i="13" s="1"/>
  <c r="BY17" i="13" a="1"/>
  <c r="BY17" i="13" s="1"/>
  <c r="AY34" i="13" a="1"/>
  <c r="AY34" i="13" s="1"/>
  <c r="M52" i="13" a="1"/>
  <c r="M52" i="13" s="1"/>
  <c r="BT42" i="13" a="1"/>
  <c r="BT42" i="13" s="1"/>
  <c r="CC44" i="14" a="1"/>
  <c r="CC44" i="14" s="1"/>
  <c r="T13" i="14" a="1"/>
  <c r="T13" i="14" s="1"/>
  <c r="BF16" i="14" a="1"/>
  <c r="BF16" i="14" s="1"/>
  <c r="CF44" i="14" a="1"/>
  <c r="CF44" i="14" s="1"/>
  <c r="AE37" i="14" a="1"/>
  <c r="AE37" i="14" s="1"/>
  <c r="R35" i="14" a="1"/>
  <c r="R35" i="14" s="1"/>
  <c r="N41" i="13" a="1"/>
  <c r="N41" i="13" s="1"/>
  <c r="U50" i="14" a="1"/>
  <c r="U50" i="14" s="1"/>
  <c r="AW45" i="14" a="1"/>
  <c r="AW45" i="14" s="1"/>
  <c r="AQ45" i="13" a="1"/>
  <c r="AQ45" i="13" s="1"/>
  <c r="BN53" i="13" a="1"/>
  <c r="BN53" i="13" s="1"/>
  <c r="U15" i="14" a="1"/>
  <c r="U15" i="14" s="1"/>
  <c r="AB52" i="13" a="1"/>
  <c r="AB52" i="13" s="1"/>
  <c r="Q17" i="14" a="1"/>
  <c r="Q17" i="14" s="1"/>
  <c r="X17" i="14" a="1"/>
  <c r="X17" i="14" s="1"/>
  <c r="AF33" i="14" a="1"/>
  <c r="AF33" i="14" s="1"/>
  <c r="BF15" i="14" a="1"/>
  <c r="BF15" i="14" s="1"/>
  <c r="CA45" i="14" a="1"/>
  <c r="CA45" i="14" s="1"/>
  <c r="AZ54" i="14" a="1"/>
  <c r="AZ54" i="14" s="1"/>
  <c r="BL13" i="13" a="1"/>
  <c r="BL13" i="13" s="1"/>
  <c r="AU37" i="13" a="1"/>
  <c r="AU37" i="13" s="1"/>
  <c r="AT33" i="13" a="1"/>
  <c r="AT33" i="13" s="1"/>
  <c r="AP51" i="13" a="1"/>
  <c r="AP51" i="13" s="1"/>
  <c r="BD16" i="14" a="1"/>
  <c r="BD16" i="14" s="1"/>
  <c r="BN49" i="13" a="1"/>
  <c r="BN49" i="13" s="1"/>
  <c r="O16" i="14" a="1"/>
  <c r="O16" i="14" s="1"/>
  <c r="AB36" i="14" a="1"/>
  <c r="AB36" i="14" s="1"/>
  <c r="AJ37" i="14" a="1"/>
  <c r="AJ37" i="14" s="1"/>
  <c r="AU13" i="14" a="1"/>
  <c r="AU13" i="14" s="1"/>
  <c r="AM17" i="14" a="1"/>
  <c r="AM17" i="14" s="1"/>
  <c r="AH50" i="13" a="1"/>
  <c r="AH50" i="13" s="1"/>
  <c r="BR53" i="13" a="1"/>
  <c r="BR53" i="13" s="1"/>
  <c r="CD40" i="14" a="1"/>
  <c r="CD40" i="14" s="1"/>
  <c r="V43" i="14" a="1"/>
  <c r="V43" i="14" s="1"/>
  <c r="P44" i="14" a="1"/>
  <c r="P44" i="14" s="1"/>
  <c r="AH17" i="14" a="1"/>
  <c r="AH17" i="14" s="1"/>
  <c r="AM15" i="13" a="1"/>
  <c r="AM15" i="13" s="1"/>
  <c r="CF43" i="13" a="1"/>
  <c r="CF43" i="13" s="1"/>
  <c r="I44" i="13" a="1"/>
  <c r="I44" i="13" s="1"/>
  <c r="BZ15" i="13" a="1"/>
  <c r="BZ15" i="13" s="1"/>
  <c r="BE38" i="13" a="1"/>
  <c r="BE38" i="13" s="1"/>
  <c r="BR41" i="14" a="1"/>
  <c r="BR41" i="14" s="1"/>
  <c r="O34" i="13" a="1"/>
  <c r="O34" i="13" s="1"/>
  <c r="BI50" i="14" a="1"/>
  <c r="BI50" i="14" s="1"/>
  <c r="BQ18" i="14" a="1"/>
  <c r="BQ18" i="14" s="1"/>
  <c r="O35" i="13" a="1"/>
  <c r="O35" i="13" s="1"/>
  <c r="BK57" i="13" a="1"/>
  <c r="BK57" i="13" s="1"/>
  <c r="BE11" i="14" a="1"/>
  <c r="BE11" i="14" s="1"/>
  <c r="BM38" i="14" a="1"/>
  <c r="BM38" i="14" s="1"/>
  <c r="Q15" i="13" a="1"/>
  <c r="Q15" i="13" s="1"/>
  <c r="M42" i="13" a="1"/>
  <c r="M42" i="13" s="1"/>
  <c r="E16" i="11" a="1"/>
  <c r="E16" i="11" s="1"/>
  <c r="S43" i="14" a="1"/>
  <c r="S43" i="14" s="1"/>
  <c r="AF34" i="13" a="1"/>
  <c r="AF34" i="13" s="1"/>
  <c r="BK55" i="14" a="1"/>
  <c r="BK55" i="14" s="1"/>
  <c r="J56" i="14" a="1"/>
  <c r="J56" i="14" s="1"/>
  <c r="BH51" i="13" a="1"/>
  <c r="BH51" i="13" s="1"/>
  <c r="N43" i="13" a="1"/>
  <c r="N43" i="13" s="1"/>
  <c r="BN34" i="14" a="1"/>
  <c r="BN34" i="14" s="1"/>
  <c r="AX37" i="14" a="1"/>
  <c r="AX37" i="14" s="1"/>
  <c r="AA46" i="14" a="1"/>
  <c r="AA46" i="14" s="1"/>
  <c r="BD37" i="13" a="1"/>
  <c r="BD37" i="13" s="1"/>
  <c r="BA47" i="13" a="1"/>
  <c r="BA47" i="13" s="1"/>
  <c r="BH40" i="13" a="1"/>
  <c r="BH40" i="13" s="1"/>
  <c r="AT51" i="13" a="1"/>
  <c r="AT51" i="13" s="1"/>
  <c r="AW35" i="12" a="1"/>
  <c r="AW35" i="12" s="1"/>
  <c r="AV34" i="13" a="1"/>
  <c r="AV34" i="13" s="1"/>
  <c r="W53" i="14" a="1"/>
  <c r="W53" i="14" s="1"/>
  <c r="AA50" i="14" a="1"/>
  <c r="AA50" i="14" s="1"/>
  <c r="O44" i="14" a="1"/>
  <c r="O44" i="14" s="1"/>
  <c r="BQ11" i="13" a="1"/>
  <c r="BQ11" i="13" s="1"/>
  <c r="AB36" i="13" a="1"/>
  <c r="AB36" i="13" s="1"/>
  <c r="AZ40" i="13" a="1"/>
  <c r="AZ40" i="13" s="1"/>
  <c r="AP57" i="14" a="1"/>
  <c r="AP57" i="14" s="1"/>
  <c r="AJ46" i="14" a="1"/>
  <c r="AJ46" i="14" s="1"/>
  <c r="BM35" i="14" a="1"/>
  <c r="BM35" i="14" s="1"/>
  <c r="BK18" i="14" a="1"/>
  <c r="BK18" i="14" s="1"/>
  <c r="BM47" i="13" a="1"/>
  <c r="BM47" i="13" s="1"/>
  <c r="M41" i="13" a="1"/>
  <c r="M41" i="13" s="1"/>
  <c r="I36" i="14" a="1"/>
  <c r="I36" i="14" s="1"/>
  <c r="E48" i="14" a="1"/>
  <c r="E48" i="14" s="1"/>
  <c r="BV47" i="13" a="1"/>
  <c r="BV47" i="13" s="1"/>
  <c r="X50" i="13" a="1"/>
  <c r="X50" i="13" s="1"/>
  <c r="BQ13" i="13" a="1"/>
  <c r="BQ13" i="13" s="1"/>
  <c r="AI41" i="13" a="1"/>
  <c r="AI41" i="13" s="1"/>
  <c r="BW17" i="14" a="1"/>
  <c r="BW17" i="14" s="1"/>
  <c r="R15" i="14" a="1"/>
  <c r="R15" i="14" s="1"/>
  <c r="BE18" i="14" a="1"/>
  <c r="BE18" i="14" s="1"/>
  <c r="BF38" i="14" a="1"/>
  <c r="BF38" i="14" s="1"/>
  <c r="M33" i="14" a="1"/>
  <c r="M33" i="14" s="1"/>
  <c r="AR41" i="14" a="1"/>
  <c r="AR41" i="14" s="1"/>
  <c r="AC44" i="13" a="1"/>
  <c r="AC44" i="13" s="1"/>
  <c r="BL38" i="13" a="1"/>
  <c r="BL38" i="13" s="1"/>
  <c r="AI41" i="14" a="1"/>
  <c r="AI41" i="14" s="1"/>
  <c r="AF16" i="14" a="1"/>
  <c r="AF16" i="14" s="1"/>
  <c r="CG45" i="14" a="1"/>
  <c r="CG45" i="14" s="1"/>
  <c r="AZ47" i="14" a="1"/>
  <c r="AZ47" i="14" s="1"/>
  <c r="CD41" i="13" a="1"/>
  <c r="CD41" i="13" s="1"/>
  <c r="O40" i="14" a="1"/>
  <c r="O40" i="14" s="1"/>
  <c r="BO41" i="14" a="1"/>
  <c r="BO41" i="14" s="1"/>
  <c r="BA56" i="14" a="1"/>
  <c r="BA56" i="14" s="1"/>
  <c r="BO39" i="14" a="1"/>
  <c r="BO39" i="14" s="1"/>
  <c r="CG49" i="13" a="1"/>
  <c r="CG49" i="13" s="1"/>
  <c r="E45" i="13" a="1"/>
  <c r="E45" i="13" s="1"/>
  <c r="AS46" i="13" a="1"/>
  <c r="AS46" i="13" s="1"/>
  <c r="BY50" i="13" a="1"/>
  <c r="BY50" i="13" s="1"/>
  <c r="AM38" i="14" a="1"/>
  <c r="AM38" i="14" s="1"/>
  <c r="BC43" i="13" a="1"/>
  <c r="BC43" i="13" s="1"/>
  <c r="AL53" i="13" a="1"/>
  <c r="AL53" i="13" s="1"/>
  <c r="BT52" i="14" a="1"/>
  <c r="BT52" i="14" s="1"/>
  <c r="CE33" i="14" a="1"/>
  <c r="CE33" i="14" s="1"/>
  <c r="CC41" i="14" a="1"/>
  <c r="CC41" i="14" s="1"/>
  <c r="W41" i="14" a="1"/>
  <c r="W41" i="14" s="1"/>
  <c r="BR57" i="13" a="1"/>
  <c r="BR57" i="13" s="1"/>
  <c r="I15" i="14" a="1"/>
  <c r="I15" i="14" s="1"/>
  <c r="CB33" i="13" a="1"/>
  <c r="CB33" i="13" s="1"/>
  <c r="AD57" i="13" a="1"/>
  <c r="AD57" i="13" s="1"/>
  <c r="BV40" i="13" a="1"/>
  <c r="BV40" i="13" s="1"/>
  <c r="BU37" i="14" a="1"/>
  <c r="BU37" i="14" s="1"/>
  <c r="BJ37" i="13" a="1"/>
  <c r="BJ37" i="13" s="1"/>
  <c r="BN45" i="13" a="1"/>
  <c r="BN45" i="13" s="1"/>
  <c r="CD17" i="13" a="1"/>
  <c r="CD17" i="13" s="1"/>
  <c r="Z42" i="13" a="1"/>
  <c r="Z42" i="13" s="1"/>
  <c r="CE41" i="13" a="1"/>
  <c r="CE41" i="13" s="1"/>
  <c r="Z48" i="13" a="1"/>
  <c r="Z48" i="13" s="1"/>
  <c r="BL50" i="13" a="1"/>
  <c r="BL50" i="13" s="1"/>
  <c r="W38" i="14" a="1"/>
  <c r="W38" i="14" s="1"/>
  <c r="L42" i="13" a="1"/>
  <c r="L42" i="13" s="1"/>
  <c r="F34" i="13" a="1"/>
  <c r="F34" i="13" s="1"/>
  <c r="F39" i="14" a="1"/>
  <c r="F39" i="14" s="1"/>
  <c r="AS54" i="13" a="1"/>
  <c r="AS54" i="13" s="1"/>
  <c r="AT47" i="13" a="1"/>
  <c r="AT47" i="13" s="1"/>
  <c r="CG51" i="13" a="1"/>
  <c r="CG51" i="13" s="1"/>
  <c r="AH57" i="13" a="1"/>
  <c r="AH57" i="13" s="1"/>
  <c r="AS36" i="14" a="1"/>
  <c r="AS36" i="14" s="1"/>
  <c r="AX39" i="13" a="1"/>
  <c r="AX39" i="13" s="1"/>
  <c r="L36" i="14" a="1"/>
  <c r="L36" i="14" s="1"/>
  <c r="BU18" i="13" a="1"/>
  <c r="BU18" i="13" s="1"/>
  <c r="BX33" i="14" a="1"/>
  <c r="BX33" i="14" s="1"/>
  <c r="BK36" i="13" a="1"/>
  <c r="BK36" i="13" s="1"/>
  <c r="I48" i="14" a="1"/>
  <c r="I48" i="14" s="1"/>
  <c r="BI13" i="14" a="1"/>
  <c r="BI13" i="14" s="1"/>
  <c r="AZ45" i="14" a="1"/>
  <c r="AZ45" i="14" s="1"/>
  <c r="CD56" i="13" a="1"/>
  <c r="CD56" i="13" s="1"/>
  <c r="CD16" i="13" a="1"/>
  <c r="CD16" i="13" s="1"/>
  <c r="AC40" i="14" a="1"/>
  <c r="AC40" i="14" s="1"/>
  <c r="S57" i="13" a="1"/>
  <c r="S57" i="13" s="1"/>
  <c r="CH17" i="13" a="1"/>
  <c r="CH17" i="13" s="1"/>
  <c r="AW16" i="13" a="1"/>
  <c r="AW16" i="13" s="1"/>
  <c r="AG46" i="13" a="1"/>
  <c r="AG46" i="13" s="1"/>
  <c r="AO33" i="13" a="1"/>
  <c r="AO33" i="13" s="1"/>
  <c r="BH35" i="13" a="1"/>
  <c r="BH35" i="13" s="1"/>
  <c r="Y53" i="13" a="1"/>
  <c r="Y53" i="13" s="1"/>
  <c r="BE46" i="13" a="1"/>
  <c r="BE46" i="13" s="1"/>
  <c r="F53" i="13" a="1"/>
  <c r="F53" i="13" s="1"/>
  <c r="AK35" i="14" a="1"/>
  <c r="AK35" i="14" s="1"/>
  <c r="AZ51" i="13" a="1"/>
  <c r="AZ51" i="13" s="1"/>
  <c r="BZ47" i="13" a="1"/>
  <c r="BZ47" i="13" s="1"/>
  <c r="BQ50" i="13" a="1"/>
  <c r="BQ50" i="13" s="1"/>
  <c r="BV16" i="13" a="1"/>
  <c r="BV16" i="13" s="1"/>
  <c r="BY34" i="14" a="1"/>
  <c r="BY34" i="14" s="1"/>
  <c r="AP35" i="14" a="1"/>
  <c r="AP35" i="14" s="1"/>
  <c r="BO17" i="13" a="1"/>
  <c r="BO17" i="13" s="1"/>
  <c r="E52" i="13" a="1"/>
  <c r="E52" i="13" s="1"/>
  <c r="M53" i="13" a="1"/>
  <c r="M53" i="13" s="1"/>
  <c r="AN15" i="13" a="1"/>
  <c r="AN15" i="13" s="1"/>
  <c r="BL35" i="14" a="1"/>
  <c r="BL35" i="14" s="1"/>
  <c r="BA16" i="14" a="1"/>
  <c r="BA16" i="14" s="1"/>
  <c r="CE43" i="14" a="1"/>
  <c r="CE43" i="14" s="1"/>
  <c r="BE42" i="13" a="1"/>
  <c r="BE42" i="13" s="1"/>
  <c r="BL15" i="13" a="1"/>
  <c r="BL15" i="13" s="1"/>
  <c r="E16" i="14" a="1"/>
  <c r="E16" i="14" s="1"/>
  <c r="BH38" i="14" a="1"/>
  <c r="BH38" i="14" s="1"/>
  <c r="AN53" i="13" a="1"/>
  <c r="AN53" i="13" s="1"/>
  <c r="AC18" i="14" a="1"/>
  <c r="AC18" i="14" s="1"/>
  <c r="BW56" i="13" a="1"/>
  <c r="BW56" i="13" s="1"/>
  <c r="BQ37" i="13" a="1"/>
  <c r="BQ37" i="13" s="1"/>
  <c r="BH44" i="14" a="1"/>
  <c r="BH44" i="14" s="1"/>
  <c r="CA57" i="13" a="1"/>
  <c r="CA57" i="13" s="1"/>
  <c r="AL36" i="13" a="1"/>
  <c r="AL36" i="13" s="1"/>
  <c r="BE15" i="13" a="1"/>
  <c r="BE15" i="13" s="1"/>
  <c r="AQ52" i="13" a="1"/>
  <c r="AQ52" i="13" s="1"/>
  <c r="BU57" i="13" a="1"/>
  <c r="BU57" i="13" s="1"/>
  <c r="AN13" i="14" a="1"/>
  <c r="AN13" i="14" s="1"/>
  <c r="CB36" i="13" a="1"/>
  <c r="CB36" i="13" s="1"/>
  <c r="CE42" i="14" a="1"/>
  <c r="CE42" i="14" s="1"/>
  <c r="CF42" i="13" a="1"/>
  <c r="CF42" i="13" s="1"/>
  <c r="BO13" i="13" a="1"/>
  <c r="BO13" i="13" s="1"/>
  <c r="AM34" i="13" a="1"/>
  <c r="AM34" i="13" s="1"/>
  <c r="AT37" i="13" a="1"/>
  <c r="AT37" i="13" s="1"/>
  <c r="BF17" i="14" a="1"/>
  <c r="BF17" i="14" s="1"/>
  <c r="BD16" i="13" a="1"/>
  <c r="BD16" i="13" s="1"/>
  <c r="AM15" i="14" a="1"/>
  <c r="AM15" i="14" s="1"/>
  <c r="AK39" i="13" a="1"/>
  <c r="AK39" i="13" s="1"/>
  <c r="P15" i="13" a="1"/>
  <c r="P15" i="13" s="1"/>
  <c r="AN11" i="11" a="1"/>
  <c r="AN11" i="11" s="1"/>
  <c r="BM45" i="11" a="1"/>
  <c r="BM45" i="11" s="1"/>
  <c r="AY50" i="12" a="1"/>
  <c r="AY50" i="12" s="1"/>
  <c r="BY15" i="11" a="1"/>
  <c r="BY15" i="11" s="1"/>
  <c r="BH11" i="12" a="1"/>
  <c r="BH11" i="12" s="1"/>
  <c r="AX54" i="12" a="1"/>
  <c r="AX54" i="12" s="1"/>
  <c r="BQ42" i="12" a="1"/>
  <c r="BQ42" i="12" s="1"/>
  <c r="AM34" i="12" a="1"/>
  <c r="AM34" i="12" s="1"/>
  <c r="AA35" i="12" a="1"/>
  <c r="AA35" i="12" s="1"/>
  <c r="P11" i="12" a="1"/>
  <c r="P11" i="12" s="1"/>
  <c r="V51" i="12" a="1"/>
  <c r="V51" i="12" s="1"/>
  <c r="Z42" i="11" a="1"/>
  <c r="Z42" i="11" s="1"/>
  <c r="AX44" i="11" a="1"/>
  <c r="AX44" i="11" s="1"/>
  <c r="CD15" i="11" a="1"/>
  <c r="CD15" i="11" s="1"/>
  <c r="K11" i="11" a="1"/>
  <c r="K11" i="11" s="1"/>
  <c r="AY54" i="12" a="1"/>
  <c r="AY54" i="12" s="1"/>
  <c r="BE44" i="12" a="1"/>
  <c r="BE44" i="12" s="1"/>
  <c r="U16" i="12" a="1"/>
  <c r="U16" i="12" s="1"/>
  <c r="BG37" i="12" a="1"/>
  <c r="BG37" i="12" s="1"/>
  <c r="W45" i="11" a="1"/>
  <c r="W45" i="11" s="1"/>
  <c r="T56" i="12" a="1"/>
  <c r="T56" i="12" s="1"/>
  <c r="AZ40" i="12" a="1"/>
  <c r="AZ40" i="12" s="1"/>
  <c r="CF40" i="12" a="1"/>
  <c r="CF40" i="12" s="1"/>
  <c r="BN44" i="11" a="1"/>
  <c r="BN44" i="11" s="1"/>
  <c r="CF42" i="11" a="1"/>
  <c r="CF42" i="11" s="1"/>
  <c r="BZ13" i="12" a="1"/>
  <c r="BZ13" i="12" s="1"/>
  <c r="BO13" i="12" a="1"/>
  <c r="BO13" i="12" s="1"/>
  <c r="BE48" i="12" a="1"/>
  <c r="BE48" i="12" s="1"/>
  <c r="BG16" i="12" a="1"/>
  <c r="BG16" i="12" s="1"/>
  <c r="AB43" i="12" a="1"/>
  <c r="AB43" i="12" s="1"/>
  <c r="AI54" i="12" a="1"/>
  <c r="AI54" i="12" s="1"/>
  <c r="P16" i="12" a="1"/>
  <c r="P16" i="12" s="1"/>
  <c r="AP47" i="11" a="1"/>
  <c r="AP47" i="11" s="1"/>
  <c r="BQ48" i="12" a="1"/>
  <c r="BQ48" i="12" s="1"/>
  <c r="BT43" i="12" a="1"/>
  <c r="BT43" i="12" s="1"/>
  <c r="H48" i="12" a="1"/>
  <c r="H48" i="12" s="1"/>
  <c r="BX11" i="11" a="1"/>
  <c r="BX11" i="11" s="1"/>
  <c r="CA33" i="12" a="1"/>
  <c r="CA33" i="12" s="1"/>
  <c r="R34" i="14" a="1"/>
  <c r="R34" i="14" s="1"/>
  <c r="AU47" i="14" a="1"/>
  <c r="AU47" i="14" s="1"/>
  <c r="BW57" i="13" a="1"/>
  <c r="BW57" i="13" s="1"/>
  <c r="H49" i="14" a="1"/>
  <c r="H49" i="14" s="1"/>
  <c r="N56" i="13" a="1"/>
  <c r="N56" i="13" s="1"/>
  <c r="BI18" i="14" a="1"/>
  <c r="BI18" i="14" s="1"/>
  <c r="AG38" i="14" a="1"/>
  <c r="AG38" i="14" s="1"/>
  <c r="CG54" i="14" a="1"/>
  <c r="CG54" i="14" s="1"/>
  <c r="CA39" i="14" a="1"/>
  <c r="CA39" i="14" s="1"/>
  <c r="CC13" i="14" a="1"/>
  <c r="CC13" i="14" s="1"/>
  <c r="BM42" i="13" a="1"/>
  <c r="BM42" i="13" s="1"/>
  <c r="BX53" i="14" a="1"/>
  <c r="BX53" i="14" s="1"/>
  <c r="AF13" i="13" a="1"/>
  <c r="AF13" i="13" s="1"/>
  <c r="BF11" i="13" a="1"/>
  <c r="BF11" i="13" s="1"/>
  <c r="G57" i="14" a="1"/>
  <c r="G57" i="14" s="1"/>
  <c r="AT57" i="13" a="1"/>
  <c r="AT57" i="13" s="1"/>
  <c r="BE57" i="13" a="1"/>
  <c r="BE57" i="13" s="1"/>
  <c r="CD34" i="13" a="1"/>
  <c r="CD34" i="13" s="1"/>
  <c r="AK13" i="13" a="1"/>
  <c r="AK13" i="13" s="1"/>
  <c r="BV11" i="14" a="1"/>
  <c r="BV11" i="14" s="1"/>
  <c r="BP43" i="13" a="1"/>
  <c r="BP43" i="13" s="1"/>
  <c r="AX35" i="14" a="1"/>
  <c r="AX35" i="14" s="1"/>
  <c r="AV51" i="14" a="1"/>
  <c r="AV51" i="14" s="1"/>
  <c r="AP40" i="14" a="1"/>
  <c r="AP40" i="14" s="1"/>
  <c r="BI47" i="13" a="1"/>
  <c r="BI47" i="13" s="1"/>
  <c r="AT55" i="13" a="1"/>
  <c r="AT55" i="13" s="1"/>
  <c r="AR40" i="13" a="1"/>
  <c r="AR40" i="13" s="1"/>
  <c r="BZ54" i="13" a="1"/>
  <c r="BZ54" i="13" s="1"/>
  <c r="AI51" i="14" a="1"/>
  <c r="AI51" i="14" s="1"/>
  <c r="BY47" i="14" a="1"/>
  <c r="BY47" i="14" s="1"/>
  <c r="CC47" i="13" a="1"/>
  <c r="CC47" i="13" s="1"/>
  <c r="AP39" i="14" a="1"/>
  <c r="AP39" i="14" s="1"/>
  <c r="W13" i="13" a="1"/>
  <c r="W13" i="13" s="1"/>
  <c r="AV18" i="14" a="1"/>
  <c r="AV18" i="14" s="1"/>
  <c r="M47" i="14" a="1"/>
  <c r="M47" i="14" s="1"/>
  <c r="AA39" i="14" a="1"/>
  <c r="AA39" i="14" s="1"/>
  <c r="BG42" i="13" a="1"/>
  <c r="BG42" i="13" s="1"/>
  <c r="BV38" i="14" a="1"/>
  <c r="BV38" i="14" s="1"/>
  <c r="BV44" i="14" a="1"/>
  <c r="BV44" i="14" s="1"/>
  <c r="BN33" i="13" a="1"/>
  <c r="BN33" i="13" s="1"/>
  <c r="T38" i="13" a="1"/>
  <c r="T38" i="13" s="1"/>
  <c r="BM43" i="13" a="1"/>
  <c r="BM43" i="13" s="1"/>
  <c r="AF46" i="14" a="1"/>
  <c r="AF46" i="14" s="1"/>
  <c r="BR49" i="14" a="1"/>
  <c r="BR49" i="14" s="1"/>
  <c r="L55" i="13" a="1"/>
  <c r="L55" i="13" s="1"/>
  <c r="BF43" i="13" a="1"/>
  <c r="BF43" i="13" s="1"/>
  <c r="BT41" i="14" a="1"/>
  <c r="BT41" i="14" s="1"/>
  <c r="BF44" i="14" a="1"/>
  <c r="BF44" i="14" s="1"/>
  <c r="AQ41" i="13" a="1"/>
  <c r="AQ41" i="13" s="1"/>
  <c r="O38" i="14" a="1"/>
  <c r="O38" i="14" s="1"/>
  <c r="AL39" i="14" a="1"/>
  <c r="AL39" i="14" s="1"/>
  <c r="AM38" i="13" a="1"/>
  <c r="AM38" i="13" s="1"/>
  <c r="BD48" i="13" a="1"/>
  <c r="BD48" i="13" s="1"/>
  <c r="G34" i="13" a="1"/>
  <c r="G34" i="13" s="1"/>
  <c r="BW48" i="13" a="1"/>
  <c r="BW48" i="13" s="1"/>
  <c r="H18" i="14" a="1"/>
  <c r="H18" i="14" s="1"/>
  <c r="Z33" i="13" a="1"/>
  <c r="Z33" i="13" s="1"/>
  <c r="AR53" i="14" a="1"/>
  <c r="AR53" i="14" s="1"/>
  <c r="V11" i="13" a="1"/>
  <c r="V11" i="13" s="1"/>
  <c r="S49" i="14" a="1"/>
  <c r="S49" i="14" s="1"/>
  <c r="BY46" i="14" a="1"/>
  <c r="BY46" i="14" s="1"/>
  <c r="AV41" i="14" a="1"/>
  <c r="AV41" i="14" s="1"/>
  <c r="BK11" i="13" a="1"/>
  <c r="BK11" i="13" s="1"/>
  <c r="S13" i="14" a="1"/>
  <c r="S13" i="14" s="1"/>
  <c r="AJ54" i="14" a="1"/>
  <c r="AJ54" i="14" s="1"/>
  <c r="T16" i="14" a="1"/>
  <c r="T16" i="14" s="1"/>
  <c r="N52" i="13" a="1"/>
  <c r="N52" i="13" s="1"/>
  <c r="CG41" i="14" a="1"/>
  <c r="CG41" i="14" s="1"/>
  <c r="V52" i="14" a="1"/>
  <c r="V52" i="14" s="1"/>
  <c r="BX11" i="14" a="1"/>
  <c r="BX11" i="14" s="1"/>
  <c r="AG52" i="13" a="1"/>
  <c r="AG52" i="13" s="1"/>
  <c r="P50" i="14" a="1"/>
  <c r="P50" i="14" s="1"/>
  <c r="H49" i="13" a="1"/>
  <c r="H49" i="13" s="1"/>
  <c r="AT46" i="14" a="1"/>
  <c r="AT46" i="14" s="1"/>
  <c r="W54" i="13" a="1"/>
  <c r="W54" i="13" s="1"/>
  <c r="AL51" i="13" a="1"/>
  <c r="AL51" i="13" s="1"/>
  <c r="AK40" i="14" a="1"/>
  <c r="AK40" i="14" s="1"/>
  <c r="O54" i="14" a="1"/>
  <c r="O54" i="14" s="1"/>
  <c r="AP45" i="13" a="1"/>
  <c r="AP45" i="13" s="1"/>
  <c r="BQ48" i="14" a="1"/>
  <c r="BQ48" i="14" s="1"/>
  <c r="AG17" i="13" a="1"/>
  <c r="AG17" i="13" s="1"/>
  <c r="BK17" i="14" a="1"/>
  <c r="BK17" i="14" s="1"/>
  <c r="P45" i="13" a="1"/>
  <c r="P45" i="13" s="1"/>
  <c r="AB50" i="13" a="1"/>
  <c r="AB50" i="13" s="1"/>
  <c r="BX49" i="13" a="1"/>
  <c r="BX49" i="13" s="1"/>
  <c r="AV34" i="14" a="1"/>
  <c r="AV34" i="14" s="1"/>
  <c r="J16" i="14" a="1"/>
  <c r="J16" i="14" s="1"/>
  <c r="BB43" i="14" a="1"/>
  <c r="BB43" i="14" s="1"/>
  <c r="AZ48" i="14" a="1"/>
  <c r="AZ48" i="14" s="1"/>
  <c r="AZ56" i="13" a="1"/>
  <c r="AZ56" i="13" s="1"/>
  <c r="BO35" i="13" a="1"/>
  <c r="BO35" i="13" s="1"/>
  <c r="AO36" i="14" a="1"/>
  <c r="AO36" i="14" s="1"/>
  <c r="T42" i="13" a="1"/>
  <c r="T42" i="13" s="1"/>
  <c r="CH13" i="14" a="1"/>
  <c r="CH13" i="14" s="1"/>
  <c r="Q13" i="14" a="1"/>
  <c r="Q13" i="14" s="1"/>
  <c r="BH42" i="14" a="1"/>
  <c r="BH42" i="14" s="1"/>
  <c r="BN40" i="14" a="1"/>
  <c r="BN40" i="14" s="1"/>
  <c r="BA43" i="13" a="1"/>
  <c r="BA43" i="13" s="1"/>
  <c r="V34" i="13" a="1"/>
  <c r="V34" i="13" s="1"/>
  <c r="BI16" i="14" a="1"/>
  <c r="BI16" i="14" s="1"/>
  <c r="V33" i="14" a="1"/>
  <c r="V33" i="14" s="1"/>
  <c r="Y48" i="14" a="1"/>
  <c r="Y48" i="14" s="1"/>
  <c r="M51" i="13" a="1"/>
  <c r="M51" i="13" s="1"/>
  <c r="BS35" i="13" a="1"/>
  <c r="BS35" i="13" s="1"/>
  <c r="BS54" i="13" a="1"/>
  <c r="BS54" i="13" s="1"/>
  <c r="AB35" i="13" a="1"/>
  <c r="AB35" i="13" s="1"/>
  <c r="CG15" i="13" a="1"/>
  <c r="CG15" i="13" s="1"/>
  <c r="N44" i="13" a="1"/>
  <c r="N44" i="13" s="1"/>
  <c r="BO37" i="14" a="1"/>
  <c r="BO37" i="14" s="1"/>
  <c r="AT18" i="13" a="1"/>
  <c r="AT18" i="13" s="1"/>
  <c r="AW49" i="13" a="1"/>
  <c r="AW49" i="13" s="1"/>
  <c r="BI39" i="13" a="1"/>
  <c r="BI39" i="13" s="1"/>
  <c r="AT18" i="14" a="1"/>
  <c r="AT18" i="14" s="1"/>
  <c r="BW16" i="14" a="1"/>
  <c r="BW16" i="14" s="1"/>
  <c r="BC17" i="13" a="1"/>
  <c r="BC17" i="13" s="1"/>
  <c r="AQ50" i="14" a="1"/>
  <c r="AQ50" i="14" s="1"/>
  <c r="P50" i="13" a="1"/>
  <c r="P50" i="13" s="1"/>
  <c r="AK48" i="14" a="1"/>
  <c r="AK48" i="14" s="1"/>
  <c r="O38" i="13" a="1"/>
  <c r="O38" i="13" s="1"/>
  <c r="L51" i="14" a="1"/>
  <c r="L51" i="14" s="1"/>
  <c r="F45" i="13" a="1"/>
  <c r="F45" i="13" s="1"/>
  <c r="AC36" i="14" a="1"/>
  <c r="AC36" i="14" s="1"/>
  <c r="BA40" i="13" a="1"/>
  <c r="BA40" i="13" s="1"/>
  <c r="O13" i="14" a="1"/>
  <c r="O13" i="14" s="1"/>
  <c r="BS39" i="13" a="1"/>
  <c r="BS39" i="13" s="1"/>
  <c r="BS34" i="14" a="1"/>
  <c r="BS34" i="14" s="1"/>
  <c r="AA37" i="13" a="1"/>
  <c r="AA37" i="13" s="1"/>
  <c r="BU39" i="13" a="1"/>
  <c r="BU39" i="13" s="1"/>
  <c r="Y17" i="14" a="1"/>
  <c r="Y17" i="14" s="1"/>
  <c r="AX46" i="13" a="1"/>
  <c r="AX46" i="13" s="1"/>
  <c r="AY16" i="13" a="1"/>
  <c r="AY16" i="13" s="1"/>
  <c r="E46" i="13" a="1"/>
  <c r="E46" i="13" s="1"/>
  <c r="BW46" i="13" a="1"/>
  <c r="BW46" i="13" s="1"/>
  <c r="AV16" i="13" a="1"/>
  <c r="AV16" i="13" s="1"/>
  <c r="BU53" i="13" a="1"/>
  <c r="BU53" i="13" s="1"/>
  <c r="K16" i="13" a="1"/>
  <c r="K16" i="13" s="1"/>
  <c r="AZ16" i="14" a="1"/>
  <c r="AZ16" i="14" s="1"/>
  <c r="BJ15" i="13" a="1"/>
  <c r="BJ15" i="13" s="1"/>
  <c r="BN15" i="13" a="1"/>
  <c r="BN15" i="13" s="1"/>
  <c r="CH40" i="13" a="1"/>
  <c r="CH40" i="13" s="1"/>
  <c r="W34" i="14" a="1"/>
  <c r="W34" i="14" s="1"/>
  <c r="BC55" i="14" a="1"/>
  <c r="BC55" i="14" s="1"/>
  <c r="BY40" i="13" a="1"/>
  <c r="BY40" i="13" s="1"/>
  <c r="CF38" i="13" a="1"/>
  <c r="CF38" i="13" s="1"/>
  <c r="AE53" i="14" a="1"/>
  <c r="AE53" i="14" s="1"/>
  <c r="E11" i="14" a="1"/>
  <c r="E11" i="14" s="1"/>
  <c r="AX33" i="13" a="1"/>
  <c r="AX33" i="13" s="1"/>
  <c r="CB50" i="14" a="1"/>
  <c r="CB50" i="14" s="1"/>
  <c r="V17" i="14" a="1"/>
  <c r="V17" i="14" s="1"/>
  <c r="AK40" i="13" a="1"/>
  <c r="AK40" i="13" s="1"/>
  <c r="CE39" i="13" a="1"/>
  <c r="CE39" i="13" s="1"/>
  <c r="G57" i="13" a="1"/>
  <c r="G57" i="13" s="1"/>
  <c r="BM49" i="14" a="1"/>
  <c r="BM49" i="14" s="1"/>
  <c r="CE46" i="14" a="1"/>
  <c r="CE46" i="14" s="1"/>
  <c r="BV41" i="14" a="1"/>
  <c r="BV41" i="14" s="1"/>
  <c r="CH45" i="14" a="1"/>
  <c r="CH45" i="14" s="1"/>
  <c r="P51" i="14" a="1"/>
  <c r="P51" i="14" s="1"/>
  <c r="AO54" i="13" a="1"/>
  <c r="AO54" i="13" s="1"/>
  <c r="AC47" i="13" a="1"/>
  <c r="AC47" i="13" s="1"/>
  <c r="BC55" i="13" a="1"/>
  <c r="BC55" i="13" s="1"/>
  <c r="AS43" i="14" a="1"/>
  <c r="AS43" i="14" s="1"/>
  <c r="W33" i="13" a="1"/>
  <c r="W33" i="13" s="1"/>
  <c r="U53" i="14" a="1"/>
  <c r="U53" i="14" s="1"/>
  <c r="N11" i="13" a="1"/>
  <c r="N11" i="13" s="1"/>
  <c r="BE42" i="14" a="1"/>
  <c r="BE42" i="14" s="1"/>
  <c r="BC13" i="14" a="1"/>
  <c r="BC13" i="14" s="1"/>
  <c r="BG50" i="13" a="1"/>
  <c r="BG50" i="13" s="1"/>
  <c r="AD51" i="14" a="1"/>
  <c r="AD51" i="14" s="1"/>
  <c r="BH57" i="13" a="1"/>
  <c r="BH57" i="13" s="1"/>
  <c r="I55" i="13" a="1"/>
  <c r="I55" i="13" s="1"/>
  <c r="U16" i="14" a="1"/>
  <c r="U16" i="14" s="1"/>
  <c r="BC52" i="13" a="1"/>
  <c r="BC52" i="13" s="1"/>
  <c r="G42" i="14" a="1"/>
  <c r="G42" i="14" s="1"/>
  <c r="CE54" i="13" a="1"/>
  <c r="CE54" i="13" s="1"/>
  <c r="CB34" i="14" a="1"/>
  <c r="CB34" i="14" s="1"/>
  <c r="BS38" i="14" a="1"/>
  <c r="BS38" i="14" s="1"/>
  <c r="AQ17" i="14" a="1"/>
  <c r="AQ17" i="14" s="1"/>
  <c r="BP54" i="14" a="1"/>
  <c r="BP54" i="14" s="1"/>
  <c r="T54" i="14" a="1"/>
  <c r="T54" i="14" s="1"/>
  <c r="CC52" i="14" a="1"/>
  <c r="CC52" i="14" s="1"/>
  <c r="R16" i="14" a="1"/>
  <c r="R16" i="14" s="1"/>
  <c r="M37" i="13" a="1"/>
  <c r="M37" i="13" s="1"/>
  <c r="Q17" i="13" a="1"/>
  <c r="Q17" i="13" s="1"/>
  <c r="K50" i="13" a="1"/>
  <c r="K50" i="13" s="1"/>
  <c r="AD37" i="13" a="1"/>
  <c r="AD37" i="13" s="1"/>
  <c r="CD50" i="13" a="1"/>
  <c r="CD50" i="13" s="1"/>
  <c r="BM17" i="14" a="1"/>
  <c r="BM17" i="14" s="1"/>
  <c r="AO44" i="14" a="1"/>
  <c r="AO44" i="14" s="1"/>
  <c r="Y41" i="13" a="1"/>
  <c r="Y41" i="13" s="1"/>
  <c r="R40" i="13" a="1"/>
  <c r="R40" i="13" s="1"/>
  <c r="AL33" i="14" a="1"/>
  <c r="AL33" i="14" s="1"/>
  <c r="AA50" i="13" a="1"/>
  <c r="AA50" i="13" s="1"/>
  <c r="BT33" i="13" a="1"/>
  <c r="BT33" i="13" s="1"/>
  <c r="AE41" i="13" a="1"/>
  <c r="AE41" i="13" s="1"/>
  <c r="AW47" i="14" a="1"/>
  <c r="AW47" i="14" s="1"/>
  <c r="AY38" i="13" a="1"/>
  <c r="AY38" i="13" s="1"/>
  <c r="AB43" i="13" a="1"/>
  <c r="AB43" i="13" s="1"/>
  <c r="BZ33" i="13" a="1"/>
  <c r="BZ33" i="13" s="1"/>
  <c r="K37" i="13" a="1"/>
  <c r="K37" i="13" s="1"/>
  <c r="BI55" i="13" a="1"/>
  <c r="BI55" i="13" s="1"/>
  <c r="AI38" i="13" a="1"/>
  <c r="AI38" i="13" s="1"/>
  <c r="U50" i="13" a="1"/>
  <c r="U50" i="13" s="1"/>
  <c r="AG56" i="14" a="1"/>
  <c r="AG56" i="14" s="1"/>
  <c r="CD11" i="14" a="1"/>
  <c r="CD11" i="14" s="1"/>
  <c r="AU36" i="14" a="1"/>
  <c r="AU36" i="14" s="1"/>
  <c r="BF49" i="13" a="1"/>
  <c r="BF49" i="13" s="1"/>
  <c r="AM33" i="13" a="1"/>
  <c r="AM33" i="13" s="1"/>
  <c r="AB11" i="13" a="1"/>
  <c r="AB11" i="13" s="1"/>
  <c r="BP36" i="13" a="1"/>
  <c r="BP36" i="13" s="1"/>
  <c r="BV42" i="13" a="1"/>
  <c r="BV42" i="13" s="1"/>
  <c r="BY16" i="14" a="1"/>
  <c r="BY16" i="14" s="1"/>
  <c r="BU41" i="14" a="1"/>
  <c r="BU41" i="14" s="1"/>
  <c r="AI15" i="13" a="1"/>
  <c r="AI15" i="13" s="1"/>
  <c r="CG38" i="14" a="1"/>
  <c r="CG38" i="14" s="1"/>
  <c r="CD45" i="13" a="1"/>
  <c r="CD45" i="13" s="1"/>
  <c r="X51" i="13" a="1"/>
  <c r="X51" i="13" s="1"/>
  <c r="BH48" i="13" a="1"/>
  <c r="BH48" i="13" s="1"/>
  <c r="S40" i="13" a="1"/>
  <c r="S40" i="13" s="1"/>
  <c r="K43" i="13" a="1"/>
  <c r="K43" i="13" s="1"/>
  <c r="AW43" i="14" a="1"/>
  <c r="AW43" i="14" s="1"/>
  <c r="V35" i="13" a="1"/>
  <c r="V35" i="13" s="1"/>
  <c r="CC18" i="14" a="1"/>
  <c r="CC18" i="14" s="1"/>
  <c r="AB33" i="13" a="1"/>
  <c r="AB33" i="13" s="1"/>
  <c r="Z52" i="13" a="1"/>
  <c r="Z52" i="13" s="1"/>
  <c r="AH49" i="13" a="1"/>
  <c r="AH49" i="13" s="1"/>
  <c r="T15" i="13" a="1"/>
  <c r="T15" i="13" s="1"/>
  <c r="BO13" i="14" a="1"/>
  <c r="BO13" i="14" s="1"/>
  <c r="BI16" i="13" a="1"/>
  <c r="BI16" i="13" s="1"/>
  <c r="AG16" i="13" a="1"/>
  <c r="AG16" i="13" s="1"/>
  <c r="BX46" i="13" a="1"/>
  <c r="BX46" i="13" s="1"/>
  <c r="BV53" i="13" a="1"/>
  <c r="BV53" i="13" s="1"/>
  <c r="CH16" i="13" a="1"/>
  <c r="CH16" i="13" s="1"/>
  <c r="Y16" i="13" a="1"/>
  <c r="Y16" i="13" s="1"/>
  <c r="BZ16" i="13" a="1"/>
  <c r="BZ16" i="13" s="1"/>
  <c r="I17" i="13" a="1"/>
  <c r="I17" i="13" s="1"/>
  <c r="AO18" i="13" a="1"/>
  <c r="AO18" i="13" s="1"/>
  <c r="AZ15" i="13" a="1"/>
  <c r="AZ15" i="13" s="1"/>
  <c r="BY50" i="14" a="1"/>
  <c r="BY50" i="14" s="1"/>
  <c r="AK54" i="13" a="1"/>
  <c r="AK54" i="13" s="1"/>
  <c r="AO52" i="13" a="1"/>
  <c r="AO52" i="13" s="1"/>
  <c r="BC38" i="13" a="1"/>
  <c r="BC38" i="13" s="1"/>
  <c r="F38" i="13" a="1"/>
  <c r="F38" i="13" s="1"/>
  <c r="BI57" i="13" a="1"/>
  <c r="BI57" i="13" s="1"/>
  <c r="AG33" i="13" a="1"/>
  <c r="AG33" i="13" s="1"/>
  <c r="U41" i="13" a="1"/>
  <c r="U41" i="13" s="1"/>
  <c r="BO16" i="14" a="1"/>
  <c r="BO16" i="14" s="1"/>
  <c r="U17" i="14" a="1"/>
  <c r="U17" i="14" s="1"/>
  <c r="E38" i="14" a="1"/>
  <c r="E38" i="14" s="1"/>
  <c r="BM16" i="14" a="1"/>
  <c r="BM16" i="14" s="1"/>
  <c r="T17" i="13" a="1"/>
  <c r="T17" i="13" s="1"/>
  <c r="Q42" i="14" a="1"/>
  <c r="Q42" i="14" s="1"/>
  <c r="AE57" i="13" a="1"/>
  <c r="AE57" i="13" s="1"/>
  <c r="BQ34" i="14" a="1"/>
  <c r="BQ34" i="14" s="1"/>
  <c r="AX41" i="13" a="1"/>
  <c r="AX41" i="13" s="1"/>
  <c r="U47" i="13" a="1"/>
  <c r="U47" i="13" s="1"/>
  <c r="BT54" i="13" a="1"/>
  <c r="BT54" i="13" s="1"/>
  <c r="X18" i="14" a="1"/>
  <c r="X18" i="14" s="1"/>
  <c r="CD15" i="13" a="1"/>
  <c r="CD15" i="13" s="1"/>
  <c r="AY15" i="13" a="1"/>
  <c r="AY15" i="13" s="1"/>
  <c r="CD15" i="14" a="1"/>
  <c r="CD15" i="14" s="1"/>
  <c r="L57" i="13" a="1"/>
  <c r="L57" i="13" s="1"/>
  <c r="BT13" i="13" a="1"/>
  <c r="BT13" i="13" s="1"/>
  <c r="CD55" i="14" a="1"/>
  <c r="CD55" i="14" s="1"/>
  <c r="R15" i="13" a="1"/>
  <c r="R15" i="13" s="1"/>
  <c r="AD44" i="13" a="1"/>
  <c r="AD44" i="13" s="1"/>
  <c r="AY17" i="13" a="1"/>
  <c r="AY17" i="13" s="1"/>
  <c r="AW38" i="14" a="1"/>
  <c r="AW38" i="14" s="1"/>
  <c r="AN46" i="13" a="1"/>
  <c r="AN46" i="13" s="1"/>
  <c r="BH16" i="13" a="1"/>
  <c r="BH16" i="13" s="1"/>
  <c r="BP17" i="13" a="1"/>
  <c r="BP17" i="13" s="1"/>
  <c r="BX56" i="13" a="1"/>
  <c r="BX56" i="13" s="1"/>
  <c r="BL18" i="14" a="1"/>
  <c r="BL18" i="14" s="1"/>
  <c r="BD35" i="13" a="1"/>
  <c r="BD35" i="13" s="1"/>
  <c r="AI56" i="13" a="1"/>
  <c r="AI56" i="13" s="1"/>
  <c r="E46" i="11" a="1"/>
  <c r="E46" i="11" s="1"/>
  <c r="S55" i="12" a="1"/>
  <c r="S55" i="12" s="1"/>
  <c r="AD44" i="12" a="1"/>
  <c r="AD44" i="12" s="1"/>
  <c r="Q41" i="12" a="1"/>
  <c r="Q41" i="12" s="1"/>
  <c r="BX48" i="12" a="1"/>
  <c r="BX48" i="12" s="1"/>
  <c r="CG39" i="12" a="1"/>
  <c r="CG39" i="12" s="1"/>
  <c r="AH34" i="12" a="1"/>
  <c r="AH34" i="12" s="1"/>
  <c r="S18" i="12" a="1"/>
  <c r="S18" i="12" s="1"/>
  <c r="BB16" i="11" a="1"/>
  <c r="BB16" i="11" s="1"/>
  <c r="BK39" i="12" a="1"/>
  <c r="BK39" i="12" s="1"/>
  <c r="BS13" i="12" a="1"/>
  <c r="BS13" i="12" s="1"/>
  <c r="N34" i="12" a="1"/>
  <c r="N34" i="12" s="1"/>
  <c r="BZ15" i="12" a="1"/>
  <c r="BZ15" i="12" s="1"/>
  <c r="BV11" i="12" a="1"/>
  <c r="BV11" i="12" s="1"/>
  <c r="E18" i="11" a="1"/>
  <c r="E18" i="11" s="1"/>
  <c r="CH53" i="12" a="1"/>
  <c r="CH53" i="12" s="1"/>
  <c r="Z48" i="12" a="1"/>
  <c r="Z48" i="12" s="1"/>
  <c r="E17" i="12" a="1"/>
  <c r="E17" i="12" s="1"/>
  <c r="BO33" i="12" a="1"/>
  <c r="BO33" i="12" s="1"/>
  <c r="BI56" i="12" a="1"/>
  <c r="BI56" i="12" s="1"/>
  <c r="CH44" i="12" a="1"/>
  <c r="CH44" i="12" s="1"/>
  <c r="CC45" i="12" a="1"/>
  <c r="CC45" i="12" s="1"/>
  <c r="CG51" i="12" a="1"/>
  <c r="CG51" i="12" s="1"/>
  <c r="W17" i="11" a="1"/>
  <c r="W17" i="11" s="1"/>
  <c r="BY16" i="12" a="1"/>
  <c r="BY16" i="12" s="1"/>
  <c r="BN45" i="11" a="1"/>
  <c r="BN45" i="11" s="1"/>
  <c r="AS39" i="12" a="1"/>
  <c r="AS39" i="12" s="1"/>
  <c r="BQ38" i="12" a="1"/>
  <c r="BQ38" i="12" s="1"/>
  <c r="CA34" i="12" a="1"/>
  <c r="CA34" i="12" s="1"/>
  <c r="AN53" i="12" a="1"/>
  <c r="AN53" i="12" s="1"/>
  <c r="BS54" i="12" a="1"/>
  <c r="BS54" i="12" s="1"/>
  <c r="U42" i="12" a="1"/>
  <c r="U42" i="12" s="1"/>
  <c r="AM54" i="12" a="1"/>
  <c r="AM54" i="12" s="1"/>
  <c r="K36" i="12" a="1"/>
  <c r="K36" i="12" s="1"/>
  <c r="AY13" i="12" a="1"/>
  <c r="AY13" i="12" s="1"/>
  <c r="CE15" i="11" a="1"/>
  <c r="CE15" i="11" s="1"/>
  <c r="AT11" i="12" a="1"/>
  <c r="AT11" i="12" s="1"/>
  <c r="AI52" i="12" a="1"/>
  <c r="AI52" i="12" s="1"/>
  <c r="AH46" i="12" a="1"/>
  <c r="AH46" i="12" s="1"/>
  <c r="BH17" i="12" a="1"/>
  <c r="BH17" i="12" s="1"/>
  <c r="AD33" i="13" a="1"/>
  <c r="AD33" i="13" s="1"/>
  <c r="AI45" i="13" a="1"/>
  <c r="AI45" i="13" s="1"/>
  <c r="CD53" i="14" a="1"/>
  <c r="CD53" i="14" s="1"/>
  <c r="AM34" i="14" a="1"/>
  <c r="AM34" i="14" s="1"/>
  <c r="AQ34" i="13" a="1"/>
  <c r="AQ34" i="13" s="1"/>
  <c r="X15" i="14" a="1"/>
  <c r="X15" i="14" s="1"/>
  <c r="AY36" i="14" a="1"/>
  <c r="AY36" i="14" s="1"/>
  <c r="BM40" i="13" a="1"/>
  <c r="BM40" i="13" s="1"/>
  <c r="AZ38" i="14" a="1"/>
  <c r="AZ38" i="14" s="1"/>
  <c r="BP54" i="13" a="1"/>
  <c r="BP54" i="13" s="1"/>
  <c r="Z34" i="14" a="1"/>
  <c r="Z34" i="14" s="1"/>
  <c r="BY45" i="13" a="1"/>
  <c r="BY45" i="13" s="1"/>
  <c r="AO49" i="13" a="1"/>
  <c r="AO49" i="13" s="1"/>
  <c r="BI43" i="13" a="1"/>
  <c r="BI43" i="13" s="1"/>
  <c r="AO45" i="14" a="1"/>
  <c r="AO45" i="14" s="1"/>
  <c r="CA44" i="14" a="1"/>
  <c r="CA44" i="14" s="1"/>
  <c r="U51" i="13" a="1"/>
  <c r="U51" i="13" s="1"/>
  <c r="BU45" i="13" a="1"/>
  <c r="BU45" i="13" s="1"/>
  <c r="AQ51" i="14" a="1"/>
  <c r="AQ51" i="14" s="1"/>
  <c r="AI34" i="13" a="1"/>
  <c r="AI34" i="13" s="1"/>
  <c r="BV50" i="13" a="1"/>
  <c r="BV50" i="13" s="1"/>
  <c r="BZ46" i="14" a="1"/>
  <c r="BZ46" i="14" s="1"/>
  <c r="BT56" i="14" a="1"/>
  <c r="BT56" i="14" s="1"/>
  <c r="BQ38" i="14" a="1"/>
  <c r="BQ38" i="14" s="1"/>
  <c r="BD40" i="13" a="1"/>
  <c r="BD40" i="13" s="1"/>
  <c r="V36" i="14" a="1"/>
  <c r="V36" i="14" s="1"/>
  <c r="F18" i="13" a="1"/>
  <c r="F18" i="13" s="1"/>
  <c r="X41" i="14" a="1"/>
  <c r="X41" i="14" s="1"/>
  <c r="BB40" i="14" a="1"/>
  <c r="BB40" i="14" s="1"/>
  <c r="AA48" i="14" a="1"/>
  <c r="AA48" i="14" s="1"/>
  <c r="AO44" i="13" a="1"/>
  <c r="AO44" i="13" s="1"/>
  <c r="BX17" i="14" a="1"/>
  <c r="BX17" i="14" s="1"/>
  <c r="CF35" i="13" a="1"/>
  <c r="CF35" i="13" s="1"/>
  <c r="BI49" i="14" a="1"/>
  <c r="BI49" i="14" s="1"/>
  <c r="BB56" i="13" a="1"/>
  <c r="BB56" i="13" s="1"/>
  <c r="I13" i="14" a="1"/>
  <c r="I13" i="14" s="1"/>
  <c r="AF11" i="13" a="1"/>
  <c r="AF11" i="13" s="1"/>
  <c r="BB49" i="14" a="1"/>
  <c r="BB49" i="14" s="1"/>
  <c r="R48" i="13" a="1"/>
  <c r="R48" i="13" s="1"/>
  <c r="CA36" i="13" a="1"/>
  <c r="CA36" i="13" s="1"/>
  <c r="BI40" i="13" a="1"/>
  <c r="BI40" i="13" s="1"/>
  <c r="N49" i="14" a="1"/>
  <c r="N49" i="14" s="1"/>
  <c r="AD52" i="14" a="1"/>
  <c r="AD52" i="14" s="1"/>
  <c r="BB17" i="14" a="1"/>
  <c r="BB17" i="14" s="1"/>
  <c r="AF42" i="14" a="1"/>
  <c r="AF42" i="14" s="1"/>
  <c r="AC53" i="14" a="1"/>
  <c r="AC53" i="14" s="1"/>
  <c r="AE44" i="13" a="1"/>
  <c r="AE44" i="13" s="1"/>
  <c r="CD46" i="14" a="1"/>
  <c r="CD46" i="14" s="1"/>
  <c r="H53" i="13" a="1"/>
  <c r="H53" i="13" s="1"/>
  <c r="BW34" i="14" a="1"/>
  <c r="BW34" i="14" s="1"/>
  <c r="AV54" i="14" a="1"/>
  <c r="AV54" i="14" s="1"/>
  <c r="K39" i="13" a="1"/>
  <c r="K39" i="13" s="1"/>
  <c r="AF52" i="13" a="1"/>
  <c r="AF52" i="13" s="1"/>
  <c r="AG37" i="14" a="1"/>
  <c r="AG37" i="14" s="1"/>
  <c r="AA45" i="13" a="1"/>
  <c r="AA45" i="13" s="1"/>
  <c r="AY38" i="14" a="1"/>
  <c r="AY38" i="14" s="1"/>
  <c r="AH43" i="13" a="1"/>
  <c r="AH43" i="13" s="1"/>
  <c r="Y35" i="14" a="1"/>
  <c r="Y35" i="14" s="1"/>
  <c r="AW17" i="14" a="1"/>
  <c r="AW17" i="14" s="1"/>
  <c r="BS49" i="13" a="1"/>
  <c r="BS49" i="13" s="1"/>
  <c r="BH33" i="13" a="1"/>
  <c r="BH33" i="13" s="1"/>
  <c r="AO57" i="14" a="1"/>
  <c r="AO57" i="14" s="1"/>
  <c r="AM43" i="14" a="1"/>
  <c r="AM43" i="14" s="1"/>
  <c r="AR49" i="13" a="1"/>
  <c r="AR49" i="13" s="1"/>
  <c r="BL47" i="13" a="1"/>
  <c r="BL47" i="13" s="1"/>
  <c r="I50" i="13" a="1"/>
  <c r="I50" i="13" s="1"/>
  <c r="BU35" i="14" a="1"/>
  <c r="BU35" i="14" s="1"/>
  <c r="AZ42" i="14" a="1"/>
  <c r="AZ42" i="14" s="1"/>
  <c r="BJ49" i="13" a="1"/>
  <c r="BJ49" i="13" s="1"/>
  <c r="BL15" i="14" a="1"/>
  <c r="BL15" i="14" s="1"/>
  <c r="AA13" i="13" a="1"/>
  <c r="AA13" i="13" s="1"/>
  <c r="G11" i="14" a="1"/>
  <c r="G11" i="14" s="1"/>
  <c r="AN47" i="13" a="1"/>
  <c r="AN47" i="13" s="1"/>
  <c r="H36" i="14" a="1"/>
  <c r="H36" i="14" s="1"/>
  <c r="AT39" i="13" a="1"/>
  <c r="AT39" i="13" s="1"/>
  <c r="BP18" i="14" a="1"/>
  <c r="BP18" i="14" s="1"/>
  <c r="BC40" i="13" a="1"/>
  <c r="BC40" i="13" s="1"/>
  <c r="AH39" i="14" a="1"/>
  <c r="AH39" i="14" s="1"/>
  <c r="AH38" i="13" a="1"/>
  <c r="AH38" i="13" s="1"/>
  <c r="BK56" i="13" a="1"/>
  <c r="BK56" i="13" s="1"/>
  <c r="BT37" i="14" a="1"/>
  <c r="BT37" i="14" s="1"/>
  <c r="AL15" i="13" a="1"/>
  <c r="AL15" i="13" s="1"/>
  <c r="AA15" i="14" a="1"/>
  <c r="AA15" i="14" s="1"/>
  <c r="V34" i="14" a="1"/>
  <c r="V34" i="14" s="1"/>
  <c r="BG16" i="13" a="1"/>
  <c r="BG16" i="13" s="1"/>
  <c r="AI53" i="13" a="1"/>
  <c r="AI53" i="13" s="1"/>
  <c r="BK16" i="13" a="1"/>
  <c r="BK16" i="13" s="1"/>
  <c r="CG36" i="13" a="1"/>
  <c r="CG36" i="13" s="1"/>
  <c r="AD16" i="13" a="1"/>
  <c r="AD16" i="13" s="1"/>
  <c r="CF34" i="14" a="1"/>
  <c r="CF34" i="14" s="1"/>
  <c r="S18" i="14" a="1"/>
  <c r="S18" i="14" s="1"/>
  <c r="AJ11" i="13" a="1"/>
  <c r="AJ11" i="13" s="1"/>
  <c r="AI39" i="13" a="1"/>
  <c r="AI39" i="13" s="1"/>
  <c r="L48" i="13" a="1"/>
  <c r="L48" i="13" s="1"/>
  <c r="N40" i="13" a="1"/>
  <c r="N40" i="13" s="1"/>
  <c r="BL52" i="13" a="1"/>
  <c r="BL52" i="13" s="1"/>
  <c r="BG17" i="13" a="1"/>
  <c r="BG17" i="13" s="1"/>
  <c r="AP47" i="13" a="1"/>
  <c r="AP47" i="13" s="1"/>
  <c r="CF46" i="13" a="1"/>
  <c r="CF46" i="13" s="1"/>
  <c r="BI38" i="13" a="1"/>
  <c r="BI38" i="13" s="1"/>
  <c r="I35" i="14" a="1"/>
  <c r="I35" i="14" s="1"/>
  <c r="BD53" i="13" a="1"/>
  <c r="BD53" i="13" s="1"/>
  <c r="M41" i="14" a="1"/>
  <c r="M41" i="14" s="1"/>
  <c r="BW15" i="13" a="1"/>
  <c r="BW15" i="13" s="1"/>
  <c r="CG57" i="14" a="1"/>
  <c r="CG57" i="14" s="1"/>
  <c r="CB33" i="14" a="1"/>
  <c r="CB33" i="14" s="1"/>
  <c r="AD54" i="14" a="1"/>
  <c r="AD54" i="14" s="1"/>
  <c r="AH49" i="14" a="1"/>
  <c r="AH49" i="14" s="1"/>
  <c r="CF45" i="13" a="1"/>
  <c r="CF45" i="13" s="1"/>
  <c r="BT50" i="14" a="1"/>
  <c r="BT50" i="14" s="1"/>
  <c r="AV49" i="14" a="1"/>
  <c r="AV49" i="14" s="1"/>
  <c r="AL47" i="14" a="1"/>
  <c r="AL47" i="14" s="1"/>
  <c r="V36" i="13" a="1"/>
  <c r="V36" i="13" s="1"/>
  <c r="BJ50" i="14" a="1"/>
  <c r="BJ50" i="14" s="1"/>
  <c r="P13" i="14" a="1"/>
  <c r="P13" i="14" s="1"/>
  <c r="AQ44" i="14" a="1"/>
  <c r="AQ44" i="14" s="1"/>
  <c r="P33" i="14" a="1"/>
  <c r="P33" i="14" s="1"/>
  <c r="BA54" i="14" a="1"/>
  <c r="BA54" i="14" s="1"/>
  <c r="K53" i="14" a="1"/>
  <c r="K53" i="14" s="1"/>
  <c r="K48" i="13" a="1"/>
  <c r="K48" i="13" s="1"/>
  <c r="BH18" i="14" a="1"/>
  <c r="BH18" i="14" s="1"/>
  <c r="AE36" i="14" a="1"/>
  <c r="AE36" i="14" s="1"/>
  <c r="N55" i="14" a="1"/>
  <c r="N55" i="14" s="1"/>
  <c r="AQ54" i="13" a="1"/>
  <c r="AQ54" i="13" s="1"/>
  <c r="AP37" i="13" a="1"/>
  <c r="AP37" i="13" s="1"/>
  <c r="F55" i="13" a="1"/>
  <c r="F55" i="13" s="1"/>
  <c r="BK48" i="13" a="1"/>
  <c r="BK48" i="13" s="1"/>
  <c r="CG39" i="14" a="1"/>
  <c r="CG39" i="14" s="1"/>
  <c r="E49" i="14" a="1"/>
  <c r="E49" i="14" s="1"/>
  <c r="AL13" i="14" a="1"/>
  <c r="AL13" i="14" s="1"/>
  <c r="CH57" i="13" a="1"/>
  <c r="CH57" i="13" s="1"/>
  <c r="BH51" i="14" a="1"/>
  <c r="BH51" i="14" s="1"/>
  <c r="AB57" i="13" a="1"/>
  <c r="AB57" i="13" s="1"/>
  <c r="BH40" i="14" a="1"/>
  <c r="BH40" i="14" s="1"/>
  <c r="BG18" i="13" a="1"/>
  <c r="BG18" i="13" s="1"/>
  <c r="AV37" i="14" a="1"/>
  <c r="AV37" i="14" s="1"/>
  <c r="Q55" i="14" a="1"/>
  <c r="Q55" i="14" s="1"/>
  <c r="AW54" i="14" a="1"/>
  <c r="AW54" i="14" s="1"/>
  <c r="BJ18" i="14" a="1"/>
  <c r="BJ18" i="14" s="1"/>
  <c r="E44" i="14" a="1"/>
  <c r="E44" i="14" s="1"/>
  <c r="BM47" i="14" a="1"/>
  <c r="BM47" i="14" s="1"/>
  <c r="AX40" i="13" a="1"/>
  <c r="AX40" i="13" s="1"/>
  <c r="AI44" i="13" a="1"/>
  <c r="AI44" i="13" s="1"/>
  <c r="J44" i="14" a="1"/>
  <c r="J44" i="14" s="1"/>
  <c r="BT11" i="13" a="1"/>
  <c r="BT11" i="13" s="1"/>
  <c r="BZ37" i="14" a="1"/>
  <c r="BZ37" i="14" s="1"/>
  <c r="X35" i="13" a="1"/>
  <c r="X35" i="13" s="1"/>
  <c r="BW40" i="13" a="1"/>
  <c r="BW40" i="13" s="1"/>
  <c r="AS49" i="14" a="1"/>
  <c r="AS49" i="14" s="1"/>
  <c r="BZ50" i="13" a="1"/>
  <c r="BZ50" i="13" s="1"/>
  <c r="BR50" i="14" a="1"/>
  <c r="BR50" i="14" s="1"/>
  <c r="AY41" i="14" a="1"/>
  <c r="AY41" i="14" s="1"/>
  <c r="AV39" i="13" a="1"/>
  <c r="AV39" i="13" s="1"/>
  <c r="S49" i="13" a="1"/>
  <c r="S49" i="13" s="1"/>
  <c r="AO49" i="14" a="1"/>
  <c r="AO49" i="14" s="1"/>
  <c r="BM44" i="13" a="1"/>
  <c r="BM44" i="13" s="1"/>
  <c r="R46" i="14" a="1"/>
  <c r="R46" i="14" s="1"/>
  <c r="AX17" i="13" a="1"/>
  <c r="AX17" i="13" s="1"/>
  <c r="W47" i="13" a="1"/>
  <c r="W47" i="13" s="1"/>
  <c r="BP46" i="14" a="1"/>
  <c r="BP46" i="14" s="1"/>
  <c r="BC45" i="13" a="1"/>
  <c r="BC45" i="13" s="1"/>
  <c r="AU38" i="14" a="1"/>
  <c r="AU38" i="14" s="1"/>
  <c r="BC37" i="14" a="1"/>
  <c r="BC37" i="14" s="1"/>
  <c r="AE15" i="13" a="1"/>
  <c r="AE15" i="13" s="1"/>
  <c r="BY11" i="14" a="1"/>
  <c r="BY11" i="14" s="1"/>
  <c r="AE54" i="13" a="1"/>
  <c r="AE54" i="13" s="1"/>
  <c r="BW11" i="13" a="1"/>
  <c r="BW11" i="13" s="1"/>
  <c r="AN52" i="13" a="1"/>
  <c r="AN52" i="13" s="1"/>
  <c r="AF51" i="13" a="1"/>
  <c r="AF51" i="13" s="1"/>
  <c r="AH36" i="13" a="1"/>
  <c r="AH36" i="13" s="1"/>
  <c r="CH56" i="13" a="1"/>
  <c r="CH56" i="13" s="1"/>
  <c r="X39" i="14" a="1"/>
  <c r="X39" i="14" s="1"/>
  <c r="BP45" i="13" a="1"/>
  <c r="BP45" i="13" s="1"/>
  <c r="AV54" i="13" a="1"/>
  <c r="AV54" i="13" s="1"/>
  <c r="P52" i="14" a="1"/>
  <c r="P52" i="14" s="1"/>
  <c r="CC37" i="14" a="1"/>
  <c r="CC37" i="14" s="1"/>
  <c r="AL51" i="14" a="1"/>
  <c r="AL51" i="14" s="1"/>
  <c r="G54" i="13" a="1"/>
  <c r="G54" i="13" s="1"/>
  <c r="CE37" i="14" a="1"/>
  <c r="CE37" i="14" s="1"/>
  <c r="X13" i="14" a="1"/>
  <c r="X13" i="14" s="1"/>
  <c r="BC45" i="14" a="1"/>
  <c r="BC45" i="14" s="1"/>
  <c r="BI35" i="14" a="1"/>
  <c r="BI35" i="14" s="1"/>
  <c r="AD39" i="13" a="1"/>
  <c r="AD39" i="13" s="1"/>
  <c r="BA44" i="13" a="1"/>
  <c r="BA44" i="13" s="1"/>
  <c r="BP33" i="14" a="1"/>
  <c r="BP33" i="14" s="1"/>
  <c r="E36" i="14" a="1"/>
  <c r="E36" i="14" s="1"/>
  <c r="P57" i="14" a="1"/>
  <c r="P57" i="14" s="1"/>
  <c r="BP13" i="14" a="1"/>
  <c r="BP13" i="14" s="1"/>
  <c r="AV15" i="14" a="1"/>
  <c r="AV15" i="14" s="1"/>
  <c r="BT13" i="14" a="1"/>
  <c r="BT13" i="14" s="1"/>
  <c r="AZ51" i="14" a="1"/>
  <c r="AZ51" i="14" s="1"/>
  <c r="BS55" i="13" a="1"/>
  <c r="BS55" i="13" s="1"/>
  <c r="CD11" i="13" a="1"/>
  <c r="CD11" i="13" s="1"/>
  <c r="BQ40" i="13" a="1"/>
  <c r="BQ40" i="13" s="1"/>
  <c r="AM39" i="14" a="1"/>
  <c r="AM39" i="14" s="1"/>
  <c r="M49" i="14" a="1"/>
  <c r="M49" i="14" s="1"/>
  <c r="N50" i="13" a="1"/>
  <c r="N50" i="13" s="1"/>
  <c r="BN48" i="13" a="1"/>
  <c r="BN48" i="13" s="1"/>
  <c r="V35" i="14" a="1"/>
  <c r="V35" i="14" s="1"/>
  <c r="BK13" i="14" a="1"/>
  <c r="BK13" i="14" s="1"/>
  <c r="J44" i="13" a="1"/>
  <c r="J44" i="13" s="1"/>
  <c r="I52" i="14" a="1"/>
  <c r="I52" i="14" s="1"/>
  <c r="H48" i="13" a="1"/>
  <c r="H48" i="13" s="1"/>
  <c r="BT16" i="14" a="1"/>
  <c r="BT16" i="14" s="1"/>
  <c r="X54" i="13" a="1"/>
  <c r="X54" i="13" s="1"/>
  <c r="AF49" i="14" a="1"/>
  <c r="AF49" i="14" s="1"/>
  <c r="BU15" i="13" a="1"/>
  <c r="BU15" i="13" s="1"/>
  <c r="BL46" i="13" a="1"/>
  <c r="BL46" i="13" s="1"/>
  <c r="J17" i="14" a="1"/>
  <c r="J17" i="14" s="1"/>
  <c r="L53" i="14" a="1"/>
  <c r="L53" i="14" s="1"/>
  <c r="N45" i="14" a="1"/>
  <c r="N45" i="14" s="1"/>
  <c r="BB44" i="14" a="1"/>
  <c r="BB44" i="14" s="1"/>
  <c r="BL44" i="14" a="1"/>
  <c r="BL44" i="14" s="1"/>
  <c r="N34" i="13" a="1"/>
  <c r="N34" i="13" s="1"/>
  <c r="BW15" i="14" a="1"/>
  <c r="BW15" i="14" s="1"/>
  <c r="BV51" i="14" a="1"/>
  <c r="BV51" i="14" s="1"/>
  <c r="CF44" i="13" a="1"/>
  <c r="CF44" i="13" s="1"/>
  <c r="BE11" i="13" a="1"/>
  <c r="BE11" i="13" s="1"/>
  <c r="BT17" i="13" a="1"/>
  <c r="BT17" i="13" s="1"/>
  <c r="H45" i="13" a="1"/>
  <c r="H45" i="13" s="1"/>
  <c r="BA57" i="14" a="1"/>
  <c r="BA57" i="14" s="1"/>
  <c r="BN38" i="13" a="1"/>
  <c r="BN38" i="13" s="1"/>
  <c r="AL35" i="13" a="1"/>
  <c r="AL35" i="13" s="1"/>
  <c r="CH55" i="13" a="1"/>
  <c r="CH55" i="13" s="1"/>
  <c r="BJ47" i="14" a="1"/>
  <c r="BJ47" i="14" s="1"/>
  <c r="L18" i="13" a="1"/>
  <c r="L18" i="13" s="1"/>
  <c r="BH11" i="14" a="1"/>
  <c r="BH11" i="14" s="1"/>
  <c r="BG48" i="14" a="1"/>
  <c r="BG48" i="14" s="1"/>
  <c r="CF11" i="13" a="1"/>
  <c r="CF11" i="13" s="1"/>
  <c r="CE13" i="14" a="1"/>
  <c r="CE13" i="14" s="1"/>
  <c r="AT39" i="14" a="1"/>
  <c r="AT39" i="14" s="1"/>
  <c r="S37" i="14" a="1"/>
  <c r="S37" i="14" s="1"/>
  <c r="AY37" i="13" a="1"/>
  <c r="AY37" i="13" s="1"/>
  <c r="BJ11" i="14" a="1"/>
  <c r="BJ11" i="14" s="1"/>
  <c r="X43" i="13" a="1"/>
  <c r="X43" i="13" s="1"/>
  <c r="I41" i="14" a="1"/>
  <c r="I41" i="14" s="1"/>
  <c r="AY15" i="14" a="1"/>
  <c r="AY15" i="14" s="1"/>
  <c r="AR37" i="14" a="1"/>
  <c r="AR37" i="14" s="1"/>
  <c r="AN11" i="13" a="1"/>
  <c r="AN11" i="13" s="1"/>
  <c r="BJ49" i="14" a="1"/>
  <c r="BJ49" i="14" s="1"/>
  <c r="Q55" i="13" a="1"/>
  <c r="Q55" i="13" s="1"/>
  <c r="AM54" i="13" a="1"/>
  <c r="AM54" i="13" s="1"/>
  <c r="BZ11" i="13" a="1"/>
  <c r="BZ11" i="13" s="1"/>
  <c r="AQ39" i="14" a="1"/>
  <c r="AQ39" i="14" s="1"/>
  <c r="F54" i="14" a="1"/>
  <c r="F54" i="14" s="1"/>
  <c r="N57" i="13" a="1"/>
  <c r="N57" i="13" s="1"/>
  <c r="BA37" i="14" a="1"/>
  <c r="BA37" i="14" s="1"/>
  <c r="CE18" i="13" a="1"/>
  <c r="CE18" i="13" s="1"/>
  <c r="BX16" i="13" a="1"/>
  <c r="BX16" i="13" s="1"/>
  <c r="AV39" i="14" a="1"/>
  <c r="AV39" i="14" s="1"/>
  <c r="K11" i="13" a="1"/>
  <c r="K11" i="13" s="1"/>
  <c r="N16" i="13" a="1"/>
  <c r="N16" i="13" s="1"/>
  <c r="AC48" i="14" a="1"/>
  <c r="AC48" i="14" s="1"/>
  <c r="AO55" i="14" a="1"/>
  <c r="AO55" i="14" s="1"/>
  <c r="AR53" i="13" a="1"/>
  <c r="AR53" i="13" s="1"/>
  <c r="O52" i="13" a="1"/>
  <c r="O52" i="13" s="1"/>
  <c r="AE11" i="14" a="1"/>
  <c r="AE11" i="14" s="1"/>
  <c r="BH47" i="13" a="1"/>
  <c r="BH47" i="13" s="1"/>
  <c r="AF18" i="13" a="1"/>
  <c r="AF18" i="13" s="1"/>
  <c r="K40" i="14" a="1"/>
  <c r="K40" i="14" s="1"/>
  <c r="AT44" i="14" a="1"/>
  <c r="AT44" i="14" s="1"/>
  <c r="M56" i="13" a="1"/>
  <c r="M56" i="13" s="1"/>
  <c r="AY55" i="13" a="1"/>
  <c r="AY55" i="13" s="1"/>
  <c r="BL56" i="13" a="1"/>
  <c r="BL56" i="13" s="1"/>
  <c r="AF39" i="13" a="1"/>
  <c r="AF39" i="13" s="1"/>
  <c r="BL53" i="13" a="1"/>
  <c r="BL53" i="13" s="1"/>
  <c r="AZ53" i="13" a="1"/>
  <c r="AZ53" i="13" s="1"/>
  <c r="BJ17" i="13" a="1"/>
  <c r="BJ17" i="13" s="1"/>
  <c r="Z35" i="14" a="1"/>
  <c r="Z35" i="14" s="1"/>
  <c r="AG40" i="13" a="1"/>
  <c r="AG40" i="13" s="1"/>
  <c r="R18" i="14" a="1"/>
  <c r="R18" i="14" s="1"/>
  <c r="CC56" i="13" a="1"/>
  <c r="CC56" i="13" s="1"/>
  <c r="BO44" i="14" a="1"/>
  <c r="BO44" i="14" s="1"/>
  <c r="BO16" i="13" a="1"/>
  <c r="BO16" i="13" s="1"/>
  <c r="BC57" i="13" a="1"/>
  <c r="BC57" i="13" s="1"/>
  <c r="BR18" i="14" a="1"/>
  <c r="BR18" i="14" s="1"/>
  <c r="BH18" i="13" a="1"/>
  <c r="BH18" i="13" s="1"/>
  <c r="CE16" i="13" a="1"/>
  <c r="CE16" i="13" s="1"/>
  <c r="BF52" i="13" a="1"/>
  <c r="BF52" i="13" s="1"/>
  <c r="AH18" i="13" a="1"/>
  <c r="AH18" i="13" s="1"/>
  <c r="BT18" i="13" a="1"/>
  <c r="BT18" i="13" s="1"/>
  <c r="AN42" i="13" a="1"/>
  <c r="AN42" i="13" s="1"/>
  <c r="AP49" i="13" a="1"/>
  <c r="AP49" i="13" s="1"/>
  <c r="AT38" i="14" a="1"/>
  <c r="AT38" i="14" s="1"/>
  <c r="BV18" i="13" a="1"/>
  <c r="BV18" i="13" s="1"/>
  <c r="AH13" i="13" a="1"/>
  <c r="AH13" i="13" s="1"/>
  <c r="CG16" i="13" a="1"/>
  <c r="CG16" i="13" s="1"/>
  <c r="BN11" i="14" a="1"/>
  <c r="BN11" i="14" s="1"/>
  <c r="AD17" i="14" a="1"/>
  <c r="AD17" i="14" s="1"/>
  <c r="T44" i="14" a="1"/>
  <c r="T44" i="14" s="1"/>
  <c r="CB43" i="13" a="1"/>
  <c r="CB43" i="13" s="1"/>
  <c r="AC43" i="14" a="1"/>
  <c r="AC43" i="14" s="1"/>
  <c r="AW50" i="13" a="1"/>
  <c r="AW50" i="13" s="1"/>
  <c r="BZ41" i="13" a="1"/>
  <c r="BZ41" i="13" s="1"/>
  <c r="Z53" i="13" a="1"/>
  <c r="Z53" i="13" s="1"/>
  <c r="BN37" i="14" a="1"/>
  <c r="BN37" i="14" s="1"/>
  <c r="AK46" i="13" a="1"/>
  <c r="AK46" i="13" s="1"/>
  <c r="M39" i="13" a="1"/>
  <c r="M39" i="13" s="1"/>
  <c r="BA49" i="13" a="1"/>
  <c r="BA49" i="13" s="1"/>
  <c r="R51" i="13" a="1"/>
  <c r="R51" i="13" s="1"/>
  <c r="BQ41" i="14" a="1"/>
  <c r="BQ41" i="14" s="1"/>
  <c r="AN48" i="13" a="1"/>
  <c r="AN48" i="13" s="1"/>
  <c r="AQ35" i="14" a="1"/>
  <c r="AQ35" i="14" s="1"/>
  <c r="AQ56" i="13" a="1"/>
  <c r="AQ56" i="13" s="1"/>
  <c r="BF33" i="14" a="1"/>
  <c r="BF33" i="14" s="1"/>
  <c r="AX55" i="13" a="1"/>
  <c r="AX55" i="13" s="1"/>
  <c r="AP53" i="14" a="1"/>
  <c r="AP53" i="14" s="1"/>
  <c r="AO41" i="14" a="1"/>
  <c r="AO41" i="14" s="1"/>
  <c r="X33" i="14" a="1"/>
  <c r="X33" i="14" s="1"/>
  <c r="I34" i="13" a="1"/>
  <c r="I34" i="13" s="1"/>
  <c r="AT17" i="13" a="1"/>
  <c r="AT17" i="13" s="1"/>
  <c r="BO11" i="14" a="1"/>
  <c r="BO11" i="14" s="1"/>
  <c r="S46" i="14" a="1"/>
  <c r="S46" i="14" s="1"/>
  <c r="CE11" i="14" a="1"/>
  <c r="CE11" i="14" s="1"/>
  <c r="BX44" i="13" a="1"/>
  <c r="BX44" i="13" s="1"/>
  <c r="J48" i="14" a="1"/>
  <c r="J48" i="14" s="1"/>
  <c r="CH44" i="13" a="1"/>
  <c r="CH44" i="13" s="1"/>
  <c r="AO40" i="14" a="1"/>
  <c r="AO40" i="14" s="1"/>
  <c r="BA53" i="14" a="1"/>
  <c r="BA53" i="14" s="1"/>
  <c r="BR40" i="13" a="1"/>
  <c r="BR40" i="13" s="1"/>
  <c r="AS39" i="14" a="1"/>
  <c r="AS39" i="14" s="1"/>
  <c r="W44" i="14" a="1"/>
  <c r="W44" i="14" s="1"/>
  <c r="BY13" i="14" a="1"/>
  <c r="BY13" i="14" s="1"/>
  <c r="Q54" i="14" a="1"/>
  <c r="Q54" i="14" s="1"/>
  <c r="X55" i="13" a="1"/>
  <c r="X55" i="13" s="1"/>
  <c r="F45" i="14" a="1"/>
  <c r="F45" i="14" s="1"/>
  <c r="O55" i="14" a="1"/>
  <c r="O55" i="14" s="1"/>
  <c r="BJ33" i="14" a="1"/>
  <c r="BJ33" i="14" s="1"/>
  <c r="BZ44" i="13" a="1"/>
  <c r="BZ44" i="13" s="1"/>
  <c r="AI34" i="14" a="1"/>
  <c r="AI34" i="14" s="1"/>
  <c r="AL37" i="14" a="1"/>
  <c r="AL37" i="14" s="1"/>
  <c r="BB11" i="14" a="1"/>
  <c r="BB11" i="14" s="1"/>
  <c r="CA48" i="13" a="1"/>
  <c r="CA48" i="13" s="1"/>
  <c r="BT51" i="14" a="1"/>
  <c r="BT51" i="14" s="1"/>
  <c r="AF48" i="13" a="1"/>
  <c r="AF48" i="13" s="1"/>
  <c r="BK54" i="13" a="1"/>
  <c r="BK54" i="13" s="1"/>
  <c r="BY53" i="14" a="1"/>
  <c r="BY53" i="14" s="1"/>
  <c r="BA42" i="13" a="1"/>
  <c r="BA42" i="13" s="1"/>
  <c r="H56" i="14" a="1"/>
  <c r="H56" i="14" s="1"/>
  <c r="BT35" i="14" a="1"/>
  <c r="BT35" i="14" s="1"/>
  <c r="BP41" i="13" a="1"/>
  <c r="BP41" i="13" s="1"/>
  <c r="AI33" i="14" a="1"/>
  <c r="AI33" i="14" s="1"/>
  <c r="AD50" i="14" a="1"/>
  <c r="AD50" i="14" s="1"/>
  <c r="I18" i="13" a="1"/>
  <c r="I18" i="13" s="1"/>
  <c r="BS50" i="14" a="1"/>
  <c r="BS50" i="14" s="1"/>
  <c r="O49" i="13" a="1"/>
  <c r="O49" i="13" s="1"/>
  <c r="AS45" i="14" a="1"/>
  <c r="AS45" i="14" s="1"/>
  <c r="AM35" i="14" a="1"/>
  <c r="AM35" i="14" s="1"/>
  <c r="AK17" i="14" a="1"/>
  <c r="AK17" i="14" s="1"/>
  <c r="BU39" i="14" a="1"/>
  <c r="BU39" i="14" s="1"/>
  <c r="BN16" i="13" a="1"/>
  <c r="BN16" i="13" s="1"/>
  <c r="Z54" i="13" a="1"/>
  <c r="Z54" i="13" s="1"/>
  <c r="Y33" i="14" a="1"/>
  <c r="Y33" i="14" s="1"/>
  <c r="P37" i="13" a="1"/>
  <c r="P37" i="13" s="1"/>
  <c r="BV49" i="14" a="1"/>
  <c r="BV49" i="14" s="1"/>
  <c r="AK44" i="14" a="1"/>
  <c r="AK44" i="14" s="1"/>
  <c r="N13" i="14" a="1"/>
  <c r="N13" i="14" s="1"/>
  <c r="BY54" i="13" a="1"/>
  <c r="BY54" i="13" s="1"/>
  <c r="BN42" i="13" a="1"/>
  <c r="BN42" i="13" s="1"/>
  <c r="AY54" i="13" a="1"/>
  <c r="AY54" i="13" s="1"/>
  <c r="AK55" i="13" a="1"/>
  <c r="AK55" i="13" s="1"/>
  <c r="AV55" i="13" a="1"/>
  <c r="AV55" i="13" s="1"/>
  <c r="BP35" i="13" a="1"/>
  <c r="BP35" i="13" s="1"/>
  <c r="AE43" i="13" a="1"/>
  <c r="AE43" i="13" s="1"/>
  <c r="W13" i="14" a="1"/>
  <c r="W13" i="14" s="1"/>
  <c r="Z50" i="13" a="1"/>
  <c r="Z50" i="13" s="1"/>
  <c r="BZ11" i="14" a="1"/>
  <c r="BZ11" i="14" s="1"/>
  <c r="AP57" i="13" a="1"/>
  <c r="AP57" i="13" s="1"/>
  <c r="AQ18" i="13" a="1"/>
  <c r="AQ18" i="13" s="1"/>
  <c r="BR18" i="13" a="1"/>
  <c r="BR18" i="13" s="1"/>
  <c r="E16" i="13" a="1"/>
  <c r="E16" i="13" s="1"/>
  <c r="M51" i="14" a="1"/>
  <c r="M51" i="14" s="1"/>
  <c r="AZ17" i="14" a="1"/>
  <c r="AZ17" i="14" s="1"/>
  <c r="AB16" i="13" a="1"/>
  <c r="AB16" i="13" s="1"/>
  <c r="BI48" i="14" a="1"/>
  <c r="BI48" i="14" s="1"/>
  <c r="U52" i="13" a="1"/>
  <c r="U52" i="13" s="1"/>
  <c r="AR34" i="14" a="1"/>
  <c r="AR34" i="14" s="1"/>
  <c r="AH52" i="13" a="1"/>
  <c r="AH52" i="13" s="1"/>
  <c r="AR17" i="14" a="1"/>
  <c r="AR17" i="14" s="1"/>
  <c r="BG47" i="13" a="1"/>
  <c r="BG47" i="13" s="1"/>
  <c r="AY13" i="13" a="1"/>
  <c r="AY13" i="13" s="1"/>
  <c r="R18" i="13" a="1"/>
  <c r="R18" i="13" s="1"/>
  <c r="M54" i="13" a="1"/>
  <c r="M54" i="13" s="1"/>
  <c r="BQ56" i="13" a="1"/>
  <c r="BQ56" i="13" s="1"/>
  <c r="AS47" i="13" a="1"/>
  <c r="AS47" i="13" s="1"/>
  <c r="AR47" i="13" a="1"/>
  <c r="AR47" i="13" s="1"/>
  <c r="AS15" i="13" a="1"/>
  <c r="AS15" i="13" s="1"/>
  <c r="H16" i="13" a="1"/>
  <c r="H16" i="13" s="1"/>
  <c r="BJ16" i="13" a="1"/>
  <c r="BJ16" i="13" s="1"/>
  <c r="AR17" i="13" a="1"/>
  <c r="AR17" i="13" s="1"/>
  <c r="AD16" i="14" a="1"/>
  <c r="AD16" i="14" s="1"/>
  <c r="CF17" i="14" a="1"/>
  <c r="CF17" i="14" s="1"/>
  <c r="AF17" i="14" a="1"/>
  <c r="AF17" i="14" s="1"/>
  <c r="BQ17" i="14" a="1"/>
  <c r="BQ17" i="14" s="1"/>
  <c r="BV15" i="13" a="1"/>
  <c r="BV15" i="13" s="1"/>
  <c r="BE49" i="13" a="1"/>
  <c r="BE49" i="13" s="1"/>
  <c r="V47" i="13" a="1"/>
  <c r="V47" i="13" s="1"/>
  <c r="BR11" i="13" a="1"/>
  <c r="BR11" i="13" s="1"/>
  <c r="BL18" i="13" a="1"/>
  <c r="BL18" i="13" s="1"/>
  <c r="CC52" i="13" a="1"/>
  <c r="CC52" i="13" s="1"/>
  <c r="BO15" i="13" a="1"/>
  <c r="BO15" i="13" s="1"/>
  <c r="J13" i="13" a="1"/>
  <c r="J13" i="13" s="1"/>
  <c r="BH13" i="13" a="1"/>
  <c r="BH13" i="13" s="1"/>
  <c r="CG13" i="14" a="1"/>
  <c r="CG13" i="14" s="1"/>
  <c r="Y18" i="13" a="1"/>
  <c r="Y18" i="13" s="1"/>
  <c r="BH16" i="14" a="1"/>
  <c r="BH16" i="14" s="1"/>
  <c r="CA13" i="14" a="1"/>
  <c r="CA13" i="14" s="1"/>
  <c r="Y42" i="14" a="1"/>
  <c r="Y42" i="14" s="1"/>
  <c r="BO34" i="14" a="1"/>
  <c r="BO34" i="14" s="1"/>
  <c r="AH46" i="13" a="1"/>
  <c r="AH46" i="13" s="1"/>
  <c r="AC17" i="13" a="1"/>
  <c r="AC17" i="13" s="1"/>
  <c r="BQ40" i="14" a="1"/>
  <c r="BQ40" i="14" s="1"/>
  <c r="AL52" i="14" a="1"/>
  <c r="AL52" i="14" s="1"/>
  <c r="AE13" i="14" a="1"/>
  <c r="AE13" i="14" s="1"/>
  <c r="BZ39" i="14" a="1"/>
  <c r="BZ39" i="14" s="1"/>
  <c r="T40" i="14" a="1"/>
  <c r="T40" i="14" s="1"/>
  <c r="BD44" i="14" a="1"/>
  <c r="BD44" i="14" s="1"/>
  <c r="F57" i="13" a="1"/>
  <c r="F57" i="13" s="1"/>
  <c r="AK52" i="14" a="1"/>
  <c r="AK52" i="14" s="1"/>
  <c r="AL38" i="14" a="1"/>
  <c r="AL38" i="14" s="1"/>
  <c r="BH37" i="13" a="1"/>
  <c r="BH37" i="13" s="1"/>
  <c r="BX37" i="14" a="1"/>
  <c r="BX37" i="14" s="1"/>
  <c r="AC37" i="14" a="1"/>
  <c r="AC37" i="14" s="1"/>
  <c r="BG36" i="13" a="1"/>
  <c r="BG36" i="13" s="1"/>
  <c r="CB54" i="13" a="1"/>
  <c r="CB54" i="13" s="1"/>
  <c r="BP46" i="13" a="1"/>
  <c r="BP46" i="13" s="1"/>
  <c r="L41" i="14" a="1"/>
  <c r="L41" i="14" s="1"/>
  <c r="AI38" i="14" a="1"/>
  <c r="AI38" i="14" s="1"/>
  <c r="J43" i="14" a="1"/>
  <c r="J43" i="14" s="1"/>
  <c r="AV44" i="14" a="1"/>
  <c r="AV44" i="14" s="1"/>
  <c r="BE37" i="13" a="1"/>
  <c r="BE37" i="13" s="1"/>
  <c r="U17" i="13" a="1"/>
  <c r="U17" i="13" s="1"/>
  <c r="BQ47" i="14" a="1"/>
  <c r="BQ47" i="14" s="1"/>
  <c r="CE13" i="13" a="1"/>
  <c r="CE13" i="13" s="1"/>
  <c r="CB56" i="13" a="1"/>
  <c r="CB56" i="13" s="1"/>
  <c r="N33" i="13" a="1"/>
  <c r="N33" i="13" s="1"/>
  <c r="G18" i="13" a="1"/>
  <c r="G18" i="13" s="1"/>
  <c r="BM48" i="14" a="1"/>
  <c r="BM48" i="14" s="1"/>
  <c r="AI51" i="13" a="1"/>
  <c r="AI51" i="13" s="1"/>
  <c r="AU51" i="13" a="1"/>
  <c r="AU51" i="13" s="1"/>
  <c r="BZ53" i="13" a="1"/>
  <c r="BZ53" i="13" s="1"/>
  <c r="CF48" i="13" a="1"/>
  <c r="CF48" i="13" s="1"/>
  <c r="BQ47" i="13" a="1"/>
  <c r="BQ47" i="13" s="1"/>
  <c r="CB46" i="14" a="1"/>
  <c r="CB46" i="14" s="1"/>
  <c r="R33" i="13" a="1"/>
  <c r="R33" i="13" s="1"/>
  <c r="BA47" i="14" a="1"/>
  <c r="BA47" i="14" s="1"/>
  <c r="AV40" i="13" a="1"/>
  <c r="AV40" i="13" s="1"/>
  <c r="CE52" i="14" a="1"/>
  <c r="CE52" i="14" s="1"/>
  <c r="BD11" i="14" a="1"/>
  <c r="BD11" i="14" s="1"/>
  <c r="BN41" i="14" a="1"/>
  <c r="BN41" i="14" s="1"/>
  <c r="CB15" i="14" a="1"/>
  <c r="CB15" i="14" s="1"/>
  <c r="J46" i="13" a="1"/>
  <c r="J46" i="13" s="1"/>
  <c r="AY50" i="13" a="1"/>
  <c r="AY50" i="13" s="1"/>
  <c r="CE35" i="13" a="1"/>
  <c r="CE35" i="13" s="1"/>
  <c r="O42" i="14" a="1"/>
  <c r="O42" i="14" s="1"/>
  <c r="AP41" i="14" a="1"/>
  <c r="AP41" i="14" s="1"/>
  <c r="CE34" i="13" a="1"/>
  <c r="CE34" i="13" s="1"/>
  <c r="Z47" i="14" a="1"/>
  <c r="Z47" i="14" s="1"/>
  <c r="CD42" i="14" a="1"/>
  <c r="CD42" i="14" s="1"/>
  <c r="BE43" i="14" a="1"/>
  <c r="BE43" i="14" s="1"/>
  <c r="I40" i="14" a="1"/>
  <c r="I40" i="14" s="1"/>
  <c r="BY33" i="14" a="1"/>
  <c r="BY33" i="14" s="1"/>
  <c r="BR37" i="13" a="1"/>
  <c r="BR37" i="13" s="1"/>
  <c r="BZ45" i="13" a="1"/>
  <c r="BZ45" i="13" s="1"/>
  <c r="AV53" i="13" a="1"/>
  <c r="AV53" i="13" s="1"/>
  <c r="BG33" i="13" a="1"/>
  <c r="BG33" i="13" s="1"/>
  <c r="BZ43" i="13" a="1"/>
  <c r="BZ43" i="13" s="1"/>
  <c r="AN35" i="14" a="1"/>
  <c r="AN35" i="14" s="1"/>
  <c r="W37" i="13" a="1"/>
  <c r="W37" i="13" s="1"/>
  <c r="BR39" i="14" a="1"/>
  <c r="BR39" i="14" s="1"/>
  <c r="U38" i="13" a="1"/>
  <c r="U38" i="13" s="1"/>
  <c r="N52" i="14" a="1"/>
  <c r="N52" i="14" s="1"/>
  <c r="AQ11" i="13" a="1"/>
  <c r="AQ11" i="13" s="1"/>
  <c r="BA18" i="13" a="1"/>
  <c r="BA18" i="13" s="1"/>
  <c r="AB18" i="14" a="1"/>
  <c r="AB18" i="14" s="1"/>
  <c r="V39" i="13" a="1"/>
  <c r="V39" i="13" s="1"/>
  <c r="AQ13" i="13" a="1"/>
  <c r="AQ13" i="13" s="1"/>
  <c r="AK51" i="14" a="1"/>
  <c r="AK51" i="14" s="1"/>
  <c r="AU16" i="13" a="1"/>
  <c r="AU16" i="13" s="1"/>
  <c r="BT40" i="14" a="1"/>
  <c r="BT40" i="14" s="1"/>
  <c r="CB47" i="13" a="1"/>
  <c r="CB47" i="13" s="1"/>
  <c r="AX57" i="14" a="1"/>
  <c r="AX57" i="14" s="1"/>
  <c r="BB13" i="14" a="1"/>
  <c r="BB13" i="14" s="1"/>
  <c r="AC54" i="13" a="1"/>
  <c r="AC54" i="13" s="1"/>
  <c r="BX43" i="13" a="1"/>
  <c r="BX43" i="13" s="1"/>
  <c r="CG48" i="13" a="1"/>
  <c r="CG48" i="13" s="1"/>
  <c r="Y51" i="14" a="1"/>
  <c r="Y51" i="14" s="1"/>
  <c r="AX33" i="14" a="1"/>
  <c r="AX33" i="14" s="1"/>
  <c r="N41" i="14" a="1"/>
  <c r="N41" i="14" s="1"/>
  <c r="BW53" i="13" a="1"/>
  <c r="BW53" i="13" s="1"/>
  <c r="G42" i="13" a="1"/>
  <c r="G42" i="13" s="1"/>
  <c r="AC15" i="14" a="1"/>
  <c r="AC15" i="14" s="1"/>
  <c r="BC50" i="13" a="1"/>
  <c r="BC50" i="13" s="1"/>
  <c r="AQ35" i="13" a="1"/>
  <c r="AQ35" i="13" s="1"/>
  <c r="L34" i="14" a="1"/>
  <c r="L34" i="14" s="1"/>
  <c r="CA55" i="14" a="1"/>
  <c r="CA55" i="14" s="1"/>
  <c r="AS44" i="13" a="1"/>
  <c r="AS44" i="13" s="1"/>
  <c r="BN55" i="13" a="1"/>
  <c r="BN55" i="13" s="1"/>
  <c r="BX48" i="14" a="1"/>
  <c r="BX48" i="14" s="1"/>
  <c r="AU45" i="14" a="1"/>
  <c r="AU45" i="14" s="1"/>
  <c r="AE37" i="13" a="1"/>
  <c r="AE37" i="13" s="1"/>
  <c r="X48" i="14" a="1"/>
  <c r="X48" i="14" s="1"/>
  <c r="BS42" i="14" a="1"/>
  <c r="BS42" i="14" s="1"/>
  <c r="E35" i="13" a="1"/>
  <c r="E35" i="13" s="1"/>
  <c r="E51" i="13" a="1"/>
  <c r="E51" i="13" s="1"/>
  <c r="BL42" i="14" a="1"/>
  <c r="BL42" i="14" s="1"/>
  <c r="BZ49" i="14" a="1"/>
  <c r="BZ49" i="14" s="1"/>
  <c r="AL43" i="13" a="1"/>
  <c r="AL43" i="13" s="1"/>
  <c r="U54" i="13" a="1"/>
  <c r="U54" i="13" s="1"/>
  <c r="BK49" i="14" a="1"/>
  <c r="BK49" i="14" s="1"/>
  <c r="CF49" i="14" a="1"/>
  <c r="CF49" i="14" s="1"/>
  <c r="CF33" i="14" a="1"/>
  <c r="CF33" i="14" s="1"/>
  <c r="BC39" i="13" a="1"/>
  <c r="BC39" i="13" s="1"/>
  <c r="CD37" i="14" a="1"/>
  <c r="CD37" i="14" s="1"/>
  <c r="CC53" i="14" a="1"/>
  <c r="CC53" i="14" s="1"/>
  <c r="AR39" i="14" a="1"/>
  <c r="AR39" i="14" s="1"/>
  <c r="BH13" i="14" a="1"/>
  <c r="BH13" i="14" s="1"/>
  <c r="CE44" i="13" a="1"/>
  <c r="CE44" i="13" s="1"/>
  <c r="BD39" i="14" a="1"/>
  <c r="BD39" i="14" s="1"/>
  <c r="BX38" i="14" a="1"/>
  <c r="BX38" i="14" s="1"/>
  <c r="BN50" i="13" a="1"/>
  <c r="BN50" i="13" s="1"/>
  <c r="AG50" i="14" a="1"/>
  <c r="AG50" i="14" s="1"/>
  <c r="CH55" i="14" a="1"/>
  <c r="CH55" i="14" s="1"/>
  <c r="AY50" i="14" a="1"/>
  <c r="AY50" i="14" s="1"/>
  <c r="AS11" i="14" a="1"/>
  <c r="AS11" i="14" s="1"/>
  <c r="AG51" i="14" a="1"/>
  <c r="AG51" i="14" s="1"/>
  <c r="O17" i="13" a="1"/>
  <c r="O17" i="13" s="1"/>
  <c r="AW33" i="13" a="1"/>
  <c r="AW33" i="13" s="1"/>
  <c r="CC37" i="13" a="1"/>
  <c r="CC37" i="13" s="1"/>
  <c r="AD42" i="13" a="1"/>
  <c r="AD42" i="13" s="1"/>
  <c r="I43" i="13" a="1"/>
  <c r="I43" i="13" s="1"/>
  <c r="AX47" i="14" a="1"/>
  <c r="AX47" i="14" s="1"/>
  <c r="BJ53" i="14" a="1"/>
  <c r="BJ53" i="14" s="1"/>
  <c r="AQ36" i="13" a="1"/>
  <c r="AQ36" i="13" s="1"/>
  <c r="BS47" i="13" a="1"/>
  <c r="BS47" i="13" s="1"/>
  <c r="T15" i="14" a="1"/>
  <c r="T15" i="14" s="1"/>
  <c r="AU54" i="14" a="1"/>
  <c r="AU54" i="14" s="1"/>
  <c r="BH48" i="14" a="1"/>
  <c r="BH48" i="14" s="1"/>
  <c r="AM18" i="13" a="1"/>
  <c r="AM18" i="13" s="1"/>
  <c r="CB44" i="13" a="1"/>
  <c r="CB44" i="13" s="1"/>
  <c r="AW56" i="13" a="1"/>
  <c r="AW56" i="13" s="1"/>
  <c r="BZ13" i="13" a="1"/>
  <c r="BZ13" i="13" s="1"/>
  <c r="AD49" i="13" a="1"/>
  <c r="AD49" i="13" s="1"/>
  <c r="BL11" i="13" a="1"/>
  <c r="BL11" i="13" s="1"/>
  <c r="BX41" i="13" a="1"/>
  <c r="BX41" i="13" s="1"/>
  <c r="AP43" i="14" a="1"/>
  <c r="AP43" i="14" s="1"/>
  <c r="J50" i="13" a="1"/>
  <c r="J50" i="13" s="1"/>
  <c r="BL53" i="14" a="1"/>
  <c r="BL53" i="14" s="1"/>
  <c r="BF55" i="13" a="1"/>
  <c r="BF55" i="13" s="1"/>
  <c r="BL42" i="13" a="1"/>
  <c r="BL42" i="13" s="1"/>
  <c r="AN50" i="14" a="1"/>
  <c r="AN50" i="14" s="1"/>
  <c r="BM13" i="13" a="1"/>
  <c r="BM13" i="13" s="1"/>
  <c r="AZ11" i="13" a="1"/>
  <c r="AZ11" i="13" s="1"/>
  <c r="AY33" i="13" a="1"/>
  <c r="AY33" i="13" s="1"/>
  <c r="BW36" i="13" a="1"/>
  <c r="BW36" i="13" s="1"/>
  <c r="AM46" i="14" a="1"/>
  <c r="AM46" i="14" s="1"/>
  <c r="AU39" i="13" a="1"/>
  <c r="AU39" i="13" s="1"/>
  <c r="AQ13" i="14" a="1"/>
  <c r="AQ13" i="14" s="1"/>
  <c r="AY41" i="13" a="1"/>
  <c r="AY41" i="13" s="1"/>
  <c r="W11" i="14" a="1"/>
  <c r="W11" i="14" s="1"/>
  <c r="R48" i="14" a="1"/>
  <c r="R48" i="14" s="1"/>
  <c r="BZ51" i="13" a="1"/>
  <c r="BZ51" i="13" s="1"/>
  <c r="BT51" i="13" a="1"/>
  <c r="BT51" i="13" s="1"/>
  <c r="K35" i="13" a="1"/>
  <c r="K35" i="13" s="1"/>
  <c r="AP53" i="13" a="1"/>
  <c r="AP53" i="13" s="1"/>
  <c r="BS52" i="14" a="1"/>
  <c r="BS52" i="14" s="1"/>
  <c r="L46" i="14" a="1"/>
  <c r="L46" i="14" s="1"/>
  <c r="AP15" i="14" a="1"/>
  <c r="AP15" i="14" s="1"/>
  <c r="BI43" i="14" a="1"/>
  <c r="BI43" i="14" s="1"/>
  <c r="AO36" i="13" a="1"/>
  <c r="AO36" i="13" s="1"/>
  <c r="AN17" i="14" a="1"/>
  <c r="AN17" i="14" s="1"/>
  <c r="BY34" i="13" a="1"/>
  <c r="BY34" i="13" s="1"/>
  <c r="BS40" i="13" a="1"/>
  <c r="BS40" i="13" s="1"/>
  <c r="AH44" i="14" a="1"/>
  <c r="AH44" i="14" s="1"/>
  <c r="R44" i="13" a="1"/>
  <c r="R44" i="13" s="1"/>
  <c r="AV17" i="14" a="1"/>
  <c r="AV17" i="14" s="1"/>
  <c r="AO41" i="13" a="1"/>
  <c r="AO41" i="13" s="1"/>
  <c r="AE39" i="13" a="1"/>
  <c r="AE39" i="13" s="1"/>
  <c r="V11" i="14" a="1"/>
  <c r="V11" i="14" s="1"/>
  <c r="BQ49" i="14" a="1"/>
  <c r="BQ49" i="14" s="1"/>
  <c r="Y17" i="13" a="1"/>
  <c r="Y17" i="13" s="1"/>
  <c r="V50" i="14" a="1"/>
  <c r="V50" i="14" s="1"/>
  <c r="AK48" i="13" a="1"/>
  <c r="AK48" i="13" s="1"/>
  <c r="K48" i="14" a="1"/>
  <c r="K48" i="14" s="1"/>
  <c r="BZ40" i="14" a="1"/>
  <c r="BZ40" i="14" s="1"/>
  <c r="U56" i="13" a="1"/>
  <c r="U56" i="13" s="1"/>
  <c r="BV41" i="13" a="1"/>
  <c r="BV41" i="13" s="1"/>
  <c r="BR48" i="13" a="1"/>
  <c r="BR48" i="13" s="1"/>
  <c r="AZ40" i="14" a="1"/>
  <c r="AZ40" i="14" s="1"/>
  <c r="S54" i="14" a="1"/>
  <c r="S54" i="14" s="1"/>
  <c r="K18" i="14" a="1"/>
  <c r="K18" i="14" s="1"/>
  <c r="AL33" i="13" a="1"/>
  <c r="AL33" i="13" s="1"/>
  <c r="BR50" i="13" a="1"/>
  <c r="BR50" i="13" s="1"/>
  <c r="CE51" i="13" a="1"/>
  <c r="CE51" i="13" s="1"/>
  <c r="AZ18" i="14" a="1"/>
  <c r="AZ18" i="14" s="1"/>
  <c r="L44" i="13" a="1"/>
  <c r="L44" i="13" s="1"/>
  <c r="O37" i="14" a="1"/>
  <c r="O37" i="14" s="1"/>
  <c r="J40" i="13" a="1"/>
  <c r="J40" i="13" s="1"/>
  <c r="W40" i="14" a="1"/>
  <c r="W40" i="14" s="1"/>
  <c r="CA11" i="13" a="1"/>
  <c r="CA11" i="13" s="1"/>
  <c r="X40" i="14" a="1"/>
  <c r="X40" i="14" s="1"/>
  <c r="AP50" i="13" a="1"/>
  <c r="AP50" i="13" s="1"/>
  <c r="AD55" i="13" a="1"/>
  <c r="AD55" i="13" s="1"/>
  <c r="AY18" i="13" a="1"/>
  <c r="AY18" i="13" s="1"/>
  <c r="AA34" i="14" a="1"/>
  <c r="AA34" i="14" s="1"/>
  <c r="BG38" i="13" a="1"/>
  <c r="BG38" i="13" s="1"/>
  <c r="BL44" i="13" a="1"/>
  <c r="BL44" i="13" s="1"/>
  <c r="AW44" i="13" a="1"/>
  <c r="AW44" i="13" s="1"/>
  <c r="AN49" i="14" a="1"/>
  <c r="AN49" i="14" s="1"/>
  <c r="H52" i="14" a="1"/>
  <c r="H52" i="14" s="1"/>
  <c r="AJ43" i="14" a="1"/>
  <c r="AJ43" i="14" s="1"/>
  <c r="I54" i="14" a="1"/>
  <c r="I54" i="14" s="1"/>
  <c r="AL17" i="13" a="1"/>
  <c r="AL17" i="13" s="1"/>
  <c r="AN15" i="14" a="1"/>
  <c r="AN15" i="14" s="1"/>
  <c r="AY45" i="14" a="1"/>
  <c r="AY45" i="14" s="1"/>
  <c r="N38" i="13" a="1"/>
  <c r="N38" i="13" s="1"/>
  <c r="BP40" i="13" a="1"/>
  <c r="BP40" i="13" s="1"/>
  <c r="BE33" i="13" a="1"/>
  <c r="BE33" i="13" s="1"/>
  <c r="CG35" i="13" a="1"/>
  <c r="CG35" i="13" s="1"/>
  <c r="BV39" i="14" a="1"/>
  <c r="BV39" i="14" s="1"/>
  <c r="CB17" i="13" a="1"/>
  <c r="CB17" i="13" s="1"/>
  <c r="S13" i="13" a="1"/>
  <c r="S13" i="13" s="1"/>
  <c r="T45" i="13" a="1"/>
  <c r="T45" i="13" s="1"/>
  <c r="CC55" i="13" a="1"/>
  <c r="CC55" i="13" s="1"/>
  <c r="AS34" i="13" a="1"/>
  <c r="AS34" i="13" s="1"/>
  <c r="CG51" i="14" a="1"/>
  <c r="CG51" i="14" s="1"/>
  <c r="W55" i="13" a="1"/>
  <c r="W55" i="13" s="1"/>
  <c r="AZ35" i="14" a="1"/>
  <c r="AZ35" i="14" s="1"/>
  <c r="AL34" i="13" a="1"/>
  <c r="AL34" i="13" s="1"/>
  <c r="G15" i="14" a="1"/>
  <c r="G15" i="14" s="1"/>
  <c r="CH51" i="13" a="1"/>
  <c r="CH51" i="13" s="1"/>
  <c r="BS46" i="13" a="1"/>
  <c r="BS46" i="13" s="1"/>
  <c r="BA15" i="13" a="1"/>
  <c r="BA15" i="13" s="1"/>
  <c r="AU11" i="13" a="1"/>
  <c r="AU11" i="13" s="1"/>
  <c r="BQ13" i="14" a="1"/>
  <c r="BQ13" i="14" s="1"/>
  <c r="AV38" i="13" a="1"/>
  <c r="AV38" i="13" s="1"/>
  <c r="BR45" i="13" a="1"/>
  <c r="BR45" i="13" s="1"/>
  <c r="K18" i="13" a="1"/>
  <c r="K18" i="13" s="1"/>
  <c r="AU43" i="13" a="1"/>
  <c r="AU43" i="13" s="1"/>
  <c r="CH38" i="14" a="1"/>
  <c r="CH38" i="14" s="1"/>
  <c r="CA36" i="14" a="1"/>
  <c r="CA36" i="14" s="1"/>
  <c r="G13" i="13" a="1"/>
  <c r="G13" i="13" s="1"/>
  <c r="N11" i="14" a="1"/>
  <c r="N11" i="14" s="1"/>
  <c r="T53" i="13" a="1"/>
  <c r="T53" i="13" s="1"/>
  <c r="AW42" i="13" a="1"/>
  <c r="AW42" i="13" s="1"/>
  <c r="AP17" i="14" a="1"/>
  <c r="AP17" i="14" s="1"/>
  <c r="AW43" i="13" a="1"/>
  <c r="AW43" i="13" s="1"/>
  <c r="AQ15" i="13" a="1"/>
  <c r="AQ15" i="13" s="1"/>
  <c r="CH48" i="13" a="1"/>
  <c r="CH48" i="13" s="1"/>
  <c r="BM11" i="14" a="1"/>
  <c r="BM11" i="14" s="1"/>
  <c r="Y51" i="13" a="1"/>
  <c r="Y51" i="13" s="1"/>
  <c r="BC51" i="14" a="1"/>
  <c r="BC51" i="14" s="1"/>
  <c r="CC57" i="13" a="1"/>
  <c r="CC57" i="13" s="1"/>
  <c r="AE16" i="14" a="1"/>
  <c r="AE16" i="14" s="1"/>
  <c r="AJ53" i="13" a="1"/>
  <c r="AJ53" i="13" s="1"/>
  <c r="Y43" i="14" a="1"/>
  <c r="Y43" i="14" s="1"/>
  <c r="BS50" i="13" a="1"/>
  <c r="BS50" i="13" s="1"/>
  <c r="AF40" i="13" a="1"/>
  <c r="AF40" i="13" s="1"/>
  <c r="BF39" i="13" a="1"/>
  <c r="BF39" i="13" s="1"/>
  <c r="BG35" i="13" a="1"/>
  <c r="BG35" i="13" s="1"/>
  <c r="AK37" i="13" a="1"/>
  <c r="AK37" i="13" s="1"/>
  <c r="BK18" i="13" a="1"/>
  <c r="BK18" i="13" s="1"/>
  <c r="BT34" i="14" a="1"/>
  <c r="BT34" i="14" s="1"/>
  <c r="BT56" i="13" a="1"/>
  <c r="BT56" i="13" s="1"/>
  <c r="BJ15" i="14" a="1"/>
  <c r="BJ15" i="14" s="1"/>
  <c r="P16" i="14" a="1"/>
  <c r="P16" i="14" s="1"/>
  <c r="BQ53" i="13" a="1"/>
  <c r="BQ53" i="13" s="1"/>
  <c r="BK17" i="13" a="1"/>
  <c r="BK17" i="13" s="1"/>
  <c r="AS53" i="13" a="1"/>
  <c r="AS53" i="13" s="1"/>
  <c r="X15" i="13" a="1"/>
  <c r="X15" i="13" s="1"/>
  <c r="BG15" i="13" a="1"/>
  <c r="BG15" i="13" s="1"/>
  <c r="BJ13" i="13" a="1"/>
  <c r="BJ13" i="13" s="1"/>
  <c r="BU42" i="13" a="1"/>
  <c r="BU42" i="13" s="1"/>
  <c r="CA16" i="14" a="1"/>
  <c r="CA16" i="14" s="1"/>
  <c r="AK47" i="13" a="1"/>
  <c r="AK47" i="13" s="1"/>
  <c r="BY42" i="14" a="1"/>
  <c r="BY42" i="14" s="1"/>
  <c r="AH35" i="14" a="1"/>
  <c r="AH35" i="14" s="1"/>
  <c r="BZ44" i="14" a="1"/>
  <c r="BZ44" i="14" s="1"/>
  <c r="BJ53" i="13" a="1"/>
  <c r="BJ53" i="13" s="1"/>
  <c r="CF43" i="14" a="1"/>
  <c r="CF43" i="14" s="1"/>
  <c r="BD13" i="14" a="1"/>
  <c r="BD13" i="14" s="1"/>
  <c r="R56" i="13" a="1"/>
  <c r="R56" i="13" s="1"/>
  <c r="R38" i="14" a="1"/>
  <c r="R38" i="14" s="1"/>
  <c r="AZ36" i="13" a="1"/>
  <c r="AZ36" i="13" s="1"/>
  <c r="BJ55" i="14" a="1"/>
  <c r="BJ55" i="14" s="1"/>
  <c r="BL34" i="14" a="1"/>
  <c r="BL34" i="14" s="1"/>
  <c r="BE16" i="14" a="1"/>
  <c r="BE16" i="14" s="1"/>
  <c r="AF47" i="13" a="1"/>
  <c r="AF47" i="13" s="1"/>
  <c r="F46" i="13" a="1"/>
  <c r="F46" i="13" s="1"/>
  <c r="BC13" i="13" a="1"/>
  <c r="BC13" i="13" s="1"/>
  <c r="AU56" i="13" a="1"/>
  <c r="AU56" i="13" s="1"/>
  <c r="BI33" i="13" a="1"/>
  <c r="BI33" i="13" s="1"/>
  <c r="BA17" i="12" a="1"/>
  <c r="BA17" i="12" s="1"/>
  <c r="AZ55" i="12" a="1"/>
  <c r="AZ55" i="12" s="1"/>
  <c r="AY45" i="12" a="1"/>
  <c r="AY45" i="12" s="1"/>
  <c r="BB39" i="12" a="1"/>
  <c r="BB39" i="12" s="1"/>
  <c r="W16" i="12" a="1"/>
  <c r="W16" i="12" s="1"/>
  <c r="AI15" i="12" a="1"/>
  <c r="AI15" i="12" s="1"/>
  <c r="CA44" i="11" a="1"/>
  <c r="CA44" i="11" s="1"/>
  <c r="BY13" i="12" a="1"/>
  <c r="BY13" i="12" s="1"/>
  <c r="Z15" i="11" a="1"/>
  <c r="Z15" i="11" s="1"/>
  <c r="BY55" i="12" a="1"/>
  <c r="BY55" i="12" s="1"/>
  <c r="J51" i="14" a="1"/>
  <c r="J51" i="14" s="1"/>
  <c r="AC41" i="13" a="1"/>
  <c r="AC41" i="13" s="1"/>
  <c r="BS37" i="14" a="1"/>
  <c r="BS37" i="14" s="1"/>
  <c r="O53" i="13" a="1"/>
  <c r="O53" i="13" s="1"/>
  <c r="BR41" i="13" a="1"/>
  <c r="BR41" i="13" s="1"/>
  <c r="AQ55" i="13" a="1"/>
  <c r="AQ55" i="13" s="1"/>
  <c r="O34" i="14" a="1"/>
  <c r="O34" i="14" s="1"/>
  <c r="AR38" i="14" a="1"/>
  <c r="AR38" i="14" s="1"/>
  <c r="E45" i="14" a="1"/>
  <c r="E45" i="14" s="1"/>
  <c r="BJ57" i="14" a="1"/>
  <c r="BJ57" i="14" s="1"/>
  <c r="I56" i="13" a="1"/>
  <c r="I56" i="13" s="1"/>
  <c r="AV47" i="13" a="1"/>
  <c r="AV47" i="13" s="1"/>
  <c r="E49" i="13" a="1"/>
  <c r="E49" i="13" s="1"/>
  <c r="BF48" i="13" a="1"/>
  <c r="BF48" i="13" s="1"/>
  <c r="CF52" i="14" a="1"/>
  <c r="CF52" i="14" s="1"/>
  <c r="AG34" i="13" a="1"/>
  <c r="AG34" i="13" s="1"/>
  <c r="BB37" i="14" a="1"/>
  <c r="BB37" i="14" s="1"/>
  <c r="AR11" i="13" a="1"/>
  <c r="AR11" i="13" s="1"/>
  <c r="AI40" i="14" a="1"/>
  <c r="AI40" i="14" s="1"/>
  <c r="X45" i="13" a="1"/>
  <c r="X45" i="13" s="1"/>
  <c r="AA42" i="14" a="1"/>
  <c r="AA42" i="14" s="1"/>
  <c r="BP16" i="14" a="1"/>
  <c r="BP16" i="14" s="1"/>
  <c r="BW41" i="13" a="1"/>
  <c r="BW41" i="13" s="1"/>
  <c r="BK44" i="13" a="1"/>
  <c r="BK44" i="13" s="1"/>
  <c r="E42" i="14" a="1"/>
  <c r="E42" i="14" s="1"/>
  <c r="AH38" i="14" a="1"/>
  <c r="AH38" i="14" s="1"/>
  <c r="BJ35" i="14" a="1"/>
  <c r="BJ35" i="14" s="1"/>
  <c r="W51" i="14" a="1"/>
  <c r="W51" i="14" s="1"/>
  <c r="M56" i="14" a="1"/>
  <c r="M56" i="14" s="1"/>
  <c r="X43" i="14" a="1"/>
  <c r="X43" i="14" s="1"/>
  <c r="S56" i="14" a="1"/>
  <c r="S56" i="14" s="1"/>
  <c r="F15" i="13" a="1"/>
  <c r="F15" i="13" s="1"/>
  <c r="S40" i="14" a="1"/>
  <c r="S40" i="14" s="1"/>
  <c r="BV13" i="14" a="1"/>
  <c r="BV13" i="14" s="1"/>
  <c r="CH17" i="14" a="1"/>
  <c r="CH17" i="14" s="1"/>
  <c r="F33" i="14" a="1"/>
  <c r="F33" i="14" s="1"/>
  <c r="BB50" i="13" a="1"/>
  <c r="BB50" i="13" s="1"/>
  <c r="I45" i="14" a="1"/>
  <c r="I45" i="14" s="1"/>
  <c r="AA36" i="14" a="1"/>
  <c r="AA36" i="14" s="1"/>
  <c r="CB41" i="14" a="1"/>
  <c r="CB41" i="14" s="1"/>
  <c r="BM57" i="14" a="1"/>
  <c r="BM57" i="14" s="1"/>
  <c r="BW49" i="13" a="1"/>
  <c r="BW49" i="13" s="1"/>
  <c r="AK15" i="14" a="1"/>
  <c r="AK15" i="14" s="1"/>
  <c r="AU46" i="14" a="1"/>
  <c r="AU46" i="14" s="1"/>
  <c r="AY33" i="14" a="1"/>
  <c r="AY33" i="14" s="1"/>
  <c r="AK43" i="14" a="1"/>
  <c r="AK43" i="14" s="1"/>
  <c r="BL49" i="14" a="1"/>
  <c r="BL49" i="14" s="1"/>
  <c r="AH13" i="14" a="1"/>
  <c r="AH13" i="14" s="1"/>
  <c r="BK42" i="14" a="1"/>
  <c r="BK42" i="14" s="1"/>
  <c r="E52" i="14" a="1"/>
  <c r="E52" i="14" s="1"/>
  <c r="S38" i="14" a="1"/>
  <c r="S38" i="14" s="1"/>
  <c r="AJ38" i="14" a="1"/>
  <c r="AJ38" i="14" s="1"/>
  <c r="BU54" i="13" a="1"/>
  <c r="BU54" i="13" s="1"/>
  <c r="K44" i="13" a="1"/>
  <c r="K44" i="13" s="1"/>
  <c r="BK41" i="14" a="1"/>
  <c r="BK41" i="14" s="1"/>
  <c r="Q40" i="13" a="1"/>
  <c r="Q40" i="13" s="1"/>
  <c r="E41" i="14" a="1"/>
  <c r="E41" i="14" s="1"/>
  <c r="BO51" i="13" a="1"/>
  <c r="BO51" i="13" s="1"/>
  <c r="Z15" i="13" a="1"/>
  <c r="Z15" i="13" s="1"/>
  <c r="AK51" i="13" a="1"/>
  <c r="AK51" i="13" s="1"/>
  <c r="AT11" i="13" a="1"/>
  <c r="AT11" i="13" s="1"/>
  <c r="BS11" i="13" a="1"/>
  <c r="BS11" i="13" s="1"/>
  <c r="V41" i="14" a="1"/>
  <c r="V41" i="14" s="1"/>
  <c r="BW34" i="13" a="1"/>
  <c r="BW34" i="13" s="1"/>
  <c r="AR33" i="13" a="1"/>
  <c r="AR33" i="13" s="1"/>
  <c r="BK35" i="13" a="1"/>
  <c r="BK35" i="13" s="1"/>
  <c r="CH49" i="13" a="1"/>
  <c r="CH49" i="13" s="1"/>
  <c r="AB39" i="13" a="1"/>
  <c r="AB39" i="13" s="1"/>
  <c r="P18" i="13" a="1"/>
  <c r="P18" i="13" s="1"/>
  <c r="F13" i="14" a="1"/>
  <c r="F13" i="14" s="1"/>
  <c r="Y15" i="13" a="1"/>
  <c r="Y15" i="13" s="1"/>
  <c r="AR13" i="13" a="1"/>
  <c r="AR13" i="13" s="1"/>
  <c r="AM41" i="13" a="1"/>
  <c r="AM41" i="13" s="1"/>
  <c r="BO48" i="13" a="1"/>
  <c r="BO48" i="13" s="1"/>
  <c r="AG35" i="13" a="1"/>
  <c r="AG35" i="13" s="1"/>
  <c r="AL42" i="13" a="1"/>
  <c r="AL42" i="13" s="1"/>
  <c r="Q45" i="14" a="1"/>
  <c r="Q45" i="14" s="1"/>
  <c r="CD42" i="13" a="1"/>
  <c r="CD42" i="13" s="1"/>
  <c r="BL55" i="14" a="1"/>
  <c r="BL55" i="14" s="1"/>
  <c r="BD17" i="14" a="1"/>
  <c r="BD17" i="14" s="1"/>
  <c r="S16" i="13" a="1"/>
  <c r="S16" i="13" s="1"/>
  <c r="T35" i="13" a="1"/>
  <c r="T35" i="13" s="1"/>
  <c r="AC11" i="13" a="1"/>
  <c r="AC11" i="13" s="1"/>
  <c r="BS42" i="13" a="1"/>
  <c r="BS42" i="13" s="1"/>
  <c r="CA38" i="13" a="1"/>
  <c r="CA38" i="13" s="1"/>
  <c r="AJ11" i="14" a="1"/>
  <c r="AJ11" i="14" s="1"/>
  <c r="Z18" i="14" a="1"/>
  <c r="Z18" i="14" s="1"/>
  <c r="BF13" i="13" a="1"/>
  <c r="BF13" i="13" s="1"/>
  <c r="H50" i="13" a="1"/>
  <c r="H50" i="13" s="1"/>
  <c r="T47" i="13" a="1"/>
  <c r="T47" i="13" s="1"/>
  <c r="BH50" i="13" a="1"/>
  <c r="BH50" i="13" s="1"/>
  <c r="AX16" i="13" a="1"/>
  <c r="AX16" i="13" s="1"/>
  <c r="AI35" i="14" a="1"/>
  <c r="AI35" i="14" s="1"/>
  <c r="I54" i="13" a="1"/>
  <c r="I54" i="13" s="1"/>
  <c r="AV42" i="13" a="1"/>
  <c r="AV42" i="13" s="1"/>
  <c r="CB15" i="13" a="1"/>
  <c r="CB15" i="13" s="1"/>
  <c r="AX42" i="13" a="1"/>
  <c r="AX42" i="13" s="1"/>
  <c r="AP46" i="13" a="1"/>
  <c r="AP46" i="13" s="1"/>
  <c r="CH13" i="13" a="1"/>
  <c r="CH13" i="13" s="1"/>
  <c r="V55" i="14" a="1"/>
  <c r="V55" i="14" s="1"/>
  <c r="BG57" i="13" a="1"/>
  <c r="BG57" i="13" s="1"/>
  <c r="AT50" i="13" a="1"/>
  <c r="AT50" i="13" s="1"/>
  <c r="F18" i="14" a="1"/>
  <c r="F18" i="14" s="1"/>
  <c r="W52" i="13" a="1"/>
  <c r="W52" i="13" s="1"/>
  <c r="Q57" i="14" a="1"/>
  <c r="Q57" i="14" s="1"/>
  <c r="BW18" i="14" a="1"/>
  <c r="BW18" i="14" s="1"/>
  <c r="BX45" i="14" a="1"/>
  <c r="BX45" i="14" s="1"/>
  <c r="BF56" i="14" a="1"/>
  <c r="BF56" i="14" s="1"/>
  <c r="AB47" i="14" a="1"/>
  <c r="AB47" i="14" s="1"/>
  <c r="G49" i="14" a="1"/>
  <c r="G49" i="14" s="1"/>
  <c r="BS54" i="14" a="1"/>
  <c r="BS54" i="14" s="1"/>
  <c r="K45" i="14" a="1"/>
  <c r="K45" i="14" s="1"/>
  <c r="AK16" i="14" a="1"/>
  <c r="AK16" i="14" s="1"/>
  <c r="Z40" i="13" a="1"/>
  <c r="Z40" i="13" s="1"/>
  <c r="BE46" i="14" a="1"/>
  <c r="BE46" i="14" s="1"/>
  <c r="BR46" i="13" a="1"/>
  <c r="BR46" i="13" s="1"/>
  <c r="BZ46" i="13" a="1"/>
  <c r="BZ46" i="13" s="1"/>
  <c r="BG46" i="13" a="1"/>
  <c r="BG46" i="13" s="1"/>
  <c r="BM48" i="13" a="1"/>
  <c r="BM48" i="13" s="1"/>
  <c r="AT38" i="13" a="1"/>
  <c r="AT38" i="13" s="1"/>
  <c r="BP16" i="13" a="1"/>
  <c r="BP16" i="13" s="1"/>
  <c r="I17" i="14" a="1"/>
  <c r="I17" i="14" s="1"/>
  <c r="X34" i="14" a="1"/>
  <c r="X34" i="14" s="1"/>
  <c r="K57" i="13" a="1"/>
  <c r="K57" i="13" s="1"/>
  <c r="I34" i="14" a="1"/>
  <c r="I34" i="14" s="1"/>
  <c r="CH35" i="13" a="1"/>
  <c r="CH35" i="13" s="1"/>
  <c r="AM13" i="13" a="1"/>
  <c r="AM13" i="13" s="1"/>
  <c r="BD36" i="14" a="1"/>
  <c r="BD36" i="14" s="1"/>
  <c r="O11" i="13" a="1"/>
  <c r="O11" i="13" s="1"/>
  <c r="AO39" i="13" a="1"/>
  <c r="AO39" i="13" s="1"/>
  <c r="AJ18" i="13" a="1"/>
  <c r="AJ18" i="13" s="1"/>
  <c r="AP52" i="13" a="1"/>
  <c r="AP52" i="13" s="1"/>
  <c r="BI56" i="13" a="1"/>
  <c r="BI56" i="13" s="1"/>
  <c r="AG46" i="14" a="1"/>
  <c r="AG46" i="14" s="1"/>
  <c r="BS55" i="14" a="1"/>
  <c r="BS55" i="14" s="1"/>
  <c r="U13" i="14" a="1"/>
  <c r="U13" i="14" s="1"/>
  <c r="BP47" i="13" a="1"/>
  <c r="BP47" i="13" s="1"/>
  <c r="V53" i="13" a="1"/>
  <c r="V53" i="13" s="1"/>
  <c r="AV52" i="13" a="1"/>
  <c r="AV52" i="13" s="1"/>
  <c r="BU13" i="11" a="1"/>
  <c r="BU13" i="11" s="1"/>
  <c r="BE16" i="11" a="1"/>
  <c r="BE16" i="11" s="1"/>
  <c r="BY42" i="12" a="1"/>
  <c r="BY42" i="12" s="1"/>
  <c r="T48" i="12" a="1"/>
  <c r="T48" i="12" s="1"/>
  <c r="AY37" i="12" a="1"/>
  <c r="AY37" i="12" s="1"/>
  <c r="AX16" i="12" a="1"/>
  <c r="AX16" i="12" s="1"/>
  <c r="BE40" i="11" a="1"/>
  <c r="BE40" i="11" s="1"/>
  <c r="AB46" i="12" a="1"/>
  <c r="AB46" i="12" s="1"/>
  <c r="BX33" i="12" a="1"/>
  <c r="BX33" i="12" s="1"/>
  <c r="AO17" i="11" a="1"/>
  <c r="AO17" i="11" s="1"/>
  <c r="BX11" i="12" a="1"/>
  <c r="BX11" i="12" s="1"/>
  <c r="AD41" i="12" a="1"/>
  <c r="AD41" i="12" s="1"/>
  <c r="BS45" i="12" a="1"/>
  <c r="BS45" i="12" s="1"/>
  <c r="BO39" i="12" a="1"/>
  <c r="BO39" i="12" s="1"/>
  <c r="BH47" i="12" a="1"/>
  <c r="BH47" i="12" s="1"/>
  <c r="AL43" i="12" a="1"/>
  <c r="AL43" i="12" s="1"/>
  <c r="Q56" i="12" a="1"/>
  <c r="Q56" i="12" s="1"/>
  <c r="AJ11" i="12" a="1"/>
  <c r="AJ11" i="12" s="1"/>
  <c r="O55" i="12" a="1"/>
  <c r="O55" i="12" s="1"/>
  <c r="AJ46" i="12" a="1"/>
  <c r="AJ46" i="12" s="1"/>
  <c r="AP41" i="12" a="1"/>
  <c r="AP41" i="12" s="1"/>
  <c r="BX41" i="12" a="1"/>
  <c r="BX41" i="12" s="1"/>
  <c r="AO18" i="12" a="1"/>
  <c r="AO18" i="12" s="1"/>
  <c r="CB41" i="12" a="1"/>
  <c r="CB41" i="12" s="1"/>
  <c r="BC46" i="11" a="1"/>
  <c r="BC46" i="11" s="1"/>
  <c r="BJ18" i="11" a="1"/>
  <c r="BJ18" i="11" s="1"/>
  <c r="L42" i="12" a="1"/>
  <c r="L42" i="12" s="1"/>
  <c r="CA46" i="11" a="1"/>
  <c r="CA46" i="11" s="1"/>
  <c r="BQ13" i="12" a="1"/>
  <c r="BQ13" i="12" s="1"/>
  <c r="BT45" i="11" a="1"/>
  <c r="BT45" i="11" s="1"/>
  <c r="AT40" i="12" a="1"/>
  <c r="AT40" i="12" s="1"/>
  <c r="AN50" i="12" a="1"/>
  <c r="AN50" i="12" s="1"/>
  <c r="CB36" i="12" a="1"/>
  <c r="CB36" i="12" s="1"/>
  <c r="BF16" i="11" a="1"/>
  <c r="BF16" i="11" s="1"/>
  <c r="E56" i="12" a="1"/>
  <c r="E56" i="12" s="1"/>
  <c r="L11" i="11" a="1"/>
  <c r="L11" i="11" s="1"/>
  <c r="Q49" i="12" a="1"/>
  <c r="Q49" i="12" s="1"/>
  <c r="BS52" i="12" a="1"/>
  <c r="BS52" i="12" s="1"/>
  <c r="AC42" i="11" a="1"/>
  <c r="AC42" i="11" s="1"/>
  <c r="T47" i="12" a="1"/>
  <c r="T47" i="12" s="1"/>
  <c r="CH50" i="12" a="1"/>
  <c r="CH50" i="12" s="1"/>
  <c r="AQ37" i="12" a="1"/>
  <c r="AQ37" i="12" s="1"/>
  <c r="BP15" i="11" a="1"/>
  <c r="BP15" i="11" s="1"/>
  <c r="CF47" i="12" a="1"/>
  <c r="CF47" i="12" s="1"/>
  <c r="AI15" i="11" a="1"/>
  <c r="AI15" i="11" s="1"/>
  <c r="CG45" i="12" a="1"/>
  <c r="CG45" i="12" s="1"/>
  <c r="BP48" i="12" a="1"/>
  <c r="BP48" i="12" s="1"/>
  <c r="AG36" i="12" a="1"/>
  <c r="AG36" i="12" s="1"/>
  <c r="AR37" i="12" a="1"/>
  <c r="AR37" i="12" s="1"/>
  <c r="H18" i="12" a="1"/>
  <c r="H18" i="12" s="1"/>
  <c r="BP41" i="12" a="1"/>
  <c r="BP41" i="12" s="1"/>
  <c r="J44" i="12" a="1"/>
  <c r="J44" i="12" s="1"/>
  <c r="BW36" i="12" a="1"/>
  <c r="BW36" i="12" s="1"/>
  <c r="CD51" i="12" a="1"/>
  <c r="CD51" i="12" s="1"/>
  <c r="CC13" i="12" a="1"/>
  <c r="CC13" i="12" s="1"/>
  <c r="BA11" i="12" a="1"/>
  <c r="BA11" i="12" s="1"/>
  <c r="BH33" i="12" a="1"/>
  <c r="BH33" i="12" s="1"/>
  <c r="BG52" i="12" a="1"/>
  <c r="BG52" i="12" s="1"/>
  <c r="AU50" i="12" a="1"/>
  <c r="AU50" i="12" s="1"/>
  <c r="BJ42" i="12" a="1"/>
  <c r="BJ42" i="12" s="1"/>
  <c r="CC33" i="12" a="1"/>
  <c r="CC33" i="12" s="1"/>
  <c r="AQ17" i="11" a="1"/>
  <c r="AQ17" i="11" s="1"/>
  <c r="BS41" i="12" a="1"/>
  <c r="BS41" i="12" s="1"/>
  <c r="AA56" i="12" a="1"/>
  <c r="AA56" i="12" s="1"/>
  <c r="AA33" i="12" a="1"/>
  <c r="AA33" i="12" s="1"/>
  <c r="AQ34" i="12" a="1"/>
  <c r="AQ34" i="12" s="1"/>
  <c r="AX55" i="12" a="1"/>
  <c r="AX55" i="12" s="1"/>
  <c r="AV11" i="11" a="1"/>
  <c r="AV11" i="11" s="1"/>
  <c r="N13" i="11" a="1"/>
  <c r="N13" i="11" s="1"/>
  <c r="AJ45" i="11" a="1"/>
  <c r="AJ45" i="11" s="1"/>
  <c r="AW42" i="12" a="1"/>
  <c r="AW42" i="12" s="1"/>
  <c r="AW56" i="12" a="1"/>
  <c r="AW56" i="12" s="1"/>
  <c r="BJ51" i="12" a="1"/>
  <c r="BJ51" i="12" s="1"/>
  <c r="BU47" i="12" a="1"/>
  <c r="BU47" i="12" s="1"/>
  <c r="Z17" i="12" a="1"/>
  <c r="Z17" i="12" s="1"/>
  <c r="AE44" i="11" a="1"/>
  <c r="AE44" i="11" s="1"/>
  <c r="AF45" i="11" a="1"/>
  <c r="AF45" i="11" s="1"/>
  <c r="AD16" i="11" a="1"/>
  <c r="AD16" i="11" s="1"/>
  <c r="AC43" i="12" a="1"/>
  <c r="AC43" i="12" s="1"/>
  <c r="Q47" i="12" a="1"/>
  <c r="Q47" i="12" s="1"/>
  <c r="S33" i="12" a="1"/>
  <c r="S33" i="12" s="1"/>
  <c r="BK47" i="11" a="1"/>
  <c r="BK47" i="11" s="1"/>
  <c r="CA46" i="12" a="1"/>
  <c r="CA46" i="12" s="1"/>
  <c r="G49" i="12" a="1"/>
  <c r="G49" i="12" s="1"/>
  <c r="Z40" i="11" a="1"/>
  <c r="Z40" i="11" s="1"/>
  <c r="AA49" i="12" a="1"/>
  <c r="AA49" i="12" s="1"/>
  <c r="AD47" i="12" a="1"/>
  <c r="AD47" i="12" s="1"/>
  <c r="F13" i="11" a="1"/>
  <c r="F13" i="11" s="1"/>
  <c r="AF57" i="12" a="1"/>
  <c r="AF57" i="12" s="1"/>
  <c r="CE37" i="12" a="1"/>
  <c r="CE37" i="12" s="1"/>
  <c r="BF46" i="12" a="1"/>
  <c r="BF46" i="12" s="1"/>
  <c r="F36" i="12" a="1"/>
  <c r="F36" i="12" s="1"/>
  <c r="AY34" i="12" a="1"/>
  <c r="AY34" i="12" s="1"/>
  <c r="BQ15" i="12" a="1"/>
  <c r="BQ15" i="12" s="1"/>
  <c r="AB37" i="12" a="1"/>
  <c r="AB37" i="12" s="1"/>
  <c r="BY36" i="12" a="1"/>
  <c r="BY36" i="12" s="1"/>
  <c r="AS33" i="12" a="1"/>
  <c r="AS33" i="12" s="1"/>
  <c r="BK51" i="12" a="1"/>
  <c r="BK51" i="12" s="1"/>
  <c r="O16" i="12" a="1"/>
  <c r="O16" i="12" s="1"/>
  <c r="BR38" i="12" a="1"/>
  <c r="BR38" i="12" s="1"/>
  <c r="O38" i="12" a="1"/>
  <c r="O38" i="12" s="1"/>
  <c r="BW17" i="11" a="1"/>
  <c r="BW17" i="11" s="1"/>
  <c r="U13" i="11" a="1"/>
  <c r="U13" i="11" s="1"/>
  <c r="AC38" i="12" a="1"/>
  <c r="AC38" i="12" s="1"/>
  <c r="BX37" i="12" a="1"/>
  <c r="BX37" i="12" s="1"/>
  <c r="AM13" i="11" a="1"/>
  <c r="AM13" i="11" s="1"/>
  <c r="BO13" i="11" a="1"/>
  <c r="BO13" i="11" s="1"/>
  <c r="BT57" i="12" a="1"/>
  <c r="BT57" i="12" s="1"/>
  <c r="AL17" i="11" a="1"/>
  <c r="AL17" i="11" s="1"/>
  <c r="W43" i="12" a="1"/>
  <c r="W43" i="12" s="1"/>
  <c r="AE50" i="12" a="1"/>
  <c r="AE50" i="12" s="1"/>
  <c r="BV51" i="12" a="1"/>
  <c r="BV51" i="12" s="1"/>
  <c r="AM17" i="11" a="1"/>
  <c r="AM17" i="11" s="1"/>
  <c r="AV55" i="12" a="1"/>
  <c r="AV55" i="12" s="1"/>
  <c r="X49" i="12" a="1"/>
  <c r="X49" i="12" s="1"/>
  <c r="BF38" i="12" a="1"/>
  <c r="BF38" i="12" s="1"/>
  <c r="BQ13" i="11" a="1"/>
  <c r="BQ13" i="11" s="1"/>
  <c r="AX16" i="11" a="1"/>
  <c r="AX16" i="11" s="1"/>
  <c r="S42" i="11" a="1"/>
  <c r="S42" i="11" s="1"/>
  <c r="BD54" i="12" a="1"/>
  <c r="BD54" i="12" s="1"/>
  <c r="BP44" i="12" a="1"/>
  <c r="BP44" i="12" s="1"/>
  <c r="BW44" i="11" a="1"/>
  <c r="BW44" i="11" s="1"/>
  <c r="BB35" i="12" a="1"/>
  <c r="BB35" i="12" s="1"/>
  <c r="AN47" i="12" a="1"/>
  <c r="AN47" i="12" s="1"/>
  <c r="J52" i="12" a="1"/>
  <c r="J52" i="12" s="1"/>
  <c r="AT17" i="12" a="1"/>
  <c r="AT17" i="12" s="1"/>
  <c r="AV46" i="11" a="1"/>
  <c r="AV46" i="11" s="1"/>
  <c r="BT52" i="12" a="1"/>
  <c r="BT52" i="12" s="1"/>
  <c r="CD38" i="12" a="1"/>
  <c r="CD38" i="12" s="1"/>
  <c r="Y47" i="12" a="1"/>
  <c r="Y47" i="12" s="1"/>
  <c r="BL11" i="11" a="1"/>
  <c r="BL11" i="11" s="1"/>
  <c r="BE17" i="12" a="1"/>
  <c r="BE17" i="12" s="1"/>
  <c r="AB47" i="11" a="1"/>
  <c r="AB47" i="11" s="1"/>
  <c r="BM56" i="14" a="1"/>
  <c r="BM56" i="14" s="1"/>
  <c r="H55" i="13" a="1"/>
  <c r="H55" i="13" s="1"/>
  <c r="AF35" i="14" a="1"/>
  <c r="AF35" i="14" s="1"/>
  <c r="AK46" i="14" a="1"/>
  <c r="AK46" i="14" s="1"/>
  <c r="P51" i="13" a="1"/>
  <c r="P51" i="13" s="1"/>
  <c r="AV33" i="13" a="1"/>
  <c r="AV33" i="13" s="1"/>
  <c r="H39" i="14" a="1"/>
  <c r="H39" i="14" s="1"/>
  <c r="AH51" i="13" a="1"/>
  <c r="AH51" i="13" s="1"/>
  <c r="CG42" i="13" a="1"/>
  <c r="CG42" i="13" s="1"/>
  <c r="AI46" i="13" a="1"/>
  <c r="AI46" i="13" s="1"/>
  <c r="F44" i="13" a="1"/>
  <c r="F44" i="13" s="1"/>
  <c r="BQ16" i="13" a="1"/>
  <c r="BQ16" i="13" s="1"/>
  <c r="R46" i="13" a="1"/>
  <c r="R46" i="13" s="1"/>
  <c r="V56" i="13" a="1"/>
  <c r="V56" i="13" s="1"/>
  <c r="BX18" i="13" a="1"/>
  <c r="BX18" i="13" s="1"/>
  <c r="O33" i="13" a="1"/>
  <c r="O33" i="13" s="1"/>
  <c r="J16" i="13" a="1"/>
  <c r="J16" i="13" s="1"/>
  <c r="Q16" i="14" a="1"/>
  <c r="Q16" i="14" s="1"/>
  <c r="Q56" i="13" a="1"/>
  <c r="Q56" i="13" s="1"/>
  <c r="AC17" i="14" a="1"/>
  <c r="AC17" i="14" s="1"/>
  <c r="P52" i="13" a="1"/>
  <c r="P52" i="13" s="1"/>
  <c r="BG46" i="14" a="1"/>
  <c r="BG46" i="14" s="1"/>
  <c r="AC13" i="13" a="1"/>
  <c r="AC13" i="13" s="1"/>
  <c r="Z16" i="14" a="1"/>
  <c r="Z16" i="14" s="1"/>
  <c r="CB52" i="13" a="1"/>
  <c r="CB52" i="13" s="1"/>
  <c r="CB17" i="14" a="1"/>
  <c r="CB17" i="14" s="1"/>
  <c r="BI42" i="14" a="1"/>
  <c r="BI42" i="14" s="1"/>
  <c r="AM36" i="13" a="1"/>
  <c r="AM36" i="13" s="1"/>
  <c r="BA57" i="13" a="1"/>
  <c r="BA57" i="13" s="1"/>
  <c r="BV16" i="14" a="1"/>
  <c r="BV16" i="14" s="1"/>
  <c r="AO16" i="14" a="1"/>
  <c r="AO16" i="14" s="1"/>
  <c r="E15" i="14" a="1"/>
  <c r="E15" i="14" s="1"/>
  <c r="Z18" i="13" a="1"/>
  <c r="Z18" i="13" s="1"/>
  <c r="BT52" i="13" a="1"/>
  <c r="BT52" i="13" s="1"/>
  <c r="AK41" i="13" a="1"/>
  <c r="AK41" i="13" s="1"/>
  <c r="Q47" i="11" a="1"/>
  <c r="Q47" i="11" s="1"/>
  <c r="BU55" i="12" a="1"/>
  <c r="BU55" i="12" s="1"/>
  <c r="AY36" i="12" a="1"/>
  <c r="AY36" i="12" s="1"/>
  <c r="BF42" i="11" a="1"/>
  <c r="BF42" i="11" s="1"/>
  <c r="E49" i="12" a="1"/>
  <c r="E49" i="12" s="1"/>
  <c r="J38" i="12" a="1"/>
  <c r="J38" i="12" s="1"/>
  <c r="BC40" i="12" a="1"/>
  <c r="BC40" i="12" s="1"/>
  <c r="CB51" i="12" a="1"/>
  <c r="CB51" i="12" s="1"/>
  <c r="BO41" i="12" a="1"/>
  <c r="BO41" i="12" s="1"/>
  <c r="BP42" i="12" a="1"/>
  <c r="BP42" i="12" s="1"/>
  <c r="AX15" i="12" a="1"/>
  <c r="AX15" i="12" s="1"/>
  <c r="BW50" i="12" a="1"/>
  <c r="BW50" i="12" s="1"/>
  <c r="BX56" i="12" a="1"/>
  <c r="BX56" i="12" s="1"/>
  <c r="I13" i="11" a="1"/>
  <c r="I13" i="11" s="1"/>
  <c r="CG33" i="12" a="1"/>
  <c r="CG33" i="12" s="1"/>
  <c r="BS36" i="12" a="1"/>
  <c r="BS36" i="12" s="1"/>
  <c r="Y41" i="12" a="1"/>
  <c r="Y41" i="12" s="1"/>
  <c r="Y39" i="12" a="1"/>
  <c r="Y39" i="12" s="1"/>
  <c r="W34" i="12" a="1"/>
  <c r="W34" i="12" s="1"/>
  <c r="AF34" i="12" a="1"/>
  <c r="AF34" i="12" s="1"/>
  <c r="Z40" i="12" a="1"/>
  <c r="Z40" i="12" s="1"/>
  <c r="AA55" i="12" a="1"/>
  <c r="AA55" i="12" s="1"/>
  <c r="AF42" i="11" a="1"/>
  <c r="AF42" i="11" s="1"/>
  <c r="BB38" i="12" a="1"/>
  <c r="BB38" i="12" s="1"/>
  <c r="AW50" i="12" a="1"/>
  <c r="AW50" i="12" s="1"/>
  <c r="W47" i="11" a="1"/>
  <c r="W47" i="11" s="1"/>
  <c r="BT44" i="12" a="1"/>
  <c r="BT44" i="12" s="1"/>
  <c r="CE43" i="12" a="1"/>
  <c r="CE43" i="12" s="1"/>
  <c r="BK13" i="11" a="1"/>
  <c r="BK13" i="11" s="1"/>
  <c r="AF53" i="12" a="1"/>
  <c r="AF53" i="12" s="1"/>
  <c r="K57" i="12" a="1"/>
  <c r="K57" i="12" s="1"/>
  <c r="BE56" i="12" a="1"/>
  <c r="BE56" i="12" s="1"/>
  <c r="BG33" i="12" a="1"/>
  <c r="BG33" i="12" s="1"/>
  <c r="AP45" i="12" a="1"/>
  <c r="AP45" i="12" s="1"/>
  <c r="BY54" i="12" a="1"/>
  <c r="BY54" i="12" s="1"/>
  <c r="T13" i="12" a="1"/>
  <c r="T13" i="12" s="1"/>
  <c r="T15" i="12" a="1"/>
  <c r="T15" i="12" s="1"/>
  <c r="BF13" i="11" a="1"/>
  <c r="BF13" i="11" s="1"/>
  <c r="AK11" i="12" a="1"/>
  <c r="AK11" i="12" s="1"/>
  <c r="BF40" i="12" a="1"/>
  <c r="BF40" i="12" s="1"/>
  <c r="AC44" i="12" a="1"/>
  <c r="AC44" i="12" s="1"/>
  <c r="V47" i="12" a="1"/>
  <c r="V47" i="12" s="1"/>
  <c r="BR54" i="12" a="1"/>
  <c r="BR54" i="12" s="1"/>
  <c r="BI17" i="11" a="1"/>
  <c r="BI17" i="11" s="1"/>
  <c r="BO45" i="11" a="1"/>
  <c r="BO45" i="11" s="1"/>
  <c r="CA38" i="12" a="1"/>
  <c r="CA38" i="12" s="1"/>
  <c r="AL50" i="12" a="1"/>
  <c r="AL50" i="12" s="1"/>
  <c r="F11" i="12" a="1"/>
  <c r="F11" i="12" s="1"/>
  <c r="T17" i="12" a="1"/>
  <c r="T17" i="12" s="1"/>
  <c r="BY18" i="12" a="1"/>
  <c r="BY18" i="12" s="1"/>
  <c r="BI40" i="12" a="1"/>
  <c r="BI40" i="12" s="1"/>
  <c r="BG47" i="11" a="1"/>
  <c r="BG47" i="11" s="1"/>
  <c r="BP50" i="12" a="1"/>
  <c r="BP50" i="12" s="1"/>
  <c r="CF54" i="12" a="1"/>
  <c r="CF54" i="12" s="1"/>
  <c r="AW43" i="12" a="1"/>
  <c r="AW43" i="12" s="1"/>
  <c r="AC11" i="11" a="1"/>
  <c r="AC11" i="11" s="1"/>
  <c r="AF47" i="11" a="1"/>
  <c r="AF47" i="11" s="1"/>
  <c r="AQ56" i="12" a="1"/>
  <c r="AQ56" i="12" s="1"/>
  <c r="AG40" i="12" a="1"/>
  <c r="AG40" i="12" s="1"/>
  <c r="AG18" i="12" a="1"/>
  <c r="AG18" i="12" s="1"/>
  <c r="AH15" i="11" a="1"/>
  <c r="AH15" i="11" s="1"/>
  <c r="K46" i="11" a="1"/>
  <c r="K46" i="11" s="1"/>
  <c r="BM55" i="12" a="1"/>
  <c r="BM55" i="12" s="1"/>
  <c r="AF11" i="11" a="1"/>
  <c r="AF11" i="11" s="1"/>
  <c r="AK44" i="11" a="1"/>
  <c r="AK44" i="11" s="1"/>
  <c r="BD36" i="12" a="1"/>
  <c r="BD36" i="12" s="1"/>
  <c r="AL13" i="11" a="1"/>
  <c r="AL13" i="11" s="1"/>
  <c r="BN38" i="12" a="1"/>
  <c r="BN38" i="12" s="1"/>
  <c r="AW11" i="12" a="1"/>
  <c r="AW11" i="12" s="1"/>
  <c r="AD35" i="12" a="1"/>
  <c r="AD35" i="12" s="1"/>
  <c r="P50" i="12" a="1"/>
  <c r="P50" i="12" s="1"/>
  <c r="BP57" i="12" a="1"/>
  <c r="BP57" i="12" s="1"/>
  <c r="BP17" i="12" a="1"/>
  <c r="BP17" i="12" s="1"/>
  <c r="AL36" i="12" a="1"/>
  <c r="AL36" i="12" s="1"/>
  <c r="U13" i="12" a="1"/>
  <c r="U13" i="12" s="1"/>
  <c r="X44" i="11" a="1"/>
  <c r="X44" i="11" s="1"/>
  <c r="E40" i="11" a="1"/>
  <c r="E40" i="11" s="1"/>
  <c r="AI37" i="12" a="1"/>
  <c r="AI37" i="12" s="1"/>
  <c r="AW36" i="12" a="1"/>
  <c r="AW36" i="12" s="1"/>
  <c r="AY41" i="12" a="1"/>
  <c r="AY41" i="12" s="1"/>
  <c r="Y42" i="11" a="1"/>
  <c r="Y42" i="11" s="1"/>
  <c r="AI41" i="12" a="1"/>
  <c r="AI41" i="12" s="1"/>
  <c r="AX57" i="12" a="1"/>
  <c r="AX57" i="12" s="1"/>
  <c r="AB11" i="11" a="1"/>
  <c r="AB11" i="11" s="1"/>
  <c r="E57" i="14" a="1"/>
  <c r="E57" i="14" s="1"/>
  <c r="K54" i="13" a="1"/>
  <c r="K54" i="13" s="1"/>
  <c r="CB45" i="14" a="1"/>
  <c r="CB45" i="14" s="1"/>
  <c r="H35" i="13" a="1"/>
  <c r="H35" i="13" s="1"/>
  <c r="BL34" i="13" a="1"/>
  <c r="BL34" i="13" s="1"/>
  <c r="BC47" i="13" a="1"/>
  <c r="BC47" i="13" s="1"/>
  <c r="BA38" i="13" a="1"/>
  <c r="BA38" i="13" s="1"/>
  <c r="CF57" i="14" a="1"/>
  <c r="CF57" i="14" s="1"/>
  <c r="AW48" i="13" a="1"/>
  <c r="AW48" i="13" s="1"/>
  <c r="Q46" i="13" a="1"/>
  <c r="Q46" i="13" s="1"/>
  <c r="AG37" i="13" a="1"/>
  <c r="AG37" i="13" s="1"/>
  <c r="CE37" i="13" a="1"/>
  <c r="CE37" i="13" s="1"/>
  <c r="BW16" i="13" a="1"/>
  <c r="BW16" i="13" s="1"/>
  <c r="I36" i="13" a="1"/>
  <c r="I36" i="13" s="1"/>
  <c r="AL18" i="13" a="1"/>
  <c r="AL18" i="13" s="1"/>
  <c r="BO56" i="13" a="1"/>
  <c r="BO56" i="13" s="1"/>
  <c r="AB34" i="14" a="1"/>
  <c r="AB34" i="14" s="1"/>
  <c r="AA15" i="13" a="1"/>
  <c r="AA15" i="13" s="1"/>
  <c r="AQ49" i="13" a="1"/>
  <c r="AQ49" i="13" s="1"/>
  <c r="AF35" i="13" a="1"/>
  <c r="AF35" i="13" s="1"/>
  <c r="W56" i="13" a="1"/>
  <c r="W56" i="13" s="1"/>
  <c r="G16" i="14" a="1"/>
  <c r="G16" i="14" s="1"/>
  <c r="X42" i="13" a="1"/>
  <c r="X42" i="13" s="1"/>
  <c r="AA11" i="14" a="1"/>
  <c r="AA11" i="14" s="1"/>
  <c r="AE36" i="13" a="1"/>
  <c r="AE36" i="13" s="1"/>
  <c r="AJ16" i="14" a="1"/>
  <c r="AJ16" i="14" s="1"/>
  <c r="BC35" i="14" a="1"/>
  <c r="BC35" i="14" s="1"/>
  <c r="P56" i="13" a="1"/>
  <c r="P56" i="13" s="1"/>
  <c r="AS18" i="13" a="1"/>
  <c r="AS18" i="13" s="1"/>
  <c r="AP17" i="13" a="1"/>
  <c r="AP17" i="13" s="1"/>
  <c r="BK46" i="13" a="1"/>
  <c r="BK46" i="13" s="1"/>
  <c r="BF46" i="13" a="1"/>
  <c r="BF46" i="13" s="1"/>
  <c r="X13" i="13" a="1"/>
  <c r="X13" i="13" s="1"/>
  <c r="Y16" i="14" a="1"/>
  <c r="Y16" i="14" s="1"/>
  <c r="BT16" i="13" a="1"/>
  <c r="BT16" i="13" s="1"/>
  <c r="AY47" i="11" a="1"/>
  <c r="AY47" i="11" s="1"/>
  <c r="BE43" i="12" a="1"/>
  <c r="BE43" i="12" s="1"/>
  <c r="BD57" i="12" a="1"/>
  <c r="BD57" i="12" s="1"/>
  <c r="F17" i="12" a="1"/>
  <c r="F17" i="12" s="1"/>
  <c r="AX50" i="12" a="1"/>
  <c r="AX50" i="12" s="1"/>
  <c r="BR44" i="11" a="1"/>
  <c r="BR44" i="11" s="1"/>
  <c r="BF37" i="12" a="1"/>
  <c r="BF37" i="12" s="1"/>
  <c r="W55" i="12" a="1"/>
  <c r="W55" i="12" s="1"/>
  <c r="N39" i="12" a="1"/>
  <c r="N39" i="12" s="1"/>
  <c r="AI17" i="12" a="1"/>
  <c r="AI17" i="12" s="1"/>
  <c r="CA41" i="12" a="1"/>
  <c r="CA41" i="12" s="1"/>
  <c r="BW52" i="12" a="1"/>
  <c r="BW52" i="12" s="1"/>
  <c r="AX56" i="12" a="1"/>
  <c r="AX56" i="12" s="1"/>
  <c r="CA48" i="12" a="1"/>
  <c r="CA48" i="12" s="1"/>
  <c r="BK11" i="11" a="1"/>
  <c r="BK11" i="11" s="1"/>
  <c r="AM42" i="12" a="1"/>
  <c r="AM42" i="12" s="1"/>
  <c r="AL13" i="12" a="1"/>
  <c r="AL13" i="12" s="1"/>
  <c r="BZ46" i="11" a="1"/>
  <c r="BZ46" i="11" s="1"/>
  <c r="BY17" i="12" a="1"/>
  <c r="BY17" i="12" s="1"/>
  <c r="BF44" i="11" a="1"/>
  <c r="BF44" i="11" s="1"/>
  <c r="N46" i="11" a="1"/>
  <c r="N46" i="11" s="1"/>
  <c r="W13" i="12" a="1"/>
  <c r="W13" i="12" s="1"/>
  <c r="O17" i="11" a="1"/>
  <c r="O17" i="11" s="1"/>
  <c r="Z37" i="12" a="1"/>
  <c r="Z37" i="12" s="1"/>
  <c r="AU44" i="12" a="1"/>
  <c r="AU44" i="12" s="1"/>
  <c r="BN47" i="11" a="1"/>
  <c r="BN47" i="11" s="1"/>
  <c r="BT40" i="11" a="1"/>
  <c r="BT40" i="11" s="1"/>
  <c r="CE13" i="12" a="1"/>
  <c r="CE13" i="12" s="1"/>
  <c r="Z38" i="12" a="1"/>
  <c r="Z38" i="12" s="1"/>
  <c r="BO35" i="12" a="1"/>
  <c r="BO35" i="12" s="1"/>
  <c r="L52" i="12" a="1"/>
  <c r="L52" i="12" s="1"/>
  <c r="CF15" i="11" a="1"/>
  <c r="CF15" i="11" s="1"/>
  <c r="BF54" i="12" a="1"/>
  <c r="BF54" i="12" s="1"/>
  <c r="BX49" i="12" a="1"/>
  <c r="BX49" i="12" s="1"/>
  <c r="BU42" i="12" a="1"/>
  <c r="BU42" i="12" s="1"/>
  <c r="X40" i="12" a="1"/>
  <c r="X40" i="12" s="1"/>
  <c r="BH13" i="11" a="1"/>
  <c r="BH13" i="11" s="1"/>
  <c r="BL40" i="12" a="1"/>
  <c r="BL40" i="12" s="1"/>
  <c r="CC42" i="11" a="1"/>
  <c r="CC42" i="11" s="1"/>
  <c r="BF41" i="12" a="1"/>
  <c r="BF41" i="12" s="1"/>
  <c r="AI40" i="12" a="1"/>
  <c r="AI40" i="12" s="1"/>
  <c r="BD18" i="12" a="1"/>
  <c r="BD18" i="12" s="1"/>
  <c r="BK48" i="12" a="1"/>
  <c r="BK48" i="12" s="1"/>
  <c r="AK18" i="12" a="1"/>
  <c r="AK18" i="12" s="1"/>
  <c r="V45" i="11" a="1"/>
  <c r="V45" i="11" s="1"/>
  <c r="BO48" i="12" a="1"/>
  <c r="BO48" i="12" s="1"/>
  <c r="AC33" i="12" a="1"/>
  <c r="AC33" i="12" s="1"/>
  <c r="AM40" i="12" a="1"/>
  <c r="AM40" i="12" s="1"/>
  <c r="CF13" i="12" a="1"/>
  <c r="CF13" i="12" s="1"/>
  <c r="BU56" i="12" a="1"/>
  <c r="BU56" i="12" s="1"/>
  <c r="AN45" i="11" a="1"/>
  <c r="AN45" i="11" s="1"/>
  <c r="BO16" i="11" a="1"/>
  <c r="BO16" i="11" s="1"/>
  <c r="R42" i="12" a="1"/>
  <c r="R42" i="12" s="1"/>
  <c r="T13" i="11" a="1"/>
  <c r="T13" i="11" s="1"/>
  <c r="AR17" i="12" a="1"/>
  <c r="AR17" i="12" s="1"/>
  <c r="BQ17" i="12" a="1"/>
  <c r="BQ17" i="12" s="1"/>
  <c r="AL16" i="11" a="1"/>
  <c r="AL16" i="11" s="1"/>
  <c r="AG54" i="12" a="1"/>
  <c r="AG54" i="12" s="1"/>
  <c r="M41" i="12" a="1"/>
  <c r="M41" i="12" s="1"/>
  <c r="AK46" i="11" a="1"/>
  <c r="AK46" i="11" s="1"/>
  <c r="BD13" i="12" a="1"/>
  <c r="BD13" i="12" s="1"/>
  <c r="AI40" i="11" a="1"/>
  <c r="AI40" i="11" s="1"/>
  <c r="BD47" i="12" a="1"/>
  <c r="BD47" i="12" s="1"/>
  <c r="AQ42" i="12" a="1"/>
  <c r="AQ42" i="12" s="1"/>
  <c r="F43" i="12" a="1"/>
  <c r="F43" i="12" s="1"/>
  <c r="AS47" i="12" a="1"/>
  <c r="AS47" i="12" s="1"/>
  <c r="AQ18" i="12" a="1"/>
  <c r="AQ18" i="12" s="1"/>
  <c r="BM47" i="12" a="1"/>
  <c r="BM47" i="12" s="1"/>
  <c r="X42" i="11" a="1"/>
  <c r="X42" i="11" s="1"/>
  <c r="CB18" i="11" a="1"/>
  <c r="CB18" i="11" s="1"/>
  <c r="BW40" i="11" a="1"/>
  <c r="BW40" i="11" s="1"/>
  <c r="BL15" i="11" a="1"/>
  <c r="BL15" i="11" s="1"/>
  <c r="P49" i="12" a="1"/>
  <c r="P49" i="12" s="1"/>
  <c r="BY49" i="12" a="1"/>
  <c r="BY49" i="12" s="1"/>
  <c r="BQ15" i="11" a="1"/>
  <c r="BQ15" i="11" s="1"/>
  <c r="AO46" i="11" a="1"/>
  <c r="AO46" i="11" s="1"/>
  <c r="BV45" i="11" a="1"/>
  <c r="BV45" i="11" s="1"/>
  <c r="AR53" i="12" a="1"/>
  <c r="AR53" i="12" s="1"/>
  <c r="CG48" i="12" a="1"/>
  <c r="CG48" i="12" s="1"/>
  <c r="BX43" i="12" a="1"/>
  <c r="BX43" i="12" s="1"/>
  <c r="S13" i="11" a="1"/>
  <c r="S13" i="11" s="1"/>
  <c r="BU16" i="11" a="1"/>
  <c r="BU16" i="11" s="1"/>
  <c r="BW43" i="12" a="1"/>
  <c r="BW43" i="12" s="1"/>
  <c r="BA42" i="11" a="1"/>
  <c r="BA42" i="11" s="1"/>
  <c r="CE56" i="12" a="1"/>
  <c r="CE56" i="12" s="1"/>
  <c r="CF46" i="12" a="1"/>
  <c r="CF46" i="12" s="1"/>
  <c r="AH16" i="12" a="1"/>
  <c r="AH16" i="12" s="1"/>
  <c r="M13" i="12" a="1"/>
  <c r="M13" i="12" s="1"/>
  <c r="I11" i="12" a="1"/>
  <c r="I11" i="12" s="1"/>
  <c r="AQ46" i="11" a="1"/>
  <c r="AQ46" i="11" s="1"/>
  <c r="BK15" i="11" a="1"/>
  <c r="BK15" i="11" s="1"/>
  <c r="BB50" i="14" a="1"/>
  <c r="BB50" i="14" s="1"/>
  <c r="Z17" i="13" a="1"/>
  <c r="Z17" i="13" s="1"/>
  <c r="H11" i="14" a="1"/>
  <c r="H11" i="14" s="1"/>
  <c r="M55" i="13" a="1"/>
  <c r="M55" i="13" s="1"/>
  <c r="AR39" i="13" a="1"/>
  <c r="AR39" i="13" s="1"/>
  <c r="AY17" i="14" a="1"/>
  <c r="AY17" i="14" s="1"/>
  <c r="BS51" i="13" a="1"/>
  <c r="BS51" i="13" s="1"/>
  <c r="BX50" i="13" a="1"/>
  <c r="BX50" i="13" s="1"/>
  <c r="AH17" i="13" a="1"/>
  <c r="AH17" i="13" s="1"/>
  <c r="CC50" i="13" a="1"/>
  <c r="CC50" i="13" s="1"/>
  <c r="BL36" i="13" a="1"/>
  <c r="BL36" i="13" s="1"/>
  <c r="AT54" i="13" a="1"/>
  <c r="AT54" i="13" s="1"/>
  <c r="S55" i="13" a="1"/>
  <c r="S55" i="13" s="1"/>
  <c r="AB55" i="14" a="1"/>
  <c r="AB55" i="14" s="1"/>
  <c r="T57" i="13" a="1"/>
  <c r="T57" i="13" s="1"/>
  <c r="BE53" i="13" a="1"/>
  <c r="BE53" i="13" s="1"/>
  <c r="Q40" i="14" a="1"/>
  <c r="Q40" i="14" s="1"/>
  <c r="AR57" i="13" a="1"/>
  <c r="AR57" i="13" s="1"/>
  <c r="R13" i="13" a="1"/>
  <c r="R13" i="13" s="1"/>
  <c r="X18" i="13" a="1"/>
  <c r="X18" i="13" s="1"/>
  <c r="AB11" i="14" a="1"/>
  <c r="AB11" i="14" s="1"/>
  <c r="AU47" i="13" a="1"/>
  <c r="AU47" i="13" s="1"/>
  <c r="CG16" i="14" a="1"/>
  <c r="CG16" i="14" s="1"/>
  <c r="AX57" i="13" a="1"/>
  <c r="AX57" i="13" s="1"/>
  <c r="CF13" i="14" a="1"/>
  <c r="CF13" i="14" s="1"/>
  <c r="AJ56" i="13" a="1"/>
  <c r="AJ56" i="13" s="1"/>
  <c r="AA18" i="14" a="1"/>
  <c r="AA18" i="14" s="1"/>
  <c r="AG13" i="14" a="1"/>
  <c r="AG13" i="14" s="1"/>
  <c r="AK57" i="13" a="1"/>
  <c r="AK57" i="13" s="1"/>
  <c r="S35" i="13" a="1"/>
  <c r="S35" i="13" s="1"/>
  <c r="AA13" i="14" a="1"/>
  <c r="AA13" i="14" s="1"/>
  <c r="AW15" i="14" a="1"/>
  <c r="AW15" i="14" s="1"/>
  <c r="CE52" i="13" a="1"/>
  <c r="CE52" i="13" s="1"/>
  <c r="H42" i="13" a="1"/>
  <c r="H42" i="13" s="1"/>
  <c r="BY38" i="14" a="1"/>
  <c r="BY38" i="14" s="1"/>
  <c r="BC16" i="14" a="1"/>
  <c r="BC16" i="14" s="1"/>
  <c r="BF36" i="12" a="1"/>
  <c r="BF36" i="12" s="1"/>
  <c r="AM53" i="12" a="1"/>
  <c r="AM53" i="12" s="1"/>
  <c r="CA52" i="12" a="1"/>
  <c r="CA52" i="12" s="1"/>
  <c r="AJ13" i="12" a="1"/>
  <c r="AJ13" i="12" s="1"/>
  <c r="CG40" i="12" a="1"/>
  <c r="CG40" i="12" s="1"/>
  <c r="M45" i="11" a="1"/>
  <c r="M45" i="11" s="1"/>
  <c r="Y57" i="12" a="1"/>
  <c r="Y57" i="12" s="1"/>
  <c r="N44" i="12" a="1"/>
  <c r="N44" i="12" s="1"/>
  <c r="R46" i="11" a="1"/>
  <c r="R46" i="11" s="1"/>
  <c r="AA43" i="12" a="1"/>
  <c r="AA43" i="12" s="1"/>
  <c r="BP34" i="12" a="1"/>
  <c r="BP34" i="12" s="1"/>
  <c r="Q40" i="11" a="1"/>
  <c r="Q40" i="11" s="1"/>
  <c r="BN11" i="11" a="1"/>
  <c r="BN11" i="11" s="1"/>
  <c r="AP15" i="12" a="1"/>
  <c r="AP15" i="12" s="1"/>
  <c r="AD47" i="11" a="1"/>
  <c r="AD47" i="11" s="1"/>
  <c r="M52" i="12" a="1"/>
  <c r="M52" i="12" s="1"/>
  <c r="I38" i="12" a="1"/>
  <c r="I38" i="12" s="1"/>
  <c r="BO47" i="12" a="1"/>
  <c r="BO47" i="12" s="1"/>
  <c r="Q43" i="12" a="1"/>
  <c r="Q43" i="12" s="1"/>
  <c r="AH47" i="11" a="1"/>
  <c r="AH47" i="11" s="1"/>
  <c r="BJ57" i="12" a="1"/>
  <c r="BJ57" i="12" s="1"/>
  <c r="BU46" i="11" a="1"/>
  <c r="BU46" i="11" s="1"/>
  <c r="BB50" i="12" a="1"/>
  <c r="BB50" i="12" s="1"/>
  <c r="AU39" i="12" a="1"/>
  <c r="AU39" i="12" s="1"/>
  <c r="AY11" i="11" a="1"/>
  <c r="AY11" i="11" s="1"/>
  <c r="BK50" i="12" a="1"/>
  <c r="BK50" i="12" s="1"/>
  <c r="BS48" i="12" a="1"/>
  <c r="BS48" i="12" s="1"/>
  <c r="F38" i="12" a="1"/>
  <c r="F38" i="12" s="1"/>
  <c r="BB40" i="12" a="1"/>
  <c r="BB40" i="12" s="1"/>
  <c r="AM35" i="12" a="1"/>
  <c r="AM35" i="12" s="1"/>
  <c r="F51" i="12" a="1"/>
  <c r="F51" i="12" s="1"/>
  <c r="Z46" i="11" a="1"/>
  <c r="Z46" i="11" s="1"/>
  <c r="J44" i="11" a="1"/>
  <c r="J44" i="11" s="1"/>
  <c r="O35" i="12" a="1"/>
  <c r="O35" i="12" s="1"/>
  <c r="BH53" i="12" a="1"/>
  <c r="BH53" i="12" s="1"/>
  <c r="AD18" i="12" a="1"/>
  <c r="AD18" i="12" s="1"/>
  <c r="CD48" i="12" a="1"/>
  <c r="CD48" i="12" s="1"/>
  <c r="AZ39" i="12" a="1"/>
  <c r="AZ39" i="12" s="1"/>
  <c r="G18" i="11" a="1"/>
  <c r="G18" i="11" s="1"/>
  <c r="BO46" i="12" a="1"/>
  <c r="BO46" i="12" s="1"/>
  <c r="BL53" i="12" a="1"/>
  <c r="BL53" i="12" s="1"/>
  <c r="CH17" i="11" a="1"/>
  <c r="CH17" i="11" s="1"/>
  <c r="B9" i="15" s="1"/>
  <c r="D9" i="15" s="1"/>
  <c r="AW57" i="12" a="1"/>
  <c r="AW57" i="12" s="1"/>
  <c r="H42" i="11" a="1"/>
  <c r="H42" i="11" s="1"/>
  <c r="BT16" i="11" a="1"/>
  <c r="BT16" i="11" s="1"/>
  <c r="BN55" i="12" a="1"/>
  <c r="BN55" i="12" s="1"/>
  <c r="U36" i="12" a="1"/>
  <c r="U36" i="12" s="1"/>
  <c r="BW57" i="12" a="1"/>
  <c r="BW57" i="12" s="1"/>
  <c r="P43" i="12" a="1"/>
  <c r="P43" i="12" s="1"/>
  <c r="BE17" i="11" a="1"/>
  <c r="BE17" i="11" s="1"/>
  <c r="AY45" i="11" a="1"/>
  <c r="AY45" i="11" s="1"/>
  <c r="E35" i="12" a="1"/>
  <c r="E35" i="12" s="1"/>
  <c r="AG35" i="12" a="1"/>
  <c r="AG35" i="12" s="1"/>
  <c r="BR56" i="12" a="1"/>
  <c r="BR56" i="12" s="1"/>
  <c r="V49" i="12" a="1"/>
  <c r="V49" i="12" s="1"/>
  <c r="BI37" i="12" a="1"/>
  <c r="BI37" i="12" s="1"/>
  <c r="BI47" i="11" a="1"/>
  <c r="BI47" i="11" s="1"/>
  <c r="AW34" i="12" a="1"/>
  <c r="AW34" i="12" s="1"/>
  <c r="BP39" i="12" a="1"/>
  <c r="BP39" i="12" s="1"/>
  <c r="BH43" i="12" a="1"/>
  <c r="BH43" i="12" s="1"/>
  <c r="X17" i="11" a="1"/>
  <c r="X17" i="11" s="1"/>
  <c r="BY40" i="11" a="1"/>
  <c r="BY40" i="11" s="1"/>
  <c r="L53" i="12" a="1"/>
  <c r="L53" i="12" s="1"/>
  <c r="BD11" i="11" a="1"/>
  <c r="BD11" i="11" s="1"/>
  <c r="AQ51" i="12" a="1"/>
  <c r="AQ51" i="12" s="1"/>
  <c r="CH16" i="12" a="1"/>
  <c r="CH16" i="12" s="1"/>
  <c r="AB17" i="12" a="1"/>
  <c r="AB17" i="12" s="1"/>
  <c r="S45" i="12" a="1"/>
  <c r="S45" i="12" s="1"/>
  <c r="CH40" i="12" a="1"/>
  <c r="CH40" i="12" s="1"/>
  <c r="Q18" i="11" a="1"/>
  <c r="Q18" i="11" s="1"/>
  <c r="AI49" i="12" a="1"/>
  <c r="AI49" i="12" s="1"/>
  <c r="I46" i="12" a="1"/>
  <c r="I46" i="12" s="1"/>
  <c r="W44" i="12" a="1"/>
  <c r="W44" i="12" s="1"/>
  <c r="CC34" i="12" a="1"/>
  <c r="CC34" i="12" s="1"/>
  <c r="AT55" i="12" a="1"/>
  <c r="AT55" i="12" s="1"/>
  <c r="BC33" i="12" a="1"/>
  <c r="BC33" i="12" s="1"/>
  <c r="BC45" i="11" a="1"/>
  <c r="BC45" i="11" s="1"/>
  <c r="N36" i="12" a="1"/>
  <c r="N36" i="12" s="1"/>
  <c r="K48" i="12" a="1"/>
  <c r="K48" i="12" s="1"/>
  <c r="E51" i="12" a="1"/>
  <c r="E51" i="12" s="1"/>
  <c r="Y44" i="11" a="1"/>
  <c r="Y44" i="11" s="1"/>
  <c r="F55" i="12" a="1"/>
  <c r="F55" i="12" s="1"/>
  <c r="BV56" i="12" a="1"/>
  <c r="BV56" i="12" s="1"/>
  <c r="AC11" i="12" a="1"/>
  <c r="AC11" i="12" s="1"/>
  <c r="BZ40" i="12" a="1"/>
  <c r="BZ40" i="12" s="1"/>
  <c r="Y38" i="12" a="1"/>
  <c r="Y38" i="12" s="1"/>
  <c r="AG51" i="12" a="1"/>
  <c r="AG51" i="12" s="1"/>
  <c r="AQ15" i="12" a="1"/>
  <c r="AQ15" i="12" s="1"/>
  <c r="W33" i="12" a="1"/>
  <c r="W33" i="12" s="1"/>
  <c r="AA18" i="12" a="1"/>
  <c r="AA18" i="12" s="1"/>
  <c r="T57" i="12" a="1"/>
  <c r="T57" i="12" s="1"/>
  <c r="AG13" i="12" a="1"/>
  <c r="AG13" i="12" s="1"/>
  <c r="CG11" i="12" a="1"/>
  <c r="CG11" i="12" s="1"/>
  <c r="BK18" i="12" a="1"/>
  <c r="BK18" i="12" s="1"/>
  <c r="AT18" i="11" a="1"/>
  <c r="AT18" i="11" s="1"/>
  <c r="CA16" i="12" a="1"/>
  <c r="CA16" i="12" s="1"/>
  <c r="BP42" i="11" a="1"/>
  <c r="BP42" i="11" s="1"/>
  <c r="H11" i="12" a="1"/>
  <c r="H11" i="12" s="1"/>
  <c r="BP47" i="11" a="1"/>
  <c r="BP47" i="11" s="1"/>
  <c r="CG44" i="12" a="1"/>
  <c r="CG44" i="12" s="1"/>
  <c r="CG50" i="12" a="1"/>
  <c r="CG50" i="12" s="1"/>
  <c r="O46" i="11" a="1"/>
  <c r="O46" i="11" s="1"/>
  <c r="BM17" i="11" a="1"/>
  <c r="BM17" i="11" s="1"/>
  <c r="BR17" i="12" a="1"/>
  <c r="BR17" i="12" s="1"/>
  <c r="CG15" i="11" a="1"/>
  <c r="CG15" i="11" s="1"/>
  <c r="R33" i="12" a="1"/>
  <c r="R33" i="12" s="1"/>
  <c r="AJ47" i="12" a="1"/>
  <c r="AJ47" i="12" s="1"/>
  <c r="BU57" i="12" a="1"/>
  <c r="BU57" i="12" s="1"/>
  <c r="V40" i="11" a="1"/>
  <c r="V40" i="11" s="1"/>
  <c r="BK39" i="14" a="1"/>
  <c r="BK39" i="14" s="1"/>
  <c r="AW41" i="13" a="1"/>
  <c r="AW41" i="13" s="1"/>
  <c r="I41" i="13" a="1"/>
  <c r="I41" i="13" s="1"/>
  <c r="K17" i="14" a="1"/>
  <c r="K17" i="14" s="1"/>
  <c r="I47" i="13" a="1"/>
  <c r="I47" i="13" s="1"/>
  <c r="AR54" i="13" a="1"/>
  <c r="AR54" i="13" s="1"/>
  <c r="CB51" i="13" a="1"/>
  <c r="CB51" i="13" s="1"/>
  <c r="AT15" i="14" a="1"/>
  <c r="AT15" i="14" s="1"/>
  <c r="AK15" i="13" a="1"/>
  <c r="AK15" i="13" s="1"/>
  <c r="CF38" i="14" a="1"/>
  <c r="CF38" i="14" s="1"/>
  <c r="BP57" i="13" a="1"/>
  <c r="BP57" i="13" s="1"/>
  <c r="CG47" i="13" a="1"/>
  <c r="CG47" i="13" s="1"/>
  <c r="CH15" i="13" a="1"/>
  <c r="CH15" i="13" s="1"/>
  <c r="AV56" i="13" a="1"/>
  <c r="AV56" i="13" s="1"/>
  <c r="U18" i="13" a="1"/>
  <c r="U18" i="13" s="1"/>
  <c r="CB16" i="13" a="1"/>
  <c r="CB16" i="13" s="1"/>
  <c r="AW39" i="13" a="1"/>
  <c r="AW39" i="13" s="1"/>
  <c r="H39" i="13" a="1"/>
  <c r="H39" i="13" s="1"/>
  <c r="CC35" i="14" a="1"/>
  <c r="CC35" i="14" s="1"/>
  <c r="AB13" i="13" a="1"/>
  <c r="AB13" i="13" s="1"/>
  <c r="BY16" i="13" a="1"/>
  <c r="BY16" i="13" s="1"/>
  <c r="W36" i="14" a="1"/>
  <c r="W36" i="14" s="1"/>
  <c r="AQ17" i="13" a="1"/>
  <c r="AQ17" i="13" s="1"/>
  <c r="AB43" i="14" a="1"/>
  <c r="AB43" i="14" s="1"/>
  <c r="BR38" i="14" a="1"/>
  <c r="BR38" i="14" s="1"/>
  <c r="AS57" i="13" a="1"/>
  <c r="AS57" i="13" s="1"/>
  <c r="BA16" i="13" a="1"/>
  <c r="BA16" i="13" s="1"/>
  <c r="AV11" i="13" a="1"/>
  <c r="AV11" i="13" s="1"/>
  <c r="K15" i="13" a="1"/>
  <c r="K15" i="13" s="1"/>
  <c r="CB13" i="13" a="1"/>
  <c r="CB13" i="13" s="1"/>
  <c r="BS15" i="14" a="1"/>
  <c r="BS15" i="14" s="1"/>
  <c r="BS15" i="13" a="1"/>
  <c r="BS15" i="13" s="1"/>
  <c r="Q18" i="13" a="1"/>
  <c r="Q18" i="13" s="1"/>
  <c r="J42" i="14" a="1"/>
  <c r="J42" i="14" s="1"/>
  <c r="CG43" i="13" a="1"/>
  <c r="CG43" i="13" s="1"/>
  <c r="AK15" i="11" a="1"/>
  <c r="AK15" i="11" s="1"/>
  <c r="AV56" i="12" a="1"/>
  <c r="AV56" i="12" s="1"/>
  <c r="BB41" i="12" a="1"/>
  <c r="BB41" i="12" s="1"/>
  <c r="Z49" i="12" a="1"/>
  <c r="Z49" i="12" s="1"/>
  <c r="H15" i="12" a="1"/>
  <c r="H15" i="12" s="1"/>
  <c r="BU39" i="12" a="1"/>
  <c r="BU39" i="12" s="1"/>
  <c r="AN17" i="11" a="1"/>
  <c r="AN17" i="11" s="1"/>
  <c r="AR16" i="11" a="1"/>
  <c r="AR16" i="11" s="1"/>
  <c r="F46" i="12" a="1"/>
  <c r="F46" i="12" s="1"/>
  <c r="BT50" i="12" a="1"/>
  <c r="BT50" i="12" s="1"/>
  <c r="BP51" i="12" a="1"/>
  <c r="BP51" i="12" s="1"/>
  <c r="AX42" i="11" a="1"/>
  <c r="AX42" i="11" s="1"/>
  <c r="AP52" i="12" a="1"/>
  <c r="AP52" i="12" s="1"/>
  <c r="CG56" i="12" a="1"/>
  <c r="CG56" i="12" s="1"/>
  <c r="AH42" i="11" a="1"/>
  <c r="AH42" i="11" s="1"/>
  <c r="E47" i="11" a="1"/>
  <c r="E47" i="11" s="1"/>
  <c r="BM11" i="11" a="1"/>
  <c r="BM11" i="11" s="1"/>
  <c r="BG17" i="11" a="1"/>
  <c r="BG17" i="11" s="1"/>
  <c r="AO48" i="12" a="1"/>
  <c r="AO48" i="12" s="1"/>
  <c r="AQ55" i="12" a="1"/>
  <c r="AQ55" i="12" s="1"/>
  <c r="BA47" i="11" a="1"/>
  <c r="BA47" i="11" s="1"/>
  <c r="Z56" i="12" a="1"/>
  <c r="Z56" i="12" s="1"/>
  <c r="AO47" i="12" a="1"/>
  <c r="AO47" i="12" s="1"/>
  <c r="AK39" i="12" a="1"/>
  <c r="AK39" i="12" s="1"/>
  <c r="T55" i="12" a="1"/>
  <c r="T55" i="12" s="1"/>
  <c r="BR42" i="11" a="1"/>
  <c r="BR42" i="11" s="1"/>
  <c r="AF18" i="11" a="1"/>
  <c r="AF18" i="11" s="1"/>
  <c r="AY55" i="12" a="1"/>
  <c r="AY55" i="12" s="1"/>
  <c r="AE46" i="11" a="1"/>
  <c r="AE46" i="11" s="1"/>
  <c r="CE39" i="12" a="1"/>
  <c r="CE39" i="12" s="1"/>
  <c r="Y47" i="11" a="1"/>
  <c r="Y47" i="11" s="1"/>
  <c r="BG53" i="12" a="1"/>
  <c r="BG53" i="12" s="1"/>
  <c r="CB50" i="12" a="1"/>
  <c r="CB50" i="12" s="1"/>
  <c r="BM36" i="12" a="1"/>
  <c r="BM36" i="12" s="1"/>
  <c r="AK35" i="12" a="1"/>
  <c r="AK35" i="12" s="1"/>
  <c r="X51" i="12" a="1"/>
  <c r="X51" i="12" s="1"/>
  <c r="AX11" i="12" a="1"/>
  <c r="AX11" i="12" s="1"/>
  <c r="V34" i="12" a="1"/>
  <c r="V34" i="12" s="1"/>
  <c r="AL34" i="12" a="1"/>
  <c r="AL34" i="12" s="1"/>
  <c r="S45" i="11" a="1"/>
  <c r="S45" i="11" s="1"/>
  <c r="AJ56" i="12" a="1"/>
  <c r="AJ56" i="12" s="1"/>
  <c r="AH15" i="12" a="1"/>
  <c r="AH15" i="12" s="1"/>
  <c r="BB13" i="12" a="1"/>
  <c r="BB13" i="12" s="1"/>
  <c r="BU38" i="12" a="1"/>
  <c r="BU38" i="12" s="1"/>
  <c r="CF17" i="11" a="1"/>
  <c r="CF17" i="11" s="1"/>
  <c r="L16" i="11" a="1"/>
  <c r="L16" i="11" s="1"/>
  <c r="AI48" i="12" a="1"/>
  <c r="AI48" i="12" s="1"/>
  <c r="L39" i="12" a="1"/>
  <c r="L39" i="12" s="1"/>
  <c r="BR52" i="12" a="1"/>
  <c r="BR52" i="12" s="1"/>
  <c r="I40" i="11" a="1"/>
  <c r="I40" i="11" s="1"/>
  <c r="AD15" i="11" a="1"/>
  <c r="AD15" i="11" s="1"/>
  <c r="BQ16" i="11" a="1"/>
  <c r="BQ16" i="11" s="1"/>
  <c r="I39" i="12" a="1"/>
  <c r="I39" i="12" s="1"/>
  <c r="BJ48" i="12" a="1"/>
  <c r="BJ48" i="12" s="1"/>
  <c r="Y16" i="12" a="1"/>
  <c r="Y16" i="12" s="1"/>
  <c r="BM40" i="12" a="1"/>
  <c r="BM40" i="12" s="1"/>
  <c r="AR15" i="11" a="1"/>
  <c r="AR15" i="11" s="1"/>
  <c r="AX18" i="11" a="1"/>
  <c r="AX18" i="11" s="1"/>
  <c r="CA56" i="12" a="1"/>
  <c r="CA56" i="12" s="1"/>
  <c r="BQ40" i="12" a="1"/>
  <c r="BQ40" i="12" s="1"/>
  <c r="AP47" i="12" a="1"/>
  <c r="AP47" i="12" s="1"/>
  <c r="CA18" i="12" a="1"/>
  <c r="CA18" i="12" s="1"/>
  <c r="T34" i="12" a="1"/>
  <c r="T34" i="12" s="1"/>
  <c r="AB13" i="12" a="1"/>
  <c r="AB13" i="12" s="1"/>
  <c r="H38" i="12" a="1"/>
  <c r="H38" i="12" s="1"/>
  <c r="X11" i="12" a="1"/>
  <c r="X11" i="12" s="1"/>
  <c r="AG38" i="12" a="1"/>
  <c r="AG38" i="12" s="1"/>
  <c r="H43" i="12" a="1"/>
  <c r="H43" i="12" s="1"/>
  <c r="BE49" i="12" a="1"/>
  <c r="BE49" i="12" s="1"/>
  <c r="BO34" i="12" a="1"/>
  <c r="BO34" i="12" s="1"/>
  <c r="CB38" i="12" a="1"/>
  <c r="CB38" i="12" s="1"/>
  <c r="V53" i="12" a="1"/>
  <c r="V53" i="12" s="1"/>
  <c r="K40" i="12" a="1"/>
  <c r="K40" i="12" s="1"/>
  <c r="AK57" i="12" a="1"/>
  <c r="AK57" i="12" s="1"/>
  <c r="BA50" i="12" a="1"/>
  <c r="BA50" i="12" s="1"/>
  <c r="N15" i="12" a="1"/>
  <c r="N15" i="12" s="1"/>
  <c r="BF11" i="11" a="1"/>
  <c r="BF11" i="11" s="1"/>
  <c r="V35" i="12" a="1"/>
  <c r="V35" i="12" s="1"/>
  <c r="BL51" i="12" a="1"/>
  <c r="BL51" i="12" s="1"/>
  <c r="AN40" i="12" a="1"/>
  <c r="AN40" i="12" s="1"/>
  <c r="AA50" i="12" a="1"/>
  <c r="AA50" i="12" s="1"/>
  <c r="X18" i="12" a="1"/>
  <c r="X18" i="12" s="1"/>
  <c r="BS16" i="11" a="1"/>
  <c r="BS16" i="11" s="1"/>
  <c r="V40" i="12" a="1"/>
  <c r="V40" i="12" s="1"/>
  <c r="AP42" i="11" a="1"/>
  <c r="AP42" i="11" s="1"/>
  <c r="CE44" i="12" a="1"/>
  <c r="CE44" i="12" s="1"/>
  <c r="BS11" i="12" a="1"/>
  <c r="BS11" i="12" s="1"/>
  <c r="BQ57" i="12" a="1"/>
  <c r="BQ57" i="12" s="1"/>
  <c r="BU40" i="11" a="1"/>
  <c r="BU40" i="11" s="1"/>
  <c r="BR45" i="12" a="1"/>
  <c r="BR45" i="12" s="1"/>
  <c r="P38" i="12" a="1"/>
  <c r="P38" i="12" s="1"/>
  <c r="E55" i="12" a="1"/>
  <c r="E55" i="12" s="1"/>
  <c r="Z57" i="12" a="1"/>
  <c r="Z57" i="12" s="1"/>
  <c r="E36" i="12" a="1"/>
  <c r="E36" i="12" s="1"/>
  <c r="G57" i="12" a="1"/>
  <c r="G57" i="12" s="1"/>
  <c r="O44" i="12" a="1"/>
  <c r="O44" i="12" s="1"/>
  <c r="CH47" i="14" a="1"/>
  <c r="CH47" i="14" s="1"/>
  <c r="S11" i="14" a="1"/>
  <c r="S11" i="14" s="1"/>
  <c r="BQ51" i="13" a="1"/>
  <c r="BQ51" i="13" s="1"/>
  <c r="Z41" i="13" a="1"/>
  <c r="Z41" i="13" s="1"/>
  <c r="BL33" i="14" a="1"/>
  <c r="BL33" i="14" s="1"/>
  <c r="AA40" i="14" a="1"/>
  <c r="AA40" i="14" s="1"/>
  <c r="AM13" i="14" a="1"/>
  <c r="AM13" i="14" s="1"/>
  <c r="BA33" i="13" a="1"/>
  <c r="BA33" i="13" s="1"/>
  <c r="AK49" i="14" a="1"/>
  <c r="AK49" i="14" s="1"/>
  <c r="BN18" i="13" a="1"/>
  <c r="BN18" i="13" s="1"/>
  <c r="K47" i="13" a="1"/>
  <c r="K47" i="13" s="1"/>
  <c r="AC46" i="13" a="1"/>
  <c r="AC46" i="13" s="1"/>
  <c r="J17" i="13" a="1"/>
  <c r="J17" i="13" s="1"/>
  <c r="AY56" i="13" a="1"/>
  <c r="AY56" i="13" s="1"/>
  <c r="BJ18" i="13" a="1"/>
  <c r="BJ18" i="13" s="1"/>
  <c r="AM16" i="13" a="1"/>
  <c r="AM16" i="13" s="1"/>
  <c r="J34" i="14" a="1"/>
  <c r="J34" i="14" s="1"/>
  <c r="J15" i="13" a="1"/>
  <c r="J15" i="13" s="1"/>
  <c r="P17" i="13" a="1"/>
  <c r="P17" i="13" s="1"/>
  <c r="AW13" i="13" a="1"/>
  <c r="AW13" i="13" s="1"/>
  <c r="AO16" i="13" a="1"/>
  <c r="AO16" i="13" s="1"/>
  <c r="K35" i="14" a="1"/>
  <c r="K35" i="14" s="1"/>
  <c r="BU17" i="14" a="1"/>
  <c r="BU17" i="14" s="1"/>
  <c r="P15" i="14" a="1"/>
  <c r="P15" i="14" s="1"/>
  <c r="I55" i="14" a="1"/>
  <c r="I55" i="14" s="1"/>
  <c r="AR15" i="13" a="1"/>
  <c r="AR15" i="13" s="1"/>
  <c r="BM53" i="13" a="1"/>
  <c r="BM53" i="13" s="1"/>
  <c r="AS18" i="14" a="1"/>
  <c r="AS18" i="14" s="1"/>
  <c r="W18" i="13" a="1"/>
  <c r="W18" i="13" s="1"/>
  <c r="AG42" i="14" a="1"/>
  <c r="AG42" i="14" s="1"/>
  <c r="AH53" i="13" a="1"/>
  <c r="AH53" i="13" s="1"/>
  <c r="AV36" i="13" a="1"/>
  <c r="AV36" i="13" s="1"/>
  <c r="CC36" i="14" a="1"/>
  <c r="CC36" i="14" s="1"/>
  <c r="CG17" i="13" a="1"/>
  <c r="CG17" i="13" s="1"/>
  <c r="AO15" i="14" a="1"/>
  <c r="AO15" i="14" s="1"/>
  <c r="BM42" i="11" a="1"/>
  <c r="BM42" i="11" s="1"/>
  <c r="BR16" i="11" a="1"/>
  <c r="BR16" i="11" s="1"/>
  <c r="BX40" i="12" a="1"/>
  <c r="BX40" i="12" s="1"/>
  <c r="AL49" i="12" a="1"/>
  <c r="AL49" i="12" s="1"/>
  <c r="BV42" i="11" a="1"/>
  <c r="BV42" i="11" s="1"/>
  <c r="AV54" i="12" a="1"/>
  <c r="AV54" i="12" s="1"/>
  <c r="L15" i="11" a="1"/>
  <c r="L15" i="11" s="1"/>
  <c r="CB47" i="12" a="1"/>
  <c r="CB47" i="12" s="1"/>
  <c r="AI56" i="12" a="1"/>
  <c r="AI56" i="12" s="1"/>
  <c r="S54" i="12" a="1"/>
  <c r="S54" i="12" s="1"/>
  <c r="O13" i="11" a="1"/>
  <c r="O13" i="11" s="1"/>
  <c r="AY18" i="11" a="1"/>
  <c r="AY18" i="11" s="1"/>
  <c r="AZ51" i="12" a="1"/>
  <c r="AZ51" i="12" s="1"/>
  <c r="CB45" i="12" a="1"/>
  <c r="CB45" i="12" s="1"/>
  <c r="BE13" i="11" a="1"/>
  <c r="BE13" i="11" s="1"/>
  <c r="AV40" i="11" a="1"/>
  <c r="AV40" i="11" s="1"/>
  <c r="BY53" i="12" a="1"/>
  <c r="BY53" i="12" s="1"/>
  <c r="BL38" i="12" a="1"/>
  <c r="BL38" i="12" s="1"/>
  <c r="BV46" i="11" a="1"/>
  <c r="BV46" i="11" s="1"/>
  <c r="AN52" i="12" a="1"/>
  <c r="AN52" i="12" s="1"/>
  <c r="AM18" i="11" a="1"/>
  <c r="AM18" i="11" s="1"/>
  <c r="AH40" i="12" a="1"/>
  <c r="AH40" i="12" s="1"/>
  <c r="AC18" i="12" a="1"/>
  <c r="AC18" i="12" s="1"/>
  <c r="BK15" i="12" a="1"/>
  <c r="BK15" i="12" s="1"/>
  <c r="BZ52" i="12" a="1"/>
  <c r="BZ52" i="12" s="1"/>
  <c r="E17" i="11" a="1"/>
  <c r="E17" i="11" s="1"/>
  <c r="AQ54" i="12" a="1"/>
  <c r="AQ54" i="12" s="1"/>
  <c r="BJ53" i="12" a="1"/>
  <c r="BJ53" i="12" s="1"/>
  <c r="AJ43" i="12" a="1"/>
  <c r="AJ43" i="12" s="1"/>
  <c r="BZ38" i="12" a="1"/>
  <c r="BZ38" i="12" s="1"/>
  <c r="O45" i="11" a="1"/>
  <c r="O45" i="11" s="1"/>
  <c r="X52" i="12" a="1"/>
  <c r="X52" i="12" s="1"/>
  <c r="BY39" i="12" a="1"/>
  <c r="BY39" i="12" s="1"/>
  <c r="BC11" i="11" a="1"/>
  <c r="BC11" i="11" s="1"/>
  <c r="AP18" i="11" a="1"/>
  <c r="AP18" i="11" s="1"/>
  <c r="AP37" i="12" a="1"/>
  <c r="AP37" i="12" s="1"/>
  <c r="V39" i="12" a="1"/>
  <c r="V39" i="12" s="1"/>
  <c r="BL11" i="12" a="1"/>
  <c r="BL11" i="12" s="1"/>
  <c r="BO42" i="11" a="1"/>
  <c r="BO42" i="11" s="1"/>
  <c r="AD45" i="11" a="1"/>
  <c r="AD45" i="11" s="1"/>
  <c r="AJ49" i="12" a="1"/>
  <c r="AJ49" i="12" s="1"/>
  <c r="H36" i="12" a="1"/>
  <c r="H36" i="12" s="1"/>
  <c r="AP33" i="12" a="1"/>
  <c r="AP33" i="12" s="1"/>
  <c r="BR47" i="12" a="1"/>
  <c r="BR47" i="12" s="1"/>
  <c r="Y40" i="12" a="1"/>
  <c r="Y40" i="12" s="1"/>
  <c r="AP39" i="12" a="1"/>
  <c r="AP39" i="12" s="1"/>
  <c r="BJ39" i="12" a="1"/>
  <c r="BJ39" i="12" s="1"/>
  <c r="J53" i="12" a="1"/>
  <c r="J53" i="12" s="1"/>
  <c r="AS11" i="11" a="1"/>
  <c r="AS11" i="11" s="1"/>
  <c r="T17" i="11" a="1"/>
  <c r="T17" i="11" s="1"/>
  <c r="T11" i="11" a="1"/>
  <c r="T11" i="11" s="1"/>
  <c r="AA16" i="11" a="1"/>
  <c r="AA16" i="11" s="1"/>
  <c r="BC44" i="12" a="1"/>
  <c r="BC44" i="12" s="1"/>
  <c r="AC51" i="12" a="1"/>
  <c r="AC51" i="12" s="1"/>
  <c r="Z52" i="12" a="1"/>
  <c r="Z52" i="12" s="1"/>
  <c r="AG17" i="12" a="1"/>
  <c r="AG17" i="12" s="1"/>
  <c r="BO16" i="12" a="1"/>
  <c r="BO16" i="12" s="1"/>
  <c r="BM16" i="11" a="1"/>
  <c r="BM16" i="11" s="1"/>
  <c r="J40" i="12" a="1"/>
  <c r="J40" i="12" s="1"/>
  <c r="AM33" i="12" a="1"/>
  <c r="AM33" i="12" s="1"/>
  <c r="BV16" i="12" a="1"/>
  <c r="BV16" i="12" s="1"/>
  <c r="BN16" i="12" a="1"/>
  <c r="BN16" i="12" s="1"/>
  <c r="BV17" i="12" a="1"/>
  <c r="BV17" i="12" s="1"/>
  <c r="AR56" i="12" a="1"/>
  <c r="AR56" i="12" s="1"/>
  <c r="CD56" i="12" a="1"/>
  <c r="CD56" i="12" s="1"/>
  <c r="Q13" i="12" a="1"/>
  <c r="Q13" i="12" s="1"/>
  <c r="AQ53" i="12" a="1"/>
  <c r="AQ53" i="12" s="1"/>
  <c r="BD42" i="11" a="1"/>
  <c r="BD42" i="11" s="1"/>
  <c r="CC46" i="11" a="1"/>
  <c r="CC46" i="11" s="1"/>
  <c r="AG15" i="11" a="1"/>
  <c r="AG15" i="11" s="1"/>
  <c r="BC38" i="12" a="1"/>
  <c r="BC38" i="12" s="1"/>
  <c r="BV11" i="11" a="1"/>
  <c r="BV11" i="11" s="1"/>
  <c r="BP46" i="11" a="1"/>
  <c r="BP46" i="11" s="1"/>
  <c r="AY52" i="12" a="1"/>
  <c r="AY52" i="12" s="1"/>
  <c r="AH41" i="12" a="1"/>
  <c r="AH41" i="12" s="1"/>
  <c r="O45" i="12" a="1"/>
  <c r="O45" i="12" s="1"/>
  <c r="BS46" i="11" a="1"/>
  <c r="BS46" i="11" s="1"/>
  <c r="I18" i="11" a="1"/>
  <c r="I18" i="11" s="1"/>
  <c r="BV53" i="12" a="1"/>
  <c r="BV53" i="12" s="1"/>
  <c r="K16" i="12" a="1"/>
  <c r="K16" i="12" s="1"/>
  <c r="Q17" i="12" a="1"/>
  <c r="Q17" i="12" s="1"/>
  <c r="AB49" i="12" a="1"/>
  <c r="AB49" i="12" s="1"/>
  <c r="H45" i="11" a="1"/>
  <c r="H45" i="11" s="1"/>
  <c r="AS55" i="12" a="1"/>
  <c r="AS55" i="12" s="1"/>
  <c r="V37" i="12" a="1"/>
  <c r="V37" i="12" s="1"/>
  <c r="AK51" i="12" a="1"/>
  <c r="AK51" i="12" s="1"/>
  <c r="AY42" i="11" a="1"/>
  <c r="AY42" i="11" s="1"/>
  <c r="Z11" i="12" a="1"/>
  <c r="Z11" i="12" s="1"/>
  <c r="R16" i="11" a="1"/>
  <c r="R16" i="11" s="1"/>
  <c r="AZ42" i="11" a="1"/>
  <c r="AZ42" i="11" s="1"/>
  <c r="BR15" i="12" a="1"/>
  <c r="BR15" i="12" s="1"/>
  <c r="AH13" i="11" a="1"/>
  <c r="AH13" i="11" s="1"/>
  <c r="BQ36" i="12" a="1"/>
  <c r="BQ36" i="12" s="1"/>
  <c r="BL40" i="11" a="1"/>
  <c r="BL40" i="11" s="1"/>
  <c r="O48" i="12" a="1"/>
  <c r="O48" i="12" s="1"/>
  <c r="AG55" i="12" a="1"/>
  <c r="AG55" i="12" s="1"/>
  <c r="T39" i="12" a="1"/>
  <c r="T39" i="12" s="1"/>
  <c r="AV39" i="12" a="1"/>
  <c r="AV39" i="12" s="1"/>
  <c r="Y18" i="12" a="1"/>
  <c r="Y18" i="12" s="1"/>
  <c r="AZ40" i="11" a="1"/>
  <c r="AZ40" i="11" s="1"/>
  <c r="BZ16" i="12" a="1"/>
  <c r="BZ16" i="12" s="1"/>
  <c r="S44" i="11" a="1"/>
  <c r="S44" i="11" s="1"/>
  <c r="AT57" i="12" a="1"/>
  <c r="AT57" i="12" s="1"/>
  <c r="S43" i="12" a="1"/>
  <c r="S43" i="12" s="1"/>
  <c r="AB13" i="11" a="1"/>
  <c r="AB13" i="11" s="1"/>
  <c r="AA34" i="12" a="1"/>
  <c r="AA34" i="12" s="1"/>
  <c r="U17" i="11" a="1"/>
  <c r="U17" i="11" s="1"/>
  <c r="AX46" i="11" a="1"/>
  <c r="AX46" i="11" s="1"/>
  <c r="AR11" i="11" a="1"/>
  <c r="AR11" i="11" s="1"/>
  <c r="AE18" i="11" a="1"/>
  <c r="AE18" i="11" s="1"/>
  <c r="G17" i="11" a="1"/>
  <c r="G17" i="11" s="1"/>
  <c r="L50" i="12" a="1"/>
  <c r="L50" i="12" s="1"/>
  <c r="AM48" i="12" a="1"/>
  <c r="AM48" i="12" s="1"/>
  <c r="V17" i="11" a="1"/>
  <c r="V17" i="11" s="1"/>
  <c r="BX42" i="12" a="1"/>
  <c r="BX42" i="12" s="1"/>
  <c r="AM55" i="12" a="1"/>
  <c r="AM55" i="12" s="1"/>
  <c r="CB33" i="12" a="1"/>
  <c r="CB33" i="12" s="1"/>
  <c r="K54" i="14" a="1"/>
  <c r="K54" i="14" s="1"/>
  <c r="E51" i="14" a="1"/>
  <c r="E51" i="14" s="1"/>
  <c r="AF40" i="14" a="1"/>
  <c r="AF40" i="14" s="1"/>
  <c r="BD55" i="14" a="1"/>
  <c r="BD55" i="14" s="1"/>
  <c r="AO43" i="14" a="1"/>
  <c r="AO43" i="14" s="1"/>
  <c r="BY13" i="13" a="1"/>
  <c r="BY13" i="13" s="1"/>
  <c r="S45" i="13" a="1"/>
  <c r="S45" i="13" s="1"/>
  <c r="AI35" i="13" a="1"/>
  <c r="AI35" i="13" s="1"/>
  <c r="BA51" i="13" a="1"/>
  <c r="BA51" i="13" s="1"/>
  <c r="G40" i="13" a="1"/>
  <c r="G40" i="13" s="1"/>
  <c r="G49" i="13" a="1"/>
  <c r="G49" i="13" s="1"/>
  <c r="BX53" i="13" a="1"/>
  <c r="BX53" i="13" s="1"/>
  <c r="Z46" i="13" a="1"/>
  <c r="Z46" i="13" s="1"/>
  <c r="AJ36" i="13" a="1"/>
  <c r="AJ36" i="13" s="1"/>
  <c r="BD13" i="13" a="1"/>
  <c r="BD13" i="13" s="1"/>
  <c r="BV34" i="14" a="1"/>
  <c r="BV34" i="14" s="1"/>
  <c r="BY55" i="14" a="1"/>
  <c r="BY55" i="14" s="1"/>
  <c r="J49" i="13" a="1"/>
  <c r="J49" i="13" s="1"/>
  <c r="AA17" i="14" a="1"/>
  <c r="AA17" i="14" s="1"/>
  <c r="BU42" i="14" a="1"/>
  <c r="BU42" i="14" s="1"/>
  <c r="X47" i="13" a="1"/>
  <c r="X47" i="13" s="1"/>
  <c r="BC42" i="14" a="1"/>
  <c r="BC42" i="14" s="1"/>
  <c r="BA11" i="14" a="1"/>
  <c r="BA11" i="14" s="1"/>
  <c r="F51" i="13" a="1"/>
  <c r="F51" i="13" s="1"/>
  <c r="AX13" i="14" a="1"/>
  <c r="AX13" i="14" s="1"/>
  <c r="V49" i="13" a="1"/>
  <c r="V49" i="13" s="1"/>
  <c r="BE55" i="14" a="1"/>
  <c r="BE55" i="14" s="1"/>
  <c r="BI45" i="13" a="1"/>
  <c r="BI45" i="13" s="1"/>
  <c r="AR18" i="13" a="1"/>
  <c r="AR18" i="13" s="1"/>
  <c r="J38" i="14" a="1"/>
  <c r="J38" i="14" s="1"/>
  <c r="W16" i="13" a="1"/>
  <c r="W16" i="13" s="1"/>
  <c r="BS57" i="13" a="1"/>
  <c r="BS57" i="13" s="1"/>
  <c r="AH43" i="14" a="1"/>
  <c r="AH43" i="14" s="1"/>
  <c r="F17" i="13" a="1"/>
  <c r="F17" i="13" s="1"/>
  <c r="AS36" i="13" a="1"/>
  <c r="AS36" i="13" s="1"/>
  <c r="BJ17" i="11" a="1"/>
  <c r="BJ17" i="11" s="1"/>
  <c r="CB47" i="11" a="1"/>
  <c r="CB47" i="11" s="1"/>
  <c r="CC43" i="12" a="1"/>
  <c r="CC43" i="12" s="1"/>
  <c r="M18" i="12" a="1"/>
  <c r="M18" i="12" s="1"/>
  <c r="CF39" i="12" a="1"/>
  <c r="CF39" i="12" s="1"/>
  <c r="AS57" i="12" a="1"/>
  <c r="AS57" i="12" s="1"/>
  <c r="BO11" i="11" a="1"/>
  <c r="BO11" i="11" s="1"/>
  <c r="BV36" i="12" a="1"/>
  <c r="BV36" i="12" s="1"/>
  <c r="AG53" i="12" a="1"/>
  <c r="AG53" i="12" s="1"/>
  <c r="AE37" i="12" a="1"/>
  <c r="AE37" i="12" s="1"/>
  <c r="AK15" i="12" a="1"/>
  <c r="AK15" i="12" s="1"/>
  <c r="AH11" i="11" a="1"/>
  <c r="AH11" i="11" s="1"/>
  <c r="G41" i="12" a="1"/>
  <c r="G41" i="12" s="1"/>
  <c r="AH18" i="12" a="1"/>
  <c r="AH18" i="12" s="1"/>
  <c r="AE48" i="12" a="1"/>
  <c r="AE48" i="12" s="1"/>
  <c r="O56" i="12" a="1"/>
  <c r="O56" i="12" s="1"/>
  <c r="Z36" i="12" a="1"/>
  <c r="Z36" i="12" s="1"/>
  <c r="BL45" i="12" a="1"/>
  <c r="BL45" i="12" s="1"/>
  <c r="AV11" i="12" a="1"/>
  <c r="AV11" i="12" s="1"/>
  <c r="X46" i="12" a="1"/>
  <c r="X46" i="12" s="1"/>
  <c r="AL56" i="12" a="1"/>
  <c r="AL56" i="12" s="1"/>
  <c r="AP56" i="12" a="1"/>
  <c r="AP56" i="12" s="1"/>
  <c r="BT34" i="12" a="1"/>
  <c r="BT34" i="12" s="1"/>
  <c r="BI13" i="11" a="1"/>
  <c r="BI13" i="11" s="1"/>
  <c r="G48" i="12" a="1"/>
  <c r="G48" i="12" s="1"/>
  <c r="BX44" i="11" a="1"/>
  <c r="BX44" i="11" s="1"/>
  <c r="Q16" i="11" a="1"/>
  <c r="Q16" i="11" s="1"/>
  <c r="BV45" i="12" a="1"/>
  <c r="BV45" i="12" s="1"/>
  <c r="AO13" i="12" a="1"/>
  <c r="AO13" i="12" s="1"/>
  <c r="AQ42" i="11" a="1"/>
  <c r="AQ42" i="11" s="1"/>
  <c r="AG16" i="11" a="1"/>
  <c r="AG16" i="11" s="1"/>
  <c r="AE13" i="12" a="1"/>
  <c r="AE13" i="12" s="1"/>
  <c r="BK42" i="12" a="1"/>
  <c r="BK42" i="12" s="1"/>
  <c r="P34" i="12" a="1"/>
  <c r="P34" i="12" s="1"/>
  <c r="N16" i="11" a="1"/>
  <c r="N16" i="11" s="1"/>
  <c r="AM56" i="12" a="1"/>
  <c r="AM56" i="12" s="1"/>
  <c r="AO40" i="12" a="1"/>
  <c r="AO40" i="12" s="1"/>
  <c r="BG51" i="12" a="1"/>
  <c r="BG51" i="12" s="1"/>
  <c r="G42" i="11" a="1"/>
  <c r="G42" i="11" s="1"/>
  <c r="BU45" i="11" a="1"/>
  <c r="BU45" i="11" s="1"/>
  <c r="AA40" i="12" a="1"/>
  <c r="AA40" i="12" s="1"/>
  <c r="CB55" i="12" a="1"/>
  <c r="CB55" i="12" s="1"/>
  <c r="BZ34" i="12" a="1"/>
  <c r="BZ34" i="12" s="1"/>
  <c r="AV57" i="12" a="1"/>
  <c r="AV57" i="12" s="1"/>
  <c r="V18" i="12" a="1"/>
  <c r="V18" i="12" s="1"/>
  <c r="BK54" i="12" a="1"/>
  <c r="BK54" i="12" s="1"/>
  <c r="H33" i="12" a="1"/>
  <c r="H33" i="12" s="1"/>
  <c r="AP46" i="11" a="1"/>
  <c r="AP46" i="11" s="1"/>
  <c r="BW38" i="12" a="1"/>
  <c r="BW38" i="12" s="1"/>
  <c r="BS15" i="11" a="1"/>
  <c r="BS15" i="11" s="1"/>
  <c r="T33" i="12" a="1"/>
  <c r="T33" i="12" s="1"/>
  <c r="BW54" i="12" a="1"/>
  <c r="BW54" i="12" s="1"/>
  <c r="AM45" i="12" a="1"/>
  <c r="AM45" i="12" s="1"/>
  <c r="AM46" i="12" a="1"/>
  <c r="AM46" i="12" s="1"/>
  <c r="X38" i="12" a="1"/>
  <c r="X38" i="12" s="1"/>
  <c r="AG41" i="14" a="1"/>
  <c r="AG41" i="14" s="1"/>
  <c r="AM53" i="14" a="1"/>
  <c r="AM53" i="14" s="1"/>
  <c r="BU44" i="14" a="1"/>
  <c r="BU44" i="14" s="1"/>
  <c r="AJ41" i="14" a="1"/>
  <c r="AJ41" i="14" s="1"/>
  <c r="BT17" i="14" a="1"/>
  <c r="BT17" i="14" s="1"/>
  <c r="BI46" i="14" a="1"/>
  <c r="BI46" i="14" s="1"/>
  <c r="BZ17" i="13" a="1"/>
  <c r="BZ17" i="13" s="1"/>
  <c r="BD49" i="13" a="1"/>
  <c r="BD49" i="13" s="1"/>
  <c r="AD36" i="13" a="1"/>
  <c r="AD36" i="13" s="1"/>
  <c r="AT42" i="13" a="1"/>
  <c r="AT42" i="13" s="1"/>
  <c r="CA13" i="13" a="1"/>
  <c r="CA13" i="13" s="1"/>
  <c r="N53" i="13" a="1"/>
  <c r="N53" i="13" s="1"/>
  <c r="AD46" i="13" a="1"/>
  <c r="AD46" i="13" s="1"/>
  <c r="BV13" i="13" a="1"/>
  <c r="BV13" i="13" s="1"/>
  <c r="AV50" i="13" a="1"/>
  <c r="AV50" i="13" s="1"/>
  <c r="CF36" i="13" a="1"/>
  <c r="CF36" i="13" s="1"/>
  <c r="AA52" i="13" a="1"/>
  <c r="AA52" i="13" s="1"/>
  <c r="BN18" i="14" a="1"/>
  <c r="BN18" i="14" s="1"/>
  <c r="BI49" i="13" a="1"/>
  <c r="BI49" i="13" s="1"/>
  <c r="G35" i="14" a="1"/>
  <c r="G35" i="14" s="1"/>
  <c r="X39" i="13" a="1"/>
  <c r="X39" i="13" s="1"/>
  <c r="BK43" i="14" a="1"/>
  <c r="BK43" i="14" s="1"/>
  <c r="AN36" i="13" a="1"/>
  <c r="AN36" i="13" s="1"/>
  <c r="CE17" i="14" a="1"/>
  <c r="CE17" i="14" s="1"/>
  <c r="AA55" i="14" a="1"/>
  <c r="AA55" i="14" s="1"/>
  <c r="AV18" i="13" a="1"/>
  <c r="AV18" i="13" s="1"/>
  <c r="AY52" i="13" a="1"/>
  <c r="AY52" i="13" s="1"/>
  <c r="N46" i="13" a="1"/>
  <c r="N46" i="13" s="1"/>
  <c r="K43" i="14" a="1"/>
  <c r="K43" i="14" s="1"/>
  <c r="BF16" i="13" a="1"/>
  <c r="BF16" i="13" s="1"/>
  <c r="BG56" i="13" a="1"/>
  <c r="BG56" i="13" s="1"/>
  <c r="AB53" i="13" a="1"/>
  <c r="AB53" i="13" s="1"/>
  <c r="BA17" i="13" a="1"/>
  <c r="BA17" i="13" s="1"/>
  <c r="BA18" i="14" a="1"/>
  <c r="BA18" i="14" s="1"/>
  <c r="BC16" i="13" a="1"/>
  <c r="BC16" i="13" s="1"/>
  <c r="BY44" i="11" a="1"/>
  <c r="BY44" i="11" s="1"/>
  <c r="BY18" i="11" a="1"/>
  <c r="BY18" i="11" s="1"/>
  <c r="BC47" i="12" a="1"/>
  <c r="BC47" i="12" s="1"/>
  <c r="E42" i="11" a="1"/>
  <c r="E42" i="11" s="1"/>
  <c r="CA37" i="12" a="1"/>
  <c r="CA37" i="12" s="1"/>
  <c r="AO56" i="12" a="1"/>
  <c r="AO56" i="12" s="1"/>
  <c r="BN54" i="12" a="1"/>
  <c r="BN54" i="12" s="1"/>
  <c r="BW48" i="12" a="1"/>
  <c r="BW48" i="12" s="1"/>
  <c r="AE11" i="12" a="1"/>
  <c r="AE11" i="12" s="1"/>
  <c r="BG45" i="12" a="1"/>
  <c r="BG45" i="12" s="1"/>
  <c r="BF11" i="12" a="1"/>
  <c r="BF11" i="12" s="1"/>
  <c r="S15" i="11" a="1"/>
  <c r="S15" i="11" s="1"/>
  <c r="CH49" i="12" a="1"/>
  <c r="CH49" i="12" s="1"/>
  <c r="BF49" i="12" a="1"/>
  <c r="BF49" i="12" s="1"/>
  <c r="BN13" i="11" a="1"/>
  <c r="BN13" i="11" s="1"/>
  <c r="AW47" i="11" a="1"/>
  <c r="AW47" i="11" s="1"/>
  <c r="BO57" i="12" a="1"/>
  <c r="BO57" i="12" s="1"/>
  <c r="H17" i="11" a="1"/>
  <c r="H17" i="11" s="1"/>
  <c r="M51" i="12" a="1"/>
  <c r="M51" i="12" s="1"/>
  <c r="BH17" i="11" a="1"/>
  <c r="BH17" i="11" s="1"/>
  <c r="BT56" i="12" a="1"/>
  <c r="BT56" i="12" s="1"/>
  <c r="BA49" i="12" a="1"/>
  <c r="BA49" i="12" s="1"/>
  <c r="M17" i="11" a="1"/>
  <c r="M17" i="11" s="1"/>
  <c r="AJ51" i="12" a="1"/>
  <c r="AJ51" i="12" s="1"/>
  <c r="AK13" i="12" a="1"/>
  <c r="AK13" i="12" s="1"/>
  <c r="AE17" i="11" a="1"/>
  <c r="AE17" i="11" s="1"/>
  <c r="BJ16" i="11" a="1"/>
  <c r="BJ16" i="11" s="1"/>
  <c r="AN36" i="12" a="1"/>
  <c r="AN36" i="12" s="1"/>
  <c r="U17" i="12" a="1"/>
  <c r="U17" i="12" s="1"/>
  <c r="Y36" i="12" a="1"/>
  <c r="Y36" i="12" s="1"/>
  <c r="AH35" i="12" a="1"/>
  <c r="AH35" i="12" s="1"/>
  <c r="J41" i="12" a="1"/>
  <c r="J41" i="12" s="1"/>
  <c r="CB11" i="11" a="1"/>
  <c r="CB11" i="11" s="1"/>
  <c r="P46" i="11" a="1"/>
  <c r="P46" i="11" s="1"/>
  <c r="AL51" i="12" a="1"/>
  <c r="AL51" i="12" s="1"/>
  <c r="G42" i="12" a="1"/>
  <c r="G42" i="12" s="1"/>
  <c r="BM11" i="12" a="1"/>
  <c r="BM11" i="12" s="1"/>
  <c r="BC36" i="12" a="1"/>
  <c r="BC36" i="12" s="1"/>
  <c r="M50" i="12" a="1"/>
  <c r="M50" i="12" s="1"/>
  <c r="AB45" i="12" a="1"/>
  <c r="AB45" i="12" s="1"/>
  <c r="AZ42" i="12" a="1"/>
  <c r="AZ42" i="12" s="1"/>
  <c r="CB46" i="12" a="1"/>
  <c r="CB46" i="12" s="1"/>
  <c r="G47" i="12" a="1"/>
  <c r="G47" i="12" s="1"/>
  <c r="BG38" i="12" a="1"/>
  <c r="BG38" i="12" s="1"/>
  <c r="BI13" i="12" a="1"/>
  <c r="BI13" i="12" s="1"/>
  <c r="BQ47" i="11" a="1"/>
  <c r="BQ47" i="11" s="1"/>
  <c r="N54" i="12" a="1"/>
  <c r="N54" i="12" s="1"/>
  <c r="O43" i="12" a="1"/>
  <c r="O43" i="12" s="1"/>
  <c r="AT18" i="12" a="1"/>
  <c r="AT18" i="12" s="1"/>
  <c r="AO11" i="11" a="1"/>
  <c r="AO11" i="11" s="1"/>
  <c r="AR16" i="12" a="1"/>
  <c r="AR16" i="12" s="1"/>
  <c r="BN45" i="12" a="1"/>
  <c r="BN45" i="12" s="1"/>
  <c r="AC57" i="12" a="1"/>
  <c r="AC57" i="12" s="1"/>
  <c r="U15" i="12" a="1"/>
  <c r="U15" i="12" s="1"/>
  <c r="E16" i="12" a="1"/>
  <c r="E16" i="12" s="1"/>
  <c r="V45" i="12" a="1"/>
  <c r="V45" i="12" s="1"/>
  <c r="BV13" i="11" a="1"/>
  <c r="BV13" i="11" s="1"/>
  <c r="CF56" i="12" a="1"/>
  <c r="CF56" i="12" s="1"/>
  <c r="S48" i="12" a="1"/>
  <c r="S48" i="12" s="1"/>
  <c r="BZ36" i="12" a="1"/>
  <c r="BZ36" i="12" s="1"/>
  <c r="BP38" i="12" a="1"/>
  <c r="BP38" i="12" s="1"/>
  <c r="AA48" i="12" a="1"/>
  <c r="AA48" i="12" s="1"/>
  <c r="BP16" i="11" a="1"/>
  <c r="BP16" i="11" s="1"/>
  <c r="AO51" i="12" a="1"/>
  <c r="AO51" i="12" s="1"/>
  <c r="BQ45" i="12" a="1"/>
  <c r="BQ45" i="12" s="1"/>
  <c r="CH44" i="11" a="1"/>
  <c r="CH44" i="11" s="1"/>
  <c r="BU37" i="12" a="1"/>
  <c r="BU37" i="12" s="1"/>
  <c r="E47" i="12" a="1"/>
  <c r="E47" i="12" s="1"/>
  <c r="BS38" i="12" a="1"/>
  <c r="BS38" i="12" s="1"/>
  <c r="BI38" i="12" a="1"/>
  <c r="BI38" i="12" s="1"/>
  <c r="W41" i="12" a="1"/>
  <c r="W41" i="12" s="1"/>
  <c r="AE42" i="12" a="1"/>
  <c r="AE42" i="12" s="1"/>
  <c r="AP44" i="12" a="1"/>
  <c r="AP44" i="12" s="1"/>
  <c r="I34" i="12" a="1"/>
  <c r="I34" i="12" s="1"/>
  <c r="BE46" i="12" a="1"/>
  <c r="BE46" i="12" s="1"/>
  <c r="BW41" i="12" a="1"/>
  <c r="BW41" i="12" s="1"/>
  <c r="BF39" i="12" a="1"/>
  <c r="BF39" i="12" s="1"/>
  <c r="AH13" i="12" a="1"/>
  <c r="AH13" i="12" s="1"/>
  <c r="AZ36" i="12" a="1"/>
  <c r="AZ36" i="12" s="1"/>
  <c r="AY56" i="12" a="1"/>
  <c r="AY56" i="12" s="1"/>
  <c r="BM46" i="12" a="1"/>
  <c r="BM46" i="12" s="1"/>
  <c r="T15" i="11" a="1"/>
  <c r="T15" i="11" s="1"/>
  <c r="K18" i="11" a="1"/>
  <c r="K18" i="11" s="1"/>
  <c r="AL53" i="12" a="1"/>
  <c r="AL53" i="12" s="1"/>
  <c r="BN42" i="12" a="1"/>
  <c r="BN42" i="12" s="1"/>
  <c r="BL13" i="11" a="1"/>
  <c r="BL13" i="11" s="1"/>
  <c r="BD15" i="12" a="1"/>
  <c r="BD15" i="12" s="1"/>
  <c r="CA49" i="12" a="1"/>
  <c r="CA49" i="12" s="1"/>
  <c r="AD56" i="12" a="1"/>
  <c r="AD56" i="12" s="1"/>
  <c r="AX41" i="12" a="1"/>
  <c r="AX41" i="12" s="1"/>
  <c r="CG16" i="12" a="1"/>
  <c r="CG16" i="12" s="1"/>
  <c r="AP43" i="12" a="1"/>
  <c r="AP43" i="12" s="1"/>
  <c r="X36" i="12" a="1"/>
  <c r="X36" i="12" s="1"/>
  <c r="BA35" i="12" a="1"/>
  <c r="BA35" i="12" s="1"/>
  <c r="BF16" i="12" a="1"/>
  <c r="BF16" i="12" s="1"/>
  <c r="AO36" i="12" a="1"/>
  <c r="AO36" i="12" s="1"/>
  <c r="BE39" i="12" a="1"/>
  <c r="BE39" i="12" s="1"/>
  <c r="BE16" i="12" a="1"/>
  <c r="BE16" i="12" s="1"/>
  <c r="X34" i="12" a="1"/>
  <c r="X34" i="12" s="1"/>
  <c r="CF45" i="12" a="1"/>
  <c r="CF45" i="12" s="1"/>
  <c r="K37" i="12" a="1"/>
  <c r="K37" i="12" s="1"/>
  <c r="BA46" i="11" a="1"/>
  <c r="BA46" i="11" s="1"/>
  <c r="BU34" i="12" a="1"/>
  <c r="BU34" i="12" s="1"/>
  <c r="BJ40" i="12" a="1"/>
  <c r="BJ40" i="12" s="1"/>
  <c r="AE52" i="12" a="1"/>
  <c r="AE52" i="12" s="1"/>
  <c r="BK40" i="12" a="1"/>
  <c r="BK40" i="12" s="1"/>
  <c r="J50" i="12" a="1"/>
  <c r="J50" i="12" s="1"/>
  <c r="Y45" i="12" a="1"/>
  <c r="Y45" i="12" s="1"/>
  <c r="BC50" i="12" a="1"/>
  <c r="BC50" i="12" s="1"/>
  <c r="CF47" i="11" a="1"/>
  <c r="CF47" i="11" s="1"/>
  <c r="BD41" i="13" a="1"/>
  <c r="BD41" i="13" s="1"/>
  <c r="BA39" i="13" a="1"/>
  <c r="BA39" i="13" s="1"/>
  <c r="CF40" i="14" a="1"/>
  <c r="CF40" i="14" s="1"/>
  <c r="Z42" i="14" a="1"/>
  <c r="Z42" i="14" s="1"/>
  <c r="BI11" i="13" a="1"/>
  <c r="BI11" i="13" s="1"/>
  <c r="BV45" i="13" a="1"/>
  <c r="BV45" i="13" s="1"/>
  <c r="AG50" i="13" a="1"/>
  <c r="AG50" i="13" s="1"/>
  <c r="BB57" i="13" a="1"/>
  <c r="BB57" i="13" s="1"/>
  <c r="U55" i="13" a="1"/>
  <c r="U55" i="13" s="1"/>
  <c r="AI43" i="13" a="1"/>
  <c r="AI43" i="13" s="1"/>
  <c r="AU13" i="13" a="1"/>
  <c r="AU13" i="13" s="1"/>
  <c r="T45" i="14" a="1"/>
  <c r="T45" i="14" s="1"/>
  <c r="AL16" i="13" a="1"/>
  <c r="AL16" i="13" s="1"/>
  <c r="AY42" i="14" a="1"/>
  <c r="AY42" i="14" s="1"/>
  <c r="BR42" i="14" a="1"/>
  <c r="BR42" i="14" s="1"/>
  <c r="CD36" i="13" a="1"/>
  <c r="CD36" i="13" s="1"/>
  <c r="BS56" i="13" a="1"/>
  <c r="BS56" i="13" s="1"/>
  <c r="BB45" i="13" a="1"/>
  <c r="BB45" i="13" s="1"/>
  <c r="AX13" i="13" a="1"/>
  <c r="AX13" i="13" s="1"/>
  <c r="AS16" i="14" a="1"/>
  <c r="AS16" i="14" s="1"/>
  <c r="T49" i="13" a="1"/>
  <c r="T49" i="13" s="1"/>
  <c r="BD17" i="13" a="1"/>
  <c r="BD17" i="13" s="1"/>
  <c r="R35" i="13" a="1"/>
  <c r="R35" i="13" s="1"/>
  <c r="BJ33" i="13" a="1"/>
  <c r="BJ33" i="13" s="1"/>
  <c r="CC17" i="13" a="1"/>
  <c r="CC17" i="13" s="1"/>
  <c r="AQ42" i="14" a="1"/>
  <c r="AQ42" i="14" s="1"/>
  <c r="BZ56" i="13" a="1"/>
  <c r="BZ56" i="13" s="1"/>
  <c r="V15" i="13" a="1"/>
  <c r="V15" i="13" s="1"/>
  <c r="S35" i="14" a="1"/>
  <c r="S35" i="14" s="1"/>
  <c r="BI18" i="13" a="1"/>
  <c r="BI18" i="13" s="1"/>
  <c r="AP38" i="14" a="1"/>
  <c r="AP38" i="14" s="1"/>
  <c r="K34" i="14" a="1"/>
  <c r="K34" i="14" s="1"/>
  <c r="CH18" i="13" a="1"/>
  <c r="CH18" i="13" s="1"/>
  <c r="AU17" i="14" a="1"/>
  <c r="AU17" i="14" s="1"/>
  <c r="K33" i="13" a="1"/>
  <c r="K33" i="13" s="1"/>
  <c r="AE40" i="12" a="1"/>
  <c r="AE40" i="12" s="1"/>
  <c r="H35" i="12" a="1"/>
  <c r="H35" i="12" s="1"/>
  <c r="BN41" i="12" a="1"/>
  <c r="BN41" i="12" s="1"/>
  <c r="BQ51" i="12" a="1"/>
  <c r="BQ51" i="12" s="1"/>
  <c r="BR16" i="12" a="1"/>
  <c r="BR16" i="12" s="1"/>
  <c r="AW13" i="12" a="1"/>
  <c r="AW13" i="12" s="1"/>
  <c r="BH47" i="11" a="1"/>
  <c r="BH47" i="11" s="1"/>
  <c r="BW47" i="12" a="1"/>
  <c r="BW47" i="12" s="1"/>
  <c r="Z17" i="11" a="1"/>
  <c r="Z17" i="11" s="1"/>
  <c r="BG41" i="12" a="1"/>
  <c r="BG41" i="12" s="1"/>
  <c r="G54" i="12" a="1"/>
  <c r="G54" i="12" s="1"/>
  <c r="M40" i="11" a="1"/>
  <c r="M40" i="11" s="1"/>
  <c r="BL18" i="11" a="1"/>
  <c r="BL18" i="11" s="1"/>
  <c r="AY53" i="12" a="1"/>
  <c r="AY53" i="12" s="1"/>
  <c r="AU44" i="11" a="1"/>
  <c r="AU44" i="11" s="1"/>
  <c r="BO38" i="12" a="1"/>
  <c r="BO38" i="12" s="1"/>
  <c r="BI18" i="11" a="1"/>
  <c r="BI18" i="11" s="1"/>
  <c r="M45" i="12" a="1"/>
  <c r="M45" i="12" s="1"/>
  <c r="BM43" i="12" a="1"/>
  <c r="BM43" i="12" s="1"/>
  <c r="AM13" i="12" a="1"/>
  <c r="AM13" i="12" s="1"/>
  <c r="BG18" i="11" a="1"/>
  <c r="BG18" i="11" s="1"/>
  <c r="AT47" i="11" a="1"/>
  <c r="AT47" i="11" s="1"/>
  <c r="AL47" i="12" a="1"/>
  <c r="AL47" i="12" s="1"/>
  <c r="AN46" i="12" a="1"/>
  <c r="AN46" i="12" s="1"/>
  <c r="AK37" i="12" a="1"/>
  <c r="AK37" i="12" s="1"/>
  <c r="CD39" i="12" a="1"/>
  <c r="CD39" i="12" s="1"/>
  <c r="CG47" i="11" a="1"/>
  <c r="CG47" i="11" s="1"/>
  <c r="H53" i="12" a="1"/>
  <c r="H53" i="12" s="1"/>
  <c r="AN39" i="12" a="1"/>
  <c r="AN39" i="12" s="1"/>
  <c r="AZ16" i="12" a="1"/>
  <c r="AZ16" i="12" s="1"/>
  <c r="BU18" i="11" a="1"/>
  <c r="BU18" i="11" s="1"/>
  <c r="BS44" i="12" a="1"/>
  <c r="BS44" i="12" s="1"/>
  <c r="AG46" i="11" a="1"/>
  <c r="AG46" i="11" s="1"/>
  <c r="BK13" i="12" a="1"/>
  <c r="BK13" i="12" s="1"/>
  <c r="O51" i="12" a="1"/>
  <c r="O51" i="12" s="1"/>
  <c r="AK40" i="12" a="1"/>
  <c r="AK40" i="12" s="1"/>
  <c r="AB11" i="12" a="1"/>
  <c r="AB11" i="12" s="1"/>
  <c r="AR33" i="12" a="1"/>
  <c r="AR33" i="12" s="1"/>
  <c r="BO18" i="12" a="1"/>
  <c r="BO18" i="12" s="1"/>
  <c r="AG33" i="12" a="1"/>
  <c r="AG33" i="12" s="1"/>
  <c r="AB33" i="12" a="1"/>
  <c r="AB33" i="12" s="1"/>
  <c r="AV13" i="11" a="1"/>
  <c r="AV13" i="11" s="1"/>
  <c r="BI16" i="12" a="1"/>
  <c r="BI16" i="12" s="1"/>
  <c r="R44" i="12" a="1"/>
  <c r="R44" i="12" s="1"/>
  <c r="T42" i="12" a="1"/>
  <c r="T42" i="12" s="1"/>
  <c r="R47" i="11" a="1"/>
  <c r="R47" i="11" s="1"/>
  <c r="BK56" i="12" a="1"/>
  <c r="BK56" i="12" s="1"/>
  <c r="AX47" i="12" a="1"/>
  <c r="AX47" i="12" s="1"/>
  <c r="N37" i="12" a="1"/>
  <c r="N37" i="12" s="1"/>
  <c r="AU45" i="11" a="1"/>
  <c r="AU45" i="11" s="1"/>
  <c r="Z44" i="11" a="1"/>
  <c r="Z44" i="11" s="1"/>
  <c r="CE40" i="11" a="1"/>
  <c r="CE40" i="11" s="1"/>
  <c r="P40" i="12" a="1"/>
  <c r="P40" i="12" s="1"/>
  <c r="CF43" i="12" a="1"/>
  <c r="CF43" i="12" s="1"/>
  <c r="AN49" i="12" a="1"/>
  <c r="AN49" i="12" s="1"/>
  <c r="L15" i="12" a="1"/>
  <c r="L15" i="12" s="1"/>
  <c r="BH40" i="12" a="1"/>
  <c r="BH40" i="12" s="1"/>
  <c r="Y55" i="12" a="1"/>
  <c r="Y55" i="12" s="1"/>
  <c r="AM51" i="12" a="1"/>
  <c r="AM51" i="12" s="1"/>
  <c r="AT39" i="12" a="1"/>
  <c r="AT39" i="12" s="1"/>
  <c r="BP33" i="12" a="1"/>
  <c r="BP33" i="12" s="1"/>
  <c r="AJ36" i="12" a="1"/>
  <c r="AJ36" i="12" s="1"/>
  <c r="AO45" i="11" a="1"/>
  <c r="AO45" i="11" s="1"/>
  <c r="G46" i="12" a="1"/>
  <c r="G46" i="12" s="1"/>
  <c r="BF47" i="11" a="1"/>
  <c r="BF47" i="11" s="1"/>
  <c r="BD45" i="12" a="1"/>
  <c r="BD45" i="12" s="1"/>
  <c r="BO45" i="12" a="1"/>
  <c r="BO45" i="12" s="1"/>
  <c r="BQ41" i="12" a="1"/>
  <c r="BQ41" i="12" s="1"/>
  <c r="BV13" i="12" a="1"/>
  <c r="BV13" i="12" s="1"/>
  <c r="BB55" i="12" a="1"/>
  <c r="BB55" i="12" s="1"/>
  <c r="BT45" i="12" a="1"/>
  <c r="BT45" i="12" s="1"/>
  <c r="BH48" i="12" a="1"/>
  <c r="BH48" i="12" s="1"/>
  <c r="AX44" i="12" a="1"/>
  <c r="AX44" i="12" s="1"/>
  <c r="AL16" i="12" a="1"/>
  <c r="AL16" i="12" s="1"/>
  <c r="L49" i="12" a="1"/>
  <c r="L49" i="12" s="1"/>
  <c r="BA46" i="12" a="1"/>
  <c r="BA46" i="12" s="1"/>
  <c r="BJ33" i="12" a="1"/>
  <c r="BJ33" i="12" s="1"/>
  <c r="V13" i="12" a="1"/>
  <c r="V13" i="12" s="1"/>
  <c r="CC42" i="12" a="1"/>
  <c r="CC42" i="12" s="1"/>
  <c r="AQ45" i="12" a="1"/>
  <c r="AQ45" i="12" s="1"/>
  <c r="BE57" i="12" a="1"/>
  <c r="BE57" i="12" s="1"/>
  <c r="AB38" i="12" a="1"/>
  <c r="AB38" i="12" s="1"/>
  <c r="AQ47" i="11" a="1"/>
  <c r="AQ47" i="11" s="1"/>
  <c r="S51" i="12" a="1"/>
  <c r="S51" i="12" s="1"/>
  <c r="H13" i="11" a="1"/>
  <c r="H13" i="11" s="1"/>
  <c r="AC15" i="12" a="1"/>
  <c r="AC15" i="12" s="1"/>
  <c r="I44" i="11" a="1"/>
  <c r="I44" i="11" s="1"/>
  <c r="R17" i="11" a="1"/>
  <c r="R17" i="11" s="1"/>
  <c r="AU41" i="12" a="1"/>
  <c r="AU41" i="12" s="1"/>
  <c r="AL46" i="11" a="1"/>
  <c r="AL46" i="11" s="1"/>
  <c r="F33" i="12" a="1"/>
  <c r="F33" i="12" s="1"/>
  <c r="AT15" i="12" a="1"/>
  <c r="AT15" i="12" s="1"/>
  <c r="CC17" i="11" a="1"/>
  <c r="CC17" i="11" s="1"/>
  <c r="BP54" i="12" a="1"/>
  <c r="BP54" i="12" s="1"/>
  <c r="BN43" i="12" a="1"/>
  <c r="BN43" i="12" s="1"/>
  <c r="I52" i="12" a="1"/>
  <c r="I52" i="12" s="1"/>
  <c r="CB35" i="12" a="1"/>
  <c r="CB35" i="12" s="1"/>
  <c r="Z45" i="12" a="1"/>
  <c r="Z45" i="12" s="1"/>
  <c r="BH52" i="12" a="1"/>
  <c r="BH52" i="12" s="1"/>
  <c r="AC56" i="12" a="1"/>
  <c r="AC56" i="12" s="1"/>
  <c r="R43" i="12" a="1"/>
  <c r="R43" i="12" s="1"/>
  <c r="BZ42" i="12" a="1"/>
  <c r="BZ42" i="12" s="1"/>
  <c r="M38" i="12" a="1"/>
  <c r="M38" i="12" s="1"/>
  <c r="BF46" i="11" a="1"/>
  <c r="BF46" i="11" s="1"/>
  <c r="BE44" i="11" a="1"/>
  <c r="BE44" i="11" s="1"/>
  <c r="AG56" i="12" a="1"/>
  <c r="AG56" i="12" s="1"/>
  <c r="BK16" i="11" a="1"/>
  <c r="BK16" i="11" s="1"/>
  <c r="X53" i="13" a="1"/>
  <c r="X53" i="13" s="1"/>
  <c r="CB55" i="13" a="1"/>
  <c r="CB55" i="13" s="1"/>
  <c r="AI11" i="13" a="1"/>
  <c r="AI11" i="13" s="1"/>
  <c r="AD57" i="14" a="1"/>
  <c r="AD57" i="14" s="1"/>
  <c r="S18" i="13" a="1"/>
  <c r="S18" i="13" s="1"/>
  <c r="P41" i="13" a="1"/>
  <c r="P41" i="13" s="1"/>
  <c r="G48" i="13" a="1"/>
  <c r="G48" i="13" s="1"/>
  <c r="BE43" i="13" a="1"/>
  <c r="BE43" i="13" s="1"/>
  <c r="BE54" i="14" a="1"/>
  <c r="BE54" i="14" s="1"/>
  <c r="BL36" i="14" a="1"/>
  <c r="BL36" i="14" s="1"/>
  <c r="Z13" i="13" a="1"/>
  <c r="Z13" i="13" s="1"/>
  <c r="AR42" i="14" a="1"/>
  <c r="AR42" i="14" s="1"/>
  <c r="BR34" i="14" a="1"/>
  <c r="BR34" i="14" s="1"/>
  <c r="BF43" i="14" a="1"/>
  <c r="BF43" i="14" s="1"/>
  <c r="AH46" i="14" a="1"/>
  <c r="AH46" i="14" s="1"/>
  <c r="BZ57" i="13" a="1"/>
  <c r="BZ57" i="13" s="1"/>
  <c r="BT36" i="13" a="1"/>
  <c r="BT36" i="13" s="1"/>
  <c r="CE53" i="13" a="1"/>
  <c r="CE53" i="13" s="1"/>
  <c r="AD17" i="13" a="1"/>
  <c r="AD17" i="13" s="1"/>
  <c r="AM17" i="13" a="1"/>
  <c r="AM17" i="13" s="1"/>
  <c r="CG42" i="14" a="1"/>
  <c r="CG42" i="14" s="1"/>
  <c r="CE34" i="14" a="1"/>
  <c r="CE34" i="14" s="1"/>
  <c r="BL39" i="13" a="1"/>
  <c r="BL39" i="13" s="1"/>
  <c r="T39" i="13" a="1"/>
  <c r="T39" i="13" s="1"/>
  <c r="BR16" i="13" a="1"/>
  <c r="BR16" i="13" s="1"/>
  <c r="AL43" i="14" a="1"/>
  <c r="AL43" i="14" s="1"/>
  <c r="L36" i="13" a="1"/>
  <c r="L36" i="13" s="1"/>
  <c r="BM18" i="13" a="1"/>
  <c r="BM18" i="13" s="1"/>
  <c r="AN44" i="14" a="1"/>
  <c r="AN44" i="14" s="1"/>
  <c r="AB17" i="13" a="1"/>
  <c r="AB17" i="13" s="1"/>
  <c r="AL15" i="14" a="1"/>
  <c r="AL15" i="14" s="1"/>
  <c r="AY51" i="13" a="1"/>
  <c r="AY51" i="13" s="1"/>
  <c r="BB36" i="13" a="1"/>
  <c r="BB36" i="13" s="1"/>
  <c r="AR13" i="14" a="1"/>
  <c r="AR13" i="14" s="1"/>
  <c r="CF34" i="13" a="1"/>
  <c r="CF34" i="13" s="1"/>
  <c r="O15" i="11" a="1"/>
  <c r="O15" i="11" s="1"/>
  <c r="CD47" i="11" a="1"/>
  <c r="CD47" i="11" s="1"/>
  <c r="AA44" i="12" a="1"/>
  <c r="AA44" i="12" s="1"/>
  <c r="BS33" i="12" a="1"/>
  <c r="BS33" i="12" s="1"/>
  <c r="AH46" i="11" a="1"/>
  <c r="AH46" i="11" s="1"/>
  <c r="BX50" i="12" a="1"/>
  <c r="BX50" i="12" s="1"/>
  <c r="N47" i="11" a="1"/>
  <c r="N47" i="11" s="1"/>
  <c r="BX35" i="12" a="1"/>
  <c r="BX35" i="12" s="1"/>
  <c r="CH42" i="12" a="1"/>
  <c r="CH42" i="12" s="1"/>
  <c r="BU13" i="12" a="1"/>
  <c r="BU13" i="12" s="1"/>
  <c r="BR13" i="12" a="1"/>
  <c r="BR13" i="12" s="1"/>
  <c r="BX13" i="11" a="1"/>
  <c r="BX13" i="11" s="1"/>
  <c r="AM57" i="12" a="1"/>
  <c r="AM57" i="12" s="1"/>
  <c r="AE49" i="12" a="1"/>
  <c r="AE49" i="12" s="1"/>
  <c r="Q16" i="12" a="1"/>
  <c r="Q16" i="12" s="1"/>
  <c r="BF35" i="12" a="1"/>
  <c r="BF35" i="12" s="1"/>
  <c r="AV33" i="12" a="1"/>
  <c r="AV33" i="12" s="1"/>
  <c r="CH36" i="12" a="1"/>
  <c r="CH36" i="12" s="1"/>
  <c r="AW33" i="12" a="1"/>
  <c r="AW33" i="12" s="1"/>
  <c r="CE18" i="12" a="1"/>
  <c r="CE18" i="12" s="1"/>
  <c r="BV40" i="11" a="1"/>
  <c r="BV40" i="11" s="1"/>
  <c r="W49" i="12" a="1"/>
  <c r="W49" i="12" s="1"/>
  <c r="BJ36" i="12" a="1"/>
  <c r="BJ36" i="12" s="1"/>
  <c r="BE45" i="12" a="1"/>
  <c r="BE45" i="12" s="1"/>
  <c r="AS46" i="11" a="1"/>
  <c r="AS46" i="11" s="1"/>
  <c r="CG13" i="11" a="1"/>
  <c r="CG13" i="11" s="1"/>
  <c r="M40" i="14" a="1"/>
  <c r="M40" i="14" s="1"/>
  <c r="P35" i="13" a="1"/>
  <c r="P35" i="13" s="1"/>
  <c r="E48" i="13" a="1"/>
  <c r="E48" i="13" s="1"/>
  <c r="BO42" i="14" a="1"/>
  <c r="BO42" i="14" s="1"/>
  <c r="CE43" i="13" a="1"/>
  <c r="CE43" i="13" s="1"/>
  <c r="J43" i="13" a="1"/>
  <c r="J43" i="13" s="1"/>
  <c r="BT34" i="13" a="1"/>
  <c r="BT34" i="13" s="1"/>
  <c r="CH46" i="14" a="1"/>
  <c r="CH46" i="14" s="1"/>
  <c r="CH15" i="14" a="1"/>
  <c r="CH15" i="14" s="1"/>
  <c r="AJ35" i="13" a="1"/>
  <c r="AJ35" i="13" s="1"/>
  <c r="X16" i="14" a="1"/>
  <c r="X16" i="14" s="1"/>
  <c r="BZ38" i="13" a="1"/>
  <c r="BZ38" i="13" s="1"/>
  <c r="BC56" i="13" a="1"/>
  <c r="BC56" i="13" s="1"/>
  <c r="BG38" i="14" a="1"/>
  <c r="BG38" i="14" s="1"/>
  <c r="BX36" i="13" a="1"/>
  <c r="BX36" i="13" s="1"/>
  <c r="BU47" i="13" a="1"/>
  <c r="BU47" i="13" s="1"/>
  <c r="BM57" i="13" a="1"/>
  <c r="BM57" i="13" s="1"/>
  <c r="AO34" i="14" a="1"/>
  <c r="AO34" i="14" s="1"/>
  <c r="AO18" i="14" a="1"/>
  <c r="AO18" i="14" s="1"/>
  <c r="CG15" i="14" a="1"/>
  <c r="CG15" i="14" s="1"/>
  <c r="BC17" i="14" a="1"/>
  <c r="BC17" i="14" s="1"/>
  <c r="M13" i="14" a="1"/>
  <c r="M13" i="14" s="1"/>
  <c r="Q42" i="13" a="1"/>
  <c r="Q42" i="13" s="1"/>
  <c r="AC38" i="13" a="1"/>
  <c r="AC38" i="13" s="1"/>
  <c r="V52" i="13" a="1"/>
  <c r="V52" i="13" s="1"/>
  <c r="BF35" i="14" a="1"/>
  <c r="BF35" i="14" s="1"/>
  <c r="AG15" i="13" a="1"/>
  <c r="AG15" i="13" s="1"/>
  <c r="AU43" i="14" a="1"/>
  <c r="AU43" i="14" s="1"/>
  <c r="AT16" i="14" a="1"/>
  <c r="AT16" i="14" s="1"/>
  <c r="M40" i="13" a="1"/>
  <c r="M40" i="13" s="1"/>
  <c r="BW42" i="14" a="1"/>
  <c r="BW42" i="14" s="1"/>
  <c r="G56" i="13" a="1"/>
  <c r="G56" i="13" s="1"/>
  <c r="AO13" i="13" a="1"/>
  <c r="AO13" i="13" s="1"/>
  <c r="BZ36" i="14" a="1"/>
  <c r="BZ36" i="14" s="1"/>
  <c r="AZ45" i="13" a="1"/>
  <c r="AZ45" i="13" s="1"/>
  <c r="J17" i="11" a="1"/>
  <c r="J17" i="11" s="1"/>
  <c r="AL45" i="11" a="1"/>
  <c r="AL45" i="11" s="1"/>
  <c r="M44" i="12" a="1"/>
  <c r="M44" i="12" s="1"/>
  <c r="R42" i="11" a="1"/>
  <c r="R42" i="11" s="1"/>
  <c r="CB39" i="12" a="1"/>
  <c r="CB39" i="12" s="1"/>
  <c r="AV47" i="12" a="1"/>
  <c r="AV47" i="12" s="1"/>
  <c r="G47" i="11" a="1"/>
  <c r="G47" i="11" s="1"/>
  <c r="Y46" i="12" a="1"/>
  <c r="Y46" i="12" s="1"/>
  <c r="Q54" i="12" a="1"/>
  <c r="Q54" i="12" s="1"/>
  <c r="AA17" i="11" a="1"/>
  <c r="AA17" i="11" s="1"/>
  <c r="CD17" i="12" a="1"/>
  <c r="CD17" i="12" s="1"/>
  <c r="AF41" i="12" a="1"/>
  <c r="AF41" i="12" s="1"/>
  <c r="AE55" i="12" a="1"/>
  <c r="AE55" i="12" s="1"/>
  <c r="BP56" i="12" a="1"/>
  <c r="BP56" i="12" s="1"/>
  <c r="Q42" i="12" a="1"/>
  <c r="Q42" i="12" s="1"/>
  <c r="X16" i="11" a="1"/>
  <c r="X16" i="11" s="1"/>
  <c r="AG44" i="12" a="1"/>
  <c r="AG44" i="12" s="1"/>
  <c r="AS16" i="12" a="1"/>
  <c r="AS16" i="12" s="1"/>
  <c r="CC15" i="11" a="1"/>
  <c r="CC15" i="11" s="1"/>
  <c r="AK42" i="11" a="1"/>
  <c r="AK42" i="11" s="1"/>
  <c r="AM45" i="11" a="1"/>
  <c r="AM45" i="11" s="1"/>
  <c r="X54" i="12" a="1"/>
  <c r="X54" i="12" s="1"/>
  <c r="BU17" i="12" a="1"/>
  <c r="BU17" i="12" s="1"/>
  <c r="AF33" i="12" a="1"/>
  <c r="AF33" i="12" s="1"/>
  <c r="AF44" i="12" a="1"/>
  <c r="AF44" i="12" s="1"/>
  <c r="CG46" i="12" a="1"/>
  <c r="CG46" i="12" s="1"/>
  <c r="BO18" i="11" a="1"/>
  <c r="BO18" i="11" s="1"/>
  <c r="AU46" i="12" a="1"/>
  <c r="AU46" i="12" s="1"/>
  <c r="BA47" i="12" a="1"/>
  <c r="BA47" i="12" s="1"/>
  <c r="BC13" i="11" a="1"/>
  <c r="BC13" i="11" s="1"/>
  <c r="U52" i="12" a="1"/>
  <c r="U52" i="12" s="1"/>
  <c r="BU18" i="12" a="1"/>
  <c r="BU18" i="12" s="1"/>
  <c r="CC15" i="12" a="1"/>
  <c r="CC15" i="12" s="1"/>
  <c r="AW45" i="12" a="1"/>
  <c r="AW45" i="12" s="1"/>
  <c r="BG16" i="11" a="1"/>
  <c r="BG16" i="11" s="1"/>
  <c r="AJ54" i="12" a="1"/>
  <c r="AJ54" i="12" s="1"/>
  <c r="AP15" i="11" a="1"/>
  <c r="AP15" i="11" s="1"/>
  <c r="AH55" i="12" a="1"/>
  <c r="AH55" i="12" s="1"/>
  <c r="P47" i="12" a="1"/>
  <c r="P47" i="12" s="1"/>
  <c r="V47" i="11" a="1"/>
  <c r="V47" i="11" s="1"/>
  <c r="M56" i="12" a="1"/>
  <c r="M56" i="12" s="1"/>
  <c r="AM52" i="12" a="1"/>
  <c r="AM52" i="12" s="1"/>
  <c r="CA36" i="12" a="1"/>
  <c r="CA36" i="12" s="1"/>
  <c r="AY11" i="12" a="1"/>
  <c r="AY11" i="12" s="1"/>
  <c r="BA33" i="12" a="1"/>
  <c r="BA33" i="12" s="1"/>
  <c r="G40" i="11" a="1"/>
  <c r="G40" i="11" s="1"/>
  <c r="AF56" i="12" a="1"/>
  <c r="AF56" i="12" s="1"/>
  <c r="AI45" i="12" a="1"/>
  <c r="AI45" i="12" s="1"/>
  <c r="BU44" i="11" a="1"/>
  <c r="BU44" i="11" s="1"/>
  <c r="J45" i="11" a="1"/>
  <c r="J45" i="11" s="1"/>
  <c r="BU49" i="12" a="1"/>
  <c r="BU49" i="12" s="1"/>
  <c r="AQ18" i="11" a="1"/>
  <c r="AQ18" i="11" s="1"/>
  <c r="L37" i="12" a="1"/>
  <c r="L37" i="12" s="1"/>
  <c r="R48" i="12" a="1"/>
  <c r="R48" i="12" s="1"/>
  <c r="BN17" i="11" a="1"/>
  <c r="BN17" i="11" s="1"/>
  <c r="AQ15" i="11" a="1"/>
  <c r="AQ15" i="11" s="1"/>
  <c r="AI44" i="11" a="1"/>
  <c r="AI44" i="11" s="1"/>
  <c r="J48" i="12" a="1"/>
  <c r="J48" i="12" s="1"/>
  <c r="U40" i="12" a="1"/>
  <c r="U40" i="12" s="1"/>
  <c r="BI15" i="11" a="1"/>
  <c r="BI15" i="11" s="1"/>
  <c r="BZ54" i="12" a="1"/>
  <c r="BZ54" i="12" s="1"/>
  <c r="AJ34" i="12" a="1"/>
  <c r="AJ34" i="12" s="1"/>
  <c r="AV35" i="12" a="1"/>
  <c r="AV35" i="12" s="1"/>
  <c r="AL39" i="12" a="1"/>
  <c r="AL39" i="12" s="1"/>
  <c r="BV52" i="12" a="1"/>
  <c r="BV52" i="12" s="1"/>
  <c r="R49" i="12" a="1"/>
  <c r="R49" i="12" s="1"/>
  <c r="AN37" i="12" a="1"/>
  <c r="AN37" i="12" s="1"/>
  <c r="BD13" i="11" a="1"/>
  <c r="BD13" i="11" s="1"/>
  <c r="AU18" i="12" a="1"/>
  <c r="AU18" i="12" s="1"/>
  <c r="BS16" i="12" a="1"/>
  <c r="BS16" i="12" s="1"/>
  <c r="E48" i="12" a="1"/>
  <c r="E48" i="12" s="1"/>
  <c r="CG55" i="12" a="1"/>
  <c r="CG55" i="12" s="1"/>
  <c r="AQ36" i="12" a="1"/>
  <c r="AQ36" i="12" s="1"/>
  <c r="BI55" i="12" a="1"/>
  <c r="BI55" i="12" s="1"/>
  <c r="K15" i="11" a="1"/>
  <c r="K15" i="11" s="1"/>
  <c r="BI47" i="12" a="1"/>
  <c r="BI47" i="12" s="1"/>
  <c r="N11" i="11" a="1"/>
  <c r="N11" i="11" s="1"/>
  <c r="BL44" i="12" a="1"/>
  <c r="BL44" i="12" s="1"/>
  <c r="E39" i="12" a="1"/>
  <c r="E39" i="12" s="1"/>
  <c r="P52" i="12" a="1"/>
  <c r="P52" i="12" s="1"/>
  <c r="AB39" i="12" a="1"/>
  <c r="AB39" i="12" s="1"/>
  <c r="J18" i="12" a="1"/>
  <c r="J18" i="12" s="1"/>
  <c r="AK16" i="11" a="1"/>
  <c r="AK16" i="11" s="1"/>
  <c r="BC39" i="12" a="1"/>
  <c r="BC39" i="12" s="1"/>
  <c r="AJ42" i="11" a="1"/>
  <c r="AJ42" i="11" s="1"/>
  <c r="BB33" i="12" a="1"/>
  <c r="BB33" i="12" s="1"/>
  <c r="BN17" i="12" a="1"/>
  <c r="BN17" i="12" s="1"/>
  <c r="AU38" i="12" a="1"/>
  <c r="AU38" i="12" s="1"/>
  <c r="AT13" i="12" a="1"/>
  <c r="AT13" i="12" s="1"/>
  <c r="AN17" i="12" a="1"/>
  <c r="AN17" i="12" s="1"/>
  <c r="L36" i="12" a="1"/>
  <c r="L36" i="12" s="1"/>
  <c r="BQ55" i="12" a="1"/>
  <c r="BQ55" i="12" s="1"/>
  <c r="BX15" i="12" a="1"/>
  <c r="BX15" i="12" s="1"/>
  <c r="BF50" i="12" a="1"/>
  <c r="BF50" i="12" s="1"/>
  <c r="CA50" i="12" a="1"/>
  <c r="CA50" i="12" s="1"/>
  <c r="U57" i="12" a="1"/>
  <c r="U57" i="12" s="1"/>
  <c r="AL40" i="11" a="1"/>
  <c r="AL40" i="11" s="1"/>
  <c r="BP46" i="12" a="1"/>
  <c r="BP46" i="12" s="1"/>
  <c r="AN42" i="12" a="1"/>
  <c r="AN42" i="12" s="1"/>
  <c r="CC37" i="12" a="1"/>
  <c r="CC37" i="12" s="1"/>
  <c r="BE38" i="12" a="1"/>
  <c r="BE38" i="12" s="1"/>
  <c r="BR41" i="12" a="1"/>
  <c r="BR41" i="12" s="1"/>
  <c r="BV49" i="12" a="1"/>
  <c r="BV49" i="12" s="1"/>
  <c r="BJ11" i="12" a="1"/>
  <c r="BJ11" i="12" s="1"/>
  <c r="BL33" i="12" a="1"/>
  <c r="BL33" i="12" s="1"/>
  <c r="AW38" i="12" a="1"/>
  <c r="AW38" i="12" s="1"/>
  <c r="AZ13" i="12" a="1"/>
  <c r="AZ13" i="12" s="1"/>
  <c r="BL46" i="11" a="1"/>
  <c r="BL46" i="11" s="1"/>
  <c r="Q42" i="11" a="1"/>
  <c r="Q42" i="11" s="1"/>
  <c r="AQ46" i="12" a="1"/>
  <c r="AQ46" i="12" s="1"/>
  <c r="AB15" i="12" a="1"/>
  <c r="AB15" i="12" s="1"/>
  <c r="BX47" i="12" a="1"/>
  <c r="BX47" i="12" s="1"/>
  <c r="BA34" i="12" a="1"/>
  <c r="BA34" i="12" s="1"/>
  <c r="V48" i="12" a="1"/>
  <c r="V48" i="12" s="1"/>
  <c r="I50" i="12" a="1"/>
  <c r="I50" i="12" s="1"/>
  <c r="BU46" i="12" a="1"/>
  <c r="BU46" i="12" s="1"/>
  <c r="AV13" i="12" a="1"/>
  <c r="AV13" i="12" s="1"/>
  <c r="V44" i="11" a="1"/>
  <c r="V44" i="11" s="1"/>
  <c r="AE56" i="12" a="1"/>
  <c r="AE56" i="12" s="1"/>
  <c r="BH57" i="12" a="1"/>
  <c r="BH57" i="12" s="1"/>
  <c r="AT51" i="12" a="1"/>
  <c r="AT51" i="12" s="1"/>
  <c r="AM11" i="11" a="1"/>
  <c r="AM11" i="11" s="1"/>
  <c r="CA15" i="12" a="1"/>
  <c r="CA15" i="12" s="1"/>
  <c r="BC18" i="12" a="1"/>
  <c r="BC18" i="12" s="1"/>
  <c r="AN43" i="12" a="1"/>
  <c r="AN43" i="12" s="1"/>
  <c r="AC13" i="12" a="1"/>
  <c r="AC13" i="12" s="1"/>
  <c r="BD51" i="12" a="1"/>
  <c r="BD51" i="12" s="1"/>
  <c r="H17" i="12" a="1"/>
  <c r="H17" i="12" s="1"/>
  <c r="Y34" i="12" a="1"/>
  <c r="Y34" i="12" s="1"/>
  <c r="U50" i="12" a="1"/>
  <c r="U50" i="12" s="1"/>
  <c r="F49" i="12" a="1"/>
  <c r="F49" i="12" s="1"/>
  <c r="BR39" i="12" a="1"/>
  <c r="BR39" i="12" s="1"/>
  <c r="L42" i="11" a="1"/>
  <c r="L42" i="11" s="1"/>
  <c r="BB17" i="12" a="1"/>
  <c r="BB17" i="12" s="1"/>
  <c r="H44" i="12" a="1"/>
  <c r="H44" i="12" s="1"/>
  <c r="Q48" i="12" a="1"/>
  <c r="Q48" i="12" s="1"/>
  <c r="CB16" i="11" a="1"/>
  <c r="CB16" i="11" s="1"/>
  <c r="BN51" i="12" a="1"/>
  <c r="BN51" i="12" s="1"/>
  <c r="BA38" i="14" a="1"/>
  <c r="BA38" i="14" s="1"/>
  <c r="BD43" i="13" a="1"/>
  <c r="BD43" i="13" s="1"/>
  <c r="BP45" i="14" a="1"/>
  <c r="BP45" i="14" s="1"/>
  <c r="AJ40" i="13" a="1"/>
  <c r="AJ40" i="13" s="1"/>
  <c r="BC48" i="13" a="1"/>
  <c r="BC48" i="13" s="1"/>
  <c r="G33" i="14" a="1"/>
  <c r="G33" i="14" s="1"/>
  <c r="BI37" i="14" a="1"/>
  <c r="BI37" i="14" s="1"/>
  <c r="AY37" i="14" a="1"/>
  <c r="AY37" i="14" s="1"/>
  <c r="AC48" i="13" a="1"/>
  <c r="AC48" i="13" s="1"/>
  <c r="BM16" i="13" a="1"/>
  <c r="BM16" i="13" s="1"/>
  <c r="H16" i="14" a="1"/>
  <c r="H16" i="14" s="1"/>
  <c r="BP39" i="13" a="1"/>
  <c r="BP39" i="13" s="1"/>
  <c r="CB40" i="14" a="1"/>
  <c r="CB40" i="14" s="1"/>
  <c r="BU13" i="14" a="1"/>
  <c r="BU13" i="14" s="1"/>
  <c r="CG39" i="13" a="1"/>
  <c r="CG39" i="13" s="1"/>
  <c r="H13" i="13" a="1"/>
  <c r="H13" i="13" s="1"/>
  <c r="AO47" i="13" a="1"/>
  <c r="AO47" i="13" s="1"/>
  <c r="BY42" i="13" a="1"/>
  <c r="BY42" i="13" s="1"/>
  <c r="AO35" i="13" a="1"/>
  <c r="AO35" i="13" s="1"/>
  <c r="E13" i="13" a="1"/>
  <c r="E13" i="13" s="1"/>
  <c r="CG13" i="13" a="1"/>
  <c r="CG13" i="13" s="1"/>
  <c r="BD46" i="13" a="1"/>
  <c r="BD46" i="13" s="1"/>
  <c r="AS34" i="14" a="1"/>
  <c r="AS34" i="14" s="1"/>
  <c r="M11" i="13" a="1"/>
  <c r="M11" i="13" s="1"/>
  <c r="BJ56" i="13" a="1"/>
  <c r="BJ56" i="13" s="1"/>
  <c r="CA38" i="14" a="1"/>
  <c r="CA38" i="14" s="1"/>
  <c r="W15" i="13" a="1"/>
  <c r="W15" i="13" s="1"/>
  <c r="CB44" i="14" a="1"/>
  <c r="CB44" i="14" s="1"/>
  <c r="AC13" i="14" a="1"/>
  <c r="AC13" i="14" s="1"/>
  <c r="CA53" i="13" a="1"/>
  <c r="CA53" i="13" s="1"/>
  <c r="O47" i="13" a="1"/>
  <c r="O47" i="13" s="1"/>
  <c r="AQ57" i="13" a="1"/>
  <c r="AQ57" i="13" s="1"/>
  <c r="BR36" i="13" a="1"/>
  <c r="BR36" i="13" s="1"/>
  <c r="BK16" i="14" a="1"/>
  <c r="BK16" i="14" s="1"/>
  <c r="AR56" i="13" a="1"/>
  <c r="AR56" i="13" s="1"/>
  <c r="BH36" i="12" a="1"/>
  <c r="BH36" i="12" s="1"/>
  <c r="BV57" i="12" a="1"/>
  <c r="BV57" i="12" s="1"/>
  <c r="CA11" i="12" a="1"/>
  <c r="CA11" i="12" s="1"/>
  <c r="AB41" i="12" a="1"/>
  <c r="AB41" i="12" s="1"/>
  <c r="T11" i="12" a="1"/>
  <c r="T11" i="12" s="1"/>
  <c r="U42" i="11" a="1"/>
  <c r="U42" i="11" s="1"/>
  <c r="CC16" i="11" a="1"/>
  <c r="CC16" i="11" s="1"/>
  <c r="AB35" i="12" a="1"/>
  <c r="AB35" i="12" s="1"/>
  <c r="U37" i="12" a="1"/>
  <c r="U37" i="12" s="1"/>
  <c r="BH15" i="12" a="1"/>
  <c r="BH15" i="12" s="1"/>
  <c r="BE55" i="12" a="1"/>
  <c r="BE55" i="12" s="1"/>
  <c r="Z18" i="11" a="1"/>
  <c r="Z18" i="11" s="1"/>
  <c r="AD38" i="12" a="1"/>
  <c r="AD38" i="12" s="1"/>
  <c r="Z44" i="12" a="1"/>
  <c r="Z44" i="12" s="1"/>
  <c r="R47" i="12" a="1"/>
  <c r="R47" i="12" s="1"/>
  <c r="J35" i="12" a="1"/>
  <c r="J35" i="12" s="1"/>
  <c r="BB43" i="12" a="1"/>
  <c r="BB43" i="12" s="1"/>
  <c r="V38" i="12" a="1"/>
  <c r="V38" i="12" s="1"/>
  <c r="BA15" i="11" a="1"/>
  <c r="BA15" i="11" s="1"/>
  <c r="CE40" i="12" a="1"/>
  <c r="CE40" i="12" s="1"/>
  <c r="CH40" i="11" a="1"/>
  <c r="CH40" i="11" s="1"/>
  <c r="T50" i="12" a="1"/>
  <c r="T50" i="12" s="1"/>
  <c r="BB49" i="12" a="1"/>
  <c r="BB49" i="12" s="1"/>
  <c r="BQ34" i="12" a="1"/>
  <c r="BQ34" i="12" s="1"/>
  <c r="AN13" i="11" a="1"/>
  <c r="AN13" i="11" s="1"/>
  <c r="Q40" i="12" a="1"/>
  <c r="Q40" i="12" s="1"/>
  <c r="V16" i="11" a="1"/>
  <c r="V16" i="11" s="1"/>
  <c r="BE50" i="12" a="1"/>
  <c r="BE50" i="12" s="1"/>
  <c r="BD46" i="11" a="1"/>
  <c r="BD46" i="11" s="1"/>
  <c r="AC39" i="12" a="1"/>
  <c r="AC39" i="12" s="1"/>
  <c r="P51" i="12" a="1"/>
  <c r="P51" i="12" s="1"/>
  <c r="BS15" i="12" a="1"/>
  <c r="BS15" i="12" s="1"/>
  <c r="H15" i="11" a="1"/>
  <c r="H15" i="11" s="1"/>
  <c r="AR15" i="12" a="1"/>
  <c r="AR15" i="12" s="1"/>
  <c r="BF55" i="12" a="1"/>
  <c r="BF55" i="12" s="1"/>
  <c r="CA53" i="12" a="1"/>
  <c r="CA53" i="12" s="1"/>
  <c r="AX37" i="12" a="1"/>
  <c r="AX37" i="12" s="1"/>
  <c r="BN39" i="12" a="1"/>
  <c r="BN39" i="12" s="1"/>
  <c r="AJ40" i="11" a="1"/>
  <c r="AJ40" i="11" s="1"/>
  <c r="G44" i="12" a="1"/>
  <c r="G44" i="12" s="1"/>
  <c r="I56" i="12" a="1"/>
  <c r="I56" i="12" s="1"/>
  <c r="AI46" i="12" a="1"/>
  <c r="AI46" i="12" s="1"/>
  <c r="AG16" i="12" a="1"/>
  <c r="AG16" i="12" s="1"/>
  <c r="N38" i="12" a="1"/>
  <c r="N38" i="12" s="1"/>
  <c r="BT38" i="12" a="1"/>
  <c r="BT38" i="12" s="1"/>
  <c r="BB18" i="11" a="1"/>
  <c r="BB18" i="11" s="1"/>
  <c r="AF36" i="12" a="1"/>
  <c r="AF36" i="12" s="1"/>
  <c r="AD46" i="12" a="1"/>
  <c r="AD46" i="12" s="1"/>
  <c r="AF17" i="11" a="1"/>
  <c r="AF17" i="11" s="1"/>
  <c r="Y45" i="11" a="1"/>
  <c r="Y45" i="11" s="1"/>
  <c r="AY15" i="12" a="1"/>
  <c r="AY15" i="12" s="1"/>
  <c r="BR57" i="12" a="1"/>
  <c r="BR57" i="12" s="1"/>
  <c r="X37" i="12" a="1"/>
  <c r="X37" i="12" s="1"/>
  <c r="E46" i="12" a="1"/>
  <c r="E46" i="12" s="1"/>
  <c r="AO45" i="12" a="1"/>
  <c r="AO45" i="12" s="1"/>
  <c r="AP17" i="12" a="1"/>
  <c r="AP17" i="12" s="1"/>
  <c r="R34" i="12" a="1"/>
  <c r="R34" i="12" s="1"/>
  <c r="M57" i="12" a="1"/>
  <c r="M57" i="12" s="1"/>
  <c r="BK55" i="12" a="1"/>
  <c r="BK55" i="12" s="1"/>
  <c r="BJ45" i="12" a="1"/>
  <c r="BJ45" i="12" s="1"/>
  <c r="AV46" i="12" a="1"/>
  <c r="AV46" i="12" s="1"/>
  <c r="AC17" i="11" a="1"/>
  <c r="AC17" i="11" s="1"/>
  <c r="BQ39" i="12" a="1"/>
  <c r="BQ39" i="12" s="1"/>
  <c r="BY42" i="11" a="1"/>
  <c r="BY42" i="11" s="1"/>
  <c r="CE50" i="12" a="1"/>
  <c r="CE50" i="12" s="1"/>
  <c r="BY50" i="12" a="1"/>
  <c r="BY50" i="12" s="1"/>
  <c r="BV55" i="12" a="1"/>
  <c r="BV55" i="12" s="1"/>
  <c r="AS50" i="12" a="1"/>
  <c r="AS50" i="12" s="1"/>
  <c r="AA16" i="12" a="1"/>
  <c r="AA16" i="12" s="1"/>
  <c r="AP16" i="12" a="1"/>
  <c r="AP16" i="12" s="1"/>
  <c r="CA40" i="11" a="1"/>
  <c r="CA40" i="11" s="1"/>
  <c r="BD48" i="12" a="1"/>
  <c r="BD48" i="12" s="1"/>
  <c r="J15" i="12" a="1"/>
  <c r="J15" i="12" s="1"/>
  <c r="BC56" i="14" a="1"/>
  <c r="BC56" i="14" s="1"/>
  <c r="F35" i="14" a="1"/>
  <c r="F35" i="14" s="1"/>
  <c r="BI50" i="13" a="1"/>
  <c r="BI50" i="13" s="1"/>
  <c r="J18" i="14" a="1"/>
  <c r="J18" i="14" s="1"/>
  <c r="T37" i="14" a="1"/>
  <c r="T37" i="14" s="1"/>
  <c r="CD13" i="13" a="1"/>
  <c r="CD13" i="13" s="1"/>
  <c r="CH57" i="14" a="1"/>
  <c r="CH57" i="14" s="1"/>
  <c r="U43" i="13" a="1"/>
  <c r="U43" i="13" s="1"/>
  <c r="AH11" i="13" a="1"/>
  <c r="AH11" i="13" s="1"/>
  <c r="AH34" i="14" a="1"/>
  <c r="AH34" i="14" s="1"/>
  <c r="AT53" i="13" a="1"/>
  <c r="AT53" i="13" s="1"/>
  <c r="CE48" i="13" a="1"/>
  <c r="CE48" i="13" s="1"/>
  <c r="AO46" i="13" a="1"/>
  <c r="AO46" i="13" s="1"/>
  <c r="BJ13" i="14" a="1"/>
  <c r="BJ13" i="14" s="1"/>
  <c r="AE35" i="14" a="1"/>
  <c r="AE35" i="14" s="1"/>
  <c r="L43" i="14" a="1"/>
  <c r="L43" i="14" s="1"/>
  <c r="AI49" i="13" a="1"/>
  <c r="AI49" i="13" s="1"/>
  <c r="M13" i="13" a="1"/>
  <c r="M13" i="13" s="1"/>
  <c r="AW44" i="14" a="1"/>
  <c r="AW44" i="14" s="1"/>
  <c r="BW11" i="14" a="1"/>
  <c r="BW11" i="14" s="1"/>
  <c r="BL11" i="14" a="1"/>
  <c r="BL11" i="14" s="1"/>
  <c r="CD53" i="13" a="1"/>
  <c r="CD53" i="13" s="1"/>
  <c r="M11" i="14" a="1"/>
  <c r="M11" i="14" s="1"/>
  <c r="AL56" i="13" a="1"/>
  <c r="AL56" i="13" s="1"/>
  <c r="BX47" i="13" a="1"/>
  <c r="BX47" i="13" s="1"/>
  <c r="Z16" i="13" a="1"/>
  <c r="Z16" i="13" s="1"/>
  <c r="V13" i="13" a="1"/>
  <c r="V13" i="13" s="1"/>
  <c r="BG11" i="13" a="1"/>
  <c r="BG11" i="13" s="1"/>
  <c r="AX18" i="13" a="1"/>
  <c r="AX18" i="13" s="1"/>
  <c r="AN34" i="14" a="1"/>
  <c r="AN34" i="14" s="1"/>
  <c r="BQ42" i="13" a="1"/>
  <c r="BQ42" i="13" s="1"/>
  <c r="CB39" i="13" a="1"/>
  <c r="CB39" i="13" s="1"/>
  <c r="W44" i="13" a="1"/>
  <c r="W44" i="13" s="1"/>
  <c r="AR35" i="13" a="1"/>
  <c r="AR35" i="13" s="1"/>
  <c r="BD18" i="13" a="1"/>
  <c r="BD18" i="13" s="1"/>
  <c r="AW17" i="11" a="1"/>
  <c r="AW17" i="11" s="1"/>
  <c r="AE16" i="11" a="1"/>
  <c r="AE16" i="11" s="1"/>
  <c r="AF46" i="12" a="1"/>
  <c r="AF46" i="12" s="1"/>
  <c r="BZ43" i="12" a="1"/>
  <c r="BZ43" i="12" s="1"/>
  <c r="AT50" i="12" a="1"/>
  <c r="AT50" i="12" s="1"/>
  <c r="E13" i="12" a="1"/>
  <c r="E13" i="12" s="1"/>
  <c r="AM50" i="12" a="1"/>
  <c r="AM50" i="12" s="1"/>
  <c r="BC42" i="12" a="1"/>
  <c r="BC42" i="12" s="1"/>
  <c r="BQ50" i="12" a="1"/>
  <c r="BQ50" i="12" s="1"/>
  <c r="AJ44" i="12" a="1"/>
  <c r="AJ44" i="12" s="1"/>
  <c r="BM50" i="12" a="1"/>
  <c r="BM50" i="12" s="1"/>
  <c r="AD18" i="11" a="1"/>
  <c r="AD18" i="11" s="1"/>
  <c r="BW39" i="12" a="1"/>
  <c r="BW39" i="12" s="1"/>
  <c r="CE42" i="12" a="1"/>
  <c r="CE42" i="12" s="1"/>
  <c r="AT42" i="11" a="1"/>
  <c r="AT42" i="11" s="1"/>
  <c r="G34" i="12" a="1"/>
  <c r="G34" i="12" s="1"/>
  <c r="AH44" i="12" a="1"/>
  <c r="AH44" i="12" s="1"/>
  <c r="AH37" i="12" a="1"/>
  <c r="AH37" i="12" s="1"/>
  <c r="L38" i="12" a="1"/>
  <c r="L38" i="12" s="1"/>
  <c r="CA15" i="11" a="1"/>
  <c r="CA15" i="11" s="1"/>
  <c r="BA18" i="11" a="1"/>
  <c r="BA18" i="11" s="1"/>
  <c r="AS46" i="12" a="1"/>
  <c r="AS46" i="12" s="1"/>
  <c r="AV41" i="12" a="1"/>
  <c r="AV41" i="12" s="1"/>
  <c r="AL45" i="12" a="1"/>
  <c r="AL45" i="12" s="1"/>
  <c r="CB15" i="11" a="1"/>
  <c r="CB15" i="11" s="1"/>
  <c r="AF38" i="12" a="1"/>
  <c r="AF38" i="12" s="1"/>
  <c r="CF40" i="11" a="1"/>
  <c r="CF40" i="11" s="1"/>
  <c r="BE54" i="12" a="1"/>
  <c r="BE54" i="12" s="1"/>
  <c r="AY57" i="12" a="1"/>
  <c r="AY57" i="12" s="1"/>
  <c r="AU11" i="12" a="1"/>
  <c r="AU11" i="12" s="1"/>
  <c r="AK45" i="11" a="1"/>
  <c r="AK45" i="11" s="1"/>
  <c r="AS40" i="12" a="1"/>
  <c r="AS40" i="12" s="1"/>
  <c r="CG57" i="12" a="1"/>
  <c r="CG57" i="12" s="1"/>
  <c r="AN16" i="11" a="1"/>
  <c r="AN16" i="11" s="1"/>
  <c r="AV52" i="12" a="1"/>
  <c r="AV52" i="12" s="1"/>
  <c r="T40" i="12" a="1"/>
  <c r="T40" i="12" s="1"/>
  <c r="AV17" i="11" a="1"/>
  <c r="AV17" i="11" s="1"/>
  <c r="N52" i="12" a="1"/>
  <c r="N52" i="12" s="1"/>
  <c r="BS43" i="12" a="1"/>
  <c r="BS43" i="12" s="1"/>
  <c r="BR40" i="11" a="1"/>
  <c r="BR40" i="11" s="1"/>
  <c r="F53" i="12" a="1"/>
  <c r="F53" i="12" s="1"/>
  <c r="AO53" i="12" a="1"/>
  <c r="AO53" i="12" s="1"/>
  <c r="AP53" i="12" a="1"/>
  <c r="AP53" i="12" s="1"/>
  <c r="E52" i="12" a="1"/>
  <c r="E52" i="12" s="1"/>
  <c r="BS42" i="11" a="1"/>
  <c r="BS42" i="11" s="1"/>
  <c r="CE16" i="11" a="1"/>
  <c r="CE16" i="11" s="1"/>
  <c r="AC37" i="12" a="1"/>
  <c r="AC37" i="12" s="1"/>
  <c r="BX52" i="12" a="1"/>
  <c r="BX52" i="12" s="1"/>
  <c r="AP36" i="12" a="1"/>
  <c r="AP36" i="12" s="1"/>
  <c r="CG53" i="12" a="1"/>
  <c r="CG53" i="12" s="1"/>
  <c r="CH15" i="12" a="1"/>
  <c r="CH15" i="12" s="1"/>
  <c r="AN35" i="12" a="1"/>
  <c r="AN35" i="12" s="1"/>
  <c r="U53" i="12" a="1"/>
  <c r="U53" i="12" s="1"/>
  <c r="BV15" i="12" a="1"/>
  <c r="BV15" i="12" s="1"/>
  <c r="BZ57" i="12" a="1"/>
  <c r="BZ57" i="12" s="1"/>
  <c r="BI44" i="11" a="1"/>
  <c r="BI44" i="11" s="1"/>
  <c r="AO16" i="12" a="1"/>
  <c r="AO16" i="12" s="1"/>
  <c r="W56" i="12" a="1"/>
  <c r="W56" i="12" s="1"/>
  <c r="CD53" i="12" a="1"/>
  <c r="CD53" i="12" s="1"/>
  <c r="Q11" i="12" a="1"/>
  <c r="Q11" i="12" s="1"/>
  <c r="BB42" i="12" a="1"/>
  <c r="BB42" i="12" s="1"/>
  <c r="BC17" i="11" a="1"/>
  <c r="BC17" i="11" s="1"/>
  <c r="BR47" i="11" a="1"/>
  <c r="BR47" i="11" s="1"/>
  <c r="AM36" i="12" a="1"/>
  <c r="AM36" i="12" s="1"/>
  <c r="L13" i="12" a="1"/>
  <c r="L13" i="12" s="1"/>
  <c r="AH39" i="12" a="1"/>
  <c r="AH39" i="12" s="1"/>
  <c r="K33" i="12" a="1"/>
  <c r="K33" i="12" s="1"/>
  <c r="BV42" i="12" a="1"/>
  <c r="BV42" i="12" s="1"/>
  <c r="BO42" i="12" a="1"/>
  <c r="BO42" i="12" s="1"/>
  <c r="AN47" i="11" a="1"/>
  <c r="AN47" i="11" s="1"/>
  <c r="U39" i="12" a="1"/>
  <c r="U39" i="12" s="1"/>
  <c r="BA56" i="12" a="1"/>
  <c r="BA56" i="12" s="1"/>
  <c r="AD48" i="12" a="1"/>
  <c r="AD48" i="12" s="1"/>
  <c r="S47" i="12" a="1"/>
  <c r="S47" i="12" s="1"/>
  <c r="AF18" i="12" a="1"/>
  <c r="AF18" i="12" s="1"/>
  <c r="CC44" i="11" a="1"/>
  <c r="CC44" i="11" s="1"/>
  <c r="AM15" i="12" a="1"/>
  <c r="AM15" i="12" s="1"/>
  <c r="AP16" i="11" a="1"/>
  <c r="AP16" i="11" s="1"/>
  <c r="CC56" i="12" a="1"/>
  <c r="CC56" i="12" s="1"/>
  <c r="AR13" i="11" a="1"/>
  <c r="AR13" i="11" s="1"/>
  <c r="BP43" i="12" a="1"/>
  <c r="BP43" i="12" s="1"/>
  <c r="BX16" i="12" a="1"/>
  <c r="BX16" i="12" s="1"/>
  <c r="AN13" i="12" a="1"/>
  <c r="AN13" i="12" s="1"/>
  <c r="BU53" i="12" a="1"/>
  <c r="BU53" i="12" s="1"/>
  <c r="W39" i="12" a="1"/>
  <c r="W39" i="12" s="1"/>
  <c r="AN15" i="12" a="1"/>
  <c r="AN15" i="12" s="1"/>
  <c r="BO51" i="12" a="1"/>
  <c r="BO51" i="12" s="1"/>
  <c r="CA45" i="12" a="1"/>
  <c r="CA45" i="12" s="1"/>
  <c r="CE51" i="12" a="1"/>
  <c r="CE51" i="12" s="1"/>
  <c r="CB15" i="12" a="1"/>
  <c r="CB15" i="12" s="1"/>
  <c r="CE49" i="12" a="1"/>
  <c r="CE49" i="12" s="1"/>
  <c r="CD50" i="12" a="1"/>
  <c r="CD50" i="12" s="1"/>
  <c r="AJ15" i="12" a="1"/>
  <c r="AJ15" i="12" s="1"/>
  <c r="BI42" i="12" a="1"/>
  <c r="BI42" i="12" s="1"/>
  <c r="BS47" i="12" a="1"/>
  <c r="BS47" i="12" s="1"/>
  <c r="CF44" i="12" a="1"/>
  <c r="CF44" i="12" s="1"/>
  <c r="AU52" i="12" a="1"/>
  <c r="AU52" i="12" s="1"/>
  <c r="BR43" i="12" a="1"/>
  <c r="BR43" i="12" s="1"/>
  <c r="AV17" i="12" a="1"/>
  <c r="AV17" i="12" s="1"/>
  <c r="G53" i="12" a="1"/>
  <c r="G53" i="12" s="1"/>
  <c r="BY11" i="11" a="1"/>
  <c r="BY11" i="11" s="1"/>
  <c r="CG52" i="12" a="1"/>
  <c r="CG52" i="12" s="1"/>
  <c r="AJ57" i="12" a="1"/>
  <c r="AJ57" i="12" s="1"/>
  <c r="V17" i="12" a="1"/>
  <c r="V17" i="12" s="1"/>
  <c r="AR49" i="12" a="1"/>
  <c r="AR49" i="12" s="1"/>
  <c r="AI13" i="12" a="1"/>
  <c r="AI13" i="12" s="1"/>
  <c r="CG34" i="12" a="1"/>
  <c r="CG34" i="12" s="1"/>
  <c r="W53" i="12" a="1"/>
  <c r="W53" i="12" s="1"/>
  <c r="Z11" i="11" a="1"/>
  <c r="Z11" i="11" s="1"/>
  <c r="CC48" i="12" a="1"/>
  <c r="CC48" i="12" s="1"/>
  <c r="BY33" i="12" a="1"/>
  <c r="BY33" i="12" s="1"/>
  <c r="AD51" i="12" a="1"/>
  <c r="AD51" i="12" s="1"/>
  <c r="BI33" i="12" a="1"/>
  <c r="BI33" i="12" s="1"/>
  <c r="BP11" i="11" a="1"/>
  <c r="BP11" i="11" s="1"/>
  <c r="E34" i="12" a="1"/>
  <c r="E34" i="12" s="1"/>
  <c r="AI55" i="12" a="1"/>
  <c r="AI55" i="12" s="1"/>
  <c r="F41" i="12" a="1"/>
  <c r="F41" i="12" s="1"/>
  <c r="K44" i="12" a="1"/>
  <c r="K44" i="12" s="1"/>
  <c r="W48" i="12" a="1"/>
  <c r="W48" i="12" s="1"/>
  <c r="X50" i="12" a="1"/>
  <c r="X50" i="12" s="1"/>
  <c r="BL57" i="12" a="1"/>
  <c r="BL57" i="12" s="1"/>
  <c r="K17" i="11" a="1"/>
  <c r="K17" i="11" s="1"/>
  <c r="BG17" i="12" a="1"/>
  <c r="BG17" i="12" s="1"/>
  <c r="BB36" i="12" a="1"/>
  <c r="BB36" i="12" s="1"/>
  <c r="CD45" i="12" a="1"/>
  <c r="CD45" i="12" s="1"/>
  <c r="I47" i="12" a="1"/>
  <c r="I47" i="12" s="1"/>
  <c r="AD37" i="12" a="1"/>
  <c r="AD37" i="12" s="1"/>
  <c r="AU33" i="13" a="1"/>
  <c r="AU33" i="13" s="1"/>
  <c r="P34" i="13" a="1"/>
  <c r="P34" i="13" s="1"/>
  <c r="CB36" i="14" a="1"/>
  <c r="CB36" i="14" s="1"/>
  <c r="BW47" i="13" a="1"/>
  <c r="BW47" i="13" s="1"/>
  <c r="H34" i="14" a="1"/>
  <c r="H34" i="14" s="1"/>
  <c r="BT40" i="13" a="1"/>
  <c r="BT40" i="13" s="1"/>
  <c r="Q41" i="14" a="1"/>
  <c r="Q41" i="14" s="1"/>
  <c r="BO35" i="14" a="1"/>
  <c r="BO35" i="14" s="1"/>
  <c r="BN34" i="13" a="1"/>
  <c r="BN34" i="13" s="1"/>
  <c r="BO36" i="13" a="1"/>
  <c r="BO36" i="13" s="1"/>
  <c r="W35" i="13" a="1"/>
  <c r="W35" i="13" s="1"/>
  <c r="AD35" i="13" a="1"/>
  <c r="AD35" i="13" s="1"/>
  <c r="AR48" i="13" a="1"/>
  <c r="AR48" i="13" s="1"/>
  <c r="BO17" i="14" a="1"/>
  <c r="BO17" i="14" s="1"/>
  <c r="L34" i="13" a="1"/>
  <c r="L34" i="13" s="1"/>
  <c r="CG44" i="14" a="1"/>
  <c r="CG44" i="14" s="1"/>
  <c r="BC18" i="13" a="1"/>
  <c r="BC18" i="13" s="1"/>
  <c r="AA42" i="13" a="1"/>
  <c r="AA42" i="13" s="1"/>
  <c r="AI43" i="14" a="1"/>
  <c r="AI43" i="14" s="1"/>
  <c r="CG18" i="13" a="1"/>
  <c r="CG18" i="13" s="1"/>
  <c r="AE42" i="14" a="1"/>
  <c r="AE42" i="14" s="1"/>
  <c r="AP16" i="13" a="1"/>
  <c r="AP16" i="13" s="1"/>
  <c r="AK16" i="13" a="1"/>
  <c r="AK16" i="13" s="1"/>
  <c r="R36" i="13" a="1"/>
  <c r="R36" i="13" s="1"/>
  <c r="BC15" i="13" a="1"/>
  <c r="BC15" i="13" s="1"/>
  <c r="AF34" i="14" a="1"/>
  <c r="AF34" i="14" s="1"/>
  <c r="K42" i="14" a="1"/>
  <c r="K42" i="14" s="1"/>
  <c r="AR46" i="13" a="1"/>
  <c r="AR46" i="13" s="1"/>
  <c r="CD16" i="14" a="1"/>
  <c r="CD16" i="14" s="1"/>
  <c r="T52" i="13" a="1"/>
  <c r="T52" i="13" s="1"/>
  <c r="I39" i="14" a="1"/>
  <c r="I39" i="14" s="1"/>
  <c r="AF15" i="13" a="1"/>
  <c r="AF15" i="13" s="1"/>
  <c r="BT41" i="13" a="1"/>
  <c r="BT41" i="13" s="1"/>
  <c r="CF16" i="14" a="1"/>
  <c r="CF16" i="14" s="1"/>
  <c r="BK15" i="13" a="1"/>
  <c r="BK15" i="13" s="1"/>
  <c r="CC17" i="12" a="1"/>
  <c r="CC17" i="12" s="1"/>
  <c r="AK46" i="12" a="1"/>
  <c r="AK46" i="12" s="1"/>
  <c r="AX42" i="12" a="1"/>
  <c r="AX42" i="12" s="1"/>
  <c r="CD37" i="12" a="1"/>
  <c r="CD37" i="12" s="1"/>
  <c r="AL18" i="12" a="1"/>
  <c r="AL18" i="12" s="1"/>
  <c r="BQ42" i="11" a="1"/>
  <c r="BQ42" i="11" s="1"/>
  <c r="BR18" i="11" a="1"/>
  <c r="BR18" i="11" s="1"/>
  <c r="V50" i="12" a="1"/>
  <c r="V50" i="12" s="1"/>
  <c r="BB57" i="12" a="1"/>
  <c r="BB57" i="12" s="1"/>
  <c r="X15" i="12" a="1"/>
  <c r="X15" i="12" s="1"/>
  <c r="AF15" i="11" a="1"/>
  <c r="AF15" i="11" s="1"/>
  <c r="AE35" i="12" a="1"/>
  <c r="AE35" i="12" s="1"/>
  <c r="AP11" i="11" a="1"/>
  <c r="AP11" i="11" s="1"/>
  <c r="AJ39" i="12" a="1"/>
  <c r="AJ39" i="12" s="1"/>
  <c r="Q11" i="11" a="1"/>
  <c r="Q11" i="11" s="1"/>
  <c r="BG55" i="12" a="1"/>
  <c r="BG55" i="12" s="1"/>
  <c r="BT40" i="12" a="1"/>
  <c r="BT40" i="12" s="1"/>
  <c r="H42" i="12" a="1"/>
  <c r="H42" i="12" s="1"/>
  <c r="CG17" i="11" a="1"/>
  <c r="CG17" i="11" s="1"/>
  <c r="BZ40" i="11" a="1"/>
  <c r="BZ40" i="11" s="1"/>
  <c r="BQ47" i="12" a="1"/>
  <c r="BQ47" i="12" s="1"/>
  <c r="BD53" i="12" a="1"/>
  <c r="BD53" i="12" s="1"/>
  <c r="BX42" i="11" a="1"/>
  <c r="BX42" i="11" s="1"/>
  <c r="BX46" i="11" a="1"/>
  <c r="BX46" i="11" s="1"/>
  <c r="BA38" i="12" a="1"/>
  <c r="BA38" i="12" s="1"/>
  <c r="T36" i="12" a="1"/>
  <c r="T36" i="12" s="1"/>
  <c r="E40" i="12" a="1"/>
  <c r="E40" i="12" s="1"/>
  <c r="AC46" i="11" a="1"/>
  <c r="AC46" i="11" s="1"/>
  <c r="AC46" i="12" a="1"/>
  <c r="AC46" i="12" s="1"/>
  <c r="R15" i="12" a="1"/>
  <c r="R15" i="12" s="1"/>
  <c r="BH41" i="12" a="1"/>
  <c r="BH41" i="12" s="1"/>
  <c r="BG47" i="12" a="1"/>
  <c r="BG47" i="12" s="1"/>
  <c r="AL15" i="11" a="1"/>
  <c r="AL15" i="11" s="1"/>
  <c r="M46" i="11" a="1"/>
  <c r="M46" i="11" s="1"/>
  <c r="H47" i="12" a="1"/>
  <c r="H47" i="12" s="1"/>
  <c r="AQ50" i="12" a="1"/>
  <c r="AQ50" i="12" s="1"/>
  <c r="E50" i="12" a="1"/>
  <c r="E50" i="12" s="1"/>
  <c r="X39" i="12" a="1"/>
  <c r="X39" i="12" s="1"/>
  <c r="O33" i="12" a="1"/>
  <c r="O33" i="12" s="1"/>
  <c r="J16" i="11" a="1"/>
  <c r="J16" i="11" s="1"/>
  <c r="BZ53" i="12" a="1"/>
  <c r="BZ53" i="12" s="1"/>
  <c r="BO46" i="11" a="1"/>
  <c r="BO46" i="11" s="1"/>
  <c r="E33" i="12" a="1"/>
  <c r="E33" i="12" s="1"/>
  <c r="U46" i="12" a="1"/>
  <c r="U46" i="12" s="1"/>
  <c r="AY46" i="11" a="1"/>
  <c r="AY46" i="11" s="1"/>
  <c r="U48" i="12" a="1"/>
  <c r="U48" i="12" s="1"/>
  <c r="S47" i="11" a="1"/>
  <c r="S47" i="11" s="1"/>
  <c r="P18" i="12" a="1"/>
  <c r="P18" i="12" s="1"/>
  <c r="CD16" i="12" a="1"/>
  <c r="CD16" i="12" s="1"/>
  <c r="CD35" i="12" a="1"/>
  <c r="CD35" i="12" s="1"/>
  <c r="AB17" i="11" a="1"/>
  <c r="AB17" i="11" s="1"/>
  <c r="L40" i="11" a="1"/>
  <c r="L40" i="11" s="1"/>
  <c r="AS43" i="12" a="1"/>
  <c r="AS43" i="12" s="1"/>
  <c r="AM42" i="11" a="1"/>
  <c r="AM42" i="11" s="1"/>
  <c r="BW34" i="12" a="1"/>
  <c r="BW34" i="12" s="1"/>
  <c r="AD36" i="12" a="1"/>
  <c r="AD36" i="12" s="1"/>
  <c r="AI36" i="12" a="1"/>
  <c r="AI36" i="12" s="1"/>
  <c r="BT37" i="12" a="1"/>
  <c r="BT37" i="12" s="1"/>
  <c r="BJ50" i="12" a="1"/>
  <c r="BJ50" i="12" s="1"/>
  <c r="AP18" i="12" a="1"/>
  <c r="AP18" i="12" s="1"/>
  <c r="CB44" i="12" a="1"/>
  <c r="CB44" i="12" s="1"/>
  <c r="CF16" i="12" a="1"/>
  <c r="CF16" i="12" s="1"/>
  <c r="CB45" i="11" a="1"/>
  <c r="CB45" i="11" s="1"/>
  <c r="Y16" i="11" a="1"/>
  <c r="Y16" i="11" s="1"/>
  <c r="CD41" i="12" a="1"/>
  <c r="CD41" i="12" s="1"/>
  <c r="L44" i="12" a="1"/>
  <c r="L44" i="12" s="1"/>
  <c r="CG44" i="11" a="1"/>
  <c r="CG44" i="11" s="1"/>
  <c r="G17" i="12" a="1"/>
  <c r="G17" i="12" s="1"/>
  <c r="J17" i="12" a="1"/>
  <c r="J17" i="12" s="1"/>
  <c r="AJ35" i="12" a="1"/>
  <c r="AJ35" i="12" s="1"/>
  <c r="AT48" i="12" a="1"/>
  <c r="AT48" i="12" s="1"/>
  <c r="BM13" i="12" a="1"/>
  <c r="BM13" i="12" s="1"/>
  <c r="BS37" i="12" a="1"/>
  <c r="BS37" i="12" s="1"/>
  <c r="H34" i="12" a="1"/>
  <c r="H34" i="12" s="1"/>
  <c r="BE15" i="12" a="1"/>
  <c r="BE15" i="12" s="1"/>
  <c r="Q18" i="12" a="1"/>
  <c r="Q18" i="12" s="1"/>
  <c r="AQ13" i="12" a="1"/>
  <c r="AQ13" i="12" s="1"/>
  <c r="AH56" i="12" a="1"/>
  <c r="AH56" i="12" s="1"/>
  <c r="W38" i="12" a="1"/>
  <c r="W38" i="12" s="1"/>
  <c r="H41" i="12" a="1"/>
  <c r="H41" i="12" s="1"/>
  <c r="BG44" i="11" a="1"/>
  <c r="BG44" i="11" s="1"/>
  <c r="BT47" i="12" a="1"/>
  <c r="BT47" i="12" s="1"/>
  <c r="BC35" i="12" a="1"/>
  <c r="BC35" i="12" s="1"/>
  <c r="BA18" i="12" a="1"/>
  <c r="BA18" i="12" s="1"/>
  <c r="CG45" i="11" a="1"/>
  <c r="CG45" i="11" s="1"/>
  <c r="K49" i="12" a="1"/>
  <c r="K49" i="12" s="1"/>
  <c r="BE52" i="12" a="1"/>
  <c r="BE52" i="12" s="1"/>
  <c r="BX39" i="12" a="1"/>
  <c r="BX39" i="12" s="1"/>
  <c r="CD49" i="12" a="1"/>
  <c r="CD49" i="12" s="1"/>
  <c r="AN42" i="11" a="1"/>
  <c r="AN42" i="11" s="1"/>
  <c r="BP11" i="12" a="1"/>
  <c r="BP11" i="12" s="1"/>
  <c r="Q52" i="12" a="1"/>
  <c r="Q52" i="12" s="1"/>
  <c r="AD34" i="12" a="1"/>
  <c r="AD34" i="12" s="1"/>
  <c r="S42" i="12" a="1"/>
  <c r="S42" i="12" s="1"/>
  <c r="AQ57" i="12" a="1"/>
  <c r="AQ57" i="12" s="1"/>
  <c r="AY17" i="11" a="1"/>
  <c r="AY17" i="11" s="1"/>
  <c r="U35" i="12" a="1"/>
  <c r="U35" i="12" s="1"/>
  <c r="BH16" i="12" a="1"/>
  <c r="BH16" i="12" s="1"/>
  <c r="AX49" i="12" a="1"/>
  <c r="AX49" i="12" s="1"/>
  <c r="AK54" i="12" a="1"/>
  <c r="AK54" i="12" s="1"/>
  <c r="K50" i="12" a="1"/>
  <c r="K50" i="12" s="1"/>
  <c r="CF50" i="12" a="1"/>
  <c r="CF50" i="12" s="1"/>
  <c r="L46" i="12" a="1"/>
  <c r="L46" i="12" s="1"/>
  <c r="AM40" i="11" a="1"/>
  <c r="AM40" i="11" s="1"/>
  <c r="BQ44" i="11" a="1"/>
  <c r="BQ44" i="11" s="1"/>
  <c r="L34" i="12" a="1"/>
  <c r="L34" i="12" s="1"/>
  <c r="M46" i="12" a="1"/>
  <c r="M46" i="12" s="1"/>
  <c r="BZ39" i="12" a="1"/>
  <c r="BZ39" i="12" s="1"/>
  <c r="W47" i="12" a="1"/>
  <c r="W47" i="12" s="1"/>
  <c r="L45" i="12" a="1"/>
  <c r="L45" i="12" s="1"/>
  <c r="BG18" i="12" a="1"/>
  <c r="BG18" i="12" s="1"/>
  <c r="M54" i="12" a="1"/>
  <c r="M54" i="12" s="1"/>
  <c r="AG47" i="12" a="1"/>
  <c r="AG47" i="12" s="1"/>
  <c r="BP40" i="12" a="1"/>
  <c r="BP40" i="12" s="1"/>
  <c r="M33" i="12" a="1"/>
  <c r="M33" i="12" s="1"/>
  <c r="BF34" i="12" a="1"/>
  <c r="BF34" i="12" s="1"/>
  <c r="H11" i="11" a="1"/>
  <c r="H11" i="11" s="1"/>
  <c r="Y50" i="12" a="1"/>
  <c r="Y50" i="12" s="1"/>
  <c r="BD38" i="12" a="1"/>
  <c r="BD38" i="12" s="1"/>
  <c r="AI39" i="12" a="1"/>
  <c r="AI39" i="12" s="1"/>
  <c r="BF17" i="11" a="1"/>
  <c r="BF17" i="11" s="1"/>
  <c r="AC54" i="12" a="1"/>
  <c r="AC54" i="12" s="1"/>
  <c r="BQ46" i="11" a="1"/>
  <c r="BQ46" i="11" s="1"/>
  <c r="T53" i="12" a="1"/>
  <c r="T53" i="12" s="1"/>
  <c r="AT41" i="12" a="1"/>
  <c r="AT41" i="12" s="1"/>
  <c r="G44" i="11" a="1"/>
  <c r="G44" i="11" s="1"/>
  <c r="AX48" i="12" a="1"/>
  <c r="AX48" i="12" s="1"/>
  <c r="CG13" i="12" a="1"/>
  <c r="CG13" i="12" s="1"/>
  <c r="CF51" i="12" a="1"/>
  <c r="CF51" i="12" s="1"/>
  <c r="AJ17" i="12" a="1"/>
  <c r="AJ17" i="12" s="1"/>
  <c r="BK38" i="12" a="1"/>
  <c r="BK38" i="12" s="1"/>
  <c r="BT11" i="12" a="1"/>
  <c r="BT11" i="12" s="1"/>
  <c r="AC13" i="11" a="1"/>
  <c r="AC13" i="11" s="1"/>
  <c r="AJ46" i="11" a="1"/>
  <c r="AJ46" i="11" s="1"/>
  <c r="AS48" i="12" a="1"/>
  <c r="AS48" i="12" s="1"/>
  <c r="BH45" i="13" a="1"/>
  <c r="BH45" i="13" s="1"/>
  <c r="BB33" i="13" a="1"/>
  <c r="BB33" i="13" s="1"/>
  <c r="G50" i="14" a="1"/>
  <c r="G50" i="14" s="1"/>
  <c r="BA35" i="13" a="1"/>
  <c r="BA35" i="13" s="1"/>
  <c r="AW48" i="14" a="1"/>
  <c r="AW48" i="14" s="1"/>
  <c r="AO45" i="13" a="1"/>
  <c r="AO45" i="13" s="1"/>
  <c r="L43" i="13" a="1"/>
  <c r="L43" i="13" s="1"/>
  <c r="AO42" i="13" a="1"/>
  <c r="AO42" i="13" s="1"/>
  <c r="CC40" i="13" a="1"/>
  <c r="CC40" i="13" s="1"/>
  <c r="BK47" i="13" a="1"/>
  <c r="BK47" i="13" s="1"/>
  <c r="P53" i="13" a="1"/>
  <c r="P53" i="13" s="1"/>
  <c r="M16" i="13" a="1"/>
  <c r="M16" i="13" s="1"/>
  <c r="BY39" i="14" a="1"/>
  <c r="BY39" i="14" s="1"/>
  <c r="CE17" i="13" a="1"/>
  <c r="CE17" i="13" s="1"/>
  <c r="AL41" i="13" a="1"/>
  <c r="AL41" i="13" s="1"/>
  <c r="BM36" i="14" a="1"/>
  <c r="BM36" i="14" s="1"/>
  <c r="CC13" i="13" a="1"/>
  <c r="CC13" i="13" s="1"/>
  <c r="I42" i="14" a="1"/>
  <c r="I42" i="14" s="1"/>
  <c r="AM52" i="13" a="1"/>
  <c r="AM52" i="13" s="1"/>
  <c r="AK18" i="13" a="1"/>
  <c r="AK18" i="13" s="1"/>
  <c r="BY44" i="14" a="1"/>
  <c r="BY44" i="14" s="1"/>
  <c r="BS16" i="13" a="1"/>
  <c r="BS16" i="13" s="1"/>
  <c r="AR16" i="13" a="1"/>
  <c r="AR16" i="13" s="1"/>
  <c r="M57" i="13" a="1"/>
  <c r="M57" i="13" s="1"/>
  <c r="BV49" i="13" a="1"/>
  <c r="BV49" i="13" s="1"/>
  <c r="K55" i="14" a="1"/>
  <c r="K55" i="14" s="1"/>
  <c r="X35" i="14" a="1"/>
  <c r="X35" i="14" s="1"/>
  <c r="AF56" i="13" a="1"/>
  <c r="AF56" i="13" s="1"/>
  <c r="AA53" i="13" a="1"/>
  <c r="AA53" i="13" s="1"/>
  <c r="BP18" i="13" a="1"/>
  <c r="BP18" i="13" s="1"/>
  <c r="AP13" i="13" a="1"/>
  <c r="AP13" i="13" s="1"/>
  <c r="E18" i="13" a="1"/>
  <c r="E18" i="13" s="1"/>
  <c r="BY53" i="13" a="1"/>
  <c r="BY53" i="13" s="1"/>
  <c r="AX17" i="14" a="1"/>
  <c r="AX17" i="14" s="1"/>
  <c r="BS38" i="13" a="1"/>
  <c r="BS38" i="13" s="1"/>
  <c r="P39" i="12" a="1"/>
  <c r="P39" i="12" s="1"/>
  <c r="AR38" i="12" a="1"/>
  <c r="AR38" i="12" s="1"/>
  <c r="BA48" i="12" a="1"/>
  <c r="BA48" i="12" s="1"/>
  <c r="AJ42" i="12" a="1"/>
  <c r="AJ42" i="12" s="1"/>
  <c r="BJ15" i="12" a="1"/>
  <c r="BJ15" i="12" s="1"/>
  <c r="N17" i="12" a="1"/>
  <c r="N17" i="12" s="1"/>
  <c r="AH18" i="11" a="1"/>
  <c r="AH18" i="11" s="1"/>
  <c r="BL13" i="12" a="1"/>
  <c r="BL13" i="12" s="1"/>
  <c r="BI17" i="12" a="1"/>
  <c r="BI17" i="12" s="1"/>
  <c r="Y15" i="11" a="1"/>
  <c r="Y15" i="11" s="1"/>
  <c r="AL42" i="11" a="1"/>
  <c r="AL42" i="11" s="1"/>
  <c r="AG40" i="11" a="1"/>
  <c r="AG40" i="11" s="1"/>
  <c r="F52" i="12" a="1"/>
  <c r="F52" i="12" s="1"/>
  <c r="AW44" i="11" a="1"/>
  <c r="AW44" i="11" s="1"/>
  <c r="BB48" i="12" a="1"/>
  <c r="BB48" i="12" s="1"/>
  <c r="BY44" i="12" a="1"/>
  <c r="BY44" i="12" s="1"/>
  <c r="K46" i="12" a="1"/>
  <c r="K46" i="12" s="1"/>
  <c r="AK36" i="12" a="1"/>
  <c r="AK36" i="12" s="1"/>
  <c r="AD43" i="12" a="1"/>
  <c r="AD43" i="12" s="1"/>
  <c r="S41" i="12" a="1"/>
  <c r="S41" i="12" s="1"/>
  <c r="AE38" i="12" a="1"/>
  <c r="AE38" i="12" s="1"/>
  <c r="J46" i="12" a="1"/>
  <c r="J46" i="12" s="1"/>
  <c r="BT54" i="12" a="1"/>
  <c r="BT54" i="12" s="1"/>
  <c r="AG57" i="12" a="1"/>
  <c r="AG57" i="12" s="1"/>
  <c r="CF57" i="12" a="1"/>
  <c r="CF57" i="12" s="1"/>
  <c r="BF15" i="12" a="1"/>
  <c r="BF15" i="12" s="1"/>
  <c r="BS11" i="11" a="1"/>
  <c r="BS11" i="11" s="1"/>
  <c r="CB43" i="12" a="1"/>
  <c r="CB43" i="12" s="1"/>
  <c r="AS54" i="12" a="1"/>
  <c r="AS54" i="12" s="1"/>
  <c r="AL33" i="12" a="1"/>
  <c r="AL33" i="12" s="1"/>
  <c r="CC36" i="12" a="1"/>
  <c r="CC36" i="12" s="1"/>
  <c r="W45" i="12" a="1"/>
  <c r="W45" i="12" s="1"/>
  <c r="AW41" i="12" a="1"/>
  <c r="AW41" i="12" s="1"/>
  <c r="AX13" i="12" a="1"/>
  <c r="AX13" i="12" s="1"/>
  <c r="BZ51" i="12" a="1"/>
  <c r="BZ51" i="12" s="1"/>
  <c r="AG15" i="12" a="1"/>
  <c r="AG15" i="12" s="1"/>
  <c r="AF15" i="12" a="1"/>
  <c r="AF15" i="12" s="1"/>
  <c r="AE57" i="12" a="1"/>
  <c r="AE57" i="12" s="1"/>
  <c r="AP44" i="11" a="1"/>
  <c r="AP44" i="11" s="1"/>
  <c r="AA45" i="11" a="1"/>
  <c r="AA45" i="11" s="1"/>
  <c r="H52" i="12" a="1"/>
  <c r="H52" i="12" s="1"/>
  <c r="Y11" i="12" a="1"/>
  <c r="Y11" i="12" s="1"/>
  <c r="BV15" i="11" a="1"/>
  <c r="BV15" i="11" s="1"/>
  <c r="O15" i="12" a="1"/>
  <c r="O15" i="12" s="1"/>
  <c r="AD11" i="11" a="1"/>
  <c r="AD11" i="11" s="1"/>
  <c r="CC47" i="12" a="1"/>
  <c r="CC47" i="12" s="1"/>
  <c r="BW55" i="12" a="1"/>
  <c r="BW55" i="12" s="1"/>
  <c r="G56" i="12" a="1"/>
  <c r="G56" i="12" s="1"/>
  <c r="CF11" i="12" a="1"/>
  <c r="CF11" i="12" s="1"/>
  <c r="Z47" i="11" a="1"/>
  <c r="Z47" i="11" s="1"/>
  <c r="Q17" i="11" a="1"/>
  <c r="Q17" i="11" s="1"/>
  <c r="AP34" i="12" a="1"/>
  <c r="AP34" i="12" s="1"/>
  <c r="BX44" i="12" a="1"/>
  <c r="BX44" i="12" s="1"/>
  <c r="BQ54" i="12" a="1"/>
  <c r="BQ54" i="12" s="1"/>
  <c r="BL50" i="12" a="1"/>
  <c r="BL50" i="12" s="1"/>
  <c r="R17" i="12" a="1"/>
  <c r="R17" i="12" s="1"/>
  <c r="BW18" i="12" a="1"/>
  <c r="BW18" i="12" s="1"/>
  <c r="P13" i="12" a="1"/>
  <c r="P13" i="12" s="1"/>
  <c r="AT54" i="12" a="1"/>
  <c r="AT54" i="12" s="1"/>
  <c r="CH46" i="11" a="1"/>
  <c r="CH46" i="11" s="1"/>
  <c r="AG11" i="12" a="1"/>
  <c r="AG11" i="12" s="1"/>
  <c r="BN36" i="12" a="1"/>
  <c r="BN36" i="12" s="1"/>
  <c r="L47" i="11" a="1"/>
  <c r="L47" i="11" s="1"/>
  <c r="BA57" i="12" a="1"/>
  <c r="BA57" i="12" s="1"/>
  <c r="BJ41" i="12" a="1"/>
  <c r="BJ41" i="12" s="1"/>
  <c r="O11" i="12" a="1"/>
  <c r="O11" i="12" s="1"/>
  <c r="BV38" i="12" a="1"/>
  <c r="BV38" i="12" s="1"/>
  <c r="CG41" i="12" a="1"/>
  <c r="CG41" i="12" s="1"/>
  <c r="U11" i="11" a="1"/>
  <c r="U11" i="11" s="1"/>
  <c r="W35" i="12" a="1"/>
  <c r="W35" i="12" s="1"/>
  <c r="BB47" i="12" a="1"/>
  <c r="BB47" i="12" s="1"/>
  <c r="BX46" i="12" a="1"/>
  <c r="BX46" i="12" s="1"/>
  <c r="AG42" i="12" a="1"/>
  <c r="AG42" i="12" s="1"/>
  <c r="AT37" i="12" a="1"/>
  <c r="AT37" i="12" s="1"/>
  <c r="BV44" i="11" a="1"/>
  <c r="BV44" i="11" s="1"/>
  <c r="CA13" i="12" a="1"/>
  <c r="CA13" i="12" s="1"/>
  <c r="AJ44" i="11" a="1"/>
  <c r="AJ44" i="11" s="1"/>
  <c r="S18" i="11" a="1"/>
  <c r="S18" i="11" s="1"/>
  <c r="BQ53" i="12" a="1"/>
  <c r="BQ53" i="12" s="1"/>
  <c r="AA15" i="12" a="1"/>
  <c r="AA15" i="12" s="1"/>
  <c r="AU16" i="12" a="1"/>
  <c r="AU16" i="12" s="1"/>
  <c r="CB13" i="12" a="1"/>
  <c r="CB13" i="12" s="1"/>
  <c r="BA40" i="12" a="1"/>
  <c r="BA40" i="12" s="1"/>
  <c r="BT42" i="12" a="1"/>
  <c r="BT42" i="12" s="1"/>
  <c r="BX18" i="11" a="1"/>
  <c r="BX18" i="11" s="1"/>
  <c r="AH44" i="11" a="1"/>
  <c r="AH44" i="11" s="1"/>
  <c r="E18" i="12" a="1"/>
  <c r="E18" i="12" s="1"/>
  <c r="CE47" i="12" a="1"/>
  <c r="CE47" i="12" s="1"/>
  <c r="CA55" i="12" a="1"/>
  <c r="CA55" i="12" s="1"/>
  <c r="AH49" i="12" a="1"/>
  <c r="AH49" i="12" s="1"/>
  <c r="R15" i="11" a="1"/>
  <c r="R15" i="11" s="1"/>
  <c r="AC47" i="12" a="1"/>
  <c r="AC47" i="12" s="1"/>
  <c r="BA16" i="12" a="1"/>
  <c r="BA16" i="12" s="1"/>
  <c r="AY46" i="12" a="1"/>
  <c r="AY46" i="12" s="1"/>
  <c r="W57" i="12" a="1"/>
  <c r="W57" i="12" s="1"/>
  <c r="BH15" i="11" a="1"/>
  <c r="BH15" i="11" s="1"/>
  <c r="R54" i="12" a="1"/>
  <c r="R54" i="12" s="1"/>
  <c r="BG39" i="12" a="1"/>
  <c r="BG39" i="12" s="1"/>
  <c r="BL16" i="11" a="1"/>
  <c r="BL16" i="11" s="1"/>
  <c r="AN55" i="12" a="1"/>
  <c r="AN55" i="12" s="1"/>
  <c r="AP40" i="11" a="1"/>
  <c r="AP40" i="11" s="1"/>
  <c r="AR34" i="12" a="1"/>
  <c r="AR34" i="12" s="1"/>
  <c r="AS35" i="12" a="1"/>
  <c r="AS35" i="12" s="1"/>
  <c r="AR39" i="12" a="1"/>
  <c r="AR39" i="12" s="1"/>
  <c r="BD42" i="12" a="1"/>
  <c r="BD42" i="12" s="1"/>
  <c r="CG17" i="12" a="1"/>
  <c r="CG17" i="12" s="1"/>
  <c r="AR43" i="12" a="1"/>
  <c r="AR43" i="12" s="1"/>
  <c r="CF17" i="12" a="1"/>
  <c r="CF17" i="12" s="1"/>
  <c r="Q50" i="12" a="1"/>
  <c r="Q50" i="12" s="1"/>
  <c r="AM43" i="12" a="1"/>
  <c r="AM43" i="12" s="1"/>
  <c r="BW15" i="12" a="1"/>
  <c r="BW15" i="12" s="1"/>
  <c r="AT46" i="12" a="1"/>
  <c r="AT46" i="12" s="1"/>
  <c r="BO56" i="12" a="1"/>
  <c r="BO56" i="12" s="1"/>
  <c r="AU53" i="12" a="1"/>
  <c r="AU53" i="12" s="1"/>
  <c r="BL55" i="12" a="1"/>
  <c r="BL55" i="12" s="1"/>
  <c r="CE54" i="12" a="1"/>
  <c r="CE54" i="12" s="1"/>
  <c r="I45" i="11" a="1"/>
  <c r="I45" i="11" s="1"/>
  <c r="AL44" i="11" a="1"/>
  <c r="AL44" i="11" s="1"/>
  <c r="BB15" i="11" a="1"/>
  <c r="BB15" i="11" s="1"/>
  <c r="BJ18" i="12" a="1"/>
  <c r="BJ18" i="12" s="1"/>
  <c r="AM46" i="11" a="1"/>
  <c r="AM46" i="11" s="1"/>
  <c r="L13" i="11" a="1"/>
  <c r="L13" i="11" s="1"/>
  <c r="AM37" i="12" a="1"/>
  <c r="AM37" i="12" s="1"/>
  <c r="BL56" i="12" a="1"/>
  <c r="BL56" i="12" s="1"/>
  <c r="S57" i="12" a="1"/>
  <c r="S57" i="12" s="1"/>
  <c r="CC55" i="12" a="1"/>
  <c r="CC55" i="12" s="1"/>
  <c r="AM11" i="12" a="1"/>
  <c r="AM11" i="12" s="1"/>
  <c r="BE15" i="11" a="1"/>
  <c r="BE15" i="11" s="1"/>
  <c r="AQ13" i="11" a="1"/>
  <c r="AQ13" i="11" s="1"/>
  <c r="CH41" i="12" a="1"/>
  <c r="CH41" i="12" s="1"/>
  <c r="BI49" i="12" a="1"/>
  <c r="BI49" i="12" s="1"/>
  <c r="AF43" i="12" a="1"/>
  <c r="AF43" i="12" s="1"/>
  <c r="AP55" i="12" a="1"/>
  <c r="AP55" i="12" s="1"/>
  <c r="AH33" i="12" a="1"/>
  <c r="AH33" i="12" s="1"/>
  <c r="BL18" i="12" a="1"/>
  <c r="BL18" i="12" s="1"/>
  <c r="AW17" i="12" a="1"/>
  <c r="AW17" i="12" s="1"/>
  <c r="O47" i="12" a="1"/>
  <c r="O47" i="12" s="1"/>
  <c r="BU52" i="12" a="1"/>
  <c r="BU52" i="12" s="1"/>
  <c r="CC57" i="12" a="1"/>
  <c r="CC57" i="12" s="1"/>
  <c r="T54" i="12" a="1"/>
  <c r="T54" i="12" s="1"/>
  <c r="BH37" i="12" a="1"/>
  <c r="BH37" i="12" s="1"/>
  <c r="BM41" i="12" a="1"/>
  <c r="BM41" i="12" s="1"/>
  <c r="AD15" i="12" a="1"/>
  <c r="AD15" i="12" s="1"/>
  <c r="U49" i="12" a="1"/>
  <c r="U49" i="12" s="1"/>
  <c r="AZ54" i="12" a="1"/>
  <c r="AZ54" i="12" s="1"/>
  <c r="AR51" i="13" a="1"/>
  <c r="AR51" i="13" s="1"/>
  <c r="AR43" i="13" a="1"/>
  <c r="AR43" i="13" s="1"/>
  <c r="U35" i="14" a="1"/>
  <c r="U35" i="14" s="1"/>
  <c r="O43" i="13" a="1"/>
  <c r="O43" i="13" s="1"/>
  <c r="AG43" i="13" a="1"/>
  <c r="AG43" i="13" s="1"/>
  <c r="CA37" i="13" a="1"/>
  <c r="CA37" i="13" s="1"/>
  <c r="BY35" i="13" a="1"/>
  <c r="BY35" i="13" s="1"/>
  <c r="AI17" i="13" a="1"/>
  <c r="AI17" i="13" s="1"/>
  <c r="X44" i="13" a="1"/>
  <c r="X44" i="13" s="1"/>
  <c r="BK40" i="13" a="1"/>
  <c r="BK40" i="13" s="1"/>
  <c r="BW52" i="14" a="1"/>
  <c r="BW52" i="14" s="1"/>
  <c r="BF57" i="13" a="1"/>
  <c r="BF57" i="13" s="1"/>
  <c r="BM46" i="13" a="1"/>
  <c r="BM46" i="13" s="1"/>
  <c r="BV51" i="13" a="1"/>
  <c r="BV51" i="13" s="1"/>
  <c r="BG41" i="13" a="1"/>
  <c r="BG41" i="13" s="1"/>
  <c r="BJ44" i="13" a="1"/>
  <c r="BJ44" i="13" s="1"/>
  <c r="AJ48" i="13" a="1"/>
  <c r="AJ48" i="13" s="1"/>
  <c r="W41" i="13" a="1"/>
  <c r="W41" i="13" s="1"/>
  <c r="P33" i="13" a="1"/>
  <c r="P33" i="13" s="1"/>
  <c r="AL44" i="14" a="1"/>
  <c r="AL44" i="14" s="1"/>
  <c r="BM52" i="13" a="1"/>
  <c r="BM52" i="13" s="1"/>
  <c r="BA52" i="13" a="1"/>
  <c r="BA52" i="13" s="1"/>
  <c r="BI34" i="14" a="1"/>
  <c r="BI34" i="14" s="1"/>
  <c r="L15" i="13" a="1"/>
  <c r="L15" i="13" s="1"/>
  <c r="BS18" i="13" a="1"/>
  <c r="BS18" i="13" s="1"/>
  <c r="U36" i="13" a="1"/>
  <c r="U36" i="13" s="1"/>
  <c r="Q44" i="14" a="1"/>
  <c r="Q44" i="14" s="1"/>
  <c r="BX17" i="13" a="1"/>
  <c r="BX17" i="13" s="1"/>
  <c r="Y13" i="13" a="1"/>
  <c r="Y13" i="13" s="1"/>
  <c r="BP15" i="13" a="1"/>
  <c r="BP15" i="13" s="1"/>
  <c r="CG34" i="14" a="1"/>
  <c r="CG34" i="14" s="1"/>
  <c r="AI13" i="13" a="1"/>
  <c r="AI13" i="13" s="1"/>
  <c r="AW34" i="14" a="1"/>
  <c r="AW34" i="14" s="1"/>
  <c r="O35" i="14" a="1"/>
  <c r="O35" i="14" s="1"/>
  <c r="AQ16" i="14" a="1"/>
  <c r="AQ16" i="14" s="1"/>
  <c r="AI34" i="12" a="1"/>
  <c r="AI34" i="12" s="1"/>
  <c r="BF56" i="12" a="1"/>
  <c r="BF56" i="12" s="1"/>
  <c r="CE53" i="12" a="1"/>
  <c r="CE53" i="12" s="1"/>
  <c r="BZ13" i="11" a="1"/>
  <c r="BZ13" i="11" s="1"/>
  <c r="AU17" i="11" a="1"/>
  <c r="AU17" i="11" s="1"/>
  <c r="AE39" i="12" a="1"/>
  <c r="AE39" i="12" s="1"/>
  <c r="AH45" i="11" a="1"/>
  <c r="AH45" i="11" s="1"/>
  <c r="BQ44" i="12" a="1"/>
  <c r="BQ44" i="12" s="1"/>
  <c r="S49" i="12" a="1"/>
  <c r="S49" i="12" s="1"/>
  <c r="AX18" i="12" a="1"/>
  <c r="AX18" i="12" s="1"/>
  <c r="T16" i="12" a="1"/>
  <c r="T16" i="12" s="1"/>
  <c r="CD18" i="11" a="1"/>
  <c r="CD18" i="11" s="1"/>
  <c r="AT36" i="12" a="1"/>
  <c r="AT36" i="12" s="1"/>
  <c r="S37" i="12" a="1"/>
  <c r="S37" i="12" s="1"/>
  <c r="AQ48" i="12" a="1"/>
  <c r="AQ48" i="12" s="1"/>
  <c r="BB52" i="12" a="1"/>
  <c r="BB52" i="12" s="1"/>
  <c r="AH45" i="12" a="1"/>
  <c r="AH45" i="12" s="1"/>
  <c r="AY33" i="12" a="1"/>
  <c r="AY33" i="12" s="1"/>
  <c r="AO33" i="12" a="1"/>
  <c r="AO33" i="12" s="1"/>
  <c r="AG37" i="12" a="1"/>
  <c r="AG37" i="12" s="1"/>
  <c r="CE46" i="12" a="1"/>
  <c r="CE46" i="12" s="1"/>
  <c r="BA45" i="12" a="1"/>
  <c r="BA45" i="12" s="1"/>
  <c r="V33" i="12" a="1"/>
  <c r="V33" i="12" s="1"/>
  <c r="AD44" i="11" a="1"/>
  <c r="AD44" i="11" s="1"/>
  <c r="BK49" i="12" a="1"/>
  <c r="BK49" i="12" s="1"/>
  <c r="I15" i="11" a="1"/>
  <c r="I15" i="11" s="1"/>
  <c r="BW45" i="12" a="1"/>
  <c r="BW45" i="12" s="1"/>
  <c r="AH52" i="12" a="1"/>
  <c r="AH52" i="12" s="1"/>
  <c r="AQ47" i="12" a="1"/>
  <c r="AQ47" i="12" s="1"/>
  <c r="AV47" i="11" a="1"/>
  <c r="AV47" i="11" s="1"/>
  <c r="BI45" i="12" a="1"/>
  <c r="BI45" i="12" s="1"/>
  <c r="BP13" i="12" a="1"/>
  <c r="BP13" i="12" s="1"/>
  <c r="AU40" i="12" a="1"/>
  <c r="AU40" i="12" s="1"/>
  <c r="J18" i="11" a="1"/>
  <c r="J18" i="11" s="1"/>
  <c r="BU51" i="12" a="1"/>
  <c r="BU51" i="12" s="1"/>
  <c r="CD18" i="12" a="1"/>
  <c r="CD18" i="12" s="1"/>
  <c r="AM15" i="11" a="1"/>
  <c r="AM15" i="11" s="1"/>
  <c r="CC52" i="12" a="1"/>
  <c r="CC52" i="12" s="1"/>
  <c r="CH11" i="12" a="1"/>
  <c r="CH11" i="12" s="1"/>
  <c r="CE55" i="12" a="1"/>
  <c r="CE55" i="12" s="1"/>
  <c r="M34" i="12" a="1"/>
  <c r="M34" i="12" s="1"/>
  <c r="AI51" i="12" a="1"/>
  <c r="AI51" i="12" s="1"/>
  <c r="AP40" i="12" a="1"/>
  <c r="AP40" i="12" s="1"/>
  <c r="BY41" i="12" a="1"/>
  <c r="BY41" i="12" s="1"/>
  <c r="AI18" i="12" a="1"/>
  <c r="AI18" i="12" s="1"/>
  <c r="F45" i="12" a="1"/>
  <c r="F45" i="12" s="1"/>
  <c r="BC49" i="12" a="1"/>
  <c r="BC49" i="12" s="1"/>
  <c r="BI46" i="11" a="1"/>
  <c r="BI46" i="11" s="1"/>
  <c r="CG38" i="12" a="1"/>
  <c r="CG38" i="12" s="1"/>
  <c r="AF13" i="12" a="1"/>
  <c r="AF13" i="12" s="1"/>
  <c r="CG15" i="12" a="1"/>
  <c r="CG15" i="12" s="1"/>
  <c r="S34" i="12" a="1"/>
  <c r="S34" i="12" s="1"/>
  <c r="AS53" i="12" a="1"/>
  <c r="AS53" i="12" s="1"/>
  <c r="AJ18" i="12" a="1"/>
  <c r="AJ18" i="12" s="1"/>
  <c r="P15" i="12" a="1"/>
  <c r="P15" i="12" s="1"/>
  <c r="BJ13" i="11" a="1"/>
  <c r="BJ13" i="11" s="1"/>
  <c r="AY18" i="12" a="1"/>
  <c r="AY18" i="12" s="1"/>
  <c r="BY35" i="12" a="1"/>
  <c r="BY35" i="12" s="1"/>
  <c r="AE44" i="12" a="1"/>
  <c r="AE44" i="12" s="1"/>
  <c r="W13" i="11" a="1"/>
  <c r="W13" i="11" s="1"/>
  <c r="P17" i="12" a="1"/>
  <c r="P17" i="12" s="1"/>
  <c r="AX13" i="11" a="1"/>
  <c r="AX13" i="11" s="1"/>
  <c r="BV18" i="11" a="1"/>
  <c r="BV18" i="11" s="1"/>
  <c r="CA35" i="12" a="1"/>
  <c r="CA35" i="12" s="1"/>
  <c r="BS40" i="12" a="1"/>
  <c r="BS40" i="12" s="1"/>
  <c r="S50" i="12" a="1"/>
  <c r="S50" i="12" s="1"/>
  <c r="AZ17" i="11" a="1"/>
  <c r="AZ17" i="11" s="1"/>
  <c r="BW44" i="12" a="1"/>
  <c r="BW44" i="12" s="1"/>
  <c r="AS17" i="12" a="1"/>
  <c r="AS17" i="12" s="1"/>
  <c r="CG40" i="11" a="1"/>
  <c r="CG40" i="11" s="1"/>
  <c r="AF39" i="12" a="1"/>
  <c r="AF39" i="12" s="1"/>
  <c r="AU55" i="12" a="1"/>
  <c r="AU55" i="12" s="1"/>
  <c r="BE40" i="12" a="1"/>
  <c r="BE40" i="12" s="1"/>
  <c r="AJ45" i="12" a="1"/>
  <c r="AJ45" i="12" s="1"/>
  <c r="AO43" i="12" a="1"/>
  <c r="AO43" i="12" s="1"/>
  <c r="AO44" i="12" a="1"/>
  <c r="AO44" i="12" s="1"/>
  <c r="BD35" i="12" a="1"/>
  <c r="BD35" i="12" s="1"/>
  <c r="BT36" i="12" a="1"/>
  <c r="BT36" i="12" s="1"/>
  <c r="BE13" i="12" a="1"/>
  <c r="BE13" i="12" s="1"/>
  <c r="V15" i="11" a="1"/>
  <c r="V15" i="11" s="1"/>
  <c r="F13" i="12" a="1"/>
  <c r="F13" i="12" s="1"/>
  <c r="BY46" i="11" a="1"/>
  <c r="BY46" i="11" s="1"/>
  <c r="R45" i="11" a="1"/>
  <c r="R45" i="11" s="1"/>
  <c r="P56" i="12" a="1"/>
  <c r="P56" i="12" s="1"/>
  <c r="T18" i="11" a="1"/>
  <c r="T18" i="11" s="1"/>
  <c r="AB46" i="11" a="1"/>
  <c r="AB46" i="11" s="1"/>
  <c r="BM37" i="12" a="1"/>
  <c r="BM37" i="12" s="1"/>
  <c r="BH44" i="11" a="1"/>
  <c r="BH44" i="11" s="1"/>
  <c r="BC45" i="12" a="1"/>
  <c r="BC45" i="12" s="1"/>
  <c r="AK38" i="12" a="1"/>
  <c r="AK38" i="12" s="1"/>
  <c r="R13" i="11" a="1"/>
  <c r="R13" i="11" s="1"/>
  <c r="P42" i="12" a="1"/>
  <c r="P42" i="12" s="1"/>
  <c r="BG11" i="12" a="1"/>
  <c r="BG11" i="12" s="1"/>
  <c r="V36" i="12" a="1"/>
  <c r="V36" i="12" s="1"/>
  <c r="BQ11" i="12" a="1"/>
  <c r="BQ11" i="12" s="1"/>
  <c r="O11" i="11" a="1"/>
  <c r="O11" i="11" s="1"/>
  <c r="AS44" i="12" a="1"/>
  <c r="AS44" i="12" s="1"/>
  <c r="N42" i="12" a="1"/>
  <c r="N42" i="12" s="1"/>
  <c r="AA57" i="12" a="1"/>
  <c r="AA57" i="12" s="1"/>
  <c r="AX45" i="12" a="1"/>
  <c r="AX45" i="12" s="1"/>
  <c r="BR34" i="12" a="1"/>
  <c r="BR34" i="12" s="1"/>
  <c r="AC49" i="12" a="1"/>
  <c r="AC49" i="12" s="1"/>
  <c r="L54" i="12" a="1"/>
  <c r="L54" i="12" s="1"/>
  <c r="W46" i="11" a="1"/>
  <c r="W46" i="11" s="1"/>
  <c r="CC51" i="12" a="1"/>
  <c r="CC51" i="12" s="1"/>
  <c r="BU40" i="12" a="1"/>
  <c r="BU40" i="12" s="1"/>
  <c r="BQ11" i="11" a="1"/>
  <c r="BQ11" i="11" s="1"/>
  <c r="AL15" i="12" a="1"/>
  <c r="AL15" i="12" s="1"/>
  <c r="BL49" i="12" a="1"/>
  <c r="BL49" i="12" s="1"/>
  <c r="T51" i="12" a="1"/>
  <c r="T51" i="12" s="1"/>
  <c r="BM38" i="12" a="1"/>
  <c r="BM38" i="12" s="1"/>
  <c r="F16" i="12" a="1"/>
  <c r="F16" i="12" s="1"/>
  <c r="AX46" i="12" a="1"/>
  <c r="AX46" i="12" s="1"/>
  <c r="L33" i="12" a="1"/>
  <c r="L33" i="12" s="1"/>
  <c r="AW46" i="11" a="1"/>
  <c r="AW46" i="11" s="1"/>
  <c r="BZ44" i="12" a="1"/>
  <c r="BZ44" i="12" s="1"/>
  <c r="Q53" i="12" a="1"/>
  <c r="Q53" i="12" s="1"/>
  <c r="AR41" i="12" a="1"/>
  <c r="AR41" i="12" s="1"/>
  <c r="CH38" i="12" a="1"/>
  <c r="CH38" i="12" s="1"/>
  <c r="M55" i="12" a="1"/>
  <c r="M55" i="12" s="1"/>
  <c r="M36" i="12" a="1"/>
  <c r="M36" i="12" s="1"/>
  <c r="N47" i="12" a="1"/>
  <c r="N47" i="12" s="1"/>
  <c r="BJ38" i="12" a="1"/>
  <c r="BJ38" i="12" s="1"/>
  <c r="AV44" i="11" a="1"/>
  <c r="AV44" i="11" s="1"/>
  <c r="BX45" i="12" a="1"/>
  <c r="BX45" i="12" s="1"/>
  <c r="AW40" i="12" a="1"/>
  <c r="AW40" i="12" s="1"/>
  <c r="AV40" i="12" a="1"/>
  <c r="AV40" i="12" s="1"/>
  <c r="Q38" i="12" a="1"/>
  <c r="Q38" i="12" s="1"/>
  <c r="N50" i="12" a="1"/>
  <c r="N50" i="12" s="1"/>
  <c r="AL17" i="12" a="1"/>
  <c r="AL17" i="12" s="1"/>
  <c r="AS42" i="12" a="1"/>
  <c r="AS42" i="12" s="1"/>
  <c r="BR37" i="12" a="1"/>
  <c r="BR37" i="12" s="1"/>
  <c r="AA44" i="11" a="1"/>
  <c r="AA44" i="11" s="1"/>
  <c r="I47" i="11" a="1"/>
  <c r="I47" i="11" s="1"/>
  <c r="Y46" i="11" a="1"/>
  <c r="Y46" i="11" s="1"/>
  <c r="AN48" i="14" a="1"/>
  <c r="AN48" i="14" s="1"/>
  <c r="CH39" i="13" a="1"/>
  <c r="CH39" i="13" s="1"/>
  <c r="R36" i="14" a="1"/>
  <c r="R36" i="14" s="1"/>
  <c r="R40" i="14" a="1"/>
  <c r="R40" i="14" s="1"/>
  <c r="AK36" i="13" a="1"/>
  <c r="AK36" i="13" s="1"/>
  <c r="S17" i="14" a="1"/>
  <c r="S17" i="14" s="1"/>
  <c r="H41" i="13" a="1"/>
  <c r="H41" i="13" s="1"/>
  <c r="CA15" i="13" a="1"/>
  <c r="CA15" i="13" s="1"/>
  <c r="BP37" i="13" a="1"/>
  <c r="BP37" i="13" s="1"/>
  <c r="AW52" i="14" a="1"/>
  <c r="AW52" i="14" s="1"/>
  <c r="AI50" i="13" a="1"/>
  <c r="AI50" i="13" s="1"/>
  <c r="CD51" i="14" a="1"/>
  <c r="CD51" i="14" s="1"/>
  <c r="AA16" i="13" a="1"/>
  <c r="AA16" i="13" s="1"/>
  <c r="AM42" i="14" a="1"/>
  <c r="AM42" i="14" s="1"/>
  <c r="J53" i="13" a="1"/>
  <c r="J53" i="13" s="1"/>
  <c r="U13" i="13" a="1"/>
  <c r="U13" i="13" s="1"/>
  <c r="BP44" i="13" a="1"/>
  <c r="BP44" i="13" s="1"/>
  <c r="AU16" i="14" a="1"/>
  <c r="AU16" i="14" s="1"/>
  <c r="BG16" i="14" a="1"/>
  <c r="BG16" i="14" s="1"/>
  <c r="BH43" i="14" a="1"/>
  <c r="BH43" i="14" s="1"/>
  <c r="V18" i="13" a="1"/>
  <c r="V18" i="13" s="1"/>
  <c r="BI52" i="13" a="1"/>
  <c r="BI52" i="13" s="1"/>
  <c r="BE52" i="13" a="1"/>
  <c r="BE52" i="13" s="1"/>
  <c r="F49" i="13" a="1"/>
  <c r="F49" i="13" s="1"/>
  <c r="AY35" i="13" a="1"/>
  <c r="AY35" i="13" s="1"/>
  <c r="CD18" i="13" a="1"/>
  <c r="CD18" i="13" s="1"/>
  <c r="AY13" i="14" a="1"/>
  <c r="AY13" i="14" s="1"/>
  <c r="BH15" i="14" a="1"/>
  <c r="BH15" i="14" s="1"/>
  <c r="BT39" i="13" a="1"/>
  <c r="BT39" i="13" s="1"/>
  <c r="E15" i="13" a="1"/>
  <c r="E15" i="13" s="1"/>
  <c r="Q13" i="13" a="1"/>
  <c r="Q13" i="13" s="1"/>
  <c r="BQ35" i="14" a="1"/>
  <c r="BQ35" i="14" s="1"/>
  <c r="BR52" i="13" a="1"/>
  <c r="BR52" i="13" s="1"/>
  <c r="AP11" i="14" a="1"/>
  <c r="AP11" i="14" s="1"/>
  <c r="BC49" i="13" a="1"/>
  <c r="BC49" i="13" s="1"/>
  <c r="BA40" i="11" a="1"/>
  <c r="BA40" i="11" s="1"/>
  <c r="BJ35" i="12" a="1"/>
  <c r="BJ35" i="12" s="1"/>
  <c r="BM56" i="12" a="1"/>
  <c r="BM56" i="12" s="1"/>
  <c r="E38" i="12" a="1"/>
  <c r="E38" i="12" s="1"/>
  <c r="J54" i="12" a="1"/>
  <c r="J54" i="12" s="1"/>
  <c r="AK45" i="12" a="1"/>
  <c r="AK45" i="12" s="1"/>
  <c r="AT35" i="12" a="1"/>
  <c r="AT35" i="12" s="1"/>
  <c r="N56" i="12" a="1"/>
  <c r="N56" i="12" s="1"/>
  <c r="G36" i="12" a="1"/>
  <c r="G36" i="12" s="1"/>
  <c r="W37" i="12" a="1"/>
  <c r="W37" i="12" s="1"/>
  <c r="BV37" i="12" a="1"/>
  <c r="BV37" i="12" s="1"/>
  <c r="BA44" i="12" a="1"/>
  <c r="BA44" i="12" s="1"/>
  <c r="BE35" i="12" a="1"/>
  <c r="BE35" i="12" s="1"/>
  <c r="AE18" i="12" a="1"/>
  <c r="AE18" i="12" s="1"/>
  <c r="BD17" i="11" a="1"/>
  <c r="BD17" i="11" s="1"/>
  <c r="BH46" i="12" a="1"/>
  <c r="BH46" i="12" s="1"/>
  <c r="CC53" i="12" a="1"/>
  <c r="CC53" i="12" s="1"/>
  <c r="BJ44" i="11" a="1"/>
  <c r="BJ44" i="11" s="1"/>
  <c r="BX13" i="12" a="1"/>
  <c r="BX13" i="12" s="1"/>
  <c r="BT17" i="12" a="1"/>
  <c r="BT17" i="12" s="1"/>
  <c r="BM39" i="12" a="1"/>
  <c r="BM39" i="12" s="1"/>
  <c r="BJ43" i="12" a="1"/>
  <c r="BJ43" i="12" s="1"/>
  <c r="BD15" i="11" a="1"/>
  <c r="BD15" i="11" s="1"/>
  <c r="BE11" i="11" a="1"/>
  <c r="BE11" i="11" s="1"/>
  <c r="AH57" i="12" a="1"/>
  <c r="AH57" i="12" s="1"/>
  <c r="AC51" i="14" a="1"/>
  <c r="AC51" i="14" s="1"/>
  <c r="L38" i="14" a="1"/>
  <c r="L38" i="14" s="1"/>
  <c r="BL13" i="14" a="1"/>
  <c r="BL13" i="14" s="1"/>
  <c r="V15" i="14" a="1"/>
  <c r="V15" i="14" s="1"/>
  <c r="AO15" i="13" a="1"/>
  <c r="AO15" i="13" s="1"/>
  <c r="AL40" i="13" a="1"/>
  <c r="AL40" i="13" s="1"/>
  <c r="BV57" i="13" a="1"/>
  <c r="BV57" i="13" s="1"/>
  <c r="AK44" i="13" a="1"/>
  <c r="AK44" i="13" s="1"/>
  <c r="BE38" i="14" a="1"/>
  <c r="BE38" i="14" s="1"/>
  <c r="BA54" i="13" a="1"/>
  <c r="BA54" i="13" s="1"/>
  <c r="G46" i="14" a="1"/>
  <c r="G46" i="14" s="1"/>
  <c r="BL48" i="13" a="1"/>
  <c r="BL48" i="13" s="1"/>
  <c r="CD44" i="14" a="1"/>
  <c r="CD44" i="14" s="1"/>
  <c r="AR44" i="13" a="1"/>
  <c r="AR44" i="13" s="1"/>
  <c r="AT52" i="13" a="1"/>
  <c r="AT52" i="13" s="1"/>
  <c r="L33" i="14" a="1"/>
  <c r="L33" i="14" s="1"/>
  <c r="K51" i="13" a="1"/>
  <c r="K51" i="13" s="1"/>
  <c r="BF42" i="13" a="1"/>
  <c r="BF42" i="13" s="1"/>
  <c r="O46" i="13" a="1"/>
  <c r="O46" i="13" s="1"/>
  <c r="O50" i="14" a="1"/>
  <c r="O50" i="14" s="1"/>
  <c r="BQ45" i="13" a="1"/>
  <c r="BQ45" i="13" s="1"/>
  <c r="BR33" i="13" a="1"/>
  <c r="BR33" i="13" s="1"/>
  <c r="E34" i="14" a="1"/>
  <c r="E34" i="14" s="1"/>
  <c r="CH50" i="13" a="1"/>
  <c r="CH50" i="13" s="1"/>
  <c r="BJ46" i="13" a="1"/>
  <c r="BJ46" i="13" s="1"/>
  <c r="AD18" i="14" a="1"/>
  <c r="AD18" i="14" s="1"/>
  <c r="AY53" i="13" a="1"/>
  <c r="AY53" i="13" s="1"/>
  <c r="BP13" i="13" a="1"/>
  <c r="BP13" i="13" s="1"/>
  <c r="AN16" i="13" a="1"/>
  <c r="AN16" i="13" s="1"/>
  <c r="BB18" i="13" a="1"/>
  <c r="BB18" i="13" s="1"/>
  <c r="M15" i="13" a="1"/>
  <c r="M15" i="13" s="1"/>
  <c r="AV43" i="14" a="1"/>
  <c r="AV43" i="14" s="1"/>
  <c r="X44" i="14" a="1"/>
  <c r="X44" i="14" s="1"/>
  <c r="AP16" i="14" a="1"/>
  <c r="AP16" i="14" s="1"/>
  <c r="AS56" i="13" a="1"/>
  <c r="AS56" i="13" s="1"/>
  <c r="AL38" i="13" a="1"/>
  <c r="AL38" i="13" s="1"/>
  <c r="AD55" i="14" a="1"/>
  <c r="AD55" i="14" s="1"/>
  <c r="M42" i="14" a="1"/>
  <c r="M42" i="14" s="1"/>
  <c r="BE16" i="13" a="1"/>
  <c r="BE16" i="13" s="1"/>
  <c r="E17" i="13" a="1"/>
  <c r="E17" i="13" s="1"/>
  <c r="BD39" i="13" a="1"/>
  <c r="BD39" i="13" s="1"/>
  <c r="BN16" i="14" a="1"/>
  <c r="BN16" i="14" s="1"/>
  <c r="AY49" i="13" a="1"/>
  <c r="AY49" i="13" s="1"/>
  <c r="E13" i="11" a="1"/>
  <c r="E13" i="11" s="1"/>
  <c r="CF53" i="12" a="1"/>
  <c r="CF53" i="12" s="1"/>
  <c r="AW11" i="11" a="1"/>
  <c r="AW11" i="11" s="1"/>
  <c r="AL48" i="12" a="1"/>
  <c r="AL48" i="12" s="1"/>
  <c r="BU16" i="12" a="1"/>
  <c r="BU16" i="12" s="1"/>
  <c r="M13" i="11" a="1"/>
  <c r="M13" i="11" s="1"/>
  <c r="CE47" i="11" a="1"/>
  <c r="CE47" i="11" s="1"/>
  <c r="R40" i="12" a="1"/>
  <c r="R40" i="12" s="1"/>
  <c r="BO15" i="12" a="1"/>
  <c r="BO15" i="12" s="1"/>
  <c r="BC55" i="12" a="1"/>
  <c r="BC55" i="12" s="1"/>
  <c r="BO50" i="12" a="1"/>
  <c r="BO50" i="12" s="1"/>
  <c r="BL47" i="11" a="1"/>
  <c r="BL47" i="11" s="1"/>
  <c r="L41" i="12" a="1"/>
  <c r="L41" i="12" s="1"/>
  <c r="R36" i="12" a="1"/>
  <c r="R36" i="12" s="1"/>
  <c r="BM48" i="12" a="1"/>
  <c r="BM48" i="12" s="1"/>
  <c r="AC48" i="12" a="1"/>
  <c r="AC48" i="12" s="1"/>
  <c r="BD39" i="12" a="1"/>
  <c r="BD39" i="12" s="1"/>
  <c r="T52" i="12" a="1"/>
  <c r="T52" i="12" s="1"/>
  <c r="CB46" i="11" a="1"/>
  <c r="CB46" i="11" s="1"/>
  <c r="AF46" i="11" a="1"/>
  <c r="AF46" i="11" s="1"/>
  <c r="BB46" i="12" a="1"/>
  <c r="BB46" i="12" s="1"/>
  <c r="AW53" i="12" a="1"/>
  <c r="AW53" i="12" s="1"/>
  <c r="I53" i="12" a="1"/>
  <c r="I53" i="12" s="1"/>
  <c r="BL16" i="12" a="1"/>
  <c r="BL16" i="12" s="1"/>
  <c r="AM16" i="12" a="1"/>
  <c r="AM16" i="12" s="1"/>
  <c r="AL38" i="12" a="1"/>
  <c r="AL38" i="12" s="1"/>
  <c r="BO40" i="11" a="1"/>
  <c r="BO40" i="11" s="1"/>
  <c r="AH54" i="12" a="1"/>
  <c r="AH54" i="12" s="1"/>
  <c r="AE15" i="11" a="1"/>
  <c r="AE15" i="11" s="1"/>
  <c r="N57" i="12" a="1"/>
  <c r="N57" i="12" s="1"/>
  <c r="BO53" i="12" a="1"/>
  <c r="BO53" i="12" s="1"/>
  <c r="AT11" i="11" a="1"/>
  <c r="AT11" i="11" s="1"/>
  <c r="AR44" i="11" a="1"/>
  <c r="AR44" i="11" s="1"/>
  <c r="Q51" i="12" a="1"/>
  <c r="Q51" i="12" s="1"/>
  <c r="Y15" i="12" a="1"/>
  <c r="Y15" i="12" s="1"/>
  <c r="BR53" i="12" a="1"/>
  <c r="BR53" i="12" s="1"/>
  <c r="G52" i="12" a="1"/>
  <c r="G52" i="12" s="1"/>
  <c r="V41" i="12" a="1"/>
  <c r="V41" i="12" s="1"/>
  <c r="AG11" i="11" a="1"/>
  <c r="AG11" i="11" s="1"/>
  <c r="BA55" i="12" a="1"/>
  <c r="BA55" i="12" s="1"/>
  <c r="R11" i="11" a="1"/>
  <c r="R11" i="11" s="1"/>
  <c r="BX51" i="12" a="1"/>
  <c r="BX51" i="12" s="1"/>
  <c r="AU48" i="12" a="1"/>
  <c r="AU48" i="12" s="1"/>
  <c r="AQ39" i="12" a="1"/>
  <c r="AQ39" i="12" s="1"/>
  <c r="N40" i="11" a="1"/>
  <c r="N40" i="11" s="1"/>
  <c r="BR40" i="12" a="1"/>
  <c r="BR40" i="12" s="1"/>
  <c r="AE45" i="12" a="1"/>
  <c r="AE45" i="12" s="1"/>
  <c r="CD46" i="11" a="1"/>
  <c r="CD46" i="11" s="1"/>
  <c r="AD17" i="12" a="1"/>
  <c r="AD17" i="12" s="1"/>
  <c r="AS17" i="11" a="1"/>
  <c r="AS17" i="11" s="1"/>
  <c r="AV18" i="11" a="1"/>
  <c r="AV18" i="11" s="1"/>
  <c r="AF47" i="12" a="1"/>
  <c r="AF47" i="12" s="1"/>
  <c r="BG46" i="12" a="1"/>
  <c r="BG46" i="12" s="1"/>
  <c r="AS34" i="12" a="1"/>
  <c r="AS34" i="12" s="1"/>
  <c r="AP57" i="12" a="1"/>
  <c r="AP57" i="12" s="1"/>
  <c r="AD39" i="12" a="1"/>
  <c r="AD39" i="12" s="1"/>
  <c r="T35" i="12" a="1"/>
  <c r="T35" i="12" s="1"/>
  <c r="BJ56" i="12" a="1"/>
  <c r="BJ56" i="12" s="1"/>
  <c r="CH45" i="12" a="1"/>
  <c r="CH45" i="12" s="1"/>
  <c r="F15" i="11" a="1"/>
  <c r="F15" i="11" s="1"/>
  <c r="AH42" i="12" a="1"/>
  <c r="AH42" i="12" s="1"/>
  <c r="H39" i="12" a="1"/>
  <c r="H39" i="12" s="1"/>
  <c r="AD45" i="12" a="1"/>
  <c r="AD45" i="12" s="1"/>
  <c r="CF33" i="12" a="1"/>
  <c r="CF33" i="12" s="1"/>
  <c r="BK41" i="12" a="1"/>
  <c r="BK41" i="12" s="1"/>
  <c r="AY51" i="12" a="1"/>
  <c r="AY51" i="12" s="1"/>
  <c r="O44" i="11" a="1"/>
  <c r="O44" i="11" s="1"/>
  <c r="BN50" i="12" a="1"/>
  <c r="BN50" i="12" s="1"/>
  <c r="BZ11" i="12" a="1"/>
  <c r="BZ11" i="12" s="1"/>
  <c r="BS35" i="12" a="1"/>
  <c r="BS35" i="12" s="1"/>
  <c r="N43" i="12" a="1"/>
  <c r="N43" i="12" s="1"/>
  <c r="BO44" i="12" a="1"/>
  <c r="BO44" i="12" s="1"/>
  <c r="AZ11" i="12" a="1"/>
  <c r="AZ11" i="12" s="1"/>
  <c r="AR40" i="12" a="1"/>
  <c r="AR40" i="12" s="1"/>
  <c r="AX43" i="12" a="1"/>
  <c r="AX43" i="12" s="1"/>
  <c r="BN13" i="12" a="1"/>
  <c r="BN13" i="12" s="1"/>
  <c r="AL35" i="12" a="1"/>
  <c r="AL35" i="12" s="1"/>
  <c r="BE42" i="11" a="1"/>
  <c r="BE42" i="11" s="1"/>
  <c r="O53" i="12" a="1"/>
  <c r="O53" i="12" s="1"/>
  <c r="H13" i="12" a="1"/>
  <c r="H13" i="12" s="1"/>
  <c r="L44" i="11" a="1"/>
  <c r="L44" i="11" s="1"/>
  <c r="BB40" i="11" a="1"/>
  <c r="BB40" i="11" s="1"/>
  <c r="BC48" i="12" a="1"/>
  <c r="BC48" i="12" s="1"/>
  <c r="AJ48" i="12" a="1"/>
  <c r="AJ48" i="12" s="1"/>
  <c r="BB45" i="12" a="1"/>
  <c r="BB45" i="12" s="1"/>
  <c r="AK16" i="12" a="1"/>
  <c r="AK16" i="12" s="1"/>
  <c r="AF48" i="12" a="1"/>
  <c r="AF48" i="12" s="1"/>
  <c r="V56" i="12" a="1"/>
  <c r="V56" i="12" s="1"/>
  <c r="BF57" i="12" a="1"/>
  <c r="BF57" i="12" s="1"/>
  <c r="AW15" i="12" a="1"/>
  <c r="AW15" i="12" s="1"/>
  <c r="Y54" i="12" a="1"/>
  <c r="Y54" i="12" s="1"/>
  <c r="CB44" i="11" a="1"/>
  <c r="CB44" i="11" s="1"/>
  <c r="BN11" i="12" a="1"/>
  <c r="BN11" i="12" s="1"/>
  <c r="CB52" i="12" a="1"/>
  <c r="CB52" i="12" s="1"/>
  <c r="BP16" i="12" a="1"/>
  <c r="BP16" i="12" s="1"/>
  <c r="CE45" i="11" a="1"/>
  <c r="CE45" i="11" s="1"/>
  <c r="AC52" i="12" a="1"/>
  <c r="AC52" i="12" s="1"/>
  <c r="BG42" i="11" a="1"/>
  <c r="BG42" i="11" s="1"/>
  <c r="AI42" i="11" a="1"/>
  <c r="AI42" i="11" s="1"/>
  <c r="Z33" i="12" a="1"/>
  <c r="Z33" i="12" s="1"/>
  <c r="AT44" i="11" a="1"/>
  <c r="AT44" i="11" s="1"/>
  <c r="BM44" i="12" a="1"/>
  <c r="BM44" i="12" s="1"/>
  <c r="CH17" i="12" a="1"/>
  <c r="CH17" i="12" s="1"/>
  <c r="AR46" i="11" a="1"/>
  <c r="AR46" i="11" s="1"/>
  <c r="AY17" i="12" a="1"/>
  <c r="AY17" i="12" s="1"/>
  <c r="CD34" i="12" a="1"/>
  <c r="CD34" i="12" s="1"/>
  <c r="AF51" i="12" a="1"/>
  <c r="AF51" i="12" s="1"/>
  <c r="E15" i="11" a="1"/>
  <c r="E15" i="11" s="1"/>
  <c r="AG13" i="11" a="1"/>
  <c r="AG13" i="11" s="1"/>
  <c r="AY13" i="11" a="1"/>
  <c r="AY13" i="11" s="1"/>
  <c r="M49" i="12" a="1"/>
  <c r="M49" i="12" s="1"/>
  <c r="AK13" i="11" a="1"/>
  <c r="AK13" i="11" s="1"/>
  <c r="Z18" i="12" a="1"/>
  <c r="Z18" i="12" s="1"/>
  <c r="BG42" i="14" a="1"/>
  <c r="BG42" i="14" s="1"/>
  <c r="AV55" i="14" a="1"/>
  <c r="AV55" i="14" s="1"/>
  <c r="S38" i="13" a="1"/>
  <c r="S38" i="13" s="1"/>
  <c r="N39" i="13" a="1"/>
  <c r="N39" i="13" s="1"/>
  <c r="BY39" i="13" a="1"/>
  <c r="BY39" i="13" s="1"/>
  <c r="O36" i="14" a="1"/>
  <c r="O36" i="14" s="1"/>
  <c r="AN33" i="13" a="1"/>
  <c r="AN33" i="13" s="1"/>
  <c r="K38" i="13" a="1"/>
  <c r="K38" i="13" s="1"/>
  <c r="AI46" i="14" a="1"/>
  <c r="AI46" i="14" s="1"/>
  <c r="V38" i="13" a="1"/>
  <c r="V38" i="13" s="1"/>
  <c r="BX37" i="13" a="1"/>
  <c r="BX37" i="13" s="1"/>
  <c r="BC36" i="13" a="1"/>
  <c r="BC36" i="13" s="1"/>
  <c r="AM36" i="14" a="1"/>
  <c r="AM36" i="14" s="1"/>
  <c r="BB46" i="13" a="1"/>
  <c r="BB46" i="13" s="1"/>
  <c r="BJ40" i="13" a="1"/>
  <c r="BJ40" i="13" s="1"/>
  <c r="BZ56" i="14" a="1"/>
  <c r="BZ56" i="14" s="1"/>
  <c r="BH53" i="13" a="1"/>
  <c r="BH53" i="13" s="1"/>
  <c r="AJ17" i="14" a="1"/>
  <c r="AJ17" i="14" s="1"/>
  <c r="CC16" i="13" a="1"/>
  <c r="CC16" i="13" s="1"/>
  <c r="BQ46" i="13" a="1"/>
  <c r="BQ46" i="13" s="1"/>
  <c r="U34" i="14" a="1"/>
  <c r="U34" i="14" s="1"/>
  <c r="BN13" i="13" a="1"/>
  <c r="BN13" i="13" s="1"/>
  <c r="AG49" i="13" a="1"/>
  <c r="AG49" i="13" s="1"/>
  <c r="BS35" i="14" a="1"/>
  <c r="BS35" i="14" s="1"/>
  <c r="BL38" i="14" a="1"/>
  <c r="BL38" i="14" s="1"/>
  <c r="N15" i="13" a="1"/>
  <c r="N15" i="13" s="1"/>
  <c r="BX15" i="13" a="1"/>
  <c r="BX15" i="13" s="1"/>
  <c r="BZ55" i="14" a="1"/>
  <c r="BZ55" i="14" s="1"/>
  <c r="BN52" i="13" a="1"/>
  <c r="BN52" i="13" s="1"/>
  <c r="P43" i="14" a="1"/>
  <c r="P43" i="14" s="1"/>
  <c r="X36" i="13" a="1"/>
  <c r="X36" i="13" s="1"/>
  <c r="BX18" i="14" a="1"/>
  <c r="BX18" i="14" s="1"/>
  <c r="G15" i="13" a="1"/>
  <c r="G15" i="13" s="1"/>
  <c r="CF39" i="13" a="1"/>
  <c r="CF39" i="13" s="1"/>
  <c r="BK37" i="13" a="1"/>
  <c r="BK37" i="13" s="1"/>
  <c r="O47" i="11" a="1"/>
  <c r="O47" i="11" s="1"/>
  <c r="BK47" i="12" a="1"/>
  <c r="BK47" i="12" s="1"/>
  <c r="O17" i="12" a="1"/>
  <c r="O17" i="12" s="1"/>
  <c r="AR42" i="11" a="1"/>
  <c r="AR42" i="11" s="1"/>
  <c r="BQ16" i="12" a="1"/>
  <c r="BQ16" i="12" s="1"/>
  <c r="J11" i="11" a="1"/>
  <c r="J11" i="11" s="1"/>
  <c r="AS16" i="11" a="1"/>
  <c r="AS16" i="11" s="1"/>
  <c r="BG13" i="11" a="1"/>
  <c r="BG13" i="11" s="1"/>
  <c r="I40" i="12" a="1"/>
  <c r="I40" i="12" s="1"/>
  <c r="X13" i="12" a="1"/>
  <c r="X13" i="12" s="1"/>
  <c r="BY38" i="12" a="1"/>
  <c r="BY38" i="12" s="1"/>
  <c r="BM40" i="11" a="1"/>
  <c r="BM40" i="11" s="1"/>
  <c r="BX53" i="12" a="1"/>
  <c r="BX53" i="12" s="1"/>
  <c r="AV42" i="12" a="1"/>
  <c r="AV42" i="12" s="1"/>
  <c r="E11" i="11" a="1"/>
  <c r="E11" i="11" s="1"/>
  <c r="Y51" i="12" a="1"/>
  <c r="Y51" i="12" s="1"/>
  <c r="CH13" i="12" a="1"/>
  <c r="CH13" i="12" s="1"/>
  <c r="AW18" i="12" a="1"/>
  <c r="AW18" i="12" s="1"/>
  <c r="CA40" i="12" a="1"/>
  <c r="CA40" i="12" s="1"/>
  <c r="CA39" i="12" a="1"/>
  <c r="CA39" i="12" s="1"/>
  <c r="L56" i="12" a="1"/>
  <c r="L56" i="12" s="1"/>
  <c r="BI41" i="12" a="1"/>
  <c r="BI41" i="12" s="1"/>
  <c r="AU34" i="12" a="1"/>
  <c r="AU34" i="12" s="1"/>
  <c r="N49" i="12" a="1"/>
  <c r="N49" i="12" s="1"/>
  <c r="AJ38" i="12" a="1"/>
  <c r="AJ38" i="12" s="1"/>
  <c r="CB40" i="12" a="1"/>
  <c r="CB40" i="12" s="1"/>
  <c r="BY15" i="12" a="1"/>
  <c r="BY15" i="12" s="1"/>
  <c r="AS11" i="12" a="1"/>
  <c r="AS11" i="12" s="1"/>
  <c r="AS44" i="11" a="1"/>
  <c r="AS44" i="11" s="1"/>
  <c r="E45" i="12" a="1"/>
  <c r="E45" i="12" s="1"/>
  <c r="AY48" i="12" a="1"/>
  <c r="AY48" i="12" s="1"/>
  <c r="BD37" i="12" a="1"/>
  <c r="BD37" i="12" s="1"/>
  <c r="AJ16" i="13" a="1"/>
  <c r="AJ16" i="13" s="1"/>
  <c r="AK34" i="14" a="1"/>
  <c r="AK34" i="14" s="1"/>
  <c r="BA42" i="14" a="1"/>
  <c r="BA42" i="14" s="1"/>
  <c r="AG47" i="13" a="1"/>
  <c r="AG47" i="13" s="1"/>
  <c r="F17" i="11" a="1"/>
  <c r="F17" i="11" s="1"/>
  <c r="AV43" i="12" a="1"/>
  <c r="AV43" i="12" s="1"/>
  <c r="P54" i="12" a="1"/>
  <c r="P54" i="12" s="1"/>
  <c r="T42" i="11" a="1"/>
  <c r="T42" i="11" s="1"/>
  <c r="Z45" i="11" a="1"/>
  <c r="Z45" i="11" s="1"/>
  <c r="S39" i="12" a="1"/>
  <c r="S39" i="12" s="1"/>
  <c r="BZ42" i="11" a="1"/>
  <c r="BZ42" i="11" s="1"/>
  <c r="BV47" i="12" a="1"/>
  <c r="BV47" i="12" s="1"/>
  <c r="H46" i="11" a="1"/>
  <c r="H46" i="11" s="1"/>
  <c r="AB16" i="12" a="1"/>
  <c r="AB16" i="12" s="1"/>
  <c r="BA51" i="12" a="1"/>
  <c r="BA51" i="12" s="1"/>
  <c r="J13" i="11" a="1"/>
  <c r="J13" i="11" s="1"/>
  <c r="BE33" i="12" a="1"/>
  <c r="BE33" i="12" s="1"/>
  <c r="X17" i="12" a="1"/>
  <c r="X17" i="12" s="1"/>
  <c r="BM17" i="12" a="1"/>
  <c r="BM17" i="12" s="1"/>
  <c r="AI50" i="12" a="1"/>
  <c r="AI50" i="12" s="1"/>
  <c r="L57" i="12" a="1"/>
  <c r="L57" i="12" s="1"/>
  <c r="AM38" i="12" a="1"/>
  <c r="AM38" i="12" s="1"/>
  <c r="M18" i="11" a="1"/>
  <c r="M18" i="11" s="1"/>
  <c r="BN46" i="11" a="1"/>
  <c r="BN46" i="11" s="1"/>
  <c r="CD11" i="11" a="1"/>
  <c r="CD11" i="11" s="1"/>
  <c r="AH17" i="11" a="1"/>
  <c r="AH17" i="11" s="1"/>
  <c r="BD47" i="11" a="1"/>
  <c r="BD47" i="11" s="1"/>
  <c r="BR36" i="12" a="1"/>
  <c r="BR36" i="12" s="1"/>
  <c r="AT53" i="12" a="1"/>
  <c r="AT53" i="12" s="1"/>
  <c r="G13" i="11" a="1"/>
  <c r="G13" i="11" s="1"/>
  <c r="AC16" i="12" a="1"/>
  <c r="AC16" i="12" s="1"/>
  <c r="R37" i="12" a="1"/>
  <c r="R37" i="12" s="1"/>
  <c r="Z34" i="12" a="1"/>
  <c r="Z34" i="12" s="1"/>
  <c r="AT46" i="11" a="1"/>
  <c r="AT46" i="11" s="1"/>
  <c r="AF54" i="12" a="1"/>
  <c r="AF54" i="12" s="1"/>
  <c r="T49" i="12" a="1"/>
  <c r="T49" i="12" s="1"/>
  <c r="BI11" i="12" a="1"/>
  <c r="BI11" i="12" s="1"/>
  <c r="W44" i="11" a="1"/>
  <c r="W44" i="11" s="1"/>
  <c r="BO17" i="12" a="1"/>
  <c r="BO17" i="12" s="1"/>
  <c r="CD57" i="12" a="1"/>
  <c r="CD57" i="12" s="1"/>
  <c r="J49" i="12" a="1"/>
  <c r="J49" i="12" s="1"/>
  <c r="W17" i="12" a="1"/>
  <c r="W17" i="12" s="1"/>
  <c r="Y35" i="12" a="1"/>
  <c r="Y35" i="12" s="1"/>
  <c r="BU36" i="12" a="1"/>
  <c r="BU36" i="12" s="1"/>
  <c r="AC55" i="12" a="1"/>
  <c r="AC55" i="12" s="1"/>
  <c r="AJ37" i="12" a="1"/>
  <c r="AJ37" i="12" s="1"/>
  <c r="AK34" i="12" a="1"/>
  <c r="AK34" i="12" s="1"/>
  <c r="CB18" i="12" a="1"/>
  <c r="CB18" i="12" s="1"/>
  <c r="AS18" i="12" a="1"/>
  <c r="AS18" i="12" s="1"/>
  <c r="BA42" i="12" a="1"/>
  <c r="BA42" i="12" s="1"/>
  <c r="U55" i="12" a="1"/>
  <c r="U55" i="12" s="1"/>
  <c r="F18" i="12" a="1"/>
  <c r="F18" i="12" s="1"/>
  <c r="AG46" i="12" a="1"/>
  <c r="AG46" i="12" s="1"/>
  <c r="AN41" i="12" a="1"/>
  <c r="AN41" i="12" s="1"/>
  <c r="CE44" i="11" a="1"/>
  <c r="CE44" i="11" s="1"/>
  <c r="BO11" i="12" a="1"/>
  <c r="BO11" i="12" s="1"/>
  <c r="U46" i="11" a="1"/>
  <c r="U46" i="11" s="1"/>
  <c r="AY38" i="12" a="1"/>
  <c r="AY38" i="12" s="1"/>
  <c r="AB34" i="12" a="1"/>
  <c r="AB34" i="12" s="1"/>
  <c r="BU54" i="12" a="1"/>
  <c r="BU54" i="12" s="1"/>
  <c r="AJ16" i="11" a="1"/>
  <c r="AJ16" i="11" s="1"/>
  <c r="Z55" i="12" a="1"/>
  <c r="Z55" i="12" s="1"/>
  <c r="BC13" i="12" a="1"/>
  <c r="BC13" i="12" s="1"/>
  <c r="BZ45" i="11" a="1"/>
  <c r="BZ45" i="11" s="1"/>
  <c r="AZ41" i="12" a="1"/>
  <c r="AZ41" i="12" s="1"/>
  <c r="AW54" i="12" a="1"/>
  <c r="AW54" i="12" s="1"/>
  <c r="AP46" i="14" a="1"/>
  <c r="AP46" i="14" s="1"/>
  <c r="F13" i="13" a="1"/>
  <c r="F13" i="13" s="1"/>
  <c r="BJ36" i="13" a="1"/>
  <c r="BJ36" i="13" s="1"/>
  <c r="M16" i="14" a="1"/>
  <c r="M16" i="14" s="1"/>
  <c r="CH43" i="12" a="1"/>
  <c r="CH43" i="12" s="1"/>
  <c r="BC18" i="11" a="1"/>
  <c r="BC18" i="11" s="1"/>
  <c r="BG34" i="12" a="1"/>
  <c r="BG34" i="12" s="1"/>
  <c r="Y13" i="11" a="1"/>
  <c r="Y13" i="11" s="1"/>
  <c r="I13" i="12" a="1"/>
  <c r="I13" i="12" s="1"/>
  <c r="F56" i="12" a="1"/>
  <c r="F56" i="12" s="1"/>
  <c r="J16" i="12" a="1"/>
  <c r="J16" i="12" s="1"/>
  <c r="J45" i="12" a="1"/>
  <c r="J45" i="12" s="1"/>
  <c r="U38" i="12" a="1"/>
  <c r="U38" i="12" s="1"/>
  <c r="BL48" i="12" a="1"/>
  <c r="BL48" i="12" s="1"/>
  <c r="AH53" i="12" a="1"/>
  <c r="AH53" i="12" s="1"/>
  <c r="K44" i="11" a="1"/>
  <c r="K44" i="11" s="1"/>
  <c r="CH15" i="11" a="1"/>
  <c r="CH15" i="11" s="1"/>
  <c r="B7" i="15" s="1"/>
  <c r="D7" i="15" s="1"/>
  <c r="AF35" i="12" a="1"/>
  <c r="AF35" i="12" s="1"/>
  <c r="X46" i="11" a="1"/>
  <c r="X46" i="11" s="1"/>
  <c r="AC15" i="11" a="1"/>
  <c r="AC15" i="11" s="1"/>
  <c r="F44" i="12" a="1"/>
  <c r="F44" i="12" s="1"/>
  <c r="BT18" i="12" a="1"/>
  <c r="BT18" i="12" s="1"/>
  <c r="J57" i="12" a="1"/>
  <c r="J57" i="12" s="1"/>
  <c r="BJ49" i="12" a="1"/>
  <c r="BJ49" i="12" s="1"/>
  <c r="N35" i="12" a="1"/>
  <c r="N35" i="12" s="1"/>
  <c r="AL11" i="12" a="1"/>
  <c r="AL11" i="12" s="1"/>
  <c r="BH38" i="12" a="1"/>
  <c r="BH38" i="12" s="1"/>
  <c r="AF42" i="12" a="1"/>
  <c r="AF42" i="12" s="1"/>
  <c r="CB16" i="12" a="1"/>
  <c r="CB16" i="12" s="1"/>
  <c r="AW13" i="11" a="1"/>
  <c r="AW13" i="11" s="1"/>
  <c r="G16" i="12" a="1"/>
  <c r="G16" i="12" s="1"/>
  <c r="N13" i="12" a="1"/>
  <c r="N13" i="12" s="1"/>
  <c r="BW15" i="11" a="1"/>
  <c r="BW15" i="11" s="1"/>
  <c r="AR45" i="12" a="1"/>
  <c r="AR45" i="12" s="1"/>
  <c r="BR11" i="11" a="1"/>
  <c r="BR11" i="11" s="1"/>
  <c r="I46" i="11" a="1"/>
  <c r="I46" i="11" s="1"/>
  <c r="BE51" i="12" a="1"/>
  <c r="BE51" i="12" s="1"/>
  <c r="G51" i="12" a="1"/>
  <c r="G51" i="12" s="1"/>
  <c r="X15" i="11" a="1"/>
  <c r="X15" i="11" s="1"/>
  <c r="BZ41" i="12" a="1"/>
  <c r="BZ41" i="12" s="1"/>
  <c r="AZ43" i="12" a="1"/>
  <c r="AZ43" i="12" s="1"/>
  <c r="N15" i="11" a="1"/>
  <c r="N15" i="11" s="1"/>
  <c r="AW40" i="11" a="1"/>
  <c r="AW40" i="11" s="1"/>
  <c r="AQ11" i="12" a="1"/>
  <c r="AQ11" i="12" s="1"/>
  <c r="AQ38" i="12" a="1"/>
  <c r="AQ38" i="12" s="1"/>
  <c r="BP45" i="12" a="1"/>
  <c r="BP45" i="12" s="1"/>
  <c r="AV18" i="12" a="1"/>
  <c r="AV18" i="12" s="1"/>
  <c r="CA13" i="11" a="1"/>
  <c r="CA13" i="11" s="1"/>
  <c r="AR36" i="12" a="1"/>
  <c r="AR36" i="12" s="1"/>
  <c r="AA17" i="12" a="1"/>
  <c r="AA17" i="12" s="1"/>
  <c r="AQ43" i="12" a="1"/>
  <c r="AQ43" i="12" s="1"/>
  <c r="F39" i="12" a="1"/>
  <c r="F39" i="12" s="1"/>
  <c r="BZ55" i="12" a="1"/>
  <c r="BZ55" i="12" s="1"/>
  <c r="AZ13" i="11" a="1"/>
  <c r="AZ13" i="11" s="1"/>
  <c r="AV37" i="12" a="1"/>
  <c r="AV37" i="12" s="1"/>
  <c r="BN40" i="12" a="1"/>
  <c r="BN40" i="12" s="1"/>
  <c r="CD54" i="12" a="1"/>
  <c r="CD54" i="12" s="1"/>
  <c r="AZ33" i="12" a="1"/>
  <c r="AZ33" i="12" s="1"/>
  <c r="AS15" i="12" a="1"/>
  <c r="AS15" i="12" s="1"/>
  <c r="BW42" i="12" a="1"/>
  <c r="BW42" i="12" s="1"/>
  <c r="BF53" i="12" a="1"/>
  <c r="BF53" i="12" s="1"/>
  <c r="AV16" i="12" a="1"/>
  <c r="AV16" i="12" s="1"/>
  <c r="BM16" i="12" a="1"/>
  <c r="BM16" i="12" s="1"/>
  <c r="BO55" i="12" a="1"/>
  <c r="BO55" i="12" s="1"/>
  <c r="CG49" i="12" a="1"/>
  <c r="CG49" i="12" s="1"/>
  <c r="CE52" i="12" a="1"/>
  <c r="CE52" i="12" s="1"/>
  <c r="CA11" i="11" a="1"/>
  <c r="CA11" i="11" s="1"/>
  <c r="AF44" i="11" a="1"/>
  <c r="AF44" i="11" s="1"/>
  <c r="BF51" i="12" a="1"/>
  <c r="BF51" i="12" s="1"/>
  <c r="AK56" i="12" a="1"/>
  <c r="AK56" i="12" s="1"/>
  <c r="BB53" i="14" a="1"/>
  <c r="BB53" i="14" s="1"/>
  <c r="Y52" i="13" a="1"/>
  <c r="Y52" i="13" s="1"/>
  <c r="CA42" i="14" a="1"/>
  <c r="CA42" i="14" s="1"/>
  <c r="W16" i="14" a="1"/>
  <c r="W16" i="14" s="1"/>
  <c r="BR13" i="11" a="1"/>
  <c r="BR13" i="11" s="1"/>
  <c r="Q45" i="11" a="1"/>
  <c r="Q45" i="11" s="1"/>
  <c r="P45" i="12" a="1"/>
  <c r="P45" i="12" s="1"/>
  <c r="AO15" i="12" a="1"/>
  <c r="AO15" i="12" s="1"/>
  <c r="M11" i="11" a="1"/>
  <c r="M11" i="11" s="1"/>
  <c r="AN44" i="12" a="1"/>
  <c r="AN44" i="12" s="1"/>
  <c r="AN16" i="12" a="1"/>
  <c r="AN16" i="12" s="1"/>
  <c r="CE45" i="12" a="1"/>
  <c r="CE45" i="12" s="1"/>
  <c r="X45" i="11" a="1"/>
  <c r="X45" i="11" s="1"/>
  <c r="AB44" i="11" a="1"/>
  <c r="AB44" i="11" s="1"/>
  <c r="CC46" i="12" a="1"/>
  <c r="CC46" i="12" s="1"/>
  <c r="AY44" i="11" a="1"/>
  <c r="AY44" i="11" s="1"/>
  <c r="CH33" i="12" a="1"/>
  <c r="CH33" i="12" s="1"/>
  <c r="Z35" i="12" a="1"/>
  <c r="Z35" i="12" s="1"/>
  <c r="Z41" i="12" a="1"/>
  <c r="Z41" i="12" s="1"/>
  <c r="BL44" i="11" a="1"/>
  <c r="BL44" i="11" s="1"/>
  <c r="BI18" i="12" a="1"/>
  <c r="BI18" i="12" s="1"/>
  <c r="AU45" i="12" a="1"/>
  <c r="AU45" i="12" s="1"/>
  <c r="CF37" i="12" a="1"/>
  <c r="CF37" i="12" s="1"/>
  <c r="AQ17" i="12" a="1"/>
  <c r="AQ17" i="12" s="1"/>
  <c r="CC18" i="12" a="1"/>
  <c r="CC18" i="12" s="1"/>
  <c r="P55" i="12" a="1"/>
  <c r="P55" i="12" s="1"/>
  <c r="BM44" i="11" a="1"/>
  <c r="BM44" i="11" s="1"/>
  <c r="BI39" i="12" a="1"/>
  <c r="BI39" i="12" s="1"/>
  <c r="W46" i="12" a="1"/>
  <c r="W46" i="12" s="1"/>
  <c r="AN38" i="12" a="1"/>
  <c r="AN38" i="12" s="1"/>
  <c r="AQ52" i="12" a="1"/>
  <c r="AQ52" i="12" s="1"/>
  <c r="CD36" i="12" a="1"/>
  <c r="CD36" i="12" s="1"/>
  <c r="CH55" i="12" a="1"/>
  <c r="CH55" i="12" s="1"/>
  <c r="CH52" i="12" a="1"/>
  <c r="CH52" i="12" s="1"/>
  <c r="BV54" i="12" a="1"/>
  <c r="BV54" i="12" s="1"/>
  <c r="AE34" i="12" a="1"/>
  <c r="AE34" i="12" s="1"/>
  <c r="AT15" i="11" a="1"/>
  <c r="AT15" i="11" s="1"/>
  <c r="G37" i="12" a="1"/>
  <c r="G37" i="12" s="1"/>
  <c r="CH16" i="11" a="1"/>
  <c r="CH16" i="11" s="1"/>
  <c r="B8" i="15" s="1"/>
  <c r="D8" i="15" s="1"/>
  <c r="BY47" i="12" a="1"/>
  <c r="BY47" i="12" s="1"/>
  <c r="CH18" i="12" a="1"/>
  <c r="CH18" i="12" s="1"/>
  <c r="BB18" i="12" a="1"/>
  <c r="BB18" i="12" s="1"/>
  <c r="M47" i="11" a="1"/>
  <c r="M47" i="11" s="1"/>
  <c r="AF17" i="12" a="1"/>
  <c r="AF17" i="12" s="1"/>
  <c r="CE57" i="12" a="1"/>
  <c r="CE57" i="12" s="1"/>
  <c r="AC34" i="12" a="1"/>
  <c r="AC34" i="12" s="1"/>
  <c r="BS49" i="12" a="1"/>
  <c r="BS49" i="12" s="1"/>
  <c r="P33" i="12" a="1"/>
  <c r="P33" i="12" s="1"/>
  <c r="I51" i="12" a="1"/>
  <c r="I51" i="12" s="1"/>
  <c r="AL55" i="12" a="1"/>
  <c r="AL55" i="12" s="1"/>
  <c r="AE43" i="12" a="1"/>
  <c r="AE43" i="12" s="1"/>
  <c r="U56" i="12" a="1"/>
  <c r="U56" i="12" s="1"/>
  <c r="G11" i="12" a="1"/>
  <c r="G11" i="12" s="1"/>
  <c r="BO15" i="11" a="1"/>
  <c r="BO15" i="11" s="1"/>
  <c r="BQ35" i="12" a="1"/>
  <c r="BQ35" i="12" s="1"/>
  <c r="CD17" i="11" a="1"/>
  <c r="CD17" i="11" s="1"/>
  <c r="AB40" i="11" a="1"/>
  <c r="AB40" i="11" s="1"/>
  <c r="BI54" i="12" a="1"/>
  <c r="BI54" i="12" s="1"/>
  <c r="AI57" i="12" a="1"/>
  <c r="AI57" i="12" s="1"/>
  <c r="BT41" i="12" a="1"/>
  <c r="BT41" i="12" s="1"/>
  <c r="AX35" i="12" a="1"/>
  <c r="AX35" i="12" s="1"/>
  <c r="AM39" i="12" a="1"/>
  <c r="AM39" i="12" s="1"/>
  <c r="BQ17" i="11" a="1"/>
  <c r="BQ17" i="11" s="1"/>
  <c r="CE48" i="12" a="1"/>
  <c r="CE48" i="12" s="1"/>
  <c r="Q15" i="12" a="1"/>
  <c r="Q15" i="12" s="1"/>
  <c r="BD41" i="12" a="1"/>
  <c r="BD41" i="12" s="1"/>
  <c r="AZ44" i="11" a="1"/>
  <c r="AZ44" i="11" s="1"/>
  <c r="BS13" i="14" a="1"/>
  <c r="BS13" i="14" s="1"/>
  <c r="AU18" i="14" a="1"/>
  <c r="AU18" i="14" s="1"/>
  <c r="AA16" i="14" a="1"/>
  <c r="AA16" i="14" s="1"/>
  <c r="BR43" i="14" a="1"/>
  <c r="BR43" i="14" s="1"/>
  <c r="S55" i="14" a="1"/>
  <c r="S55" i="14" s="1"/>
  <c r="BG13" i="12" a="1"/>
  <c r="BG13" i="12" s="1"/>
  <c r="BB47" i="11" a="1"/>
  <c r="BB47" i="11" s="1"/>
  <c r="CD44" i="12" a="1"/>
  <c r="CD44" i="12" s="1"/>
  <c r="AG18" i="11" a="1"/>
  <c r="AG18" i="11" s="1"/>
  <c r="Z15" i="12" a="1"/>
  <c r="Z15" i="12" s="1"/>
  <c r="BM34" i="12" a="1"/>
  <c r="BM34" i="12" s="1"/>
  <c r="AF16" i="12" a="1"/>
  <c r="AF16" i="12" s="1"/>
  <c r="BB11" i="12" a="1"/>
  <c r="BB11" i="12" s="1"/>
  <c r="CB53" i="12" a="1"/>
  <c r="CB53" i="12" s="1"/>
  <c r="BL45" i="11" a="1"/>
  <c r="BL45" i="11" s="1"/>
  <c r="BR44" i="12" a="1"/>
  <c r="BR44" i="12" s="1"/>
  <c r="CB42" i="11" a="1"/>
  <c r="CB42" i="11" s="1"/>
  <c r="CB13" i="11" a="1"/>
  <c r="CB13" i="11" s="1"/>
  <c r="AI16" i="11" a="1"/>
  <c r="AI16" i="11" s="1"/>
  <c r="S16" i="12" a="1"/>
  <c r="S16" i="12" s="1"/>
  <c r="BI11" i="11" a="1"/>
  <c r="BI11" i="11" s="1"/>
  <c r="BC43" i="12" a="1"/>
  <c r="BC43" i="12" s="1"/>
  <c r="AU37" i="12" a="1"/>
  <c r="AU37" i="12" s="1"/>
  <c r="BF13" i="12" a="1"/>
  <c r="BF13" i="12" s="1"/>
  <c r="BX17" i="11" a="1"/>
  <c r="BX17" i="11" s="1"/>
  <c r="AN57" i="12" a="1"/>
  <c r="AN57" i="12" s="1"/>
  <c r="BM57" i="12" a="1"/>
  <c r="BM57" i="12" s="1"/>
  <c r="J47" i="11" a="1"/>
  <c r="J47" i="11" s="1"/>
  <c r="F44" i="11" a="1"/>
  <c r="F44" i="11" s="1"/>
  <c r="V16" i="12" a="1"/>
  <c r="V16" i="12" s="1"/>
  <c r="BA43" i="12" a="1"/>
  <c r="BA43" i="12" s="1"/>
  <c r="CB17" i="12" a="1"/>
  <c r="CB17" i="12" s="1"/>
  <c r="K51" i="12" a="1"/>
  <c r="K51" i="12" s="1"/>
  <c r="V11" i="12" a="1"/>
  <c r="V11" i="12" s="1"/>
  <c r="W36" i="12" a="1"/>
  <c r="W36" i="12" s="1"/>
  <c r="AB54" i="12" a="1"/>
  <c r="AB54" i="12" s="1"/>
  <c r="AZ38" i="12" a="1"/>
  <c r="AZ38" i="12" s="1"/>
  <c r="I18" i="12" a="1"/>
  <c r="I18" i="12" s="1"/>
  <c r="I49" i="12" a="1"/>
  <c r="I49" i="12" s="1"/>
  <c r="AF49" i="12" a="1"/>
  <c r="AF49" i="12" s="1"/>
  <c r="AW46" i="12" a="1"/>
  <c r="AW46" i="12" s="1"/>
  <c r="AS38" i="12" a="1"/>
  <c r="AS38" i="12" s="1"/>
  <c r="AU56" i="12" a="1"/>
  <c r="AU56" i="12" s="1"/>
  <c r="BZ47" i="11" a="1"/>
  <c r="BZ47" i="11" s="1"/>
  <c r="AL40" i="12" a="1"/>
  <c r="AL40" i="12" s="1"/>
  <c r="BS53" i="12" a="1"/>
  <c r="BS53" i="12" s="1"/>
  <c r="BB17" i="11" a="1"/>
  <c r="BB17" i="11" s="1"/>
  <c r="BK34" i="12" a="1"/>
  <c r="BK34" i="12" s="1"/>
  <c r="AE42" i="11" a="1"/>
  <c r="AE42" i="11" s="1"/>
  <c r="F42" i="12" a="1"/>
  <c r="F42" i="12" s="1"/>
  <c r="F46" i="11" a="1"/>
  <c r="F46" i="11" s="1"/>
  <c r="AX38" i="12" a="1"/>
  <c r="AX38" i="12" s="1"/>
  <c r="CH51" i="12" a="1"/>
  <c r="CH51" i="12" s="1"/>
  <c r="BD52" i="12" a="1"/>
  <c r="BD52" i="12" s="1"/>
  <c r="AL37" i="12" a="1"/>
  <c r="AL37" i="12" s="1"/>
  <c r="T44" i="12" a="1"/>
  <c r="T44" i="12" s="1"/>
  <c r="BT55" i="12" a="1"/>
  <c r="BT55" i="12" s="1"/>
  <c r="BI40" i="11" a="1"/>
  <c r="BI40" i="11" s="1"/>
  <c r="H57" i="12" a="1"/>
  <c r="H57" i="12" s="1"/>
  <c r="E54" i="12" a="1"/>
  <c r="E54" i="12" s="1"/>
  <c r="CA44" i="12" a="1"/>
  <c r="CA44" i="12" s="1"/>
  <c r="AB48" i="12" a="1"/>
  <c r="AB48" i="12" s="1"/>
  <c r="AK49" i="12" a="1"/>
  <c r="AK49" i="12" s="1"/>
  <c r="AG34" i="12" a="1"/>
  <c r="AG34" i="12" s="1"/>
  <c r="W54" i="12" a="1"/>
  <c r="W54" i="12" s="1"/>
  <c r="O42" i="12" a="1"/>
  <c r="O42" i="12" s="1"/>
  <c r="M42" i="12" a="1"/>
  <c r="M42" i="12" s="1"/>
  <c r="BS44" i="11" a="1"/>
  <c r="BS44" i="11" s="1"/>
  <c r="BD17" i="12" a="1"/>
  <c r="BD17" i="12" s="1"/>
  <c r="I17" i="12" a="1"/>
  <c r="I17" i="12" s="1"/>
  <c r="BW49" i="12" a="1"/>
  <c r="BW49" i="12" s="1"/>
  <c r="CD13" i="11" a="1"/>
  <c r="CD13" i="11" s="1"/>
  <c r="CE38" i="12" a="1"/>
  <c r="CE38" i="12" s="1"/>
  <c r="M39" i="12" a="1"/>
  <c r="M39" i="12" s="1"/>
  <c r="BL46" i="12" a="1"/>
  <c r="BL46" i="12" s="1"/>
  <c r="U44" i="12" a="1"/>
  <c r="U44" i="12" s="1"/>
  <c r="AP51" i="12" a="1"/>
  <c r="AP51" i="12" s="1"/>
  <c r="AE15" i="12" a="1"/>
  <c r="AE15" i="12" s="1"/>
  <c r="BE53" i="12" a="1"/>
  <c r="BE53" i="12" s="1"/>
  <c r="BJ47" i="12" a="1"/>
  <c r="BJ47" i="12" s="1"/>
  <c r="AZ15" i="11" a="1"/>
  <c r="AZ15" i="11" s="1"/>
  <c r="S56" i="13" a="1"/>
  <c r="S56" i="13" s="1"/>
  <c r="BM55" i="13" a="1"/>
  <c r="BM55" i="13" s="1"/>
  <c r="L17" i="13" a="1"/>
  <c r="L17" i="13" s="1"/>
  <c r="AF36" i="14" a="1"/>
  <c r="AF36" i="14" s="1"/>
  <c r="O57" i="13" a="1"/>
  <c r="O57" i="13" s="1"/>
  <c r="AW47" i="12" a="1"/>
  <c r="AW47" i="12" s="1"/>
  <c r="BB45" i="11" a="1"/>
  <c r="BB45" i="11" s="1"/>
  <c r="N17" i="11" a="1"/>
  <c r="N17" i="11" s="1"/>
  <c r="BV40" i="12" a="1"/>
  <c r="BV40" i="12" s="1"/>
  <c r="AE46" i="12" a="1"/>
  <c r="AE46" i="12" s="1"/>
  <c r="AK53" i="12" a="1"/>
  <c r="AK53" i="12" s="1"/>
  <c r="BC34" i="12" a="1"/>
  <c r="BC34" i="12" s="1"/>
  <c r="P13" i="11" a="1"/>
  <c r="P13" i="11" s="1"/>
  <c r="AW52" i="12" a="1"/>
  <c r="AW52" i="12" s="1"/>
  <c r="BD33" i="12" a="1"/>
  <c r="BD33" i="12" s="1"/>
  <c r="AW44" i="12" a="1"/>
  <c r="AW44" i="12" s="1"/>
  <c r="BH42" i="11" a="1"/>
  <c r="BH42" i="11" s="1"/>
  <c r="AL11" i="11" a="1"/>
  <c r="AL11" i="11" s="1"/>
  <c r="AJ52" i="12" a="1"/>
  <c r="AJ52" i="12" s="1"/>
  <c r="R38" i="12" a="1"/>
  <c r="R38" i="12" s="1"/>
  <c r="BD34" i="12" a="1"/>
  <c r="BD34" i="12" s="1"/>
  <c r="Q34" i="12" a="1"/>
  <c r="Q34" i="12" s="1"/>
  <c r="BE41" i="12" a="1"/>
  <c r="BE41" i="12" s="1"/>
  <c r="Y42" i="12" a="1"/>
  <c r="Y42" i="12" s="1"/>
  <c r="AB57" i="12" a="1"/>
  <c r="AB57" i="12" s="1"/>
  <c r="AC50" i="12" a="1"/>
  <c r="AC50" i="12" s="1"/>
  <c r="AR55" i="12" a="1"/>
  <c r="AR55" i="12" s="1"/>
  <c r="BZ47" i="12" a="1"/>
  <c r="BZ47" i="12" s="1"/>
  <c r="BF33" i="12" a="1"/>
  <c r="BF33" i="12" s="1"/>
  <c r="CH54" i="12" a="1"/>
  <c r="CH54" i="12" s="1"/>
  <c r="CF42" i="12" a="1"/>
  <c r="CF42" i="12" s="1"/>
  <c r="CH41" i="14" a="1"/>
  <c r="CH41" i="14" s="1"/>
  <c r="I37" i="13" a="1"/>
  <c r="I37" i="13" s="1"/>
  <c r="L16" i="13" a="1"/>
  <c r="L16" i="13" s="1"/>
  <c r="BF18" i="14" a="1"/>
  <c r="BF18" i="14" s="1"/>
  <c r="AE47" i="13" a="1"/>
  <c r="AE47" i="13" s="1"/>
  <c r="I17" i="11" a="1"/>
  <c r="I17" i="11" s="1"/>
  <c r="L51" i="12" a="1"/>
  <c r="L51" i="12" s="1"/>
  <c r="J40" i="11" a="1"/>
  <c r="J40" i="11" s="1"/>
  <c r="BW35" i="12" a="1"/>
  <c r="BW35" i="12" s="1"/>
  <c r="AG48" i="12" a="1"/>
  <c r="AG48" i="12" s="1"/>
  <c r="Y44" i="12" a="1"/>
  <c r="Y44" i="12" s="1"/>
  <c r="BJ11" i="11" a="1"/>
  <c r="BJ11" i="11" s="1"/>
  <c r="BF52" i="12" a="1"/>
  <c r="BF52" i="12" s="1"/>
  <c r="O40" i="11" a="1"/>
  <c r="O40" i="11" s="1"/>
  <c r="H54" i="12" a="1"/>
  <c r="H54" i="12" s="1"/>
  <c r="X53" i="12" a="1"/>
  <c r="X53" i="12" s="1"/>
  <c r="P45" i="11" a="1"/>
  <c r="P45" i="11" s="1"/>
  <c r="AK17" i="12" a="1"/>
  <c r="AK17" i="12" s="1"/>
  <c r="AZ50" i="12" a="1"/>
  <c r="AZ50" i="12" s="1"/>
  <c r="Y33" i="12" a="1"/>
  <c r="Y33" i="12" s="1"/>
  <c r="AA15" i="11" a="1"/>
  <c r="AA15" i="11" s="1"/>
  <c r="AE13" i="11" a="1"/>
  <c r="AE13" i="11" s="1"/>
  <c r="AO52" i="12" a="1"/>
  <c r="AO52" i="12" s="1"/>
  <c r="CH11" i="11" a="1"/>
  <c r="CH11" i="11" s="1"/>
  <c r="B5" i="15" s="1"/>
  <c r="D5" i="15" s="1"/>
  <c r="BR42" i="12" a="1"/>
  <c r="BR42" i="12" s="1"/>
  <c r="BR46" i="12" a="1"/>
  <c r="BR46" i="12" s="1"/>
  <c r="AN45" i="12" a="1"/>
  <c r="AN45" i="12" s="1"/>
  <c r="AR40" i="11" a="1"/>
  <c r="AR40" i="11" s="1"/>
  <c r="R11" i="12" a="1"/>
  <c r="R11" i="12" s="1"/>
  <c r="BB34" i="12" a="1"/>
  <c r="BB34" i="12" s="1"/>
  <c r="AD52" i="12" a="1"/>
  <c r="AD52" i="12" s="1"/>
  <c r="BP37" i="12" a="1"/>
  <c r="BP37" i="12" s="1"/>
  <c r="BF42" i="12" a="1"/>
  <c r="BF42" i="12" s="1"/>
  <c r="CF15" i="12" a="1"/>
  <c r="CF15" i="12" s="1"/>
  <c r="AT38" i="12" a="1"/>
  <c r="AT38" i="12" s="1"/>
  <c r="X41" i="12" a="1"/>
  <c r="X41" i="12" s="1"/>
  <c r="CE17" i="12" a="1"/>
  <c r="CE17" i="12" s="1"/>
  <c r="AG43" i="12" a="1"/>
  <c r="AG43" i="12" s="1"/>
  <c r="AG49" i="12" a="1"/>
  <c r="AG49" i="12" s="1"/>
  <c r="CF52" i="12" a="1"/>
  <c r="CF52" i="12" s="1"/>
  <c r="BK45" i="12" a="1"/>
  <c r="BK45" i="12" s="1"/>
  <c r="K41" i="12" a="1"/>
  <c r="K41" i="12" s="1"/>
  <c r="AM44" i="12" a="1"/>
  <c r="AM44" i="12" s="1"/>
  <c r="BI34" i="12" a="1"/>
  <c r="BI34" i="12" s="1"/>
  <c r="I43" i="12" a="1"/>
  <c r="I43" i="12" s="1"/>
  <c r="P36" i="12" a="1"/>
  <c r="P36" i="12" s="1"/>
  <c r="G33" i="12" a="1"/>
  <c r="G33" i="12" s="1"/>
  <c r="AY44" i="12" a="1"/>
  <c r="AY44" i="12" s="1"/>
  <c r="O18" i="12" a="1"/>
  <c r="O18" i="12" s="1"/>
  <c r="BJ13" i="12" a="1"/>
  <c r="BJ13" i="12" s="1"/>
  <c r="BJ54" i="12" a="1"/>
  <c r="BJ54" i="12" s="1"/>
  <c r="AY39" i="12" a="1"/>
  <c r="AY39" i="12" s="1"/>
  <c r="I11" i="11" a="1"/>
  <c r="I11" i="11" s="1"/>
  <c r="AD54" i="12" a="1"/>
  <c r="AD54" i="12" s="1"/>
  <c r="AI18" i="11" a="1"/>
  <c r="AI18" i="11" s="1"/>
  <c r="Q44" i="12" a="1"/>
  <c r="Q44" i="12" s="1"/>
  <c r="BN18" i="12" a="1"/>
  <c r="BN18" i="12" s="1"/>
  <c r="AK42" i="12" a="1"/>
  <c r="AK42" i="12" s="1"/>
  <c r="BA36" i="12" a="1"/>
  <c r="BA36" i="12" s="1"/>
  <c r="BJ17" i="12" a="1"/>
  <c r="BJ17" i="12" s="1"/>
  <c r="BQ49" i="12" a="1"/>
  <c r="BQ49" i="12" s="1"/>
  <c r="E37" i="12" a="1"/>
  <c r="E37" i="12" s="1"/>
  <c r="AP48" i="12" a="1"/>
  <c r="AP48" i="12" s="1"/>
  <c r="AG42" i="11" a="1"/>
  <c r="AG42" i="11" s="1"/>
  <c r="AU47" i="12" a="1"/>
  <c r="AU47" i="12" s="1"/>
  <c r="L48" i="12" a="1"/>
  <c r="L48" i="12" s="1"/>
  <c r="BO54" i="12" a="1"/>
  <c r="BO54" i="12" s="1"/>
  <c r="AD16" i="12" a="1"/>
  <c r="AD16" i="12" s="1"/>
  <c r="X57" i="12" a="1"/>
  <c r="X57" i="12" s="1"/>
  <c r="BK37" i="12" a="1"/>
  <c r="BK37" i="12" s="1"/>
  <c r="V11" i="11" a="1"/>
  <c r="V11" i="11" s="1"/>
  <c r="AI11" i="12" a="1"/>
  <c r="AI11" i="12" s="1"/>
  <c r="AB51" i="12" a="1"/>
  <c r="AB51" i="12" s="1"/>
  <c r="AZ53" i="12" a="1"/>
  <c r="AZ53" i="12" s="1"/>
  <c r="CE15" i="12" a="1"/>
  <c r="CE15" i="12" s="1"/>
  <c r="V33" i="13" a="1"/>
  <c r="V33" i="13" s="1"/>
  <c r="AW45" i="13" a="1"/>
  <c r="AW45" i="13" s="1"/>
  <c r="AT13" i="13" a="1"/>
  <c r="AT13" i="13" s="1"/>
  <c r="S36" i="13" a="1"/>
  <c r="S36" i="13" s="1"/>
  <c r="BH15" i="13" a="1"/>
  <c r="BH15" i="13" s="1"/>
  <c r="BH54" i="12" a="1"/>
  <c r="BH54" i="12" s="1"/>
  <c r="W50" i="12" a="1"/>
  <c r="W50" i="12" s="1"/>
  <c r="BT47" i="11" a="1"/>
  <c r="BT47" i="11" s="1"/>
  <c r="BC16" i="11" a="1"/>
  <c r="BC16" i="11" s="1"/>
  <c r="AI44" i="12" a="1"/>
  <c r="AI44" i="12" s="1"/>
  <c r="AB36" i="12" a="1"/>
  <c r="AB36" i="12" s="1"/>
  <c r="W18" i="11" a="1"/>
  <c r="W18" i="11" s="1"/>
  <c r="AD42" i="12" a="1"/>
  <c r="AD42" i="12" s="1"/>
  <c r="K55" i="12" a="1"/>
  <c r="K55" i="12" s="1"/>
  <c r="R18" i="11" a="1"/>
  <c r="R18" i="11" s="1"/>
  <c r="AV50" i="12" a="1"/>
  <c r="AV50" i="12" s="1"/>
  <c r="AM16" i="11" a="1"/>
  <c r="AM16" i="11" s="1"/>
  <c r="CF49" i="12" a="1"/>
  <c r="CF49" i="12" s="1"/>
  <c r="R45" i="12" a="1"/>
  <c r="R45" i="12" s="1"/>
  <c r="BM18" i="12" a="1"/>
  <c r="BM18" i="12" s="1"/>
  <c r="BS13" i="11" a="1"/>
  <c r="BS13" i="11" s="1"/>
  <c r="U15" i="11" a="1"/>
  <c r="U15" i="11" s="1"/>
  <c r="L47" i="12" a="1"/>
  <c r="L47" i="12" s="1"/>
  <c r="CD40" i="12" a="1"/>
  <c r="CD40" i="12" s="1"/>
  <c r="CB37" i="12" a="1"/>
  <c r="CB37" i="12" s="1"/>
  <c r="F48" i="12" a="1"/>
  <c r="F48" i="12" s="1"/>
  <c r="M15" i="12" a="1"/>
  <c r="M15" i="12" s="1"/>
  <c r="AZ56" i="12" a="1"/>
  <c r="AZ56" i="12" s="1"/>
  <c r="CD11" i="12" a="1"/>
  <c r="CD11" i="12" s="1"/>
  <c r="AZ45" i="11" a="1"/>
  <c r="AZ45" i="11" s="1"/>
  <c r="R46" i="12" a="1"/>
  <c r="R46" i="12" s="1"/>
  <c r="BR17" i="11" a="1"/>
  <c r="BR17" i="11" s="1"/>
  <c r="F35" i="12" a="1"/>
  <c r="F35" i="12" s="1"/>
  <c r="I33" i="12" a="1"/>
  <c r="I33" i="12" s="1"/>
  <c r="AO44" i="11" a="1"/>
  <c r="AO44" i="11" s="1"/>
  <c r="O13" i="12" a="1"/>
  <c r="O13" i="12" s="1"/>
  <c r="BV43" i="12" a="1"/>
  <c r="BV43" i="12" s="1"/>
  <c r="R56" i="12" a="1"/>
  <c r="R56" i="12" s="1"/>
  <c r="AS45" i="12" a="1"/>
  <c r="AS45" i="12" s="1"/>
  <c r="BH18" i="11" a="1"/>
  <c r="BH18" i="11" s="1"/>
  <c r="AR52" i="12" a="1"/>
  <c r="AR52" i="12" s="1"/>
  <c r="AV15" i="11" a="1"/>
  <c r="AV15" i="11" s="1"/>
  <c r="AP45" i="11" a="1"/>
  <c r="AP45" i="11" s="1"/>
  <c r="J36" i="12" a="1"/>
  <c r="J36" i="12" s="1"/>
  <c r="BX55" i="12" a="1"/>
  <c r="BX55" i="12" s="1"/>
  <c r="BP49" i="12" a="1"/>
  <c r="BP49" i="12" s="1"/>
  <c r="AP11" i="12" a="1"/>
  <c r="AP11" i="12" s="1"/>
  <c r="AS13" i="11" a="1"/>
  <c r="AS13" i="11" s="1"/>
  <c r="P40" i="11" a="1"/>
  <c r="P40" i="11" s="1"/>
  <c r="BR50" i="12" a="1"/>
  <c r="BR50" i="12" s="1"/>
  <c r="T46" i="12" a="1"/>
  <c r="T46" i="12" s="1"/>
  <c r="BK16" i="12" a="1"/>
  <c r="BK16" i="12" s="1"/>
  <c r="AJ50" i="12" a="1"/>
  <c r="AJ50" i="12" s="1"/>
  <c r="AT52" i="12" a="1"/>
  <c r="AT52" i="12" s="1"/>
  <c r="I35" i="12" a="1"/>
  <c r="I35" i="12" s="1"/>
  <c r="F42" i="11" a="1"/>
  <c r="F42" i="11" s="1"/>
  <c r="CF44" i="11" a="1"/>
  <c r="CF44" i="11" s="1"/>
  <c r="BB54" i="12" a="1"/>
  <c r="BB54" i="12" s="1"/>
  <c r="BC41" i="12" a="1"/>
  <c r="BC41" i="12" s="1"/>
  <c r="L46" i="11" a="1"/>
  <c r="L46" i="11" s="1"/>
  <c r="Y18" i="11" a="1"/>
  <c r="Y18" i="11" s="1"/>
  <c r="BG54" i="12" a="1"/>
  <c r="BG54" i="12" s="1"/>
  <c r="AX34" i="12" a="1"/>
  <c r="AX34" i="12" s="1"/>
  <c r="BU42" i="11" a="1"/>
  <c r="BU42" i="11" s="1"/>
  <c r="AD57" i="12" a="1"/>
  <c r="AD57" i="12" s="1"/>
  <c r="AH38" i="12" a="1"/>
  <c r="AH38" i="12" s="1"/>
  <c r="Z50" i="12" a="1"/>
  <c r="Z50" i="12" s="1"/>
  <c r="AU36" i="12" a="1"/>
  <c r="AU36" i="12" s="1"/>
  <c r="BO47" i="13" a="1"/>
  <c r="BO47" i="13" s="1"/>
  <c r="BT53" i="12" a="1"/>
  <c r="BT53" i="12" s="1"/>
  <c r="BJ52" i="12" a="1"/>
  <c r="BJ52" i="12" s="1"/>
  <c r="BN15" i="12" a="1"/>
  <c r="BN15" i="12" s="1"/>
  <c r="S53" i="12" a="1"/>
  <c r="S53" i="12" s="1"/>
  <c r="H49" i="12" a="1"/>
  <c r="H49" i="12" s="1"/>
  <c r="Z13" i="11" a="1"/>
  <c r="Z13" i="11" s="1"/>
  <c r="BV50" i="12" a="1"/>
  <c r="BV50" i="12" s="1"/>
  <c r="AP38" i="12" a="1"/>
  <c r="AP38" i="12" s="1"/>
  <c r="BO52" i="14" a="1"/>
  <c r="BO52" i="14" s="1"/>
  <c r="AX40" i="14" a="1"/>
  <c r="AX40" i="14" s="1"/>
  <c r="BB54" i="13" a="1"/>
  <c r="BB54" i="13" s="1"/>
  <c r="AZ18" i="13" a="1"/>
  <c r="AZ18" i="13" s="1"/>
  <c r="BU34" i="14" a="1"/>
  <c r="BU34" i="14" s="1"/>
  <c r="BH11" i="11" a="1"/>
  <c r="BH11" i="11" s="1"/>
  <c r="K56" i="12" a="1"/>
  <c r="K56" i="12" s="1"/>
  <c r="AB44" i="12" a="1"/>
  <c r="AB44" i="12" s="1"/>
  <c r="AR48" i="12" a="1"/>
  <c r="AR48" i="12" s="1"/>
  <c r="S56" i="12" a="1"/>
  <c r="S56" i="12" s="1"/>
  <c r="AA47" i="12" a="1"/>
  <c r="AA47" i="12" s="1"/>
  <c r="BI16" i="11" a="1"/>
  <c r="BI16" i="11" s="1"/>
  <c r="U18" i="12" a="1"/>
  <c r="U18" i="12" s="1"/>
  <c r="K45" i="11" a="1"/>
  <c r="K45" i="11" s="1"/>
  <c r="BY45" i="11" a="1"/>
  <c r="BY45" i="11" s="1"/>
  <c r="BT15" i="12" a="1"/>
  <c r="BT15" i="12" s="1"/>
  <c r="BU35" i="12" a="1"/>
  <c r="BU35" i="12" s="1"/>
  <c r="AS37" i="12" a="1"/>
  <c r="AS37" i="12" s="1"/>
  <c r="AO40" i="11" a="1"/>
  <c r="AO40" i="11" s="1"/>
  <c r="W18" i="12" a="1"/>
  <c r="W18" i="12" s="1"/>
  <c r="AT45" i="11" a="1"/>
  <c r="AT45" i="11" s="1"/>
  <c r="CA17" i="11" a="1"/>
  <c r="CA17" i="11" s="1"/>
  <c r="BH34" i="12" a="1"/>
  <c r="BH34" i="12" s="1"/>
  <c r="AD49" i="12" a="1"/>
  <c r="AD49" i="12" s="1"/>
  <c r="AF13" i="11" a="1"/>
  <c r="AF13" i="11" s="1"/>
  <c r="BY45" i="12" a="1"/>
  <c r="BY45" i="12" s="1"/>
  <c r="BU15" i="12" a="1"/>
  <c r="BU15" i="12" s="1"/>
  <c r="BS46" i="12" a="1"/>
  <c r="BS46" i="12" s="1"/>
  <c r="AU49" i="12" a="1"/>
  <c r="AU49" i="12" s="1"/>
  <c r="AZ44" i="12" a="1"/>
  <c r="AZ44" i="12" s="1"/>
  <c r="CC13" i="11" a="1"/>
  <c r="CC13" i="11" s="1"/>
  <c r="BW51" i="12" a="1"/>
  <c r="BW51" i="12" s="1"/>
  <c r="CF18" i="11" a="1"/>
  <c r="CF18" i="11" s="1"/>
  <c r="CD43" i="12" a="1"/>
  <c r="CD43" i="12" s="1"/>
  <c r="R50" i="12" a="1"/>
  <c r="R50" i="12" s="1"/>
  <c r="J51" i="12" a="1"/>
  <c r="J51" i="12" s="1"/>
  <c r="BB53" i="12" a="1"/>
  <c r="BB53" i="12" s="1"/>
  <c r="W40" i="11" a="1"/>
  <c r="W40" i="11" s="1"/>
  <c r="CF55" i="12" a="1"/>
  <c r="CF55" i="12" s="1"/>
  <c r="BM45" i="12" a="1"/>
  <c r="BM45" i="12" s="1"/>
  <c r="Q15" i="11" a="1"/>
  <c r="Q15" i="11" s="1"/>
  <c r="X43" i="12" a="1"/>
  <c r="X43" i="12" s="1"/>
  <c r="H55" i="12" a="1"/>
  <c r="H55" i="12" s="1"/>
  <c r="BN57" i="12" a="1"/>
  <c r="BN57" i="12" s="1"/>
  <c r="BB15" i="12" a="1"/>
  <c r="BB15" i="12" s="1"/>
  <c r="AM41" i="12" a="1"/>
  <c r="AM41" i="12" s="1"/>
  <c r="AC44" i="11" a="1"/>
  <c r="AC44" i="11" s="1"/>
  <c r="Q46" i="12" a="1"/>
  <c r="Q46" i="12" s="1"/>
  <c r="BN16" i="11" a="1"/>
  <c r="BN16" i="11" s="1"/>
  <c r="BF48" i="12" a="1"/>
  <c r="BF48" i="12" s="1"/>
  <c r="BC11" i="12" a="1"/>
  <c r="BC11" i="12" s="1"/>
  <c r="Y49" i="12" a="1"/>
  <c r="Y49" i="12" s="1"/>
  <c r="BN34" i="12" a="1"/>
  <c r="BN34" i="12" s="1"/>
  <c r="W11" i="11" a="1"/>
  <c r="W11" i="11" s="1"/>
  <c r="AY40" i="12" a="1"/>
  <c r="AY40" i="12" s="1"/>
  <c r="BA11" i="11" a="1"/>
  <c r="BA11" i="11" s="1"/>
  <c r="AC53" i="12" a="1"/>
  <c r="AC53" i="12" s="1"/>
  <c r="CC50" i="12" a="1"/>
  <c r="CC50" i="12" s="1"/>
  <c r="O34" i="12" a="1"/>
  <c r="O34" i="12" s="1"/>
  <c r="BX34" i="12" a="1"/>
  <c r="BX34" i="12" s="1"/>
  <c r="BY48" i="12" a="1"/>
  <c r="BY48" i="12" s="1"/>
  <c r="H40" i="12" a="1"/>
  <c r="H40" i="12" s="1"/>
  <c r="W42" i="11" a="1"/>
  <c r="W42" i="11" s="1"/>
  <c r="CF34" i="12" a="1"/>
  <c r="CF34" i="12" s="1"/>
  <c r="CF18" i="12" a="1"/>
  <c r="CF18" i="12" s="1"/>
  <c r="BK17" i="12" a="1"/>
  <c r="BK17" i="12" s="1"/>
  <c r="Q55" i="12" a="1"/>
  <c r="Q55" i="12" s="1"/>
  <c r="BT49" i="12" a="1"/>
  <c r="BT49" i="12" s="1"/>
  <c r="BS33" i="14" a="1"/>
  <c r="BS33" i="14" s="1"/>
  <c r="G11" i="11" a="1"/>
  <c r="G11" i="11" s="1"/>
  <c r="AW51" i="12" a="1"/>
  <c r="AW51" i="12" s="1"/>
  <c r="AT49" i="12" a="1"/>
  <c r="AT49" i="12" s="1"/>
  <c r="O41" i="12" a="1"/>
  <c r="O41" i="12" s="1"/>
  <c r="Z54" i="12" a="1"/>
  <c r="Z54" i="12" s="1"/>
  <c r="J42" i="12" a="1"/>
  <c r="J42" i="12" s="1"/>
  <c r="BY43" i="12" a="1"/>
  <c r="BY43" i="12" s="1"/>
  <c r="BL37" i="12" a="1"/>
  <c r="BL37" i="12" s="1"/>
  <c r="M45" i="14" a="1"/>
  <c r="M45" i="14" s="1"/>
  <c r="CD33" i="13" a="1"/>
  <c r="CD33" i="13" s="1"/>
  <c r="CC42" i="13" a="1"/>
  <c r="CC42" i="13" s="1"/>
  <c r="J13" i="14" a="1"/>
  <c r="J13" i="14" s="1"/>
  <c r="BU13" i="13" a="1"/>
  <c r="BU13" i="13" s="1"/>
  <c r="U40" i="11" a="1"/>
  <c r="U40" i="11" s="1"/>
  <c r="CC44" i="12" a="1"/>
  <c r="CC44" i="12" s="1"/>
  <c r="BB37" i="12" a="1"/>
  <c r="BB37" i="12" s="1"/>
  <c r="AR46" i="12" a="1"/>
  <c r="AR46" i="12" s="1"/>
  <c r="BE34" i="12" a="1"/>
  <c r="BE34" i="12" s="1"/>
  <c r="BT46" i="12" a="1"/>
  <c r="BT46" i="12" s="1"/>
  <c r="AA46" i="12" a="1"/>
  <c r="AA46" i="12" s="1"/>
  <c r="CF13" i="11" a="1"/>
  <c r="CF13" i="11" s="1"/>
  <c r="BQ43" i="12" a="1"/>
  <c r="BQ43" i="12" s="1"/>
  <c r="BO37" i="12" a="1"/>
  <c r="BO37" i="12" s="1"/>
  <c r="BM13" i="11" a="1"/>
  <c r="BM13" i="11" s="1"/>
  <c r="BZ45" i="12" a="1"/>
  <c r="BZ45" i="12" s="1"/>
  <c r="BM52" i="12" a="1"/>
  <c r="BM52" i="12" s="1"/>
  <c r="CC54" i="12" a="1"/>
  <c r="CC54" i="12" s="1"/>
  <c r="CF38" i="12" a="1"/>
  <c r="CF38" i="12" s="1"/>
  <c r="BT33" i="12" a="1"/>
  <c r="BT33" i="12" s="1"/>
  <c r="AA45" i="12" a="1"/>
  <c r="AA45" i="12" s="1"/>
  <c r="AK17" i="11" a="1"/>
  <c r="AK17" i="11" s="1"/>
  <c r="AF50" i="12" a="1"/>
  <c r="AF50" i="12" s="1"/>
  <c r="BL42" i="11" a="1"/>
  <c r="BL42" i="11" s="1"/>
  <c r="BD56" i="12" a="1"/>
  <c r="BD56" i="12" s="1"/>
  <c r="I57" i="12" a="1"/>
  <c r="I57" i="12" s="1"/>
  <c r="BG43" i="12" a="1"/>
  <c r="BG43" i="12" s="1"/>
  <c r="K15" i="12" a="1"/>
  <c r="K15" i="12" s="1"/>
  <c r="BX16" i="11" a="1"/>
  <c r="BX16" i="11" s="1"/>
  <c r="AO16" i="11" a="1"/>
  <c r="AO16" i="11" s="1"/>
  <c r="CD42" i="12" a="1"/>
  <c r="CD42" i="12" s="1"/>
  <c r="Y48" i="12" a="1"/>
  <c r="Y48" i="12" s="1"/>
  <c r="K52" i="12" a="1"/>
  <c r="K52" i="12" s="1"/>
  <c r="AX52" i="12" a="1"/>
  <c r="AX52" i="12" s="1"/>
  <c r="BU50" i="12" a="1"/>
  <c r="BU50" i="12" s="1"/>
  <c r="J42" i="11" a="1"/>
  <c r="J42" i="11" s="1"/>
  <c r="AH47" i="12" a="1"/>
  <c r="AH47" i="12" s="1"/>
  <c r="U47" i="12" a="1"/>
  <c r="U47" i="12" s="1"/>
  <c r="AB55" i="12" a="1"/>
  <c r="AB55" i="12" s="1"/>
  <c r="BO52" i="12" a="1"/>
  <c r="BO52" i="12" s="1"/>
  <c r="I36" i="12" a="1"/>
  <c r="I36" i="12" s="1"/>
  <c r="BW40" i="12" a="1"/>
  <c r="BW40" i="12" s="1"/>
  <c r="AZ45" i="12" a="1"/>
  <c r="AZ45" i="12" s="1"/>
  <c r="BW17" i="12" a="1"/>
  <c r="BW17" i="12" s="1"/>
  <c r="BQ52" i="12" a="1"/>
  <c r="BQ52" i="12" s="1"/>
  <c r="P44" i="11" a="1"/>
  <c r="P44" i="11" s="1"/>
  <c r="K34" i="12" a="1"/>
  <c r="K34" i="12" s="1"/>
  <c r="AQ40" i="11" a="1"/>
  <c r="AQ40" i="11" s="1"/>
  <c r="U54" i="12" a="1"/>
  <c r="U54" i="12" s="1"/>
  <c r="AV42" i="11" a="1"/>
  <c r="AV42" i="11" s="1"/>
  <c r="BM49" i="12" a="1"/>
  <c r="BM49" i="12" s="1"/>
  <c r="F57" i="12" a="1"/>
  <c r="F57" i="12" s="1"/>
  <c r="AQ33" i="12" a="1"/>
  <c r="AQ33" i="12" s="1"/>
  <c r="AC40" i="11" a="1"/>
  <c r="AC40" i="11" s="1"/>
  <c r="H16" i="12" a="1"/>
  <c r="H16" i="12" s="1"/>
  <c r="BZ48" i="12" a="1"/>
  <c r="BZ48" i="12" s="1"/>
  <c r="I45" i="12" a="1"/>
  <c r="I45" i="12" s="1"/>
  <c r="G15" i="11" a="1"/>
  <c r="G15" i="11" s="1"/>
  <c r="AD55" i="12" a="1"/>
  <c r="AD55" i="12" s="1"/>
  <c r="CG18" i="12" a="1"/>
  <c r="CG18" i="12" s="1"/>
  <c r="H56" i="12" a="1"/>
  <c r="H56" i="12" s="1"/>
  <c r="BW13" i="11" a="1"/>
  <c r="BW13" i="11" s="1"/>
  <c r="CB49" i="12" a="1"/>
  <c r="CB49" i="12" s="1"/>
  <c r="BK36" i="12" a="1"/>
  <c r="BK36" i="12" s="1"/>
  <c r="BE11" i="12" a="1"/>
  <c r="BE11" i="12" s="1"/>
  <c r="CF41" i="12" a="1"/>
  <c r="CF41" i="12" s="1"/>
  <c r="R17" i="13" a="1"/>
  <c r="R17" i="13" s="1"/>
  <c r="BC56" i="12" a="1"/>
  <c r="BC56" i="12" s="1"/>
  <c r="BH16" i="11" a="1"/>
  <c r="BH16" i="11" s="1"/>
  <c r="AA41" i="12" a="1"/>
  <c r="AA41" i="12" s="1"/>
  <c r="BP15" i="12" a="1"/>
  <c r="BP15" i="12" s="1"/>
  <c r="AT16" i="11" a="1"/>
  <c r="AT16" i="11" s="1"/>
  <c r="AA38" i="12" a="1"/>
  <c r="AA38" i="12" s="1"/>
  <c r="BG50" i="12" a="1"/>
  <c r="BG50" i="12" s="1"/>
  <c r="AR35" i="12" a="1"/>
  <c r="AR35" i="12" s="1"/>
  <c r="CD13" i="12" a="1"/>
  <c r="CD13" i="12" s="1"/>
  <c r="AJ33" i="12" a="1"/>
  <c r="AJ33" i="12" s="1"/>
  <c r="BG33" i="14" a="1"/>
  <c r="BG33" i="14" s="1"/>
  <c r="AN11" i="14" a="1"/>
  <c r="AN11" i="14" s="1"/>
  <c r="F16" i="14" a="1"/>
  <c r="F16" i="14" s="1"/>
  <c r="AK11" i="13" a="1"/>
  <c r="AK11" i="13" s="1"/>
  <c r="O15" i="13" a="1"/>
  <c r="O15" i="13" s="1"/>
  <c r="AZ35" i="12" a="1"/>
  <c r="AZ35" i="12" s="1"/>
  <c r="AA52" i="12" a="1"/>
  <c r="AA52" i="12" s="1"/>
  <c r="L40" i="12" a="1"/>
  <c r="L40" i="12" s="1"/>
  <c r="CB48" i="12" a="1"/>
  <c r="CB48" i="12" s="1"/>
  <c r="AB53" i="12" a="1"/>
  <c r="AB53" i="12" s="1"/>
  <c r="BD46" i="12" a="1"/>
  <c r="BD46" i="12" s="1"/>
  <c r="BA45" i="11" a="1"/>
  <c r="BA45" i="11" s="1"/>
  <c r="R18" i="12" a="1"/>
  <c r="R18" i="12" s="1"/>
  <c r="AB56" i="12" a="1"/>
  <c r="AB56" i="12" s="1"/>
  <c r="BJ37" i="12" a="1"/>
  <c r="BJ37" i="12" s="1"/>
  <c r="CB54" i="12" a="1"/>
  <c r="CB54" i="12" s="1"/>
  <c r="CB40" i="11" a="1"/>
  <c r="CB40" i="11" s="1"/>
  <c r="CH42" i="11" a="1"/>
  <c r="CH42" i="11" s="1"/>
  <c r="AI42" i="12" a="1"/>
  <c r="AI42" i="12" s="1"/>
  <c r="AG45" i="12" a="1"/>
  <c r="AG45" i="12" s="1"/>
  <c r="E53" i="12" a="1"/>
  <c r="E53" i="12" s="1"/>
  <c r="AX36" i="12" a="1"/>
  <c r="AX36" i="12" s="1"/>
  <c r="AW39" i="12" a="1"/>
  <c r="AW39" i="12" s="1"/>
  <c r="AI53" i="12" a="1"/>
  <c r="AI53" i="12" s="1"/>
  <c r="S46" i="11" a="1"/>
  <c r="S46" i="11" s="1"/>
  <c r="T45" i="12" a="1"/>
  <c r="T45" i="12" s="1"/>
  <c r="BV17" i="11" a="1"/>
  <c r="BV17" i="11" s="1"/>
  <c r="AA42" i="11" a="1"/>
  <c r="AA42" i="11" s="1"/>
  <c r="BB51" i="12" a="1"/>
  <c r="BB51" i="12" s="1"/>
  <c r="P48" i="12" a="1"/>
  <c r="P48" i="12" s="1"/>
  <c r="BS18" i="12" a="1"/>
  <c r="BS18" i="12" s="1"/>
  <c r="BA44" i="11" a="1"/>
  <c r="BA44" i="11" s="1"/>
  <c r="BC52" i="12" a="1"/>
  <c r="BC52" i="12" s="1"/>
  <c r="AR57" i="12" a="1"/>
  <c r="AR57" i="12" s="1"/>
  <c r="BA13" i="11" a="1"/>
  <c r="BA13" i="11" s="1"/>
  <c r="CE16" i="12" a="1"/>
  <c r="CE16" i="12" s="1"/>
  <c r="N51" i="12" a="1"/>
  <c r="N51" i="12" s="1"/>
  <c r="AH36" i="12" a="1"/>
  <c r="AH36" i="12" s="1"/>
  <c r="V54" i="12" a="1"/>
  <c r="V54" i="12" s="1"/>
  <c r="J43" i="12" a="1"/>
  <c r="J43" i="12" s="1"/>
  <c r="BD50" i="12" a="1"/>
  <c r="BD50" i="12" s="1"/>
  <c r="BA54" i="12" a="1"/>
  <c r="BA54" i="12" s="1"/>
  <c r="BY40" i="12" a="1"/>
  <c r="BY40" i="12" s="1"/>
  <c r="AE36" i="12" a="1"/>
  <c r="AE36" i="12" s="1"/>
  <c r="BK57" i="12" a="1"/>
  <c r="BK57" i="12" s="1"/>
  <c r="AK47" i="12" a="1"/>
  <c r="AK47" i="12" s="1"/>
  <c r="AI13" i="11" a="1"/>
  <c r="AI13" i="11" s="1"/>
  <c r="BN49" i="12" a="1"/>
  <c r="BN49" i="12" s="1"/>
  <c r="V44" i="12" a="1"/>
  <c r="V44" i="12" s="1"/>
  <c r="AT33" i="12" a="1"/>
  <c r="AT33" i="12" s="1"/>
  <c r="S36" i="12" a="1"/>
  <c r="S36" i="12" s="1"/>
  <c r="BX38" i="12" a="1"/>
  <c r="BX38" i="12" s="1"/>
  <c r="BV41" i="12" a="1"/>
  <c r="BV41" i="12" s="1"/>
  <c r="X45" i="12" a="1"/>
  <c r="X45" i="12" s="1"/>
  <c r="CE41" i="12" a="1"/>
  <c r="CE41" i="12" s="1"/>
  <c r="CG36" i="12" a="1"/>
  <c r="CG36" i="12" s="1"/>
  <c r="AO15" i="11" a="1"/>
  <c r="AO15" i="11" s="1"/>
  <c r="AG50" i="12" a="1"/>
  <c r="AG50" i="12" s="1"/>
  <c r="AN11" i="12" a="1"/>
  <c r="AN11" i="12" s="1"/>
  <c r="AQ41" i="12" a="1"/>
  <c r="AQ41" i="12" s="1"/>
  <c r="F37" i="12" a="1"/>
  <c r="F37" i="12" s="1"/>
  <c r="BL36" i="12" a="1"/>
  <c r="BL36" i="12" s="1"/>
  <c r="CC11" i="12" a="1"/>
  <c r="CC11" i="12" s="1"/>
  <c r="K42" i="12" a="1"/>
  <c r="K42" i="12" s="1"/>
  <c r="N48" i="12" a="1"/>
  <c r="N48" i="12" s="1"/>
  <c r="AE51" i="12" a="1"/>
  <c r="AE51" i="12" s="1"/>
  <c r="BY46" i="12" a="1"/>
  <c r="BY46" i="12" s="1"/>
  <c r="AT13" i="11" a="1"/>
  <c r="AT13" i="11" s="1"/>
  <c r="BP45" i="11" a="1"/>
  <c r="BP45" i="11" s="1"/>
  <c r="AI43" i="12" a="1"/>
  <c r="AI43" i="12" s="1"/>
  <c r="AP36" i="13" a="1"/>
  <c r="AP36" i="13" s="1"/>
  <c r="BD40" i="12" a="1"/>
  <c r="BD40" i="12" s="1"/>
  <c r="BP44" i="11" a="1"/>
  <c r="BP44" i="11" s="1"/>
  <c r="BQ45" i="11" a="1"/>
  <c r="BQ45" i="11" s="1"/>
  <c r="AN44" i="11" a="1"/>
  <c r="AN44" i="11" s="1"/>
  <c r="S40" i="12" a="1"/>
  <c r="S40" i="12" s="1"/>
  <c r="BP35" i="12" a="1"/>
  <c r="BP35" i="12" s="1"/>
  <c r="V15" i="12" a="1"/>
  <c r="V15" i="12" s="1"/>
  <c r="S11" i="11" a="1"/>
  <c r="S11" i="11" s="1"/>
  <c r="BV39" i="12" a="1"/>
  <c r="BV39" i="12" s="1"/>
  <c r="P46" i="14" a="1"/>
  <c r="P46" i="14" s="1"/>
  <c r="I50" i="14" a="1"/>
  <c r="I50" i="14" s="1"/>
  <c r="AE17" i="13" a="1"/>
  <c r="AE17" i="13" s="1"/>
  <c r="BW17" i="13" a="1"/>
  <c r="BW17" i="13" s="1"/>
  <c r="CA39" i="13" a="1"/>
  <c r="CA39" i="13" s="1"/>
  <c r="AM47" i="12" a="1"/>
  <c r="AM47" i="12" s="1"/>
  <c r="BX18" i="12" a="1"/>
  <c r="BX18" i="12" s="1"/>
  <c r="CC38" i="12" a="1"/>
  <c r="CC38" i="12" s="1"/>
  <c r="CA42" i="12" a="1"/>
  <c r="CA42" i="12" s="1"/>
  <c r="AW48" i="12" a="1"/>
  <c r="AW48" i="12" s="1"/>
  <c r="AK44" i="12" a="1"/>
  <c r="AK44" i="12" s="1"/>
  <c r="CG16" i="11" a="1"/>
  <c r="CG16" i="11" s="1"/>
  <c r="CD33" i="12" a="1"/>
  <c r="CD33" i="12" s="1"/>
  <c r="AK48" i="12" a="1"/>
  <c r="AK48" i="12" s="1"/>
  <c r="T41" i="12" a="1"/>
  <c r="T41" i="12" s="1"/>
  <c r="Q46" i="11" a="1"/>
  <c r="Q46" i="11" s="1"/>
  <c r="L55" i="12" a="1"/>
  <c r="L55" i="12" s="1"/>
  <c r="AI16" i="12" a="1"/>
  <c r="AI16" i="12" s="1"/>
  <c r="J56" i="12" a="1"/>
  <c r="J56" i="12" s="1"/>
  <c r="F40" i="12" a="1"/>
  <c r="F40" i="12" s="1"/>
  <c r="BU47" i="11" a="1"/>
  <c r="BU47" i="11" s="1"/>
  <c r="AR51" i="12" a="1"/>
  <c r="AR51" i="12" s="1"/>
  <c r="BT44" i="11" a="1"/>
  <c r="BT44" i="11" s="1"/>
  <c r="K47" i="12" a="1"/>
  <c r="K47" i="12" s="1"/>
  <c r="AB18" i="12" a="1"/>
  <c r="AB18" i="12" s="1"/>
  <c r="P46" i="12" a="1"/>
  <c r="P46" i="12" s="1"/>
  <c r="BE37" i="12" a="1"/>
  <c r="BE37" i="12" s="1"/>
  <c r="AZ15" i="12" a="1"/>
  <c r="AZ15" i="12" s="1"/>
  <c r="AB42" i="11" a="1"/>
  <c r="AB42" i="11" s="1"/>
  <c r="BQ46" i="12" a="1"/>
  <c r="BQ46" i="12" s="1"/>
  <c r="BF43" i="12" a="1"/>
  <c r="BF43" i="12" s="1"/>
  <c r="CA42" i="11" a="1"/>
  <c r="CA42" i="11" s="1"/>
  <c r="Y17" i="12" a="1"/>
  <c r="Y17" i="12" s="1"/>
  <c r="P15" i="11" a="1"/>
  <c r="P15" i="11" s="1"/>
  <c r="AR11" i="12" a="1"/>
  <c r="AR11" i="12" s="1"/>
  <c r="BG44" i="12" a="1"/>
  <c r="BG44" i="12" s="1"/>
  <c r="BM15" i="12" a="1"/>
  <c r="BM15" i="12" s="1"/>
  <c r="U43" i="12" a="1"/>
  <c r="U43" i="12" s="1"/>
  <c r="AL52" i="12" a="1"/>
  <c r="AL52" i="12" s="1"/>
  <c r="AC17" i="12" a="1"/>
  <c r="AC17" i="12" s="1"/>
  <c r="BW42" i="11" a="1"/>
  <c r="BW42" i="11" s="1"/>
  <c r="X55" i="12" a="1"/>
  <c r="X55" i="12" s="1"/>
  <c r="AY42" i="12" a="1"/>
  <c r="AY42" i="12" s="1"/>
  <c r="AU51" i="12" a="1"/>
  <c r="AU51" i="12" s="1"/>
  <c r="AV45" i="12" a="1"/>
  <c r="AV45" i="12" s="1"/>
  <c r="S52" i="12" a="1"/>
  <c r="S52" i="12" s="1"/>
  <c r="F40" i="11" a="1"/>
  <c r="F40" i="11" s="1"/>
  <c r="R16" i="12" a="1"/>
  <c r="R16" i="12" s="1"/>
  <c r="BG40" i="12" a="1"/>
  <c r="BG40" i="12" s="1"/>
  <c r="F54" i="12" a="1"/>
  <c r="F54" i="12" s="1"/>
  <c r="AU43" i="12" a="1"/>
  <c r="AU43" i="12" s="1"/>
  <c r="AF45" i="12" a="1"/>
  <c r="AF45" i="12" s="1"/>
  <c r="BF45" i="12" a="1"/>
  <c r="BF45" i="12" s="1"/>
  <c r="BS34" i="12" a="1"/>
  <c r="BS34" i="12" s="1"/>
  <c r="E44" i="12" a="1"/>
  <c r="E44" i="12" s="1"/>
  <c r="AS51" i="12" a="1"/>
  <c r="AS51" i="12" s="1"/>
  <c r="AZ37" i="12" a="1"/>
  <c r="AZ37" i="12" s="1"/>
  <c r="BA39" i="12" a="1"/>
  <c r="BA39" i="12" s="1"/>
  <c r="AC40" i="12" a="1"/>
  <c r="AC40" i="12" s="1"/>
  <c r="Z47" i="12" a="1"/>
  <c r="Z47" i="12" s="1"/>
  <c r="BR49" i="12" a="1"/>
  <c r="BR49" i="12" s="1"/>
  <c r="AQ40" i="12" a="1"/>
  <c r="AQ40" i="12" s="1"/>
  <c r="BK11" i="12" a="1"/>
  <c r="BK11" i="12" s="1"/>
  <c r="AH50" i="12" a="1"/>
  <c r="AH50" i="12" s="1"/>
  <c r="CE11" i="13" a="1"/>
  <c r="CE11" i="13" s="1"/>
  <c r="BV55" i="13" a="1"/>
  <c r="BV55" i="13" s="1"/>
  <c r="BL16" i="14" a="1"/>
  <c r="BL16" i="14" s="1"/>
  <c r="AW55" i="14" a="1"/>
  <c r="AW55" i="14" s="1"/>
  <c r="L45" i="13" a="1"/>
  <c r="L45" i="13" s="1"/>
  <c r="CC35" i="12" a="1"/>
  <c r="CC35" i="12" s="1"/>
  <c r="S15" i="12" a="1"/>
  <c r="S15" i="12" s="1"/>
  <c r="CE11" i="11" a="1"/>
  <c r="CE11" i="11" s="1"/>
  <c r="AJ53" i="12" a="1"/>
  <c r="AJ53" i="12" s="1"/>
  <c r="AH43" i="12" a="1"/>
  <c r="AH43" i="12" s="1"/>
  <c r="U34" i="12" a="1"/>
  <c r="U34" i="12" s="1"/>
  <c r="BS55" i="12" a="1"/>
  <c r="BS55" i="12" s="1"/>
  <c r="BD49" i="12" a="1"/>
  <c r="BD49" i="12" s="1"/>
  <c r="AL41" i="12" a="1"/>
  <c r="AL41" i="12" s="1"/>
  <c r="CD15" i="12" a="1"/>
  <c r="CD15" i="12" s="1"/>
  <c r="O40" i="12" a="1"/>
  <c r="O40" i="12" s="1"/>
  <c r="AE53" i="12" a="1"/>
  <c r="AE53" i="12" s="1"/>
  <c r="AV49" i="12" a="1"/>
  <c r="AV49" i="12" s="1"/>
  <c r="BG48" i="12" a="1"/>
  <c r="BG48" i="12" s="1"/>
  <c r="V57" i="12" a="1"/>
  <c r="V57" i="12" s="1"/>
  <c r="AU16" i="11" a="1"/>
  <c r="AU16" i="11" s="1"/>
  <c r="CA47" i="12" a="1"/>
  <c r="CA47" i="12" s="1"/>
  <c r="AH11" i="12" a="1"/>
  <c r="AH11" i="12" s="1"/>
  <c r="CG42" i="12" a="1"/>
  <c r="CG42" i="12" s="1"/>
  <c r="M15" i="11" a="1"/>
  <c r="M15" i="11" s="1"/>
  <c r="AZ17" i="12" a="1"/>
  <c r="AZ17" i="12" s="1"/>
  <c r="CE33" i="12" a="1"/>
  <c r="CE33" i="12" s="1"/>
  <c r="AX17" i="11" a="1"/>
  <c r="AX17" i="11" s="1"/>
  <c r="AT44" i="12" a="1"/>
  <c r="AT44" i="12" s="1"/>
  <c r="BW46" i="12" a="1"/>
  <c r="BW46" i="12" s="1"/>
  <c r="AX17" i="12" a="1"/>
  <c r="AX17" i="12" s="1"/>
  <c r="BB44" i="11" a="1"/>
  <c r="BB44" i="11" s="1"/>
  <c r="BR11" i="12" a="1"/>
  <c r="BR11" i="12" s="1"/>
  <c r="AS36" i="12" a="1"/>
  <c r="AS36" i="12" s="1"/>
  <c r="AO34" i="12" a="1"/>
  <c r="AO34" i="12" s="1"/>
  <c r="AI46" i="11" a="1"/>
  <c r="AI46" i="11" s="1"/>
  <c r="BK52" i="12" a="1"/>
  <c r="BK52" i="12" s="1"/>
  <c r="AV44" i="12" a="1"/>
  <c r="AV44" i="12" s="1"/>
  <c r="AP42" i="12" a="1"/>
  <c r="AP42" i="12" s="1"/>
  <c r="BK35" i="12" a="1"/>
  <c r="BK35" i="12" s="1"/>
  <c r="BH39" i="12" a="1"/>
  <c r="BH39" i="12" s="1"/>
  <c r="O39" i="12" a="1"/>
  <c r="O39" i="12" s="1"/>
  <c r="E11" i="12" a="1"/>
  <c r="E11" i="12" s="1"/>
  <c r="J39" i="12" a="1"/>
  <c r="J39" i="12" s="1"/>
  <c r="L43" i="12" a="1"/>
  <c r="L43" i="12" s="1"/>
  <c r="L17" i="12" a="1"/>
  <c r="L17" i="12" s="1"/>
  <c r="AX40" i="11" a="1"/>
  <c r="AX40" i="11" s="1"/>
  <c r="BL41" i="12" a="1"/>
  <c r="BL41" i="12" s="1"/>
  <c r="AE11" i="11" a="1"/>
  <c r="AE11" i="11" s="1"/>
  <c r="I42" i="12" a="1"/>
  <c r="I42" i="12" s="1"/>
  <c r="H40" i="11" a="1"/>
  <c r="H40" i="11" s="1"/>
  <c r="CD44" i="11" a="1"/>
  <c r="CD44" i="11" s="1"/>
  <c r="AU33" i="12" a="1"/>
  <c r="AU33" i="12" s="1"/>
  <c r="P42" i="11" a="1"/>
  <c r="P42" i="11" s="1"/>
  <c r="AY47" i="12" a="1"/>
  <c r="AY47" i="12" s="1"/>
  <c r="X42" i="12" a="1"/>
  <c r="X42" i="12" s="1"/>
  <c r="BP36" i="12" a="1"/>
  <c r="BP36" i="12" s="1"/>
  <c r="CC39" i="12" a="1"/>
  <c r="CC39" i="12" s="1"/>
  <c r="BR48" i="12" a="1"/>
  <c r="BR48" i="12" s="1"/>
  <c r="AN46" i="11" a="1"/>
  <c r="AN46" i="11" s="1"/>
  <c r="BT48" i="12" a="1"/>
  <c r="BT48" i="12" s="1"/>
  <c r="AI47" i="11" a="1"/>
  <c r="AI47" i="11" s="1"/>
  <c r="AX39" i="12" a="1"/>
  <c r="AX39" i="12" s="1"/>
  <c r="CE46" i="11" a="1"/>
  <c r="CE46" i="11" s="1"/>
  <c r="BF15" i="11" a="1"/>
  <c r="BF15" i="11" s="1"/>
  <c r="N18" i="12" a="1"/>
  <c r="N18" i="12" s="1"/>
  <c r="AO38" i="12" a="1"/>
  <c r="AO38" i="12" s="1"/>
  <c r="Q39" i="12" a="1"/>
  <c r="Q39" i="12" s="1"/>
  <c r="AK35" i="13" a="1"/>
  <c r="AK35" i="13" s="1"/>
  <c r="BD56" i="13" a="1"/>
  <c r="BD56" i="13" s="1"/>
  <c r="AX34" i="14" a="1"/>
  <c r="AX34" i="14" s="1"/>
  <c r="AY46" i="13" a="1"/>
  <c r="AY46" i="13" s="1"/>
  <c r="AD42" i="11" a="1"/>
  <c r="AD42" i="11" s="1"/>
  <c r="AU42" i="12" a="1"/>
  <c r="AU42" i="12" s="1"/>
  <c r="V52" i="12" a="1"/>
  <c r="V52" i="12" s="1"/>
  <c r="AK52" i="12" a="1"/>
  <c r="AK52" i="12" s="1"/>
  <c r="BK44" i="11" a="1"/>
  <c r="BK44" i="11" s="1"/>
  <c r="AX11" i="11" a="1"/>
  <c r="AX11" i="11" s="1"/>
  <c r="AA42" i="12" a="1"/>
  <c r="AA42" i="12" s="1"/>
  <c r="BZ37" i="12" a="1"/>
  <c r="BZ37" i="12" s="1"/>
  <c r="BL34" i="12" a="1"/>
  <c r="BL34" i="12" s="1"/>
  <c r="W15" i="12" a="1"/>
  <c r="W15" i="12" s="1"/>
  <c r="BX15" i="11" a="1"/>
  <c r="BX15" i="11" s="1"/>
  <c r="AP54" i="12" a="1"/>
  <c r="AP54" i="12" s="1"/>
  <c r="X11" i="11" a="1"/>
  <c r="X11" i="11" s="1"/>
  <c r="X47" i="12" a="1"/>
  <c r="X47" i="12" s="1"/>
  <c r="BO40" i="12" a="1"/>
  <c r="BO40" i="12" s="1"/>
  <c r="Z13" i="12" a="1"/>
  <c r="Z13" i="12" s="1"/>
  <c r="BO43" i="12" a="1"/>
  <c r="BO43" i="12" s="1"/>
  <c r="CG37" i="12" a="1"/>
  <c r="CG37" i="12" s="1"/>
  <c r="AI11" i="11" a="1"/>
  <c r="AI11" i="11" s="1"/>
  <c r="AO57" i="12" a="1"/>
  <c r="AO57" i="12" s="1"/>
  <c r="BI35" i="12" a="1"/>
  <c r="BI35" i="12" s="1"/>
  <c r="BS17" i="12" a="1"/>
  <c r="BS17" i="12" s="1"/>
  <c r="AZ52" i="12" a="1"/>
  <c r="AZ52" i="12" s="1"/>
  <c r="BL54" i="12" a="1"/>
  <c r="BL54" i="12" s="1"/>
  <c r="AK11" i="11" a="1"/>
  <c r="AK11" i="11" s="1"/>
  <c r="BX57" i="12" a="1"/>
  <c r="BX57" i="12" s="1"/>
  <c r="AA11" i="12" a="1"/>
  <c r="AA11" i="12" s="1"/>
  <c r="BV33" i="12" a="1"/>
  <c r="BV33" i="12" s="1"/>
  <c r="V42" i="12" a="1"/>
  <c r="V42" i="12" s="1"/>
  <c r="BR45" i="11" a="1"/>
  <c r="BR45" i="11" s="1"/>
  <c r="AH51" i="12" a="1"/>
  <c r="AH51" i="12" s="1"/>
  <c r="K43" i="12" a="1"/>
  <c r="K43" i="12" s="1"/>
  <c r="AR44" i="12" a="1"/>
  <c r="AR44" i="12" s="1"/>
  <c r="AB52" i="12" a="1"/>
  <c r="AB52" i="12" s="1"/>
  <c r="BE46" i="11" a="1"/>
  <c r="BE46" i="11" s="1"/>
  <c r="BB56" i="12" a="1"/>
  <c r="BB56" i="12" s="1"/>
  <c r="CE13" i="11" a="1"/>
  <c r="CE13" i="11" s="1"/>
  <c r="M17" i="12" a="1"/>
  <c r="M17" i="12" s="1"/>
  <c r="CH13" i="11" a="1"/>
  <c r="CH13" i="11" s="1"/>
  <c r="B6" i="15" s="1"/>
  <c r="D6" i="15" s="1"/>
  <c r="Q44" i="11" a="1"/>
  <c r="Q44" i="11" s="1"/>
  <c r="I37" i="12" a="1"/>
  <c r="I37" i="12" s="1"/>
  <c r="E57" i="12" a="1"/>
  <c r="E57" i="12" s="1"/>
  <c r="CH45" i="11" a="1"/>
  <c r="CH45" i="11" s="1"/>
  <c r="BJ55" i="12" a="1"/>
  <c r="BJ55" i="12" s="1"/>
  <c r="AN54" i="12" a="1"/>
  <c r="AN54" i="12" s="1"/>
  <c r="AE41" i="12" a="1"/>
  <c r="AE41" i="12" s="1"/>
  <c r="AC45" i="11" a="1"/>
  <c r="AC45" i="11" s="1"/>
  <c r="BN33" i="12" a="1"/>
  <c r="BN33" i="12" s="1"/>
  <c r="AU13" i="12" a="1"/>
  <c r="AU13" i="12" s="1"/>
  <c r="BD44" i="12" a="1"/>
  <c r="BD44" i="12" s="1"/>
  <c r="AO39" i="12" a="1"/>
  <c r="AO39" i="12" s="1"/>
  <c r="BG42" i="12" a="1"/>
  <c r="BG42" i="12" s="1"/>
  <c r="AL42" i="12" a="1"/>
  <c r="AL42" i="12" s="1"/>
  <c r="W40" i="12" a="1"/>
  <c r="W40" i="12" s="1"/>
  <c r="G15" i="12" a="1"/>
  <c r="G15" i="12" s="1"/>
  <c r="AG17" i="11" a="1"/>
  <c r="AG17" i="11" s="1"/>
  <c r="AQ44" i="11" a="1"/>
  <c r="AQ44" i="11" s="1"/>
  <c r="BK33" i="12" a="1"/>
  <c r="BK33" i="12" s="1"/>
  <c r="BA37" i="12" a="1"/>
  <c r="BA37" i="12" s="1"/>
  <c r="BU45" i="12" a="1"/>
  <c r="BU45" i="12" s="1"/>
  <c r="AE38" i="13" a="1"/>
  <c r="AE38" i="13" s="1"/>
  <c r="CF39" i="14" a="1"/>
  <c r="CF39" i="14" s="1"/>
  <c r="AB15" i="13" a="1"/>
  <c r="AB15" i="13" s="1"/>
  <c r="BF53" i="13" a="1"/>
  <c r="BF53" i="13" s="1"/>
  <c r="AF38" i="13" a="1"/>
  <c r="AF38" i="13" s="1"/>
  <c r="AI16" i="13" a="1"/>
  <c r="AI16" i="13" s="1"/>
  <c r="J46" i="14" a="1"/>
  <c r="J46" i="14" s="1"/>
  <c r="AI18" i="13" a="1"/>
  <c r="AI18" i="13" s="1"/>
  <c r="BO36" i="12" a="1"/>
  <c r="BO36" i="12" s="1"/>
  <c r="AJ15" i="11" a="1"/>
  <c r="AJ15" i="11" s="1"/>
  <c r="AP46" i="12" a="1"/>
  <c r="AP46" i="12" s="1"/>
  <c r="BE47" i="12" a="1"/>
  <c r="BE47" i="12" s="1"/>
  <c r="AO42" i="11" a="1"/>
  <c r="AO42" i="11" s="1"/>
  <c r="V13" i="11" a="1"/>
  <c r="V13" i="11" s="1"/>
  <c r="BN52" i="12" a="1"/>
  <c r="BN52" i="12" s="1"/>
  <c r="BZ33" i="12" a="1"/>
  <c r="BZ33" i="12" s="1"/>
  <c r="P11" i="11" a="1"/>
  <c r="P11" i="11" s="1"/>
  <c r="BG15" i="11" a="1"/>
  <c r="BG15" i="11" s="1"/>
  <c r="J13" i="12" a="1"/>
  <c r="J13" i="12" s="1"/>
  <c r="AQ49" i="12" a="1"/>
  <c r="AQ49" i="12" s="1"/>
  <c r="AP50" i="12" a="1"/>
  <c r="AP50" i="12" s="1"/>
  <c r="S11" i="12" a="1"/>
  <c r="S11" i="12" s="1"/>
  <c r="G43" i="12" a="1"/>
  <c r="G43" i="12" s="1"/>
  <c r="CH39" i="12" a="1"/>
  <c r="CH39" i="12" s="1"/>
  <c r="AL57" i="12" a="1"/>
  <c r="AL57" i="12" s="1"/>
  <c r="AN34" i="12" a="1"/>
  <c r="AN34" i="12" s="1"/>
  <c r="S35" i="12" a="1"/>
  <c r="S35" i="12" s="1"/>
  <c r="G40" i="12" a="1"/>
  <c r="G40" i="12" s="1"/>
  <c r="Y40" i="11" a="1"/>
  <c r="Y40" i="11" s="1"/>
  <c r="BV44" i="12" a="1"/>
  <c r="BV44" i="12" s="1"/>
  <c r="BN44" i="12" a="1"/>
  <c r="BN44" i="12" s="1"/>
  <c r="J33" i="12" a="1"/>
  <c r="J33" i="12" s="1"/>
  <c r="CD55" i="12" a="1"/>
  <c r="CD55" i="12" s="1"/>
  <c r="BL17" i="12" a="1"/>
  <c r="BL17" i="12" s="1"/>
  <c r="E43" i="12" a="1"/>
  <c r="E43" i="12" s="1"/>
  <c r="BN18" i="11" a="1"/>
  <c r="BN18" i="11" s="1"/>
  <c r="BZ50" i="12" a="1"/>
  <c r="BZ50" i="12" s="1"/>
  <c r="S46" i="12" a="1"/>
  <c r="S46" i="12" s="1"/>
  <c r="N44" i="11" a="1"/>
  <c r="N44" i="11" s="1"/>
  <c r="R35" i="12" a="1"/>
  <c r="R35" i="12" s="1"/>
  <c r="BL39" i="12" a="1"/>
  <c r="BL39" i="12" s="1"/>
  <c r="AZ47" i="12" a="1"/>
  <c r="AZ47" i="12" s="1"/>
  <c r="W15" i="11" a="1"/>
  <c r="W15" i="11" s="1"/>
  <c r="F45" i="11" a="1"/>
  <c r="F45" i="11" s="1"/>
  <c r="I45" i="13" a="1"/>
  <c r="I45" i="13" s="1"/>
  <c r="V42" i="14" a="1"/>
  <c r="V42" i="14" s="1"/>
  <c r="AT36" i="13" a="1"/>
  <c r="AT36" i="13" s="1"/>
  <c r="T18" i="13" a="1"/>
  <c r="T18" i="13" s="1"/>
  <c r="BI53" i="12" a="1"/>
  <c r="BI53" i="12" s="1"/>
  <c r="BJ46" i="12" a="1"/>
  <c r="BJ46" i="12" s="1"/>
  <c r="V55" i="12" a="1"/>
  <c r="V55" i="12" s="1"/>
  <c r="BS50" i="12" a="1"/>
  <c r="BS50" i="12" s="1"/>
  <c r="E15" i="12" a="1"/>
  <c r="E15" i="12" s="1"/>
  <c r="AA13" i="11" a="1"/>
  <c r="AA13" i="11" s="1"/>
  <c r="AH17" i="12" a="1"/>
  <c r="AH17" i="12" s="1"/>
  <c r="BQ56" i="12" a="1"/>
  <c r="BQ56" i="12" s="1"/>
  <c r="BF18" i="12" a="1"/>
  <c r="BF18" i="12" s="1"/>
  <c r="BI50" i="12" a="1"/>
  <c r="BI50" i="12" s="1"/>
  <c r="AB40" i="12" a="1"/>
  <c r="AB40" i="12" s="1"/>
  <c r="BB13" i="11" a="1"/>
  <c r="BB13" i="11" s="1"/>
  <c r="AS56" i="12" a="1"/>
  <c r="AS56" i="12" s="1"/>
  <c r="AD13" i="12" a="1"/>
  <c r="AD13" i="12" s="1"/>
  <c r="R57" i="12" a="1"/>
  <c r="R57" i="12" s="1"/>
  <c r="BY37" i="12" a="1"/>
  <c r="BY37" i="12" s="1"/>
  <c r="BM51" i="12" a="1"/>
  <c r="BM51" i="12" s="1"/>
  <c r="G46" i="11" a="1"/>
  <c r="G46" i="11" s="1"/>
  <c r="BC47" i="11" a="1"/>
  <c r="BC47" i="11" s="1"/>
  <c r="BH46" i="11" a="1"/>
  <c r="BH46" i="11" s="1"/>
  <c r="BC54" i="12" a="1"/>
  <c r="BC54" i="12" s="1"/>
  <c r="R41" i="12" a="1"/>
  <c r="R41" i="12" s="1"/>
  <c r="AT17" i="11" a="1"/>
  <c r="AT17" i="11" s="1"/>
  <c r="BW33" i="12" a="1"/>
  <c r="BW33" i="12" s="1"/>
  <c r="AR50" i="12" a="1"/>
  <c r="AR50" i="12" s="1"/>
  <c r="Y17" i="11" a="1"/>
  <c r="Y17" i="11" s="1"/>
  <c r="CD52" i="12" a="1"/>
  <c r="CD52" i="12" s="1"/>
  <c r="AB47" i="12" a="1"/>
  <c r="AB47" i="12" s="1"/>
  <c r="AQ16" i="12" a="1"/>
  <c r="AQ16" i="12" s="1"/>
  <c r="BV35" i="12" a="1"/>
  <c r="BV35" i="12" s="1"/>
  <c r="U41" i="12" a="1"/>
  <c r="U41" i="12" s="1"/>
  <c r="K53" i="12" a="1"/>
  <c r="K53" i="12" s="1"/>
  <c r="BC37" i="12" a="1"/>
  <c r="BC37" i="12" s="1"/>
  <c r="CG47" i="12" a="1"/>
  <c r="CG47" i="12" s="1"/>
  <c r="AZ46" i="12" a="1"/>
  <c r="AZ46" i="12" s="1"/>
  <c r="CC40" i="11" a="1"/>
  <c r="CC40" i="11" s="1"/>
  <c r="N33" i="12" a="1"/>
  <c r="N33" i="12" s="1"/>
  <c r="N45" i="12" a="1"/>
  <c r="N45" i="12" s="1"/>
  <c r="CH46" i="12" a="1"/>
  <c r="CH46" i="12" s="1"/>
  <c r="T44" i="11" a="1"/>
  <c r="T44" i="11" s="1"/>
  <c r="BG11" i="11" a="1"/>
  <c r="BG11" i="11" s="1"/>
  <c r="AC42" i="12" a="1"/>
  <c r="AC42" i="12" s="1"/>
  <c r="AZ48" i="12" a="1"/>
  <c r="AZ48" i="12" s="1"/>
  <c r="BV18" i="12" a="1"/>
  <c r="BV18" i="12" s="1"/>
  <c r="AC33" i="13" a="1"/>
  <c r="AC33" i="13" s="1"/>
  <c r="CH43" i="13" a="1"/>
  <c r="CH43" i="13" s="1"/>
  <c r="AA46" i="13" a="1"/>
  <c r="AA46" i="13" s="1"/>
  <c r="AS38" i="14" a="1"/>
  <c r="AS38" i="14" s="1"/>
  <c r="AO49" i="12" a="1"/>
  <c r="AO49" i="12" s="1"/>
  <c r="R44" i="11" a="1"/>
  <c r="R44" i="11" s="1"/>
  <c r="AJ41" i="12" a="1"/>
  <c r="AJ41" i="12" s="1"/>
  <c r="AT34" i="12" a="1"/>
  <c r="AT34" i="12" s="1"/>
  <c r="BY16" i="11" a="1"/>
  <c r="BY16" i="11" s="1"/>
  <c r="BK45" i="11" a="1"/>
  <c r="BK45" i="11" s="1"/>
  <c r="BI57" i="12" a="1"/>
  <c r="BI57" i="12" s="1"/>
  <c r="AA39" i="12" a="1"/>
  <c r="AA39" i="12" s="1"/>
  <c r="BD55" i="12" a="1"/>
  <c r="BD55" i="12" s="1"/>
  <c r="BC15" i="11" a="1"/>
  <c r="BC15" i="11" s="1"/>
  <c r="BT51" i="12" a="1"/>
  <c r="BT51" i="12" s="1"/>
  <c r="AD50" i="12" a="1"/>
  <c r="AD50" i="12" s="1"/>
  <c r="BN47" i="12" a="1"/>
  <c r="BN47" i="12" s="1"/>
  <c r="AD13" i="11" a="1"/>
  <c r="AD13" i="11" s="1"/>
  <c r="AA51" i="12" a="1"/>
  <c r="AA51" i="12" s="1"/>
  <c r="AV38" i="12" a="1"/>
  <c r="AV38" i="12" s="1"/>
  <c r="AD40" i="12" a="1"/>
  <c r="AD40" i="12" s="1"/>
  <c r="R39" i="12" a="1"/>
  <c r="R39" i="12" s="1"/>
  <c r="AR47" i="12" a="1"/>
  <c r="AR47" i="12" s="1"/>
  <c r="J37" i="12" a="1"/>
  <c r="J37" i="12" s="1"/>
  <c r="Y53" i="12" a="1"/>
  <c r="Y53" i="12" s="1"/>
  <c r="BK44" i="12" a="1"/>
  <c r="BK44" i="12" s="1"/>
  <c r="BE42" i="12" a="1"/>
  <c r="BE42" i="12" s="1"/>
  <c r="AA46" i="11" a="1"/>
  <c r="AA46" i="11" s="1"/>
  <c r="R52" i="12" a="1"/>
  <c r="R52" i="12" s="1"/>
  <c r="AE17" i="12" a="1"/>
  <c r="AE17" i="12" s="1"/>
  <c r="AO46" i="12" a="1"/>
  <c r="AO46" i="12" s="1"/>
  <c r="N46" i="12" a="1"/>
  <c r="N46" i="12" s="1"/>
  <c r="BK46" i="11" a="1"/>
  <c r="BK46" i="11" s="1"/>
  <c r="BL35" i="12" a="1"/>
  <c r="BL35" i="12" s="1"/>
  <c r="O36" i="12" a="1"/>
  <c r="O36" i="12" s="1"/>
  <c r="BG45" i="11" a="1"/>
  <c r="BG45" i="11" s="1"/>
  <c r="BP18" i="12" a="1"/>
  <c r="BP18" i="12" s="1"/>
  <c r="CB11" i="12" a="1"/>
  <c r="CB11" i="12" s="1"/>
  <c r="AY35" i="12" a="1"/>
  <c r="AY35" i="12" s="1"/>
  <c r="BW47" i="11" a="1"/>
  <c r="BW47" i="11" s="1"/>
  <c r="E42" i="12" a="1"/>
  <c r="E42" i="12" s="1"/>
  <c r="CH48" i="12" a="1"/>
  <c r="CH48" i="12" s="1"/>
  <c r="BZ11" i="11" a="1"/>
  <c r="BZ11" i="11" s="1"/>
  <c r="AY49" i="12" a="1"/>
  <c r="AY49" i="12" s="1"/>
  <c r="V46" i="11" a="1"/>
  <c r="V46" i="11" s="1"/>
  <c r="Y52" i="12" a="1"/>
  <c r="Y52" i="12" s="1"/>
  <c r="AT56" i="12" a="1"/>
  <c r="AT56" i="12" s="1"/>
  <c r="H37" i="12" a="1"/>
  <c r="H37" i="12" s="1"/>
  <c r="AO37" i="12" a="1"/>
  <c r="AO37" i="12" s="1"/>
  <c r="CC16" i="12" a="1"/>
  <c r="CC16" i="12" s="1"/>
  <c r="O46" i="12" a="1"/>
  <c r="O46" i="12" s="1"/>
  <c r="AF40" i="12" a="1"/>
  <c r="AF40" i="12" s="1"/>
  <c r="AM49" i="12" a="1"/>
  <c r="AM49" i="12" s="1"/>
  <c r="AS41" i="12" a="1"/>
  <c r="AS41" i="12" s="1"/>
  <c r="T40" i="11" a="1"/>
  <c r="T40" i="11" s="1"/>
  <c r="AL54" i="12" a="1"/>
  <c r="AL54" i="12" s="1"/>
  <c r="AE16" i="12" a="1"/>
  <c r="AE16" i="12" s="1"/>
  <c r="BP55" i="12" a="1"/>
  <c r="BP55" i="12" s="1"/>
  <c r="L16" i="12" a="1"/>
  <c r="L16" i="12" s="1"/>
  <c r="CG54" i="12" a="1"/>
  <c r="CG54" i="12" s="1"/>
  <c r="CE18" i="11" a="1"/>
  <c r="CE18" i="11" s="1"/>
  <c r="BZ18" i="12" a="1"/>
  <c r="BZ18" i="12" s="1"/>
  <c r="AD33" i="12" a="1"/>
  <c r="AD33" i="12" s="1"/>
  <c r="Z42" i="12" a="1"/>
  <c r="Z42" i="12" s="1"/>
  <c r="BT57" i="14" a="1"/>
  <c r="BT57" i="14" s="1"/>
  <c r="BI15" i="13" a="1"/>
  <c r="BI15" i="13" s="1"/>
  <c r="AC35" i="13" a="1"/>
  <c r="AC35" i="13" s="1"/>
  <c r="AV17" i="13" a="1"/>
  <c r="AV17" i="13" s="1"/>
  <c r="CB17" i="11" a="1"/>
  <c r="CB17" i="11" s="1"/>
  <c r="AN18" i="12" a="1"/>
  <c r="AN18" i="12" s="1"/>
  <c r="CA57" i="12" a="1"/>
  <c r="CA57" i="12" s="1"/>
  <c r="L11" i="12" a="1"/>
  <c r="L11" i="12" s="1"/>
  <c r="CF45" i="11" a="1"/>
  <c r="CF45" i="11" s="1"/>
  <c r="U45" i="11" a="1"/>
  <c r="U45" i="11" s="1"/>
  <c r="BK53" i="12" a="1"/>
  <c r="BK53" i="12" s="1"/>
  <c r="AA11" i="11" a="1"/>
  <c r="AA11" i="11" s="1"/>
  <c r="F34" i="12" a="1"/>
  <c r="F34" i="12" s="1"/>
  <c r="BU41" i="12" a="1"/>
  <c r="BU41" i="12" s="1"/>
  <c r="I41" i="12" a="1"/>
  <c r="I41" i="12" s="1"/>
  <c r="BL42" i="12" a="1"/>
  <c r="BL42" i="12" s="1"/>
  <c r="BX36" i="12" a="1"/>
  <c r="BX36" i="12" s="1"/>
  <c r="BJ40" i="11" a="1"/>
  <c r="BJ40" i="11" s="1"/>
  <c r="AU15" i="12" a="1"/>
  <c r="AU15" i="12" s="1"/>
  <c r="AJ13" i="11" a="1"/>
  <c r="AJ13" i="11" s="1"/>
  <c r="Z51" i="12" a="1"/>
  <c r="Z51" i="12" s="1"/>
  <c r="BC57" i="12" a="1"/>
  <c r="BC57" i="12" s="1"/>
  <c r="AZ47" i="11" a="1"/>
  <c r="AZ47" i="11" s="1"/>
  <c r="CB42" i="12" a="1"/>
  <c r="CB42" i="12" s="1"/>
  <c r="AX53" i="12" a="1"/>
  <c r="AX53" i="12" s="1"/>
  <c r="BG15" i="12" a="1"/>
  <c r="BG15" i="12" s="1"/>
  <c r="AF55" i="12" a="1"/>
  <c r="AF55" i="12" s="1"/>
  <c r="BA17" i="11" a="1"/>
  <c r="BA17" i="11" s="1"/>
  <c r="BH13" i="12" a="1"/>
  <c r="BH13" i="12" s="1"/>
  <c r="CB57" i="12" a="1"/>
  <c r="CB57" i="12" s="1"/>
  <c r="Z53" i="12" a="1"/>
  <c r="Z53" i="12" s="1"/>
  <c r="I15" i="12" a="1"/>
  <c r="I15" i="12" s="1"/>
  <c r="BJ16" i="12" a="1"/>
  <c r="BJ16" i="12" s="1"/>
  <c r="AI38" i="12" a="1"/>
  <c r="AI38" i="12" s="1"/>
  <c r="H44" i="11" a="1"/>
  <c r="H44" i="11" s="1"/>
  <c r="P53" i="12" a="1"/>
  <c r="P53" i="12" s="1"/>
  <c r="AZ49" i="12" a="1"/>
  <c r="AZ49" i="12" s="1"/>
  <c r="H46" i="12" a="1"/>
  <c r="H46" i="12" s="1"/>
  <c r="AC41" i="12" a="1"/>
  <c r="AC41" i="12" s="1"/>
  <c r="R53" i="12" a="1"/>
  <c r="R53" i="12" s="1"/>
  <c r="BH42" i="12" a="1"/>
  <c r="BH42" i="12" s="1"/>
  <c r="BH49" i="12" a="1"/>
  <c r="BH49" i="12" s="1"/>
  <c r="AY16" i="11" a="1"/>
  <c r="AY16" i="11" s="1"/>
  <c r="AJ16" i="12" a="1"/>
  <c r="AJ16" i="12" s="1"/>
  <c r="AQ44" i="12" a="1"/>
  <c r="AQ44" i="12" s="1"/>
  <c r="BL17" i="11" a="1"/>
  <c r="BL17" i="11" s="1"/>
  <c r="AA36" i="12" a="1"/>
  <c r="AA36" i="12" s="1"/>
  <c r="BH50" i="12" a="1"/>
  <c r="BH50" i="12" s="1"/>
  <c r="AO42" i="12" a="1"/>
  <c r="AO42" i="12" s="1"/>
  <c r="BH56" i="12" a="1"/>
  <c r="BH56" i="12" s="1"/>
  <c r="AV15" i="12" a="1"/>
  <c r="AV15" i="12" s="1"/>
  <c r="S17" i="11" a="1"/>
  <c r="S17" i="11" s="1"/>
  <c r="N42" i="11" a="1"/>
  <c r="N42" i="11" s="1"/>
  <c r="BZ46" i="12" a="1"/>
  <c r="BZ46" i="12" s="1"/>
  <c r="BG49" i="12" a="1"/>
  <c r="BG49" i="12" s="1"/>
  <c r="N53" i="12" a="1"/>
  <c r="N53" i="12" s="1"/>
  <c r="W42" i="12" a="1"/>
  <c r="W42" i="12" s="1"/>
  <c r="AF11" i="12" a="1"/>
  <c r="AF11" i="12" s="1"/>
  <c r="AK33" i="12" a="1"/>
  <c r="AK33" i="12" s="1"/>
  <c r="CG43" i="12" a="1"/>
  <c r="CG43" i="12" s="1"/>
  <c r="AE54" i="12" a="1"/>
  <c r="AE54" i="12" s="1"/>
  <c r="CA54" i="12" a="1"/>
  <c r="CA54" i="12" s="1"/>
  <c r="BJ15" i="11" a="1"/>
  <c r="BJ15" i="11" s="1"/>
  <c r="CB34" i="12" a="1"/>
  <c r="CB34" i="12" s="1"/>
  <c r="AE33" i="12" a="1"/>
  <c r="AE33" i="12" s="1"/>
  <c r="I54" i="12" a="1"/>
  <c r="I54" i="12" s="1"/>
  <c r="AG39" i="12" a="1"/>
  <c r="AG39" i="12" s="1"/>
  <c r="BN15" i="11" a="1"/>
  <c r="BN15" i="11" s="1"/>
  <c r="CB56" i="12" a="1"/>
  <c r="CB56" i="12" s="1"/>
  <c r="CE42" i="11" a="1"/>
  <c r="CE42" i="11" s="1"/>
  <c r="BC46" i="12" a="1"/>
  <c r="BC46" i="12" s="1"/>
  <c r="BZ56" i="12" a="1"/>
  <c r="BZ56" i="12" s="1"/>
  <c r="CE17" i="11" a="1"/>
  <c r="CE17" i="11" s="1"/>
  <c r="J46" i="11" a="1"/>
  <c r="J46" i="11" s="1"/>
  <c r="BP53" i="12" a="1"/>
  <c r="BP53" i="12" s="1"/>
  <c r="AF52" i="12" a="1"/>
  <c r="AF52" i="12" s="1"/>
  <c r="AN56" i="12" a="1"/>
  <c r="AN56" i="12" s="1"/>
  <c r="BM54" i="12" a="1"/>
  <c r="BM54" i="12" s="1"/>
  <c r="AZ34" i="12" a="1"/>
  <c r="AZ34" i="12" s="1"/>
  <c r="U11" i="12" a="1"/>
  <c r="U11" i="12" s="1"/>
  <c r="AL46" i="12" a="1"/>
  <c r="AL46" i="12" s="1"/>
  <c r="AO11" i="12" a="1"/>
  <c r="AO11" i="12" s="1"/>
  <c r="K42" i="11" a="1"/>
  <c r="K42" i="11" s="1"/>
  <c r="AI47" i="12" a="1"/>
  <c r="AI47" i="12" s="1"/>
  <c r="BP18" i="11" a="1"/>
  <c r="BP18" i="11" s="1"/>
  <c r="G38" i="12" a="1"/>
  <c r="G38" i="12" s="1"/>
  <c r="AY43" i="12" a="1"/>
  <c r="AY43" i="12" s="1"/>
  <c r="T37" i="12" a="1"/>
  <c r="T37" i="12" s="1"/>
  <c r="CH57" i="12" a="1"/>
  <c r="CH57" i="12" s="1"/>
  <c r="AS18" i="11" a="1"/>
  <c r="AS18" i="11" s="1"/>
  <c r="BI52" i="12" a="1"/>
  <c r="BI52" i="12" s="1"/>
  <c r="AU17" i="12" a="1"/>
  <c r="AU17" i="12" s="1"/>
  <c r="CF36" i="12" a="1"/>
  <c r="CF36" i="12" s="1"/>
  <c r="BR55" i="12" a="1"/>
  <c r="BR55" i="12" s="1"/>
  <c r="AQ45" i="11" a="1"/>
  <c r="AQ45" i="11" s="1"/>
  <c r="Q13" i="11" a="1"/>
  <c r="Q13" i="11" s="1"/>
  <c r="AR42" i="12" a="1"/>
  <c r="AR42" i="12" s="1"/>
  <c r="F50" i="12" a="1"/>
  <c r="F50" i="12" s="1"/>
  <c r="AB50" i="12" a="1"/>
  <c r="AB50" i="12" s="1"/>
  <c r="AE47" i="12" a="1"/>
  <c r="AE47" i="12" s="1"/>
  <c r="I55" i="12" a="1"/>
  <c r="I55" i="12" s="1"/>
  <c r="CH37" i="12" a="1"/>
  <c r="CH37" i="12" s="1"/>
  <c r="AT47" i="12" a="1"/>
  <c r="AT47" i="12" s="1"/>
  <c r="P41" i="12" a="1"/>
  <c r="P41" i="12" s="1"/>
  <c r="BM33" i="12" a="1"/>
  <c r="BM33" i="12" s="1"/>
  <c r="P44" i="12" a="1"/>
  <c r="P44" i="12" s="1"/>
  <c r="BY56" i="12" a="1"/>
  <c r="BY56" i="12" s="1"/>
  <c r="BW56" i="12" a="1"/>
  <c r="BW56" i="12" s="1"/>
  <c r="AH40" i="11" a="1"/>
  <c r="AH40" i="11" s="1"/>
  <c r="BO44" i="11" a="1"/>
  <c r="BO44" i="11" s="1"/>
  <c r="AK50" i="12" a="1"/>
  <c r="AK50" i="12" s="1"/>
  <c r="AW42" i="11" a="1"/>
  <c r="AW42" i="11" s="1"/>
  <c r="M40" i="12" a="1"/>
  <c r="M40" i="12" s="1"/>
  <c r="AF37" i="12" a="1"/>
  <c r="AF37" i="12" s="1"/>
  <c r="R51" i="12" a="1"/>
  <c r="R51" i="12" s="1"/>
  <c r="BN42" i="11" a="1"/>
  <c r="BN42" i="11" s="1"/>
  <c r="BI43" i="12" a="1"/>
  <c r="BI43" i="12" s="1"/>
  <c r="S17" i="12" a="1"/>
  <c r="S17" i="12" s="1"/>
  <c r="BG46" i="11" a="1"/>
  <c r="BG46" i="11" s="1"/>
  <c r="BI36" i="12" a="1"/>
  <c r="BI36" i="12" s="1"/>
  <c r="AS52" i="12" a="1"/>
  <c r="AS52" i="12" s="1"/>
  <c r="BQ37" i="12" a="1"/>
  <c r="BQ37" i="12" s="1"/>
  <c r="AR18" i="12" a="1"/>
  <c r="AR18" i="12" s="1"/>
  <c r="AU11" i="11" a="1"/>
  <c r="AU11" i="11" s="1"/>
  <c r="AU41" i="13" a="1"/>
  <c r="AU41" i="13" s="1"/>
  <c r="AV53" i="12" a="1"/>
  <c r="AV53" i="12" s="1"/>
  <c r="BS51" i="12" a="1"/>
  <c r="BS51" i="12" s="1"/>
  <c r="BU11" i="11" a="1"/>
  <c r="BU11" i="11" s="1"/>
  <c r="K13" i="12" a="1"/>
  <c r="K13" i="12" s="1"/>
  <c r="AA37" i="12" a="1"/>
  <c r="AA37" i="12" s="1"/>
  <c r="O52" i="12" a="1"/>
  <c r="O52" i="12" s="1"/>
  <c r="BR15" i="11" a="1"/>
  <c r="BR15" i="11" s="1"/>
  <c r="AJ17" i="11" a="1"/>
  <c r="AJ17" i="11" s="1"/>
  <c r="BD43" i="12" a="1"/>
  <c r="BD43" i="12" s="1"/>
  <c r="I48" i="12" a="1"/>
  <c r="I48" i="12" s="1"/>
  <c r="AA53" i="12" a="1"/>
  <c r="AA53" i="12" s="1"/>
  <c r="AO54" i="12" a="1"/>
  <c r="AO54" i="12" s="1"/>
  <c r="M47" i="12" a="1"/>
  <c r="M47" i="12" s="1"/>
  <c r="CE34" i="12" a="1"/>
  <c r="CE34" i="12" s="1"/>
  <c r="Z16" i="12" a="1"/>
  <c r="Z16" i="12" s="1"/>
  <c r="AL55" i="13" a="1"/>
  <c r="AL55" i="13" s="1"/>
  <c r="Q36" i="12" a="1"/>
  <c r="Q36" i="12" s="1"/>
  <c r="CG11" i="11" a="1"/>
  <c r="CG11" i="11" s="1"/>
  <c r="BT42" i="11" a="1"/>
  <c r="BT42" i="11" s="1"/>
  <c r="AV34" i="12" a="1"/>
  <c r="AV34" i="12" s="1"/>
  <c r="BD16" i="12" a="1"/>
  <c r="BD16" i="12" s="1"/>
  <c r="BA52" i="12" a="1"/>
  <c r="BA52" i="12" s="1"/>
  <c r="AS47" i="11" a="1"/>
  <c r="AS47" i="11" s="1"/>
  <c r="BI15" i="12" a="1"/>
  <c r="BI15" i="12" s="1"/>
  <c r="AB42" i="12" a="1"/>
  <c r="AB42" i="12" s="1"/>
  <c r="AT42" i="12" a="1"/>
  <c r="AT42" i="12" s="1"/>
  <c r="BT13" i="11" a="1"/>
  <c r="BT13" i="11" s="1"/>
  <c r="K54" i="12" a="1"/>
  <c r="K54" i="12" s="1"/>
  <c r="BK46" i="12" a="1"/>
  <c r="BK46" i="12" s="1"/>
  <c r="AZ57" i="12" a="1"/>
  <c r="AZ57" i="12" s="1"/>
  <c r="Q37" i="13" a="1"/>
  <c r="Q37" i="13" s="1"/>
  <c r="BF44" i="12" a="1"/>
  <c r="BF44" i="12" s="1"/>
  <c r="BW13" i="12" a="1"/>
  <c r="BW13" i="12" s="1"/>
  <c r="N11" i="12" a="1"/>
  <c r="N11" i="12" s="1"/>
  <c r="BU48" i="12" a="1"/>
  <c r="BU48" i="12" s="1"/>
  <c r="Y38" i="14" a="1"/>
  <c r="Y38" i="14" s="1"/>
  <c r="V46" i="12" a="1"/>
  <c r="V46" i="12" s="1"/>
  <c r="BE36" i="12" a="1"/>
  <c r="BE36" i="12" s="1"/>
  <c r="X33" i="12" a="1"/>
  <c r="X33" i="12" s="1"/>
  <c r="BY57" i="12" a="1"/>
  <c r="BY57" i="12" s="1"/>
  <c r="AY16" i="12" a="1"/>
  <c r="AY16" i="12" s="1"/>
  <c r="AS13" i="12" a="1"/>
  <c r="AS13" i="12" s="1"/>
  <c r="AR17" i="11" a="1"/>
  <c r="AR17" i="11" s="1"/>
  <c r="BN53" i="12" a="1"/>
  <c r="BN53" i="12" s="1"/>
  <c r="AW55" i="12" a="1"/>
  <c r="AW55" i="12" s="1"/>
  <c r="W51" i="12" a="1"/>
  <c r="W51" i="12" s="1"/>
  <c r="BZ44" i="11" a="1"/>
  <c r="BZ44" i="11" s="1"/>
  <c r="T18" i="12" a="1"/>
  <c r="T18" i="12" s="1"/>
  <c r="AU46" i="11" a="1"/>
  <c r="AU46" i="11" s="1"/>
  <c r="AG52" i="12" a="1"/>
  <c r="AG52" i="12" s="1"/>
  <c r="AU42" i="11" a="1"/>
  <c r="AU42" i="11" s="1"/>
  <c r="S47" i="13" a="1"/>
  <c r="S47" i="13" s="1"/>
  <c r="N55" i="12" a="1"/>
  <c r="N55" i="12" s="1"/>
  <c r="CE36" i="12" a="1"/>
  <c r="CE36" i="12" s="1"/>
  <c r="CH56" i="12" a="1"/>
  <c r="CH56" i="12" s="1"/>
  <c r="M43" i="12" a="1"/>
  <c r="M43" i="12" s="1"/>
  <c r="BU11" i="12" a="1"/>
  <c r="BU11" i="12" s="1"/>
  <c r="BY51" i="12" a="1"/>
  <c r="BY51" i="12" s="1"/>
  <c r="BL47" i="12" a="1"/>
  <c r="BL47" i="12" s="1"/>
  <c r="H51" i="12" a="1"/>
  <c r="H51" i="12" s="1"/>
  <c r="AS15" i="11" a="1"/>
  <c r="AS15" i="11" s="1"/>
  <c r="CH47" i="12" a="1"/>
  <c r="CH47" i="12" s="1"/>
  <c r="Q35" i="12" a="1"/>
  <c r="Q35" i="12" s="1"/>
  <c r="AK43" i="12" a="1"/>
  <c r="AK43" i="12" s="1"/>
  <c r="T38" i="12" a="1"/>
  <c r="T38" i="12" s="1"/>
  <c r="AO41" i="12" a="1"/>
  <c r="AO41" i="12" s="1"/>
  <c r="BC17" i="12" a="1"/>
  <c r="BC17" i="12" s="1"/>
  <c r="CF48" i="12" a="1"/>
  <c r="CF48" i="12" s="1"/>
  <c r="AS16" i="13" a="1"/>
  <c r="AS16" i="13" s="1"/>
  <c r="P17" i="11" a="1"/>
  <c r="P17" i="11" s="1"/>
  <c r="BL43" i="12" a="1"/>
  <c r="BL43" i="12" s="1"/>
  <c r="P57" i="12" a="1"/>
  <c r="P57" i="12" s="1"/>
  <c r="BK40" i="11" a="1"/>
  <c r="BK40" i="11" s="1"/>
  <c r="BP52" i="12" a="1"/>
  <c r="BP52" i="12" s="1"/>
  <c r="BT15" i="11" a="1"/>
  <c r="BT15" i="11" s="1"/>
  <c r="BS57" i="12" a="1"/>
  <c r="BS57" i="12" s="1"/>
  <c r="R55" i="12" a="1"/>
  <c r="R55" i="12" s="1"/>
  <c r="BH40" i="11" a="1"/>
  <c r="BH40" i="11" s="1"/>
  <c r="AW37" i="12" a="1"/>
  <c r="AW37" i="12" s="1"/>
  <c r="E41" i="12" a="1"/>
  <c r="E41" i="12" s="1"/>
  <c r="AS49" i="12" a="1"/>
  <c r="AS49" i="12" s="1"/>
  <c r="AZ18" i="12" a="1"/>
  <c r="AZ18" i="12" s="1"/>
  <c r="BW37" i="12" a="1"/>
  <c r="BW37" i="12" s="1"/>
  <c r="CA43" i="12" a="1"/>
  <c r="CA43" i="12" s="1"/>
  <c r="CH34" i="13" a="1"/>
  <c r="CH34" i="13" s="1"/>
  <c r="AX40" i="12" a="1"/>
  <c r="AX40" i="12" s="1"/>
  <c r="AP13" i="11" a="1"/>
  <c r="AP13" i="11" s="1"/>
  <c r="AM44" i="11" a="1"/>
  <c r="AM44" i="11" s="1"/>
  <c r="T47" i="11" a="1"/>
  <c r="T47" i="11" s="1"/>
  <c r="G55" i="12" a="1"/>
  <c r="G55" i="12" s="1"/>
  <c r="AS40" i="11" a="1"/>
  <c r="AS40" i="11" s="1"/>
  <c r="BX54" i="12" a="1"/>
  <c r="BX54" i="12" s="1"/>
  <c r="BV46" i="12" a="1"/>
  <c r="BV46" i="12" s="1"/>
  <c r="BH18" i="12" a="1"/>
  <c r="BH18" i="12" s="1"/>
  <c r="BV48" i="12" a="1"/>
  <c r="BV48" i="12" s="1"/>
  <c r="G18" i="12" a="1"/>
  <c r="G18" i="12" s="1"/>
  <c r="BB16" i="12" a="1"/>
  <c r="BB16" i="12" s="1"/>
  <c r="BK42" i="11" a="1"/>
  <c r="BK42" i="11" s="1"/>
  <c r="BY52" i="12" a="1"/>
  <c r="BY52" i="12" s="1"/>
  <c r="BM53" i="12" a="1"/>
  <c r="BM53" i="12" s="1"/>
  <c r="F18" i="11" a="1"/>
  <c r="F18" i="11" s="1"/>
  <c r="AJ40" i="12" a="1"/>
  <c r="AJ40" i="12" s="1"/>
  <c r="BB16" i="13" a="1"/>
  <c r="BB16" i="13" s="1"/>
  <c r="BR46" i="11" a="1"/>
  <c r="BR46" i="11" s="1"/>
  <c r="BE18" i="12" a="1"/>
  <c r="BE18" i="12" s="1"/>
  <c r="BL15" i="12" a="1"/>
  <c r="BL15" i="12" s="1"/>
  <c r="BY47" i="11" a="1"/>
  <c r="BY47" i="11" s="1"/>
  <c r="S13" i="12" a="1"/>
  <c r="S13" i="12" s="1"/>
  <c r="N41" i="12" a="1"/>
  <c r="N41" i="12" s="1"/>
  <c r="BZ49" i="12" a="1"/>
  <c r="BZ49" i="12" s="1"/>
  <c r="BC51" i="12" a="1"/>
  <c r="BC51" i="12" s="1"/>
  <c r="BI51" i="12" a="1"/>
  <c r="BI51" i="12" s="1"/>
  <c r="AU15" i="11" a="1"/>
  <c r="AU15" i="11" s="1"/>
  <c r="M42" i="11" a="1"/>
  <c r="M42" i="11" s="1"/>
  <c r="BC15" i="12" a="1"/>
  <c r="BC15" i="12" s="1"/>
  <c r="BG56" i="12" a="1"/>
  <c r="BG56" i="12" s="1"/>
  <c r="BL16" i="13" a="1"/>
  <c r="BL16" i="13" s="1"/>
  <c r="BP47" i="12" a="1"/>
  <c r="BP47" i="12" s="1"/>
  <c r="AN18" i="11" a="1"/>
  <c r="AN18" i="11" s="1"/>
  <c r="AW49" i="12" a="1"/>
  <c r="AW49" i="12" s="1"/>
  <c r="CF46" i="11" a="1"/>
  <c r="CF46" i="11" s="1"/>
  <c r="AL44" i="12" a="1"/>
  <c r="AL44" i="12" s="1"/>
  <c r="I16" i="12" a="1"/>
  <c r="I16" i="12" s="1"/>
  <c r="CC49" i="13" a="1"/>
  <c r="CC49" i="13" s="1"/>
  <c r="BA41" i="12" a="1"/>
  <c r="BA41" i="12" s="1"/>
  <c r="BW11" i="11" a="1"/>
  <c r="BW11" i="11" s="1"/>
  <c r="BH51" i="12" a="1"/>
  <c r="BH51" i="12" s="1"/>
  <c r="S38" i="12" a="1"/>
  <c r="S38" i="12" s="1"/>
  <c r="BD40" i="11" a="1"/>
  <c r="BD40" i="11" s="1"/>
  <c r="S44" i="12" a="1"/>
  <c r="S44" i="12" s="1"/>
  <c r="BT16" i="12" a="1"/>
  <c r="BT16" i="12" s="1"/>
  <c r="AM18" i="12" a="1"/>
  <c r="AM18" i="12" s="1"/>
  <c r="BW53" i="12" a="1"/>
  <c r="BW53" i="12" s="1"/>
  <c r="AD46" i="11" a="1"/>
  <c r="AD46" i="11" s="1"/>
  <c r="BC16" i="12" a="1"/>
  <c r="BC16" i="12" s="1"/>
  <c r="J15" i="11" a="1"/>
  <c r="J15" i="11" s="1"/>
  <c r="R13" i="12" a="1"/>
  <c r="R13" i="12" s="1"/>
  <c r="BZ15" i="11" a="1"/>
  <c r="BZ15" i="11" s="1"/>
  <c r="AJ47" i="11" a="1"/>
  <c r="AJ47" i="11" s="1"/>
  <c r="AM17" i="12" a="1"/>
  <c r="AM17" i="12" s="1"/>
  <c r="AJ55" i="12" a="1"/>
  <c r="AJ55" i="12" s="1"/>
  <c r="T46" i="11" a="1"/>
  <c r="T46" i="11" s="1"/>
  <c r="H18" i="11" a="1"/>
  <c r="H18" i="11" s="1"/>
  <c r="CD46" i="12" a="1"/>
  <c r="CD46" i="12" s="1"/>
  <c r="BZ17" i="11" a="1"/>
  <c r="BZ17" i="11" s="1"/>
  <c r="CD57" i="13" a="1"/>
  <c r="CD57" i="13" s="1"/>
  <c r="AI17" i="11" a="1"/>
  <c r="AI17" i="11" s="1"/>
  <c r="BV34" i="12" a="1"/>
  <c r="BV34" i="12" s="1"/>
  <c r="X16" i="12" a="1"/>
  <c r="X16" i="12" s="1"/>
  <c r="BY11" i="12" a="1"/>
  <c r="BY11" i="12" s="1"/>
  <c r="AH48" i="12" a="1"/>
  <c r="AH48" i="12" s="1"/>
  <c r="AZ46" i="11" a="1"/>
  <c r="AZ46" i="11" s="1"/>
  <c r="F47" i="12" a="1"/>
  <c r="F47" i="12" s="1"/>
  <c r="BI46" i="12" a="1"/>
  <c r="BI46" i="12" s="1"/>
  <c r="F11" i="11" a="1"/>
  <c r="F11" i="11" s="1"/>
  <c r="BJ42" i="11" a="1"/>
  <c r="BJ42" i="11" s="1"/>
  <c r="BX17" i="12" a="1"/>
  <c r="BX17" i="12" s="1"/>
  <c r="X13" i="11" a="1"/>
  <c r="X13" i="11" s="1"/>
  <c r="I44" i="12" a="1"/>
  <c r="I44" i="12" s="1"/>
  <c r="I42" i="11" a="1"/>
  <c r="I42" i="11" s="1"/>
  <c r="AI33" i="12" a="1"/>
  <c r="AI33" i="12" s="1"/>
  <c r="AW16" i="12" a="1"/>
  <c r="AW16" i="12" s="1"/>
  <c r="BO49" i="12" a="1"/>
  <c r="BO49" i="12" s="1"/>
  <c r="BJ46" i="11" a="1"/>
  <c r="BJ46" i="11" s="1"/>
  <c r="BA13" i="12" a="1"/>
  <c r="BA13" i="12" s="1"/>
  <c r="BW11" i="12" a="1"/>
  <c r="BW11" i="12" s="1"/>
  <c r="BL43" i="14" a="1"/>
  <c r="BL43" i="14" s="1"/>
  <c r="BI42" i="11" a="1"/>
  <c r="BI42" i="11" s="1"/>
  <c r="AZ18" i="11" a="1"/>
  <c r="AZ18" i="11" s="1"/>
  <c r="AR13" i="12" a="1"/>
  <c r="AR13" i="12" s="1"/>
  <c r="AK41" i="12" a="1"/>
  <c r="AK41" i="12" s="1"/>
  <c r="BA53" i="12" a="1"/>
  <c r="BA53" i="12" s="1"/>
  <c r="CD47" i="12" a="1"/>
  <c r="CD47" i="12" s="1"/>
  <c r="AN33" i="12" a="1"/>
  <c r="AN33" i="12" s="1"/>
  <c r="AK55" i="12" a="1"/>
  <c r="AK55" i="12" s="1"/>
  <c r="J47" i="12" a="1"/>
  <c r="J47" i="12" s="1"/>
  <c r="BR51" i="12" a="1"/>
  <c r="BR51" i="12" s="1"/>
  <c r="BH44" i="12" a="1"/>
  <c r="BH44" i="12" s="1"/>
  <c r="CC47" i="11" a="1"/>
  <c r="CC47" i="11" s="1"/>
  <c r="AR18" i="11" a="1"/>
  <c r="AR18" i="11" s="1"/>
  <c r="BI44" i="12" a="1"/>
  <c r="BI44" i="12" s="1"/>
  <c r="M44" i="11" a="1"/>
  <c r="M44" i="11" s="1"/>
  <c r="BU44" i="12" a="1"/>
  <c r="BU44" i="12" s="1"/>
  <c r="CC49" i="12" a="1"/>
  <c r="CC49" i="12" s="1"/>
  <c r="Y56" i="12" a="1"/>
  <c r="Y56" i="12" s="1"/>
  <c r="AT40" i="11" a="1"/>
  <c r="AT40" i="11" s="1"/>
  <c r="BT11" i="11" a="1"/>
  <c r="BT11" i="11" s="1"/>
  <c r="AY15" i="11" a="1"/>
  <c r="AY15" i="11" s="1"/>
  <c r="BI48" i="12" a="1"/>
  <c r="BI48" i="12" s="1"/>
  <c r="AT43" i="12" a="1"/>
  <c r="AT43" i="12" s="1"/>
  <c r="BN46" i="12" a="1"/>
  <c r="BN46" i="12" s="1"/>
  <c r="AN15" i="11" a="1"/>
  <c r="AN15" i="11" s="1"/>
  <c r="AP17" i="11" a="1"/>
  <c r="AP17" i="11" s="1"/>
  <c r="Z43" i="12" a="1"/>
  <c r="Z43" i="12" s="1"/>
  <c r="BH45" i="12" a="1"/>
  <c r="BH45" i="12" s="1"/>
  <c r="J55" i="12" a="1"/>
  <c r="J55" i="12" s="1"/>
  <c r="M37" i="12" a="1"/>
  <c r="M37" i="12" s="1"/>
  <c r="BB46" i="11" a="1"/>
  <c r="BB46" i="11" s="1"/>
  <c r="AO47" i="11" a="1"/>
  <c r="AO47" i="11" s="1"/>
  <c r="AR45" i="11" a="1"/>
  <c r="AR45" i="11" s="1"/>
  <c r="K39" i="12" a="1"/>
  <c r="K39" i="12" s="1"/>
  <c r="G50" i="12" a="1"/>
  <c r="G50" i="12" s="1"/>
  <c r="Y11" i="11" a="1"/>
  <c r="Y11" i="11" s="1"/>
  <c r="AS42" i="11" a="1"/>
  <c r="AS42" i="11" s="1"/>
  <c r="L17" i="11" a="1"/>
  <c r="L17" i="11" s="1"/>
  <c r="Q57" i="12" a="1"/>
  <c r="Q57" i="12" s="1"/>
  <c r="M11" i="12" a="1"/>
  <c r="M11" i="12" s="1"/>
  <c r="AB15" i="11" a="1"/>
  <c r="AB15" i="11" s="1"/>
  <c r="T43" i="12" a="1"/>
  <c r="T43" i="12" s="1"/>
  <c r="E44" i="11" a="1"/>
  <c r="E44" i="11" s="1"/>
  <c r="BS42" i="12" a="1"/>
  <c r="BS42" i="12" s="1"/>
  <c r="BD11" i="12" a="1"/>
  <c r="BD11" i="12" s="1"/>
  <c r="CE11" i="12" a="1"/>
  <c r="CE11" i="12" s="1"/>
  <c r="BS56" i="12" a="1"/>
  <c r="BS56" i="12" s="1"/>
  <c r="V43" i="12" a="1"/>
  <c r="V43" i="12" s="1"/>
  <c r="AR54" i="12" a="1"/>
  <c r="AR54" i="12" s="1"/>
  <c r="U33" i="12" a="1"/>
  <c r="U33" i="12" s="1"/>
  <c r="U45" i="12" a="1"/>
  <c r="U45" i="12" s="1"/>
  <c r="K17" i="12" a="1"/>
  <c r="K17" i="12" s="1"/>
  <c r="O50" i="12" a="1"/>
  <c r="O50" i="12" s="1"/>
  <c r="BG57" i="12" a="1"/>
  <c r="BG57" i="12" s="1"/>
  <c r="BA15" i="12" a="1"/>
  <c r="BA15" i="12" s="1"/>
  <c r="N40" i="12" a="1"/>
  <c r="N40" i="12" s="1"/>
  <c r="AC45" i="12" a="1"/>
  <c r="AC45" i="12" s="1"/>
  <c r="BT39" i="12" a="1"/>
  <c r="BT39" i="12" s="1"/>
  <c r="AE40" i="11" a="1"/>
  <c r="AE40" i="11" s="1"/>
  <c r="Z46" i="12" a="1"/>
  <c r="Z46" i="12" s="1"/>
  <c r="BY17" i="11" a="1"/>
  <c r="BY17" i="11" s="1"/>
  <c r="BC42" i="11" a="1"/>
  <c r="BC42" i="11" s="1"/>
  <c r="N45" i="11" a="1"/>
  <c r="N45" i="11" s="1"/>
  <c r="H50" i="12" a="1"/>
  <c r="H50" i="12" s="1"/>
  <c r="BJ34" i="12" a="1"/>
  <c r="BJ34" i="12" s="1"/>
  <c r="AN51" i="12" a="1"/>
  <c r="AN51" i="12" s="1"/>
  <c r="BM42" i="12" a="1"/>
  <c r="BM42" i="12" s="1"/>
  <c r="CH34" i="12" a="1"/>
  <c r="CH34" i="12" s="1"/>
  <c r="BS17" i="11" a="1"/>
  <c r="BS17" i="11" s="1"/>
  <c r="X48" i="12" a="1"/>
  <c r="X48" i="12" s="1"/>
  <c r="Y37" i="12" a="1"/>
  <c r="Y37" i="12" s="1"/>
  <c r="CA17" i="12" a="1"/>
  <c r="CA17" i="12" s="1"/>
  <c r="BQ40" i="11" a="1"/>
  <c r="BQ40" i="11" s="1"/>
  <c r="CJ149" i="16"/>
  <c r="CJ26" i="16"/>
  <c r="E128" i="24"/>
  <c r="CD22" i="11" a="1"/>
  <c r="CD22" i="11" s="1"/>
  <c r="AU22" i="11" a="1"/>
  <c r="AU22" i="11" s="1"/>
  <c r="X22" i="11" a="1"/>
  <c r="X22" i="11" s="1"/>
  <c r="BF22" i="11" a="1"/>
  <c r="BF22" i="11" s="1"/>
  <c r="AI22" i="11" a="1"/>
  <c r="AI22" i="11" s="1"/>
  <c r="L22" i="11" a="1"/>
  <c r="L22" i="11" s="1"/>
  <c r="BX22" i="11" a="1"/>
  <c r="BX22" i="11" s="1"/>
  <c r="BA22" i="11" a="1"/>
  <c r="BA22" i="11" s="1"/>
  <c r="AD22" i="11" a="1"/>
  <c r="AD22" i="11" s="1"/>
  <c r="G22" i="11" a="1"/>
  <c r="G22" i="11" s="1"/>
  <c r="AT22" i="11" a="1"/>
  <c r="AT22" i="11" s="1"/>
  <c r="AG22" i="11" a="1"/>
  <c r="AG22" i="11" s="1"/>
  <c r="T22" i="11" a="1"/>
  <c r="T22" i="11" s="1"/>
  <c r="CE22" i="11" a="1"/>
  <c r="CE22" i="11" s="1"/>
  <c r="BP22" i="11" a="1"/>
  <c r="BP22" i="11" s="1"/>
  <c r="AA22" i="11" a="1"/>
  <c r="AA22" i="11" s="1"/>
  <c r="M22" i="11" a="1"/>
  <c r="M22" i="11" s="1"/>
  <c r="CB22" i="11" a="1"/>
  <c r="CB22" i="11" s="1"/>
  <c r="AM22" i="11" a="1"/>
  <c r="AM22" i="11" s="1"/>
  <c r="Y22" i="11" a="1"/>
  <c r="Y22" i="11" s="1"/>
  <c r="AX22" i="11" a="1"/>
  <c r="AX22" i="11" s="1"/>
  <c r="AJ22" i="11" a="1"/>
  <c r="AJ22" i="11" s="1"/>
  <c r="H22" i="11" a="1"/>
  <c r="H22" i="11" s="1"/>
  <c r="S22" i="11" a="1"/>
  <c r="S22" i="11" s="1"/>
  <c r="BM22" i="11" a="1"/>
  <c r="BM22" i="11" s="1"/>
  <c r="AE22" i="11" a="1"/>
  <c r="AE22" i="11" s="1"/>
  <c r="BZ22" i="11" a="1"/>
  <c r="BZ22" i="11" s="1"/>
  <c r="BI22" i="11" a="1"/>
  <c r="BI22" i="11" s="1"/>
  <c r="AQ22" i="11" a="1"/>
  <c r="AQ22" i="11" s="1"/>
  <c r="BY22" i="11" a="1"/>
  <c r="BY22" i="11" s="1"/>
  <c r="BH22" i="11" a="1"/>
  <c r="BH22" i="11" s="1"/>
  <c r="F22" i="11" a="1"/>
  <c r="F22" i="11" s="1"/>
  <c r="AH22" i="11" a="1"/>
  <c r="AH22" i="11" s="1"/>
  <c r="Q22" i="11" a="1"/>
  <c r="Q22" i="11" s="1"/>
  <c r="BO22" i="11" a="1"/>
  <c r="BO22" i="11" s="1"/>
  <c r="AS22" i="11" a="1"/>
  <c r="AS22" i="11" s="1"/>
  <c r="BN22" i="11" a="1"/>
  <c r="BN22" i="11" s="1"/>
  <c r="V22" i="11" a="1"/>
  <c r="V22" i="11" s="1"/>
  <c r="AR22" i="11" a="1"/>
  <c r="AR22" i="11" s="1"/>
  <c r="U22" i="11" a="1"/>
  <c r="U22" i="11" s="1"/>
  <c r="CH22" i="11" a="1"/>
  <c r="CH22" i="11" s="1"/>
  <c r="BL22" i="11" a="1"/>
  <c r="BL22" i="11" s="1"/>
  <c r="AP22" i="11" a="1"/>
  <c r="AP22" i="11" s="1"/>
  <c r="BD22" i="11" a="1"/>
  <c r="BD22" i="11" s="1"/>
  <c r="BW22" i="11" a="1"/>
  <c r="BW22" i="11" s="1"/>
  <c r="R22" i="11" a="1"/>
  <c r="R22" i="11" s="1"/>
  <c r="AW22" i="11" a="1"/>
  <c r="AW22" i="11" s="1"/>
  <c r="BV22" i="11" a="1"/>
  <c r="BV22" i="11" s="1"/>
  <c r="AN22" i="11" a="1"/>
  <c r="AN22" i="11" s="1"/>
  <c r="BU22" i="11" a="1"/>
  <c r="BU22" i="11" s="1"/>
  <c r="P22" i="11" a="1"/>
  <c r="P22" i="11" s="1"/>
  <c r="AO22" i="11" a="1"/>
  <c r="AO22" i="11" s="1"/>
  <c r="BT22" i="11" a="1"/>
  <c r="BT22" i="11" s="1"/>
  <c r="BS22" i="11" a="1"/>
  <c r="BS22" i="11" s="1"/>
  <c r="N22" i="11" a="1"/>
  <c r="N22" i="11" s="1"/>
  <c r="BJ22" i="11" a="1"/>
  <c r="BJ22" i="11" s="1"/>
  <c r="W22" i="11" a="1"/>
  <c r="W22" i="11" s="1"/>
  <c r="BE22" i="11" a="1"/>
  <c r="BE22" i="11" s="1"/>
  <c r="K22" i="11" a="1"/>
  <c r="K22" i="11" s="1"/>
  <c r="J22" i="11" a="1"/>
  <c r="J22" i="11" s="1"/>
  <c r="BC22" i="11" a="1"/>
  <c r="BC22" i="11" s="1"/>
  <c r="I22" i="11" a="1"/>
  <c r="I22" i="11" s="1"/>
  <c r="CG22" i="11" a="1"/>
  <c r="CG22" i="11" s="1"/>
  <c r="AL22" i="11" a="1"/>
  <c r="AL22" i="11" s="1"/>
  <c r="CF22" i="11" a="1"/>
  <c r="CF22" i="11" s="1"/>
  <c r="BK22" i="11" a="1"/>
  <c r="BK22" i="11" s="1"/>
  <c r="AB22" i="11" a="1"/>
  <c r="AB22" i="11" s="1"/>
  <c r="AZ22" i="11" a="1"/>
  <c r="AZ22" i="11" s="1"/>
  <c r="BQ22" i="11" a="1"/>
  <c r="BQ22" i="11" s="1"/>
  <c r="AY22" i="11" a="1"/>
  <c r="AY22" i="11" s="1"/>
  <c r="AF22" i="11" a="1"/>
  <c r="AF22" i="11" s="1"/>
  <c r="E22" i="11" a="1"/>
  <c r="E22" i="11" s="1"/>
  <c r="CA22" i="11" a="1"/>
  <c r="CA22" i="11" s="1"/>
  <c r="AC22" i="11" a="1"/>
  <c r="AC22" i="11" s="1"/>
  <c r="BB22" i="11" a="1"/>
  <c r="BB22" i="11" s="1"/>
  <c r="CC22" i="11" a="1"/>
  <c r="CC22" i="11" s="1"/>
  <c r="BR22" i="11" a="1"/>
  <c r="BR22" i="11" s="1"/>
  <c r="O22" i="11" a="1"/>
  <c r="O22" i="11" s="1"/>
  <c r="Z22" i="11" a="1"/>
  <c r="Z22" i="11" s="1"/>
  <c r="AV22" i="11" a="1"/>
  <c r="AV22" i="11" s="1"/>
  <c r="AK22" i="11" a="1"/>
  <c r="AK22" i="11" s="1"/>
  <c r="BG22" i="11" a="1"/>
  <c r="BG22" i="11" s="1"/>
  <c r="L107" i="16"/>
  <c r="CJ84" i="16"/>
  <c r="CA107" i="16"/>
  <c r="CJ99" i="16"/>
  <c r="BS106" i="16"/>
  <c r="BJ104" i="16"/>
  <c r="K88" i="16"/>
  <c r="CJ154" i="16"/>
  <c r="AI107" i="16"/>
  <c r="BO88" i="16"/>
  <c r="BG106" i="16"/>
  <c r="BB106" i="16"/>
  <c r="AJ107" i="16"/>
  <c r="CJ158" i="16"/>
  <c r="AT106" i="16"/>
  <c r="CJ73" i="16"/>
  <c r="AK107" i="16"/>
  <c r="G107" i="16"/>
  <c r="BV104" i="16"/>
  <c r="P104" i="16"/>
  <c r="BH106" i="16"/>
  <c r="BR106" i="16"/>
  <c r="J106" i="16"/>
  <c r="AQ106" i="16"/>
  <c r="P107" i="16"/>
  <c r="S107" i="16"/>
  <c r="AE107" i="16"/>
  <c r="BG107" i="16"/>
  <c r="E97" i="24"/>
  <c r="CW17" i="11"/>
  <c r="AL104" i="16"/>
  <c r="BK104" i="16"/>
  <c r="CE104" i="16"/>
  <c r="CA104" i="16"/>
  <c r="CJ98" i="16"/>
  <c r="BV88" i="16"/>
  <c r="AZ88" i="16"/>
  <c r="Z88" i="16"/>
  <c r="CI88" i="16"/>
  <c r="AR108" i="16"/>
  <c r="Q108" i="16"/>
  <c r="AY108" i="16"/>
  <c r="CJ37" i="16"/>
  <c r="CJ90" i="16"/>
  <c r="AD86" i="16"/>
  <c r="T86" i="16"/>
  <c r="BR86" i="16"/>
  <c r="AN86" i="16"/>
  <c r="BQ89" i="16"/>
  <c r="AU89" i="16"/>
  <c r="Y89" i="16"/>
  <c r="CB89" i="16"/>
  <c r="BE89" i="16"/>
  <c r="AH89" i="16"/>
  <c r="K89" i="16"/>
  <c r="BT89" i="16"/>
  <c r="AV89" i="16"/>
  <c r="W89" i="16"/>
  <c r="CC89" i="16"/>
  <c r="BC89" i="16"/>
  <c r="AD89" i="16"/>
  <c r="E89" i="16"/>
  <c r="AZ89" i="16" s="1"/>
  <c r="BO89" i="16"/>
  <c r="AP89" i="16"/>
  <c r="Q89" i="16"/>
  <c r="CA89" i="16"/>
  <c r="X89" i="16"/>
  <c r="AY89" i="16"/>
  <c r="V89" i="16"/>
  <c r="BM89" i="16"/>
  <c r="AL89" i="16"/>
  <c r="J89" i="16"/>
  <c r="BR89" i="16"/>
  <c r="AK89" i="16"/>
  <c r="F89" i="16"/>
  <c r="BP89" i="16"/>
  <c r="AJ89" i="16"/>
  <c r="CH89" i="16"/>
  <c r="BB89" i="16"/>
  <c r="T89" i="16"/>
  <c r="BL89" i="16"/>
  <c r="AC89" i="16"/>
  <c r="BK89" i="16"/>
  <c r="AB89" i="16"/>
  <c r="CG89" i="16"/>
  <c r="AT89" i="16"/>
  <c r="AX89" i="16"/>
  <c r="BD89" i="16"/>
  <c r="I89" i="16"/>
  <c r="BA89" i="16"/>
  <c r="G89" i="16"/>
  <c r="AW89" i="16"/>
  <c r="BX89" i="16"/>
  <c r="AF89" i="16"/>
  <c r="BG89" i="16"/>
  <c r="BY89" i="16"/>
  <c r="S89" i="16"/>
  <c r="BW89" i="16"/>
  <c r="R89" i="16"/>
  <c r="BV89" i="16"/>
  <c r="P89" i="16"/>
  <c r="AR89" i="16"/>
  <c r="BJ89" i="16"/>
  <c r="BH89" i="16"/>
  <c r="AM89" i="16"/>
  <c r="N89" i="16"/>
  <c r="M89" i="16"/>
  <c r="AS89" i="16"/>
  <c r="O89" i="16"/>
  <c r="BU89" i="16"/>
  <c r="AQ89" i="16"/>
  <c r="CE89" i="16"/>
  <c r="CD89" i="16"/>
  <c r="BS89" i="16"/>
  <c r="AA89" i="16"/>
  <c r="CF89" i="16"/>
  <c r="BI89" i="16"/>
  <c r="AE89" i="16"/>
  <c r="U89" i="16"/>
  <c r="BN89" i="16"/>
  <c r="AG89" i="16"/>
  <c r="BF89" i="16"/>
  <c r="AN89" i="16"/>
  <c r="AI89" i="16"/>
  <c r="Z89" i="16"/>
  <c r="AO89" i="16"/>
  <c r="CJ118" i="16"/>
  <c r="F107" i="16"/>
  <c r="E135" i="24"/>
  <c r="BF23" i="11" a="1"/>
  <c r="BF23" i="11" s="1"/>
  <c r="V23" i="11" a="1"/>
  <c r="V23" i="11" s="1"/>
  <c r="BV23" i="11" a="1"/>
  <c r="BV23" i="11" s="1"/>
  <c r="BC23" i="11" a="1"/>
  <c r="BC23" i="11" s="1"/>
  <c r="AX23" i="11" a="1"/>
  <c r="AX23" i="11" s="1"/>
  <c r="M23" i="11" a="1"/>
  <c r="M23" i="11" s="1"/>
  <c r="AJ23" i="11" a="1"/>
  <c r="AJ23" i="11" s="1"/>
  <c r="CB23" i="11" a="1"/>
  <c r="CB23" i="11" s="1"/>
  <c r="BG23" i="11" a="1"/>
  <c r="BG23" i="11" s="1"/>
  <c r="O23" i="11" a="1"/>
  <c r="O23" i="11" s="1"/>
  <c r="CA23" i="11" a="1"/>
  <c r="CA23" i="11" s="1"/>
  <c r="AA23" i="11" a="1"/>
  <c r="AA23" i="11" s="1"/>
  <c r="BL23" i="11" a="1"/>
  <c r="BL23" i="11" s="1"/>
  <c r="AG23" i="11" a="1"/>
  <c r="AG23" i="11" s="1"/>
  <c r="G23" i="11" a="1"/>
  <c r="G23" i="11" s="1"/>
  <c r="AF23" i="11" a="1"/>
  <c r="AF23" i="11" s="1"/>
  <c r="F23" i="11" a="1"/>
  <c r="F23" i="11" s="1"/>
  <c r="BK23" i="11" a="1"/>
  <c r="BK23" i="11" s="1"/>
  <c r="AD23" i="11" a="1"/>
  <c r="AD23" i="11" s="1"/>
  <c r="CH23" i="11" a="1"/>
  <c r="CH23" i="11" s="1"/>
  <c r="AC23" i="11" a="1"/>
  <c r="AC23" i="11" s="1"/>
  <c r="BA23" i="11" a="1"/>
  <c r="BA23" i="11" s="1"/>
  <c r="CG23" i="11" a="1"/>
  <c r="CG23" i="11" s="1"/>
  <c r="BT23" i="11" a="1"/>
  <c r="BT23" i="11" s="1"/>
  <c r="AT23" i="11" a="1"/>
  <c r="AT23" i="11" s="1"/>
  <c r="R23" i="11" a="1"/>
  <c r="R23" i="11" s="1"/>
  <c r="AR23" i="11" a="1"/>
  <c r="AR23" i="11" s="1"/>
  <c r="CD23" i="11" a="1"/>
  <c r="CD23" i="11" s="1"/>
  <c r="CC23" i="11" a="1"/>
  <c r="CC23" i="11" s="1"/>
  <c r="AQ23" i="11" a="1"/>
  <c r="AQ23" i="11" s="1"/>
  <c r="AP23" i="11" a="1"/>
  <c r="AP23" i="11" s="1"/>
  <c r="AO23" i="11" a="1"/>
  <c r="AO23" i="11" s="1"/>
  <c r="BP23" i="11" a="1"/>
  <c r="BP23" i="11" s="1"/>
  <c r="T23" i="11" a="1"/>
  <c r="T23" i="11" s="1"/>
  <c r="BN23" i="11" a="1"/>
  <c r="BN23" i="11" s="1"/>
  <c r="S23" i="11" a="1"/>
  <c r="S23" i="11" s="1"/>
  <c r="AU23" i="11" a="1"/>
  <c r="AU23" i="11" s="1"/>
  <c r="I23" i="11" a="1"/>
  <c r="I23" i="11" s="1"/>
  <c r="BQ23" i="11" a="1"/>
  <c r="BQ23" i="11" s="1"/>
  <c r="AY23" i="11" a="1"/>
  <c r="AY23" i="11" s="1"/>
  <c r="P23" i="11" a="1"/>
  <c r="P23" i="11" s="1"/>
  <c r="J23" i="11" a="1"/>
  <c r="J23" i="11" s="1"/>
  <c r="AL23" i="11" a="1"/>
  <c r="AL23" i="11" s="1"/>
  <c r="K23" i="11" a="1"/>
  <c r="K23" i="11" s="1"/>
  <c r="BM23" i="11" a="1"/>
  <c r="BM23" i="11" s="1"/>
  <c r="BR23" i="11" a="1"/>
  <c r="BR23" i="11" s="1"/>
  <c r="AZ23" i="11" a="1"/>
  <c r="AZ23" i="11" s="1"/>
  <c r="Z23" i="11" a="1"/>
  <c r="Z23" i="11" s="1"/>
  <c r="Y23" i="11" a="1"/>
  <c r="Y23" i="11" s="1"/>
  <c r="BU23" i="11" a="1"/>
  <c r="BU23" i="11" s="1"/>
  <c r="BO23" i="11" a="1"/>
  <c r="BO23" i="11" s="1"/>
  <c r="BD23" i="11" a="1"/>
  <c r="BD23" i="11" s="1"/>
  <c r="AS23" i="11" a="1"/>
  <c r="AS23" i="11" s="1"/>
  <c r="AH23" i="11" a="1"/>
  <c r="AH23" i="11" s="1"/>
  <c r="BY23" i="11" a="1"/>
  <c r="BY23" i="11" s="1"/>
  <c r="CF23" i="11" a="1"/>
  <c r="CF23" i="11" s="1"/>
  <c r="W23" i="11" a="1"/>
  <c r="W23" i="11" s="1"/>
  <c r="BB23" i="11" a="1"/>
  <c r="BB23" i="11" s="1"/>
  <c r="AB23" i="11" a="1"/>
  <c r="AB23" i="11" s="1"/>
  <c r="L23" i="11" a="1"/>
  <c r="L23" i="11" s="1"/>
  <c r="AE23" i="11" a="1"/>
  <c r="AE23" i="11" s="1"/>
  <c r="H23" i="11" a="1"/>
  <c r="H23" i="11" s="1"/>
  <c r="AN23" i="11" a="1"/>
  <c r="AN23" i="11" s="1"/>
  <c r="N23" i="11" a="1"/>
  <c r="N23" i="11" s="1"/>
  <c r="AI23" i="11" a="1"/>
  <c r="AI23" i="11" s="1"/>
  <c r="U23" i="11" a="1"/>
  <c r="U23" i="11" s="1"/>
  <c r="AM23" i="11" a="1"/>
  <c r="AM23" i="11" s="1"/>
  <c r="BE23" i="11" a="1"/>
  <c r="BE23" i="11" s="1"/>
  <c r="BS23" i="11" a="1"/>
  <c r="BS23" i="11" s="1"/>
  <c r="E23" i="11" a="1"/>
  <c r="E23" i="11" s="1"/>
  <c r="AV23" i="11" a="1"/>
  <c r="AV23" i="11" s="1"/>
  <c r="BX23" i="11" a="1"/>
  <c r="BX23" i="11" s="1"/>
  <c r="BW23" i="11" a="1"/>
  <c r="BW23" i="11" s="1"/>
  <c r="BJ23" i="11" a="1"/>
  <c r="BJ23" i="11" s="1"/>
  <c r="AW23" i="11" a="1"/>
  <c r="AW23" i="11" s="1"/>
  <c r="BZ23" i="11" a="1"/>
  <c r="BZ23" i="11" s="1"/>
  <c r="BI23" i="11" a="1"/>
  <c r="BI23" i="11" s="1"/>
  <c r="CE23" i="11" a="1"/>
  <c r="CE23" i="11" s="1"/>
  <c r="Q23" i="11" a="1"/>
  <c r="Q23" i="11" s="1"/>
  <c r="BH23" i="11" a="1"/>
  <c r="BH23" i="11" s="1"/>
  <c r="AK23" i="11" a="1"/>
  <c r="AK23" i="11" s="1"/>
  <c r="X23" i="11" a="1"/>
  <c r="X23" i="11" s="1"/>
  <c r="CI104" i="16"/>
  <c r="BS107" i="16"/>
  <c r="BH104" i="16"/>
  <c r="CD106" i="16"/>
  <c r="CC88" i="16"/>
  <c r="E68" i="24"/>
  <c r="CW13" i="11"/>
  <c r="CJ4" i="16"/>
  <c r="BD107" i="16"/>
  <c r="N106" i="16"/>
  <c r="P106" i="16"/>
  <c r="AS106" i="16"/>
  <c r="BO106" i="16"/>
  <c r="I107" i="16"/>
  <c r="AH107" i="16"/>
  <c r="BP107" i="16"/>
  <c r="CH107" i="16"/>
  <c r="F104" i="16"/>
  <c r="AM104" i="16"/>
  <c r="Q104" i="16"/>
  <c r="AA104" i="16"/>
  <c r="E89" i="24"/>
  <c r="CW16" i="11"/>
  <c r="X88" i="16"/>
  <c r="AH88" i="16"/>
  <c r="BH88" i="16"/>
  <c r="G88" i="16"/>
  <c r="BW108" i="16"/>
  <c r="BF108" i="16"/>
  <c r="BY108" i="16"/>
  <c r="BE86" i="16"/>
  <c r="CC86" i="16"/>
  <c r="AB86" i="16"/>
  <c r="BM86" i="16"/>
  <c r="CJ146" i="16"/>
  <c r="I88" i="16"/>
  <c r="BY106" i="16"/>
  <c r="AY104" i="16"/>
  <c r="AG88" i="16"/>
  <c r="CH88" i="16"/>
  <c r="AE88" i="16"/>
  <c r="AD88" i="16"/>
  <c r="CJ54" i="16"/>
  <c r="CJ166" i="16"/>
  <c r="CJ119" i="16"/>
  <c r="CJ9" i="16"/>
  <c r="AD104" i="16"/>
  <c r="CW24" i="11"/>
  <c r="O107" i="16"/>
  <c r="CJ123" i="16"/>
  <c r="E82" i="24"/>
  <c r="CW15" i="11"/>
  <c r="R107" i="16"/>
  <c r="CJ30" i="16"/>
  <c r="G104" i="16"/>
  <c r="CJ61" i="16"/>
  <c r="CJ18" i="16"/>
  <c r="CF107" i="16"/>
  <c r="AA107" i="16"/>
  <c r="CJ87" i="16"/>
  <c r="BM106" i="16"/>
  <c r="K106" i="16"/>
  <c r="X107" i="16"/>
  <c r="AS107" i="16"/>
  <c r="T107" i="16"/>
  <c r="K104" i="16"/>
  <c r="CF106" i="16"/>
  <c r="AI106" i="16"/>
  <c r="M106" i="16"/>
  <c r="AH106" i="16"/>
  <c r="AM107" i="16"/>
  <c r="J107" i="16"/>
  <c r="BR107" i="16"/>
  <c r="AT107" i="16"/>
  <c r="AK104" i="16"/>
  <c r="BL104" i="16"/>
  <c r="CF104" i="16"/>
  <c r="BW104" i="16"/>
  <c r="AI88" i="16"/>
  <c r="AF88" i="16"/>
  <c r="BI88" i="16"/>
  <c r="BA88" i="16"/>
  <c r="CJ36" i="16"/>
  <c r="AG108" i="16"/>
  <c r="W108" i="16"/>
  <c r="BG108" i="16"/>
  <c r="AL108" i="16"/>
  <c r="CD86" i="16"/>
  <c r="BA86" i="16"/>
  <c r="K86" i="16"/>
  <c r="AT86" i="16"/>
  <c r="CJ128" i="16"/>
  <c r="O104" i="16"/>
  <c r="BQ104" i="16"/>
  <c r="CJ74" i="16"/>
  <c r="AE104" i="16"/>
  <c r="AF104" i="16"/>
  <c r="AL107" i="16"/>
  <c r="AH104" i="16"/>
  <c r="BI107" i="16"/>
  <c r="AC88" i="16"/>
  <c r="Z107" i="16"/>
  <c r="AD106" i="16"/>
  <c r="CE106" i="16"/>
  <c r="AF107" i="16"/>
  <c r="BY104" i="16"/>
  <c r="AZ104" i="16"/>
  <c r="T106" i="16"/>
  <c r="AP106" i="16"/>
  <c r="BE106" i="16"/>
  <c r="BA107" i="16"/>
  <c r="BY107" i="16"/>
  <c r="H107" i="16"/>
  <c r="BU107" i="16"/>
  <c r="AV104" i="16"/>
  <c r="L104" i="16"/>
  <c r="N104" i="16"/>
  <c r="Z104" i="16"/>
  <c r="CJ109" i="16"/>
  <c r="CJ45" i="16"/>
  <c r="CJ127" i="16"/>
  <c r="AJ88" i="16"/>
  <c r="BU88" i="16"/>
  <c r="N88" i="16"/>
  <c r="BX88" i="16"/>
  <c r="CW25" i="11"/>
  <c r="CJ57" i="16"/>
  <c r="V108" i="16"/>
  <c r="AC108" i="16"/>
  <c r="U108" i="16"/>
  <c r="F86" i="16"/>
  <c r="BC86" i="16"/>
  <c r="AP86" i="16"/>
  <c r="BS86" i="16"/>
  <c r="CJ142" i="16"/>
  <c r="CJ138" i="16"/>
  <c r="AC107" i="16"/>
  <c r="CJ47" i="16"/>
  <c r="CJ120" i="16"/>
  <c r="BC104" i="16"/>
  <c r="CD107" i="16"/>
  <c r="AW106" i="16"/>
  <c r="AJ106" i="16"/>
  <c r="BT106" i="16"/>
  <c r="M107" i="16"/>
  <c r="AN107" i="16"/>
  <c r="E23" i="24"/>
  <c r="BQ7" i="11" a="1"/>
  <c r="BQ7" i="11" s="1"/>
  <c r="AD7" i="11" a="1"/>
  <c r="AD7" i="11" s="1"/>
  <c r="BP7" i="11" a="1"/>
  <c r="BP7" i="11" s="1"/>
  <c r="AZ7" i="11" a="1"/>
  <c r="AZ7" i="11" s="1"/>
  <c r="AV7" i="11" a="1"/>
  <c r="AV7" i="11" s="1"/>
  <c r="BU7" i="11" a="1"/>
  <c r="BU7" i="11" s="1"/>
  <c r="AX7" i="11" a="1"/>
  <c r="AX7" i="11" s="1"/>
  <c r="BT7" i="11" a="1"/>
  <c r="BT7" i="11" s="1"/>
  <c r="AN7" i="11" a="1"/>
  <c r="AN7" i="11" s="1"/>
  <c r="S7" i="11" a="1"/>
  <c r="S7" i="11" s="1"/>
  <c r="AO7" i="11" a="1"/>
  <c r="AO7" i="11" s="1"/>
  <c r="Q7" i="11" a="1"/>
  <c r="Q7" i="11" s="1"/>
  <c r="AR7" i="11" a="1"/>
  <c r="AR7" i="11" s="1"/>
  <c r="BZ7" i="11" a="1"/>
  <c r="BZ7" i="11" s="1"/>
  <c r="CA7" i="11" a="1"/>
  <c r="CA7" i="11" s="1"/>
  <c r="G7" i="11" a="1"/>
  <c r="G7" i="11" s="1"/>
  <c r="AK7" i="11" a="1"/>
  <c r="AK7" i="11" s="1"/>
  <c r="BC7" i="11" a="1"/>
  <c r="BC7" i="11" s="1"/>
  <c r="AY7" i="11" a="1"/>
  <c r="AY7" i="11" s="1"/>
  <c r="N7" i="11" a="1"/>
  <c r="N7" i="11" s="1"/>
  <c r="AF7" i="11" a="1"/>
  <c r="AF7" i="11" s="1"/>
  <c r="W7" i="11" a="1"/>
  <c r="W7" i="11" s="1"/>
  <c r="BJ7" i="11" a="1"/>
  <c r="BJ7" i="11" s="1"/>
  <c r="I7" i="11" a="1"/>
  <c r="I7" i="11" s="1"/>
  <c r="H7" i="11" a="1"/>
  <c r="H7" i="11" s="1"/>
  <c r="AT7" i="11" a="1"/>
  <c r="AT7" i="11" s="1"/>
  <c r="BL7" i="11" a="1"/>
  <c r="BL7" i="11" s="1"/>
  <c r="AI7" i="11" a="1"/>
  <c r="AI7" i="11" s="1"/>
  <c r="CG7" i="11" a="1"/>
  <c r="CG7" i="11" s="1"/>
  <c r="CD7" i="11" a="1"/>
  <c r="CD7" i="11" s="1"/>
  <c r="O7" i="11" a="1"/>
  <c r="O7" i="11" s="1"/>
  <c r="BS7" i="11" a="1"/>
  <c r="BS7" i="11" s="1"/>
  <c r="BG7" i="11" a="1"/>
  <c r="BG7" i="11" s="1"/>
  <c r="BH7" i="11" a="1"/>
  <c r="BH7" i="11" s="1"/>
  <c r="AE7" i="11" a="1"/>
  <c r="AE7" i="11" s="1"/>
  <c r="BE7" i="11" a="1"/>
  <c r="BE7" i="11" s="1"/>
  <c r="BM7" i="11" a="1"/>
  <c r="BM7" i="11" s="1"/>
  <c r="BX7" i="11" a="1"/>
  <c r="BX7" i="11" s="1"/>
  <c r="J7" i="11" a="1"/>
  <c r="J7" i="11" s="1"/>
  <c r="AC7" i="11" a="1"/>
  <c r="AC7" i="11" s="1"/>
  <c r="AU7" i="11" a="1"/>
  <c r="AU7" i="11" s="1"/>
  <c r="M7" i="11" a="1"/>
  <c r="M7" i="11" s="1"/>
  <c r="BV7" i="11" a="1"/>
  <c r="BV7" i="11" s="1"/>
  <c r="BD7" i="11" a="1"/>
  <c r="BD7" i="11" s="1"/>
  <c r="AJ7" i="11" a="1"/>
  <c r="AJ7" i="11" s="1"/>
  <c r="CH7" i="11" a="1"/>
  <c r="CH7" i="11" s="1"/>
  <c r="R7" i="11" a="1"/>
  <c r="R7" i="11" s="1"/>
  <c r="BR7" i="11" a="1"/>
  <c r="BR7" i="11" s="1"/>
  <c r="AP7" i="11" a="1"/>
  <c r="AP7" i="11" s="1"/>
  <c r="BN7" i="11" a="1"/>
  <c r="BN7" i="11" s="1"/>
  <c r="BB7" i="11" a="1"/>
  <c r="BB7" i="11" s="1"/>
  <c r="BW7" i="11" a="1"/>
  <c r="BW7" i="11" s="1"/>
  <c r="AQ7" i="11" a="1"/>
  <c r="AQ7" i="11" s="1"/>
  <c r="AM7" i="11" a="1"/>
  <c r="AM7" i="11" s="1"/>
  <c r="T7" i="11" a="1"/>
  <c r="T7" i="11" s="1"/>
  <c r="BA7" i="11" a="1"/>
  <c r="BA7" i="11" s="1"/>
  <c r="CE7" i="11" a="1"/>
  <c r="CE7" i="11" s="1"/>
  <c r="BF7" i="11" a="1"/>
  <c r="BF7" i="11" s="1"/>
  <c r="V7" i="11" a="1"/>
  <c r="V7" i="11" s="1"/>
  <c r="L7" i="11" a="1"/>
  <c r="L7" i="11" s="1"/>
  <c r="CF7" i="11" a="1"/>
  <c r="CF7" i="11" s="1"/>
  <c r="AH7" i="11" a="1"/>
  <c r="AH7" i="11" s="1"/>
  <c r="P7" i="11" a="1"/>
  <c r="P7" i="11" s="1"/>
  <c r="BY7" i="11" a="1"/>
  <c r="BY7" i="11" s="1"/>
  <c r="E7" i="11" a="1"/>
  <c r="E7" i="11" s="1"/>
  <c r="AS7" i="11" a="1"/>
  <c r="AS7" i="11" s="1"/>
  <c r="CC7" i="11" a="1"/>
  <c r="CC7" i="11" s="1"/>
  <c r="BK7" i="11" a="1"/>
  <c r="BK7" i="11" s="1"/>
  <c r="Y7" i="11" a="1"/>
  <c r="Y7" i="11" s="1"/>
  <c r="F7" i="11" a="1"/>
  <c r="F7" i="11" s="1"/>
  <c r="AL7" i="11" a="1"/>
  <c r="AL7" i="11" s="1"/>
  <c r="AA7" i="11" a="1"/>
  <c r="AA7" i="11" s="1"/>
  <c r="BI7" i="11" a="1"/>
  <c r="BI7" i="11" s="1"/>
  <c r="Z7" i="11" a="1"/>
  <c r="Z7" i="11" s="1"/>
  <c r="K7" i="11" a="1"/>
  <c r="K7" i="11" s="1"/>
  <c r="AG7" i="11" a="1"/>
  <c r="AG7" i="11" s="1"/>
  <c r="AW7" i="11" a="1"/>
  <c r="AW7" i="11" s="1"/>
  <c r="CB7" i="11" a="1"/>
  <c r="CB7" i="11" s="1"/>
  <c r="AB7" i="11" a="1"/>
  <c r="AB7" i="11" s="1"/>
  <c r="U7" i="11" a="1"/>
  <c r="U7" i="11" s="1"/>
  <c r="BO7" i="11" a="1"/>
  <c r="BO7" i="11" s="1"/>
  <c r="X7" i="11" a="1"/>
  <c r="X7" i="11" s="1"/>
  <c r="AQ104" i="16"/>
  <c r="BM104" i="16"/>
  <c r="AP104" i="16"/>
  <c r="BM88" i="16"/>
  <c r="AV88" i="16"/>
  <c r="AQ88" i="16"/>
  <c r="CJ48" i="16"/>
  <c r="CJ96" i="16"/>
  <c r="CJ78" i="16"/>
  <c r="CJ65" i="16"/>
  <c r="BH86" i="16"/>
  <c r="AM86" i="16"/>
  <c r="BW86" i="16"/>
  <c r="CJ41" i="16"/>
  <c r="AJ9" i="11" l="1" a="1"/>
  <c r="AJ9" i="11" s="1"/>
  <c r="BM9" i="11" a="1"/>
  <c r="BM9" i="11" s="1"/>
  <c r="BO9" i="11" a="1"/>
  <c r="BO9" i="11" s="1"/>
  <c r="AK9" i="11" a="1"/>
  <c r="AK9" i="11" s="1"/>
  <c r="E121" i="24"/>
  <c r="CA21" i="11" a="1"/>
  <c r="CA21" i="11" s="1"/>
  <c r="N21" i="11" a="1"/>
  <c r="N21" i="11" s="1"/>
  <c r="AM21" i="11" a="1"/>
  <c r="AM21" i="11" s="1"/>
  <c r="AE21" i="11" a="1"/>
  <c r="AE21" i="11" s="1"/>
  <c r="M21" i="11" a="1"/>
  <c r="M21" i="11" s="1"/>
  <c r="AB21" i="11" a="1"/>
  <c r="AB21" i="11" s="1"/>
  <c r="CE21" i="11" a="1"/>
  <c r="CE21" i="11" s="1"/>
  <c r="BN21" i="11" a="1"/>
  <c r="BN21" i="11" s="1"/>
  <c r="AW21" i="11" a="1"/>
  <c r="AW21" i="11" s="1"/>
  <c r="AD21" i="11" a="1"/>
  <c r="AD21" i="11" s="1"/>
  <c r="AV21" i="11" a="1"/>
  <c r="AV21" i="11" s="1"/>
  <c r="K21" i="11" a="1"/>
  <c r="K21" i="11" s="1"/>
  <c r="BX21" i="11" a="1"/>
  <c r="BX21" i="11" s="1"/>
  <c r="BE21" i="11" a="1"/>
  <c r="BE21" i="11" s="1"/>
  <c r="V21" i="11" a="1"/>
  <c r="V21" i="11" s="1"/>
  <c r="BV21" i="11" a="1"/>
  <c r="BV21" i="11" s="1"/>
  <c r="BA21" i="11" a="1"/>
  <c r="BA21" i="11" s="1"/>
  <c r="AF21" i="11" a="1"/>
  <c r="AF21" i="11" s="1"/>
  <c r="I21" i="11" a="1"/>
  <c r="I21" i="11" s="1"/>
  <c r="AZ21" i="11" a="1"/>
  <c r="AZ21" i="11" s="1"/>
  <c r="BT21" i="11" a="1"/>
  <c r="BT21" i="11" s="1"/>
  <c r="AA21" i="11" a="1"/>
  <c r="AA21" i="11" s="1"/>
  <c r="H21" i="11" a="1"/>
  <c r="H21" i="11" s="1"/>
  <c r="CH21" i="11" a="1"/>
  <c r="CH21" i="11" s="1"/>
  <c r="BK21" i="11" a="1"/>
  <c r="BK21" i="11" s="1"/>
  <c r="T21" i="11" a="1"/>
  <c r="T21" i="11" s="1"/>
  <c r="BG21" i="11" a="1"/>
  <c r="BG21" i="11" s="1"/>
  <c r="AG21" i="11" a="1"/>
  <c r="AG21" i="11" s="1"/>
  <c r="BD21" i="11" a="1"/>
  <c r="BD21" i="11" s="1"/>
  <c r="Z21" i="11" a="1"/>
  <c r="Z21" i="11" s="1"/>
  <c r="BB21" i="11" a="1"/>
  <c r="BB21" i="11" s="1"/>
  <c r="CD21" i="11" a="1"/>
  <c r="CD21" i="11" s="1"/>
  <c r="BC21" i="11" a="1"/>
  <c r="BC21" i="11" s="1"/>
  <c r="Y21" i="11" a="1"/>
  <c r="Y21" i="11" s="1"/>
  <c r="CB21" i="11" a="1"/>
  <c r="CB21" i="11" s="1"/>
  <c r="X21" i="11" a="1"/>
  <c r="X21" i="11" s="1"/>
  <c r="AP21" i="11" a="1"/>
  <c r="AP21" i="11" s="1"/>
  <c r="BR21" i="11" a="1"/>
  <c r="BR21" i="11" s="1"/>
  <c r="U21" i="11" a="1"/>
  <c r="U21" i="11" s="1"/>
  <c r="Q21" i="11" a="1"/>
  <c r="Q21" i="11" s="1"/>
  <c r="BP21" i="11" a="1"/>
  <c r="BP21" i="11" s="1"/>
  <c r="BO21" i="11" a="1"/>
  <c r="BO21" i="11" s="1"/>
  <c r="BM21" i="11" a="1"/>
  <c r="BM21" i="11" s="1"/>
  <c r="AS21" i="11" a="1"/>
  <c r="AS21" i="11" s="1"/>
  <c r="AR21" i="11" a="1"/>
  <c r="AR21" i="11" s="1"/>
  <c r="E21" i="11" a="1"/>
  <c r="E21" i="11" s="1"/>
  <c r="BY21" i="11" a="1"/>
  <c r="BY21" i="11" s="1"/>
  <c r="BW21" i="11" a="1"/>
  <c r="BW21" i="11" s="1"/>
  <c r="AJ21" i="11" a="1"/>
  <c r="AJ21" i="11" s="1"/>
  <c r="BI21" i="11" a="1"/>
  <c r="BI21" i="11" s="1"/>
  <c r="P21" i="11" a="1"/>
  <c r="P21" i="11" s="1"/>
  <c r="BH21" i="11" a="1"/>
  <c r="BH21" i="11" s="1"/>
  <c r="AX21" i="11" a="1"/>
  <c r="AX21" i="11" s="1"/>
  <c r="AK21" i="11" a="1"/>
  <c r="AK21" i="11" s="1"/>
  <c r="AL21" i="11" a="1"/>
  <c r="AL21" i="11" s="1"/>
  <c r="J21" i="11" a="1"/>
  <c r="J21" i="11" s="1"/>
  <c r="BZ21" i="11" a="1"/>
  <c r="BZ21" i="11" s="1"/>
  <c r="BF21" i="11" a="1"/>
  <c r="BF21" i="11" s="1"/>
  <c r="AU21" i="11" a="1"/>
  <c r="AU21" i="11" s="1"/>
  <c r="L21" i="11" a="1"/>
  <c r="L21" i="11" s="1"/>
  <c r="AT21" i="11" a="1"/>
  <c r="AT21" i="11" s="1"/>
  <c r="W21" i="11" a="1"/>
  <c r="W21" i="11" s="1"/>
  <c r="CF21" i="11" a="1"/>
  <c r="CF21" i="11" s="1"/>
  <c r="O21" i="11" a="1"/>
  <c r="O21" i="11" s="1"/>
  <c r="BU21" i="11" a="1"/>
  <c r="BU21" i="11" s="1"/>
  <c r="AH21" i="11" a="1"/>
  <c r="AH21" i="11" s="1"/>
  <c r="R21" i="11" a="1"/>
  <c r="R21" i="11" s="1"/>
  <c r="F21" i="11" a="1"/>
  <c r="F21" i="11" s="1"/>
  <c r="G21" i="11" a="1"/>
  <c r="G21" i="11" s="1"/>
  <c r="CG21" i="11" a="1"/>
  <c r="CG21" i="11" s="1"/>
  <c r="CC21" i="11" a="1"/>
  <c r="CC21" i="11" s="1"/>
  <c r="S21" i="11" a="1"/>
  <c r="S21" i="11" s="1"/>
  <c r="BL21" i="11" a="1"/>
  <c r="BL21" i="11" s="1"/>
  <c r="AO21" i="11" a="1"/>
  <c r="AO21" i="11" s="1"/>
  <c r="BJ21" i="11" a="1"/>
  <c r="BJ21" i="11" s="1"/>
  <c r="AY21" i="11" a="1"/>
  <c r="AY21" i="11" s="1"/>
  <c r="AN21" i="11" a="1"/>
  <c r="AN21" i="11" s="1"/>
  <c r="AQ21" i="11" a="1"/>
  <c r="AQ21" i="11" s="1"/>
  <c r="AC21" i="11" a="1"/>
  <c r="AC21" i="11" s="1"/>
  <c r="BS21" i="11" a="1"/>
  <c r="BS21" i="11" s="1"/>
  <c r="AI21" i="11" a="1"/>
  <c r="AI21" i="11" s="1"/>
  <c r="BQ21" i="11" a="1"/>
  <c r="BQ21" i="11" s="1"/>
  <c r="Q19" i="11" a="1"/>
  <c r="Q19" i="11" s="1"/>
  <c r="CB19" i="11" a="1"/>
  <c r="CB19" i="11" s="1"/>
  <c r="BD19" i="11" a="1"/>
  <c r="BD19" i="11" s="1"/>
  <c r="AT45" i="12" a="1"/>
  <c r="AT45" i="12" s="1"/>
  <c r="O42" i="11" a="1"/>
  <c r="O42" i="11" s="1"/>
  <c r="U18" i="11" a="1"/>
  <c r="U18" i="11" s="1"/>
  <c r="H16" i="11" a="1"/>
  <c r="H16" i="11" s="1"/>
  <c r="BR18" i="12" a="1"/>
  <c r="BR18" i="12" s="1"/>
  <c r="P53" i="14" a="1"/>
  <c r="P53" i="14" s="1"/>
  <c r="AO39" i="14" a="1"/>
  <c r="AO39" i="14" s="1"/>
  <c r="BD45" i="11" a="1"/>
  <c r="BD45" i="11" s="1"/>
  <c r="AE54" i="14" a="1"/>
  <c r="AE54" i="14" s="1"/>
  <c r="AB45" i="11" a="1"/>
  <c r="AB45" i="11" s="1"/>
  <c r="BH45" i="11" a="1"/>
  <c r="BH45" i="11" s="1"/>
  <c r="AX15" i="11" a="1"/>
  <c r="AX15" i="11" s="1"/>
  <c r="AO17" i="12" a="1"/>
  <c r="AO17" i="12" s="1"/>
  <c r="O16" i="11" a="1"/>
  <c r="O16" i="11" s="1"/>
  <c r="CG55" i="13" a="1"/>
  <c r="CG55" i="13" s="1"/>
  <c r="BX40" i="11" a="1"/>
  <c r="BX40" i="11" s="1"/>
  <c r="AZ16" i="11" a="1"/>
  <c r="AZ16" i="11" s="1"/>
  <c r="AP13" i="12" a="1"/>
  <c r="AP13" i="12" s="1"/>
  <c r="AO50" i="14" a="1"/>
  <c r="AO50" i="14" s="1"/>
  <c r="F48" i="14" a="1"/>
  <c r="F48" i="14" s="1"/>
  <c r="K38" i="12" a="1"/>
  <c r="K38" i="12" s="1"/>
  <c r="M16" i="11" a="1"/>
  <c r="M16" i="11" s="1"/>
  <c r="K11" i="12" a="1"/>
  <c r="K11" i="12" s="1"/>
  <c r="P47" i="11" a="1"/>
  <c r="P47" i="11" s="1"/>
  <c r="BM51" i="14" a="1"/>
  <c r="BM51" i="14" s="1"/>
  <c r="G45" i="12" a="1"/>
  <c r="G45" i="12" s="1"/>
  <c r="CE54" i="14" a="1"/>
  <c r="CE54" i="14" s="1"/>
  <c r="AX33" i="12" a="1"/>
  <c r="AX33" i="12" s="1"/>
  <c r="BW46" i="11" a="1"/>
  <c r="BW46" i="11" s="1"/>
  <c r="BJ54" i="14" a="1"/>
  <c r="BJ54" i="14" s="1"/>
  <c r="G45" i="11" a="1"/>
  <c r="G45" i="11" s="1"/>
  <c r="AQ35" i="12" a="1"/>
  <c r="AQ35" i="12" s="1"/>
  <c r="BM15" i="11" a="1"/>
  <c r="BM15" i="11" s="1"/>
  <c r="CG18" i="11" a="1"/>
  <c r="CG18" i="11" s="1"/>
  <c r="J11" i="12" a="1"/>
  <c r="J11" i="12" s="1"/>
  <c r="B59" i="12" s="1" a="1"/>
  <c r="B59" i="12" s="1"/>
  <c r="C59" i="12" s="1"/>
  <c r="H9" i="11" a="1"/>
  <c r="H9" i="11" s="1"/>
  <c r="P9" i="11" a="1"/>
  <c r="P9" i="11" s="1"/>
  <c r="BL9" i="11" a="1"/>
  <c r="BL9" i="11" s="1"/>
  <c r="O9" i="11" a="1"/>
  <c r="O9" i="11" s="1"/>
  <c r="AP19" i="11" a="1"/>
  <c r="AP19" i="11" s="1"/>
  <c r="AZ19" i="11" a="1"/>
  <c r="AZ19" i="11" s="1"/>
  <c r="AM19" i="11" a="1"/>
  <c r="AM19" i="11" s="1"/>
  <c r="E170" i="24"/>
  <c r="CH28" i="11" a="1"/>
  <c r="CH28" i="11" s="1"/>
  <c r="BT28" i="11" a="1"/>
  <c r="BT28" i="11" s="1"/>
  <c r="BF28" i="11" a="1"/>
  <c r="BF28" i="11" s="1"/>
  <c r="AE28" i="11" a="1"/>
  <c r="AE28" i="11" s="1"/>
  <c r="P28" i="11" a="1"/>
  <c r="P28" i="11" s="1"/>
  <c r="AP28" i="11" a="1"/>
  <c r="AP28" i="11" s="1"/>
  <c r="Y28" i="11" a="1"/>
  <c r="Y28" i="11" s="1"/>
  <c r="CA28" i="11" a="1"/>
  <c r="CA28" i="11" s="1"/>
  <c r="BJ28" i="11" a="1"/>
  <c r="BJ28" i="11" s="1"/>
  <c r="K28" i="11" a="1"/>
  <c r="K28" i="11" s="1"/>
  <c r="CD28" i="11" a="1"/>
  <c r="CD28" i="11" s="1"/>
  <c r="AV28" i="11" a="1"/>
  <c r="AV28" i="11" s="1"/>
  <c r="CC28" i="11" a="1"/>
  <c r="CC28" i="11" s="1"/>
  <c r="BM28" i="11" a="1"/>
  <c r="BM28" i="11" s="1"/>
  <c r="AB28" i="11" a="1"/>
  <c r="AB28" i="11" s="1"/>
  <c r="AA28" i="11" a="1"/>
  <c r="AA28" i="11" s="1"/>
  <c r="J28" i="11" a="1"/>
  <c r="J28" i="11" s="1"/>
  <c r="BU28" i="11" a="1"/>
  <c r="BU28" i="11" s="1"/>
  <c r="U28" i="11" a="1"/>
  <c r="U28" i="11" s="1"/>
  <c r="I28" i="11" a="1"/>
  <c r="I28" i="11" s="1"/>
  <c r="BW28" i="11" a="1"/>
  <c r="BW28" i="11" s="1"/>
  <c r="AG28" i="11" a="1"/>
  <c r="AG28" i="11" s="1"/>
  <c r="AY28" i="11" a="1"/>
  <c r="AY28" i="11" s="1"/>
  <c r="AF28" i="11" a="1"/>
  <c r="AF28" i="11" s="1"/>
  <c r="G28" i="11" a="1"/>
  <c r="G28" i="11" s="1"/>
  <c r="BN28" i="11" a="1"/>
  <c r="BN28" i="11" s="1"/>
  <c r="AM28" i="11" a="1"/>
  <c r="AM28" i="11" s="1"/>
  <c r="T28" i="11" a="1"/>
  <c r="T28" i="11" s="1"/>
  <c r="BE28" i="11" a="1"/>
  <c r="BE28" i="11" s="1"/>
  <c r="AW28" i="11" a="1"/>
  <c r="AW28" i="11" s="1"/>
  <c r="CF28" i="11" a="1"/>
  <c r="CF28" i="11" s="1"/>
  <c r="W28" i="11" a="1"/>
  <c r="W28" i="11" s="1"/>
  <c r="BB28" i="11" a="1"/>
  <c r="BB28" i="11" s="1"/>
  <c r="CB28" i="11" a="1"/>
  <c r="CB28" i="11" s="1"/>
  <c r="AX28" i="11" a="1"/>
  <c r="AX28" i="11" s="1"/>
  <c r="V28" i="11" a="1"/>
  <c r="V28" i="11" s="1"/>
  <c r="BP28" i="11" a="1"/>
  <c r="BP28" i="11" s="1"/>
  <c r="AL28" i="11" a="1"/>
  <c r="AL28" i="11" s="1"/>
  <c r="L28" i="11" a="1"/>
  <c r="L28" i="11" s="1"/>
  <c r="AS28" i="11" a="1"/>
  <c r="AS28" i="11" s="1"/>
  <c r="AK28" i="11" a="1"/>
  <c r="AK28" i="11" s="1"/>
  <c r="AR28" i="11" a="1"/>
  <c r="AR28" i="11" s="1"/>
  <c r="Z28" i="11" a="1"/>
  <c r="Z28" i="11" s="1"/>
  <c r="Q28" i="11" a="1"/>
  <c r="Q28" i="11" s="1"/>
  <c r="BG28" i="11" a="1"/>
  <c r="BG28" i="11" s="1"/>
  <c r="E28" i="11" a="1"/>
  <c r="E28" i="11" s="1"/>
  <c r="BS28" i="11" a="1"/>
  <c r="BS28" i="11" s="1"/>
  <c r="BI28" i="11" a="1"/>
  <c r="BI28" i="11" s="1"/>
  <c r="AI28" i="11" a="1"/>
  <c r="AI28" i="11" s="1"/>
  <c r="BY28" i="11" a="1"/>
  <c r="BY28" i="11" s="1"/>
  <c r="BO28" i="11" a="1"/>
  <c r="BO28" i="11" s="1"/>
  <c r="BZ28" i="11" a="1"/>
  <c r="BZ28" i="11" s="1"/>
  <c r="AH28" i="11" a="1"/>
  <c r="AH28" i="11" s="1"/>
  <c r="O28" i="11" a="1"/>
  <c r="O28" i="11" s="1"/>
  <c r="AJ28" i="11" a="1"/>
  <c r="AJ28" i="11" s="1"/>
  <c r="N28" i="11" a="1"/>
  <c r="N28" i="11" s="1"/>
  <c r="AQ28" i="11" a="1"/>
  <c r="AQ28" i="11" s="1"/>
  <c r="BH28" i="11" a="1"/>
  <c r="BH28" i="11" s="1"/>
  <c r="R28" i="11" a="1"/>
  <c r="R28" i="11" s="1"/>
  <c r="BC28" i="11" a="1"/>
  <c r="BC28" i="11" s="1"/>
  <c r="CE28" i="11" a="1"/>
  <c r="CE28" i="11" s="1"/>
  <c r="AD28" i="11" a="1"/>
  <c r="AD28" i="11" s="1"/>
  <c r="AU28" i="11" a="1"/>
  <c r="AU28" i="11" s="1"/>
  <c r="BQ28" i="11" a="1"/>
  <c r="BQ28" i="11" s="1"/>
  <c r="BD28" i="11" a="1"/>
  <c r="BD28" i="11" s="1"/>
  <c r="AO28" i="11" a="1"/>
  <c r="AO28" i="11" s="1"/>
  <c r="BX28" i="11" a="1"/>
  <c r="BX28" i="11" s="1"/>
  <c r="BA28" i="11" a="1"/>
  <c r="BA28" i="11" s="1"/>
  <c r="M28" i="11" a="1"/>
  <c r="M28" i="11" s="1"/>
  <c r="BV28" i="11" a="1"/>
  <c r="BV28" i="11" s="1"/>
  <c r="S28" i="11" a="1"/>
  <c r="S28" i="11" s="1"/>
  <c r="BL28" i="11" a="1"/>
  <c r="BL28" i="11" s="1"/>
  <c r="AC28" i="11" a="1"/>
  <c r="AC28" i="11" s="1"/>
  <c r="CG28" i="11" a="1"/>
  <c r="CG28" i="11" s="1"/>
  <c r="F28" i="11" a="1"/>
  <c r="F28" i="11" s="1"/>
  <c r="AN28" i="11" a="1"/>
  <c r="AN28" i="11" s="1"/>
  <c r="BK28" i="11" a="1"/>
  <c r="BK28" i="11" s="1"/>
  <c r="BR28" i="11" a="1"/>
  <c r="BR28" i="11" s="1"/>
  <c r="AT28" i="11" a="1"/>
  <c r="AT28" i="11" s="1"/>
  <c r="AZ28" i="11" a="1"/>
  <c r="AZ28" i="11" s="1"/>
  <c r="X28" i="11" a="1"/>
  <c r="X28" i="11" s="1"/>
  <c r="H28" i="11" a="1"/>
  <c r="H28" i="11" s="1"/>
  <c r="CI89" i="16"/>
  <c r="H89" i="16"/>
  <c r="CJ89" i="16" s="1"/>
  <c r="BZ89" i="16"/>
  <c r="F9" i="11" a="1"/>
  <c r="F9" i="11" s="1"/>
  <c r="BY9" i="11" a="1"/>
  <c r="BY9" i="11" s="1"/>
  <c r="CA9" i="11" a="1"/>
  <c r="CA9" i="11" s="1"/>
  <c r="AC9" i="11" a="1"/>
  <c r="AC9" i="11" s="1"/>
  <c r="BU19" i="11" a="1"/>
  <c r="BU19" i="11" s="1"/>
  <c r="BL19" i="11" a="1"/>
  <c r="BL19" i="11" s="1"/>
  <c r="CD19" i="11" a="1"/>
  <c r="CD19" i="11" s="1"/>
  <c r="T19" i="11" a="1"/>
  <c r="T19" i="11" s="1"/>
  <c r="E142" i="24"/>
  <c r="AS24" i="11" a="1"/>
  <c r="AS24" i="11" s="1"/>
  <c r="X24" i="11" a="1"/>
  <c r="X24" i="11" s="1"/>
  <c r="BO24" i="11" a="1"/>
  <c r="BO24" i="11" s="1"/>
  <c r="W24" i="11" a="1"/>
  <c r="W24" i="11" s="1"/>
  <c r="CA24" i="11" a="1"/>
  <c r="CA24" i="11" s="1"/>
  <c r="BU24" i="11" a="1"/>
  <c r="BU24" i="11" s="1"/>
  <c r="Q24" i="11" a="1"/>
  <c r="Q24" i="11" s="1"/>
  <c r="BK24" i="11" a="1"/>
  <c r="BK24" i="11" s="1"/>
  <c r="AO24" i="11" a="1"/>
  <c r="AO24" i="11" s="1"/>
  <c r="M24" i="11" a="1"/>
  <c r="M24" i="11" s="1"/>
  <c r="BS24" i="11" a="1"/>
  <c r="BS24" i="11" s="1"/>
  <c r="H24" i="11" a="1"/>
  <c r="H24" i="11" s="1"/>
  <c r="AN24" i="11" a="1"/>
  <c r="AN24" i="11" s="1"/>
  <c r="L24" i="11" a="1"/>
  <c r="L24" i="11" s="1"/>
  <c r="K24" i="11" a="1"/>
  <c r="K24" i="11" s="1"/>
  <c r="AM24" i="11" a="1"/>
  <c r="AM24" i="11" s="1"/>
  <c r="BN24" i="11" a="1"/>
  <c r="BN24" i="11" s="1"/>
  <c r="CF24" i="11" a="1"/>
  <c r="CF24" i="11" s="1"/>
  <c r="BD24" i="11" a="1"/>
  <c r="BD24" i="11" s="1"/>
  <c r="AA24" i="11" a="1"/>
  <c r="AA24" i="11" s="1"/>
  <c r="BF24" i="11" a="1"/>
  <c r="BF24" i="11" s="1"/>
  <c r="BE24" i="11" a="1"/>
  <c r="BE24" i="11" s="1"/>
  <c r="BJ24" i="11" a="1"/>
  <c r="BJ24" i="11" s="1"/>
  <c r="V24" i="11" a="1"/>
  <c r="V24" i="11" s="1"/>
  <c r="U24" i="11" a="1"/>
  <c r="U24" i="11" s="1"/>
  <c r="BI24" i="11" a="1"/>
  <c r="BI24" i="11" s="1"/>
  <c r="S24" i="11" a="1"/>
  <c r="S24" i="11" s="1"/>
  <c r="AV24" i="11" a="1"/>
  <c r="AV24" i="11" s="1"/>
  <c r="AC24" i="11" a="1"/>
  <c r="AC24" i="11" s="1"/>
  <c r="AB24" i="11" a="1"/>
  <c r="AB24" i="11" s="1"/>
  <c r="CC24" i="11" a="1"/>
  <c r="CC24" i="11" s="1"/>
  <c r="CB24" i="11" a="1"/>
  <c r="CB24" i="11" s="1"/>
  <c r="BB24" i="11" a="1"/>
  <c r="BB24" i="11" s="1"/>
  <c r="AJ24" i="11" a="1"/>
  <c r="AJ24" i="11" s="1"/>
  <c r="AR24" i="11" a="1"/>
  <c r="AR24" i="11" s="1"/>
  <c r="AH24" i="11" a="1"/>
  <c r="AH24" i="11" s="1"/>
  <c r="CD24" i="11" a="1"/>
  <c r="CD24" i="11" s="1"/>
  <c r="E24" i="11" a="1"/>
  <c r="E24" i="11" s="1"/>
  <c r="BY24" i="11" a="1"/>
  <c r="BY24" i="11" s="1"/>
  <c r="AQ24" i="11" a="1"/>
  <c r="AQ24" i="11" s="1"/>
  <c r="BT24" i="11" a="1"/>
  <c r="BT24" i="11" s="1"/>
  <c r="AL24" i="11" a="1"/>
  <c r="AL24" i="11" s="1"/>
  <c r="BG24" i="11" a="1"/>
  <c r="BG24" i="11" s="1"/>
  <c r="Y24" i="11" a="1"/>
  <c r="Y24" i="11" s="1"/>
  <c r="AW24" i="11" a="1"/>
  <c r="AW24" i="11" s="1"/>
  <c r="J24" i="11" a="1"/>
  <c r="J24" i="11" s="1"/>
  <c r="BM24" i="11" a="1"/>
  <c r="BM24" i="11" s="1"/>
  <c r="F24" i="11" a="1"/>
  <c r="F24" i="11" s="1"/>
  <c r="Z24" i="11" a="1"/>
  <c r="Z24" i="11" s="1"/>
  <c r="AU24" i="11" a="1"/>
  <c r="AU24" i="11" s="1"/>
  <c r="BR24" i="11" a="1"/>
  <c r="BR24" i="11" s="1"/>
  <c r="AD24" i="11" a="1"/>
  <c r="AD24" i="11" s="1"/>
  <c r="CE24" i="11" a="1"/>
  <c r="CE24" i="11" s="1"/>
  <c r="BH24" i="11" a="1"/>
  <c r="BH24" i="11" s="1"/>
  <c r="AX24" i="11" a="1"/>
  <c r="AX24" i="11" s="1"/>
  <c r="BQ24" i="11" a="1"/>
  <c r="BQ24" i="11" s="1"/>
  <c r="AK24" i="11" a="1"/>
  <c r="AK24" i="11" s="1"/>
  <c r="AI24" i="11" a="1"/>
  <c r="AI24" i="11" s="1"/>
  <c r="AZ24" i="11" a="1"/>
  <c r="AZ24" i="11" s="1"/>
  <c r="N24" i="11" a="1"/>
  <c r="N24" i="11" s="1"/>
  <c r="G24" i="11" a="1"/>
  <c r="G24" i="11" s="1"/>
  <c r="P24" i="11" a="1"/>
  <c r="P24" i="11" s="1"/>
  <c r="BL24" i="11" a="1"/>
  <c r="BL24" i="11" s="1"/>
  <c r="BV24" i="11" a="1"/>
  <c r="BV24" i="11" s="1"/>
  <c r="AY24" i="11" a="1"/>
  <c r="AY24" i="11" s="1"/>
  <c r="BA24" i="11" a="1"/>
  <c r="BA24" i="11" s="1"/>
  <c r="BZ24" i="11" a="1"/>
  <c r="BZ24" i="11" s="1"/>
  <c r="AT24" i="11" a="1"/>
  <c r="AT24" i="11" s="1"/>
  <c r="AG24" i="11" a="1"/>
  <c r="AG24" i="11" s="1"/>
  <c r="AP24" i="11" a="1"/>
  <c r="AP24" i="11" s="1"/>
  <c r="BC24" i="11" a="1"/>
  <c r="BC24" i="11" s="1"/>
  <c r="R24" i="11" a="1"/>
  <c r="R24" i="11" s="1"/>
  <c r="I24" i="11" a="1"/>
  <c r="I24" i="11" s="1"/>
  <c r="O24" i="11" a="1"/>
  <c r="O24" i="11" s="1"/>
  <c r="BX24" i="11" a="1"/>
  <c r="BX24" i="11" s="1"/>
  <c r="AF24" i="11" a="1"/>
  <c r="AF24" i="11" s="1"/>
  <c r="CG24" i="11" a="1"/>
  <c r="CG24" i="11" s="1"/>
  <c r="BP24" i="11" a="1"/>
  <c r="BP24" i="11" s="1"/>
  <c r="CH24" i="11" a="1"/>
  <c r="CH24" i="11" s="1"/>
  <c r="BW24" i="11" a="1"/>
  <c r="BW24" i="11" s="1"/>
  <c r="AE24" i="11" a="1"/>
  <c r="AE24" i="11" s="1"/>
  <c r="T24" i="11" a="1"/>
  <c r="T24" i="11" s="1"/>
  <c r="L89" i="16"/>
  <c r="AX9" i="11" a="1"/>
  <c r="AX9" i="11" s="1"/>
  <c r="AO9" i="11" a="1"/>
  <c r="AO9" i="11" s="1"/>
  <c r="T9" i="11" a="1"/>
  <c r="T9" i="11" s="1"/>
  <c r="J9" i="11" a="1"/>
  <c r="J9" i="11" s="1"/>
  <c r="M19" i="11" a="1"/>
  <c r="M19" i="11" s="1"/>
  <c r="O19" i="11" a="1"/>
  <c r="O19" i="11" s="1"/>
  <c r="AC19" i="11" a="1"/>
  <c r="AC19" i="11" s="1"/>
  <c r="CG19" i="11" a="1"/>
  <c r="CG19" i="11" s="1"/>
  <c r="CJ107" i="16"/>
  <c r="E114" i="24"/>
  <c r="BF20" i="11" a="1"/>
  <c r="BF20" i="11" s="1"/>
  <c r="BW20" i="11" a="1"/>
  <c r="BW20" i="11" s="1"/>
  <c r="BU20" i="11" a="1"/>
  <c r="BU20" i="11" s="1"/>
  <c r="BD20" i="11" a="1"/>
  <c r="BD20" i="11" s="1"/>
  <c r="AD20" i="11" a="1"/>
  <c r="AD20" i="11" s="1"/>
  <c r="X20" i="11" a="1"/>
  <c r="X20" i="11" s="1"/>
  <c r="T20" i="11" a="1"/>
  <c r="T20" i="11" s="1"/>
  <c r="BL20" i="11" a="1"/>
  <c r="BL20" i="11" s="1"/>
  <c r="AG20" i="11" a="1"/>
  <c r="AG20" i="11" s="1"/>
  <c r="CB20" i="11" a="1"/>
  <c r="CB20" i="11" s="1"/>
  <c r="AP20" i="11" a="1"/>
  <c r="AP20" i="11" s="1"/>
  <c r="AX20" i="11" a="1"/>
  <c r="AX20" i="11" s="1"/>
  <c r="P20" i="11" a="1"/>
  <c r="P20" i="11" s="1"/>
  <c r="BJ20" i="11" a="1"/>
  <c r="BJ20" i="11" s="1"/>
  <c r="BE20" i="11" a="1"/>
  <c r="BE20" i="11" s="1"/>
  <c r="AC20" i="11" a="1"/>
  <c r="AC20" i="11" s="1"/>
  <c r="W20" i="11" a="1"/>
  <c r="W20" i="11" s="1"/>
  <c r="CA20" i="11" a="1"/>
  <c r="CA20" i="11" s="1"/>
  <c r="M20" i="11" a="1"/>
  <c r="M20" i="11" s="1"/>
  <c r="AH20" i="11" a="1"/>
  <c r="AH20" i="11" s="1"/>
  <c r="H20" i="11" a="1"/>
  <c r="H20" i="11" s="1"/>
  <c r="BG20" i="11" a="1"/>
  <c r="BG20" i="11" s="1"/>
  <c r="CF20" i="11" a="1"/>
  <c r="CF20" i="11" s="1"/>
  <c r="K20" i="11" a="1"/>
  <c r="K20" i="11" s="1"/>
  <c r="BI20" i="11" a="1"/>
  <c r="BI20" i="11" s="1"/>
  <c r="AK20" i="11" a="1"/>
  <c r="AK20" i="11" s="1"/>
  <c r="AR20" i="11" a="1"/>
  <c r="AR20" i="11" s="1"/>
  <c r="AU20" i="11" a="1"/>
  <c r="AU20" i="11" s="1"/>
  <c r="AV20" i="11" a="1"/>
  <c r="AV20" i="11" s="1"/>
  <c r="V20" i="11" a="1"/>
  <c r="V20" i="11" s="1"/>
  <c r="CH20" i="11" a="1"/>
  <c r="CH20" i="11" s="1"/>
  <c r="BX20" i="11" a="1"/>
  <c r="BX20" i="11" s="1"/>
  <c r="AS20" i="11" a="1"/>
  <c r="AS20" i="11" s="1"/>
  <c r="CG20" i="11" a="1"/>
  <c r="CG20" i="11" s="1"/>
  <c r="BM20" i="11" a="1"/>
  <c r="BM20" i="11" s="1"/>
  <c r="BO20" i="11" a="1"/>
  <c r="BO20" i="11" s="1"/>
  <c r="AT20" i="11" a="1"/>
  <c r="AT20" i="11" s="1"/>
  <c r="AJ20" i="11" a="1"/>
  <c r="AJ20" i="11" s="1"/>
  <c r="BZ20" i="11" a="1"/>
  <c r="BZ20" i="11" s="1"/>
  <c r="BQ20" i="11" a="1"/>
  <c r="BQ20" i="11" s="1"/>
  <c r="BK20" i="11" a="1"/>
  <c r="BK20" i="11" s="1"/>
  <c r="BT20" i="11" a="1"/>
  <c r="BT20" i="11" s="1"/>
  <c r="Z20" i="11" a="1"/>
  <c r="Z20" i="11" s="1"/>
  <c r="BV20" i="11" a="1"/>
  <c r="BV20" i="11" s="1"/>
  <c r="G20" i="11" a="1"/>
  <c r="G20" i="11" s="1"/>
  <c r="AY20" i="11" a="1"/>
  <c r="AY20" i="11" s="1"/>
  <c r="BY20" i="11" a="1"/>
  <c r="BY20" i="11" s="1"/>
  <c r="AB20" i="11" a="1"/>
  <c r="AB20" i="11" s="1"/>
  <c r="E20" i="11" a="1"/>
  <c r="E20" i="11" s="1"/>
  <c r="CE20" i="11" a="1"/>
  <c r="CE20" i="11" s="1"/>
  <c r="BB20" i="11" a="1"/>
  <c r="BB20" i="11" s="1"/>
  <c r="Y20" i="11" a="1"/>
  <c r="Y20" i="11" s="1"/>
  <c r="AQ20" i="11" a="1"/>
  <c r="AQ20" i="11" s="1"/>
  <c r="AF20" i="11" a="1"/>
  <c r="AF20" i="11" s="1"/>
  <c r="BN20" i="11" a="1"/>
  <c r="BN20" i="11" s="1"/>
  <c r="U20" i="11" a="1"/>
  <c r="U20" i="11" s="1"/>
  <c r="CC20" i="11" a="1"/>
  <c r="CC20" i="11" s="1"/>
  <c r="CD20" i="11" a="1"/>
  <c r="CD20" i="11" s="1"/>
  <c r="AN20" i="11" a="1"/>
  <c r="AN20" i="11" s="1"/>
  <c r="S20" i="11" a="1"/>
  <c r="S20" i="11" s="1"/>
  <c r="J20" i="11" a="1"/>
  <c r="J20" i="11" s="1"/>
  <c r="N20" i="11" a="1"/>
  <c r="N20" i="11" s="1"/>
  <c r="BH20" i="11" a="1"/>
  <c r="BH20" i="11" s="1"/>
  <c r="I20" i="11" a="1"/>
  <c r="I20" i="11" s="1"/>
  <c r="AL20" i="11" a="1"/>
  <c r="AL20" i="11" s="1"/>
  <c r="BR20" i="11" a="1"/>
  <c r="BR20" i="11" s="1"/>
  <c r="R20" i="11" a="1"/>
  <c r="R20" i="11" s="1"/>
  <c r="AO20" i="11" a="1"/>
  <c r="AO20" i="11" s="1"/>
  <c r="BS20" i="11" a="1"/>
  <c r="BS20" i="11" s="1"/>
  <c r="AA20" i="11" a="1"/>
  <c r="AA20" i="11" s="1"/>
  <c r="AZ20" i="11" a="1"/>
  <c r="AZ20" i="11" s="1"/>
  <c r="L20" i="11" a="1"/>
  <c r="L20" i="11" s="1"/>
  <c r="F20" i="11" a="1"/>
  <c r="F20" i="11" s="1"/>
  <c r="BP20" i="11" a="1"/>
  <c r="BP20" i="11" s="1"/>
  <c r="AW20" i="11" a="1"/>
  <c r="AW20" i="11" s="1"/>
  <c r="AI20" i="11" a="1"/>
  <c r="AI20" i="11" s="1"/>
  <c r="BC20" i="11" a="1"/>
  <c r="BC20" i="11" s="1"/>
  <c r="O20" i="11" a="1"/>
  <c r="O20" i="11" s="1"/>
  <c r="AE20" i="11" a="1"/>
  <c r="AE20" i="11" s="1"/>
  <c r="Q20" i="11" a="1"/>
  <c r="Q20" i="11" s="1"/>
  <c r="BA20" i="11" a="1"/>
  <c r="BA20" i="11" s="1"/>
  <c r="AM20" i="11" a="1"/>
  <c r="AM20" i="11" s="1"/>
  <c r="CJ106" i="16"/>
  <c r="E30" i="24"/>
  <c r="BW8" i="11" a="1"/>
  <c r="BW8" i="11" s="1"/>
  <c r="AZ8" i="11" a="1"/>
  <c r="AZ8" i="11" s="1"/>
  <c r="AC8" i="11" a="1"/>
  <c r="AC8" i="11" s="1"/>
  <c r="W8" i="11" a="1"/>
  <c r="W8" i="11" s="1"/>
  <c r="S8" i="11" a="1"/>
  <c r="S8" i="11" s="1"/>
  <c r="BQ8" i="11" a="1"/>
  <c r="BQ8" i="11" s="1"/>
  <c r="AV8" i="11" a="1"/>
  <c r="AV8" i="11" s="1"/>
  <c r="BY8" i="11" a="1"/>
  <c r="BY8" i="11" s="1"/>
  <c r="BX8" i="11" a="1"/>
  <c r="BX8" i="11" s="1"/>
  <c r="E8" i="11" a="1"/>
  <c r="E8" i="11" s="1"/>
  <c r="BN8" i="11" a="1"/>
  <c r="BN8" i="11" s="1"/>
  <c r="AU8" i="11" a="1"/>
  <c r="AU8" i="11" s="1"/>
  <c r="BD8" i="11" a="1"/>
  <c r="BD8" i="11" s="1"/>
  <c r="AW8" i="11" a="1"/>
  <c r="AW8" i="11" s="1"/>
  <c r="AA8" i="11" a="1"/>
  <c r="AA8" i="11" s="1"/>
  <c r="AG8" i="11" a="1"/>
  <c r="AG8" i="11" s="1"/>
  <c r="CC8" i="11" a="1"/>
  <c r="CC8" i="11" s="1"/>
  <c r="BL8" i="11" a="1"/>
  <c r="BL8" i="11" s="1"/>
  <c r="J8" i="11" a="1"/>
  <c r="J8" i="11" s="1"/>
  <c r="BM8" i="11" a="1"/>
  <c r="BM8" i="11" s="1"/>
  <c r="O8" i="11" a="1"/>
  <c r="O8" i="11" s="1"/>
  <c r="BR8" i="11" a="1"/>
  <c r="BR8" i="11" s="1"/>
  <c r="AF8" i="11" a="1"/>
  <c r="AF8" i="11" s="1"/>
  <c r="AS8" i="11" a="1"/>
  <c r="AS8" i="11" s="1"/>
  <c r="BC8" i="11" a="1"/>
  <c r="BC8" i="11" s="1"/>
  <c r="Q8" i="11" a="1"/>
  <c r="Q8" i="11" s="1"/>
  <c r="G8" i="11" a="1"/>
  <c r="G8" i="11" s="1"/>
  <c r="AD8" i="11" a="1"/>
  <c r="AD8" i="11" s="1"/>
  <c r="AB8" i="11" a="1"/>
  <c r="AB8" i="11" s="1"/>
  <c r="AY8" i="11" a="1"/>
  <c r="AY8" i="11" s="1"/>
  <c r="CA8" i="11" a="1"/>
  <c r="CA8" i="11" s="1"/>
  <c r="H8" i="11" a="1"/>
  <c r="H8" i="11" s="1"/>
  <c r="BV8" i="11" a="1"/>
  <c r="BV8" i="11" s="1"/>
  <c r="CH8" i="11" a="1"/>
  <c r="CH8" i="11" s="1"/>
  <c r="V8" i="11" a="1"/>
  <c r="V8" i="11" s="1"/>
  <c r="BP8" i="11" a="1"/>
  <c r="BP8" i="11" s="1"/>
  <c r="AP8" i="11" a="1"/>
  <c r="AP8" i="11" s="1"/>
  <c r="BB8" i="11" a="1"/>
  <c r="BB8" i="11" s="1"/>
  <c r="AX8" i="11" a="1"/>
  <c r="AX8" i="11" s="1"/>
  <c r="CF8" i="11" a="1"/>
  <c r="CF8" i="11" s="1"/>
  <c r="BA8" i="11" a="1"/>
  <c r="BA8" i="11" s="1"/>
  <c r="AK8" i="11" a="1"/>
  <c r="AK8" i="11" s="1"/>
  <c r="CD8" i="11" a="1"/>
  <c r="CD8" i="11" s="1"/>
  <c r="BK8" i="11" a="1"/>
  <c r="BK8" i="11" s="1"/>
  <c r="T8" i="11" a="1"/>
  <c r="T8" i="11" s="1"/>
  <c r="BO8" i="11" a="1"/>
  <c r="BO8" i="11" s="1"/>
  <c r="CE8" i="11" a="1"/>
  <c r="CE8" i="11" s="1"/>
  <c r="AL8" i="11" a="1"/>
  <c r="AL8" i="11" s="1"/>
  <c r="AR8" i="11" a="1"/>
  <c r="AR8" i="11" s="1"/>
  <c r="F8" i="11" a="1"/>
  <c r="F8" i="11" s="1"/>
  <c r="U8" i="11" a="1"/>
  <c r="U8" i="11" s="1"/>
  <c r="BI8" i="11" a="1"/>
  <c r="BI8" i="11" s="1"/>
  <c r="AQ8" i="11" a="1"/>
  <c r="AQ8" i="11" s="1"/>
  <c r="Y8" i="11" a="1"/>
  <c r="Y8" i="11" s="1"/>
  <c r="BG8" i="11" a="1"/>
  <c r="BG8" i="11" s="1"/>
  <c r="CG8" i="11" a="1"/>
  <c r="CG8" i="11" s="1"/>
  <c r="L8" i="11" a="1"/>
  <c r="L8" i="11" s="1"/>
  <c r="BJ8" i="11" a="1"/>
  <c r="BJ8" i="11" s="1"/>
  <c r="CB8" i="11" a="1"/>
  <c r="CB8" i="11" s="1"/>
  <c r="AM8" i="11" a="1"/>
  <c r="AM8" i="11" s="1"/>
  <c r="K8" i="11" a="1"/>
  <c r="K8" i="11" s="1"/>
  <c r="BE8" i="11" a="1"/>
  <c r="BE8" i="11" s="1"/>
  <c r="P8" i="11" a="1"/>
  <c r="P8" i="11" s="1"/>
  <c r="BF8" i="11" a="1"/>
  <c r="BF8" i="11" s="1"/>
  <c r="AT8" i="11" a="1"/>
  <c r="AT8" i="11" s="1"/>
  <c r="AH8" i="11" a="1"/>
  <c r="AH8" i="11" s="1"/>
  <c r="X8" i="11" a="1"/>
  <c r="X8" i="11" s="1"/>
  <c r="AJ8" i="11" a="1"/>
  <c r="AJ8" i="11" s="1"/>
  <c r="M8" i="11" a="1"/>
  <c r="M8" i="11" s="1"/>
  <c r="R8" i="11" a="1"/>
  <c r="R8" i="11" s="1"/>
  <c r="BZ8" i="11" a="1"/>
  <c r="BZ8" i="11" s="1"/>
  <c r="BH8" i="11" a="1"/>
  <c r="BH8" i="11" s="1"/>
  <c r="AI8" i="11" a="1"/>
  <c r="AI8" i="11" s="1"/>
  <c r="BU8" i="11" a="1"/>
  <c r="BU8" i="11" s="1"/>
  <c r="Z8" i="11" a="1"/>
  <c r="Z8" i="11" s="1"/>
  <c r="I8" i="11" a="1"/>
  <c r="I8" i="11" s="1"/>
  <c r="N8" i="11" a="1"/>
  <c r="N8" i="11" s="1"/>
  <c r="AN8" i="11" a="1"/>
  <c r="AN8" i="11" s="1"/>
  <c r="BT8" i="11" a="1"/>
  <c r="BT8" i="11" s="1"/>
  <c r="AE8" i="11" a="1"/>
  <c r="AE8" i="11" s="1"/>
  <c r="BS8" i="11" a="1"/>
  <c r="BS8" i="11" s="1"/>
  <c r="AO8" i="11" a="1"/>
  <c r="AO8" i="11" s="1"/>
  <c r="E44" i="24"/>
  <c r="CH10" i="11" a="1"/>
  <c r="CH10" i="11" s="1"/>
  <c r="AZ10" i="11" a="1"/>
  <c r="AZ10" i="11" s="1"/>
  <c r="N10" i="11" a="1"/>
  <c r="N10" i="11" s="1"/>
  <c r="BB10" i="11" a="1"/>
  <c r="BB10" i="11" s="1"/>
  <c r="AH10" i="11" a="1"/>
  <c r="AH10" i="11" s="1"/>
  <c r="BZ10" i="11" a="1"/>
  <c r="BZ10" i="11" s="1"/>
  <c r="J10" i="11" a="1"/>
  <c r="J10" i="11" s="1"/>
  <c r="AX10" i="11" a="1"/>
  <c r="AX10" i="11" s="1"/>
  <c r="BY10" i="11" a="1"/>
  <c r="BY10" i="11" s="1"/>
  <c r="BI10" i="11" a="1"/>
  <c r="BI10" i="11" s="1"/>
  <c r="AG10" i="11" a="1"/>
  <c r="AG10" i="11" s="1"/>
  <c r="E10" i="11" a="1"/>
  <c r="E10" i="11" s="1"/>
  <c r="BT10" i="11" a="1"/>
  <c r="BT10" i="11" s="1"/>
  <c r="BG10" i="11" a="1"/>
  <c r="BG10" i="11" s="1"/>
  <c r="BE10" i="11" a="1"/>
  <c r="BE10" i="11" s="1"/>
  <c r="AW10" i="11" a="1"/>
  <c r="AW10" i="11" s="1"/>
  <c r="AF10" i="11" a="1"/>
  <c r="AF10" i="11" s="1"/>
  <c r="AE10" i="11" a="1"/>
  <c r="AE10" i="11" s="1"/>
  <c r="CA10" i="11" a="1"/>
  <c r="CA10" i="11" s="1"/>
  <c r="H10" i="11" a="1"/>
  <c r="H10" i="11" s="1"/>
  <c r="AA10" i="11" a="1"/>
  <c r="AA10" i="11" s="1"/>
  <c r="P10" i="11" a="1"/>
  <c r="P10" i="11" s="1"/>
  <c r="BV10" i="11" a="1"/>
  <c r="BV10" i="11" s="1"/>
  <c r="BN10" i="11" a="1"/>
  <c r="BN10" i="11" s="1"/>
  <c r="BD10" i="11" a="1"/>
  <c r="BD10" i="11" s="1"/>
  <c r="BO10" i="11" a="1"/>
  <c r="BO10" i="11" s="1"/>
  <c r="AK10" i="11" a="1"/>
  <c r="AK10" i="11" s="1"/>
  <c r="BR10" i="11" a="1"/>
  <c r="BR10" i="11" s="1"/>
  <c r="AU10" i="11" a="1"/>
  <c r="AU10" i="11" s="1"/>
  <c r="CD10" i="11" a="1"/>
  <c r="CD10" i="11" s="1"/>
  <c r="CC10" i="11" a="1"/>
  <c r="CC10" i="11" s="1"/>
  <c r="F10" i="11" a="1"/>
  <c r="F10" i="11" s="1"/>
  <c r="BF10" i="11" a="1"/>
  <c r="BF10" i="11" s="1"/>
  <c r="AQ10" i="11" a="1"/>
  <c r="AQ10" i="11" s="1"/>
  <c r="AI10" i="11" a="1"/>
  <c r="AI10" i="11" s="1"/>
  <c r="T10" i="11" a="1"/>
  <c r="T10" i="11" s="1"/>
  <c r="R10" i="11" a="1"/>
  <c r="R10" i="11" s="1"/>
  <c r="BA10" i="11" a="1"/>
  <c r="BA10" i="11" s="1"/>
  <c r="G10" i="11" a="1"/>
  <c r="G10" i="11" s="1"/>
  <c r="AD10" i="11" a="1"/>
  <c r="AD10" i="11" s="1"/>
  <c r="AJ10" i="11" a="1"/>
  <c r="AJ10" i="11" s="1"/>
  <c r="BW10" i="11" a="1"/>
  <c r="BW10" i="11" s="1"/>
  <c r="AM10" i="11" a="1"/>
  <c r="AM10" i="11" s="1"/>
  <c r="L10" i="11" a="1"/>
  <c r="L10" i="11" s="1"/>
  <c r="AV10" i="11" a="1"/>
  <c r="AV10" i="11" s="1"/>
  <c r="U10" i="11" a="1"/>
  <c r="U10" i="11" s="1"/>
  <c r="BX10" i="11" a="1"/>
  <c r="BX10" i="11" s="1"/>
  <c r="BS10" i="11" a="1"/>
  <c r="BS10" i="11" s="1"/>
  <c r="BM10" i="11" a="1"/>
  <c r="BM10" i="11" s="1"/>
  <c r="CF10" i="11" a="1"/>
  <c r="CF10" i="11" s="1"/>
  <c r="AT10" i="11" a="1"/>
  <c r="AT10" i="11" s="1"/>
  <c r="BU10" i="11" a="1"/>
  <c r="BU10" i="11" s="1"/>
  <c r="I10" i="11" a="1"/>
  <c r="I10" i="11" s="1"/>
  <c r="BJ10" i="11" a="1"/>
  <c r="BJ10" i="11" s="1"/>
  <c r="CG10" i="11" a="1"/>
  <c r="CG10" i="11" s="1"/>
  <c r="BK10" i="11" a="1"/>
  <c r="BK10" i="11" s="1"/>
  <c r="AY10" i="11" a="1"/>
  <c r="AY10" i="11" s="1"/>
  <c r="BQ10" i="11" a="1"/>
  <c r="BQ10" i="11" s="1"/>
  <c r="AS10" i="11" a="1"/>
  <c r="AS10" i="11" s="1"/>
  <c r="AN10" i="11" a="1"/>
  <c r="AN10" i="11" s="1"/>
  <c r="BP10" i="11" a="1"/>
  <c r="BP10" i="11" s="1"/>
  <c r="AL10" i="11" a="1"/>
  <c r="AL10" i="11" s="1"/>
  <c r="S10" i="11" a="1"/>
  <c r="S10" i="11" s="1"/>
  <c r="AP10" i="11" a="1"/>
  <c r="AP10" i="11" s="1"/>
  <c r="BL10" i="11" a="1"/>
  <c r="BL10" i="11" s="1"/>
  <c r="Q10" i="11" a="1"/>
  <c r="Q10" i="11" s="1"/>
  <c r="AB10" i="11" a="1"/>
  <c r="AB10" i="11" s="1"/>
  <c r="Z10" i="11" a="1"/>
  <c r="Z10" i="11" s="1"/>
  <c r="M10" i="11" a="1"/>
  <c r="M10" i="11" s="1"/>
  <c r="AC10" i="11" a="1"/>
  <c r="AC10" i="11" s="1"/>
  <c r="CE10" i="11" a="1"/>
  <c r="CE10" i="11" s="1"/>
  <c r="AO10" i="11" a="1"/>
  <c r="AO10" i="11" s="1"/>
  <c r="X10" i="11" a="1"/>
  <c r="X10" i="11" s="1"/>
  <c r="CB10" i="11" a="1"/>
  <c r="CB10" i="11" s="1"/>
  <c r="O10" i="11" a="1"/>
  <c r="O10" i="11" s="1"/>
  <c r="K10" i="11" a="1"/>
  <c r="K10" i="11" s="1"/>
  <c r="W10" i="11" a="1"/>
  <c r="W10" i="11" s="1"/>
  <c r="BH10" i="11" a="1"/>
  <c r="BH10" i="11" s="1"/>
  <c r="AR10" i="11" a="1"/>
  <c r="AR10" i="11" s="1"/>
  <c r="BC10" i="11" a="1"/>
  <c r="BC10" i="11" s="1"/>
  <c r="Y10" i="11" a="1"/>
  <c r="Y10" i="11" s="1"/>
  <c r="V10" i="11" a="1"/>
  <c r="V10" i="11" s="1"/>
  <c r="BC9" i="11" a="1"/>
  <c r="BC9" i="11" s="1"/>
  <c r="BK9" i="11" a="1"/>
  <c r="BK9" i="11" s="1"/>
  <c r="R9" i="11" a="1"/>
  <c r="R9" i="11" s="1"/>
  <c r="I19" i="11" a="1"/>
  <c r="I19" i="11" s="1"/>
  <c r="BY19" i="11" a="1"/>
  <c r="BY19" i="11" s="1"/>
  <c r="Y19" i="11" a="1"/>
  <c r="Y19" i="11" s="1"/>
  <c r="S19" i="11" a="1"/>
  <c r="S19" i="11" s="1"/>
  <c r="CJ86" i="16"/>
  <c r="U40" i="14" a="1"/>
  <c r="U40" i="14" s="1"/>
  <c r="AY9" i="11" a="1"/>
  <c r="AY9" i="11" s="1"/>
  <c r="U9" i="11" a="1"/>
  <c r="U9" i="11" s="1"/>
  <c r="CE9" i="11" a="1"/>
  <c r="CE9" i="11" s="1"/>
  <c r="CA19" i="11" a="1"/>
  <c r="CA19" i="11" s="1"/>
  <c r="AQ19" i="11" a="1"/>
  <c r="AQ19" i="11" s="1"/>
  <c r="BN19" i="11" a="1"/>
  <c r="BN19" i="11" s="1"/>
  <c r="BI19" i="11" a="1"/>
  <c r="BI19" i="11" s="1"/>
  <c r="CG56" i="14" a="1"/>
  <c r="CG56" i="14" s="1"/>
  <c r="M9" i="11" a="1"/>
  <c r="M9" i="11" s="1"/>
  <c r="BT9" i="11" a="1"/>
  <c r="BT9" i="11" s="1"/>
  <c r="X9" i="11" a="1"/>
  <c r="X9" i="11" s="1"/>
  <c r="AA19" i="11" a="1"/>
  <c r="AA19" i="11" s="1"/>
  <c r="J19" i="11" a="1"/>
  <c r="J19" i="11" s="1"/>
  <c r="E19" i="11" a="1"/>
  <c r="E19" i="11" s="1"/>
  <c r="BW19" i="11" a="1"/>
  <c r="BW19" i="11" s="1"/>
  <c r="AD37" i="14" a="1"/>
  <c r="AD37" i="14" s="1"/>
  <c r="B59" i="14" s="1" a="1"/>
  <c r="B59" i="14" s="1"/>
  <c r="C59" i="14" s="1"/>
  <c r="AP9" i="11" a="1"/>
  <c r="AP9" i="11" s="1"/>
  <c r="BG9" i="11" a="1"/>
  <c r="BG9" i="11" s="1"/>
  <c r="CH9" i="11" a="1"/>
  <c r="CH9" i="11" s="1"/>
  <c r="BU9" i="11" a="1"/>
  <c r="BU9" i="11" s="1"/>
  <c r="U19" i="11" a="1"/>
  <c r="U19" i="11" s="1"/>
  <c r="K19" i="11" a="1"/>
  <c r="K19" i="11" s="1"/>
  <c r="F19" i="11" a="1"/>
  <c r="F19" i="11" s="1"/>
  <c r="CJ104" i="16"/>
  <c r="Q4" i="11" a="1"/>
  <c r="Q4" i="11" s="1"/>
  <c r="AI4" i="11" a="1"/>
  <c r="AI4" i="11" s="1"/>
  <c r="N4" i="11" a="1"/>
  <c r="N4" i="11" s="1"/>
  <c r="BS4" i="11" a="1"/>
  <c r="BS4" i="11" s="1"/>
  <c r="BN4" i="11" a="1"/>
  <c r="BN4" i="11" s="1"/>
  <c r="BW4" i="11" a="1"/>
  <c r="BW4" i="11" s="1"/>
  <c r="AD4" i="11" a="1"/>
  <c r="AD4" i="11" s="1"/>
  <c r="AZ4" i="11" a="1"/>
  <c r="AZ4" i="11" s="1"/>
  <c r="BM4" i="11" a="1"/>
  <c r="BM4" i="11" s="1"/>
  <c r="AC4" i="11" a="1"/>
  <c r="AC4" i="11" s="1"/>
  <c r="I4" i="11" a="1"/>
  <c r="I4" i="11" s="1"/>
  <c r="F4" i="11" a="1"/>
  <c r="F4" i="11" s="1"/>
  <c r="CE4" i="11" a="1"/>
  <c r="CE4" i="11" s="1"/>
  <c r="BO4" i="11" a="1"/>
  <c r="BO4" i="11" s="1"/>
  <c r="CG4" i="11" a="1"/>
  <c r="CG4" i="11" s="1"/>
  <c r="BX4" i="11" a="1"/>
  <c r="BX4" i="11" s="1"/>
  <c r="AY4" i="11" a="1"/>
  <c r="AY4" i="11" s="1"/>
  <c r="J4" i="11" a="1"/>
  <c r="J4" i="11" s="1"/>
  <c r="AV4" i="11" a="1"/>
  <c r="AV4" i="11" s="1"/>
  <c r="T4" i="11" a="1"/>
  <c r="T4" i="11" s="1"/>
  <c r="BE4" i="11" a="1"/>
  <c r="BE4" i="11" s="1"/>
  <c r="CB4" i="11" a="1"/>
  <c r="CB4" i="11" s="1"/>
  <c r="U4" i="11" a="1"/>
  <c r="U4" i="11" s="1"/>
  <c r="BQ4" i="11" a="1"/>
  <c r="BQ4" i="11" s="1"/>
  <c r="CF4" i="11" a="1"/>
  <c r="CF4" i="11" s="1"/>
  <c r="AJ4" i="11" a="1"/>
  <c r="AJ4" i="11" s="1"/>
  <c r="W4" i="11" a="1"/>
  <c r="W4" i="11" s="1"/>
  <c r="K4" i="11" a="1"/>
  <c r="K4" i="11" s="1"/>
  <c r="Y4" i="11" a="1"/>
  <c r="Y4" i="11" s="1"/>
  <c r="BC4" i="11" a="1"/>
  <c r="BC4" i="11" s="1"/>
  <c r="CD4" i="11" a="1"/>
  <c r="CD4" i="11" s="1"/>
  <c r="CC4" i="11" a="1"/>
  <c r="CC4" i="11" s="1"/>
  <c r="AT4" i="11" a="1"/>
  <c r="AT4" i="11" s="1"/>
  <c r="BY4" i="11" a="1"/>
  <c r="BY4" i="11" s="1"/>
  <c r="BD4" i="11" a="1"/>
  <c r="BD4" i="11" s="1"/>
  <c r="BK4" i="11" a="1"/>
  <c r="BK4" i="11" s="1"/>
  <c r="BF4" i="11" a="1"/>
  <c r="BF4" i="11" s="1"/>
  <c r="AU4" i="11" a="1"/>
  <c r="AU4" i="11" s="1"/>
  <c r="S4" i="11" a="1"/>
  <c r="S4" i="11" s="1"/>
  <c r="AN4" i="11" a="1"/>
  <c r="AN4" i="11" s="1"/>
  <c r="BH4" i="11" a="1"/>
  <c r="BH4" i="11" s="1"/>
  <c r="AA4" i="11" a="1"/>
  <c r="AA4" i="11" s="1"/>
  <c r="CH4" i="11" a="1"/>
  <c r="CH4" i="11" s="1"/>
  <c r="AB4" i="11" a="1"/>
  <c r="AB4" i="11" s="1"/>
  <c r="V4" i="11" a="1"/>
  <c r="V4" i="11" s="1"/>
  <c r="AW4" i="11" a="1"/>
  <c r="AW4" i="11" s="1"/>
  <c r="AS4" i="11" a="1"/>
  <c r="AS4" i="11" s="1"/>
  <c r="E4" i="11" a="1"/>
  <c r="E4" i="11" s="1"/>
  <c r="BA4" i="11" a="1"/>
  <c r="BA4" i="11" s="1"/>
  <c r="AP4" i="11" a="1"/>
  <c r="AP4" i="11" s="1"/>
  <c r="O4" i="11" a="1"/>
  <c r="O4" i="11" s="1"/>
  <c r="L4" i="11" a="1"/>
  <c r="L4" i="11" s="1"/>
  <c r="AX4" i="11" a="1"/>
  <c r="AX4" i="11" s="1"/>
  <c r="CA4" i="11" a="1"/>
  <c r="CA4" i="11" s="1"/>
  <c r="AR4" i="11" a="1"/>
  <c r="AR4" i="11" s="1"/>
  <c r="AF4" i="11" a="1"/>
  <c r="AF4" i="11" s="1"/>
  <c r="BR4" i="11" a="1"/>
  <c r="BR4" i="11" s="1"/>
  <c r="G4" i="11" a="1"/>
  <c r="G4" i="11" s="1"/>
  <c r="P4" i="11" a="1"/>
  <c r="P4" i="11" s="1"/>
  <c r="BV4" i="11" a="1"/>
  <c r="BV4" i="11" s="1"/>
  <c r="AL4" i="11" a="1"/>
  <c r="AL4" i="11" s="1"/>
  <c r="BZ4" i="11" a="1"/>
  <c r="BZ4" i="11" s="1"/>
  <c r="M4" i="11" a="1"/>
  <c r="M4" i="11" s="1"/>
  <c r="BB4" i="11" a="1"/>
  <c r="BB4" i="11" s="1"/>
  <c r="BU4" i="11" a="1"/>
  <c r="BU4" i="11" s="1"/>
  <c r="AE4" i="11" a="1"/>
  <c r="AE4" i="11" s="1"/>
  <c r="AQ4" i="11" a="1"/>
  <c r="AQ4" i="11" s="1"/>
  <c r="BT4" i="11" a="1"/>
  <c r="BT4" i="11" s="1"/>
  <c r="Z4" i="11" a="1"/>
  <c r="Z4" i="11" s="1"/>
  <c r="H4" i="11" a="1"/>
  <c r="H4" i="11" s="1"/>
  <c r="X4" i="11" a="1"/>
  <c r="X4" i="11" s="1"/>
  <c r="BG4" i="11" a="1"/>
  <c r="BG4" i="11" s="1"/>
  <c r="AG4" i="11" a="1"/>
  <c r="AG4" i="11" s="1"/>
  <c r="R4" i="11" a="1"/>
  <c r="R4" i="11" s="1"/>
  <c r="BP4" i="11" a="1"/>
  <c r="BP4" i="11" s="1"/>
  <c r="AM4" i="11" a="1"/>
  <c r="AM4" i="11" s="1"/>
  <c r="BL4" i="11" a="1"/>
  <c r="BL4" i="11" s="1"/>
  <c r="AO4" i="11" a="1"/>
  <c r="AO4" i="11" s="1"/>
  <c r="AH4" i="11" a="1"/>
  <c r="AH4" i="11" s="1"/>
  <c r="AK4" i="11" a="1"/>
  <c r="AK4" i="11" s="1"/>
  <c r="BJ4" i="11" a="1"/>
  <c r="BJ4" i="11" s="1"/>
  <c r="BI4" i="11" a="1"/>
  <c r="BI4" i="11" s="1"/>
  <c r="BC12" i="11" a="1"/>
  <c r="BC12" i="11" s="1"/>
  <c r="M12" i="11" a="1"/>
  <c r="M12" i="11" s="1"/>
  <c r="CD12" i="11" a="1"/>
  <c r="CD12" i="11" s="1"/>
  <c r="BA12" i="11" a="1"/>
  <c r="BA12" i="11" s="1"/>
  <c r="CH26" i="11" a="1"/>
  <c r="CH26" i="11" s="1"/>
  <c r="BP26" i="11" a="1"/>
  <c r="BP26" i="11" s="1"/>
  <c r="CB26" i="11" a="1"/>
  <c r="CB26" i="11" s="1"/>
  <c r="AA12" i="11" a="1"/>
  <c r="AA12" i="11" s="1"/>
  <c r="U12" i="11" a="1"/>
  <c r="U12" i="11" s="1"/>
  <c r="CF12" i="11" a="1"/>
  <c r="CF12" i="11" s="1"/>
  <c r="AF12" i="11" a="1"/>
  <c r="AF12" i="11" s="1"/>
  <c r="BE26" i="11" a="1"/>
  <c r="BE26" i="11" s="1"/>
  <c r="AK26" i="11" a="1"/>
  <c r="AK26" i="11" s="1"/>
  <c r="AM26" i="11" a="1"/>
  <c r="AM26" i="11" s="1"/>
  <c r="AN12" i="11" a="1"/>
  <c r="AN12" i="11" s="1"/>
  <c r="I12" i="11" a="1"/>
  <c r="I12" i="11" s="1"/>
  <c r="BT12" i="11" a="1"/>
  <c r="BT12" i="11" s="1"/>
  <c r="BN12" i="11" a="1"/>
  <c r="BN12" i="11" s="1"/>
  <c r="AH26" i="11" a="1"/>
  <c r="AH26" i="11" s="1"/>
  <c r="O26" i="11" a="1"/>
  <c r="O26" i="11" s="1"/>
  <c r="BQ26" i="11" a="1"/>
  <c r="BQ26" i="11" s="1"/>
  <c r="BW12" i="11" a="1"/>
  <c r="BW12" i="11" s="1"/>
  <c r="H12" i="11" a="1"/>
  <c r="H12" i="11" s="1"/>
  <c r="AV12" i="11" a="1"/>
  <c r="AV12" i="11" s="1"/>
  <c r="AZ12" i="11" a="1"/>
  <c r="AZ12" i="11" s="1"/>
  <c r="AD26" i="11" a="1"/>
  <c r="AD26" i="11" s="1"/>
  <c r="N26" i="11" a="1"/>
  <c r="N26" i="11" s="1"/>
  <c r="P26" i="11" a="1"/>
  <c r="P26" i="11" s="1"/>
  <c r="AM12" i="11" a="1"/>
  <c r="AM12" i="11" s="1"/>
  <c r="AL12" i="11" a="1"/>
  <c r="AL12" i="11" s="1"/>
  <c r="AW12" i="11" a="1"/>
  <c r="AW12" i="11" s="1"/>
  <c r="BG12" i="11" a="1"/>
  <c r="BG12" i="11" s="1"/>
  <c r="CE26" i="11" a="1"/>
  <c r="CE26" i="11" s="1"/>
  <c r="AS26" i="11" a="1"/>
  <c r="AS26" i="11" s="1"/>
  <c r="AL26" i="11" a="1"/>
  <c r="AL26" i="11" s="1"/>
  <c r="BR12" i="11" a="1"/>
  <c r="BR12" i="11" s="1"/>
  <c r="O12" i="11" a="1"/>
  <c r="O12" i="11" s="1"/>
  <c r="AE12" i="11" a="1"/>
  <c r="AE12" i="11" s="1"/>
  <c r="AO12" i="11" a="1"/>
  <c r="AO12" i="11" s="1"/>
  <c r="AF26" i="11" a="1"/>
  <c r="AF26" i="11" s="1"/>
  <c r="T26" i="11" a="1"/>
  <c r="T26" i="11" s="1"/>
  <c r="AA26" i="11" a="1"/>
  <c r="AA26" i="11" s="1"/>
  <c r="BQ12" i="11" a="1"/>
  <c r="BQ12" i="11" s="1"/>
  <c r="BO12" i="11" a="1"/>
  <c r="BO12" i="11" s="1"/>
  <c r="AI12" i="11" a="1"/>
  <c r="AI12" i="11" s="1"/>
  <c r="AB12" i="11" a="1"/>
  <c r="AB12" i="11" s="1"/>
  <c r="BO26" i="11" a="1"/>
  <c r="BO26" i="11" s="1"/>
  <c r="CD26" i="11" a="1"/>
  <c r="CD26" i="11" s="1"/>
  <c r="BG26" i="11" a="1"/>
  <c r="BG26" i="11" s="1"/>
  <c r="AU26" i="11" a="1"/>
  <c r="AU26" i="11" s="1"/>
  <c r="AJ12" i="11" a="1"/>
  <c r="AJ12" i="11" s="1"/>
  <c r="AS12" i="11" a="1"/>
  <c r="AS12" i="11" s="1"/>
  <c r="Z12" i="11" a="1"/>
  <c r="Z12" i="11" s="1"/>
  <c r="X12" i="11" a="1"/>
  <c r="X12" i="11" s="1"/>
  <c r="CA26" i="11" a="1"/>
  <c r="CA26" i="11" s="1"/>
  <c r="AE26" i="11" a="1"/>
  <c r="AE26" i="11" s="1"/>
  <c r="V26" i="11" a="1"/>
  <c r="V26" i="11" s="1"/>
  <c r="J26" i="11" a="1"/>
  <c r="J26" i="11" s="1"/>
  <c r="S12" i="11" a="1"/>
  <c r="S12" i="11" s="1"/>
  <c r="W12" i="11" a="1"/>
  <c r="W12" i="11" s="1"/>
  <c r="BM12" i="11" a="1"/>
  <c r="BM12" i="11" s="1"/>
  <c r="CG12" i="11" a="1"/>
  <c r="CG12" i="11" s="1"/>
  <c r="AI26" i="11" a="1"/>
  <c r="AI26" i="11" s="1"/>
  <c r="BY26" i="11" a="1"/>
  <c r="BY26" i="11" s="1"/>
  <c r="CF26" i="11" a="1"/>
  <c r="CF26" i="11" s="1"/>
  <c r="F26" i="11" a="1"/>
  <c r="F26" i="11" s="1"/>
  <c r="BJ12" i="11" a="1"/>
  <c r="BJ12" i="11" s="1"/>
  <c r="AQ12" i="11" a="1"/>
  <c r="AQ12" i="11" s="1"/>
  <c r="AK12" i="11" a="1"/>
  <c r="AK12" i="11" s="1"/>
  <c r="AX12" i="11" a="1"/>
  <c r="AX12" i="11" s="1"/>
  <c r="M26" i="11" a="1"/>
  <c r="M26" i="11" s="1"/>
  <c r="BH26" i="11" a="1"/>
  <c r="BH26" i="11" s="1"/>
  <c r="AV26" i="11" a="1"/>
  <c r="AV26" i="11" s="1"/>
  <c r="BC26" i="11" a="1"/>
  <c r="BC26" i="11" s="1"/>
  <c r="R12" i="11" a="1"/>
  <c r="R12" i="11" s="1"/>
  <c r="BF12" i="11" a="1"/>
  <c r="BF12" i="11" s="1"/>
  <c r="F12" i="11" a="1"/>
  <c r="F12" i="11" s="1"/>
  <c r="BX12" i="11" a="1"/>
  <c r="BX12" i="11" s="1"/>
  <c r="BX26" i="11" a="1"/>
  <c r="BX26" i="11" s="1"/>
  <c r="BK26" i="11" a="1"/>
  <c r="BK26" i="11" s="1"/>
  <c r="CC26" i="11" a="1"/>
  <c r="CC26" i="11" s="1"/>
  <c r="BJ26" i="11" a="1"/>
  <c r="BJ26" i="11" s="1"/>
  <c r="Q12" i="11" a="1"/>
  <c r="Q12" i="11" s="1"/>
  <c r="BL12" i="11" a="1"/>
  <c r="BL12" i="11" s="1"/>
  <c r="AD12" i="11" a="1"/>
  <c r="AD12" i="11" s="1"/>
  <c r="AH12" i="11" a="1"/>
  <c r="AH12" i="11" s="1"/>
  <c r="AQ26" i="11" a="1"/>
  <c r="AQ26" i="11" s="1"/>
  <c r="AX26" i="11" a="1"/>
  <c r="AX26" i="11" s="1"/>
  <c r="BD26" i="11" a="1"/>
  <c r="BD26" i="11" s="1"/>
  <c r="BV26" i="11" a="1"/>
  <c r="BV26" i="11" s="1"/>
  <c r="G12" i="11" a="1"/>
  <c r="G12" i="11" s="1"/>
  <c r="T12" i="11" a="1"/>
  <c r="T12" i="11" s="1"/>
  <c r="CE12" i="11" a="1"/>
  <c r="CE12" i="11" s="1"/>
  <c r="E12" i="11" a="1"/>
  <c r="E12" i="11" s="1"/>
  <c r="BW26" i="11" a="1"/>
  <c r="BW26" i="11" s="1"/>
  <c r="BA26" i="11" a="1"/>
  <c r="BA26" i="11" s="1"/>
  <c r="AC26" i="11" a="1"/>
  <c r="AC26" i="11" s="1"/>
  <c r="R26" i="11" a="1"/>
  <c r="R26" i="11" s="1"/>
  <c r="CA12" i="11" a="1"/>
  <c r="CA12" i="11" s="1"/>
  <c r="J12" i="11" a="1"/>
  <c r="J12" i="11" s="1"/>
  <c r="BI12" i="11" a="1"/>
  <c r="BI12" i="11" s="1"/>
  <c r="AP26" i="11" a="1"/>
  <c r="AP26" i="11" s="1"/>
  <c r="W26" i="11" a="1"/>
  <c r="W26" i="11" s="1"/>
  <c r="BZ26" i="11" a="1"/>
  <c r="BZ26" i="11" s="1"/>
  <c r="AB26" i="11" a="1"/>
  <c r="AB26" i="11" s="1"/>
  <c r="AP12" i="11" a="1"/>
  <c r="AP12" i="11" s="1"/>
  <c r="CH12" i="11" a="1"/>
  <c r="CH12" i="11" s="1"/>
  <c r="BS12" i="11" a="1"/>
  <c r="BS12" i="11" s="1"/>
  <c r="L26" i="11" a="1"/>
  <c r="L26" i="11" s="1"/>
  <c r="G26" i="11" a="1"/>
  <c r="G26" i="11" s="1"/>
  <c r="BM26" i="11" a="1"/>
  <c r="BM26" i="11" s="1"/>
  <c r="K26" i="11" a="1"/>
  <c r="K26" i="11" s="1"/>
  <c r="BP12" i="11" a="1"/>
  <c r="BP12" i="11" s="1"/>
  <c r="V12" i="11" a="1"/>
  <c r="V12" i="11" s="1"/>
  <c r="BZ12" i="11" a="1"/>
  <c r="BZ12" i="11" s="1"/>
  <c r="BN26" i="11" a="1"/>
  <c r="BN26" i="11" s="1"/>
  <c r="BL26" i="11" a="1"/>
  <c r="BL26" i="11" s="1"/>
  <c r="BB26" i="11" a="1"/>
  <c r="BB26" i="11" s="1"/>
  <c r="E26" i="11" a="1"/>
  <c r="E26" i="11" s="1"/>
  <c r="AU12" i="11" a="1"/>
  <c r="AU12" i="11" s="1"/>
  <c r="AY12" i="11" a="1"/>
  <c r="AY12" i="11" s="1"/>
  <c r="BD12" i="11" a="1"/>
  <c r="BD12" i="11" s="1"/>
  <c r="BS26" i="11" a="1"/>
  <c r="BS26" i="11" s="1"/>
  <c r="BF26" i="11" a="1"/>
  <c r="BF26" i="11" s="1"/>
  <c r="AZ26" i="11" a="1"/>
  <c r="AZ26" i="11" s="1"/>
  <c r="X26" i="11" a="1"/>
  <c r="X26" i="11" s="1"/>
  <c r="BB12" i="11" a="1"/>
  <c r="BB12" i="11" s="1"/>
  <c r="BK12" i="11" a="1"/>
  <c r="BK12" i="11" s="1"/>
  <c r="BE12" i="11" a="1"/>
  <c r="BE12" i="11" s="1"/>
  <c r="BV12" i="11" a="1"/>
  <c r="BV12" i="11" s="1"/>
  <c r="I26" i="11" a="1"/>
  <c r="I26" i="11" s="1"/>
  <c r="BT26" i="11" a="1"/>
  <c r="BT26" i="11" s="1"/>
  <c r="AG26" i="11" a="1"/>
  <c r="AG26" i="11" s="1"/>
  <c r="Q26" i="11" a="1"/>
  <c r="Q26" i="11" s="1"/>
  <c r="P12" i="11" a="1"/>
  <c r="P12" i="11" s="1"/>
  <c r="H26" i="11" a="1"/>
  <c r="H26" i="11" s="1"/>
  <c r="AT12" i="11" a="1"/>
  <c r="AT12" i="11" s="1"/>
  <c r="AO26" i="11" a="1"/>
  <c r="AO26" i="11" s="1"/>
  <c r="CG26" i="11" a="1"/>
  <c r="CG26" i="11" s="1"/>
  <c r="L12" i="11" a="1"/>
  <c r="L12" i="11" s="1"/>
  <c r="BR26" i="11" a="1"/>
  <c r="BR26" i="11" s="1"/>
  <c r="AG12" i="11" a="1"/>
  <c r="AG12" i="11" s="1"/>
  <c r="AN26" i="11" a="1"/>
  <c r="AN26" i="11" s="1"/>
  <c r="AC12" i="11" a="1"/>
  <c r="AC12" i="11" s="1"/>
  <c r="U26" i="11" a="1"/>
  <c r="U26" i="11" s="1"/>
  <c r="S26" i="11" a="1"/>
  <c r="S26" i="11" s="1"/>
  <c r="AR12" i="11" a="1"/>
  <c r="AR12" i="11" s="1"/>
  <c r="BU26" i="11" a="1"/>
  <c r="BU26" i="11" s="1"/>
  <c r="K12" i="11" a="1"/>
  <c r="K12" i="11" s="1"/>
  <c r="AJ26" i="11" a="1"/>
  <c r="AJ26" i="11" s="1"/>
  <c r="BH12" i="11" a="1"/>
  <c r="BH12" i="11" s="1"/>
  <c r="Y26" i="11" a="1"/>
  <c r="Y26" i="11" s="1"/>
  <c r="N12" i="11" a="1"/>
  <c r="N12" i="11" s="1"/>
  <c r="Z26" i="11" a="1"/>
  <c r="Z26" i="11" s="1"/>
  <c r="BU12" i="11" a="1"/>
  <c r="BU12" i="11" s="1"/>
  <c r="BY12" i="11" a="1"/>
  <c r="BY12" i="11" s="1"/>
  <c r="BI26" i="11" a="1"/>
  <c r="BI26" i="11" s="1"/>
  <c r="AT26" i="11" a="1"/>
  <c r="AT26" i="11" s="1"/>
  <c r="AR26" i="11" a="1"/>
  <c r="AR26" i="11" s="1"/>
  <c r="AY26" i="11" a="1"/>
  <c r="AY26" i="11" s="1"/>
  <c r="AW26" i="11" a="1"/>
  <c r="AW26" i="11" s="1"/>
  <c r="CB12" i="11" a="1"/>
  <c r="CB12" i="11" s="1"/>
  <c r="CC12" i="11" a="1"/>
  <c r="CC12" i="11" s="1"/>
  <c r="Y12" i="11" a="1"/>
  <c r="Y12" i="11" s="1"/>
  <c r="BO27" i="11" a="1"/>
  <c r="BO27" i="11" s="1"/>
  <c r="AB27" i="11" a="1"/>
  <c r="AB27" i="11" s="1"/>
  <c r="BV27" i="11" a="1"/>
  <c r="BV27" i="11" s="1"/>
  <c r="AG27" i="11" a="1"/>
  <c r="AG27" i="11" s="1"/>
  <c r="BV5" i="11" a="1"/>
  <c r="BV5" i="11" s="1"/>
  <c r="AB5" i="11" a="1"/>
  <c r="AB5" i="11" s="1"/>
  <c r="BH5" i="11" a="1"/>
  <c r="BH5" i="11" s="1"/>
  <c r="AP5" i="11" a="1"/>
  <c r="AP5" i="11" s="1"/>
  <c r="BP6" i="11" a="1"/>
  <c r="BP6" i="11" s="1"/>
  <c r="AF6" i="11" a="1"/>
  <c r="AF6" i="11" s="1"/>
  <c r="BU6" i="11" a="1"/>
  <c r="BU6" i="11" s="1"/>
  <c r="BB6" i="11" a="1"/>
  <c r="BB6" i="11" s="1"/>
  <c r="E6" i="11" a="1"/>
  <c r="E6" i="11" s="1"/>
  <c r="W6" i="11" a="1"/>
  <c r="W6" i="11" s="1"/>
  <c r="I6" i="11" a="1"/>
  <c r="I6" i="11" s="1"/>
  <c r="BC6" i="11" a="1"/>
  <c r="BC6" i="11" s="1"/>
  <c r="H6" i="11" a="1"/>
  <c r="H6" i="11" s="1"/>
  <c r="AT6" i="11" a="1"/>
  <c r="AT6" i="11" s="1"/>
  <c r="BY6" i="11" a="1"/>
  <c r="BY6" i="11" s="1"/>
  <c r="BH27" i="11" a="1"/>
  <c r="BH27" i="11" s="1"/>
  <c r="R5" i="11" a="1"/>
  <c r="R5" i="11" s="1"/>
  <c r="M6" i="11" a="1"/>
  <c r="M6" i="11" s="1"/>
  <c r="CB27" i="11" a="1"/>
  <c r="CB27" i="11" s="1"/>
  <c r="W5" i="11" a="1"/>
  <c r="W5" i="11" s="1"/>
  <c r="U5" i="11" a="1"/>
  <c r="U5" i="11" s="1"/>
  <c r="BL6" i="11" a="1"/>
  <c r="BL6" i="11" s="1"/>
  <c r="Q5" i="11" a="1"/>
  <c r="Q5" i="11" s="1"/>
  <c r="CD5" i="11" a="1"/>
  <c r="CD5" i="11" s="1"/>
  <c r="Z6" i="11" a="1"/>
  <c r="Z6" i="11" s="1"/>
  <c r="AW6" i="11" a="1"/>
  <c r="AW6" i="11" s="1"/>
  <c r="H27" i="11" a="1"/>
  <c r="H27" i="11" s="1"/>
  <c r="F27" i="11" a="1"/>
  <c r="F27" i="11" s="1"/>
  <c r="AZ6" i="11" a="1"/>
  <c r="AZ6" i="11" s="1"/>
  <c r="AW27" i="11" a="1"/>
  <c r="AW27" i="11" s="1"/>
  <c r="CE27" i="11" a="1"/>
  <c r="CE27" i="11" s="1"/>
  <c r="BM27" i="11" a="1"/>
  <c r="BM27" i="11" s="1"/>
  <c r="AZ27" i="11" a="1"/>
  <c r="AZ27" i="11" s="1"/>
  <c r="BU5" i="11" a="1"/>
  <c r="BU5" i="11" s="1"/>
  <c r="CE5" i="11" a="1"/>
  <c r="CE5" i="11" s="1"/>
  <c r="BT5" i="11" a="1"/>
  <c r="BT5" i="11" s="1"/>
  <c r="BL5" i="11" a="1"/>
  <c r="BL5" i="11" s="1"/>
  <c r="AJ6" i="11" a="1"/>
  <c r="AJ6" i="11" s="1"/>
  <c r="R6" i="11" a="1"/>
  <c r="R6" i="11" s="1"/>
  <c r="BU27" i="11" a="1"/>
  <c r="BU27" i="11" s="1"/>
  <c r="BF27" i="11" a="1"/>
  <c r="BF27" i="11" s="1"/>
  <c r="AA6" i="11" a="1"/>
  <c r="AA6" i="11" s="1"/>
  <c r="I27" i="11" a="1"/>
  <c r="I27" i="11" s="1"/>
  <c r="N27" i="11" a="1"/>
  <c r="N27" i="11" s="1"/>
  <c r="CC5" i="11" a="1"/>
  <c r="CC5" i="11" s="1"/>
  <c r="P6" i="11" a="1"/>
  <c r="P6" i="11" s="1"/>
  <c r="AL27" i="11" a="1"/>
  <c r="AL27" i="11" s="1"/>
  <c r="BH6" i="11" a="1"/>
  <c r="BH6" i="11" s="1"/>
  <c r="P27" i="11" a="1"/>
  <c r="P27" i="11" s="1"/>
  <c r="CD27" i="11" a="1"/>
  <c r="CD27" i="11" s="1"/>
  <c r="BQ5" i="11" a="1"/>
  <c r="BQ5" i="11" s="1"/>
  <c r="AF5" i="11" a="1"/>
  <c r="AF5" i="11" s="1"/>
  <c r="BQ27" i="11" a="1"/>
  <c r="BQ27" i="11" s="1"/>
  <c r="CG6" i="11" a="1"/>
  <c r="CG6" i="11" s="1"/>
  <c r="AS27" i="11" a="1"/>
  <c r="AS27" i="11" s="1"/>
  <c r="CF27" i="11" a="1"/>
  <c r="CF27" i="11" s="1"/>
  <c r="BD27" i="11" a="1"/>
  <c r="BD27" i="11" s="1"/>
  <c r="AP27" i="11" a="1"/>
  <c r="AP27" i="11" s="1"/>
  <c r="BY27" i="11" a="1"/>
  <c r="BY27" i="11" s="1"/>
  <c r="BS5" i="11" a="1"/>
  <c r="BS5" i="11" s="1"/>
  <c r="AC5" i="11" a="1"/>
  <c r="AC5" i="11" s="1"/>
  <c r="CF5" i="11" a="1"/>
  <c r="CF5" i="11" s="1"/>
  <c r="E5" i="11" a="1"/>
  <c r="E5" i="11" s="1"/>
  <c r="AC6" i="11" a="1"/>
  <c r="AC6" i="11" s="1"/>
  <c r="BN6" i="11" a="1"/>
  <c r="BN6" i="11" s="1"/>
  <c r="AY27" i="11" a="1"/>
  <c r="AY27" i="11" s="1"/>
  <c r="AU6" i="11" a="1"/>
  <c r="AU6" i="11" s="1"/>
  <c r="J27" i="11" a="1"/>
  <c r="J27" i="11" s="1"/>
  <c r="X27" i="11" a="1"/>
  <c r="X27" i="11" s="1"/>
  <c r="AI27" i="11" a="1"/>
  <c r="AI27" i="11" s="1"/>
  <c r="L27" i="11" a="1"/>
  <c r="L27" i="11" s="1"/>
  <c r="CA5" i="11" a="1"/>
  <c r="CA5" i="11" s="1"/>
  <c r="AS6" i="11" a="1"/>
  <c r="AS6" i="11" s="1"/>
  <c r="T5" i="11" a="1"/>
  <c r="T5" i="11" s="1"/>
  <c r="M27" i="11" a="1"/>
  <c r="M27" i="11" s="1"/>
  <c r="Y6" i="11" a="1"/>
  <c r="Y6" i="11" s="1"/>
  <c r="J6" i="11" a="1"/>
  <c r="J6" i="11" s="1"/>
  <c r="AV6" i="11" a="1"/>
  <c r="AV6" i="11" s="1"/>
  <c r="U6" i="11" a="1"/>
  <c r="U6" i="11" s="1"/>
  <c r="AV27" i="11" a="1"/>
  <c r="AV27" i="11" s="1"/>
  <c r="Y27" i="11" a="1"/>
  <c r="Y27" i="11" s="1"/>
  <c r="V27" i="11" a="1"/>
  <c r="V27" i="11" s="1"/>
  <c r="BN27" i="11" a="1"/>
  <c r="BN27" i="11" s="1"/>
  <c r="AL5" i="11" a="1"/>
  <c r="AL5" i="11" s="1"/>
  <c r="M5" i="11" a="1"/>
  <c r="M5" i="11" s="1"/>
  <c r="BD5" i="11" a="1"/>
  <c r="BD5" i="11" s="1"/>
  <c r="AO5" i="11" a="1"/>
  <c r="AO5" i="11" s="1"/>
  <c r="CD6" i="11" a="1"/>
  <c r="CD6" i="11" s="1"/>
  <c r="AY6" i="11" a="1"/>
  <c r="AY6" i="11" s="1"/>
  <c r="BW6" i="11" a="1"/>
  <c r="BW6" i="11" s="1"/>
  <c r="AP6" i="11" a="1"/>
  <c r="AP6" i="11" s="1"/>
  <c r="AE27" i="11" a="1"/>
  <c r="AE27" i="11" s="1"/>
  <c r="W27" i="11" a="1"/>
  <c r="W27" i="11" s="1"/>
  <c r="CC27" i="11" a="1"/>
  <c r="CC27" i="11" s="1"/>
  <c r="AA27" i="11" a="1"/>
  <c r="AA27" i="11" s="1"/>
  <c r="Y5" i="11" a="1"/>
  <c r="Y5" i="11" s="1"/>
  <c r="BO5" i="11" a="1"/>
  <c r="BO5" i="11" s="1"/>
  <c r="BZ5" i="11" a="1"/>
  <c r="BZ5" i="11" s="1"/>
  <c r="BF5" i="11" a="1"/>
  <c r="BF5" i="11" s="1"/>
  <c r="AI6" i="11" a="1"/>
  <c r="AI6" i="11" s="1"/>
  <c r="BC27" i="11" a="1"/>
  <c r="BC27" i="11" s="1"/>
  <c r="BJ5" i="11" a="1"/>
  <c r="BJ5" i="11" s="1"/>
  <c r="I5" i="11" a="1"/>
  <c r="I5" i="11" s="1"/>
  <c r="BM5" i="11" a="1"/>
  <c r="BM5" i="11" s="1"/>
  <c r="AX6" i="11" a="1"/>
  <c r="AX6" i="11" s="1"/>
  <c r="BM6" i="11" a="1"/>
  <c r="BM6" i="11" s="1"/>
  <c r="K27" i="11" a="1"/>
  <c r="K27" i="11" s="1"/>
  <c r="BB5" i="11" a="1"/>
  <c r="BB5" i="11" s="1"/>
  <c r="AM5" i="11" a="1"/>
  <c r="AM5" i="11" s="1"/>
  <c r="Q6" i="11" a="1"/>
  <c r="Q6" i="11" s="1"/>
  <c r="G6" i="11" a="1"/>
  <c r="G6" i="11" s="1"/>
  <c r="BG27" i="11" a="1"/>
  <c r="BG27" i="11" s="1"/>
  <c r="BY5" i="11" a="1"/>
  <c r="BY5" i="11" s="1"/>
  <c r="AE6" i="11" a="1"/>
  <c r="AE6" i="11" s="1"/>
  <c r="AX27" i="11" a="1"/>
  <c r="AX27" i="11" s="1"/>
  <c r="CH27" i="11" a="1"/>
  <c r="CH27" i="11" s="1"/>
  <c r="AA5" i="11" a="1"/>
  <c r="AA5" i="11" s="1"/>
  <c r="BX5" i="11" a="1"/>
  <c r="BX5" i="11" s="1"/>
  <c r="BK5" i="11" a="1"/>
  <c r="BK5" i="11" s="1"/>
  <c r="F5" i="11" a="1"/>
  <c r="F5" i="11" s="1"/>
  <c r="BE6" i="11" a="1"/>
  <c r="BE6" i="11" s="1"/>
  <c r="BE5" i="11" a="1"/>
  <c r="BE5" i="11" s="1"/>
  <c r="AL6" i="11" a="1"/>
  <c r="AL6" i="11" s="1"/>
  <c r="BQ6" i="11" a="1"/>
  <c r="BQ6" i="11" s="1"/>
  <c r="CA27" i="11" a="1"/>
  <c r="CA27" i="11" s="1"/>
  <c r="BP5" i="11" a="1"/>
  <c r="BP5" i="11" s="1"/>
  <c r="O6" i="11" a="1"/>
  <c r="O6" i="11" s="1"/>
  <c r="BZ27" i="11" a="1"/>
  <c r="BZ27" i="11" s="1"/>
  <c r="BA6" i="11" a="1"/>
  <c r="BA6" i="11" s="1"/>
  <c r="BB27" i="11" a="1"/>
  <c r="BB27" i="11" s="1"/>
  <c r="CH6" i="11" a="1"/>
  <c r="CH6" i="11" s="1"/>
  <c r="BF6" i="11" a="1"/>
  <c r="BF6" i="11" s="1"/>
  <c r="L6" i="11" a="1"/>
  <c r="L6" i="11" s="1"/>
  <c r="BG6" i="11" a="1"/>
  <c r="BG6" i="11" s="1"/>
  <c r="BJ27" i="11" a="1"/>
  <c r="BJ27" i="11" s="1"/>
  <c r="Z5" i="11" a="1"/>
  <c r="Z5" i="11" s="1"/>
  <c r="BN5" i="11" a="1"/>
  <c r="BN5" i="11" s="1"/>
  <c r="CE6" i="11" a="1"/>
  <c r="CE6" i="11" s="1"/>
  <c r="G27" i="11" a="1"/>
  <c r="G27" i="11" s="1"/>
  <c r="BI6" i="11" a="1"/>
  <c r="BI6" i="11" s="1"/>
  <c r="BX27" i="11" a="1"/>
  <c r="BX27" i="11" s="1"/>
  <c r="P5" i="11" a="1"/>
  <c r="P5" i="11" s="1"/>
  <c r="AV5" i="11" a="1"/>
  <c r="AV5" i="11" s="1"/>
  <c r="BO6" i="11" a="1"/>
  <c r="BO6" i="11" s="1"/>
  <c r="AU27" i="11" a="1"/>
  <c r="AU27" i="11" s="1"/>
  <c r="BP27" i="11" a="1"/>
  <c r="BP27" i="11" s="1"/>
  <c r="CG5" i="11" a="1"/>
  <c r="CG5" i="11" s="1"/>
  <c r="AK27" i="11" a="1"/>
  <c r="AK27" i="11" s="1"/>
  <c r="BA5" i="11" a="1"/>
  <c r="BA5" i="11" s="1"/>
  <c r="BV6" i="11" a="1"/>
  <c r="BV6" i="11" s="1"/>
  <c r="T27" i="11" a="1"/>
  <c r="T27" i="11" s="1"/>
  <c r="AH5" i="11" a="1"/>
  <c r="AH5" i="11" s="1"/>
  <c r="BK6" i="11" a="1"/>
  <c r="BK6" i="11" s="1"/>
  <c r="AZ5" i="11" a="1"/>
  <c r="AZ5" i="11" s="1"/>
  <c r="BS6" i="11" a="1"/>
  <c r="BS6" i="11" s="1"/>
  <c r="O5" i="11" a="1"/>
  <c r="O5" i="11" s="1"/>
  <c r="X6" i="11" a="1"/>
  <c r="X6" i="11" s="1"/>
  <c r="BJ6" i="11" a="1"/>
  <c r="BJ6" i="11" s="1"/>
  <c r="AC27" i="11" a="1"/>
  <c r="AC27" i="11" s="1"/>
  <c r="BK27" i="11" a="1"/>
  <c r="BK27" i="11" s="1"/>
  <c r="AU5" i="11" a="1"/>
  <c r="AU5" i="11" s="1"/>
  <c r="AH6" i="11" a="1"/>
  <c r="AH6" i="11" s="1"/>
  <c r="Z27" i="11" a="1"/>
  <c r="Z27" i="11" s="1"/>
  <c r="BX6" i="11" a="1"/>
  <c r="BX6" i="11" s="1"/>
  <c r="AI5" i="11" a="1"/>
  <c r="AI5" i="11" s="1"/>
  <c r="T6" i="11" a="1"/>
  <c r="T6" i="11" s="1"/>
  <c r="BC5" i="11" a="1"/>
  <c r="BC5" i="11" s="1"/>
  <c r="BR6" i="11" a="1"/>
  <c r="BR6" i="11" s="1"/>
  <c r="AJ27" i="11" a="1"/>
  <c r="AJ27" i="11" s="1"/>
  <c r="AK6" i="11" a="1"/>
  <c r="AK6" i="11" s="1"/>
  <c r="AH27" i="11" a="1"/>
  <c r="AH27" i="11" s="1"/>
  <c r="S5" i="11" a="1"/>
  <c r="S5" i="11" s="1"/>
  <c r="X5" i="11" a="1"/>
  <c r="X5" i="11" s="1"/>
  <c r="V5" i="11" a="1"/>
  <c r="V5" i="11" s="1"/>
  <c r="AG5" i="11" a="1"/>
  <c r="AG5" i="11" s="1"/>
  <c r="N6" i="11" a="1"/>
  <c r="N6" i="11" s="1"/>
  <c r="BS27" i="11" a="1"/>
  <c r="BS27" i="11" s="1"/>
  <c r="AX5" i="11" a="1"/>
  <c r="AX5" i="11" s="1"/>
  <c r="AT27" i="11" a="1"/>
  <c r="AT27" i="11" s="1"/>
  <c r="CB5" i="11" a="1"/>
  <c r="CB5" i="11" s="1"/>
  <c r="BI5" i="11" a="1"/>
  <c r="BI5" i="11" s="1"/>
  <c r="G5" i="11" a="1"/>
  <c r="G5" i="11" s="1"/>
  <c r="K5" i="11" a="1"/>
  <c r="K5" i="11" s="1"/>
  <c r="CB6" i="11" a="1"/>
  <c r="CB6" i="11" s="1"/>
  <c r="BI27" i="11" a="1"/>
  <c r="BI27" i="11" s="1"/>
  <c r="AJ5" i="11" a="1"/>
  <c r="AJ5" i="11" s="1"/>
  <c r="AT5" i="11" a="1"/>
  <c r="AT5" i="11" s="1"/>
  <c r="H5" i="11" a="1"/>
  <c r="H5" i="11" s="1"/>
  <c r="CG27" i="11" a="1"/>
  <c r="CG27" i="11" s="1"/>
  <c r="AD6" i="11" a="1"/>
  <c r="AD6" i="11" s="1"/>
  <c r="AN27" i="11" a="1"/>
  <c r="AN27" i="11" s="1"/>
  <c r="L5" i="11" a="1"/>
  <c r="L5" i="11" s="1"/>
  <c r="AR27" i="11" a="1"/>
  <c r="AR27" i="11" s="1"/>
  <c r="BT27" i="11" a="1"/>
  <c r="BT27" i="11" s="1"/>
  <c r="R27" i="11" a="1"/>
  <c r="R27" i="11" s="1"/>
  <c r="BA27" i="11" a="1"/>
  <c r="BA27" i="11" s="1"/>
  <c r="BW27" i="11" a="1"/>
  <c r="BW27" i="11" s="1"/>
  <c r="AY5" i="11" a="1"/>
  <c r="AY5" i="11" s="1"/>
  <c r="AW5" i="11" a="1"/>
  <c r="AW5" i="11" s="1"/>
  <c r="BG5" i="11" a="1"/>
  <c r="BG5" i="11" s="1"/>
  <c r="BD6" i="11" a="1"/>
  <c r="BD6" i="11" s="1"/>
  <c r="CC6" i="11" a="1"/>
  <c r="CC6" i="11" s="1"/>
  <c r="AQ6" i="11" a="1"/>
  <c r="AQ6" i="11" s="1"/>
  <c r="S6" i="11" a="1"/>
  <c r="S6" i="11" s="1"/>
  <c r="CH5" i="11" a="1"/>
  <c r="CH5" i="11" s="1"/>
  <c r="AB6" i="11" a="1"/>
  <c r="AB6" i="11" s="1"/>
  <c r="AQ27" i="11" a="1"/>
  <c r="AQ27" i="11" s="1"/>
  <c r="K6" i="11" a="1"/>
  <c r="K6" i="11" s="1"/>
  <c r="S27" i="11" a="1"/>
  <c r="S27" i="11" s="1"/>
  <c r="BT6" i="11" a="1"/>
  <c r="BT6" i="11" s="1"/>
  <c r="E27" i="11" a="1"/>
  <c r="E27" i="11" s="1"/>
  <c r="BL27" i="11" a="1"/>
  <c r="BL27" i="11" s="1"/>
  <c r="AO27" i="11" a="1"/>
  <c r="AO27" i="11" s="1"/>
  <c r="BR5" i="11" a="1"/>
  <c r="BR5" i="11" s="1"/>
  <c r="AD5" i="11" a="1"/>
  <c r="AD5" i="11" s="1"/>
  <c r="BZ6" i="11" a="1"/>
  <c r="BZ6" i="11" s="1"/>
  <c r="BR27" i="11" a="1"/>
  <c r="BR27" i="11" s="1"/>
  <c r="AS5" i="11" a="1"/>
  <c r="AS5" i="11" s="1"/>
  <c r="F6" i="11" a="1"/>
  <c r="F6" i="11" s="1"/>
  <c r="AF27" i="11" a="1"/>
  <c r="AF27" i="11" s="1"/>
  <c r="AD27" i="11" a="1"/>
  <c r="AD27" i="11" s="1"/>
  <c r="Q27" i="11" a="1"/>
  <c r="Q27" i="11" s="1"/>
  <c r="BW5" i="11" a="1"/>
  <c r="BW5" i="11" s="1"/>
  <c r="AK5" i="11" a="1"/>
  <c r="AK5" i="11" s="1"/>
  <c r="N5" i="11" a="1"/>
  <c r="N5" i="11" s="1"/>
  <c r="J5" i="11" a="1"/>
  <c r="J5" i="11" s="1"/>
  <c r="AR6" i="11" a="1"/>
  <c r="AR6" i="11" s="1"/>
  <c r="AG6" i="11" a="1"/>
  <c r="AG6" i="11" s="1"/>
  <c r="AN6" i="11" a="1"/>
  <c r="AN6" i="11" s="1"/>
  <c r="AO6" i="11" a="1"/>
  <c r="AO6" i="11" s="1"/>
  <c r="O27" i="11" a="1"/>
  <c r="O27" i="11" s="1"/>
  <c r="BE27" i="11" a="1"/>
  <c r="BE27" i="11" s="1"/>
  <c r="U27" i="11" a="1"/>
  <c r="U27" i="11" s="1"/>
  <c r="AM27" i="11" a="1"/>
  <c r="AM27" i="11" s="1"/>
  <c r="AQ5" i="11" a="1"/>
  <c r="AQ5" i="11" s="1"/>
  <c r="AR5" i="11" a="1"/>
  <c r="AR5" i="11" s="1"/>
  <c r="AN5" i="11" a="1"/>
  <c r="AN5" i="11" s="1"/>
  <c r="AE5" i="11" a="1"/>
  <c r="AE5" i="11" s="1"/>
  <c r="CF6" i="11" a="1"/>
  <c r="CF6" i="11" s="1"/>
  <c r="CA6" i="11" a="1"/>
  <c r="CA6" i="11" s="1"/>
  <c r="AM6" i="11" a="1"/>
  <c r="AM6" i="11" s="1"/>
  <c r="V6" i="11" a="1"/>
  <c r="V6" i="11" s="1"/>
  <c r="F37" i="13" a="1"/>
  <c r="F37" i="13" s="1"/>
  <c r="B59" i="13" s="1" a="1"/>
  <c r="B59" i="13" s="1"/>
  <c r="C59" i="13" s="1"/>
  <c r="CD9" i="11" a="1"/>
  <c r="CD9" i="11" s="1"/>
  <c r="Z9" i="11" a="1"/>
  <c r="Z9" i="11" s="1"/>
  <c r="AF9" i="11" a="1"/>
  <c r="AF9" i="11" s="1"/>
  <c r="BD9" i="11" a="1"/>
  <c r="BD9" i="11" s="1"/>
  <c r="AX19" i="11" a="1"/>
  <c r="AX19" i="11" s="1"/>
  <c r="H19" i="11" a="1"/>
  <c r="H19" i="11" s="1"/>
  <c r="Z19" i="11" a="1"/>
  <c r="Z19" i="11" s="1"/>
  <c r="AW19" i="11" a="1"/>
  <c r="AW19" i="11" s="1"/>
  <c r="W9" i="11" a="1"/>
  <c r="W9" i="11" s="1"/>
  <c r="AQ9" i="11" a="1"/>
  <c r="AQ9" i="11" s="1"/>
  <c r="AA9" i="11" a="1"/>
  <c r="AA9" i="11" s="1"/>
  <c r="AU9" i="11" a="1"/>
  <c r="AU9" i="11" s="1"/>
  <c r="CJ88" i="16"/>
  <c r="E72" i="24"/>
  <c r="BP14" i="11" a="1"/>
  <c r="BP14" i="11" s="1"/>
  <c r="AS14" i="11" a="1"/>
  <c r="AS14" i="11" s="1"/>
  <c r="V14" i="11" a="1"/>
  <c r="V14" i="11" s="1"/>
  <c r="BG14" i="11" a="1"/>
  <c r="BG14" i="11" s="1"/>
  <c r="AT14" i="11" a="1"/>
  <c r="AT14" i="11" s="1"/>
  <c r="BK14" i="11" a="1"/>
  <c r="BK14" i="11" s="1"/>
  <c r="AV14" i="11" a="1"/>
  <c r="AV14" i="11" s="1"/>
  <c r="G14" i="11" a="1"/>
  <c r="G14" i="11" s="1"/>
  <c r="BW14" i="11" a="1"/>
  <c r="BW14" i="11" s="1"/>
  <c r="BH14" i="11" a="1"/>
  <c r="BH14" i="11" s="1"/>
  <c r="AF14" i="11" a="1"/>
  <c r="AF14" i="11" s="1"/>
  <c r="BE14" i="11" a="1"/>
  <c r="BE14" i="11" s="1"/>
  <c r="AQ14" i="11" a="1"/>
  <c r="AQ14" i="11" s="1"/>
  <c r="CC14" i="11" a="1"/>
  <c r="CC14" i="11" s="1"/>
  <c r="AW14" i="11" a="1"/>
  <c r="AW14" i="11" s="1"/>
  <c r="AG14" i="11" a="1"/>
  <c r="AG14" i="11" s="1"/>
  <c r="CB14" i="11" a="1"/>
  <c r="CB14" i="11" s="1"/>
  <c r="BL14" i="11" a="1"/>
  <c r="BL14" i="11" s="1"/>
  <c r="AC14" i="11" a="1"/>
  <c r="AC14" i="11" s="1"/>
  <c r="L14" i="11" a="1"/>
  <c r="L14" i="11" s="1"/>
  <c r="CD14" i="11" a="1"/>
  <c r="CD14" i="11" s="1"/>
  <c r="BM14" i="11" a="1"/>
  <c r="BM14" i="11" s="1"/>
  <c r="AU14" i="11" a="1"/>
  <c r="AU14" i="11" s="1"/>
  <c r="K14" i="11" a="1"/>
  <c r="K14" i="11" s="1"/>
  <c r="AR14" i="11" a="1"/>
  <c r="AR14" i="11" s="1"/>
  <c r="Z14" i="11" a="1"/>
  <c r="Z14" i="11" s="1"/>
  <c r="J14" i="11" a="1"/>
  <c r="J14" i="11" s="1"/>
  <c r="BU14" i="11" a="1"/>
  <c r="BU14" i="11" s="1"/>
  <c r="BC14" i="11" a="1"/>
  <c r="BC14" i="11" s="1"/>
  <c r="U14" i="11" a="1"/>
  <c r="U14" i="11" s="1"/>
  <c r="BQ14" i="11" a="1"/>
  <c r="BQ14" i="11" s="1"/>
  <c r="E14" i="11" a="1"/>
  <c r="E14" i="11" s="1"/>
  <c r="BO14" i="11" a="1"/>
  <c r="BO14" i="11" s="1"/>
  <c r="W14" i="11" a="1"/>
  <c r="W14" i="11" s="1"/>
  <c r="X14" i="11" a="1"/>
  <c r="X14" i="11" s="1"/>
  <c r="N14" i="11" a="1"/>
  <c r="N14" i="11" s="1"/>
  <c r="BX14" i="11" a="1"/>
  <c r="BX14" i="11" s="1"/>
  <c r="S14" i="11" a="1"/>
  <c r="S14" i="11" s="1"/>
  <c r="R14" i="11" a="1"/>
  <c r="R14" i="11" s="1"/>
  <c r="AP14" i="11" a="1"/>
  <c r="AP14" i="11" s="1"/>
  <c r="BR14" i="11" a="1"/>
  <c r="BR14" i="11" s="1"/>
  <c r="M14" i="11" a="1"/>
  <c r="M14" i="11" s="1"/>
  <c r="AN14" i="11" a="1"/>
  <c r="AN14" i="11" s="1"/>
  <c r="O14" i="11" a="1"/>
  <c r="O14" i="11" s="1"/>
  <c r="BS14" i="11" a="1"/>
  <c r="BS14" i="11" s="1"/>
  <c r="AO14" i="11" a="1"/>
  <c r="AO14" i="11" s="1"/>
  <c r="AD14" i="11" a="1"/>
  <c r="AD14" i="11" s="1"/>
  <c r="Y14" i="11" a="1"/>
  <c r="Y14" i="11" s="1"/>
  <c r="BD14" i="11" a="1"/>
  <c r="BD14" i="11" s="1"/>
  <c r="BF14" i="11" a="1"/>
  <c r="BF14" i="11" s="1"/>
  <c r="T14" i="11" a="1"/>
  <c r="T14" i="11" s="1"/>
  <c r="CH14" i="11" a="1"/>
  <c r="CH14" i="11" s="1"/>
  <c r="AZ14" i="11" a="1"/>
  <c r="AZ14" i="11" s="1"/>
  <c r="CF14" i="11" a="1"/>
  <c r="CF14" i="11" s="1"/>
  <c r="AL14" i="11" a="1"/>
  <c r="AL14" i="11" s="1"/>
  <c r="AE14" i="11" a="1"/>
  <c r="AE14" i="11" s="1"/>
  <c r="BN14" i="11" a="1"/>
  <c r="BN14" i="11" s="1"/>
  <c r="AK14" i="11" a="1"/>
  <c r="AK14" i="11" s="1"/>
  <c r="BY14" i="11" a="1"/>
  <c r="BY14" i="11" s="1"/>
  <c r="AI14" i="11" a="1"/>
  <c r="AI14" i="11" s="1"/>
  <c r="BB14" i="11" a="1"/>
  <c r="BB14" i="11" s="1"/>
  <c r="BA14" i="11" a="1"/>
  <c r="BA14" i="11" s="1"/>
  <c r="I14" i="11" a="1"/>
  <c r="I14" i="11" s="1"/>
  <c r="AJ14" i="11" a="1"/>
  <c r="AJ14" i="11" s="1"/>
  <c r="AH14" i="11" a="1"/>
  <c r="AH14" i="11" s="1"/>
  <c r="H14" i="11" a="1"/>
  <c r="H14" i="11" s="1"/>
  <c r="CA14" i="11" a="1"/>
  <c r="CA14" i="11" s="1"/>
  <c r="BZ14" i="11" a="1"/>
  <c r="BZ14" i="11" s="1"/>
  <c r="BJ14" i="11" a="1"/>
  <c r="BJ14" i="11" s="1"/>
  <c r="AX14" i="11" a="1"/>
  <c r="AX14" i="11" s="1"/>
  <c r="Q14" i="11" a="1"/>
  <c r="Q14" i="11" s="1"/>
  <c r="BV14" i="11" a="1"/>
  <c r="BV14" i="11" s="1"/>
  <c r="AA14" i="11" a="1"/>
  <c r="AA14" i="11" s="1"/>
  <c r="AM14" i="11" a="1"/>
  <c r="AM14" i="11" s="1"/>
  <c r="CE14" i="11" a="1"/>
  <c r="CE14" i="11" s="1"/>
  <c r="BT14" i="11" a="1"/>
  <c r="BT14" i="11" s="1"/>
  <c r="BI14" i="11" a="1"/>
  <c r="BI14" i="11" s="1"/>
  <c r="CG14" i="11" a="1"/>
  <c r="CG14" i="11" s="1"/>
  <c r="AB14" i="11" a="1"/>
  <c r="AB14" i="11" s="1"/>
  <c r="AY14" i="11" a="1"/>
  <c r="AY14" i="11" s="1"/>
  <c r="F14" i="11" a="1"/>
  <c r="F14" i="11" s="1"/>
  <c r="P14" i="11" a="1"/>
  <c r="P14" i="11" s="1"/>
  <c r="BZ19" i="11" a="1"/>
  <c r="BZ19" i="11" s="1"/>
  <c r="BG19" i="11" a="1"/>
  <c r="BG19" i="11" s="1"/>
  <c r="AU19" i="11" a="1"/>
  <c r="AU19" i="11" s="1"/>
  <c r="BK19" i="11" a="1"/>
  <c r="BK19" i="11" s="1"/>
  <c r="BU25" i="11" a="1"/>
  <c r="BU25" i="11" s="1"/>
  <c r="AL25" i="11" a="1"/>
  <c r="AL25" i="11" s="1"/>
  <c r="O25" i="11" a="1"/>
  <c r="O25" i="11" s="1"/>
  <c r="CA25" i="11" a="1"/>
  <c r="CA25" i="11" s="1"/>
  <c r="BD25" i="11" a="1"/>
  <c r="BD25" i="11" s="1"/>
  <c r="AG25" i="11" a="1"/>
  <c r="AG25" i="11" s="1"/>
  <c r="J25" i="11" a="1"/>
  <c r="J25" i="11" s="1"/>
  <c r="AW25" i="11" a="1"/>
  <c r="AW25" i="11" s="1"/>
  <c r="AJ25" i="11" a="1"/>
  <c r="AJ25" i="11" s="1"/>
  <c r="W25" i="11" a="1"/>
  <c r="W25" i="11" s="1"/>
  <c r="AP25" i="11" a="1"/>
  <c r="AP25" i="11" s="1"/>
  <c r="BP25" i="11" a="1"/>
  <c r="BP25" i="11" s="1"/>
  <c r="BB25" i="11" a="1"/>
  <c r="BB25" i="11" s="1"/>
  <c r="L25" i="11" a="1"/>
  <c r="L25" i="11" s="1"/>
  <c r="BM25" i="11" a="1"/>
  <c r="BM25" i="11" s="1"/>
  <c r="AD25" i="11" a="1"/>
  <c r="AD25" i="11" s="1"/>
  <c r="M25" i="11" a="1"/>
  <c r="M25" i="11" s="1"/>
  <c r="BS25" i="11" a="1"/>
  <c r="BS25" i="11" s="1"/>
  <c r="AK25" i="11" a="1"/>
  <c r="AK25" i="11" s="1"/>
  <c r="T25" i="11" a="1"/>
  <c r="T25" i="11" s="1"/>
  <c r="CB25" i="11" a="1"/>
  <c r="CB25" i="11" s="1"/>
  <c r="AR25" i="11" a="1"/>
  <c r="AR25" i="11" s="1"/>
  <c r="Z25" i="11" a="1"/>
  <c r="Z25" i="11" s="1"/>
  <c r="H25" i="11" a="1"/>
  <c r="H25" i="11" s="1"/>
  <c r="BH25" i="11" a="1"/>
  <c r="BH25" i="11" s="1"/>
  <c r="Y25" i="11" a="1"/>
  <c r="Y25" i="11" s="1"/>
  <c r="BZ25" i="11" a="1"/>
  <c r="BZ25" i="11" s="1"/>
  <c r="AQ25" i="11" a="1"/>
  <c r="AQ25" i="11" s="1"/>
  <c r="G25" i="11" a="1"/>
  <c r="G25" i="11" s="1"/>
  <c r="BA25" i="11" a="1"/>
  <c r="BA25" i="11" s="1"/>
  <c r="R25" i="11" a="1"/>
  <c r="R25" i="11" s="1"/>
  <c r="CD25" i="11" a="1"/>
  <c r="CD25" i="11" s="1"/>
  <c r="CC25" i="11" a="1"/>
  <c r="CC25" i="11" s="1"/>
  <c r="BF25" i="11" a="1"/>
  <c r="BF25" i="11" s="1"/>
  <c r="P25" i="11" a="1"/>
  <c r="P25" i="11" s="1"/>
  <c r="AI25" i="11" a="1"/>
  <c r="AI25" i="11" s="1"/>
  <c r="BY25" i="11" a="1"/>
  <c r="BY25" i="11" s="1"/>
  <c r="BE25" i="11" a="1"/>
  <c r="BE25" i="11" s="1"/>
  <c r="AH25" i="11" a="1"/>
  <c r="AH25" i="11" s="1"/>
  <c r="N25" i="11" a="1"/>
  <c r="N25" i="11" s="1"/>
  <c r="BR25" i="11" a="1"/>
  <c r="BR25" i="11" s="1"/>
  <c r="AV25" i="11" a="1"/>
  <c r="AV25" i="11" s="1"/>
  <c r="AC25" i="11" a="1"/>
  <c r="AC25" i="11" s="1"/>
  <c r="E25" i="11" a="1"/>
  <c r="E25" i="11" s="1"/>
  <c r="AU25" i="11" a="1"/>
  <c r="AU25" i="11" s="1"/>
  <c r="X25" i="11" a="1"/>
  <c r="X25" i="11" s="1"/>
  <c r="BG25" i="11" a="1"/>
  <c r="BG25" i="11" s="1"/>
  <c r="BC25" i="11" a="1"/>
  <c r="BC25" i="11" s="1"/>
  <c r="AY25" i="11" a="1"/>
  <c r="AY25" i="11" s="1"/>
  <c r="CH25" i="11" a="1"/>
  <c r="CH25" i="11" s="1"/>
  <c r="V25" i="11" a="1"/>
  <c r="V25" i="11" s="1"/>
  <c r="CF25" i="11" a="1"/>
  <c r="CF25" i="11" s="1"/>
  <c r="U25" i="11" a="1"/>
  <c r="U25" i="11" s="1"/>
  <c r="AZ25" i="11" a="1"/>
  <c r="AZ25" i="11" s="1"/>
  <c r="K25" i="11" a="1"/>
  <c r="K25" i="11" s="1"/>
  <c r="AO25" i="11" a="1"/>
  <c r="AO25" i="11" s="1"/>
  <c r="AT25" i="11" a="1"/>
  <c r="AT25" i="11" s="1"/>
  <c r="AS25" i="11" a="1"/>
  <c r="AS25" i="11" s="1"/>
  <c r="BV25" i="11" a="1"/>
  <c r="BV25" i="11" s="1"/>
  <c r="AE25" i="11" a="1"/>
  <c r="AE25" i="11" s="1"/>
  <c r="BQ25" i="11" a="1"/>
  <c r="BQ25" i="11" s="1"/>
  <c r="BK25" i="11" a="1"/>
  <c r="BK25" i="11" s="1"/>
  <c r="I25" i="11" a="1"/>
  <c r="I25" i="11" s="1"/>
  <c r="AF25" i="11" a="1"/>
  <c r="AF25" i="11" s="1"/>
  <c r="AN25" i="11" a="1"/>
  <c r="AN25" i="11" s="1"/>
  <c r="BX25" i="11" a="1"/>
  <c r="BX25" i="11" s="1"/>
  <c r="BW25" i="11" a="1"/>
  <c r="BW25" i="11" s="1"/>
  <c r="BN25" i="11" a="1"/>
  <c r="BN25" i="11" s="1"/>
  <c r="BO25" i="11" a="1"/>
  <c r="BO25" i="11" s="1"/>
  <c r="BL25" i="11" a="1"/>
  <c r="BL25" i="11" s="1"/>
  <c r="E149" i="24"/>
  <c r="S25" i="11" a="1"/>
  <c r="S25" i="11" s="1"/>
  <c r="AB25" i="11" a="1"/>
  <c r="AB25" i="11" s="1"/>
  <c r="Q25" i="11" a="1"/>
  <c r="Q25" i="11" s="1"/>
  <c r="AX25" i="11" a="1"/>
  <c r="AX25" i="11" s="1"/>
  <c r="AM25" i="11" a="1"/>
  <c r="AM25" i="11" s="1"/>
  <c r="F25" i="11" a="1"/>
  <c r="F25" i="11" s="1"/>
  <c r="AA25" i="11" a="1"/>
  <c r="AA25" i="11" s="1"/>
  <c r="BJ25" i="11" a="1"/>
  <c r="BJ25" i="11" s="1"/>
  <c r="CE25" i="11" a="1"/>
  <c r="CE25" i="11" s="1"/>
  <c r="BT25" i="11" a="1"/>
  <c r="BT25" i="11" s="1"/>
  <c r="CG25" i="11" a="1"/>
  <c r="CG25" i="11" s="1"/>
  <c r="BI25" i="11" a="1"/>
  <c r="BI25" i="11" s="1"/>
  <c r="AX43" i="13" a="1"/>
  <c r="AX43" i="13" s="1"/>
  <c r="E9" i="11" a="1"/>
  <c r="E9" i="11" s="1"/>
  <c r="AR9" i="11" a="1"/>
  <c r="AR9" i="11" s="1"/>
  <c r="AV9" i="11" a="1"/>
  <c r="AV9" i="11" s="1"/>
  <c r="AI9" i="11" a="1"/>
  <c r="AI9" i="11" s="1"/>
  <c r="X19" i="11" a="1"/>
  <c r="X19" i="11" s="1"/>
  <c r="BH19" i="11" a="1"/>
  <c r="BH19" i="11" s="1"/>
  <c r="BQ19" i="11" a="1"/>
  <c r="BQ19" i="11" s="1"/>
  <c r="N19" i="11" a="1"/>
  <c r="N19" i="11" s="1"/>
  <c r="AH9" i="11" a="1"/>
  <c r="AH9" i="11" s="1"/>
  <c r="AM9" i="11" a="1"/>
  <c r="AM9" i="11" s="1"/>
  <c r="AW9" i="11" a="1"/>
  <c r="AW9" i="11" s="1"/>
  <c r="N9" i="11" a="1"/>
  <c r="N9" i="11" s="1"/>
  <c r="AI19" i="11" a="1"/>
  <c r="AI19" i="11" s="1"/>
  <c r="AO19" i="11" a="1"/>
  <c r="AO19" i="11" s="1"/>
  <c r="L19" i="11" a="1"/>
  <c r="L19" i="11" s="1"/>
  <c r="CC19" i="11" a="1"/>
  <c r="CC19" i="11" s="1"/>
  <c r="BE9" i="11" a="1"/>
  <c r="BE9" i="11" s="1"/>
  <c r="BB9" i="11" a="1"/>
  <c r="BB9" i="11" s="1"/>
  <c r="AS9" i="11" a="1"/>
  <c r="AS9" i="11" s="1"/>
  <c r="BV9" i="11" a="1"/>
  <c r="BV9" i="11" s="1"/>
  <c r="AR19" i="11" a="1"/>
  <c r="AR19" i="11" s="1"/>
  <c r="BR19" i="11" a="1"/>
  <c r="BR19" i="11" s="1"/>
  <c r="AV19" i="11" a="1"/>
  <c r="AV19" i="11" s="1"/>
  <c r="AD9" i="11" a="1"/>
  <c r="AD9" i="11" s="1"/>
  <c r="BJ9" i="11" a="1"/>
  <c r="BJ9" i="11" s="1"/>
  <c r="K9" i="11" a="1"/>
  <c r="K9" i="11" s="1"/>
  <c r="AB9" i="11" a="1"/>
  <c r="AB9" i="11" s="1"/>
  <c r="AE19" i="11" a="1"/>
  <c r="AE19" i="11" s="1"/>
  <c r="R19" i="11" a="1"/>
  <c r="R19" i="11" s="1"/>
  <c r="BM19" i="11" a="1"/>
  <c r="BM19" i="11" s="1"/>
  <c r="BQ55" i="13" a="1"/>
  <c r="BQ55" i="13" s="1"/>
  <c r="L9" i="11" a="1"/>
  <c r="L9" i="11" s="1"/>
  <c r="BN9" i="11" a="1"/>
  <c r="BN9" i="11" s="1"/>
  <c r="BZ9" i="11" a="1"/>
  <c r="BZ9" i="11" s="1"/>
  <c r="AE9" i="11" a="1"/>
  <c r="AE9" i="11" s="1"/>
  <c r="CF19" i="11" a="1"/>
  <c r="CF19" i="11" s="1"/>
  <c r="W19" i="11" a="1"/>
  <c r="W19" i="11" s="1"/>
  <c r="CE19" i="11" a="1"/>
  <c r="CE19" i="11" s="1"/>
  <c r="B27" i="15" l="1"/>
  <c r="B28" i="15"/>
  <c r="B29" i="15"/>
  <c r="B59" i="11" a="1"/>
  <c r="B59" i="11" s="1"/>
  <c r="C59"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A62" authorId="0" shapeId="0" xr:uid="{00000000-0006-0000-0000-000001000000}">
      <text>
        <r>
          <rPr>
            <sz val="11"/>
            <color theme="1"/>
            <rFont val="Calibri"/>
            <family val="2"/>
            <scheme val="minor"/>
          </rPr>
          <t>Dan O'Brien:
Linked 2026-07-29 to cpi!B12 (ECB 2021 annual avg, 1 EUR = 1.1827 USD). Previously hardcoded 0.8458; now computes 0.8455. The 0.03% shift only ever affected the deleted LEGACY tabs.</t>
        </r>
      </text>
    </comment>
    <comment ref="C62" authorId="0" shapeId="0" xr:uid="{00000000-0006-0000-0000-000002000000}">
      <text>
        <r>
          <rPr>
            <sz val="11"/>
            <color theme="1"/>
            <rFont val="Calibri"/>
            <family val="2"/>
            <scheme val="minor"/>
          </rPr>
          <t>Dan O'Brien:
Source: ECB / Deutsche Bundesbank euro reference exchange rates, 2021 annual average USD/EUR = 1.1827, https://www.ecb.europa.eu/stats/policy_and_exchange_rates/euro_reference_exchange_rates/html/index.en.html ; cross-check IRS yearly average exchange rates 2021 (euro 0.846).</t>
        </r>
      </text>
    </comment>
    <comment ref="A63" authorId="0" shapeId="0" xr:uid="{00000000-0006-0000-0000-000003000000}">
      <text>
        <r>
          <rPr>
            <sz val="11"/>
            <color theme="1"/>
            <rFont val="Calibri"/>
            <family val="2"/>
            <scheme val="minor"/>
          </rPr>
          <t>Dan O'Brien:
Linked 2026-07-29 to cpi!B10, which computes CPI2012/CPI2021 live from the 'Data' sheet (BLS CPI-U full series). Previously hardcoded 0.847.</t>
        </r>
      </text>
    </comment>
    <comment ref="C63" authorId="0" shapeId="0" xr:uid="{00000000-0006-0000-0000-000004000000}">
      <text>
        <r>
          <rPr>
            <sz val="11"/>
            <color theme="1"/>
            <rFont val="Calibri"/>
            <family val="2"/>
            <scheme val="minor"/>
          </rPr>
          <t>Dan O'Brien:
Source: U.S. Bureau of Labor Statistics, Historical CPI-U, https://www.bls.gov/cpi/tables/supplemental-files/historical-cpi-u-202212.pdf (2012 monthly avg = 229.594; 2021 annual avg = 270.970).</t>
        </r>
      </text>
    </comment>
    <comment ref="A64" authorId="0" shapeId="0" xr:uid="{00000000-0006-0000-0000-000005000000}">
      <text>
        <r>
          <rPr>
            <sz val="11"/>
            <color theme="1"/>
            <rFont val="Calibri"/>
            <family val="2"/>
            <scheme val="minor"/>
          </rPr>
          <t>Dan O'Brien:
Linked 2026-07-29 to cpi!B13 (NIST SP 811). Identical value, now single-sourced.</t>
        </r>
      </text>
    </comment>
    <comment ref="C64" authorId="0" shapeId="0" xr:uid="{00000000-0006-0000-0000-000006000000}">
      <text>
        <r>
          <rPr>
            <sz val="11"/>
            <color theme="1"/>
            <rFont val="Calibri"/>
            <family val="2"/>
            <scheme val="minor"/>
          </rPr>
          <t>Dan O'Brien:
Source: NIST Special Publication 811, unit conversion (Btu_IT = 1055.05585 J).</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 authorId="0" shapeId="0" xr:uid="{00000000-0006-0000-0200-000001000000}">
      <text>
        <r>
          <rPr>
            <sz val="11"/>
            <color theme="1"/>
            <rFont val="Calibri"/>
            <family val="2"/>
            <scheme val="minor"/>
          </rPr>
          <t>Rewired 2026-07-29 to the 'Data' sheet (full BLS CPI-U series, 1968-2025). 2012 annual average sits at Data!D56. Previously hardcoded 229.594.</t>
        </r>
      </text>
    </comment>
    <comment ref="B7" authorId="0" shapeId="0" xr:uid="{00000000-0006-0000-0200-000002000000}">
      <text>
        <r>
          <rPr>
            <sz val="11"/>
            <color theme="1"/>
            <rFont val="Calibri"/>
            <family val="2"/>
            <scheme val="minor"/>
          </rPr>
          <t>Rewired 2026-07-29 to the 'Data' sheet. 2015 annual average sits at Data!D59. Previously hardcoded 237.017.</t>
        </r>
      </text>
    </comment>
    <comment ref="B8" authorId="0" shapeId="0" xr:uid="{00000000-0006-0000-0200-000003000000}">
      <text>
        <r>
          <rPr>
            <sz val="11"/>
            <color theme="1"/>
            <rFont val="Calibri"/>
            <family val="2"/>
            <scheme val="minor"/>
          </rPr>
          <t>Rewired 2026-07-29 to the 'Data' sheet. 2021 annual average sits at Data!D65. Previously hardcoded 270.97.</t>
        </r>
      </text>
    </comment>
    <comment ref="B12" authorId="0" shapeId="0" xr:uid="{00000000-0006-0000-0200-000004000000}">
      <text>
        <r>
          <rPr>
            <sz val="11"/>
            <color theme="1"/>
            <rFont val="Calibri"/>
            <family val="2"/>
            <scheme val="minor"/>
          </rPr>
          <t>Dan O'Brien:
Source: ECB/Bundesbank 2021 annual average reference rate, 1 EUR = 1.1827 USD. Corroborated by IRS 2021 yearly average (0.846 EUR per USD =&gt; 1.1826 USD per EUR).</t>
        </r>
      </text>
    </comment>
    <comment ref="B13" authorId="0" shapeId="0" xr:uid="{00000000-0006-0000-0200-000005000000}">
      <text>
        <r>
          <rPr>
            <sz val="11"/>
            <color theme="1"/>
            <rFont val="Calibri"/>
            <family val="2"/>
            <scheme val="minor"/>
          </rPr>
          <t>Dan O'Brien:
Source: NIST SP 811 / ISO 31-4: 1 Btu(IT) = 1055.05585262 J =&gt; 1 GJ = 1e9/1055.05585 = 947,817 Btu.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6" authorId="0" shapeId="0" xr:uid="{00000000-0006-0000-0300-000001000000}">
      <text>
        <r>
          <rPr>
            <sz val="11"/>
            <color theme="1"/>
            <rFont val="Calibri"/>
            <family val="2"/>
            <scheme val="minor"/>
          </rPr>
          <t>Assumed $300/kW_th. Sources: U.S. DOE ITP / BCS Inc. (2008), 'Waste Heat Recovery: Technology and Opportunities in U.S. Industry' (canonical WHR cost study, cited in DOE Better Buildings 'Waste Heat to Power' fact sheet, https://betterbuildingssolutioncenter.energy.gov/sites/default/files/attachments/Waste_Heat_to_Power_Fact_Sheet.pdf); fired-heater APH case: $71,631 for 286 kW_th (~$250/kW_th), Case Studies in Thermal Engineering, Dec 2023, https://doaj.org/article/efbc8c01b0154ae9b7f29cfa776845ba. FIK CONFIRM.</t>
        </r>
      </text>
    </comment>
    <comment ref="C7" authorId="0" shapeId="0" xr:uid="{00000000-0006-0000-0300-000002000000}">
      <text>
        <r>
          <rPr>
            <sz val="11"/>
            <color theme="1"/>
            <rFont val="Calibri"/>
            <family val="2"/>
            <scheme val="minor"/>
          </rPr>
          <t>Assumed $250/kW_th (raised from 200). Basis: DOE AMO Steam Tip Sheet #3 'Use Feedwater Economizers for Waste Heat Recovery' — economizers 'pay for themselves in less than 2 years'; worked example (45,000 lb/hr boiler, 4.6 MMBtu/hr recovered, $8/MMBtu) implies capex ~$200-550/kW_th. https://www.campbell-sevey.com/wp-content/uploads/2018/12/Best-Practice-Tip-103-EN-economizer-1.pdf (DOE tip reprint). FIK CONFIRM.</t>
        </r>
      </text>
    </comment>
    <comment ref="C8" authorId="0" shapeId="0" xr:uid="{00000000-0006-0000-0300-000003000000}">
      <text>
        <r>
          <rPr>
            <sz val="11"/>
            <color theme="1"/>
            <rFont val="Calibri"/>
            <family val="2"/>
            <scheme val="minor"/>
          </rPr>
          <t>Assumed $300/kW_th (raised from 250). Basis: DOE AMO Steam Tip Sheet #26A 'Consider Installing a Condensing Economizer' — up to 10% efficiency gain; 100,000 lb/hr boiler example recovers 7.55 MMBtu/hr; condensing units cost more than conventional economizers (corrosion-resistant materials). https://www.energy.gov/sites/prod/files/2014/05/f16/steam26a_condensing.pdf. FIK CONFIRM.</t>
        </r>
      </text>
    </comment>
    <comment ref="C9" authorId="0" shapeId="0" xr:uid="{00000000-0006-0000-0300-000004000000}">
      <text>
        <r>
          <rPr>
            <sz val="11"/>
            <color theme="1"/>
            <rFont val="Calibri"/>
            <family val="2"/>
            <scheme val="minor"/>
          </rPr>
          <t>Assumed $2,500/kW_e. Sources: EPRI (2010) report 1020134, 'Waste Heat Recovery in Industrial Facilities' — WH-driven CHP $2,000-2,500/kW (&gt;5 MW) to $3,500-4,500/kW (&lt;400 kW), https://www.epri.com/research/products/1020134. Output is ELECTRIC MMBtu. FIK CONFIRM.</t>
        </r>
      </text>
    </comment>
    <comment ref="C10" authorId="0" shapeId="0" xr:uid="{00000000-0006-0000-0300-000005000000}">
      <text>
        <r>
          <rPr>
            <sz val="11"/>
            <color theme="1"/>
            <rFont val="Calibri"/>
            <family val="2"/>
            <scheme val="minor"/>
          </rPr>
          <t>Dan O'Brien:
Assumed $275/kW_th = midpoint of recuperator ($300) and economizer ($250) rows; capex basis for the Bianchi fill in uncovered industries (they lack Kermeli measures and band splits). FIK CONFIRM.</t>
        </r>
      </text>
    </comment>
    <comment ref="B62" authorId="0" shapeId="0" xr:uid="{00000000-0006-0000-0300-000006000000}">
      <text>
        <r>
          <rPr>
            <sz val="11"/>
            <color theme="1"/>
            <rFont val="Calibri"/>
            <family val="2"/>
            <scheme val="minor"/>
          </rPr>
          <t>Dan O'Brien:
Source: EPA GHG Emission Factors Hub, stationary combustion, natural gas = 53.06 kg CO2/MMBtu.</t>
        </r>
      </text>
    </comment>
    <comment ref="B63" authorId="0" shapeId="0" xr:uid="{00000000-0006-0000-0300-000007000000}">
      <text>
        <r>
          <rPr>
            <sz val="11"/>
            <color theme="1"/>
            <rFont val="Calibri"/>
            <family val="2"/>
            <scheme val="minor"/>
          </rPr>
          <t>Dan O'Brien:
Source: EPA GHG Emission Factors Hub, distillate fuel oil No.2 = 73.96 kg CO2/MMBtu.</t>
        </r>
      </text>
    </comment>
    <comment ref="B64" authorId="0" shapeId="0" xr:uid="{00000000-0006-0000-0300-000008000000}">
      <text>
        <r>
          <rPr>
            <sz val="11"/>
            <color theme="1"/>
            <rFont val="Calibri"/>
            <family val="2"/>
            <scheme val="minor"/>
          </rPr>
          <t>Dan O'Brien:
Source: EPA GHG Emission Factors Hub, bituminous coal = 93.28 kg CO2/MMBtu.</t>
        </r>
      </text>
    </comment>
    <comment ref="B65" authorId="0" shapeId="0" xr:uid="{00000000-0006-0000-0300-000009000000}">
      <text>
        <r>
          <rPr>
            <sz val="11"/>
            <color theme="1"/>
            <rFont val="Calibri"/>
            <family val="2"/>
            <scheme val="minor"/>
          </rPr>
          <t>Dan O'Brien:
Source: EPA GHG Emission Factors Hub, coal coke = 113.67 kg CO2/MMBtu.</t>
        </r>
      </text>
    </comment>
    <comment ref="B66" authorId="0" shapeId="0" xr:uid="{00000000-0006-0000-0300-00000A000000}">
      <text>
        <r>
          <rPr>
            <sz val="11"/>
            <color theme="1"/>
            <rFont val="Calibri"/>
            <family val="2"/>
            <scheme val="minor"/>
          </rPr>
          <t>Dan O'Brien:
EPA eGRID US average ~0.373 kg CO2/kWh x 293.07 kWh/MMBtu = ~109.4 kg CO2/MMBtu(e). Vintage ~2022; refine with current eGRID.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F18" authorId="0" shapeId="0" xr:uid="{00000000-0006-0000-0400-000001000000}">
      <text>
        <r>
          <rPr>
            <sz val="11"/>
            <color theme="1"/>
            <rFont val="Calibri"/>
            <family val="2"/>
            <scheme val="minor"/>
          </rPr>
          <t>Dan O'Brien:
Corrected 2026-07-29: no fuel saving - a VSD saves compressor motor electricity. See 'src review' row 97.</t>
        </r>
      </text>
    </comment>
    <comment ref="G18" authorId="0" shapeId="0" xr:uid="{00000000-0006-0000-0400-000002000000}">
      <text>
        <r>
          <rPr>
            <sz val="11"/>
            <color theme="1"/>
            <rFont val="Calibri"/>
            <family val="2"/>
            <scheme val="minor"/>
          </rPr>
          <t>Dan O'Brien:
Corrected 2026-07-29: was 0.0 (rounded to 1dp in Kermeli SM). True value from Worrell, Blinde, Neelis, Blomen &amp; Masanet (2010), LBNL-4779E ENERGY STAR Iron and Steel Guide, Ch.16 p.87: 5-7 kBtu/ton = 6-8 MJ/tonne coke (Farla et al. 1998). See 'src review' row 97.</t>
        </r>
      </text>
    </comment>
    <comment ref="F49" authorId="0" shapeId="0" xr:uid="{00000000-0006-0000-0400-000003000000}">
      <text>
        <r>
          <rPr>
            <sz val="11"/>
            <color theme="1"/>
            <rFont val="Calibri"/>
            <family val="2"/>
            <scheme val="minor"/>
          </rPr>
          <t>Dan O'Brien:
Corrected 2026-07-29: no fuel saving reported in source (Fleiter et al. 2012, Table 5 p.92). See 'src review' row 65.</t>
        </r>
      </text>
    </comment>
    <comment ref="G49" authorId="0" shapeId="0" xr:uid="{00000000-0006-0000-0400-000004000000}">
      <text>
        <r>
          <rPr>
            <sz val="11"/>
            <color theme="1"/>
            <rFont val="Calibri"/>
            <family val="2"/>
            <scheme val="minor"/>
          </rPr>
          <t>Dan O'Brien:
Corrected 2026-07-29: was 0.0 (rounded to 1dp in Kermeli SM). True value from Fleiter, Fehrenbach, Worrell &amp; Eichhammer (2012), Energy 40(1) 84-99, Table 5 p.92: 14% / 20 MJ per t RCF pulp electricity. Basis matches Kermeli's product, no conversion. See 'src review' row 65.</t>
        </r>
      </text>
    </comment>
    <comment ref="F51" authorId="0" shapeId="0" xr:uid="{00000000-0006-0000-0400-000005000000}">
      <text>
        <r>
          <rPr>
            <sz val="11"/>
            <color theme="1"/>
            <rFont val="Calibri"/>
            <family val="2"/>
            <scheme val="minor"/>
          </rPr>
          <t>Dan O'Brien:
Corrected 2026-07-29: was 0.0 (rounded to 1dp in Kermeli SM). True value from Fleiter, Fehrenbach, Worrell &amp; Eichhammer (2012), Energy 40(1) 84-99, Table 5 p.92: 6% / 30 MJ per t RCF pulp fuel. Basis matches Kermeli's product, no conversion. See 'src review' row 66.</t>
        </r>
      </text>
    </comment>
    <comment ref="G51" authorId="0" shapeId="0" xr:uid="{00000000-0006-0000-0400-000006000000}">
      <text>
        <r>
          <rPr>
            <sz val="11"/>
            <color theme="1"/>
            <rFont val="Calibri"/>
            <family val="2"/>
            <scheme val="minor"/>
          </rPr>
          <t>Dan O'Brien:
Corrected 2026-07-29: no electricity saving reported in source (Fleiter et al. 2012, Table 5 p.92). See 'src review' row 66.</t>
        </r>
      </text>
    </comment>
    <comment ref="F52" authorId="0" shapeId="0" xr:uid="{00000000-0006-0000-0400-000007000000}">
      <text>
        <r>
          <rPr>
            <sz val="11"/>
            <color theme="1"/>
            <rFont val="Calibri"/>
            <family val="2"/>
            <scheme val="minor"/>
          </rPr>
          <t>Dan O'Brien:
Corrected 2026-07-29: no fuel saving reported in source (Fleiter et al. 2012, Table 5 p.92). See 'src review' row 67.</t>
        </r>
      </text>
    </comment>
    <comment ref="G52" authorId="0" shapeId="0" xr:uid="{00000000-0006-0000-0400-000008000000}">
      <text>
        <r>
          <rPr>
            <sz val="11"/>
            <color theme="1"/>
            <rFont val="Calibri"/>
            <family val="2"/>
            <scheme val="minor"/>
          </rPr>
          <t>Dan O'Brien:
Corrected 2026-07-29: was 0.0 (rounded to 1dp in Kermeli SM). True value from Fleiter, Fehrenbach, Worrell &amp; Eichhammer (2012), Energy 40(1) 84-99, Table 5 p.92: 15% / 22 MJ per t RCF pulp electricity. Basis matches Kermeli's product, no conversion. See 'src review' row 67.</t>
        </r>
      </text>
    </comment>
    <comment ref="F92" authorId="0" shapeId="0" xr:uid="{00000000-0006-0000-0400-000009000000}">
      <text>
        <r>
          <rPr>
            <sz val="11"/>
            <color theme="1"/>
            <rFont val="Calibri"/>
            <family val="2"/>
            <scheme val="minor"/>
          </rPr>
          <t>Dan O'Brien:
Corrected 2026-07-29: was 0.0 (rounded to 1dp in Kermeli SM). True value from Worrell, Kermeli &amp; Galitsky (2013) ENERGY STAR Cement Guide, Table 8 p.87: 0.00-0.02 MMBtu/t cement, converted to per-t-clinker basis. See 'src review' row 11.</t>
        </r>
      </text>
    </comment>
    <comment ref="G92" authorId="0" shapeId="0" xr:uid="{00000000-0006-0000-0400-00000A000000}">
      <text>
        <r>
          <rPr>
            <sz val="11"/>
            <color theme="1"/>
            <rFont val="Calibri"/>
            <family val="2"/>
            <scheme val="minor"/>
          </rPr>
          <t>Dan O'Brien:
Corrected 2026-07-29: was 0.0 (rounded to 1dp in Kermeli SM). True value from Worrell, Kermeli &amp; Galitsky (2013) ENERGY STAR Cement Guide, Table 8 p.87: 0.7-2.3 kWh/t cement, converted to per-t-clinker basis. See 'src review' row 11.</t>
        </r>
      </text>
    </comment>
    <comment ref="F94" authorId="0" shapeId="0" xr:uid="{00000000-0006-0000-0400-00000B000000}">
      <text>
        <r>
          <rPr>
            <sz val="11"/>
            <color theme="1"/>
            <rFont val="Calibri"/>
            <family val="2"/>
            <scheme val="minor"/>
          </rPr>
          <t>Dan O'Brien:
Corrected 2026-07-29: no fuel saving reported in source (Worrell et al. 2013, Table 8 p.87). See 'src review' row 12.</t>
        </r>
      </text>
    </comment>
    <comment ref="G94" authorId="0" shapeId="0" xr:uid="{00000000-0006-0000-0400-00000C000000}">
      <text>
        <r>
          <rPr>
            <sz val="11"/>
            <color theme="1"/>
            <rFont val="Calibri"/>
            <family val="2"/>
            <scheme val="minor"/>
          </rPr>
          <t>Dan O'Brien:
Corrected 2026-07-29: was 0.0 (rounded to 1dp in Kermeli SM). True value from Worrell, Kermeli &amp; Galitsky (2013) ENERGY STAR Cement Guide, Table 8 p.87: 3.9-5.3 kWh/t cement, converted to per-t-clinker basis. See 'src review' row 12.</t>
        </r>
      </text>
    </comment>
    <comment ref="F95" authorId="0" shapeId="0" xr:uid="{00000000-0006-0000-0400-00000D000000}">
      <text>
        <r>
          <rPr>
            <sz val="11"/>
            <color theme="1"/>
            <rFont val="Calibri"/>
            <family val="2"/>
            <scheme val="minor"/>
          </rPr>
          <t>Dan O'Brien:
Corrected 2026-07-29: no fuel saving reported in source (Worrell et al. 2013, Table 8 p.87). See 'src review' row 13.</t>
        </r>
      </text>
    </comment>
    <comment ref="G95" authorId="0" shapeId="0" xr:uid="{00000000-0006-0000-0400-00000E000000}">
      <text>
        <r>
          <rPr>
            <sz val="11"/>
            <color theme="1"/>
            <rFont val="Calibri"/>
            <family val="2"/>
            <scheme val="minor"/>
          </rPr>
          <t>Dan O'Brien:
Corrected 2026-07-29: was 0.0 (rounded to 1dp in Kermeli SM). True value from Worrell, Kermeli &amp; Galitsky (2013) ENERGY STAR Cement Guide, Table 8 p.87: 1.2-1.6 kWh/t cement, converted to per-t-clinker basis. See 'src review' row 13.</t>
        </r>
      </text>
    </comment>
    <comment ref="I96" authorId="0" shapeId="0" xr:uid="{00000000-0006-0000-0400-00000F000000}">
      <text>
        <r>
          <rPr>
            <sz val="11"/>
            <color theme="1"/>
            <rFont val="Calibri"/>
            <family val="2"/>
            <scheme val="minor"/>
          </rPr>
          <t>Corrected 2026-07-29: was 0 (Kermeli rounds to whole euros). True value from Worrell, Kermeli &amp; Galitsky (2013) ENERGY STAR Cement Guide, section 6.4, citing ECRA (2009): $0.16-0.22 per annual ton clinker. Midpoint deflated from 2009 to 2021 USD and converted to EUR. Basis is per tonne clinker, matching this row's product. See 'src review' rows 155-162.</t>
        </r>
      </text>
    </comment>
    <comment ref="I97" authorId="0" shapeId="0" xr:uid="{00000000-0006-0000-0400-000010000000}">
      <text>
        <r>
          <rPr>
            <sz val="11"/>
            <color theme="1"/>
            <rFont val="Calibri"/>
            <family val="2"/>
            <scheme val="minor"/>
          </rPr>
          <t>Corrected 2026-07-29: was 0 (Kermeli rounds to whole euros). True value from Worrell, Kermeli &amp; Galitsky (2013) ENERGY STAR Cement Guide, Kiln Combustion System Improvements, citing FCT (2009): $0.9 per annual ton clinker capacity. Deflated from 2009 to 2021 USD and converted to EUR. See 'src review' rows 155-162.</t>
        </r>
      </text>
    </comment>
    <comment ref="B100" authorId="0" shapeId="0" xr:uid="{00000000-0006-0000-0400-000011000000}">
      <text>
        <r>
          <rPr>
            <sz val="11"/>
            <color theme="1"/>
            <rFont val="Calibri"/>
            <family val="2"/>
            <scheme val="minor"/>
          </rPr>
          <t>Dan O'Brien:
RELABELLED 2026-07-29 (Dan O'Brien decision): Kermeli's SM lists this row as 'Preheater Shell Heat Loss Reduction', but its 0.4 GJ/t fuel saving matches Worrell et al. (2013) KILN Shell Heat Loss Reduction (0.09-0.50 MBtu/t cement; Preheater shell is only ~17 kBtu/t clinker). Label corrected to match the value; savings left as published. Capex re-sourced accordingly - see note on I100 and 'src review'.</t>
        </r>
      </text>
    </comment>
    <comment ref="I100" authorId="0" shapeId="0" xr:uid="{00000000-0006-0000-0400-000012000000}">
      <text>
        <r>
          <rPr>
            <sz val="11"/>
            <color theme="1"/>
            <rFont val="Calibri"/>
            <family val="2"/>
            <scheme val="minor"/>
          </rPr>
          <t>Corrected 2026-07-29: was 0 (Kermeli rounds to whole euros). Re-sourced on relabelling to Kiln Shell: Worrell, Kermeli &amp; Galitsky (2013) ENERGY STAR Cement Guide, Kiln Shell Heat Loss Reduction: '$0.23/annual ton clinker capacity' (Lesnikoff, 1999). Deflated 1999 -&gt; 2021 USD via the Data CPI series and converted to EUR. Replaces the $0.30 Preheater-shell figure briefly wired earlier. See 'src review' rows 155-167.</t>
        </r>
      </text>
    </comment>
    <comment ref="F103" authorId="0" shapeId="0" xr:uid="{00000000-0006-0000-0400-000013000000}">
      <text>
        <r>
          <rPr>
            <sz val="11"/>
            <color theme="1"/>
            <rFont val="Calibri"/>
            <family val="2"/>
            <scheme val="minor"/>
          </rPr>
          <t>Dan O'Brien:
Corrected 2026-07-29: no fuel saving reported in source (Worrell et al. 2013, Table 8 p.87). See 'src review' row 14.</t>
        </r>
      </text>
    </comment>
    <comment ref="G103" authorId="0" shapeId="0" xr:uid="{00000000-0006-0000-0400-000014000000}">
      <text>
        <r>
          <rPr>
            <sz val="11"/>
            <color theme="1"/>
            <rFont val="Calibri"/>
            <family val="2"/>
            <scheme val="minor"/>
          </rPr>
          <t>Dan O'Brien:
Corrected 2026-07-29: was 0.0 (rounded to 1dp in Kermeli SM). True value from Worrell, Kermeli &amp; Galitsky (2013) ENERGY STAR Cement Guide, Table 8 p.87: 0.5-3.7 kWh/t cement, converted to per-t-clinker basis. See 'src review' row 14.</t>
        </r>
      </text>
    </comment>
    <comment ref="F110" authorId="0" shapeId="0" xr:uid="{00000000-0006-0000-0400-000015000000}">
      <text>
        <r>
          <rPr>
            <sz val="11"/>
            <color theme="1"/>
            <rFont val="Calibri"/>
            <family val="2"/>
            <scheme val="minor"/>
          </rPr>
          <t>Dan O'Brien:
Corrected 2026-07-29: no fuel saving reported in source (Worrell et al. 2013, Table 8 p.87). See 'src review' row 15.</t>
        </r>
      </text>
    </comment>
    <comment ref="G110" authorId="0" shapeId="0" xr:uid="{00000000-0006-0000-0400-000016000000}">
      <text>
        <r>
          <rPr>
            <sz val="11"/>
            <color theme="1"/>
            <rFont val="Calibri"/>
            <family val="2"/>
            <scheme val="minor"/>
          </rPr>
          <t>Dan O'Brien:
Corrected 2026-07-29: was 0.0 (rounded to 1dp in Kermeli SM). True value from Worrell, Kermeli &amp; Galitsky (2013) ENERGY STAR Cement Guide, Table 8 p.87: 1.6-8.5 kWh/t cement. Product basis is Cement, so no conversion. See 'src review' row 15.</t>
        </r>
      </text>
    </comment>
    <comment ref="F112" authorId="0" shapeId="0" xr:uid="{00000000-0006-0000-0400-000017000000}">
      <text>
        <r>
          <rPr>
            <sz val="11"/>
            <color theme="1"/>
            <rFont val="Calibri"/>
            <family val="2"/>
            <scheme val="minor"/>
          </rPr>
          <t>Dan O'Brien:
Corrected 2026-07-29: no fuel saving reported in source (Worrell et al. 2013, Table 8 p.87). See 'src review' row 16.</t>
        </r>
      </text>
    </comment>
    <comment ref="G112" authorId="0" shapeId="0" xr:uid="{00000000-0006-0000-0400-000018000000}">
      <text>
        <r>
          <rPr>
            <sz val="11"/>
            <color theme="1"/>
            <rFont val="Calibri"/>
            <family val="2"/>
            <scheme val="minor"/>
          </rPr>
          <t>Dan O'Brien:
Corrected 2026-07-29: was 0.0 (rounded to 1dp in Kermeli SM). True value from Worrell, Kermeli &amp; Galitsky (2013) ENERGY STAR Cement Guide, Table 8 p.87: 1.7-6.0 kWh/t cement. Product basis is Cement, so no conversion. See 'src review' row 16.</t>
        </r>
      </text>
    </comment>
    <comment ref="F113" authorId="0" shapeId="0" xr:uid="{00000000-0006-0000-0400-000019000000}">
      <text>
        <r>
          <rPr>
            <sz val="11"/>
            <color theme="1"/>
            <rFont val="Calibri"/>
            <family val="2"/>
            <scheme val="minor"/>
          </rPr>
          <t>Dan O'Brien:
Corrected 2026-07-29: no fuel saving reported in source (Worrell et al. 2013, Table 8 p.87). See 'src review' row 17.</t>
        </r>
      </text>
    </comment>
    <comment ref="G113" authorId="0" shapeId="0" xr:uid="{00000000-0006-0000-0400-00001A000000}">
      <text>
        <r>
          <rPr>
            <sz val="11"/>
            <color theme="1"/>
            <rFont val="Calibri"/>
            <family val="2"/>
            <scheme val="minor"/>
          </rPr>
          <t>Corrected 2026-07-29 (revised same day): was 0.0 (rounded to 1dp in Kermeli SM). True value from Zhang, Xie, Sander, Yue &amp; Yu (2021), J. Cleaner Production, Appendix A Table 2 measure 33: 0.02 GJ/t-clinker electricity, converted to per-t-cement basis. This is the source Kermeli's own footnote f cites. Supersedes my earlier ENERGY STAR-derived figure of 0.0090. See 'src review' row 131.</t>
        </r>
      </text>
    </comment>
    <comment ref="I113" authorId="0" shapeId="0" xr:uid="{00000000-0006-0000-0400-00001B000000}">
      <text>
        <r>
          <rPr>
            <sz val="11"/>
            <color theme="1"/>
            <rFont val="Calibri"/>
            <family val="2"/>
            <scheme val="minor"/>
          </rPr>
          <t>Dan O'Brien:
Corrected 2026-07-29: was 0 (Kermeli rounds to whole euros). True value from Zhang, Xie, Sander, Yue &amp; Yu (2021), J. Cleaner Production, Appendix A Table 2 measure 33: capital cost $0.38/t-clinker in 2005 USD. Converted to 2021 EUR per tonne cement. See 'src review' rows 132 and 142-149.</t>
        </r>
      </text>
    </comment>
    <comment ref="F114" authorId="0" shapeId="0" xr:uid="{00000000-0006-0000-0400-00001C000000}">
      <text>
        <r>
          <rPr>
            <sz val="11"/>
            <color theme="1"/>
            <rFont val="Calibri"/>
            <family val="2"/>
            <scheme val="minor"/>
          </rPr>
          <t>Dan O'Brien:
Corrected 2026-07-29: no fuel saving reported in source (Worrell et al. 2013, Table 8 p.87). See 'src review' row 18.</t>
        </r>
      </text>
    </comment>
    <comment ref="G114" authorId="0" shapeId="0" xr:uid="{00000000-0006-0000-0400-00001D000000}">
      <text>
        <r>
          <rPr>
            <sz val="11"/>
            <color theme="1"/>
            <rFont val="Calibri"/>
            <family val="2"/>
            <scheme val="minor"/>
          </rPr>
          <t>Corrected 2026-07-29 (revised same day): was 0.0 (rounded to 1dp in Kermeli SM). True value from Zhang, Xie, Sander, Yue &amp; Yu (2021), J. Cleaner Production, Appendix A Table 2 measure 34: 0.01 GJ/t-clinker electricity, converted to per-t-cement basis. Kermeli gives this row no footnote, but the 10-year lifetime match identifies Zhang as the source. Supersedes my earlier ENERGY STAR-derived figure of 0.0261. See 'src review' row 132.</t>
        </r>
      </text>
    </comment>
    <comment ref="I114" authorId="0" shapeId="0" xr:uid="{00000000-0006-0000-0400-00001E000000}">
      <text>
        <r>
          <rPr>
            <sz val="11"/>
            <color theme="1"/>
            <rFont val="Calibri"/>
            <family val="2"/>
            <scheme val="minor"/>
          </rPr>
          <t>Dan O'Brien:
Corrected 2026-07-29: was 0 (Kermeli rounds to whole euros). True value from Zhang, Xie, Sander, Yue &amp; Yu (2021), J. Cleaner Production, Appendix A Table 2 measure 34: capital cost $0.25/t-clinker in 2005 USD. Converted to 2021 EUR per tonne cement. See 'src review' rows 133 and 142-149.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G14" authorId="0" shapeId="0" xr:uid="{00000000-0006-0000-0600-000001000000}">
      <text>
        <r>
          <rPr>
            <sz val="11"/>
            <color theme="1"/>
            <rFont val="Calibri"/>
            <family val="2"/>
            <scheme val="minor"/>
          </rPr>
          <t>Dan O'Brien:
Source: USGS Mineral Commodity Summaries 2025, Aluminum. US primary production 2024e = 670,000 t. https://pubs.usgs.gov/periodicals/mcs2025/mcs2025-aluminum.pdf</t>
        </r>
      </text>
    </comment>
    <comment ref="K14" authorId="0" shapeId="0" xr:uid="{00000000-0006-0000-0600-000002000000}">
      <text>
        <r>
          <rPr>
            <sz val="11"/>
            <color theme="1"/>
            <rFont val="Calibri"/>
            <family val="2"/>
            <scheme val="minor"/>
          </rPr>
          <t>Dan O'Brien:
SEC total = fuels + electricity, Kermeli Table 1 (Fleiter et al. 2017), pasted tab 'Kermeli SEC'.</t>
        </r>
      </text>
    </comment>
    <comment ref="M14" authorId="0" shapeId="0" xr:uid="{00000000-0006-0000-0600-000003000000}">
      <text>
        <r>
          <rPr>
            <sz val="11"/>
            <color theme="1"/>
            <rFont val="Calibri"/>
            <family val="2"/>
            <scheme val="minor"/>
          </rPr>
          <t>Dan O'Brien:
Source: worldsteel / AISI, US crude steel production 2024 ≈ 79.5 Mt. https://worldsteel.org/data/world-steel-in-figures/world-steel-in-figures-2025/</t>
        </r>
      </text>
    </comment>
    <comment ref="G15" authorId="0" shapeId="0" xr:uid="{00000000-0006-0000-0600-000004000000}">
      <text>
        <r>
          <rPr>
            <sz val="11"/>
            <color theme="1"/>
            <rFont val="Calibri"/>
            <family val="2"/>
            <scheme val="minor"/>
          </rPr>
          <t>Dan O'Brien:
Source: USGS MCS 2025, Aluminum. US secondary production from old scrap 2024e = 1,600,000 t. https://pubs.usgs.gov/periodicals/mcs2025/mcs2025-aluminum.pdf</t>
        </r>
      </text>
    </comment>
    <comment ref="M15" authorId="0" shapeId="0" xr:uid="{00000000-0006-0000-0600-000005000000}">
      <text>
        <r>
          <rPr>
            <sz val="11"/>
            <color theme="1"/>
            <rFont val="Calibri"/>
            <family val="2"/>
            <scheme val="minor"/>
          </rPr>
          <t>Dan O'Brien:
Source: worldsteel 2024 — 71.8% of US steel produced via EAF. https://worldsteel.org/</t>
        </r>
      </text>
    </comment>
    <comment ref="G16" authorId="0" shapeId="0" xr:uid="{00000000-0006-0000-0600-000006000000}">
      <text>
        <r>
          <rPr>
            <sz val="11"/>
            <color theme="1"/>
            <rFont val="Calibri"/>
            <family val="2"/>
            <scheme val="minor"/>
          </rPr>
          <t>Dan O'Brien:
ESTIMATE (not official). US aluminum castings ~2.4 Mt/yr; basis: American Foundry Society / Modern Casting 'Census of World Casting Production' (annual). Refine with AFS census year-specific figure. Tag: estimated.</t>
        </r>
      </text>
    </comment>
    <comment ref="G17" authorId="0" shapeId="0" xr:uid="{00000000-0006-0000-0600-000007000000}">
      <text>
        <r>
          <rPr>
            <sz val="11"/>
            <color theme="1"/>
            <rFont val="Calibri"/>
            <family val="2"/>
            <scheme val="minor"/>
          </rPr>
          <t>Dan O'Brien:
Source: EIA, US coke production 2025 = 10 MMst = 9.07 Mt metric (x0.90718). https://www.eia.gov/todayinenergy/detail.php?id=67385</t>
        </r>
      </text>
    </comment>
    <comment ref="M17" authorId="0" shapeId="0" xr:uid="{00000000-0006-0000-0600-000008000000}">
      <text>
        <r>
          <rPr>
            <sz val="11"/>
            <color theme="1"/>
            <rFont val="Calibri"/>
            <family val="2"/>
            <scheme val="minor"/>
          </rPr>
          <t>Dan O'Brien:
Source: FAOSTAT/FAO, US total paper &amp; paperboard production 2023 = 60.7 Mt. Via FAO forestry database.</t>
        </r>
      </text>
    </comment>
    <comment ref="G18" authorId="0" shapeId="0" xr:uid="{00000000-0006-0000-0600-000009000000}">
      <text>
        <r>
          <rPr>
            <sz val="11"/>
            <color theme="1"/>
            <rFont val="Calibri"/>
            <family val="2"/>
            <scheme val="minor"/>
          </rPr>
          <t>Dan O'Brien:
Proxy: US pig iron ≈ BOF-route crude steel. Refine with USGS Iron &amp; Steel pig-iron line if needed.</t>
        </r>
      </text>
    </comment>
    <comment ref="K19" authorId="0" shapeId="0" xr:uid="{00000000-0006-0000-0600-00000A000000}">
      <text>
        <r>
          <rPr>
            <sz val="11"/>
            <color theme="1"/>
            <rFont val="Calibri"/>
            <family val="2"/>
            <scheme val="minor"/>
          </rPr>
          <t>Dan O'Brien:
BOF steelmaking step not in Kermeli Table 1 (blast furnace SEC assigned to pig iron; avoids double count).</t>
        </r>
      </text>
    </comment>
    <comment ref="G22" authorId="0" shapeId="0" xr:uid="{00000000-0006-0000-0600-00000B000000}">
      <text>
        <r>
          <rPr>
            <sz val="11"/>
            <color theme="1"/>
            <rFont val="Calibri"/>
            <family val="2"/>
            <scheme val="minor"/>
          </rPr>
          <t>Dan O'Brien:
ESTIMATE (not official). US container glass ~10-11 Mt/yr; anchor: US container-glass market ~11.3 Mt 2026 (Mordor Intelligence). Refine with Census M327 / GPI. Tag: estimated.</t>
        </r>
      </text>
    </comment>
    <comment ref="G23" authorId="0" shapeId="0" xr:uid="{00000000-0006-0000-0600-00000C000000}">
      <text>
        <r>
          <rPr>
            <sz val="11"/>
            <color theme="1"/>
            <rFont val="Calibri"/>
            <family val="2"/>
            <scheme val="minor"/>
          </rPr>
          <t>Dan O'Brien:
ESTIMATE (not official). US flat glass ~5 Mt/yr (float lines); NA flat-glass output reported in m2 (~755 M m2), converted at typical areal density. Refine with Census M327. Tag: estimated.</t>
        </r>
      </text>
    </comment>
    <comment ref="G24" authorId="0" shapeId="0" xr:uid="{00000000-0006-0000-0600-00000D000000}">
      <text>
        <r>
          <rPr>
            <sz val="11"/>
            <color theme="1"/>
            <rFont val="Calibri"/>
            <family val="2"/>
            <scheme val="minor"/>
          </rPr>
          <t>Dan O'Brien:
ESTIMATE (not official). US mechanical + semi-chemical pulp is small (~1.5 Mt); most US pulp is chemical/kraft. Refine with FAOSTAT US pulp-by-type. Tag: estimated.</t>
        </r>
      </text>
    </comment>
    <comment ref="G25" authorId="0" shapeId="0" xr:uid="{00000000-0006-0000-0600-00000E000000}">
      <text>
        <r>
          <rPr>
            <sz val="11"/>
            <color theme="1"/>
            <rFont val="Calibri"/>
            <family val="2"/>
            <scheme val="minor"/>
          </rPr>
          <t>Dan O'Brien:
ESTIMATE (not official). US recovered/recycled fibre pulp ~20 Mt (recovered paper utilization). Refine with AF&amp;PA / FAOSTAT. Tag: estimated.</t>
        </r>
      </text>
    </comment>
    <comment ref="G26" authorId="0" shapeId="0" xr:uid="{00000000-0006-0000-0600-00000F000000}">
      <text>
        <r>
          <rPr>
            <sz val="11"/>
            <color theme="1"/>
            <rFont val="Calibri"/>
            <family val="2"/>
            <scheme val="minor"/>
          </rPr>
          <t>Dan O'Brien:
ESTIMATE (not official). US chemical (kraft) wood pulp ~40 Mt, dominant US pulp grade. Refine with FAOSTAT US pulp-by-type. Tag: estimated.</t>
        </r>
      </text>
    </comment>
    <comment ref="G27" authorId="0" shapeId="0" xr:uid="{00000000-0006-0000-0600-000010000000}">
      <text>
        <r>
          <rPr>
            <sz val="11"/>
            <color theme="1"/>
            <rFont val="Calibri"/>
            <family val="2"/>
            <scheme val="minor"/>
          </rPr>
          <t>Dan O'Brien:
Source: FAOSTAT/FAO, US household &amp; sanitary paper production 2023 = 7.1 Mt.</t>
        </r>
      </text>
    </comment>
    <comment ref="G29" authorId="0" shapeId="0" xr:uid="{00000000-0006-0000-0600-000011000000}">
      <text>
        <r>
          <rPr>
            <sz val="11"/>
            <color theme="1"/>
            <rFont val="Calibri"/>
            <family val="2"/>
            <scheme val="minor"/>
          </rPr>
          <t>Dan O'Brien:
Source: FAOSTAT/FAO, US packaging paper &amp; paperboard production 2023 = 46.23 Mt.</t>
        </r>
      </text>
    </comment>
    <comment ref="G30" authorId="0" shapeId="0" xr:uid="{00000000-0006-0000-0600-000012000000}">
      <text>
        <r>
          <rPr>
            <sz val="11"/>
            <color theme="1"/>
            <rFont val="Calibri"/>
            <family val="2"/>
            <scheme val="minor"/>
          </rPr>
          <t>Dan O'Brien:
Source: US DOE, 'U.S. Ethane: Market Issues and Opportunities' (2022), US ethylene production 2019 = 31.4 Mt; capacity ~43.5 Mt by 2023. https://www.energy.gov/sites/default/files/2023-06/U.S.Ethane-Market-Issues-and-Opportunities.pdf</t>
        </r>
      </text>
    </comment>
    <comment ref="G31" authorId="0" shapeId="0" xr:uid="{00000000-0006-0000-0600-000013000000}">
      <text>
        <r>
          <rPr>
            <sz val="11"/>
            <color theme="1"/>
            <rFont val="Calibri"/>
            <family val="2"/>
            <scheme val="minor"/>
          </rPr>
          <t>Dan O'Brien:
Source: USGS MCS 2025, Soda Ash. US production 2024e = 12,000,000 t. https://pubs.usgs.gov/periodicals/mcs2025/mcs2025-soda-ash-ver.1.0.pdf</t>
        </r>
      </text>
    </comment>
    <comment ref="G32" authorId="0" shapeId="0" xr:uid="{00000000-0006-0000-0600-000014000000}">
      <text>
        <r>
          <rPr>
            <sz val="11"/>
            <color theme="1"/>
            <rFont val="Calibri"/>
            <family val="2"/>
            <scheme val="minor"/>
          </rPr>
          <t>Dan O'Brien:
ESTIMATE (not official). US carbon black ~1.3 Mt/yr. No USGS series. Refine with ICBA / Census. Tag: estimated.</t>
        </r>
      </text>
    </comment>
    <comment ref="G33" authorId="0" shapeId="0" xr:uid="{00000000-0006-0000-0600-000015000000}">
      <text>
        <r>
          <rPr>
            <sz val="11"/>
            <color theme="1"/>
            <rFont val="Calibri"/>
            <family val="2"/>
            <scheme val="minor"/>
          </rPr>
          <t>Dan O'Brien:
ESTIMATE (not official). US methanol ~9 Mt/yr (multiple producers; Methanex US ~part). Refine with ACC / EIA. Tag: estimated.</t>
        </r>
      </text>
    </comment>
    <comment ref="G34" authorId="0" shapeId="0" xr:uid="{00000000-0006-0000-0600-000016000000}">
      <text>
        <r>
          <rPr>
            <sz val="11"/>
            <color theme="1"/>
            <rFont val="Calibri"/>
            <family val="2"/>
            <scheme val="minor"/>
          </rPr>
          <t>Dan O'Brien:
Source: USGS MCS 2026, Nitrogen (Fixed)-Ammonia. US ammonia production 2024 = 13,600 kt N content; NH3 mass = 13,600 / 0.8235 = 16,516 kt. https://pubs.usgs.gov/periodicals/mcs2026/mcs2026-nitrogen.pdf</t>
        </r>
      </text>
    </comment>
    <comment ref="G35" authorId="0" shapeId="0" xr:uid="{00000000-0006-0000-0600-000017000000}">
      <text>
        <r>
          <rPr>
            <sz val="11"/>
            <color theme="1"/>
            <rFont val="Calibri"/>
            <family val="2"/>
            <scheme val="minor"/>
          </rPr>
          <t>Dan O'Brien:
Source: USGS MCS 2026, Cement. US clinker production 2024e = 72,000,000 t. https://pubs.usgs.gov/periodicals/mcs2026/mcs2026-cement.pdf</t>
        </r>
      </text>
    </comment>
    <comment ref="K35" authorId="0" shapeId="0" xr:uid="{00000000-0006-0000-0600-000018000000}">
      <text>
        <r>
          <rPr>
            <sz val="11"/>
            <color theme="1"/>
            <rFont val="Calibri"/>
            <family val="2"/>
            <scheme val="minor"/>
          </rPr>
          <t>Dan O'Brien:
Clinker burning is inside the Cement SEC (Kermeli T1 'Cement' = per t cement incl. pyroprocess); left pending to avoid double count in bottom-up.</t>
        </r>
      </text>
    </comment>
    <comment ref="G36" authorId="0" shapeId="0" xr:uid="{00000000-0006-0000-0600-000019000000}">
      <text>
        <r>
          <rPr>
            <sz val="11"/>
            <color theme="1"/>
            <rFont val="Calibri"/>
            <family val="2"/>
            <scheme val="minor"/>
          </rPr>
          <t>Dan O'Brien:
Source: USGS MCS 2026, Cement. US portland+blended+masonry cement 2024e = 85,000,000 t. https://pubs.usgs.gov/periodicals/mcs2026/mcs2026-cement.pdf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4" authorId="0" shapeId="0" xr:uid="{00000000-0006-0000-0700-000001000000}">
      <text>
        <r>
          <rPr>
            <sz val="11"/>
            <color theme="1"/>
            <rFont val="Calibri"/>
            <family val="2"/>
            <scheme val="minor"/>
          </rPr>
          <t>Dan O'Brien:
Source: EIA MECS 2018 Table 3.1, NAICS 322 (2,039) + 323 (59). https://www.eia.gov/consumption/manufacturing/data/2018/pdf/Table3_1.pdf</t>
        </r>
      </text>
    </comment>
    <comment ref="D4" authorId="0" shapeId="0" xr:uid="{00000000-0006-0000-0700-000002000000}">
      <text>
        <r>
          <rPr>
            <sz val="11"/>
            <color theme="1"/>
            <rFont val="Calibri"/>
            <family val="2"/>
            <scheme val="minor"/>
          </rPr>
          <t>Dan O'Brien:
Source: EIA MECS 2018 Table 3.1 net electricity, NAICS 322 (50,995) + 323 (10,043) MkWh.</t>
        </r>
      </text>
    </comment>
    <comment ref="C5" authorId="0" shapeId="0" xr:uid="{00000000-0006-0000-0700-000003000000}">
      <text>
        <r>
          <rPr>
            <sz val="11"/>
            <color theme="1"/>
            <rFont val="Calibri"/>
            <family val="2"/>
            <scheme val="minor"/>
          </rPr>
          <t>Dan O'Brien:
Source: EIA MECS 2018 Table 3.1, NAICS 325 Chemicals. https://www.eia.gov/consumption/manufacturing/data/2018/pdf/Table3_1.pdf</t>
        </r>
      </text>
    </comment>
    <comment ref="D5" authorId="0" shapeId="0" xr:uid="{00000000-0006-0000-0700-000004000000}">
      <text>
        <r>
          <rPr>
            <sz val="11"/>
            <color theme="1"/>
            <rFont val="Calibri"/>
            <family val="2"/>
            <scheme val="minor"/>
          </rPr>
          <t>Dan O'Brien:
Source: EIA MECS 2018 Table 3.1 net electricity, NAICS 325 = 146,846 MkWh.</t>
        </r>
      </text>
    </comment>
    <comment ref="C6" authorId="0" shapeId="0" xr:uid="{00000000-0006-0000-0700-000005000000}">
      <text>
        <r>
          <rPr>
            <sz val="11"/>
            <color theme="1"/>
            <rFont val="Calibri"/>
            <family val="2"/>
            <scheme val="minor"/>
          </rPr>
          <t>Dan O'Brien:
Source: EIA MECS 2018 Table 3.1, NAICS 3272 = 327211 Flat(47)+327212 Pressed/Blown(31)+327213 Containers(54)+327215 Purchased(21). https://www.eia.gov/consumption/manufacturing/data/2018/pdf/Table3_1.pdf</t>
        </r>
      </text>
    </comment>
    <comment ref="D6" authorId="0" shapeId="0" xr:uid="{00000000-0006-0000-0700-000006000000}">
      <text>
        <r>
          <rPr>
            <sz val="11"/>
            <color theme="1"/>
            <rFont val="Calibri"/>
            <family val="2"/>
            <scheme val="minor"/>
          </rPr>
          <t>Dan O'Brien:
Source: MECS 2018 Table 3.1 net elec, 3272 = 1,419+2,135+3,447+3,675 MkWh.</t>
        </r>
      </text>
    </comment>
    <comment ref="C7" authorId="0" shapeId="0" xr:uid="{00000000-0006-0000-0700-000007000000}">
      <text>
        <r>
          <rPr>
            <sz val="11"/>
            <color theme="1"/>
            <rFont val="Calibri"/>
            <family val="2"/>
            <scheme val="minor"/>
          </rPr>
          <t>Dan O'Brien:
Source: EIA MECS 2018 Table 3.1, NAICS 327 total (821) minus glass 3272 (153). https://www.eia.gov/consumption/manufacturing/data/2018/pdf/Table3_1.pdf</t>
        </r>
      </text>
    </comment>
    <comment ref="D7" authorId="0" shapeId="0" xr:uid="{00000000-0006-0000-0700-000008000000}">
      <text>
        <r>
          <rPr>
            <sz val="11"/>
            <color theme="1"/>
            <rFont val="Calibri"/>
            <family val="2"/>
            <scheme val="minor"/>
          </rPr>
          <t>Dan O'Brien:
Source: MECS 2018 Table 3.1 net elec, 327 (37,953) minus 3272 (10,676) MkWh.</t>
        </r>
      </text>
    </comment>
    <comment ref="C8" authorId="0" shapeId="0" xr:uid="{00000000-0006-0000-0700-000009000000}">
      <text>
        <r>
          <rPr>
            <sz val="11"/>
            <color theme="1"/>
            <rFont val="Calibri"/>
            <family val="2"/>
            <scheme val="minor"/>
          </rPr>
          <t>Dan O'Brien:
Source: EIA MECS 2018 Table 3.1, NAICS 331110 Iron and Steel Mills and Ferroalloys. https://www.eia.gov/consumption/manufacturing/data/2018/pdf/Table3_1.pdf</t>
        </r>
      </text>
    </comment>
    <comment ref="D8" authorId="0" shapeId="0" xr:uid="{00000000-0006-0000-0700-00000A000000}">
      <text>
        <r>
          <rPr>
            <sz val="11"/>
            <color theme="1"/>
            <rFont val="Calibri"/>
            <family val="2"/>
            <scheme val="minor"/>
          </rPr>
          <t>Dan O'Brien:
Source: MECS 2018 Table 3.1 net elec, NAICS 331110 = 55,633 MkWh.</t>
        </r>
      </text>
    </comment>
    <comment ref="C9" authorId="0" shapeId="0" xr:uid="{00000000-0006-0000-0700-00000B000000}">
      <text>
        <r>
          <rPr>
            <sz val="11"/>
            <color theme="1"/>
            <rFont val="Calibri"/>
            <family val="2"/>
            <scheme val="minor"/>
          </rPr>
          <t>Dan O'Brien:
Source: EIA MECS 2018 Table 3.1, NAICS 3313 Alumina &amp; Aluminum (207) + 3314 Nonferrous exc Al (95). https://www.eia.gov/consumption/manufacturing/data/2018/pdf/Table3_1.pdf</t>
        </r>
      </text>
    </comment>
    <comment ref="D9" authorId="0" shapeId="0" xr:uid="{00000000-0006-0000-0700-00000C000000}">
      <text>
        <r>
          <rPr>
            <sz val="11"/>
            <color theme="1"/>
            <rFont val="Calibri"/>
            <family val="2"/>
            <scheme val="minor"/>
          </rPr>
          <t>Dan O'Brien:
Source: MECS 2018 Table 3.1 net elec, 3313 (26,260) + 3314 (13,274) MkWh.</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9" authorId="0" shapeId="0" xr:uid="{00000000-0006-0000-1500-000001000000}">
      <text>
        <r>
          <rPr>
            <sz val="11"/>
            <color theme="1"/>
            <rFont val="Calibri"/>
            <family val="2"/>
            <scheme val="minor"/>
          </rPr>
          <t>Dan O'Brien:
Assumption. 2015 EU clinker-to-cement ratio, 76%, per GNR (2019) as cited in Kermeli et al. (2022). Used to convert ENERGY STAR per-tonne-CEMENT savings onto the per-tonne-CLINKER basis Kermeli uses for raw-materials-preparation measures. Change here to re-run. Source: https://link.springer.com/article/10.1007/s12053-022-10071-8</t>
        </r>
      </text>
    </comment>
    <comment ref="F11" authorId="0" shapeId="0" xr:uid="{00000000-0006-0000-1500-000002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G11" authorId="0" shapeId="0" xr:uid="{00000000-0006-0000-1500-000003000000}">
      <text>
        <r>
          <rPr>
            <sz val="11"/>
            <color theme="1"/>
            <rFont val="Calibri"/>
            <family val="2"/>
            <scheme val="minor"/>
          </rPr>
          <t>Dan O'Brien:
Source: ENERGY STAR Guide for the Cement Industry (Aug 2013), Table 8 p.87. Narrative p.34 gives 0.02 MBtu/ton clinker heat and 0.73 kWh/ton raw material power (Hollingshead and Venta, 2009). https://www.energystar.gov/sites/default/files/buildings/tools/ENERGY%20STAR%20Guide%20for%20the%20Cement%20Industry%2028_08_2013%20Final.pdf</t>
        </r>
      </text>
    </comment>
    <comment ref="H11" authorId="0" shapeId="0" xr:uid="{00000000-0006-0000-1500-000004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1" authorId="0" shapeId="0" xr:uid="{00000000-0006-0000-1500-000005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2" authorId="0" shapeId="0" xr:uid="{00000000-0006-0000-1500-000006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2" authorId="0" shapeId="0" xr:uid="{00000000-0006-0000-1500-000007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3" authorId="0" shapeId="0" xr:uid="{00000000-0006-0000-1500-000008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3" authorId="0" shapeId="0" xr:uid="{00000000-0006-0000-1500-000009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4" authorId="0" shapeId="0" xr:uid="{00000000-0006-0000-1500-00000A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4" authorId="0" shapeId="0" xr:uid="{00000000-0006-0000-1500-00000B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5" authorId="0" shapeId="0" xr:uid="{00000000-0006-0000-1500-00000C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5" authorId="0" shapeId="0" xr:uid="{00000000-0006-0000-1500-00000D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6" authorId="0" shapeId="0" xr:uid="{00000000-0006-0000-1500-00000E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6" authorId="0" shapeId="0" xr:uid="{00000000-0006-0000-1500-00000F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7" authorId="0" shapeId="0" xr:uid="{00000000-0006-0000-1500-000010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7" authorId="0" shapeId="0" xr:uid="{00000000-0006-0000-1500-000011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H18" authorId="0" shapeId="0" xr:uid="{00000000-0006-0000-1500-000012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I18" authorId="0" shapeId="0" xr:uid="{00000000-0006-0000-1500-000013000000}">
      <text>
        <r>
          <rPr>
            <sz val="11"/>
            <color theme="1"/>
            <rFont val="Calibri"/>
            <family val="2"/>
            <scheme val="minor"/>
          </rPr>
          <t>Dan O'Brien:
Source: ENERGY STAR Guide for the Cement Industry (Aug 2013), Table 8 p.87, https://www.energystar.gov/sites/default/files/buildings/tools/ENERGY%20STAR%20Guide%20for%20the%20Cement%20Industry%2028_08_2013%20Final.pdf</t>
        </r>
      </text>
    </comment>
    <comment ref="E65" authorId="0" shapeId="0" xr:uid="{00000000-0006-0000-1500-000014000000}">
      <text>
        <r>
          <rPr>
            <sz val="11"/>
            <color theme="1"/>
            <rFont val="Calibri"/>
            <family val="2"/>
            <scheme val="minor"/>
          </rPr>
          <t>Dan O'Brien:
Source: Fleiter et al. (2012), Energy 40(1) 84-99, Table 5 p.92 - electricity saving 14% / 20 MJ per tonne RCF pulp. https://www.academia.edu/13043747/Energy_efficiency_in_the_German_pulp_and_paper_industry_A_model_based_assessment_of_saving_potentials</t>
        </r>
      </text>
    </comment>
    <comment ref="J65" authorId="0" shapeId="0" xr:uid="{00000000-0006-0000-1500-000015000000}">
      <text>
        <r>
          <rPr>
            <sz val="11"/>
            <color theme="1"/>
            <rFont val="Calibri"/>
            <family val="2"/>
            <scheme val="minor"/>
          </rPr>
          <t>Dan O'Brien:
Source: Fleiter et al. (2012), Energy 40(1) 84-99, Table 5 p.92 - initial costs, 2007 euros.</t>
        </r>
      </text>
    </comment>
    <comment ref="K65" authorId="0" shapeId="0" xr:uid="{00000000-0006-0000-1500-000016000000}">
      <text>
        <r>
          <rPr>
            <sz val="11"/>
            <color theme="1"/>
            <rFont val="Calibri"/>
            <family val="2"/>
            <scheme val="minor"/>
          </rPr>
          <t>Dan O'Brien:
Source: Fleiter et al. (2012), Energy 40(1) 84-99, Table 6 - technical lifetime.</t>
        </r>
      </text>
    </comment>
    <comment ref="F66" authorId="0" shapeId="0" xr:uid="{00000000-0006-0000-1500-000017000000}">
      <text>
        <r>
          <rPr>
            <sz val="11"/>
            <color theme="1"/>
            <rFont val="Calibri"/>
            <family val="2"/>
            <scheme val="minor"/>
          </rPr>
          <t>Dan O'Brien:
Source: Fleiter et al. (2012), Energy 40(1) 84-99, Table 5 p.92 - fuel saving 6% / 30 MJ per tonne RCF pulp. https://www.academia.edu/13043747/Energy_efficiency_in_the_German_pulp_and_paper_industry_A_model_based_assessment_of_saving_potentials</t>
        </r>
      </text>
    </comment>
    <comment ref="J66" authorId="0" shapeId="0" xr:uid="{00000000-0006-0000-1500-000018000000}">
      <text>
        <r>
          <rPr>
            <sz val="11"/>
            <color theme="1"/>
            <rFont val="Calibri"/>
            <family val="2"/>
            <scheme val="minor"/>
          </rPr>
          <t>Dan O'Brien:
Source: Fleiter et al. (2012), Energy 40(1) 84-99, Table 5 p.92 - initial costs, 2007 euros.</t>
        </r>
      </text>
    </comment>
    <comment ref="K66" authorId="0" shapeId="0" xr:uid="{00000000-0006-0000-1500-000019000000}">
      <text>
        <r>
          <rPr>
            <sz val="11"/>
            <color theme="1"/>
            <rFont val="Calibri"/>
            <family val="2"/>
            <scheme val="minor"/>
          </rPr>
          <t>Dan O'Brien:
Source: Fleiter et al. (2012), Energy 40(1) 84-99, Table 6 - technical lifetime.</t>
        </r>
      </text>
    </comment>
    <comment ref="E67" authorId="0" shapeId="0" xr:uid="{00000000-0006-0000-1500-00001A000000}">
      <text>
        <r>
          <rPr>
            <sz val="11"/>
            <color theme="1"/>
            <rFont val="Calibri"/>
            <family val="2"/>
            <scheme val="minor"/>
          </rPr>
          <t>Dan O'Brien:
Source: Fleiter et al. (2012), Energy 40(1) 84-99, Table 5 p.92 - electricity saving 15% / 22 MJ per tonne RCF pulp. https://www.academia.edu/13043747/Energy_efficiency_in_the_German_pulp_and_paper_industry_A_model_based_assessment_of_saving_potentials</t>
        </r>
      </text>
    </comment>
    <comment ref="J67" authorId="0" shapeId="0" xr:uid="{00000000-0006-0000-1500-00001B000000}">
      <text>
        <r>
          <rPr>
            <sz val="11"/>
            <color theme="1"/>
            <rFont val="Calibri"/>
            <family val="2"/>
            <scheme val="minor"/>
          </rPr>
          <t>Dan O'Brien:
Source: Fleiter et al. (2012), Energy 40(1) 84-99, Table 5 p.92 - initial costs, 2007 euros.</t>
        </r>
      </text>
    </comment>
    <comment ref="K67" authorId="0" shapeId="0" xr:uid="{00000000-0006-0000-1500-00001C000000}">
      <text>
        <r>
          <rPr>
            <sz val="11"/>
            <color theme="1"/>
            <rFont val="Calibri"/>
            <family val="2"/>
            <scheme val="minor"/>
          </rPr>
          <t>Dan O'Brien:
Source: Fleiter et al. (2012), Energy 40(1) 84-99, Table 6 - technical lifetime.</t>
        </r>
      </text>
    </comment>
    <comment ref="C97" authorId="0" shapeId="0" xr:uid="{00000000-0006-0000-1500-00001D000000}">
      <text>
        <r>
          <rPr>
            <sz val="11"/>
            <color theme="1"/>
            <rFont val="Calibri"/>
            <family val="2"/>
            <scheme val="minor"/>
          </rPr>
          <t>Dan O'Brien:
Source: Worrell et al. (2010), LBNL-4779E, ENERGY STAR Guide for the U.S. Iron and Steel Industry, Ch.16 Coke Making, p.87: "saved 5-7 kBtu/ton (6-8 MJ/tonne) coke" (Farla et al., 1998). https://www.osti.gov/servlets/purl/1026806</t>
        </r>
      </text>
    </comment>
    <comment ref="D97" authorId="0" shapeId="0" xr:uid="{00000000-0006-0000-1500-00001E000000}">
      <text>
        <r>
          <rPr>
            <sz val="11"/>
            <color theme="1"/>
            <rFont val="Calibri"/>
            <family val="2"/>
            <scheme val="minor"/>
          </rPr>
          <t>Dan O'Brien:
Source: Worrell et al. (2010), LBNL-4779E, ENERGY STAR Guide for the U.S. Iron and Steel Industry, Ch.16 Coke Making, p.87: "saved 5-7 kBtu/ton (6-8 MJ/tonne) coke" (Farla et al., 1998). https://www.osti.gov/servlets/purl/1026806</t>
        </r>
      </text>
    </comment>
    <comment ref="D131" authorId="0" shapeId="0" xr:uid="{00000000-0006-0000-1500-00001F000000}">
      <text>
        <r>
          <rPr>
            <sz val="11"/>
            <color theme="1"/>
            <rFont val="Calibri"/>
            <family val="2"/>
            <scheme val="minor"/>
          </rPr>
          <t>Dan O'Brien:
Source: Zhang et al. (2021), J. Cleaner Production, Appendix A Table 2, measure 33 'High Efficiency Motors' - electricity saving 0.02 GJ/t-clinker.</t>
        </r>
      </text>
    </comment>
    <comment ref="E131" authorId="0" shapeId="0" xr:uid="{00000000-0006-0000-1500-000020000000}">
      <text>
        <r>
          <rPr>
            <sz val="11"/>
            <color theme="1"/>
            <rFont val="Calibri"/>
            <family val="2"/>
            <scheme val="minor"/>
          </rPr>
          <t>Dan O'Brien:
Source: Zhang et al. (2021), Appendix A Table 2, measure 33 - emission reduction 4.70 kg CO2/t-clinker.</t>
        </r>
      </text>
    </comment>
    <comment ref="F131" authorId="0" shapeId="0" xr:uid="{00000000-0006-0000-1500-000021000000}">
      <text>
        <r>
          <rPr>
            <sz val="11"/>
            <color theme="1"/>
            <rFont val="Calibri"/>
            <family val="2"/>
            <scheme val="minor"/>
          </rPr>
          <t>Dan O'Brien:
Source: Zhang et al. (2021), Appendix A Table 2, measure 33 - capital cost $0.38/t-clinker, priced in 2005 USD per the paper's Methods.</t>
        </r>
      </text>
    </comment>
    <comment ref="G131" authorId="0" shapeId="0" xr:uid="{00000000-0006-0000-1500-000022000000}">
      <text>
        <r>
          <rPr>
            <sz val="11"/>
            <color theme="1"/>
            <rFont val="Calibri"/>
            <family val="2"/>
            <scheme val="minor"/>
          </rPr>
          <t>Dan O'Brien:
Source: Zhang et al. (2021), Appendix A Table 2, measure 33 - change in annual O&amp;M cost 0.00.</t>
        </r>
      </text>
    </comment>
    <comment ref="H131" authorId="0" shapeId="0" xr:uid="{00000000-0006-0000-1500-000023000000}">
      <text>
        <r>
          <rPr>
            <sz val="11"/>
            <color theme="1"/>
            <rFont val="Calibri"/>
            <family val="2"/>
            <scheme val="minor"/>
          </rPr>
          <t>Dan O'Brien:
Source: Zhang et al. (2021), Appendix A Table 2, measure 33 - lifetime 10 years. Matches Kermeli Data J113 exactly, which corroborates Zhang as her source.</t>
        </r>
      </text>
    </comment>
    <comment ref="D132" authorId="0" shapeId="0" xr:uid="{00000000-0006-0000-1500-000024000000}">
      <text>
        <r>
          <rPr>
            <sz val="11"/>
            <color theme="1"/>
            <rFont val="Calibri"/>
            <family val="2"/>
            <scheme val="minor"/>
          </rPr>
          <t>Dan O'Brien:
Source: Zhang et al. (2021), Appendix A Table 2, measure 34 'Adjustable Speed Drives' - electricity saving 0.01 GJ/t-clinker.</t>
        </r>
      </text>
    </comment>
    <comment ref="E132" authorId="0" shapeId="0" xr:uid="{00000000-0006-0000-1500-000025000000}">
      <text>
        <r>
          <rPr>
            <sz val="11"/>
            <color theme="1"/>
            <rFont val="Calibri"/>
            <family val="2"/>
            <scheme val="minor"/>
          </rPr>
          <t>Dan O'Brien:
Source: Zhang et al. (2021), Appendix A Table 2, measure 34 - emission reduction 2.43 kg CO2/t-clinker.</t>
        </r>
      </text>
    </comment>
    <comment ref="F132" authorId="0" shapeId="0" xr:uid="{00000000-0006-0000-1500-000026000000}">
      <text>
        <r>
          <rPr>
            <sz val="11"/>
            <color theme="1"/>
            <rFont val="Calibri"/>
            <family val="2"/>
            <scheme val="minor"/>
          </rPr>
          <t>Dan O'Brien:
Source: Zhang et al. (2021), Appendix A Table 2, measure 34 - capital cost $0.25/t-clinker, priced in 2005 USD per the paper's Methods.</t>
        </r>
      </text>
    </comment>
    <comment ref="G132" authorId="0" shapeId="0" xr:uid="{00000000-0006-0000-1500-000027000000}">
      <text>
        <r>
          <rPr>
            <sz val="11"/>
            <color theme="1"/>
            <rFont val="Calibri"/>
            <family val="2"/>
            <scheme val="minor"/>
          </rPr>
          <t>Dan O'Brien:
Source: Zhang et al. (2021), Appendix A Table 2, measure 34 - change in annual O&amp;M cost 0.00.</t>
        </r>
      </text>
    </comment>
    <comment ref="H132" authorId="0" shapeId="0" xr:uid="{00000000-0006-0000-1500-000028000000}">
      <text>
        <r>
          <rPr>
            <sz val="11"/>
            <color theme="1"/>
            <rFont val="Calibri"/>
            <family val="2"/>
            <scheme val="minor"/>
          </rPr>
          <t>Dan O'Brien:
Source: Zhang et al. (2021), Appendix A Table 2, measure 34 - lifetime 10 years. Matches Kermeli Data J114 exactly. Kermeli gives this row NO footnote, but the lifetime match plus the adjacent table position make Zhang the near-certain source.</t>
        </r>
      </text>
    </comment>
    <comment ref="B144" authorId="0" shapeId="0" xr:uid="{00000000-0006-0000-1500-000029000000}">
      <text>
        <r>
          <rPr>
            <sz val="11"/>
            <color theme="1"/>
            <rFont val="Calibri"/>
            <family val="2"/>
            <scheme val="minor"/>
          </rPr>
          <t>Dan O'Brien:
Pulled from the Data sheet, BLS CPI-U series, 2005 annual average.</t>
        </r>
      </text>
    </comment>
    <comment ref="B145" authorId="0" shapeId="0" xr:uid="{00000000-0006-0000-1500-00002A000000}">
      <text>
        <r>
          <rPr>
            <sz val="11"/>
            <color theme="1"/>
            <rFont val="Calibri"/>
            <family val="2"/>
            <scheme val="minor"/>
          </rPr>
          <t>Dan O'Brien:
Pulled from the Data sheet, BLS CPI-U series, 2021 annual average.</t>
        </r>
      </text>
    </comment>
    <comment ref="C160" authorId="0" shapeId="0" xr:uid="{00000000-0006-0000-1500-00002B000000}">
      <text>
        <r>
          <rPr>
            <sz val="11"/>
            <color theme="1"/>
            <rFont val="Calibri"/>
            <family val="2"/>
            <scheme val="minor"/>
          </rPr>
          <t>Dan O'Brien:
Source: Worrell, Kermeli &amp; Galitsky (2013) ENERGY STAR Cement Guide, section 6.4: "ECRA (2009) estimates an investment cost of $0.16-0.22/annual ton clinker. A payback period of 2 years or less is typical for kiln control systems".</t>
        </r>
      </text>
    </comment>
    <comment ref="D160" authorId="0" shapeId="0" xr:uid="{00000000-0006-0000-1500-00002C000000}">
      <text>
        <r>
          <rPr>
            <sz val="11"/>
            <color theme="1"/>
            <rFont val="Calibri"/>
            <family val="2"/>
            <scheme val="minor"/>
          </rPr>
          <t>Dan O'Brien:
Source: Worrell, Kermeli &amp; Galitsky (2013) ENERGY STAR Cement Guide, section 6.4, ECRA (2009): $0.16-0.22/annual ton clinker. An older alternative of $0.3/annual tonne clinker from ETSU (1988) is also given but is superseded by the ECRA figure.</t>
        </r>
      </text>
    </comment>
    <comment ref="C161" authorId="0" shapeId="0" xr:uid="{00000000-0006-0000-1500-00002D000000}">
      <text>
        <r>
          <rPr>
            <sz val="11"/>
            <color theme="1"/>
            <rFont val="Calibri"/>
            <family val="2"/>
            <scheme val="minor"/>
          </rPr>
          <t>Dan O'Brien:
Source: Worrell, Kermeli &amp; Galitsky (2013) ENERGY STAR Cement Guide, Kiln Combustion System Improvements: "An average cost of $0.9/annual ton clinker capacity is assumed based on reported costs in the demonstration projects. The average payback period is estimated to less than a year" (FCT, 2009).</t>
        </r>
      </text>
    </comment>
    <comment ref="C162" authorId="0" shapeId="0" xr:uid="{00000000-0006-0000-1500-00002E000000}">
      <text>
        <r>
          <rPr>
            <sz val="11"/>
            <color theme="1"/>
            <rFont val="Calibri"/>
            <family val="2"/>
            <scheme val="minor"/>
          </rPr>
          <t>Dan O'Brien:
Source: Worrell, Kermeli &amp; Galitsky (2013) ENERGY STAR Cement Guide, Preheater Shell Heat Loss Reduction: "energy savings are estimated at about 17 kBtu/ton clinker, at an investment cost of $0.30/ton" (Hollingshead and Venta, 2009).</t>
        </r>
      </text>
    </comment>
  </commentList>
</comments>
</file>

<file path=xl/sharedStrings.xml><?xml version="1.0" encoding="utf-8"?>
<sst xmlns="http://schemas.openxmlformats.org/spreadsheetml/2006/main" count="4326" uniqueCount="1103">
  <si>
    <t>PEaWHRP Process Efficiency and Waste Heat Recovery Parameters</t>
  </si>
  <si>
    <t>Sources:</t>
  </si>
  <si>
    <t>Recovery Costs</t>
  </si>
  <si>
    <t>Waste Heat Recovery Equipment Costs</t>
  </si>
  <si>
    <t>Kermeli et al.</t>
  </si>
  <si>
    <t>U.S. DOE Advanced Manufacturing Office / BCS Inc.; EPRI; Case Studies in Thermal Engineering</t>
  </si>
  <si>
    <t>2008-2025</t>
  </si>
  <si>
    <t>Energy efficiency potentials in the EU industry: impacts of deep decarbonization technologies</t>
  </si>
  <si>
    <t>Steam Tip Sheets #3 and #26A; Waste Heat Recovery: Technology and Opportunities in U.S. Industry; EPRI report 1020134; industrial ORC capex survey</t>
  </si>
  <si>
    <t>https://link.springer.com/article/10.1007/s12053-022-10071-8#Sec15</t>
  </si>
  <si>
    <t>https://www.energy.gov/sites/prod/files/2014/05/f16/steam26a_condensing.pdf ; https://www.epri.com/research/products/1020134</t>
  </si>
  <si>
    <t>Supplementary Information</t>
  </si>
  <si>
    <t>Basis for gap-fill technology assumptions (blue inputs); evidence table on tab 'summary'</t>
  </si>
  <si>
    <t>Specific Energy Consumption</t>
  </si>
  <si>
    <t>Fuel Carbon Intensity</t>
  </si>
  <si>
    <t>Fleiter et al. (via Kermeli et al. Table 1)</t>
  </si>
  <si>
    <t>U.S. Environmental Protection Agency</t>
  </si>
  <si>
    <t>2022-2024</t>
  </si>
  <si>
    <t>Baseline scenario of the heating and cooling demand in buildings and industry in the 14 MSs until 2050</t>
  </si>
  <si>
    <t>GHG Emission Factors Hub (stationary combustion); eGRID (US average grid intensity)</t>
  </si>
  <si>
    <t>https://link.springer.com/article/10.1007/s12053-022-10071-8/tables/1</t>
  </si>
  <si>
    <t>https://www.epa.gov/climateleadership/ghg-emission-factors-hub</t>
  </si>
  <si>
    <t>Pasted to tab 'Kermeli SEC'</t>
  </si>
  <si>
    <t>Used for the $/MMBtu -&gt; $/tCO2 equivalence table on tab 'summary'</t>
  </si>
  <si>
    <t>US Production Tonnages</t>
  </si>
  <si>
    <t>Industry Cost of Capital</t>
  </si>
  <si>
    <t>USGS; AISI / worldsteel; U.S. EIA; FAO; American Foundry Society</t>
  </si>
  <si>
    <t>EPS input data folder: indst / BCoISC</t>
  </si>
  <si>
    <t>2018-2025</t>
  </si>
  <si>
    <t>as of 2026-07-29</t>
  </si>
  <si>
    <t>Mineral Commodity Summaries (aluminum, soda ash, ammonia, cement, clinker); crude steel by route; coke; paper &amp; pulp; aluminum castings</t>
  </si>
  <si>
    <t>Real weighted average cost of capital by EPS industry (no hurdle premium included)</t>
  </si>
  <si>
    <t>https://pubs.usgs.gov/periodicals/mcs2025/ ; https://www.eia.gov/todayinenergy/detail.php?id=67385</t>
  </si>
  <si>
    <t>Tab 'BCoISC-WACCbI'</t>
  </si>
  <si>
    <t>Eight products ESTIMATED (no official source found) - see 'product map' cols I/J</t>
  </si>
  <si>
    <t>Real WACC by EPS industry from the EPS input-data folder (indst / BCoISC), as of 2026-07-29.</t>
  </si>
  <si>
    <t>Industry Energy Base</t>
  </si>
  <si>
    <t>Waste Heat Potential &amp; Temperature Splits</t>
  </si>
  <si>
    <t>U.S. Energy Information Administration, Manufacturing Energy Consumption Survey (MECS)</t>
  </si>
  <si>
    <t>Imported from 'Waste Heat Recovery Potl by Indst' file (Bianchi-derived)</t>
  </si>
  <si>
    <t>-</t>
  </si>
  <si>
    <t>Table 3.1 Fuel Consumption, by NAICS code</t>
  </si>
  <si>
    <t>Industry waste-heat potential (dimensionless) and low / medium / high temperature shares</t>
  </si>
  <si>
    <t>https://www.eia.gov/consumption/manufacturing/data/2018/pdf/Table3_1.pdf</t>
  </si>
  <si>
    <t>External links now broken; cached values retained</t>
  </si>
  <si>
    <t>Mapped to EPS industries on tab 'energy base (MECS)'</t>
  </si>
  <si>
    <t>Tabs: 'WHRPbI', 'EU Data', 'heat share (src)'. The source file's 'BPFUbIP-Summed Data by Industry' tab is no longer in this workbook; its values are cached where used.</t>
  </si>
  <si>
    <t>Industry Heat Temperature Bands</t>
  </si>
  <si>
    <t>Zero-Savings &amp; Zero-Cost Corrections (rounding recovery)</t>
  </si>
  <si>
    <t>Derived from the industry / BPFUbIP source file</t>
  </si>
  <si>
    <t>Worrell, Kermeli &amp; Galitsky (2013) ENERGY STAR Cement Guide; Fleiter et al. (2012) Energy 40(1); Worrell et al. (2010) LBNL-4779E; Zhang et al. (2021) J. Cleaner Production</t>
  </si>
  <si>
    <t>2010-2021</t>
  </si>
  <si>
    <t>Share of each industry's boiler and non-boiler heat falling in five temperature bands (&lt;100C, 100-200C, 200-500C, 500-1000C, &gt;1000C)</t>
  </si>
  <si>
    <t>Kermeli's published tables round savings to 0.1 GJ/t and costs to whole euros, zeroing 12 small measures and 5 costs. True values recovered from the primary sources and wired into 'Kermeli Data' (green cells) via tab 'src review'.</t>
  </si>
  <si>
    <t>https://www.energystar.gov/sites/default/files/buildings/tools/ENERGY%20STAR%20Guide%20for%20the%20Cement%20Industry%2028_08_2013%20Final.pdf ; https://www.osti.gov/servlets/purl/1026806 ; doi 10.1016/j.energy.2012.02.025 ; Zhang et al. (2021) via https://pure.iiasa.ac.at/id/eprint/16625 (Elsevier PII S0959652620333801)</t>
  </si>
  <si>
    <t>Tab 'indst heat consumption'; used to deduct already-credited burner-integral recovery band by band</t>
  </si>
  <si>
    <t>Clinker-to-cement ratio 76% (GNR 2019, via Kermeli et al. 2022) used for basis conversions; full audit trail, verdicts and open items on tab 'src review'.</t>
  </si>
  <si>
    <t>Notes:</t>
  </si>
  <si>
    <t>Purpose</t>
  </si>
  <si>
    <t>Converts the single-average WHR capital cost into measure-level cost data and cost-binned energy-savings supply curves for EPS. (The LEGACY Calcs and WHRCC tabs that held the original single-average calculation were validated against the new outputs and removed 2026-07-29.)</t>
  </si>
  <si>
    <t>Outputs</t>
  </si>
  <si>
    <t>PEaWHRP-WMD / PEaWHRP-PMD = measure-level data (25 EPS industries x 7 waste-heat / 17 efficiency measure slots; savings as % of industry fuel or electricity, capital and operating intensities per unit of annual savings capacity, lifetime). PEaWHRP-WM / PEaWHRP-PM = subscript element lists. Efficiency slots reduced 18 -&gt; 17 on 2026-07-29 by re-packing the chemicals list after an equipment-replacement exclusion.</t>
  </si>
  <si>
    <t>Master table</t>
  </si>
  <si>
    <t>Kermeli Data' - extended with added columns (classification, EPS industry, carrier shares, temperature band); source values never retyped.</t>
  </si>
  <si>
    <t>Classification</t>
  </si>
  <si>
    <t>Three buckets: (1) unit WHR = burner-integral recovery, excluded (handled in the unit-efficiency files); (2) system WHR = process-level recovery -&gt; waste-heat outputs; (3) other process efficiency -&gt; efficiency outputs.</t>
  </si>
  <si>
    <t>Classification rulings (G0.1)</t>
  </si>
  <si>
    <t>Scrap preheat = system WHR; ammonia air preheat = system WHR; glass low-NOx burners = unit (excluded); optimized burning = process; CHP and cogeneration = excluded; top-gas recovery turbine = system WHR; top-gas recycling = process; clinker substitution = excluded; the fuel-switching and electrification block = excluded. Row-by-row map on tab 'reconciliation'.</t>
  </si>
  <si>
    <t>Do-not-double-count</t>
  </si>
  <si>
    <t>Recovery already credited in unit-efficiency files is never re-credited: glass regenerative furnaces; blast-furnace hot-blast stoves and coke-oven regenerators; cement preheater/precalciner; recuperative/regenerative burners generally.</t>
  </si>
  <si>
    <t>Burner-integral credits</t>
  </si>
  <si>
    <t>Start-year penetrations already credited by temperature band: &lt;100C 0%; 100-200C 0%; 200-500C 5%; 500-1000C 17.4%; &gt;1000C 58.7%. Deducted when sizing gap-fill.</t>
  </si>
  <si>
    <t>Energy base (G0.6)</t>
  </si>
  <si>
    <t>Fuel savings are expressed as a percentage of industry TOTAL COMBUSTION FUEL (MECS total less electricity); electricity savings as a percentage of total net electricity. Kermeli Table 1 reports a heating share of 1.0 for fuels in every product, so fuel savings draw on total fuel. The heat-share column on 'energy base (MECS)' is retained for reference only.</t>
  </si>
  <si>
    <t>Discount rate</t>
  </si>
  <si>
    <t>Industry real WACC (tab 'BCoISC-WACCbI') + hurdle premium of 7 percentage points (input cell economics!AE4) =&gt; approx. 10.6-12.6% for covered industries. A flat 15% sensitivity is retained in economics column Y.</t>
  </si>
  <si>
    <t>Cost of conserved energy</t>
  </si>
  <si>
    <t>CCE = (investment annualised over technical lifetime + annual O&amp;M) / annual energy saved, in 2012$/MMBtu, gross of the fuel-savings benefit. Mixed-carrier measures allocate investment and O&amp;M in proportion to carrier savings shares. Negative-O&amp;M measures may return negative CCE and are retained.</t>
  </si>
  <si>
    <t>Cost dispersion</t>
  </si>
  <si>
    <t>Each measure's CCE is treated as the mean of a normal distribution with sigma = 0.30 x |CCE|; tail mass below the bottom edge pools into the bottom bin and above the top edge into the top bin. Applied on the binned tabs ('dist engine'); left endogenous to EPS/Vensim for the measure-level tables.</t>
  </si>
  <si>
    <t>Bins</t>
  </si>
  <si>
    <t>Approved edges: &lt;= $0 (bottom), $0.25 steps to $20, &gt; $20 (top) = 82 bins per carrier. (The former 'bins proposal' tab has been removed; this line is the record.)</t>
  </si>
  <si>
    <t>Gap-fill (covered industries)</t>
  </si>
  <si>
    <t>Kermeli omits generic bolt-on recovery, so covered industries are filled toward their literature potential: target = potential x [LT + 0.95 x MT + (1 - band credit) x HT], less existing measure capture; split into an economizer/condensing class (low+medium temperature) and a recuperator/APH class (high temperature). Assumptions are blue inputs on tab 'summary'.</t>
  </si>
  <si>
    <t>Bianchi fill (uncovered)</t>
  </si>
  <si>
    <t>The 19 industries with no Kermeli products carry their full Bianchi potential in the fuel-whr outputs at an assumed generic cost; zero in the electricity and process outputs. Covered industries never receive a Bianchi-fill row (they use gap-fill instead) to avoid double counting.</t>
  </si>
  <si>
    <t>Capital cost</t>
  </si>
  <si>
    <t>Capital and operating intensities are reported per unit of annual savings capacity (2012$ per MMBtu/yr and 2012$/yr per MMBtu/yr) so that partial deployment prices correctly; per-bin intensities on the binned tabs, per-measure on WHRCC-WMD / WHRCC-PMD.</t>
  </si>
  <si>
    <t>Estimated inputs</t>
  </si>
  <si>
    <t>Tonnages for container and flat glass, three pulp grades, methanol, carbon black and aluminium castings are ESTIMATES (no official source); ethylene is a 2019 figure. All tagged on 'product map'. Gap-fill technology costs are assumptions, not data.</t>
  </si>
  <si>
    <t>Known limitations</t>
  </si>
  <si>
    <t>Aluminium foundries 'liquid metal as feedstock' is credited gross, as published by Kermeli; part of the saving is upstream re-melt energy. Eight production tonnages are estimates and one (ethylene) is a 2019 figure. Gap-fill technology costs are assumptions rather than measured data, with the economizer and condensing classes resting on a published cost range rather than a specific study. Cost dispersion is applied on the binned tabs only; the measure-level tables leave it to the receiving model. Industry cost-of-capital source and vintage are not documented in this file.</t>
  </si>
  <si>
    <t>Validation</t>
  </si>
  <si>
    <t>Tab 'validation': (a) fuel-whr cumulative &lt;= Bianchi potential per covered industry; (b) SEC x production vs MECS industry energy; (c) five independent CCE recomputations; (d) distribution mass conservation. Each output tab also carries a reduction-vs-capex checker.</t>
  </si>
  <si>
    <t>Temperature bands</t>
  </si>
  <si>
    <t>Gap-fill and Bianchi-fill targets are reduced by the burner-integral penetration already credited in the unit-efficiency files, applied band by band using each industry's five-band heat split (tab 'indst heat consumption', columns D-H) and the credited penetrations on tab 'summary' (cells B93:F93). Bands below 500C are filled with the economizer/condensing class, bands above 500C with the recuperator/air-preheater class.</t>
  </si>
  <si>
    <t>Conversions:</t>
  </si>
  <si>
    <t>Source / verification (primary)</t>
  </si>
  <si>
    <t>2021 EUR to 2021 USD</t>
  </si>
  <si>
    <t>Live link: = 1 / cpi!B12 (ECB 2021 annual avg 1.1827 USD/EUR). Replaces hardcoded 0.8458 (which matched neither ECB 0.8455 nor IRS 0.846 exactly); applied as divisor: EUR/GJ / rate = USD/GJ.</t>
  </si>
  <si>
    <t>2021 USD to 2012 USD</t>
  </si>
  <si>
    <t>Live link: = cpi!B10 = CPI2012/CPI2021, computed from the full BLS CPI-U series on tab 'Data' (229.594 / 270.970 = 0.8473). Replaces hardcoded 0.847.</t>
  </si>
  <si>
    <t>GJ to BTU</t>
  </si>
  <si>
    <t>NIST: 1 Btu(IT) = 1055.05585 J -&gt; 1 GJ = 1e9 / 1055.05585 = 947,817 Btu. Value verified.</t>
  </si>
  <si>
    <t>clinker-to-cement ratio (2015)</t>
  </si>
  <si>
    <t>GNR (2019) via Kermeli et al. (2022). Input cell: 'src review'!B9 - used to convert per-tonne-cement source figures onto Kermeli's per-tonne-clinker basis and vice versa.</t>
  </si>
  <si>
    <t>Historical Consumer Price Index for All Urban Consumers (CPI-U): U.S. city average, all items, index</t>
  </si>
  <si>
    <t>averages — Continued</t>
  </si>
  <si>
    <t>[1982-84=100, unless otherwise noted]</t>
  </si>
  <si>
    <t>Source:</t>
  </si>
  <si>
    <t>U.S. Bureau of Labor Statistics</t>
  </si>
  <si>
    <t>Historical CPI-U</t>
  </si>
  <si>
    <t>https://data.bls.gov/pdq/SurveyOutputServlet</t>
  </si>
  <si>
    <t>Year</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</si>
  <si>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</si>
  <si>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</si>
  <si>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</si>
  <si>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</si>
  <si>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</si>
  <si>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</si>
  <si>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</si>
  <si>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</si>
  <si>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</si>
  <si>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</si>
  <si>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</si>
  <si>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</si>
  <si>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</si>
  <si>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</si>
  <si>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</si>
  <si>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</si>
  <si>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</si>
  <si>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</si>
  <si>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</si>
  <si>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</si>
  <si>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</si>
  <si>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</si>
  <si>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</si>
  <si>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</si>
  <si>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</si>
  <si>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</si>
  <si>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</si>
  <si>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</si>
  <si>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</si>
  <si>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</si>
  <si>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</si>
  <si>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</si>
  <si>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</si>
  <si>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</si>
  <si>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</si>
  <si>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</si>
  <si>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</si>
  <si>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</si>
  <si>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</si>
  <si>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</si>
  <si>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</si>
  <si>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</si>
  <si>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</si>
  <si>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</si>
  <si>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</si>
  <si>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</si>
  <si>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</si>
  <si>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</si>
  <si>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</si>
  <si>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</si>
  <si>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</si>
  <si>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</si>
  <si>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</si>
  <si>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</si>
  <si>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</si>
  <si>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</si>
  <si>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</si>
  <si>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</si>
  <si>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</si>
  <si>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</si>
  <si>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</si>
  <si>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</si>
  <si>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</si>
  <si>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</si>
  <si>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</si>
  <si>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2025............................................................................. .</t>
  </si>
  <si>
    <t>CPI-U deflators &amp; unit conversions</t>
  </si>
  <si>
    <t>US CPI-U, all items, U.S. city average, not seasonally adjusted, annual average (1982-84=100). Source: BLS series CUUR0000SA0. Values now pulled live from the 'Data' sheet, which holds the full 1968-2025 series.</t>
  </si>
  <si>
    <t>Used to deflate Kermeli 2021-EUR costs to 2012 USD (the model's reporting-year basis, matching LEGACY Calcs).</t>
  </si>
  <si>
    <t>CPI-U (annual avg)</t>
  </si>
  <si>
    <t>Deflator to 2012$</t>
  </si>
  <si>
    <t>Key deflator (2021 -&gt; 2012 USD)</t>
  </si>
  <si>
    <t>= CPI2012 / CPI2021. LEGACY About!A18 uses 0.847 (hardcoded); this cell recomputes it live = 0.8473.</t>
  </si>
  <si>
    <t>EUR-&gt;USD (2021 average)</t>
  </si>
  <si>
    <t>USD per EUR. LEGACY About!A17 stores the inverse 0.8458 (EUR per USD) and divides.</t>
  </si>
  <si>
    <t>GJ -&gt; BTU</t>
  </si>
  <si>
    <t>BTU per GJ. Matches LEGACY About!A19.</t>
  </si>
  <si>
    <t>2012$/MMBtu conversion helper</t>
  </si>
  <si>
    <t>BTU per GJ / 1e6 = MMBtu per GJ (0.947817).</t>
  </si>
  <si>
    <t>Summary — supply curves, gap-fill assumptions, review flags</t>
  </si>
  <si>
    <t>Curves = cumulative % reduction of industry carrier energy vs CCE (2012$/MMBtu, @10% real). Covered industries from Kermeli measures; 19 uncovered industries carry the Bianchi fill (fuel-whr only, assumed cost $4.95/MMBtu).</t>
  </si>
  <si>
    <t>Proposed gap-fill technology assumptions (generic heat recovery, covered sectors) — before applying to curves</t>
  </si>
  <si>
    <t>Technology</t>
  </si>
  <si>
    <t>Temp band</t>
  </si>
  <si>
    <t>Capex $/kW</t>
  </si>
  <si>
    <t>Life (yr)</t>
  </si>
  <si>
    <t>O&amp;M %capex/yr</t>
  </si>
  <si>
    <t>Load (h/yr)</t>
  </si>
  <si>
    <t>CCE @10% ($/MMBtu)</t>
  </si>
  <si>
    <t>Plug-in recuperator / fired-heater APH (gas-gas, eps~0.4)</t>
  </si>
  <si>
    <t>200-1000C</t>
  </si>
  <si>
    <t>Economizer (boiler feedwater, &lt;200C)</t>
  </si>
  <si>
    <t>100-200C</t>
  </si>
  <si>
    <t>Condensing HX (deep &lt;100C latent recovery)</t>
  </si>
  <si>
    <t>&lt;100C</t>
  </si>
  <si>
    <t>Waste-heat ORC (heat-to-power, $/kWe)</t>
  </si>
  <si>
    <t>200-500C</t>
  </si>
  <si>
    <t>Generic Bianchi-fill recovery (uncovered industries)</t>
  </si>
  <si>
    <t>mixed</t>
  </si>
  <si>
    <t>Sizing rule (double-count-safe): gap-fill applies to COVERED industries only, sized to the RESIDUAL = Bianchi potential − existing curve capture − burner-integral credit already taken in unit files (by temp band: 200-500C 5%, 500-1000C 17.4%, &gt;1000C 58.7%). Recuperator/APH fill only the un-credited band share; economizer/condensing HX fill &lt;500C where unit files credit 0-5% (this file's declared scope); NO ORC fill in cement (clinker ORC measure already in curve). Uncovered industries already carry the full Bianchi fill — no gap-fill there.</t>
  </si>
  <si>
    <t>Do-not-double-count guard: glass regenerative furnaces, BF hot-blast stoves/coke regenerators, cement preheater/precalciner are inside the &gt;1000C burner-integral credit — the 58.7% deduction above prevents re-crediting them.</t>
  </si>
  <si>
    <t>Review flags</t>
  </si>
  <si>
    <t>1. GUESSED TONNAGES: glass, pulp grades, methanol, carbon black are industry ballparks (tagged); Al foundries has none (contributes 0); ethylene is 2019. Curves scale 1:1 with these.</t>
  </si>
  <si>
    <t>2. GAP-FILL PRICES ARE PROPOSALS: the 4 blue rows above are DOE/EPRI-anchored picks, not data; not yet in curves. subject to review, then inject per the sizing rule (A11).</t>
  </si>
  <si>
    <t>3. RESOLVED — bottom-up vs MECS check complete (validation F13:I19); ratios 0.12-0.89, all &lt; 1, shortfalls explainable.</t>
  </si>
  <si>
    <t>4. CURVES UNDERSHOOT LITERATURE POTENTIAL (e.g. steel ~2% found vs ~14% recoverable) because Kermeli omits generic bolt-on HX — closing flag 2 closes this.</t>
  </si>
  <si>
    <t>5. DISCOUNT RATE = industry WACC (BCoISC-WACCbI tab) + hurdle premium (economics!AE4, blue, = +7pp per G0.1 ruling) =&gt; covered industries ~10.6-12.6%. Rationale: owners don't invest at break-even (legacy Calcs: 'hurdle = WACC + risk premium'). Flat-15% sensitivity retained (economics col Y). Tune AE4 to change every CCE at once.</t>
  </si>
  <si>
    <t>6. JUDGMENT CALLS: ammonia reactor cooling + clinker grate cooler counted as system WHR; arguable overlap with unit-file high-temp credit. If reversed, cement/ammonia whr shrink modestly.</t>
  </si>
  <si>
    <t>7. BAKED-IN BASES (documented in-cell, swappable): MECS 2018; heat-share fractions from imported potential file; ammonia N-&gt;NH3 conversion; pig iron = BOF-route proxy.</t>
  </si>
  <si>
    <t>Cost curves — rows 11-18 of each output tab (pulp&amp;paper, refining, chemicals, rubber&amp;plastic, glass, cement, iron&amp;steel, other metals)</t>
  </si>
  <si>
    <t>CCE $/MMBtu -&gt; $/tCO2 (carbon-price equivalence by displaced fuel)</t>
  </si>
  <si>
    <t>Fuel displaced</t>
  </si>
  <si>
    <t>kg CO2 / MMBtu</t>
  </si>
  <si>
    <t>$/tCO2 per $1/MMBtu</t>
  </si>
  <si>
    <t>Bulk curve $1/MMBtu -&gt;</t>
  </si>
  <si>
    <t>$4/MMBtu -&gt;</t>
  </si>
  <si>
    <t>Natural gas</t>
  </si>
  <si>
    <t>Distillate fuel oil (No.2)</t>
  </si>
  <si>
    <t>Bituminous coal</t>
  </si>
  <si>
    <t>Coal coke</t>
  </si>
  <si>
    <t>Grid electricity (US avg)</t>
  </si>
  <si>
    <t>Gap-fill techs vs NG carbon price ($/tCO2):</t>
  </si>
  <si>
    <t>(recuperator / economizer / condensing HX / ORC-vs-grid)</t>
  </si>
  <si>
    <t>Published cost evidence behind the gap-fill assumptions</t>
  </si>
  <si>
    <t>Source</t>
  </si>
  <si>
    <t>Published figure</t>
  </si>
  <si>
    <t>Implied $/kW</t>
  </si>
  <si>
    <t>Our assumption</t>
  </si>
  <si>
    <t>Case Studies in Thermal Engineering (Dec 2023, peer-reviewed)</t>
  </si>
  <si>
    <t>Fired-heater air preheater (gas-gas HX)</t>
  </si>
  <si>
    <t>$71,631 capex for 286 kW_th recovered; 0.77-yr payback</t>
  </si>
  <si>
    <t>$250/kW_th</t>
  </si>
  <si>
    <t>$300/kW_th (recuperator/APH, +20% conservative)</t>
  </si>
  <si>
    <t>U.S. DOE research range (WHR systems, all classes)</t>
  </si>
  <si>
    <t>Industrial WHR generally</t>
  </si>
  <si>
    <t>$500-$4,500 per kW of waste heat recovered</t>
  </si>
  <si>
    <t>brackets all four rows</t>
  </si>
  <si>
    <t>economizer $200 / condensing $250 sit at-to-below the floor: flag as weakest two</t>
  </si>
  <si>
    <t>EPRI report 1020134 (2010)</t>
  </si>
  <si>
    <t>Waste-heat-driven CHP (heat-to-power)</t>
  </si>
  <si>
    <t>$2,000-2,500/kW (&gt;5 MW); $3,500-4,500/kW (&lt;400 kW)</t>
  </si>
  <si>
    <t>$2,000-4,500/kWe</t>
  </si>
  <si>
    <t>$2,500/kWe (ORC, large-system end)</t>
  </si>
  <si>
    <t>ORC market survey (2024-25)</t>
  </si>
  <si>
    <t>Industrial ORC 1-10 MWe</t>
  </si>
  <si>
    <t>$1.8M-$3.2M per MWe installed</t>
  </si>
  <si>
    <t>$1,800-3,200/kWe</t>
  </si>
  <si>
    <t>$2,500/kWe (midpoint)</t>
  </si>
  <si>
    <t>U.S. DOE / BCS Inc. (2008), Waste Heat Recovery: Technology and Opportunities</t>
  </si>
  <si>
    <t>Recuperators, economizers (canonical study)</t>
  </si>
  <si>
    <t>Canonical DOE cost study underpinning the economizer and recuperator classes</t>
  </si>
  <si>
    <t>backstops recuperator/economizer rows</t>
  </si>
  <si>
    <t>DOE AMO Steam Tip Sheets #3 / #26A / #26B</t>
  </si>
  <si>
    <t>Feedwater + condensing economizers</t>
  </si>
  <si>
    <t>payback &lt; 2 years' at $8/MMBtu fuel; worked examples 4.6-7.55 MMBtu/hr recovered</t>
  </si>
  <si>
    <t>implied ~$200-550/kW_th</t>
  </si>
  <si>
    <t>economizer raised to $250; condensing to $300 (mid-range)</t>
  </si>
  <si>
    <t>Weakest links: economizer ($200) and condensing HX ($250) rest on the DOE range floor, not a specific study.</t>
  </si>
  <si>
    <t>Capital cost of equipment at full 2050 potential (2012$ millions) — for EPS investment accounting</t>
  </si>
  <si>
    <t>Industry</t>
  </si>
  <si>
    <t>whr measures $M</t>
  </si>
  <si>
    <t>gap-fill HX $M</t>
  </si>
  <si>
    <t>process measures $M</t>
  </si>
  <si>
    <t>TOTAL $M</t>
  </si>
  <si>
    <t>pulp paper and printing 17T18</t>
  </si>
  <si>
    <t>chemicals 20</t>
  </si>
  <si>
    <t>glass and glass products 231</t>
  </si>
  <si>
    <t>cement and other nonmetallic minerals 239</t>
  </si>
  <si>
    <t>iron and steel 241</t>
  </si>
  <si>
    <t>other metals 242</t>
  </si>
  <si>
    <t>TOTAL (covered)</t>
  </si>
  <si>
    <t>Notes: gap-fill capex = residual energy x tech capex ($/kW / 28.8 GJ-yr per kW at 8,000 h). Per-measure capital intensity (2012$/MMBtu-yr) in economics col AM; per-bin capex matrices available on request. Elec-side measures' capex included in whr/process columns.</t>
  </si>
  <si>
    <t>Burner-integral penetration already credited in unit-efficiency files, by temperature band (deducted from all gap-fill / Bianchi-fill targets)</t>
  </si>
  <si>
    <t>Band</t>
  </si>
  <si>
    <t>&lt; 100C</t>
  </si>
  <si>
    <t>500-1000C</t>
  </si>
  <si>
    <t>&gt; 1000C</t>
  </si>
  <si>
    <t>Credited penetration</t>
  </si>
  <si>
    <t>Available share (1 - credit)</t>
  </si>
  <si>
    <t>Band shares per industry from tab 'indst heat consumption' (cols D-H). Low+medium bands (&lt;500C) are filled with the economizer/condensing class; high bands (&gt;500C) with the recuperator/APH class.</t>
  </si>
  <si>
    <t>Calculations</t>
  </si>
  <si>
    <t>Exclusion note</t>
  </si>
  <si>
    <t>Data from Kermeli et al. (SM)</t>
  </si>
  <si>
    <t>https://link.springer.com/article/10.1007/s12053-022-10071-8#Sec10</t>
  </si>
  <si>
    <t>NPV =CF0 + CF1/(1+r)1 + CF2/(1+r)2 + … + CFn/(1+r)n</t>
  </si>
  <si>
    <t>r = hurdle rate = WACC + risk premium</t>
  </si>
  <si>
    <t>https://capitalgains.thediff.co/p/hurdle-rates</t>
  </si>
  <si>
    <t>Energy Savings &amp; Cost of Measures from Kermeli et al.</t>
  </si>
  <si>
    <t>Product / Process</t>
  </si>
  <si>
    <t>Technology / Measure</t>
  </si>
  <si>
    <t>2015 Diffusion</t>
  </si>
  <si>
    <t>2030 Implementation</t>
  </si>
  <si>
    <t>2050 Implementation</t>
  </si>
  <si>
    <t>Fuel Savings (GJ/t)</t>
  </si>
  <si>
    <t>Elec. Savings (GJ/t)</t>
  </si>
  <si>
    <t>H2 Savings (GJ/t)</t>
  </si>
  <si>
    <t>Investment (€/t)</t>
  </si>
  <si>
    <t>Technical lifetime (years)</t>
  </si>
  <si>
    <t>Annual O&amp;M Costs (€/t)</t>
  </si>
  <si>
    <t>Burner-integral penetration</t>
  </si>
  <si>
    <t>EPS/heat-share industry</t>
  </si>
  <si>
    <t>Heat share</t>
  </si>
  <si>
    <t>Bucket</t>
  </si>
  <si>
    <t>Bucket justification / tag</t>
  </si>
  <si>
    <t>Fuel save share</t>
  </si>
  <si>
    <t>Elec save share</t>
  </si>
  <si>
    <t>H2 save share</t>
  </si>
  <si>
    <t>2015+2050 sum</t>
  </si>
  <si>
    <t>Diffusion flag</t>
  </si>
  <si>
    <t>Primary aluminum</t>
  </si>
  <si>
    <t>PFPBa</t>
  </si>
  <si>
    <t>&gt;1000C</t>
  </si>
  <si>
    <t>Other metals (242)</t>
  </si>
  <si>
    <t>3 proc</t>
  </si>
  <si>
    <t>Smelter electrical efficiency (point-feed prebake). Not recovery.</t>
  </si>
  <si>
    <t>Optimization electrolysis controlc</t>
  </si>
  <si>
    <t>Electrolysis control optimization. Not recovery.</t>
  </si>
  <si>
    <t>Optimization cell designc</t>
  </si>
  <si>
    <t>Cell design optimization. Not recovery.</t>
  </si>
  <si>
    <t>Secondary aluminum</t>
  </si>
  <si>
    <t>Regenerative or recuperative burnerd</t>
  </si>
  <si>
    <t>1 unit</t>
  </si>
  <si>
    <t>unit WHR — handled in unit-efficiency files (recup/regen burner; do-not-double-count).</t>
  </si>
  <si>
    <t>New decoating equipmentd</t>
  </si>
  <si>
    <t>X equip-replace</t>
  </si>
  <si>
    <t>Decoating/delacquering process improvement.</t>
  </si>
  <si>
    <t>Excluded 2026-07-28: discrete furnace replacement - VFM 'in place of a gas reverberatory furnace' (DOE Aluminum Report 2016). Carried by stock turnover / standards channel.</t>
  </si>
  <si>
    <t>Aluminum foundries</t>
  </si>
  <si>
    <t>Improved process schedulinge</t>
  </si>
  <si>
    <t>Process scheduling. Not recovery.</t>
  </si>
  <si>
    <t>Regenerative or recuperative burnere</t>
  </si>
  <si>
    <t>Liquid metal as feedstocke</t>
  </si>
  <si>
    <t>Liquid-metal feedstock avoids remelt. Process/material.</t>
  </si>
  <si>
    <t>Coke oven</t>
  </si>
  <si>
    <t>Programmed heatinga</t>
  </si>
  <si>
    <t>Iron &amp; steel (241)</t>
  </si>
  <si>
    <t>Programmed heating (control). Not recovery.</t>
  </si>
  <si>
    <t>Variable speed drive on compressorsa</t>
  </si>
  <si>
    <t>VSD on compressors (motor efficiency).</t>
  </si>
  <si>
    <t>Coal moisture controla</t>
  </si>
  <si>
    <t>Coal moisture control (charge prep).</t>
  </si>
  <si>
    <t>Pig iron</t>
  </si>
  <si>
    <t>Waste heat recovery blast furnace slagb</t>
  </si>
  <si>
    <t>2 whr</t>
  </si>
  <si>
    <t>System WHR: blast-furnace slag sensible-heat recovery. Not on do-not-double-count list.</t>
  </si>
  <si>
    <t>Top gas recovery turbineb</t>
  </si>
  <si>
    <t>System WHR: top-gas recovery turbine (pressure/sensible heat). G0.1 ruling; no overlap with hot-blast-stove credit.</t>
  </si>
  <si>
    <t>Moisture Removing Blowing Technique in Blast Furnacec</t>
  </si>
  <si>
    <t>Blast dehumidification (process).</t>
  </si>
  <si>
    <t>Injection of pulverized coal in BFc</t>
  </si>
  <si>
    <t>Pulverized-coal injection (reductant substitution).</t>
  </si>
  <si>
    <t>Cogeneration (for the use of untapped coke oven gas, blast furnace gas, and basic oxygen furnace-gas in integrated steel mills)c</t>
  </si>
  <si>
    <t>X CHP</t>
  </si>
  <si>
    <t>CHP/cogen — excluded per G0.1 ruling.</t>
  </si>
  <si>
    <t>Recovery of blast furnace gas</t>
  </si>
  <si>
    <t>Off-gas recovery (BF gas capture). Bucket 3 per G0.1 ruling: gas/feedstock recovery, not waste heat.</t>
  </si>
  <si>
    <t>Improved hot blast stove controlc</t>
  </si>
  <si>
    <t>Hot-blast-stove CONTROL efficiency (not recovery; stove recovery itself is do-not-double-count).</t>
  </si>
  <si>
    <t>Improved blast furnace controlc</t>
  </si>
  <si>
    <t>Blast furnace control. Not recovery.</t>
  </si>
  <si>
    <t>BF/BOF steel</t>
  </si>
  <si>
    <t>Recovery of BOF and sensible heatc</t>
  </si>
  <si>
    <t>System WHR: BOF gas + sensible heat recovery.</t>
  </si>
  <si>
    <t>Scrap preheatingc</t>
  </si>
  <si>
    <t>System WHR: scrap preheating. G0.1 ruling (EAF floor at no-preheat value; no double count).</t>
  </si>
  <si>
    <t>Variable speed drives for flue gas control, pumps, fans in integrated steel millsc</t>
  </si>
  <si>
    <t>VSD flue-gas/pumps/fans (motor efficiency).</t>
  </si>
  <si>
    <t>Energy monitoring and management systemsc</t>
  </si>
  <si>
    <t>Energy monitoring &amp; management.</t>
  </si>
  <si>
    <t>EAF steel</t>
  </si>
  <si>
    <t>Ultra-high power (UHP)c</t>
  </si>
  <si>
    <t>Ultra-high-power EAF (process).</t>
  </si>
  <si>
    <t>Improving process controlc</t>
  </si>
  <si>
    <t>Process control. Not recovery.</t>
  </si>
  <si>
    <t>Rolled steel</t>
  </si>
  <si>
    <t>Recuperative or regenerative burnerc</t>
  </si>
  <si>
    <t>Endless Hot Rolling of Steel Sheetsc</t>
  </si>
  <si>
    <t>Endless hot rolling (process).</t>
  </si>
  <si>
    <t>Excluded 2026-07-28: new-build casting-rolling line - 'construction of an ESP plant' (Worrell et al. 2010, LBNL-4779E). Enters via new equipment stock, not retrofit.</t>
  </si>
  <si>
    <t>Process control in hot rollingc</t>
  </si>
  <si>
    <t>Hot-rolling process control.</t>
  </si>
  <si>
    <t>Container glass</t>
  </si>
  <si>
    <t>Batch/cullet preheatinga</t>
  </si>
  <si>
    <t>Glass (231)</t>
  </si>
  <si>
    <t>System WHR: flue-gas heat to preheat batch/cullet (bolt-on downstream of regenerator; not double-counted).</t>
  </si>
  <si>
    <t>Increase of culletsb</t>
  </si>
  <si>
    <t>Increased cullet (raw-material substitution).</t>
  </si>
  <si>
    <t>Low NOx burnersa</t>
  </si>
  <si>
    <t>unit WHR — handled in unit-efficiency files (low-NOx burner). G0.1 ruling.</t>
  </si>
  <si>
    <t>Optimized burningc</t>
  </si>
  <si>
    <t>Optimized burning (process efficiency). G0.1 ruling.</t>
  </si>
  <si>
    <t>Process Control-Software and Image based controla</t>
  </si>
  <si>
    <t>Process control / image-based control.</t>
  </si>
  <si>
    <t>Flat glass</t>
  </si>
  <si>
    <t>Waste heat recoveryd</t>
  </si>
  <si>
    <t>System WHR: flat-glass waste heat recovery (offsets electricity).</t>
  </si>
  <si>
    <t>Batch/cullet preheatinge</t>
  </si>
  <si>
    <t>System WHR: flue-gas heat to preheat batch/cullet.</t>
  </si>
  <si>
    <t>Mechanical pulp</t>
  </si>
  <si>
    <t>Heat recovery (TMP, GW)a</t>
  </si>
  <si>
    <t>Pulp &amp; paper (17T18)</t>
  </si>
  <si>
    <t>System WHR: heat recovery from TMP/GW refiners.</t>
  </si>
  <si>
    <t>Efficient refiner and pretreatment (TMP)a</t>
  </si>
  <si>
    <t>Efficient refiner &amp; pretreatment.</t>
  </si>
  <si>
    <t>Recovered fibre pulp</t>
  </si>
  <si>
    <t>High consistency pulpingb</t>
  </si>
  <si>
    <t>High-consistency pulping (process).</t>
  </si>
  <si>
    <t>Efficient screeningb</t>
  </si>
  <si>
    <t>Efficient screening (motor/process).</t>
  </si>
  <si>
    <t>Heat recovery from bleachingb</t>
  </si>
  <si>
    <t>System WHR: heat recovery from bleaching.</t>
  </si>
  <si>
    <t>Efficient disperserb</t>
  </si>
  <si>
    <t>Efficient disperser (process).</t>
  </si>
  <si>
    <t>Tissue paper</t>
  </si>
  <si>
    <t>Efficient refinersa</t>
  </si>
  <si>
    <t>Efficient refiners (process).</t>
  </si>
  <si>
    <t>Excluded 2026-07-28: 'technology replacement option' requiring substantial process change (Rutten et al. 2017, HRE background report). Like-for-like refiner replacement carried by stock turnover / standards channel.</t>
  </si>
  <si>
    <t>Optimization of refininga</t>
  </si>
  <si>
    <t>Optimization of refining.</t>
  </si>
  <si>
    <t>Steamboxa</t>
  </si>
  <si>
    <t>Steambox (dewatering/drying aid).</t>
  </si>
  <si>
    <t>Shoepressa</t>
  </si>
  <si>
    <t>Shoepress (mechanical dewatering).</t>
  </si>
  <si>
    <t>Excluded 2026-07-28: equipment replacement - 'a large concave shoe instead of one of the rotating cylinders' (LBNL-2268E). Carried by stock turnover / standards channel.</t>
  </si>
  <si>
    <t>Heat recovery and integrationa</t>
  </si>
  <si>
    <t>System WHR: heat recovery and process integration.</t>
  </si>
  <si>
    <t>Graphic paper</t>
  </si>
  <si>
    <t>Optimization of refining</t>
  </si>
  <si>
    <t>Board and packaging paper</t>
  </si>
  <si>
    <t>Ethylene</t>
  </si>
  <si>
    <t>Advanced furnace materialsa</t>
  </si>
  <si>
    <t>Chemicals (20)</t>
  </si>
  <si>
    <t>Advanced furnace materials (loss reduction).</t>
  </si>
  <si>
    <t>Improving compression and separation sectionb</t>
  </si>
  <si>
    <t>Compression &amp; separation section improvement.</t>
  </si>
  <si>
    <t>Integration of a gas turbinec</t>
  </si>
  <si>
    <t>CHP/cogen — excluded per G0.1 ruling. Gas-turbine cogen; elec booked 0.</t>
  </si>
  <si>
    <t>Improved compressorsd</t>
  </si>
  <si>
    <t>Improved compressors (process).</t>
  </si>
  <si>
    <t>Utilization of flare gase</t>
  </si>
  <si>
    <t>Flare-gas utilization. Bucket 3 per G0.1 ruling: gas recovery, not waste heat.</t>
  </si>
  <si>
    <t>Modern control systeme</t>
  </si>
  <si>
    <t>Modern control system.</t>
  </si>
  <si>
    <t>Soda ash</t>
  </si>
  <si>
    <t>Integrated design and operationf</t>
  </si>
  <si>
    <t>Integrated design &amp; operation (distinct from Heat integration row).</t>
  </si>
  <si>
    <t>Vertical shaft kiln for concentrated CO2 gas and reactive limef</t>
  </si>
  <si>
    <t>Vertical shaft kiln (process technology).</t>
  </si>
  <si>
    <t>Excluded 2026-07-28: kiln technology choice - 'the choice of vertical shaft kiln, instead of the other types available' (Boulamanti &amp; Moya 2017, JRC EUR 28471). Equipment replacement channel.</t>
  </si>
  <si>
    <t>Heat integratione</t>
  </si>
  <si>
    <t>System WHR: process heat integration.</t>
  </si>
  <si>
    <t>Usage of CHPe</t>
  </si>
  <si>
    <t>Efficiency packagee</t>
  </si>
  <si>
    <t>Efficiency package (process).</t>
  </si>
  <si>
    <t>Usage of purer feede</t>
  </si>
  <si>
    <t>Purer feed (process/material).</t>
  </si>
  <si>
    <t>Carbon black</t>
  </si>
  <si>
    <t>Optimization of black carbon separatione</t>
  </si>
  <si>
    <t>Optimization of carbon-black separation.</t>
  </si>
  <si>
    <t>Methanol</t>
  </si>
  <si>
    <t>Efficiency package, synthesis gas sectione</t>
  </si>
  <si>
    <t>Efficiency package, syngas section.</t>
  </si>
  <si>
    <t>Efficiency package, methanol synthesis sectione</t>
  </si>
  <si>
    <t>Efficiency package, methanol synthesis section.</t>
  </si>
  <si>
    <t>Ammonia</t>
  </si>
  <si>
    <t>Improved CO2 removal sectionf</t>
  </si>
  <si>
    <t>Improved CO2 removal (process).</t>
  </si>
  <si>
    <t>Indirect cooling of the ammonia synthesis reactorf</t>
  </si>
  <si>
    <t>System WHR: recovers exothermic synthesis-reactor heat (indirect cooling).</t>
  </si>
  <si>
    <t>Increasing the air preheat with waste heatf</t>
  </si>
  <si>
    <t>System WHR: fired-heater air preheat with waste heat. G0.1 ruling.</t>
  </si>
  <si>
    <t>Hydrogen recovery (such as PSA)</t>
  </si>
  <si>
    <t>Hydrogen/PSA recovery. Bucket 3 per G0.1 ruling: feedstock recovery, not waste heat.</t>
  </si>
  <si>
    <t>Pre-reforming</t>
  </si>
  <si>
    <t>Pre-reforming (process).</t>
  </si>
  <si>
    <t>Advanced process control</t>
  </si>
  <si>
    <t>Advanced process control.</t>
  </si>
  <si>
    <t>Clinker</t>
  </si>
  <si>
    <t>Improved raw Mill Blendinga</t>
  </si>
  <si>
    <t>Cement (239)</t>
  </si>
  <si>
    <t>Raw mill blending (process).</t>
  </si>
  <si>
    <t>Use of High-Pressure Roller Pressesa</t>
  </si>
  <si>
    <t>High-pressure roller presses (grinding efficiency).</t>
  </si>
  <si>
    <t>High Efficiency Classifiersb</t>
  </si>
  <si>
    <t>High-efficiency classifiers.</t>
  </si>
  <si>
    <t>Raw Meal Process Controlb</t>
  </si>
  <si>
    <t>Raw meal process control.</t>
  </si>
  <si>
    <t>Energy Management and Control Systemsc</t>
  </si>
  <si>
    <t>Energy management &amp; control.</t>
  </si>
  <si>
    <t>Kiln Combustion System Improvementsc</t>
  </si>
  <si>
    <t>Kiln combustion system improvements.</t>
  </si>
  <si>
    <t>Indirect Firingc</t>
  </si>
  <si>
    <t>Indirect firing (combustion system).</t>
  </si>
  <si>
    <t>Oxygen Enrichment technologyc</t>
  </si>
  <si>
    <t>Oxygen enrichment (process).</t>
  </si>
  <si>
    <t>Kiln Shell Heat Loss Reductionc</t>
  </si>
  <si>
    <t>Preheater shell heat-loss reduction (insulation, not recovery; preheater recovery itself is do-not-double-count).</t>
  </si>
  <si>
    <t>Conversion to Grate Coolerc</t>
  </si>
  <si>
    <t>System WHR: clinker grate-cooler heat recovery to combustion air (not burner-integral; not on DC list).</t>
  </si>
  <si>
    <t>Optimize Grate Coolerc</t>
  </si>
  <si>
    <t>System WHR: optimize grate cooler (clinker heat recovery).</t>
  </si>
  <si>
    <t>Low-Pressure Drop Suspension Preheatersc</t>
  </si>
  <si>
    <t>Low-pressure-drop preheaters (fan-power/pressure drop, not recovery).</t>
  </si>
  <si>
    <t>Heat Recovery for Power Generation (ORC)d</t>
  </si>
  <si>
    <t>System WHR: heat-to-power (ORC). Per taxonomy.</t>
  </si>
  <si>
    <t>Increase Preheater Stages (from 5 to 6)c</t>
  </si>
  <si>
    <t>X DC</t>
  </si>
  <si>
    <t>Do-not-double-count: increases preheater recovery, already credited in unit-efficiency files.</t>
  </si>
  <si>
    <t>Addition of Precalciner or Upgradeb</t>
  </si>
  <si>
    <t>Do-not-double-count: precalciner recovery already credited in unit-efficiency files.</t>
  </si>
  <si>
    <t>Conversion of Long Dry Kiln to Preheater Precalcinerb</t>
  </si>
  <si>
    <t>Do-not-double-count: preheater/precalciner recovery already credited in unit-efficiency files.</t>
  </si>
  <si>
    <t>Use of Fly Ash, Blast Furnace Slag in Clinker (15% substitution)a</t>
  </si>
  <si>
    <t>X mat-subst</t>
  </si>
  <si>
    <t>Clinker/material substitution (fly ash, BFS 15%) — excluded from curves (G0.1 ruling). Not energy efficiency or WHR; reduces clinker demand via SCMs.</t>
  </si>
  <si>
    <t>Cement</t>
  </si>
  <si>
    <t>Biomass and Wastee</t>
  </si>
  <si>
    <t>X fuel-switch</t>
  </si>
  <si>
    <t>Alternative-fuel substitution (biomass/waste). Out of scope — handled in fuel-switching file (G0.1 ruling).</t>
  </si>
  <si>
    <t>Energy Management and Process Controlb</t>
  </si>
  <si>
    <t>Energy management &amp; process control.</t>
  </si>
  <si>
    <t>Replace ball mills with VRMsa</t>
  </si>
  <si>
    <t>Replace ball mills with VRMs (grinding efficiency).</t>
  </si>
  <si>
    <t>Excluded 2026-07-28: like-for-like replacement of grinding mills (Worrell/Kermeli/Galitsky 2013: CalPortland 'replaced several ball mills'). VRMs are established technology within IEMUEF's scope, so this abatement is carried by the equipment stock / efficiency standards / early retirement channel; keeping it here would double count. (Dan O'Brien decision.)</t>
  </si>
  <si>
    <t>High-Efficiency Classifiersb</t>
  </si>
  <si>
    <t>High efficiency motorsf</t>
  </si>
  <si>
    <t>High-efficiency motors.</t>
  </si>
  <si>
    <t>Adjustable speed drives</t>
  </si>
  <si>
    <t>Adjustable-speed drives (motor efficiency).</t>
  </si>
  <si>
    <t>Induction furnacesa</t>
  </si>
  <si>
    <t>Fuel-switching / electrification / H2 / heat-pump / low-carbon feedstock. Out of scope — handled in electrification/H2 files (G0.1 ruling).</t>
  </si>
  <si>
    <t>Induction furnacesa,b</t>
  </si>
  <si>
    <t>Inert Anodesc</t>
  </si>
  <si>
    <t>Wetted Cathodec</t>
  </si>
  <si>
    <t>Lower the electrolysis temperatured</t>
  </si>
  <si>
    <t>Integration of casting and rolling (thin slab strip casting)a</t>
  </si>
  <si>
    <t>DR electrolysis (Ulcowin, Siderwin, Ulcolysis)b</t>
  </si>
  <si>
    <t>DR RES H2+EAFb</t>
  </si>
  <si>
    <t>Coke dry quenchingc</t>
  </si>
  <si>
    <t>Top gas recyclingc</t>
  </si>
  <si>
    <t>Electric meltersa</t>
  </si>
  <si>
    <t>Fast response</t>
  </si>
  <si>
    <t>Chemical pulp</t>
  </si>
  <si>
    <t>Black liquor gasificationa</t>
  </si>
  <si>
    <t>H2 boilers</t>
  </si>
  <si>
    <t>High temperature heat pump</t>
  </si>
  <si>
    <t>Enzymatic pre-treatmentb</t>
  </si>
  <si>
    <t>High efficiency grinding GWb</t>
  </si>
  <si>
    <t>De-Inking flotation optimizationb</t>
  </si>
  <si>
    <t>Chemical modification of fibresa</t>
  </si>
  <si>
    <t>New drying techniquesb</t>
  </si>
  <si>
    <t>Electric boilers</t>
  </si>
  <si>
    <t>Industrial mechanical vapor recompression (MVR)</t>
  </si>
  <si>
    <t>Chemical modification of fibres</t>
  </si>
  <si>
    <t>Thermal plasma torchesa,c</t>
  </si>
  <si>
    <t>Hydrogenb,c</t>
  </si>
  <si>
    <t>Blended Cement (70% BFS)d</t>
  </si>
  <si>
    <t>Low carbon ammonia (H2 as feedstock)</t>
  </si>
  <si>
    <t>Low carbon ethylene (H2 as feedstock)</t>
  </si>
  <si>
    <t>Low carbon methanol (H2 as feedstock)</t>
  </si>
  <si>
    <t>High temperature heat pumps</t>
  </si>
  <si>
    <t>Products</t>
  </si>
  <si>
    <t>Specific energy consumption (SEC)</t>
  </si>
  <si>
    <t>Share for heating</t>
  </si>
  <si>
    <t>Share for cooling</t>
  </si>
  <si>
    <t>(in GJ/t product)</t>
  </si>
  <si>
    <t>Fuels</t>
  </si>
  <si>
    <t>Electricity</t>
  </si>
  <si>
    <t>Chemicals</t>
  </si>
  <si>
    <t>52.7a</t>
  </si>
  <si>
    <t>31.8a</t>
  </si>
  <si>
    <t>All rest chemicals</t>
  </si>
  <si>
    <t>Iron and steel</t>
  </si>
  <si>
    <t>Blast furnace</t>
  </si>
  <si>
    <t>1.8b</t>
  </si>
  <si>
    <t>0.4b</t>
  </si>
  <si>
    <t>Electric arc furnace</t>
  </si>
  <si>
    <t>All rest iron and steel</t>
  </si>
  <si>
    <t>Non-ferrous metals</t>
  </si>
  <si>
    <t>Primary aluminium</t>
  </si>
  <si>
    <t>All rest non-ferrous metals</t>
  </si>
  <si>
    <t>Non-metallic minerals</t>
  </si>
  <si>
    <t>3.7c</t>
  </si>
  <si>
    <t>0.5c</t>
  </si>
  <si>
    <t>All rest non-metallic minerals</t>
  </si>
  <si>
    <t>Pulp and paper</t>
  </si>
  <si>
    <t>Paper</t>
  </si>
  <si>
    <t>All rest pulp and paper</t>
  </si>
  <si>
    <t>Others</t>
  </si>
  <si>
    <t>All rest others</t>
  </si>
  <si>
    <t>Product map &amp; source data</t>
  </si>
  <si>
    <t>Per-product attributes referenced by Kermeli Data (XLOOKUP). Temp band &amp; burner-integral penetration per G0.1 ruling-approved mapping. Heat-share links to 'heat share (src)'. US tonnages added in T4.2.</t>
  </si>
  <si>
    <t>Band -&gt; burner-integral penetration (start-year, already credited in unit files)</t>
  </si>
  <si>
    <t>Penetration</t>
  </si>
  <si>
    <t>Product</t>
  </si>
  <si>
    <t>EPS / heat-share industry</t>
  </si>
  <si>
    <t>Heat-share code</t>
  </si>
  <si>
    <t>Heat share (link)</t>
  </si>
  <si>
    <t>Temp band (dominant)</t>
  </si>
  <si>
    <t>US production (Mt/yr)</t>
  </si>
  <si>
    <t>Basis year</t>
  </si>
  <si>
    <t>Source (primary)</t>
  </si>
  <si>
    <t>Split method / notes</t>
  </si>
  <si>
    <t>SEC total (GJ/t) — Kermeli Table 1</t>
  </si>
  <si>
    <t>Steel split inputs</t>
  </si>
  <si>
    <t>SEC x prod (TBtu)</t>
  </si>
  <si>
    <t>2024e</t>
  </si>
  <si>
    <t>USGS MCS 2025 Aluminum</t>
  </si>
  <si>
    <t>US crude steel total (Mt)</t>
  </si>
  <si>
    <t>USGS MCS 2025 Aluminum (old scrap)</t>
  </si>
  <si>
    <t>pending</t>
  </si>
  <si>
    <t>EAF share</t>
  </si>
  <si>
    <t>~2023 est</t>
  </si>
  <si>
    <t>ESTIMATED (AFS census basis)</t>
  </si>
  <si>
    <t>estimated split</t>
  </si>
  <si>
    <t>Note</t>
  </si>
  <si>
    <t>EAF/BOF split = total x EAF share; rolled ≈ total crude steel; pig iron proxy ≈ BOF-route crude steel.</t>
  </si>
  <si>
    <t>EIA Today in Energy / Quarterly Coal Report</t>
  </si>
  <si>
    <t>US paper total (Mt, 2023 FAO)</t>
  </si>
  <si>
    <t>2024 (proxy)</t>
  </si>
  <si>
    <t>Proxy from crude-steel split (see L13:M16)</t>
  </si>
  <si>
    <t>worldsteel/AISI x (1 - EAF share)</t>
  </si>
  <si>
    <t>worldsteel/AISI x EAF share</t>
  </si>
  <si>
    <t>≈ total crude steel (worldsteel/AISI)</t>
  </si>
  <si>
    <t>~2024 est</t>
  </si>
  <si>
    <t>ESTIMATED (market research)</t>
  </si>
  <si>
    <t>17T18</t>
  </si>
  <si>
    <t>ESTIMATED (FAO-anchored)</t>
  </si>
  <si>
    <t>FAOSTAT (household &amp; sanitary)</t>
  </si>
  <si>
    <t>direct</t>
  </si>
  <si>
    <t>FAOSTAT residual (total - tissue - packaging)</t>
  </si>
  <si>
    <t>estimated split (residual)</t>
  </si>
  <si>
    <t>FAOSTAT (packaging paper &amp; board)</t>
  </si>
  <si>
    <t>US DOE Ethane Report (2019; refine to recent yr)</t>
  </si>
  <si>
    <t>direct (dated)</t>
  </si>
  <si>
    <t>USGS MCS 2025 Soda Ash</t>
  </si>
  <si>
    <t>ESTIMATED</t>
  </si>
  <si>
    <t>ESTIMATED (ACC-anchored)</t>
  </si>
  <si>
    <t>USGS MCS 2026 Nitrogen (N content /0.8235 -&gt; NH3)</t>
  </si>
  <si>
    <t>USGS MCS 2026 Cement (clinker line)</t>
  </si>
  <si>
    <t>USGS MCS 2026 Cement</t>
  </si>
  <si>
    <t>Industry energy base — EIA MECS 2018 Table 3.1 (denominator for % reduction curves)</t>
  </si>
  <si>
    <t>Fuel-curve base = combustion fuel x heat share (G0.6 Option B). Elec-curve base = net electricity. Elec TBtu = MkWh x 0.003412 (3,412 Btu/kWh). Only the 6 covered manufacturing industries need this; uncovered industries take the Bianchi fraction directly.</t>
  </si>
  <si>
    <t>EPS industry</t>
  </si>
  <si>
    <t>NAICS</t>
  </si>
  <si>
    <t>Total fuel (TBtu)</t>
  </si>
  <si>
    <t>Net elec (MkWh)</t>
  </si>
  <si>
    <t>Elec (TBtu)</t>
  </si>
  <si>
    <t>Combustion fuel (TBtu)</t>
  </si>
  <si>
    <t>Fuel-for-heat base (TBtu)</t>
  </si>
  <si>
    <t>Elec base (TBtu)</t>
  </si>
  <si>
    <t>code</t>
  </si>
  <si>
    <t>322+323</t>
  </si>
  <si>
    <t>cement and other nonmetallic 239</t>
  </si>
  <si>
    <t>327 less 3272</t>
  </si>
  <si>
    <t>3313+3314</t>
  </si>
  <si>
    <t>Bianchi assumed cost mu (savings-wtd avg CCE of covered whr, $/MMBtu)</t>
  </si>
  <si>
    <t>Indst</t>
  </si>
  <si>
    <t>Potential (TWh)</t>
  </si>
  <si>
    <t>Potential (%)</t>
  </si>
  <si>
    <t>LT</t>
  </si>
  <si>
    <t>MT</t>
  </si>
  <si>
    <t>HT</t>
  </si>
  <si>
    <t>EPS ISIC 1</t>
  </si>
  <si>
    <t>EPS ISIC 2</t>
  </si>
  <si>
    <t>EPS ISIC 3</t>
  </si>
  <si>
    <t>NS</t>
  </si>
  <si>
    <t>other manufacturing 31T33</t>
  </si>
  <si>
    <t>metal products except machinery and vehicles 25</t>
  </si>
  <si>
    <t>rubber and plastic products 22</t>
  </si>
  <si>
    <t>C</t>
  </si>
  <si>
    <t>construction 41T43</t>
  </si>
  <si>
    <t>W&amp;WP</t>
  </si>
  <si>
    <t>wood products 16</t>
  </si>
  <si>
    <t>M</t>
  </si>
  <si>
    <t>other machinery 28</t>
  </si>
  <si>
    <t>computers and electronics 26</t>
  </si>
  <si>
    <t>appliances and electrical equipment 27</t>
  </si>
  <si>
    <t>TE</t>
  </si>
  <si>
    <t>road vehicles 29</t>
  </si>
  <si>
    <t>nonroad vehicles 30</t>
  </si>
  <si>
    <t>PPP</t>
  </si>
  <si>
    <t>T&amp;L</t>
  </si>
  <si>
    <t>textiles apparel and leather 13T15</t>
  </si>
  <si>
    <t>F&amp;T</t>
  </si>
  <si>
    <t>food beverage and tobacco 10T12</t>
  </si>
  <si>
    <t>M&amp;Q</t>
  </si>
  <si>
    <t>other mining and quarrying 07T08</t>
  </si>
  <si>
    <t>NMM</t>
  </si>
  <si>
    <t>C&amp;P</t>
  </si>
  <si>
    <t>NFM</t>
  </si>
  <si>
    <t>I&amp;S</t>
  </si>
  <si>
    <t>Measure</t>
  </si>
  <si>
    <t>Curve</t>
  </si>
  <si>
    <t>2050 add'l diffusion</t>
  </si>
  <si>
    <t>Fuel GJ/t</t>
  </si>
  <si>
    <t>Elec GJ/t</t>
  </si>
  <si>
    <t>Invest EUR/t</t>
  </si>
  <si>
    <t>O&amp;M EUR/t</t>
  </si>
  <si>
    <t>US tonnage (Mt)</t>
  </si>
  <si>
    <t>Invest 2012$/t</t>
  </si>
  <si>
    <t>O&amp;M 2012$/t</t>
  </si>
  <si>
    <t>CRF@10%</t>
  </si>
  <si>
    <t>Ann cost 2012$/t</t>
  </si>
  <si>
    <t>Tot pos GJ/t</t>
  </si>
  <si>
    <t>Fuel share</t>
  </si>
  <si>
    <t>Elec share</t>
  </si>
  <si>
    <t>CCE@10% $/GJ</t>
  </si>
  <si>
    <t>CCE@10% $/MMBtu</t>
  </si>
  <si>
    <t>CCE fuel@10%</t>
  </si>
  <si>
    <t>CCE elec@10%</t>
  </si>
  <si>
    <t>CRF@15%</t>
  </si>
  <si>
    <t>Ann cost@15% $/t</t>
  </si>
  <si>
    <t>CCE@15% $/MMBtu</t>
  </si>
  <si>
    <t>Ann fuel saved GJ/yr</t>
  </si>
  <si>
    <t>Ann elec saved GJ/yr</t>
  </si>
  <si>
    <t>Flags</t>
  </si>
  <si>
    <t>Real discount rate</t>
  </si>
  <si>
    <t>Industry code</t>
  </si>
  <si>
    <t>Fuel %pot</t>
  </si>
  <si>
    <t>Elec %pot</t>
  </si>
  <si>
    <t>sigma</t>
  </si>
  <si>
    <t>mu</t>
  </si>
  <si>
    <t>WACC (industry)</t>
  </si>
  <si>
    <t>Cap intensity 2012$/MMBtu-yr</t>
  </si>
  <si>
    <t>Total capex 2012$</t>
  </si>
  <si>
    <t>Hurdle rate (sensitivity)</t>
  </si>
  <si>
    <t>MMBtu per GJ (from cpi!B15)</t>
  </si>
  <si>
    <t>Hurdle premium (added to industry WACC)</t>
  </si>
  <si>
    <t>fuel-whr — cumulative % reduction (system WHR, fuel carrier). Rows=canonical WHRPbI industries; cols=CCE bins ($/MMBtu, 2012$). Uncovered industries: Bianchi fill @ assumed cost.</t>
  </si>
  <si>
    <t>Bianchi pot.</t>
  </si>
  <si>
    <t>covered</t>
  </si>
  <si>
    <t>capture(meas)</t>
  </si>
  <si>
    <t>b&lt;100</t>
  </si>
  <si>
    <t>b100-200</t>
  </si>
  <si>
    <t>b200-500</t>
  </si>
  <si>
    <t>b500-1000</t>
  </si>
  <si>
    <t>b&gt;1000</t>
  </si>
  <si>
    <t>adj LT+MT target</t>
  </si>
  <si>
    <t>adj HT target</t>
  </si>
  <si>
    <t>resid LT+MT</t>
  </si>
  <si>
    <t>resid HT</t>
  </si>
  <si>
    <t>WACC</t>
  </si>
  <si>
    <t>mu econ</t>
  </si>
  <si>
    <t>mu recup</t>
  </si>
  <si>
    <t>total fill</t>
  </si>
  <si>
    <t>01T03</t>
  </si>
  <si>
    <t>07T08</t>
  </si>
  <si>
    <t>10T12</t>
  </si>
  <si>
    <t>13T15</t>
  </si>
  <si>
    <t>31T33</t>
  </si>
  <si>
    <t>352T353</t>
  </si>
  <si>
    <t>36T39</t>
  </si>
  <si>
    <t>41T43</t>
  </si>
  <si>
    <t>bin lower edges (helper)</t>
  </si>
  <si>
    <t>Per-bin capital intensity (2012$ per MMBtu/yr of savings capacity) — savings-weighted</t>
  </si>
  <si>
    <t>CHECK: bins with incremental reduction but NO capex intensity (must be 0)</t>
  </si>
  <si>
    <t>fuel-process — cumulative % reduction (process efficiency, fuel carrier). Rows=canonical WHRPbI industries; cols=CCE bins ($/MMBtu). No Bianchi fill.</t>
  </si>
  <si>
    <t>elec-whr — cumulative % reduction (system WHR, elec carrier). Rows=canonical WHRPbI industries; cols=CCE bins ($/MMBtu). No Bianchi fill.</t>
  </si>
  <si>
    <t>elec-process — cumulative % reduction (process efficiency, elec carrier). Rows=canonical WHRPbI industries; cols=CCE bins ($/MMBtu). No Bianchi fill.</t>
  </si>
  <si>
    <t>Validation (T4.8)</t>
  </si>
  <si>
    <t>(a) fuel-whr top-bin cumulative &lt;= Bianchi potential (covered industries)</t>
  </si>
  <si>
    <t>fuel-whr top-bin cum</t>
  </si>
  <si>
    <t>check</t>
  </si>
  <si>
    <t>(b) MECS (top-down) vs SEC x production (bottom-up) industry energy</t>
  </si>
  <si>
    <t>MECS total fuel (TBtu), covered industries — base denominator:</t>
  </si>
  <si>
    <t>Industry (code)</t>
  </si>
  <si>
    <t>MECS total TBtu</t>
  </si>
  <si>
    <t>SEC x prod TBtu</t>
  </si>
  <si>
    <t>ratio (bottom-up / MECS)</t>
  </si>
  <si>
    <t>SEC x production (bottom-up) cross-check</t>
  </si>
  <si>
    <t>NOW COMPLETE — see table at F13:I19 (SEC source: Kermeli Table 1, pasted 'Kermeli SEC' tab, citing Fleiter et al. 2017).</t>
  </si>
  <si>
    <t>(c) Hand-check: independent CCE recompute vs economics (2012$/MMBtu, @10%)</t>
  </si>
  <si>
    <t>manual CCE</t>
  </si>
  <si>
    <t>economics CCE</t>
  </si>
  <si>
    <t>diff</t>
  </si>
  <si>
    <t>(d) Distribution conservation (dist engine sum of mass, should = 1)</t>
  </si>
  <si>
    <t>min sum(mass)</t>
  </si>
  <si>
    <t>max sum(mass)</t>
  </si>
  <si>
    <t># rows |sum-1|&gt;0.001</t>
  </si>
  <si>
    <t>CCE mu ($/MMBtu)</t>
  </si>
  <si>
    <t>sigma (0.30x|CCE|)</t>
  </si>
  <si>
    <t>sum(mass) check</t>
  </si>
  <si>
    <t>Reconciliation — every Kermeli measure to exactly one destination</t>
  </si>
  <si>
    <t>Destination assigned by classification bucket + primary carrier (larger savings share). Mixed-carrier measures note the secondary curve their energy also reaches.</t>
  </si>
  <si>
    <t>Primary carrier</t>
  </si>
  <si>
    <t>Destination</t>
  </si>
  <si>
    <t>Mixed-carrier note</t>
  </si>
  <si>
    <t>Reason / justification</t>
  </si>
  <si>
    <t>Destination summary (count of measures)</t>
  </si>
  <si>
    <t>unit files</t>
  </si>
  <si>
    <t>fuel-whr</t>
  </si>
  <si>
    <t>elec-whr</t>
  </si>
  <si>
    <t>fuel-process</t>
  </si>
  <si>
    <t>elec-process</t>
  </si>
  <si>
    <t>whr (no energy)</t>
  </si>
  <si>
    <t>process (no energy)</t>
  </si>
  <si>
    <t>&lt;- should match B179</t>
  </si>
  <si>
    <t>excluded</t>
  </si>
  <si>
    <t>TOTAL</t>
  </si>
  <si>
    <t>&lt;- C181 = rows; B181 must equal it</t>
  </si>
  <si>
    <t>1. Scrap preheating (BF/BOF)</t>
  </si>
  <si>
    <t>System WHR -&gt; fuel-whr + elec-whr (mixed). EAF best-possible floor at no-preheat value; no double count.</t>
  </si>
  <si>
    <t>Classification rulings (G0.1) recorded</t>
  </si>
  <si>
    <t>System WHR (fired-heater APH) -&gt; fuel-whr.</t>
  </si>
  <si>
    <t>2. Ammonia air preheat</t>
  </si>
  <si>
    <t>3. Glass low-NOx burners / optimized burning</t>
  </si>
  <si>
    <t>Low-NOx burners -&gt; unit files (excluded). Optimized burning -&gt; process.</t>
  </si>
  <si>
    <t>4. CHP / cogeneration</t>
  </si>
  <si>
    <t>Excluded (parked): soda ash CHP, carbon black CHP, ethylene gas turbine, pig iron cogeneration.</t>
  </si>
  <si>
    <t>5. Top gas (pig iron)</t>
  </si>
  <si>
    <t>Top gas recovery turbine -&gt; whr. Top gas recycling -&gt; process (reduction-chemistry, not recovery).</t>
  </si>
  <si>
    <t>industry share of energy used for heat</t>
  </si>
  <si>
    <t>agriculture and forestry 01T03</t>
  </si>
  <si>
    <t>coal mining 05</t>
  </si>
  <si>
    <t>oil and gas extraction 06</t>
  </si>
  <si>
    <t>refined petroleum and coke 19</t>
  </si>
  <si>
    <t>energy pipelines and gas processing 352T353</t>
  </si>
  <si>
    <t>water and waste 36T39</t>
  </si>
  <si>
    <t>Originally computed from the imported 'BPFUbIP-Summed Data by Industry' tab (boiler + nonboiler heat as a share of industry energy), which was removed; the external source workbook link was already broken. Reference only since the G0.6 revision (fuel percentages now use total combustion fuel).</t>
  </si>
  <si>
    <t>Unit: dimensionless (% of project cost)</t>
  </si>
  <si>
    <t>Weighted Average Cost of Capital</t>
  </si>
  <si>
    <t>dmnl</t>
  </si>
  <si>
    <t>Potential</t>
  </si>
  <si>
    <t>Temperature mapping</t>
  </si>
  <si>
    <t>Share of all energy for heat at various temp bands</t>
  </si>
  <si>
    <t>Industry Category</t>
  </si>
  <si>
    <t>Share of all industry boiler/nonboiler heat</t>
  </si>
  <si>
    <t>&lt; 100°C</t>
  </si>
  <si>
    <t>100-200°C</t>
  </si>
  <si>
    <t>200-500°C</t>
  </si>
  <si>
    <t>500-1000°C</t>
  </si>
  <si>
    <t>&gt; 1000°C</t>
  </si>
  <si>
    <t>* from indst/BPFUbIP file</t>
  </si>
  <si>
    <t>Source review: cement measures entered as zero-savings in Kermeli</t>
  </si>
  <si>
    <t>Purpose: Kermeli Data records 0 fuel and 0 elec savings for the measures below, which zeroes them out of the process-efficiency curve (economics P=0 gate). Checked against the primary source.</t>
  </si>
  <si>
    <t>Primary source: ENERGY STAR Guide for the Cement Industry (Aug 2013), Table 8 - dry process plants, p.87; narrative pp.34-37.</t>
  </si>
  <si>
    <t>https://www.energystar.gov/sites/default/files/buildings/tools/ENERGY%20STAR%20Guide%20for%20the%20Cement%20Industry%2028_08_2013%20Final.pdf</t>
  </si>
  <si>
    <t>Conversions</t>
  </si>
  <si>
    <t>GJ per MMBtu</t>
  </si>
  <si>
    <t>reciprocal of the 0.947817 factor used throughout 'economics'</t>
  </si>
  <si>
    <t>GJ per kWh</t>
  </si>
  <si>
    <t>3.6 MJ/kWh</t>
  </si>
  <si>
    <t>Clinker-to-cement ratio</t>
  </si>
  <si>
    <t>Kermeli's own 2015 figure (GNR 2019). ENERGY STAR is per t cement; Kermeli files raw-prep measures under Clinker, so those 4 rows divide by this.</t>
  </si>
  <si>
    <t>Measure (ENERGY STAR label)</t>
  </si>
  <si>
    <t>Kermeli row</t>
  </si>
  <si>
    <t>economics row</t>
  </si>
  <si>
    <t>Kermeli fuel GJ/t</t>
  </si>
  <si>
    <t>Kermeli elec GJ/t</t>
  </si>
  <si>
    <t>ES fuel low (MMBtu/t cem)</t>
  </si>
  <si>
    <t>ES fuel high (MMBtu/t cem)</t>
  </si>
  <si>
    <t>ES elec low (kWh/t cem)</t>
  </si>
  <si>
    <t>ES elec high (kWh/t cem)</t>
  </si>
  <si>
    <t>ES fuel mid GJ/t</t>
  </si>
  <si>
    <t>ES elec mid GJ/t</t>
  </si>
  <si>
    <t>ES total mid GJ/t</t>
  </si>
  <si>
    <t>Kermeli total GJ/t</t>
  </si>
  <si>
    <t>Verdict</t>
  </si>
  <si>
    <t>ES table section</t>
  </si>
  <si>
    <t>Basis divisor</t>
  </si>
  <si>
    <t>Fuel GJ/t to write</t>
  </si>
  <si>
    <t>Elec GJ/t to write</t>
  </si>
  <si>
    <t>Kermeli product basis</t>
  </si>
  <si>
    <t>Improved Raw Mill Blending</t>
  </si>
  <si>
    <t>Raw Materials Preparation</t>
  </si>
  <si>
    <t>High Efficiency Classifiers (raw materials prep)</t>
  </si>
  <si>
    <t>Raw Meal Process Control</t>
  </si>
  <si>
    <t>Low-Pressure Drop Suspension Preheaters</t>
  </si>
  <si>
    <t>Clinker Making</t>
  </si>
  <si>
    <t>Energy Management and Process Control (finish grinding)</t>
  </si>
  <si>
    <t>Finish Grinding</t>
  </si>
  <si>
    <t>High-Efficiency Classifiers (finish grinding)</t>
  </si>
  <si>
    <t>High Efficiency Motors</t>
  </si>
  <si>
    <t>SUPERSEDED - now sourced from Zhang, see row 131</t>
  </si>
  <si>
    <t>Plant Wide Measures</t>
  </si>
  <si>
    <t>Adjustable Speed Drives</t>
  </si>
  <si>
    <t>SUPERSEDED - now sourced from Zhang, see row 132</t>
  </si>
  <si>
    <t>Blank ES fuel cells = "-" in Table 8, i.e. no fuel saving reported for that measure (treated as zero, not missing).</t>
  </si>
  <si>
    <t>Findings</t>
  </si>
  <si>
    <t>1. All 8 measures have non-zero savings in the primary source. Kermeli's 0 entries are not confirmed zeros.</t>
  </si>
  <si>
    <t>3. Kermeli's savings columns are predominantly recorded at 0.1 GJ/t resolution (only 7 of 191 non-zero entries across the sheet are not multiples of 0.1; smallest is 0.01). Rounding to that resolution is the most likely explanation, rather than a transcription error.</t>
  </si>
  <si>
    <t>4. Consequence in this model: fuel/elec = 0 makes economics P = 0, which gates AM (capex intensity) to 0 and blanks CCE. The measure contributes no savings AND its investment cost is discarded - it is inert rather than wrong-signed.</t>
  </si>
  <si>
    <t>5. BASIS CAVEAT - not yet resolved: ENERGY STAR Table 8 is per ton of CEMENT. Kermeli Data rows 92-100 are mapped to product 'Clinker' in this workbook (economics col A). Converting these figures onto the clinker basis requires the clinker-to-cement ratio before any of the values above are used as replacements.</t>
  </si>
  <si>
    <t>6. Investment costs also differ in basis: ENERGY STAR p.34 gives $1.8/ton raw material (plus $0.01/ton O&amp;M) for Improved Raw Mill Blending, whereas Kermeli Data col I records 4 EUR/t. Reconcile currency, year and denominator before use.</t>
  </si>
  <si>
    <t>7. NOT YET REVIEWED against sources: pulp &amp; paper 'High consistency pulping' (Kermeli 49), 'Efficient disperser' (52), waste-heat 'Heat recovery from bleaching' (51), and iron &amp; steel efficiency measure 2. These are zero-effect but their sources have not been checked.</t>
  </si>
  <si>
    <t>Does Kermeli's text explain the zeros?</t>
  </si>
  <si>
    <t>Checked: Kermeli et al. (2022) main text and the full Supplementary Material (SM), including the cement measures table and its footnotes.</t>
  </si>
  <si>
    <t>https://link.springer.com/article/10.1007/s12053-022-10071-8</t>
  </si>
  <si>
    <t>ANSWER: No double-counting rationale. The words 'double count', 'overlap' and 'negligible' do not appear anywhere in the paper or the SM. No footnote on any zero-savings cement measure offers an explanation.</t>
  </si>
  <si>
    <t>The one overlap adjustment in the paper is Eq. 10 (ES_impr,t = ES_t - ES_total/Production), which nets out savings already captured by previously adopted measures. It is applied at scenario level to avoid double counting across measures - it does NOT zero out individual table entries, and it is applied downstream of the SM values, not baked into them.</t>
  </si>
  <si>
    <t>PROOF IT IS ROUNDING: Kermeli's SM cement table reports savings to one decimal place, and several rows carry the entry "-0.0" (Indirect Firing el., Conversion to Grate Cooler el., Optimize Grate Cooler el., Increase Preheater Stages el.). A true zero cannot be signed. "-0.0" is a small negative number displayed at 1dp, which proves the column is rounded - so "0.0" means |value| &lt; 0.05 GJ/t, not zero.</t>
  </si>
  <si>
    <t>SOURCE CONFIRMED IDENTICAL: footnotes a, b and c on Kermeli's cement table all resolve to Worrell, Kermeli &amp; Galitsky (2013), the ENERGY STAR Guide for cement making - the same document reviewed above. Kermeli is a co-author of it. The earlier 'is it the same edition' caveat is resolved.</t>
  </si>
  <si>
    <t>Kermeli SM values for our 8 measures match this workbook exactly (invest EUR/t: blending 4, classifiers-clinker 4, raw meal process control 0 with O&amp;M 0.1, LPD preheaters 6, EM&amp;PC-cement 1, classifiers-cement 3, motors 0, ASD 0), confirming the workbook transcription is faithful. The loss of precision happened upstream, in Kermeli's published table.</t>
  </si>
  <si>
    <t>CONCLUSION: not an error in the workbook, and not an anti-double-counting device. It is precision loss in the published source. Recovering these measures means going back to Worrell et al. (2013) for the unrounded figures, as done in the table above.</t>
  </si>
  <si>
    <t>Minor discrepancy noted, not yet chased: Kermeli gives a 30-year technical lifetime for Low-Pressure Drop Suspension Preheaters; economics row 96 carries 20. Worth a check.</t>
  </si>
  <si>
    <t>Other rows with the same pattern (outside cement)</t>
  </si>
  <si>
    <t>Kermeli Data has 15 rows in total with zero fuel AND zero elec savings. 8 are the cement rows reviewed above. Of the remaining 7:</t>
  </si>
  <si>
    <t>SM table</t>
  </si>
  <si>
    <t>Upstream source (SM footnote)</t>
  </si>
  <si>
    <t>Retrievable?</t>
  </si>
  <si>
    <t>Variable speed drive on compressors</t>
  </si>
  <si>
    <t>S3 iron and steel</t>
  </si>
  <si>
    <t>Zhang et al. (2019), J. Cleaner Production 232, 235-249, doi 10.1016/j.jclepro.2019.05.392</t>
  </si>
  <si>
    <t>RESOLVED - but via Worrell et al. (2010), see row 91</t>
  </si>
  <si>
    <t>High consistency pulping</t>
  </si>
  <si>
    <t>S5 pulp and paper</t>
  </si>
  <si>
    <t>Fleiter et al. (2012), Energy 40(1), 84-99, doi 10.1016/j.energy.2012.02.025</t>
  </si>
  <si>
    <t>RESOLVED - see row 60 onwards</t>
  </si>
  <si>
    <t>Heat recovery from bleaching  &lt;-- the waste-heat slot</t>
  </si>
  <si>
    <t>Efficient disperser</t>
  </si>
  <si>
    <t>The other 3 zero rows (Kermeli 162 Ammonia, 166 Ethylene, 170 Methanol - all 'H2 boilers') are NOT the same phenomenon and should be left alone. They sit in SM Part C (electrification / H2 technologies), where a zero in the fuel and elec savings columns is by design: the measure is a fuel switch, and its energy impact is carried in a separate column, not in these two.</t>
  </si>
  <si>
    <t>All four rows above show 0.0 / 0.0 in Kermeli's SM at the same one-decimal resolution as the cement table, so the same rounding explanation is the likely cause - but that is an inference by analogy, NOT verified against the upstream sources.</t>
  </si>
  <si>
    <t>STATUS UPDATE: both papers were supplied and read. The three pulp and paper rows are now resolved against Fleiter et al. (2012) - see row 60 onwards. The iron and steel row cannot be resolved from Zhang et al. (2019) - see row 73.</t>
  </si>
  <si>
    <t>Materiality and a caution about partial correction</t>
  </si>
  <si>
    <t>CAUTION: the 0.1 GJ/t resolution affects EVERY row in Kermeli's tables, not only the ones that round to zero. A measure truly at 0.14 GJ/t is stored as 0.1 (a 29% understatement); one at 0.16 is stored as 0.2 (a 25% overstatement). Restoring precision for only the zero rows would make the dataset internally inconsistent - the smallest measures would carry three-decimal precision while larger ones stay at one decimal, biasing the cost curve.</t>
  </si>
  <si>
    <t>Recommended sequence if these are to be corrected: (1) resolve the clinker-vs-cement basis, (2) decide whether to re-derive ALL cement measures from Worrell et al. (2013) rather than just the eight, (3) only then write values back into Kermeli Data. Nothing has been substituted yet - this sheet is documentation only.</t>
  </si>
  <si>
    <t>Pulp and paper: verified against Fleiter et al. (2012)</t>
  </si>
  <si>
    <t>Source: Fleiter, Fehrenbach, Worrell &amp; Eichhammer (2012), Energy 40(1) 84-99, Table 5 'Summary of technology assumptions: specific saving potentials and costs per energy efficiency measure' (p.92) and Table 6 (technical lifetimes).</t>
  </si>
  <si>
    <t>Basis note: Fleiter reports per tonne of RCF (recovered fibre) pulp, which matches Kermeli's product 'Recovered fibre pulp'. Unlike the cement rows, there is NO basis mismatch here - these figures are directly usable.</t>
  </si>
  <si>
    <t>Fleiter EEM no.</t>
  </si>
  <si>
    <t>Elec saving (MJ/t)</t>
  </si>
  <si>
    <t>Fuel saving (MJ/t)</t>
  </si>
  <si>
    <t>Total GJ/t</t>
  </si>
  <si>
    <t>Kermeli GJ/t</t>
  </si>
  <si>
    <t>Invest EUR/t (2007)</t>
  </si>
  <si>
    <t>Tech life (yrs)</t>
  </si>
  <si>
    <t>Efficient dispersers</t>
  </si>
  <si>
    <t>All three convert to 0.020-0.030 GJ/t - again below 0.05, so again round to 0.0 at Kermeli's one-decimal resolution. Third independent confirmation of the rounding explanation.</t>
  </si>
  <si>
    <t>Corroborating detail: Kermeli's technical lifetimes (20 / 20 / 15 yrs) match Fleiter Table 6 exactly, and Kermeli's investment costs (EUR 3 / 2 / 1 per t) are consistent with Fleiter's 2007 costs of EUR 2.4 / 1.3 / 1.1 per t uplifted for inflation and rounded to whole euros. The transcription is sound; only the savings precision was lost.</t>
  </si>
  <si>
    <t>DOUBLE-COUNTING HYPOTHESIS CLOSED FOR PULP AND PAPER TOO: Fleiter's Table 7 lists the measures whose savings interact and must be implemented in a set order. It covers only Paper/Refiner (EEM 12, 11, 13), Paper/Drying section (15, 14, 13, 16, 17) and Mechanical pulp/Refining and grinding (5, 4, 3, 2). None of EEM 6, 8 or 10 appears, so the original author applied no overlap adjustment to them.</t>
  </si>
  <si>
    <t>Iron and steel row 18 - Zhang et al. (2019) is a dead end as a source (see row 91 for the resolution)</t>
  </si>
  <si>
    <t>The Aalto accepted-manuscript copy was retrieved and read in full. Zhang et al. (2019) publishes only the NAMES of its energy efficiency measures (Appendices S2 and S3); it reports no per-measure saving, cost or lifetime values. The paper states its parameters were drawn from ERI/NDRC China, IIP (2013), Hasanbeigi et al., US EPA (2010) and LBNL. So Kermeli's 0.0/0.0 and EUR0.3/t for 'Variable speed drive on compressors' cannot be checked against Zhang - it would need those underlying databases.</t>
  </si>
  <si>
    <t>OPEN DECISION: are cross-cutting motor / drive measures in scope here, or in the stock-turnover &amp; standards channel?</t>
  </si>
  <si>
    <t>Raised by Dan O'Brien re Kermeli row 18 (Variable speed drive on compressors). NOT YET ACTIONED - recorded here pending decision.</t>
  </si>
  <si>
    <t>Criterion as written in the 10 existing exclusion notes (Kermeli Data col W): every one swaps a physical unit for a different unit - furnace replacement, new-build casting line, like-for-like refiner replacement, shoe press instead of a rotating cylinder, vertical shaft kiln choice, ball mills replaced with VRMs. A VSD is an add-on fitted to an existing motor or compressor; nothing is replaced, so on a literal reading it is a retrofit and stays.</t>
  </si>
  <si>
    <t>Counter-argument (the reason this is a real question): the note on Kermeli row 111 broadens the channel to 'equipment stock / efficiency standards / early retirement'. EU Ecodesign Regulation 2019/1781 sets minimum efficiency requirements for BOTH motors and variable speed drives, so a standards channel could legitimately be carrying this adoption already - which would make keeping it a double count.</t>
  </si>
  <si>
    <t>If the decision is to exclude, these are the affected rows - it is 4, not 1:</t>
  </si>
  <si>
    <t>Effect of excluding</t>
  </si>
  <si>
    <t>none today - already inert (rounds to 0/0)</t>
  </si>
  <si>
    <t>Variable speed drives for flue gas control, pumps, fans</t>
  </si>
  <si>
    <t>REAL - this one is live and would change results</t>
  </si>
  <si>
    <t>High efficiency motors</t>
  </si>
  <si>
    <t>none today - already inert</t>
  </si>
  <si>
    <t>Note: heat pumps and MVR rows (Kermeli 131,135,138,143,144,149,150,155,156,163,167) also involve rotating equipment but are process electrification, not cross-cutting drives - a different class, not affected by this decision.</t>
  </si>
  <si>
    <t>My read: keep all four. Nothing is replaced by a VSD retrofit, so they do not meet the criterion as the existing 10 notes apply it. But row 30 is the one that matters - if the consuming model's standards channel does cover motors and drives under Ecodesign 2019/1781, excluding row 30 is necessary and the other three should go with it for consistency.</t>
  </si>
  <si>
    <t>Iron and steel row 18 - RESOLVED via Worrell et al. (2010), not Zhang</t>
  </si>
  <si>
    <t>Source: Worrell, Blinde, Neelis, Blomen &amp; Masanet (2010), 'Energy Efficiency Improvement and Cost Saving Opportunities for the U.S. Iron and Steel Industry - An ENERGY STAR Guide', LBNL-4779E, Chapter 16 (Coke Making), p.87.</t>
  </si>
  <si>
    <t>https://www.osti.gov/servlets/purl/1026806</t>
  </si>
  <si>
    <t>Reported saving: 5-7 kBtu/ton, i.e. 6-8 MJ/tonne coke, from installing a VSD on a compressor at the Corus coke plant in the Netherlands (attributed to Farla et al., 1998).</t>
  </si>
  <si>
    <t>Source low (MJ/t coke)</t>
  </si>
  <si>
    <t>Source high (MJ/t coke)</t>
  </si>
  <si>
    <t>Source mid GJ/t</t>
  </si>
  <si>
    <t>VSD reduces compressor motor electricity, so the saving is assigned to elec, not fuel.</t>
  </si>
  <si>
    <t>Footnote attribution quirk: Kermeli tags row 18 with footnote a = (Zhang et al., 2019), but the figure traces to Worrell et al. (2010), which is footnote c on the same table. Zhang states its own parameters were drawn from LBNL among others, so the chain is consistent either way - but the direct citation for this number is Worrell et al. (2010), and that report is already cited elsewhere in this workbook (Kermeli Data col W, row 35 exclusion note).</t>
  </si>
  <si>
    <t>BEARS ON THE ROW 76 DECISION: Worrell et al. (2010) describes this measure as installing a VSD on an existing compressor to handle time-varying coke oven gas flows. That is explicitly an add-on retrofit to equipment that stays in place, not a replacement - which strengthens the case for keeping these four rows in scope rather than moving them to the stock-turnover channel.</t>
  </si>
  <si>
    <t>STATUS: all 12 reviewable zero-savings rows are now traced to an upstream source</t>
  </si>
  <si>
    <t>8 cement (Worrell/Kermeli/Galitsky 2013) + 3 pulp and paper (Fleiter et al. 2012) + 1 iron and steel (Worrell et al. 2010). All 12 have non-zero savings at source, all fall below 0.05 GJ/t, all round to 0.0 at Kermeli's one-decimal resolution. The remaining 3 zero rows (Kermeli 162/166/170, H2 boilers) are zero by design and are not part of this issue.</t>
  </si>
  <si>
    <t>Range of true values recovered: 0.007 to 0.030 GJ/t. No source contradicted the rounding explanation, and no source offered a double-counting or deliberate-suppression rationale.</t>
  </si>
  <si>
    <t>STILL OPEN: (1) the clinker-vs-cement basis for the 8 cement rows, (2) whether to re-derive ALL Kermeli cement measures rather than only the suppressed ones (see row 57), (3) the cross-cutting motor/drive scope decision at row 76, (4) the 30-vs-20-year lifetime discrepancy at row 40. Nothing has been written back into Kermeli Data, economics or the output pages.</t>
  </si>
  <si>
    <t>WIRED IN 2026-07-29 - corrections are now live</t>
  </si>
  <si>
    <t>Kermeli Data cols F and G now hold formulas pointing at this sheet for the 12 corrected rows (18, 49, 51, 52, 92, 94, 95, 103, 110, 112, 113, 114), shown in green. Each carries a note with the source, table and page. Change a source figure here and the whole model re-runs.</t>
  </si>
  <si>
    <t>Per decision 2026-07-29: only values that rounded to 0.0 were corrected. Non-zero 1-sig-fig values are left as published, on the basis that their rounding errors are roughly symmetric and should broadly offset.</t>
  </si>
  <si>
    <t>ARTIFACT TO BE AWARE OF: Kermeli lists EUR 0/t investment and EUR 0/t O&amp;M for cement 'High efficiency motors' and 'Adjustable speed drives'. Now that they carry real savings, they enter the cost curve as FREE abatement (CCE = 0) and will rank ahead of everything else. Their true cost is not zero - ENERGY STAR reports payback of &lt;1 yr and 1-3 yrs respectively. The savings rounding has been fixed; the COST rounding has not.</t>
  </si>
  <si>
    <t>For context this is a pre-existing pattern, not something the correction introduced: cement measures 'Energy Management and Control Systems', 'Kiln Combustion System Improvements' and 'Preheater Shell Heat Loss Reduction' already had positive savings against EUR 0/t capex before this change. The correction extends the pattern from 3 rows to 5.</t>
  </si>
  <si>
    <t>Exact cells holding the zero capex / zero O&amp;M artifact</t>
  </si>
  <si>
    <t>Kermeli Data col I = Investment (EUR/t), col K = Annual O&amp;M Costs (EUR/t). A row is 'free abatement' only when BOTH are zero and savings are positive. Five rows qualify:</t>
  </si>
  <si>
    <t>Capex cell</t>
  </si>
  <si>
    <t>O&amp;M cell</t>
  </si>
  <si>
    <t>CCE cells (=0)</t>
  </si>
  <si>
    <t>Status</t>
  </si>
  <si>
    <t>Energy Management and Control Systems (clinker)</t>
  </si>
  <si>
    <t>Kermeli Data  I96</t>
  </si>
  <si>
    <t>Kermeli Data  K96</t>
  </si>
  <si>
    <t>economics!S89 / T89</t>
  </si>
  <si>
    <t>pre-existing</t>
  </si>
  <si>
    <t>Kiln Combustion System Improvements (clinker)</t>
  </si>
  <si>
    <t>Kermeli Data  I97</t>
  </si>
  <si>
    <t>Kermeli Data  K97</t>
  </si>
  <si>
    <t>economics!S90 / T90</t>
  </si>
  <si>
    <t>Preheater Shell Heat Loss Reduction (clinker)</t>
  </si>
  <si>
    <t>Kermeli Data  I100</t>
  </si>
  <si>
    <t>Kermeli Data  K100</t>
  </si>
  <si>
    <t>economics!S93 / T93</t>
  </si>
  <si>
    <t>High efficiency motors (cement)</t>
  </si>
  <si>
    <t>Kermeli Data  I113</t>
  </si>
  <si>
    <t>Kermeli Data  K113</t>
  </si>
  <si>
    <t>economics!S106 / T106</t>
  </si>
  <si>
    <t>NEWLY EXPOSED by the 2026-07-29 savings correction</t>
  </si>
  <si>
    <t>Adjustable speed drives (cement)</t>
  </si>
  <si>
    <t>Kermeli Data  I114</t>
  </si>
  <si>
    <t>Kermeli Data  K114</t>
  </si>
  <si>
    <t>economics!S107 / T107</t>
  </si>
  <si>
    <t>Not artifacts, for the avoidance of doubt: 'Kermeli Data'!I95 (Raw Meal Process Control) has zero capex but O&amp;M of EUR0.1/t, and I119 (Primary aluminum, Lower the electrolysis temperature) has zero capex but O&amp;M of EUR75/t. Both therefore produce a non-zero CCE and rank normally.</t>
  </si>
  <si>
    <t>The gate itself: economics col AM = IF(P&gt;0, L/P/0.947817, 0), and col L = H * cpi!$B$12 * cpi!$B$10 (capex inflated to model-year euros). With H = 0 the whole chain is zero regardless of savings, so CCE lands at exactly 0.</t>
  </si>
  <si>
    <t>Kermeli tags 'High efficiency motors' with footnote f = (Zhang et al., 2021). On 2026-07-29 I corrected rows 113 and 114 using Worrell et al. (2013) ENERGY STAR Table 8 instead, because that was the cement source in hand. That was the wrong source for these two rows and is superseded below.</t>
  </si>
  <si>
    <t>Source: Zhang, Xie, Sander, Yue &amp; Yu (2021), 'Potentials of energy efficiency improvement and energy-emission-health nexus in Jing-Jin-Ji's cement industry', Journal of Cleaner Production, Appendix A Table 2, measures 33 and 34 ('general measures', reported per tonne of clinker). Costs are stated in 2005 USD (paper, Methods).</t>
  </si>
  <si>
    <t>Column alignment in the extracted table was confirmed arithmetically: emission reduction / electricity saving = 4.70/0.02 = 235 and 2.43/0.01 = 243 kg CO2 per GJ, a consistent grid emission factor, which fixes which column is which.</t>
  </si>
  <si>
    <t>Zhang no.</t>
  </si>
  <si>
    <t>Elec saving (GJ/t clinker)</t>
  </si>
  <si>
    <t>CO2 (kg/t clinker)</t>
  </si>
  <si>
    <t>Capital cost (2005 USD/t clinker)</t>
  </si>
  <si>
    <t>O&amp;M (2005 USD/t clinker)</t>
  </si>
  <si>
    <t>Life (yrs)</t>
  </si>
  <si>
    <t>Elec GJ/t CEMENT to write</t>
  </si>
  <si>
    <t>Capex EUR2021/t CEMENT to write</t>
  </si>
  <si>
    <t>O&amp;M EUR2021/t CEMENT to write</t>
  </si>
  <si>
    <t>Basis: Zhang reports these plant-wide measures per tonne of CLINKER. Kermeli files both rows in the Cement section of her table, so the values above are multiplied by the clinker-to-cement ratio in B9 to land on a per-tonne-cement basis. Kermeli's own published values are rounded to 0.0, so it is not possible to tell from her table whether she converted - this is an inference, flagged as such.</t>
  </si>
  <si>
    <t>Source divergence worth noting: ENERGY STAR put Adjustable Speed Drives ABOVE High Efficiency Motors (0.0261 vs 0.0090 GJ/t), whereas Zhang has the opposite ordering (0.0152 vs 0.0076 GJ/t cement). Different regions and plant stock. Zhang is used because it is the source Kermeli cited.</t>
  </si>
  <si>
    <t>OPEN: the EUR0/t capex artifact is ALSO a rounding artifact, and now has real numbers behind it</t>
  </si>
  <si>
    <t>Zhang gives capital costs of $0.38/t-clinker (motors) and $0.25/t-clinker (ASDs) in 2005 USD. Rounded to whole euros these become 0, which is exactly what Kermeli Data I113 and I114 contain. So the free-abatement problem is the same rounding phenomenon as the savings, sitting in the cost column.</t>
  </si>
  <si>
    <t>BLOCKED on a convention: wiring these costs needs 2005 USD -&gt; the model's 2012 USD reporting basis. The cpi sheet holds CPI-U for 2012, 2015 and 2021 only - there is no 2005 row. Add a cited 2005 CPI-U figure and I can wire the capex the same way as the savings.</t>
  </si>
  <si>
    <t>Zhang capex: 2005 USD converted onto Kermeli's 2021-EUR basis</t>
  </si>
  <si>
    <t>Kermeli Data col I holds investment in 2021 EUR (see cpi!A3, and economics col L = H * cpi!B12 * cpi!B10 which takes 2021 EUR to 2012 USD). Zhang prices in 2005 USD. Chain: 2005 USD -&gt; 2021 USD via CPI-U, then USD -&gt; EUR at the 2021 average rate, then clinker -&gt; cement basis.</t>
  </si>
  <si>
    <t>CPI-U 2005 (annual avg)</t>
  </si>
  <si>
    <t>CPI-U 2021 (annual avg)</t>
  </si>
  <si>
    <t>Inflation factor, 2005 -&gt; 2021 USD</t>
  </si>
  <si>
    <t>USD per EUR (2021 average)</t>
  </si>
  <si>
    <t>Combined factor: 2005 USD -&gt; 2021 EUR</t>
  </si>
  <si>
    <t>CPI-U 2009 (annual avg)</t>
  </si>
  <si>
    <t>RESOLVED 2026-07-29: motors and ASDs no longer show as free abatement</t>
  </si>
  <si>
    <t>Kermeli Data I113 = EUR0.3388/t and I114 = EUR0.2229/t (2021 EUR, per tonne cement). economics now returns CCE of 3.99-4.21 $/GJ for High efficiency motors and 5.25-5.54 $/GJ for Adjustable speed drives, with capex intensity 23.6 and 31.0. Both rank normally instead of at zero cost.</t>
  </si>
  <si>
    <t>STILL FREE ABATEMENT - three clinker rows remain with zero capex AND zero O&amp;M against positive savings: Kermeli Data I96/K96 Energy Management and Control Systems, I97/K97 Kiln Combustion System Improvements, I100/K100 Preheater Shell Heat Loss Reduction (economics rows 89, 90, 93). These carry footnote c = Worrell et al. (2013) + Kermeli et al. (2019). ENERGY STAR reports non-zero paybacks for all three (&lt;2 yr, &lt;1 yr and 6 yr), so their true costs are also non-zero. Same rounding-to-whole-euros cause, not yet chased.</t>
  </si>
  <si>
    <t>CPI REWIRING 2026-07-29: cpi!B6, B7 and B8 pull live from the Data sheet (Data!D56 = 2012, D59 = 2015, D65 = 2021); identical values, so the 334 economics and 5 validation references are unaffected. UPDATE later same day: the About conversions block is now also live-linked to cpi/Data, and both LEGACY tabs (WHRCC, Calcs) have been deleted, so no hardcoded deflators remain anywhere.</t>
  </si>
  <si>
    <t>Capex for the three remaining free-abatement clinker rows - traced in Worrell et al. (2013)</t>
  </si>
  <si>
    <t>Source: Worrell, Kermeli &amp; Galitsky (2013) ENERGY STAR Cement Guide, narrative sections (Table 8 has no cost column). All three have a stated investment cost, so Kermeli Data I96/I97/I100 = 0 is again rounding to whole euros, not absent data. None of the three states an O&amp;M cost, so K96/K97/K100 = 0 is likely faithful rather than rounded.</t>
  </si>
  <si>
    <t>All three figures turn out to be 2009 dollars, so per your instruction to take Worrell's numbers in native dollars there is a single vintage to deflate from - no mixed-vintage problem.</t>
  </si>
  <si>
    <t>Capex low (native-year USD/annual t clinker)</t>
  </si>
  <si>
    <t>Capex low (2009 USD/annual t clinker)</t>
  </si>
  <si>
    <t>Capex high</t>
  </si>
  <si>
    <t>Citation</t>
  </si>
  <si>
    <t>Payback check vs Table 8</t>
  </si>
  <si>
    <t>Capex mid (2009 USD)</t>
  </si>
  <si>
    <t>Capex 2021 EUR/t clinker to write</t>
  </si>
  <si>
    <t>Basis note</t>
  </si>
  <si>
    <t>Energy Management and Control Systems</t>
  </si>
  <si>
    <t>ECRA (2009)</t>
  </si>
  <si>
    <t>Table 8 says &lt;2 yr; text says 2 yr or less - match</t>
  </si>
  <si>
    <t>per annual t clinker; Kermeli product is Clinker, so no basis conversion</t>
  </si>
  <si>
    <t>Kiln Combustion System Improvements</t>
  </si>
  <si>
    <t>FCT (2009)</t>
  </si>
  <si>
    <t>Table 8 says &lt;1 yr; text says less than a year - match</t>
  </si>
  <si>
    <t>Kiln Shell Heat Loss Reduction (relabelled from 'Preheater Shell' 2026-07-29)</t>
  </si>
  <si>
    <t>Lesnikoff (1999)</t>
  </si>
  <si>
    <t>Relabelled: savings 0.4 GJ/t match Kiln shell; capex re-sourced to '$0.23/annual ton clinker capacity' (1999 USD)</t>
  </si>
  <si>
    <t>Wired in 2026-07-29: Kermeli Data I96 = EUR0.2029, I97 = EUR0.9611 (2009 USD deflated), and I100 = EUR0.3163 (Kiln shell, Lesnikoff 1999 USD deflated; revised from the EUR0.3204 Preheater figure on relabelling). All 2021 EUR per tonne clinker; no clinker-to-cement conversion - Worrell states these per tonne of clinker and Kermeli files all three under Clinker.</t>
  </si>
  <si>
    <t>O&amp;M left at zero for all three: Worrell states no O&amp;M figure for any of them, so K96/K97/K100 = 0 is faithful, not a rounding artifact.</t>
  </si>
  <si>
    <t>RESOLVED 2026-07-29 (Dan O'Brien decision): row relabelled to Kiln Shell Heat Loss Reduction on both 'Kermeli Data' (B100) and this sheet; capex re-sourced to Lesnikoff (1999) $0.23/annual t clinker, deflated 1999-&gt;2021. Savings left at the published 0.4 GJ/t. Also closed same day: LPD Suspension Preheaters lifetime stays at 20 years (decision), despite Kermeli SM giving 30.</t>
  </si>
  <si>
    <t>Code</t>
  </si>
  <si>
    <t>Slot</t>
  </si>
  <si>
    <t>Fuel savings (% of industry total combustion fuel)</t>
  </si>
  <si>
    <t>Elec savings (% elec base)</t>
  </si>
  <si>
    <t>Capex intensity (2012$/(BTU/yr) of savings capacity)</t>
  </si>
  <si>
    <t>Opex intensity (2012$/yr per BTU/yr of savings capacity)</t>
  </si>
  <si>
    <t>Lifetime (yr)</t>
  </si>
  <si>
    <t>Key</t>
  </si>
  <si>
    <t>efficiency measure 1</t>
  </si>
  <si>
    <t>(empty slot)</t>
  </si>
  <si>
    <t>efficiency measure 2</t>
  </si>
  <si>
    <t>efficiency measure 3</t>
  </si>
  <si>
    <t>efficiency measure 4</t>
  </si>
  <si>
    <t>efficiency measure 5</t>
  </si>
  <si>
    <t>efficiency measure 6</t>
  </si>
  <si>
    <t>efficiency measure 7</t>
  </si>
  <si>
    <t>efficiency measure 8</t>
  </si>
  <si>
    <t>efficiency measure 9</t>
  </si>
  <si>
    <t>efficiency measure 10</t>
  </si>
  <si>
    <t>efficiency measure 11</t>
  </si>
  <si>
    <t>efficiency measure 12</t>
  </si>
  <si>
    <t>efficiency measure 13</t>
  </si>
  <si>
    <t>efficiency measure 14</t>
  </si>
  <si>
    <t>efficiency measure 15</t>
  </si>
  <si>
    <t>efficiency measure 16</t>
  </si>
  <si>
    <t>efficiency measure 17</t>
  </si>
  <si>
    <t>Kermeli</t>
  </si>
  <si>
    <t>waste heat measure 1</t>
  </si>
  <si>
    <t>Bianchi-derived potential; assumed cost</t>
  </si>
  <si>
    <t>Bianchi fill</t>
  </si>
  <si>
    <t>waste heat measure 2</t>
  </si>
  <si>
    <t>waste heat measure 3</t>
  </si>
  <si>
    <t>waste heat measure 4</t>
  </si>
  <si>
    <t>waste heat measure 5</t>
  </si>
  <si>
    <t>waste heat measure 6</t>
  </si>
  <si>
    <t>waste heat measure 7</t>
  </si>
  <si>
    <t>Gap-fill: economizer/condensing HX (LT+MT residual)</t>
  </si>
  <si>
    <t>gap-fill</t>
  </si>
  <si>
    <t>Gap-fill: recuperator/APH (HT residual; net of credit)</t>
  </si>
  <si>
    <t>waste heat measures</t>
  </si>
  <si>
    <t>process efficiency measures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</si>
</sst>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000"/>
    <numFmt numFmtId="166" formatCode="0.000"/>
    <numFmt numFmtId="167" formatCode="0.0%"/>
    <numFmt numFmtId="168" formatCode="#,##0.0"/>
    <numFmt numFmtId="169" formatCode="&quot;$&quot;0"/>
    <numFmt numFmtId="171" formatCode="#0.0"/>
    <numFmt numFmtId="172" formatCode="#0.000"/>
    <numFmt numFmtId="175" formatCode="0.000E+00"/>
  </numFmts>
  <fonts count="38"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b/>
      <sz val="12"/>
      <color theme="4"/>
      <name val="Calibri"/>
      <family val="2"/>
      <scheme val="minor"/>
    </font>
    <font>
      <sz val="11"/>
      <color theme="1"/>
      <name val="Calibri"/>
      <family val="2"/>
      <scheme val="minor"/>
    </font>
    <font>
      <sz val="12"/>
      <name val="Helv"/>
    </font>
    <font>
      <b/>
      <sz val="9"/>
      <color indexed="8"/>
      <name val="Calibri"/>
      <family val="2"/>
    </font>
    <font>
      <sz val="9"/>
      <color indexed="8"/>
      <name val="Calibri"/>
      <family val="2"/>
    </font>
    <font>
      <b/>
      <sz val="12"/>
      <color indexed="30"/>
      <name val="Calibri"/>
      <family val="2"/>
    </font>
    <font>
      <sz val="11"/>
      <color theme="0"/>
      <name val="Calibri"/>
      <family val="2"/>
      <scheme val="minor"/>
    </font>
    <font>
      <sz val="11"/>
      <color rgb="FF9C6500"/>
      <name val="Calibri"/>
      <family val="2"/>
      <scheme val="minor"/>
    </font>
    <font>
      <sz val="10"/>
      <color theme="1"/>
      <name val="Calibri"/>
      <family val="2"/>
    </font>
    <font>
      <sz val="10"/>
      <color rgb="FF000000"/>
      <name val="Calibri"/>
      <family val="2"/>
      <scheme val="minor"/>
    </font>
    <font>
      <u/>
      <sz val="11"/>
      <color theme="10"/>
      <name val="Calibri"/>
      <family val="2"/>
      <scheme val="minor"/>
    </font>
    <font>
      <sz val="9"/>
      <name val="Verdana"/>
      <family val="2"/>
    </font>
    <font>
      <sz val="9"/>
      <color rgb="FF000000"/>
      <name val="Calibri"/>
      <family val="2"/>
    </font>
    <font>
      <sz val="9"/>
      <color theme="1"/>
      <name val="Calibri"/>
      <family val="2"/>
    </font>
    <font>
      <i/>
      <sz val="11"/>
      <color theme="1"/>
      <name val="Calibri"/>
      <family val="2"/>
      <scheme val="minor"/>
    </font>
    <font>
      <b/>
      <sz val="12"/>
      <color theme="1"/>
      <name val="Calibri"/>
      <family val="2"/>
      <scheme val="minor"/>
    </font>
    <font>
      <b/>
      <sz val="14"/>
      <color theme="1"/>
      <name val="Calibri"/>
      <family val="2"/>
      <scheme val="minor"/>
    </font>
    <font>
      <b/>
      <sz val="9"/>
      <color rgb="FF000000"/>
      <name val="Calibri"/>
      <family val="2"/>
    </font>
    <font>
      <sz val="11"/>
      <color rgb="FF0000FF"/>
      <name val="Calibri"/>
      <family val="2"/>
      <scheme val="minor"/>
    </font>
    <font>
      <b/>
      <sz val="11"/>
      <color rgb="FF222222"/>
      <name val="Arial"/>
      <family val="2"/>
    </font>
    <font>
      <sz val="11"/>
      <color rgb="FF222222"/>
      <name val="Arial"/>
      <family val="2"/>
    </font>
    <font>
      <sz val="11"/>
      <color theme="1"/>
      <name val="Calibri"/>
      <family val="2"/>
    </font>
    <font>
      <b/>
      <sz val="11"/>
      <color rgb="FF000000"/>
      <name val="Calibri"/>
      <family val="2"/>
    </font>
    <font>
      <b/>
      <sz val="11"/>
      <color theme="1"/>
      <name val="Calibri"/>
      <family val="2"/>
    </font>
    <font>
      <sz val="11"/>
      <color rgb="FFFF0000"/>
      <name val="Calibri"/>
      <family val="2"/>
      <scheme val="minor"/>
    </font>
    <font>
      <u/>
      <sz val="11"/>
      <color rgb="FF0000FF"/>
      <name val="Calibri"/>
      <family val="2"/>
      <scheme val="minor"/>
    </font>
    <font>
      <b/>
      <sz val="12"/>
      <color rgb="FFFF0000"/>
      <name val="Calibri"/>
      <family val="2"/>
      <scheme val="minor"/>
    </font>
    <font>
      <sz val="11"/>
      <color rgb="FF008000"/>
      <name val="Calibri"/>
      <family val="2"/>
      <scheme val="minor"/>
    </font>
    <font>
      <b/>
      <sz val="11"/>
      <color rgb="FFFF0000"/>
      <name val="Calibri"/>
      <family val="2"/>
      <scheme val="minor"/>
    </font>
    <font>
      <sz val="9"/>
      <color rgb="FF008000"/>
      <name val="Calibri"/>
      <family val="2"/>
    </font>
    <font>
      <b/>
      <sz val="12"/>
      <color rgb="FF008000"/>
      <name val="Calibri"/>
      <family val="2"/>
      <scheme val="minor"/>
    </font>
    <font>
      <sz val="10"/>
      <color indexed="8"/>
      <name val="Arial"/>
      <family val="2"/>
    </font>
    <font>
      <b/>
      <sz val="11"/>
      <color rgb="FF008000"/>
      <name val="Calibri"/>
      <family val="2"/>
      <scheme val="minor"/>
    </font>
    <font>
      <b/>
      <sz val="11"/>
      <name val="Calibri"/>
    </font>
  </fonts>
  <fills count="36">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FFFFFF"/>
        <bgColor indexed="64"/>
      </patternFill>
    </fill>
    <fill>
      <patternFill patternType="solid">
        <fgColor rgb="FFD9D9D9"/>
        <bgColor indexed="64"/>
      </patternFill>
    </fill>
    <fill>
      <patternFill patternType="solid">
        <fgColor rgb="FFD9E1F2"/>
        <bgColor indexed="64"/>
      </patternFill>
    </fill>
    <fill>
      <patternFill patternType="solid">
        <fgColor rgb="FFBFBFBF"/>
        <bgColor indexed="64"/>
      </patternFill>
    </fill>
    <fill>
      <patternFill patternType="solid">
        <fgColor rgb="FF92D050"/>
        <bgColor rgb="FF000000"/>
      </patternFill>
    </fill>
    <fill>
      <patternFill patternType="solid">
        <fgColor rgb="FFBFBFBF"/>
        <bgColor rgb="FF000000"/>
      </patternFill>
    </fill>
    <fill>
      <patternFill patternType="solid">
        <fgColor rgb="FFF2F2F2"/>
        <bgColor rgb="FF000000"/>
      </patternFill>
    </fill>
    <fill>
      <patternFill patternType="solid">
        <fgColor rgb="FFFFC7CE"/>
        <bgColor indexed="64"/>
      </patternFill>
    </fill>
    <fill>
      <patternFill patternType="solid">
        <fgColor rgb="FFFFF2CC"/>
        <bgColor indexed="64"/>
      </patternFill>
    </fill>
    <fill>
      <patternFill patternType="solid">
        <fgColor rgb="FFF4B183"/>
        <bgColor indexed="64"/>
      </patternFill>
    </fill>
  </fills>
  <borders count="62">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style="thin">
        <color rgb="FFB2B2B2"/>
      </left>
      <right style="thin">
        <color rgb="FFB2B2B2"/>
      </right>
      <top style="thin">
        <color rgb="FFB2B2B2"/>
      </top>
      <bottom style="thin">
        <color rgb="FFB2B2B2"/>
      </bottom>
      <diagonal/>
    </border>
    <border>
      <left/>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rgb="FF7F7F7F"/>
      </bottom>
      <diagonal/>
    </border>
    <border>
      <left/>
      <right/>
      <top style="medium">
        <color indexed="64"/>
      </top>
      <bottom style="medium">
        <color rgb="FF7F7F7F"/>
      </bottom>
      <diagonal/>
    </border>
    <border>
      <left/>
      <right/>
      <top style="medium">
        <color rgb="FF7F7F7F"/>
      </top>
      <bottom style="medium">
        <color indexed="64"/>
      </bottom>
      <diagonal/>
    </border>
    <border>
      <left/>
      <right/>
      <top style="medium">
        <color rgb="FF7F7F7F"/>
      </top>
      <bottom style="medium">
        <color rgb="FF7F7F7F"/>
      </bottom>
      <diagonal/>
    </border>
    <border>
      <left/>
      <right/>
      <top/>
      <bottom style="thick">
        <color indexed="64"/>
      </bottom>
      <diagonal/>
    </border>
    <border>
      <left/>
      <right/>
      <top/>
      <bottom style="medium">
        <color indexed="64"/>
      </bottom>
      <diagonal/>
    </border>
    <border>
      <left/>
      <right/>
      <top style="medium">
        <color rgb="FF7F7F7F"/>
      </top>
      <bottom style="thick">
        <color indexed="64"/>
      </bottom>
      <diagonal/>
    </border>
    <border>
      <left/>
      <right/>
      <top style="medium">
        <color rgb="FF7F7F7F"/>
      </top>
      <bottom/>
      <diagonal/>
    </border>
    <border>
      <left/>
      <right/>
      <top/>
      <bottom style="double">
        <color indexed="64"/>
      </bottom>
      <diagonal/>
    </border>
    <border>
      <left/>
      <right/>
      <top/>
      <bottom style="medium">
        <color rgb="FFFFFFFF"/>
      </bottom>
      <diagonal/>
    </border>
    <border>
      <left/>
      <right style="medium">
        <color rgb="FFD5D5D5"/>
      </right>
      <top/>
      <bottom style="thick">
        <color rgb="FF01324B"/>
      </bottom>
      <diagonal/>
    </border>
    <border>
      <left/>
      <right style="medium">
        <color rgb="FFD5D5D5"/>
      </right>
      <top/>
      <bottom/>
      <diagonal/>
    </border>
    <border>
      <left/>
      <right style="medium">
        <color rgb="FFD5D5D5"/>
      </right>
      <top/>
      <bottom style="medium">
        <color rgb="FFDADADA"/>
      </bottom>
      <diagonal/>
    </border>
    <border>
      <left style="medium">
        <color rgb="FFD5D5D5"/>
      </left>
      <right style="medium">
        <color rgb="FFD5D5D5"/>
      </right>
      <top style="medium">
        <color rgb="FFD5D5D5"/>
      </top>
      <bottom/>
      <diagonal/>
    </border>
    <border>
      <left/>
      <right style="medium">
        <color rgb="FFD5D5D5"/>
      </right>
      <top style="medium">
        <color rgb="FFD5D5D5"/>
      </top>
      <bottom/>
      <diagonal/>
    </border>
    <border>
      <left style="medium">
        <color rgb="FFD5D5D5"/>
      </left>
      <right style="medium">
        <color rgb="FFD5D5D5"/>
      </right>
      <top/>
      <bottom/>
      <diagonal/>
    </border>
    <border>
      <left style="medium">
        <color rgb="FFD5D5D5"/>
      </left>
      <right style="medium">
        <color rgb="FFD5D5D5"/>
      </right>
      <top/>
      <bottom style="thick">
        <color rgb="FF01324B"/>
      </bottom>
      <diagonal/>
    </border>
    <border>
      <left style="medium">
        <color rgb="FFD5D5D5"/>
      </left>
      <right style="medium">
        <color rgb="FFD5D5D5"/>
      </right>
      <top/>
      <bottom style="medium">
        <color rgb="FFDADADA"/>
      </bottom>
      <diagonal/>
    </border>
    <border>
      <left style="medium">
        <color rgb="FFD5D5D5"/>
      </left>
      <right style="medium">
        <color rgb="FFD5D5D5"/>
      </right>
      <top/>
      <bottom style="medium">
        <color rgb="FFD5D5D5"/>
      </bottom>
      <diagonal/>
    </border>
    <border>
      <left/>
      <right style="medium">
        <color rgb="FFD5D5D5"/>
      </right>
      <top/>
      <bottom style="medium">
        <color rgb="FFD5D5D5"/>
      </bottom>
      <diagonal/>
    </border>
    <border>
      <left style="medium">
        <color rgb="FFD5D5D5"/>
      </left>
      <right/>
      <top/>
      <bottom/>
      <diagonal/>
    </border>
    <border>
      <left style="medium">
        <color rgb="FFD5D5D5"/>
      </left>
      <right/>
      <top/>
      <bottom style="thick">
        <color rgb="FF01324B"/>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
      <left style="medium">
        <color indexed="64"/>
      </left>
      <right style="medium">
        <color indexed="64"/>
      </right>
      <top style="medium">
        <color indexed="64"/>
      </top>
      <bottom style="medium">
        <color indexed="64"/>
      </bottom>
      <diagonal/>
    </border>
    <border>
      <left style="medium">
        <color rgb="FFD5D5D5"/>
      </left>
      <right style="medium">
        <color rgb="FFD5D5D5"/>
      </right>
      <top style="medium">
        <color rgb="FFD5D5D5"/>
      </top>
      <bottom style="thick">
        <color rgb="FF01324B"/>
      </bottom>
      <diagonal/>
    </border>
    <border>
      <left style="medium">
        <color theme="1"/>
      </left>
      <right style="medium">
        <color theme="1"/>
      </right>
      <top style="medium">
        <color theme="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s>
  <cellStyleXfs count="72">
    <xf numFmtId="0" fontId="0" fillId="0" borderId="0"/>
    <xf numFmtId="0" fontId="2" fillId="0" borderId="1">
      <alignment wrapText="1"/>
    </xf>
    <xf numFmtId="0" fontId="3" fillId="0" borderId="2">
      <alignment wrapText="1"/>
    </xf>
    <xf numFmtId="0" fontId="2" fillId="0" borderId="7">
      <alignment horizontal="left" wrapText="1"/>
    </xf>
    <xf numFmtId="0" fontId="2" fillId="0" borderId="6">
      <alignment wrapText="1"/>
    </xf>
    <xf numFmtId="0" fontId="2" fillId="0" borderId="4">
      <alignment wrapText="1"/>
    </xf>
    <xf numFmtId="0" fontId="3" fillId="0" borderId="3">
      <alignment vertical="top" wrapText="1"/>
    </xf>
    <xf numFmtId="0" fontId="3" fillId="0" borderId="5">
      <alignment wrapText="1"/>
    </xf>
    <xf numFmtId="0" fontId="3" fillId="0" borderId="0"/>
    <xf numFmtId="0" fontId="3" fillId="0" borderId="0">
      <alignment vertical="top" wrapText="1"/>
    </xf>
    <xf numFmtId="0" fontId="4" fillId="0" borderId="0">
      <alignment horizontal="left"/>
    </xf>
    <xf numFmtId="0" fontId="6" fillId="0" borderId="0"/>
    <xf numFmtId="0" fontId="6" fillId="0" borderId="0"/>
    <xf numFmtId="0" fontId="6" fillId="0" borderId="0"/>
    <xf numFmtId="0" fontId="6" fillId="0" borderId="0"/>
    <xf numFmtId="0" fontId="5" fillId="0" borderId="0"/>
    <xf numFmtId="9" fontId="5" fillId="0" borderId="0"/>
    <xf numFmtId="0" fontId="8" fillId="0" borderId="0"/>
    <xf numFmtId="0" fontId="8" fillId="0" borderId="0"/>
    <xf numFmtId="0" fontId="7" fillId="0" borderId="10">
      <alignment wrapText="1"/>
    </xf>
    <xf numFmtId="0" fontId="9" fillId="0" borderId="0">
      <alignment horizontal="left"/>
    </xf>
    <xf numFmtId="0" fontId="7" fillId="0" borderId="9">
      <alignment wrapText="1"/>
    </xf>
    <xf numFmtId="0" fontId="8" fillId="0" borderId="8">
      <alignment wrapText="1"/>
    </xf>
    <xf numFmtId="0" fontId="8" fillId="0" borderId="11">
      <alignment wrapText="1"/>
    </xf>
    <xf numFmtId="0" fontId="11" fillId="3" borderId="0"/>
    <xf numFmtId="0" fontId="10" fillId="7" borderId="0"/>
    <xf numFmtId="0" fontId="10" fillId="10" borderId="0"/>
    <xf numFmtId="0" fontId="10" fillId="13" borderId="0"/>
    <xf numFmtId="0" fontId="10" fillId="16" borderId="0"/>
    <xf numFmtId="0" fontId="10" fillId="19" borderId="0"/>
    <xf numFmtId="0" fontId="10" fillId="22" borderId="0"/>
    <xf numFmtId="0" fontId="5" fillId="4" borderId="12"/>
    <xf numFmtId="0" fontId="5" fillId="5" borderId="0"/>
    <xf numFmtId="0" fontId="5" fillId="6" borderId="0"/>
    <xf numFmtId="0" fontId="5" fillId="8" borderId="0"/>
    <xf numFmtId="0" fontId="5" fillId="9" borderId="0"/>
    <xf numFmtId="0" fontId="5" fillId="11" borderId="0"/>
    <xf numFmtId="0" fontId="5" fillId="12" borderId="0"/>
    <xf numFmtId="0" fontId="5" fillId="14" borderId="0"/>
    <xf numFmtId="0" fontId="5" fillId="15" borderId="0"/>
    <xf numFmtId="0" fontId="5" fillId="17" borderId="0"/>
    <xf numFmtId="0" fontId="5" fillId="18" borderId="0"/>
    <xf numFmtId="0" fontId="5" fillId="20" borderId="0"/>
    <xf numFmtId="0" fontId="5" fillId="21" borderId="0"/>
    <xf numFmtId="0" fontId="12" fillId="0" borderId="0"/>
    <xf numFmtId="0" fontId="5" fillId="0" borderId="0"/>
    <xf numFmtId="0" fontId="5" fillId="0" borderId="0"/>
    <xf numFmtId="43" fontId="12"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5" fillId="0" borderId="0"/>
    <xf numFmtId="0" fontId="8"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5"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13" fillId="0" borderId="0"/>
    <xf numFmtId="0" fontId="14" fillId="0" borderId="0"/>
    <xf numFmtId="0" fontId="14" fillId="0" borderId="0"/>
  </cellStyleXfs>
  <cellXfs count="259">
    <xf numFmtId="0" fontId="0" fillId="0" borderId="0" xfId="0"/>
    <xf numFmtId="0" fontId="1" fillId="0" borderId="0" xfId="0" applyFont="1"/>
    <xf numFmtId="0" fontId="1" fillId="2" borderId="0" xfId="0" applyFont="1" applyFill="1"/>
    <xf numFmtId="0" fontId="0" fillId="0" borderId="0" xfId="0" applyAlignment="1">
      <alignment horizontal="left"/>
    </xf>
    <xf numFmtId="0" fontId="0" fillId="23" borderId="0" xfId="0" applyFill="1"/>
    <xf numFmtId="0" fontId="1" fillId="24" borderId="0" xfId="0" applyFont="1" applyFill="1"/>
    <xf numFmtId="0" fontId="14" fillId="0" borderId="0" xfId="70"/>
    <xf numFmtId="2" fontId="0" fillId="0" borderId="0" xfId="0" applyNumberFormat="1"/>
    <xf numFmtId="0" fontId="16" fillId="0" borderId="16" xfId="0" applyFont="1" applyBorder="1" applyAlignment="1">
      <alignment horizontal="center" vertical="center" wrapText="1"/>
    </xf>
    <xf numFmtId="0" fontId="16" fillId="0" borderId="0" xfId="0" applyFont="1" applyAlignment="1">
      <alignment horizontal="center" vertical="center" wrapText="1"/>
    </xf>
    <xf numFmtId="0" fontId="16" fillId="0" borderId="17" xfId="0" applyFont="1" applyBorder="1" applyAlignment="1">
      <alignment vertical="center"/>
    </xf>
    <xf numFmtId="9" fontId="16" fillId="0" borderId="17" xfId="0" applyNumberFormat="1" applyFont="1" applyBorder="1" applyAlignment="1">
      <alignment horizontal="center" vertical="center"/>
    </xf>
    <xf numFmtId="0" fontId="16" fillId="0" borderId="17" xfId="0" applyFont="1" applyBorder="1" applyAlignment="1">
      <alignment horizontal="center" vertical="center"/>
    </xf>
    <xf numFmtId="3" fontId="16" fillId="0" borderId="17" xfId="0" applyNumberFormat="1" applyFont="1" applyBorder="1" applyAlignment="1">
      <alignment horizontal="center" vertical="center"/>
    </xf>
    <xf numFmtId="1" fontId="0" fillId="0" borderId="0" xfId="0" applyNumberFormat="1"/>
    <xf numFmtId="0" fontId="16" fillId="0" borderId="0" xfId="0" applyFont="1" applyAlignment="1">
      <alignment vertical="center"/>
    </xf>
    <xf numFmtId="9" fontId="16" fillId="0" borderId="0" xfId="0" applyNumberFormat="1" applyFont="1" applyAlignment="1">
      <alignment horizontal="center" vertical="center"/>
    </xf>
    <xf numFmtId="0" fontId="16" fillId="0" borderId="0" xfId="0" applyFont="1" applyAlignment="1">
      <alignment horizontal="center" vertical="center"/>
    </xf>
    <xf numFmtId="0" fontId="16" fillId="0" borderId="18" xfId="0" applyFont="1" applyBorder="1" applyAlignment="1">
      <alignment vertical="center"/>
    </xf>
    <xf numFmtId="9" fontId="16" fillId="0" borderId="18" xfId="0" applyNumberFormat="1" applyFont="1" applyBorder="1" applyAlignment="1">
      <alignment horizontal="center" vertical="center"/>
    </xf>
    <xf numFmtId="0" fontId="16" fillId="0" borderId="18" xfId="0" applyFont="1" applyBorder="1" applyAlignment="1">
      <alignment horizontal="center" vertical="center"/>
    </xf>
    <xf numFmtId="0" fontId="17" fillId="0" borderId="16" xfId="0" applyFont="1" applyBorder="1" applyAlignment="1">
      <alignment vertical="center"/>
    </xf>
    <xf numFmtId="9" fontId="16" fillId="0" borderId="16" xfId="0" applyNumberFormat="1" applyFont="1" applyBorder="1" applyAlignment="1">
      <alignment horizontal="center" vertical="center"/>
    </xf>
    <xf numFmtId="0" fontId="16" fillId="0" borderId="16" xfId="0" applyFont="1" applyBorder="1" applyAlignment="1">
      <alignment horizontal="center" vertical="center"/>
    </xf>
    <xf numFmtId="0" fontId="16" fillId="0" borderId="16" xfId="0" applyFont="1" applyBorder="1" applyAlignment="1">
      <alignment vertical="center"/>
    </xf>
    <xf numFmtId="0" fontId="17" fillId="0" borderId="19" xfId="0" applyFont="1" applyBorder="1" applyAlignment="1">
      <alignment vertical="center"/>
    </xf>
    <xf numFmtId="9" fontId="17" fillId="0" borderId="19" xfId="0" applyNumberFormat="1" applyFont="1" applyBorder="1" applyAlignment="1">
      <alignment horizontal="center" vertical="center"/>
    </xf>
    <xf numFmtId="9" fontId="16" fillId="0" borderId="19" xfId="0" applyNumberFormat="1" applyFont="1" applyBorder="1" applyAlignment="1">
      <alignment horizontal="center" vertical="center"/>
    </xf>
    <xf numFmtId="0" fontId="16" fillId="0" borderId="19" xfId="0" applyFont="1" applyBorder="1" applyAlignment="1">
      <alignment horizontal="center" vertical="center"/>
    </xf>
    <xf numFmtId="0" fontId="17" fillId="0" borderId="20" xfId="0" applyFont="1" applyBorder="1" applyAlignment="1">
      <alignment vertical="center"/>
    </xf>
    <xf numFmtId="9" fontId="17" fillId="0" borderId="20" xfId="0" applyNumberFormat="1" applyFont="1" applyBorder="1" applyAlignment="1">
      <alignment horizontal="center" vertical="center"/>
    </xf>
    <xf numFmtId="9" fontId="16" fillId="0" borderId="20" xfId="0" applyNumberFormat="1" applyFont="1" applyBorder="1" applyAlignment="1">
      <alignment horizontal="center" vertical="center"/>
    </xf>
    <xf numFmtId="0" fontId="16" fillId="0" borderId="20" xfId="0" applyFont="1" applyBorder="1" applyAlignment="1">
      <alignment horizontal="center" vertical="center"/>
    </xf>
    <xf numFmtId="0" fontId="16" fillId="0" borderId="19" xfId="0" applyFont="1" applyBorder="1" applyAlignment="1">
      <alignment vertical="center"/>
    </xf>
    <xf numFmtId="0" fontId="16" fillId="0" borderId="21" xfId="0" applyFont="1" applyBorder="1" applyAlignment="1">
      <alignment vertical="center"/>
    </xf>
    <xf numFmtId="9" fontId="16" fillId="0" borderId="21" xfId="0" applyNumberFormat="1" applyFont="1" applyBorder="1" applyAlignment="1">
      <alignment horizontal="center" vertical="center"/>
    </xf>
    <xf numFmtId="0" fontId="16" fillId="0" borderId="21" xfId="0" applyFont="1" applyBorder="1" applyAlignment="1">
      <alignment horizontal="center" vertical="center"/>
    </xf>
    <xf numFmtId="0" fontId="16" fillId="0" borderId="20" xfId="0" applyFont="1" applyBorder="1" applyAlignment="1">
      <alignment vertical="center"/>
    </xf>
    <xf numFmtId="0" fontId="16" fillId="0" borderId="22" xfId="0" applyFont="1" applyBorder="1" applyAlignment="1">
      <alignment vertical="center"/>
    </xf>
    <xf numFmtId="9" fontId="16" fillId="0" borderId="22" xfId="0" applyNumberFormat="1" applyFont="1" applyBorder="1" applyAlignment="1">
      <alignment horizontal="center" vertical="center"/>
    </xf>
    <xf numFmtId="0" fontId="16" fillId="0" borderId="22" xfId="0" applyFont="1" applyBorder="1" applyAlignment="1">
      <alignment horizontal="center" vertical="center"/>
    </xf>
    <xf numFmtId="0" fontId="17" fillId="0" borderId="21" xfId="0" applyFont="1" applyBorder="1" applyAlignment="1">
      <alignment vertical="center"/>
    </xf>
    <xf numFmtId="0" fontId="17" fillId="0" borderId="0" xfId="0" applyFont="1" applyAlignment="1">
      <alignment vertical="center"/>
    </xf>
    <xf numFmtId="0" fontId="17" fillId="0" borderId="18" xfId="0" applyFont="1" applyBorder="1" applyAlignment="1">
      <alignment vertical="center"/>
    </xf>
    <xf numFmtId="0" fontId="17" fillId="0" borderId="22" xfId="0" applyFont="1" applyBorder="1" applyAlignment="1">
      <alignment vertical="center"/>
    </xf>
    <xf numFmtId="0" fontId="17" fillId="0" borderId="16" xfId="0" applyFont="1" applyBorder="1" applyAlignment="1">
      <alignment horizontal="center" vertical="center"/>
    </xf>
    <xf numFmtId="0" fontId="17" fillId="0" borderId="16" xfId="0" applyFont="1" applyBorder="1" applyAlignment="1">
      <alignment horizontal="center" vertical="center" wrapText="1"/>
    </xf>
    <xf numFmtId="0" fontId="16" fillId="0" borderId="23" xfId="0" applyFont="1" applyBorder="1" applyAlignment="1">
      <alignment vertical="center"/>
    </xf>
    <xf numFmtId="9" fontId="16" fillId="0" borderId="23" xfId="0" applyNumberFormat="1" applyFont="1" applyBorder="1" applyAlignment="1">
      <alignment horizontal="center" vertical="center"/>
    </xf>
    <xf numFmtId="0" fontId="16" fillId="0" borderId="23" xfId="0" applyFont="1" applyBorder="1" applyAlignment="1">
      <alignment horizontal="center" vertical="center"/>
    </xf>
    <xf numFmtId="0" fontId="17" fillId="0" borderId="23" xfId="0" applyFont="1" applyBorder="1" applyAlignment="1">
      <alignment horizontal="center" vertical="center"/>
    </xf>
    <xf numFmtId="0" fontId="17" fillId="0" borderId="0" xfId="0" applyFont="1" applyAlignment="1">
      <alignment horizontal="center" vertical="center" wrapText="1"/>
    </xf>
    <xf numFmtId="0" fontId="17" fillId="0" borderId="19" xfId="0" applyFont="1" applyBorder="1" applyAlignment="1">
      <alignment horizontal="center" vertical="center"/>
    </xf>
    <xf numFmtId="0" fontId="16" fillId="0" borderId="19"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0" xfId="0" applyFont="1" applyBorder="1" applyAlignment="1">
      <alignment horizontal="center" vertical="center" wrapText="1"/>
    </xf>
    <xf numFmtId="0" fontId="17" fillId="0" borderId="0" xfId="0" applyFont="1" applyAlignment="1">
      <alignment horizontal="center" vertical="center"/>
    </xf>
    <xf numFmtId="9" fontId="17" fillId="0" borderId="0" xfId="0" applyNumberFormat="1" applyFont="1" applyAlignment="1">
      <alignment horizontal="center" vertical="center"/>
    </xf>
    <xf numFmtId="0" fontId="17" fillId="0" borderId="24" xfId="0" applyFont="1" applyBorder="1" applyAlignment="1">
      <alignment vertical="center"/>
    </xf>
    <xf numFmtId="9" fontId="16" fillId="0" borderId="24" xfId="0" applyNumberFormat="1" applyFont="1" applyBorder="1" applyAlignment="1">
      <alignment horizontal="center" vertical="center"/>
    </xf>
    <xf numFmtId="0" fontId="16" fillId="0" borderId="24" xfId="0" applyFont="1" applyBorder="1" applyAlignment="1">
      <alignment horizontal="center" vertical="center"/>
    </xf>
    <xf numFmtId="0" fontId="16" fillId="26" borderId="0" xfId="0" applyFont="1" applyFill="1" applyAlignment="1">
      <alignment vertical="center"/>
    </xf>
    <xf numFmtId="9" fontId="16" fillId="26" borderId="0" xfId="0" applyNumberFormat="1" applyFont="1" applyFill="1" applyAlignment="1">
      <alignment horizontal="center" vertical="center"/>
    </xf>
    <xf numFmtId="0" fontId="16" fillId="26" borderId="0" xfId="0" applyFont="1" applyFill="1" applyAlignment="1">
      <alignment horizontal="center" vertical="center"/>
    </xf>
    <xf numFmtId="0" fontId="17" fillId="25" borderId="21" xfId="0" applyFont="1" applyFill="1" applyBorder="1" applyAlignment="1">
      <alignment vertical="center"/>
    </xf>
    <xf numFmtId="9" fontId="17" fillId="0" borderId="21" xfId="0" applyNumberFormat="1" applyFont="1" applyBorder="1" applyAlignment="1">
      <alignment horizontal="center" vertical="center"/>
    </xf>
    <xf numFmtId="0" fontId="17" fillId="0" borderId="21" xfId="0" applyFont="1" applyBorder="1" applyAlignment="1">
      <alignment horizontal="center" vertical="center"/>
    </xf>
    <xf numFmtId="10" fontId="0" fillId="0" borderId="0" xfId="0" applyNumberFormat="1"/>
    <xf numFmtId="164" fontId="0" fillId="0" borderId="0" xfId="0" applyNumberFormat="1"/>
    <xf numFmtId="0" fontId="18" fillId="0" borderId="0" xfId="0" applyFont="1"/>
    <xf numFmtId="165" fontId="0" fillId="0" borderId="0" xfId="16" applyNumberFormat="1" applyFont="1"/>
    <xf numFmtId="0" fontId="19" fillId="0" borderId="0" xfId="0" applyFont="1"/>
    <xf numFmtId="0" fontId="20" fillId="0" borderId="0" xfId="0" applyFont="1"/>
    <xf numFmtId="0" fontId="0" fillId="0" borderId="0" xfId="0" quotePrefix="1"/>
    <xf numFmtId="165" fontId="0" fillId="0" borderId="0" xfId="0" applyNumberFormat="1"/>
    <xf numFmtId="165" fontId="1" fillId="0" borderId="0" xfId="0" applyNumberFormat="1" applyFont="1"/>
    <xf numFmtId="166" fontId="0" fillId="0" borderId="0" xfId="0" applyNumberFormat="1"/>
    <xf numFmtId="167" fontId="0" fillId="0" borderId="0" xfId="0" applyNumberFormat="1"/>
    <xf numFmtId="0" fontId="21" fillId="0" borderId="0" xfId="0" applyFont="1" applyAlignment="1">
      <alignment horizontal="center" vertical="center" wrapText="1"/>
    </xf>
    <xf numFmtId="9" fontId="0" fillId="0" borderId="0" xfId="0" applyNumberFormat="1"/>
    <xf numFmtId="0" fontId="17" fillId="27" borderId="16" xfId="0" applyFont="1" applyFill="1" applyBorder="1" applyAlignment="1">
      <alignment vertical="center"/>
    </xf>
    <xf numFmtId="9" fontId="17" fillId="27" borderId="16" xfId="0" applyNumberFormat="1" applyFont="1" applyFill="1" applyBorder="1" applyAlignment="1">
      <alignment horizontal="center" vertical="center"/>
    </xf>
    <xf numFmtId="9" fontId="16" fillId="27" borderId="16" xfId="0" applyNumberFormat="1" applyFont="1" applyFill="1" applyBorder="1" applyAlignment="1">
      <alignment horizontal="center" vertical="center"/>
    </xf>
    <xf numFmtId="0" fontId="16" fillId="27" borderId="16" xfId="0" applyFont="1" applyFill="1" applyBorder="1" applyAlignment="1">
      <alignment horizontal="center" vertical="center"/>
    </xf>
    <xf numFmtId="0" fontId="0" fillId="27" borderId="0" xfId="0" applyFill="1"/>
    <xf numFmtId="0" fontId="17" fillId="27" borderId="19" xfId="0" applyFont="1" applyFill="1" applyBorder="1" applyAlignment="1">
      <alignment vertical="center"/>
    </xf>
    <xf numFmtId="9" fontId="17" fillId="27" borderId="19" xfId="0" applyNumberFormat="1" applyFont="1" applyFill="1" applyBorder="1" applyAlignment="1">
      <alignment horizontal="center" vertical="center"/>
    </xf>
    <xf numFmtId="9" fontId="16" fillId="27" borderId="19" xfId="0" applyNumberFormat="1" applyFont="1" applyFill="1" applyBorder="1" applyAlignment="1">
      <alignment horizontal="center" vertical="center"/>
    </xf>
    <xf numFmtId="0" fontId="16" fillId="27" borderId="19" xfId="0" applyFont="1" applyFill="1" applyBorder="1" applyAlignment="1">
      <alignment horizontal="center" vertical="center"/>
    </xf>
    <xf numFmtId="0" fontId="16" fillId="27" borderId="0" xfId="0" applyFont="1" applyFill="1" applyAlignment="1">
      <alignment vertical="center"/>
    </xf>
    <xf numFmtId="9" fontId="16" fillId="27" borderId="0" xfId="0" applyNumberFormat="1" applyFont="1" applyFill="1" applyAlignment="1">
      <alignment horizontal="center" vertical="center"/>
    </xf>
    <xf numFmtId="0" fontId="16" fillId="27" borderId="0" xfId="0" applyFont="1" applyFill="1" applyAlignment="1">
      <alignment horizontal="center" vertical="center"/>
    </xf>
    <xf numFmtId="0" fontId="16" fillId="27" borderId="19" xfId="0" applyFont="1" applyFill="1" applyBorder="1" applyAlignment="1">
      <alignment vertical="center"/>
    </xf>
    <xf numFmtId="0" fontId="17" fillId="27" borderId="19" xfId="0" applyFont="1" applyFill="1" applyBorder="1" applyAlignment="1">
      <alignment horizontal="center" vertical="center"/>
    </xf>
    <xf numFmtId="0" fontId="17" fillId="27" borderId="19" xfId="0" applyFont="1" applyFill="1" applyBorder="1" applyAlignment="1">
      <alignment horizontal="center" vertical="center" wrapText="1"/>
    </xf>
    <xf numFmtId="0" fontId="16" fillId="27" borderId="0" xfId="0" applyFont="1" applyFill="1" applyAlignment="1">
      <alignment horizontal="center" vertical="center" wrapText="1"/>
    </xf>
    <xf numFmtId="0" fontId="17" fillId="27" borderId="0" xfId="0" applyFont="1" applyFill="1" applyAlignment="1">
      <alignment vertical="center"/>
    </xf>
    <xf numFmtId="0" fontId="17" fillId="27" borderId="0" xfId="0" applyFont="1" applyFill="1" applyAlignment="1">
      <alignment horizontal="center" vertical="center"/>
    </xf>
    <xf numFmtId="0" fontId="0" fillId="26" borderId="0" xfId="0" applyFill="1"/>
    <xf numFmtId="0" fontId="16" fillId="26" borderId="19" xfId="0" applyFont="1" applyFill="1" applyBorder="1" applyAlignment="1">
      <alignment vertical="center"/>
    </xf>
    <xf numFmtId="9" fontId="16" fillId="26" borderId="19" xfId="0" applyNumberFormat="1" applyFont="1" applyFill="1" applyBorder="1" applyAlignment="1">
      <alignment horizontal="center" vertical="center"/>
    </xf>
    <xf numFmtId="0" fontId="16" fillId="26" borderId="19" xfId="0" applyFont="1" applyFill="1" applyBorder="1" applyAlignment="1">
      <alignment horizontal="center" vertical="center"/>
    </xf>
    <xf numFmtId="0" fontId="16" fillId="26" borderId="19" xfId="0" applyFont="1" applyFill="1" applyBorder="1" applyAlignment="1">
      <alignment horizontal="center" vertical="center" wrapText="1"/>
    </xf>
    <xf numFmtId="0" fontId="16" fillId="26" borderId="0" xfId="0" applyFont="1" applyFill="1" applyAlignment="1">
      <alignment horizontal="center" vertical="center" wrapText="1"/>
    </xf>
    <xf numFmtId="0" fontId="17" fillId="27" borderId="16" xfId="0" applyFont="1" applyFill="1" applyBorder="1" applyAlignment="1">
      <alignment horizontal="center" vertical="center"/>
    </xf>
    <xf numFmtId="0" fontId="16" fillId="27" borderId="21" xfId="0" applyFont="1" applyFill="1" applyBorder="1" applyAlignment="1">
      <alignment vertical="center"/>
    </xf>
    <xf numFmtId="9" fontId="16" fillId="27" borderId="21" xfId="0" applyNumberFormat="1" applyFont="1" applyFill="1" applyBorder="1" applyAlignment="1">
      <alignment horizontal="center" vertical="center"/>
    </xf>
    <xf numFmtId="0" fontId="16" fillId="27" borderId="21" xfId="0" applyFont="1" applyFill="1" applyBorder="1" applyAlignment="1">
      <alignment horizontal="center" vertical="center"/>
    </xf>
    <xf numFmtId="0" fontId="16" fillId="27" borderId="16" xfId="0" applyFont="1" applyFill="1" applyBorder="1" applyAlignment="1">
      <alignment vertical="center"/>
    </xf>
    <xf numFmtId="0" fontId="16" fillId="27" borderId="22" xfId="0" applyFont="1" applyFill="1" applyBorder="1" applyAlignment="1">
      <alignment vertical="center"/>
    </xf>
    <xf numFmtId="9" fontId="16" fillId="27" borderId="22" xfId="0" applyNumberFormat="1" applyFont="1" applyFill="1" applyBorder="1" applyAlignment="1">
      <alignment horizontal="center" vertical="center"/>
    </xf>
    <xf numFmtId="0" fontId="16" fillId="27" borderId="22" xfId="0" applyFont="1" applyFill="1" applyBorder="1" applyAlignment="1">
      <alignment horizontal="center" vertical="center"/>
    </xf>
    <xf numFmtId="0" fontId="16" fillId="27" borderId="20" xfId="0" applyFont="1" applyFill="1" applyBorder="1" applyAlignment="1">
      <alignment vertical="center"/>
    </xf>
    <xf numFmtId="9" fontId="16" fillId="27" borderId="20" xfId="0" applyNumberFormat="1" applyFont="1" applyFill="1" applyBorder="1" applyAlignment="1">
      <alignment horizontal="center" vertical="center"/>
    </xf>
    <xf numFmtId="0" fontId="16" fillId="27" borderId="20" xfId="0" applyFont="1" applyFill="1" applyBorder="1" applyAlignment="1">
      <alignment horizontal="center" vertical="center"/>
    </xf>
    <xf numFmtId="0" fontId="16" fillId="27" borderId="13" xfId="0" applyFont="1" applyFill="1" applyBorder="1" applyAlignment="1">
      <alignment vertical="center"/>
    </xf>
    <xf numFmtId="9" fontId="16" fillId="27" borderId="13" xfId="0" applyNumberFormat="1" applyFont="1" applyFill="1" applyBorder="1" applyAlignment="1">
      <alignment horizontal="center" vertical="center"/>
    </xf>
    <xf numFmtId="0" fontId="16" fillId="27" borderId="13" xfId="0" applyFont="1" applyFill="1" applyBorder="1" applyAlignment="1">
      <alignment horizontal="center" vertical="center"/>
    </xf>
    <xf numFmtId="9" fontId="17" fillId="27" borderId="0" xfId="0" applyNumberFormat="1" applyFont="1" applyFill="1" applyAlignment="1">
      <alignment horizontal="center" vertical="center"/>
    </xf>
    <xf numFmtId="0" fontId="17" fillId="27" borderId="21" xfId="0" applyFont="1" applyFill="1" applyBorder="1" applyAlignment="1">
      <alignment vertical="center"/>
    </xf>
    <xf numFmtId="9" fontId="17" fillId="27" borderId="21" xfId="0" applyNumberFormat="1" applyFont="1" applyFill="1" applyBorder="1" applyAlignment="1">
      <alignment horizontal="center" vertical="center"/>
    </xf>
    <xf numFmtId="0" fontId="17" fillId="27" borderId="21" xfId="0" applyFont="1" applyFill="1" applyBorder="1" applyAlignment="1">
      <alignment horizontal="center" vertical="center"/>
    </xf>
    <xf numFmtId="0" fontId="17" fillId="27" borderId="20" xfId="0" applyFont="1" applyFill="1" applyBorder="1" applyAlignment="1">
      <alignment vertical="center"/>
    </xf>
    <xf numFmtId="9" fontId="17" fillId="27" borderId="20" xfId="0" applyNumberFormat="1" applyFont="1" applyFill="1" applyBorder="1" applyAlignment="1">
      <alignment horizontal="center" vertical="center"/>
    </xf>
    <xf numFmtId="0" fontId="17" fillId="27" borderId="20" xfId="0" applyFont="1" applyFill="1" applyBorder="1" applyAlignment="1">
      <alignment horizontal="center" vertical="center"/>
    </xf>
    <xf numFmtId="0" fontId="17" fillId="27" borderId="25" xfId="0" applyFont="1" applyFill="1" applyBorder="1" applyAlignment="1">
      <alignment vertical="center"/>
    </xf>
    <xf numFmtId="9" fontId="17" fillId="27" borderId="25" xfId="0" applyNumberFormat="1" applyFont="1" applyFill="1" applyBorder="1" applyAlignment="1">
      <alignment horizontal="center" vertical="center"/>
    </xf>
    <xf numFmtId="0" fontId="17" fillId="27" borderId="25" xfId="0" applyFont="1" applyFill="1" applyBorder="1" applyAlignment="1">
      <alignment horizontal="center" vertical="center"/>
    </xf>
    <xf numFmtId="0" fontId="22" fillId="0" borderId="0" xfId="0" applyFont="1"/>
    <xf numFmtId="0" fontId="1" fillId="28" borderId="0" xfId="0" applyFont="1" applyFill="1"/>
    <xf numFmtId="0" fontId="17" fillId="27" borderId="18" xfId="0" applyFont="1" applyFill="1" applyBorder="1" applyAlignment="1">
      <alignment vertical="center"/>
    </xf>
    <xf numFmtId="9" fontId="16" fillId="27" borderId="18" xfId="0" applyNumberFormat="1" applyFont="1" applyFill="1" applyBorder="1" applyAlignment="1">
      <alignment horizontal="center" vertical="center"/>
    </xf>
    <xf numFmtId="0" fontId="16" fillId="27" borderId="18" xfId="0" applyFont="1" applyFill="1" applyBorder="1" applyAlignment="1">
      <alignment horizontal="center" vertical="center"/>
    </xf>
    <xf numFmtId="0" fontId="17" fillId="27" borderId="18" xfId="0" applyFont="1" applyFill="1" applyBorder="1" applyAlignment="1">
      <alignment horizontal="center" vertical="center"/>
    </xf>
    <xf numFmtId="3" fontId="22" fillId="0" borderId="0" xfId="0" applyNumberFormat="1" applyFont="1"/>
    <xf numFmtId="168" fontId="0" fillId="0" borderId="0" xfId="0" applyNumberFormat="1"/>
    <xf numFmtId="2" fontId="18" fillId="0" borderId="0" xfId="0" applyNumberFormat="1" applyFont="1"/>
    <xf numFmtId="0" fontId="1" fillId="0" borderId="0" xfId="0" applyFont="1" applyAlignment="1">
      <alignment wrapText="1"/>
    </xf>
    <xf numFmtId="167" fontId="1" fillId="0" borderId="0" xfId="0" applyNumberFormat="1" applyFont="1" applyAlignment="1">
      <alignment wrapText="1"/>
    </xf>
    <xf numFmtId="0" fontId="0" fillId="0" borderId="0" xfId="0" applyAlignment="1">
      <alignment wrapText="1"/>
    </xf>
    <xf numFmtId="0" fontId="23" fillId="26" borderId="26" xfId="0" applyFont="1" applyFill="1" applyBorder="1" applyAlignment="1">
      <alignment horizontal="left" vertical="center" wrapText="1"/>
    </xf>
    <xf numFmtId="0" fontId="24" fillId="26" borderId="28" xfId="0" applyFont="1" applyFill="1" applyBorder="1" applyAlignment="1">
      <alignment horizontal="left" vertical="center" wrapText="1"/>
    </xf>
    <xf numFmtId="0" fontId="24" fillId="26" borderId="28" xfId="0" applyFont="1" applyFill="1" applyBorder="1" applyAlignment="1">
      <alignment horizontal="left" vertical="top" wrapText="1"/>
    </xf>
    <xf numFmtId="9" fontId="24" fillId="26" borderId="28" xfId="0" applyNumberFormat="1" applyFont="1" applyFill="1" applyBorder="1" applyAlignment="1">
      <alignment horizontal="left" vertical="center" wrapText="1"/>
    </xf>
    <xf numFmtId="10" fontId="24" fillId="26" borderId="28" xfId="0" applyNumberFormat="1" applyFont="1" applyFill="1" applyBorder="1" applyAlignment="1">
      <alignment horizontal="left" vertical="center" wrapText="1"/>
    </xf>
    <xf numFmtId="0" fontId="24" fillId="26" borderId="33" xfId="0" applyFont="1" applyFill="1" applyBorder="1" applyAlignment="1">
      <alignment horizontal="left" vertical="center" wrapText="1"/>
    </xf>
    <xf numFmtId="0" fontId="24" fillId="26" borderId="34" xfId="0" applyFont="1" applyFill="1" applyBorder="1" applyAlignment="1">
      <alignment horizontal="left" vertical="center" wrapText="1"/>
    </xf>
    <xf numFmtId="0" fontId="24" fillId="26" borderId="35" xfId="0" applyFont="1" applyFill="1" applyBorder="1" applyAlignment="1">
      <alignment horizontal="left" vertical="top" wrapText="1"/>
    </xf>
    <xf numFmtId="9" fontId="24" fillId="26" borderId="35" xfId="0" applyNumberFormat="1" applyFont="1" applyFill="1" applyBorder="1" applyAlignment="1">
      <alignment horizontal="left" vertical="center" wrapText="1"/>
    </xf>
    <xf numFmtId="169" fontId="0" fillId="0" borderId="0" xfId="0" applyNumberFormat="1"/>
    <xf numFmtId="0" fontId="1" fillId="29" borderId="0" xfId="0" applyFont="1" applyFill="1"/>
    <xf numFmtId="0" fontId="26" fillId="30" borderId="0" xfId="0" applyFont="1" applyFill="1"/>
    <xf numFmtId="0" fontId="26" fillId="31" borderId="0" xfId="0" applyFont="1" applyFill="1" applyAlignment="1">
      <alignment horizontal="right" wrapText="1"/>
    </xf>
    <xf numFmtId="9" fontId="27" fillId="31" borderId="0" xfId="16" applyFont="1" applyFill="1"/>
    <xf numFmtId="0" fontId="0" fillId="0" borderId="40" xfId="0" applyBorder="1" applyAlignment="1">
      <alignment wrapText="1"/>
    </xf>
    <xf numFmtId="0" fontId="0" fillId="0" borderId="41" xfId="0" applyBorder="1" applyAlignment="1">
      <alignment wrapText="1"/>
    </xf>
    <xf numFmtId="167" fontId="0" fillId="0" borderId="0" xfId="16" applyNumberFormat="1" applyFont="1"/>
    <xf numFmtId="9" fontId="25" fillId="32" borderId="0" xfId="16" applyFont="1" applyFill="1"/>
    <xf numFmtId="167" fontId="0" fillId="0" borderId="42" xfId="0" applyNumberFormat="1" applyBorder="1"/>
    <xf numFmtId="167" fontId="0" fillId="0" borderId="43" xfId="0" applyNumberFormat="1" applyBorder="1"/>
    <xf numFmtId="167" fontId="0" fillId="0" borderId="44" xfId="0" applyNumberFormat="1" applyBorder="1"/>
    <xf numFmtId="9" fontId="25" fillId="0" borderId="0" xfId="16" applyFont="1"/>
    <xf numFmtId="167" fontId="0" fillId="0" borderId="45" xfId="0" applyNumberFormat="1" applyBorder="1"/>
    <xf numFmtId="167" fontId="0" fillId="0" borderId="46" xfId="0" applyNumberFormat="1" applyBorder="1"/>
    <xf numFmtId="167" fontId="0" fillId="0" borderId="47" xfId="0" applyNumberFormat="1" applyBorder="1"/>
    <xf numFmtId="167" fontId="22" fillId="0" borderId="0" xfId="0" applyNumberFormat="1" applyFont="1"/>
    <xf numFmtId="0" fontId="29" fillId="0" borderId="0" xfId="0" applyFont="1"/>
    <xf numFmtId="165" fontId="22" fillId="0" borderId="0" xfId="0" applyNumberFormat="1" applyFont="1"/>
    <xf numFmtId="0" fontId="28" fillId="0" borderId="0" xfId="0" applyFont="1"/>
    <xf numFmtId="0" fontId="0" fillId="25" borderId="0" xfId="0" applyFill="1"/>
    <xf numFmtId="0" fontId="1" fillId="28" borderId="51" xfId="0" applyFont="1" applyFill="1" applyBorder="1"/>
    <xf numFmtId="0" fontId="1" fillId="28" borderId="52" xfId="0" applyFont="1" applyFill="1" applyBorder="1"/>
    <xf numFmtId="0" fontId="1" fillId="28" borderId="53" xfId="0" applyFont="1" applyFill="1" applyBorder="1"/>
    <xf numFmtId="0" fontId="0" fillId="0" borderId="54" xfId="0" applyBorder="1"/>
    <xf numFmtId="0" fontId="0" fillId="0" borderId="55" xfId="0" applyBorder="1"/>
    <xf numFmtId="165" fontId="0" fillId="0" borderId="55" xfId="0" applyNumberFormat="1" applyBorder="1"/>
    <xf numFmtId="166" fontId="0" fillId="0" borderId="55" xfId="0" applyNumberFormat="1" applyBorder="1"/>
    <xf numFmtId="164" fontId="0" fillId="0" borderId="55" xfId="0" applyNumberFormat="1" applyBorder="1"/>
    <xf numFmtId="0" fontId="0" fillId="25" borderId="55" xfId="0" applyFill="1" applyBorder="1"/>
    <xf numFmtId="0" fontId="0" fillId="0" borderId="56" xfId="0" applyBorder="1"/>
    <xf numFmtId="0" fontId="0" fillId="0" borderId="57" xfId="0" applyBorder="1"/>
    <xf numFmtId="0" fontId="0" fillId="0" borderId="58" xfId="0" applyBorder="1"/>
    <xf numFmtId="165" fontId="0" fillId="0" borderId="58" xfId="0" applyNumberFormat="1" applyBorder="1"/>
    <xf numFmtId="166" fontId="0" fillId="0" borderId="58" xfId="0" applyNumberFormat="1" applyBorder="1"/>
    <xf numFmtId="0" fontId="0" fillId="25" borderId="58" xfId="0" applyFill="1" applyBorder="1"/>
    <xf numFmtId="0" fontId="0" fillId="0" borderId="59" xfId="0" applyBorder="1"/>
    <xf numFmtId="0" fontId="1" fillId="28" borderId="54" xfId="0" applyFont="1" applyFill="1" applyBorder="1"/>
    <xf numFmtId="0" fontId="1" fillId="28" borderId="55" xfId="0" applyFont="1" applyFill="1" applyBorder="1"/>
    <xf numFmtId="0" fontId="1" fillId="28" borderId="56" xfId="0" applyFont="1" applyFill="1" applyBorder="1"/>
    <xf numFmtId="0" fontId="30" fillId="0" borderId="0" xfId="0" applyFont="1"/>
    <xf numFmtId="0" fontId="1" fillId="25" borderId="0" xfId="0" applyFont="1" applyFill="1"/>
    <xf numFmtId="0" fontId="31" fillId="0" borderId="0" xfId="0" applyFont="1"/>
    <xf numFmtId="0" fontId="0" fillId="33" borderId="56" xfId="0" applyFill="1" applyBorder="1"/>
    <xf numFmtId="0" fontId="32" fillId="0" borderId="0" xfId="0" applyFont="1"/>
    <xf numFmtId="0" fontId="1" fillId="0" borderId="54" xfId="0" applyFont="1" applyBorder="1"/>
    <xf numFmtId="0" fontId="0" fillId="34" borderId="0" xfId="0" applyFill="1"/>
    <xf numFmtId="166" fontId="0" fillId="25" borderId="0" xfId="0" applyNumberFormat="1" applyFill="1"/>
    <xf numFmtId="166" fontId="0" fillId="34" borderId="0" xfId="0" applyNumberFormat="1" applyFill="1"/>
    <xf numFmtId="164" fontId="0" fillId="25" borderId="0" xfId="0" applyNumberFormat="1" applyFill="1"/>
    <xf numFmtId="164" fontId="0" fillId="34" borderId="0" xfId="0" applyNumberFormat="1" applyFill="1"/>
    <xf numFmtId="0" fontId="1" fillId="0" borderId="51" xfId="0" applyFont="1" applyBorder="1"/>
    <xf numFmtId="0" fontId="1" fillId="0" borderId="52" xfId="0" applyFont="1" applyBorder="1"/>
    <xf numFmtId="0" fontId="0" fillId="25" borderId="59" xfId="0" applyFill="1" applyBorder="1"/>
    <xf numFmtId="167" fontId="22" fillId="25" borderId="0" xfId="0" applyNumberFormat="1" applyFont="1" applyFill="1"/>
    <xf numFmtId="0" fontId="1" fillId="28" borderId="60" xfId="0" applyFont="1" applyFill="1" applyBorder="1"/>
    <xf numFmtId="0" fontId="33" fillId="0" borderId="19" xfId="0" applyFont="1" applyBorder="1" applyAlignment="1">
      <alignment horizontal="center" vertical="center"/>
    </xf>
    <xf numFmtId="0" fontId="33" fillId="0" borderId="0" xfId="0" applyFont="1" applyAlignment="1">
      <alignment horizontal="center" vertical="center"/>
    </xf>
    <xf numFmtId="0" fontId="33" fillId="0" borderId="24" xfId="0" applyFont="1" applyBorder="1" applyAlignment="1">
      <alignment horizontal="center" vertical="center"/>
    </xf>
    <xf numFmtId="0" fontId="33" fillId="0" borderId="18" xfId="0" applyFont="1" applyBorder="1" applyAlignment="1">
      <alignment horizontal="center" vertical="center"/>
    </xf>
    <xf numFmtId="0" fontId="34" fillId="0" borderId="0" xfId="0" applyFont="1"/>
    <xf numFmtId="0" fontId="0" fillId="0" borderId="55" xfId="0" quotePrefix="1" applyBorder="1"/>
    <xf numFmtId="0" fontId="0" fillId="25" borderId="54" xfId="0" applyFill="1" applyBorder="1"/>
    <xf numFmtId="0" fontId="0" fillId="25" borderId="55" xfId="0" quotePrefix="1" applyFill="1" applyBorder="1"/>
    <xf numFmtId="0" fontId="0" fillId="25" borderId="56" xfId="0" applyFill="1" applyBorder="1"/>
    <xf numFmtId="0" fontId="0" fillId="25" borderId="57" xfId="0" applyFill="1" applyBorder="1"/>
    <xf numFmtId="0" fontId="0" fillId="25" borderId="58" xfId="0" quotePrefix="1" applyFill="1" applyBorder="1"/>
    <xf numFmtId="165" fontId="33" fillId="0" borderId="0" xfId="0" applyNumberFormat="1" applyFont="1" applyAlignment="1">
      <alignment horizontal="center" vertical="center"/>
    </xf>
    <xf numFmtId="165" fontId="33" fillId="0" borderId="19" xfId="0" applyNumberFormat="1" applyFont="1" applyBorder="1" applyAlignment="1">
      <alignment horizontal="center" vertical="center"/>
    </xf>
    <xf numFmtId="165" fontId="33" fillId="0" borderId="24" xfId="0" applyNumberFormat="1" applyFont="1" applyBorder="1" applyAlignment="1">
      <alignment horizontal="center" vertical="center"/>
    </xf>
    <xf numFmtId="165" fontId="33" fillId="0" borderId="16" xfId="0" applyNumberFormat="1" applyFont="1" applyBorder="1" applyAlignment="1">
      <alignment horizontal="center" vertical="center"/>
    </xf>
    <xf numFmtId="165" fontId="33" fillId="0" borderId="18" xfId="0" applyNumberFormat="1" applyFont="1" applyBorder="1" applyAlignment="1">
      <alignment horizontal="center" vertical="center"/>
    </xf>
    <xf numFmtId="2" fontId="0" fillId="0" borderId="55" xfId="0" applyNumberFormat="1" applyBorder="1"/>
    <xf numFmtId="2" fontId="0" fillId="0" borderId="58" xfId="0" applyNumberFormat="1" applyBorder="1"/>
    <xf numFmtId="0" fontId="0" fillId="35" borderId="55" xfId="0" applyFill="1" applyBorder="1"/>
    <xf numFmtId="171" fontId="35" fillId="0" borderId="0" xfId="0" applyNumberFormat="1" applyFont="1" applyAlignment="1">
      <alignment horizontal="right"/>
    </xf>
    <xf numFmtId="166" fontId="0" fillId="0" borderId="0" xfId="0" applyNumberFormat="1" applyAlignment="1">
      <alignment horizontal="left"/>
    </xf>
    <xf numFmtId="164" fontId="0" fillId="0" borderId="0" xfId="0" applyNumberFormat="1" applyAlignment="1">
      <alignment horizontal="left"/>
    </xf>
    <xf numFmtId="172" fontId="35" fillId="0" borderId="0" xfId="0" applyNumberFormat="1" applyFont="1" applyAlignment="1">
      <alignment horizontal="right"/>
    </xf>
    <xf numFmtId="0" fontId="14" fillId="0" borderId="0" xfId="71"/>
    <xf numFmtId="166" fontId="31" fillId="0" borderId="0" xfId="0" applyNumberFormat="1" applyFont="1"/>
    <xf numFmtId="165" fontId="31" fillId="0" borderId="0" xfId="0" applyNumberFormat="1" applyFont="1"/>
    <xf numFmtId="165" fontId="0" fillId="25" borderId="0" xfId="0" applyNumberFormat="1" applyFill="1"/>
    <xf numFmtId="0" fontId="1" fillId="28" borderId="61" xfId="0" applyFont="1" applyFill="1" applyBorder="1"/>
    <xf numFmtId="165" fontId="0" fillId="25" borderId="55" xfId="0" applyNumberFormat="1" applyFill="1" applyBorder="1"/>
    <xf numFmtId="165" fontId="0" fillId="25" borderId="61" xfId="0" applyNumberFormat="1" applyFill="1" applyBorder="1"/>
    <xf numFmtId="165" fontId="0" fillId="25" borderId="60" xfId="0" applyNumberFormat="1" applyFill="1" applyBorder="1"/>
    <xf numFmtId="165" fontId="0" fillId="25" borderId="58" xfId="0" applyNumberFormat="1" applyFill="1" applyBorder="1"/>
    <xf numFmtId="0" fontId="36" fillId="0" borderId="0" xfId="0" applyFont="1"/>
    <xf numFmtId="0" fontId="18" fillId="0" borderId="0" xfId="0" applyFont="1" applyAlignment="1">
      <alignment wrapText="1"/>
    </xf>
    <xf numFmtId="0" fontId="37" fillId="0" borderId="0" xfId="0" applyFont="1"/>
    <xf numFmtId="0" fontId="15" fillId="0" borderId="48" xfId="0" applyFont="1" applyBorder="1" applyAlignment="1">
      <alignment horizontal="center" vertical="center"/>
    </xf>
    <xf numFmtId="0" fontId="0" fillId="0" borderId="14" xfId="0" applyBorder="1"/>
    <xf numFmtId="0" fontId="0" fillId="0" borderId="15" xfId="0" applyBorder="1"/>
    <xf numFmtId="0" fontId="23" fillId="26" borderId="49" xfId="0" applyFont="1" applyFill="1" applyBorder="1" applyAlignment="1">
      <alignment horizontal="left" vertical="center" wrapText="1"/>
    </xf>
    <xf numFmtId="0" fontId="0" fillId="0" borderId="30" xfId="0" applyBorder="1"/>
    <xf numFmtId="0" fontId="0" fillId="0" borderId="36" xfId="0" applyBorder="1"/>
    <xf numFmtId="0" fontId="0" fillId="0" borderId="27" xfId="0" applyBorder="1"/>
    <xf numFmtId="0" fontId="0" fillId="0" borderId="37" xfId="0" applyBorder="1"/>
    <xf numFmtId="0" fontId="0" fillId="0" borderId="26" xfId="0" applyBorder="1"/>
    <xf numFmtId="0" fontId="23" fillId="26" borderId="32" xfId="0" applyFont="1" applyFill="1" applyBorder="1" applyAlignment="1">
      <alignment horizontal="left" vertical="center" wrapText="1"/>
    </xf>
    <xf numFmtId="0" fontId="0" fillId="0" borderId="31" xfId="0" applyBorder="1"/>
    <xf numFmtId="0" fontId="0" fillId="0" borderId="32" xfId="0" applyBorder="1"/>
    <xf numFmtId="0" fontId="23" fillId="26" borderId="29" xfId="0" applyFont="1" applyFill="1" applyBorder="1" applyAlignment="1">
      <alignment horizontal="left" vertical="center" wrapText="1"/>
    </xf>
    <xf numFmtId="0" fontId="0" fillId="26" borderId="31" xfId="0" applyFill="1" applyBorder="1" applyAlignment="1">
      <alignment horizontal="left" vertical="top" wrapText="1"/>
    </xf>
    <xf numFmtId="0" fontId="0" fillId="0" borderId="50" xfId="0" applyBorder="1" applyAlignment="1">
      <alignment horizontal="center" wrapText="1"/>
    </xf>
    <xf numFmtId="0" fontId="0" fillId="0" borderId="38" xfId="0" applyBorder="1"/>
    <xf numFmtId="0" fontId="0" fillId="0" borderId="39" xfId="0" applyBorder="1"/>
    <xf numFmtId="175" fontId="0" fillId="0" borderId="0" xfId="0" applyNumberFormat="1"/>
  </cellXfs>
  <cellStyles count="72">
    <cellStyle name="20% - Accent1 2" xfId="32" xr:uid="{00000000-0005-0000-0000-000020000000}"/>
    <cellStyle name="20% - Accent2 2" xfId="34" xr:uid="{00000000-0005-0000-0000-000022000000}"/>
    <cellStyle name="20% - Accent3 2" xfId="36" xr:uid="{00000000-0005-0000-0000-000024000000}"/>
    <cellStyle name="20% - Accent4 2" xfId="38" xr:uid="{00000000-0005-0000-0000-000026000000}"/>
    <cellStyle name="20% - Accent5 2" xfId="40" xr:uid="{00000000-0005-0000-0000-000028000000}"/>
    <cellStyle name="20% - Accent6 2" xfId="42" xr:uid="{00000000-0005-0000-0000-00002A000000}"/>
    <cellStyle name="40% - Accent1 2" xfId="33" xr:uid="{00000000-0005-0000-0000-000021000000}"/>
    <cellStyle name="40% - Accent2 2" xfId="35" xr:uid="{00000000-0005-0000-0000-000023000000}"/>
    <cellStyle name="40% - Accent3 2" xfId="37" xr:uid="{00000000-0005-0000-0000-000025000000}"/>
    <cellStyle name="40% - Accent4 2" xfId="39" xr:uid="{00000000-0005-0000-0000-000027000000}"/>
    <cellStyle name="40% - Accent5 2" xfId="41" xr:uid="{00000000-0005-0000-0000-000029000000}"/>
    <cellStyle name="40% - Accent6 2" xfId="43" xr:uid="{00000000-0005-0000-0000-00002B000000}"/>
    <cellStyle name="60% - Accent1 2" xfId="25" xr:uid="{00000000-0005-0000-0000-000019000000}"/>
    <cellStyle name="60% - Accent2 2" xfId="26" xr:uid="{00000000-0005-0000-0000-00001A000000}"/>
    <cellStyle name="60% - Accent3 2" xfId="27" xr:uid="{00000000-0005-0000-0000-00001B000000}"/>
    <cellStyle name="60% - Accent4 2" xfId="28" xr:uid="{00000000-0005-0000-0000-00001C000000}"/>
    <cellStyle name="60% - Accent5 2" xfId="29" xr:uid="{00000000-0005-0000-0000-00001D000000}"/>
    <cellStyle name="60% - Accent6 2" xfId="30" xr:uid="{00000000-0005-0000-0000-00001E000000}"/>
    <cellStyle name="Body: normal cell" xfId="2" xr:uid="{00000000-0005-0000-0000-000002000000}"/>
    <cellStyle name="Body: normal cell 2" xfId="22" xr:uid="{00000000-0005-0000-0000-000016000000}"/>
    <cellStyle name="Body: normal cell 2 2" xfId="63" xr:uid="{00000000-0005-0000-0000-00003F000000}"/>
    <cellStyle name="Body: normal cell 3" xfId="56" xr:uid="{00000000-0005-0000-0000-000038000000}"/>
    <cellStyle name="Body: normal cell 4" xfId="48" xr:uid="{00000000-0005-0000-0000-000030000000}"/>
    <cellStyle name="Comma 2" xfId="47" xr:uid="{00000000-0005-0000-0000-00002F000000}"/>
    <cellStyle name="Font: Calibri, 9pt regular" xfId="8" xr:uid="{00000000-0005-0000-0000-000008000000}"/>
    <cellStyle name="Font: Calibri, 9pt regular 2" xfId="18" xr:uid="{00000000-0005-0000-0000-000012000000}"/>
    <cellStyle name="Font: Calibri, 9pt regular 2 2" xfId="64" xr:uid="{00000000-0005-0000-0000-000040000000}"/>
    <cellStyle name="Font: Calibri, 9pt regular 3" xfId="57" xr:uid="{00000000-0005-0000-0000-000039000000}"/>
    <cellStyle name="Font: Calibri, 9pt regular 4" xfId="49" xr:uid="{00000000-0005-0000-0000-000031000000}"/>
    <cellStyle name="Footnotes: all except top row" xfId="9" xr:uid="{00000000-0005-0000-0000-000009000000}"/>
    <cellStyle name="Footnotes: top row" xfId="6" xr:uid="{00000000-0005-0000-0000-000006000000}"/>
    <cellStyle name="Footnotes: top row 2" xfId="23" xr:uid="{00000000-0005-0000-0000-000017000000}"/>
    <cellStyle name="Footnotes: top row 2 2" xfId="65" xr:uid="{00000000-0005-0000-0000-000041000000}"/>
    <cellStyle name="Footnotes: top row 3" xfId="58" xr:uid="{00000000-0005-0000-0000-00003A000000}"/>
    <cellStyle name="Footnotes: top row 4" xfId="50" xr:uid="{00000000-0005-0000-0000-000032000000}"/>
    <cellStyle name="Header: bottom row" xfId="1" xr:uid="{00000000-0005-0000-0000-000001000000}"/>
    <cellStyle name="Header: bottom row 2" xfId="19" xr:uid="{00000000-0005-0000-0000-000013000000}"/>
    <cellStyle name="Header: bottom row 2 2" xfId="66" xr:uid="{00000000-0005-0000-0000-000042000000}"/>
    <cellStyle name="Header: bottom row 3" xfId="59" xr:uid="{00000000-0005-0000-0000-00003B000000}"/>
    <cellStyle name="Header: bottom row 4" xfId="51" xr:uid="{00000000-0005-0000-0000-000033000000}"/>
    <cellStyle name="Header: top rows" xfId="3" xr:uid="{00000000-0005-0000-0000-000003000000}"/>
    <cellStyle name="Hyperlink" xfId="71" builtinId="8"/>
    <cellStyle name="Hyperlink 2" xfId="70" xr:uid="{00000000-0005-0000-0000-000046000000}"/>
    <cellStyle name="Neutral 2" xfId="24" xr:uid="{00000000-0005-0000-0000-000018000000}"/>
    <cellStyle name="Normal" xfId="0" builtinId="0"/>
    <cellStyle name="Normal 2" xfId="17" xr:uid="{00000000-0005-0000-0000-000011000000}"/>
    <cellStyle name="Normal 2 2" xfId="45" xr:uid="{00000000-0005-0000-0000-00002D000000}"/>
    <cellStyle name="Normal 3" xfId="11" xr:uid="{00000000-0005-0000-0000-00000B000000}"/>
    <cellStyle name="Normal 3 2" xfId="44" xr:uid="{00000000-0005-0000-0000-00002C000000}"/>
    <cellStyle name="Normal 3 3" xfId="62" xr:uid="{00000000-0005-0000-0000-00003E000000}"/>
    <cellStyle name="Normal 4" xfId="12" xr:uid="{00000000-0005-0000-0000-00000C000000}"/>
    <cellStyle name="Normal 4 2" xfId="55" xr:uid="{00000000-0005-0000-0000-000037000000}"/>
    <cellStyle name="Normal 4 2 2" xfId="46" xr:uid="{00000000-0005-0000-0000-00002E000000}"/>
    <cellStyle name="Normal 5" xfId="13" xr:uid="{00000000-0005-0000-0000-00000D000000}"/>
    <cellStyle name="Normal 5 2" xfId="54" xr:uid="{00000000-0005-0000-0000-000036000000}"/>
    <cellStyle name="Normal 58" xfId="15" xr:uid="{00000000-0005-0000-0000-00000F000000}"/>
    <cellStyle name="Normal 6" xfId="14" xr:uid="{00000000-0005-0000-0000-00000E000000}"/>
    <cellStyle name="Normal 7" xfId="69" xr:uid="{00000000-0005-0000-0000-000045000000}"/>
    <cellStyle name="Note 2" xfId="31" xr:uid="{00000000-0005-0000-0000-00001F000000}"/>
    <cellStyle name="Parent row" xfId="5" xr:uid="{00000000-0005-0000-0000-000005000000}"/>
    <cellStyle name="Parent row 2" xfId="21" xr:uid="{00000000-0005-0000-0000-000015000000}"/>
    <cellStyle name="Parent row 2 2" xfId="67" xr:uid="{00000000-0005-0000-0000-000043000000}"/>
    <cellStyle name="Parent row 3" xfId="60" xr:uid="{00000000-0005-0000-0000-00003C000000}"/>
    <cellStyle name="Parent row 4" xfId="52" xr:uid="{00000000-0005-0000-0000-000034000000}"/>
    <cellStyle name="Percent" xfId="16" builtinId="5"/>
    <cellStyle name="Section Break" xfId="7" xr:uid="{00000000-0005-0000-0000-000007000000}"/>
    <cellStyle name="Section Break: parent row" xfId="4" xr:uid="{00000000-0005-0000-0000-000004000000}"/>
    <cellStyle name="Table title" xfId="10" xr:uid="{00000000-0005-0000-0000-00000A000000}"/>
    <cellStyle name="Table title 2" xfId="20" xr:uid="{00000000-0005-0000-0000-000014000000}"/>
    <cellStyle name="Table title 2 2" xfId="68" xr:uid="{00000000-0005-0000-0000-000044000000}"/>
    <cellStyle name="Table title 3" xfId="61" xr:uid="{00000000-0005-0000-0000-00003D000000}"/>
    <cellStyle name="Table title 4" xfId="53" xr:uid="{00000000-0005-0000-0000-000035000000}"/>
  </cellStyles>
  <dxfs count="2">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fuel-whr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'fuel-whr'!$E$11:$CH$11</c:f>
              <c:numCache>
                <c:formatCode>0.00%</c:formatCode>
                <c:ptCount val="82"/>
                <c:pt idx="0">
                  <c:v>2.1978563839155675E-5</c:v>
                </c:pt>
                <c:pt idx="1">
                  <c:v>1.7442698921250088E-4</c:v>
                </c:pt>
                <c:pt idx="2">
                  <c:v>9.6591669822330799E-4</c:v>
                </c:pt>
                <c:pt idx="3">
                  <c:v>3.7663066151046474E-3</c:v>
                </c:pt>
                <c:pt idx="4">
                  <c:v>1.0518223173873383E-2</c:v>
                </c:pt>
                <c:pt idx="5">
                  <c:v>2.1617826222541922E-2</c:v>
                </c:pt>
                <c:pt idx="6">
                  <c:v>3.4073127176070063E-2</c:v>
                </c:pt>
                <c:pt idx="7">
                  <c:v>4.3635233432591569E-2</c:v>
                </c:pt>
                <c:pt idx="8">
                  <c:v>4.8682334156953451E-2</c:v>
                </c:pt>
                <c:pt idx="9">
                  <c:v>5.0534810628482515E-2</c:v>
                </c:pt>
                <c:pt idx="10">
                  <c:v>5.1020407958857358E-2</c:v>
                </c:pt>
                <c:pt idx="11">
                  <c:v>5.111686661030436E-2</c:v>
                </c:pt>
                <c:pt idx="12">
                  <c:v>5.1133081432861015E-2</c:v>
                </c:pt>
                <c:pt idx="13">
                  <c:v>5.1135844932799497E-2</c:v>
                </c:pt>
                <c:pt idx="14">
                  <c:v>5.1136601510631867E-2</c:v>
                </c:pt>
                <c:pt idx="15">
                  <c:v>5.1137149612419303E-2</c:v>
                </c:pt>
                <c:pt idx="16">
                  <c:v>5.1137762787703663E-2</c:v>
                </c:pt>
                <c:pt idx="17">
                  <c:v>5.1138487013612038E-2</c:v>
                </c:pt>
                <c:pt idx="18">
                  <c:v>5.1139339262835946E-2</c:v>
                </c:pt>
                <c:pt idx="19">
                  <c:v>5.1140333475235465E-2</c:v>
                </c:pt>
                <c:pt idx="20">
                  <c:v>5.114148287622737E-2</c:v>
                </c:pt>
                <c:pt idx="21">
                  <c:v>5.1142799728134541E-2</c:v>
                </c:pt>
                <c:pt idx="22">
                  <c:v>5.1144294844613025E-2</c:v>
                </c:pt>
                <c:pt idx="23">
                  <c:v>5.1145977076395073E-2</c:v>
                </c:pt>
                <c:pt idx="24">
                  <c:v>5.114785280220422E-2</c:v>
                </c:pt>
                <c:pt idx="25">
                  <c:v>5.1149925450385256E-2</c:v>
                </c:pt>
                <c:pt idx="26">
                  <c:v>5.1152195077652195E-2</c:v>
                </c:pt>
                <c:pt idx="27">
                  <c:v>5.1154658031119002E-2</c:v>
                </c:pt>
                <c:pt idx="28">
                  <c:v>5.115730671780671E-2</c:v>
                </c:pt>
                <c:pt idx="29">
                  <c:v>5.1160129502064958E-2</c:v>
                </c:pt>
                <c:pt idx="30">
                  <c:v>5.1163110745918956E-2</c:v>
                </c:pt>
                <c:pt idx="31">
                  <c:v>5.1166231000514983E-2</c:v>
                </c:pt>
                <c:pt idx="32">
                  <c:v>5.1169467348991478E-2</c:v>
                </c:pt>
                <c:pt idx="33">
                  <c:v>5.1172793892759305E-2</c:v>
                </c:pt>
                <c:pt idx="34">
                  <c:v>5.1176182364920178E-2</c:v>
                </c:pt>
                <c:pt idx="35">
                  <c:v>5.1179602846992696E-2</c:v>
                </c:pt>
                <c:pt idx="36">
                  <c:v>5.1183024558826888E-2</c:v>
                </c:pt>
                <c:pt idx="37">
                  <c:v>5.1186416687061476E-2</c:v>
                </c:pt>
                <c:pt idx="38">
                  <c:v>5.1189749215071544E-2</c:v>
                </c:pt>
                <c:pt idx="39">
                  <c:v>5.1192993717260833E-2</c:v>
                </c:pt>
                <c:pt idx="40">
                  <c:v>5.1196124082780355E-2</c:v>
                </c:pt>
                <c:pt idx="41">
                  <c:v>5.1199117138124188E-2</c:v>
                </c:pt>
                <c:pt idx="42">
                  <c:v>5.1201953144218396E-2</c:v>
                </c:pt>
                <c:pt idx="43">
                  <c:v>5.1204616151097532E-2</c:v>
                </c:pt>
                <c:pt idx="44">
                  <c:v>5.1207094201485052E-2</c:v>
                </c:pt>
                <c:pt idx="45">
                  <c:v>5.1209379382951913E-2</c:v>
                </c:pt>
                <c:pt idx="46">
                  <c:v>5.1211467736233793E-2</c:v>
                </c:pt>
                <c:pt idx="47">
                  <c:v>5.1213359034221112E-2</c:v>
                </c:pt>
                <c:pt idx="48">
                  <c:v>5.1215056451687384E-2</c:v>
                </c:pt>
                <c:pt idx="49">
                  <c:v>5.1216566149715571E-2</c:v>
                </c:pt>
                <c:pt idx="50">
                  <c:v>5.1217896800895446E-2</c:v>
                </c:pt>
                <c:pt idx="51">
                  <c:v>5.1219059081720704E-2</c:v>
                </c:pt>
                <c:pt idx="52">
                  <c:v>5.1220065157367517E-2</c:v>
                </c:pt>
                <c:pt idx="53">
                  <c:v>5.1220928181447238E-2</c:v>
                </c:pt>
                <c:pt idx="54">
                  <c:v>5.122166182972638E-2</c:v>
                </c:pt>
                <c:pt idx="55">
                  <c:v>5.1222279882565162E-2</c:v>
                </c:pt>
                <c:pt idx="56">
                  <c:v>5.1222795866309748E-2</c:v>
                </c:pt>
                <c:pt idx="57">
                  <c:v>5.1223222759420282E-2</c:v>
                </c:pt>
                <c:pt idx="58">
                  <c:v>5.122357276501225E-2</c:v>
                </c:pt>
                <c:pt idx="59">
                  <c:v>5.1223857147946333E-2</c:v>
                </c:pt>
                <c:pt idx="60">
                  <c:v>5.1224086131762193E-2</c:v>
                </c:pt>
                <c:pt idx="61">
                  <c:v>5.1224268848677784E-2</c:v>
                </c:pt>
                <c:pt idx="62">
                  <c:v>5.1224413334565726E-2</c:v>
                </c:pt>
                <c:pt idx="63">
                  <c:v>5.1224526560213854E-2</c:v>
                </c:pt>
                <c:pt idx="64">
                  <c:v>5.1224614490180197E-2</c:v>
                </c:pt>
                <c:pt idx="65">
                  <c:v>5.1224682161041694E-2</c:v>
                </c:pt>
                <c:pt idx="66">
                  <c:v>5.1224733771677591E-2</c:v>
                </c:pt>
                <c:pt idx="67">
                  <c:v>5.1224772779294624E-2</c:v>
                </c:pt>
                <c:pt idx="68">
                  <c:v>5.1224801996073585E-2</c:v>
                </c:pt>
                <c:pt idx="69">
                  <c:v>5.1224823682498033E-2</c:v>
                </c:pt>
                <c:pt idx="70">
                  <c:v>5.1224839634539707E-2</c:v>
                </c:pt>
                <c:pt idx="71">
                  <c:v>5.1224851262868409E-2</c:v>
                </c:pt>
                <c:pt idx="72">
                  <c:v>5.1224859663095465E-2</c:v>
                </c:pt>
                <c:pt idx="73">
                  <c:v>5.1224865676735822E-2</c:v>
                </c:pt>
                <c:pt idx="74">
                  <c:v>5.1224869943086768E-2</c:v>
                </c:pt>
                <c:pt idx="75">
                  <c:v>5.1224872942583564E-2</c:v>
                </c:pt>
                <c:pt idx="76">
                  <c:v>5.1224875032423019E-2</c:v>
                </c:pt>
                <c:pt idx="77">
                  <c:v>5.122487647536924E-2</c:v>
                </c:pt>
                <c:pt idx="78">
                  <c:v>5.1224877462694073E-2</c:v>
                </c:pt>
                <c:pt idx="79">
                  <c:v>5.1224878132181878E-2</c:v>
                </c:pt>
                <c:pt idx="80">
                  <c:v>5.1224878582063212E-2</c:v>
                </c:pt>
                <c:pt idx="81">
                  <c:v>5.1224879436880331E-2</c:v>
                </c:pt>
              </c:numCache>
            </c:numRef>
          </c:val>
          <c:smooth val="0"/>
          <c:extLst>
            <c:ext xmlns:c16="http://schemas.microsoft.com/office/drawing/2014/chart" uri="{C3380CC4-5D6E-409C-BE32-E72D297353CC}">
              <c16:uniqueId val="{00000000-4366-4703-A0B7-F31479A9A56F}"/>
            </c:ext>
          </c:extLst>
        </c:ser>
        <c:ser>
          <c:idx val="1"/>
          <c:order val="1"/>
          <c:tx>
            <c:v>refined petroleum and coke 19</c:v>
          </c:tx>
          <c:spPr>
            <a:ln w="28575" cap="rnd">
              <a:solidFill>
                <a:schemeClr val="accent2"/>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4366-4703-A0B7-F31479A9A56F}"/>
            </c:ext>
          </c:extLst>
        </c:ser>
        <c:ser>
          <c:idx val="2"/>
          <c:order val="2"/>
          <c:tx>
            <c:v>chemicals 20</c:v>
          </c:tx>
          <c:spPr>
            <a:ln w="28575" cap="rnd">
              <a:solidFill>
                <a:schemeClr val="accent3"/>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'fuel-whr'!$E$13:$CH$13</c:f>
              <c:numCache>
                <c:formatCode>0.00%</c:formatCode>
                <c:ptCount val="82"/>
                <c:pt idx="0">
                  <c:v>3.2417161012988985E-5</c:v>
                </c:pt>
                <c:pt idx="1">
                  <c:v>2.5818676991007567E-4</c:v>
                </c:pt>
                <c:pt idx="2">
                  <c:v>1.4429496047688921E-3</c:v>
                </c:pt>
                <c:pt idx="3">
                  <c:v>5.640819607174617E-3</c:v>
                </c:pt>
                <c:pt idx="4">
                  <c:v>1.5647273335339589E-2</c:v>
                </c:pt>
                <c:pt idx="5">
                  <c:v>3.18023032106401E-2</c:v>
                </c:pt>
                <c:pt idx="6">
                  <c:v>4.9675776025420788E-2</c:v>
                </c:pt>
                <c:pt idx="7">
                  <c:v>6.3410252179814428E-2</c:v>
                </c:pt>
                <c:pt idx="8">
                  <c:v>7.0892932326501762E-2</c:v>
                </c:pt>
                <c:pt idx="9">
                  <c:v>7.3911254525375447E-2</c:v>
                </c:pt>
                <c:pt idx="10">
                  <c:v>7.4900464047215343E-2</c:v>
                </c:pt>
                <c:pt idx="11">
                  <c:v>7.5216931167191525E-2</c:v>
                </c:pt>
                <c:pt idx="12">
                  <c:v>7.534650070972515E-2</c:v>
                </c:pt>
                <c:pt idx="13">
                  <c:v>7.5422151112891328E-2</c:v>
                </c:pt>
                <c:pt idx="14">
                  <c:v>7.5474082929254407E-2</c:v>
                </c:pt>
                <c:pt idx="15">
                  <c:v>7.5509091900617081E-2</c:v>
                </c:pt>
                <c:pt idx="16">
                  <c:v>7.553080643922136E-2</c:v>
                </c:pt>
                <c:pt idx="17">
                  <c:v>7.5543006644084185E-2</c:v>
                </c:pt>
                <c:pt idx="18">
                  <c:v>7.5549197453134584E-2</c:v>
                </c:pt>
                <c:pt idx="19">
                  <c:v>7.5552033351233783E-2</c:v>
                </c:pt>
                <c:pt idx="20">
                  <c:v>7.5553206001150772E-2</c:v>
                </c:pt>
                <c:pt idx="21">
                  <c:v>7.5553643699258793E-2</c:v>
                </c:pt>
                <c:pt idx="22">
                  <c:v>7.5553791169921225E-2</c:v>
                </c:pt>
                <c:pt idx="23">
                  <c:v>7.555383601939028E-2</c:v>
                </c:pt>
                <c:pt idx="24">
                  <c:v>7.5553848331301104E-2</c:v>
                </c:pt>
                <c:pt idx="25">
                  <c:v>7.5553851382043874E-2</c:v>
                </c:pt>
                <c:pt idx="26">
                  <c:v>7.5553852064371457E-2</c:v>
                </c:pt>
                <c:pt idx="27">
                  <c:v>7.5553852202118549E-2</c:v>
                </c:pt>
                <c:pt idx="28">
                  <c:v>7.5553852227218304E-2</c:v>
                </c:pt>
                <c:pt idx="29">
                  <c:v>7.5553852231346363E-2</c:v>
                </c:pt>
                <c:pt idx="30">
                  <c:v>7.5553852231959151E-2</c:v>
                </c:pt>
                <c:pt idx="31">
                  <c:v>7.5553852232041252E-2</c:v>
                </c:pt>
                <c:pt idx="32">
                  <c:v>7.5553852232051188E-2</c:v>
                </c:pt>
                <c:pt idx="33">
                  <c:v>7.5553852232052271E-2</c:v>
                </c:pt>
                <c:pt idx="34">
                  <c:v>7.5553852232052382E-2</c:v>
                </c:pt>
                <c:pt idx="35">
                  <c:v>7.5553852232052382E-2</c:v>
                </c:pt>
                <c:pt idx="36">
                  <c:v>7.5553852232052382E-2</c:v>
                </c:pt>
                <c:pt idx="37">
                  <c:v>7.5553852232052382E-2</c:v>
                </c:pt>
                <c:pt idx="38">
                  <c:v>7.5553852232052382E-2</c:v>
                </c:pt>
                <c:pt idx="39">
                  <c:v>7.5553852232052382E-2</c:v>
                </c:pt>
                <c:pt idx="40">
                  <c:v>7.5553852232052382E-2</c:v>
                </c:pt>
                <c:pt idx="41">
                  <c:v>7.5553852232052382E-2</c:v>
                </c:pt>
                <c:pt idx="42">
                  <c:v>7.5553852232052382E-2</c:v>
                </c:pt>
                <c:pt idx="43">
                  <c:v>7.5553852232052382E-2</c:v>
                </c:pt>
                <c:pt idx="44">
                  <c:v>7.5553852232052382E-2</c:v>
                </c:pt>
                <c:pt idx="45">
                  <c:v>7.5553852232052382E-2</c:v>
                </c:pt>
                <c:pt idx="46">
                  <c:v>7.5553852232052382E-2</c:v>
                </c:pt>
                <c:pt idx="47">
                  <c:v>7.5553852232052382E-2</c:v>
                </c:pt>
                <c:pt idx="48">
                  <c:v>7.5553852232052382E-2</c:v>
                </c:pt>
                <c:pt idx="49">
                  <c:v>7.5553852232052382E-2</c:v>
                </c:pt>
                <c:pt idx="50">
                  <c:v>7.5553852232052382E-2</c:v>
                </c:pt>
                <c:pt idx="51">
                  <c:v>7.5553852232052382E-2</c:v>
                </c:pt>
                <c:pt idx="52">
                  <c:v>7.5553852232052382E-2</c:v>
                </c:pt>
                <c:pt idx="53">
                  <c:v>7.5553852232052382E-2</c:v>
                </c:pt>
                <c:pt idx="54">
                  <c:v>7.5553852232052382E-2</c:v>
                </c:pt>
                <c:pt idx="55">
                  <c:v>7.5553852232052382E-2</c:v>
                </c:pt>
                <c:pt idx="56">
                  <c:v>7.5553852232052382E-2</c:v>
                </c:pt>
                <c:pt idx="57">
                  <c:v>7.5553852232052382E-2</c:v>
                </c:pt>
                <c:pt idx="58">
                  <c:v>7.5553852232052382E-2</c:v>
                </c:pt>
                <c:pt idx="59">
                  <c:v>7.5553852232052382E-2</c:v>
                </c:pt>
                <c:pt idx="60">
                  <c:v>7.5553852232052382E-2</c:v>
                </c:pt>
                <c:pt idx="61">
                  <c:v>7.5553852232052382E-2</c:v>
                </c:pt>
                <c:pt idx="62">
                  <c:v>7.5553852232052382E-2</c:v>
                </c:pt>
                <c:pt idx="63">
                  <c:v>7.5553852232052382E-2</c:v>
                </c:pt>
                <c:pt idx="64">
                  <c:v>7.5553852232052382E-2</c:v>
                </c:pt>
                <c:pt idx="65">
                  <c:v>7.5553852232052382E-2</c:v>
                </c:pt>
                <c:pt idx="66">
                  <c:v>7.5553852232052382E-2</c:v>
                </c:pt>
                <c:pt idx="67">
                  <c:v>7.5553852232052382E-2</c:v>
                </c:pt>
                <c:pt idx="68">
                  <c:v>7.5553852232052382E-2</c:v>
                </c:pt>
                <c:pt idx="69">
                  <c:v>7.5553852232052382E-2</c:v>
                </c:pt>
                <c:pt idx="70">
                  <c:v>7.5553852232052382E-2</c:v>
                </c:pt>
                <c:pt idx="71">
                  <c:v>7.5553852232052382E-2</c:v>
                </c:pt>
                <c:pt idx="72">
                  <c:v>7.5553852232052382E-2</c:v>
                </c:pt>
                <c:pt idx="73">
                  <c:v>7.5553852232052382E-2</c:v>
                </c:pt>
                <c:pt idx="74">
                  <c:v>7.5553852232052382E-2</c:v>
                </c:pt>
                <c:pt idx="75">
                  <c:v>7.5553852232052382E-2</c:v>
                </c:pt>
                <c:pt idx="76">
                  <c:v>7.5553852232052382E-2</c:v>
                </c:pt>
                <c:pt idx="77">
                  <c:v>7.5553852232052382E-2</c:v>
                </c:pt>
                <c:pt idx="78">
                  <c:v>7.5553852232052382E-2</c:v>
                </c:pt>
                <c:pt idx="79">
                  <c:v>7.5553852232052382E-2</c:v>
                </c:pt>
                <c:pt idx="80">
                  <c:v>7.5553852232052382E-2</c:v>
                </c:pt>
                <c:pt idx="81">
                  <c:v>7.5553852232052382E-2</c:v>
                </c:pt>
              </c:numCache>
            </c:numRef>
          </c:val>
          <c:smooth val="0"/>
          <c:extLst>
            <c:ext xmlns:c16="http://schemas.microsoft.com/office/drawing/2014/chart" uri="{C3380CC4-5D6E-409C-BE32-E72D297353CC}">
              <c16:uniqueId val="{00000002-4366-4703-A0B7-F31479A9A56F}"/>
            </c:ext>
          </c:extLst>
        </c:ser>
        <c:ser>
          <c:idx val="3"/>
          <c:order val="3"/>
          <c:tx>
            <c:v>rubber and plastic products 22</c:v>
          </c:tx>
          <c:spPr>
            <a:ln w="28575" cap="rnd">
              <a:solidFill>
                <a:schemeClr val="accent4"/>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'fuel-whr'!$E$14:$CH$14</c:f>
              <c:numCache>
                <c:formatCode>0.00%</c:formatCode>
                <c:ptCount val="82"/>
                <c:pt idx="0">
                  <c:v>4.765144060484072E-5</c:v>
                </c:pt>
                <c:pt idx="1">
                  <c:v>8.133789504927257E-5</c:v>
                </c:pt>
                <c:pt idx="2">
                  <c:v>1.3588136481510783E-4</c:v>
                </c:pt>
                <c:pt idx="3">
                  <c:v>2.2218863737354799E-4</c:v>
                </c:pt>
                <c:pt idx="4">
                  <c:v>3.556541978281767E-4</c:v>
                </c:pt>
                <c:pt idx="5">
                  <c:v>5.5735528873782764E-4</c:v>
                </c:pt>
                <c:pt idx="6">
                  <c:v>8.5525117661207437E-4</c:v>
                </c:pt>
                <c:pt idx="7">
                  <c:v>1.2852210381630836E-3</c:v>
                </c:pt>
                <c:pt idx="8">
                  <c:v>1.8917182147847736E-3</c:v>
                </c:pt>
                <c:pt idx="9">
                  <c:v>2.7277770265944231E-3</c:v>
                </c:pt>
                <c:pt idx="10">
                  <c:v>3.8540979823121452E-3</c:v>
                </c:pt>
                <c:pt idx="11">
                  <c:v>5.3369738725790178E-3</c:v>
                </c:pt>
                <c:pt idx="12">
                  <c:v>7.2449140776717552E-3</c:v>
                </c:pt>
                <c:pt idx="13">
                  <c:v>9.6439792299398142E-3</c:v>
                </c:pt>
                <c:pt idx="14">
                  <c:v>1.2592041564708924E-2</c:v>
                </c:pt>
                <c:pt idx="15">
                  <c:v>1.6132411369224154E-2</c:v>
                </c:pt>
                <c:pt idx="16">
                  <c:v>2.028747757541546E-2</c:v>
                </c:pt>
                <c:pt idx="17">
                  <c:v>2.5053154854603934E-2</c:v>
                </c:pt>
                <c:pt idx="18">
                  <c:v>3.039496782580535E-2</c:v>
                </c:pt>
                <c:pt idx="19">
                  <c:v>3.6246506765993794E-2</c:v>
                </c:pt>
                <c:pt idx="20">
                  <c:v>4.2510754102801071E-2</c:v>
                </c:pt>
                <c:pt idx="21">
                  <c:v>4.9064431717741608E-2</c:v>
                </c:pt>
                <c:pt idx="22">
                  <c:v>5.5765107926124394E-2</c:v>
                </c:pt>
                <c:pt idx="23">
                  <c:v>6.2460400706292142E-2</c:v>
                </c:pt>
                <c:pt idx="24">
                  <c:v>6.8998295026310288E-2</c:v>
                </c:pt>
                <c:pt idx="25">
                  <c:v>7.5237418790232172E-2</c:v>
                </c:pt>
                <c:pt idx="26">
                  <c:v>8.1056128409072725E-2</c:v>
                </c:pt>
                <c:pt idx="27">
                  <c:v>8.6359439997559267E-2</c:v>
                </c:pt>
                <c:pt idx="28">
                  <c:v>9.1083169018282326E-2</c:v>
                </c:pt>
                <c:pt idx="29">
                  <c:v>9.5195046586253204E-2</c:v>
                </c:pt>
                <c:pt idx="30">
                  <c:v>9.8692989637863646E-2</c:v>
                </c:pt>
                <c:pt idx="31">
                  <c:v>0.10160104485192463</c:v>
                </c:pt>
                <c:pt idx="32">
                  <c:v>0.1039637520641008</c:v>
                </c:pt>
                <c:pt idx="33">
                  <c:v>0.10583975927059223</c:v>
                </c:pt>
                <c:pt idx="34">
                  <c:v>0.10729547449476366</c:v>
                </c:pt>
                <c:pt idx="35">
                  <c:v>0.1083993895611777</c:v>
                </c:pt>
                <c:pt idx="36">
                  <c:v>0.10921750050155553</c:v>
                </c:pt>
                <c:pt idx="37">
                  <c:v>0.10981002461604256</c:v>
                </c:pt>
                <c:pt idx="38">
                  <c:v>0.11022941371239119</c:v>
                </c:pt>
                <c:pt idx="39">
                  <c:v>0.11051951222415628</c:v>
                </c:pt>
                <c:pt idx="40">
                  <c:v>0.11071561832782524</c:v>
                </c:pt>
                <c:pt idx="41">
                  <c:v>0.11084517325916805</c:v>
                </c:pt>
                <c:pt idx="42">
                  <c:v>0.1109288171054595</c:v>
                </c:pt>
                <c:pt idx="43">
                  <c:v>0.11098159246883625</c:v>
                </c:pt>
                <c:pt idx="44">
                  <c:v>0.11101413457364322</c:v>
                </c:pt>
                <c:pt idx="45">
                  <c:v>0.11103374455568218</c:v>
                </c:pt>
                <c:pt idx="46">
                  <c:v>0.11104529306368469</c:v>
                </c:pt>
                <c:pt idx="47">
                  <c:v>0.1110519395431572</c:v>
                </c:pt>
                <c:pt idx="48">
                  <c:v>0.11105567784647791</c:v>
                </c:pt>
                <c:pt idx="49">
                  <c:v>0.11105773266968069</c:v>
                </c:pt>
                <c:pt idx="50">
                  <c:v>0.11105883647228838</c:v>
                </c:pt>
                <c:pt idx="51">
                  <c:v>0.11105941593483919</c:v>
                </c:pt>
                <c:pt idx="52">
                  <c:v>0.11105971322210578</c:v>
                </c:pt>
                <c:pt idx="53">
                  <c:v>0.111059862276296</c:v>
                </c:pt>
                <c:pt idx="54">
                  <c:v>0.11105993531095215</c:v>
                </c:pt>
                <c:pt idx="55">
                  <c:v>0.11105997028377405</c:v>
                </c:pt>
                <c:pt idx="56">
                  <c:v>0.11105998665002552</c:v>
                </c:pt>
                <c:pt idx="57">
                  <c:v>0.11105999413490117</c:v>
                </c:pt>
                <c:pt idx="58">
                  <c:v>0.11105999748021408</c:v>
                </c:pt>
                <c:pt idx="59">
                  <c:v>0.11105999894140064</c:v>
                </c:pt>
                <c:pt idx="60">
                  <c:v>0.111059999565123</c:v>
                </c:pt>
                <c:pt idx="61">
                  <c:v>0.11105999982531481</c:v>
                </c:pt>
                <c:pt idx="62">
                  <c:v>0.11105999993138971</c:v>
                </c:pt>
                <c:pt idx="63">
                  <c:v>0.11105999997365153</c:v>
                </c:pt>
                <c:pt idx="64">
                  <c:v>0.11105999999010663</c:v>
                </c:pt>
                <c:pt idx="65">
                  <c:v>0.11105999999636799</c:v>
                </c:pt>
                <c:pt idx="66">
                  <c:v>0.11105999999869637</c:v>
                </c:pt>
                <c:pt idx="67">
                  <c:v>0.11105999999954254</c:v>
                </c:pt>
                <c:pt idx="68">
                  <c:v>0.11105999999984306</c:v>
                </c:pt>
                <c:pt idx="69">
                  <c:v>0.11105999999994737</c:v>
                </c:pt>
                <c:pt idx="70">
                  <c:v>0.11105999999998274</c:v>
                </c:pt>
                <c:pt idx="71">
                  <c:v>0.11105999999999447</c:v>
                </c:pt>
                <c:pt idx="72">
                  <c:v>0.11105999999999827</c:v>
                </c:pt>
                <c:pt idx="73">
                  <c:v>0.11105999999999948</c:v>
                </c:pt>
                <c:pt idx="74">
                  <c:v>0.11105999999999984</c:v>
                </c:pt>
                <c:pt idx="75">
                  <c:v>0.11105999999999995</c:v>
                </c:pt>
                <c:pt idx="76">
                  <c:v>0.11105999999999999</c:v>
                </c:pt>
                <c:pt idx="77">
                  <c:v>0.11106000000000001</c:v>
                </c:pt>
                <c:pt idx="78">
                  <c:v>0.11106000000000001</c:v>
                </c:pt>
                <c:pt idx="79">
                  <c:v>0.11106000000000001</c:v>
                </c:pt>
                <c:pt idx="80">
                  <c:v>0.11106000000000001</c:v>
                </c:pt>
                <c:pt idx="81">
                  <c:v>0.11106000000000001</c:v>
                </c:pt>
              </c:numCache>
            </c:numRef>
          </c:val>
          <c:smooth val="0"/>
          <c:extLst>
            <c:ext xmlns:c16="http://schemas.microsoft.com/office/drawing/2014/chart" uri="{C3380CC4-5D6E-409C-BE32-E72D297353CC}">
              <c16:uniqueId val="{00000003-4366-4703-A0B7-F31479A9A56F}"/>
            </c:ext>
          </c:extLst>
        </c:ser>
        <c:ser>
          <c:idx val="4"/>
          <c:order val="4"/>
          <c:tx>
            <c:v>glass and glass products 231</c:v>
          </c:tx>
          <c:spPr>
            <a:ln w="28575" cap="rnd">
              <a:solidFill>
                <a:schemeClr val="accent5"/>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'fuel-whr'!$E$15:$CH$15</c:f>
              <c:numCache>
                <c:formatCode>0.00%</c:formatCode>
                <c:ptCount val="82"/>
                <c:pt idx="0">
                  <c:v>1.8872973647818442E-5</c:v>
                </c:pt>
                <c:pt idx="1">
                  <c:v>4.7718914289112429E-5</c:v>
                </c:pt>
                <c:pt idx="2">
                  <c:v>1.1578865401808009E-4</c:v>
                </c:pt>
                <c:pt idx="3">
                  <c:v>2.6581380958679566E-4</c:v>
                </c:pt>
                <c:pt idx="4">
                  <c:v>5.7146070309935606E-4</c:v>
                </c:pt>
                <c:pt idx="5">
                  <c:v>1.1432260067585677E-3</c:v>
                </c:pt>
                <c:pt idx="6">
                  <c:v>2.1214137153388857E-3</c:v>
                </c:pt>
                <c:pt idx="7">
                  <c:v>3.6487980304106904E-3</c:v>
                </c:pt>
                <c:pt idx="8">
                  <c:v>5.8244179382826227E-3</c:v>
                </c:pt>
                <c:pt idx="9">
                  <c:v>8.6541159426608023E-3</c:v>
                </c:pt>
                <c:pt idx="10">
                  <c:v>1.2023461195430567E-2</c:v>
                </c:pt>
                <c:pt idx="11">
                  <c:v>1.5713740900234006E-2</c:v>
                </c:pt>
                <c:pt idx="12">
                  <c:v>1.9460304419082683E-2</c:v>
                </c:pt>
                <c:pt idx="13">
                  <c:v>2.3027594416275509E-2</c:v>
                </c:pt>
                <c:pt idx="14">
                  <c:v>2.626516029326707E-2</c:v>
                </c:pt>
                <c:pt idx="15">
                  <c:v>2.9121698133841339E-2</c:v>
                </c:pt>
                <c:pt idx="16">
                  <c:v>3.1619635681925391E-2</c:v>
                </c:pt>
                <c:pt idx="17">
                  <c:v>3.3812277445835238E-2</c:v>
                </c:pt>
                <c:pt idx="18">
                  <c:v>3.5747815586328086E-2</c:v>
                </c:pt>
                <c:pt idx="19">
                  <c:v>3.7452908500002109E-2</c:v>
                </c:pt>
                <c:pt idx="20">
                  <c:v>3.8934475142958801E-2</c:v>
                </c:pt>
                <c:pt idx="21">
                  <c:v>4.0190683692995374E-2</c:v>
                </c:pt>
                <c:pt idx="22">
                  <c:v>4.1222172307460024E-2</c:v>
                </c:pt>
                <c:pt idx="23">
                  <c:v>4.2038646897151449E-2</c:v>
                </c:pt>
                <c:pt idx="24">
                  <c:v>4.2660142390370623E-2</c:v>
                </c:pt>
                <c:pt idx="25">
                  <c:v>4.3114542221900781E-2</c:v>
                </c:pt>
                <c:pt idx="26">
                  <c:v>4.3433486721227564E-2</c:v>
                </c:pt>
                <c:pt idx="27">
                  <c:v>4.3648356185095369E-2</c:v>
                </c:pt>
                <c:pt idx="28">
                  <c:v>4.3787281286272552E-2</c:v>
                </c:pt>
                <c:pt idx="29">
                  <c:v>4.3873483845515787E-2</c:v>
                </c:pt>
                <c:pt idx="30">
                  <c:v>4.3924815892254054E-2</c:v>
                </c:pt>
                <c:pt idx="31">
                  <c:v>4.3954150785322235E-2</c:v>
                </c:pt>
                <c:pt idx="32">
                  <c:v>4.3970238983684184E-2</c:v>
                </c:pt>
                <c:pt idx="33">
                  <c:v>4.3978706519323521E-2</c:v>
                </c:pt>
                <c:pt idx="34">
                  <c:v>4.3982983459606009E-2</c:v>
                </c:pt>
                <c:pt idx="35">
                  <c:v>4.3985056633337988E-2</c:v>
                </c:pt>
                <c:pt idx="36">
                  <c:v>4.3986021049296456E-2</c:v>
                </c:pt>
                <c:pt idx="37">
                  <c:v>4.3986451594813854E-2</c:v>
                </c:pt>
                <c:pt idx="38">
                  <c:v>4.3986636053688077E-2</c:v>
                </c:pt>
                <c:pt idx="39">
                  <c:v>4.3986711894963781E-2</c:v>
                </c:pt>
                <c:pt idx="40">
                  <c:v>4.3986741820165508E-2</c:v>
                </c:pt>
                <c:pt idx="41">
                  <c:v>4.3986753151829913E-2</c:v>
                </c:pt>
                <c:pt idx="42">
                  <c:v>4.3986757269724744E-2</c:v>
                </c:pt>
                <c:pt idx="43">
                  <c:v>4.39867587058142E-2</c:v>
                </c:pt>
                <c:pt idx="44">
                  <c:v>4.3986759186445644E-2</c:v>
                </c:pt>
                <c:pt idx="45">
                  <c:v>4.3986759340817118E-2</c:v>
                </c:pt>
                <c:pt idx="46">
                  <c:v>4.3986759388399466E-2</c:v>
                </c:pt>
                <c:pt idx="47">
                  <c:v>4.3986759402474471E-2</c:v>
                </c:pt>
                <c:pt idx="48">
                  <c:v>4.3986759406469997E-2</c:v>
                </c:pt>
                <c:pt idx="49">
                  <c:v>4.3986759407558487E-2</c:v>
                </c:pt>
                <c:pt idx="50">
                  <c:v>4.3986759407843051E-2</c:v>
                </c:pt>
                <c:pt idx="51">
                  <c:v>4.3986759407914452E-2</c:v>
                </c:pt>
                <c:pt idx="52">
                  <c:v>4.3986759407931647E-2</c:v>
                </c:pt>
                <c:pt idx="53">
                  <c:v>4.3986759407935616E-2</c:v>
                </c:pt>
                <c:pt idx="54">
                  <c:v>4.3986759407936497E-2</c:v>
                </c:pt>
                <c:pt idx="55">
                  <c:v>4.3986759407936685E-2</c:v>
                </c:pt>
                <c:pt idx="56">
                  <c:v>4.3986759407936726E-2</c:v>
                </c:pt>
                <c:pt idx="57">
                  <c:v>4.3986759407936726E-2</c:v>
                </c:pt>
                <c:pt idx="58">
                  <c:v>4.3986759407936733E-2</c:v>
                </c:pt>
                <c:pt idx="59">
                  <c:v>4.3986759407936733E-2</c:v>
                </c:pt>
                <c:pt idx="60">
                  <c:v>4.3986759407936733E-2</c:v>
                </c:pt>
                <c:pt idx="61">
                  <c:v>4.3986759407936733E-2</c:v>
                </c:pt>
                <c:pt idx="62">
                  <c:v>4.3986759407936733E-2</c:v>
                </c:pt>
                <c:pt idx="63">
                  <c:v>4.3986759407936733E-2</c:v>
                </c:pt>
                <c:pt idx="64">
                  <c:v>4.3986759407936733E-2</c:v>
                </c:pt>
                <c:pt idx="65">
                  <c:v>4.3986759407936733E-2</c:v>
                </c:pt>
                <c:pt idx="66">
                  <c:v>4.3986759407936733E-2</c:v>
                </c:pt>
                <c:pt idx="67">
                  <c:v>4.3986759407936733E-2</c:v>
                </c:pt>
                <c:pt idx="68">
                  <c:v>4.3986759407936733E-2</c:v>
                </c:pt>
                <c:pt idx="69">
                  <c:v>4.3986759407936733E-2</c:v>
                </c:pt>
                <c:pt idx="70">
                  <c:v>4.3986759407936733E-2</c:v>
                </c:pt>
                <c:pt idx="71">
                  <c:v>4.3986759407936733E-2</c:v>
                </c:pt>
                <c:pt idx="72">
                  <c:v>4.3986759407936733E-2</c:v>
                </c:pt>
                <c:pt idx="73">
                  <c:v>4.3986759407936733E-2</c:v>
                </c:pt>
                <c:pt idx="74">
                  <c:v>4.3986759407936733E-2</c:v>
                </c:pt>
                <c:pt idx="75">
                  <c:v>4.3986759407936733E-2</c:v>
                </c:pt>
                <c:pt idx="76">
                  <c:v>4.3986759407936733E-2</c:v>
                </c:pt>
                <c:pt idx="77">
                  <c:v>4.3986759407936733E-2</c:v>
                </c:pt>
                <c:pt idx="78">
                  <c:v>4.3986759407936733E-2</c:v>
                </c:pt>
                <c:pt idx="79">
                  <c:v>4.3986759407936733E-2</c:v>
                </c:pt>
                <c:pt idx="80">
                  <c:v>4.3986759407936733E-2</c:v>
                </c:pt>
                <c:pt idx="81">
                  <c:v>4.3986759407936733E-2</c:v>
                </c:pt>
              </c:numCache>
            </c:numRef>
          </c:val>
          <c:smooth val="0"/>
          <c:extLst>
            <c:ext xmlns:c16="http://schemas.microsoft.com/office/drawing/2014/chart" uri="{C3380CC4-5D6E-409C-BE32-E72D297353CC}">
              <c16:uniqueId val="{00000004-4366-4703-A0B7-F31479A9A56F}"/>
            </c:ext>
          </c:extLst>
        </c:ser>
        <c:ser>
          <c:idx val="5"/>
          <c:order val="5"/>
          <c:tx>
            <c:v>cement and other nonmetallic m</c:v>
          </c:tx>
          <c:spPr>
            <a:ln w="28575" cap="rnd">
              <a:solidFill>
                <a:schemeClr val="accent6"/>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'fuel-whr'!$E$16:$CH$16</c:f>
              <c:numCache>
                <c:formatCode>0.00%</c:formatCode>
                <c:ptCount val="82"/>
                <c:pt idx="0">
                  <c:v>2.0503569023475274E-5</c:v>
                </c:pt>
                <c:pt idx="1">
                  <c:v>9.4400535863549975E-5</c:v>
                </c:pt>
                <c:pt idx="2">
                  <c:v>3.8759706526816701E-4</c:v>
                </c:pt>
                <c:pt idx="3">
                  <c:v>1.3074376031807981E-3</c:v>
                </c:pt>
                <c:pt idx="4">
                  <c:v>3.5509971393115382E-3</c:v>
                </c:pt>
                <c:pt idx="5">
                  <c:v>7.7907110391725373E-3</c:v>
                </c:pt>
                <c:pt idx="6">
                  <c:v>1.4025253194217784E-2</c:v>
                </c:pt>
                <c:pt idx="7">
                  <c:v>2.1227221293148003E-2</c:v>
                </c:pt>
                <c:pt idx="8">
                  <c:v>2.7841944878068823E-2</c:v>
                </c:pt>
                <c:pt idx="9">
                  <c:v>3.2736352792538503E-2</c:v>
                </c:pt>
                <c:pt idx="10">
                  <c:v>3.5707270075848202E-2</c:v>
                </c:pt>
                <c:pt idx="11">
                  <c:v>3.7252391032035086E-2</c:v>
                </c:pt>
                <c:pt idx="12">
                  <c:v>3.8032112929788642E-2</c:v>
                </c:pt>
                <c:pt idx="13">
                  <c:v>3.8515745220494564E-2</c:v>
                </c:pt>
                <c:pt idx="14">
                  <c:v>3.8928337138738424E-2</c:v>
                </c:pt>
                <c:pt idx="15">
                  <c:v>3.9342698793545308E-2</c:v>
                </c:pt>
                <c:pt idx="16">
                  <c:v>3.9768430412609995E-2</c:v>
                </c:pt>
                <c:pt idx="17">
                  <c:v>4.0197041324973329E-2</c:v>
                </c:pt>
                <c:pt idx="18">
                  <c:v>4.0618133026642904E-2</c:v>
                </c:pt>
                <c:pt idx="19">
                  <c:v>4.1024230273982228E-2</c:v>
                </c:pt>
                <c:pt idx="20">
                  <c:v>4.1411974092454354E-2</c:v>
                </c:pt>
                <c:pt idx="21">
                  <c:v>4.1781874048144832E-2</c:v>
                </c:pt>
                <c:pt idx="22">
                  <c:v>4.2137269612742792E-2</c:v>
                </c:pt>
                <c:pt idx="23">
                  <c:v>4.2482927706805222E-2</c:v>
                </c:pt>
                <c:pt idx="24">
                  <c:v>4.2823664762062258E-2</c:v>
                </c:pt>
                <c:pt idx="25">
                  <c:v>4.3163280115989577E-2</c:v>
                </c:pt>
                <c:pt idx="26">
                  <c:v>4.3503937332004763E-2</c:v>
                </c:pt>
                <c:pt idx="27">
                  <c:v>4.3845987818792134E-2</c:v>
                </c:pt>
                <c:pt idx="28">
                  <c:v>4.4188136907151072E-2</c:v>
                </c:pt>
                <c:pt idx="29">
                  <c:v>4.4527816933138356E-2</c:v>
                </c:pt>
                <c:pt idx="30">
                  <c:v>4.4861642347282862E-2</c:v>
                </c:pt>
                <c:pt idx="31">
                  <c:v>4.5185856228862745E-2</c:v>
                </c:pt>
                <c:pt idx="32">
                  <c:v>4.5496715861321715E-2</c:v>
                </c:pt>
                <c:pt idx="33">
                  <c:v>4.579079541374554E-2</c:v>
                </c:pt>
                <c:pt idx="34">
                  <c:v>4.6065202778565163E-2</c:v>
                </c:pt>
                <c:pt idx="35">
                  <c:v>4.6317717036021208E-2</c:v>
                </c:pt>
                <c:pt idx="36">
                  <c:v>4.6546856512929433E-2</c:v>
                </c:pt>
                <c:pt idx="37">
                  <c:v>4.6751888212271442E-2</c:v>
                </c:pt>
                <c:pt idx="38">
                  <c:v>4.6932789448384492E-2</c:v>
                </c:pt>
                <c:pt idx="39">
                  <c:v>4.7090172564779702E-2</c:v>
                </c:pt>
                <c:pt idx="40">
                  <c:v>4.7225183648782018E-2</c:v>
                </c:pt>
                <c:pt idx="41">
                  <c:v>4.7339385940025465E-2</c:v>
                </c:pt>
                <c:pt idx="42">
                  <c:v>4.7434637939000178E-2</c:v>
                </c:pt>
                <c:pt idx="43">
                  <c:v>4.7512974983909446E-2</c:v>
                </c:pt>
                <c:pt idx="44">
                  <c:v>4.7576501354577791E-2</c:v>
                </c:pt>
                <c:pt idx="45">
                  <c:v>4.7627297957015757E-2</c:v>
                </c:pt>
                <c:pt idx="46">
                  <c:v>4.7667348558410073E-2</c:v>
                </c:pt>
                <c:pt idx="47">
                  <c:v>4.7698485587369097E-2</c:v>
                </c:pt>
                <c:pt idx="48">
                  <c:v>4.7722354852516635E-2</c:v>
                </c:pt>
                <c:pt idx="49">
                  <c:v>4.7740397267750638E-2</c:v>
                </c:pt>
                <c:pt idx="50">
                  <c:v>4.7753844844827545E-2</c:v>
                </c:pt>
                <c:pt idx="51">
                  <c:v>4.7763727807421635E-2</c:v>
                </c:pt>
                <c:pt idx="52">
                  <c:v>4.7770889637270025E-2</c:v>
                </c:pt>
                <c:pt idx="53">
                  <c:v>4.7776007098727896E-2</c:v>
                </c:pt>
                <c:pt idx="54">
                  <c:v>4.777961270992126E-2</c:v>
                </c:pt>
                <c:pt idx="55">
                  <c:v>4.7782117647648614E-2</c:v>
                </c:pt>
                <c:pt idx="56">
                  <c:v>4.7783833613726776E-2</c:v>
                </c:pt>
                <c:pt idx="57">
                  <c:v>4.7784992695784345E-2</c:v>
                </c:pt>
                <c:pt idx="58">
                  <c:v>4.7785764688822979E-2</c:v>
                </c:pt>
                <c:pt idx="59">
                  <c:v>4.7786271686882958E-2</c:v>
                </c:pt>
                <c:pt idx="60">
                  <c:v>4.7786600003541436E-2</c:v>
                </c:pt>
                <c:pt idx="61">
                  <c:v>4.7786809643103709E-2</c:v>
                </c:pt>
                <c:pt idx="62">
                  <c:v>4.7786941635000156E-2</c:v>
                </c:pt>
                <c:pt idx="63">
                  <c:v>4.778702357859041E-2</c:v>
                </c:pt>
                <c:pt idx="64">
                  <c:v>4.7787073740769848E-2</c:v>
                </c:pt>
                <c:pt idx="65">
                  <c:v>4.7787104019070131E-2</c:v>
                </c:pt>
                <c:pt idx="66">
                  <c:v>4.7787122040127389E-2</c:v>
                </c:pt>
                <c:pt idx="67">
                  <c:v>4.7787132616158412E-2</c:v>
                </c:pt>
                <c:pt idx="68">
                  <c:v>4.7787138736262877E-2</c:v>
                </c:pt>
                <c:pt idx="69">
                  <c:v>4.7787142228378543E-2</c:v>
                </c:pt>
                <c:pt idx="70">
                  <c:v>4.7787144193150097E-2</c:v>
                </c:pt>
                <c:pt idx="71">
                  <c:v>4.7787145283156765E-2</c:v>
                </c:pt>
                <c:pt idx="72">
                  <c:v>4.7787145879422566E-2</c:v>
                </c:pt>
                <c:pt idx="73">
                  <c:v>4.778714620104349E-2</c:v>
                </c:pt>
                <c:pt idx="74">
                  <c:v>4.7787146372101061E-2</c:v>
                </c:pt>
                <c:pt idx="75">
                  <c:v>4.7787146461809635E-2</c:v>
                </c:pt>
                <c:pt idx="76">
                  <c:v>4.7787146508199083E-2</c:v>
                </c:pt>
                <c:pt idx="77">
                  <c:v>4.7787146531852731E-2</c:v>
                </c:pt>
                <c:pt idx="78">
                  <c:v>4.7787146543745163E-2</c:v>
                </c:pt>
                <c:pt idx="79">
                  <c:v>4.7787146549640877E-2</c:v>
                </c:pt>
                <c:pt idx="80">
                  <c:v>4.7787146552522891E-2</c:v>
                </c:pt>
                <c:pt idx="81">
                  <c:v>4.7787146555141928E-2</c:v>
                </c:pt>
              </c:numCache>
            </c:numRef>
          </c:val>
          <c:smooth val="0"/>
          <c:extLst>
            <c:ext xmlns:c16="http://schemas.microsoft.com/office/drawing/2014/chart" uri="{C3380CC4-5D6E-409C-BE32-E72D297353CC}">
              <c16:uniqueId val="{00000005-4366-4703-A0B7-F31479A9A56F}"/>
            </c:ext>
          </c:extLst>
        </c:ser>
        <c:ser>
          <c:idx val="6"/>
          <c:order val="6"/>
          <c:tx>
            <c:v>iron and steel 241</c:v>
          </c:tx>
          <c:spPr>
            <a:ln w="28575" cap="rnd">
              <a:solidFill>
                <a:schemeClr val="accent1">
                  <a:lumMod val="60000"/>
                </a:schemeClr>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'fuel-whr'!$E$17:$CH$17</c:f>
              <c:numCache>
                <c:formatCode>0.00%</c:formatCode>
                <c:ptCount val="82"/>
                <c:pt idx="0">
                  <c:v>2.5908054236807262E-5</c:v>
                </c:pt>
                <c:pt idx="1">
                  <c:v>1.1545227564922125E-4</c:v>
                </c:pt>
                <c:pt idx="2">
                  <c:v>4.6538532703826568E-4</c:v>
                </c:pt>
                <c:pt idx="3">
                  <c:v>1.5515919948905802E-3</c:v>
                </c:pt>
                <c:pt idx="4">
                  <c:v>4.204559624823077E-3</c:v>
                </c:pt>
                <c:pt idx="5">
                  <c:v>9.2928397478393571E-3</c:v>
                </c:pt>
                <c:pt idx="6">
                  <c:v>1.6968875678147786E-2</c:v>
                </c:pt>
                <c:pt idx="7">
                  <c:v>2.6109637140015449E-2</c:v>
                </c:pt>
                <c:pt idx="8">
                  <c:v>3.4738793420148364E-2</c:v>
                </c:pt>
                <c:pt idx="9">
                  <c:v>4.1227928725471499E-2</c:v>
                </c:pt>
                <c:pt idx="10">
                  <c:v>4.514775681746936E-2</c:v>
                </c:pt>
                <c:pt idx="11">
                  <c:v>4.7097462023906841E-2</c:v>
                </c:pt>
                <c:pt idx="12">
                  <c:v>4.7966586833792714E-2</c:v>
                </c:pt>
                <c:pt idx="13">
                  <c:v>4.840228374328602E-2</c:v>
                </c:pt>
                <c:pt idx="14">
                  <c:v>4.8716938179134708E-2</c:v>
                </c:pt>
                <c:pt idx="15">
                  <c:v>4.9014670523621143E-2</c:v>
                </c:pt>
                <c:pt idx="16">
                  <c:v>4.9314428113845031E-2</c:v>
                </c:pt>
                <c:pt idx="17">
                  <c:v>4.9610460396890446E-2</c:v>
                </c:pt>
                <c:pt idx="18">
                  <c:v>4.9892880732682547E-2</c:v>
                </c:pt>
                <c:pt idx="19">
                  <c:v>5.0153455756399387E-2</c:v>
                </c:pt>
                <c:pt idx="20">
                  <c:v>5.0387246586991855E-2</c:v>
                </c:pt>
                <c:pt idx="21">
                  <c:v>5.0592908876319925E-2</c:v>
                </c:pt>
                <c:pt idx="22">
                  <c:v>5.0772258116313654E-2</c:v>
                </c:pt>
                <c:pt idx="23">
                  <c:v>5.0929377482844589E-2</c:v>
                </c:pt>
                <c:pt idx="24">
                  <c:v>5.1069546327534243E-2</c:v>
                </c:pt>
                <c:pt idx="25">
                  <c:v>5.1198241703182851E-2</c:v>
                </c:pt>
                <c:pt idx="26">
                  <c:v>5.1320383232193144E-2</c:v>
                </c:pt>
                <c:pt idx="27">
                  <c:v>5.1439887919104664E-2</c:v>
                </c:pt>
                <c:pt idx="28">
                  <c:v>5.1559512793199244E-2</c:v>
                </c:pt>
                <c:pt idx="29">
                  <c:v>5.1680910320741139E-2</c:v>
                </c:pt>
                <c:pt idx="30">
                  <c:v>5.1804806623144649E-2</c:v>
                </c:pt>
                <c:pt idx="31">
                  <c:v>5.193122515303724E-2</c:v>
                </c:pt>
                <c:pt idx="32">
                  <c:v>5.2059703787899196E-2</c:v>
                </c:pt>
                <c:pt idx="33">
                  <c:v>5.2189478927314466E-2</c:v>
                </c:pt>
                <c:pt idx="34">
                  <c:v>5.2319629230410877E-2</c:v>
                </c:pt>
                <c:pt idx="35">
                  <c:v>5.2449182409607879E-2</c:v>
                </c:pt>
                <c:pt idx="36">
                  <c:v>5.2577192538513624E-2</c:v>
                </c:pt>
                <c:pt idx="37">
                  <c:v>5.2702795286453948E-2</c:v>
                </c:pt>
                <c:pt idx="38">
                  <c:v>5.2825246724653566E-2</c:v>
                </c:pt>
                <c:pt idx="39">
                  <c:v>5.294394937915841E-2</c:v>
                </c:pt>
                <c:pt idx="40">
                  <c:v>5.3058467730815989E-2</c:v>
                </c:pt>
                <c:pt idx="41">
                  <c:v>5.3168534528793374E-2</c:v>
                </c:pt>
                <c:pt idx="42">
                  <c:v>5.3274048967332968E-2</c:v>
                </c:pt>
                <c:pt idx="43">
                  <c:v>5.3375067776127869E-2</c:v>
                </c:pt>
                <c:pt idx="44">
                  <c:v>5.3471790415172873E-2</c:v>
                </c:pt>
                <c:pt idx="45">
                  <c:v>5.3564539721122566E-2</c:v>
                </c:pt>
                <c:pt idx="46">
                  <c:v>5.3653739452194316E-2</c:v>
                </c:pt>
                <c:pt idx="47">
                  <c:v>5.3739890190469222E-2</c:v>
                </c:pt>
                <c:pt idx="48">
                  <c:v>5.3823544978980037E-2</c:v>
                </c:pt>
                <c:pt idx="49">
                  <c:v>5.3905285907909342E-2</c:v>
                </c:pt>
                <c:pt idx="50">
                  <c:v>5.398570264061385E-2</c:v>
                </c:pt>
                <c:pt idx="51">
                  <c:v>5.406537361115335E-2</c:v>
                </c:pt>
                <c:pt idx="52">
                  <c:v>5.4144850355765849E-2</c:v>
                </c:pt>
                <c:pt idx="53">
                  <c:v>5.4224645183795307E-2</c:v>
                </c:pt>
                <c:pt idx="54">
                  <c:v>5.4305222166819898E-2</c:v>
                </c:pt>
                <c:pt idx="55">
                  <c:v>5.4386991240378185E-2</c:v>
                </c:pt>
                <c:pt idx="56">
                  <c:v>5.4470305077129327E-2</c:v>
                </c:pt>
                <c:pt idx="57">
                  <c:v>5.455545830449085E-2</c:v>
                </c:pt>
                <c:pt idx="58">
                  <c:v>5.4642688600293123E-2</c:v>
                </c:pt>
                <c:pt idx="59">
                  <c:v>5.4732179200052411E-2</c:v>
                </c:pt>
                <c:pt idx="60">
                  <c:v>5.4824062380443475E-2</c:v>
                </c:pt>
                <c:pt idx="61">
                  <c:v>5.4918423536094621E-2</c:v>
                </c:pt>
                <c:pt idx="62">
                  <c:v>5.5015305531912494E-2</c:v>
                </c:pt>
                <c:pt idx="63">
                  <c:v>5.5114713082840223E-2</c:v>
                </c:pt>
                <c:pt idx="64">
                  <c:v>5.5216616980891899E-2</c:v>
                </c:pt>
                <c:pt idx="65">
                  <c:v>5.5320958050879304E-2</c:v>
                </c:pt>
                <c:pt idx="66">
                  <c:v>5.5427650768570667E-2</c:v>
                </c:pt>
                <c:pt idx="67">
                  <c:v>5.5536586516747005E-2</c:v>
                </c:pt>
                <c:pt idx="68">
                  <c:v>5.5647636485639057E-2</c:v>
                </c:pt>
                <c:pt idx="69">
                  <c:v>5.5760654245326433E-2</c:v>
                </c:pt>
                <c:pt idx="70">
                  <c:v>5.5875478030224079E-2</c:v>
                </c:pt>
                <c:pt idx="71">
                  <c:v>5.5991932781413838E-2</c:v>
                </c:pt>
                <c:pt idx="72">
                  <c:v>5.6109831992999001E-2</c:v>
                </c:pt>
                <c:pt idx="73">
                  <c:v>5.6228979405451678E-2</c:v>
                </c:pt>
                <c:pt idx="74">
                  <c:v>5.6349170583456856E-2</c:v>
                </c:pt>
                <c:pt idx="75">
                  <c:v>5.6470194409138967E-2</c:v>
                </c:pt>
                <c:pt idx="76">
                  <c:v>5.6591834514621811E-2</c:v>
                </c:pt>
                <c:pt idx="77">
                  <c:v>5.6713870671204251E-2</c:v>
                </c:pt>
                <c:pt idx="78">
                  <c:v>5.6836080146402228E-2</c:v>
                </c:pt>
                <c:pt idx="79">
                  <c:v>5.6958239034912178E-2</c:v>
                </c:pt>
                <c:pt idx="80">
                  <c:v>5.708012356526658E-2</c:v>
                </c:pt>
                <c:pt idx="81">
                  <c:v>6.0383242710347687E-2</c:v>
                </c:pt>
              </c:numCache>
            </c:numRef>
          </c:val>
          <c:smooth val="0"/>
          <c:extLst>
            <c:ext xmlns:c16="http://schemas.microsoft.com/office/drawing/2014/chart" uri="{C3380CC4-5D6E-409C-BE32-E72D297353CC}">
              <c16:uniqueId val="{00000006-4366-4703-A0B7-F31479A9A56F}"/>
            </c:ext>
          </c:extLst>
        </c:ser>
        <c:ser>
          <c:idx val="7"/>
          <c:order val="7"/>
          <c:tx>
            <c:v>other metals 242</c:v>
          </c:tx>
          <c:spPr>
            <a:ln w="28575" cap="rnd">
              <a:solidFill>
                <a:schemeClr val="accent2">
                  <a:lumMod val="60000"/>
                </a:schemeClr>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'fuel-whr'!$E$18:$CH$18</c:f>
              <c:numCache>
                <c:formatCode>0.00%</c:formatCode>
                <c:ptCount val="82"/>
                <c:pt idx="0">
                  <c:v>1.3460735321344997E-5</c:v>
                </c:pt>
                <c:pt idx="1">
                  <c:v>8.4855828640774731E-5</c:v>
                </c:pt>
                <c:pt idx="2">
                  <c:v>4.0682523051821279E-4</c:v>
                </c:pt>
                <c:pt idx="3">
                  <c:v>1.4806373336100518E-3</c:v>
                </c:pt>
                <c:pt idx="4">
                  <c:v>4.1187038356185549E-3</c:v>
                </c:pt>
                <c:pt idx="5">
                  <c:v>8.8921557875992416E-3</c:v>
                </c:pt>
                <c:pt idx="6">
                  <c:v>1.5276529332307498E-2</c:v>
                </c:pt>
                <c:pt idx="7">
                  <c:v>2.1641248182050966E-2</c:v>
                </c:pt>
                <c:pt idx="8">
                  <c:v>2.6445091431000954E-2</c:v>
                </c:pt>
                <c:pt idx="9">
                  <c:v>2.9262257004371708E-2</c:v>
                </c:pt>
                <c:pt idx="10">
                  <c:v>3.059432401874583E-2</c:v>
                </c:pt>
                <c:pt idx="11">
                  <c:v>3.1122948517228043E-2</c:v>
                </c:pt>
                <c:pt idx="12">
                  <c:v>3.1303485064148852E-2</c:v>
                </c:pt>
                <c:pt idx="13">
                  <c:v>3.135641769344872E-2</c:v>
                </c:pt>
                <c:pt idx="14">
                  <c:v>3.1369458999444232E-2</c:v>
                </c:pt>
                <c:pt idx="15">
                  <c:v>3.1372098031632087E-2</c:v>
                </c:pt>
                <c:pt idx="16">
                  <c:v>3.1372530017802311E-2</c:v>
                </c:pt>
                <c:pt idx="17">
                  <c:v>3.1372586769960374E-2</c:v>
                </c:pt>
                <c:pt idx="18">
                  <c:v>3.1372592733324156E-2</c:v>
                </c:pt>
                <c:pt idx="19">
                  <c:v>3.1372593233824589E-2</c:v>
                </c:pt>
                <c:pt idx="20">
                  <c:v>3.1372593267358445E-2</c:v>
                </c:pt>
                <c:pt idx="21">
                  <c:v>3.137259326915158E-2</c:v>
                </c:pt>
                <c:pt idx="22">
                  <c:v>3.1372593269228088E-2</c:v>
                </c:pt>
                <c:pt idx="23">
                  <c:v>3.1372593269230691E-2</c:v>
                </c:pt>
                <c:pt idx="24">
                  <c:v>3.137259326923076E-2</c:v>
                </c:pt>
                <c:pt idx="25">
                  <c:v>3.137259326923076E-2</c:v>
                </c:pt>
                <c:pt idx="26">
                  <c:v>3.137259326923076E-2</c:v>
                </c:pt>
                <c:pt idx="27">
                  <c:v>3.137259326923076E-2</c:v>
                </c:pt>
                <c:pt idx="28">
                  <c:v>3.137259326923076E-2</c:v>
                </c:pt>
                <c:pt idx="29">
                  <c:v>3.137259326923076E-2</c:v>
                </c:pt>
                <c:pt idx="30">
                  <c:v>3.137259326923076E-2</c:v>
                </c:pt>
                <c:pt idx="31">
                  <c:v>3.137259326923076E-2</c:v>
                </c:pt>
                <c:pt idx="32">
                  <c:v>3.137259326923076E-2</c:v>
                </c:pt>
                <c:pt idx="33">
                  <c:v>3.137259326923076E-2</c:v>
                </c:pt>
                <c:pt idx="34">
                  <c:v>3.137259326923076E-2</c:v>
                </c:pt>
                <c:pt idx="35">
                  <c:v>3.137259326923076E-2</c:v>
                </c:pt>
                <c:pt idx="36">
                  <c:v>3.137259326923076E-2</c:v>
                </c:pt>
                <c:pt idx="37">
                  <c:v>3.137259326923076E-2</c:v>
                </c:pt>
                <c:pt idx="38">
                  <c:v>3.137259326923076E-2</c:v>
                </c:pt>
                <c:pt idx="39">
                  <c:v>3.137259326923076E-2</c:v>
                </c:pt>
                <c:pt idx="40">
                  <c:v>3.137259326923076E-2</c:v>
                </c:pt>
                <c:pt idx="41">
                  <c:v>3.137259326923076E-2</c:v>
                </c:pt>
                <c:pt idx="42">
                  <c:v>3.137259326923076E-2</c:v>
                </c:pt>
                <c:pt idx="43">
                  <c:v>3.137259326923076E-2</c:v>
                </c:pt>
                <c:pt idx="44">
                  <c:v>3.137259326923076E-2</c:v>
                </c:pt>
                <c:pt idx="45">
                  <c:v>3.137259326923076E-2</c:v>
                </c:pt>
                <c:pt idx="46">
                  <c:v>3.137259326923076E-2</c:v>
                </c:pt>
                <c:pt idx="47">
                  <c:v>3.137259326923076E-2</c:v>
                </c:pt>
                <c:pt idx="48">
                  <c:v>3.137259326923076E-2</c:v>
                </c:pt>
                <c:pt idx="49">
                  <c:v>3.137259326923076E-2</c:v>
                </c:pt>
                <c:pt idx="50">
                  <c:v>3.137259326923076E-2</c:v>
                </c:pt>
                <c:pt idx="51">
                  <c:v>3.137259326923076E-2</c:v>
                </c:pt>
                <c:pt idx="52">
                  <c:v>3.137259326923076E-2</c:v>
                </c:pt>
                <c:pt idx="53">
                  <c:v>3.137259326923076E-2</c:v>
                </c:pt>
                <c:pt idx="54">
                  <c:v>3.137259326923076E-2</c:v>
                </c:pt>
                <c:pt idx="55">
                  <c:v>3.137259326923076E-2</c:v>
                </c:pt>
                <c:pt idx="56">
                  <c:v>3.137259326923076E-2</c:v>
                </c:pt>
                <c:pt idx="57">
                  <c:v>3.137259326923076E-2</c:v>
                </c:pt>
                <c:pt idx="58">
                  <c:v>3.137259326923076E-2</c:v>
                </c:pt>
                <c:pt idx="59">
                  <c:v>3.137259326923076E-2</c:v>
                </c:pt>
                <c:pt idx="60">
                  <c:v>3.137259326923076E-2</c:v>
                </c:pt>
                <c:pt idx="61">
                  <c:v>3.137259326923076E-2</c:v>
                </c:pt>
                <c:pt idx="62">
                  <c:v>3.137259326923076E-2</c:v>
                </c:pt>
                <c:pt idx="63">
                  <c:v>3.137259326923076E-2</c:v>
                </c:pt>
                <c:pt idx="64">
                  <c:v>3.137259326923076E-2</c:v>
                </c:pt>
                <c:pt idx="65">
                  <c:v>3.137259326923076E-2</c:v>
                </c:pt>
                <c:pt idx="66">
                  <c:v>3.137259326923076E-2</c:v>
                </c:pt>
                <c:pt idx="67">
                  <c:v>3.137259326923076E-2</c:v>
                </c:pt>
                <c:pt idx="68">
                  <c:v>3.137259326923076E-2</c:v>
                </c:pt>
                <c:pt idx="69">
                  <c:v>3.137259326923076E-2</c:v>
                </c:pt>
                <c:pt idx="70">
                  <c:v>3.137259326923076E-2</c:v>
                </c:pt>
                <c:pt idx="71">
                  <c:v>3.137259326923076E-2</c:v>
                </c:pt>
                <c:pt idx="72">
                  <c:v>3.137259326923076E-2</c:v>
                </c:pt>
                <c:pt idx="73">
                  <c:v>3.137259326923076E-2</c:v>
                </c:pt>
                <c:pt idx="74">
                  <c:v>3.137259326923076E-2</c:v>
                </c:pt>
                <c:pt idx="75">
                  <c:v>3.137259326923076E-2</c:v>
                </c:pt>
                <c:pt idx="76">
                  <c:v>3.137259326923076E-2</c:v>
                </c:pt>
                <c:pt idx="77">
                  <c:v>3.137259326923076E-2</c:v>
                </c:pt>
                <c:pt idx="78">
                  <c:v>3.137259326923076E-2</c:v>
                </c:pt>
                <c:pt idx="79">
                  <c:v>3.137259326923076E-2</c:v>
                </c:pt>
                <c:pt idx="80">
                  <c:v>3.137259326923076E-2</c:v>
                </c:pt>
                <c:pt idx="81">
                  <c:v>3.137259326923076E-2</c:v>
                </c:pt>
              </c:numCache>
            </c:numRef>
          </c:val>
          <c:smooth val="0"/>
          <c:extLst>
            <c:ext xmlns:c16="http://schemas.microsoft.com/office/drawing/2014/chart" uri="{C3380CC4-5D6E-409C-BE32-E72D297353CC}">
              <c16:uniqueId val="{00000007-4366-4703-A0B7-F31479A9A56F}"/>
            </c:ext>
          </c:extLst>
        </c:ser>
        <c:dLbls>
          <c:showLegendKey val="0"/>
          <c:showVal val="0"/>
          <c:showCatName val="0"/>
          <c:showSerName val="0"/>
          <c:showPercent val="0"/>
          <c:showBubbleSize val="0"/>
        </c:dLbls>
        <c:smooth val="0"/>
        <c:axId val="1429713535"/>
        <c:axId val="1145075600"/>
      </c:lineChart>
      <c:catAx>
        <c:axId val="1429713535"/>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075600"/>
        <c:crosses val="autoZero"/>
        <c:auto val="1"/>
        <c:lblAlgn val="ctr"/>
        <c:lblOffset val="100"/>
        <c:noMultiLvlLbl val="0"/>
      </c:catAx>
      <c:valAx>
        <c:axId val="11450756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713535"/>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fuel-process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'fuel-process'!$E$11:$CH$11</c:f>
              <c:numCache>
                <c:formatCode>0.00%</c:formatCode>
                <c:ptCount val="82"/>
                <c:pt idx="0">
                  <c:v>1.3062607435909829E-7</c:v>
                </c:pt>
                <c:pt idx="1">
                  <c:v>2.9000981475871949E-7</c:v>
                </c:pt>
                <c:pt idx="2">
                  <c:v>6.1321402061532681E-7</c:v>
                </c:pt>
                <c:pt idx="3">
                  <c:v>1.2353582857718999E-6</c:v>
                </c:pt>
                <c:pt idx="4">
                  <c:v>2.372165020756032E-6</c:v>
                </c:pt>
                <c:pt idx="5">
                  <c:v>4.3439697945136024E-6</c:v>
                </c:pt>
                <c:pt idx="6">
                  <c:v>7.5905281074172603E-6</c:v>
                </c:pt>
                <c:pt idx="7">
                  <c:v>1.2664695302673214E-5</c:v>
                </c:pt>
                <c:pt idx="8">
                  <c:v>2.0192855243151004E-5</c:v>
                </c:pt>
                <c:pt idx="9">
                  <c:v>3.0795045705961035E-5</c:v>
                </c:pt>
                <c:pt idx="10">
                  <c:v>4.4968811170753445E-5</c:v>
                </c:pt>
                <c:pt idx="11">
                  <c:v>6.2955776915541825E-5</c:v>
                </c:pt>
                <c:pt idx="12">
                  <c:v>8.4623522160637746E-5</c:v>
                </c:pt>
                <c:pt idx="13">
                  <c:v>1.0940075362346556E-4</c:v>
                </c:pt>
                <c:pt idx="14">
                  <c:v>1.3629597654138113E-4</c:v>
                </c:pt>
                <c:pt idx="15">
                  <c:v>1.6400880631679246E-4</c:v>
                </c:pt>
                <c:pt idx="16">
                  <c:v>1.9111508950021654E-4</c:v>
                </c:pt>
                <c:pt idx="17">
                  <c:v>2.1628272571461E-4</c:v>
                </c:pt>
                <c:pt idx="18">
                  <c:v>2.3846459826949633E-4</c:v>
                </c:pt>
                <c:pt idx="19">
                  <c:v>2.570228576201834E-4</c:v>
                </c:pt>
                <c:pt idx="20">
                  <c:v>2.7176156639230901E-4</c:v>
                </c:pt>
                <c:pt idx="21">
                  <c:v>2.8287286145761118E-4</c:v>
                </c:pt>
                <c:pt idx="22">
                  <c:v>2.9082443030659365E-4</c:v>
                </c:pt>
                <c:pt idx="23">
                  <c:v>2.9622604615741266E-4</c:v>
                </c:pt>
                <c:pt idx="24">
                  <c:v>2.9970923561340406E-4</c:v>
                </c:pt>
                <c:pt idx="25">
                  <c:v>3.0184136131859956E-4</c:v>
                </c:pt>
                <c:pt idx="26">
                  <c:v>3.0308024511588923E-4</c:v>
                </c:pt>
                <c:pt idx="27">
                  <c:v>3.0376357454269047E-4</c:v>
                </c:pt>
                <c:pt idx="28">
                  <c:v>3.0412135050467235E-4</c:v>
                </c:pt>
                <c:pt idx="29">
                  <c:v>3.042991675350188E-4</c:v>
                </c:pt>
                <c:pt idx="30">
                  <c:v>3.0438305872602142E-4</c:v>
                </c:pt>
                <c:pt idx="31">
                  <c:v>3.0442062860601144E-4</c:v>
                </c:pt>
                <c:pt idx="32">
                  <c:v>3.0443660001757463E-4</c:v>
                </c:pt>
                <c:pt idx="33">
                  <c:v>3.0444304506952228E-4</c:v>
                </c:pt>
                <c:pt idx="34">
                  <c:v>3.0444551388556667E-4</c:v>
                </c:pt>
                <c:pt idx="35">
                  <c:v>3.0444641158255091E-4</c:v>
                </c:pt>
                <c:pt idx="36">
                  <c:v>3.0444672143079872E-4</c:v>
                </c:pt>
                <c:pt idx="37">
                  <c:v>3.0444682294950216E-4</c:v>
                </c:pt>
                <c:pt idx="38">
                  <c:v>3.0444685452282543E-4</c:v>
                </c:pt>
                <c:pt idx="39">
                  <c:v>3.044468638440121E-4</c:v>
                </c:pt>
                <c:pt idx="40">
                  <c:v>3.0444686645616278E-4</c:v>
                </c:pt>
                <c:pt idx="41">
                  <c:v>3.0444686715102833E-4</c:v>
                </c:pt>
                <c:pt idx="42">
                  <c:v>3.0444686732648834E-4</c:v>
                </c:pt>
                <c:pt idx="43">
                  <c:v>3.044468673685446E-4</c:v>
                </c:pt>
                <c:pt idx="44">
                  <c:v>3.0444686737811334E-4</c:v>
                </c:pt>
                <c:pt idx="45">
                  <c:v>3.0444686738017993E-4</c:v>
                </c:pt>
                <c:pt idx="46">
                  <c:v>3.0444686738060359E-4</c:v>
                </c:pt>
                <c:pt idx="47">
                  <c:v>3.0444686738068604E-4</c:v>
                </c:pt>
                <c:pt idx="48">
                  <c:v>3.0444686738070122E-4</c:v>
                </c:pt>
                <c:pt idx="49">
                  <c:v>3.0444686738070393E-4</c:v>
                </c:pt>
                <c:pt idx="50">
                  <c:v>3.0444686738070436E-4</c:v>
                </c:pt>
                <c:pt idx="51">
                  <c:v>3.0444686738070447E-4</c:v>
                </c:pt>
                <c:pt idx="52">
                  <c:v>3.0444686738070447E-4</c:v>
                </c:pt>
                <c:pt idx="53">
                  <c:v>3.0444686738070447E-4</c:v>
                </c:pt>
                <c:pt idx="54">
                  <c:v>3.0444686738070447E-4</c:v>
                </c:pt>
                <c:pt idx="55">
                  <c:v>3.0444686738070447E-4</c:v>
                </c:pt>
                <c:pt idx="56">
                  <c:v>3.0444686738070447E-4</c:v>
                </c:pt>
                <c:pt idx="57">
                  <c:v>3.0444686738070447E-4</c:v>
                </c:pt>
                <c:pt idx="58">
                  <c:v>3.0444686738070447E-4</c:v>
                </c:pt>
                <c:pt idx="59">
                  <c:v>3.0444686738070447E-4</c:v>
                </c:pt>
                <c:pt idx="60">
                  <c:v>3.0444686738070447E-4</c:v>
                </c:pt>
                <c:pt idx="61">
                  <c:v>3.0444686738070447E-4</c:v>
                </c:pt>
                <c:pt idx="62">
                  <c:v>3.0444686738070447E-4</c:v>
                </c:pt>
                <c:pt idx="63">
                  <c:v>3.0444686738070447E-4</c:v>
                </c:pt>
                <c:pt idx="64">
                  <c:v>3.0444686738070447E-4</c:v>
                </c:pt>
                <c:pt idx="65">
                  <c:v>3.0444686738070447E-4</c:v>
                </c:pt>
                <c:pt idx="66">
                  <c:v>3.0444686738070447E-4</c:v>
                </c:pt>
                <c:pt idx="67">
                  <c:v>3.0444686738070447E-4</c:v>
                </c:pt>
                <c:pt idx="68">
                  <c:v>3.0444686738070447E-4</c:v>
                </c:pt>
                <c:pt idx="69">
                  <c:v>3.0444686738070447E-4</c:v>
                </c:pt>
                <c:pt idx="70">
                  <c:v>3.0444686738070447E-4</c:v>
                </c:pt>
                <c:pt idx="71">
                  <c:v>3.0444686738070447E-4</c:v>
                </c:pt>
                <c:pt idx="72">
                  <c:v>3.0444686738070447E-4</c:v>
                </c:pt>
                <c:pt idx="73">
                  <c:v>3.0444686738070447E-4</c:v>
                </c:pt>
                <c:pt idx="74">
                  <c:v>3.0444686738070447E-4</c:v>
                </c:pt>
                <c:pt idx="75">
                  <c:v>3.0444686738070447E-4</c:v>
                </c:pt>
                <c:pt idx="76">
                  <c:v>3.0444686738070447E-4</c:v>
                </c:pt>
                <c:pt idx="77">
                  <c:v>3.0444686738070447E-4</c:v>
                </c:pt>
                <c:pt idx="78">
                  <c:v>3.0444686738070447E-4</c:v>
                </c:pt>
                <c:pt idx="79">
                  <c:v>3.0444686738070447E-4</c:v>
                </c:pt>
                <c:pt idx="80">
                  <c:v>3.0444686738070447E-4</c:v>
                </c:pt>
                <c:pt idx="81">
                  <c:v>3.0444686738070447E-4</c:v>
                </c:pt>
              </c:numCache>
            </c:numRef>
          </c:val>
          <c:smooth val="0"/>
          <c:extLst>
            <c:ext xmlns:c16="http://schemas.microsoft.com/office/drawing/2014/chart" uri="{C3380CC4-5D6E-409C-BE32-E72D297353CC}">
              <c16:uniqueId val="{00000000-1C83-4686-BFBD-06FC7897C54B}"/>
            </c:ext>
          </c:extLst>
        </c:ser>
        <c:ser>
          <c:idx val="1"/>
          <c:order val="1"/>
          <c:tx>
            <c:v>refined petroleum and coke 19</c:v>
          </c:tx>
          <c:spPr>
            <a:ln w="28575" cap="rnd">
              <a:solidFill>
                <a:schemeClr val="accent2"/>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1C83-4686-BFBD-06FC7897C54B}"/>
            </c:ext>
          </c:extLst>
        </c:ser>
        <c:ser>
          <c:idx val="2"/>
          <c:order val="2"/>
          <c:tx>
            <c:v>chemicals 20</c:v>
          </c:tx>
          <c:spPr>
            <a:ln w="28575" cap="rnd">
              <a:solidFill>
                <a:schemeClr val="accent3"/>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'fuel-process'!$E$13:$CH$13</c:f>
              <c:numCache>
                <c:formatCode>0.00%</c:formatCode>
                <c:ptCount val="82"/>
                <c:pt idx="0">
                  <c:v>1.2978557062169878E-5</c:v>
                </c:pt>
                <c:pt idx="1">
                  <c:v>1.1093123944191331E-2</c:v>
                </c:pt>
                <c:pt idx="2">
                  <c:v>1.2441269847981664E-2</c:v>
                </c:pt>
                <c:pt idx="3">
                  <c:v>1.3505562629695517E-2</c:v>
                </c:pt>
                <c:pt idx="4">
                  <c:v>1.5050371989295918E-2</c:v>
                </c:pt>
                <c:pt idx="5">
                  <c:v>1.6489760473649532E-2</c:v>
                </c:pt>
                <c:pt idx="6">
                  <c:v>1.7643810415409886E-2</c:v>
                </c:pt>
                <c:pt idx="7">
                  <c:v>1.8805534893313915E-2</c:v>
                </c:pt>
                <c:pt idx="8">
                  <c:v>2.008367547307148E-2</c:v>
                </c:pt>
                <c:pt idx="9">
                  <c:v>2.1432420987027103E-2</c:v>
                </c:pt>
                <c:pt idx="10">
                  <c:v>2.2797886626349951E-2</c:v>
                </c:pt>
                <c:pt idx="11">
                  <c:v>2.4126352838181531E-2</c:v>
                </c:pt>
                <c:pt idx="12">
                  <c:v>2.5357681522180441E-2</c:v>
                </c:pt>
                <c:pt idx="13">
                  <c:v>2.6439401420992346E-2</c:v>
                </c:pt>
                <c:pt idx="14">
                  <c:v>2.7342345854814681E-2</c:v>
                </c:pt>
                <c:pt idx="15">
                  <c:v>2.8064768421741122E-2</c:v>
                </c:pt>
                <c:pt idx="16">
                  <c:v>2.8625813688040982E-2</c:v>
                </c:pt>
                <c:pt idx="17">
                  <c:v>2.9054513434796585E-2</c:v>
                </c:pt>
                <c:pt idx="18">
                  <c:v>2.9380133904634523E-2</c:v>
                </c:pt>
                <c:pt idx="19">
                  <c:v>2.9626872737372554E-2</c:v>
                </c:pt>
                <c:pt idx="20">
                  <c:v>2.9812759718708098E-2</c:v>
                </c:pt>
                <c:pt idx="21">
                  <c:v>2.995091579458535E-2</c:v>
                </c:pt>
                <c:pt idx="22">
                  <c:v>3.0051334141935573E-2</c:v>
                </c:pt>
                <c:pt idx="23">
                  <c:v>3.0122186518873103E-2</c:v>
                </c:pt>
                <c:pt idx="24">
                  <c:v>3.0170454159031582E-2</c:v>
                </c:pt>
                <c:pt idx="25">
                  <c:v>3.0202090755112907E-2</c:v>
                </c:pt>
                <c:pt idx="26">
                  <c:v>3.0221998648196021E-2</c:v>
                </c:pt>
                <c:pt idx="27">
                  <c:v>3.0234010881916931E-2</c:v>
                </c:pt>
                <c:pt idx="28">
                  <c:v>3.0240956025433675E-2</c:v>
                </c:pt>
                <c:pt idx="29">
                  <c:v>3.024480216185443E-2</c:v>
                </c:pt>
                <c:pt idx="30">
                  <c:v>3.0246841777688705E-2</c:v>
                </c:pt>
                <c:pt idx="31">
                  <c:v>3.0247877342299292E-2</c:v>
                </c:pt>
                <c:pt idx="32">
                  <c:v>3.0248380665984349E-2</c:v>
                </c:pt>
                <c:pt idx="33">
                  <c:v>3.0248614817585798E-2</c:v>
                </c:pt>
                <c:pt idx="34">
                  <c:v>3.0248719064500145E-2</c:v>
                </c:pt>
                <c:pt idx="35">
                  <c:v>3.0248763474436138E-2</c:v>
                </c:pt>
                <c:pt idx="36">
                  <c:v>3.0248781574542648E-2</c:v>
                </c:pt>
                <c:pt idx="37">
                  <c:v>3.0248788631204879E-2</c:v>
                </c:pt>
                <c:pt idx="38">
                  <c:v>3.0248791262498752E-2</c:v>
                </c:pt>
                <c:pt idx="39">
                  <c:v>3.0248792200770314E-2</c:v>
                </c:pt>
                <c:pt idx="40">
                  <c:v>3.024879252067314E-2</c:v>
                </c:pt>
                <c:pt idx="41">
                  <c:v>3.024879262494895E-2</c:v>
                </c:pt>
                <c:pt idx="42">
                  <c:v>3.0248792657440897E-2</c:v>
                </c:pt>
                <c:pt idx="43">
                  <c:v>3.0248792667118114E-2</c:v>
                </c:pt>
                <c:pt idx="44">
                  <c:v>3.0248792669872779E-2</c:v>
                </c:pt>
                <c:pt idx="45">
                  <c:v>3.0248792670622145E-2</c:v>
                </c:pt>
                <c:pt idx="46">
                  <c:v>3.0248792670816954E-2</c:v>
                </c:pt>
                <c:pt idx="47">
                  <c:v>3.0248792670865346E-2</c:v>
                </c:pt>
                <c:pt idx="48">
                  <c:v>3.024879267087683E-2</c:v>
                </c:pt>
                <c:pt idx="49">
                  <c:v>3.0248792670879432E-2</c:v>
                </c:pt>
                <c:pt idx="50">
                  <c:v>3.0248792670880001E-2</c:v>
                </c:pt>
                <c:pt idx="51">
                  <c:v>3.0248792670880112E-2</c:v>
                </c:pt>
                <c:pt idx="52">
                  <c:v>3.024879267088014E-2</c:v>
                </c:pt>
                <c:pt idx="53">
                  <c:v>3.024879267088014E-2</c:v>
                </c:pt>
                <c:pt idx="54">
                  <c:v>3.024879267088014E-2</c:v>
                </c:pt>
                <c:pt idx="55">
                  <c:v>3.0248792670880147E-2</c:v>
                </c:pt>
                <c:pt idx="56">
                  <c:v>3.0248792670880147E-2</c:v>
                </c:pt>
                <c:pt idx="57">
                  <c:v>3.0248792670880147E-2</c:v>
                </c:pt>
                <c:pt idx="58">
                  <c:v>3.0248792670880147E-2</c:v>
                </c:pt>
                <c:pt idx="59">
                  <c:v>3.0248792670880147E-2</c:v>
                </c:pt>
                <c:pt idx="60">
                  <c:v>3.0248792670880147E-2</c:v>
                </c:pt>
                <c:pt idx="61">
                  <c:v>3.0248792670880147E-2</c:v>
                </c:pt>
                <c:pt idx="62">
                  <c:v>3.0248792670880147E-2</c:v>
                </c:pt>
                <c:pt idx="63">
                  <c:v>3.0248792670880147E-2</c:v>
                </c:pt>
                <c:pt idx="64">
                  <c:v>3.0248792670880147E-2</c:v>
                </c:pt>
                <c:pt idx="65">
                  <c:v>3.0248792670880147E-2</c:v>
                </c:pt>
                <c:pt idx="66">
                  <c:v>3.0248792670880147E-2</c:v>
                </c:pt>
                <c:pt idx="67">
                  <c:v>3.0248792670880147E-2</c:v>
                </c:pt>
                <c:pt idx="68">
                  <c:v>3.0248792670880147E-2</c:v>
                </c:pt>
                <c:pt idx="69">
                  <c:v>3.0248792670880147E-2</c:v>
                </c:pt>
                <c:pt idx="70">
                  <c:v>3.0248792670880147E-2</c:v>
                </c:pt>
                <c:pt idx="71">
                  <c:v>3.0248792670880147E-2</c:v>
                </c:pt>
                <c:pt idx="72">
                  <c:v>3.0248792670880147E-2</c:v>
                </c:pt>
                <c:pt idx="73">
                  <c:v>3.0248792670880147E-2</c:v>
                </c:pt>
                <c:pt idx="74">
                  <c:v>3.0248792670880147E-2</c:v>
                </c:pt>
                <c:pt idx="75">
                  <c:v>3.0248792670880147E-2</c:v>
                </c:pt>
                <c:pt idx="76">
                  <c:v>3.0248792670880147E-2</c:v>
                </c:pt>
                <c:pt idx="77">
                  <c:v>3.0248792670880147E-2</c:v>
                </c:pt>
                <c:pt idx="78">
                  <c:v>3.0248792670880147E-2</c:v>
                </c:pt>
                <c:pt idx="79">
                  <c:v>3.0248792670880147E-2</c:v>
                </c:pt>
                <c:pt idx="80">
                  <c:v>3.0248792670880147E-2</c:v>
                </c:pt>
                <c:pt idx="81">
                  <c:v>3.0248792670880147E-2</c:v>
                </c:pt>
              </c:numCache>
            </c:numRef>
          </c:val>
          <c:smooth val="0"/>
          <c:extLst>
            <c:ext xmlns:c16="http://schemas.microsoft.com/office/drawing/2014/chart" uri="{C3380CC4-5D6E-409C-BE32-E72D297353CC}">
              <c16:uniqueId val="{00000002-1C83-4686-BFBD-06FC7897C54B}"/>
            </c:ext>
          </c:extLst>
        </c:ser>
        <c:ser>
          <c:idx val="3"/>
          <c:order val="3"/>
          <c:tx>
            <c:v>rubber and plastic products 22</c:v>
          </c:tx>
          <c:spPr>
            <a:ln w="28575" cap="rnd">
              <a:solidFill>
                <a:schemeClr val="accent4"/>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1C83-4686-BFBD-06FC7897C54B}"/>
            </c:ext>
          </c:extLst>
        </c:ser>
        <c:ser>
          <c:idx val="4"/>
          <c:order val="4"/>
          <c:tx>
            <c:v>glass and glass products 231</c:v>
          </c:tx>
          <c:spPr>
            <a:ln w="28575" cap="rnd">
              <a:solidFill>
                <a:schemeClr val="accent5"/>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'fuel-process'!$E$15:$CH$15</c:f>
              <c:numCache>
                <c:formatCode>0.00%</c:formatCode>
                <c:ptCount val="82"/>
                <c:pt idx="0">
                  <c:v>4.2385698673011849E-5</c:v>
                </c:pt>
                <c:pt idx="1">
                  <c:v>1.7025838161604227E-4</c:v>
                </c:pt>
                <c:pt idx="2">
                  <c:v>6.8014925299895025E-4</c:v>
                </c:pt>
                <c:pt idx="3">
                  <c:v>2.3075386564491039E-3</c:v>
                </c:pt>
                <c:pt idx="4">
                  <c:v>6.2132553314445567E-3</c:v>
                </c:pt>
                <c:pt idx="5">
                  <c:v>1.3129776500770506E-2</c:v>
                </c:pt>
                <c:pt idx="6">
                  <c:v>2.2189509706022549E-2</c:v>
                </c:pt>
                <c:pt idx="7">
                  <c:v>3.119620810057672E-2</c:v>
                </c:pt>
                <c:pt idx="8">
                  <c:v>3.8516498295236339E-2</c:v>
                </c:pt>
                <c:pt idx="9">
                  <c:v>4.422380010989814E-2</c:v>
                </c:pt>
                <c:pt idx="10">
                  <c:v>4.9324689908516496E-2</c:v>
                </c:pt>
                <c:pt idx="11">
                  <c:v>5.4567614114037211E-2</c:v>
                </c:pt>
                <c:pt idx="12">
                  <c:v>6.0099943000727053E-2</c:v>
                </c:pt>
                <c:pt idx="13">
                  <c:v>6.5712703118104732E-2</c:v>
                </c:pt>
                <c:pt idx="14">
                  <c:v>7.1113365621504082E-2</c:v>
                </c:pt>
                <c:pt idx="15">
                  <c:v>7.6066449513769313E-2</c:v>
                </c:pt>
                <c:pt idx="16">
                  <c:v>8.0439515487597021E-2</c:v>
                </c:pt>
                <c:pt idx="17">
                  <c:v>8.4196673530935934E-2</c:v>
                </c:pt>
                <c:pt idx="18">
                  <c:v>8.7366502823339798E-2</c:v>
                </c:pt>
                <c:pt idx="19">
                  <c:v>9.0006225458341846E-2</c:v>
                </c:pt>
                <c:pt idx="20">
                  <c:v>9.2176643629140909E-2</c:v>
                </c:pt>
                <c:pt idx="21">
                  <c:v>9.3931878757113757E-2</c:v>
                </c:pt>
                <c:pt idx="22">
                  <c:v>9.5319829387208552E-2</c:v>
                </c:pt>
                <c:pt idx="23">
                  <c:v>9.6386551008748461E-2</c:v>
                </c:pt>
                <c:pt idx="24">
                  <c:v>9.7179452642641578E-2</c:v>
                </c:pt>
                <c:pt idx="25">
                  <c:v>9.7747444847757728E-2</c:v>
                </c:pt>
                <c:pt idx="26">
                  <c:v>9.8138671222139082E-2</c:v>
                </c:pt>
                <c:pt idx="27">
                  <c:v>9.8397424200922262E-2</c:v>
                </c:pt>
                <c:pt idx="28">
                  <c:v>9.8561628582879923E-2</c:v>
                </c:pt>
                <c:pt idx="29">
                  <c:v>9.8661571818098426E-2</c:v>
                </c:pt>
                <c:pt idx="30">
                  <c:v>9.8719903621339214E-2</c:v>
                </c:pt>
                <c:pt idx="31">
                  <c:v>9.8752547378084074E-2</c:v>
                </c:pt>
                <c:pt idx="32">
                  <c:v>9.8770062747224566E-2</c:v>
                </c:pt>
                <c:pt idx="33">
                  <c:v>9.877907337337842E-2</c:v>
                </c:pt>
                <c:pt idx="34">
                  <c:v>9.8783517678138449E-2</c:v>
                </c:pt>
                <c:pt idx="35">
                  <c:v>9.8785619347852252E-2</c:v>
                </c:pt>
                <c:pt idx="36">
                  <c:v>9.8786572223487537E-2</c:v>
                </c:pt>
                <c:pt idx="37">
                  <c:v>9.8786986431728521E-2</c:v>
                </c:pt>
                <c:pt idx="38">
                  <c:v>9.8787159059925717E-2</c:v>
                </c:pt>
                <c:pt idx="39">
                  <c:v>9.8787228038621583E-2</c:v>
                </c:pt>
                <c:pt idx="40">
                  <c:v>9.878725446442671E-2</c:v>
                </c:pt>
                <c:pt idx="41">
                  <c:v>9.8787264170671421E-2</c:v>
                </c:pt>
                <c:pt idx="42">
                  <c:v>9.8787267588763453E-2</c:v>
                </c:pt>
                <c:pt idx="43">
                  <c:v>9.8787268742815806E-2</c:v>
                </c:pt>
                <c:pt idx="44">
                  <c:v>9.8787269116389465E-2</c:v>
                </c:pt>
                <c:pt idx="45">
                  <c:v>9.8787269232330097E-2</c:v>
                </c:pt>
                <c:pt idx="46">
                  <c:v>9.8787269266828862E-2</c:v>
                </c:pt>
                <c:pt idx="47">
                  <c:v>9.8787269276670767E-2</c:v>
                </c:pt>
                <c:pt idx="48">
                  <c:v>9.8787269279362697E-2</c:v>
                </c:pt>
                <c:pt idx="49">
                  <c:v>9.8787269280068618E-2</c:v>
                </c:pt>
                <c:pt idx="50">
                  <c:v>9.8787269280246101E-2</c:v>
                </c:pt>
                <c:pt idx="51">
                  <c:v>9.8787269280288886E-2</c:v>
                </c:pt>
                <c:pt idx="52">
                  <c:v>9.8787269280298767E-2</c:v>
                </c:pt>
                <c:pt idx="53">
                  <c:v>9.878726928030096E-2</c:v>
                </c:pt>
                <c:pt idx="54">
                  <c:v>9.8787269280301418E-2</c:v>
                </c:pt>
                <c:pt idx="55">
                  <c:v>9.8787269280301515E-2</c:v>
                </c:pt>
                <c:pt idx="56">
                  <c:v>9.8787269280301543E-2</c:v>
                </c:pt>
                <c:pt idx="57">
                  <c:v>9.8787269280301543E-2</c:v>
                </c:pt>
                <c:pt idx="58">
                  <c:v>9.8787269280301543E-2</c:v>
                </c:pt>
                <c:pt idx="59">
                  <c:v>9.8787269280301543E-2</c:v>
                </c:pt>
                <c:pt idx="60">
                  <c:v>9.8787269280301543E-2</c:v>
                </c:pt>
                <c:pt idx="61">
                  <c:v>9.8787269280301543E-2</c:v>
                </c:pt>
                <c:pt idx="62">
                  <c:v>9.8787269280301543E-2</c:v>
                </c:pt>
                <c:pt idx="63">
                  <c:v>9.8787269280301543E-2</c:v>
                </c:pt>
                <c:pt idx="64">
                  <c:v>9.8787269280301543E-2</c:v>
                </c:pt>
                <c:pt idx="65">
                  <c:v>9.8787269280301543E-2</c:v>
                </c:pt>
                <c:pt idx="66">
                  <c:v>9.8787269280301543E-2</c:v>
                </c:pt>
                <c:pt idx="67">
                  <c:v>9.8787269280301543E-2</c:v>
                </c:pt>
                <c:pt idx="68">
                  <c:v>9.8787269280301543E-2</c:v>
                </c:pt>
                <c:pt idx="69">
                  <c:v>9.8787269280301543E-2</c:v>
                </c:pt>
                <c:pt idx="70">
                  <c:v>9.8787269280301543E-2</c:v>
                </c:pt>
                <c:pt idx="71">
                  <c:v>9.8787269280301543E-2</c:v>
                </c:pt>
                <c:pt idx="72">
                  <c:v>9.8787269280301543E-2</c:v>
                </c:pt>
                <c:pt idx="73">
                  <c:v>9.8787269280301543E-2</c:v>
                </c:pt>
                <c:pt idx="74">
                  <c:v>9.8787269280301543E-2</c:v>
                </c:pt>
                <c:pt idx="75">
                  <c:v>9.8787269280301543E-2</c:v>
                </c:pt>
                <c:pt idx="76">
                  <c:v>9.8787269280301543E-2</c:v>
                </c:pt>
                <c:pt idx="77">
                  <c:v>9.8787269280301543E-2</c:v>
                </c:pt>
                <c:pt idx="78">
                  <c:v>9.8787269280301543E-2</c:v>
                </c:pt>
                <c:pt idx="79">
                  <c:v>9.8787269280301543E-2</c:v>
                </c:pt>
                <c:pt idx="80">
                  <c:v>9.8787269280301543E-2</c:v>
                </c:pt>
                <c:pt idx="81">
                  <c:v>9.8787269280301543E-2</c:v>
                </c:pt>
              </c:numCache>
            </c:numRef>
          </c:val>
          <c:smooth val="0"/>
          <c:extLst>
            <c:ext xmlns:c16="http://schemas.microsoft.com/office/drawing/2014/chart" uri="{C3380CC4-5D6E-409C-BE32-E72D297353CC}">
              <c16:uniqueId val="{00000004-1C83-4686-BFBD-06FC7897C54B}"/>
            </c:ext>
          </c:extLst>
        </c:ser>
        <c:ser>
          <c:idx val="5"/>
          <c:order val="5"/>
          <c:tx>
            <c:v>cement and other nonmetallic m</c:v>
          </c:tx>
          <c:spPr>
            <a:ln w="28575" cap="rnd">
              <a:solidFill>
                <a:schemeClr val="accent6"/>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'fuel-process'!$E$16:$CH$16</c:f>
              <c:numCache>
                <c:formatCode>0.00%</c:formatCode>
                <c:ptCount val="82"/>
                <c:pt idx="0">
                  <c:v>5.5877389122013563E-6</c:v>
                </c:pt>
                <c:pt idx="1">
                  <c:v>5.9773036846734809E-3</c:v>
                </c:pt>
                <c:pt idx="2">
                  <c:v>9.4255226521618891E-3</c:v>
                </c:pt>
                <c:pt idx="3">
                  <c:v>9.5016610975967621E-3</c:v>
                </c:pt>
                <c:pt idx="4">
                  <c:v>9.5052282678831194E-3</c:v>
                </c:pt>
                <c:pt idx="5">
                  <c:v>9.510830485695225E-3</c:v>
                </c:pt>
                <c:pt idx="6">
                  <c:v>9.5194176989420731E-3</c:v>
                </c:pt>
                <c:pt idx="7">
                  <c:v>9.5321976945604726E-3</c:v>
                </c:pt>
                <c:pt idx="8">
                  <c:v>9.5506319000171289E-3</c:v>
                </c:pt>
                <c:pt idx="9">
                  <c:v>9.5763717435025895E-3</c:v>
                </c:pt>
                <c:pt idx="10">
                  <c:v>9.6111355109601299E-3</c:v>
                </c:pt>
                <c:pt idx="11">
                  <c:v>9.6565271655287867E-3</c:v>
                </c:pt>
                <c:pt idx="12">
                  <c:v>9.7138138457892216E-3</c:v>
                </c:pt>
                <c:pt idx="13">
                  <c:v>9.7836947346801352E-3</c:v>
                </c:pt>
                <c:pt idx="14">
                  <c:v>9.8661056682362129E-3</c:v>
                </c:pt>
                <c:pt idx="15">
                  <c:v>9.9601061692567473E-3</c:v>
                </c:pt>
                <c:pt idx="16">
                  <c:v>1.0063885457931E-2</c:v>
                </c:pt>
                <c:pt idx="17">
                  <c:v>1.0174902008251547E-2</c:v>
                </c:pt>
                <c:pt idx="18">
                  <c:v>1.029014220489918E-2</c:v>
                </c:pt>
                <c:pt idx="19">
                  <c:v>1.0406455518227865E-2</c:v>
                </c:pt>
                <c:pt idx="20">
                  <c:v>1.052090479012311E-2</c:v>
                </c:pt>
                <c:pt idx="21">
                  <c:v>1.0631066633409928E-2</c:v>
                </c:pt>
                <c:pt idx="22">
                  <c:v>1.073522976000422E-2</c:v>
                </c:pt>
                <c:pt idx="23">
                  <c:v>1.0832464225558971E-2</c:v>
                </c:pt>
                <c:pt idx="24">
                  <c:v>1.0922564394375662E-2</c:v>
                </c:pt>
                <c:pt idx="25">
                  <c:v>1.1005894342936078E-2</c:v>
                </c:pt>
                <c:pt idx="26">
                  <c:v>1.1083179990232613E-2</c:v>
                </c:pt>
                <c:pt idx="27">
                  <c:v>1.1155294974630331E-2</c:v>
                </c:pt>
                <c:pt idx="28">
                  <c:v>1.1223078832235778E-2</c:v>
                </c:pt>
                <c:pt idx="29">
                  <c:v>1.1287210861345109E-2</c:v>
                </c:pt>
                <c:pt idx="30">
                  <c:v>1.1348146518629207E-2</c:v>
                </c:pt>
                <c:pt idx="31">
                  <c:v>1.1406109641830907E-2</c:v>
                </c:pt>
                <c:pt idx="32">
                  <c:v>1.1461125572416925E-2</c:v>
                </c:pt>
                <c:pt idx="33">
                  <c:v>1.1513077597184746E-2</c:v>
                </c:pt>
                <c:pt idx="34">
                  <c:v>1.1561770780185525E-2</c:v>
                </c:pt>
                <c:pt idx="35">
                  <c:v>1.1606991328603943E-2</c:v>
                </c:pt>
                <c:pt idx="36">
                  <c:v>1.1648554364621488E-2</c:v>
                </c:pt>
                <c:pt idx="37">
                  <c:v>1.1686337144684785E-2</c:v>
                </c:pt>
                <c:pt idx="38">
                  <c:v>1.1720297802259695E-2</c:v>
                </c:pt>
                <c:pt idx="39">
                  <c:v>1.1750481519960797E-2</c:v>
                </c:pt>
                <c:pt idx="40">
                  <c:v>1.1777016880173512E-2</c:v>
                </c:pt>
                <c:pt idx="41">
                  <c:v>1.1800105312026144E-2</c:v>
                </c:pt>
                <c:pt idx="42">
                  <c:v>1.1820006329778938E-2</c:v>
                </c:pt>
                <c:pt idx="43">
                  <c:v>1.183702084711032E-2</c:v>
                </c:pt>
                <c:pt idx="44">
                  <c:v>1.185147437734989E-2</c:v>
                </c:pt>
                <c:pt idx="45">
                  <c:v>1.1863701457357547E-2</c:v>
                </c:pt>
                <c:pt idx="46">
                  <c:v>1.1874032194792895E-2</c:v>
                </c:pt>
                <c:pt idx="47">
                  <c:v>1.1882781451347475E-2</c:v>
                </c:pt>
                <c:pt idx="48">
                  <c:v>1.189024084786291E-2</c:v>
                </c:pt>
                <c:pt idx="49">
                  <c:v>1.1896673517317928E-2</c:v>
                </c:pt>
                <c:pt idx="50">
                  <c:v>1.1902311341079162E-2</c:v>
                </c:pt>
                <c:pt idx="51">
                  <c:v>1.1907354280969878E-2</c:v>
                </c:pt>
                <c:pt idx="52">
                  <c:v>1.1911971358590873E-2</c:v>
                </c:pt>
                <c:pt idx="53">
                  <c:v>1.1916302824165337E-2</c:v>
                </c:pt>
                <c:pt idx="54">
                  <c:v>1.19204630878114E-2</c:v>
                </c:pt>
                <c:pt idx="55">
                  <c:v>1.1924544043604388E-2</c:v>
                </c:pt>
                <c:pt idx="56">
                  <c:v>1.1928618488789927E-2</c:v>
                </c:pt>
                <c:pt idx="57">
                  <c:v>1.1932743416570139E-2</c:v>
                </c:pt>
                <c:pt idx="58">
                  <c:v>1.1936963032996935E-2</c:v>
                </c:pt>
                <c:pt idx="59">
                  <c:v>1.1941311411323806E-2</c:v>
                </c:pt>
                <c:pt idx="60">
                  <c:v>1.1945814747838419E-2</c:v>
                </c:pt>
                <c:pt idx="61">
                  <c:v>1.1950493220941908E-2</c:v>
                </c:pt>
                <c:pt idx="62">
                  <c:v>1.1955362480799649E-2</c:v>
                </c:pt>
                <c:pt idx="63">
                  <c:v>1.1960434811970106E-2</c:v>
                </c:pt>
                <c:pt idx="64">
                  <c:v>1.1965720018196501E-2</c:v>
                </c:pt>
                <c:pt idx="65">
                  <c:v>1.1971226079270552E-2</c:v>
                </c:pt>
                <c:pt idx="66">
                  <c:v>1.1976959626606559E-2</c:v>
                </c:pt>
                <c:pt idx="67">
                  <c:v>1.1982926278610575E-2</c:v>
                </c:pt>
                <c:pt idx="68">
                  <c:v>1.1989130870403328E-2</c:v>
                </c:pt>
                <c:pt idx="69">
                  <c:v>1.1995577605872528E-2</c:v>
                </c:pt>
                <c:pt idx="70">
                  <c:v>1.2002270153964158E-2</c:v>
                </c:pt>
                <c:pt idx="71">
                  <c:v>1.2009211705875456E-2</c:v>
                </c:pt>
                <c:pt idx="72">
                  <c:v>1.2016405005491388E-2</c:v>
                </c:pt>
                <c:pt idx="73">
                  <c:v>1.202385236198873E-2</c:v>
                </c:pt>
                <c:pt idx="74">
                  <c:v>1.2031555650921124E-2</c:v>
                </c:pt>
                <c:pt idx="75">
                  <c:v>1.2039516308164513E-2</c:v>
                </c:pt>
                <c:pt idx="76">
                  <c:v>1.2047735319709424E-2</c:v>
                </c:pt>
                <c:pt idx="77">
                  <c:v>1.2056213209308294E-2</c:v>
                </c:pt>
                <c:pt idx="78">
                  <c:v>1.2064950025315302E-2</c:v>
                </c:pt>
                <c:pt idx="79">
                  <c:v>1.2073945327605874E-2</c:v>
                </c:pt>
                <c:pt idx="80">
                  <c:v>1.2083198175166497E-2</c:v>
                </c:pt>
                <c:pt idx="81">
                  <c:v>1.3023200887782626E-2</c:v>
                </c:pt>
              </c:numCache>
            </c:numRef>
          </c:val>
          <c:smooth val="0"/>
          <c:extLst>
            <c:ext xmlns:c16="http://schemas.microsoft.com/office/drawing/2014/chart" uri="{C3380CC4-5D6E-409C-BE32-E72D297353CC}">
              <c16:uniqueId val="{00000005-1C83-4686-BFBD-06FC7897C54B}"/>
            </c:ext>
          </c:extLst>
        </c:ser>
        <c:ser>
          <c:idx val="6"/>
          <c:order val="6"/>
          <c:tx>
            <c:v>iron and steel 241</c:v>
          </c:tx>
          <c:spPr>
            <a:ln w="28575" cap="rnd">
              <a:solidFill>
                <a:schemeClr val="accent1">
                  <a:lumMod val="60000"/>
                </a:schemeClr>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'fuel-process'!$E$17:$CH$17</c:f>
              <c:numCache>
                <c:formatCode>0.00%</c:formatCode>
                <c:ptCount val="82"/>
                <c:pt idx="0">
                  <c:v>5.7058403042481104E-3</c:v>
                </c:pt>
                <c:pt idx="1">
                  <c:v>8.6533864391632308E-3</c:v>
                </c:pt>
                <c:pt idx="2">
                  <c:v>1.9745368985770857E-2</c:v>
                </c:pt>
                <c:pt idx="3">
                  <c:v>2.9736715893339542E-2</c:v>
                </c:pt>
                <c:pt idx="4">
                  <c:v>3.150951079073834E-2</c:v>
                </c:pt>
                <c:pt idx="5">
                  <c:v>3.2083010202467198E-2</c:v>
                </c:pt>
                <c:pt idx="6">
                  <c:v>3.2848105657348546E-2</c:v>
                </c:pt>
                <c:pt idx="7">
                  <c:v>3.3719557226407765E-2</c:v>
                </c:pt>
                <c:pt idx="8">
                  <c:v>3.4537827237510768E-2</c:v>
                </c:pt>
                <c:pt idx="9">
                  <c:v>3.5234403860246566E-2</c:v>
                </c:pt>
                <c:pt idx="10">
                  <c:v>3.5859062425318902E-2</c:v>
                </c:pt>
                <c:pt idx="11">
                  <c:v>3.6508410094171106E-2</c:v>
                </c:pt>
                <c:pt idx="12">
                  <c:v>3.7255579024491586E-2</c:v>
                </c:pt>
                <c:pt idx="13">
                  <c:v>3.8130936061999306E-2</c:v>
                </c:pt>
                <c:pt idx="14">
                  <c:v>3.9132099020827871E-2</c:v>
                </c:pt>
                <c:pt idx="15">
                  <c:v>4.0235716138036295E-2</c:v>
                </c:pt>
                <c:pt idx="16">
                  <c:v>4.1404623871484261E-2</c:v>
                </c:pt>
                <c:pt idx="17">
                  <c:v>4.2593325543436117E-2</c:v>
                </c:pt>
                <c:pt idx="18">
                  <c:v>4.3753775326782943E-2</c:v>
                </c:pt>
                <c:pt idx="19">
                  <c:v>4.4841331796039066E-2</c:v>
                </c:pt>
                <c:pt idx="20">
                  <c:v>4.5819934332951853E-2</c:v>
                </c:pt>
                <c:pt idx="21">
                  <c:v>4.6665592869527012E-2</c:v>
                </c:pt>
                <c:pt idx="22">
                  <c:v>4.7367687520484578E-2</c:v>
                </c:pt>
                <c:pt idx="23">
                  <c:v>4.7928102490728999E-2</c:v>
                </c:pt>
                <c:pt idx="24">
                  <c:v>4.8358686089927924E-2</c:v>
                </c:pt>
                <c:pt idx="25">
                  <c:v>4.8677804577474545E-2</c:v>
                </c:pt>
                <c:pt idx="26">
                  <c:v>4.8906793546604474E-2</c:v>
                </c:pt>
                <c:pt idx="27">
                  <c:v>4.9066943869698926E-2</c:v>
                </c:pt>
                <c:pt idx="28">
                  <c:v>4.917738221420663E-2</c:v>
                </c:pt>
                <c:pt idx="29">
                  <c:v>4.9253921954196561E-2</c:v>
                </c:pt>
                <c:pt idx="30">
                  <c:v>4.9308745780055285E-2</c:v>
                </c:pt>
                <c:pt idx="31">
                  <c:v>4.9350669587274285E-2</c:v>
                </c:pt>
                <c:pt idx="32">
                  <c:v>4.9385721046860273E-2</c:v>
                </c:pt>
                <c:pt idx="33">
                  <c:v>4.9417814141047997E-2</c:v>
                </c:pt>
                <c:pt idx="34">
                  <c:v>4.9449375809362289E-2</c:v>
                </c:pt>
                <c:pt idx="35">
                  <c:v>4.9481853410328194E-2</c:v>
                </c:pt>
                <c:pt idx="36">
                  <c:v>4.951608589716372E-2</c:v>
                </c:pt>
                <c:pt idx="37">
                  <c:v>4.9552553433536844E-2</c:v>
                </c:pt>
                <c:pt idx="38">
                  <c:v>4.9591533270302676E-2</c:v>
                </c:pt>
                <c:pt idx="39">
                  <c:v>4.9633190620375175E-2</c:v>
                </c:pt>
                <c:pt idx="40">
                  <c:v>4.9677628202982452E-2</c:v>
                </c:pt>
                <c:pt idx="41">
                  <c:v>4.9724911426098944E-2</c:v>
                </c:pt>
                <c:pt idx="42">
                  <c:v>4.9775080175823147E-2</c:v>
                </c:pt>
                <c:pt idx="43">
                  <c:v>4.9828153726102803E-2</c:v>
                </c:pt>
                <c:pt idx="44">
                  <c:v>4.9884132363114703E-2</c:v>
                </c:pt>
                <c:pt idx="45">
                  <c:v>4.9942997583417831E-2</c:v>
                </c:pt>
                <c:pt idx="46">
                  <c:v>5.0004711774571484E-2</c:v>
                </c:pt>
                <c:pt idx="47">
                  <c:v>5.0069217802236929E-2</c:v>
                </c:pt>
                <c:pt idx="48">
                  <c:v>5.0136438695620192E-2</c:v>
                </c:pt>
                <c:pt idx="49">
                  <c:v>5.0206277517439085E-2</c:v>
                </c:pt>
                <c:pt idx="50">
                  <c:v>5.0278617457855793E-2</c:v>
                </c:pt>
                <c:pt idx="51">
                  <c:v>5.0353322170694326E-2</c:v>
                </c:pt>
                <c:pt idx="52">
                  <c:v>5.0430236359537445E-2</c:v>
                </c:pt>
                <c:pt idx="53">
                  <c:v>5.0509186614497326E-2</c:v>
                </c:pt>
                <c:pt idx="54">
                  <c:v>5.0589982495044483E-2</c:v>
                </c:pt>
                <c:pt idx="55">
                  <c:v>5.0672417849366297E-2</c:v>
                </c:pt>
                <c:pt idx="56">
                  <c:v>5.075627235606435E-2</c:v>
                </c:pt>
                <c:pt idx="57">
                  <c:v>5.0841313269583702E-2</c:v>
                </c:pt>
                <c:pt idx="58">
                  <c:v>5.0927297346666997E-2</c:v>
                </c:pt>
                <c:pt idx="59">
                  <c:v>5.1013972927437312E-2</c:v>
                </c:pt>
                <c:pt idx="60">
                  <c:v>5.1101082141528226E-2</c:v>
                </c:pt>
                <c:pt idx="61">
                  <c:v>5.1188363207081325E-2</c:v>
                </c:pt>
                <c:pt idx="62">
                  <c:v>5.1275552788489151E-2</c:v>
                </c:pt>
                <c:pt idx="63">
                  <c:v>5.1362388377527698E-2</c:v>
                </c:pt>
                <c:pt idx="64">
                  <c:v>5.1448610662029867E-2</c:v>
                </c:pt>
                <c:pt idx="65">
                  <c:v>5.1533965846514138E-2</c:v>
                </c:pt>
                <c:pt idx="66">
                  <c:v>5.1618207890192419E-2</c:v>
                </c:pt>
                <c:pt idx="67">
                  <c:v>5.1701100629511693E-2</c:v>
                </c:pt>
                <c:pt idx="68">
                  <c:v>5.1782419754788853E-2</c:v>
                </c:pt>
                <c:pt idx="69">
                  <c:v>5.1861954613511632E-2</c:v>
                </c:pt>
                <c:pt idx="70">
                  <c:v>5.1939509816422688E-2</c:v>
                </c:pt>
                <c:pt idx="71">
                  <c:v>5.2014906626483906E-2</c:v>
                </c:pt>
                <c:pt idx="72">
                  <c:v>5.2087984115131936E-2</c:v>
                </c:pt>
                <c:pt idx="73">
                  <c:v>5.2158600074773104E-2</c:v>
                </c:pt>
                <c:pt idx="74">
                  <c:v>5.2226631681113661E-2</c:v>
                </c:pt>
                <c:pt idx="75">
                  <c:v>5.2291975903565796E-2</c:v>
                </c:pt>
                <c:pt idx="76">
                  <c:v>5.2354549666501396E-2</c:v>
                </c:pt>
                <c:pt idx="77">
                  <c:v>5.2414289768440786E-2</c:v>
                </c:pt>
                <c:pt idx="78">
                  <c:v>5.2471152570268895E-2</c:v>
                </c:pt>
                <c:pt idx="79">
                  <c:v>5.2525113467183387E-2</c:v>
                </c:pt>
                <c:pt idx="80">
                  <c:v>5.2576166162231125E-2</c:v>
                </c:pt>
                <c:pt idx="81">
                  <c:v>5.3148818406201809E-2</c:v>
                </c:pt>
              </c:numCache>
            </c:numRef>
          </c:val>
          <c:smooth val="0"/>
          <c:extLst>
            <c:ext xmlns:c16="http://schemas.microsoft.com/office/drawing/2014/chart" uri="{C3380CC4-5D6E-409C-BE32-E72D297353CC}">
              <c16:uniqueId val="{00000006-1C83-4686-BFBD-06FC7897C54B}"/>
            </c:ext>
          </c:extLst>
        </c:ser>
        <c:ser>
          <c:idx val="7"/>
          <c:order val="7"/>
          <c:tx>
            <c:v>other metals 242</c:v>
          </c:tx>
          <c:spPr>
            <a:ln w="28575" cap="rnd">
              <a:solidFill>
                <a:schemeClr val="accent2">
                  <a:lumMod val="60000"/>
                </a:schemeClr>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'fuel-process'!$E$18:$CH$18</c:f>
              <c:numCache>
                <c:formatCode>0.00%</c:formatCode>
                <c:ptCount val="82"/>
                <c:pt idx="0">
                  <c:v>2.7070820637564054E-5</c:v>
                </c:pt>
                <c:pt idx="1">
                  <c:v>4.6983018165568519E-3</c:v>
                </c:pt>
                <c:pt idx="2">
                  <c:v>3.9176105897278081E-2</c:v>
                </c:pt>
                <c:pt idx="3">
                  <c:v>5.3219982646238367E-2</c:v>
                </c:pt>
                <c:pt idx="4">
                  <c:v>5.3733296668948244E-2</c:v>
                </c:pt>
                <c:pt idx="5">
                  <c:v>5.4264988504812942E-2</c:v>
                </c:pt>
                <c:pt idx="6">
                  <c:v>5.5158458462865448E-2</c:v>
                </c:pt>
                <c:pt idx="7">
                  <c:v>5.6431316530214069E-2</c:v>
                </c:pt>
                <c:pt idx="8">
                  <c:v>5.7968290204614838E-2</c:v>
                </c:pt>
                <c:pt idx="9">
                  <c:v>5.9541340099582639E-2</c:v>
                </c:pt>
                <c:pt idx="10">
                  <c:v>6.0905950199773407E-2</c:v>
                </c:pt>
                <c:pt idx="11">
                  <c:v>6.1909322867234502E-2</c:v>
                </c:pt>
                <c:pt idx="12">
                  <c:v>6.2534637174407492E-2</c:v>
                </c:pt>
                <c:pt idx="13">
                  <c:v>6.286493748630248E-2</c:v>
                </c:pt>
                <c:pt idx="14">
                  <c:v>6.3012808694546021E-2</c:v>
                </c:pt>
                <c:pt idx="15">
                  <c:v>6.3068914694456121E-2</c:v>
                </c:pt>
                <c:pt idx="16">
                  <c:v>6.3086956116106402E-2</c:v>
                </c:pt>
                <c:pt idx="17">
                  <c:v>6.3091872554049869E-2</c:v>
                </c:pt>
                <c:pt idx="18">
                  <c:v>6.3093007903067641E-2</c:v>
                </c:pt>
                <c:pt idx="19">
                  <c:v>6.3093230073467219E-2</c:v>
                </c:pt>
                <c:pt idx="20">
                  <c:v>6.3093266911672274E-2</c:v>
                </c:pt>
                <c:pt idx="21">
                  <c:v>6.3093272087054231E-2</c:v>
                </c:pt>
                <c:pt idx="22">
                  <c:v>6.3093272703071981E-2</c:v>
                </c:pt>
                <c:pt idx="23">
                  <c:v>6.3093272765191111E-2</c:v>
                </c:pt>
                <c:pt idx="24">
                  <c:v>6.3093272770497658E-2</c:v>
                </c:pt>
                <c:pt idx="25">
                  <c:v>6.3093272770881656E-2</c:v>
                </c:pt>
                <c:pt idx="26">
                  <c:v>6.3093272770905193E-2</c:v>
                </c:pt>
                <c:pt idx="27">
                  <c:v>6.3093272770906414E-2</c:v>
                </c:pt>
                <c:pt idx="28">
                  <c:v>6.3093272770906469E-2</c:v>
                </c:pt>
                <c:pt idx="29">
                  <c:v>6.3093272770906469E-2</c:v>
                </c:pt>
                <c:pt idx="30">
                  <c:v>6.3093272770906469E-2</c:v>
                </c:pt>
                <c:pt idx="31">
                  <c:v>6.3093272770906469E-2</c:v>
                </c:pt>
                <c:pt idx="32">
                  <c:v>6.3093272770906469E-2</c:v>
                </c:pt>
                <c:pt idx="33">
                  <c:v>6.3093272770906469E-2</c:v>
                </c:pt>
                <c:pt idx="34">
                  <c:v>6.3093272770906469E-2</c:v>
                </c:pt>
                <c:pt idx="35">
                  <c:v>6.3093272770906469E-2</c:v>
                </c:pt>
                <c:pt idx="36">
                  <c:v>6.3093272770906469E-2</c:v>
                </c:pt>
                <c:pt idx="37">
                  <c:v>6.3093272770906469E-2</c:v>
                </c:pt>
                <c:pt idx="38">
                  <c:v>6.3093272770906469E-2</c:v>
                </c:pt>
                <c:pt idx="39">
                  <c:v>6.3093272770906469E-2</c:v>
                </c:pt>
                <c:pt idx="40">
                  <c:v>6.3093272770906469E-2</c:v>
                </c:pt>
                <c:pt idx="41">
                  <c:v>6.3093272770906469E-2</c:v>
                </c:pt>
                <c:pt idx="42">
                  <c:v>6.3093272770906469E-2</c:v>
                </c:pt>
                <c:pt idx="43">
                  <c:v>6.3093272770906469E-2</c:v>
                </c:pt>
                <c:pt idx="44">
                  <c:v>6.3093272770906469E-2</c:v>
                </c:pt>
                <c:pt idx="45">
                  <c:v>6.3093272770906469E-2</c:v>
                </c:pt>
                <c:pt idx="46">
                  <c:v>6.3093272770906469E-2</c:v>
                </c:pt>
                <c:pt idx="47">
                  <c:v>6.3093272770906469E-2</c:v>
                </c:pt>
                <c:pt idx="48">
                  <c:v>6.3093272770906469E-2</c:v>
                </c:pt>
                <c:pt idx="49">
                  <c:v>6.3093272770906469E-2</c:v>
                </c:pt>
                <c:pt idx="50">
                  <c:v>6.3093272770906469E-2</c:v>
                </c:pt>
                <c:pt idx="51">
                  <c:v>6.3093272770906469E-2</c:v>
                </c:pt>
                <c:pt idx="52">
                  <c:v>6.3093272770906469E-2</c:v>
                </c:pt>
                <c:pt idx="53">
                  <c:v>6.3093272770906469E-2</c:v>
                </c:pt>
                <c:pt idx="54">
                  <c:v>6.3093272770906469E-2</c:v>
                </c:pt>
                <c:pt idx="55">
                  <c:v>6.3093272770906469E-2</c:v>
                </c:pt>
                <c:pt idx="56">
                  <c:v>6.3093272770906469E-2</c:v>
                </c:pt>
                <c:pt idx="57">
                  <c:v>6.3093272770906469E-2</c:v>
                </c:pt>
                <c:pt idx="58">
                  <c:v>6.3093272770906469E-2</c:v>
                </c:pt>
                <c:pt idx="59">
                  <c:v>6.3093272770906469E-2</c:v>
                </c:pt>
                <c:pt idx="60">
                  <c:v>6.3093272770906469E-2</c:v>
                </c:pt>
                <c:pt idx="61">
                  <c:v>6.3093272770906469E-2</c:v>
                </c:pt>
                <c:pt idx="62">
                  <c:v>6.3093272770906469E-2</c:v>
                </c:pt>
                <c:pt idx="63">
                  <c:v>6.3093272770906469E-2</c:v>
                </c:pt>
                <c:pt idx="64">
                  <c:v>6.3093272770906469E-2</c:v>
                </c:pt>
                <c:pt idx="65">
                  <c:v>6.3093272770906469E-2</c:v>
                </c:pt>
                <c:pt idx="66">
                  <c:v>6.3093272770906469E-2</c:v>
                </c:pt>
                <c:pt idx="67">
                  <c:v>6.3093272770906469E-2</c:v>
                </c:pt>
                <c:pt idx="68">
                  <c:v>6.3093272770906469E-2</c:v>
                </c:pt>
                <c:pt idx="69">
                  <c:v>6.3093272770906469E-2</c:v>
                </c:pt>
                <c:pt idx="70">
                  <c:v>6.3093272770906469E-2</c:v>
                </c:pt>
                <c:pt idx="71">
                  <c:v>6.3093272770906469E-2</c:v>
                </c:pt>
                <c:pt idx="72">
                  <c:v>6.3093272770906469E-2</c:v>
                </c:pt>
                <c:pt idx="73">
                  <c:v>6.3093272770906469E-2</c:v>
                </c:pt>
                <c:pt idx="74">
                  <c:v>6.3093272770906469E-2</c:v>
                </c:pt>
                <c:pt idx="75">
                  <c:v>6.3093272770906469E-2</c:v>
                </c:pt>
                <c:pt idx="76">
                  <c:v>6.3093272770906469E-2</c:v>
                </c:pt>
                <c:pt idx="77">
                  <c:v>6.3093272770906469E-2</c:v>
                </c:pt>
                <c:pt idx="78">
                  <c:v>6.3093272770906469E-2</c:v>
                </c:pt>
                <c:pt idx="79">
                  <c:v>6.3093272770906469E-2</c:v>
                </c:pt>
                <c:pt idx="80">
                  <c:v>6.3093272770906469E-2</c:v>
                </c:pt>
                <c:pt idx="81">
                  <c:v>6.3093272770906469E-2</c:v>
                </c:pt>
              </c:numCache>
            </c:numRef>
          </c:val>
          <c:smooth val="0"/>
          <c:extLst>
            <c:ext xmlns:c16="http://schemas.microsoft.com/office/drawing/2014/chart" uri="{C3380CC4-5D6E-409C-BE32-E72D297353CC}">
              <c16:uniqueId val="{00000007-1C83-4686-BFBD-06FC7897C54B}"/>
            </c:ext>
          </c:extLst>
        </c:ser>
        <c:dLbls>
          <c:showLegendKey val="0"/>
          <c:showVal val="0"/>
          <c:showCatName val="0"/>
          <c:showSerName val="0"/>
          <c:showPercent val="0"/>
          <c:showBubbleSize val="0"/>
        </c:dLbls>
        <c:smooth val="0"/>
        <c:axId val="1429524687"/>
        <c:axId val="1145246000"/>
      </c:lineChart>
      <c:catAx>
        <c:axId val="1429524687"/>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246000"/>
        <c:crosses val="autoZero"/>
        <c:auto val="1"/>
        <c:lblAlgn val="ctr"/>
        <c:lblOffset val="100"/>
        <c:noMultiLvlLbl val="0"/>
      </c:catAx>
      <c:valAx>
        <c:axId val="1145246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524687"/>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elec-whr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'elec-whr'!$E$11:$CH$11</c:f>
              <c:numCache>
                <c:formatCode>0.00%</c:formatCode>
                <c:ptCount val="82"/>
                <c:pt idx="0">
                  <c:v>4.172197867656892E-5</c:v>
                </c:pt>
                <c:pt idx="1">
                  <c:v>1.8298929545806713E-4</c:v>
                </c:pt>
                <c:pt idx="2">
                  <c:v>6.7305652474305001E-4</c:v>
                </c:pt>
                <c:pt idx="3">
                  <c:v>2.0827459049360501E-3</c:v>
                </c:pt>
                <c:pt idx="4">
                  <c:v>5.4452971971986645E-3</c:v>
                </c:pt>
                <c:pt idx="5">
                  <c:v>1.2096686774859063E-2</c:v>
                </c:pt>
                <c:pt idx="6">
                  <c:v>2.300782598063868E-2</c:v>
                </c:pt>
                <c:pt idx="7">
                  <c:v>3.785193255740113E-2</c:v>
                </c:pt>
                <c:pt idx="8">
                  <c:v>5.4600275668780507E-2</c:v>
                </c:pt>
                <c:pt idx="9">
                  <c:v>7.0272348376543836E-2</c:v>
                </c:pt>
                <c:pt idx="10">
                  <c:v>8.2434661642706006E-2</c:v>
                </c:pt>
                <c:pt idx="11">
                  <c:v>9.0262373813883218E-2</c:v>
                </c:pt>
                <c:pt idx="12">
                  <c:v>9.4440405087765369E-2</c:v>
                </c:pt>
                <c:pt idx="13">
                  <c:v>9.6289723291115195E-2</c:v>
                </c:pt>
                <c:pt idx="14">
                  <c:v>9.6968513539852419E-2</c:v>
                </c:pt>
                <c:pt idx="15">
                  <c:v>9.717510893719436E-2</c:v>
                </c:pt>
                <c:pt idx="16">
                  <c:v>9.7227245269277826E-2</c:v>
                </c:pt>
                <c:pt idx="17">
                  <c:v>9.7238153787275294E-2</c:v>
                </c:pt>
                <c:pt idx="18">
                  <c:v>9.7240045976310696E-2</c:v>
                </c:pt>
                <c:pt idx="19">
                  <c:v>9.724031806008071E-2</c:v>
                </c:pt>
                <c:pt idx="20">
                  <c:v>9.72403504898747E-2</c:v>
                </c:pt>
                <c:pt idx="21">
                  <c:v>9.7240353693575352E-2</c:v>
                </c:pt>
                <c:pt idx="22">
                  <c:v>9.7240353955868927E-2</c:v>
                </c:pt>
                <c:pt idx="23">
                  <c:v>9.7240353973664539E-2</c:v>
                </c:pt>
                <c:pt idx="24">
                  <c:v>9.7240353974664961E-2</c:v>
                </c:pt>
                <c:pt idx="25">
                  <c:v>9.7240353974711563E-2</c:v>
                </c:pt>
                <c:pt idx="26">
                  <c:v>9.7240353974713367E-2</c:v>
                </c:pt>
                <c:pt idx="27">
                  <c:v>9.7240353974713423E-2</c:v>
                </c:pt>
                <c:pt idx="28">
                  <c:v>9.7240353974713423E-2</c:v>
                </c:pt>
                <c:pt idx="29">
                  <c:v>9.7240353974713423E-2</c:v>
                </c:pt>
                <c:pt idx="30">
                  <c:v>9.7240353974713423E-2</c:v>
                </c:pt>
                <c:pt idx="31">
                  <c:v>9.7240353974713423E-2</c:v>
                </c:pt>
                <c:pt idx="32">
                  <c:v>9.7240353974713423E-2</c:v>
                </c:pt>
                <c:pt idx="33">
                  <c:v>9.7240353974713423E-2</c:v>
                </c:pt>
                <c:pt idx="34">
                  <c:v>9.7240353974713423E-2</c:v>
                </c:pt>
                <c:pt idx="35">
                  <c:v>9.7240353974713423E-2</c:v>
                </c:pt>
                <c:pt idx="36">
                  <c:v>9.7240353974713423E-2</c:v>
                </c:pt>
                <c:pt idx="37">
                  <c:v>9.7240353974713423E-2</c:v>
                </c:pt>
                <c:pt idx="38">
                  <c:v>9.7240353974713423E-2</c:v>
                </c:pt>
                <c:pt idx="39">
                  <c:v>9.7240353974713423E-2</c:v>
                </c:pt>
                <c:pt idx="40">
                  <c:v>9.7240353974713423E-2</c:v>
                </c:pt>
                <c:pt idx="41">
                  <c:v>9.7240353974713423E-2</c:v>
                </c:pt>
                <c:pt idx="42">
                  <c:v>9.7240353974713423E-2</c:v>
                </c:pt>
                <c:pt idx="43">
                  <c:v>9.7240353974713423E-2</c:v>
                </c:pt>
                <c:pt idx="44">
                  <c:v>9.7240353974713423E-2</c:v>
                </c:pt>
                <c:pt idx="45">
                  <c:v>9.7240353974713423E-2</c:v>
                </c:pt>
                <c:pt idx="46">
                  <c:v>9.7240353974713423E-2</c:v>
                </c:pt>
                <c:pt idx="47">
                  <c:v>9.7240353974713423E-2</c:v>
                </c:pt>
                <c:pt idx="48">
                  <c:v>9.7240353974713423E-2</c:v>
                </c:pt>
                <c:pt idx="49">
                  <c:v>9.7240353974713423E-2</c:v>
                </c:pt>
                <c:pt idx="50">
                  <c:v>9.7240353974713423E-2</c:v>
                </c:pt>
                <c:pt idx="51">
                  <c:v>9.7240353974713423E-2</c:v>
                </c:pt>
                <c:pt idx="52">
                  <c:v>9.7240353974713423E-2</c:v>
                </c:pt>
                <c:pt idx="53">
                  <c:v>9.7240353974713423E-2</c:v>
                </c:pt>
                <c:pt idx="54">
                  <c:v>9.7240353974713423E-2</c:v>
                </c:pt>
                <c:pt idx="55">
                  <c:v>9.7240353974713423E-2</c:v>
                </c:pt>
                <c:pt idx="56">
                  <c:v>9.7240353974713423E-2</c:v>
                </c:pt>
                <c:pt idx="57">
                  <c:v>9.7240353974713423E-2</c:v>
                </c:pt>
                <c:pt idx="58">
                  <c:v>9.7240353974713423E-2</c:v>
                </c:pt>
                <c:pt idx="59">
                  <c:v>9.7240353974713423E-2</c:v>
                </c:pt>
                <c:pt idx="60">
                  <c:v>9.7240353974713423E-2</c:v>
                </c:pt>
                <c:pt idx="61">
                  <c:v>9.7240353974713423E-2</c:v>
                </c:pt>
                <c:pt idx="62">
                  <c:v>9.7240353974713423E-2</c:v>
                </c:pt>
                <c:pt idx="63">
                  <c:v>9.7240353974713423E-2</c:v>
                </c:pt>
                <c:pt idx="64">
                  <c:v>9.7240353974713423E-2</c:v>
                </c:pt>
                <c:pt idx="65">
                  <c:v>9.7240353974713423E-2</c:v>
                </c:pt>
                <c:pt idx="66">
                  <c:v>9.7240353974713423E-2</c:v>
                </c:pt>
                <c:pt idx="67">
                  <c:v>9.7240353974713423E-2</c:v>
                </c:pt>
                <c:pt idx="68">
                  <c:v>9.7240353974713423E-2</c:v>
                </c:pt>
                <c:pt idx="69">
                  <c:v>9.7240353974713423E-2</c:v>
                </c:pt>
                <c:pt idx="70">
                  <c:v>9.7240353974713423E-2</c:v>
                </c:pt>
                <c:pt idx="71">
                  <c:v>9.7240353974713423E-2</c:v>
                </c:pt>
                <c:pt idx="72">
                  <c:v>9.7240353974713423E-2</c:v>
                </c:pt>
                <c:pt idx="73">
                  <c:v>9.7240353974713423E-2</c:v>
                </c:pt>
                <c:pt idx="74">
                  <c:v>9.7240353974713423E-2</c:v>
                </c:pt>
                <c:pt idx="75">
                  <c:v>9.7240353974713423E-2</c:v>
                </c:pt>
                <c:pt idx="76">
                  <c:v>9.7240353974713423E-2</c:v>
                </c:pt>
                <c:pt idx="77">
                  <c:v>9.7240353974713423E-2</c:v>
                </c:pt>
                <c:pt idx="78">
                  <c:v>9.7240353974713423E-2</c:v>
                </c:pt>
                <c:pt idx="79">
                  <c:v>9.7240353974713423E-2</c:v>
                </c:pt>
                <c:pt idx="80">
                  <c:v>9.7240353974713423E-2</c:v>
                </c:pt>
                <c:pt idx="81">
                  <c:v>9.7240353974713423E-2</c:v>
                </c:pt>
              </c:numCache>
            </c:numRef>
          </c:val>
          <c:smooth val="0"/>
          <c:extLst>
            <c:ext xmlns:c16="http://schemas.microsoft.com/office/drawing/2014/chart" uri="{C3380CC4-5D6E-409C-BE32-E72D297353CC}">
              <c16:uniqueId val="{00000000-AA50-4C65-99D8-E07C715FBCBF}"/>
            </c:ext>
          </c:extLst>
        </c:ser>
        <c:ser>
          <c:idx val="1"/>
          <c:order val="1"/>
          <c:tx>
            <c:v>refined petroleum and coke 19</c:v>
          </c:tx>
          <c:spPr>
            <a:ln w="28575" cap="rnd">
              <a:solidFill>
                <a:schemeClr val="accent2"/>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AA50-4C65-99D8-E07C715FBCBF}"/>
            </c:ext>
          </c:extLst>
        </c:ser>
        <c:ser>
          <c:idx val="2"/>
          <c:order val="2"/>
          <c:tx>
            <c:v>chemicals 20</c:v>
          </c:tx>
          <c:spPr>
            <a:ln w="28575" cap="rnd">
              <a:solidFill>
                <a:schemeClr val="accent3"/>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'elec-whr'!$E$13:$CH$13</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2-AA50-4C65-99D8-E07C715FBCBF}"/>
            </c:ext>
          </c:extLst>
        </c:ser>
        <c:ser>
          <c:idx val="3"/>
          <c:order val="3"/>
          <c:tx>
            <c:v>rubber and plastic products 22</c:v>
          </c:tx>
          <c:spPr>
            <a:ln w="28575" cap="rnd">
              <a:solidFill>
                <a:schemeClr val="accent4"/>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AA50-4C65-99D8-E07C715FBCBF}"/>
            </c:ext>
          </c:extLst>
        </c:ser>
        <c:ser>
          <c:idx val="4"/>
          <c:order val="4"/>
          <c:tx>
            <c:v>glass and glass products 231</c:v>
          </c:tx>
          <c:spPr>
            <a:ln w="28575" cap="rnd">
              <a:solidFill>
                <a:schemeClr val="accent5"/>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'elec-whr'!$E$15:$CH$15</c:f>
              <c:numCache>
                <c:formatCode>0.00%</c:formatCode>
                <c:ptCount val="82"/>
                <c:pt idx="0">
                  <c:v>4.186552480954254E-6</c:v>
                </c:pt>
                <c:pt idx="1">
                  <c:v>7.7195370183557756E-6</c:v>
                </c:pt>
                <c:pt idx="2">
                  <c:v>1.3836218961851666E-5</c:v>
                </c:pt>
                <c:pt idx="3">
                  <c:v>2.4110395814873514E-5</c:v>
                </c:pt>
                <c:pt idx="4">
                  <c:v>4.0853470083321129E-5</c:v>
                </c:pt>
                <c:pt idx="5">
                  <c:v>6.7325085616760504E-5</c:v>
                </c:pt>
                <c:pt idx="6">
                  <c:v>1.0793039384335691E-4</c:v>
                </c:pt>
                <c:pt idx="7">
                  <c:v>1.6835896714700841E-4</c:v>
                </c:pt>
                <c:pt idx="8">
                  <c:v>2.5560768917241801E-4</c:v>
                </c:pt>
                <c:pt idx="9">
                  <c:v>3.7782509149463179E-4</c:v>
                </c:pt>
                <c:pt idx="10">
                  <c:v>5.4392305119593104E-4</c:v>
                </c:pt>
                <c:pt idx="11">
                  <c:v>7.6292745714620213E-4</c:v>
                </c:pt>
                <c:pt idx="12">
                  <c:v>1.0430826905111516E-3</c:v>
                </c:pt>
                <c:pt idx="13">
                  <c:v>1.390780524314614E-3</c:v>
                </c:pt>
                <c:pt idx="14">
                  <c:v>1.8094416241374281E-3</c:v>
                </c:pt>
                <c:pt idx="15">
                  <c:v>2.2985224460236389E-3</c:v>
                </c:pt>
                <c:pt idx="16">
                  <c:v>2.8528367309750358E-3</c:v>
                </c:pt>
                <c:pt idx="17">
                  <c:v>3.4623580981868935E-3</c:v>
                </c:pt>
                <c:pt idx="18">
                  <c:v>4.1126064124260746E-3</c:v>
                </c:pt>
                <c:pt idx="19">
                  <c:v>4.785624874686238E-3</c:v>
                </c:pt>
                <c:pt idx="20">
                  <c:v>5.461446628762706E-3</c:v>
                </c:pt>
                <c:pt idx="21">
                  <c:v>6.1198541799450945E-3</c:v>
                </c:pt>
                <c:pt idx="22">
                  <c:v>6.7421757913318347E-3</c:v>
                </c:pt>
                <c:pt idx="23">
                  <c:v>7.3128554610852343E-3</c:v>
                </c:pt>
                <c:pt idx="24">
                  <c:v>7.8205790591306095E-3</c:v>
                </c:pt>
                <c:pt idx="25">
                  <c:v>8.2588268289203997E-3</c:v>
                </c:pt>
                <c:pt idx="26">
                  <c:v>8.6258297181382605E-3</c:v>
                </c:pt>
                <c:pt idx="27">
                  <c:v>8.924008431790028E-3</c:v>
                </c:pt>
                <c:pt idx="28">
                  <c:v>9.1590480941888298E-3</c:v>
                </c:pt>
                <c:pt idx="29">
                  <c:v>9.3387956578886867E-3</c:v>
                </c:pt>
                <c:pt idx="30">
                  <c:v>9.4721607545208333E-3</c:v>
                </c:pt>
                <c:pt idx="31">
                  <c:v>9.5681623915311442E-3</c:v>
                </c:pt>
                <c:pt idx="32">
                  <c:v>9.6352083098697801E-3</c:v>
                </c:pt>
                <c:pt idx="33">
                  <c:v>9.6806362728707306E-3</c:v>
                </c:pt>
                <c:pt idx="34">
                  <c:v>9.710499130152964E-3</c:v>
                </c:pt>
                <c:pt idx="35">
                  <c:v>9.7295448147488237E-3</c:v>
                </c:pt>
                <c:pt idx="36">
                  <c:v>9.7413295249273134E-3</c:v>
                </c:pt>
                <c:pt idx="37">
                  <c:v>9.7484040659032503E-3</c:v>
                </c:pt>
                <c:pt idx="38">
                  <c:v>9.7525244207326729E-3</c:v>
                </c:pt>
                <c:pt idx="39">
                  <c:v>9.7548526615901313E-3</c:v>
                </c:pt>
                <c:pt idx="40">
                  <c:v>9.7561290359652105E-3</c:v>
                </c:pt>
                <c:pt idx="41">
                  <c:v>9.7568079035458572E-3</c:v>
                </c:pt>
                <c:pt idx="42">
                  <c:v>9.7571582105517585E-3</c:v>
                </c:pt>
                <c:pt idx="43">
                  <c:v>9.7573335861933057E-3</c:v>
                </c:pt>
                <c:pt idx="44">
                  <c:v>9.7574187679027573E-3</c:v>
                </c:pt>
                <c:pt idx="45">
                  <c:v>9.7574589081449829E-3</c:v>
                </c:pt>
                <c:pt idx="46">
                  <c:v>9.7574772595834802E-3</c:v>
                </c:pt>
                <c:pt idx="47">
                  <c:v>9.7574853994380779E-3</c:v>
                </c:pt>
                <c:pt idx="48">
                  <c:v>9.7574889022717416E-3</c:v>
                </c:pt>
                <c:pt idx="49">
                  <c:v>9.7574903647136852E-3</c:v>
                </c:pt>
                <c:pt idx="50">
                  <c:v>9.7574909570848686E-3</c:v>
                </c:pt>
                <c:pt idx="51">
                  <c:v>9.7574911898753915E-3</c:v>
                </c:pt>
                <c:pt idx="52">
                  <c:v>9.7574912786303584E-3</c:v>
                </c:pt>
                <c:pt idx="53">
                  <c:v>9.757491311460741E-3</c:v>
                </c:pt>
                <c:pt idx="54">
                  <c:v>9.7574913232426324E-3</c:v>
                </c:pt>
                <c:pt idx="55">
                  <c:v>9.757491327344766E-3</c:v>
                </c:pt>
                <c:pt idx="56">
                  <c:v>9.757491328730437E-3</c:v>
                </c:pt>
                <c:pt idx="57">
                  <c:v>9.757491329184553E-3</c:v>
                </c:pt>
                <c:pt idx="58">
                  <c:v>9.7574913293289409E-3</c:v>
                </c:pt>
                <c:pt idx="59">
                  <c:v>9.7574913293734782E-3</c:v>
                </c:pt>
                <c:pt idx="60">
                  <c:v>9.7574913293868096E-3</c:v>
                </c:pt>
                <c:pt idx="61">
                  <c:v>9.7574913293906797E-3</c:v>
                </c:pt>
                <c:pt idx="62">
                  <c:v>9.7574913293917691E-3</c:v>
                </c:pt>
                <c:pt idx="63">
                  <c:v>9.7574913293920675E-3</c:v>
                </c:pt>
                <c:pt idx="64">
                  <c:v>9.7574913293921456E-3</c:v>
                </c:pt>
                <c:pt idx="65">
                  <c:v>9.7574913293921664E-3</c:v>
                </c:pt>
                <c:pt idx="66">
                  <c:v>9.7574913293921716E-3</c:v>
                </c:pt>
                <c:pt idx="67">
                  <c:v>9.7574913293921733E-3</c:v>
                </c:pt>
                <c:pt idx="68">
                  <c:v>9.7574913293921733E-3</c:v>
                </c:pt>
                <c:pt idx="69">
                  <c:v>9.7574913293921733E-3</c:v>
                </c:pt>
                <c:pt idx="70">
                  <c:v>9.7574913293921733E-3</c:v>
                </c:pt>
                <c:pt idx="71">
                  <c:v>9.7574913293921733E-3</c:v>
                </c:pt>
                <c:pt idx="72">
                  <c:v>9.7574913293921733E-3</c:v>
                </c:pt>
                <c:pt idx="73">
                  <c:v>9.7574913293921733E-3</c:v>
                </c:pt>
                <c:pt idx="74">
                  <c:v>9.7574913293921733E-3</c:v>
                </c:pt>
                <c:pt idx="75">
                  <c:v>9.7574913293921733E-3</c:v>
                </c:pt>
                <c:pt idx="76">
                  <c:v>9.7574913293921733E-3</c:v>
                </c:pt>
                <c:pt idx="77">
                  <c:v>9.7574913293921733E-3</c:v>
                </c:pt>
                <c:pt idx="78">
                  <c:v>9.7574913293921733E-3</c:v>
                </c:pt>
                <c:pt idx="79">
                  <c:v>9.7574913293921733E-3</c:v>
                </c:pt>
                <c:pt idx="80">
                  <c:v>9.7574913293921733E-3</c:v>
                </c:pt>
                <c:pt idx="81">
                  <c:v>9.7574913293921733E-3</c:v>
                </c:pt>
              </c:numCache>
            </c:numRef>
          </c:val>
          <c:smooth val="0"/>
          <c:extLst>
            <c:ext xmlns:c16="http://schemas.microsoft.com/office/drawing/2014/chart" uri="{C3380CC4-5D6E-409C-BE32-E72D297353CC}">
              <c16:uniqueId val="{00000004-AA50-4C65-99D8-E07C715FBCBF}"/>
            </c:ext>
          </c:extLst>
        </c:ser>
        <c:ser>
          <c:idx val="5"/>
          <c:order val="5"/>
          <c:tx>
            <c:v>cement and other nonmetallic m</c:v>
          </c:tx>
          <c:spPr>
            <a:ln w="28575" cap="rnd">
              <a:solidFill>
                <a:schemeClr val="accent6"/>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'elec-whr'!$E$16:$CH$16</c:f>
              <c:numCache>
                <c:formatCode>0.00%</c:formatCode>
                <c:ptCount val="82"/>
                <c:pt idx="0">
                  <c:v>3.1460797679510885E-5</c:v>
                </c:pt>
                <c:pt idx="1">
                  <c:v>3.3946725644975453E-5</c:v>
                </c:pt>
                <c:pt idx="2">
                  <c:v>3.6613614992817349E-5</c:v>
                </c:pt>
                <c:pt idx="3">
                  <c:v>3.9473351236555106E-5</c:v>
                </c:pt>
                <c:pt idx="4">
                  <c:v>4.253849951451696E-5</c:v>
                </c:pt>
                <c:pt idx="5">
                  <c:v>4.5822335998722148E-5</c:v>
                </c:pt>
                <c:pt idx="6">
                  <c:v>4.9338880234362085E-5</c:v>
                </c:pt>
                <c:pt idx="7">
                  <c:v>5.3102928401160868E-5</c:v>
                </c:pt>
                <c:pt idx="8">
                  <c:v>5.713008748470539E-5</c:v>
                </c:pt>
                <c:pt idx="9">
                  <c:v>6.1436810342440867E-5</c:v>
                </c:pt>
                <c:pt idx="10">
                  <c:v>6.604043164545916E-5</c:v>
                </c:pt>
                <c:pt idx="11">
                  <c:v>7.09592046734369E-5</c:v>
                </c:pt>
                <c:pt idx="12">
                  <c:v>7.6212338936130526E-5</c:v>
                </c:pt>
                <c:pt idx="13">
                  <c:v>8.182003859069455E-5</c:v>
                </c:pt>
                <c:pt idx="14">
                  <c:v>8.7803541619763239E-5</c:v>
                </c:pt>
                <c:pt idx="15">
                  <c:v>9.4185159730734207E-5</c:v>
                </c:pt>
                <c:pt idx="16">
                  <c:v>1.0098831893200887E-4</c:v>
                </c:pt>
                <c:pt idx="17">
                  <c:v>1.0823760073709015E-4</c:v>
                </c:pt>
                <c:pt idx="18">
                  <c:v>1.1595878394242887E-4</c:v>
                </c:pt>
                <c:pt idx="19">
                  <c:v>1.2417888691972697E-4</c:v>
                </c:pt>
                <c:pt idx="20">
                  <c:v>1.3292621035809445E-4</c:v>
                </c:pt>
                <c:pt idx="21">
                  <c:v>1.4223038038599383E-4</c:v>
                </c:pt>
                <c:pt idx="22">
                  <c:v>1.5212239199732252E-4</c:v>
                </c:pt>
                <c:pt idx="23">
                  <c:v>1.6263465270028687E-4</c:v>
                </c:pt>
                <c:pt idx="24">
                  <c:v>1.7380102630192013E-4</c:v>
                </c:pt>
                <c:pt idx="25">
                  <c:v>1.8565687673522416E-4</c:v>
                </c:pt>
                <c:pt idx="26">
                  <c:v>1.9823911182994882E-4</c:v>
                </c:pt>
                <c:pt idx="27">
                  <c:v>2.1158622692203931E-4</c:v>
                </c:pt>
                <c:pt idx="28">
                  <c:v>2.2573834819073862E-4</c:v>
                </c:pt>
                <c:pt idx="29">
                  <c:v>2.407372756062913E-4</c:v>
                </c:pt>
                <c:pt idx="30">
                  <c:v>2.5662652536517392E-4</c:v>
                </c:pt>
                <c:pt idx="31">
                  <c:v>2.7345137168375888E-4</c:v>
                </c:pt>
                <c:pt idx="32">
                  <c:v>2.912588878154078E-4</c:v>
                </c:pt>
                <c:pt idx="33">
                  <c:v>3.1009798615011015E-4</c:v>
                </c:pt>
                <c:pt idx="34">
                  <c:v>3.3001945725005133E-4</c:v>
                </c:pt>
                <c:pt idx="35">
                  <c:v>3.510760076688898E-4</c:v>
                </c:pt>
                <c:pt idx="36">
                  <c:v>3.7332229639707359E-4</c:v>
                </c:pt>
                <c:pt idx="37">
                  <c:v>3.9681496977029602E-4</c:v>
                </c:pt>
                <c:pt idx="38">
                  <c:v>4.216126946731721E-4</c:v>
                </c:pt>
                <c:pt idx="39">
                  <c:v>4.4777618986544947E-4</c:v>
                </c:pt>
                <c:pt idx="40">
                  <c:v>4.7536825525363354E-4</c:v>
                </c:pt>
                <c:pt idx="41">
                  <c:v>5.0445379892673106E-4</c:v>
                </c:pt>
                <c:pt idx="42">
                  <c:v>5.350998617710609E-4</c:v>
                </c:pt>
                <c:pt idx="43">
                  <c:v>5.673756394756872E-4</c:v>
                </c:pt>
                <c:pt idx="44">
                  <c:v>6.0135250173703569E-4</c:v>
                </c:pt>
                <c:pt idx="45">
                  <c:v>6.3710400846880085E-4</c:v>
                </c:pt>
                <c:pt idx="46">
                  <c:v>6.7470592282117836E-4</c:v>
                </c:pt>
                <c:pt idx="47">
                  <c:v>7.1423622081202506E-4</c:v>
                </c:pt>
                <c:pt idx="48">
                  <c:v>7.5577509737156771E-4</c:v>
                </c:pt>
                <c:pt idx="49">
                  <c:v>7.9940496860200045E-4</c:v>
                </c:pt>
                <c:pt idx="50">
                  <c:v>8.4521047005356063E-4</c:v>
                </c:pt>
                <c:pt idx="51">
                  <c:v>8.9327845081963212E-4</c:v>
                </c:pt>
                <c:pt idx="52">
                  <c:v>9.4369796325506552E-4</c:v>
                </c:pt>
                <c:pt idx="53">
                  <c:v>9.9656024812421807E-4</c:v>
                </c:pt>
                <c:pt idx="54">
                  <c:v>1.051958714988348E-3</c:v>
                </c:pt>
                <c:pt idx="55">
                  <c:v>1.1099889176457935E-3</c:v>
                </c:pt>
                <c:pt idx="56">
                  <c:v>1.170748524443047E-3</c:v>
                </c:pt>
                <c:pt idx="57">
                  <c:v>1.234337283280273E-3</c:v>
                </c:pt>
                <c:pt idx="58">
                  <c:v>1.3008569811410662E-3</c:v>
                </c:pt>
                <c:pt idx="59">
                  <c:v>1.3704113979834359E-3</c:v>
                </c:pt>
                <c:pt idx="60">
                  <c:v>1.443106254836912E-3</c:v>
                </c:pt>
                <c:pt idx="61">
                  <c:v>1.5190491559595551E-3</c:v>
                </c:pt>
                <c:pt idx="62">
                  <c:v>1.5983495249183991E-3</c:v>
                </c:pt>
                <c:pt idx="63">
                  <c:v>1.6811185344673977E-3</c:v>
                </c:pt>
                <c:pt idx="64">
                  <c:v>1.7674690301085236E-3</c:v>
                </c:pt>
                <c:pt idx="65">
                  <c:v>1.8575154472339666E-3</c:v>
                </c:pt>
                <c:pt idx="66">
                  <c:v>1.9513737217606423E-3</c:v>
                </c:pt>
                <c:pt idx="67">
                  <c:v>2.0491611941823376E-3</c:v>
                </c:pt>
                <c:pt idx="68">
                  <c:v>2.150996506979753E-3</c:v>
                </c:pt>
                <c:pt idx="69">
                  <c:v>2.2569994953444781E-3</c:v>
                </c:pt>
                <c:pt idx="70">
                  <c:v>2.3672910711895361E-3</c:v>
                </c:pt>
                <c:pt idx="71">
                  <c:v>2.48199310043646E-3</c:v>
                </c:pt>
                <c:pt idx="72">
                  <c:v>2.6012282735870269E-3</c:v>
                </c:pt>
                <c:pt idx="73">
                  <c:v>2.725119969606519E-3</c:v>
                </c:pt>
                <c:pt idx="74">
                  <c:v>2.8537921131649409E-3</c:v>
                </c:pt>
                <c:pt idx="75">
                  <c:v>2.9873690253027067E-3</c:v>
                </c:pt>
                <c:pt idx="76">
                  <c:v>3.1259752676079666E-3</c:v>
                </c:pt>
                <c:pt idx="77">
                  <c:v>3.2697354800140261E-3</c:v>
                </c:pt>
                <c:pt idx="78">
                  <c:v>3.4187742123469233E-3</c:v>
                </c:pt>
                <c:pt idx="79">
                  <c:v>3.5732157497753649E-3</c:v>
                </c:pt>
                <c:pt idx="80">
                  <c:v>3.7331839323376101E-3</c:v>
                </c:pt>
                <c:pt idx="81">
                  <c:v>7.3324880547924784E-2</c:v>
                </c:pt>
              </c:numCache>
            </c:numRef>
          </c:val>
          <c:smooth val="0"/>
          <c:extLst>
            <c:ext xmlns:c16="http://schemas.microsoft.com/office/drawing/2014/chart" uri="{C3380CC4-5D6E-409C-BE32-E72D297353CC}">
              <c16:uniqueId val="{00000005-AA50-4C65-99D8-E07C715FBCBF}"/>
            </c:ext>
          </c:extLst>
        </c:ser>
        <c:ser>
          <c:idx val="6"/>
          <c:order val="6"/>
          <c:tx>
            <c:v>iron and steel 241</c:v>
          </c:tx>
          <c:spPr>
            <a:ln w="28575" cap="rnd">
              <a:solidFill>
                <a:schemeClr val="accent1">
                  <a:lumMod val="60000"/>
                </a:schemeClr>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'elec-whr'!$E$17:$CH$17</c:f>
              <c:numCache>
                <c:formatCode>0.00%</c:formatCode>
                <c:ptCount val="82"/>
                <c:pt idx="0">
                  <c:v>1.484144112774771E-5</c:v>
                </c:pt>
                <c:pt idx="1">
                  <c:v>3.0530879595238491E-5</c:v>
                </c:pt>
                <c:pt idx="2">
                  <c:v>6.0983748315622686E-5</c:v>
                </c:pt>
                <c:pt idx="3">
                  <c:v>1.1760478342544018E-4</c:v>
                </c:pt>
                <c:pt idx="4">
                  <c:v>2.1829062749018852E-4</c:v>
                </c:pt>
                <c:pt idx="5">
                  <c:v>3.8937534705248204E-4</c:v>
                </c:pt>
                <c:pt idx="6">
                  <c:v>6.6701533996724237E-4</c:v>
                </c:pt>
                <c:pt idx="7">
                  <c:v>1.0971940559384977E-3</c:v>
                </c:pt>
                <c:pt idx="8">
                  <c:v>1.7334515695970898E-3</c:v>
                </c:pt>
                <c:pt idx="9">
                  <c:v>2.6316788336263118E-3</c:v>
                </c:pt>
                <c:pt idx="10">
                  <c:v>3.8419426561901145E-3</c:v>
                </c:pt>
                <c:pt idx="11">
                  <c:v>5.3982586563113355E-3</c:v>
                </c:pt>
                <c:pt idx="12">
                  <c:v>7.3082496797087174E-3</c:v>
                </c:pt>
                <c:pt idx="13">
                  <c:v>9.5453184842903029E-3</c:v>
                </c:pt>
                <c:pt idx="14">
                  <c:v>1.2045934170752948E-2</c:v>
                </c:pt>
                <c:pt idx="15">
                  <c:v>1.4713694447352942E-2</c:v>
                </c:pt>
                <c:pt idx="16">
                  <c:v>1.7430144951809209E-2</c:v>
                </c:pt>
                <c:pt idx="17">
                  <c:v>2.0070427043418507E-2</c:v>
                </c:pt>
                <c:pt idx="18">
                  <c:v>2.2520368459652423E-2</c:v>
                </c:pt>
                <c:pt idx="19">
                  <c:v>2.4691183809669809E-2</c:v>
                </c:pt>
                <c:pt idx="20">
                  <c:v>2.6528689694663501E-2</c:v>
                </c:pt>
                <c:pt idx="21">
                  <c:v>2.8015573757755242E-2</c:v>
                </c:pt>
                <c:pt idx="22">
                  <c:v>2.9167171330867141E-2</c:v>
                </c:pt>
                <c:pt idx="23">
                  <c:v>3.0022732692801576E-2</c:v>
                </c:pt>
                <c:pt idx="24">
                  <c:v>3.0634871773674705E-2</c:v>
                </c:pt>
                <c:pt idx="25">
                  <c:v>3.1059704951511093E-2</c:v>
                </c:pt>
                <c:pt idx="26">
                  <c:v>3.1349373426456544E-2</c:v>
                </c:pt>
                <c:pt idx="27">
                  <c:v>3.1547606073987634E-2</c:v>
                </c:pt>
                <c:pt idx="28">
                  <c:v>3.1688094047836297E-2</c:v>
                </c:pt>
                <c:pt idx="29">
                  <c:v>3.1794922079368272E-2</c:v>
                </c:pt>
                <c:pt idx="30">
                  <c:v>3.1884156902451548E-2</c:v>
                </c:pt>
                <c:pt idx="31">
                  <c:v>3.1965824661520856E-2</c:v>
                </c:pt>
                <c:pt idx="32">
                  <c:v>3.20457675138641E-2</c:v>
                </c:pt>
                <c:pt idx="33">
                  <c:v>3.2127130486901148E-2</c:v>
                </c:pt>
                <c:pt idx="34">
                  <c:v>3.2211423529310876E-2</c:v>
                </c:pt>
                <c:pt idx="35">
                  <c:v>3.2299213332067762E-2</c:v>
                </c:pt>
                <c:pt idx="36">
                  <c:v>3.2390540101553913E-2</c:v>
                </c:pt>
                <c:pt idx="37">
                  <c:v>3.2485152594211308E-2</c:v>
                </c:pt>
                <c:pt idx="38">
                  <c:v>3.2582634203436718E-2</c:v>
                </c:pt>
                <c:pt idx="39">
                  <c:v>3.2682469214603861E-2</c:v>
                </c:pt>
                <c:pt idx="40">
                  <c:v>3.2784078864763956E-2</c:v>
                </c:pt>
                <c:pt idx="41">
                  <c:v>3.2886843439927108E-2</c:v>
                </c:pt>
                <c:pt idx="42">
                  <c:v>3.2990118506275645E-2</c:v>
                </c:pt>
                <c:pt idx="43">
                  <c:v>3.3093248903247351E-2</c:v>
                </c:pt>
                <c:pt idx="44">
                  <c:v>3.3195581876368209E-2</c:v>
                </c:pt>
                <c:pt idx="45">
                  <c:v>3.3296479683900912E-2</c:v>
                </c:pt>
                <c:pt idx="46">
                  <c:v>3.3395331570373783E-2</c:v>
                </c:pt>
                <c:pt idx="47">
                  <c:v>3.34915648416085E-2</c:v>
                </c:pt>
                <c:pt idx="48">
                  <c:v>3.3584654745004418E-2</c:v>
                </c:pt>
                <c:pt idx="49">
                  <c:v>3.3674132885637358E-2</c:v>
                </c:pt>
                <c:pt idx="50">
                  <c:v>3.3759593962667499E-2</c:v>
                </c:pt>
                <c:pt idx="51">
                  <c:v>3.3840700677719444E-2</c:v>
                </c:pt>
                <c:pt idx="52">
                  <c:v>3.3917186739854013E-2</c:v>
                </c:pt>
                <c:pt idx="53">
                  <c:v>3.3988857965451619E-2</c:v>
                </c:pt>
                <c:pt idx="54">
                  <c:v>3.4055591541729928E-2</c:v>
                </c:pt>
                <c:pt idx="55">
                  <c:v>3.4117333586322664E-2</c:v>
                </c:pt>
                <c:pt idx="56">
                  <c:v>3.4174095189579895E-2</c:v>
                </c:pt>
                <c:pt idx="57">
                  <c:v>3.4225947168950492E-2</c:v>
                </c:pt>
                <c:pt idx="58">
                  <c:v>3.4273013794685281E-2</c:v>
                </c:pt>
                <c:pt idx="59">
                  <c:v>3.4315465762658579E-2</c:v>
                </c:pt>
                <c:pt idx="60">
                  <c:v>3.4353512693615723E-2</c:v>
                </c:pt>
                <c:pt idx="61">
                  <c:v>3.4387395429569222E-2</c:v>
                </c:pt>
                <c:pt idx="62">
                  <c:v>3.4417378378910971E-2</c:v>
                </c:pt>
                <c:pt idx="63">
                  <c:v>3.4443742134032819E-2</c:v>
                </c:pt>
                <c:pt idx="64">
                  <c:v>3.4466776551071367E-2</c:v>
                </c:pt>
                <c:pt idx="65">
                  <c:v>3.4486774443139939E-2</c:v>
                </c:pt>
                <c:pt idx="66">
                  <c:v>3.4504025998366709E-2</c:v>
                </c:pt>
                <c:pt idx="67">
                  <c:v>3.4518813994332764E-2</c:v>
                </c:pt>
                <c:pt idx="68">
                  <c:v>3.4531409842933104E-2</c:v>
                </c:pt>
                <c:pt idx="69">
                  <c:v>3.4542070465751681E-2</c:v>
                </c:pt>
                <c:pt idx="70">
                  <c:v>3.4551035970842588E-2</c:v>
                </c:pt>
                <c:pt idx="71">
                  <c:v>3.455852807803541E-2</c:v>
                </c:pt>
                <c:pt idx="72">
                  <c:v>3.4564749221840919E-2</c:v>
                </c:pt>
                <c:pt idx="73">
                  <c:v>3.4569882248684909E-2</c:v>
                </c:pt>
                <c:pt idx="74">
                  <c:v>3.4574090618213218E-2</c:v>
                </c:pt>
                <c:pt idx="75">
                  <c:v>3.4577519016234723E-2</c:v>
                </c:pt>
                <c:pt idx="76">
                  <c:v>3.458029428878847E-2</c:v>
                </c:pt>
                <c:pt idx="77">
                  <c:v>3.4582526612035022E-2</c:v>
                </c:pt>
                <c:pt idx="78">
                  <c:v>3.4584310820350198E-2</c:v>
                </c:pt>
                <c:pt idx="79">
                  <c:v>3.458572782433663E-2</c:v>
                </c:pt>
                <c:pt idx="80">
                  <c:v>3.4586846060725498E-2</c:v>
                </c:pt>
                <c:pt idx="81">
                  <c:v>3.4590569156480386E-2</c:v>
                </c:pt>
              </c:numCache>
            </c:numRef>
          </c:val>
          <c:smooth val="0"/>
          <c:extLst>
            <c:ext xmlns:c16="http://schemas.microsoft.com/office/drawing/2014/chart" uri="{C3380CC4-5D6E-409C-BE32-E72D297353CC}">
              <c16:uniqueId val="{00000006-AA50-4C65-99D8-E07C715FBCBF}"/>
            </c:ext>
          </c:extLst>
        </c:ser>
        <c:ser>
          <c:idx val="7"/>
          <c:order val="7"/>
          <c:tx>
            <c:v>other metals 242</c:v>
          </c:tx>
          <c:spPr>
            <a:ln w="28575" cap="rnd">
              <a:solidFill>
                <a:schemeClr val="accent2">
                  <a:lumMod val="60000"/>
                </a:schemeClr>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'elec-whr'!$E$18:$CH$18</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7-AA50-4C65-99D8-E07C715FBCBF}"/>
            </c:ext>
          </c:extLst>
        </c:ser>
        <c:dLbls>
          <c:showLegendKey val="0"/>
          <c:showVal val="0"/>
          <c:showCatName val="0"/>
          <c:showSerName val="0"/>
          <c:showPercent val="0"/>
          <c:showBubbleSize val="0"/>
        </c:dLbls>
        <c:smooth val="0"/>
        <c:axId val="1429584543"/>
        <c:axId val="1145167760"/>
      </c:lineChart>
      <c:catAx>
        <c:axId val="1429584543"/>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167760"/>
        <c:crosses val="autoZero"/>
        <c:auto val="1"/>
        <c:lblAlgn val="ctr"/>
        <c:lblOffset val="100"/>
        <c:noMultiLvlLbl val="0"/>
      </c:catAx>
      <c:valAx>
        <c:axId val="114516776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58454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elec-process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'elec-process'!$E$11:$CH$11</c:f>
              <c:numCache>
                <c:formatCode>0.00%</c:formatCode>
                <c:ptCount val="82"/>
                <c:pt idx="0">
                  <c:v>1.1899699437200977E-5</c:v>
                </c:pt>
                <c:pt idx="1">
                  <c:v>6.4179342269837659E-5</c:v>
                </c:pt>
                <c:pt idx="2">
                  <c:v>3.3158926423525127E-4</c:v>
                </c:pt>
                <c:pt idx="3">
                  <c:v>1.2760804658629543E-3</c:v>
                </c:pt>
                <c:pt idx="4">
                  <c:v>3.5446450898724219E-3</c:v>
                </c:pt>
                <c:pt idx="5">
                  <c:v>7.2409194773521805E-3</c:v>
                </c:pt>
                <c:pt idx="6">
                  <c:v>1.1325263431320561E-2</c:v>
                </c:pt>
                <c:pt idx="7">
                  <c:v>1.4387412471071347E-2</c:v>
                </c:pt>
                <c:pt idx="8">
                  <c:v>1.5948682552383665E-2</c:v>
                </c:pt>
                <c:pt idx="9">
                  <c:v>1.6496984422904745E-2</c:v>
                </c:pt>
                <c:pt idx="10">
                  <c:v>1.6641078570375605E-2</c:v>
                </c:pt>
                <c:pt idx="11">
                  <c:v>1.6685950421245314E-2</c:v>
                </c:pt>
                <c:pt idx="12">
                  <c:v>1.6719576468547128E-2</c:v>
                </c:pt>
                <c:pt idx="13">
                  <c:v>1.6758595399346449E-2</c:v>
                </c:pt>
                <c:pt idx="14">
                  <c:v>1.680602451666861E-2</c:v>
                </c:pt>
                <c:pt idx="15">
                  <c:v>1.6863309474744546E-2</c:v>
                </c:pt>
                <c:pt idx="16">
                  <c:v>1.693181952744903E-2</c:v>
                </c:pt>
                <c:pt idx="17">
                  <c:v>1.7012935114468598E-2</c:v>
                </c:pt>
                <c:pt idx="18">
                  <c:v>1.7108013656816676E-2</c:v>
                </c:pt>
                <c:pt idx="19">
                  <c:v>1.7218344362649511E-2</c:v>
                </c:pt>
                <c:pt idx="20">
                  <c:v>1.7345099929311353E-2</c:v>
                </c:pt>
                <c:pt idx="21">
                  <c:v>1.7489287756485169E-2</c:v>
                </c:pt>
                <c:pt idx="22">
                  <c:v>1.7651703342870566E-2</c:v>
                </c:pt>
                <c:pt idx="23">
                  <c:v>1.7832888583349877E-2</c:v>
                </c:pt>
                <c:pt idx="24">
                  <c:v>1.8033097502649996E-2</c:v>
                </c:pt>
                <c:pt idx="25">
                  <c:v>1.8252271557800868E-2</c:v>
                </c:pt>
                <c:pt idx="26">
                  <c:v>1.8490026049392136E-2</c:v>
                </c:pt>
                <c:pt idx="27">
                  <c:v>1.8745648458028466E-2</c:v>
                </c:pt>
                <c:pt idx="28">
                  <c:v>1.9018108740317397E-2</c:v>
                </c:pt>
                <c:pt idx="29">
                  <c:v>1.9306080856635457E-2</c:v>
                </c:pt>
                <c:pt idx="30">
                  <c:v>1.9607974134206195E-2</c:v>
                </c:pt>
                <c:pt idx="31">
                  <c:v>1.9921972552481022E-2</c:v>
                </c:pt>
                <c:pt idx="32">
                  <c:v>2.0246079710753775E-2</c:v>
                </c:pt>
                <c:pt idx="33">
                  <c:v>2.0578167112995031E-2</c:v>
                </c:pt>
                <c:pt idx="34">
                  <c:v>2.0916023470763385E-2</c:v>
                </c:pt>
                <c:pt idx="35">
                  <c:v>2.1257402950707813E-2</c:v>
                </c:pt>
                <c:pt idx="36">
                  <c:v>2.1600070634442983E-2</c:v>
                </c:pt>
                <c:pt idx="37">
                  <c:v>2.194184386571317E-2</c:v>
                </c:pt>
                <c:pt idx="38">
                  <c:v>2.2280628584629078E-2</c:v>
                </c:pt>
                <c:pt idx="39">
                  <c:v>2.2614450150533288E-2</c:v>
                </c:pt>
                <c:pt idx="40">
                  <c:v>2.2941478503740446E-2</c:v>
                </c:pt>
                <c:pt idx="41">
                  <c:v>2.3260047794141842E-2</c:v>
                </c:pt>
                <c:pt idx="42">
                  <c:v>2.3568670805029265E-2</c:v>
                </c:pt>
                <c:pt idx="43">
                  <c:v>2.3866048626409071E-2</c:v>
                </c:pt>
                <c:pt idx="44">
                  <c:v>2.4151076093092881E-2</c:v>
                </c:pt>
                <c:pt idx="45">
                  <c:v>2.4422843512313795E-2</c:v>
                </c:pt>
                <c:pt idx="46">
                  <c:v>2.4680635178246126E-2</c:v>
                </c:pt>
                <c:pt idx="47">
                  <c:v>2.4923925120863624E-2</c:v>
                </c:pt>
                <c:pt idx="48">
                  <c:v>2.5152370476667268E-2</c:v>
                </c:pt>
                <c:pt idx="49">
                  <c:v>2.5365802809254642E-2</c:v>
                </c:pt>
                <c:pt idx="50">
                  <c:v>2.5564217656206152E-2</c:v>
                </c:pt>
                <c:pt idx="51">
                  <c:v>2.5747762540414436E-2</c:v>
                </c:pt>
                <c:pt idx="52">
                  <c:v>2.5916723661321847E-2</c:v>
                </c:pt>
                <c:pt idx="53">
                  <c:v>2.6071511474736436E-2</c:v>
                </c:pt>
                <c:pt idx="54">
                  <c:v>2.6212645377066947E-2</c:v>
                </c:pt>
                <c:pt idx="55">
                  <c:v>2.6340737727362638E-2</c:v>
                </c:pt>
                <c:pt idx="56">
                  <c:v>2.6456477463699474E-2</c:v>
                </c:pt>
                <c:pt idx="57">
                  <c:v>2.6560613593890961E-2</c:v>
                </c:pt>
                <c:pt idx="58">
                  <c:v>2.6653938858978703E-2</c:v>
                </c:pt>
                <c:pt idx="59">
                  <c:v>2.6737273876947458E-2</c:v>
                </c:pt>
                <c:pt idx="60">
                  <c:v>2.6811452070315211E-2</c:v>
                </c:pt>
                <c:pt idx="61">
                  <c:v>2.687730566294292E-2</c:v>
                </c:pt>
                <c:pt idx="62">
                  <c:v>2.693565299856196E-2</c:v>
                </c:pt>
                <c:pt idx="63">
                  <c:v>2.6987287387707955E-2</c:v>
                </c:pt>
                <c:pt idx="64">
                  <c:v>2.7032967633882132E-2</c:v>
                </c:pt>
                <c:pt idx="65">
                  <c:v>2.7073410327653404E-2</c:v>
                </c:pt>
                <c:pt idx="66">
                  <c:v>2.7109283933315652E-2</c:v>
                </c:pt>
                <c:pt idx="67">
                  <c:v>2.7141204630826476E-2</c:v>
                </c:pt>
                <c:pt idx="68">
                  <c:v>2.7169733819814461E-2</c:v>
                </c:pt>
                <c:pt idx="69">
                  <c:v>2.7195377145412591E-2</c:v>
                </c:pt>
                <c:pt idx="70">
                  <c:v>2.7218584869551837E-2</c:v>
                </c:pt>
                <c:pt idx="71">
                  <c:v>2.7239753387103209E-2</c:v>
                </c:pt>
                <c:pt idx="72">
                  <c:v>2.7259227673887894E-2</c:v>
                </c:pt>
                <c:pt idx="73">
                  <c:v>2.7277304452249768E-2</c:v>
                </c:pt>
                <c:pt idx="74">
                  <c:v>2.7294235868132753E-2</c:v>
                </c:pt>
                <c:pt idx="75">
                  <c:v>2.7310233489540689E-2</c:v>
                </c:pt>
                <c:pt idx="76">
                  <c:v>2.7325472457794348E-2</c:v>
                </c:pt>
                <c:pt idx="77">
                  <c:v>2.7340095648051635E-2</c:v>
                </c:pt>
                <c:pt idx="78">
                  <c:v>2.7354217722186415E-2</c:v>
                </c:pt>
                <c:pt idx="79">
                  <c:v>2.736792898365905E-2</c:v>
                </c:pt>
                <c:pt idx="80">
                  <c:v>2.7381298969117715E-2</c:v>
                </c:pt>
                <c:pt idx="81">
                  <c:v>2.7734326658768141E-2</c:v>
                </c:pt>
              </c:numCache>
            </c:numRef>
          </c:val>
          <c:smooth val="0"/>
          <c:extLst>
            <c:ext xmlns:c16="http://schemas.microsoft.com/office/drawing/2014/chart" uri="{C3380CC4-5D6E-409C-BE32-E72D297353CC}">
              <c16:uniqueId val="{00000000-B713-451E-8E97-8F5C089A2948}"/>
            </c:ext>
          </c:extLst>
        </c:ser>
        <c:ser>
          <c:idx val="1"/>
          <c:order val="1"/>
          <c:tx>
            <c:v>refined petroleum and coke 19</c:v>
          </c:tx>
          <c:spPr>
            <a:ln w="28575" cap="rnd">
              <a:solidFill>
                <a:schemeClr val="accent2"/>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B713-451E-8E97-8F5C089A2948}"/>
            </c:ext>
          </c:extLst>
        </c:ser>
        <c:ser>
          <c:idx val="2"/>
          <c:order val="2"/>
          <c:tx>
            <c:v>chemicals 20</c:v>
          </c:tx>
          <c:spPr>
            <a:ln w="28575" cap="rnd">
              <a:solidFill>
                <a:schemeClr val="accent3"/>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'elec-process'!$E$13:$CH$13</c:f>
              <c:numCache>
                <c:formatCode>0.00%</c:formatCode>
                <c:ptCount val="82"/>
                <c:pt idx="0">
                  <c:v>7.1109135100353671E-7</c:v>
                </c:pt>
                <c:pt idx="1">
                  <c:v>2.1629327333381187E-6</c:v>
                </c:pt>
                <c:pt idx="2">
                  <c:v>5.9906944512237916E-6</c:v>
                </c:pt>
                <c:pt idx="3">
                  <c:v>1.5089973146953016E-5</c:v>
                </c:pt>
                <c:pt idx="4">
                  <c:v>3.4566513971989217E-5</c:v>
                </c:pt>
                <c:pt idx="5">
                  <c:v>7.2072399081479313E-5</c:v>
                </c:pt>
                <c:pt idx="6">
                  <c:v>1.3702266406046947E-4</c:v>
                </c:pt>
                <c:pt idx="7">
                  <c:v>2.3815889376012459E-4</c:v>
                </c:pt>
                <c:pt idx="8">
                  <c:v>3.7978841373716491E-4</c:v>
                </c:pt>
                <c:pt idx="9">
                  <c:v>5.5824274896334948E-4</c:v>
                </c:pt>
                <c:pt idx="10">
                  <c:v>7.6071990353710026E-4</c:v>
                </c:pt>
                <c:pt idx="11">
                  <c:v>9.6784277790057339E-4</c:v>
                </c:pt>
                <c:pt idx="12">
                  <c:v>1.1592024972449846E-3</c:v>
                </c:pt>
                <c:pt idx="13">
                  <c:v>1.3192906265698061E-3</c:v>
                </c:pt>
                <c:pt idx="14">
                  <c:v>1.4410239392973951E-3</c:v>
                </c:pt>
                <c:pt idx="15">
                  <c:v>1.5256554698088334E-3</c:v>
                </c:pt>
                <c:pt idx="16">
                  <c:v>1.5799427157977249E-3</c:v>
                </c:pt>
                <c:pt idx="17">
                  <c:v>1.6125387380385601E-3</c:v>
                </c:pt>
                <c:pt idx="18">
                  <c:v>1.6312633126503401E-3</c:v>
                </c:pt>
                <c:pt idx="19">
                  <c:v>1.6418614143893094E-3</c:v>
                </c:pt>
                <c:pt idx="20">
                  <c:v>1.6479591660641642E-3</c:v>
                </c:pt>
                <c:pt idx="21">
                  <c:v>1.6515976775134933E-3</c:v>
                </c:pt>
                <c:pt idx="22">
                  <c:v>1.6538456097208486E-3</c:v>
                </c:pt>
                <c:pt idx="23">
                  <c:v>1.6552559919184575E-3</c:v>
                </c:pt>
                <c:pt idx="24">
                  <c:v>1.6561334712342935E-3</c:v>
                </c:pt>
                <c:pt idx="25">
                  <c:v>1.6566647300327204E-3</c:v>
                </c:pt>
                <c:pt idx="26">
                  <c:v>1.6569740567804006E-3</c:v>
                </c:pt>
                <c:pt idx="27">
                  <c:v>1.6571461522982157E-3</c:v>
                </c:pt>
                <c:pt idx="28">
                  <c:v>1.6572373453813303E-3</c:v>
                </c:pt>
                <c:pt idx="29">
                  <c:v>1.6572833009168789E-3</c:v>
                </c:pt>
                <c:pt idx="30">
                  <c:v>1.65730531016219E-3</c:v>
                </c:pt>
                <c:pt idx="31">
                  <c:v>1.6573153249041105E-3</c:v>
                </c:pt>
                <c:pt idx="32">
                  <c:v>1.6573196539399824E-3</c:v>
                </c:pt>
                <c:pt idx="33">
                  <c:v>1.6573214315628805E-3</c:v>
                </c:pt>
                <c:pt idx="34">
                  <c:v>1.657322124952813E-3</c:v>
                </c:pt>
                <c:pt idx="35">
                  <c:v>1.6573223818751727E-3</c:v>
                </c:pt>
                <c:pt idx="36">
                  <c:v>1.6573224723049453E-3</c:v>
                </c:pt>
                <c:pt idx="37">
                  <c:v>1.6573225025396257E-3</c:v>
                </c:pt>
                <c:pt idx="38">
                  <c:v>1.6573225121421001E-3</c:v>
                </c:pt>
                <c:pt idx="39">
                  <c:v>1.6573225150390719E-3</c:v>
                </c:pt>
                <c:pt idx="40">
                  <c:v>1.6573225158692819E-3</c:v>
                </c:pt>
                <c:pt idx="41">
                  <c:v>1.6573225160952851E-3</c:v>
                </c:pt>
                <c:pt idx="42">
                  <c:v>1.6573225161537267E-3</c:v>
                </c:pt>
                <c:pt idx="43">
                  <c:v>1.6573225161680815E-3</c:v>
                </c:pt>
                <c:pt idx="44">
                  <c:v>1.6573225161714313E-3</c:v>
                </c:pt>
                <c:pt idx="45">
                  <c:v>1.6573225161721737E-3</c:v>
                </c:pt>
                <c:pt idx="46">
                  <c:v>1.6573225161723298E-3</c:v>
                </c:pt>
                <c:pt idx="47">
                  <c:v>1.6573225161723611E-3</c:v>
                </c:pt>
                <c:pt idx="48">
                  <c:v>1.6573225161723671E-3</c:v>
                </c:pt>
                <c:pt idx="49">
                  <c:v>1.657322516172368E-3</c:v>
                </c:pt>
                <c:pt idx="50">
                  <c:v>1.6573225161723684E-3</c:v>
                </c:pt>
                <c:pt idx="51">
                  <c:v>1.6573225161723684E-3</c:v>
                </c:pt>
                <c:pt idx="52">
                  <c:v>1.6573225161723684E-3</c:v>
                </c:pt>
                <c:pt idx="53">
                  <c:v>1.6573225161723684E-3</c:v>
                </c:pt>
                <c:pt idx="54">
                  <c:v>1.6573225161723684E-3</c:v>
                </c:pt>
                <c:pt idx="55">
                  <c:v>1.6573225161723684E-3</c:v>
                </c:pt>
                <c:pt idx="56">
                  <c:v>1.6573225161723684E-3</c:v>
                </c:pt>
                <c:pt idx="57">
                  <c:v>1.6573225161723684E-3</c:v>
                </c:pt>
                <c:pt idx="58">
                  <c:v>1.6573225161723684E-3</c:v>
                </c:pt>
                <c:pt idx="59">
                  <c:v>1.6573225161723684E-3</c:v>
                </c:pt>
                <c:pt idx="60">
                  <c:v>1.6573225161723684E-3</c:v>
                </c:pt>
                <c:pt idx="61">
                  <c:v>1.6573225161723684E-3</c:v>
                </c:pt>
                <c:pt idx="62">
                  <c:v>1.6573225161723684E-3</c:v>
                </c:pt>
                <c:pt idx="63">
                  <c:v>1.6573225161723684E-3</c:v>
                </c:pt>
                <c:pt idx="64">
                  <c:v>1.6573225161723684E-3</c:v>
                </c:pt>
                <c:pt idx="65">
                  <c:v>1.6573225161723684E-3</c:v>
                </c:pt>
                <c:pt idx="66">
                  <c:v>1.6573225161723684E-3</c:v>
                </c:pt>
                <c:pt idx="67">
                  <c:v>1.6573225161723684E-3</c:v>
                </c:pt>
                <c:pt idx="68">
                  <c:v>1.6573225161723684E-3</c:v>
                </c:pt>
                <c:pt idx="69">
                  <c:v>1.6573225161723684E-3</c:v>
                </c:pt>
                <c:pt idx="70">
                  <c:v>1.6573225161723684E-3</c:v>
                </c:pt>
                <c:pt idx="71">
                  <c:v>1.6573225161723684E-3</c:v>
                </c:pt>
                <c:pt idx="72">
                  <c:v>1.6573225161723684E-3</c:v>
                </c:pt>
                <c:pt idx="73">
                  <c:v>1.6573225161723684E-3</c:v>
                </c:pt>
                <c:pt idx="74">
                  <c:v>1.6573225161723684E-3</c:v>
                </c:pt>
                <c:pt idx="75">
                  <c:v>1.6573225161723684E-3</c:v>
                </c:pt>
                <c:pt idx="76">
                  <c:v>1.6573225161723684E-3</c:v>
                </c:pt>
                <c:pt idx="77">
                  <c:v>1.6573225161723684E-3</c:v>
                </c:pt>
                <c:pt idx="78">
                  <c:v>1.6573225161723684E-3</c:v>
                </c:pt>
                <c:pt idx="79">
                  <c:v>1.6573225161723684E-3</c:v>
                </c:pt>
                <c:pt idx="80">
                  <c:v>1.6573225161723684E-3</c:v>
                </c:pt>
                <c:pt idx="81">
                  <c:v>1.6573225161723684E-3</c:v>
                </c:pt>
              </c:numCache>
            </c:numRef>
          </c:val>
          <c:smooth val="0"/>
          <c:extLst>
            <c:ext xmlns:c16="http://schemas.microsoft.com/office/drawing/2014/chart" uri="{C3380CC4-5D6E-409C-BE32-E72D297353CC}">
              <c16:uniqueId val="{00000002-B713-451E-8E97-8F5C089A2948}"/>
            </c:ext>
          </c:extLst>
        </c:ser>
        <c:ser>
          <c:idx val="3"/>
          <c:order val="3"/>
          <c:tx>
            <c:v>rubber and plastic products 22</c:v>
          </c:tx>
          <c:spPr>
            <a:ln w="28575" cap="rnd">
              <a:solidFill>
                <a:schemeClr val="accent4"/>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B713-451E-8E97-8F5C089A2948}"/>
            </c:ext>
          </c:extLst>
        </c:ser>
        <c:ser>
          <c:idx val="4"/>
          <c:order val="4"/>
          <c:tx>
            <c:v>glass and glass products 231</c:v>
          </c:tx>
          <c:spPr>
            <a:ln w="28575" cap="rnd">
              <a:solidFill>
                <a:schemeClr val="accent5"/>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'elec-process'!$E$15:$CH$15</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4-B713-451E-8E97-8F5C089A2948}"/>
            </c:ext>
          </c:extLst>
        </c:ser>
        <c:ser>
          <c:idx val="5"/>
          <c:order val="5"/>
          <c:tx>
            <c:v>cement and other nonmetallic m</c:v>
          </c:tx>
          <c:spPr>
            <a:ln w="28575" cap="rnd">
              <a:solidFill>
                <a:schemeClr val="accent6"/>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'elec-process'!$E$16:$CH$16</c:f>
              <c:numCache>
                <c:formatCode>0.00%</c:formatCode>
                <c:ptCount val="82"/>
                <c:pt idx="0">
                  <c:v>3.62516033346881E-5</c:v>
                </c:pt>
                <c:pt idx="1">
                  <c:v>4.6262497570200725E-5</c:v>
                </c:pt>
                <c:pt idx="2">
                  <c:v>6.0533918496432277E-5</c:v>
                </c:pt>
                <c:pt idx="3">
                  <c:v>8.133509494575893E-5</c:v>
                </c:pt>
                <c:pt idx="4">
                  <c:v>1.1201372620010027E-4</c:v>
                </c:pt>
                <c:pt idx="5">
                  <c:v>1.573065755970405E-4</c:v>
                </c:pt>
                <c:pt idx="6">
                  <c:v>2.2360532301522599E-4</c:v>
                </c:pt>
                <c:pt idx="7">
                  <c:v>3.1908741377998669E-4</c:v>
                </c:pt>
                <c:pt idx="8">
                  <c:v>4.5360365367514555E-4</c:v>
                </c:pt>
                <c:pt idx="9">
                  <c:v>6.3822068243617875E-4</c:v>
                </c:pt>
                <c:pt idx="10">
                  <c:v>8.8435841510071239E-4</c:v>
                </c:pt>
                <c:pt idx="11">
                  <c:v>1.2025427149387796E-3</c:v>
                </c:pt>
                <c:pt idx="12">
                  <c:v>1.6009006045985717E-3</c:v>
                </c:pt>
                <c:pt idx="13">
                  <c:v>2.0836326885694048E-3</c:v>
                </c:pt>
                <c:pt idx="14">
                  <c:v>2.6497689196301089E-3</c:v>
                </c:pt>
                <c:pt idx="15">
                  <c:v>3.2925154907588947E-3</c:v>
                </c:pt>
                <c:pt idx="16">
                  <c:v>3.9994155731888229E-3</c:v>
                </c:pt>
                <c:pt idx="17">
                  <c:v>4.7533858483648087E-3</c:v>
                </c:pt>
                <c:pt idx="18">
                  <c:v>5.5344941331292394E-3</c:v>
                </c:pt>
                <c:pt idx="19">
                  <c:v>6.3221681755924316E-3</c:v>
                </c:pt>
                <c:pt idx="20">
                  <c:v>7.0974264367529407E-3</c:v>
                </c:pt>
                <c:pt idx="21">
                  <c:v>7.8447293404174338E-3</c:v>
                </c:pt>
                <c:pt idx="22">
                  <c:v>8.5531594266573772E-3</c:v>
                </c:pt>
                <c:pt idx="23">
                  <c:v>9.216813063582345E-3</c:v>
                </c:pt>
                <c:pt idx="24">
                  <c:v>9.8344688765196787E-3</c:v>
                </c:pt>
                <c:pt idx="25">
                  <c:v>1.040873628803559E-2</c:v>
                </c:pt>
                <c:pt idx="26">
                  <c:v>1.094495031566069E-2</c:v>
                </c:pt>
                <c:pt idx="27">
                  <c:v>1.1450063633945516E-2</c:v>
                </c:pt>
                <c:pt idx="28">
                  <c:v>1.1931715766664561E-2</c:v>
                </c:pt>
                <c:pt idx="29">
                  <c:v>1.2397565810792198E-2</c:v>
                </c:pt>
                <c:pt idx="30">
                  <c:v>1.2854890799603766E-2</c:v>
                </c:pt>
                <c:pt idx="31">
                  <c:v>1.3310396325641715E-2</c:v>
                </c:pt>
                <c:pt idx="32">
                  <c:v>1.3770164328074683E-2</c:v>
                </c:pt>
                <c:pt idx="33">
                  <c:v>1.4239668407852641E-2</c:v>
                </c:pt>
                <c:pt idx="34">
                  <c:v>1.4723807562088433E-2</c:v>
                </c:pt>
                <c:pt idx="35">
                  <c:v>1.522693300394724E-2</c:v>
                </c:pt>
                <c:pt idx="36">
                  <c:v>1.5752861772160245E-2</c:v>
                </c:pt>
                <c:pt idx="37">
                  <c:v>1.6304881896980518E-2</c:v>
                </c:pt>
                <c:pt idx="38">
                  <c:v>1.6885757480686658E-2</c:v>
                </c:pt>
                <c:pt idx="39">
                  <c:v>1.7497740637997014E-2</c:v>
                </c:pt>
                <c:pt idx="40">
                  <c:v>1.8142593636178685E-2</c:v>
                </c:pt>
                <c:pt idx="41">
                  <c:v>1.882162093492917E-2</c:v>
                </c:pt>
                <c:pt idx="42">
                  <c:v>1.9535708322848927E-2</c:v>
                </c:pt>
                <c:pt idx="43">
                  <c:v>2.0285365283737793E-2</c:v>
                </c:pt>
                <c:pt idx="44">
                  <c:v>2.1070766858158729E-2</c:v>
                </c:pt>
                <c:pt idx="45">
                  <c:v>2.189179212753934E-2</c:v>
                </c:pt>
                <c:pt idx="46">
                  <c:v>2.2748057581706702E-2</c:v>
                </c:pt>
                <c:pt idx="47">
                  <c:v>2.3638944703463727E-2</c:v>
                </c:pt>
                <c:pt idx="48">
                  <c:v>2.4563621934974293E-2</c:v>
                </c:pt>
                <c:pt idx="49">
                  <c:v>2.5521061726468695E-2</c:v>
                </c:pt>
                <c:pt idx="50">
                  <c:v>2.6510053636190144E-2</c:v>
                </c:pt>
                <c:pt idx="51">
                  <c:v>2.7529214518349224E-2</c:v>
                </c:pt>
                <c:pt idx="52">
                  <c:v>2.857699677685463E-2</c:v>
                </c:pt>
                <c:pt idx="53">
                  <c:v>2.9651695539132192E-2</c:v>
                </c:pt>
                <c:pt idx="54">
                  <c:v>3.0751455460350401E-2</c:v>
                </c:pt>
                <c:pt idx="55">
                  <c:v>3.1874277729489163E-2</c:v>
                </c:pt>
                <c:pt idx="56">
                  <c:v>3.3018027726212318E-2</c:v>
                </c:pt>
                <c:pt idx="57">
                  <c:v>3.4180443673336919E-2</c:v>
                </c:pt>
                <c:pt idx="58">
                  <c:v>3.5359146540815158E-2</c:v>
                </c:pt>
                <c:pt idx="59">
                  <c:v>3.6551651378892339E-2</c:v>
                </c:pt>
                <c:pt idx="60">
                  <c:v>3.7755380186181194E-2</c:v>
                </c:pt>
                <c:pt idx="61">
                  <c:v>3.8967676349841419E-2</c:v>
                </c:pt>
                <c:pt idx="62">
                  <c:v>4.0185820628497668E-2</c:v>
                </c:pt>
                <c:pt idx="63">
                  <c:v>4.1407048584003861E-2</c:v>
                </c:pt>
                <c:pt idx="64">
                  <c:v>4.2628569306730014E-2</c:v>
                </c:pt>
                <c:pt idx="65">
                  <c:v>4.3847585222395576E-2</c:v>
                </c:pt>
                <c:pt idx="66">
                  <c:v>4.5061312718517439E-2</c:v>
                </c:pt>
                <c:pt idx="67">
                  <c:v>4.6267003287126046E-2</c:v>
                </c:pt>
                <c:pt idx="68">
                  <c:v>4.7461964849078386E-2</c:v>
                </c:pt>
                <c:pt idx="69">
                  <c:v>4.8643582905166259E-2</c:v>
                </c:pt>
                <c:pt idx="70">
                  <c:v>4.9809341150869053E-2</c:v>
                </c:pt>
                <c:pt idx="71">
                  <c:v>5.095684119508026E-2</c:v>
                </c:pt>
                <c:pt idx="72">
                  <c:v>5.2083821037980593E-2</c:v>
                </c:pt>
                <c:pt idx="73">
                  <c:v>5.3188171988514298E-2</c:v>
                </c:pt>
                <c:pt idx="74">
                  <c:v>5.4267953736350676E-2</c:v>
                </c:pt>
                <c:pt idx="75">
                  <c:v>5.5321407335195777E-2</c:v>
                </c:pt>
                <c:pt idx="76">
                  <c:v>5.6346965902090207E-2</c:v>
                </c:pt>
                <c:pt idx="77">
                  <c:v>5.7343262889027108E-2</c:v>
                </c:pt>
                <c:pt idx="78">
                  <c:v>5.8309137836987143E-2</c:v>
                </c:pt>
                <c:pt idx="79">
                  <c:v>5.9243639576527306E-2</c:v>
                </c:pt>
                <c:pt idx="80">
                  <c:v>6.0146026891730167E-2</c:v>
                </c:pt>
                <c:pt idx="81">
                  <c:v>8.4490689373648536E-2</c:v>
                </c:pt>
              </c:numCache>
            </c:numRef>
          </c:val>
          <c:smooth val="0"/>
          <c:extLst>
            <c:ext xmlns:c16="http://schemas.microsoft.com/office/drawing/2014/chart" uri="{C3380CC4-5D6E-409C-BE32-E72D297353CC}">
              <c16:uniqueId val="{00000005-B713-451E-8E97-8F5C089A2948}"/>
            </c:ext>
          </c:extLst>
        </c:ser>
        <c:ser>
          <c:idx val="6"/>
          <c:order val="6"/>
          <c:tx>
            <c:v>iron and steel 241</c:v>
          </c:tx>
          <c:spPr>
            <a:ln w="28575" cap="rnd">
              <a:solidFill>
                <a:schemeClr val="accent1">
                  <a:lumMod val="60000"/>
                </a:schemeClr>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'elec-process'!$E$17:$CH$17</c:f>
              <c:numCache>
                <c:formatCode>0.00%</c:formatCode>
                <c:ptCount val="82"/>
                <c:pt idx="0">
                  <c:v>1.42454116692401E-2</c:v>
                </c:pt>
                <c:pt idx="1">
                  <c:v>1.427106962490248E-2</c:v>
                </c:pt>
                <c:pt idx="2">
                  <c:v>1.4482798096719393E-2</c:v>
                </c:pt>
                <c:pt idx="3">
                  <c:v>1.4761022518071407E-2</c:v>
                </c:pt>
                <c:pt idx="4">
                  <c:v>1.481086241909459E-2</c:v>
                </c:pt>
                <c:pt idx="5">
                  <c:v>1.4812401038240934E-2</c:v>
                </c:pt>
                <c:pt idx="6">
                  <c:v>1.481304668188471E-2</c:v>
                </c:pt>
                <c:pt idx="7">
                  <c:v>1.4813901496071296E-2</c:v>
                </c:pt>
                <c:pt idx="8">
                  <c:v>1.4815027549058087E-2</c:v>
                </c:pt>
                <c:pt idx="9">
                  <c:v>1.4816494880666362E-2</c:v>
                </c:pt>
                <c:pt idx="10">
                  <c:v>1.4818385270169388E-2</c:v>
                </c:pt>
                <c:pt idx="11">
                  <c:v>1.4820792376790902E-2</c:v>
                </c:pt>
                <c:pt idx="12">
                  <c:v>1.4823821067126628E-2</c:v>
                </c:pt>
                <c:pt idx="13">
                  <c:v>1.4827585889546904E-2</c:v>
                </c:pt>
                <c:pt idx="14">
                  <c:v>1.4832208612222769E-2</c:v>
                </c:pt>
                <c:pt idx="15">
                  <c:v>1.4837814793846427E-2</c:v>
                </c:pt>
                <c:pt idx="16">
                  <c:v>1.48445294379642E-2</c:v>
                </c:pt>
                <c:pt idx="17">
                  <c:v>1.4852471877632088E-2</c:v>
                </c:pt>
                <c:pt idx="18">
                  <c:v>1.4861750136014089E-2</c:v>
                </c:pt>
                <c:pt idx="19">
                  <c:v>1.4872455098272723E-2</c:v>
                </c:pt>
                <c:pt idx="20">
                  <c:v>1.4884654897480197E-2</c:v>
                </c:pt>
                <c:pt idx="21">
                  <c:v>1.4898389950132387E-2</c:v>
                </c:pt>
                <c:pt idx="22">
                  <c:v>1.4913669066126506E-2</c:v>
                </c:pt>
                <c:pt idx="23">
                  <c:v>1.493046699976909E-2</c:v>
                </c:pt>
                <c:pt idx="24">
                  <c:v>1.4948723704876574E-2</c:v>
                </c:pt>
                <c:pt idx="25">
                  <c:v>1.4968345417394294E-2</c:v>
                </c:pt>
                <c:pt idx="26">
                  <c:v>1.4989207528200618E-2</c:v>
                </c:pt>
                <c:pt idx="27">
                  <c:v>1.5011159045931916E-2</c:v>
                </c:pt>
                <c:pt idx="28">
                  <c:v>1.5034028305115512E-2</c:v>
                </c:pt>
                <c:pt idx="29">
                  <c:v>1.5057629467161054E-2</c:v>
                </c:pt>
                <c:pt idx="30">
                  <c:v>1.5081769304579759E-2</c:v>
                </c:pt>
                <c:pt idx="31">
                  <c:v>1.5106253758901646E-2</c:v>
                </c:pt>
                <c:pt idx="32">
                  <c:v>1.5130893818774657E-2</c:v>
                </c:pt>
                <c:pt idx="33">
                  <c:v>1.5155510367483346E-2</c:v>
                </c:pt>
                <c:pt idx="34">
                  <c:v>1.5179937783238711E-2</c:v>
                </c:pt>
                <c:pt idx="35">
                  <c:v>1.5204026222069397E-2</c:v>
                </c:pt>
                <c:pt idx="36">
                  <c:v>1.5227642652463257E-2</c:v>
                </c:pt>
                <c:pt idx="37">
                  <c:v>1.5250670826019115E-2</c:v>
                </c:pt>
                <c:pt idx="38">
                  <c:v>1.5273010447095739E-2</c:v>
                </c:pt>
                <c:pt idx="39">
                  <c:v>1.5294575840891885E-2</c:v>
                </c:pt>
                <c:pt idx="40">
                  <c:v>1.5315294414195492E-2</c:v>
                </c:pt>
                <c:pt idx="41">
                  <c:v>1.5335105162547453E-2</c:v>
                </c:pt>
                <c:pt idx="42">
                  <c:v>1.5353957412181603E-2</c:v>
                </c:pt>
                <c:pt idx="43">
                  <c:v>1.5371809907209833E-2</c:v>
                </c:pt>
                <c:pt idx="44">
                  <c:v>1.5388630274370096E-2</c:v>
                </c:pt>
                <c:pt idx="45">
                  <c:v>1.54043948295918E-2</c:v>
                </c:pt>
                <c:pt idx="46">
                  <c:v>1.5419088639907125E-2</c:v>
                </c:pt>
                <c:pt idx="47">
                  <c:v>1.5432705724487619E-2</c:v>
                </c:pt>
                <c:pt idx="48">
                  <c:v>1.5445249269971973E-2</c:v>
                </c:pt>
                <c:pt idx="49">
                  <c:v>1.5456731745082636E-2</c:v>
                </c:pt>
                <c:pt idx="50">
                  <c:v>1.5467174823195973E-2</c:v>
                </c:pt>
                <c:pt idx="51">
                  <c:v>1.5476609053524578E-2</c:v>
                </c:pt>
                <c:pt idx="52">
                  <c:v>1.5485073256416439E-2</c:v>
                </c:pt>
                <c:pt idx="53">
                  <c:v>1.5492613651252717E-2</c:v>
                </c:pt>
                <c:pt idx="54">
                  <c:v>1.5499282753015004E-2</c:v>
                </c:pt>
                <c:pt idx="55">
                  <c:v>1.5505138093654818E-2</c:v>
                </c:pt>
                <c:pt idx="56">
                  <c:v>1.5510240836121358E-2</c:v>
                </c:pt>
                <c:pt idx="57">
                  <c:v>1.5514654352590836E-2</c:v>
                </c:pt>
                <c:pt idx="58">
                  <c:v>1.5518442835207268E-2</c:v>
                </c:pt>
                <c:pt idx="59">
                  <c:v>1.5521669999092616E-2</c:v>
                </c:pt>
                <c:pt idx="60">
                  <c:v>1.5524397925305635E-2</c:v>
                </c:pt>
                <c:pt idx="61">
                  <c:v>1.5526686077564598E-2</c:v>
                </c:pt>
                <c:pt idx="62">
                  <c:v>1.5528590512421264E-2</c:v>
                </c:pt>
                <c:pt idx="63">
                  <c:v>1.5530163289386124E-2</c:v>
                </c:pt>
                <c:pt idx="64">
                  <c:v>1.553145207610763E-2</c:v>
                </c:pt>
                <c:pt idx="65">
                  <c:v>1.5532499934605277E-2</c:v>
                </c:pt>
                <c:pt idx="66">
                  <c:v>1.5533345267948858E-2</c:v>
                </c:pt>
                <c:pt idx="67">
                  <c:v>1.5534021902619365E-2</c:v>
                </c:pt>
                <c:pt idx="68">
                  <c:v>1.5534559279856865E-2</c:v>
                </c:pt>
                <c:pt idx="69">
                  <c:v>1.5534982729256647E-2</c:v>
                </c:pt>
                <c:pt idx="70">
                  <c:v>1.5535313799316592E-2</c:v>
                </c:pt>
                <c:pt idx="71">
                  <c:v>1.5535570622151693E-2</c:v>
                </c:pt>
                <c:pt idx="72">
                  <c:v>1.5535768292783345E-2</c:v>
                </c:pt>
                <c:pt idx="73">
                  <c:v>1.5535919246934314E-2</c:v>
                </c:pt>
                <c:pt idx="74">
                  <c:v>1.5536033624827967E-2</c:v>
                </c:pt>
                <c:pt idx="75">
                  <c:v>1.5536119611881484E-2</c:v>
                </c:pt>
                <c:pt idx="76">
                  <c:v>1.5536183750241557E-2</c:v>
                </c:pt>
                <c:pt idx="77">
                  <c:v>1.5536231217741689E-2</c:v>
                </c:pt>
                <c:pt idx="78">
                  <c:v>1.5536266073018487E-2</c:v>
                </c:pt>
                <c:pt idx="79">
                  <c:v>1.5536291467207038E-2</c:v>
                </c:pt>
                <c:pt idx="80">
                  <c:v>1.5536309823870515E-2</c:v>
                </c:pt>
                <c:pt idx="81">
                  <c:v>1.5536353639056174E-2</c:v>
                </c:pt>
              </c:numCache>
            </c:numRef>
          </c:val>
          <c:smooth val="0"/>
          <c:extLst>
            <c:ext xmlns:c16="http://schemas.microsoft.com/office/drawing/2014/chart" uri="{C3380CC4-5D6E-409C-BE32-E72D297353CC}">
              <c16:uniqueId val="{00000006-B713-451E-8E97-8F5C089A2948}"/>
            </c:ext>
          </c:extLst>
        </c:ser>
        <c:ser>
          <c:idx val="7"/>
          <c:order val="7"/>
          <c:tx>
            <c:v>other metals 242</c:v>
          </c:tx>
          <c:spPr>
            <a:ln w="28575" cap="rnd">
              <a:solidFill>
                <a:schemeClr val="accent2">
                  <a:lumMod val="60000"/>
                </a:schemeClr>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'elec-process'!$E$18:$CH$18</c:f>
              <c:numCache>
                <c:formatCode>0.00%</c:formatCode>
                <c:ptCount val="82"/>
                <c:pt idx="0">
                  <c:v>7.6262282591669714E-3</c:v>
                </c:pt>
                <c:pt idx="1">
                  <c:v>7.6284316404782544E-3</c:v>
                </c:pt>
                <c:pt idx="2">
                  <c:v>7.6295988929139316E-3</c:v>
                </c:pt>
                <c:pt idx="3">
                  <c:v>7.6303190305737215E-3</c:v>
                </c:pt>
                <c:pt idx="4">
                  <c:v>7.6308738636239699E-3</c:v>
                </c:pt>
                <c:pt idx="5">
                  <c:v>7.6313915707824313E-3</c:v>
                </c:pt>
                <c:pt idx="6">
                  <c:v>7.6319287751715672E-3</c:v>
                </c:pt>
                <c:pt idx="7">
                  <c:v>7.6325110800493879E-3</c:v>
                </c:pt>
                <c:pt idx="8">
                  <c:v>7.6331516608411573E-3</c:v>
                </c:pt>
                <c:pt idx="9">
                  <c:v>7.6338592175623481E-3</c:v>
                </c:pt>
                <c:pt idx="10">
                  <c:v>7.6346411623740666E-3</c:v>
                </c:pt>
                <c:pt idx="11">
                  <c:v>7.6355048274431405E-3</c:v>
                </c:pt>
                <c:pt idx="12">
                  <c:v>7.636457907332435E-3</c:v>
                </c:pt>
                <c:pt idx="13">
                  <c:v>7.6375086253652677E-3</c:v>
                </c:pt>
                <c:pt idx="14">
                  <c:v>7.6386658070729868E-3</c:v>
                </c:pt>
                <c:pt idx="15">
                  <c:v>7.6399389244500111E-3</c:v>
                </c:pt>
                <c:pt idx="16">
                  <c:v>7.6413381316362428E-3</c:v>
                </c:pt>
                <c:pt idx="17">
                  <c:v>7.6428742981732726E-3</c:v>
                </c:pt>
                <c:pt idx="18">
                  <c:v>7.6445590414429216E-3</c:v>
                </c:pt>
                <c:pt idx="19">
                  <c:v>7.6464047585587287E-3</c:v>
                </c:pt>
                <c:pt idx="20">
                  <c:v>7.6484246576024343E-3</c:v>
                </c:pt>
                <c:pt idx="21">
                  <c:v>7.6506327879872771E-3</c:v>
                </c:pt>
                <c:pt idx="22">
                  <c:v>7.6530440696902634E-3</c:v>
                </c:pt>
                <c:pt idx="23">
                  <c:v>7.6556743210734789E-3</c:v>
                </c:pt>
                <c:pt idx="24">
                  <c:v>7.6585402849971944E-3</c:v>
                </c:pt>
                <c:pt idx="25">
                  <c:v>7.6616596529119332E-3</c:v>
                </c:pt>
                <c:pt idx="26">
                  <c:v>7.6650510866024977E-3</c:v>
                </c:pt>
                <c:pt idx="27">
                  <c:v>7.6687342372442468E-3</c:v>
                </c:pt>
                <c:pt idx="28">
                  <c:v>7.6727297614208887E-3</c:v>
                </c:pt>
                <c:pt idx="29">
                  <c:v>7.6770593337440254E-3</c:v>
                </c:pt>
                <c:pt idx="30">
                  <c:v>7.6817456557077982E-3</c:v>
                </c:pt>
                <c:pt idx="31">
                  <c:v>7.6868124604076273E-3</c:v>
                </c:pt>
                <c:pt idx="32">
                  <c:v>7.6922845127503307E-3</c:v>
                </c:pt>
                <c:pt idx="33">
                  <c:v>7.6981876047842119E-3</c:v>
                </c:pt>
                <c:pt idx="34">
                  <c:v>7.7045485457821654E-3</c:v>
                </c:pt>
                <c:pt idx="35">
                  <c:v>7.7113951467187294E-3</c:v>
                </c:pt>
                <c:pt idx="36">
                  <c:v>7.7187561987934906E-3</c:v>
                </c:pt>
                <c:pt idx="37">
                  <c:v>7.7266614456685248E-3</c:v>
                </c:pt>
                <c:pt idx="38">
                  <c:v>7.7351415491067402E-3</c:v>
                </c:pt>
                <c:pt idx="39">
                  <c:v>7.7442280477212399E-3</c:v>
                </c:pt>
                <c:pt idx="40">
                  <c:v>7.7539533085732113E-3</c:v>
                </c:pt>
                <c:pt idx="41">
                  <c:v>7.7643504713873959E-3</c:v>
                </c:pt>
                <c:pt idx="42">
                  <c:v>7.7754533851899701E-3</c:v>
                </c:pt>
                <c:pt idx="43">
                  <c:v>7.7872965372135601E-3</c:v>
                </c:pt>
                <c:pt idx="44">
                  <c:v>7.7999149739580945E-3</c:v>
                </c:pt>
                <c:pt idx="45">
                  <c:v>7.8133442143441083E-3</c:v>
                </c:pt>
                <c:pt idx="46">
                  <c:v>7.8276201549467711E-3</c:v>
                </c:pt>
                <c:pt idx="47">
                  <c:v>7.8427789673540978E-3</c:v>
                </c:pt>
                <c:pt idx="48">
                  <c:v>7.8588569877511734E-3</c:v>
                </c:pt>
                <c:pt idx="49">
                  <c:v>7.8758905988935458E-3</c:v>
                </c:pt>
                <c:pt idx="50">
                  <c:v>7.8939161046966862E-3</c:v>
                </c:pt>
                <c:pt idx="51">
                  <c:v>7.9129695977342273E-3</c:v>
                </c:pt>
                <c:pt idx="52">
                  <c:v>7.9330868200050888E-3</c:v>
                </c:pt>
                <c:pt idx="53">
                  <c:v>7.9543030173979349E-3</c:v>
                </c:pt>
                <c:pt idx="54">
                  <c:v>7.9766527883502279E-3</c:v>
                </c:pt>
                <c:pt idx="55">
                  <c:v>8.0001699272677484E-3</c:v>
                </c:pt>
                <c:pt idx="56">
                  <c:v>8.0248872633382051E-3</c:v>
                </c:pt>
                <c:pt idx="57">
                  <c:v>8.0508364954387842E-3</c:v>
                </c:pt>
                <c:pt idx="58">
                  <c:v>8.0780480239014824E-3</c:v>
                </c:pt>
                <c:pt idx="59">
                  <c:v>8.1065507799611154E-3</c:v>
                </c:pt>
                <c:pt idx="60">
                  <c:v>8.1363720537682999E-3</c:v>
                </c:pt>
                <c:pt idx="61">
                  <c:v>8.1675373219026459E-3</c:v>
                </c:pt>
                <c:pt idx="62">
                  <c:v>8.2000700753693551E-3</c:v>
                </c:pt>
                <c:pt idx="63">
                  <c:v>8.2339916491045093E-3</c:v>
                </c:pt>
                <c:pt idx="64">
                  <c:v>8.2693210540499724E-3</c:v>
                </c:pt>
                <c:pt idx="65">
                  <c:v>8.3060748128874953E-3</c:v>
                </c:pt>
                <c:pt idx="66">
                  <c:v>8.3442668005425172E-3</c:v>
                </c:pt>
                <c:pt idx="67">
                  <c:v>8.3839080905809601E-3</c:v>
                </c:pt>
                <c:pt idx="68">
                  <c:v>8.4250068086264892E-3</c:v>
                </c:pt>
                <c:pt idx="69">
                  <c:v>8.4675679939208697E-3</c:v>
                </c:pt>
                <c:pt idx="70">
                  <c:v>8.5115934701358482E-3</c:v>
                </c:pt>
                <c:pt idx="71">
                  <c:v>8.5570817265213511E-3</c:v>
                </c:pt>
                <c:pt idx="72">
                  <c:v>8.6040278104413653E-3</c:v>
                </c:pt>
                <c:pt idx="73">
                  <c:v>8.652423232305799E-3</c:v>
                </c:pt>
                <c:pt idx="74">
                  <c:v>8.7022558838539057E-3</c:v>
                </c:pt>
                <c:pt idx="75">
                  <c:v>8.7535099706826901E-3</c:v>
                </c:pt>
                <c:pt idx="76">
                  <c:v>8.8061659598422711E-3</c:v>
                </c:pt>
                <c:pt idx="77">
                  <c:v>8.8602005432400228E-3</c:v>
                </c:pt>
                <c:pt idx="78">
                  <c:v>8.9155866175067381E-3</c:v>
                </c:pt>
                <c:pt idx="79">
                  <c:v>8.9722932808817563E-3</c:v>
                </c:pt>
                <c:pt idx="80">
                  <c:v>9.030285847570603E-3</c:v>
                </c:pt>
                <c:pt idx="81">
                  <c:v>1.4241144568321179E-2</c:v>
                </c:pt>
              </c:numCache>
            </c:numRef>
          </c:val>
          <c:smooth val="0"/>
          <c:extLst>
            <c:ext xmlns:c16="http://schemas.microsoft.com/office/drawing/2014/chart" uri="{C3380CC4-5D6E-409C-BE32-E72D297353CC}">
              <c16:uniqueId val="{00000007-B713-451E-8E97-8F5C089A2948}"/>
            </c:ext>
          </c:extLst>
        </c:ser>
        <c:dLbls>
          <c:showLegendKey val="0"/>
          <c:showVal val="0"/>
          <c:showCatName val="0"/>
          <c:showSerName val="0"/>
          <c:showPercent val="0"/>
          <c:showBubbleSize val="0"/>
        </c:dLbls>
        <c:smooth val="0"/>
        <c:axId val="1168574032"/>
        <c:axId val="1145078000"/>
      </c:lineChart>
      <c:catAx>
        <c:axId val="1168574032"/>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078000"/>
        <c:crosses val="autoZero"/>
        <c:auto val="1"/>
        <c:lblAlgn val="ctr"/>
        <c:lblOffset val="100"/>
        <c:noMultiLvlLbl val="0"/>
      </c:catAx>
      <c:valAx>
        <c:axId val="1145078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68574032"/>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44450</xdr:rowOff>
    </xdr:from>
    <xdr:to>
      <xdr:col>8</xdr:col>
      <xdr:colOff>0</xdr:colOff>
      <xdr:row>40</xdr:row>
      <xdr:rowOff>104775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23</xdr:row>
      <xdr:rowOff>44450</xdr:rowOff>
    </xdr:from>
    <xdr:to>
      <xdr:col>17</xdr:col>
      <xdr:colOff>0</xdr:colOff>
      <xdr:row>40</xdr:row>
      <xdr:rowOff>104775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41</xdr:row>
      <xdr:rowOff>101600</xdr:rowOff>
    </xdr:from>
    <xdr:to>
      <xdr:col>8</xdr:col>
      <xdr:colOff>0</xdr:colOff>
      <xdr:row>58</xdr:row>
      <xdr:rowOff>161925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101600</xdr:rowOff>
    </xdr:from>
    <xdr:to>
      <xdr:col>17</xdr:col>
      <xdr:colOff>0</xdr:colOff>
      <xdr:row>58</xdr:row>
      <xdr:rowOff>161925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6"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RecoveredExternalLink3"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RecoveredExternalLink7"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8"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RecoveredExternalLink4"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EU Data"/>
      <sheetName val="BPFUbIP-Summed Data by Industry"/>
      <sheetName val="Calcs"/>
      <sheetName val="WHRPbI"/>
    </sheetNames>
    <sheetDataSet>
      <sheetData sheetId="0"/>
      <sheetData sheetId="1"/>
      <sheetData sheetId="2">
        <row r="3">
          <cell r="C3" t="str">
            <v>Boilers</v>
          </cell>
        </row>
      </sheetData>
      <sheetData sheetId="3">
        <row r="3">
          <cell r="C3">
            <v>0.31033233291513068</v>
          </cell>
        </row>
        <row r="4">
          <cell r="C4">
            <v>0</v>
          </cell>
        </row>
        <row r="5">
          <cell r="C5">
            <v>0.55501925030630439</v>
          </cell>
        </row>
        <row r="6">
          <cell r="C6">
            <v>0.47906040149384799</v>
          </cell>
        </row>
        <row r="7">
          <cell r="C7">
            <v>0.63987949274854616</v>
          </cell>
        </row>
        <row r="8">
          <cell r="C8">
            <v>0.4</v>
          </cell>
        </row>
        <row r="9">
          <cell r="C9">
            <v>0.86973788721207312</v>
          </cell>
        </row>
        <row r="10">
          <cell r="C10">
            <v>0.85513134401761959</v>
          </cell>
        </row>
        <row r="11">
          <cell r="C11">
            <v>0.77536793183578623</v>
          </cell>
        </row>
        <row r="12">
          <cell r="C12">
            <v>0.71612700408676522</v>
          </cell>
        </row>
        <row r="13">
          <cell r="C13">
            <v>0.28205128205128205</v>
          </cell>
        </row>
        <row r="14">
          <cell r="C14">
            <v>0.75135135135135134</v>
          </cell>
        </row>
        <row r="15">
          <cell r="C15">
            <v>0.84923168466505305</v>
          </cell>
        </row>
        <row r="16">
          <cell r="C16">
            <v>0.65160349854227417</v>
          </cell>
        </row>
        <row r="17">
          <cell r="C17">
            <v>0.60889929742388771</v>
          </cell>
        </row>
        <row r="18">
          <cell r="C18">
            <v>0.58726415094339623</v>
          </cell>
        </row>
        <row r="19">
          <cell r="C19">
            <v>0.15079365079365079</v>
          </cell>
        </row>
        <row r="20">
          <cell r="C20">
            <v>0.34210526315789475</v>
          </cell>
        </row>
        <row r="21">
          <cell r="C21">
            <v>0.21830985915492956</v>
          </cell>
        </row>
        <row r="22">
          <cell r="C22">
            <v>0.44776119402985076</v>
          </cell>
        </row>
        <row r="23">
          <cell r="C23">
            <v>0.32758620689655171</v>
          </cell>
        </row>
        <row r="24">
          <cell r="C24">
            <v>0.33931484502446985</v>
          </cell>
        </row>
        <row r="25">
          <cell r="C25">
            <v>0</v>
          </cell>
        </row>
        <row r="26">
          <cell r="C26">
            <v>0.8571428571428571</v>
          </cell>
        </row>
        <row r="27">
          <cell r="C27">
            <v>0.19942555254561314</v>
          </cell>
        </row>
      </sheetData>
      <sheetData sheetId="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ata.bls.gov/pdq/SurveyOutputServlet"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link.springer.com/article/10.1007/s12053-022-10071-8"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5"/>
  <sheetViews>
    <sheetView zoomScale="62" workbookViewId="0">
      <selection activeCell="B45" sqref="B45"/>
    </sheetView>
  </sheetViews>
  <sheetFormatPr defaultColWidth="8.81640625" defaultRowHeight="14.5" x14ac:dyDescent="0.35"/>
  <cols>
    <col min="1" max="1" width="30.81640625" customWidth="1"/>
    <col min="2" max="2" width="101.81640625" customWidth="1"/>
    <col min="3" max="3" width="37.7265625" customWidth="1"/>
    <col min="4" max="4" width="57.81640625" bestFit="1" customWidth="1"/>
    <col min="5" max="5" width="60.453125" customWidth="1"/>
  </cols>
  <sheetData>
    <row r="1" spans="1:4" x14ac:dyDescent="0.35">
      <c r="A1" s="1" t="s">
        <v>0</v>
      </c>
    </row>
    <row r="2" spans="1:4" x14ac:dyDescent="0.35">
      <c r="A2" s="1"/>
    </row>
    <row r="4" spans="1:4" x14ac:dyDescent="0.35">
      <c r="A4" s="1" t="s">
        <v>1</v>
      </c>
      <c r="B4" s="2" t="s">
        <v>2</v>
      </c>
      <c r="D4" s="151" t="s">
        <v>3</v>
      </c>
    </row>
    <row r="5" spans="1:4" x14ac:dyDescent="0.35">
      <c r="B5" t="s">
        <v>4</v>
      </c>
      <c r="D5" t="s">
        <v>5</v>
      </c>
    </row>
    <row r="6" spans="1:4" x14ac:dyDescent="0.35">
      <c r="B6" s="3">
        <v>2022</v>
      </c>
      <c r="D6" t="s">
        <v>6</v>
      </c>
    </row>
    <row r="7" spans="1:4" x14ac:dyDescent="0.35">
      <c r="B7" t="s">
        <v>7</v>
      </c>
      <c r="D7" t="s">
        <v>8</v>
      </c>
    </row>
    <row r="8" spans="1:4" x14ac:dyDescent="0.35">
      <c r="B8" t="s">
        <v>9</v>
      </c>
      <c r="D8" t="s">
        <v>10</v>
      </c>
    </row>
    <row r="9" spans="1:4" x14ac:dyDescent="0.35">
      <c r="B9" t="s">
        <v>11</v>
      </c>
      <c r="D9" t="s">
        <v>12</v>
      </c>
    </row>
    <row r="11" spans="1:4" x14ac:dyDescent="0.35">
      <c r="B11" s="151" t="s">
        <v>13</v>
      </c>
      <c r="D11" s="151" t="s">
        <v>14</v>
      </c>
    </row>
    <row r="12" spans="1:4" x14ac:dyDescent="0.35">
      <c r="B12" t="s">
        <v>15</v>
      </c>
      <c r="D12" t="s">
        <v>16</v>
      </c>
    </row>
    <row r="13" spans="1:4" x14ac:dyDescent="0.35">
      <c r="B13" s="3">
        <v>2017</v>
      </c>
      <c r="D13" t="s">
        <v>17</v>
      </c>
    </row>
    <row r="14" spans="1:4" x14ac:dyDescent="0.35">
      <c r="B14" t="s">
        <v>18</v>
      </c>
      <c r="D14" t="s">
        <v>19</v>
      </c>
    </row>
    <row r="15" spans="1:4" x14ac:dyDescent="0.35">
      <c r="B15" t="s">
        <v>20</v>
      </c>
      <c r="D15" t="s">
        <v>21</v>
      </c>
    </row>
    <row r="16" spans="1:4" x14ac:dyDescent="0.35">
      <c r="B16" t="s">
        <v>22</v>
      </c>
      <c r="D16" t="s">
        <v>23</v>
      </c>
    </row>
    <row r="18" spans="2:4" x14ac:dyDescent="0.35">
      <c r="B18" s="151" t="s">
        <v>24</v>
      </c>
      <c r="D18" s="151" t="s">
        <v>25</v>
      </c>
    </row>
    <row r="19" spans="2:4" x14ac:dyDescent="0.35">
      <c r="B19" t="s">
        <v>26</v>
      </c>
      <c r="D19" t="s">
        <v>27</v>
      </c>
    </row>
    <row r="20" spans="2:4" x14ac:dyDescent="0.35">
      <c r="B20" t="s">
        <v>28</v>
      </c>
      <c r="D20" t="s">
        <v>29</v>
      </c>
    </row>
    <row r="21" spans="2:4" x14ac:dyDescent="0.35">
      <c r="B21" t="s">
        <v>30</v>
      </c>
      <c r="D21" t="s">
        <v>31</v>
      </c>
    </row>
    <row r="22" spans="2:4" x14ac:dyDescent="0.35">
      <c r="B22" t="s">
        <v>32</v>
      </c>
      <c r="D22" t="s">
        <v>33</v>
      </c>
    </row>
    <row r="23" spans="2:4" x14ac:dyDescent="0.35">
      <c r="B23" t="s">
        <v>34</v>
      </c>
      <c r="D23" t="s">
        <v>35</v>
      </c>
    </row>
    <row r="25" spans="2:4" x14ac:dyDescent="0.35">
      <c r="B25" s="151" t="s">
        <v>36</v>
      </c>
      <c r="D25" s="151" t="s">
        <v>37</v>
      </c>
    </row>
    <row r="26" spans="2:4" x14ac:dyDescent="0.35">
      <c r="B26" t="s">
        <v>38</v>
      </c>
      <c r="D26" t="s">
        <v>39</v>
      </c>
    </row>
    <row r="27" spans="2:4" x14ac:dyDescent="0.35">
      <c r="B27" s="3">
        <v>2018</v>
      </c>
      <c r="D27" t="s">
        <v>40</v>
      </c>
    </row>
    <row r="28" spans="2:4" x14ac:dyDescent="0.35">
      <c r="B28" t="s">
        <v>41</v>
      </c>
      <c r="D28" t="s">
        <v>42</v>
      </c>
    </row>
    <row r="29" spans="2:4" x14ac:dyDescent="0.35">
      <c r="B29" t="s">
        <v>43</v>
      </c>
      <c r="D29" t="s">
        <v>44</v>
      </c>
    </row>
    <row r="30" spans="2:4" x14ac:dyDescent="0.35">
      <c r="B30" t="s">
        <v>45</v>
      </c>
      <c r="D30" t="s">
        <v>46</v>
      </c>
    </row>
    <row r="32" spans="2:4" x14ac:dyDescent="0.35">
      <c r="B32" s="151" t="s">
        <v>47</v>
      </c>
      <c r="D32" s="1" t="s">
        <v>48</v>
      </c>
    </row>
    <row r="33" spans="1:4" x14ac:dyDescent="0.35">
      <c r="B33" t="s">
        <v>49</v>
      </c>
      <c r="D33" t="s">
        <v>50</v>
      </c>
    </row>
    <row r="34" spans="1:4" x14ac:dyDescent="0.35">
      <c r="B34" t="s">
        <v>40</v>
      </c>
      <c r="D34" t="s">
        <v>51</v>
      </c>
    </row>
    <row r="35" spans="1:4" x14ac:dyDescent="0.35">
      <c r="B35" t="s">
        <v>52</v>
      </c>
      <c r="D35" t="s">
        <v>53</v>
      </c>
    </row>
    <row r="36" spans="1:4" x14ac:dyDescent="0.35">
      <c r="B36" t="s">
        <v>40</v>
      </c>
      <c r="D36" t="s">
        <v>54</v>
      </c>
    </row>
    <row r="37" spans="1:4" x14ac:dyDescent="0.35">
      <c r="B37" t="s">
        <v>55</v>
      </c>
      <c r="D37" t="s">
        <v>56</v>
      </c>
    </row>
    <row r="40" spans="1:4" x14ac:dyDescent="0.35">
      <c r="A40" s="1" t="s">
        <v>57</v>
      </c>
      <c r="B40" s="151"/>
    </row>
    <row r="41" spans="1:4" x14ac:dyDescent="0.35">
      <c r="A41" t="s">
        <v>58</v>
      </c>
      <c r="B41" t="s">
        <v>59</v>
      </c>
    </row>
    <row r="42" spans="1:4" x14ac:dyDescent="0.35">
      <c r="A42" t="s">
        <v>60</v>
      </c>
      <c r="B42" t="s">
        <v>61</v>
      </c>
    </row>
    <row r="43" spans="1:4" x14ac:dyDescent="0.35">
      <c r="A43" t="s">
        <v>62</v>
      </c>
      <c r="B43" s="74" t="s">
        <v>63</v>
      </c>
    </row>
    <row r="44" spans="1:4" x14ac:dyDescent="0.35">
      <c r="A44" t="s">
        <v>64</v>
      </c>
      <c r="B44" t="s">
        <v>65</v>
      </c>
    </row>
    <row r="45" spans="1:4" x14ac:dyDescent="0.35">
      <c r="A45" t="s">
        <v>66</v>
      </c>
      <c r="B45" t="s">
        <v>67</v>
      </c>
    </row>
    <row r="46" spans="1:4" x14ac:dyDescent="0.35">
      <c r="A46" t="s">
        <v>68</v>
      </c>
      <c r="B46" t="s">
        <v>69</v>
      </c>
    </row>
    <row r="47" spans="1:4" x14ac:dyDescent="0.35">
      <c r="A47" t="s">
        <v>70</v>
      </c>
      <c r="B47" t="s">
        <v>71</v>
      </c>
    </row>
    <row r="48" spans="1:4" x14ac:dyDescent="0.35">
      <c r="A48" t="s">
        <v>72</v>
      </c>
      <c r="B48" t="s">
        <v>73</v>
      </c>
    </row>
    <row r="49" spans="1:3" x14ac:dyDescent="0.35">
      <c r="A49" t="s">
        <v>74</v>
      </c>
      <c r="B49" t="s">
        <v>75</v>
      </c>
    </row>
    <row r="50" spans="1:3" x14ac:dyDescent="0.35">
      <c r="A50" t="s">
        <v>76</v>
      </c>
      <c r="B50" t="s">
        <v>77</v>
      </c>
    </row>
    <row r="51" spans="1:3" x14ac:dyDescent="0.35">
      <c r="A51" t="s">
        <v>78</v>
      </c>
      <c r="B51" t="s">
        <v>79</v>
      </c>
    </row>
    <row r="52" spans="1:3" x14ac:dyDescent="0.35">
      <c r="A52" t="s">
        <v>80</v>
      </c>
      <c r="B52" t="s">
        <v>81</v>
      </c>
    </row>
    <row r="53" spans="1:3" x14ac:dyDescent="0.35">
      <c r="A53" t="s">
        <v>82</v>
      </c>
      <c r="B53" t="s">
        <v>83</v>
      </c>
    </row>
    <row r="54" spans="1:3" x14ac:dyDescent="0.35">
      <c r="A54" t="s">
        <v>84</v>
      </c>
      <c r="B54" t="s">
        <v>85</v>
      </c>
    </row>
    <row r="55" spans="1:3" x14ac:dyDescent="0.35">
      <c r="A55" t="s">
        <v>86</v>
      </c>
      <c r="B55" t="s">
        <v>87</v>
      </c>
    </row>
    <row r="56" spans="1:3" x14ac:dyDescent="0.35">
      <c r="A56" t="s">
        <v>88</v>
      </c>
      <c r="B56" t="s">
        <v>89</v>
      </c>
    </row>
    <row r="57" spans="1:3" x14ac:dyDescent="0.35">
      <c r="A57" t="s">
        <v>90</v>
      </c>
      <c r="B57" t="s">
        <v>91</v>
      </c>
    </row>
    <row r="58" spans="1:3" x14ac:dyDescent="0.35">
      <c r="A58" t="s">
        <v>92</v>
      </c>
      <c r="B58" t="s">
        <v>93</v>
      </c>
    </row>
    <row r="59" spans="1:3" x14ac:dyDescent="0.35">
      <c r="A59" t="s">
        <v>94</v>
      </c>
      <c r="B59" t="s">
        <v>95</v>
      </c>
    </row>
    <row r="61" spans="1:3" x14ac:dyDescent="0.35">
      <c r="A61" s="1" t="s">
        <v>96</v>
      </c>
      <c r="C61" s="1" t="s">
        <v>97</v>
      </c>
    </row>
    <row r="62" spans="1:3" x14ac:dyDescent="0.35">
      <c r="A62" s="192">
        <f>1/cpi!B12</f>
        <v>0.84552295594825388</v>
      </c>
      <c r="B62" t="s">
        <v>98</v>
      </c>
      <c r="C62" t="s">
        <v>99</v>
      </c>
    </row>
    <row r="63" spans="1:3" x14ac:dyDescent="0.35">
      <c r="A63" s="192">
        <f>cpi!B10</f>
        <v>0.84730412960844359</v>
      </c>
      <c r="B63" t="s">
        <v>100</v>
      </c>
      <c r="C63" t="s">
        <v>101</v>
      </c>
    </row>
    <row r="64" spans="1:3" x14ac:dyDescent="0.35">
      <c r="A64" s="192">
        <f>cpi!B13</f>
        <v>947817</v>
      </c>
      <c r="B64" t="s">
        <v>102</v>
      </c>
      <c r="C64" t="s">
        <v>103</v>
      </c>
    </row>
    <row r="65" spans="1:3" x14ac:dyDescent="0.35">
      <c r="A65" s="192">
        <f>'src review'!B9</f>
        <v>0.76</v>
      </c>
      <c r="B65" t="s">
        <v>104</v>
      </c>
      <c r="C65" t="s">
        <v>105</v>
      </c>
    </row>
  </sheetData>
  <pageMargins left="0.7" right="0.7" top="0.75" bottom="0.75" header="0.3" footer="0.3"/>
  <pageSetup orientation="portrait" horizontalDpi="1200" verticalDpi="12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0"/>
  <sheetViews>
    <sheetView workbookViewId="0">
      <selection activeCell="L6" sqref="L6"/>
    </sheetView>
  </sheetViews>
  <sheetFormatPr defaultRowHeight="14.5" x14ac:dyDescent="0.35"/>
  <cols>
    <col min="14" max="14" width="10.54296875" customWidth="1"/>
    <col min="15" max="15" width="28.1796875" customWidth="1"/>
  </cols>
  <sheetData>
    <row r="1" spans="1:7" x14ac:dyDescent="0.35">
      <c r="A1" t="s">
        <v>106</v>
      </c>
    </row>
    <row r="2" spans="1:7" x14ac:dyDescent="0.35">
      <c r="A2" t="s">
        <v>107</v>
      </c>
    </row>
    <row r="3" spans="1:7" x14ac:dyDescent="0.35">
      <c r="A3" t="s">
        <v>108</v>
      </c>
    </row>
    <row r="5" spans="1:7" x14ac:dyDescent="0.35">
      <c r="A5" s="1" t="s">
        <v>109</v>
      </c>
      <c r="B5" t="s">
        <v>110</v>
      </c>
    </row>
    <row r="6" spans="1:7" x14ac:dyDescent="0.35">
      <c r="B6" s="3">
        <v>2024</v>
      </c>
    </row>
    <row r="7" spans="1:7" x14ac:dyDescent="0.35">
      <c r="B7" t="s">
        <v>111</v>
      </c>
    </row>
    <row r="8" spans="1:7" x14ac:dyDescent="0.35">
      <c r="B8" s="229" t="s">
        <v>112</v>
      </c>
    </row>
    <row r="10" spans="1:7" x14ac:dyDescent="0.35">
      <c r="A10" t="s">
        <v>113</v>
      </c>
      <c r="B10" t="s">
        <v>114</v>
      </c>
      <c r="D10" t="s">
        <v>115</v>
      </c>
      <c r="E10" t="s">
        <v>116</v>
      </c>
      <c r="G10" s="1" t="s">
        <v>117</v>
      </c>
    </row>
    <row r="11" spans="1:7" x14ac:dyDescent="0.35">
      <c r="B11" t="s">
        <v>118</v>
      </c>
      <c r="C11" t="s">
        <v>119</v>
      </c>
      <c r="E11" t="s">
        <v>120</v>
      </c>
      <c r="F11" t="s">
        <v>115</v>
      </c>
    </row>
    <row r="12" spans="1:7" x14ac:dyDescent="0.35">
      <c r="A12" t="s">
        <v>121</v>
      </c>
      <c r="B12" t="s">
        <v>122</v>
      </c>
      <c r="C12" t="s">
        <v>122</v>
      </c>
      <c r="D12">
        <v>34.799999999999997</v>
      </c>
      <c r="E12">
        <v>4.7</v>
      </c>
      <c r="F12">
        <v>4.2</v>
      </c>
    </row>
    <row r="13" spans="1:7" x14ac:dyDescent="0.35">
      <c r="A13" t="s">
        <v>123</v>
      </c>
      <c r="B13" t="s">
        <v>122</v>
      </c>
      <c r="C13" t="s">
        <v>122</v>
      </c>
      <c r="D13">
        <v>36.700000000000003</v>
      </c>
      <c r="E13">
        <v>6.2</v>
      </c>
      <c r="F13">
        <v>5.5</v>
      </c>
    </row>
    <row r="14" spans="1:7" x14ac:dyDescent="0.35">
      <c r="A14" t="s">
        <v>124</v>
      </c>
      <c r="B14" t="s">
        <v>122</v>
      </c>
      <c r="C14" t="s">
        <v>122</v>
      </c>
      <c r="D14">
        <v>38.799999999999997</v>
      </c>
      <c r="E14">
        <v>5.6</v>
      </c>
      <c r="F14">
        <v>5.7</v>
      </c>
    </row>
    <row r="15" spans="1:7" x14ac:dyDescent="0.35">
      <c r="A15" t="s">
        <v>125</v>
      </c>
      <c r="B15" t="s">
        <v>122</v>
      </c>
      <c r="C15" t="s">
        <v>122</v>
      </c>
      <c r="D15">
        <v>40.5</v>
      </c>
      <c r="E15">
        <v>3.3</v>
      </c>
      <c r="F15">
        <v>4.4000000000000004</v>
      </c>
    </row>
    <row r="16" spans="1:7" x14ac:dyDescent="0.35">
      <c r="A16" t="s">
        <v>126</v>
      </c>
      <c r="B16" t="s">
        <v>122</v>
      </c>
      <c r="C16" t="s">
        <v>122</v>
      </c>
      <c r="D16">
        <v>41.8</v>
      </c>
      <c r="E16">
        <v>3.4</v>
      </c>
      <c r="F16">
        <v>3.2</v>
      </c>
    </row>
    <row r="17" spans="1:6" x14ac:dyDescent="0.35">
      <c r="A17" t="s">
        <v>127</v>
      </c>
      <c r="B17" t="s">
        <v>122</v>
      </c>
      <c r="C17" t="s">
        <v>122</v>
      </c>
      <c r="D17">
        <v>44.4</v>
      </c>
      <c r="E17">
        <v>8.6999999999999993</v>
      </c>
      <c r="F17">
        <v>6.2</v>
      </c>
    </row>
    <row r="18" spans="1:6" x14ac:dyDescent="0.35">
      <c r="A18" t="s">
        <v>128</v>
      </c>
      <c r="B18" t="s">
        <v>122</v>
      </c>
      <c r="C18" t="s">
        <v>122</v>
      </c>
      <c r="D18">
        <v>49.3</v>
      </c>
      <c r="E18">
        <v>12.3</v>
      </c>
      <c r="F18">
        <v>11</v>
      </c>
    </row>
    <row r="19" spans="1:6" x14ac:dyDescent="0.35">
      <c r="A19" t="s">
        <v>129</v>
      </c>
      <c r="B19" t="s">
        <v>122</v>
      </c>
      <c r="C19" t="s">
        <v>122</v>
      </c>
      <c r="D19">
        <v>53.8</v>
      </c>
      <c r="E19">
        <v>6.9</v>
      </c>
      <c r="F19">
        <v>9.1</v>
      </c>
    </row>
    <row r="20" spans="1:6" x14ac:dyDescent="0.35">
      <c r="A20" t="s">
        <v>130</v>
      </c>
      <c r="B20" t="s">
        <v>122</v>
      </c>
      <c r="C20" t="s">
        <v>122</v>
      </c>
      <c r="D20">
        <v>56.9</v>
      </c>
      <c r="E20">
        <v>4.9000000000000004</v>
      </c>
      <c r="F20">
        <v>5.8</v>
      </c>
    </row>
    <row r="21" spans="1:6" x14ac:dyDescent="0.35">
      <c r="A21" t="s">
        <v>131</v>
      </c>
      <c r="B21" t="s">
        <v>122</v>
      </c>
      <c r="C21" t="s">
        <v>122</v>
      </c>
      <c r="D21">
        <v>60.6</v>
      </c>
      <c r="E21">
        <v>6.7</v>
      </c>
      <c r="F21">
        <v>6.5</v>
      </c>
    </row>
    <row r="22" spans="1:6" x14ac:dyDescent="0.35">
      <c r="A22" t="s">
        <v>132</v>
      </c>
      <c r="B22" t="s">
        <v>122</v>
      </c>
      <c r="C22" t="s">
        <v>122</v>
      </c>
      <c r="D22">
        <v>65.2</v>
      </c>
      <c r="E22">
        <v>9</v>
      </c>
      <c r="F22">
        <v>7.6</v>
      </c>
    </row>
    <row r="23" spans="1:6" x14ac:dyDescent="0.35">
      <c r="A23" t="s">
        <v>133</v>
      </c>
      <c r="B23" t="s">
        <v>122</v>
      </c>
      <c r="C23" t="s">
        <v>122</v>
      </c>
      <c r="D23">
        <v>72.599999999999994</v>
      </c>
      <c r="E23">
        <v>13.3</v>
      </c>
      <c r="F23">
        <v>11.3</v>
      </c>
    </row>
    <row r="24" spans="1:6" x14ac:dyDescent="0.35">
      <c r="A24" t="s">
        <v>134</v>
      </c>
      <c r="B24" t="s">
        <v>122</v>
      </c>
      <c r="C24" t="s">
        <v>122</v>
      </c>
      <c r="D24">
        <v>82.4</v>
      </c>
      <c r="E24">
        <v>12.5</v>
      </c>
      <c r="F24">
        <v>13.5</v>
      </c>
    </row>
    <row r="25" spans="1:6" x14ac:dyDescent="0.35">
      <c r="A25" t="s">
        <v>135</v>
      </c>
      <c r="B25" t="s">
        <v>122</v>
      </c>
      <c r="C25" t="s">
        <v>122</v>
      </c>
      <c r="D25">
        <v>90.9</v>
      </c>
      <c r="E25">
        <v>8.9</v>
      </c>
      <c r="F25">
        <v>10.3</v>
      </c>
    </row>
    <row r="26" spans="1:6" x14ac:dyDescent="0.35">
      <c r="A26" t="s">
        <v>136</v>
      </c>
      <c r="B26" t="s">
        <v>122</v>
      </c>
      <c r="C26" t="s">
        <v>122</v>
      </c>
      <c r="D26">
        <v>96.5</v>
      </c>
      <c r="E26">
        <v>3.8</v>
      </c>
      <c r="F26">
        <v>6.2</v>
      </c>
    </row>
    <row r="27" spans="1:6" x14ac:dyDescent="0.35">
      <c r="A27" t="s">
        <v>137</v>
      </c>
      <c r="B27" t="s">
        <v>122</v>
      </c>
      <c r="C27" t="s">
        <v>122</v>
      </c>
      <c r="D27">
        <v>99.6</v>
      </c>
      <c r="E27">
        <v>3.8</v>
      </c>
      <c r="F27">
        <v>3.2</v>
      </c>
    </row>
    <row r="28" spans="1:6" x14ac:dyDescent="0.35">
      <c r="A28" t="s">
        <v>138</v>
      </c>
      <c r="B28" s="225">
        <v>102.9</v>
      </c>
      <c r="C28" s="225">
        <v>104.9</v>
      </c>
      <c r="D28" s="225">
        <v>103.9</v>
      </c>
      <c r="E28">
        <v>3.9</v>
      </c>
      <c r="F28">
        <v>4.3</v>
      </c>
    </row>
    <row r="29" spans="1:6" x14ac:dyDescent="0.35">
      <c r="A29" t="s">
        <v>139</v>
      </c>
      <c r="B29" s="225">
        <v>106.6</v>
      </c>
      <c r="C29" s="225">
        <v>108.5</v>
      </c>
      <c r="D29" s="225">
        <v>107.6</v>
      </c>
      <c r="E29">
        <v>3.8</v>
      </c>
      <c r="F29">
        <v>3.6</v>
      </c>
    </row>
    <row r="30" spans="1:6" x14ac:dyDescent="0.35">
      <c r="A30" t="s">
        <v>140</v>
      </c>
      <c r="B30" s="225">
        <v>109.1</v>
      </c>
      <c r="C30" s="225">
        <v>110.1</v>
      </c>
      <c r="D30" s="225">
        <v>109.6</v>
      </c>
      <c r="E30">
        <v>1.1000000000000001</v>
      </c>
      <c r="F30">
        <v>1.9</v>
      </c>
    </row>
    <row r="31" spans="1:6" x14ac:dyDescent="0.35">
      <c r="A31" t="s">
        <v>141</v>
      </c>
      <c r="B31" s="225">
        <v>112.4</v>
      </c>
      <c r="C31" s="225">
        <v>114.9</v>
      </c>
      <c r="D31" s="225">
        <v>113.6</v>
      </c>
      <c r="E31">
        <v>4.4000000000000004</v>
      </c>
      <c r="F31">
        <v>3.6</v>
      </c>
    </row>
    <row r="32" spans="1:6" x14ac:dyDescent="0.35">
      <c r="A32" t="s">
        <v>142</v>
      </c>
      <c r="B32" s="225">
        <v>116.8</v>
      </c>
      <c r="C32" s="225">
        <v>119.7</v>
      </c>
      <c r="D32" s="225">
        <v>118.3</v>
      </c>
      <c r="E32">
        <v>4.4000000000000004</v>
      </c>
      <c r="F32">
        <v>4.0999999999999996</v>
      </c>
    </row>
    <row r="33" spans="1:15" x14ac:dyDescent="0.35">
      <c r="A33" t="s">
        <v>143</v>
      </c>
      <c r="B33" s="225">
        <v>122.7</v>
      </c>
      <c r="C33" s="225">
        <v>125.3</v>
      </c>
      <c r="D33" s="225">
        <v>124</v>
      </c>
      <c r="E33">
        <v>4.5999999999999996</v>
      </c>
      <c r="F33">
        <v>4.8</v>
      </c>
    </row>
    <row r="34" spans="1:15" x14ac:dyDescent="0.35">
      <c r="A34" t="s">
        <v>144</v>
      </c>
      <c r="B34" s="225">
        <v>128.69999999999999</v>
      </c>
      <c r="C34" s="225">
        <v>132.6</v>
      </c>
      <c r="D34" s="225">
        <v>130.69999999999999</v>
      </c>
      <c r="E34">
        <v>6.1</v>
      </c>
      <c r="F34">
        <v>5.4</v>
      </c>
      <c r="G34" s="77">
        <f t="shared" ref="G34:G69" si="0">$D$56/D34</f>
        <v>1.7566488140780414</v>
      </c>
    </row>
    <row r="35" spans="1:15" x14ac:dyDescent="0.35">
      <c r="A35" t="s">
        <v>145</v>
      </c>
      <c r="B35" s="225">
        <v>135.19999999999999</v>
      </c>
      <c r="C35" s="225">
        <v>137.19999999999999</v>
      </c>
      <c r="D35" s="225">
        <v>136.19999999999999</v>
      </c>
      <c r="E35">
        <v>3.1</v>
      </c>
      <c r="F35">
        <v>4.2</v>
      </c>
      <c r="G35" s="77">
        <f t="shared" si="0"/>
        <v>1.6857121879588841</v>
      </c>
      <c r="M35" s="1"/>
      <c r="N35" s="1"/>
      <c r="O35" s="1"/>
    </row>
    <row r="36" spans="1:15" x14ac:dyDescent="0.35">
      <c r="A36" t="s">
        <v>146</v>
      </c>
      <c r="B36" s="225">
        <v>139.19999999999999</v>
      </c>
      <c r="C36" s="225">
        <v>141.4</v>
      </c>
      <c r="D36" s="225">
        <v>140.30000000000001</v>
      </c>
      <c r="E36">
        <v>2.9</v>
      </c>
      <c r="F36">
        <v>3</v>
      </c>
      <c r="G36" s="77">
        <f t="shared" si="0"/>
        <v>1.6364504632929435</v>
      </c>
      <c r="M36" s="3"/>
      <c r="N36" s="3"/>
      <c r="O36" s="226"/>
    </row>
    <row r="37" spans="1:15" x14ac:dyDescent="0.35">
      <c r="A37" t="s">
        <v>147</v>
      </c>
      <c r="B37" s="225">
        <v>143.69999999999999</v>
      </c>
      <c r="C37" s="225">
        <v>145.30000000000001</v>
      </c>
      <c r="D37" s="225">
        <v>144.5</v>
      </c>
      <c r="E37">
        <v>2.7</v>
      </c>
      <c r="F37">
        <v>3</v>
      </c>
      <c r="G37" s="77">
        <f t="shared" si="0"/>
        <v>1.5888858131487889</v>
      </c>
      <c r="M37" s="3"/>
      <c r="N37" s="3"/>
      <c r="O37" s="226"/>
    </row>
    <row r="38" spans="1:15" x14ac:dyDescent="0.35">
      <c r="A38" t="s">
        <v>148</v>
      </c>
      <c r="B38" s="225">
        <v>147.19999999999999</v>
      </c>
      <c r="C38" s="225">
        <v>149.30000000000001</v>
      </c>
      <c r="D38" s="225">
        <v>148.19999999999999</v>
      </c>
      <c r="E38">
        <v>2.7</v>
      </c>
      <c r="F38">
        <v>2.6</v>
      </c>
      <c r="G38" s="77">
        <f t="shared" si="0"/>
        <v>1.5492172739541161</v>
      </c>
      <c r="M38" s="3"/>
      <c r="N38" s="3"/>
      <c r="O38" s="226"/>
    </row>
    <row r="39" spans="1:15" x14ac:dyDescent="0.35">
      <c r="A39" t="s">
        <v>149</v>
      </c>
      <c r="B39" s="225">
        <v>151.5</v>
      </c>
      <c r="C39" s="225">
        <v>153.19999999999999</v>
      </c>
      <c r="D39" s="225">
        <v>152.4</v>
      </c>
      <c r="E39">
        <v>2.5</v>
      </c>
      <c r="F39">
        <v>2.8</v>
      </c>
      <c r="G39" s="77">
        <f t="shared" si="0"/>
        <v>1.5065223097112861</v>
      </c>
      <c r="M39" s="3"/>
      <c r="N39" s="3"/>
      <c r="O39" s="226"/>
    </row>
    <row r="40" spans="1:15" x14ac:dyDescent="0.35">
      <c r="A40" t="s">
        <v>150</v>
      </c>
      <c r="B40" s="225">
        <v>155.80000000000001</v>
      </c>
      <c r="C40" s="225">
        <v>157.9</v>
      </c>
      <c r="D40" s="225">
        <v>156.9</v>
      </c>
      <c r="E40">
        <v>3.3</v>
      </c>
      <c r="F40">
        <v>3</v>
      </c>
      <c r="G40" s="77">
        <f t="shared" si="0"/>
        <v>1.4633142128744423</v>
      </c>
      <c r="M40" s="3"/>
      <c r="N40" s="3"/>
      <c r="O40" s="226"/>
    </row>
    <row r="41" spans="1:15" x14ac:dyDescent="0.35">
      <c r="A41" t="s">
        <v>151</v>
      </c>
      <c r="B41" s="225">
        <v>159.9</v>
      </c>
      <c r="C41" s="225">
        <v>161.19999999999999</v>
      </c>
      <c r="D41" s="225">
        <v>160.5</v>
      </c>
      <c r="E41">
        <v>1.7</v>
      </c>
      <c r="F41">
        <v>2.2999999999999998</v>
      </c>
      <c r="G41" s="77">
        <f t="shared" si="0"/>
        <v>1.4304922118380061</v>
      </c>
      <c r="M41" s="3"/>
      <c r="N41" s="3"/>
      <c r="O41" s="226"/>
    </row>
    <row r="42" spans="1:15" x14ac:dyDescent="0.35">
      <c r="A42" t="s">
        <v>152</v>
      </c>
      <c r="B42" s="225">
        <v>162.30000000000001</v>
      </c>
      <c r="C42" s="225">
        <v>163.69999999999999</v>
      </c>
      <c r="D42" s="225">
        <v>163</v>
      </c>
      <c r="E42">
        <v>1.6</v>
      </c>
      <c r="F42">
        <v>1.6</v>
      </c>
      <c r="G42" s="77">
        <f t="shared" si="0"/>
        <v>1.4085521472392637</v>
      </c>
      <c r="M42" s="3"/>
      <c r="N42" s="3"/>
      <c r="O42" s="226"/>
    </row>
    <row r="43" spans="1:15" x14ac:dyDescent="0.35">
      <c r="A43" t="s">
        <v>153</v>
      </c>
      <c r="B43" s="225">
        <v>165.4</v>
      </c>
      <c r="C43" s="225">
        <v>167.8</v>
      </c>
      <c r="D43" s="225">
        <v>166.6</v>
      </c>
      <c r="E43">
        <v>2.7</v>
      </c>
      <c r="F43">
        <v>2.2000000000000002</v>
      </c>
      <c r="G43" s="77">
        <f t="shared" si="0"/>
        <v>1.3781152460984394</v>
      </c>
      <c r="M43" s="3"/>
      <c r="N43" s="3"/>
      <c r="O43" s="226"/>
    </row>
    <row r="44" spans="1:15" x14ac:dyDescent="0.35">
      <c r="A44" t="s">
        <v>154</v>
      </c>
      <c r="B44" s="225">
        <v>170.8</v>
      </c>
      <c r="C44" s="225">
        <v>173.6</v>
      </c>
      <c r="D44" s="225">
        <v>172.2</v>
      </c>
      <c r="E44">
        <v>3.4</v>
      </c>
      <c r="F44">
        <v>3.4</v>
      </c>
      <c r="G44" s="77">
        <f t="shared" si="0"/>
        <v>1.3332984901277585</v>
      </c>
      <c r="M44" s="3"/>
      <c r="N44" s="227"/>
      <c r="O44" s="226"/>
    </row>
    <row r="45" spans="1:15" x14ac:dyDescent="0.35">
      <c r="A45" t="s">
        <v>155</v>
      </c>
      <c r="B45" s="225">
        <v>176.6</v>
      </c>
      <c r="C45" s="225">
        <v>177.5</v>
      </c>
      <c r="D45" s="225">
        <v>177.1</v>
      </c>
      <c r="E45">
        <v>1.6</v>
      </c>
      <c r="F45">
        <v>2.8</v>
      </c>
      <c r="G45" s="77">
        <f t="shared" si="0"/>
        <v>1.2964088085827217</v>
      </c>
      <c r="M45" s="3"/>
      <c r="N45" s="3"/>
      <c r="O45" s="226"/>
    </row>
    <row r="46" spans="1:15" x14ac:dyDescent="0.35">
      <c r="A46" t="s">
        <v>156</v>
      </c>
      <c r="B46" s="225">
        <v>178.9</v>
      </c>
      <c r="C46" s="225">
        <v>180.9</v>
      </c>
      <c r="D46" s="225">
        <v>179.9</v>
      </c>
      <c r="E46">
        <v>2.4</v>
      </c>
      <c r="F46">
        <v>1.6</v>
      </c>
      <c r="G46" s="77">
        <f t="shared" si="0"/>
        <v>1.276231239577543</v>
      </c>
      <c r="M46" s="3"/>
      <c r="N46" s="3"/>
      <c r="O46" s="226"/>
    </row>
    <row r="47" spans="1:15" x14ac:dyDescent="0.35">
      <c r="A47" t="s">
        <v>157</v>
      </c>
      <c r="B47" s="225">
        <v>183.3</v>
      </c>
      <c r="C47" s="225">
        <v>184.6</v>
      </c>
      <c r="D47" s="225">
        <v>184</v>
      </c>
      <c r="E47">
        <v>1.9</v>
      </c>
      <c r="F47">
        <v>2.2999999999999998</v>
      </c>
      <c r="G47" s="77">
        <f t="shared" si="0"/>
        <v>1.2477934782608695</v>
      </c>
      <c r="M47" s="3"/>
      <c r="N47" s="3"/>
      <c r="O47" s="226"/>
    </row>
    <row r="48" spans="1:15" x14ac:dyDescent="0.35">
      <c r="A48" t="s">
        <v>158</v>
      </c>
      <c r="B48" s="225">
        <v>187.6</v>
      </c>
      <c r="C48" s="225">
        <v>190.2</v>
      </c>
      <c r="D48" s="225">
        <v>188.9</v>
      </c>
      <c r="E48">
        <v>3.3</v>
      </c>
      <c r="F48">
        <v>2.7</v>
      </c>
      <c r="G48" s="77">
        <f t="shared" si="0"/>
        <v>1.2154261514028586</v>
      </c>
      <c r="M48" s="3"/>
      <c r="N48" s="3"/>
      <c r="O48" s="226"/>
    </row>
    <row r="49" spans="1:15" x14ac:dyDescent="0.35">
      <c r="A49" t="s">
        <v>159</v>
      </c>
      <c r="B49" s="225">
        <v>193.2</v>
      </c>
      <c r="C49" s="225">
        <v>197.4</v>
      </c>
      <c r="D49" s="225">
        <v>195.3</v>
      </c>
      <c r="E49">
        <v>3.4</v>
      </c>
      <c r="F49">
        <v>3.4</v>
      </c>
      <c r="G49" s="77">
        <f t="shared" si="0"/>
        <v>1.1755965181771633</v>
      </c>
      <c r="M49" s="3"/>
      <c r="N49" s="227"/>
      <c r="O49" s="226"/>
    </row>
    <row r="50" spans="1:15" x14ac:dyDescent="0.35">
      <c r="A50" t="s">
        <v>160</v>
      </c>
      <c r="B50" s="225">
        <v>200.6</v>
      </c>
      <c r="C50" s="225">
        <v>202.6</v>
      </c>
      <c r="D50" s="225">
        <v>201.6</v>
      </c>
      <c r="E50">
        <v>2.5</v>
      </c>
      <c r="F50">
        <v>3.2</v>
      </c>
      <c r="G50" s="77">
        <f t="shared" si="0"/>
        <v>1.1388591269841271</v>
      </c>
      <c r="M50" s="3"/>
      <c r="N50" s="3"/>
      <c r="O50" s="226"/>
    </row>
    <row r="51" spans="1:15" x14ac:dyDescent="0.35">
      <c r="A51" t="s">
        <v>161</v>
      </c>
      <c r="B51" s="228">
        <v>205.709</v>
      </c>
      <c r="C51" s="228">
        <v>208.976</v>
      </c>
      <c r="D51" s="228">
        <v>207.34200000000001</v>
      </c>
      <c r="E51">
        <v>4.0999999999999996</v>
      </c>
      <c r="F51">
        <v>2.8</v>
      </c>
      <c r="G51" s="77">
        <f t="shared" si="0"/>
        <v>1.107320272786025</v>
      </c>
      <c r="M51" s="3"/>
      <c r="N51" s="3"/>
      <c r="O51" s="226"/>
    </row>
    <row r="52" spans="1:15" x14ac:dyDescent="0.35">
      <c r="A52" t="s">
        <v>162</v>
      </c>
      <c r="B52" s="228">
        <v>214.429</v>
      </c>
      <c r="C52" s="228">
        <v>216.17699999999999</v>
      </c>
      <c r="D52" s="228">
        <v>215.303</v>
      </c>
      <c r="E52">
        <v>0.1</v>
      </c>
      <c r="F52">
        <v>3.8</v>
      </c>
      <c r="G52" s="77">
        <f t="shared" si="0"/>
        <v>1.0663762232760343</v>
      </c>
      <c r="M52" s="3"/>
      <c r="N52" s="3"/>
      <c r="O52" s="226"/>
    </row>
    <row r="53" spans="1:15" x14ac:dyDescent="0.35">
      <c r="A53" t="s">
        <v>163</v>
      </c>
      <c r="B53" s="228">
        <v>213.13900000000001</v>
      </c>
      <c r="C53" s="228">
        <v>215.935</v>
      </c>
      <c r="D53" s="228">
        <v>214.53700000000001</v>
      </c>
      <c r="E53">
        <v>2.7</v>
      </c>
      <c r="F53">
        <v>-0.4</v>
      </c>
      <c r="G53" s="77">
        <f t="shared" si="0"/>
        <v>1.0701836979169095</v>
      </c>
      <c r="M53" s="3"/>
      <c r="N53" s="3"/>
      <c r="O53" s="226"/>
    </row>
    <row r="54" spans="1:15" x14ac:dyDescent="0.35">
      <c r="A54" t="s">
        <v>164</v>
      </c>
      <c r="B54" s="228">
        <v>217.535</v>
      </c>
      <c r="C54" s="228">
        <v>218.57599999999999</v>
      </c>
      <c r="D54" s="228">
        <v>218.05600000000001</v>
      </c>
      <c r="E54">
        <v>1.5</v>
      </c>
      <c r="F54">
        <v>1.6</v>
      </c>
      <c r="G54" s="77">
        <f t="shared" si="0"/>
        <v>1.0529130131709286</v>
      </c>
      <c r="M54" s="3"/>
      <c r="N54" s="3"/>
      <c r="O54" s="226"/>
    </row>
    <row r="55" spans="1:15" x14ac:dyDescent="0.35">
      <c r="A55" t="s">
        <v>165</v>
      </c>
      <c r="B55" s="228">
        <v>223.59800000000001</v>
      </c>
      <c r="C55" s="228">
        <v>226.28</v>
      </c>
      <c r="D55" s="228">
        <v>224.93899999999999</v>
      </c>
      <c r="E55">
        <v>3</v>
      </c>
      <c r="F55">
        <v>3.2</v>
      </c>
      <c r="G55" s="77">
        <f t="shared" si="0"/>
        <v>1.0206944993976144</v>
      </c>
      <c r="M55" s="3"/>
      <c r="N55" s="3"/>
      <c r="O55" s="226"/>
    </row>
    <row r="56" spans="1:15" x14ac:dyDescent="0.35">
      <c r="A56" t="s">
        <v>166</v>
      </c>
      <c r="B56" s="228">
        <v>228.85</v>
      </c>
      <c r="C56" s="228">
        <v>230.33799999999999</v>
      </c>
      <c r="D56" s="228">
        <v>229.59399999999999</v>
      </c>
      <c r="E56">
        <v>1.7</v>
      </c>
      <c r="F56">
        <v>2.1</v>
      </c>
      <c r="G56" s="77">
        <f t="shared" si="0"/>
        <v>1</v>
      </c>
      <c r="M56" s="3"/>
      <c r="N56" s="3"/>
      <c r="O56" s="226"/>
    </row>
    <row r="57" spans="1:15" x14ac:dyDescent="0.35">
      <c r="A57" t="s">
        <v>167</v>
      </c>
      <c r="B57" s="228">
        <v>232.36600000000001</v>
      </c>
      <c r="C57" s="228">
        <v>233.548</v>
      </c>
      <c r="D57" s="228">
        <v>232.95699999999999</v>
      </c>
      <c r="E57">
        <v>1.5</v>
      </c>
      <c r="F57">
        <v>1.5</v>
      </c>
      <c r="G57" s="77">
        <f t="shared" si="0"/>
        <v>0.98556385942470071</v>
      </c>
      <c r="M57" s="3"/>
      <c r="N57" s="3"/>
      <c r="O57" s="226"/>
    </row>
    <row r="58" spans="1:15" x14ac:dyDescent="0.35">
      <c r="A58" t="s">
        <v>168</v>
      </c>
      <c r="B58" s="228">
        <v>236.38399999999999</v>
      </c>
      <c r="C58" s="228">
        <v>237.08799999999999</v>
      </c>
      <c r="D58" s="228">
        <v>236.73599999999999</v>
      </c>
      <c r="E58">
        <v>0.8</v>
      </c>
      <c r="F58">
        <v>1.6</v>
      </c>
      <c r="G58" s="77">
        <f t="shared" si="0"/>
        <v>0.96983137334414704</v>
      </c>
      <c r="M58" s="3"/>
      <c r="N58" s="3"/>
      <c r="O58" s="226"/>
    </row>
    <row r="59" spans="1:15" x14ac:dyDescent="0.35">
      <c r="A59" t="s">
        <v>169</v>
      </c>
      <c r="B59" s="228">
        <v>236.26499999999999</v>
      </c>
      <c r="C59" s="228">
        <v>237.76900000000001</v>
      </c>
      <c r="D59" s="228">
        <v>237.017</v>
      </c>
      <c r="E59">
        <v>0.7</v>
      </c>
      <c r="F59">
        <v>0.1</v>
      </c>
      <c r="G59" s="77">
        <f t="shared" si="0"/>
        <v>0.9686815713640794</v>
      </c>
      <c r="M59" s="3"/>
      <c r="N59" s="3"/>
      <c r="O59" s="226"/>
    </row>
    <row r="60" spans="1:15" x14ac:dyDescent="0.35">
      <c r="A60" t="s">
        <v>170</v>
      </c>
      <c r="B60" s="228">
        <v>238.77799999999999</v>
      </c>
      <c r="C60" s="228">
        <v>241.23699999999999</v>
      </c>
      <c r="D60" s="228">
        <v>240.00700000000001</v>
      </c>
      <c r="E60">
        <v>2.1</v>
      </c>
      <c r="F60">
        <v>1.3</v>
      </c>
      <c r="G60" s="77">
        <f t="shared" si="0"/>
        <v>0.95661376543184151</v>
      </c>
      <c r="M60" s="3"/>
      <c r="N60" s="3"/>
      <c r="O60" s="226"/>
    </row>
    <row r="61" spans="1:15" x14ac:dyDescent="0.35">
      <c r="A61" t="s">
        <v>171</v>
      </c>
      <c r="B61" s="228">
        <v>244.07599999999999</v>
      </c>
      <c r="C61" s="228">
        <v>246.16300000000001</v>
      </c>
      <c r="D61" s="228">
        <v>245.12</v>
      </c>
      <c r="E61">
        <v>2.1</v>
      </c>
      <c r="F61">
        <v>2.1</v>
      </c>
      <c r="G61" s="77">
        <f t="shared" si="0"/>
        <v>0.93665959530026111</v>
      </c>
      <c r="M61" s="3"/>
      <c r="N61" s="3"/>
      <c r="O61" s="226"/>
    </row>
    <row r="62" spans="1:15" x14ac:dyDescent="0.35">
      <c r="A62" t="s">
        <v>172</v>
      </c>
      <c r="B62" s="228">
        <v>250.089</v>
      </c>
      <c r="C62" s="228">
        <v>252.125</v>
      </c>
      <c r="D62" s="228">
        <v>251.107</v>
      </c>
      <c r="E62">
        <v>1.9</v>
      </c>
      <c r="F62">
        <v>2.4</v>
      </c>
      <c r="G62" s="77">
        <f t="shared" si="0"/>
        <v>0.9143273584567535</v>
      </c>
      <c r="M62" s="3"/>
      <c r="N62" s="3"/>
      <c r="O62" s="226"/>
    </row>
    <row r="63" spans="1:15" x14ac:dyDescent="0.35">
      <c r="A63" t="s">
        <v>173</v>
      </c>
      <c r="B63" s="228">
        <v>254.41200000000001</v>
      </c>
      <c r="C63" s="228">
        <v>256.90300000000002</v>
      </c>
      <c r="D63" s="228">
        <v>255.65700000000001</v>
      </c>
      <c r="E63">
        <v>2.2999999999999998</v>
      </c>
      <c r="F63">
        <v>1.8</v>
      </c>
      <c r="G63" s="77">
        <f t="shared" si="0"/>
        <v>0.89805481563188172</v>
      </c>
    </row>
    <row r="64" spans="1:15" x14ac:dyDescent="0.35">
      <c r="A64" t="s">
        <v>174</v>
      </c>
      <c r="B64" s="228">
        <v>257.55700000000002</v>
      </c>
      <c r="C64" s="228">
        <v>260.065</v>
      </c>
      <c r="D64" s="228">
        <v>258.81099999999998</v>
      </c>
      <c r="E64">
        <v>1.4</v>
      </c>
      <c r="F64">
        <v>1.2</v>
      </c>
      <c r="G64" s="77">
        <f t="shared" si="0"/>
        <v>0.88711067149387013</v>
      </c>
    </row>
    <row r="65" spans="1:7" x14ac:dyDescent="0.35">
      <c r="A65" t="s">
        <v>175</v>
      </c>
      <c r="B65" s="228">
        <v>266.23599999999999</v>
      </c>
      <c r="C65" s="228">
        <v>275.70299999999997</v>
      </c>
      <c r="D65" s="228">
        <v>270.97000000000003</v>
      </c>
      <c r="E65">
        <v>7</v>
      </c>
      <c r="F65">
        <v>4.7</v>
      </c>
      <c r="G65" s="77">
        <f t="shared" si="0"/>
        <v>0.84730412960844359</v>
      </c>
    </row>
    <row r="66" spans="1:7" x14ac:dyDescent="0.35">
      <c r="A66" t="s">
        <v>176</v>
      </c>
      <c r="B66" s="228">
        <v>288.34699999999998</v>
      </c>
      <c r="C66" s="228">
        <v>296.96300000000002</v>
      </c>
      <c r="D66" s="228">
        <v>292.65499999999997</v>
      </c>
      <c r="E66">
        <v>6.5</v>
      </c>
      <c r="F66">
        <v>8</v>
      </c>
      <c r="G66" s="77">
        <f t="shared" si="0"/>
        <v>0.78452102304761584</v>
      </c>
    </row>
    <row r="67" spans="1:7" x14ac:dyDescent="0.35">
      <c r="A67" t="s">
        <v>177</v>
      </c>
      <c r="B67" s="228">
        <v>302.40800000000002</v>
      </c>
      <c r="C67" s="228">
        <v>306.99599999999998</v>
      </c>
      <c r="D67" s="228">
        <v>304.702</v>
      </c>
      <c r="G67" s="77">
        <f t="shared" si="0"/>
        <v>0.75350342301658668</v>
      </c>
    </row>
    <row r="68" spans="1:7" x14ac:dyDescent="0.35">
      <c r="A68" t="s">
        <v>178</v>
      </c>
      <c r="B68">
        <v>312.14499999999998</v>
      </c>
      <c r="C68">
        <v>315.233</v>
      </c>
      <c r="D68">
        <v>313.68900000000002</v>
      </c>
      <c r="G68" s="77">
        <f t="shared" si="0"/>
        <v>0.73191600598044548</v>
      </c>
    </row>
    <row r="69" spans="1:7" x14ac:dyDescent="0.35">
      <c r="A69" t="s">
        <v>179</v>
      </c>
      <c r="B69" s="228">
        <v>320.13</v>
      </c>
      <c r="C69" s="228">
        <v>324.16000000000003</v>
      </c>
      <c r="D69" s="228">
        <v>321.96199999999999</v>
      </c>
      <c r="G69" s="77">
        <f t="shared" si="0"/>
        <v>0.71310900044104586</v>
      </c>
    </row>
    <row r="70" spans="1:7" x14ac:dyDescent="0.35">
      <c r="G70" s="77"/>
    </row>
  </sheetData>
  <hyperlinks>
    <hyperlink ref="B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8" sqref="B8"/>
    </sheetView>
  </sheetViews>
  <sheetFormatPr defaultRowHeight="14.5" x14ac:dyDescent="0.35"/>
  <cols>
    <col min="1" max="3" width="23.54296875" customWidth="1"/>
  </cols>
  <sheetData>
    <row r="1" spans="1:3" ht="18.649999999999999" customHeight="1" x14ac:dyDescent="0.45">
      <c r="A1" s="73" t="s">
        <v>180</v>
      </c>
    </row>
    <row r="2" spans="1:3" x14ac:dyDescent="0.35">
      <c r="A2" t="s">
        <v>181</v>
      </c>
    </row>
    <row r="3" spans="1:3" x14ac:dyDescent="0.35">
      <c r="A3" t="s">
        <v>182</v>
      </c>
    </row>
    <row r="5" spans="1:3" x14ac:dyDescent="0.35">
      <c r="A5" s="1" t="s">
        <v>113</v>
      </c>
      <c r="B5" s="1" t="s">
        <v>183</v>
      </c>
      <c r="C5" s="1" t="s">
        <v>184</v>
      </c>
    </row>
    <row r="6" spans="1:3" x14ac:dyDescent="0.35">
      <c r="A6" s="14">
        <v>2012</v>
      </c>
      <c r="B6" s="192">
        <f>Data!D56</f>
        <v>229.59399999999999</v>
      </c>
      <c r="C6" s="75">
        <f>$B$6/B6</f>
        <v>1</v>
      </c>
    </row>
    <row r="7" spans="1:3" x14ac:dyDescent="0.35">
      <c r="A7" s="14">
        <v>2015</v>
      </c>
      <c r="B7" s="192">
        <f>Data!D59</f>
        <v>237.017</v>
      </c>
      <c r="C7" s="75">
        <f>$B$6/B7</f>
        <v>0.9686815713640794</v>
      </c>
    </row>
    <row r="8" spans="1:3" x14ac:dyDescent="0.35">
      <c r="A8" s="14">
        <v>2021</v>
      </c>
      <c r="B8" s="192">
        <f>Data!D65</f>
        <v>270.97000000000003</v>
      </c>
      <c r="C8" s="75">
        <f>$B$6/B8</f>
        <v>0.84730412960844359</v>
      </c>
    </row>
    <row r="10" spans="1:3" x14ac:dyDescent="0.35">
      <c r="A10" s="1" t="s">
        <v>185</v>
      </c>
      <c r="B10" s="76">
        <f>C8</f>
        <v>0.84730412960844359</v>
      </c>
      <c r="C10" s="74" t="s">
        <v>186</v>
      </c>
    </row>
    <row r="12" spans="1:3" x14ac:dyDescent="0.35">
      <c r="A12" s="1" t="s">
        <v>187</v>
      </c>
      <c r="B12">
        <v>1.1827000000000001</v>
      </c>
      <c r="C12" t="s">
        <v>188</v>
      </c>
    </row>
    <row r="13" spans="1:3" x14ac:dyDescent="0.35">
      <c r="A13" s="1" t="s">
        <v>189</v>
      </c>
      <c r="B13">
        <v>947817</v>
      </c>
      <c r="C13" t="s">
        <v>190</v>
      </c>
    </row>
    <row r="15" spans="1:3" x14ac:dyDescent="0.35">
      <c r="A15" s="1" t="s">
        <v>191</v>
      </c>
      <c r="B15">
        <f>B13/1000000</f>
        <v>0.94781700000000002</v>
      </c>
      <c r="C15" t="s">
        <v>192</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5"/>
  <sheetViews>
    <sheetView zoomScale="69" workbookViewId="0">
      <selection activeCell="X41" sqref="X41"/>
    </sheetView>
  </sheetViews>
  <sheetFormatPr defaultRowHeight="14.5" x14ac:dyDescent="0.35"/>
  <sheetData>
    <row r="1" spans="1:7" ht="18.649999999999999" customHeight="1" x14ac:dyDescent="0.45">
      <c r="A1" s="73" t="s">
        <v>193</v>
      </c>
    </row>
    <row r="2" spans="1:7" x14ac:dyDescent="0.35">
      <c r="A2" t="s">
        <v>194</v>
      </c>
    </row>
    <row r="4" spans="1:7" ht="15.65" customHeight="1" x14ac:dyDescent="0.35">
      <c r="A4" s="72" t="s">
        <v>195</v>
      </c>
    </row>
    <row r="5" spans="1:7" x14ac:dyDescent="0.35">
      <c r="A5" s="1" t="s">
        <v>196</v>
      </c>
      <c r="B5" s="1" t="s">
        <v>197</v>
      </c>
      <c r="C5" s="1" t="s">
        <v>198</v>
      </c>
      <c r="D5" s="1" t="s">
        <v>199</v>
      </c>
      <c r="E5" s="1" t="s">
        <v>200</v>
      </c>
      <c r="F5" s="1" t="s">
        <v>201</v>
      </c>
      <c r="G5" s="1" t="s">
        <v>202</v>
      </c>
    </row>
    <row r="6" spans="1:7" x14ac:dyDescent="0.35">
      <c r="A6" t="s">
        <v>203</v>
      </c>
      <c r="B6" t="s">
        <v>204</v>
      </c>
      <c r="C6" s="129">
        <v>300</v>
      </c>
      <c r="D6" s="129">
        <v>20</v>
      </c>
      <c r="E6" s="129">
        <v>0.02</v>
      </c>
      <c r="F6" s="129">
        <v>8000</v>
      </c>
      <c r="G6">
        <v>1.5107666849268699</v>
      </c>
    </row>
    <row r="7" spans="1:7" x14ac:dyDescent="0.35">
      <c r="A7" t="s">
        <v>205</v>
      </c>
      <c r="B7" t="s">
        <v>206</v>
      </c>
      <c r="C7" s="129">
        <v>250</v>
      </c>
      <c r="D7" s="129">
        <v>20</v>
      </c>
      <c r="E7" s="129">
        <v>0.02</v>
      </c>
      <c r="F7" s="129">
        <v>8000</v>
      </c>
      <c r="G7">
        <v>1.25897223743905</v>
      </c>
    </row>
    <row r="8" spans="1:7" x14ac:dyDescent="0.35">
      <c r="A8" t="s">
        <v>207</v>
      </c>
      <c r="B8" t="s">
        <v>208</v>
      </c>
      <c r="C8" s="129">
        <v>300</v>
      </c>
      <c r="D8" s="129">
        <v>20</v>
      </c>
      <c r="E8" s="129">
        <v>2.5000000000000001E-2</v>
      </c>
      <c r="F8" s="129">
        <v>8000</v>
      </c>
      <c r="G8">
        <v>1.5657197916091601</v>
      </c>
    </row>
    <row r="9" spans="1:7" x14ac:dyDescent="0.35">
      <c r="A9" t="s">
        <v>209</v>
      </c>
      <c r="B9" t="s">
        <v>210</v>
      </c>
      <c r="C9" s="129">
        <v>2500</v>
      </c>
      <c r="D9" s="129">
        <v>20</v>
      </c>
      <c r="E9" s="129">
        <v>0.02</v>
      </c>
      <c r="F9" s="129">
        <v>8000</v>
      </c>
      <c r="G9">
        <v>12.589722374390499</v>
      </c>
    </row>
    <row r="10" spans="1:7" x14ac:dyDescent="0.35">
      <c r="A10" t="s">
        <v>211</v>
      </c>
      <c r="B10" t="s">
        <v>212</v>
      </c>
      <c r="C10" s="129">
        <v>275</v>
      </c>
      <c r="D10" s="129">
        <v>20</v>
      </c>
      <c r="E10" s="129">
        <v>0.02</v>
      </c>
      <c r="F10" s="129">
        <v>8000</v>
      </c>
      <c r="G10">
        <v>1.3848694611829599</v>
      </c>
    </row>
    <row r="11" spans="1:7" x14ac:dyDescent="0.35">
      <c r="A11" s="70" t="s">
        <v>213</v>
      </c>
    </row>
    <row r="12" spans="1:7" x14ac:dyDescent="0.35">
      <c r="A12" s="70" t="s">
        <v>214</v>
      </c>
    </row>
    <row r="13" spans="1:7" ht="15.65" customHeight="1" x14ac:dyDescent="0.35">
      <c r="A13" s="72" t="s">
        <v>215</v>
      </c>
    </row>
    <row r="14" spans="1:7" x14ac:dyDescent="0.35">
      <c r="A14" t="s">
        <v>216</v>
      </c>
    </row>
    <row r="15" spans="1:7" x14ac:dyDescent="0.35">
      <c r="A15" t="s">
        <v>217</v>
      </c>
    </row>
    <row r="16" spans="1:7" x14ac:dyDescent="0.35">
      <c r="A16" t="s">
        <v>218</v>
      </c>
    </row>
    <row r="17" spans="1:1" x14ac:dyDescent="0.35">
      <c r="A17" t="s">
        <v>219</v>
      </c>
    </row>
    <row r="18" spans="1:1" x14ac:dyDescent="0.35">
      <c r="A18" t="s">
        <v>220</v>
      </c>
    </row>
    <row r="19" spans="1:1" x14ac:dyDescent="0.35">
      <c r="A19" t="s">
        <v>221</v>
      </c>
    </row>
    <row r="20" spans="1:1" x14ac:dyDescent="0.35">
      <c r="A20" t="s">
        <v>222</v>
      </c>
    </row>
    <row r="22" spans="1:1" ht="15.65" customHeight="1" x14ac:dyDescent="0.35">
      <c r="A22" s="72" t="s">
        <v>223</v>
      </c>
    </row>
    <row r="60" spans="1:5" ht="15.65" customHeight="1" x14ac:dyDescent="0.35">
      <c r="A60" s="72" t="s">
        <v>224</v>
      </c>
    </row>
    <row r="61" spans="1:5" x14ac:dyDescent="0.35">
      <c r="A61" s="1" t="s">
        <v>225</v>
      </c>
      <c r="B61" s="1" t="s">
        <v>226</v>
      </c>
      <c r="C61" s="1" t="s">
        <v>227</v>
      </c>
      <c r="D61" s="1" t="s">
        <v>228</v>
      </c>
      <c r="E61" s="1" t="s">
        <v>229</v>
      </c>
    </row>
    <row r="62" spans="1:5" x14ac:dyDescent="0.35">
      <c r="A62" t="s">
        <v>230</v>
      </c>
      <c r="B62" s="129">
        <v>53.06</v>
      </c>
      <c r="C62" s="69">
        <v>18.846588767433101</v>
      </c>
      <c r="D62" s="150">
        <v>18.846588767433101</v>
      </c>
      <c r="E62" s="150">
        <v>75.386355069732403</v>
      </c>
    </row>
    <row r="63" spans="1:5" x14ac:dyDescent="0.35">
      <c r="A63" t="s">
        <v>231</v>
      </c>
      <c r="B63" s="129">
        <v>73.959999999999994</v>
      </c>
      <c r="C63" s="69">
        <v>13.5208220659816</v>
      </c>
      <c r="D63" s="150">
        <v>13.5208220659816</v>
      </c>
      <c r="E63" s="150">
        <v>54.083288263926399</v>
      </c>
    </row>
    <row r="64" spans="1:5" x14ac:dyDescent="0.35">
      <c r="A64" t="s">
        <v>232</v>
      </c>
      <c r="B64" s="129">
        <v>93.28</v>
      </c>
      <c r="C64" s="69">
        <v>10.7204116638079</v>
      </c>
      <c r="D64" s="150">
        <v>10.7204116638079</v>
      </c>
      <c r="E64" s="150">
        <v>42.881646655231599</v>
      </c>
    </row>
    <row r="65" spans="1:6" x14ac:dyDescent="0.35">
      <c r="A65" t="s">
        <v>233</v>
      </c>
      <c r="B65" s="129">
        <v>113.67</v>
      </c>
      <c r="C65" s="69">
        <v>8.7973959707926497</v>
      </c>
      <c r="D65" s="150">
        <v>8.7973959707926497</v>
      </c>
      <c r="E65" s="150">
        <v>35.189583883170599</v>
      </c>
    </row>
    <row r="66" spans="1:6" x14ac:dyDescent="0.35">
      <c r="A66" t="s">
        <v>234</v>
      </c>
      <c r="B66" s="129">
        <v>109.4</v>
      </c>
      <c r="C66" s="69">
        <v>9.1407678244972601</v>
      </c>
      <c r="D66" s="150">
        <v>9.1407678244972601</v>
      </c>
      <c r="E66" s="150">
        <v>36.563071297988998</v>
      </c>
    </row>
    <row r="68" spans="1:6" x14ac:dyDescent="0.35">
      <c r="A68" s="70" t="s">
        <v>235</v>
      </c>
      <c r="B68" s="150">
        <v>28.4727984343548</v>
      </c>
      <c r="C68" s="150">
        <v>23.727332028629</v>
      </c>
      <c r="D68" s="150">
        <v>29.508477037488898</v>
      </c>
      <c r="E68" s="150">
        <v>115.079729199182</v>
      </c>
      <c r="F68" t="s">
        <v>236</v>
      </c>
    </row>
    <row r="70" spans="1:6" ht="15.65" customHeight="1" x14ac:dyDescent="0.35">
      <c r="A70" s="72" t="s">
        <v>237</v>
      </c>
    </row>
    <row r="71" spans="1:6" x14ac:dyDescent="0.35">
      <c r="A71" s="1" t="s">
        <v>238</v>
      </c>
      <c r="B71" s="1" t="s">
        <v>196</v>
      </c>
      <c r="C71" s="1" t="s">
        <v>239</v>
      </c>
      <c r="D71" s="1" t="s">
        <v>240</v>
      </c>
      <c r="E71" s="1" t="s">
        <v>241</v>
      </c>
    </row>
    <row r="72" spans="1:6" x14ac:dyDescent="0.35">
      <c r="A72" t="s">
        <v>242</v>
      </c>
      <c r="B72" t="s">
        <v>243</v>
      </c>
      <c r="C72" t="s">
        <v>244</v>
      </c>
      <c r="D72" t="s">
        <v>245</v>
      </c>
      <c r="E72" t="s">
        <v>246</v>
      </c>
    </row>
    <row r="73" spans="1:6" x14ac:dyDescent="0.35">
      <c r="A73" t="s">
        <v>247</v>
      </c>
      <c r="B73" t="s">
        <v>248</v>
      </c>
      <c r="C73" t="s">
        <v>249</v>
      </c>
      <c r="D73" t="s">
        <v>250</v>
      </c>
      <c r="E73" t="s">
        <v>251</v>
      </c>
    </row>
    <row r="74" spans="1:6" x14ac:dyDescent="0.35">
      <c r="A74" t="s">
        <v>252</v>
      </c>
      <c r="B74" t="s">
        <v>253</v>
      </c>
      <c r="C74" t="s">
        <v>254</v>
      </c>
      <c r="D74" t="s">
        <v>255</v>
      </c>
      <c r="E74" t="s">
        <v>256</v>
      </c>
    </row>
    <row r="75" spans="1:6" x14ac:dyDescent="0.35">
      <c r="A75" t="s">
        <v>257</v>
      </c>
      <c r="B75" t="s">
        <v>258</v>
      </c>
      <c r="C75" t="s">
        <v>259</v>
      </c>
      <c r="D75" t="s">
        <v>260</v>
      </c>
      <c r="E75" t="s">
        <v>261</v>
      </c>
    </row>
    <row r="76" spans="1:6" x14ac:dyDescent="0.35">
      <c r="A76" t="s">
        <v>262</v>
      </c>
      <c r="B76" t="s">
        <v>263</v>
      </c>
      <c r="C76" t="s">
        <v>264</v>
      </c>
      <c r="D76" t="s">
        <v>40</v>
      </c>
      <c r="E76" t="s">
        <v>265</v>
      </c>
    </row>
    <row r="77" spans="1:6" x14ac:dyDescent="0.35">
      <c r="A77" t="s">
        <v>266</v>
      </c>
      <c r="B77" t="s">
        <v>267</v>
      </c>
      <c r="C77" s="74" t="s">
        <v>268</v>
      </c>
      <c r="D77" t="s">
        <v>269</v>
      </c>
      <c r="E77" t="s">
        <v>270</v>
      </c>
    </row>
    <row r="78" spans="1:6" x14ac:dyDescent="0.35">
      <c r="A78" s="70" t="s">
        <v>271</v>
      </c>
    </row>
    <row r="80" spans="1:6" ht="15.65" customHeight="1" x14ac:dyDescent="0.35">
      <c r="A80" s="72" t="s">
        <v>272</v>
      </c>
    </row>
    <row r="81" spans="1:6" x14ac:dyDescent="0.35">
      <c r="A81" s="1" t="s">
        <v>273</v>
      </c>
      <c r="B81" s="1" t="s">
        <v>274</v>
      </c>
      <c r="C81" s="1" t="s">
        <v>275</v>
      </c>
      <c r="D81" s="1" t="s">
        <v>276</v>
      </c>
      <c r="E81" s="1" t="s">
        <v>277</v>
      </c>
    </row>
    <row r="82" spans="1:6" x14ac:dyDescent="0.35">
      <c r="A82" t="s">
        <v>278</v>
      </c>
      <c r="B82">
        <v>314.52017351383603</v>
      </c>
      <c r="C82">
        <v>889.28202939575101</v>
      </c>
      <c r="D82">
        <v>625.47585387250194</v>
      </c>
      <c r="E82">
        <v>1829.2780567820901</v>
      </c>
    </row>
    <row r="83" spans="1:6" x14ac:dyDescent="0.35">
      <c r="A83" t="s">
        <v>279</v>
      </c>
      <c r="B83">
        <v>117.456913893044</v>
      </c>
      <c r="C83">
        <v>2258.6598260126302</v>
      </c>
      <c r="D83">
        <v>1223.22442039319</v>
      </c>
      <c r="E83">
        <v>3599.3411602988599</v>
      </c>
    </row>
    <row r="84" spans="1:6" x14ac:dyDescent="0.35">
      <c r="A84" t="s">
        <v>280</v>
      </c>
      <c r="B84">
        <v>138.79176328117501</v>
      </c>
      <c r="C84">
        <v>0</v>
      </c>
      <c r="D84">
        <v>204.930798490977</v>
      </c>
      <c r="E84">
        <v>343.72256177215201</v>
      </c>
    </row>
    <row r="85" spans="1:6" x14ac:dyDescent="0.35">
      <c r="A85" t="s">
        <v>281</v>
      </c>
      <c r="B85">
        <v>1702.77952467417</v>
      </c>
      <c r="C85">
        <v>228.46484818956699</v>
      </c>
      <c r="D85">
        <v>1597.95917493258</v>
      </c>
      <c r="E85">
        <v>3529.20354779631</v>
      </c>
    </row>
    <row r="86" spans="1:6" x14ac:dyDescent="0.35">
      <c r="A86" t="s">
        <v>282</v>
      </c>
      <c r="B86">
        <v>1389.69344887132</v>
      </c>
      <c r="C86">
        <v>491.92682959431698</v>
      </c>
      <c r="D86">
        <v>793.66354726904103</v>
      </c>
      <c r="E86">
        <v>2675.2838257346798</v>
      </c>
    </row>
    <row r="87" spans="1:6" x14ac:dyDescent="0.35">
      <c r="A87" t="s">
        <v>283</v>
      </c>
      <c r="B87">
        <v>0</v>
      </c>
      <c r="C87">
        <v>50.4545572861823</v>
      </c>
      <c r="D87">
        <v>374.80389989438203</v>
      </c>
      <c r="E87">
        <v>425.25845718056502</v>
      </c>
    </row>
    <row r="88" spans="1:6" x14ac:dyDescent="0.35">
      <c r="A88" s="1" t="s">
        <v>284</v>
      </c>
      <c r="B88">
        <v>3663.2418242335498</v>
      </c>
      <c r="C88">
        <v>3918.7880904784502</v>
      </c>
      <c r="D88">
        <v>4820.0576948526596</v>
      </c>
      <c r="E88">
        <v>12402.0876095647</v>
      </c>
    </row>
    <row r="89" spans="1:6" x14ac:dyDescent="0.35">
      <c r="A89" s="70" t="s">
        <v>285</v>
      </c>
    </row>
    <row r="91" spans="1:6" ht="15.65" customHeight="1" x14ac:dyDescent="0.35">
      <c r="A91" s="72" t="s">
        <v>286</v>
      </c>
    </row>
    <row r="92" spans="1:6" x14ac:dyDescent="0.35">
      <c r="A92" t="s">
        <v>287</v>
      </c>
      <c r="B92" t="s">
        <v>288</v>
      </c>
      <c r="C92" t="s">
        <v>206</v>
      </c>
      <c r="D92" t="s">
        <v>210</v>
      </c>
      <c r="E92" t="s">
        <v>289</v>
      </c>
      <c r="F92" t="s">
        <v>290</v>
      </c>
    </row>
    <row r="93" spans="1:6" x14ac:dyDescent="0.35">
      <c r="A93" t="s">
        <v>291</v>
      </c>
      <c r="B93" s="166">
        <v>0</v>
      </c>
      <c r="C93" s="166">
        <v>0</v>
      </c>
      <c r="D93" s="166">
        <v>0.05</v>
      </c>
      <c r="E93" s="166">
        <v>0.17399999999999999</v>
      </c>
      <c r="F93" s="166">
        <v>0.58699999999999997</v>
      </c>
    </row>
    <row r="94" spans="1:6" x14ac:dyDescent="0.35">
      <c r="A94" t="s">
        <v>292</v>
      </c>
      <c r="B94" s="78">
        <v>1</v>
      </c>
      <c r="C94" s="78">
        <v>1</v>
      </c>
      <c r="D94" s="78">
        <v>0.95</v>
      </c>
      <c r="E94" s="78">
        <v>0.82599999999999996</v>
      </c>
      <c r="F94" s="78">
        <v>0.41299999999999998</v>
      </c>
    </row>
    <row r="95" spans="1:6" x14ac:dyDescent="0.35">
      <c r="A95" s="70" t="s">
        <v>293</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175"/>
  <sheetViews>
    <sheetView topLeftCell="A92" zoomScaleNormal="100" workbookViewId="0">
      <selection activeCell="H108" sqref="H108"/>
    </sheetView>
  </sheetViews>
  <sheetFormatPr defaultRowHeight="14.5" x14ac:dyDescent="0.35"/>
  <cols>
    <col min="1" max="1" width="23.453125" customWidth="1"/>
    <col min="2" max="2" width="41.1796875" customWidth="1"/>
    <col min="3" max="11" width="12.54296875" customWidth="1"/>
  </cols>
  <sheetData>
    <row r="1" spans="1:23" x14ac:dyDescent="0.35">
      <c r="A1" s="5" t="s">
        <v>294</v>
      </c>
      <c r="B1" s="5"/>
      <c r="C1" s="5"/>
      <c r="D1" s="5"/>
      <c r="E1" s="5"/>
      <c r="F1" s="5"/>
      <c r="G1" s="5"/>
      <c r="H1" s="5"/>
      <c r="I1" s="5"/>
      <c r="J1" s="5"/>
      <c r="K1" s="5"/>
      <c r="W1" t="s">
        <v>295</v>
      </c>
    </row>
    <row r="2" spans="1:23" x14ac:dyDescent="0.35">
      <c r="A2" t="s">
        <v>296</v>
      </c>
      <c r="B2" s="6" t="s">
        <v>297</v>
      </c>
    </row>
    <row r="3" spans="1:23" x14ac:dyDescent="0.35">
      <c r="A3" t="s">
        <v>298</v>
      </c>
    </row>
    <row r="4" spans="1:23" x14ac:dyDescent="0.35">
      <c r="A4" t="s">
        <v>299</v>
      </c>
    </row>
    <row r="5" spans="1:23" x14ac:dyDescent="0.35">
      <c r="A5" t="s">
        <v>300</v>
      </c>
    </row>
    <row r="6" spans="1:23" ht="15" customHeight="1" thickBot="1" x14ac:dyDescent="0.4"/>
    <row r="7" spans="1:23" ht="15" customHeight="1" thickBot="1" x14ac:dyDescent="0.4">
      <c r="A7" s="241" t="s">
        <v>301</v>
      </c>
      <c r="B7" s="242"/>
      <c r="C7" s="242"/>
      <c r="D7" s="242"/>
      <c r="E7" s="242"/>
      <c r="F7" s="242"/>
      <c r="G7" s="242"/>
      <c r="H7" s="242"/>
      <c r="I7" s="242"/>
      <c r="J7" s="242"/>
      <c r="K7" s="243"/>
    </row>
    <row r="8" spans="1:23" ht="48.65" customHeight="1" thickBot="1" x14ac:dyDescent="0.4">
      <c r="A8" t="s">
        <v>302</v>
      </c>
      <c r="B8" s="8" t="s">
        <v>303</v>
      </c>
      <c r="C8" s="8" t="s">
        <v>304</v>
      </c>
      <c r="D8" s="8" t="s">
        <v>305</v>
      </c>
      <c r="E8" s="8" t="s">
        <v>306</v>
      </c>
      <c r="F8" s="8" t="s">
        <v>307</v>
      </c>
      <c r="G8" s="8" t="s">
        <v>308</v>
      </c>
      <c r="H8" s="8" t="s">
        <v>309</v>
      </c>
      <c r="I8" s="9" t="s">
        <v>310</v>
      </c>
      <c r="J8" s="9" t="s">
        <v>311</v>
      </c>
      <c r="K8" s="9" t="s">
        <v>312</v>
      </c>
      <c r="L8" s="79" t="s">
        <v>197</v>
      </c>
      <c r="M8" s="79" t="s">
        <v>313</v>
      </c>
      <c r="N8" s="79" t="s">
        <v>314</v>
      </c>
      <c r="O8" s="79" t="s">
        <v>315</v>
      </c>
      <c r="P8" s="79" t="s">
        <v>316</v>
      </c>
      <c r="Q8" s="79" t="s">
        <v>317</v>
      </c>
      <c r="R8" s="79" t="s">
        <v>318</v>
      </c>
      <c r="S8" s="79" t="s">
        <v>319</v>
      </c>
      <c r="T8" s="79" t="s">
        <v>320</v>
      </c>
      <c r="U8" s="79" t="s">
        <v>321</v>
      </c>
      <c r="V8" s="79" t="s">
        <v>322</v>
      </c>
    </row>
    <row r="9" spans="1:23" ht="15" customHeight="1" thickBot="1" x14ac:dyDescent="0.4">
      <c r="A9" s="10" t="s">
        <v>323</v>
      </c>
      <c r="B9" s="10" t="s">
        <v>324</v>
      </c>
      <c r="C9" s="11">
        <v>0.9</v>
      </c>
      <c r="D9" s="11">
        <v>0.1</v>
      </c>
      <c r="E9" s="11">
        <v>0.1</v>
      </c>
      <c r="F9" s="12">
        <v>0</v>
      </c>
      <c r="G9" s="12">
        <v>2.8</v>
      </c>
      <c r="H9" s="12">
        <v>0</v>
      </c>
      <c r="I9" s="13">
        <v>2340</v>
      </c>
      <c r="J9" s="12">
        <v>20</v>
      </c>
      <c r="K9" s="12">
        <v>0</v>
      </c>
      <c r="L9" t="s">
        <v>325</v>
      </c>
      <c r="M9">
        <v>0.58699999999999997</v>
      </c>
      <c r="N9" t="s">
        <v>326</v>
      </c>
      <c r="O9">
        <v>0.6089</v>
      </c>
      <c r="P9" t="s">
        <v>327</v>
      </c>
      <c r="Q9" t="s">
        <v>328</v>
      </c>
      <c r="R9">
        <v>0</v>
      </c>
      <c r="S9">
        <v>1</v>
      </c>
      <c r="T9">
        <v>0</v>
      </c>
      <c r="U9" s="80">
        <v>1</v>
      </c>
    </row>
    <row r="10" spans="1:23" ht="15" customHeight="1" thickBot="1" x14ac:dyDescent="0.4">
      <c r="A10" s="15" t="s">
        <v>323</v>
      </c>
      <c r="B10" s="15" t="s">
        <v>329</v>
      </c>
      <c r="C10" s="16">
        <v>0.55000000000000004</v>
      </c>
      <c r="D10" s="16">
        <v>0.35</v>
      </c>
      <c r="E10" s="16">
        <v>0.45</v>
      </c>
      <c r="F10" s="17">
        <v>0</v>
      </c>
      <c r="G10" s="17">
        <v>3.6</v>
      </c>
      <c r="H10" s="17">
        <v>0</v>
      </c>
      <c r="I10" s="17">
        <v>188</v>
      </c>
      <c r="J10" s="17">
        <v>5</v>
      </c>
      <c r="K10" s="17">
        <v>-65</v>
      </c>
      <c r="L10" t="s">
        <v>325</v>
      </c>
      <c r="M10">
        <v>0.58699999999999997</v>
      </c>
      <c r="N10" t="s">
        <v>326</v>
      </c>
      <c r="O10">
        <v>0.6089</v>
      </c>
      <c r="P10" t="s">
        <v>327</v>
      </c>
      <c r="Q10" t="s">
        <v>330</v>
      </c>
      <c r="R10">
        <v>0</v>
      </c>
      <c r="S10">
        <v>1</v>
      </c>
      <c r="T10">
        <v>0</v>
      </c>
      <c r="U10">
        <v>1</v>
      </c>
    </row>
    <row r="11" spans="1:23" ht="15" customHeight="1" thickBot="1" x14ac:dyDescent="0.4">
      <c r="A11" s="18" t="s">
        <v>323</v>
      </c>
      <c r="B11" s="18" t="s">
        <v>331</v>
      </c>
      <c r="C11" s="19">
        <v>0.55000000000000004</v>
      </c>
      <c r="D11" s="19">
        <v>0.35</v>
      </c>
      <c r="E11" s="19">
        <v>0.45</v>
      </c>
      <c r="F11" s="20">
        <v>0</v>
      </c>
      <c r="G11" s="20">
        <v>2.5</v>
      </c>
      <c r="H11" s="20">
        <v>0</v>
      </c>
      <c r="I11" s="20">
        <v>236</v>
      </c>
      <c r="J11" s="20">
        <v>6</v>
      </c>
      <c r="K11" s="20">
        <v>0</v>
      </c>
      <c r="L11" t="s">
        <v>325</v>
      </c>
      <c r="M11">
        <v>0.58699999999999997</v>
      </c>
      <c r="N11" t="s">
        <v>326</v>
      </c>
      <c r="O11">
        <v>0.6089</v>
      </c>
      <c r="P11" t="s">
        <v>327</v>
      </c>
      <c r="Q11" t="s">
        <v>332</v>
      </c>
      <c r="R11">
        <v>0</v>
      </c>
      <c r="S11">
        <v>1</v>
      </c>
      <c r="T11">
        <v>0</v>
      </c>
      <c r="U11">
        <v>1</v>
      </c>
    </row>
    <row r="12" spans="1:23" ht="15" customHeight="1" thickBot="1" x14ac:dyDescent="0.4">
      <c r="A12" s="81" t="s">
        <v>333</v>
      </c>
      <c r="B12" s="81" t="s">
        <v>334</v>
      </c>
      <c r="C12" s="82">
        <v>0.3</v>
      </c>
      <c r="D12" s="83">
        <v>0.25</v>
      </c>
      <c r="E12" s="83">
        <v>0.5</v>
      </c>
      <c r="F12" s="84">
        <v>2</v>
      </c>
      <c r="G12" s="84">
        <v>0</v>
      </c>
      <c r="H12" s="84">
        <v>0</v>
      </c>
      <c r="I12" s="84">
        <v>14</v>
      </c>
      <c r="J12" s="84">
        <v>20</v>
      </c>
      <c r="K12" s="84">
        <v>0.4</v>
      </c>
      <c r="L12" s="85" t="s">
        <v>289</v>
      </c>
      <c r="M12" s="85">
        <v>0.17399999999999999</v>
      </c>
      <c r="N12" s="85" t="s">
        <v>326</v>
      </c>
      <c r="O12" s="85">
        <v>0.6089</v>
      </c>
      <c r="P12" s="85" t="s">
        <v>335</v>
      </c>
      <c r="Q12" s="85" t="s">
        <v>336</v>
      </c>
      <c r="R12" s="85">
        <v>1</v>
      </c>
      <c r="S12" s="85">
        <v>0</v>
      </c>
      <c r="T12" s="85">
        <v>0</v>
      </c>
      <c r="U12" s="85">
        <v>0.8</v>
      </c>
      <c r="V12" s="85"/>
    </row>
    <row r="13" spans="1:23" ht="15" customHeight="1" thickBot="1" x14ac:dyDescent="0.4">
      <c r="A13" s="18" t="s">
        <v>333</v>
      </c>
      <c r="B13" s="18" t="s">
        <v>337</v>
      </c>
      <c r="C13" s="19">
        <v>0</v>
      </c>
      <c r="D13" s="19">
        <v>0.15</v>
      </c>
      <c r="E13" s="19">
        <v>0.6</v>
      </c>
      <c r="F13" s="20">
        <v>0.4</v>
      </c>
      <c r="G13" s="20">
        <v>0</v>
      </c>
      <c r="H13" s="20">
        <v>0</v>
      </c>
      <c r="I13" s="20">
        <v>40</v>
      </c>
      <c r="J13" s="20">
        <v>10</v>
      </c>
      <c r="K13" s="20">
        <v>40</v>
      </c>
      <c r="L13" t="s">
        <v>289</v>
      </c>
      <c r="M13">
        <v>0.17399999999999999</v>
      </c>
      <c r="N13" t="s">
        <v>326</v>
      </c>
      <c r="O13">
        <v>0.6089</v>
      </c>
      <c r="P13" t="s">
        <v>338</v>
      </c>
      <c r="Q13" t="s">
        <v>339</v>
      </c>
      <c r="R13">
        <v>1</v>
      </c>
      <c r="S13">
        <v>0</v>
      </c>
      <c r="T13">
        <v>0</v>
      </c>
      <c r="U13">
        <v>0.6</v>
      </c>
      <c r="W13" t="s">
        <v>340</v>
      </c>
    </row>
    <row r="14" spans="1:23" ht="15" customHeight="1" thickBot="1" x14ac:dyDescent="0.4">
      <c r="A14" s="24" t="s">
        <v>341</v>
      </c>
      <c r="B14" s="24" t="s">
        <v>342</v>
      </c>
      <c r="C14" s="22">
        <v>0.6</v>
      </c>
      <c r="D14" s="22">
        <v>0.39</v>
      </c>
      <c r="E14" s="22">
        <v>0.4</v>
      </c>
      <c r="F14" s="23">
        <v>1.8</v>
      </c>
      <c r="G14" s="23">
        <v>0</v>
      </c>
      <c r="H14" s="23">
        <v>0</v>
      </c>
      <c r="I14" s="23">
        <v>25</v>
      </c>
      <c r="J14" s="23">
        <v>20</v>
      </c>
      <c r="K14" s="23">
        <v>0</v>
      </c>
      <c r="L14" t="s">
        <v>289</v>
      </c>
      <c r="M14">
        <v>0.17399999999999999</v>
      </c>
      <c r="N14" t="s">
        <v>326</v>
      </c>
      <c r="O14">
        <v>0.6089</v>
      </c>
      <c r="P14" t="s">
        <v>327</v>
      </c>
      <c r="Q14" t="s">
        <v>343</v>
      </c>
      <c r="R14">
        <v>1</v>
      </c>
      <c r="S14">
        <v>0</v>
      </c>
      <c r="T14">
        <v>0</v>
      </c>
      <c r="U14">
        <v>1</v>
      </c>
    </row>
    <row r="15" spans="1:23" ht="15" customHeight="1" thickBot="1" x14ac:dyDescent="0.4">
      <c r="A15" s="86" t="s">
        <v>341</v>
      </c>
      <c r="B15" s="86" t="s">
        <v>344</v>
      </c>
      <c r="C15" s="87">
        <v>0.5</v>
      </c>
      <c r="D15" s="88">
        <v>0.05</v>
      </c>
      <c r="E15" s="88">
        <v>0.3</v>
      </c>
      <c r="F15" s="89">
        <v>4.8</v>
      </c>
      <c r="G15" s="89">
        <v>0</v>
      </c>
      <c r="H15" s="89">
        <v>0</v>
      </c>
      <c r="I15" s="89">
        <v>10</v>
      </c>
      <c r="J15" s="89">
        <v>20</v>
      </c>
      <c r="K15" s="89">
        <v>0.7</v>
      </c>
      <c r="L15" s="85" t="s">
        <v>289</v>
      </c>
      <c r="M15" s="85">
        <v>0.17399999999999999</v>
      </c>
      <c r="N15" s="85" t="s">
        <v>326</v>
      </c>
      <c r="O15" s="85">
        <v>0.6089</v>
      </c>
      <c r="P15" s="85" t="s">
        <v>335</v>
      </c>
      <c r="Q15" s="85" t="s">
        <v>336</v>
      </c>
      <c r="R15" s="85">
        <v>1</v>
      </c>
      <c r="S15" s="85">
        <v>0</v>
      </c>
      <c r="T15" s="85">
        <v>0</v>
      </c>
      <c r="U15" s="85">
        <v>0.8</v>
      </c>
      <c r="V15" s="85"/>
    </row>
    <row r="16" spans="1:23" ht="15" customHeight="1" thickBot="1" x14ac:dyDescent="0.4">
      <c r="A16" s="29" t="s">
        <v>341</v>
      </c>
      <c r="B16" s="29" t="s">
        <v>345</v>
      </c>
      <c r="C16" s="30">
        <v>0.05</v>
      </c>
      <c r="D16" s="31">
        <v>0.2</v>
      </c>
      <c r="E16" s="31">
        <v>0.45</v>
      </c>
      <c r="F16" s="32">
        <v>8.6999999999999993</v>
      </c>
      <c r="G16" s="32">
        <v>0</v>
      </c>
      <c r="H16" s="32">
        <v>0</v>
      </c>
      <c r="I16" s="32">
        <v>25</v>
      </c>
      <c r="J16" s="32">
        <v>20</v>
      </c>
      <c r="K16" s="32">
        <v>0</v>
      </c>
      <c r="L16" t="s">
        <v>289</v>
      </c>
      <c r="M16">
        <v>0.17399999999999999</v>
      </c>
      <c r="N16" t="s">
        <v>326</v>
      </c>
      <c r="O16">
        <v>0.6089</v>
      </c>
      <c r="P16" t="s">
        <v>327</v>
      </c>
      <c r="Q16" t="s">
        <v>346</v>
      </c>
      <c r="R16">
        <v>1</v>
      </c>
      <c r="S16">
        <v>0</v>
      </c>
      <c r="T16">
        <v>0</v>
      </c>
      <c r="U16">
        <v>0.5</v>
      </c>
    </row>
    <row r="17" spans="1:22" ht="15.65" customHeight="1" thickTop="1" thickBot="1" x14ac:dyDescent="0.4">
      <c r="A17" s="24" t="s">
        <v>347</v>
      </c>
      <c r="B17" s="24" t="s">
        <v>348</v>
      </c>
      <c r="C17" s="22">
        <v>0.3</v>
      </c>
      <c r="D17" s="22">
        <v>0.5</v>
      </c>
      <c r="E17" s="22">
        <v>0.7</v>
      </c>
      <c r="F17" s="23">
        <v>0.2</v>
      </c>
      <c r="G17" s="23">
        <v>0</v>
      </c>
      <c r="H17" s="23">
        <v>0</v>
      </c>
      <c r="I17" s="23">
        <v>0.2</v>
      </c>
      <c r="J17" s="23">
        <v>10</v>
      </c>
      <c r="K17" s="23">
        <v>0</v>
      </c>
      <c r="L17" t="s">
        <v>325</v>
      </c>
      <c r="M17">
        <v>0.58699999999999997</v>
      </c>
      <c r="N17" t="s">
        <v>349</v>
      </c>
      <c r="O17">
        <v>0.65159999999999996</v>
      </c>
      <c r="P17" t="s">
        <v>327</v>
      </c>
      <c r="Q17" t="s">
        <v>350</v>
      </c>
      <c r="R17">
        <v>1</v>
      </c>
      <c r="S17">
        <v>0</v>
      </c>
      <c r="T17">
        <v>0</v>
      </c>
      <c r="U17">
        <v>1</v>
      </c>
    </row>
    <row r="18" spans="1:22" ht="15" customHeight="1" thickBot="1" x14ac:dyDescent="0.4">
      <c r="A18" s="15" t="s">
        <v>347</v>
      </c>
      <c r="B18" s="15" t="s">
        <v>351</v>
      </c>
      <c r="C18" s="16">
        <v>0.3</v>
      </c>
      <c r="D18" s="16">
        <v>0.5</v>
      </c>
      <c r="E18" s="16">
        <v>0.7</v>
      </c>
      <c r="F18" s="207">
        <f>'src review'!H97</f>
        <v>0</v>
      </c>
      <c r="G18" s="217">
        <f>'src review'!I97</f>
        <v>7.0000000000000001E-3</v>
      </c>
      <c r="H18" s="17">
        <v>0</v>
      </c>
      <c r="I18" s="17">
        <v>0.3</v>
      </c>
      <c r="J18" s="17">
        <v>15</v>
      </c>
      <c r="K18" s="17">
        <v>0</v>
      </c>
      <c r="L18" t="s">
        <v>325</v>
      </c>
      <c r="M18">
        <v>0.58699999999999997</v>
      </c>
      <c r="N18" t="s">
        <v>349</v>
      </c>
      <c r="O18">
        <v>0.65159999999999996</v>
      </c>
      <c r="P18" t="s">
        <v>327</v>
      </c>
      <c r="Q18" t="s">
        <v>352</v>
      </c>
      <c r="R18">
        <v>0</v>
      </c>
      <c r="S18">
        <v>0</v>
      </c>
      <c r="T18">
        <v>0</v>
      </c>
      <c r="U18">
        <v>1</v>
      </c>
    </row>
    <row r="19" spans="1:22" ht="15" customHeight="1" thickBot="1" x14ac:dyDescent="0.4">
      <c r="A19" s="18" t="s">
        <v>347</v>
      </c>
      <c r="B19" s="18" t="s">
        <v>353</v>
      </c>
      <c r="C19" s="19">
        <v>0.3</v>
      </c>
      <c r="D19" s="19">
        <v>0.5</v>
      </c>
      <c r="E19" s="19">
        <v>0.7</v>
      </c>
      <c r="F19" s="20">
        <v>0.3</v>
      </c>
      <c r="G19" s="20">
        <v>0</v>
      </c>
      <c r="H19" s="20">
        <v>0</v>
      </c>
      <c r="I19" s="20">
        <v>6.5</v>
      </c>
      <c r="J19" s="20">
        <v>10</v>
      </c>
      <c r="K19" s="20">
        <v>0</v>
      </c>
      <c r="L19" t="s">
        <v>325</v>
      </c>
      <c r="M19">
        <v>0.58699999999999997</v>
      </c>
      <c r="N19" t="s">
        <v>349</v>
      </c>
      <c r="O19">
        <v>0.65159999999999996</v>
      </c>
      <c r="P19" t="s">
        <v>327</v>
      </c>
      <c r="Q19" t="s">
        <v>354</v>
      </c>
      <c r="R19">
        <v>1</v>
      </c>
      <c r="S19">
        <v>0</v>
      </c>
      <c r="T19">
        <v>0</v>
      </c>
      <c r="U19">
        <v>1</v>
      </c>
    </row>
    <row r="20" spans="1:22" ht="15" customHeight="1" thickBot="1" x14ac:dyDescent="0.4">
      <c r="A20" s="24" t="s">
        <v>355</v>
      </c>
      <c r="B20" s="24" t="s">
        <v>356</v>
      </c>
      <c r="C20" s="22">
        <v>0</v>
      </c>
      <c r="D20" s="22">
        <v>0.43</v>
      </c>
      <c r="E20" s="22">
        <v>0.8</v>
      </c>
      <c r="F20" s="23">
        <v>0.4</v>
      </c>
      <c r="G20" s="23">
        <v>0</v>
      </c>
      <c r="H20" s="23">
        <v>0</v>
      </c>
      <c r="I20" s="23">
        <v>54.5</v>
      </c>
      <c r="J20" s="23">
        <v>20</v>
      </c>
      <c r="K20" s="23">
        <v>0</v>
      </c>
      <c r="L20" t="s">
        <v>325</v>
      </c>
      <c r="M20">
        <v>0.58699999999999997</v>
      </c>
      <c r="N20" t="s">
        <v>349</v>
      </c>
      <c r="O20">
        <v>0.65159999999999996</v>
      </c>
      <c r="P20" t="s">
        <v>357</v>
      </c>
      <c r="Q20" t="s">
        <v>358</v>
      </c>
      <c r="R20">
        <v>1</v>
      </c>
      <c r="S20">
        <v>0</v>
      </c>
      <c r="T20">
        <v>0</v>
      </c>
      <c r="U20">
        <v>0.8</v>
      </c>
    </row>
    <row r="21" spans="1:22" ht="15" customHeight="1" thickBot="1" x14ac:dyDescent="0.4">
      <c r="A21" s="15" t="s">
        <v>355</v>
      </c>
      <c r="B21" s="15" t="s">
        <v>359</v>
      </c>
      <c r="C21" s="16">
        <v>0.7</v>
      </c>
      <c r="D21" s="16">
        <v>0.21</v>
      </c>
      <c r="E21" s="16">
        <v>0.28999999999999998</v>
      </c>
      <c r="F21" s="17">
        <v>0</v>
      </c>
      <c r="G21" s="17">
        <v>0.1</v>
      </c>
      <c r="H21" s="17">
        <v>0</v>
      </c>
      <c r="I21" s="17">
        <v>3.3</v>
      </c>
      <c r="J21" s="17">
        <v>15</v>
      </c>
      <c r="K21" s="17">
        <v>0.5</v>
      </c>
      <c r="L21" t="s">
        <v>325</v>
      </c>
      <c r="M21">
        <v>0.58699999999999997</v>
      </c>
      <c r="N21" t="s">
        <v>349</v>
      </c>
      <c r="O21">
        <v>0.65159999999999996</v>
      </c>
      <c r="P21" t="s">
        <v>357</v>
      </c>
      <c r="Q21" t="s">
        <v>360</v>
      </c>
      <c r="R21">
        <v>0</v>
      </c>
      <c r="S21">
        <v>1</v>
      </c>
      <c r="T21">
        <v>0</v>
      </c>
      <c r="U21">
        <v>0.99</v>
      </c>
    </row>
    <row r="22" spans="1:22" ht="15" customHeight="1" thickBot="1" x14ac:dyDescent="0.4">
      <c r="A22" s="33" t="s">
        <v>355</v>
      </c>
      <c r="B22" s="33" t="s">
        <v>361</v>
      </c>
      <c r="C22" s="27">
        <v>0.05</v>
      </c>
      <c r="D22" s="27">
        <v>0.65</v>
      </c>
      <c r="E22" s="27">
        <v>0.75</v>
      </c>
      <c r="F22" s="28">
        <v>0.2</v>
      </c>
      <c r="G22" s="28">
        <v>0</v>
      </c>
      <c r="H22" s="28">
        <v>0</v>
      </c>
      <c r="I22" s="28">
        <v>2</v>
      </c>
      <c r="J22" s="28">
        <v>15</v>
      </c>
      <c r="K22" s="28">
        <v>0</v>
      </c>
      <c r="L22" t="s">
        <v>325</v>
      </c>
      <c r="M22">
        <v>0.58699999999999997</v>
      </c>
      <c r="N22" t="s">
        <v>349</v>
      </c>
      <c r="O22">
        <v>0.65159999999999996</v>
      </c>
      <c r="P22" t="s">
        <v>327</v>
      </c>
      <c r="Q22" t="s">
        <v>362</v>
      </c>
      <c r="R22">
        <v>1</v>
      </c>
      <c r="S22">
        <v>0</v>
      </c>
      <c r="T22">
        <v>0</v>
      </c>
      <c r="U22">
        <v>0.8</v>
      </c>
    </row>
    <row r="23" spans="1:22" ht="15" customHeight="1" thickBot="1" x14ac:dyDescent="0.4">
      <c r="A23" s="15" t="s">
        <v>355</v>
      </c>
      <c r="B23" s="15" t="s">
        <v>363</v>
      </c>
      <c r="C23" s="16">
        <v>0.05</v>
      </c>
      <c r="D23" s="16">
        <v>0.45</v>
      </c>
      <c r="E23" s="16">
        <v>0.95</v>
      </c>
      <c r="F23" s="17">
        <v>0.6</v>
      </c>
      <c r="G23" s="17">
        <v>0</v>
      </c>
      <c r="H23" s="17">
        <v>0</v>
      </c>
      <c r="I23" s="17">
        <v>5.4</v>
      </c>
      <c r="J23" s="17">
        <v>20</v>
      </c>
      <c r="K23" s="17">
        <v>1.6</v>
      </c>
      <c r="L23" t="s">
        <v>325</v>
      </c>
      <c r="M23">
        <v>0.58699999999999997</v>
      </c>
      <c r="N23" t="s">
        <v>349</v>
      </c>
      <c r="O23">
        <v>0.65159999999999996</v>
      </c>
      <c r="P23" t="s">
        <v>327</v>
      </c>
      <c r="Q23" t="s">
        <v>364</v>
      </c>
      <c r="R23">
        <v>1</v>
      </c>
      <c r="S23">
        <v>0</v>
      </c>
      <c r="T23">
        <v>0</v>
      </c>
      <c r="U23">
        <v>1</v>
      </c>
    </row>
    <row r="24" spans="1:22" ht="15" customHeight="1" thickBot="1" x14ac:dyDescent="0.4">
      <c r="A24" s="93" t="s">
        <v>355</v>
      </c>
      <c r="B24" s="93" t="s">
        <v>365</v>
      </c>
      <c r="C24" s="88">
        <v>0.05</v>
      </c>
      <c r="D24" s="88">
        <v>0.2</v>
      </c>
      <c r="E24" s="88">
        <v>0.5</v>
      </c>
      <c r="F24" s="89">
        <v>0.2</v>
      </c>
      <c r="G24" s="89">
        <v>0</v>
      </c>
      <c r="H24" s="89">
        <v>0</v>
      </c>
      <c r="I24" s="89">
        <v>2.8</v>
      </c>
      <c r="J24" s="89">
        <v>20</v>
      </c>
      <c r="K24" s="89">
        <v>0</v>
      </c>
      <c r="L24" s="85" t="s">
        <v>325</v>
      </c>
      <c r="M24" s="85">
        <v>0.58699999999999997</v>
      </c>
      <c r="N24" s="85" t="s">
        <v>349</v>
      </c>
      <c r="O24" s="85">
        <v>0.65159999999999996</v>
      </c>
      <c r="P24" s="85" t="s">
        <v>366</v>
      </c>
      <c r="Q24" s="85" t="s">
        <v>367</v>
      </c>
      <c r="R24" s="85">
        <v>1</v>
      </c>
      <c r="S24" s="85">
        <v>0</v>
      </c>
      <c r="T24" s="85">
        <v>0</v>
      </c>
      <c r="U24" s="85">
        <v>0.55000000000000004</v>
      </c>
      <c r="V24" s="85"/>
    </row>
    <row r="25" spans="1:22" ht="15" customHeight="1" thickBot="1" x14ac:dyDescent="0.4">
      <c r="A25" s="62" t="s">
        <v>355</v>
      </c>
      <c r="B25" s="62" t="s">
        <v>368</v>
      </c>
      <c r="C25" s="63">
        <v>0.05</v>
      </c>
      <c r="D25" s="63">
        <v>0.03</v>
      </c>
      <c r="E25" s="63">
        <v>0.05</v>
      </c>
      <c r="F25" s="64">
        <v>0.1</v>
      </c>
      <c r="G25" s="64">
        <v>0</v>
      </c>
      <c r="H25" s="64">
        <v>0</v>
      </c>
      <c r="I25" s="64">
        <v>1.3</v>
      </c>
      <c r="J25" s="64">
        <v>15</v>
      </c>
      <c r="K25" s="64">
        <v>0</v>
      </c>
      <c r="L25" s="99" t="s">
        <v>325</v>
      </c>
      <c r="M25" s="99">
        <v>0.58699999999999997</v>
      </c>
      <c r="N25" s="99" t="s">
        <v>349</v>
      </c>
      <c r="O25" s="99">
        <v>0.65159999999999996</v>
      </c>
      <c r="P25" s="99" t="s">
        <v>327</v>
      </c>
      <c r="Q25" s="99" t="s">
        <v>369</v>
      </c>
      <c r="R25" s="99">
        <v>1</v>
      </c>
      <c r="S25" s="99">
        <v>0</v>
      </c>
      <c r="T25" s="99">
        <v>0</v>
      </c>
      <c r="U25" s="99">
        <v>0.1</v>
      </c>
      <c r="V25" s="99"/>
    </row>
    <row r="26" spans="1:22" ht="15" customHeight="1" thickBot="1" x14ac:dyDescent="0.4">
      <c r="A26" s="33" t="s">
        <v>355</v>
      </c>
      <c r="B26" s="33" t="s">
        <v>370</v>
      </c>
      <c r="C26" s="27">
        <v>0.25</v>
      </c>
      <c r="D26" s="27">
        <v>0.3</v>
      </c>
      <c r="E26" s="27">
        <v>0.45</v>
      </c>
      <c r="F26" s="28">
        <v>0.3</v>
      </c>
      <c r="G26" s="28">
        <v>0</v>
      </c>
      <c r="H26" s="28">
        <v>0</v>
      </c>
      <c r="I26" s="28">
        <v>0.3</v>
      </c>
      <c r="J26" s="28">
        <v>5</v>
      </c>
      <c r="K26" s="28">
        <v>0</v>
      </c>
      <c r="L26" t="s">
        <v>325</v>
      </c>
      <c r="M26">
        <v>0.58699999999999997</v>
      </c>
      <c r="N26" t="s">
        <v>349</v>
      </c>
      <c r="O26">
        <v>0.65159999999999996</v>
      </c>
      <c r="P26" t="s">
        <v>327</v>
      </c>
      <c r="Q26" t="s">
        <v>371</v>
      </c>
      <c r="R26">
        <v>1</v>
      </c>
      <c r="S26">
        <v>0</v>
      </c>
      <c r="T26">
        <v>0</v>
      </c>
      <c r="U26">
        <v>0.7</v>
      </c>
    </row>
    <row r="27" spans="1:22" ht="15" customHeight="1" thickBot="1" x14ac:dyDescent="0.4">
      <c r="A27" s="34" t="s">
        <v>355</v>
      </c>
      <c r="B27" s="34" t="s">
        <v>372</v>
      </c>
      <c r="C27" s="35">
        <v>0.5</v>
      </c>
      <c r="D27" s="35">
        <v>0.25</v>
      </c>
      <c r="E27" s="35">
        <v>0.5</v>
      </c>
      <c r="F27" s="36">
        <v>0.3</v>
      </c>
      <c r="G27" s="36">
        <v>0</v>
      </c>
      <c r="H27" s="36">
        <v>0</v>
      </c>
      <c r="I27" s="36">
        <v>0.6</v>
      </c>
      <c r="J27" s="36">
        <v>5</v>
      </c>
      <c r="K27" s="36">
        <v>0</v>
      </c>
      <c r="L27" t="s">
        <v>325</v>
      </c>
      <c r="M27">
        <v>0.58699999999999997</v>
      </c>
      <c r="N27" t="s">
        <v>349</v>
      </c>
      <c r="O27">
        <v>0.65159999999999996</v>
      </c>
      <c r="P27" t="s">
        <v>327</v>
      </c>
      <c r="Q27" t="s">
        <v>373</v>
      </c>
      <c r="R27">
        <v>1</v>
      </c>
      <c r="S27">
        <v>0</v>
      </c>
      <c r="T27">
        <v>0</v>
      </c>
      <c r="U27">
        <v>1</v>
      </c>
    </row>
    <row r="28" spans="1:22" ht="15" customHeight="1" thickBot="1" x14ac:dyDescent="0.4">
      <c r="A28" s="15" t="s">
        <v>374</v>
      </c>
      <c r="B28" s="15" t="s">
        <v>375</v>
      </c>
      <c r="C28" s="16">
        <v>0.7</v>
      </c>
      <c r="D28" s="16">
        <v>0.1</v>
      </c>
      <c r="E28" s="16">
        <v>0.2</v>
      </c>
      <c r="F28" s="17">
        <v>0.6</v>
      </c>
      <c r="G28" s="17">
        <v>0</v>
      </c>
      <c r="H28" s="17">
        <v>0</v>
      </c>
      <c r="I28" s="17">
        <v>25.6</v>
      </c>
      <c r="J28" s="17">
        <v>10</v>
      </c>
      <c r="K28" s="17">
        <v>0</v>
      </c>
      <c r="L28" t="s">
        <v>325</v>
      </c>
      <c r="M28">
        <v>0.58699999999999997</v>
      </c>
      <c r="N28" t="s">
        <v>349</v>
      </c>
      <c r="O28">
        <v>0.65159999999999996</v>
      </c>
      <c r="P28" t="s">
        <v>357</v>
      </c>
      <c r="Q28" t="s">
        <v>376</v>
      </c>
      <c r="R28">
        <v>1</v>
      </c>
      <c r="S28">
        <v>0</v>
      </c>
      <c r="T28">
        <v>0</v>
      </c>
      <c r="U28">
        <v>0.9</v>
      </c>
    </row>
    <row r="29" spans="1:22" ht="15" customHeight="1" thickBot="1" x14ac:dyDescent="0.4">
      <c r="A29" s="33" t="s">
        <v>374</v>
      </c>
      <c r="B29" s="33" t="s">
        <v>377</v>
      </c>
      <c r="C29" s="26">
        <v>0.3</v>
      </c>
      <c r="D29" s="27">
        <v>0.25</v>
      </c>
      <c r="E29" s="27">
        <v>0.7</v>
      </c>
      <c r="F29" s="28">
        <v>0.2</v>
      </c>
      <c r="G29" s="28">
        <v>0.4</v>
      </c>
      <c r="H29" s="28">
        <v>0</v>
      </c>
      <c r="I29" s="28">
        <v>17.399999999999999</v>
      </c>
      <c r="J29" s="28">
        <v>30</v>
      </c>
      <c r="K29" s="28">
        <v>0</v>
      </c>
      <c r="L29" t="s">
        <v>325</v>
      </c>
      <c r="M29">
        <v>0.58699999999999997</v>
      </c>
      <c r="N29" t="s">
        <v>349</v>
      </c>
      <c r="O29">
        <v>0.65159999999999996</v>
      </c>
      <c r="P29" t="s">
        <v>357</v>
      </c>
      <c r="Q29" t="s">
        <v>378</v>
      </c>
      <c r="R29">
        <v>0.33333333333333298</v>
      </c>
      <c r="S29">
        <v>0.66666666666666696</v>
      </c>
      <c r="T29">
        <v>0</v>
      </c>
      <c r="U29">
        <v>1</v>
      </c>
    </row>
    <row r="30" spans="1:22" ht="15" customHeight="1" thickBot="1" x14ac:dyDescent="0.4">
      <c r="A30" s="15" t="s">
        <v>374</v>
      </c>
      <c r="B30" s="15" t="s">
        <v>379</v>
      </c>
      <c r="C30" s="16">
        <v>0.85</v>
      </c>
      <c r="D30" s="16">
        <v>0.15</v>
      </c>
      <c r="E30" s="16">
        <v>0.15</v>
      </c>
      <c r="F30" s="17">
        <v>0</v>
      </c>
      <c r="G30" s="17">
        <v>0.03</v>
      </c>
      <c r="H30" s="17">
        <v>0</v>
      </c>
      <c r="I30" s="17">
        <v>1.5</v>
      </c>
      <c r="J30" s="17">
        <v>10</v>
      </c>
      <c r="K30" s="17">
        <v>0</v>
      </c>
      <c r="L30" t="s">
        <v>325</v>
      </c>
      <c r="M30">
        <v>0.58699999999999997</v>
      </c>
      <c r="N30" t="s">
        <v>349</v>
      </c>
      <c r="O30">
        <v>0.65159999999999996</v>
      </c>
      <c r="P30" t="s">
        <v>327</v>
      </c>
      <c r="Q30" t="s">
        <v>380</v>
      </c>
      <c r="R30">
        <v>0</v>
      </c>
      <c r="S30">
        <v>1</v>
      </c>
      <c r="T30">
        <v>0</v>
      </c>
      <c r="U30">
        <v>1</v>
      </c>
    </row>
    <row r="31" spans="1:22" ht="15" customHeight="1" thickBot="1" x14ac:dyDescent="0.4">
      <c r="A31" s="18" t="s">
        <v>374</v>
      </c>
      <c r="B31" s="18" t="s">
        <v>381</v>
      </c>
      <c r="C31" s="19">
        <v>0.5</v>
      </c>
      <c r="D31" s="19">
        <v>0.25</v>
      </c>
      <c r="E31" s="19">
        <v>0.5</v>
      </c>
      <c r="F31" s="20">
        <v>0.1</v>
      </c>
      <c r="G31" s="20">
        <v>0.01</v>
      </c>
      <c r="H31" s="20">
        <v>0</v>
      </c>
      <c r="I31" s="20">
        <v>0.2</v>
      </c>
      <c r="J31" s="20">
        <v>5</v>
      </c>
      <c r="K31" s="20">
        <v>0</v>
      </c>
      <c r="L31" t="s">
        <v>325</v>
      </c>
      <c r="M31">
        <v>0.58699999999999997</v>
      </c>
      <c r="N31" t="s">
        <v>349</v>
      </c>
      <c r="O31">
        <v>0.65159999999999996</v>
      </c>
      <c r="P31" t="s">
        <v>327</v>
      </c>
      <c r="Q31" t="s">
        <v>382</v>
      </c>
      <c r="R31">
        <v>0.90909090909090895</v>
      </c>
      <c r="S31">
        <v>9.0909090909090898E-2</v>
      </c>
      <c r="T31">
        <v>0</v>
      </c>
      <c r="U31">
        <v>1</v>
      </c>
    </row>
    <row r="32" spans="1:22" ht="15" customHeight="1" thickBot="1" x14ac:dyDescent="0.4">
      <c r="A32" s="24" t="s">
        <v>383</v>
      </c>
      <c r="B32" s="24" t="s">
        <v>384</v>
      </c>
      <c r="C32" s="22">
        <v>0.3</v>
      </c>
      <c r="D32" s="22">
        <v>0.45</v>
      </c>
      <c r="E32" s="22">
        <v>0.7</v>
      </c>
      <c r="F32" s="23">
        <v>0.1</v>
      </c>
      <c r="G32" s="23">
        <v>0</v>
      </c>
      <c r="H32" s="23">
        <v>0</v>
      </c>
      <c r="I32" s="23">
        <v>9.6999999999999993</v>
      </c>
      <c r="J32" s="23">
        <v>15</v>
      </c>
      <c r="K32" s="23">
        <v>0</v>
      </c>
      <c r="L32" t="s">
        <v>325</v>
      </c>
      <c r="M32">
        <v>0.58699999999999997</v>
      </c>
      <c r="N32" t="s">
        <v>349</v>
      </c>
      <c r="O32">
        <v>0.65159999999999996</v>
      </c>
      <c r="P32" t="s">
        <v>327</v>
      </c>
      <c r="Q32" t="s">
        <v>385</v>
      </c>
      <c r="R32">
        <v>1</v>
      </c>
      <c r="S32">
        <v>0</v>
      </c>
      <c r="T32">
        <v>0</v>
      </c>
      <c r="U32">
        <v>1</v>
      </c>
    </row>
    <row r="33" spans="1:23" ht="15" customHeight="1" thickBot="1" x14ac:dyDescent="0.4">
      <c r="A33" s="34" t="s">
        <v>383</v>
      </c>
      <c r="B33" s="34" t="s">
        <v>386</v>
      </c>
      <c r="C33" s="35">
        <v>0.5</v>
      </c>
      <c r="D33" s="35">
        <v>0.4</v>
      </c>
      <c r="E33" s="35">
        <v>0.5</v>
      </c>
      <c r="F33" s="36">
        <v>0.2</v>
      </c>
      <c r="G33" s="36">
        <v>0.1</v>
      </c>
      <c r="H33" s="36">
        <v>0</v>
      </c>
      <c r="I33" s="36">
        <v>1.4</v>
      </c>
      <c r="J33" s="36">
        <v>10</v>
      </c>
      <c r="K33" s="36">
        <v>-0.9</v>
      </c>
      <c r="L33" t="s">
        <v>325</v>
      </c>
      <c r="M33">
        <v>0.58699999999999997</v>
      </c>
      <c r="N33" t="s">
        <v>349</v>
      </c>
      <c r="O33">
        <v>0.65159999999999996</v>
      </c>
      <c r="P33" t="s">
        <v>327</v>
      </c>
      <c r="Q33" t="s">
        <v>387</v>
      </c>
      <c r="R33">
        <v>0.66666666666666696</v>
      </c>
      <c r="S33">
        <v>0.33333333333333298</v>
      </c>
      <c r="T33">
        <v>0</v>
      </c>
      <c r="U33">
        <v>1</v>
      </c>
    </row>
    <row r="34" spans="1:23" ht="15" customHeight="1" thickBot="1" x14ac:dyDescent="0.4">
      <c r="A34" s="90" t="s">
        <v>388</v>
      </c>
      <c r="B34" s="90" t="s">
        <v>389</v>
      </c>
      <c r="C34" s="91">
        <v>0.4</v>
      </c>
      <c r="D34" s="91">
        <v>0.5</v>
      </c>
      <c r="E34" s="91">
        <v>0.6</v>
      </c>
      <c r="F34" s="92">
        <v>0.6</v>
      </c>
      <c r="G34" s="92">
        <v>0</v>
      </c>
      <c r="H34" s="92">
        <v>0</v>
      </c>
      <c r="I34" s="92">
        <v>2.9</v>
      </c>
      <c r="J34" s="92">
        <v>10</v>
      </c>
      <c r="K34" s="92">
        <v>0</v>
      </c>
      <c r="L34" s="85" t="s">
        <v>289</v>
      </c>
      <c r="M34" s="85">
        <v>0.17399999999999999</v>
      </c>
      <c r="N34" s="85" t="s">
        <v>349</v>
      </c>
      <c r="O34" s="85">
        <v>0.65159999999999996</v>
      </c>
      <c r="P34" s="85" t="s">
        <v>335</v>
      </c>
      <c r="Q34" s="85" t="s">
        <v>336</v>
      </c>
      <c r="R34" s="85">
        <v>1</v>
      </c>
      <c r="S34" s="85">
        <v>0</v>
      </c>
      <c r="T34" s="85">
        <v>0</v>
      </c>
      <c r="U34" s="85">
        <v>1</v>
      </c>
      <c r="V34" s="85"/>
    </row>
    <row r="35" spans="1:23" ht="15" customHeight="1" thickBot="1" x14ac:dyDescent="0.4">
      <c r="A35" s="33" t="s">
        <v>388</v>
      </c>
      <c r="B35" s="33" t="s">
        <v>390</v>
      </c>
      <c r="C35" s="27">
        <v>0.01</v>
      </c>
      <c r="D35" s="27">
        <v>0.14000000000000001</v>
      </c>
      <c r="E35" s="27">
        <v>0.19</v>
      </c>
      <c r="F35" s="28">
        <v>0.4</v>
      </c>
      <c r="G35" s="28">
        <v>0</v>
      </c>
      <c r="H35" s="28">
        <v>0</v>
      </c>
      <c r="I35" s="28">
        <v>7.3</v>
      </c>
      <c r="J35" s="28">
        <v>20</v>
      </c>
      <c r="K35" s="28">
        <v>0</v>
      </c>
      <c r="L35" t="s">
        <v>289</v>
      </c>
      <c r="M35">
        <v>0.17399999999999999</v>
      </c>
      <c r="N35" t="s">
        <v>349</v>
      </c>
      <c r="O35">
        <v>0.65159999999999996</v>
      </c>
      <c r="P35" t="s">
        <v>338</v>
      </c>
      <c r="Q35" t="s">
        <v>391</v>
      </c>
      <c r="R35">
        <v>1</v>
      </c>
      <c r="S35">
        <v>0</v>
      </c>
      <c r="T35">
        <v>0</v>
      </c>
      <c r="U35">
        <v>0.2</v>
      </c>
      <c r="W35" t="s">
        <v>392</v>
      </c>
    </row>
    <row r="36" spans="1:23" ht="15" customHeight="1" thickBot="1" x14ac:dyDescent="0.4">
      <c r="A36" s="37" t="s">
        <v>388</v>
      </c>
      <c r="B36" s="37" t="s">
        <v>393</v>
      </c>
      <c r="C36" s="31">
        <v>0.3</v>
      </c>
      <c r="D36" s="31">
        <v>0.5</v>
      </c>
      <c r="E36" s="31">
        <v>0.7</v>
      </c>
      <c r="F36" s="32">
        <v>0.3</v>
      </c>
      <c r="G36" s="32">
        <v>0</v>
      </c>
      <c r="H36" s="32">
        <v>0</v>
      </c>
      <c r="I36" s="32">
        <v>0.8</v>
      </c>
      <c r="J36" s="32">
        <v>10</v>
      </c>
      <c r="K36" s="32">
        <v>0</v>
      </c>
      <c r="L36" t="s">
        <v>289</v>
      </c>
      <c r="M36">
        <v>0.17399999999999999</v>
      </c>
      <c r="N36" t="s">
        <v>349</v>
      </c>
      <c r="O36">
        <v>0.65159999999999996</v>
      </c>
      <c r="P36" t="s">
        <v>327</v>
      </c>
      <c r="Q36" t="s">
        <v>394</v>
      </c>
      <c r="R36">
        <v>1</v>
      </c>
      <c r="S36">
        <v>0</v>
      </c>
      <c r="T36">
        <v>0</v>
      </c>
      <c r="U36">
        <v>1</v>
      </c>
    </row>
    <row r="37" spans="1:23" ht="15.65" customHeight="1" thickTop="1" thickBot="1" x14ac:dyDescent="0.4">
      <c r="A37" s="24" t="s">
        <v>395</v>
      </c>
      <c r="B37" s="24" t="s">
        <v>396</v>
      </c>
      <c r="C37" s="22">
        <v>0.4</v>
      </c>
      <c r="D37" s="22">
        <v>0.2</v>
      </c>
      <c r="E37" s="22">
        <v>0.38</v>
      </c>
      <c r="F37" s="23">
        <v>0.7</v>
      </c>
      <c r="G37" s="23">
        <v>0</v>
      </c>
      <c r="H37" s="23">
        <v>0</v>
      </c>
      <c r="I37" s="23">
        <v>20</v>
      </c>
      <c r="J37" s="23">
        <v>20</v>
      </c>
      <c r="K37" s="23">
        <v>0</v>
      </c>
      <c r="L37" t="s">
        <v>325</v>
      </c>
      <c r="M37">
        <v>0.58699999999999997</v>
      </c>
      <c r="N37" t="s">
        <v>397</v>
      </c>
      <c r="O37">
        <v>0.75139999999999996</v>
      </c>
      <c r="P37" t="s">
        <v>357</v>
      </c>
      <c r="Q37" t="s">
        <v>398</v>
      </c>
      <c r="R37">
        <v>1</v>
      </c>
      <c r="S37">
        <v>0</v>
      </c>
      <c r="T37">
        <v>0</v>
      </c>
      <c r="U37">
        <v>0.78</v>
      </c>
    </row>
    <row r="38" spans="1:23" ht="15" customHeight="1" thickBot="1" x14ac:dyDescent="0.4">
      <c r="A38" s="15" t="s">
        <v>395</v>
      </c>
      <c r="B38" s="15" t="s">
        <v>399</v>
      </c>
      <c r="C38" s="16">
        <v>0.55000000000000004</v>
      </c>
      <c r="D38" s="16">
        <v>0.27</v>
      </c>
      <c r="E38" s="16">
        <v>0.3</v>
      </c>
      <c r="F38" s="17">
        <v>1.2</v>
      </c>
      <c r="G38" s="17">
        <v>0</v>
      </c>
      <c r="H38" s="17">
        <v>0</v>
      </c>
      <c r="I38" s="17">
        <v>28</v>
      </c>
      <c r="J38" s="17">
        <v>20</v>
      </c>
      <c r="K38" s="17">
        <v>0.8</v>
      </c>
      <c r="L38" t="s">
        <v>325</v>
      </c>
      <c r="M38">
        <v>0.58699999999999997</v>
      </c>
      <c r="N38" t="s">
        <v>397</v>
      </c>
      <c r="O38">
        <v>0.75139999999999996</v>
      </c>
      <c r="P38" t="s">
        <v>327</v>
      </c>
      <c r="Q38" t="s">
        <v>400</v>
      </c>
      <c r="R38">
        <v>1</v>
      </c>
      <c r="S38">
        <v>0</v>
      </c>
      <c r="T38">
        <v>0</v>
      </c>
      <c r="U38">
        <v>0.85</v>
      </c>
    </row>
    <row r="39" spans="1:23" ht="15" customHeight="1" thickBot="1" x14ac:dyDescent="0.4">
      <c r="A39" s="93" t="s">
        <v>395</v>
      </c>
      <c r="B39" s="93" t="s">
        <v>401</v>
      </c>
      <c r="C39" s="88">
        <v>0.25</v>
      </c>
      <c r="D39" s="88">
        <v>0.21</v>
      </c>
      <c r="E39" s="88">
        <v>0.37</v>
      </c>
      <c r="F39" s="89">
        <v>0.3</v>
      </c>
      <c r="G39" s="89">
        <v>0</v>
      </c>
      <c r="H39" s="89">
        <v>0</v>
      </c>
      <c r="I39" s="89">
        <v>3</v>
      </c>
      <c r="J39" s="89">
        <v>20</v>
      </c>
      <c r="K39" s="89">
        <v>0</v>
      </c>
      <c r="L39" s="85" t="s">
        <v>325</v>
      </c>
      <c r="M39" s="85">
        <v>0.58699999999999997</v>
      </c>
      <c r="N39" s="85" t="s">
        <v>397</v>
      </c>
      <c r="O39" s="85">
        <v>0.75139999999999996</v>
      </c>
      <c r="P39" s="85" t="s">
        <v>335</v>
      </c>
      <c r="Q39" s="85" t="s">
        <v>402</v>
      </c>
      <c r="R39" s="85">
        <v>1</v>
      </c>
      <c r="S39" s="85">
        <v>0</v>
      </c>
      <c r="T39" s="85">
        <v>0</v>
      </c>
      <c r="U39" s="85">
        <v>0.62</v>
      </c>
      <c r="V39" s="85"/>
    </row>
    <row r="40" spans="1:23" ht="15" customHeight="1" thickBot="1" x14ac:dyDescent="0.4">
      <c r="A40" s="15" t="s">
        <v>395</v>
      </c>
      <c r="B40" s="15" t="s">
        <v>403</v>
      </c>
      <c r="C40" s="16">
        <v>0.3</v>
      </c>
      <c r="D40" s="16">
        <v>0.39</v>
      </c>
      <c r="E40" s="16">
        <v>0.65</v>
      </c>
      <c r="F40" s="17">
        <v>0.5</v>
      </c>
      <c r="G40" s="17">
        <v>0</v>
      </c>
      <c r="H40" s="17">
        <v>0</v>
      </c>
      <c r="I40" s="17">
        <v>10</v>
      </c>
      <c r="J40" s="17">
        <v>20</v>
      </c>
      <c r="K40" s="17">
        <v>0</v>
      </c>
      <c r="L40" t="s">
        <v>325</v>
      </c>
      <c r="M40">
        <v>0.58699999999999997</v>
      </c>
      <c r="N40" t="s">
        <v>397</v>
      </c>
      <c r="O40">
        <v>0.75139999999999996</v>
      </c>
      <c r="P40" t="s">
        <v>327</v>
      </c>
      <c r="Q40" t="s">
        <v>404</v>
      </c>
      <c r="R40">
        <v>1</v>
      </c>
      <c r="S40">
        <v>0</v>
      </c>
      <c r="T40">
        <v>0</v>
      </c>
      <c r="U40">
        <v>0.95</v>
      </c>
    </row>
    <row r="41" spans="1:23" ht="15" customHeight="1" thickBot="1" x14ac:dyDescent="0.4">
      <c r="A41" s="18" t="s">
        <v>395</v>
      </c>
      <c r="B41" s="18" t="s">
        <v>405</v>
      </c>
      <c r="C41" s="19">
        <v>0.5</v>
      </c>
      <c r="D41" s="19">
        <v>0.3</v>
      </c>
      <c r="E41" s="19">
        <v>0.5</v>
      </c>
      <c r="F41" s="20">
        <v>0.2</v>
      </c>
      <c r="G41" s="20">
        <v>0</v>
      </c>
      <c r="H41" s="20">
        <v>0</v>
      </c>
      <c r="I41" s="20">
        <v>3</v>
      </c>
      <c r="J41" s="20">
        <v>10</v>
      </c>
      <c r="K41" s="20">
        <v>0</v>
      </c>
      <c r="L41" t="s">
        <v>325</v>
      </c>
      <c r="M41">
        <v>0.58699999999999997</v>
      </c>
      <c r="N41" t="s">
        <v>397</v>
      </c>
      <c r="O41">
        <v>0.75139999999999996</v>
      </c>
      <c r="P41" t="s">
        <v>327</v>
      </c>
      <c r="Q41" t="s">
        <v>406</v>
      </c>
      <c r="R41">
        <v>1</v>
      </c>
      <c r="S41">
        <v>0</v>
      </c>
      <c r="T41">
        <v>0</v>
      </c>
      <c r="U41">
        <v>1</v>
      </c>
    </row>
    <row r="42" spans="1:23" ht="15" customHeight="1" thickBot="1" x14ac:dyDescent="0.4">
      <c r="A42" s="24" t="s">
        <v>407</v>
      </c>
      <c r="B42" s="24" t="s">
        <v>408</v>
      </c>
      <c r="C42" s="22">
        <v>0.7</v>
      </c>
      <c r="D42" s="22">
        <v>0.05</v>
      </c>
      <c r="E42" s="22">
        <v>0.25</v>
      </c>
      <c r="F42" s="23">
        <v>0</v>
      </c>
      <c r="G42" s="23">
        <v>0.3</v>
      </c>
      <c r="H42" s="23">
        <v>0</v>
      </c>
      <c r="I42" s="23">
        <v>10</v>
      </c>
      <c r="J42" s="23">
        <v>20</v>
      </c>
      <c r="K42" s="23">
        <v>0</v>
      </c>
      <c r="L42" t="s">
        <v>325</v>
      </c>
      <c r="M42">
        <v>0.58699999999999997</v>
      </c>
      <c r="N42" t="s">
        <v>397</v>
      </c>
      <c r="O42">
        <v>0.75139999999999996</v>
      </c>
      <c r="P42" t="s">
        <v>357</v>
      </c>
      <c r="Q42" t="s">
        <v>409</v>
      </c>
      <c r="R42">
        <v>0</v>
      </c>
      <c r="S42">
        <v>1</v>
      </c>
      <c r="T42">
        <v>0</v>
      </c>
      <c r="U42">
        <v>0.95</v>
      </c>
    </row>
    <row r="43" spans="1:23" ht="15" customHeight="1" thickBot="1" x14ac:dyDescent="0.4">
      <c r="A43" s="15" t="s">
        <v>407</v>
      </c>
      <c r="B43" s="15" t="s">
        <v>410</v>
      </c>
      <c r="C43" s="16">
        <v>0</v>
      </c>
      <c r="D43" s="16">
        <v>0.2</v>
      </c>
      <c r="E43" s="16">
        <v>0.5</v>
      </c>
      <c r="F43" s="17">
        <v>1.1000000000000001</v>
      </c>
      <c r="G43" s="17">
        <v>0</v>
      </c>
      <c r="H43" s="17">
        <v>0</v>
      </c>
      <c r="I43" s="17">
        <v>20</v>
      </c>
      <c r="J43" s="17">
        <v>20</v>
      </c>
      <c r="K43" s="17">
        <v>0</v>
      </c>
      <c r="L43" t="s">
        <v>325</v>
      </c>
      <c r="M43">
        <v>0.58699999999999997</v>
      </c>
      <c r="N43" t="s">
        <v>397</v>
      </c>
      <c r="O43">
        <v>0.75139999999999996</v>
      </c>
      <c r="P43" t="s">
        <v>357</v>
      </c>
      <c r="Q43" t="s">
        <v>411</v>
      </c>
      <c r="R43">
        <v>1</v>
      </c>
      <c r="S43">
        <v>0</v>
      </c>
      <c r="T43">
        <v>0</v>
      </c>
      <c r="U43">
        <v>0.5</v>
      </c>
    </row>
    <row r="44" spans="1:23" ht="15" customHeight="1" thickBot="1" x14ac:dyDescent="0.4">
      <c r="A44" s="93" t="s">
        <v>407</v>
      </c>
      <c r="B44" s="93" t="s">
        <v>401</v>
      </c>
      <c r="C44" s="88">
        <v>0.25</v>
      </c>
      <c r="D44" s="88">
        <v>0.21</v>
      </c>
      <c r="E44" s="88">
        <v>0.37</v>
      </c>
      <c r="F44" s="89">
        <v>0.4</v>
      </c>
      <c r="G44" s="89">
        <v>0</v>
      </c>
      <c r="H44" s="89">
        <v>0</v>
      </c>
      <c r="I44" s="89">
        <v>3</v>
      </c>
      <c r="J44" s="89">
        <v>20</v>
      </c>
      <c r="K44" s="89">
        <v>0</v>
      </c>
      <c r="L44" s="85" t="s">
        <v>325</v>
      </c>
      <c r="M44" s="85">
        <v>0.58699999999999997</v>
      </c>
      <c r="N44" s="85" t="s">
        <v>397</v>
      </c>
      <c r="O44" s="85">
        <v>0.75139999999999996</v>
      </c>
      <c r="P44" s="85" t="s">
        <v>335</v>
      </c>
      <c r="Q44" s="85" t="s">
        <v>402</v>
      </c>
      <c r="R44" s="85">
        <v>1</v>
      </c>
      <c r="S44" s="85">
        <v>0</v>
      </c>
      <c r="T44" s="85">
        <v>0</v>
      </c>
      <c r="U44" s="85">
        <v>0.62</v>
      </c>
      <c r="V44" s="85"/>
    </row>
    <row r="45" spans="1:23" ht="15" customHeight="1" thickBot="1" x14ac:dyDescent="0.4">
      <c r="A45" s="15" t="s">
        <v>407</v>
      </c>
      <c r="B45" s="15" t="s">
        <v>403</v>
      </c>
      <c r="C45" s="16">
        <v>0.3</v>
      </c>
      <c r="D45" s="16">
        <v>0.41</v>
      </c>
      <c r="E45" s="16">
        <v>0.66</v>
      </c>
      <c r="F45" s="17">
        <v>1</v>
      </c>
      <c r="G45" s="17">
        <v>0</v>
      </c>
      <c r="H45" s="17">
        <v>0</v>
      </c>
      <c r="I45" s="17">
        <v>10</v>
      </c>
      <c r="J45" s="17">
        <v>20</v>
      </c>
      <c r="K45" s="17">
        <v>0</v>
      </c>
      <c r="L45" t="s">
        <v>325</v>
      </c>
      <c r="M45">
        <v>0.58699999999999997</v>
      </c>
      <c r="N45" t="s">
        <v>397</v>
      </c>
      <c r="O45">
        <v>0.75139999999999996</v>
      </c>
      <c r="P45" t="s">
        <v>327</v>
      </c>
      <c r="Q45" t="s">
        <v>404</v>
      </c>
      <c r="R45">
        <v>1</v>
      </c>
      <c r="S45">
        <v>0</v>
      </c>
      <c r="T45">
        <v>0</v>
      </c>
      <c r="U45">
        <v>0.96</v>
      </c>
    </row>
    <row r="46" spans="1:23" ht="15" customHeight="1" thickBot="1" x14ac:dyDescent="0.4">
      <c r="A46" s="38" t="s">
        <v>407</v>
      </c>
      <c r="B46" s="38" t="s">
        <v>405</v>
      </c>
      <c r="C46" s="39">
        <v>0.5</v>
      </c>
      <c r="D46" s="39">
        <v>0.3</v>
      </c>
      <c r="E46" s="39">
        <v>0.5</v>
      </c>
      <c r="F46" s="40">
        <v>0.4</v>
      </c>
      <c r="G46" s="40">
        <v>0</v>
      </c>
      <c r="H46" s="40">
        <v>0</v>
      </c>
      <c r="I46" s="40">
        <v>3</v>
      </c>
      <c r="J46" s="40">
        <v>10</v>
      </c>
      <c r="K46" s="40">
        <v>0</v>
      </c>
      <c r="L46" t="s">
        <v>325</v>
      </c>
      <c r="M46">
        <v>0.58699999999999997</v>
      </c>
      <c r="N46" t="s">
        <v>397</v>
      </c>
      <c r="O46">
        <v>0.75139999999999996</v>
      </c>
      <c r="P46" t="s">
        <v>327</v>
      </c>
      <c r="Q46" t="s">
        <v>406</v>
      </c>
      <c r="R46">
        <v>1</v>
      </c>
      <c r="S46">
        <v>0</v>
      </c>
      <c r="T46">
        <v>0</v>
      </c>
      <c r="U46">
        <v>1</v>
      </c>
    </row>
    <row r="47" spans="1:23" ht="15.65" customHeight="1" thickTop="1" thickBot="1" x14ac:dyDescent="0.4">
      <c r="A47" s="21" t="s">
        <v>412</v>
      </c>
      <c r="B47" s="21" t="s">
        <v>413</v>
      </c>
      <c r="C47" s="22">
        <v>0.95</v>
      </c>
      <c r="D47" s="22">
        <v>0.05</v>
      </c>
      <c r="E47" s="22">
        <v>0.05</v>
      </c>
      <c r="F47" s="23">
        <v>3.5</v>
      </c>
      <c r="G47" s="23">
        <v>0</v>
      </c>
      <c r="H47" s="23">
        <v>0</v>
      </c>
      <c r="I47" s="23">
        <v>41</v>
      </c>
      <c r="J47" s="23">
        <v>20</v>
      </c>
      <c r="K47" s="23">
        <v>0</v>
      </c>
      <c r="L47" t="s">
        <v>206</v>
      </c>
      <c r="M47">
        <v>0</v>
      </c>
      <c r="N47" t="s">
        <v>414</v>
      </c>
      <c r="O47">
        <v>0.85509999999999997</v>
      </c>
      <c r="P47" t="s">
        <v>357</v>
      </c>
      <c r="Q47" t="s">
        <v>415</v>
      </c>
      <c r="R47">
        <v>1</v>
      </c>
      <c r="S47">
        <v>0</v>
      </c>
      <c r="T47">
        <v>0</v>
      </c>
      <c r="U47">
        <v>1</v>
      </c>
    </row>
    <row r="48" spans="1:23" ht="15" customHeight="1" thickBot="1" x14ac:dyDescent="0.4">
      <c r="A48" s="41" t="s">
        <v>412</v>
      </c>
      <c r="B48" s="41" t="s">
        <v>416</v>
      </c>
      <c r="C48" s="35">
        <v>0.15</v>
      </c>
      <c r="D48" s="35">
        <v>0.13</v>
      </c>
      <c r="E48" s="35">
        <v>0.65</v>
      </c>
      <c r="F48" s="36">
        <v>0</v>
      </c>
      <c r="G48" s="36">
        <v>1.6</v>
      </c>
      <c r="H48" s="36">
        <v>0</v>
      </c>
      <c r="I48" s="36">
        <v>122</v>
      </c>
      <c r="J48" s="36">
        <v>20</v>
      </c>
      <c r="K48" s="36">
        <v>0</v>
      </c>
      <c r="L48" t="s">
        <v>206</v>
      </c>
      <c r="M48">
        <v>0</v>
      </c>
      <c r="N48" t="s">
        <v>414</v>
      </c>
      <c r="O48">
        <v>0.85509999999999997</v>
      </c>
      <c r="P48" t="s">
        <v>327</v>
      </c>
      <c r="Q48" t="s">
        <v>417</v>
      </c>
      <c r="R48">
        <v>0</v>
      </c>
      <c r="S48">
        <v>1</v>
      </c>
      <c r="T48">
        <v>0</v>
      </c>
      <c r="U48">
        <v>0.8</v>
      </c>
    </row>
    <row r="49" spans="1:23" ht="15" customHeight="1" thickBot="1" x14ac:dyDescent="0.4">
      <c r="A49" s="42" t="s">
        <v>418</v>
      </c>
      <c r="B49" s="42" t="s">
        <v>419</v>
      </c>
      <c r="C49" s="16">
        <v>0.6</v>
      </c>
      <c r="D49" s="16">
        <v>0.25</v>
      </c>
      <c r="E49" s="16">
        <v>0.4</v>
      </c>
      <c r="F49" s="207">
        <f>'src review'!L65</f>
        <v>0</v>
      </c>
      <c r="G49" s="217">
        <f>'src review'!M65</f>
        <v>0.02</v>
      </c>
      <c r="H49" s="17">
        <v>0</v>
      </c>
      <c r="I49" s="17">
        <v>3</v>
      </c>
      <c r="J49" s="17">
        <v>20</v>
      </c>
      <c r="K49" s="17">
        <v>0</v>
      </c>
      <c r="L49" t="s">
        <v>206</v>
      </c>
      <c r="M49">
        <v>0</v>
      </c>
      <c r="N49" t="s">
        <v>414</v>
      </c>
      <c r="O49">
        <v>0.85509999999999997</v>
      </c>
      <c r="P49" t="s">
        <v>327</v>
      </c>
      <c r="Q49" t="s">
        <v>420</v>
      </c>
      <c r="R49">
        <v>0</v>
      </c>
      <c r="S49">
        <v>0</v>
      </c>
      <c r="T49">
        <v>0</v>
      </c>
      <c r="U49">
        <v>1</v>
      </c>
    </row>
    <row r="50" spans="1:23" ht="15" customHeight="1" thickBot="1" x14ac:dyDescent="0.4">
      <c r="A50" s="25" t="s">
        <v>418</v>
      </c>
      <c r="B50" s="25" t="s">
        <v>421</v>
      </c>
      <c r="C50" s="27">
        <v>0.7</v>
      </c>
      <c r="D50" s="27">
        <v>0.08</v>
      </c>
      <c r="E50" s="27">
        <v>0.3</v>
      </c>
      <c r="F50" s="28">
        <v>0</v>
      </c>
      <c r="G50" s="28">
        <v>0.1</v>
      </c>
      <c r="H50" s="28">
        <v>0</v>
      </c>
      <c r="I50" s="28">
        <v>6</v>
      </c>
      <c r="J50" s="28">
        <v>20</v>
      </c>
      <c r="K50" s="28">
        <v>0</v>
      </c>
      <c r="L50" t="s">
        <v>206</v>
      </c>
      <c r="M50">
        <v>0</v>
      </c>
      <c r="N50" t="s">
        <v>414</v>
      </c>
      <c r="O50">
        <v>0.85509999999999997</v>
      </c>
      <c r="P50" t="s">
        <v>327</v>
      </c>
      <c r="Q50" t="s">
        <v>422</v>
      </c>
      <c r="R50">
        <v>0</v>
      </c>
      <c r="S50">
        <v>1</v>
      </c>
      <c r="T50">
        <v>0</v>
      </c>
      <c r="U50">
        <v>1</v>
      </c>
    </row>
    <row r="51" spans="1:23" ht="15" customHeight="1" thickBot="1" x14ac:dyDescent="0.4">
      <c r="A51" s="42" t="s">
        <v>418</v>
      </c>
      <c r="B51" s="42" t="s">
        <v>423</v>
      </c>
      <c r="C51" s="16">
        <v>0.7</v>
      </c>
      <c r="D51" s="16">
        <v>0.08</v>
      </c>
      <c r="E51" s="16">
        <v>0.3</v>
      </c>
      <c r="F51" s="217">
        <f>'src review'!L66</f>
        <v>0.03</v>
      </c>
      <c r="G51" s="207">
        <f>'src review'!M66</f>
        <v>0</v>
      </c>
      <c r="H51" s="17">
        <v>0</v>
      </c>
      <c r="I51" s="17">
        <v>2</v>
      </c>
      <c r="J51" s="17">
        <v>20</v>
      </c>
      <c r="K51" s="17">
        <v>0</v>
      </c>
      <c r="L51" t="s">
        <v>206</v>
      </c>
      <c r="M51">
        <v>0</v>
      </c>
      <c r="N51" t="s">
        <v>414</v>
      </c>
      <c r="O51">
        <v>0.85509999999999997</v>
      </c>
      <c r="P51" t="s">
        <v>357</v>
      </c>
      <c r="Q51" t="s">
        <v>424</v>
      </c>
      <c r="R51">
        <v>0</v>
      </c>
      <c r="S51">
        <v>0</v>
      </c>
      <c r="T51">
        <v>0</v>
      </c>
      <c r="U51">
        <v>1</v>
      </c>
    </row>
    <row r="52" spans="1:23" ht="15" customHeight="1" thickBot="1" x14ac:dyDescent="0.4">
      <c r="A52" s="43" t="s">
        <v>418</v>
      </c>
      <c r="B52" s="43" t="s">
        <v>425</v>
      </c>
      <c r="C52" s="19">
        <v>0.7</v>
      </c>
      <c r="D52" s="19">
        <v>0.22</v>
      </c>
      <c r="E52" s="19">
        <v>0.3</v>
      </c>
      <c r="F52" s="209">
        <f>'src review'!L67</f>
        <v>0</v>
      </c>
      <c r="G52" s="221">
        <f>'src review'!M67</f>
        <v>2.1999999999999999E-2</v>
      </c>
      <c r="H52" s="20">
        <v>0</v>
      </c>
      <c r="I52" s="20">
        <v>1</v>
      </c>
      <c r="J52" s="20">
        <v>15</v>
      </c>
      <c r="K52" s="20">
        <v>0</v>
      </c>
      <c r="L52" t="s">
        <v>206</v>
      </c>
      <c r="M52">
        <v>0</v>
      </c>
      <c r="N52" t="s">
        <v>414</v>
      </c>
      <c r="O52">
        <v>0.85509999999999997</v>
      </c>
      <c r="P52" t="s">
        <v>327</v>
      </c>
      <c r="Q52" t="s">
        <v>426</v>
      </c>
      <c r="R52">
        <v>0</v>
      </c>
      <c r="S52">
        <v>0</v>
      </c>
      <c r="T52">
        <v>0</v>
      </c>
      <c r="U52">
        <v>1</v>
      </c>
    </row>
    <row r="53" spans="1:23" ht="15" customHeight="1" thickBot="1" x14ac:dyDescent="0.4">
      <c r="A53" s="21" t="s">
        <v>427</v>
      </c>
      <c r="B53" s="21" t="s">
        <v>428</v>
      </c>
      <c r="C53" s="22">
        <v>0.1</v>
      </c>
      <c r="D53" s="22">
        <v>0.18</v>
      </c>
      <c r="E53" s="22">
        <v>0.23</v>
      </c>
      <c r="F53" s="23">
        <v>0</v>
      </c>
      <c r="G53" s="23">
        <v>0.1</v>
      </c>
      <c r="H53" s="23">
        <v>0</v>
      </c>
      <c r="I53" s="23">
        <v>16</v>
      </c>
      <c r="J53" s="23">
        <v>20</v>
      </c>
      <c r="K53" s="23">
        <v>0</v>
      </c>
      <c r="L53" t="s">
        <v>206</v>
      </c>
      <c r="M53">
        <v>0</v>
      </c>
      <c r="N53" t="s">
        <v>414</v>
      </c>
      <c r="O53">
        <v>0.85509999999999997</v>
      </c>
      <c r="P53" t="s">
        <v>338</v>
      </c>
      <c r="Q53" t="s">
        <v>429</v>
      </c>
      <c r="R53">
        <v>0</v>
      </c>
      <c r="S53">
        <v>1</v>
      </c>
      <c r="T53">
        <v>0</v>
      </c>
      <c r="U53">
        <v>0.33</v>
      </c>
      <c r="W53" t="s">
        <v>430</v>
      </c>
    </row>
    <row r="54" spans="1:23" ht="15" customHeight="1" thickBot="1" x14ac:dyDescent="0.4">
      <c r="A54" s="42" t="s">
        <v>427</v>
      </c>
      <c r="B54" s="42" t="s">
        <v>431</v>
      </c>
      <c r="C54" s="16">
        <v>0.4</v>
      </c>
      <c r="D54" s="16">
        <v>0.5</v>
      </c>
      <c r="E54" s="16">
        <v>0.6</v>
      </c>
      <c r="F54" s="17">
        <v>0</v>
      </c>
      <c r="G54" s="17">
        <v>0.1</v>
      </c>
      <c r="H54" s="17">
        <v>0</v>
      </c>
      <c r="I54" s="17">
        <v>1</v>
      </c>
      <c r="J54" s="17">
        <v>20</v>
      </c>
      <c r="K54" s="17">
        <v>0</v>
      </c>
      <c r="L54" t="s">
        <v>206</v>
      </c>
      <c r="M54">
        <v>0</v>
      </c>
      <c r="N54" t="s">
        <v>414</v>
      </c>
      <c r="O54">
        <v>0.85509999999999997</v>
      </c>
      <c r="P54" t="s">
        <v>327</v>
      </c>
      <c r="Q54" t="s">
        <v>432</v>
      </c>
      <c r="R54">
        <v>0</v>
      </c>
      <c r="S54">
        <v>1</v>
      </c>
      <c r="T54">
        <v>0</v>
      </c>
      <c r="U54">
        <v>1</v>
      </c>
    </row>
    <row r="55" spans="1:23" ht="15" customHeight="1" thickBot="1" x14ac:dyDescent="0.4">
      <c r="A55" s="25" t="s">
        <v>427</v>
      </c>
      <c r="B55" s="25" t="s">
        <v>433</v>
      </c>
      <c r="C55" s="27">
        <v>0.75</v>
      </c>
      <c r="D55" s="27">
        <v>0.02</v>
      </c>
      <c r="E55" s="27">
        <v>0.05</v>
      </c>
      <c r="F55" s="28">
        <v>0.2</v>
      </c>
      <c r="G55" s="28">
        <v>0</v>
      </c>
      <c r="H55" s="28">
        <v>0</v>
      </c>
      <c r="I55" s="28">
        <v>5</v>
      </c>
      <c r="J55" s="28">
        <v>15</v>
      </c>
      <c r="K55" s="28">
        <v>0</v>
      </c>
      <c r="L55" t="s">
        <v>206</v>
      </c>
      <c r="M55">
        <v>0</v>
      </c>
      <c r="N55" t="s">
        <v>414</v>
      </c>
      <c r="O55">
        <v>0.85509999999999997</v>
      </c>
      <c r="P55" t="s">
        <v>327</v>
      </c>
      <c r="Q55" t="s">
        <v>434</v>
      </c>
      <c r="R55">
        <v>1</v>
      </c>
      <c r="S55">
        <v>0</v>
      </c>
      <c r="T55">
        <v>0</v>
      </c>
      <c r="U55">
        <v>0.8</v>
      </c>
    </row>
    <row r="56" spans="1:23" ht="15" customHeight="1" thickBot="1" x14ac:dyDescent="0.4">
      <c r="A56" s="42" t="s">
        <v>427</v>
      </c>
      <c r="B56" s="42" t="s">
        <v>435</v>
      </c>
      <c r="C56" s="16">
        <v>0.7</v>
      </c>
      <c r="D56" s="16">
        <v>0.06</v>
      </c>
      <c r="E56" s="16">
        <v>0.1</v>
      </c>
      <c r="F56" s="17">
        <v>0.5</v>
      </c>
      <c r="G56" s="17">
        <v>0</v>
      </c>
      <c r="H56" s="17">
        <v>0</v>
      </c>
      <c r="I56" s="17">
        <v>32</v>
      </c>
      <c r="J56" s="17">
        <v>20</v>
      </c>
      <c r="K56" s="17">
        <v>0</v>
      </c>
      <c r="L56" t="s">
        <v>206</v>
      </c>
      <c r="M56">
        <v>0</v>
      </c>
      <c r="N56" t="s">
        <v>414</v>
      </c>
      <c r="O56">
        <v>0.85509999999999997</v>
      </c>
      <c r="P56" t="s">
        <v>338</v>
      </c>
      <c r="Q56" t="s">
        <v>436</v>
      </c>
      <c r="R56">
        <v>1</v>
      </c>
      <c r="S56">
        <v>0</v>
      </c>
      <c r="T56">
        <v>0</v>
      </c>
      <c r="U56">
        <v>0.8</v>
      </c>
      <c r="W56" t="s">
        <v>437</v>
      </c>
    </row>
    <row r="57" spans="1:23" ht="15" customHeight="1" thickBot="1" x14ac:dyDescent="0.4">
      <c r="A57" s="43" t="s">
        <v>427</v>
      </c>
      <c r="B57" s="43" t="s">
        <v>438</v>
      </c>
      <c r="C57" s="19">
        <v>0.65</v>
      </c>
      <c r="D57" s="19">
        <v>0.18</v>
      </c>
      <c r="E57" s="19">
        <v>0.32</v>
      </c>
      <c r="F57" s="20">
        <v>0</v>
      </c>
      <c r="G57" s="20">
        <v>1.1000000000000001</v>
      </c>
      <c r="H57" s="20">
        <v>0</v>
      </c>
      <c r="I57" s="20">
        <v>16</v>
      </c>
      <c r="J57" s="20">
        <v>20</v>
      </c>
      <c r="K57" s="20">
        <v>0</v>
      </c>
      <c r="L57" t="s">
        <v>206</v>
      </c>
      <c r="M57">
        <v>0</v>
      </c>
      <c r="N57" t="s">
        <v>414</v>
      </c>
      <c r="O57">
        <v>0.85509999999999997</v>
      </c>
      <c r="P57" t="s">
        <v>357</v>
      </c>
      <c r="Q57" t="s">
        <v>439</v>
      </c>
      <c r="R57">
        <v>0</v>
      </c>
      <c r="S57">
        <v>1</v>
      </c>
      <c r="T57">
        <v>0</v>
      </c>
      <c r="U57">
        <v>0.97</v>
      </c>
    </row>
    <row r="58" spans="1:23" ht="15" customHeight="1" thickBot="1" x14ac:dyDescent="0.4">
      <c r="A58" s="21" t="s">
        <v>440</v>
      </c>
      <c r="B58" s="21" t="s">
        <v>428</v>
      </c>
      <c r="C58" s="22">
        <v>0.1</v>
      </c>
      <c r="D58" s="22">
        <v>0.18</v>
      </c>
      <c r="E58" s="22">
        <v>0.23</v>
      </c>
      <c r="F58" s="23">
        <v>0</v>
      </c>
      <c r="G58" s="23">
        <v>0.1</v>
      </c>
      <c r="H58" s="23">
        <v>0</v>
      </c>
      <c r="I58" s="23">
        <v>16</v>
      </c>
      <c r="J58" s="23">
        <v>20</v>
      </c>
      <c r="K58" s="23">
        <v>0</v>
      </c>
      <c r="L58" t="s">
        <v>206</v>
      </c>
      <c r="M58">
        <v>0</v>
      </c>
      <c r="N58" t="s">
        <v>414</v>
      </c>
      <c r="O58">
        <v>0.85509999999999997</v>
      </c>
      <c r="P58" t="s">
        <v>338</v>
      </c>
      <c r="Q58" t="s">
        <v>429</v>
      </c>
      <c r="R58">
        <v>0</v>
      </c>
      <c r="S58">
        <v>1</v>
      </c>
      <c r="T58">
        <v>0</v>
      </c>
      <c r="U58">
        <v>0.33</v>
      </c>
      <c r="W58" t="s">
        <v>430</v>
      </c>
    </row>
    <row r="59" spans="1:23" ht="15" customHeight="1" thickBot="1" x14ac:dyDescent="0.4">
      <c r="A59" s="42" t="s">
        <v>440</v>
      </c>
      <c r="B59" s="42" t="s">
        <v>441</v>
      </c>
      <c r="C59" s="16">
        <v>0.4</v>
      </c>
      <c r="D59" s="16">
        <v>0.5</v>
      </c>
      <c r="E59" s="16">
        <v>0.6</v>
      </c>
      <c r="F59" s="17">
        <v>0</v>
      </c>
      <c r="G59" s="17">
        <v>0.1</v>
      </c>
      <c r="H59" s="17">
        <v>0</v>
      </c>
      <c r="I59" s="17">
        <v>1</v>
      </c>
      <c r="J59" s="17">
        <v>20</v>
      </c>
      <c r="K59" s="17">
        <v>0</v>
      </c>
      <c r="L59" t="s">
        <v>206</v>
      </c>
      <c r="M59">
        <v>0</v>
      </c>
      <c r="N59" t="s">
        <v>414</v>
      </c>
      <c r="O59">
        <v>0.85509999999999997</v>
      </c>
      <c r="P59" t="s">
        <v>327</v>
      </c>
      <c r="Q59" t="s">
        <v>432</v>
      </c>
      <c r="R59">
        <v>0</v>
      </c>
      <c r="S59">
        <v>1</v>
      </c>
      <c r="T59">
        <v>0</v>
      </c>
      <c r="U59">
        <v>1</v>
      </c>
    </row>
    <row r="60" spans="1:23" ht="15" customHeight="1" thickBot="1" x14ac:dyDescent="0.4">
      <c r="A60" s="25" t="s">
        <v>440</v>
      </c>
      <c r="B60" s="25" t="s">
        <v>433</v>
      </c>
      <c r="C60" s="27">
        <v>0.75</v>
      </c>
      <c r="D60" s="27">
        <v>0.02</v>
      </c>
      <c r="E60" s="27">
        <v>0.05</v>
      </c>
      <c r="F60" s="28">
        <v>0.2</v>
      </c>
      <c r="G60" s="28">
        <v>0</v>
      </c>
      <c r="H60" s="28">
        <v>0</v>
      </c>
      <c r="I60" s="28">
        <v>5</v>
      </c>
      <c r="J60" s="28">
        <v>15</v>
      </c>
      <c r="K60" s="28">
        <v>0</v>
      </c>
      <c r="L60" t="s">
        <v>206</v>
      </c>
      <c r="M60">
        <v>0</v>
      </c>
      <c r="N60" t="s">
        <v>414</v>
      </c>
      <c r="O60">
        <v>0.85509999999999997</v>
      </c>
      <c r="P60" t="s">
        <v>327</v>
      </c>
      <c r="Q60" t="s">
        <v>434</v>
      </c>
      <c r="R60">
        <v>1</v>
      </c>
      <c r="S60">
        <v>0</v>
      </c>
      <c r="T60">
        <v>0</v>
      </c>
      <c r="U60">
        <v>0.8</v>
      </c>
    </row>
    <row r="61" spans="1:23" ht="15" customHeight="1" thickBot="1" x14ac:dyDescent="0.4">
      <c r="A61" s="42" t="s">
        <v>440</v>
      </c>
      <c r="B61" s="42" t="s">
        <v>435</v>
      </c>
      <c r="C61" s="16">
        <v>0.7</v>
      </c>
      <c r="D61" s="16">
        <v>0.06</v>
      </c>
      <c r="E61" s="16">
        <v>0.1</v>
      </c>
      <c r="F61" s="17">
        <v>0.5</v>
      </c>
      <c r="G61" s="17">
        <v>0</v>
      </c>
      <c r="H61" s="17">
        <v>0</v>
      </c>
      <c r="I61" s="17">
        <v>32</v>
      </c>
      <c r="J61" s="17">
        <v>20</v>
      </c>
      <c r="K61" s="17">
        <v>0</v>
      </c>
      <c r="L61" t="s">
        <v>206</v>
      </c>
      <c r="M61">
        <v>0</v>
      </c>
      <c r="N61" t="s">
        <v>414</v>
      </c>
      <c r="O61">
        <v>0.85509999999999997</v>
      </c>
      <c r="P61" t="s">
        <v>338</v>
      </c>
      <c r="Q61" t="s">
        <v>436</v>
      </c>
      <c r="R61">
        <v>1</v>
      </c>
      <c r="S61">
        <v>0</v>
      </c>
      <c r="T61">
        <v>0</v>
      </c>
      <c r="U61">
        <v>0.8</v>
      </c>
      <c r="W61" t="s">
        <v>437</v>
      </c>
    </row>
    <row r="62" spans="1:23" ht="15" customHeight="1" thickBot="1" x14ac:dyDescent="0.4">
      <c r="A62" s="43" t="s">
        <v>440</v>
      </c>
      <c r="B62" s="43" t="s">
        <v>438</v>
      </c>
      <c r="C62" s="19">
        <v>0.65</v>
      </c>
      <c r="D62" s="19">
        <v>0.18</v>
      </c>
      <c r="E62" s="19">
        <v>0.32</v>
      </c>
      <c r="F62" s="20">
        <v>0</v>
      </c>
      <c r="G62" s="20">
        <v>1.1000000000000001</v>
      </c>
      <c r="H62" s="20">
        <v>0</v>
      </c>
      <c r="I62" s="20">
        <v>16</v>
      </c>
      <c r="J62" s="20">
        <v>20</v>
      </c>
      <c r="K62" s="20">
        <v>0</v>
      </c>
      <c r="L62" t="s">
        <v>206</v>
      </c>
      <c r="M62">
        <v>0</v>
      </c>
      <c r="N62" t="s">
        <v>414</v>
      </c>
      <c r="O62">
        <v>0.85509999999999997</v>
      </c>
      <c r="P62" t="s">
        <v>357</v>
      </c>
      <c r="Q62" t="s">
        <v>439</v>
      </c>
      <c r="R62">
        <v>0</v>
      </c>
      <c r="S62">
        <v>1</v>
      </c>
      <c r="T62">
        <v>0</v>
      </c>
      <c r="U62">
        <v>0.97</v>
      </c>
    </row>
    <row r="63" spans="1:23" ht="15" customHeight="1" thickBot="1" x14ac:dyDescent="0.4">
      <c r="A63" s="21" t="s">
        <v>442</v>
      </c>
      <c r="B63" s="21" t="s">
        <v>428</v>
      </c>
      <c r="C63" s="22">
        <v>0.1</v>
      </c>
      <c r="D63" s="22">
        <v>0.18</v>
      </c>
      <c r="E63" s="22">
        <v>0.23</v>
      </c>
      <c r="F63" s="23">
        <v>0</v>
      </c>
      <c r="G63" s="23">
        <v>0.1</v>
      </c>
      <c r="H63" s="23">
        <v>0</v>
      </c>
      <c r="I63" s="23">
        <v>16</v>
      </c>
      <c r="J63" s="23">
        <v>20</v>
      </c>
      <c r="K63" s="23">
        <v>0</v>
      </c>
      <c r="L63" t="s">
        <v>206</v>
      </c>
      <c r="M63">
        <v>0</v>
      </c>
      <c r="N63" t="s">
        <v>414</v>
      </c>
      <c r="O63">
        <v>0.85509999999999997</v>
      </c>
      <c r="P63" t="s">
        <v>338</v>
      </c>
      <c r="Q63" t="s">
        <v>429</v>
      </c>
      <c r="R63">
        <v>0</v>
      </c>
      <c r="S63">
        <v>1</v>
      </c>
      <c r="T63">
        <v>0</v>
      </c>
      <c r="U63">
        <v>0.33</v>
      </c>
      <c r="W63" t="s">
        <v>430</v>
      </c>
    </row>
    <row r="64" spans="1:23" ht="15" customHeight="1" thickBot="1" x14ac:dyDescent="0.4">
      <c r="A64" s="42" t="s">
        <v>442</v>
      </c>
      <c r="B64" s="42" t="s">
        <v>431</v>
      </c>
      <c r="C64" s="16">
        <v>0.4</v>
      </c>
      <c r="D64" s="16">
        <v>0.5</v>
      </c>
      <c r="E64" s="16">
        <v>0.6</v>
      </c>
      <c r="F64" s="17">
        <v>0</v>
      </c>
      <c r="G64" s="17">
        <v>0.1</v>
      </c>
      <c r="H64" s="17">
        <v>0</v>
      </c>
      <c r="I64" s="17">
        <v>1</v>
      </c>
      <c r="J64" s="17">
        <v>20</v>
      </c>
      <c r="K64" s="17">
        <v>0</v>
      </c>
      <c r="L64" t="s">
        <v>206</v>
      </c>
      <c r="M64">
        <v>0</v>
      </c>
      <c r="N64" t="s">
        <v>414</v>
      </c>
      <c r="O64">
        <v>0.85509999999999997</v>
      </c>
      <c r="P64" t="s">
        <v>327</v>
      </c>
      <c r="Q64" t="s">
        <v>432</v>
      </c>
      <c r="R64">
        <v>0</v>
      </c>
      <c r="S64">
        <v>1</v>
      </c>
      <c r="T64">
        <v>0</v>
      </c>
      <c r="U64">
        <v>1</v>
      </c>
    </row>
    <row r="65" spans="1:23" ht="15" customHeight="1" thickBot="1" x14ac:dyDescent="0.4">
      <c r="A65" s="25" t="s">
        <v>442</v>
      </c>
      <c r="B65" s="25" t="s">
        <v>433</v>
      </c>
      <c r="C65" s="27">
        <v>0.75</v>
      </c>
      <c r="D65" s="27">
        <v>0.02</v>
      </c>
      <c r="E65" s="27">
        <v>0.05</v>
      </c>
      <c r="F65" s="28">
        <v>0.2</v>
      </c>
      <c r="G65" s="28">
        <v>0</v>
      </c>
      <c r="H65" s="28">
        <v>0</v>
      </c>
      <c r="I65" s="28">
        <v>5</v>
      </c>
      <c r="J65" s="28">
        <v>15</v>
      </c>
      <c r="K65" s="28">
        <v>0</v>
      </c>
      <c r="L65" t="s">
        <v>206</v>
      </c>
      <c r="M65">
        <v>0</v>
      </c>
      <c r="N65" t="s">
        <v>414</v>
      </c>
      <c r="O65">
        <v>0.85509999999999997</v>
      </c>
      <c r="P65" t="s">
        <v>327</v>
      </c>
      <c r="Q65" t="s">
        <v>434</v>
      </c>
      <c r="R65">
        <v>1</v>
      </c>
      <c r="S65">
        <v>0</v>
      </c>
      <c r="T65">
        <v>0</v>
      </c>
      <c r="U65">
        <v>0.8</v>
      </c>
    </row>
    <row r="66" spans="1:23" ht="15" customHeight="1" thickBot="1" x14ac:dyDescent="0.4">
      <c r="A66" s="42" t="s">
        <v>442</v>
      </c>
      <c r="B66" s="42" t="s">
        <v>435</v>
      </c>
      <c r="C66" s="16">
        <v>0.7</v>
      </c>
      <c r="D66" s="16">
        <v>0.06</v>
      </c>
      <c r="E66" s="16">
        <v>0.1</v>
      </c>
      <c r="F66" s="17">
        <v>0.5</v>
      </c>
      <c r="G66" s="17">
        <v>0</v>
      </c>
      <c r="H66" s="17">
        <v>0</v>
      </c>
      <c r="I66" s="17">
        <v>32</v>
      </c>
      <c r="J66" s="17">
        <v>20</v>
      </c>
      <c r="K66" s="17">
        <v>0</v>
      </c>
      <c r="L66" t="s">
        <v>206</v>
      </c>
      <c r="M66">
        <v>0</v>
      </c>
      <c r="N66" t="s">
        <v>414</v>
      </c>
      <c r="O66">
        <v>0.85509999999999997</v>
      </c>
      <c r="P66" t="s">
        <v>338</v>
      </c>
      <c r="Q66" t="s">
        <v>436</v>
      </c>
      <c r="R66">
        <v>1</v>
      </c>
      <c r="S66">
        <v>0</v>
      </c>
      <c r="T66">
        <v>0</v>
      </c>
      <c r="U66">
        <v>0.8</v>
      </c>
      <c r="W66" t="s">
        <v>437</v>
      </c>
    </row>
    <row r="67" spans="1:23" ht="15" customHeight="1" thickBot="1" x14ac:dyDescent="0.4">
      <c r="A67" s="44" t="s">
        <v>442</v>
      </c>
      <c r="B67" s="44" t="s">
        <v>438</v>
      </c>
      <c r="C67" s="39">
        <v>0.65</v>
      </c>
      <c r="D67" s="39">
        <v>0.18</v>
      </c>
      <c r="E67" s="39">
        <v>0.32</v>
      </c>
      <c r="F67" s="40">
        <v>0</v>
      </c>
      <c r="G67" s="40">
        <v>1.1000000000000001</v>
      </c>
      <c r="H67" s="40">
        <v>0</v>
      </c>
      <c r="I67" s="40">
        <v>16</v>
      </c>
      <c r="J67" s="40">
        <v>20</v>
      </c>
      <c r="K67" s="40">
        <v>0</v>
      </c>
      <c r="L67" t="s">
        <v>206</v>
      </c>
      <c r="M67">
        <v>0</v>
      </c>
      <c r="N67" t="s">
        <v>414</v>
      </c>
      <c r="O67">
        <v>0.85509999999999997</v>
      </c>
      <c r="P67" t="s">
        <v>357</v>
      </c>
      <c r="Q67" t="s">
        <v>439</v>
      </c>
      <c r="R67">
        <v>0</v>
      </c>
      <c r="S67">
        <v>1</v>
      </c>
      <c r="T67">
        <v>0</v>
      </c>
      <c r="U67">
        <v>0.97</v>
      </c>
    </row>
    <row r="68" spans="1:23" ht="15.65" customHeight="1" thickTop="1" thickBot="1" x14ac:dyDescent="0.4">
      <c r="A68" s="24" t="s">
        <v>443</v>
      </c>
      <c r="B68" s="24" t="s">
        <v>444</v>
      </c>
      <c r="C68" s="22">
        <v>0.2</v>
      </c>
      <c r="D68" s="22">
        <v>0.3</v>
      </c>
      <c r="E68" s="22">
        <v>0.55000000000000004</v>
      </c>
      <c r="F68" s="23">
        <v>1.7</v>
      </c>
      <c r="G68" s="23">
        <v>0</v>
      </c>
      <c r="H68" s="23">
        <v>0</v>
      </c>
      <c r="I68" s="45">
        <v>2</v>
      </c>
      <c r="J68" s="46">
        <v>20</v>
      </c>
      <c r="K68" s="46">
        <v>0</v>
      </c>
      <c r="L68" t="s">
        <v>289</v>
      </c>
      <c r="M68">
        <v>0.17399999999999999</v>
      </c>
      <c r="N68" t="s">
        <v>445</v>
      </c>
      <c r="O68">
        <v>0.71609999999999996</v>
      </c>
      <c r="P68" t="s">
        <v>327</v>
      </c>
      <c r="Q68" t="s">
        <v>446</v>
      </c>
      <c r="R68">
        <v>1</v>
      </c>
      <c r="S68">
        <v>0</v>
      </c>
      <c r="T68">
        <v>0</v>
      </c>
      <c r="U68">
        <v>0.75</v>
      </c>
    </row>
    <row r="69" spans="1:23" ht="15" customHeight="1" thickBot="1" x14ac:dyDescent="0.4">
      <c r="A69" s="47" t="s">
        <v>443</v>
      </c>
      <c r="B69" s="47" t="s">
        <v>447</v>
      </c>
      <c r="C69" s="48">
        <v>0.2</v>
      </c>
      <c r="D69" s="48">
        <v>0.18</v>
      </c>
      <c r="E69" s="48">
        <v>0.28000000000000003</v>
      </c>
      <c r="F69" s="49">
        <v>1</v>
      </c>
      <c r="G69" s="49">
        <v>0</v>
      </c>
      <c r="H69" s="49">
        <v>0</v>
      </c>
      <c r="I69" s="50">
        <v>1</v>
      </c>
      <c r="J69" s="51">
        <v>20</v>
      </c>
      <c r="K69" s="51">
        <v>0</v>
      </c>
      <c r="L69" t="s">
        <v>289</v>
      </c>
      <c r="M69">
        <v>0.17399999999999999</v>
      </c>
      <c r="N69" t="s">
        <v>445</v>
      </c>
      <c r="O69">
        <v>0.71609999999999996</v>
      </c>
      <c r="P69" t="s">
        <v>327</v>
      </c>
      <c r="Q69" t="s">
        <v>448</v>
      </c>
      <c r="R69">
        <v>1</v>
      </c>
      <c r="S69">
        <v>0</v>
      </c>
      <c r="T69">
        <v>0</v>
      </c>
      <c r="U69">
        <v>0.48</v>
      </c>
    </row>
    <row r="70" spans="1:23" ht="15" customHeight="1" thickBot="1" x14ac:dyDescent="0.4">
      <c r="A70" s="93" t="s">
        <v>443</v>
      </c>
      <c r="B70" s="93" t="s">
        <v>449</v>
      </c>
      <c r="C70" s="88">
        <v>0.05</v>
      </c>
      <c r="D70" s="88">
        <v>0.12</v>
      </c>
      <c r="E70" s="88">
        <v>0.15</v>
      </c>
      <c r="F70" s="89">
        <v>2.6</v>
      </c>
      <c r="G70" s="89">
        <v>0</v>
      </c>
      <c r="H70" s="89">
        <v>0</v>
      </c>
      <c r="I70" s="94">
        <v>58</v>
      </c>
      <c r="J70" s="95">
        <v>20</v>
      </c>
      <c r="K70" s="95">
        <v>0</v>
      </c>
      <c r="L70" s="85" t="s">
        <v>289</v>
      </c>
      <c r="M70" s="85">
        <v>0.17399999999999999</v>
      </c>
      <c r="N70" s="85" t="s">
        <v>445</v>
      </c>
      <c r="O70" s="85">
        <v>0.71609999999999996</v>
      </c>
      <c r="P70" s="85" t="s">
        <v>366</v>
      </c>
      <c r="Q70" s="85" t="s">
        <v>450</v>
      </c>
      <c r="R70" s="85">
        <v>1</v>
      </c>
      <c r="S70" s="85">
        <v>0</v>
      </c>
      <c r="T70" s="85">
        <v>0</v>
      </c>
      <c r="U70" s="85">
        <v>0.2</v>
      </c>
      <c r="V70" s="85"/>
    </row>
    <row r="71" spans="1:23" ht="15" customHeight="1" thickBot="1" x14ac:dyDescent="0.4">
      <c r="A71" s="15" t="s">
        <v>443</v>
      </c>
      <c r="B71" s="15" t="s">
        <v>451</v>
      </c>
      <c r="C71" s="16">
        <v>0.85</v>
      </c>
      <c r="D71" s="16">
        <v>0.08</v>
      </c>
      <c r="E71" s="16">
        <v>0.1</v>
      </c>
      <c r="F71" s="17">
        <v>0.8</v>
      </c>
      <c r="G71" s="17">
        <v>0</v>
      </c>
      <c r="H71" s="17">
        <v>0</v>
      </c>
      <c r="I71" s="17">
        <v>22</v>
      </c>
      <c r="J71" s="9">
        <v>20</v>
      </c>
      <c r="K71" s="9">
        <v>0</v>
      </c>
      <c r="L71" t="s">
        <v>289</v>
      </c>
      <c r="M71">
        <v>0.17399999999999999</v>
      </c>
      <c r="N71" t="s">
        <v>445</v>
      </c>
      <c r="O71">
        <v>0.71609999999999996</v>
      </c>
      <c r="P71" t="s">
        <v>327</v>
      </c>
      <c r="Q71" t="s">
        <v>452</v>
      </c>
      <c r="R71">
        <v>1</v>
      </c>
      <c r="S71">
        <v>0</v>
      </c>
      <c r="T71">
        <v>0</v>
      </c>
      <c r="U71">
        <v>0.95</v>
      </c>
    </row>
    <row r="72" spans="1:23" ht="15" customHeight="1" thickBot="1" x14ac:dyDescent="0.4">
      <c r="A72" s="100" t="s">
        <v>443</v>
      </c>
      <c r="B72" s="100" t="s">
        <v>453</v>
      </c>
      <c r="C72" s="101">
        <v>0.85</v>
      </c>
      <c r="D72" s="101">
        <v>0.09</v>
      </c>
      <c r="E72" s="101">
        <v>0.1</v>
      </c>
      <c r="F72" s="102">
        <v>2</v>
      </c>
      <c r="G72" s="102">
        <v>0</v>
      </c>
      <c r="H72" s="102">
        <v>0</v>
      </c>
      <c r="I72" s="102">
        <v>60</v>
      </c>
      <c r="J72" s="103">
        <v>20</v>
      </c>
      <c r="K72" s="103">
        <v>0</v>
      </c>
      <c r="L72" s="99" t="s">
        <v>289</v>
      </c>
      <c r="M72" s="99">
        <v>0.17399999999999999</v>
      </c>
      <c r="N72" s="99" t="s">
        <v>445</v>
      </c>
      <c r="O72" s="99">
        <v>0.71609999999999996</v>
      </c>
      <c r="P72" s="99" t="s">
        <v>327</v>
      </c>
      <c r="Q72" s="99" t="s">
        <v>454</v>
      </c>
      <c r="R72" s="99">
        <v>1</v>
      </c>
      <c r="S72" s="99">
        <v>0</v>
      </c>
      <c r="T72" s="99">
        <v>0</v>
      </c>
      <c r="U72" s="99">
        <v>0.95</v>
      </c>
      <c r="V72" s="99"/>
    </row>
    <row r="73" spans="1:23" ht="15" customHeight="1" thickBot="1" x14ac:dyDescent="0.4">
      <c r="A73" s="34" t="s">
        <v>443</v>
      </c>
      <c r="B73" s="34" t="s">
        <v>455</v>
      </c>
      <c r="C73" s="35">
        <v>0.85</v>
      </c>
      <c r="D73" s="35">
        <v>0.09</v>
      </c>
      <c r="E73" s="35">
        <v>0.1</v>
      </c>
      <c r="F73" s="36">
        <v>1.5</v>
      </c>
      <c r="G73" s="36">
        <v>0</v>
      </c>
      <c r="H73" s="36">
        <v>0</v>
      </c>
      <c r="I73" s="36">
        <v>29</v>
      </c>
      <c r="J73" s="54">
        <v>20</v>
      </c>
      <c r="K73" s="54">
        <v>0</v>
      </c>
      <c r="L73" t="s">
        <v>289</v>
      </c>
      <c r="M73">
        <v>0.17399999999999999</v>
      </c>
      <c r="N73" t="s">
        <v>445</v>
      </c>
      <c r="O73">
        <v>0.71609999999999996</v>
      </c>
      <c r="P73" t="s">
        <v>327</v>
      </c>
      <c r="Q73" t="s">
        <v>456</v>
      </c>
      <c r="R73">
        <v>1</v>
      </c>
      <c r="S73">
        <v>0</v>
      </c>
      <c r="T73">
        <v>0</v>
      </c>
      <c r="U73">
        <v>0.95</v>
      </c>
    </row>
    <row r="74" spans="1:23" ht="15" customHeight="1" thickBot="1" x14ac:dyDescent="0.4">
      <c r="A74" s="15" t="s">
        <v>457</v>
      </c>
      <c r="B74" s="15" t="s">
        <v>458</v>
      </c>
      <c r="C74" s="16">
        <v>0.5</v>
      </c>
      <c r="D74" s="16">
        <v>0.25</v>
      </c>
      <c r="E74" s="16">
        <v>0.4</v>
      </c>
      <c r="F74" s="17">
        <v>2</v>
      </c>
      <c r="G74" s="17">
        <v>0.1</v>
      </c>
      <c r="H74" s="17">
        <v>0</v>
      </c>
      <c r="I74" s="17">
        <v>40</v>
      </c>
      <c r="J74" s="9">
        <v>20</v>
      </c>
      <c r="K74" s="9">
        <v>0</v>
      </c>
      <c r="L74" t="s">
        <v>210</v>
      </c>
      <c r="M74">
        <v>0.05</v>
      </c>
      <c r="N74" t="s">
        <v>445</v>
      </c>
      <c r="O74">
        <v>0.71609999999999996</v>
      </c>
      <c r="P74" t="s">
        <v>327</v>
      </c>
      <c r="Q74" t="s">
        <v>459</v>
      </c>
      <c r="R74">
        <v>0.952380952380952</v>
      </c>
      <c r="S74">
        <v>4.7619047619047603E-2</v>
      </c>
      <c r="T74">
        <v>0</v>
      </c>
      <c r="U74">
        <v>0.9</v>
      </c>
    </row>
    <row r="75" spans="1:23" ht="15" customHeight="1" thickBot="1" x14ac:dyDescent="0.4">
      <c r="A75" s="33" t="s">
        <v>457</v>
      </c>
      <c r="B75" s="33" t="s">
        <v>460</v>
      </c>
      <c r="C75" s="27">
        <v>0.7</v>
      </c>
      <c r="D75" s="27">
        <v>0.2</v>
      </c>
      <c r="E75" s="27">
        <v>0.3</v>
      </c>
      <c r="F75" s="28">
        <v>0.3</v>
      </c>
      <c r="G75" s="28">
        <v>0</v>
      </c>
      <c r="H75" s="28">
        <v>0</v>
      </c>
      <c r="I75" s="28">
        <v>16</v>
      </c>
      <c r="J75" s="53">
        <v>20</v>
      </c>
      <c r="K75" s="53">
        <v>0</v>
      </c>
      <c r="L75" t="s">
        <v>210</v>
      </c>
      <c r="M75">
        <v>0.05</v>
      </c>
      <c r="N75" t="s">
        <v>445</v>
      </c>
      <c r="O75">
        <v>0.71609999999999996</v>
      </c>
      <c r="P75" t="s">
        <v>338</v>
      </c>
      <c r="Q75" t="s">
        <v>461</v>
      </c>
      <c r="R75">
        <v>1</v>
      </c>
      <c r="S75">
        <v>0</v>
      </c>
      <c r="T75">
        <v>0</v>
      </c>
      <c r="U75">
        <v>1</v>
      </c>
      <c r="W75" t="s">
        <v>462</v>
      </c>
    </row>
    <row r="76" spans="1:23" ht="15" customHeight="1" thickBot="1" x14ac:dyDescent="0.4">
      <c r="A76" s="15" t="s">
        <v>457</v>
      </c>
      <c r="B76" s="15" t="s">
        <v>463</v>
      </c>
      <c r="C76" s="16">
        <v>0.65</v>
      </c>
      <c r="D76" s="16">
        <v>0.15</v>
      </c>
      <c r="E76" s="16">
        <v>0.19</v>
      </c>
      <c r="F76" s="17">
        <v>1</v>
      </c>
      <c r="G76" s="17">
        <v>0</v>
      </c>
      <c r="H76" s="17">
        <v>0</v>
      </c>
      <c r="I76" s="17">
        <v>20</v>
      </c>
      <c r="J76" s="9">
        <v>20</v>
      </c>
      <c r="K76" s="9">
        <v>0</v>
      </c>
      <c r="L76" t="s">
        <v>210</v>
      </c>
      <c r="M76">
        <v>0.05</v>
      </c>
      <c r="N76" t="s">
        <v>445</v>
      </c>
      <c r="O76">
        <v>0.71609999999999996</v>
      </c>
      <c r="P76" t="s">
        <v>357</v>
      </c>
      <c r="Q76" t="s">
        <v>464</v>
      </c>
      <c r="R76">
        <v>1</v>
      </c>
      <c r="S76">
        <v>0</v>
      </c>
      <c r="T76">
        <v>0</v>
      </c>
      <c r="U76">
        <v>0.84</v>
      </c>
    </row>
    <row r="77" spans="1:23" ht="15" customHeight="1" thickBot="1" x14ac:dyDescent="0.4">
      <c r="A77" s="33" t="s">
        <v>457</v>
      </c>
      <c r="B77" s="33" t="s">
        <v>455</v>
      </c>
      <c r="C77" s="27">
        <v>0.65</v>
      </c>
      <c r="D77" s="27">
        <v>0.16</v>
      </c>
      <c r="E77" s="27">
        <v>0.19</v>
      </c>
      <c r="F77" s="28">
        <v>0.4</v>
      </c>
      <c r="G77" s="28">
        <v>0</v>
      </c>
      <c r="H77" s="28">
        <v>0</v>
      </c>
      <c r="I77" s="28">
        <v>10</v>
      </c>
      <c r="J77" s="53">
        <v>20</v>
      </c>
      <c r="K77" s="53">
        <v>0</v>
      </c>
      <c r="L77" t="s">
        <v>210</v>
      </c>
      <c r="M77">
        <v>0.05</v>
      </c>
      <c r="N77" t="s">
        <v>445</v>
      </c>
      <c r="O77">
        <v>0.71609999999999996</v>
      </c>
      <c r="P77" t="s">
        <v>327</v>
      </c>
      <c r="Q77" t="s">
        <v>456</v>
      </c>
      <c r="R77">
        <v>1</v>
      </c>
      <c r="S77">
        <v>0</v>
      </c>
      <c r="T77">
        <v>0</v>
      </c>
      <c r="U77">
        <v>0.84</v>
      </c>
    </row>
    <row r="78" spans="1:23" ht="15" customHeight="1" thickBot="1" x14ac:dyDescent="0.4">
      <c r="A78" s="90" t="s">
        <v>457</v>
      </c>
      <c r="B78" s="90" t="s">
        <v>465</v>
      </c>
      <c r="C78" s="91">
        <v>0.7</v>
      </c>
      <c r="D78" s="91">
        <v>0.27</v>
      </c>
      <c r="E78" s="91">
        <v>0.3</v>
      </c>
      <c r="F78" s="92">
        <v>1.8</v>
      </c>
      <c r="G78" s="92">
        <v>0</v>
      </c>
      <c r="H78" s="92">
        <v>0</v>
      </c>
      <c r="I78" s="92">
        <v>36</v>
      </c>
      <c r="J78" s="96">
        <v>30</v>
      </c>
      <c r="K78" s="96">
        <v>0</v>
      </c>
      <c r="L78" s="85" t="s">
        <v>210</v>
      </c>
      <c r="M78" s="85">
        <v>0.05</v>
      </c>
      <c r="N78" s="85" t="s">
        <v>445</v>
      </c>
      <c r="O78" s="85">
        <v>0.71609999999999996</v>
      </c>
      <c r="P78" s="85" t="s">
        <v>366</v>
      </c>
      <c r="Q78" s="85" t="s">
        <v>367</v>
      </c>
      <c r="R78" s="85">
        <v>1</v>
      </c>
      <c r="S78" s="85">
        <v>0</v>
      </c>
      <c r="T78" s="85">
        <v>0</v>
      </c>
      <c r="U78" s="85">
        <v>1</v>
      </c>
      <c r="V78" s="85"/>
    </row>
    <row r="79" spans="1:23" ht="15" customHeight="1" thickBot="1" x14ac:dyDescent="0.4">
      <c r="A79" s="33" t="s">
        <v>457</v>
      </c>
      <c r="B79" s="33" t="s">
        <v>466</v>
      </c>
      <c r="C79" s="27">
        <v>0.55000000000000004</v>
      </c>
      <c r="D79" s="27">
        <v>0.23</v>
      </c>
      <c r="E79" s="27">
        <v>0.28999999999999998</v>
      </c>
      <c r="F79" s="28">
        <v>1</v>
      </c>
      <c r="G79" s="28">
        <v>0</v>
      </c>
      <c r="H79" s="28">
        <v>0</v>
      </c>
      <c r="I79" s="28">
        <v>22</v>
      </c>
      <c r="J79" s="53">
        <v>20</v>
      </c>
      <c r="K79" s="53">
        <v>0</v>
      </c>
      <c r="L79" t="s">
        <v>210</v>
      </c>
      <c r="M79">
        <v>0.05</v>
      </c>
      <c r="N79" t="s">
        <v>445</v>
      </c>
      <c r="O79">
        <v>0.71609999999999996</v>
      </c>
      <c r="P79" t="s">
        <v>327</v>
      </c>
      <c r="Q79" t="s">
        <v>467</v>
      </c>
      <c r="R79">
        <v>1</v>
      </c>
      <c r="S79">
        <v>0</v>
      </c>
      <c r="T79">
        <v>0</v>
      </c>
      <c r="U79">
        <v>0.84</v>
      </c>
    </row>
    <row r="80" spans="1:23" ht="15" customHeight="1" thickBot="1" x14ac:dyDescent="0.4">
      <c r="A80" s="34" t="s">
        <v>457</v>
      </c>
      <c r="B80" s="34" t="s">
        <v>468</v>
      </c>
      <c r="C80" s="35">
        <v>0.55000000000000004</v>
      </c>
      <c r="D80" s="35">
        <v>0.27</v>
      </c>
      <c r="E80" s="35">
        <v>0.3</v>
      </c>
      <c r="F80" s="36">
        <v>0.3</v>
      </c>
      <c r="G80" s="36">
        <v>0</v>
      </c>
      <c r="H80" s="36">
        <v>0</v>
      </c>
      <c r="I80" s="36">
        <v>1</v>
      </c>
      <c r="J80" s="54">
        <v>10</v>
      </c>
      <c r="K80" s="54">
        <v>0</v>
      </c>
      <c r="L80" t="s">
        <v>210</v>
      </c>
      <c r="M80">
        <v>0.05</v>
      </c>
      <c r="N80" t="s">
        <v>445</v>
      </c>
      <c r="O80">
        <v>0.71609999999999996</v>
      </c>
      <c r="P80" t="s">
        <v>327</v>
      </c>
      <c r="Q80" t="s">
        <v>469</v>
      </c>
      <c r="R80">
        <v>1</v>
      </c>
      <c r="S80">
        <v>0</v>
      </c>
      <c r="T80">
        <v>0</v>
      </c>
      <c r="U80">
        <v>0.85</v>
      </c>
    </row>
    <row r="81" spans="1:22" ht="15" customHeight="1" thickBot="1" x14ac:dyDescent="0.4">
      <c r="A81" s="90" t="s">
        <v>470</v>
      </c>
      <c r="B81" s="90" t="s">
        <v>465</v>
      </c>
      <c r="C81" s="91">
        <v>0.9</v>
      </c>
      <c r="D81" s="91">
        <v>0.1</v>
      </c>
      <c r="E81" s="91">
        <v>0.1</v>
      </c>
      <c r="F81" s="92">
        <v>6.5</v>
      </c>
      <c r="G81" s="92">
        <v>0</v>
      </c>
      <c r="H81" s="92">
        <v>0</v>
      </c>
      <c r="I81" s="92">
        <v>130</v>
      </c>
      <c r="J81" s="96">
        <v>20</v>
      </c>
      <c r="K81" s="96">
        <v>0</v>
      </c>
      <c r="L81" s="85" t="s">
        <v>325</v>
      </c>
      <c r="M81" s="85">
        <v>0.58699999999999997</v>
      </c>
      <c r="N81" s="85" t="s">
        <v>445</v>
      </c>
      <c r="O81" s="85">
        <v>0.71609999999999996</v>
      </c>
      <c r="P81" s="85" t="s">
        <v>366</v>
      </c>
      <c r="Q81" s="85" t="s">
        <v>367</v>
      </c>
      <c r="R81" s="85">
        <v>1</v>
      </c>
      <c r="S81" s="85">
        <v>0</v>
      </c>
      <c r="T81" s="85">
        <v>0</v>
      </c>
      <c r="U81" s="85">
        <v>1</v>
      </c>
      <c r="V81" s="85"/>
    </row>
    <row r="82" spans="1:22" ht="15" customHeight="1" thickBot="1" x14ac:dyDescent="0.4">
      <c r="A82" s="33" t="s">
        <v>470</v>
      </c>
      <c r="B82" s="33" t="s">
        <v>455</v>
      </c>
      <c r="C82" s="27">
        <v>0.8</v>
      </c>
      <c r="D82" s="27">
        <v>0.08</v>
      </c>
      <c r="E82" s="27">
        <v>0.14000000000000001</v>
      </c>
      <c r="F82" s="28">
        <v>6.5</v>
      </c>
      <c r="G82" s="28">
        <v>0.2</v>
      </c>
      <c r="H82" s="28">
        <v>0</v>
      </c>
      <c r="I82" s="28">
        <v>139</v>
      </c>
      <c r="J82" s="53">
        <v>10</v>
      </c>
      <c r="K82" s="53">
        <v>0</v>
      </c>
      <c r="L82" t="s">
        <v>325</v>
      </c>
      <c r="M82">
        <v>0.58699999999999997</v>
      </c>
      <c r="N82" t="s">
        <v>445</v>
      </c>
      <c r="O82">
        <v>0.71609999999999996</v>
      </c>
      <c r="P82" t="s">
        <v>327</v>
      </c>
      <c r="Q82" t="s">
        <v>456</v>
      </c>
      <c r="R82">
        <v>0.97014925373134298</v>
      </c>
      <c r="S82">
        <v>2.9850746268656699E-2</v>
      </c>
      <c r="T82">
        <v>0</v>
      </c>
      <c r="U82">
        <v>0.94</v>
      </c>
    </row>
    <row r="83" spans="1:22" ht="15" customHeight="1" thickBot="1" x14ac:dyDescent="0.4">
      <c r="A83" s="34" t="s">
        <v>470</v>
      </c>
      <c r="B83" s="34" t="s">
        <v>471</v>
      </c>
      <c r="C83" s="35">
        <v>0.7</v>
      </c>
      <c r="D83" s="35">
        <v>0.14000000000000001</v>
      </c>
      <c r="E83" s="35">
        <v>0.23</v>
      </c>
      <c r="F83" s="36">
        <v>6.5</v>
      </c>
      <c r="G83" s="36">
        <v>0.3</v>
      </c>
      <c r="H83" s="36">
        <v>0</v>
      </c>
      <c r="I83" s="36">
        <v>142</v>
      </c>
      <c r="J83" s="54">
        <v>20</v>
      </c>
      <c r="K83" s="54">
        <v>0</v>
      </c>
      <c r="L83" t="s">
        <v>325</v>
      </c>
      <c r="M83">
        <v>0.58699999999999997</v>
      </c>
      <c r="N83" t="s">
        <v>445</v>
      </c>
      <c r="O83">
        <v>0.71609999999999996</v>
      </c>
      <c r="P83" t="s">
        <v>327</v>
      </c>
      <c r="Q83" t="s">
        <v>472</v>
      </c>
      <c r="R83">
        <v>0.95588235294117696</v>
      </c>
      <c r="S83">
        <v>4.4117647058823498E-2</v>
      </c>
      <c r="T83">
        <v>0</v>
      </c>
      <c r="U83">
        <v>0.93</v>
      </c>
    </row>
    <row r="84" spans="1:22" ht="15" customHeight="1" thickBot="1" x14ac:dyDescent="0.4">
      <c r="A84" s="15" t="s">
        <v>473</v>
      </c>
      <c r="B84" s="15" t="s">
        <v>474</v>
      </c>
      <c r="C84" s="16">
        <v>0.5</v>
      </c>
      <c r="D84" s="16">
        <v>0.21</v>
      </c>
      <c r="E84" s="16">
        <v>0.3</v>
      </c>
      <c r="F84" s="17">
        <v>1.8</v>
      </c>
      <c r="G84" s="17">
        <v>0.1</v>
      </c>
      <c r="H84" s="17">
        <v>0</v>
      </c>
      <c r="I84" s="17">
        <v>39</v>
      </c>
      <c r="J84" s="9">
        <v>20</v>
      </c>
      <c r="K84" s="9">
        <v>0</v>
      </c>
      <c r="L84" t="s">
        <v>289</v>
      </c>
      <c r="M84">
        <v>0.17399999999999999</v>
      </c>
      <c r="N84" t="s">
        <v>445</v>
      </c>
      <c r="O84">
        <v>0.71609999999999996</v>
      </c>
      <c r="P84" t="s">
        <v>327</v>
      </c>
      <c r="Q84" t="s">
        <v>475</v>
      </c>
      <c r="R84">
        <v>0.94736842105263197</v>
      </c>
      <c r="S84">
        <v>5.2631578947368397E-2</v>
      </c>
      <c r="T84">
        <v>0</v>
      </c>
      <c r="U84">
        <v>0.8</v>
      </c>
    </row>
    <row r="85" spans="1:22" ht="15" customHeight="1" thickBot="1" x14ac:dyDescent="0.4">
      <c r="A85" s="18" t="s">
        <v>473</v>
      </c>
      <c r="B85" s="18" t="s">
        <v>476</v>
      </c>
      <c r="C85" s="19">
        <v>0.5</v>
      </c>
      <c r="D85" s="19">
        <v>0.27</v>
      </c>
      <c r="E85" s="19">
        <v>0.37</v>
      </c>
      <c r="F85" s="20">
        <v>1.1000000000000001</v>
      </c>
      <c r="G85" s="20">
        <v>0</v>
      </c>
      <c r="H85" s="20">
        <v>0</v>
      </c>
      <c r="I85" s="20">
        <v>24</v>
      </c>
      <c r="J85" s="55">
        <v>20</v>
      </c>
      <c r="K85" s="55">
        <v>0</v>
      </c>
      <c r="L85" t="s">
        <v>289</v>
      </c>
      <c r="M85">
        <v>0.17399999999999999</v>
      </c>
      <c r="N85" t="s">
        <v>445</v>
      </c>
      <c r="O85">
        <v>0.71609999999999996</v>
      </c>
      <c r="P85" t="s">
        <v>327</v>
      </c>
      <c r="Q85" t="s">
        <v>477</v>
      </c>
      <c r="R85">
        <v>1</v>
      </c>
      <c r="S85">
        <v>0</v>
      </c>
      <c r="T85">
        <v>0</v>
      </c>
      <c r="U85">
        <v>0.87</v>
      </c>
    </row>
    <row r="86" spans="1:22" ht="15" customHeight="1" thickBot="1" x14ac:dyDescent="0.4">
      <c r="A86" s="24" t="s">
        <v>478</v>
      </c>
      <c r="B86" s="24" t="s">
        <v>479</v>
      </c>
      <c r="C86" s="22">
        <v>0.55000000000000004</v>
      </c>
      <c r="D86" s="22">
        <v>0.2</v>
      </c>
      <c r="E86" s="22">
        <v>0.31</v>
      </c>
      <c r="F86" s="23">
        <v>1</v>
      </c>
      <c r="G86" s="23">
        <v>0</v>
      </c>
      <c r="H86" s="23">
        <v>0</v>
      </c>
      <c r="I86" s="23">
        <v>15</v>
      </c>
      <c r="J86" s="8">
        <v>20</v>
      </c>
      <c r="K86" s="8">
        <v>0</v>
      </c>
      <c r="L86" t="s">
        <v>289</v>
      </c>
      <c r="M86">
        <v>0.17399999999999999</v>
      </c>
      <c r="N86" t="s">
        <v>445</v>
      </c>
      <c r="O86">
        <v>0.71609999999999996</v>
      </c>
      <c r="P86" t="s">
        <v>327</v>
      </c>
      <c r="Q86" t="s">
        <v>480</v>
      </c>
      <c r="R86">
        <v>1</v>
      </c>
      <c r="S86">
        <v>0</v>
      </c>
      <c r="T86">
        <v>0</v>
      </c>
      <c r="U86">
        <v>0.86</v>
      </c>
    </row>
    <row r="87" spans="1:22" ht="15" customHeight="1" thickBot="1" x14ac:dyDescent="0.4">
      <c r="A87" s="15" t="s">
        <v>478</v>
      </c>
      <c r="B87" s="15" t="s">
        <v>481</v>
      </c>
      <c r="C87" s="16">
        <v>0.55000000000000004</v>
      </c>
      <c r="D87" s="16">
        <v>0.2</v>
      </c>
      <c r="E87" s="16">
        <v>0.31</v>
      </c>
      <c r="F87" s="17">
        <v>0.6</v>
      </c>
      <c r="G87" s="17">
        <v>0</v>
      </c>
      <c r="H87" s="17">
        <v>0</v>
      </c>
      <c r="I87" s="17">
        <v>7</v>
      </c>
      <c r="J87" s="9">
        <v>20</v>
      </c>
      <c r="K87" s="9">
        <v>0</v>
      </c>
      <c r="L87" t="s">
        <v>289</v>
      </c>
      <c r="M87">
        <v>0.17399999999999999</v>
      </c>
      <c r="N87" t="s">
        <v>445</v>
      </c>
      <c r="O87">
        <v>0.71609999999999996</v>
      </c>
      <c r="P87" t="s">
        <v>357</v>
      </c>
      <c r="Q87" t="s">
        <v>482</v>
      </c>
      <c r="R87">
        <v>1</v>
      </c>
      <c r="S87">
        <v>0</v>
      </c>
      <c r="T87">
        <v>0</v>
      </c>
      <c r="U87">
        <v>0.86</v>
      </c>
    </row>
    <row r="88" spans="1:22" ht="15" customHeight="1" thickBot="1" x14ac:dyDescent="0.4">
      <c r="A88" s="33" t="s">
        <v>478</v>
      </c>
      <c r="B88" s="33" t="s">
        <v>483</v>
      </c>
      <c r="C88" s="27">
        <v>0.55000000000000004</v>
      </c>
      <c r="D88" s="27">
        <v>0.2</v>
      </c>
      <c r="E88" s="27">
        <v>0.31</v>
      </c>
      <c r="F88" s="28">
        <v>0.9</v>
      </c>
      <c r="G88" s="28">
        <v>0</v>
      </c>
      <c r="H88" s="28">
        <v>0</v>
      </c>
      <c r="I88" s="28">
        <v>7</v>
      </c>
      <c r="J88" s="53">
        <v>20</v>
      </c>
      <c r="K88" s="53">
        <v>0</v>
      </c>
      <c r="L88" t="s">
        <v>289</v>
      </c>
      <c r="M88">
        <v>0.17399999999999999</v>
      </c>
      <c r="N88" t="s">
        <v>445</v>
      </c>
      <c r="O88">
        <v>0.71609999999999996</v>
      </c>
      <c r="P88" t="s">
        <v>357</v>
      </c>
      <c r="Q88" t="s">
        <v>484</v>
      </c>
      <c r="R88">
        <v>1</v>
      </c>
      <c r="S88">
        <v>0</v>
      </c>
      <c r="T88">
        <v>0</v>
      </c>
      <c r="U88">
        <v>0.86</v>
      </c>
    </row>
    <row r="89" spans="1:22" ht="15" customHeight="1" thickBot="1" x14ac:dyDescent="0.4">
      <c r="A89" s="62" t="s">
        <v>478</v>
      </c>
      <c r="B89" s="62" t="s">
        <v>485</v>
      </c>
      <c r="C89" s="63">
        <v>0.55000000000000004</v>
      </c>
      <c r="D89" s="63">
        <v>0.2</v>
      </c>
      <c r="E89" s="63">
        <v>0.31</v>
      </c>
      <c r="F89" s="64">
        <v>0.8</v>
      </c>
      <c r="G89" s="64">
        <v>0</v>
      </c>
      <c r="H89" s="64">
        <v>0</v>
      </c>
      <c r="I89" s="64">
        <v>2</v>
      </c>
      <c r="J89" s="104">
        <v>20</v>
      </c>
      <c r="K89" s="104">
        <v>0</v>
      </c>
      <c r="L89" s="99" t="s">
        <v>289</v>
      </c>
      <c r="M89" s="99">
        <v>0.17399999999999999</v>
      </c>
      <c r="N89" s="99" t="s">
        <v>445</v>
      </c>
      <c r="O89" s="99">
        <v>0.71609999999999996</v>
      </c>
      <c r="P89" s="99" t="s">
        <v>327</v>
      </c>
      <c r="Q89" s="99" t="s">
        <v>486</v>
      </c>
      <c r="R89" s="99">
        <v>1</v>
      </c>
      <c r="S89" s="99">
        <v>0</v>
      </c>
      <c r="T89" s="99">
        <v>0</v>
      </c>
      <c r="U89" s="99">
        <v>0.86</v>
      </c>
      <c r="V89" s="99"/>
    </row>
    <row r="90" spans="1:22" ht="15" customHeight="1" thickBot="1" x14ac:dyDescent="0.4">
      <c r="A90" s="33" t="s">
        <v>478</v>
      </c>
      <c r="B90" s="33" t="s">
        <v>487</v>
      </c>
      <c r="C90" s="27">
        <v>0.55000000000000004</v>
      </c>
      <c r="D90" s="27">
        <v>0.2</v>
      </c>
      <c r="E90" s="27">
        <v>0.31</v>
      </c>
      <c r="F90" s="28">
        <v>2.2999999999999998</v>
      </c>
      <c r="G90" s="28">
        <v>0</v>
      </c>
      <c r="H90" s="28">
        <v>0</v>
      </c>
      <c r="I90" s="28">
        <v>16</v>
      </c>
      <c r="J90" s="53">
        <v>20</v>
      </c>
      <c r="K90" s="53">
        <v>0</v>
      </c>
      <c r="L90" t="s">
        <v>289</v>
      </c>
      <c r="M90">
        <v>0.17399999999999999</v>
      </c>
      <c r="N90" t="s">
        <v>445</v>
      </c>
      <c r="O90">
        <v>0.71609999999999996</v>
      </c>
      <c r="P90" t="s">
        <v>327</v>
      </c>
      <c r="Q90" t="s">
        <v>488</v>
      </c>
      <c r="R90">
        <v>1</v>
      </c>
      <c r="S90">
        <v>0</v>
      </c>
      <c r="T90">
        <v>0</v>
      </c>
      <c r="U90">
        <v>0.86</v>
      </c>
    </row>
    <row r="91" spans="1:22" ht="15" customHeight="1" thickBot="1" x14ac:dyDescent="0.4">
      <c r="A91" s="37" t="s">
        <v>478</v>
      </c>
      <c r="B91" s="37" t="s">
        <v>489</v>
      </c>
      <c r="C91" s="31">
        <v>0.3</v>
      </c>
      <c r="D91" s="31">
        <v>0.3</v>
      </c>
      <c r="E91" s="31">
        <v>0.55000000000000004</v>
      </c>
      <c r="F91" s="32">
        <v>0.7</v>
      </c>
      <c r="G91" s="32">
        <v>0</v>
      </c>
      <c r="H91" s="32">
        <v>0</v>
      </c>
      <c r="I91" s="32">
        <v>6</v>
      </c>
      <c r="J91" s="56">
        <v>10</v>
      </c>
      <c r="K91" s="56">
        <v>0</v>
      </c>
      <c r="L91" t="s">
        <v>289</v>
      </c>
      <c r="M91">
        <v>0.17399999999999999</v>
      </c>
      <c r="N91" t="s">
        <v>445</v>
      </c>
      <c r="O91">
        <v>0.71609999999999996</v>
      </c>
      <c r="P91" t="s">
        <v>327</v>
      </c>
      <c r="Q91" t="s">
        <v>490</v>
      </c>
      <c r="R91">
        <v>1</v>
      </c>
      <c r="S91">
        <v>0</v>
      </c>
      <c r="T91">
        <v>0</v>
      </c>
      <c r="U91">
        <v>0.85</v>
      </c>
    </row>
    <row r="92" spans="1:22" ht="15.65" customHeight="1" thickTop="1" thickBot="1" x14ac:dyDescent="0.4">
      <c r="A92" s="21" t="s">
        <v>491</v>
      </c>
      <c r="B92" s="21" t="s">
        <v>492</v>
      </c>
      <c r="C92" s="22">
        <v>0.3</v>
      </c>
      <c r="D92" s="22">
        <v>0.4</v>
      </c>
      <c r="E92" s="22">
        <v>0.7</v>
      </c>
      <c r="F92" s="220">
        <f>'src review'!Q11</f>
        <v>1.3882315612446395E-2</v>
      </c>
      <c r="G92" s="220">
        <f>'src review'!R11</f>
        <v>7.1052631578947369E-3</v>
      </c>
      <c r="H92" s="23">
        <v>0</v>
      </c>
      <c r="I92" s="45">
        <v>4</v>
      </c>
      <c r="J92" s="23">
        <v>20</v>
      </c>
      <c r="K92" s="23">
        <v>0</v>
      </c>
      <c r="L92" t="s">
        <v>325</v>
      </c>
      <c r="M92">
        <v>0.58699999999999997</v>
      </c>
      <c r="N92" t="s">
        <v>493</v>
      </c>
      <c r="O92">
        <v>0.84919999999999995</v>
      </c>
      <c r="P92" t="s">
        <v>327</v>
      </c>
      <c r="Q92" t="s">
        <v>494</v>
      </c>
      <c r="R92">
        <v>0</v>
      </c>
      <c r="S92">
        <v>0</v>
      </c>
      <c r="T92">
        <v>0</v>
      </c>
      <c r="U92">
        <v>1</v>
      </c>
    </row>
    <row r="93" spans="1:22" ht="15" customHeight="1" thickBot="1" x14ac:dyDescent="0.4">
      <c r="A93" s="42" t="s">
        <v>491</v>
      </c>
      <c r="B93" s="42" t="s">
        <v>495</v>
      </c>
      <c r="C93" s="16">
        <v>0.3</v>
      </c>
      <c r="D93" s="16">
        <v>0.4</v>
      </c>
      <c r="E93" s="16">
        <v>0.7</v>
      </c>
      <c r="F93" s="17">
        <v>0</v>
      </c>
      <c r="G93" s="17">
        <v>0.1</v>
      </c>
      <c r="H93" s="17">
        <v>0</v>
      </c>
      <c r="I93" s="57">
        <v>11</v>
      </c>
      <c r="J93" s="17">
        <v>20</v>
      </c>
      <c r="K93" s="17">
        <v>0</v>
      </c>
      <c r="L93" t="s">
        <v>325</v>
      </c>
      <c r="M93">
        <v>0.58699999999999997</v>
      </c>
      <c r="N93" t="s">
        <v>493</v>
      </c>
      <c r="O93">
        <v>0.84919999999999995</v>
      </c>
      <c r="P93" t="s">
        <v>327</v>
      </c>
      <c r="Q93" t="s">
        <v>496</v>
      </c>
      <c r="R93">
        <v>0</v>
      </c>
      <c r="S93">
        <v>1</v>
      </c>
      <c r="T93">
        <v>0</v>
      </c>
      <c r="U93">
        <v>1</v>
      </c>
    </row>
    <row r="94" spans="1:22" ht="15" customHeight="1" thickBot="1" x14ac:dyDescent="0.4">
      <c r="A94" s="25" t="s">
        <v>491</v>
      </c>
      <c r="B94" s="25" t="s">
        <v>497</v>
      </c>
      <c r="C94" s="27">
        <v>0.5</v>
      </c>
      <c r="D94" s="27">
        <v>0.3</v>
      </c>
      <c r="E94" s="27">
        <v>0.5</v>
      </c>
      <c r="F94" s="206">
        <f>'src review'!Q12</f>
        <v>0</v>
      </c>
      <c r="G94" s="218">
        <f>'src review'!R12</f>
        <v>2.1789473684210525E-2</v>
      </c>
      <c r="H94" s="52">
        <v>0</v>
      </c>
      <c r="I94" s="52">
        <v>4</v>
      </c>
      <c r="J94" s="28">
        <v>20</v>
      </c>
      <c r="K94" s="28">
        <v>0</v>
      </c>
      <c r="L94" t="s">
        <v>325</v>
      </c>
      <c r="M94">
        <v>0.58699999999999997</v>
      </c>
      <c r="N94" t="s">
        <v>493</v>
      </c>
      <c r="O94">
        <v>0.84919999999999995</v>
      </c>
      <c r="P94" t="s">
        <v>327</v>
      </c>
      <c r="Q94" t="s">
        <v>498</v>
      </c>
      <c r="R94">
        <v>0</v>
      </c>
      <c r="S94">
        <v>0</v>
      </c>
      <c r="T94">
        <v>0</v>
      </c>
      <c r="U94">
        <v>1</v>
      </c>
    </row>
    <row r="95" spans="1:22" ht="15" customHeight="1" thickBot="1" x14ac:dyDescent="0.4">
      <c r="A95" s="42" t="s">
        <v>491</v>
      </c>
      <c r="B95" s="42" t="s">
        <v>499</v>
      </c>
      <c r="C95" s="16">
        <v>0.5</v>
      </c>
      <c r="D95" s="16">
        <v>0.3</v>
      </c>
      <c r="E95" s="16">
        <v>0.5</v>
      </c>
      <c r="F95" s="207">
        <f>'src review'!Q13</f>
        <v>0</v>
      </c>
      <c r="G95" s="217">
        <f>'src review'!R13</f>
        <v>6.6315789473684198E-3</v>
      </c>
      <c r="H95" s="57">
        <v>0</v>
      </c>
      <c r="I95" s="57">
        <v>0</v>
      </c>
      <c r="J95" s="17">
        <v>20</v>
      </c>
      <c r="K95" s="17">
        <v>0.1</v>
      </c>
      <c r="L95" t="s">
        <v>325</v>
      </c>
      <c r="M95">
        <v>0.58699999999999997</v>
      </c>
      <c r="N95" t="s">
        <v>493</v>
      </c>
      <c r="O95">
        <v>0.84919999999999995</v>
      </c>
      <c r="P95" t="s">
        <v>327</v>
      </c>
      <c r="Q95" t="s">
        <v>500</v>
      </c>
      <c r="R95">
        <v>0</v>
      </c>
      <c r="S95">
        <v>0</v>
      </c>
      <c r="T95">
        <v>0</v>
      </c>
      <c r="U95">
        <v>1</v>
      </c>
    </row>
    <row r="96" spans="1:22" ht="15" customHeight="1" thickBot="1" x14ac:dyDescent="0.4">
      <c r="A96" s="25" t="s">
        <v>491</v>
      </c>
      <c r="B96" s="25" t="s">
        <v>501</v>
      </c>
      <c r="C96" s="27">
        <v>0.8</v>
      </c>
      <c r="D96" s="27">
        <v>0.15</v>
      </c>
      <c r="E96" s="27">
        <v>0.2</v>
      </c>
      <c r="F96" s="28">
        <v>0.2</v>
      </c>
      <c r="G96" s="28">
        <v>0</v>
      </c>
      <c r="H96" s="28">
        <v>0</v>
      </c>
      <c r="I96" s="218">
        <f>'src review'!H160</f>
        <v>0.20290745895079493</v>
      </c>
      <c r="J96" s="28">
        <v>10</v>
      </c>
      <c r="K96" s="28">
        <v>0</v>
      </c>
      <c r="L96" t="s">
        <v>325</v>
      </c>
      <c r="M96">
        <v>0.58699999999999997</v>
      </c>
      <c r="N96" t="s">
        <v>493</v>
      </c>
      <c r="O96">
        <v>0.84919999999999995</v>
      </c>
      <c r="P96" t="s">
        <v>327</v>
      </c>
      <c r="Q96" t="s">
        <v>502</v>
      </c>
      <c r="R96">
        <v>1</v>
      </c>
      <c r="S96">
        <v>0</v>
      </c>
      <c r="T96">
        <v>0</v>
      </c>
      <c r="U96">
        <v>1</v>
      </c>
    </row>
    <row r="97" spans="1:23" ht="15" customHeight="1" thickBot="1" x14ac:dyDescent="0.4">
      <c r="A97" s="42" t="s">
        <v>491</v>
      </c>
      <c r="B97" s="42" t="s">
        <v>503</v>
      </c>
      <c r="C97" s="16">
        <v>0.95</v>
      </c>
      <c r="D97" s="16">
        <v>0.05</v>
      </c>
      <c r="E97" s="16">
        <v>0.05</v>
      </c>
      <c r="F97" s="17">
        <v>0.4</v>
      </c>
      <c r="G97" s="17">
        <v>0</v>
      </c>
      <c r="H97" s="17">
        <v>0</v>
      </c>
      <c r="I97" s="217">
        <f>'src review'!H161</f>
        <v>0.96114059503008131</v>
      </c>
      <c r="J97" s="17">
        <v>30</v>
      </c>
      <c r="K97" s="17">
        <v>0</v>
      </c>
      <c r="L97" t="s">
        <v>325</v>
      </c>
      <c r="M97">
        <v>0.58699999999999997</v>
      </c>
      <c r="N97" t="s">
        <v>493</v>
      </c>
      <c r="O97">
        <v>0.84919999999999995</v>
      </c>
      <c r="P97" t="s">
        <v>327</v>
      </c>
      <c r="Q97" t="s">
        <v>504</v>
      </c>
      <c r="R97">
        <v>1</v>
      </c>
      <c r="S97">
        <v>0</v>
      </c>
      <c r="T97">
        <v>0</v>
      </c>
      <c r="U97">
        <v>1</v>
      </c>
    </row>
    <row r="98" spans="1:23" ht="15" customHeight="1" thickBot="1" x14ac:dyDescent="0.4">
      <c r="A98" s="25" t="s">
        <v>491</v>
      </c>
      <c r="B98" s="25" t="s">
        <v>505</v>
      </c>
      <c r="C98" s="27">
        <v>0.95</v>
      </c>
      <c r="D98" s="27">
        <v>0.05</v>
      </c>
      <c r="E98" s="27">
        <v>0.05</v>
      </c>
      <c r="F98" s="28">
        <v>0.2</v>
      </c>
      <c r="G98" s="28">
        <v>0</v>
      </c>
      <c r="H98" s="28">
        <v>0</v>
      </c>
      <c r="I98" s="52">
        <v>10</v>
      </c>
      <c r="J98" s="28">
        <v>20</v>
      </c>
      <c r="K98" s="28">
        <v>0</v>
      </c>
      <c r="L98" t="s">
        <v>325</v>
      </c>
      <c r="M98">
        <v>0.58699999999999997</v>
      </c>
      <c r="N98" t="s">
        <v>493</v>
      </c>
      <c r="O98">
        <v>0.84919999999999995</v>
      </c>
      <c r="P98" t="s">
        <v>327</v>
      </c>
      <c r="Q98" t="s">
        <v>506</v>
      </c>
      <c r="R98">
        <v>1</v>
      </c>
      <c r="S98">
        <v>0</v>
      </c>
      <c r="T98">
        <v>0</v>
      </c>
      <c r="U98">
        <v>1</v>
      </c>
    </row>
    <row r="99" spans="1:23" ht="15" customHeight="1" thickBot="1" x14ac:dyDescent="0.4">
      <c r="A99" s="42" t="s">
        <v>491</v>
      </c>
      <c r="B99" s="42" t="s">
        <v>507</v>
      </c>
      <c r="C99" s="16">
        <v>0.95</v>
      </c>
      <c r="D99" s="16">
        <v>0.05</v>
      </c>
      <c r="E99" s="16">
        <v>0.05</v>
      </c>
      <c r="F99" s="17">
        <v>0.2</v>
      </c>
      <c r="G99" s="17">
        <v>-0.1</v>
      </c>
      <c r="H99" s="17">
        <v>0</v>
      </c>
      <c r="I99" s="57">
        <v>6</v>
      </c>
      <c r="J99" s="17">
        <v>20</v>
      </c>
      <c r="K99" s="17">
        <v>0</v>
      </c>
      <c r="L99" t="s">
        <v>325</v>
      </c>
      <c r="M99">
        <v>0.58699999999999997</v>
      </c>
      <c r="N99" t="s">
        <v>493</v>
      </c>
      <c r="O99">
        <v>0.84919999999999995</v>
      </c>
      <c r="P99" t="s">
        <v>327</v>
      </c>
      <c r="Q99" t="s">
        <v>508</v>
      </c>
      <c r="R99">
        <v>1</v>
      </c>
      <c r="S99">
        <v>0</v>
      </c>
      <c r="T99">
        <v>0</v>
      </c>
      <c r="U99">
        <v>1</v>
      </c>
    </row>
    <row r="100" spans="1:23" ht="15" customHeight="1" thickBot="1" x14ac:dyDescent="0.4">
      <c r="A100" s="25" t="s">
        <v>491</v>
      </c>
      <c r="B100" s="25" t="s">
        <v>509</v>
      </c>
      <c r="C100" s="27">
        <v>0.95</v>
      </c>
      <c r="D100" s="27">
        <v>0.05</v>
      </c>
      <c r="E100" s="27">
        <v>0.05</v>
      </c>
      <c r="F100" s="28">
        <v>0.4</v>
      </c>
      <c r="G100" s="28">
        <v>0</v>
      </c>
      <c r="H100" s="28">
        <v>0</v>
      </c>
      <c r="I100" s="218">
        <f>'src review'!H162</f>
        <v>0.31630019049134833</v>
      </c>
      <c r="J100" s="28">
        <v>5</v>
      </c>
      <c r="K100" s="28">
        <v>0</v>
      </c>
      <c r="L100" t="s">
        <v>325</v>
      </c>
      <c r="M100">
        <v>0.58699999999999997</v>
      </c>
      <c r="N100" t="s">
        <v>493</v>
      </c>
      <c r="O100">
        <v>0.84919999999999995</v>
      </c>
      <c r="P100" t="s">
        <v>327</v>
      </c>
      <c r="Q100" t="s">
        <v>510</v>
      </c>
      <c r="R100">
        <v>1</v>
      </c>
      <c r="S100">
        <v>0</v>
      </c>
      <c r="T100">
        <v>0</v>
      </c>
      <c r="U100">
        <v>1</v>
      </c>
    </row>
    <row r="101" spans="1:23" ht="15" customHeight="1" thickBot="1" x14ac:dyDescent="0.4">
      <c r="A101" s="42" t="s">
        <v>491</v>
      </c>
      <c r="B101" s="42" t="s">
        <v>511</v>
      </c>
      <c r="C101" s="16">
        <v>0.8</v>
      </c>
      <c r="D101" s="16">
        <v>0.15</v>
      </c>
      <c r="E101" s="16">
        <v>0.2</v>
      </c>
      <c r="F101" s="17">
        <v>0.3</v>
      </c>
      <c r="G101" s="17">
        <v>0</v>
      </c>
      <c r="H101" s="17">
        <v>0</v>
      </c>
      <c r="I101" s="57">
        <v>15</v>
      </c>
      <c r="J101" s="17">
        <v>30</v>
      </c>
      <c r="K101" s="17">
        <v>0.1</v>
      </c>
      <c r="L101" t="s">
        <v>325</v>
      </c>
      <c r="M101">
        <v>0.58699999999999997</v>
      </c>
      <c r="N101" t="s">
        <v>493</v>
      </c>
      <c r="O101">
        <v>0.84919999999999995</v>
      </c>
      <c r="P101" t="s">
        <v>357</v>
      </c>
      <c r="Q101" t="s">
        <v>512</v>
      </c>
      <c r="R101">
        <v>1</v>
      </c>
      <c r="S101">
        <v>0</v>
      </c>
      <c r="T101">
        <v>0</v>
      </c>
      <c r="U101">
        <v>1</v>
      </c>
    </row>
    <row r="102" spans="1:23" ht="15" customHeight="1" thickBot="1" x14ac:dyDescent="0.4">
      <c r="A102" s="25" t="s">
        <v>491</v>
      </c>
      <c r="B102" s="25" t="s">
        <v>513</v>
      </c>
      <c r="C102" s="27">
        <v>0.7</v>
      </c>
      <c r="D102" s="27">
        <v>0.3</v>
      </c>
      <c r="E102" s="27">
        <v>0.3</v>
      </c>
      <c r="F102" s="28">
        <v>0.1</v>
      </c>
      <c r="G102" s="28">
        <v>0</v>
      </c>
      <c r="H102" s="28">
        <v>0</v>
      </c>
      <c r="I102" s="52">
        <v>2</v>
      </c>
      <c r="J102" s="28">
        <v>30</v>
      </c>
      <c r="K102" s="28">
        <v>0.1</v>
      </c>
      <c r="L102" t="s">
        <v>325</v>
      </c>
      <c r="M102">
        <v>0.58699999999999997</v>
      </c>
      <c r="N102" t="s">
        <v>493</v>
      </c>
      <c r="O102">
        <v>0.84919999999999995</v>
      </c>
      <c r="P102" t="s">
        <v>357</v>
      </c>
      <c r="Q102" t="s">
        <v>514</v>
      </c>
      <c r="R102">
        <v>1</v>
      </c>
      <c r="S102">
        <v>0</v>
      </c>
      <c r="T102">
        <v>0</v>
      </c>
      <c r="U102">
        <v>1</v>
      </c>
    </row>
    <row r="103" spans="1:23" ht="15" customHeight="1" thickBot="1" x14ac:dyDescent="0.4">
      <c r="A103" s="42" t="s">
        <v>491</v>
      </c>
      <c r="B103" s="42" t="s">
        <v>515</v>
      </c>
      <c r="C103" s="16">
        <v>0.75</v>
      </c>
      <c r="D103" s="16">
        <v>0.2</v>
      </c>
      <c r="E103" s="16">
        <v>0.25</v>
      </c>
      <c r="F103" s="207">
        <f>'src review'!Q14</f>
        <v>0</v>
      </c>
      <c r="G103" s="217">
        <f>'src review'!R14</f>
        <v>9.9473684210526318E-3</v>
      </c>
      <c r="H103" s="17">
        <v>0</v>
      </c>
      <c r="I103" s="57">
        <v>6</v>
      </c>
      <c r="J103" s="17">
        <v>30</v>
      </c>
      <c r="K103" s="17">
        <v>0</v>
      </c>
      <c r="L103" t="s">
        <v>325</v>
      </c>
      <c r="M103">
        <v>0.58699999999999997</v>
      </c>
      <c r="N103" t="s">
        <v>493</v>
      </c>
      <c r="O103">
        <v>0.84919999999999995</v>
      </c>
      <c r="P103" t="s">
        <v>327</v>
      </c>
      <c r="Q103" t="s">
        <v>516</v>
      </c>
      <c r="R103">
        <v>0</v>
      </c>
      <c r="S103">
        <v>0</v>
      </c>
      <c r="T103">
        <v>0</v>
      </c>
      <c r="U103">
        <v>1</v>
      </c>
    </row>
    <row r="104" spans="1:23" ht="15" customHeight="1" thickBot="1" x14ac:dyDescent="0.4">
      <c r="A104" s="25" t="s">
        <v>491</v>
      </c>
      <c r="B104" s="25" t="s">
        <v>517</v>
      </c>
      <c r="C104" s="27">
        <v>0</v>
      </c>
      <c r="D104" s="27">
        <v>0.57999999999999996</v>
      </c>
      <c r="E104" s="27">
        <v>1</v>
      </c>
      <c r="F104" s="28">
        <v>0</v>
      </c>
      <c r="G104" s="28">
        <v>0.1</v>
      </c>
      <c r="H104" s="28">
        <v>0</v>
      </c>
      <c r="I104" s="52">
        <v>20</v>
      </c>
      <c r="J104" s="28">
        <v>20</v>
      </c>
      <c r="K104" s="28">
        <v>1</v>
      </c>
      <c r="L104" t="s">
        <v>325</v>
      </c>
      <c r="M104">
        <v>0.58699999999999997</v>
      </c>
      <c r="N104" t="s">
        <v>493</v>
      </c>
      <c r="O104">
        <v>0.84919999999999995</v>
      </c>
      <c r="P104" t="s">
        <v>357</v>
      </c>
      <c r="Q104" t="s">
        <v>518</v>
      </c>
      <c r="R104">
        <v>0</v>
      </c>
      <c r="S104">
        <v>1</v>
      </c>
      <c r="T104">
        <v>0</v>
      </c>
      <c r="U104">
        <v>1</v>
      </c>
    </row>
    <row r="105" spans="1:23" ht="15" customHeight="1" thickBot="1" x14ac:dyDescent="0.4">
      <c r="A105" s="97" t="s">
        <v>491</v>
      </c>
      <c r="B105" s="97" t="s">
        <v>519</v>
      </c>
      <c r="C105" s="91">
        <v>0.9</v>
      </c>
      <c r="D105" s="91">
        <v>0.08</v>
      </c>
      <c r="E105" s="91">
        <v>0.1</v>
      </c>
      <c r="F105" s="92">
        <v>0.1</v>
      </c>
      <c r="G105" s="92">
        <v>0</v>
      </c>
      <c r="H105" s="92">
        <v>0</v>
      </c>
      <c r="I105" s="98">
        <v>11</v>
      </c>
      <c r="J105" s="92">
        <v>30</v>
      </c>
      <c r="K105" s="92">
        <v>0</v>
      </c>
      <c r="L105" s="85" t="s">
        <v>325</v>
      </c>
      <c r="M105" s="85">
        <v>0.58699999999999997</v>
      </c>
      <c r="N105" s="85" t="s">
        <v>493</v>
      </c>
      <c r="O105" s="85">
        <v>0.84919999999999995</v>
      </c>
      <c r="P105" s="85" t="s">
        <v>520</v>
      </c>
      <c r="Q105" s="85" t="s">
        <v>521</v>
      </c>
      <c r="R105" s="85">
        <v>1</v>
      </c>
      <c r="S105" s="85">
        <v>0</v>
      </c>
      <c r="T105" s="85">
        <v>0</v>
      </c>
      <c r="U105" s="85">
        <v>1</v>
      </c>
      <c r="V105" s="85"/>
    </row>
    <row r="106" spans="1:23" ht="15" customHeight="1" thickBot="1" x14ac:dyDescent="0.4">
      <c r="A106" s="86" t="s">
        <v>491</v>
      </c>
      <c r="B106" s="86" t="s">
        <v>522</v>
      </c>
      <c r="C106" s="88">
        <v>0.49</v>
      </c>
      <c r="D106" s="88">
        <v>0.17</v>
      </c>
      <c r="E106" s="88">
        <v>0.33</v>
      </c>
      <c r="F106" s="89">
        <v>0.6</v>
      </c>
      <c r="G106" s="89">
        <v>0</v>
      </c>
      <c r="H106" s="89">
        <v>0</v>
      </c>
      <c r="I106" s="94">
        <v>93</v>
      </c>
      <c r="J106" s="89">
        <v>40</v>
      </c>
      <c r="K106" s="89">
        <v>-1.2</v>
      </c>
      <c r="L106" s="85" t="s">
        <v>325</v>
      </c>
      <c r="M106" s="85">
        <v>0.58699999999999997</v>
      </c>
      <c r="N106" s="85" t="s">
        <v>493</v>
      </c>
      <c r="O106" s="85">
        <v>0.84919999999999995</v>
      </c>
      <c r="P106" s="85" t="s">
        <v>520</v>
      </c>
      <c r="Q106" s="85" t="s">
        <v>523</v>
      </c>
      <c r="R106" s="85">
        <v>1</v>
      </c>
      <c r="S106" s="85">
        <v>0</v>
      </c>
      <c r="T106" s="85">
        <v>0</v>
      </c>
      <c r="U106" s="85">
        <v>0.82</v>
      </c>
      <c r="V106" s="85"/>
    </row>
    <row r="107" spans="1:23" ht="15" customHeight="1" thickBot="1" x14ac:dyDescent="0.4">
      <c r="A107" s="97" t="s">
        <v>491</v>
      </c>
      <c r="B107" s="97" t="s">
        <v>524</v>
      </c>
      <c r="C107" s="91">
        <v>0</v>
      </c>
      <c r="D107" s="91">
        <v>0.03</v>
      </c>
      <c r="E107" s="91">
        <v>0.05</v>
      </c>
      <c r="F107" s="92">
        <v>1.2</v>
      </c>
      <c r="G107" s="92">
        <v>0</v>
      </c>
      <c r="H107" s="92">
        <v>0</v>
      </c>
      <c r="I107" s="98">
        <v>93</v>
      </c>
      <c r="J107" s="92">
        <v>40</v>
      </c>
      <c r="K107" s="92">
        <v>0</v>
      </c>
      <c r="L107" s="85" t="s">
        <v>325</v>
      </c>
      <c r="M107" s="85">
        <v>0.58699999999999997</v>
      </c>
      <c r="N107" s="85" t="s">
        <v>493</v>
      </c>
      <c r="O107" s="85">
        <v>0.84919999999999995</v>
      </c>
      <c r="P107" s="85" t="s">
        <v>520</v>
      </c>
      <c r="Q107" s="85" t="s">
        <v>525</v>
      </c>
      <c r="R107" s="85">
        <v>1</v>
      </c>
      <c r="S107" s="85">
        <v>0</v>
      </c>
      <c r="T107" s="85">
        <v>0</v>
      </c>
      <c r="U107" s="85">
        <v>0.05</v>
      </c>
      <c r="V107" s="85"/>
    </row>
    <row r="108" spans="1:23" ht="15" customHeight="1" thickBot="1" x14ac:dyDescent="0.4">
      <c r="A108" s="131" t="s">
        <v>491</v>
      </c>
      <c r="B108" s="131" t="s">
        <v>526</v>
      </c>
      <c r="C108" s="132">
        <v>0.03</v>
      </c>
      <c r="D108" s="132">
        <v>0.02</v>
      </c>
      <c r="E108" s="132">
        <v>0.92</v>
      </c>
      <c r="F108" s="133">
        <v>0.3</v>
      </c>
      <c r="G108" s="133">
        <v>0</v>
      </c>
      <c r="H108" s="133">
        <v>0</v>
      </c>
      <c r="I108" s="134">
        <v>3</v>
      </c>
      <c r="J108" s="133">
        <v>30</v>
      </c>
      <c r="K108" s="133">
        <v>0</v>
      </c>
      <c r="L108" s="85" t="s">
        <v>325</v>
      </c>
      <c r="M108" s="85">
        <v>0.58699999999999997</v>
      </c>
      <c r="N108" s="85" t="s">
        <v>493</v>
      </c>
      <c r="O108" s="85">
        <v>0.84919999999999995</v>
      </c>
      <c r="P108" s="85" t="s">
        <v>527</v>
      </c>
      <c r="Q108" s="85" t="s">
        <v>528</v>
      </c>
      <c r="R108" s="85">
        <v>1</v>
      </c>
      <c r="S108" s="85">
        <v>0</v>
      </c>
      <c r="T108" s="85">
        <v>0</v>
      </c>
      <c r="U108" s="85">
        <v>0.95</v>
      </c>
      <c r="V108" s="85"/>
    </row>
    <row r="109" spans="1:23" ht="15" customHeight="1" thickBot="1" x14ac:dyDescent="0.4">
      <c r="A109" s="81" t="s">
        <v>529</v>
      </c>
      <c r="B109" s="81" t="s">
        <v>530</v>
      </c>
      <c r="C109" s="83">
        <v>0.43</v>
      </c>
      <c r="D109" s="83">
        <v>0.11</v>
      </c>
      <c r="E109" s="83">
        <v>0.22</v>
      </c>
      <c r="F109" s="84">
        <v>-0.2</v>
      </c>
      <c r="G109" s="84">
        <v>0</v>
      </c>
      <c r="H109" s="84">
        <v>0</v>
      </c>
      <c r="I109" s="105">
        <v>4</v>
      </c>
      <c r="J109" s="84">
        <v>30</v>
      </c>
      <c r="K109" s="84">
        <v>0</v>
      </c>
      <c r="L109" s="85" t="s">
        <v>325</v>
      </c>
      <c r="M109" s="85">
        <v>0.58699999999999997</v>
      </c>
      <c r="N109" s="85" t="s">
        <v>493</v>
      </c>
      <c r="O109" s="85">
        <v>0.84919999999999995</v>
      </c>
      <c r="P109" s="85" t="s">
        <v>531</v>
      </c>
      <c r="Q109" s="85" t="s">
        <v>532</v>
      </c>
      <c r="R109" s="85">
        <v>0</v>
      </c>
      <c r="S109" s="85">
        <v>0</v>
      </c>
      <c r="T109" s="85">
        <v>0</v>
      </c>
      <c r="U109" s="85">
        <v>0.65</v>
      </c>
      <c r="V109" s="85"/>
    </row>
    <row r="110" spans="1:23" ht="15" customHeight="1" thickBot="1" x14ac:dyDescent="0.4">
      <c r="A110" s="42" t="s">
        <v>529</v>
      </c>
      <c r="B110" s="42" t="s">
        <v>533</v>
      </c>
      <c r="C110" s="16">
        <v>0.8</v>
      </c>
      <c r="D110" s="16">
        <v>0.2</v>
      </c>
      <c r="E110" s="16">
        <v>0.2</v>
      </c>
      <c r="F110" s="207">
        <f>'src review'!Q15</f>
        <v>0</v>
      </c>
      <c r="G110" s="217">
        <f>'src review'!R15</f>
        <v>1.8179999999999998E-2</v>
      </c>
      <c r="H110" s="17">
        <v>0</v>
      </c>
      <c r="I110" s="57">
        <v>1</v>
      </c>
      <c r="J110" s="17">
        <v>10</v>
      </c>
      <c r="K110" s="17">
        <v>0</v>
      </c>
      <c r="L110" t="s">
        <v>325</v>
      </c>
      <c r="M110">
        <v>0.58699999999999997</v>
      </c>
      <c r="N110" t="s">
        <v>493</v>
      </c>
      <c r="O110">
        <v>0.84919999999999995</v>
      </c>
      <c r="P110" t="s">
        <v>327</v>
      </c>
      <c r="Q110" t="s">
        <v>534</v>
      </c>
      <c r="R110">
        <v>0</v>
      </c>
      <c r="S110">
        <v>0</v>
      </c>
      <c r="T110">
        <v>0</v>
      </c>
      <c r="U110">
        <v>1</v>
      </c>
    </row>
    <row r="111" spans="1:23" ht="15" customHeight="1" thickBot="1" x14ac:dyDescent="0.4">
      <c r="A111" s="25" t="s">
        <v>529</v>
      </c>
      <c r="B111" s="25" t="s">
        <v>535</v>
      </c>
      <c r="C111" s="27">
        <v>0.3</v>
      </c>
      <c r="D111" s="27">
        <v>0.35</v>
      </c>
      <c r="E111" s="27">
        <v>0.68</v>
      </c>
      <c r="F111" s="28">
        <v>0</v>
      </c>
      <c r="G111" s="28">
        <v>0.1</v>
      </c>
      <c r="H111" s="28">
        <v>0</v>
      </c>
      <c r="I111" s="52">
        <v>17</v>
      </c>
      <c r="J111" s="28">
        <v>20</v>
      </c>
      <c r="K111" s="28">
        <v>0.2</v>
      </c>
      <c r="L111" t="s">
        <v>325</v>
      </c>
      <c r="M111">
        <v>0.58699999999999997</v>
      </c>
      <c r="N111" t="s">
        <v>493</v>
      </c>
      <c r="O111">
        <v>0.84919999999999995</v>
      </c>
      <c r="P111" t="s">
        <v>338</v>
      </c>
      <c r="Q111" t="s">
        <v>536</v>
      </c>
      <c r="R111">
        <v>0</v>
      </c>
      <c r="S111">
        <v>1</v>
      </c>
      <c r="T111">
        <v>0</v>
      </c>
      <c r="U111">
        <v>0.98</v>
      </c>
      <c r="W111" t="s">
        <v>537</v>
      </c>
    </row>
    <row r="112" spans="1:23" ht="15" customHeight="1" thickBot="1" x14ac:dyDescent="0.4">
      <c r="A112" s="42" t="s">
        <v>529</v>
      </c>
      <c r="B112" s="42" t="s">
        <v>538</v>
      </c>
      <c r="C112" s="58">
        <v>0.7</v>
      </c>
      <c r="D112" s="16">
        <v>0.3</v>
      </c>
      <c r="E112" s="16">
        <v>0.3</v>
      </c>
      <c r="F112" s="207">
        <f>'src review'!Q16</f>
        <v>0</v>
      </c>
      <c r="G112" s="217">
        <f>'src review'!R16</f>
        <v>1.3860000000000001E-2</v>
      </c>
      <c r="H112" s="17">
        <v>0</v>
      </c>
      <c r="I112" s="57">
        <v>3</v>
      </c>
      <c r="J112" s="17">
        <v>20</v>
      </c>
      <c r="K112" s="17">
        <v>0</v>
      </c>
      <c r="L112" t="s">
        <v>325</v>
      </c>
      <c r="M112">
        <v>0.58699999999999997</v>
      </c>
      <c r="N112" t="s">
        <v>493</v>
      </c>
      <c r="O112">
        <v>0.84919999999999995</v>
      </c>
      <c r="P112" t="s">
        <v>327</v>
      </c>
      <c r="Q112" t="s">
        <v>498</v>
      </c>
      <c r="R112">
        <v>0</v>
      </c>
      <c r="S112">
        <v>0</v>
      </c>
      <c r="T112">
        <v>0</v>
      </c>
      <c r="U112">
        <v>1</v>
      </c>
    </row>
    <row r="113" spans="1:22" ht="15" customHeight="1" thickBot="1" x14ac:dyDescent="0.4">
      <c r="A113" s="25" t="s">
        <v>529</v>
      </c>
      <c r="B113" s="25" t="s">
        <v>539</v>
      </c>
      <c r="C113" s="27">
        <v>0.5</v>
      </c>
      <c r="D113" s="27">
        <v>0.3</v>
      </c>
      <c r="E113" s="27">
        <v>0.5</v>
      </c>
      <c r="F113" s="206">
        <f>'src review'!Q17</f>
        <v>0</v>
      </c>
      <c r="G113" s="218">
        <f>'src review'!I131</f>
        <v>1.52E-2</v>
      </c>
      <c r="H113" s="28">
        <v>0</v>
      </c>
      <c r="I113" s="218">
        <f>'src review'!J131</f>
        <v>0.33879856339891745</v>
      </c>
      <c r="J113" s="28">
        <v>10</v>
      </c>
      <c r="K113" s="28">
        <v>0</v>
      </c>
      <c r="L113" t="s">
        <v>325</v>
      </c>
      <c r="M113">
        <v>0.58699999999999997</v>
      </c>
      <c r="N113" t="s">
        <v>493</v>
      </c>
      <c r="O113">
        <v>0.84919999999999995</v>
      </c>
      <c r="P113" t="s">
        <v>327</v>
      </c>
      <c r="Q113" t="s">
        <v>540</v>
      </c>
      <c r="R113">
        <v>0</v>
      </c>
      <c r="S113">
        <v>0</v>
      </c>
      <c r="T113">
        <v>0</v>
      </c>
      <c r="U113">
        <v>1</v>
      </c>
    </row>
    <row r="114" spans="1:22" ht="15" customHeight="1" thickBot="1" x14ac:dyDescent="0.4">
      <c r="A114" s="59" t="s">
        <v>529</v>
      </c>
      <c r="B114" s="59" t="s">
        <v>541</v>
      </c>
      <c r="C114" s="60">
        <v>0.4</v>
      </c>
      <c r="D114" s="60">
        <v>0.4</v>
      </c>
      <c r="E114" s="60">
        <v>0.6</v>
      </c>
      <c r="F114" s="208">
        <f>'src review'!Q18</f>
        <v>0</v>
      </c>
      <c r="G114" s="219">
        <f>'src review'!I132</f>
        <v>7.6E-3</v>
      </c>
      <c r="H114" s="61">
        <v>0</v>
      </c>
      <c r="I114" s="219">
        <f>'src review'!J132</f>
        <v>0.2228937917098141</v>
      </c>
      <c r="J114" s="61">
        <v>10</v>
      </c>
      <c r="K114" s="61">
        <v>0</v>
      </c>
      <c r="L114" t="s">
        <v>325</v>
      </c>
      <c r="M114">
        <v>0.58699999999999997</v>
      </c>
      <c r="N114" t="s">
        <v>493</v>
      </c>
      <c r="O114">
        <v>0.84919999999999995</v>
      </c>
      <c r="P114" t="s">
        <v>327</v>
      </c>
      <c r="Q114" t="s">
        <v>542</v>
      </c>
      <c r="R114">
        <v>0</v>
      </c>
      <c r="S114">
        <v>0</v>
      </c>
      <c r="T114">
        <v>0</v>
      </c>
      <c r="U114">
        <v>1</v>
      </c>
    </row>
    <row r="115" spans="1:22" ht="15.65" customHeight="1" thickTop="1" thickBot="1" x14ac:dyDescent="0.4">
      <c r="A115" s="106" t="s">
        <v>333</v>
      </c>
      <c r="B115" s="106" t="s">
        <v>543</v>
      </c>
      <c r="C115" s="107">
        <v>0.1</v>
      </c>
      <c r="D115" s="107">
        <v>0.2</v>
      </c>
      <c r="E115" s="107">
        <v>0.9</v>
      </c>
      <c r="F115" s="108">
        <v>3.3</v>
      </c>
      <c r="G115" s="108">
        <v>-2.1</v>
      </c>
      <c r="H115" s="108">
        <v>0</v>
      </c>
      <c r="I115" s="108">
        <v>165</v>
      </c>
      <c r="J115" s="108">
        <v>20</v>
      </c>
      <c r="K115" s="108">
        <v>0</v>
      </c>
      <c r="L115" s="85" t="s">
        <v>289</v>
      </c>
      <c r="M115" s="85">
        <v>0.17399999999999999</v>
      </c>
      <c r="N115" s="85" t="s">
        <v>326</v>
      </c>
      <c r="O115" s="85">
        <v>0.6089</v>
      </c>
      <c r="P115" s="85" t="s">
        <v>531</v>
      </c>
      <c r="Q115" s="85" t="s">
        <v>544</v>
      </c>
      <c r="R115" s="85">
        <v>1</v>
      </c>
      <c r="S115" s="85">
        <v>0</v>
      </c>
      <c r="T115" s="85">
        <v>0</v>
      </c>
      <c r="U115" s="85">
        <v>1</v>
      </c>
      <c r="V115" s="85"/>
    </row>
    <row r="116" spans="1:22" ht="15" customHeight="1" thickBot="1" x14ac:dyDescent="0.4">
      <c r="A116" s="106" t="s">
        <v>341</v>
      </c>
      <c r="B116" s="106" t="s">
        <v>545</v>
      </c>
      <c r="C116" s="107">
        <v>0.1</v>
      </c>
      <c r="D116" s="107">
        <v>0.2</v>
      </c>
      <c r="E116" s="107">
        <v>0.9</v>
      </c>
      <c r="F116" s="108">
        <v>5.7</v>
      </c>
      <c r="G116" s="108">
        <v>-3.6</v>
      </c>
      <c r="H116" s="108">
        <v>0</v>
      </c>
      <c r="I116" s="108">
        <v>165</v>
      </c>
      <c r="J116" s="108">
        <v>20</v>
      </c>
      <c r="K116" s="108">
        <v>0</v>
      </c>
      <c r="L116" s="85" t="s">
        <v>289</v>
      </c>
      <c r="M116" s="85">
        <v>0.17399999999999999</v>
      </c>
      <c r="N116" s="85" t="s">
        <v>326</v>
      </c>
      <c r="O116" s="85">
        <v>0.6089</v>
      </c>
      <c r="P116" s="85" t="s">
        <v>531</v>
      </c>
      <c r="Q116" s="85" t="s">
        <v>544</v>
      </c>
      <c r="R116" s="85">
        <v>1</v>
      </c>
      <c r="S116" s="85">
        <v>0</v>
      </c>
      <c r="T116" s="85">
        <v>0</v>
      </c>
      <c r="U116" s="85">
        <v>1</v>
      </c>
      <c r="V116" s="85"/>
    </row>
    <row r="117" spans="1:22" ht="15" customHeight="1" thickBot="1" x14ac:dyDescent="0.4">
      <c r="A117" s="109" t="s">
        <v>323</v>
      </c>
      <c r="B117" s="109" t="s">
        <v>546</v>
      </c>
      <c r="C117" s="83">
        <v>0</v>
      </c>
      <c r="D117" s="83">
        <v>0.05</v>
      </c>
      <c r="E117" s="83">
        <v>0.9</v>
      </c>
      <c r="F117" s="84">
        <v>0</v>
      </c>
      <c r="G117" s="84">
        <v>3.6</v>
      </c>
      <c r="H117" s="84">
        <v>0</v>
      </c>
      <c r="I117" s="84">
        <v>86</v>
      </c>
      <c r="J117" s="84">
        <v>20</v>
      </c>
      <c r="K117" s="84">
        <v>0</v>
      </c>
      <c r="L117" s="85" t="s">
        <v>325</v>
      </c>
      <c r="M117" s="85">
        <v>0.58699999999999997</v>
      </c>
      <c r="N117" s="85" t="s">
        <v>326</v>
      </c>
      <c r="O117" s="85">
        <v>0.6089</v>
      </c>
      <c r="P117" s="85" t="s">
        <v>531</v>
      </c>
      <c r="Q117" s="85" t="s">
        <v>544</v>
      </c>
      <c r="R117" s="85">
        <v>0</v>
      </c>
      <c r="S117" s="85">
        <v>1</v>
      </c>
      <c r="T117" s="85">
        <v>0</v>
      </c>
      <c r="U117" s="85">
        <v>0.9</v>
      </c>
      <c r="V117" s="85"/>
    </row>
    <row r="118" spans="1:22" ht="15" customHeight="1" thickBot="1" x14ac:dyDescent="0.4">
      <c r="A118" s="90" t="s">
        <v>323</v>
      </c>
      <c r="B118" s="90" t="s">
        <v>547</v>
      </c>
      <c r="C118" s="91">
        <v>0</v>
      </c>
      <c r="D118" s="91">
        <v>0.05</v>
      </c>
      <c r="E118" s="91">
        <v>0.9</v>
      </c>
      <c r="F118" s="92">
        <v>0</v>
      </c>
      <c r="G118" s="92">
        <v>7.3</v>
      </c>
      <c r="H118" s="92">
        <v>0</v>
      </c>
      <c r="I118" s="92">
        <v>524</v>
      </c>
      <c r="J118" s="92">
        <v>20</v>
      </c>
      <c r="K118" s="92">
        <v>0</v>
      </c>
      <c r="L118" s="85" t="s">
        <v>325</v>
      </c>
      <c r="M118" s="85">
        <v>0.58699999999999997</v>
      </c>
      <c r="N118" s="85" t="s">
        <v>326</v>
      </c>
      <c r="O118" s="85">
        <v>0.6089</v>
      </c>
      <c r="P118" s="85" t="s">
        <v>531</v>
      </c>
      <c r="Q118" s="85" t="s">
        <v>544</v>
      </c>
      <c r="R118" s="85">
        <v>0</v>
      </c>
      <c r="S118" s="85">
        <v>1</v>
      </c>
      <c r="T118" s="85">
        <v>0</v>
      </c>
      <c r="U118" s="85">
        <v>0.9</v>
      </c>
      <c r="V118" s="85"/>
    </row>
    <row r="119" spans="1:22" ht="15" customHeight="1" thickBot="1" x14ac:dyDescent="0.4">
      <c r="A119" s="110" t="s">
        <v>323</v>
      </c>
      <c r="B119" s="110" t="s">
        <v>548</v>
      </c>
      <c r="C119" s="111">
        <v>0</v>
      </c>
      <c r="D119" s="111">
        <v>0.05</v>
      </c>
      <c r="E119" s="111">
        <v>1</v>
      </c>
      <c r="F119" s="112">
        <v>0</v>
      </c>
      <c r="G119" s="112">
        <v>4.5</v>
      </c>
      <c r="H119" s="112">
        <v>0</v>
      </c>
      <c r="I119" s="112">
        <v>0</v>
      </c>
      <c r="J119" s="112">
        <v>10</v>
      </c>
      <c r="K119" s="112">
        <v>75</v>
      </c>
      <c r="L119" s="85" t="s">
        <v>325</v>
      </c>
      <c r="M119" s="85">
        <v>0.58699999999999997</v>
      </c>
      <c r="N119" s="85" t="s">
        <v>326</v>
      </c>
      <c r="O119" s="85">
        <v>0.6089</v>
      </c>
      <c r="P119" s="85" t="s">
        <v>531</v>
      </c>
      <c r="Q119" s="85" t="s">
        <v>544</v>
      </c>
      <c r="R119" s="85">
        <v>0</v>
      </c>
      <c r="S119" s="85">
        <v>1</v>
      </c>
      <c r="T119" s="85">
        <v>0</v>
      </c>
      <c r="U119" s="85">
        <v>1</v>
      </c>
      <c r="V119" s="85"/>
    </row>
    <row r="120" spans="1:22" ht="15.65" customHeight="1" thickTop="1" thickBot="1" x14ac:dyDescent="0.4">
      <c r="A120" s="106" t="s">
        <v>388</v>
      </c>
      <c r="B120" s="106" t="s">
        <v>549</v>
      </c>
      <c r="C120" s="107">
        <v>0.15</v>
      </c>
      <c r="D120" s="107">
        <v>0.65</v>
      </c>
      <c r="E120" s="107">
        <v>0.75</v>
      </c>
      <c r="F120" s="108">
        <v>0.7</v>
      </c>
      <c r="G120" s="108">
        <v>0</v>
      </c>
      <c r="H120" s="108">
        <v>0</v>
      </c>
      <c r="I120" s="108">
        <v>7</v>
      </c>
      <c r="J120" s="108">
        <v>20</v>
      </c>
      <c r="K120" s="108">
        <v>0</v>
      </c>
      <c r="L120" s="85" t="s">
        <v>289</v>
      </c>
      <c r="M120" s="85">
        <v>0.17399999999999999</v>
      </c>
      <c r="N120" s="85" t="s">
        <v>349</v>
      </c>
      <c r="O120" s="85">
        <v>0.65159999999999996</v>
      </c>
      <c r="P120" s="85" t="s">
        <v>531</v>
      </c>
      <c r="Q120" s="85" t="s">
        <v>544</v>
      </c>
      <c r="R120" s="85">
        <v>1</v>
      </c>
      <c r="S120" s="85">
        <v>0</v>
      </c>
      <c r="T120" s="85">
        <v>0</v>
      </c>
      <c r="U120" s="85">
        <v>0.9</v>
      </c>
      <c r="V120" s="85"/>
    </row>
    <row r="121" spans="1:22" x14ac:dyDescent="0.35">
      <c r="A121" s="90" t="s">
        <v>374</v>
      </c>
      <c r="B121" s="90" t="s">
        <v>550</v>
      </c>
      <c r="C121" s="91">
        <v>0</v>
      </c>
      <c r="D121" s="91">
        <v>0</v>
      </c>
      <c r="E121" s="91">
        <v>1</v>
      </c>
      <c r="F121" s="92">
        <v>18.899999999999999</v>
      </c>
      <c r="G121" s="92">
        <v>-12.7</v>
      </c>
      <c r="H121" s="92">
        <v>0</v>
      </c>
      <c r="I121" s="92">
        <v>464</v>
      </c>
      <c r="J121" s="92">
        <v>20</v>
      </c>
      <c r="K121" s="92">
        <v>0</v>
      </c>
      <c r="L121" s="85" t="s">
        <v>325</v>
      </c>
      <c r="M121" s="85">
        <v>0.58699999999999997</v>
      </c>
      <c r="N121" s="85" t="s">
        <v>349</v>
      </c>
      <c r="O121" s="85">
        <v>0.65159999999999996</v>
      </c>
      <c r="P121" s="85" t="s">
        <v>531</v>
      </c>
      <c r="Q121" s="85" t="s">
        <v>544</v>
      </c>
      <c r="R121" s="85">
        <v>1</v>
      </c>
      <c r="S121" s="85">
        <v>0</v>
      </c>
      <c r="T121" s="85">
        <v>0</v>
      </c>
      <c r="U121" s="85">
        <v>1</v>
      </c>
      <c r="V121" s="85"/>
    </row>
    <row r="122" spans="1:22" ht="15" customHeight="1" thickBot="1" x14ac:dyDescent="0.4">
      <c r="A122" s="106" t="s">
        <v>374</v>
      </c>
      <c r="B122" s="106" t="s">
        <v>551</v>
      </c>
      <c r="C122" s="107">
        <v>0</v>
      </c>
      <c r="D122" s="107">
        <v>0</v>
      </c>
      <c r="E122" s="107">
        <v>1</v>
      </c>
      <c r="F122" s="108">
        <v>15.2</v>
      </c>
      <c r="G122" s="108">
        <v>0.8</v>
      </c>
      <c r="H122" s="108">
        <v>-6.9</v>
      </c>
      <c r="I122" s="108">
        <v>266</v>
      </c>
      <c r="J122" s="108">
        <v>20</v>
      </c>
      <c r="K122" s="108">
        <v>0</v>
      </c>
      <c r="L122" s="85" t="s">
        <v>325</v>
      </c>
      <c r="M122" s="85">
        <v>0.58699999999999997</v>
      </c>
      <c r="N122" s="85" t="s">
        <v>349</v>
      </c>
      <c r="O122" s="85">
        <v>0.65159999999999996</v>
      </c>
      <c r="P122" s="85" t="s">
        <v>531</v>
      </c>
      <c r="Q122" s="85" t="s">
        <v>544</v>
      </c>
      <c r="R122" s="85">
        <v>0.95</v>
      </c>
      <c r="S122" s="85">
        <v>0.05</v>
      </c>
      <c r="T122" s="85">
        <v>0</v>
      </c>
      <c r="U122" s="85">
        <v>1</v>
      </c>
      <c r="V122" s="85"/>
    </row>
    <row r="123" spans="1:22" ht="15" customHeight="1" thickBot="1" x14ac:dyDescent="0.4">
      <c r="A123" s="106" t="s">
        <v>347</v>
      </c>
      <c r="B123" s="106" t="s">
        <v>552</v>
      </c>
      <c r="C123" s="107">
        <v>0</v>
      </c>
      <c r="D123" s="107">
        <v>0.03</v>
      </c>
      <c r="E123" s="107">
        <v>1</v>
      </c>
      <c r="F123" s="108">
        <v>1.4</v>
      </c>
      <c r="G123" s="108">
        <v>0</v>
      </c>
      <c r="H123" s="108">
        <v>0</v>
      </c>
      <c r="I123" s="108">
        <v>44</v>
      </c>
      <c r="J123" s="108">
        <v>18</v>
      </c>
      <c r="K123" s="108">
        <v>0</v>
      </c>
      <c r="L123" s="85" t="s">
        <v>325</v>
      </c>
      <c r="M123" s="85">
        <v>0.58699999999999997</v>
      </c>
      <c r="N123" s="85" t="s">
        <v>349</v>
      </c>
      <c r="O123" s="85">
        <v>0.65159999999999996</v>
      </c>
      <c r="P123" s="85" t="s">
        <v>531</v>
      </c>
      <c r="Q123" s="85" t="s">
        <v>544</v>
      </c>
      <c r="R123" s="85">
        <v>1</v>
      </c>
      <c r="S123" s="85">
        <v>0</v>
      </c>
      <c r="T123" s="85">
        <v>0</v>
      </c>
      <c r="U123" s="85">
        <v>1</v>
      </c>
      <c r="V123" s="85"/>
    </row>
    <row r="124" spans="1:22" ht="15" customHeight="1" thickBot="1" x14ac:dyDescent="0.4">
      <c r="A124" s="113" t="s">
        <v>355</v>
      </c>
      <c r="B124" s="113" t="s">
        <v>553</v>
      </c>
      <c r="C124" s="114">
        <v>0</v>
      </c>
      <c r="D124" s="114">
        <v>0.09</v>
      </c>
      <c r="E124" s="114">
        <v>0.99</v>
      </c>
      <c r="F124" s="115">
        <v>1.2</v>
      </c>
      <c r="G124" s="115">
        <v>0</v>
      </c>
      <c r="H124" s="115">
        <v>0</v>
      </c>
      <c r="I124" s="115">
        <v>87</v>
      </c>
      <c r="J124" s="115">
        <v>20</v>
      </c>
      <c r="K124" s="115">
        <v>0</v>
      </c>
      <c r="L124" s="85" t="s">
        <v>325</v>
      </c>
      <c r="M124" s="85">
        <v>0.58699999999999997</v>
      </c>
      <c r="N124" s="85" t="s">
        <v>349</v>
      </c>
      <c r="O124" s="85">
        <v>0.65159999999999996</v>
      </c>
      <c r="P124" s="85" t="s">
        <v>531</v>
      </c>
      <c r="Q124" s="85" t="s">
        <v>544</v>
      </c>
      <c r="R124" s="85">
        <v>1</v>
      </c>
      <c r="S124" s="85">
        <v>0</v>
      </c>
      <c r="T124" s="85">
        <v>0</v>
      </c>
      <c r="U124" s="85">
        <v>0.99</v>
      </c>
      <c r="V124" s="85"/>
    </row>
    <row r="125" spans="1:22" ht="15" customHeight="1" thickTop="1" x14ac:dyDescent="0.35">
      <c r="A125" s="116" t="s">
        <v>395</v>
      </c>
      <c r="B125" s="116" t="s">
        <v>554</v>
      </c>
      <c r="C125" s="117">
        <v>0.01</v>
      </c>
      <c r="D125" s="117">
        <v>0.09</v>
      </c>
      <c r="E125" s="117">
        <v>0.79</v>
      </c>
      <c r="F125" s="118">
        <v>5.2</v>
      </c>
      <c r="G125" s="118">
        <v>-2.9</v>
      </c>
      <c r="H125" s="118">
        <v>0</v>
      </c>
      <c r="I125" s="118">
        <v>300</v>
      </c>
      <c r="J125" s="118">
        <v>20</v>
      </c>
      <c r="K125" s="118">
        <v>0</v>
      </c>
      <c r="L125" s="85" t="s">
        <v>325</v>
      </c>
      <c r="M125" s="85">
        <v>0.58699999999999997</v>
      </c>
      <c r="N125" s="85" t="s">
        <v>397</v>
      </c>
      <c r="O125" s="85">
        <v>0.75139999999999996</v>
      </c>
      <c r="P125" s="85" t="s">
        <v>531</v>
      </c>
      <c r="Q125" s="85" t="s">
        <v>544</v>
      </c>
      <c r="R125" s="85">
        <v>1</v>
      </c>
      <c r="S125" s="85">
        <v>0</v>
      </c>
      <c r="T125" s="85">
        <v>0</v>
      </c>
      <c r="U125" s="85">
        <v>0.8</v>
      </c>
      <c r="V125" s="85"/>
    </row>
    <row r="126" spans="1:22" ht="15" customHeight="1" thickBot="1" x14ac:dyDescent="0.4">
      <c r="A126" s="106" t="s">
        <v>395</v>
      </c>
      <c r="B126" s="106" t="s">
        <v>555</v>
      </c>
      <c r="C126" s="107">
        <v>0</v>
      </c>
      <c r="D126" s="107">
        <v>0.18</v>
      </c>
      <c r="E126" s="107">
        <v>0.48</v>
      </c>
      <c r="F126" s="108">
        <v>0.45</v>
      </c>
      <c r="G126" s="108">
        <v>0.1</v>
      </c>
      <c r="H126" s="108">
        <v>0</v>
      </c>
      <c r="I126" s="108">
        <v>10</v>
      </c>
      <c r="J126" s="108">
        <v>10</v>
      </c>
      <c r="K126" s="108">
        <v>0</v>
      </c>
      <c r="L126" s="85" t="s">
        <v>325</v>
      </c>
      <c r="M126" s="85">
        <v>0.58699999999999997</v>
      </c>
      <c r="N126" s="85" t="s">
        <v>397</v>
      </c>
      <c r="O126" s="85">
        <v>0.75139999999999996</v>
      </c>
      <c r="P126" s="85" t="s">
        <v>531</v>
      </c>
      <c r="Q126" s="85" t="s">
        <v>544</v>
      </c>
      <c r="R126" s="85">
        <v>0.81818181818181801</v>
      </c>
      <c r="S126" s="85">
        <v>0.18181818181818199</v>
      </c>
      <c r="T126" s="85">
        <v>0</v>
      </c>
      <c r="U126" s="85">
        <v>0.48</v>
      </c>
      <c r="V126" s="85"/>
    </row>
    <row r="127" spans="1:22" x14ac:dyDescent="0.35">
      <c r="A127" s="90" t="s">
        <v>407</v>
      </c>
      <c r="B127" s="90" t="s">
        <v>554</v>
      </c>
      <c r="C127" s="91">
        <v>0.01</v>
      </c>
      <c r="D127" s="91">
        <v>0.09</v>
      </c>
      <c r="E127" s="91">
        <v>0.79</v>
      </c>
      <c r="F127" s="92">
        <v>7.5</v>
      </c>
      <c r="G127" s="92">
        <v>-2.9</v>
      </c>
      <c r="H127" s="92">
        <v>0</v>
      </c>
      <c r="I127" s="92">
        <v>300</v>
      </c>
      <c r="J127" s="92">
        <v>20</v>
      </c>
      <c r="K127" s="92">
        <v>0</v>
      </c>
      <c r="L127" s="85" t="s">
        <v>325</v>
      </c>
      <c r="M127" s="85">
        <v>0.58699999999999997</v>
      </c>
      <c r="N127" s="85" t="s">
        <v>397</v>
      </c>
      <c r="O127" s="85">
        <v>0.75139999999999996</v>
      </c>
      <c r="P127" s="85" t="s">
        <v>531</v>
      </c>
      <c r="Q127" s="85" t="s">
        <v>544</v>
      </c>
      <c r="R127" s="85">
        <v>1</v>
      </c>
      <c r="S127" s="85">
        <v>0</v>
      </c>
      <c r="T127" s="85">
        <v>0</v>
      </c>
      <c r="U127" s="85">
        <v>0.8</v>
      </c>
      <c r="V127" s="85"/>
    </row>
    <row r="128" spans="1:22" ht="15" customHeight="1" thickBot="1" x14ac:dyDescent="0.4">
      <c r="A128" s="113" t="s">
        <v>407</v>
      </c>
      <c r="B128" s="113" t="s">
        <v>555</v>
      </c>
      <c r="C128" s="114">
        <v>0</v>
      </c>
      <c r="D128" s="114">
        <v>0.18</v>
      </c>
      <c r="E128" s="114">
        <v>0.48</v>
      </c>
      <c r="F128" s="115">
        <v>0.86</v>
      </c>
      <c r="G128" s="115">
        <v>-0.1</v>
      </c>
      <c r="H128" s="115">
        <v>0</v>
      </c>
      <c r="I128" s="115">
        <v>10</v>
      </c>
      <c r="J128" s="115">
        <v>10</v>
      </c>
      <c r="K128" s="115">
        <v>0</v>
      </c>
      <c r="L128" s="85" t="s">
        <v>325</v>
      </c>
      <c r="M128" s="85">
        <v>0.58699999999999997</v>
      </c>
      <c r="N128" s="85" t="s">
        <v>397</v>
      </c>
      <c r="O128" s="85">
        <v>0.75139999999999996</v>
      </c>
      <c r="P128" s="85" t="s">
        <v>531</v>
      </c>
      <c r="Q128" s="85" t="s">
        <v>544</v>
      </c>
      <c r="R128" s="85">
        <v>1</v>
      </c>
      <c r="S128" s="85">
        <v>0</v>
      </c>
      <c r="T128" s="85">
        <v>0</v>
      </c>
      <c r="U128" s="85">
        <v>0.48</v>
      </c>
      <c r="V128" s="85"/>
    </row>
    <row r="129" spans="1:22" ht="15" customHeight="1" thickTop="1" x14ac:dyDescent="0.35">
      <c r="A129" s="97" t="s">
        <v>556</v>
      </c>
      <c r="B129" s="97" t="s">
        <v>557</v>
      </c>
      <c r="C129" s="119">
        <v>0</v>
      </c>
      <c r="D129" s="119">
        <v>0.09</v>
      </c>
      <c r="E129" s="119">
        <v>0.79</v>
      </c>
      <c r="F129" s="98">
        <v>0</v>
      </c>
      <c r="G129" s="92">
        <v>2</v>
      </c>
      <c r="H129" s="92">
        <v>0</v>
      </c>
      <c r="I129" s="92">
        <v>508</v>
      </c>
      <c r="J129" s="92">
        <v>20</v>
      </c>
      <c r="K129" s="92">
        <v>5.4</v>
      </c>
      <c r="L129" s="85" t="s">
        <v>206</v>
      </c>
      <c r="M129" s="85">
        <v>0</v>
      </c>
      <c r="N129" s="85" t="s">
        <v>414</v>
      </c>
      <c r="O129" s="85">
        <v>0.85509999999999997</v>
      </c>
      <c r="P129" s="85" t="s">
        <v>531</v>
      </c>
      <c r="Q129" s="85" t="s">
        <v>544</v>
      </c>
      <c r="R129" s="85">
        <v>0</v>
      </c>
      <c r="S129" s="85">
        <v>1</v>
      </c>
      <c r="T129" s="85">
        <v>0</v>
      </c>
      <c r="U129" s="85">
        <v>0.79</v>
      </c>
      <c r="V129" s="85"/>
    </row>
    <row r="130" spans="1:22" x14ac:dyDescent="0.35">
      <c r="A130" s="97" t="s">
        <v>556</v>
      </c>
      <c r="B130" s="97" t="s">
        <v>558</v>
      </c>
      <c r="C130" s="119">
        <v>0</v>
      </c>
      <c r="D130" s="119">
        <v>0.1</v>
      </c>
      <c r="E130" s="119">
        <v>1</v>
      </c>
      <c r="F130" s="98">
        <v>10.9</v>
      </c>
      <c r="G130" s="92">
        <v>0</v>
      </c>
      <c r="H130" s="92">
        <v>-8.6</v>
      </c>
      <c r="I130" s="92">
        <v>54</v>
      </c>
      <c r="J130" s="92">
        <v>25</v>
      </c>
      <c r="K130" s="92">
        <v>1.2</v>
      </c>
      <c r="L130" s="85" t="s">
        <v>206</v>
      </c>
      <c r="M130" s="85">
        <v>0</v>
      </c>
      <c r="N130" s="85" t="s">
        <v>414</v>
      </c>
      <c r="O130" s="85">
        <v>0.85509999999999997</v>
      </c>
      <c r="P130" s="85" t="s">
        <v>531</v>
      </c>
      <c r="Q130" s="85" t="s">
        <v>544</v>
      </c>
      <c r="R130" s="85">
        <v>1</v>
      </c>
      <c r="S130" s="85">
        <v>0</v>
      </c>
      <c r="T130" s="85">
        <v>0</v>
      </c>
      <c r="U130" s="85">
        <v>1</v>
      </c>
      <c r="V130" s="85"/>
    </row>
    <row r="131" spans="1:22" ht="15" customHeight="1" thickBot="1" x14ac:dyDescent="0.4">
      <c r="A131" s="120" t="s">
        <v>556</v>
      </c>
      <c r="B131" s="120" t="s">
        <v>559</v>
      </c>
      <c r="C131" s="121">
        <v>0</v>
      </c>
      <c r="D131" s="121">
        <v>0.1</v>
      </c>
      <c r="E131" s="121">
        <v>1</v>
      </c>
      <c r="F131" s="122">
        <v>10.9</v>
      </c>
      <c r="G131" s="108">
        <v>-2</v>
      </c>
      <c r="H131" s="108">
        <v>0</v>
      </c>
      <c r="I131" s="108">
        <v>722</v>
      </c>
      <c r="J131" s="108">
        <v>15</v>
      </c>
      <c r="K131" s="108">
        <v>0</v>
      </c>
      <c r="L131" s="85" t="s">
        <v>206</v>
      </c>
      <c r="M131" s="85">
        <v>0</v>
      </c>
      <c r="N131" s="85" t="s">
        <v>414</v>
      </c>
      <c r="O131" s="85">
        <v>0.85509999999999997</v>
      </c>
      <c r="P131" s="85" t="s">
        <v>531</v>
      </c>
      <c r="Q131" s="85" t="s">
        <v>544</v>
      </c>
      <c r="R131" s="85">
        <v>1</v>
      </c>
      <c r="S131" s="85">
        <v>0</v>
      </c>
      <c r="T131" s="85">
        <v>0</v>
      </c>
      <c r="U131" s="85">
        <v>1</v>
      </c>
      <c r="V131" s="85"/>
    </row>
    <row r="132" spans="1:22" x14ac:dyDescent="0.35">
      <c r="A132" s="97" t="s">
        <v>412</v>
      </c>
      <c r="B132" s="97" t="s">
        <v>560</v>
      </c>
      <c r="C132" s="119">
        <v>0</v>
      </c>
      <c r="D132" s="119">
        <v>0.14000000000000001</v>
      </c>
      <c r="E132" s="119">
        <v>0.8</v>
      </c>
      <c r="F132" s="98">
        <v>0</v>
      </c>
      <c r="G132" s="92">
        <v>1.9</v>
      </c>
      <c r="H132" s="92">
        <v>0</v>
      </c>
      <c r="I132" s="92">
        <v>501</v>
      </c>
      <c r="J132" s="92">
        <v>15</v>
      </c>
      <c r="K132" s="92">
        <v>3.2</v>
      </c>
      <c r="L132" s="85" t="s">
        <v>206</v>
      </c>
      <c r="M132" s="85">
        <v>0</v>
      </c>
      <c r="N132" s="85" t="s">
        <v>414</v>
      </c>
      <c r="O132" s="85">
        <v>0.85509999999999997</v>
      </c>
      <c r="P132" s="85" t="s">
        <v>531</v>
      </c>
      <c r="Q132" s="85" t="s">
        <v>544</v>
      </c>
      <c r="R132" s="85">
        <v>0</v>
      </c>
      <c r="S132" s="85">
        <v>1</v>
      </c>
      <c r="T132" s="85">
        <v>0</v>
      </c>
      <c r="U132" s="85">
        <v>0.8</v>
      </c>
      <c r="V132" s="85"/>
    </row>
    <row r="133" spans="1:22" x14ac:dyDescent="0.35">
      <c r="A133" s="97" t="s">
        <v>412</v>
      </c>
      <c r="B133" s="97" t="s">
        <v>561</v>
      </c>
      <c r="C133" s="119">
        <v>0</v>
      </c>
      <c r="D133" s="119">
        <v>0.46</v>
      </c>
      <c r="E133" s="119">
        <v>1</v>
      </c>
      <c r="F133" s="98">
        <v>0</v>
      </c>
      <c r="G133" s="92">
        <v>2.6</v>
      </c>
      <c r="H133" s="92">
        <v>0</v>
      </c>
      <c r="I133" s="92">
        <v>407</v>
      </c>
      <c r="J133" s="92">
        <v>5</v>
      </c>
      <c r="K133" s="92">
        <v>0</v>
      </c>
      <c r="L133" s="85" t="s">
        <v>206</v>
      </c>
      <c r="M133" s="85">
        <v>0</v>
      </c>
      <c r="N133" s="85" t="s">
        <v>414</v>
      </c>
      <c r="O133" s="85">
        <v>0.85509999999999997</v>
      </c>
      <c r="P133" s="85" t="s">
        <v>531</v>
      </c>
      <c r="Q133" s="85" t="s">
        <v>544</v>
      </c>
      <c r="R133" s="85">
        <v>0</v>
      </c>
      <c r="S133" s="85">
        <v>1</v>
      </c>
      <c r="T133" s="85">
        <v>0</v>
      </c>
      <c r="U133" s="85">
        <v>1</v>
      </c>
      <c r="V133" s="85"/>
    </row>
    <row r="134" spans="1:22" x14ac:dyDescent="0.35">
      <c r="A134" s="97" t="s">
        <v>412</v>
      </c>
      <c r="B134" s="97" t="s">
        <v>558</v>
      </c>
      <c r="C134" s="119">
        <v>0</v>
      </c>
      <c r="D134" s="119">
        <v>0.1</v>
      </c>
      <c r="E134" s="119">
        <v>1</v>
      </c>
      <c r="F134" s="98">
        <v>2</v>
      </c>
      <c r="G134" s="92">
        <v>0</v>
      </c>
      <c r="H134" s="92">
        <v>-1.6</v>
      </c>
      <c r="I134" s="92">
        <v>10</v>
      </c>
      <c r="J134" s="92">
        <v>25</v>
      </c>
      <c r="K134" s="92">
        <v>0.2</v>
      </c>
      <c r="L134" s="85" t="s">
        <v>206</v>
      </c>
      <c r="M134" s="85">
        <v>0</v>
      </c>
      <c r="N134" s="85" t="s">
        <v>414</v>
      </c>
      <c r="O134" s="85">
        <v>0.85509999999999997</v>
      </c>
      <c r="P134" s="85" t="s">
        <v>531</v>
      </c>
      <c r="Q134" s="85" t="s">
        <v>544</v>
      </c>
      <c r="R134" s="85">
        <v>1</v>
      </c>
      <c r="S134" s="85">
        <v>0</v>
      </c>
      <c r="T134" s="85">
        <v>0</v>
      </c>
      <c r="U134" s="85">
        <v>1</v>
      </c>
      <c r="V134" s="85"/>
    </row>
    <row r="135" spans="1:22" ht="15" customHeight="1" thickBot="1" x14ac:dyDescent="0.4">
      <c r="A135" s="120" t="s">
        <v>412</v>
      </c>
      <c r="B135" s="120" t="s">
        <v>559</v>
      </c>
      <c r="C135" s="121">
        <v>0</v>
      </c>
      <c r="D135" s="121">
        <v>0.1</v>
      </c>
      <c r="E135" s="121">
        <v>1</v>
      </c>
      <c r="F135" s="122">
        <v>2</v>
      </c>
      <c r="G135" s="108">
        <v>-0.4</v>
      </c>
      <c r="H135" s="108">
        <v>0</v>
      </c>
      <c r="I135" s="108">
        <v>132</v>
      </c>
      <c r="J135" s="108">
        <v>15</v>
      </c>
      <c r="K135" s="108">
        <v>0</v>
      </c>
      <c r="L135" s="85" t="s">
        <v>206</v>
      </c>
      <c r="M135" s="85">
        <v>0</v>
      </c>
      <c r="N135" s="85" t="s">
        <v>414</v>
      </c>
      <c r="O135" s="85">
        <v>0.85509999999999997</v>
      </c>
      <c r="P135" s="85" t="s">
        <v>531</v>
      </c>
      <c r="Q135" s="85" t="s">
        <v>544</v>
      </c>
      <c r="R135" s="85">
        <v>1</v>
      </c>
      <c r="S135" s="85">
        <v>0</v>
      </c>
      <c r="T135" s="85">
        <v>0</v>
      </c>
      <c r="U135" s="85">
        <v>1</v>
      </c>
      <c r="V135" s="85"/>
    </row>
    <row r="136" spans="1:22" x14ac:dyDescent="0.35">
      <c r="A136" s="97" t="s">
        <v>418</v>
      </c>
      <c r="B136" s="97" t="s">
        <v>562</v>
      </c>
      <c r="C136" s="119">
        <v>0</v>
      </c>
      <c r="D136" s="119">
        <v>0.7</v>
      </c>
      <c r="E136" s="119">
        <v>1</v>
      </c>
      <c r="F136" s="98">
        <v>0</v>
      </c>
      <c r="G136" s="92">
        <v>0.1</v>
      </c>
      <c r="H136" s="92">
        <v>0</v>
      </c>
      <c r="I136" s="92">
        <v>1</v>
      </c>
      <c r="J136" s="92">
        <v>15</v>
      </c>
      <c r="K136" s="92">
        <v>0</v>
      </c>
      <c r="L136" s="85" t="s">
        <v>206</v>
      </c>
      <c r="M136" s="85">
        <v>0</v>
      </c>
      <c r="N136" s="85" t="s">
        <v>414</v>
      </c>
      <c r="O136" s="85">
        <v>0.85509999999999997</v>
      </c>
      <c r="P136" s="85" t="s">
        <v>531</v>
      </c>
      <c r="Q136" s="85" t="s">
        <v>544</v>
      </c>
      <c r="R136" s="85">
        <v>0</v>
      </c>
      <c r="S136" s="85">
        <v>1</v>
      </c>
      <c r="T136" s="85">
        <v>0</v>
      </c>
      <c r="U136" s="85">
        <v>1</v>
      </c>
      <c r="V136" s="85"/>
    </row>
    <row r="137" spans="1:22" x14ac:dyDescent="0.35">
      <c r="A137" s="97" t="s">
        <v>418</v>
      </c>
      <c r="B137" s="97" t="s">
        <v>558</v>
      </c>
      <c r="C137" s="119">
        <v>0</v>
      </c>
      <c r="D137" s="119">
        <v>0.1</v>
      </c>
      <c r="E137" s="119">
        <v>1</v>
      </c>
      <c r="F137" s="98">
        <v>0.5</v>
      </c>
      <c r="G137" s="92">
        <v>0</v>
      </c>
      <c r="H137" s="92">
        <v>-0.4</v>
      </c>
      <c r="I137" s="92">
        <v>2.6</v>
      </c>
      <c r="J137" s="92">
        <v>25</v>
      </c>
      <c r="K137" s="92">
        <v>0.1</v>
      </c>
      <c r="L137" s="85" t="s">
        <v>206</v>
      </c>
      <c r="M137" s="85">
        <v>0</v>
      </c>
      <c r="N137" s="85" t="s">
        <v>414</v>
      </c>
      <c r="O137" s="85">
        <v>0.85509999999999997</v>
      </c>
      <c r="P137" s="85" t="s">
        <v>531</v>
      </c>
      <c r="Q137" s="85" t="s">
        <v>544</v>
      </c>
      <c r="R137" s="85">
        <v>1</v>
      </c>
      <c r="S137" s="85">
        <v>0</v>
      </c>
      <c r="T137" s="85">
        <v>0</v>
      </c>
      <c r="U137" s="85">
        <v>1</v>
      </c>
      <c r="V137" s="85"/>
    </row>
    <row r="138" spans="1:22" ht="15" customHeight="1" thickBot="1" x14ac:dyDescent="0.4">
      <c r="A138" s="120" t="s">
        <v>418</v>
      </c>
      <c r="B138" s="120" t="s">
        <v>559</v>
      </c>
      <c r="C138" s="121">
        <v>0</v>
      </c>
      <c r="D138" s="121">
        <v>0.1</v>
      </c>
      <c r="E138" s="121">
        <v>1</v>
      </c>
      <c r="F138" s="122">
        <v>0.5</v>
      </c>
      <c r="G138" s="108">
        <v>-0.1</v>
      </c>
      <c r="H138" s="108">
        <v>0</v>
      </c>
      <c r="I138" s="108">
        <v>35</v>
      </c>
      <c r="J138" s="108">
        <v>15</v>
      </c>
      <c r="K138" s="108">
        <v>0</v>
      </c>
      <c r="L138" s="85" t="s">
        <v>206</v>
      </c>
      <c r="M138" s="85">
        <v>0</v>
      </c>
      <c r="N138" s="85" t="s">
        <v>414</v>
      </c>
      <c r="O138" s="85">
        <v>0.85509999999999997</v>
      </c>
      <c r="P138" s="85" t="s">
        <v>531</v>
      </c>
      <c r="Q138" s="85" t="s">
        <v>544</v>
      </c>
      <c r="R138" s="85">
        <v>1</v>
      </c>
      <c r="S138" s="85">
        <v>0</v>
      </c>
      <c r="T138" s="85">
        <v>0</v>
      </c>
      <c r="U138" s="85">
        <v>1</v>
      </c>
      <c r="V138" s="85"/>
    </row>
    <row r="139" spans="1:22" x14ac:dyDescent="0.35">
      <c r="A139" s="97" t="s">
        <v>427</v>
      </c>
      <c r="B139" s="97" t="s">
        <v>563</v>
      </c>
      <c r="C139" s="119">
        <v>0</v>
      </c>
      <c r="D139" s="119">
        <v>0.09</v>
      </c>
      <c r="E139" s="119">
        <v>0.8</v>
      </c>
      <c r="F139" s="98">
        <v>0.2</v>
      </c>
      <c r="G139" s="92">
        <v>0.16</v>
      </c>
      <c r="H139" s="92">
        <v>0</v>
      </c>
      <c r="I139" s="92">
        <v>17</v>
      </c>
      <c r="J139" s="92">
        <v>20</v>
      </c>
      <c r="K139" s="92">
        <v>3.5</v>
      </c>
      <c r="L139" s="85" t="s">
        <v>206</v>
      </c>
      <c r="M139" s="85">
        <v>0</v>
      </c>
      <c r="N139" s="85" t="s">
        <v>414</v>
      </c>
      <c r="O139" s="85">
        <v>0.85509999999999997</v>
      </c>
      <c r="P139" s="85" t="s">
        <v>531</v>
      </c>
      <c r="Q139" s="85" t="s">
        <v>544</v>
      </c>
      <c r="R139" s="85">
        <v>0.55555555555555602</v>
      </c>
      <c r="S139" s="85">
        <v>0.44444444444444398</v>
      </c>
      <c r="T139" s="85">
        <v>0</v>
      </c>
      <c r="U139" s="85">
        <v>0.8</v>
      </c>
      <c r="V139" s="85"/>
    </row>
    <row r="140" spans="1:22" x14ac:dyDescent="0.35">
      <c r="A140" s="97" t="s">
        <v>427</v>
      </c>
      <c r="B140" s="97" t="s">
        <v>564</v>
      </c>
      <c r="C140" s="119">
        <v>0</v>
      </c>
      <c r="D140" s="119">
        <v>0.06</v>
      </c>
      <c r="E140" s="119">
        <v>0.96</v>
      </c>
      <c r="F140" s="98">
        <v>0.7</v>
      </c>
      <c r="G140" s="92">
        <v>0</v>
      </c>
      <c r="H140" s="92">
        <v>0</v>
      </c>
      <c r="I140" s="92">
        <v>91</v>
      </c>
      <c r="J140" s="92">
        <v>20</v>
      </c>
      <c r="K140" s="92">
        <v>0</v>
      </c>
      <c r="L140" s="85" t="s">
        <v>206</v>
      </c>
      <c r="M140" s="85">
        <v>0</v>
      </c>
      <c r="N140" s="85" t="s">
        <v>414</v>
      </c>
      <c r="O140" s="85">
        <v>0.85509999999999997</v>
      </c>
      <c r="P140" s="85" t="s">
        <v>531</v>
      </c>
      <c r="Q140" s="85" t="s">
        <v>544</v>
      </c>
      <c r="R140" s="85">
        <v>1</v>
      </c>
      <c r="S140" s="85">
        <v>0</v>
      </c>
      <c r="T140" s="85">
        <v>0</v>
      </c>
      <c r="U140" s="85">
        <v>0.96</v>
      </c>
      <c r="V140" s="85"/>
    </row>
    <row r="141" spans="1:22" x14ac:dyDescent="0.35">
      <c r="A141" s="97" t="s">
        <v>427</v>
      </c>
      <c r="B141" s="97" t="s">
        <v>565</v>
      </c>
      <c r="C141" s="119">
        <v>0</v>
      </c>
      <c r="D141" s="119">
        <v>0.01</v>
      </c>
      <c r="E141" s="119">
        <v>7.0000000000000007E-2</v>
      </c>
      <c r="F141" s="98">
        <v>7.3</v>
      </c>
      <c r="G141" s="92">
        <v>-5.5</v>
      </c>
      <c r="H141" s="92">
        <v>0</v>
      </c>
      <c r="I141" s="92">
        <v>53</v>
      </c>
      <c r="J141" s="92">
        <v>15</v>
      </c>
      <c r="K141" s="92">
        <v>0</v>
      </c>
      <c r="L141" s="85" t="s">
        <v>206</v>
      </c>
      <c r="M141" s="85">
        <v>0</v>
      </c>
      <c r="N141" s="85" t="s">
        <v>414</v>
      </c>
      <c r="O141" s="85">
        <v>0.85509999999999997</v>
      </c>
      <c r="P141" s="85" t="s">
        <v>531</v>
      </c>
      <c r="Q141" s="85" t="s">
        <v>544</v>
      </c>
      <c r="R141" s="85">
        <v>1</v>
      </c>
      <c r="S141" s="85">
        <v>0</v>
      </c>
      <c r="T141" s="85">
        <v>0</v>
      </c>
      <c r="U141" s="85">
        <v>7.0000000000000007E-2</v>
      </c>
      <c r="V141" s="85"/>
    </row>
    <row r="142" spans="1:22" x14ac:dyDescent="0.35">
      <c r="A142" s="97" t="s">
        <v>427</v>
      </c>
      <c r="B142" s="97" t="s">
        <v>558</v>
      </c>
      <c r="C142" s="119">
        <v>0</v>
      </c>
      <c r="D142" s="119">
        <v>0.1</v>
      </c>
      <c r="E142" s="119">
        <v>1</v>
      </c>
      <c r="F142" s="98">
        <v>7.3</v>
      </c>
      <c r="G142" s="92">
        <v>0</v>
      </c>
      <c r="H142" s="92">
        <v>-5.7</v>
      </c>
      <c r="I142" s="92">
        <v>36</v>
      </c>
      <c r="J142" s="92">
        <v>25</v>
      </c>
      <c r="K142" s="92">
        <v>0.8</v>
      </c>
      <c r="L142" s="85" t="s">
        <v>206</v>
      </c>
      <c r="M142" s="85">
        <v>0</v>
      </c>
      <c r="N142" s="85" t="s">
        <v>414</v>
      </c>
      <c r="O142" s="85">
        <v>0.85509999999999997</v>
      </c>
      <c r="P142" s="85" t="s">
        <v>531</v>
      </c>
      <c r="Q142" s="85" t="s">
        <v>544</v>
      </c>
      <c r="R142" s="85">
        <v>1</v>
      </c>
      <c r="S142" s="85">
        <v>0</v>
      </c>
      <c r="T142" s="85">
        <v>0</v>
      </c>
      <c r="U142" s="85">
        <v>1</v>
      </c>
      <c r="V142" s="85"/>
    </row>
    <row r="143" spans="1:22" x14ac:dyDescent="0.35">
      <c r="A143" s="97" t="s">
        <v>427</v>
      </c>
      <c r="B143" s="97" t="s">
        <v>566</v>
      </c>
      <c r="C143" s="119">
        <v>0</v>
      </c>
      <c r="D143" s="119">
        <v>0.01</v>
      </c>
      <c r="E143" s="119">
        <v>0.05</v>
      </c>
      <c r="F143" s="98">
        <v>7.3</v>
      </c>
      <c r="G143" s="92">
        <v>-1.4</v>
      </c>
      <c r="H143" s="92">
        <v>0</v>
      </c>
      <c r="I143" s="92">
        <v>77</v>
      </c>
      <c r="J143" s="92">
        <v>15</v>
      </c>
      <c r="K143" s="92">
        <v>0</v>
      </c>
      <c r="L143" s="85" t="s">
        <v>206</v>
      </c>
      <c r="M143" s="85">
        <v>0</v>
      </c>
      <c r="N143" s="85" t="s">
        <v>414</v>
      </c>
      <c r="O143" s="85">
        <v>0.85509999999999997</v>
      </c>
      <c r="P143" s="85" t="s">
        <v>531</v>
      </c>
      <c r="Q143" s="85" t="s">
        <v>544</v>
      </c>
      <c r="R143" s="85">
        <v>1</v>
      </c>
      <c r="S143" s="85">
        <v>0</v>
      </c>
      <c r="T143" s="85">
        <v>0</v>
      </c>
      <c r="U143" s="85">
        <v>0.05</v>
      </c>
      <c r="V143" s="85"/>
    </row>
    <row r="144" spans="1:22" ht="15" customHeight="1" thickBot="1" x14ac:dyDescent="0.4">
      <c r="A144" s="120" t="s">
        <v>427</v>
      </c>
      <c r="B144" s="120" t="s">
        <v>559</v>
      </c>
      <c r="C144" s="121">
        <v>0</v>
      </c>
      <c r="D144" s="121">
        <v>0.09</v>
      </c>
      <c r="E144" s="121">
        <v>0.88</v>
      </c>
      <c r="F144" s="122">
        <v>7.3</v>
      </c>
      <c r="G144" s="108">
        <v>-1.4</v>
      </c>
      <c r="H144" s="108">
        <v>0</v>
      </c>
      <c r="I144" s="108">
        <v>480</v>
      </c>
      <c r="J144" s="108">
        <v>15</v>
      </c>
      <c r="K144" s="108">
        <v>0</v>
      </c>
      <c r="L144" s="85" t="s">
        <v>206</v>
      </c>
      <c r="M144" s="85">
        <v>0</v>
      </c>
      <c r="N144" s="85" t="s">
        <v>414</v>
      </c>
      <c r="O144" s="85">
        <v>0.85509999999999997</v>
      </c>
      <c r="P144" s="85" t="s">
        <v>531</v>
      </c>
      <c r="Q144" s="85" t="s">
        <v>544</v>
      </c>
      <c r="R144" s="85">
        <v>1</v>
      </c>
      <c r="S144" s="85">
        <v>0</v>
      </c>
      <c r="T144" s="85">
        <v>0</v>
      </c>
      <c r="U144" s="85">
        <v>0.88</v>
      </c>
      <c r="V144" s="85"/>
    </row>
    <row r="145" spans="1:22" x14ac:dyDescent="0.35">
      <c r="A145" s="97" t="s">
        <v>440</v>
      </c>
      <c r="B145" s="97" t="s">
        <v>563</v>
      </c>
      <c r="C145" s="119">
        <v>0</v>
      </c>
      <c r="D145" s="119">
        <v>0.09</v>
      </c>
      <c r="E145" s="119">
        <v>0.8</v>
      </c>
      <c r="F145" s="98">
        <v>0.2</v>
      </c>
      <c r="G145" s="92">
        <v>0.16</v>
      </c>
      <c r="H145" s="92">
        <v>0</v>
      </c>
      <c r="I145" s="92">
        <v>17</v>
      </c>
      <c r="J145" s="92">
        <v>20</v>
      </c>
      <c r="K145" s="92">
        <v>3.5</v>
      </c>
      <c r="L145" s="85" t="s">
        <v>206</v>
      </c>
      <c r="M145" s="85">
        <v>0</v>
      </c>
      <c r="N145" s="85" t="s">
        <v>414</v>
      </c>
      <c r="O145" s="85">
        <v>0.85509999999999997</v>
      </c>
      <c r="P145" s="85" t="s">
        <v>531</v>
      </c>
      <c r="Q145" s="85" t="s">
        <v>544</v>
      </c>
      <c r="R145" s="85">
        <v>0.55555555555555602</v>
      </c>
      <c r="S145" s="85">
        <v>0.44444444444444398</v>
      </c>
      <c r="T145" s="85">
        <v>0</v>
      </c>
      <c r="U145" s="85">
        <v>0.8</v>
      </c>
      <c r="V145" s="85"/>
    </row>
    <row r="146" spans="1:22" x14ac:dyDescent="0.35">
      <c r="A146" s="97" t="s">
        <v>440</v>
      </c>
      <c r="B146" s="97" t="s">
        <v>564</v>
      </c>
      <c r="C146" s="119">
        <v>0</v>
      </c>
      <c r="D146" s="119">
        <v>0.06</v>
      </c>
      <c r="E146" s="119">
        <v>0.96</v>
      </c>
      <c r="F146" s="98">
        <v>0.7</v>
      </c>
      <c r="G146" s="92">
        <v>0</v>
      </c>
      <c r="H146" s="92">
        <v>0</v>
      </c>
      <c r="I146" s="92">
        <v>91</v>
      </c>
      <c r="J146" s="92">
        <v>20</v>
      </c>
      <c r="K146" s="92">
        <v>0</v>
      </c>
      <c r="L146" s="85" t="s">
        <v>206</v>
      </c>
      <c r="M146" s="85">
        <v>0</v>
      </c>
      <c r="N146" s="85" t="s">
        <v>414</v>
      </c>
      <c r="O146" s="85">
        <v>0.85509999999999997</v>
      </c>
      <c r="P146" s="85" t="s">
        <v>531</v>
      </c>
      <c r="Q146" s="85" t="s">
        <v>544</v>
      </c>
      <c r="R146" s="85">
        <v>1</v>
      </c>
      <c r="S146" s="85">
        <v>0</v>
      </c>
      <c r="T146" s="85">
        <v>0</v>
      </c>
      <c r="U146" s="85">
        <v>0.96</v>
      </c>
      <c r="V146" s="85"/>
    </row>
    <row r="147" spans="1:22" x14ac:dyDescent="0.35">
      <c r="A147" s="97" t="s">
        <v>440</v>
      </c>
      <c r="B147" s="97" t="s">
        <v>565</v>
      </c>
      <c r="C147" s="119">
        <v>0</v>
      </c>
      <c r="D147" s="119">
        <v>0.01</v>
      </c>
      <c r="E147" s="119">
        <v>7.0000000000000007E-2</v>
      </c>
      <c r="F147" s="98">
        <v>7.6</v>
      </c>
      <c r="G147" s="92">
        <v>-5.7</v>
      </c>
      <c r="H147" s="92">
        <v>0</v>
      </c>
      <c r="I147" s="92">
        <v>55</v>
      </c>
      <c r="J147" s="92">
        <v>15</v>
      </c>
      <c r="K147" s="92">
        <v>0</v>
      </c>
      <c r="L147" s="85" t="s">
        <v>206</v>
      </c>
      <c r="M147" s="85">
        <v>0</v>
      </c>
      <c r="N147" s="85" t="s">
        <v>414</v>
      </c>
      <c r="O147" s="85">
        <v>0.85509999999999997</v>
      </c>
      <c r="P147" s="85" t="s">
        <v>531</v>
      </c>
      <c r="Q147" s="85" t="s">
        <v>544</v>
      </c>
      <c r="R147" s="85">
        <v>1</v>
      </c>
      <c r="S147" s="85">
        <v>0</v>
      </c>
      <c r="T147" s="85">
        <v>0</v>
      </c>
      <c r="U147" s="85">
        <v>7.0000000000000007E-2</v>
      </c>
      <c r="V147" s="85"/>
    </row>
    <row r="148" spans="1:22" x14ac:dyDescent="0.35">
      <c r="A148" s="97" t="s">
        <v>440</v>
      </c>
      <c r="B148" s="97" t="s">
        <v>558</v>
      </c>
      <c r="C148" s="119">
        <v>0</v>
      </c>
      <c r="D148" s="119">
        <v>0.1</v>
      </c>
      <c r="E148" s="119">
        <v>1</v>
      </c>
      <c r="F148" s="98">
        <v>7.6</v>
      </c>
      <c r="G148" s="92">
        <v>0</v>
      </c>
      <c r="H148" s="92">
        <v>-6</v>
      </c>
      <c r="I148" s="92">
        <v>37</v>
      </c>
      <c r="J148" s="92">
        <v>25</v>
      </c>
      <c r="K148" s="92">
        <v>0.8</v>
      </c>
      <c r="L148" s="85" t="s">
        <v>206</v>
      </c>
      <c r="M148" s="85">
        <v>0</v>
      </c>
      <c r="N148" s="85" t="s">
        <v>414</v>
      </c>
      <c r="O148" s="85">
        <v>0.85509999999999997</v>
      </c>
      <c r="P148" s="85" t="s">
        <v>531</v>
      </c>
      <c r="Q148" s="85" t="s">
        <v>544</v>
      </c>
      <c r="R148" s="85">
        <v>1</v>
      </c>
      <c r="S148" s="85">
        <v>0</v>
      </c>
      <c r="T148" s="85">
        <v>0</v>
      </c>
      <c r="U148" s="85">
        <v>1</v>
      </c>
      <c r="V148" s="85"/>
    </row>
    <row r="149" spans="1:22" x14ac:dyDescent="0.35">
      <c r="A149" s="97" t="s">
        <v>440</v>
      </c>
      <c r="B149" s="97" t="s">
        <v>566</v>
      </c>
      <c r="C149" s="119">
        <v>0</v>
      </c>
      <c r="D149" s="119">
        <v>0.01</v>
      </c>
      <c r="E149" s="119">
        <v>0.05</v>
      </c>
      <c r="F149" s="98">
        <v>7.6</v>
      </c>
      <c r="G149" s="92">
        <v>-1.4</v>
      </c>
      <c r="H149" s="92">
        <v>0</v>
      </c>
      <c r="I149" s="92">
        <v>80</v>
      </c>
      <c r="J149" s="92">
        <v>15</v>
      </c>
      <c r="K149" s="92">
        <v>0</v>
      </c>
      <c r="L149" s="85" t="s">
        <v>206</v>
      </c>
      <c r="M149" s="85">
        <v>0</v>
      </c>
      <c r="N149" s="85" t="s">
        <v>414</v>
      </c>
      <c r="O149" s="85">
        <v>0.85509999999999997</v>
      </c>
      <c r="P149" s="85" t="s">
        <v>531</v>
      </c>
      <c r="Q149" s="85" t="s">
        <v>544</v>
      </c>
      <c r="R149" s="85">
        <v>1</v>
      </c>
      <c r="S149" s="85">
        <v>0</v>
      </c>
      <c r="T149" s="85">
        <v>0</v>
      </c>
      <c r="U149" s="85">
        <v>0.05</v>
      </c>
      <c r="V149" s="85"/>
    </row>
    <row r="150" spans="1:22" x14ac:dyDescent="0.35">
      <c r="A150" s="97" t="s">
        <v>440</v>
      </c>
      <c r="B150" s="97" t="s">
        <v>559</v>
      </c>
      <c r="C150" s="119">
        <v>0</v>
      </c>
      <c r="D150" s="119">
        <v>0.09</v>
      </c>
      <c r="E150" s="119">
        <v>0.88</v>
      </c>
      <c r="F150" s="98">
        <v>7.6</v>
      </c>
      <c r="G150" s="92">
        <v>-1.4</v>
      </c>
      <c r="H150" s="92">
        <v>0</v>
      </c>
      <c r="I150" s="92">
        <v>500</v>
      </c>
      <c r="J150" s="92">
        <v>15</v>
      </c>
      <c r="K150" s="92">
        <v>0</v>
      </c>
      <c r="L150" s="85" t="s">
        <v>206</v>
      </c>
      <c r="M150" s="85">
        <v>0</v>
      </c>
      <c r="N150" s="85" t="s">
        <v>414</v>
      </c>
      <c r="O150" s="85">
        <v>0.85509999999999997</v>
      </c>
      <c r="P150" s="85" t="s">
        <v>531</v>
      </c>
      <c r="Q150" s="85" t="s">
        <v>544</v>
      </c>
      <c r="R150" s="85">
        <v>1</v>
      </c>
      <c r="S150" s="85">
        <v>0</v>
      </c>
      <c r="T150" s="85">
        <v>0</v>
      </c>
      <c r="U150" s="85">
        <v>0.88</v>
      </c>
      <c r="V150" s="85"/>
    </row>
    <row r="151" spans="1:22" ht="15" customHeight="1" thickBot="1" x14ac:dyDescent="0.4">
      <c r="A151" s="120" t="s">
        <v>440</v>
      </c>
      <c r="B151" s="120" t="s">
        <v>567</v>
      </c>
      <c r="C151" s="121">
        <v>0</v>
      </c>
      <c r="D151" s="121">
        <v>0.09</v>
      </c>
      <c r="E151" s="121">
        <v>0.8</v>
      </c>
      <c r="F151" s="122">
        <v>0.2</v>
      </c>
      <c r="G151" s="108">
        <v>0.16</v>
      </c>
      <c r="H151" s="108">
        <v>0</v>
      </c>
      <c r="I151" s="108">
        <v>17</v>
      </c>
      <c r="J151" s="108">
        <v>20</v>
      </c>
      <c r="K151" s="108">
        <v>3.5</v>
      </c>
      <c r="L151" s="85" t="s">
        <v>206</v>
      </c>
      <c r="M151" s="85">
        <v>0</v>
      </c>
      <c r="N151" s="85" t="s">
        <v>414</v>
      </c>
      <c r="O151" s="85">
        <v>0.85509999999999997</v>
      </c>
      <c r="P151" s="85" t="s">
        <v>531</v>
      </c>
      <c r="Q151" s="85" t="s">
        <v>544</v>
      </c>
      <c r="R151" s="85">
        <v>0.55555555555555602</v>
      </c>
      <c r="S151" s="85">
        <v>0.44444444444444398</v>
      </c>
      <c r="T151" s="85">
        <v>0</v>
      </c>
      <c r="U151" s="85">
        <v>0.8</v>
      </c>
      <c r="V151" s="85"/>
    </row>
    <row r="152" spans="1:22" x14ac:dyDescent="0.35">
      <c r="A152" s="97" t="s">
        <v>442</v>
      </c>
      <c r="B152" s="97" t="s">
        <v>564</v>
      </c>
      <c r="C152" s="119">
        <v>0</v>
      </c>
      <c r="D152" s="119">
        <v>0.06</v>
      </c>
      <c r="E152" s="119">
        <v>0.96</v>
      </c>
      <c r="F152" s="98">
        <v>0.7</v>
      </c>
      <c r="G152" s="92">
        <v>0</v>
      </c>
      <c r="H152" s="92">
        <v>0</v>
      </c>
      <c r="I152" s="92">
        <v>91</v>
      </c>
      <c r="J152" s="92">
        <v>20</v>
      </c>
      <c r="K152" s="92">
        <v>0</v>
      </c>
      <c r="L152" s="85" t="s">
        <v>206</v>
      </c>
      <c r="M152" s="85">
        <v>0</v>
      </c>
      <c r="N152" s="85" t="s">
        <v>414</v>
      </c>
      <c r="O152" s="85">
        <v>0.85509999999999997</v>
      </c>
      <c r="P152" s="85" t="s">
        <v>531</v>
      </c>
      <c r="Q152" s="85" t="s">
        <v>544</v>
      </c>
      <c r="R152" s="85">
        <v>1</v>
      </c>
      <c r="S152" s="85">
        <v>0</v>
      </c>
      <c r="T152" s="85">
        <v>0</v>
      </c>
      <c r="U152" s="85">
        <v>0.96</v>
      </c>
      <c r="V152" s="85"/>
    </row>
    <row r="153" spans="1:22" x14ac:dyDescent="0.35">
      <c r="A153" s="97" t="s">
        <v>442</v>
      </c>
      <c r="B153" s="97" t="s">
        <v>565</v>
      </c>
      <c r="C153" s="119">
        <v>0</v>
      </c>
      <c r="D153" s="119">
        <v>0.01</v>
      </c>
      <c r="E153" s="119">
        <v>7.0000000000000007E-2</v>
      </c>
      <c r="F153" s="98">
        <v>5.0999999999999996</v>
      </c>
      <c r="G153" s="92">
        <v>-3.9</v>
      </c>
      <c r="H153" s="92">
        <v>0</v>
      </c>
      <c r="I153" s="92">
        <v>37</v>
      </c>
      <c r="J153" s="92">
        <v>15</v>
      </c>
      <c r="K153" s="92">
        <v>0</v>
      </c>
      <c r="L153" s="85" t="s">
        <v>206</v>
      </c>
      <c r="M153" s="85">
        <v>0</v>
      </c>
      <c r="N153" s="85" t="s">
        <v>414</v>
      </c>
      <c r="O153" s="85">
        <v>0.85509999999999997</v>
      </c>
      <c r="P153" s="85" t="s">
        <v>531</v>
      </c>
      <c r="Q153" s="85" t="s">
        <v>544</v>
      </c>
      <c r="R153" s="85">
        <v>1</v>
      </c>
      <c r="S153" s="85">
        <v>0</v>
      </c>
      <c r="T153" s="85">
        <v>0</v>
      </c>
      <c r="U153" s="85">
        <v>7.0000000000000007E-2</v>
      </c>
      <c r="V153" s="85"/>
    </row>
    <row r="154" spans="1:22" x14ac:dyDescent="0.35">
      <c r="A154" s="97" t="s">
        <v>442</v>
      </c>
      <c r="B154" s="97" t="s">
        <v>558</v>
      </c>
      <c r="C154" s="119">
        <v>0</v>
      </c>
      <c r="D154" s="119">
        <v>0.1</v>
      </c>
      <c r="E154" s="119">
        <v>1</v>
      </c>
      <c r="F154" s="98">
        <v>5.0999999999999996</v>
      </c>
      <c r="G154" s="92">
        <v>0</v>
      </c>
      <c r="H154" s="92">
        <v>-4.0999999999999996</v>
      </c>
      <c r="I154" s="92">
        <v>25</v>
      </c>
      <c r="J154" s="92">
        <v>25</v>
      </c>
      <c r="K154" s="92">
        <v>0.6</v>
      </c>
      <c r="L154" s="85" t="s">
        <v>206</v>
      </c>
      <c r="M154" s="85">
        <v>0</v>
      </c>
      <c r="N154" s="85" t="s">
        <v>414</v>
      </c>
      <c r="O154" s="85">
        <v>0.85509999999999997</v>
      </c>
      <c r="P154" s="85" t="s">
        <v>531</v>
      </c>
      <c r="Q154" s="85" t="s">
        <v>544</v>
      </c>
      <c r="R154" s="85">
        <v>1</v>
      </c>
      <c r="S154" s="85">
        <v>0</v>
      </c>
      <c r="T154" s="85">
        <v>0</v>
      </c>
      <c r="U154" s="85">
        <v>1</v>
      </c>
      <c r="V154" s="85"/>
    </row>
    <row r="155" spans="1:22" x14ac:dyDescent="0.35">
      <c r="A155" s="97" t="s">
        <v>442</v>
      </c>
      <c r="B155" s="97" t="s">
        <v>566</v>
      </c>
      <c r="C155" s="119">
        <v>0</v>
      </c>
      <c r="D155" s="119">
        <v>0.01</v>
      </c>
      <c r="E155" s="119">
        <v>0.05</v>
      </c>
      <c r="F155" s="98">
        <v>5.0999999999999996</v>
      </c>
      <c r="G155" s="92">
        <v>-1</v>
      </c>
      <c r="H155" s="92">
        <v>0</v>
      </c>
      <c r="I155" s="92">
        <v>54</v>
      </c>
      <c r="J155" s="92">
        <v>15</v>
      </c>
      <c r="K155" s="92">
        <v>0</v>
      </c>
      <c r="L155" s="85" t="s">
        <v>206</v>
      </c>
      <c r="M155" s="85">
        <v>0</v>
      </c>
      <c r="N155" s="85" t="s">
        <v>414</v>
      </c>
      <c r="O155" s="85">
        <v>0.85509999999999997</v>
      </c>
      <c r="P155" s="85" t="s">
        <v>531</v>
      </c>
      <c r="Q155" s="85" t="s">
        <v>544</v>
      </c>
      <c r="R155" s="85">
        <v>1</v>
      </c>
      <c r="S155" s="85">
        <v>0</v>
      </c>
      <c r="T155" s="85">
        <v>0</v>
      </c>
      <c r="U155" s="85">
        <v>0.05</v>
      </c>
      <c r="V155" s="85"/>
    </row>
    <row r="156" spans="1:22" ht="15" customHeight="1" thickBot="1" x14ac:dyDescent="0.4">
      <c r="A156" s="123" t="s">
        <v>442</v>
      </c>
      <c r="B156" s="123" t="s">
        <v>559</v>
      </c>
      <c r="C156" s="124">
        <v>0</v>
      </c>
      <c r="D156" s="124">
        <v>0.09</v>
      </c>
      <c r="E156" s="124">
        <v>0.88</v>
      </c>
      <c r="F156" s="125">
        <v>5.0999999999999996</v>
      </c>
      <c r="G156" s="115">
        <v>-1</v>
      </c>
      <c r="H156" s="115">
        <v>0</v>
      </c>
      <c r="I156" s="115">
        <v>340</v>
      </c>
      <c r="J156" s="115">
        <v>15</v>
      </c>
      <c r="K156" s="115">
        <v>0</v>
      </c>
      <c r="L156" s="85" t="s">
        <v>206</v>
      </c>
      <c r="M156" s="85">
        <v>0</v>
      </c>
      <c r="N156" s="85" t="s">
        <v>414</v>
      </c>
      <c r="O156" s="85">
        <v>0.85509999999999997</v>
      </c>
      <c r="P156" s="85" t="s">
        <v>531</v>
      </c>
      <c r="Q156" s="85" t="s">
        <v>544</v>
      </c>
      <c r="R156" s="85">
        <v>1</v>
      </c>
      <c r="S156" s="85">
        <v>0</v>
      </c>
      <c r="T156" s="85">
        <v>0</v>
      </c>
      <c r="U156" s="85">
        <v>0.88</v>
      </c>
      <c r="V156" s="85"/>
    </row>
    <row r="157" spans="1:22" ht="15" customHeight="1" thickTop="1" x14ac:dyDescent="0.35">
      <c r="A157" s="90" t="s">
        <v>491</v>
      </c>
      <c r="B157" s="90" t="s">
        <v>568</v>
      </c>
      <c r="C157" s="91">
        <v>0</v>
      </c>
      <c r="D157" s="91">
        <v>0</v>
      </c>
      <c r="E157" s="91">
        <v>0.8</v>
      </c>
      <c r="F157" s="92">
        <v>3.6</v>
      </c>
      <c r="G157" s="92">
        <v>-2.9</v>
      </c>
      <c r="H157" s="92">
        <v>0</v>
      </c>
      <c r="I157" s="92">
        <v>84</v>
      </c>
      <c r="J157" s="92">
        <v>20</v>
      </c>
      <c r="K157" s="92">
        <v>-5.6</v>
      </c>
      <c r="L157" s="85" t="s">
        <v>325</v>
      </c>
      <c r="M157" s="85">
        <v>0.58699999999999997</v>
      </c>
      <c r="N157" s="85" t="s">
        <v>493</v>
      </c>
      <c r="O157" s="85">
        <v>0.84919999999999995</v>
      </c>
      <c r="P157" s="85" t="s">
        <v>531</v>
      </c>
      <c r="Q157" s="85" t="s">
        <v>544</v>
      </c>
      <c r="R157" s="85">
        <v>1</v>
      </c>
      <c r="S157" s="85">
        <v>0</v>
      </c>
      <c r="T157" s="85">
        <v>0</v>
      </c>
      <c r="U157" s="85">
        <v>0.8</v>
      </c>
      <c r="V157" s="85"/>
    </row>
    <row r="158" spans="1:22" ht="15" customHeight="1" thickBot="1" x14ac:dyDescent="0.4">
      <c r="A158" s="120" t="s">
        <v>491</v>
      </c>
      <c r="B158" s="120" t="s">
        <v>569</v>
      </c>
      <c r="C158" s="107">
        <v>0</v>
      </c>
      <c r="D158" s="107">
        <v>0</v>
      </c>
      <c r="E158" s="107">
        <v>0.8</v>
      </c>
      <c r="F158" s="108">
        <v>3.6</v>
      </c>
      <c r="G158" s="108">
        <v>0</v>
      </c>
      <c r="H158" s="108">
        <v>-3.6</v>
      </c>
      <c r="I158" s="108">
        <v>2</v>
      </c>
      <c r="J158" s="108">
        <v>20</v>
      </c>
      <c r="K158" s="108">
        <v>0</v>
      </c>
      <c r="L158" s="85" t="s">
        <v>325</v>
      </c>
      <c r="M158" s="85">
        <v>0.58699999999999997</v>
      </c>
      <c r="N158" s="85" t="s">
        <v>493</v>
      </c>
      <c r="O158" s="85">
        <v>0.84919999999999995</v>
      </c>
      <c r="P158" s="85" t="s">
        <v>531</v>
      </c>
      <c r="Q158" s="85" t="s">
        <v>544</v>
      </c>
      <c r="R158" s="85">
        <v>1</v>
      </c>
      <c r="S158" s="85">
        <v>0</v>
      </c>
      <c r="T158" s="85">
        <v>0</v>
      </c>
      <c r="U158" s="85">
        <v>0.8</v>
      </c>
      <c r="V158" s="85"/>
    </row>
    <row r="159" spans="1:22" ht="15" customHeight="1" thickBot="1" x14ac:dyDescent="0.4">
      <c r="A159" s="123" t="s">
        <v>529</v>
      </c>
      <c r="B159" s="123" t="s">
        <v>570</v>
      </c>
      <c r="C159" s="114">
        <v>0</v>
      </c>
      <c r="D159" s="114">
        <v>0.11</v>
      </c>
      <c r="E159" s="114">
        <v>1</v>
      </c>
      <c r="F159" s="115">
        <v>1.8</v>
      </c>
      <c r="G159" s="115">
        <v>-0.1</v>
      </c>
      <c r="H159" s="115">
        <v>0</v>
      </c>
      <c r="I159" s="125">
        <v>6</v>
      </c>
      <c r="J159" s="115">
        <v>30</v>
      </c>
      <c r="K159" s="115">
        <v>0</v>
      </c>
      <c r="L159" s="85" t="s">
        <v>325</v>
      </c>
      <c r="M159" s="85">
        <v>0.58699999999999997</v>
      </c>
      <c r="N159" s="85" t="s">
        <v>493</v>
      </c>
      <c r="O159" s="85">
        <v>0.84919999999999995</v>
      </c>
      <c r="P159" s="85" t="s">
        <v>531</v>
      </c>
      <c r="Q159" s="85" t="s">
        <v>544</v>
      </c>
      <c r="R159" s="85">
        <v>1</v>
      </c>
      <c r="S159" s="85">
        <v>0</v>
      </c>
      <c r="T159" s="85">
        <v>0</v>
      </c>
      <c r="U159" s="85">
        <v>1</v>
      </c>
      <c r="V159" s="85"/>
    </row>
    <row r="160" spans="1:22" ht="15" customHeight="1" thickTop="1" x14ac:dyDescent="0.35">
      <c r="A160" s="97" t="s">
        <v>478</v>
      </c>
      <c r="B160" s="97" t="s">
        <v>571</v>
      </c>
      <c r="C160" s="119">
        <v>0</v>
      </c>
      <c r="D160" s="119">
        <v>0.1</v>
      </c>
      <c r="E160" s="119">
        <v>1</v>
      </c>
      <c r="F160" s="98">
        <v>9.4</v>
      </c>
      <c r="G160" s="98">
        <v>-5.5</v>
      </c>
      <c r="H160" s="98">
        <v>0</v>
      </c>
      <c r="I160" s="98">
        <v>489</v>
      </c>
      <c r="J160" s="98">
        <v>30</v>
      </c>
      <c r="K160" s="98">
        <v>0</v>
      </c>
      <c r="L160" s="85" t="s">
        <v>289</v>
      </c>
      <c r="M160" s="85">
        <v>0.17399999999999999</v>
      </c>
      <c r="N160" s="85" t="s">
        <v>445</v>
      </c>
      <c r="O160" s="85">
        <v>0.71609999999999996</v>
      </c>
      <c r="P160" s="85" t="s">
        <v>531</v>
      </c>
      <c r="Q160" s="85" t="s">
        <v>544</v>
      </c>
      <c r="R160" s="85">
        <v>1</v>
      </c>
      <c r="S160" s="85">
        <v>0</v>
      </c>
      <c r="T160" s="85">
        <v>0</v>
      </c>
      <c r="U160" s="85">
        <v>1</v>
      </c>
      <c r="V160" s="85"/>
    </row>
    <row r="161" spans="1:22" x14ac:dyDescent="0.35">
      <c r="A161" s="97" t="s">
        <v>478</v>
      </c>
      <c r="B161" s="97" t="s">
        <v>565</v>
      </c>
      <c r="C161" s="119">
        <v>0</v>
      </c>
      <c r="D161" s="119">
        <v>0.1</v>
      </c>
      <c r="E161" s="119">
        <v>1</v>
      </c>
      <c r="F161" s="98">
        <v>0</v>
      </c>
      <c r="G161" s="98">
        <v>-3.7</v>
      </c>
      <c r="H161" s="98">
        <v>0</v>
      </c>
      <c r="I161" s="98">
        <v>0</v>
      </c>
      <c r="J161" s="98">
        <v>15</v>
      </c>
      <c r="K161" s="98">
        <v>0</v>
      </c>
      <c r="L161" s="85" t="s">
        <v>289</v>
      </c>
      <c r="M161" s="85">
        <v>0.17399999999999999</v>
      </c>
      <c r="N161" s="85" t="s">
        <v>445</v>
      </c>
      <c r="O161" s="85">
        <v>0.71609999999999996</v>
      </c>
      <c r="P161" s="85" t="s">
        <v>531</v>
      </c>
      <c r="Q161" s="85" t="s">
        <v>544</v>
      </c>
      <c r="R161" s="85">
        <v>0</v>
      </c>
      <c r="S161" s="85">
        <v>0</v>
      </c>
      <c r="T161" s="85">
        <v>0</v>
      </c>
      <c r="U161" s="85">
        <v>1</v>
      </c>
      <c r="V161" s="85"/>
    </row>
    <row r="162" spans="1:22" x14ac:dyDescent="0.35">
      <c r="A162" s="97" t="s">
        <v>478</v>
      </c>
      <c r="B162" s="97" t="s">
        <v>558</v>
      </c>
      <c r="C162" s="119">
        <v>0</v>
      </c>
      <c r="D162" s="119">
        <v>0.1</v>
      </c>
      <c r="E162" s="119">
        <v>1</v>
      </c>
      <c r="F162" s="98">
        <v>0</v>
      </c>
      <c r="G162" s="98">
        <v>0</v>
      </c>
      <c r="H162" s="98">
        <v>-3.8</v>
      </c>
      <c r="I162" s="98">
        <v>0</v>
      </c>
      <c r="J162" s="98">
        <v>25</v>
      </c>
      <c r="K162" s="98">
        <v>0</v>
      </c>
      <c r="L162" s="85" t="s">
        <v>289</v>
      </c>
      <c r="M162" s="85">
        <v>0.17399999999999999</v>
      </c>
      <c r="N162" s="85" t="s">
        <v>445</v>
      </c>
      <c r="O162" s="85">
        <v>0.71609999999999996</v>
      </c>
      <c r="P162" s="85" t="s">
        <v>531</v>
      </c>
      <c r="Q162" s="85" t="s">
        <v>544</v>
      </c>
      <c r="R162" s="85">
        <v>0</v>
      </c>
      <c r="S162" s="85">
        <v>0</v>
      </c>
      <c r="T162" s="85">
        <v>0</v>
      </c>
      <c r="U162" s="85">
        <v>1</v>
      </c>
      <c r="V162" s="85"/>
    </row>
    <row r="163" spans="1:22" ht="15" customHeight="1" thickBot="1" x14ac:dyDescent="0.4">
      <c r="A163" s="120" t="s">
        <v>478</v>
      </c>
      <c r="B163" s="120" t="s">
        <v>559</v>
      </c>
      <c r="C163" s="121">
        <v>0</v>
      </c>
      <c r="D163" s="121">
        <v>0</v>
      </c>
      <c r="E163" s="121">
        <v>0</v>
      </c>
      <c r="F163" s="122">
        <v>0</v>
      </c>
      <c r="G163" s="122">
        <v>-0.9</v>
      </c>
      <c r="H163" s="122">
        <v>0</v>
      </c>
      <c r="I163" s="122">
        <v>0</v>
      </c>
      <c r="J163" s="122">
        <v>15</v>
      </c>
      <c r="K163" s="122">
        <v>0</v>
      </c>
      <c r="L163" s="85" t="s">
        <v>289</v>
      </c>
      <c r="M163" s="85">
        <v>0.17399999999999999</v>
      </c>
      <c r="N163" s="85" t="s">
        <v>445</v>
      </c>
      <c r="O163" s="85">
        <v>0.71609999999999996</v>
      </c>
      <c r="P163" s="85" t="s">
        <v>531</v>
      </c>
      <c r="Q163" s="85" t="s">
        <v>544</v>
      </c>
      <c r="R163" s="85">
        <v>0</v>
      </c>
      <c r="S163" s="85">
        <v>0</v>
      </c>
      <c r="T163" s="85">
        <v>0</v>
      </c>
      <c r="U163" s="85">
        <v>0</v>
      </c>
      <c r="V163" s="85"/>
    </row>
    <row r="164" spans="1:22" x14ac:dyDescent="0.35">
      <c r="A164" s="97" t="s">
        <v>443</v>
      </c>
      <c r="B164" s="97" t="s">
        <v>572</v>
      </c>
      <c r="C164" s="119">
        <v>0</v>
      </c>
      <c r="D164" s="119">
        <v>0.1</v>
      </c>
      <c r="E164" s="119">
        <v>1</v>
      </c>
      <c r="F164" s="98">
        <v>30.1</v>
      </c>
      <c r="G164" s="98">
        <v>-31.6</v>
      </c>
      <c r="H164" s="98">
        <v>0</v>
      </c>
      <c r="I164" s="98">
        <v>418</v>
      </c>
      <c r="J164" s="98">
        <v>30</v>
      </c>
      <c r="K164" s="98">
        <v>0</v>
      </c>
      <c r="L164" s="85" t="s">
        <v>289</v>
      </c>
      <c r="M164" s="85">
        <v>0.17399999999999999</v>
      </c>
      <c r="N164" s="85" t="s">
        <v>445</v>
      </c>
      <c r="O164" s="85">
        <v>0.71609999999999996</v>
      </c>
      <c r="P164" s="85" t="s">
        <v>531</v>
      </c>
      <c r="Q164" s="85" t="s">
        <v>544</v>
      </c>
      <c r="R164" s="85">
        <v>1</v>
      </c>
      <c r="S164" s="85">
        <v>0</v>
      </c>
      <c r="T164" s="85">
        <v>0</v>
      </c>
      <c r="U164" s="85">
        <v>1</v>
      </c>
      <c r="V164" s="85"/>
    </row>
    <row r="165" spans="1:22" x14ac:dyDescent="0.35">
      <c r="A165" s="97" t="s">
        <v>443</v>
      </c>
      <c r="B165" s="97" t="s">
        <v>565</v>
      </c>
      <c r="C165" s="119">
        <v>0</v>
      </c>
      <c r="D165" s="119">
        <v>0.1</v>
      </c>
      <c r="E165" s="119">
        <v>1</v>
      </c>
      <c r="F165" s="98">
        <v>0</v>
      </c>
      <c r="G165" s="98">
        <v>-1.3</v>
      </c>
      <c r="H165" s="98">
        <v>0</v>
      </c>
      <c r="I165" s="98">
        <v>0</v>
      </c>
      <c r="J165" s="98">
        <v>15</v>
      </c>
      <c r="K165" s="98">
        <v>0</v>
      </c>
      <c r="L165" s="85" t="s">
        <v>289</v>
      </c>
      <c r="M165" s="85">
        <v>0.17399999999999999</v>
      </c>
      <c r="N165" s="85" t="s">
        <v>445</v>
      </c>
      <c r="O165" s="85">
        <v>0.71609999999999996</v>
      </c>
      <c r="P165" s="85" t="s">
        <v>531</v>
      </c>
      <c r="Q165" s="85" t="s">
        <v>544</v>
      </c>
      <c r="R165" s="85">
        <v>0</v>
      </c>
      <c r="S165" s="85">
        <v>0</v>
      </c>
      <c r="T165" s="85">
        <v>0</v>
      </c>
      <c r="U165" s="85">
        <v>1</v>
      </c>
      <c r="V165" s="85"/>
    </row>
    <row r="166" spans="1:22" x14ac:dyDescent="0.35">
      <c r="A166" s="97" t="s">
        <v>443</v>
      </c>
      <c r="B166" s="97" t="s">
        <v>558</v>
      </c>
      <c r="C166" s="119">
        <v>0</v>
      </c>
      <c r="D166" s="119">
        <v>0.1</v>
      </c>
      <c r="E166" s="119">
        <v>1</v>
      </c>
      <c r="F166" s="98">
        <v>0</v>
      </c>
      <c r="G166" s="98">
        <v>0</v>
      </c>
      <c r="H166" s="98">
        <v>-1.3</v>
      </c>
      <c r="I166" s="98">
        <v>0</v>
      </c>
      <c r="J166" s="98">
        <v>25</v>
      </c>
      <c r="K166" s="98">
        <v>0</v>
      </c>
      <c r="L166" s="85" t="s">
        <v>289</v>
      </c>
      <c r="M166" s="85">
        <v>0.17399999999999999</v>
      </c>
      <c r="N166" s="85" t="s">
        <v>445</v>
      </c>
      <c r="O166" s="85">
        <v>0.71609999999999996</v>
      </c>
      <c r="P166" s="85" t="s">
        <v>531</v>
      </c>
      <c r="Q166" s="85" t="s">
        <v>544</v>
      </c>
      <c r="R166" s="85">
        <v>0</v>
      </c>
      <c r="S166" s="85">
        <v>0</v>
      </c>
      <c r="T166" s="85">
        <v>0</v>
      </c>
      <c r="U166" s="85">
        <v>1</v>
      </c>
      <c r="V166" s="85"/>
    </row>
    <row r="167" spans="1:22" x14ac:dyDescent="0.35">
      <c r="A167" s="97" t="s">
        <v>443</v>
      </c>
      <c r="B167" s="97" t="s">
        <v>559</v>
      </c>
      <c r="C167" s="119">
        <v>0</v>
      </c>
      <c r="D167" s="119">
        <v>0</v>
      </c>
      <c r="E167" s="119">
        <v>0</v>
      </c>
      <c r="F167" s="98">
        <v>0</v>
      </c>
      <c r="G167" s="98">
        <v>-0.3</v>
      </c>
      <c r="H167" s="98">
        <v>0</v>
      </c>
      <c r="I167" s="98">
        <v>0</v>
      </c>
      <c r="J167" s="98">
        <v>15</v>
      </c>
      <c r="K167" s="98">
        <v>0</v>
      </c>
      <c r="L167" s="85" t="s">
        <v>289</v>
      </c>
      <c r="M167" s="85">
        <v>0.17399999999999999</v>
      </c>
      <c r="N167" s="85" t="s">
        <v>445</v>
      </c>
      <c r="O167" s="85">
        <v>0.71609999999999996</v>
      </c>
      <c r="P167" s="85" t="s">
        <v>531</v>
      </c>
      <c r="Q167" s="85" t="s">
        <v>544</v>
      </c>
      <c r="R167" s="85">
        <v>0</v>
      </c>
      <c r="S167" s="85">
        <v>0</v>
      </c>
      <c r="T167" s="85">
        <v>0</v>
      </c>
      <c r="U167" s="85">
        <v>0</v>
      </c>
      <c r="V167" s="85"/>
    </row>
    <row r="168" spans="1:22" ht="15" customHeight="1" thickBot="1" x14ac:dyDescent="0.4">
      <c r="A168" s="126" t="s">
        <v>473</v>
      </c>
      <c r="B168" s="126" t="s">
        <v>573</v>
      </c>
      <c r="C168" s="127">
        <v>0</v>
      </c>
      <c r="D168" s="127">
        <v>0.1</v>
      </c>
      <c r="E168" s="127">
        <v>1</v>
      </c>
      <c r="F168" s="128">
        <v>9.9</v>
      </c>
      <c r="G168" s="128">
        <v>-4.8</v>
      </c>
      <c r="H168" s="128">
        <v>0</v>
      </c>
      <c r="I168" s="128">
        <v>101</v>
      </c>
      <c r="J168" s="128">
        <v>30</v>
      </c>
      <c r="K168" s="128">
        <v>0</v>
      </c>
      <c r="L168" s="85" t="s">
        <v>289</v>
      </c>
      <c r="M168" s="85">
        <v>0.17399999999999999</v>
      </c>
      <c r="N168" s="85" t="s">
        <v>445</v>
      </c>
      <c r="O168" s="85">
        <v>0.71609999999999996</v>
      </c>
      <c r="P168" s="85" t="s">
        <v>531</v>
      </c>
      <c r="Q168" s="85" t="s">
        <v>544</v>
      </c>
      <c r="R168" s="85">
        <v>1</v>
      </c>
      <c r="S168" s="85">
        <v>0</v>
      </c>
      <c r="T168" s="85">
        <v>0</v>
      </c>
      <c r="U168" s="85">
        <v>1</v>
      </c>
      <c r="V168" s="85"/>
    </row>
    <row r="169" spans="1:22" x14ac:dyDescent="0.35">
      <c r="A169" s="97" t="s">
        <v>473</v>
      </c>
      <c r="B169" s="97" t="s">
        <v>565</v>
      </c>
      <c r="C169" s="119">
        <v>0</v>
      </c>
      <c r="D169" s="119">
        <v>0.1</v>
      </c>
      <c r="E169" s="119">
        <v>1</v>
      </c>
      <c r="F169" s="98">
        <v>0</v>
      </c>
      <c r="G169" s="98">
        <v>-1.7</v>
      </c>
      <c r="H169" s="98">
        <v>0</v>
      </c>
      <c r="I169" s="98">
        <v>0</v>
      </c>
      <c r="J169" s="98">
        <v>15</v>
      </c>
      <c r="K169" s="98">
        <v>0</v>
      </c>
      <c r="L169" s="85" t="s">
        <v>289</v>
      </c>
      <c r="M169" s="85">
        <v>0.17399999999999999</v>
      </c>
      <c r="N169" s="85" t="s">
        <v>445</v>
      </c>
      <c r="O169" s="85">
        <v>0.71609999999999996</v>
      </c>
      <c r="P169" s="85" t="s">
        <v>531</v>
      </c>
      <c r="Q169" s="85" t="s">
        <v>544</v>
      </c>
      <c r="R169" s="85">
        <v>0</v>
      </c>
      <c r="S169" s="85">
        <v>0</v>
      </c>
      <c r="T169" s="85">
        <v>0</v>
      </c>
      <c r="U169" s="85">
        <v>1</v>
      </c>
      <c r="V169" s="85"/>
    </row>
    <row r="170" spans="1:22" x14ac:dyDescent="0.35">
      <c r="A170" s="97" t="s">
        <v>473</v>
      </c>
      <c r="B170" s="97" t="s">
        <v>558</v>
      </c>
      <c r="C170" s="119">
        <v>0</v>
      </c>
      <c r="D170" s="119">
        <v>0.1</v>
      </c>
      <c r="E170" s="119">
        <v>1</v>
      </c>
      <c r="F170" s="98">
        <v>0</v>
      </c>
      <c r="G170" s="98">
        <v>0</v>
      </c>
      <c r="H170" s="98">
        <v>-1.8</v>
      </c>
      <c r="I170" s="98">
        <v>0</v>
      </c>
      <c r="J170" s="98">
        <v>25</v>
      </c>
      <c r="K170" s="98">
        <v>0</v>
      </c>
      <c r="L170" s="85" t="s">
        <v>289</v>
      </c>
      <c r="M170" s="85">
        <v>0.17399999999999999</v>
      </c>
      <c r="N170" s="85" t="s">
        <v>445</v>
      </c>
      <c r="O170" s="85">
        <v>0.71609999999999996</v>
      </c>
      <c r="P170" s="85" t="s">
        <v>531</v>
      </c>
      <c r="Q170" s="85" t="s">
        <v>544</v>
      </c>
      <c r="R170" s="85">
        <v>0</v>
      </c>
      <c r="S170" s="85">
        <v>0</v>
      </c>
      <c r="T170" s="85">
        <v>0</v>
      </c>
      <c r="U170" s="85">
        <v>1</v>
      </c>
      <c r="V170" s="85"/>
    </row>
    <row r="171" spans="1:22" ht="15" customHeight="1" thickBot="1" x14ac:dyDescent="0.4">
      <c r="A171" s="120" t="s">
        <v>473</v>
      </c>
      <c r="B171" s="120" t="s">
        <v>574</v>
      </c>
      <c r="C171" s="121">
        <v>0</v>
      </c>
      <c r="D171" s="121">
        <v>0</v>
      </c>
      <c r="E171" s="121">
        <v>0</v>
      </c>
      <c r="F171" s="122">
        <v>0</v>
      </c>
      <c r="G171" s="122">
        <v>-0.4</v>
      </c>
      <c r="H171" s="122">
        <v>0</v>
      </c>
      <c r="I171" s="122">
        <v>0</v>
      </c>
      <c r="J171" s="122">
        <v>15</v>
      </c>
      <c r="K171" s="122">
        <v>0</v>
      </c>
      <c r="L171" s="85" t="s">
        <v>289</v>
      </c>
      <c r="M171" s="85">
        <v>0.17399999999999999</v>
      </c>
      <c r="N171" s="85" t="s">
        <v>445</v>
      </c>
      <c r="O171" s="85">
        <v>0.71609999999999996</v>
      </c>
      <c r="P171" s="85" t="s">
        <v>531</v>
      </c>
      <c r="Q171" s="85" t="s">
        <v>544</v>
      </c>
      <c r="R171" s="85">
        <v>0</v>
      </c>
      <c r="S171" s="85">
        <v>0</v>
      </c>
      <c r="T171" s="85">
        <v>0</v>
      </c>
      <c r="U171" s="85">
        <v>0</v>
      </c>
      <c r="V171" s="85"/>
    </row>
    <row r="172" spans="1:22" x14ac:dyDescent="0.35">
      <c r="A172" s="97" t="s">
        <v>457</v>
      </c>
      <c r="B172" s="97" t="s">
        <v>565</v>
      </c>
      <c r="C172" s="119">
        <v>0</v>
      </c>
      <c r="D172" s="119">
        <v>0</v>
      </c>
      <c r="E172" s="119">
        <v>0</v>
      </c>
      <c r="F172" s="98">
        <v>11.2</v>
      </c>
      <c r="G172" s="98">
        <v>-9.6</v>
      </c>
      <c r="H172" s="98">
        <v>0</v>
      </c>
      <c r="I172" s="98">
        <v>92</v>
      </c>
      <c r="J172" s="98">
        <v>15</v>
      </c>
      <c r="K172" s="98">
        <v>0</v>
      </c>
      <c r="L172" s="85" t="s">
        <v>210</v>
      </c>
      <c r="M172" s="85">
        <v>0.05</v>
      </c>
      <c r="N172" s="85" t="s">
        <v>445</v>
      </c>
      <c r="O172" s="85">
        <v>0.71609999999999996</v>
      </c>
      <c r="P172" s="85" t="s">
        <v>531</v>
      </c>
      <c r="Q172" s="85" t="s">
        <v>544</v>
      </c>
      <c r="R172" s="85">
        <v>1</v>
      </c>
      <c r="S172" s="85">
        <v>0</v>
      </c>
      <c r="T172" s="85">
        <v>0</v>
      </c>
      <c r="U172" s="85">
        <v>0</v>
      </c>
      <c r="V172" s="85"/>
    </row>
    <row r="173" spans="1:22" x14ac:dyDescent="0.35">
      <c r="A173" s="97" t="s">
        <v>457</v>
      </c>
      <c r="B173" s="97" t="s">
        <v>558</v>
      </c>
      <c r="C173" s="119">
        <v>0</v>
      </c>
      <c r="D173" s="119">
        <v>7.0000000000000007E-2</v>
      </c>
      <c r="E173" s="119">
        <v>0.7</v>
      </c>
      <c r="F173" s="98">
        <v>11.2</v>
      </c>
      <c r="G173" s="98">
        <v>0</v>
      </c>
      <c r="H173" s="98">
        <v>-10</v>
      </c>
      <c r="I173" s="98">
        <v>62</v>
      </c>
      <c r="J173" s="98">
        <v>25</v>
      </c>
      <c r="K173" s="98">
        <v>-10</v>
      </c>
      <c r="L173" s="85" t="s">
        <v>210</v>
      </c>
      <c r="M173" s="85">
        <v>0.05</v>
      </c>
      <c r="N173" s="85" t="s">
        <v>445</v>
      </c>
      <c r="O173" s="85">
        <v>0.71609999999999996</v>
      </c>
      <c r="P173" s="85" t="s">
        <v>531</v>
      </c>
      <c r="Q173" s="85" t="s">
        <v>544</v>
      </c>
      <c r="R173" s="85">
        <v>1</v>
      </c>
      <c r="S173" s="85">
        <v>0</v>
      </c>
      <c r="T173" s="85">
        <v>0</v>
      </c>
      <c r="U173" s="85">
        <v>0.7</v>
      </c>
      <c r="V173" s="85"/>
    </row>
    <row r="174" spans="1:22" x14ac:dyDescent="0.35">
      <c r="A174" s="97" t="s">
        <v>457</v>
      </c>
      <c r="B174" s="97" t="s">
        <v>566</v>
      </c>
      <c r="C174" s="119">
        <v>0</v>
      </c>
      <c r="D174" s="119">
        <v>0.03</v>
      </c>
      <c r="E174" s="119">
        <v>0.3</v>
      </c>
      <c r="F174" s="98">
        <v>11.2</v>
      </c>
      <c r="G174" s="98">
        <v>-2.1</v>
      </c>
      <c r="H174" s="98">
        <v>0</v>
      </c>
      <c r="I174" s="98">
        <v>118</v>
      </c>
      <c r="J174" s="98">
        <v>15</v>
      </c>
      <c r="K174" s="98">
        <v>0</v>
      </c>
      <c r="L174" s="85" t="s">
        <v>210</v>
      </c>
      <c r="M174" s="85">
        <v>0.05</v>
      </c>
      <c r="N174" s="85" t="s">
        <v>445</v>
      </c>
      <c r="O174" s="85">
        <v>0.71609999999999996</v>
      </c>
      <c r="P174" s="85" t="s">
        <v>531</v>
      </c>
      <c r="Q174" s="85" t="s">
        <v>544</v>
      </c>
      <c r="R174" s="85">
        <v>1</v>
      </c>
      <c r="S174" s="85">
        <v>0</v>
      </c>
      <c r="T174" s="85">
        <v>0</v>
      </c>
      <c r="U174" s="85">
        <v>0.3</v>
      </c>
      <c r="V174" s="85"/>
    </row>
    <row r="175" spans="1:22" ht="15" customHeight="1" thickBot="1" x14ac:dyDescent="0.4">
      <c r="A175" s="41" t="s">
        <v>457</v>
      </c>
      <c r="B175" s="65" t="s">
        <v>559</v>
      </c>
      <c r="C175" s="66">
        <v>0</v>
      </c>
      <c r="D175" s="66">
        <v>0.04</v>
      </c>
      <c r="E175" s="66">
        <v>0.4</v>
      </c>
      <c r="F175" s="67">
        <v>11.2</v>
      </c>
      <c r="G175" s="67">
        <v>-2.4</v>
      </c>
      <c r="H175" s="67">
        <v>0</v>
      </c>
      <c r="I175" s="67">
        <v>841</v>
      </c>
      <c r="J175" s="67">
        <v>15</v>
      </c>
      <c r="K175" s="67">
        <v>0</v>
      </c>
    </row>
  </sheetData>
  <mergeCells count="1">
    <mergeCell ref="A7:K7"/>
  </mergeCells>
  <hyperlinks>
    <hyperlink ref="B2" r:id="rId1" location="Sec10" xr:uid="{00000000-0004-0000-0400-000000000000}"/>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H33"/>
  <sheetViews>
    <sheetView zoomScale="85" zoomScaleNormal="85" workbookViewId="0">
      <selection activeCell="O12" sqref="O12"/>
    </sheetView>
  </sheetViews>
  <sheetFormatPr defaultRowHeight="14.5" x14ac:dyDescent="0.35"/>
  <cols>
    <col min="2" max="2" width="10.7265625" bestFit="1" customWidth="1"/>
    <col min="3" max="3" width="8.7265625" customWidth="1"/>
    <col min="4" max="4" width="11.7265625" customWidth="1"/>
    <col min="6" max="6" width="11.453125" customWidth="1"/>
    <col min="8" max="8" width="10.81640625" customWidth="1"/>
  </cols>
  <sheetData>
    <row r="2" spans="2:8" ht="15" customHeight="1" thickBot="1" x14ac:dyDescent="0.4"/>
    <row r="3" spans="2:8" ht="33.65" customHeight="1" x14ac:dyDescent="0.35">
      <c r="B3" s="244" t="s">
        <v>575</v>
      </c>
      <c r="C3" s="253" t="s">
        <v>576</v>
      </c>
      <c r="D3" s="245"/>
      <c r="E3" s="244" t="s">
        <v>577</v>
      </c>
      <c r="F3" s="245"/>
      <c r="G3" s="244" t="s">
        <v>578</v>
      </c>
      <c r="H3" s="245"/>
    </row>
    <row r="4" spans="2:8" x14ac:dyDescent="0.35">
      <c r="B4" s="251"/>
      <c r="C4" s="254"/>
      <c r="D4" s="247"/>
      <c r="E4" s="246"/>
      <c r="F4" s="247"/>
      <c r="G4" s="246"/>
      <c r="H4" s="247"/>
    </row>
    <row r="5" spans="2:8" ht="15" customHeight="1" thickBot="1" x14ac:dyDescent="0.4">
      <c r="B5" s="251"/>
      <c r="C5" s="250" t="s">
        <v>579</v>
      </c>
      <c r="D5" s="249"/>
      <c r="E5" s="248"/>
      <c r="F5" s="249"/>
      <c r="G5" s="248"/>
      <c r="H5" s="249"/>
    </row>
    <row r="6" spans="2:8" ht="15.65" customHeight="1" thickTop="1" thickBot="1" x14ac:dyDescent="0.4">
      <c r="B6" s="252"/>
      <c r="C6" s="141" t="s">
        <v>580</v>
      </c>
      <c r="D6" s="141" t="s">
        <v>581</v>
      </c>
      <c r="E6" s="141" t="s">
        <v>580</v>
      </c>
      <c r="F6" s="141" t="s">
        <v>581</v>
      </c>
      <c r="G6" s="141" t="s">
        <v>580</v>
      </c>
      <c r="H6" s="141" t="s">
        <v>581</v>
      </c>
    </row>
    <row r="7" spans="2:8" ht="15.65" customHeight="1" thickTop="1" thickBot="1" x14ac:dyDescent="0.4">
      <c r="B7" s="146" t="s">
        <v>582</v>
      </c>
      <c r="C7" s="143"/>
      <c r="D7" s="143"/>
      <c r="E7" s="143"/>
      <c r="F7" s="143"/>
      <c r="G7" s="143"/>
      <c r="H7" s="143"/>
    </row>
    <row r="8" spans="2:8" ht="28.5" customHeight="1" thickBot="1" x14ac:dyDescent="0.4">
      <c r="B8" s="146" t="s">
        <v>470</v>
      </c>
      <c r="C8" s="142" t="s">
        <v>583</v>
      </c>
      <c r="D8" s="142">
        <v>1.8</v>
      </c>
      <c r="E8" s="144">
        <v>1</v>
      </c>
      <c r="F8" s="144">
        <v>0</v>
      </c>
      <c r="G8" s="144">
        <v>0</v>
      </c>
      <c r="H8" s="144">
        <v>0.06</v>
      </c>
    </row>
    <row r="9" spans="2:8" ht="17.149999999999999" customHeight="1" thickBot="1" x14ac:dyDescent="0.4">
      <c r="B9" s="146" t="s">
        <v>443</v>
      </c>
      <c r="C9" s="142" t="s">
        <v>584</v>
      </c>
      <c r="D9" s="142">
        <v>0</v>
      </c>
      <c r="E9" s="144">
        <v>1</v>
      </c>
      <c r="F9" s="144">
        <v>0</v>
      </c>
      <c r="G9" s="144">
        <v>0</v>
      </c>
      <c r="H9" s="144">
        <v>0</v>
      </c>
    </row>
    <row r="10" spans="2:8" ht="15" customHeight="1" thickBot="1" x14ac:dyDescent="0.4">
      <c r="B10" s="146" t="s">
        <v>473</v>
      </c>
      <c r="C10" s="142">
        <v>15</v>
      </c>
      <c r="D10" s="142">
        <v>0.5</v>
      </c>
      <c r="E10" s="144">
        <v>1</v>
      </c>
      <c r="F10" s="144">
        <v>0</v>
      </c>
      <c r="G10" s="144">
        <v>0</v>
      </c>
      <c r="H10" s="144">
        <v>0.04</v>
      </c>
    </row>
    <row r="11" spans="2:8" ht="15" customHeight="1" thickBot="1" x14ac:dyDescent="0.4">
      <c r="B11" s="146" t="s">
        <v>478</v>
      </c>
      <c r="C11" s="142">
        <v>11.3</v>
      </c>
      <c r="D11" s="142">
        <v>0.5</v>
      </c>
      <c r="E11" s="144">
        <v>1</v>
      </c>
      <c r="F11" s="144">
        <v>0</v>
      </c>
      <c r="G11" s="144">
        <v>0</v>
      </c>
      <c r="H11" s="144">
        <v>0.06</v>
      </c>
    </row>
    <row r="12" spans="2:8" ht="15" customHeight="1" thickBot="1" x14ac:dyDescent="0.4">
      <c r="B12" s="146" t="s">
        <v>457</v>
      </c>
      <c r="C12" s="142">
        <v>11.3</v>
      </c>
      <c r="D12" s="142">
        <v>0.3</v>
      </c>
      <c r="E12" s="144">
        <v>1</v>
      </c>
      <c r="F12" s="144">
        <v>0</v>
      </c>
      <c r="G12" s="144">
        <v>0</v>
      </c>
      <c r="H12" s="144">
        <v>0</v>
      </c>
    </row>
    <row r="13" spans="2:8" ht="28.5" customHeight="1" thickBot="1" x14ac:dyDescent="0.4">
      <c r="B13" s="146" t="s">
        <v>585</v>
      </c>
      <c r="C13" s="143"/>
      <c r="D13" s="143"/>
      <c r="E13" s="144">
        <v>1</v>
      </c>
      <c r="F13" s="144">
        <v>0</v>
      </c>
      <c r="G13" s="144">
        <v>0</v>
      </c>
      <c r="H13" s="144">
        <v>0.03</v>
      </c>
    </row>
    <row r="14" spans="2:8" ht="28.5" customHeight="1" thickBot="1" x14ac:dyDescent="0.4">
      <c r="B14" s="146" t="s">
        <v>586</v>
      </c>
      <c r="C14" s="143"/>
      <c r="D14" s="143"/>
      <c r="E14" s="143"/>
      <c r="F14" s="143"/>
      <c r="G14" s="143"/>
      <c r="H14" s="143"/>
    </row>
    <row r="15" spans="2:8" ht="28.5" customHeight="1" thickBot="1" x14ac:dyDescent="0.4">
      <c r="B15" s="146" t="s">
        <v>587</v>
      </c>
      <c r="C15" s="142">
        <v>11.6</v>
      </c>
      <c r="D15" s="142">
        <v>0.6</v>
      </c>
      <c r="E15" s="144">
        <v>1</v>
      </c>
      <c r="F15" s="144">
        <v>0</v>
      </c>
      <c r="G15" s="144">
        <v>0</v>
      </c>
      <c r="H15" s="144">
        <v>0</v>
      </c>
    </row>
    <row r="16" spans="2:8" ht="28.5" customHeight="1" thickBot="1" x14ac:dyDescent="0.4">
      <c r="B16" s="146" t="s">
        <v>388</v>
      </c>
      <c r="C16" s="142" t="s">
        <v>588</v>
      </c>
      <c r="D16" s="142" t="s">
        <v>589</v>
      </c>
      <c r="E16" s="144">
        <v>1</v>
      </c>
      <c r="F16" s="144">
        <v>0.1</v>
      </c>
      <c r="G16" s="144">
        <v>0</v>
      </c>
      <c r="H16" s="144">
        <v>0</v>
      </c>
    </row>
    <row r="17" spans="2:8" ht="28.5" customHeight="1" thickBot="1" x14ac:dyDescent="0.4">
      <c r="B17" s="146" t="s">
        <v>590</v>
      </c>
      <c r="C17" s="142">
        <v>1</v>
      </c>
      <c r="D17" s="142">
        <v>2.2999999999999998</v>
      </c>
      <c r="E17" s="144">
        <v>1</v>
      </c>
      <c r="F17" s="144">
        <v>0.95</v>
      </c>
      <c r="G17" s="144">
        <v>0</v>
      </c>
      <c r="H17" s="144">
        <v>0</v>
      </c>
    </row>
    <row r="18" spans="2:8" ht="15" customHeight="1" thickBot="1" x14ac:dyDescent="0.4">
      <c r="B18" s="146" t="s">
        <v>347</v>
      </c>
      <c r="C18" s="142">
        <v>3.2</v>
      </c>
      <c r="D18" s="142">
        <v>0.1</v>
      </c>
      <c r="E18" s="144">
        <v>1</v>
      </c>
      <c r="F18" s="144">
        <v>0</v>
      </c>
      <c r="G18" s="144">
        <v>0</v>
      </c>
      <c r="H18" s="144">
        <v>0</v>
      </c>
    </row>
    <row r="19" spans="2:8" ht="28.5" customHeight="1" thickBot="1" x14ac:dyDescent="0.4">
      <c r="B19" s="146" t="s">
        <v>591</v>
      </c>
      <c r="C19" s="143"/>
      <c r="D19" s="143"/>
      <c r="E19" s="144">
        <v>1</v>
      </c>
      <c r="F19" s="144">
        <v>0</v>
      </c>
      <c r="G19" s="144">
        <v>0</v>
      </c>
      <c r="H19" s="144">
        <v>0</v>
      </c>
    </row>
    <row r="20" spans="2:8" ht="42.65" customHeight="1" thickBot="1" x14ac:dyDescent="0.4">
      <c r="B20" s="146" t="s">
        <v>592</v>
      </c>
      <c r="C20" s="143"/>
      <c r="D20" s="143"/>
      <c r="E20" s="143"/>
      <c r="F20" s="143"/>
      <c r="G20" s="143"/>
      <c r="H20" s="143"/>
    </row>
    <row r="21" spans="2:8" ht="28.5" customHeight="1" thickBot="1" x14ac:dyDescent="0.4">
      <c r="B21" s="146" t="s">
        <v>593</v>
      </c>
      <c r="C21" s="142">
        <v>0</v>
      </c>
      <c r="D21" s="142">
        <v>55.8</v>
      </c>
      <c r="E21" s="144">
        <v>1</v>
      </c>
      <c r="F21" s="144">
        <v>0.05</v>
      </c>
      <c r="G21" s="144">
        <v>0</v>
      </c>
      <c r="H21" s="144">
        <v>0</v>
      </c>
    </row>
    <row r="22" spans="2:8" ht="42.65" customHeight="1" thickBot="1" x14ac:dyDescent="0.4">
      <c r="B22" s="146" t="s">
        <v>594</v>
      </c>
      <c r="C22" s="143"/>
      <c r="D22" s="143"/>
      <c r="E22" s="144">
        <v>1</v>
      </c>
      <c r="F22" s="144">
        <v>0.05</v>
      </c>
      <c r="G22" s="144">
        <v>0</v>
      </c>
      <c r="H22" s="144">
        <v>0</v>
      </c>
    </row>
    <row r="23" spans="2:8" ht="42.65" customHeight="1" thickBot="1" x14ac:dyDescent="0.4">
      <c r="B23" s="146" t="s">
        <v>595</v>
      </c>
      <c r="C23" s="143"/>
      <c r="D23" s="143"/>
      <c r="E23" s="143"/>
      <c r="F23" s="143"/>
      <c r="G23" s="143"/>
      <c r="H23" s="143"/>
    </row>
    <row r="24" spans="2:8" ht="17.149999999999999" customHeight="1" thickBot="1" x14ac:dyDescent="0.4">
      <c r="B24" s="146" t="s">
        <v>529</v>
      </c>
      <c r="C24" s="142" t="s">
        <v>596</v>
      </c>
      <c r="D24" s="142" t="s">
        <v>597</v>
      </c>
      <c r="E24" s="144">
        <v>1</v>
      </c>
      <c r="F24" s="144">
        <v>0</v>
      </c>
      <c r="G24" s="144">
        <v>0</v>
      </c>
      <c r="H24" s="144">
        <v>0</v>
      </c>
    </row>
    <row r="25" spans="2:8" ht="15" customHeight="1" thickBot="1" x14ac:dyDescent="0.4">
      <c r="B25" s="146" t="s">
        <v>407</v>
      </c>
      <c r="C25" s="142">
        <v>10.9</v>
      </c>
      <c r="D25" s="142">
        <v>3.3</v>
      </c>
      <c r="E25" s="144">
        <v>1</v>
      </c>
      <c r="F25" s="144">
        <v>0</v>
      </c>
      <c r="G25" s="144">
        <v>0</v>
      </c>
      <c r="H25" s="144">
        <v>0.06</v>
      </c>
    </row>
    <row r="26" spans="2:8" ht="28.5" customHeight="1" thickBot="1" x14ac:dyDescent="0.4">
      <c r="B26" s="146" t="s">
        <v>395</v>
      </c>
      <c r="C26" s="142">
        <v>5.8</v>
      </c>
      <c r="D26" s="142">
        <v>1.4</v>
      </c>
      <c r="E26" s="144">
        <v>1</v>
      </c>
      <c r="F26" s="144">
        <v>0.04</v>
      </c>
      <c r="G26" s="144">
        <v>0</v>
      </c>
      <c r="H26" s="144">
        <v>0.06</v>
      </c>
    </row>
    <row r="27" spans="2:8" ht="42.65" customHeight="1" thickBot="1" x14ac:dyDescent="0.4">
      <c r="B27" s="146" t="s">
        <v>598</v>
      </c>
      <c r="C27" s="143"/>
      <c r="D27" s="143"/>
      <c r="E27" s="144">
        <v>1</v>
      </c>
      <c r="F27" s="144">
        <v>0</v>
      </c>
      <c r="G27" s="144">
        <v>0</v>
      </c>
      <c r="H27" s="144">
        <v>0.02</v>
      </c>
    </row>
    <row r="28" spans="2:8" ht="28.5" customHeight="1" thickBot="1" x14ac:dyDescent="0.4">
      <c r="B28" s="146" t="s">
        <v>599</v>
      </c>
      <c r="C28" s="143"/>
      <c r="D28" s="143"/>
      <c r="E28" s="143"/>
      <c r="F28" s="143"/>
      <c r="G28" s="143"/>
      <c r="H28" s="143"/>
    </row>
    <row r="29" spans="2:8" ht="15" customHeight="1" thickBot="1" x14ac:dyDescent="0.4">
      <c r="B29" s="146" t="s">
        <v>600</v>
      </c>
      <c r="C29" s="142">
        <v>5.5</v>
      </c>
      <c r="D29" s="142">
        <v>1.9</v>
      </c>
      <c r="E29" s="144">
        <v>1</v>
      </c>
      <c r="F29" s="144">
        <v>0.01</v>
      </c>
      <c r="G29" s="144">
        <v>0</v>
      </c>
      <c r="H29" s="144">
        <v>0.01</v>
      </c>
    </row>
    <row r="30" spans="2:8" ht="28.5" customHeight="1" thickBot="1" x14ac:dyDescent="0.4">
      <c r="B30" s="146" t="s">
        <v>556</v>
      </c>
      <c r="C30" s="142">
        <v>12.7</v>
      </c>
      <c r="D30" s="142">
        <v>2.2999999999999998</v>
      </c>
      <c r="E30" s="144">
        <v>1</v>
      </c>
      <c r="F30" s="144">
        <v>0.01</v>
      </c>
      <c r="G30" s="144">
        <v>0</v>
      </c>
      <c r="H30" s="144">
        <v>0</v>
      </c>
    </row>
    <row r="31" spans="2:8" ht="42.65" customHeight="1" thickBot="1" x14ac:dyDescent="0.4">
      <c r="B31" s="146" t="s">
        <v>601</v>
      </c>
      <c r="C31" s="143"/>
      <c r="D31" s="143"/>
      <c r="E31" s="144">
        <v>1</v>
      </c>
      <c r="F31" s="144">
        <v>0.01</v>
      </c>
      <c r="G31" s="144">
        <v>0</v>
      </c>
      <c r="H31" s="145">
        <v>5.0000000000000001E-3</v>
      </c>
    </row>
    <row r="32" spans="2:8" ht="15" customHeight="1" thickBot="1" x14ac:dyDescent="0.4">
      <c r="B32" s="146" t="s">
        <v>602</v>
      </c>
      <c r="C32" s="143"/>
      <c r="D32" s="143"/>
      <c r="E32" s="143"/>
      <c r="F32" s="143"/>
      <c r="G32" s="143"/>
      <c r="H32" s="143"/>
    </row>
    <row r="33" spans="2:8" ht="28.5" customHeight="1" thickBot="1" x14ac:dyDescent="0.4">
      <c r="B33" s="147" t="s">
        <v>603</v>
      </c>
      <c r="C33" s="148"/>
      <c r="D33" s="148"/>
      <c r="E33" s="149">
        <v>1</v>
      </c>
      <c r="F33" s="149">
        <v>0.05</v>
      </c>
      <c r="G33" s="149">
        <v>0</v>
      </c>
      <c r="H33" s="149">
        <v>0.15</v>
      </c>
    </row>
  </sheetData>
  <mergeCells count="6">
    <mergeCell ref="G3:H5"/>
    <mergeCell ref="E3:F5"/>
    <mergeCell ref="C5:D5"/>
    <mergeCell ref="B3:B6"/>
    <mergeCell ref="C3:D3"/>
    <mergeCell ref="C4:D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7"/>
  <sheetViews>
    <sheetView workbookViewId="0">
      <selection activeCell="I29" sqref="I29"/>
    </sheetView>
  </sheetViews>
  <sheetFormatPr defaultRowHeight="14.5" x14ac:dyDescent="0.35"/>
  <cols>
    <col min="1" max="1" width="27.26953125" customWidth="1"/>
    <col min="2" max="2" width="25.453125" customWidth="1"/>
    <col min="5" max="5" width="18.81640625" customWidth="1"/>
    <col min="6" max="6" width="15.1796875" customWidth="1"/>
    <col min="7" max="7" width="13.7265625" customWidth="1"/>
    <col min="8" max="8" width="11.26953125" bestFit="1" customWidth="1"/>
    <col min="9" max="9" width="45.453125" bestFit="1" customWidth="1"/>
  </cols>
  <sheetData>
    <row r="1" spans="1:14" ht="18.649999999999999" customHeight="1" x14ac:dyDescent="0.45">
      <c r="A1" s="73" t="s">
        <v>604</v>
      </c>
    </row>
    <row r="2" spans="1:14" x14ac:dyDescent="0.35">
      <c r="A2" t="s">
        <v>605</v>
      </c>
    </row>
    <row r="4" spans="1:14" x14ac:dyDescent="0.35">
      <c r="A4" s="1" t="s">
        <v>606</v>
      </c>
    </row>
    <row r="5" spans="1:14" x14ac:dyDescent="0.35">
      <c r="A5" s="1" t="s">
        <v>287</v>
      </c>
      <c r="B5" s="1" t="s">
        <v>607</v>
      </c>
    </row>
    <row r="6" spans="1:14" x14ac:dyDescent="0.35">
      <c r="A6" t="s">
        <v>208</v>
      </c>
      <c r="B6" s="78">
        <v>0</v>
      </c>
      <c r="F6" s="78"/>
    </row>
    <row r="7" spans="1:14" x14ac:dyDescent="0.35">
      <c r="A7" t="s">
        <v>206</v>
      </c>
      <c r="B7" s="78">
        <v>0</v>
      </c>
      <c r="F7" s="78"/>
    </row>
    <row r="8" spans="1:14" x14ac:dyDescent="0.35">
      <c r="A8" t="s">
        <v>210</v>
      </c>
      <c r="B8" s="78">
        <v>0.05</v>
      </c>
      <c r="F8" s="78"/>
    </row>
    <row r="9" spans="1:14" x14ac:dyDescent="0.35">
      <c r="A9" t="s">
        <v>289</v>
      </c>
      <c r="B9" s="78">
        <v>0.17399999999999999</v>
      </c>
      <c r="F9" s="78"/>
    </row>
    <row r="10" spans="1:14" x14ac:dyDescent="0.35">
      <c r="A10" t="s">
        <v>325</v>
      </c>
      <c r="B10" s="78">
        <v>0.58699999999999997</v>
      </c>
      <c r="F10" s="78"/>
    </row>
    <row r="11" spans="1:14" x14ac:dyDescent="0.35">
      <c r="F11" s="78"/>
    </row>
    <row r="12" spans="1:14" x14ac:dyDescent="0.35">
      <c r="F12" s="78"/>
    </row>
    <row r="13" spans="1:14" s="140" customFormat="1" ht="58" customHeight="1" x14ac:dyDescent="0.35">
      <c r="A13" s="138" t="s">
        <v>608</v>
      </c>
      <c r="B13" s="138" t="s">
        <v>609</v>
      </c>
      <c r="C13" s="138" t="s">
        <v>610</v>
      </c>
      <c r="D13" s="138" t="s">
        <v>611</v>
      </c>
      <c r="E13" s="138" t="s">
        <v>612</v>
      </c>
      <c r="F13" s="139" t="s">
        <v>313</v>
      </c>
      <c r="G13" s="138" t="s">
        <v>613</v>
      </c>
      <c r="H13" s="138" t="s">
        <v>614</v>
      </c>
      <c r="I13" s="138" t="s">
        <v>615</v>
      </c>
      <c r="J13" s="138" t="s">
        <v>616</v>
      </c>
      <c r="K13" s="138" t="s">
        <v>617</v>
      </c>
      <c r="L13" s="138" t="s">
        <v>618</v>
      </c>
      <c r="N13" s="138" t="s">
        <v>619</v>
      </c>
    </row>
    <row r="14" spans="1:14" x14ac:dyDescent="0.35">
      <c r="A14" t="s">
        <v>323</v>
      </c>
      <c r="B14" t="s">
        <v>326</v>
      </c>
      <c r="C14">
        <v>242</v>
      </c>
      <c r="D14" s="77">
        <v>0.6089</v>
      </c>
      <c r="E14" t="s">
        <v>325</v>
      </c>
      <c r="F14" s="78">
        <v>0.58699999999999997</v>
      </c>
      <c r="G14">
        <v>0.67</v>
      </c>
      <c r="H14" t="s">
        <v>620</v>
      </c>
      <c r="I14" t="s">
        <v>621</v>
      </c>
      <c r="K14">
        <v>55.8</v>
      </c>
      <c r="L14" t="s">
        <v>622</v>
      </c>
      <c r="M14">
        <v>79.5</v>
      </c>
      <c r="N14">
        <v>35.435086362</v>
      </c>
    </row>
    <row r="15" spans="1:14" x14ac:dyDescent="0.35">
      <c r="A15" t="s">
        <v>333</v>
      </c>
      <c r="B15" t="s">
        <v>326</v>
      </c>
      <c r="C15">
        <v>242</v>
      </c>
      <c r="D15" s="77">
        <v>0.6089</v>
      </c>
      <c r="E15" t="s">
        <v>289</v>
      </c>
      <c r="F15" s="78">
        <v>0.17399999999999999</v>
      </c>
      <c r="G15">
        <v>1.6</v>
      </c>
      <c r="H15" t="s">
        <v>620</v>
      </c>
      <c r="I15" t="s">
        <v>623</v>
      </c>
      <c r="K15" t="s">
        <v>624</v>
      </c>
      <c r="L15" t="s">
        <v>625</v>
      </c>
      <c r="M15">
        <v>0.71799999999999997</v>
      </c>
      <c r="N15">
        <v>0</v>
      </c>
    </row>
    <row r="16" spans="1:14" x14ac:dyDescent="0.35">
      <c r="A16" t="s">
        <v>341</v>
      </c>
      <c r="B16" t="s">
        <v>326</v>
      </c>
      <c r="C16">
        <v>242</v>
      </c>
      <c r="D16" s="77">
        <v>0.6089</v>
      </c>
      <c r="E16" t="s">
        <v>289</v>
      </c>
      <c r="F16" s="78">
        <v>0.17399999999999999</v>
      </c>
      <c r="G16">
        <v>2.4</v>
      </c>
      <c r="H16" t="s">
        <v>626</v>
      </c>
      <c r="I16" t="s">
        <v>627</v>
      </c>
      <c r="J16" t="s">
        <v>628</v>
      </c>
      <c r="K16" t="s">
        <v>624</v>
      </c>
      <c r="L16" t="s">
        <v>629</v>
      </c>
      <c r="M16" t="s">
        <v>630</v>
      </c>
      <c r="N16">
        <v>0</v>
      </c>
    </row>
    <row r="17" spans="1:14" x14ac:dyDescent="0.35">
      <c r="A17" t="s">
        <v>347</v>
      </c>
      <c r="B17" t="s">
        <v>349</v>
      </c>
      <c r="C17">
        <v>241</v>
      </c>
      <c r="D17" s="77">
        <v>0.65159999999999996</v>
      </c>
      <c r="E17" t="s">
        <v>325</v>
      </c>
      <c r="F17" s="78">
        <v>0.58699999999999997</v>
      </c>
      <c r="G17">
        <v>9.07</v>
      </c>
      <c r="H17">
        <v>2025</v>
      </c>
      <c r="I17" t="s">
        <v>631</v>
      </c>
      <c r="K17">
        <v>3.3</v>
      </c>
      <c r="L17" t="s">
        <v>632</v>
      </c>
      <c r="M17">
        <v>60.7</v>
      </c>
      <c r="N17">
        <v>28.369110627000001</v>
      </c>
    </row>
    <row r="18" spans="1:14" x14ac:dyDescent="0.35">
      <c r="A18" t="s">
        <v>355</v>
      </c>
      <c r="B18" t="s">
        <v>349</v>
      </c>
      <c r="C18">
        <v>241</v>
      </c>
      <c r="D18" s="77">
        <v>0.65159999999999996</v>
      </c>
      <c r="E18" t="s">
        <v>325</v>
      </c>
      <c r="F18" s="78">
        <v>0.58699999999999997</v>
      </c>
      <c r="G18">
        <v>22.419</v>
      </c>
      <c r="H18" t="s">
        <v>633</v>
      </c>
      <c r="I18" t="s">
        <v>634</v>
      </c>
      <c r="K18">
        <v>12.2</v>
      </c>
      <c r="N18">
        <v>259.23913374059998</v>
      </c>
    </row>
    <row r="19" spans="1:14" x14ac:dyDescent="0.35">
      <c r="A19" t="s">
        <v>374</v>
      </c>
      <c r="B19" t="s">
        <v>349</v>
      </c>
      <c r="C19">
        <v>241</v>
      </c>
      <c r="D19" s="77">
        <v>0.65159999999999996</v>
      </c>
      <c r="E19" t="s">
        <v>325</v>
      </c>
      <c r="F19" s="78">
        <v>0.58699999999999997</v>
      </c>
      <c r="G19">
        <v>22.419</v>
      </c>
      <c r="H19">
        <v>2024</v>
      </c>
      <c r="I19" t="s">
        <v>635</v>
      </c>
      <c r="K19" t="s">
        <v>624</v>
      </c>
      <c r="N19">
        <v>0</v>
      </c>
    </row>
    <row r="20" spans="1:14" x14ac:dyDescent="0.35">
      <c r="A20" t="s">
        <v>383</v>
      </c>
      <c r="B20" t="s">
        <v>349</v>
      </c>
      <c r="C20">
        <v>241</v>
      </c>
      <c r="D20" s="77">
        <v>0.65159999999999996</v>
      </c>
      <c r="E20" t="s">
        <v>325</v>
      </c>
      <c r="F20" s="78">
        <v>0.58699999999999997</v>
      </c>
      <c r="G20">
        <v>57.081000000000003</v>
      </c>
      <c r="H20">
        <v>2024</v>
      </c>
      <c r="I20" t="s">
        <v>636</v>
      </c>
      <c r="K20">
        <v>3.3</v>
      </c>
      <c r="N20">
        <v>178.53772918409999</v>
      </c>
    </row>
    <row r="21" spans="1:14" x14ac:dyDescent="0.35">
      <c r="A21" t="s">
        <v>388</v>
      </c>
      <c r="B21" t="s">
        <v>349</v>
      </c>
      <c r="C21">
        <v>241</v>
      </c>
      <c r="D21" s="77">
        <v>0.65159999999999996</v>
      </c>
      <c r="E21" t="s">
        <v>289</v>
      </c>
      <c r="F21" s="78">
        <v>0.17399999999999999</v>
      </c>
      <c r="G21">
        <v>79.5</v>
      </c>
      <c r="H21">
        <v>2024</v>
      </c>
      <c r="I21" t="s">
        <v>637</v>
      </c>
      <c r="K21">
        <v>2.2000000000000002</v>
      </c>
      <c r="N21">
        <v>165.7731933</v>
      </c>
    </row>
    <row r="22" spans="1:14" x14ac:dyDescent="0.35">
      <c r="A22" t="s">
        <v>395</v>
      </c>
      <c r="B22" t="s">
        <v>397</v>
      </c>
      <c r="C22">
        <v>231</v>
      </c>
      <c r="D22" s="77">
        <v>0.75139999999999996</v>
      </c>
      <c r="E22" t="s">
        <v>325</v>
      </c>
      <c r="F22" s="78">
        <v>0.58699999999999997</v>
      </c>
      <c r="G22">
        <v>10</v>
      </c>
      <c r="H22" t="s">
        <v>638</v>
      </c>
      <c r="I22" t="s">
        <v>639</v>
      </c>
      <c r="J22" t="s">
        <v>628</v>
      </c>
      <c r="K22">
        <v>7.2</v>
      </c>
      <c r="N22">
        <v>68.242823999999999</v>
      </c>
    </row>
    <row r="23" spans="1:14" x14ac:dyDescent="0.35">
      <c r="A23" t="s">
        <v>407</v>
      </c>
      <c r="B23" t="s">
        <v>397</v>
      </c>
      <c r="C23">
        <v>231</v>
      </c>
      <c r="D23" s="77">
        <v>0.75139999999999996</v>
      </c>
      <c r="E23" t="s">
        <v>325</v>
      </c>
      <c r="F23" s="78">
        <v>0.58699999999999997</v>
      </c>
      <c r="G23">
        <v>5</v>
      </c>
      <c r="H23" t="s">
        <v>638</v>
      </c>
      <c r="I23" t="s">
        <v>639</v>
      </c>
      <c r="J23" t="s">
        <v>628</v>
      </c>
      <c r="K23">
        <v>14.2</v>
      </c>
      <c r="N23">
        <v>67.295006999999998</v>
      </c>
    </row>
    <row r="24" spans="1:14" x14ac:dyDescent="0.35">
      <c r="A24" t="s">
        <v>412</v>
      </c>
      <c r="B24" t="s">
        <v>414</v>
      </c>
      <c r="C24" t="s">
        <v>640</v>
      </c>
      <c r="D24" s="77">
        <v>0.85509999999999997</v>
      </c>
      <c r="E24" t="s">
        <v>206</v>
      </c>
      <c r="F24" s="78">
        <v>0</v>
      </c>
      <c r="G24">
        <v>1.5</v>
      </c>
      <c r="H24" t="s">
        <v>626</v>
      </c>
      <c r="I24" t="s">
        <v>641</v>
      </c>
      <c r="J24" t="s">
        <v>628</v>
      </c>
      <c r="K24" t="s">
        <v>624</v>
      </c>
      <c r="N24">
        <v>0</v>
      </c>
    </row>
    <row r="25" spans="1:14" x14ac:dyDescent="0.35">
      <c r="A25" t="s">
        <v>418</v>
      </c>
      <c r="B25" t="s">
        <v>414</v>
      </c>
      <c r="C25" t="s">
        <v>640</v>
      </c>
      <c r="D25" s="77">
        <v>0.85509999999999997</v>
      </c>
      <c r="E25" t="s">
        <v>206</v>
      </c>
      <c r="F25" s="78">
        <v>0</v>
      </c>
      <c r="G25">
        <v>20</v>
      </c>
      <c r="H25" t="s">
        <v>626</v>
      </c>
      <c r="I25" t="s">
        <v>641</v>
      </c>
      <c r="J25" t="s">
        <v>628</v>
      </c>
      <c r="K25" t="s">
        <v>624</v>
      </c>
      <c r="N25">
        <v>0</v>
      </c>
    </row>
    <row r="26" spans="1:14" x14ac:dyDescent="0.35">
      <c r="A26" t="s">
        <v>556</v>
      </c>
      <c r="B26" t="s">
        <v>414</v>
      </c>
      <c r="C26" t="s">
        <v>640</v>
      </c>
      <c r="D26" s="77">
        <v>0.85509999999999997</v>
      </c>
      <c r="E26" t="s">
        <v>206</v>
      </c>
      <c r="F26" s="78">
        <v>0</v>
      </c>
      <c r="G26">
        <v>40</v>
      </c>
      <c r="H26" t="s">
        <v>626</v>
      </c>
      <c r="I26" t="s">
        <v>641</v>
      </c>
      <c r="J26" t="s">
        <v>628</v>
      </c>
      <c r="K26">
        <v>15</v>
      </c>
      <c r="N26">
        <v>568.6902</v>
      </c>
    </row>
    <row r="27" spans="1:14" x14ac:dyDescent="0.35">
      <c r="A27" t="s">
        <v>427</v>
      </c>
      <c r="B27" t="s">
        <v>414</v>
      </c>
      <c r="C27" t="s">
        <v>640</v>
      </c>
      <c r="D27" s="77">
        <v>0.85509999999999997</v>
      </c>
      <c r="E27" t="s">
        <v>206</v>
      </c>
      <c r="F27" s="78">
        <v>0</v>
      </c>
      <c r="G27" s="7">
        <v>7.1</v>
      </c>
      <c r="H27">
        <v>2023</v>
      </c>
      <c r="I27" t="s">
        <v>642</v>
      </c>
      <c r="J27" t="s">
        <v>643</v>
      </c>
      <c r="K27">
        <v>7.4</v>
      </c>
      <c r="N27">
        <v>49.79830518</v>
      </c>
    </row>
    <row r="28" spans="1:14" x14ac:dyDescent="0.35">
      <c r="A28" t="s">
        <v>440</v>
      </c>
      <c r="B28" t="s">
        <v>414</v>
      </c>
      <c r="C28" t="s">
        <v>640</v>
      </c>
      <c r="D28" s="77">
        <v>0.85509999999999997</v>
      </c>
      <c r="E28" t="s">
        <v>206</v>
      </c>
      <c r="F28" s="78">
        <v>0</v>
      </c>
      <c r="G28" s="7">
        <v>7.37</v>
      </c>
      <c r="H28">
        <v>2023</v>
      </c>
      <c r="I28" t="s">
        <v>644</v>
      </c>
      <c r="J28" t="s">
        <v>645</v>
      </c>
      <c r="K28">
        <v>7.4</v>
      </c>
      <c r="N28">
        <v>51.692043546000001</v>
      </c>
    </row>
    <row r="29" spans="1:14" x14ac:dyDescent="0.35">
      <c r="A29" t="s">
        <v>442</v>
      </c>
      <c r="B29" t="s">
        <v>414</v>
      </c>
      <c r="C29" t="s">
        <v>640</v>
      </c>
      <c r="D29" s="77">
        <v>0.85509999999999997</v>
      </c>
      <c r="E29" t="s">
        <v>206</v>
      </c>
      <c r="F29" s="78">
        <v>0</v>
      </c>
      <c r="G29" s="7">
        <v>46.23</v>
      </c>
      <c r="H29">
        <v>2023</v>
      </c>
      <c r="I29" t="s">
        <v>646</v>
      </c>
      <c r="J29" t="s">
        <v>643</v>
      </c>
      <c r="K29">
        <v>7.4</v>
      </c>
      <c r="N29">
        <v>324.25009133399999</v>
      </c>
    </row>
    <row r="30" spans="1:14" x14ac:dyDescent="0.35">
      <c r="A30" t="s">
        <v>443</v>
      </c>
      <c r="B30" t="s">
        <v>445</v>
      </c>
      <c r="C30">
        <v>20</v>
      </c>
      <c r="D30" s="77">
        <v>0.71609999999999996</v>
      </c>
      <c r="E30" t="s">
        <v>289</v>
      </c>
      <c r="F30" s="78">
        <v>0.17399999999999999</v>
      </c>
      <c r="G30" s="7">
        <v>31.4</v>
      </c>
      <c r="H30">
        <v>2019</v>
      </c>
      <c r="I30" t="s">
        <v>647</v>
      </c>
      <c r="J30" t="s">
        <v>648</v>
      </c>
      <c r="K30">
        <v>31.8</v>
      </c>
      <c r="N30">
        <v>946.41423083999996</v>
      </c>
    </row>
    <row r="31" spans="1:14" x14ac:dyDescent="0.35">
      <c r="A31" t="s">
        <v>457</v>
      </c>
      <c r="B31" t="s">
        <v>445</v>
      </c>
      <c r="C31">
        <v>20</v>
      </c>
      <c r="D31" s="77">
        <v>0.71609999999999996</v>
      </c>
      <c r="E31" t="s">
        <v>210</v>
      </c>
      <c r="F31" s="78">
        <v>0.05</v>
      </c>
      <c r="G31">
        <v>12</v>
      </c>
      <c r="H31" t="s">
        <v>620</v>
      </c>
      <c r="I31" t="s">
        <v>649</v>
      </c>
      <c r="K31">
        <v>11.6</v>
      </c>
      <c r="N31">
        <v>131.93612640000001</v>
      </c>
    </row>
    <row r="32" spans="1:14" x14ac:dyDescent="0.35">
      <c r="A32" t="s">
        <v>470</v>
      </c>
      <c r="B32" t="s">
        <v>445</v>
      </c>
      <c r="C32">
        <v>20</v>
      </c>
      <c r="D32" s="77">
        <v>0.71609999999999996</v>
      </c>
      <c r="E32" t="s">
        <v>325</v>
      </c>
      <c r="F32" s="78">
        <v>0.58699999999999997</v>
      </c>
      <c r="G32">
        <v>1.3</v>
      </c>
      <c r="H32" t="s">
        <v>626</v>
      </c>
      <c r="I32" t="s">
        <v>650</v>
      </c>
      <c r="J32" t="s">
        <v>628</v>
      </c>
      <c r="K32">
        <v>54.5</v>
      </c>
      <c r="N32">
        <v>67.15283445</v>
      </c>
    </row>
    <row r="33" spans="1:14" x14ac:dyDescent="0.35">
      <c r="A33" t="s">
        <v>473</v>
      </c>
      <c r="B33" t="s">
        <v>445</v>
      </c>
      <c r="C33">
        <v>20</v>
      </c>
      <c r="D33" s="77">
        <v>0.71609999999999996</v>
      </c>
      <c r="E33" t="s">
        <v>289</v>
      </c>
      <c r="F33" s="78">
        <v>0.17399999999999999</v>
      </c>
      <c r="G33">
        <v>9</v>
      </c>
      <c r="H33" t="s">
        <v>626</v>
      </c>
      <c r="I33" t="s">
        <v>651</v>
      </c>
      <c r="J33" t="s">
        <v>628</v>
      </c>
      <c r="K33">
        <v>15.5</v>
      </c>
      <c r="N33">
        <v>132.2204715</v>
      </c>
    </row>
    <row r="34" spans="1:14" x14ac:dyDescent="0.35">
      <c r="A34" t="s">
        <v>478</v>
      </c>
      <c r="B34" t="s">
        <v>445</v>
      </c>
      <c r="C34">
        <v>20</v>
      </c>
      <c r="D34" s="77">
        <v>0.71609999999999996</v>
      </c>
      <c r="E34" t="s">
        <v>289</v>
      </c>
      <c r="F34" s="78">
        <v>0.17399999999999999</v>
      </c>
      <c r="G34">
        <v>16.5</v>
      </c>
      <c r="H34">
        <v>2024</v>
      </c>
      <c r="I34" t="s">
        <v>652</v>
      </c>
      <c r="K34">
        <v>11.8</v>
      </c>
      <c r="N34">
        <v>184.53996989999999</v>
      </c>
    </row>
    <row r="35" spans="1:14" x14ac:dyDescent="0.35">
      <c r="A35" t="s">
        <v>491</v>
      </c>
      <c r="B35" t="s">
        <v>493</v>
      </c>
      <c r="C35">
        <v>239</v>
      </c>
      <c r="D35" s="77">
        <v>0.84919999999999995</v>
      </c>
      <c r="E35" t="s">
        <v>325</v>
      </c>
      <c r="F35" s="78">
        <v>0.58699999999999997</v>
      </c>
      <c r="G35">
        <v>72</v>
      </c>
      <c r="H35" t="s">
        <v>620</v>
      </c>
      <c r="I35" t="s">
        <v>653</v>
      </c>
      <c r="K35" t="s">
        <v>624</v>
      </c>
      <c r="N35">
        <v>0</v>
      </c>
    </row>
    <row r="36" spans="1:14" x14ac:dyDescent="0.35">
      <c r="A36" t="s">
        <v>529</v>
      </c>
      <c r="B36" t="s">
        <v>493</v>
      </c>
      <c r="C36">
        <v>239</v>
      </c>
      <c r="D36" s="77">
        <v>0.84919999999999995</v>
      </c>
      <c r="E36" t="s">
        <v>325</v>
      </c>
      <c r="F36" s="78">
        <v>0.58699999999999997</v>
      </c>
      <c r="G36">
        <v>85</v>
      </c>
      <c r="H36" t="s">
        <v>620</v>
      </c>
      <c r="I36" t="s">
        <v>654</v>
      </c>
      <c r="K36">
        <v>4.2</v>
      </c>
      <c r="N36">
        <v>338.37066900000002</v>
      </c>
    </row>
    <row r="37" spans="1:14" x14ac:dyDescent="0.35">
      <c r="D37" s="77"/>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workbookViewId="0"/>
  </sheetViews>
  <sheetFormatPr defaultRowHeight="14.5" x14ac:dyDescent="0.35"/>
  <cols>
    <col min="1" max="1" width="38.1796875" customWidth="1"/>
    <col min="3" max="9" width="17.26953125" customWidth="1"/>
  </cols>
  <sheetData>
    <row r="1" spans="1:11" ht="18.649999999999999" customHeight="1" x14ac:dyDescent="0.45">
      <c r="A1" s="73" t="s">
        <v>655</v>
      </c>
    </row>
    <row r="2" spans="1:11" x14ac:dyDescent="0.35">
      <c r="A2" t="s">
        <v>656</v>
      </c>
    </row>
    <row r="3" spans="1:11" x14ac:dyDescent="0.35">
      <c r="A3" s="130" t="s">
        <v>657</v>
      </c>
      <c r="B3" s="130" t="s">
        <v>658</v>
      </c>
      <c r="C3" s="130" t="s">
        <v>659</v>
      </c>
      <c r="D3" s="130" t="s">
        <v>660</v>
      </c>
      <c r="E3" s="130" t="s">
        <v>661</v>
      </c>
      <c r="F3" s="130" t="s">
        <v>662</v>
      </c>
      <c r="G3" s="130" t="s">
        <v>315</v>
      </c>
      <c r="H3" s="130" t="s">
        <v>663</v>
      </c>
      <c r="I3" s="130" t="s">
        <v>664</v>
      </c>
      <c r="K3" s="130" t="s">
        <v>665</v>
      </c>
    </row>
    <row r="4" spans="1:11" x14ac:dyDescent="0.35">
      <c r="A4" t="s">
        <v>278</v>
      </c>
      <c r="B4" t="s">
        <v>666</v>
      </c>
      <c r="C4" s="135">
        <v>2098</v>
      </c>
      <c r="D4" s="135">
        <v>61038</v>
      </c>
      <c r="E4" s="136">
        <f t="shared" ref="E4:E9" si="0">D4*0.003412</f>
        <v>208.26165600000002</v>
      </c>
      <c r="F4" s="136">
        <f t="shared" ref="F4:F9" si="1">C4-E4</f>
        <v>1889.7383439999999</v>
      </c>
      <c r="G4" s="78">
        <f>'heat share (src)'!C10</f>
        <v>0.85509999999999997</v>
      </c>
      <c r="H4" s="136">
        <f t="shared" ref="H4:H9" si="2">F4*G4</f>
        <v>1615.9152579543997</v>
      </c>
      <c r="I4" s="136">
        <f t="shared" ref="I4:I9" si="3">E4</f>
        <v>208.26165600000002</v>
      </c>
      <c r="K4" t="s">
        <v>640</v>
      </c>
    </row>
    <row r="5" spans="1:11" x14ac:dyDescent="0.35">
      <c r="A5" t="s">
        <v>279</v>
      </c>
      <c r="B5">
        <v>325</v>
      </c>
      <c r="C5" s="135">
        <v>3813</v>
      </c>
      <c r="D5" s="135">
        <v>146846</v>
      </c>
      <c r="E5" s="136">
        <f t="shared" si="0"/>
        <v>501.03855200000004</v>
      </c>
      <c r="F5" s="136">
        <f t="shared" si="1"/>
        <v>3311.961448</v>
      </c>
      <c r="G5" s="78">
        <f>'heat share (src)'!C12</f>
        <v>0.71609999999999996</v>
      </c>
      <c r="H5" s="136">
        <f t="shared" si="2"/>
        <v>2371.6955929127998</v>
      </c>
      <c r="I5" s="136">
        <f t="shared" si="3"/>
        <v>501.03855200000004</v>
      </c>
      <c r="K5">
        <v>20</v>
      </c>
    </row>
    <row r="6" spans="1:11" x14ac:dyDescent="0.35">
      <c r="A6" t="s">
        <v>280</v>
      </c>
      <c r="B6">
        <v>3272</v>
      </c>
      <c r="C6" s="135">
        <v>153</v>
      </c>
      <c r="D6" s="135">
        <v>10676</v>
      </c>
      <c r="E6" s="136">
        <f t="shared" si="0"/>
        <v>36.426512000000002</v>
      </c>
      <c r="F6" s="136">
        <f t="shared" si="1"/>
        <v>116.573488</v>
      </c>
      <c r="G6" s="78">
        <f>'heat share (src)'!C14</f>
        <v>0.75139999999999996</v>
      </c>
      <c r="H6" s="136">
        <f t="shared" si="2"/>
        <v>87.593318883199998</v>
      </c>
      <c r="I6" s="136">
        <f t="shared" si="3"/>
        <v>36.426512000000002</v>
      </c>
      <c r="K6">
        <v>231</v>
      </c>
    </row>
    <row r="7" spans="1:11" x14ac:dyDescent="0.35">
      <c r="A7" t="s">
        <v>667</v>
      </c>
      <c r="B7" t="s">
        <v>668</v>
      </c>
      <c r="C7" s="135">
        <v>668</v>
      </c>
      <c r="D7" s="135">
        <v>27277</v>
      </c>
      <c r="E7" s="136">
        <f t="shared" si="0"/>
        <v>93.069124000000002</v>
      </c>
      <c r="F7" s="136">
        <f t="shared" si="1"/>
        <v>574.93087600000001</v>
      </c>
      <c r="G7" s="78">
        <f>'heat share (src)'!C15</f>
        <v>0.84919999999999995</v>
      </c>
      <c r="H7" s="136">
        <f t="shared" si="2"/>
        <v>488.2312998992</v>
      </c>
      <c r="I7" s="136">
        <f t="shared" si="3"/>
        <v>93.069124000000002</v>
      </c>
      <c r="K7">
        <v>239</v>
      </c>
    </row>
    <row r="8" spans="1:11" x14ac:dyDescent="0.35">
      <c r="A8" t="s">
        <v>282</v>
      </c>
      <c r="B8">
        <v>331110</v>
      </c>
      <c r="C8" s="135">
        <v>1141</v>
      </c>
      <c r="D8" s="135">
        <v>55633</v>
      </c>
      <c r="E8" s="136">
        <f t="shared" si="0"/>
        <v>189.819796</v>
      </c>
      <c r="F8" s="136">
        <f t="shared" si="1"/>
        <v>951.180204</v>
      </c>
      <c r="G8" s="78">
        <f>'heat share (src)'!C16</f>
        <v>0.65159999999999996</v>
      </c>
      <c r="H8" s="136">
        <f t="shared" si="2"/>
        <v>619.78902092639999</v>
      </c>
      <c r="I8" s="136">
        <f t="shared" si="3"/>
        <v>189.819796</v>
      </c>
      <c r="K8">
        <v>241</v>
      </c>
    </row>
    <row r="9" spans="1:11" x14ac:dyDescent="0.35">
      <c r="A9" t="s">
        <v>283</v>
      </c>
      <c r="B9" t="s">
        <v>669</v>
      </c>
      <c r="C9" s="135">
        <v>302</v>
      </c>
      <c r="D9" s="135">
        <v>39534</v>
      </c>
      <c r="E9" s="136">
        <f t="shared" si="0"/>
        <v>134.89000799999999</v>
      </c>
      <c r="F9" s="136">
        <f t="shared" si="1"/>
        <v>167.10999200000001</v>
      </c>
      <c r="G9" s="78">
        <f>'heat share (src)'!C17</f>
        <v>0.6089</v>
      </c>
      <c r="H9" s="136">
        <f t="shared" si="2"/>
        <v>101.7532741288</v>
      </c>
      <c r="I9" s="136">
        <f t="shared" si="3"/>
        <v>134.89000799999999</v>
      </c>
      <c r="K9">
        <v>242</v>
      </c>
    </row>
    <row r="11" spans="1:11" x14ac:dyDescent="0.35">
      <c r="A11" s="1" t="s">
        <v>670</v>
      </c>
      <c r="F11" s="136">
        <f t="array" ref="F11">SUMPRODUCT((economics!$D$2:$D$167="whr")*economics!$AK$2:$AK$167*economics!$AH$2:$AH$167)/SUMPRODUCT((economics!$D$2:$D$167="whr")*economics!$AH$2:$AH$167)</f>
        <v>5.4912583240544004</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2:J35"/>
  <sheetViews>
    <sheetView zoomScale="75" workbookViewId="0">
      <selection activeCell="I32" sqref="B32:I32"/>
    </sheetView>
  </sheetViews>
  <sheetFormatPr defaultRowHeight="14.5" x14ac:dyDescent="0.35"/>
  <cols>
    <col min="3" max="3" width="15.1796875" bestFit="1" customWidth="1"/>
    <col min="4" max="4" width="12.54296875" bestFit="1" customWidth="1"/>
    <col min="8" max="8" width="38.7265625" bestFit="1" customWidth="1"/>
    <col min="9" max="9" width="43.453125" bestFit="1" customWidth="1"/>
    <col min="10" max="10" width="34.54296875" bestFit="1" customWidth="1"/>
  </cols>
  <sheetData>
    <row r="22" spans="2:10" x14ac:dyDescent="0.35">
      <c r="B22" s="4" t="s">
        <v>671</v>
      </c>
      <c r="C22" s="4" t="s">
        <v>672</v>
      </c>
      <c r="D22" s="4" t="s">
        <v>673</v>
      </c>
      <c r="E22" s="4" t="s">
        <v>674</v>
      </c>
      <c r="F22" s="4" t="s">
        <v>675</v>
      </c>
      <c r="G22" s="4" t="s">
        <v>676</v>
      </c>
      <c r="H22" s="4" t="s">
        <v>677</v>
      </c>
      <c r="I22" s="4" t="s">
        <v>678</v>
      </c>
      <c r="J22" s="4" t="s">
        <v>679</v>
      </c>
    </row>
    <row r="23" spans="2:10" x14ac:dyDescent="0.35">
      <c r="B23" t="s">
        <v>680</v>
      </c>
      <c r="C23">
        <v>19.899999999999999</v>
      </c>
      <c r="D23" s="68">
        <v>3.3000000000000002E-2</v>
      </c>
      <c r="E23">
        <v>35.4</v>
      </c>
      <c r="F23">
        <v>17.899999999999999</v>
      </c>
      <c r="G23">
        <v>46.7</v>
      </c>
      <c r="H23" t="s">
        <v>681</v>
      </c>
      <c r="I23" t="s">
        <v>682</v>
      </c>
      <c r="J23" t="s">
        <v>683</v>
      </c>
    </row>
    <row r="24" spans="2:10" x14ac:dyDescent="0.35">
      <c r="B24" t="s">
        <v>684</v>
      </c>
      <c r="C24">
        <v>9.6</v>
      </c>
      <c r="D24" s="68">
        <v>1.6E-2</v>
      </c>
      <c r="E24">
        <v>15.2</v>
      </c>
      <c r="F24">
        <v>33.200000000000003</v>
      </c>
      <c r="G24">
        <v>51.6</v>
      </c>
      <c r="H24" t="s">
        <v>685</v>
      </c>
    </row>
    <row r="25" spans="2:10" x14ac:dyDescent="0.35">
      <c r="B25" t="s">
        <v>686</v>
      </c>
      <c r="C25">
        <v>4.8</v>
      </c>
      <c r="D25" s="68">
        <v>8.0000000000000002E-3</v>
      </c>
      <c r="E25">
        <v>73.900000000000006</v>
      </c>
      <c r="F25">
        <v>4</v>
      </c>
      <c r="G25">
        <v>22.1</v>
      </c>
      <c r="H25" t="s">
        <v>687</v>
      </c>
    </row>
    <row r="26" spans="2:10" x14ac:dyDescent="0.35">
      <c r="B26" t="s">
        <v>688</v>
      </c>
      <c r="C26">
        <v>19.600000000000001</v>
      </c>
      <c r="D26" s="68">
        <v>3.3000000000000002E-2</v>
      </c>
      <c r="E26">
        <v>36.799999999999997</v>
      </c>
      <c r="F26">
        <v>6.2</v>
      </c>
      <c r="G26">
        <v>57</v>
      </c>
      <c r="H26" t="s">
        <v>689</v>
      </c>
      <c r="I26" t="s">
        <v>690</v>
      </c>
      <c r="J26" t="s">
        <v>691</v>
      </c>
    </row>
    <row r="27" spans="2:10" x14ac:dyDescent="0.35">
      <c r="B27" t="s">
        <v>692</v>
      </c>
      <c r="C27">
        <v>7.9</v>
      </c>
      <c r="D27" s="68">
        <v>1.2999999999999999E-2</v>
      </c>
      <c r="E27">
        <v>40.700000000000003</v>
      </c>
      <c r="F27">
        <v>5.8</v>
      </c>
      <c r="G27">
        <v>53.5</v>
      </c>
      <c r="H27" t="s">
        <v>693</v>
      </c>
      <c r="I27" t="s">
        <v>694</v>
      </c>
    </row>
    <row r="28" spans="2:10" x14ac:dyDescent="0.35">
      <c r="B28" t="s">
        <v>695</v>
      </c>
      <c r="C28">
        <v>27</v>
      </c>
      <c r="D28" s="68">
        <v>4.4999999999999998E-2</v>
      </c>
      <c r="E28">
        <v>43.8</v>
      </c>
      <c r="F28">
        <v>6.8</v>
      </c>
      <c r="G28">
        <v>49.4</v>
      </c>
      <c r="H28" t="s">
        <v>278</v>
      </c>
    </row>
    <row r="29" spans="2:10" x14ac:dyDescent="0.35">
      <c r="B29" t="s">
        <v>696</v>
      </c>
      <c r="C29">
        <v>5.5</v>
      </c>
      <c r="D29" s="68">
        <v>8.9999999999999993E-3</v>
      </c>
      <c r="E29">
        <v>26.2</v>
      </c>
      <c r="F29">
        <v>5.9</v>
      </c>
      <c r="G29">
        <v>67.900000000000006</v>
      </c>
      <c r="H29" t="s">
        <v>697</v>
      </c>
    </row>
    <row r="30" spans="2:10" x14ac:dyDescent="0.35">
      <c r="B30" t="s">
        <v>698</v>
      </c>
      <c r="C30">
        <v>35.1</v>
      </c>
      <c r="D30" s="68">
        <v>5.8999999999999997E-2</v>
      </c>
      <c r="E30">
        <v>25.1</v>
      </c>
      <c r="F30">
        <v>9.1</v>
      </c>
      <c r="G30">
        <v>65.8</v>
      </c>
      <c r="H30" t="s">
        <v>699</v>
      </c>
    </row>
    <row r="31" spans="2:10" x14ac:dyDescent="0.35">
      <c r="B31" t="s">
        <v>700</v>
      </c>
      <c r="C31">
        <v>3.3</v>
      </c>
      <c r="D31" s="68">
        <v>5.0000000000000001E-3</v>
      </c>
      <c r="E31">
        <v>27</v>
      </c>
      <c r="F31">
        <v>20.6</v>
      </c>
      <c r="G31">
        <v>52.4</v>
      </c>
      <c r="H31" t="s">
        <v>701</v>
      </c>
    </row>
    <row r="32" spans="2:10" x14ac:dyDescent="0.35">
      <c r="B32" t="s">
        <v>702</v>
      </c>
      <c r="C32">
        <v>43.8</v>
      </c>
      <c r="D32" s="68">
        <v>7.3999999999999996E-2</v>
      </c>
      <c r="E32">
        <v>0.6</v>
      </c>
      <c r="F32">
        <v>15</v>
      </c>
      <c r="G32">
        <v>84.4</v>
      </c>
      <c r="H32" t="s">
        <v>281</v>
      </c>
      <c r="I32" t="s">
        <v>280</v>
      </c>
    </row>
    <row r="33" spans="2:8" x14ac:dyDescent="0.35">
      <c r="B33" t="s">
        <v>703</v>
      </c>
      <c r="C33">
        <v>33.9</v>
      </c>
      <c r="D33" s="68">
        <v>5.7000000000000002E-2</v>
      </c>
      <c r="E33">
        <v>37.1</v>
      </c>
      <c r="F33">
        <v>62.9</v>
      </c>
      <c r="G33">
        <v>0</v>
      </c>
      <c r="H33" t="s">
        <v>279</v>
      </c>
    </row>
    <row r="34" spans="2:8" x14ac:dyDescent="0.35">
      <c r="B34" t="s">
        <v>704</v>
      </c>
      <c r="C34">
        <v>14.1</v>
      </c>
      <c r="D34" s="68">
        <v>2.4E-2</v>
      </c>
      <c r="E34">
        <v>1.8</v>
      </c>
      <c r="F34">
        <v>4.5</v>
      </c>
      <c r="G34">
        <v>93.7</v>
      </c>
      <c r="H34" t="s">
        <v>283</v>
      </c>
    </row>
    <row r="35" spans="2:8" x14ac:dyDescent="0.35">
      <c r="B35" t="s">
        <v>705</v>
      </c>
      <c r="C35">
        <v>54.3</v>
      </c>
      <c r="D35" s="68">
        <v>9.0999999999999998E-2</v>
      </c>
      <c r="E35">
        <v>11.1</v>
      </c>
      <c r="F35">
        <v>29.8</v>
      </c>
      <c r="G35">
        <v>59.1</v>
      </c>
      <c r="H35" t="s">
        <v>282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7"/>
  <sheetViews>
    <sheetView topLeftCell="B73" workbookViewId="0">
      <selection activeCell="A100" sqref="A100:W101"/>
    </sheetView>
  </sheetViews>
  <sheetFormatPr defaultRowHeight="14.5" x14ac:dyDescent="0.35"/>
  <sheetData>
    <row r="1" spans="1:40" x14ac:dyDescent="0.35">
      <c r="A1" s="1" t="s">
        <v>608</v>
      </c>
      <c r="B1" s="1" t="s">
        <v>706</v>
      </c>
      <c r="C1" s="1" t="s">
        <v>316</v>
      </c>
      <c r="D1" s="1" t="s">
        <v>707</v>
      </c>
      <c r="E1" s="1" t="s">
        <v>708</v>
      </c>
      <c r="F1" s="1" t="s">
        <v>709</v>
      </c>
      <c r="G1" s="1" t="s">
        <v>710</v>
      </c>
      <c r="H1" s="1" t="s">
        <v>711</v>
      </c>
      <c r="I1" s="1" t="s">
        <v>199</v>
      </c>
      <c r="J1" s="1" t="s">
        <v>712</v>
      </c>
      <c r="K1" s="1" t="s">
        <v>713</v>
      </c>
      <c r="L1" s="1" t="s">
        <v>714</v>
      </c>
      <c r="M1" s="1" t="s">
        <v>715</v>
      </c>
      <c r="N1" s="1" t="s">
        <v>716</v>
      </c>
      <c r="O1" s="1" t="s">
        <v>717</v>
      </c>
      <c r="P1" s="1" t="s">
        <v>718</v>
      </c>
      <c r="Q1" s="1" t="s">
        <v>719</v>
      </c>
      <c r="R1" s="1" t="s">
        <v>720</v>
      </c>
      <c r="S1" s="1" t="s">
        <v>721</v>
      </c>
      <c r="T1" s="1" t="s">
        <v>722</v>
      </c>
      <c r="U1" s="1" t="s">
        <v>723</v>
      </c>
      <c r="V1" s="1" t="s">
        <v>724</v>
      </c>
      <c r="W1" s="1" t="s">
        <v>725</v>
      </c>
      <c r="X1" s="1" t="s">
        <v>726</v>
      </c>
      <c r="Y1" s="1" t="s">
        <v>727</v>
      </c>
      <c r="Z1" s="1" t="s">
        <v>728</v>
      </c>
      <c r="AA1" s="1" t="s">
        <v>729</v>
      </c>
      <c r="AB1" s="1" t="s">
        <v>730</v>
      </c>
      <c r="AD1" s="1" t="s">
        <v>731</v>
      </c>
      <c r="AE1" s="129">
        <v>0.1</v>
      </c>
      <c r="AG1" s="1" t="s">
        <v>732</v>
      </c>
      <c r="AH1" s="1" t="s">
        <v>733</v>
      </c>
      <c r="AI1" s="1" t="s">
        <v>734</v>
      </c>
      <c r="AJ1" s="1" t="s">
        <v>735</v>
      </c>
      <c r="AK1" s="1" t="s">
        <v>736</v>
      </c>
      <c r="AL1" s="1" t="s">
        <v>737</v>
      </c>
      <c r="AM1" t="s">
        <v>738</v>
      </c>
      <c r="AN1" t="s">
        <v>739</v>
      </c>
    </row>
    <row r="2" spans="1:40" x14ac:dyDescent="0.35">
      <c r="A2" t="str">
        <f>'Kermeli Data'!A9</f>
        <v>Primary aluminum</v>
      </c>
      <c r="B2" t="str">
        <f>'Kermeli Data'!B9</f>
        <v>PFPBa</v>
      </c>
      <c r="C2" t="str">
        <f>'Kermeli Data'!P9</f>
        <v>3 proc</v>
      </c>
      <c r="D2" t="str">
        <f t="shared" ref="D2:D33" si="0">IF(C2="2 whr","whr",IF(C2="3 proc","process","EXCLUDED"))</f>
        <v>process</v>
      </c>
      <c r="E2">
        <f>'Kermeli Data'!E9</f>
        <v>0.1</v>
      </c>
      <c r="F2">
        <f>'Kermeli Data'!F9</f>
        <v>0</v>
      </c>
      <c r="G2">
        <f>'Kermeli Data'!G9</f>
        <v>2.8</v>
      </c>
      <c r="H2">
        <f>'Kermeli Data'!I9</f>
        <v>2340</v>
      </c>
      <c r="I2">
        <f>'Kermeli Data'!J9</f>
        <v>20</v>
      </c>
      <c r="J2">
        <f>'Kermeli Data'!K9</f>
        <v>0</v>
      </c>
      <c r="K2">
        <f>IFERROR(_xlfn.XLOOKUP(A2,'product map'!$A$14:$A$36,'product map'!$G$14:$G$36),"pending")</f>
        <v>0.67</v>
      </c>
      <c r="L2">
        <f>H2*cpi!$B$12*cpi!$B$10</f>
        <v>2344.9294301657005</v>
      </c>
      <c r="M2">
        <f>J2*cpi!$B$12*cpi!$B$10</f>
        <v>0</v>
      </c>
      <c r="N2">
        <f t="shared" ref="N2:N33" si="1">IF(I2&gt;0,AL2/(1-(1+AL2)^-I2),"")</f>
        <v>0.1385875949393455</v>
      </c>
      <c r="O2">
        <f t="shared" ref="O2:O33" si="2">L2*N2+M2</f>
        <v>324.97813002915439</v>
      </c>
      <c r="P2">
        <f t="shared" ref="P2:P33" si="3">MAX(F2,0)+MAX(G2,0)</f>
        <v>2.8</v>
      </c>
      <c r="Q2">
        <f t="shared" ref="Q2:Q33" si="4">IF(P2&gt;0,MAX(F2,0)/P2,0)</f>
        <v>0</v>
      </c>
      <c r="R2">
        <f t="shared" ref="R2:R33" si="5">IF(P2&gt;0,MAX(G2,0)/P2,0)</f>
        <v>1</v>
      </c>
      <c r="S2">
        <f t="shared" ref="S2:S33" si="6">IF(P2&gt;0,O2/P2,"")</f>
        <v>116.06361786755515</v>
      </c>
      <c r="T2">
        <f t="shared" ref="T2:T33" si="7">IF(P2&gt;0,S2/$AE$3,"")</f>
        <v>122.45361485134276</v>
      </c>
      <c r="U2" t="str">
        <f t="shared" ref="U2:U33" si="8">IF(AND(P2&gt;0,Q2&gt;0),T2,"")</f>
        <v/>
      </c>
      <c r="V2">
        <f t="shared" ref="V2:V33" si="9">IF(AND(P2&gt;0,R2&gt;0),T2,"")</f>
        <v>122.45361485134276</v>
      </c>
      <c r="W2">
        <f t="shared" ref="W2:W33" si="10">IF(I2&gt;0,$AE$2/(1-(1+$AE$2)^-I2),"")</f>
        <v>0.1597614704057439</v>
      </c>
      <c r="X2">
        <f t="shared" ref="X2:X33" si="11">L2*W2+M2</f>
        <v>374.62937376097545</v>
      </c>
      <c r="Y2">
        <f t="shared" ref="Y2:Y33" si="12">IF(P2&gt;0,(X2/P2)/$AE$3,"")</f>
        <v>141.16248697231015</v>
      </c>
      <c r="Z2" t="str">
        <f t="shared" ref="Z2:Z33" si="13">IF(AND(ISNUMBER(K2),Q2&gt;0),MAX(F2,0)*K2*1000000*E2,"pending")</f>
        <v>pending</v>
      </c>
      <c r="AA2">
        <f t="shared" ref="AA2:AA33" si="14">IF(AND(ISNUMBER(K2),R2&gt;0),MAX(G2,0)*K2*1000000*E2,"pending")</f>
        <v>187600</v>
      </c>
      <c r="AB2" t="str">
        <f t="shared" ref="AB2:AB33" si="15">IF(AND(ISNUMBER(S2),S2&lt;0),"NEG-CCE","")&amp;IF(NOT(ISNUMBER(K2)),"|pending tonnage","")</f>
        <v/>
      </c>
      <c r="AD2" t="s">
        <v>740</v>
      </c>
      <c r="AE2" s="129">
        <v>0.15</v>
      </c>
      <c r="AG2">
        <f>IFERROR(_xlfn.XLOOKUP(A2,'product map'!$A$14:$A$36,'product map'!$C$14:$C$36),"?")</f>
        <v>242</v>
      </c>
      <c r="AH2">
        <f>IFERROR((Z2*0.000000947817)/_xlfn.XLOOKUP(AG2,'energy base (MECS)'!$K$4:$K$9,'energy base (MECS)'!$F$4:$F$9),0)</f>
        <v>0</v>
      </c>
      <c r="AI2">
        <f>IFERROR((AA2*0.000000947817)/_xlfn.XLOOKUP(AG2,'energy base (MECS)'!$K$4:$K$9,'energy base (MECS)'!$I$4:$I$9),0)</f>
        <v>1.3181885881421254E-3</v>
      </c>
      <c r="AJ2">
        <f t="shared" ref="AJ2:AJ33" si="16">MAX(0.3*ABS(AK2),0.000001)</f>
        <v>36.736084455402825</v>
      </c>
      <c r="AK2">
        <f t="shared" ref="AK2:AK33" si="17">IF(ISNUMBER(T2),T2,0)</f>
        <v>122.45361485134276</v>
      </c>
      <c r="AL2">
        <f>IFERROR(_xlfn.XLOOKUP(AG2,'BCoISC-WACCbI'!$C$2:$C$26,'BCoISC-WACCbI'!$B$2:$B$26)+$AE$4,0.1)</f>
        <v>0.12558</v>
      </c>
      <c r="AM2">
        <f t="shared" ref="AM2:AM33" si="18">IF(P2&gt;0,L2/P2/0.947817,0)</f>
        <v>883.58279761573203</v>
      </c>
      <c r="AN2">
        <f t="shared" ref="AN2:AN33" si="19">IF(AND(P2&gt;0,ISNUMBER(K2)),L2*K2*1000000*E2,0)</f>
        <v>157110271.82110196</v>
      </c>
    </row>
    <row r="3" spans="1:40" x14ac:dyDescent="0.35">
      <c r="A3" t="str">
        <f>'Kermeli Data'!A10</f>
        <v>Primary aluminum</v>
      </c>
      <c r="B3" t="str">
        <f>'Kermeli Data'!B10</f>
        <v>Optimization electrolysis controlc</v>
      </c>
      <c r="C3" t="str">
        <f>'Kermeli Data'!P10</f>
        <v>3 proc</v>
      </c>
      <c r="D3" t="str">
        <f t="shared" si="0"/>
        <v>process</v>
      </c>
      <c r="E3">
        <f>'Kermeli Data'!E10</f>
        <v>0.45</v>
      </c>
      <c r="F3">
        <f>'Kermeli Data'!F10</f>
        <v>0</v>
      </c>
      <c r="G3">
        <f>'Kermeli Data'!G10</f>
        <v>3.6</v>
      </c>
      <c r="H3">
        <f>'Kermeli Data'!I10</f>
        <v>188</v>
      </c>
      <c r="I3">
        <f>'Kermeli Data'!J10</f>
        <v>5</v>
      </c>
      <c r="J3">
        <f>'Kermeli Data'!K10</f>
        <v>-65</v>
      </c>
      <c r="K3">
        <f>IFERROR(_xlfn.XLOOKUP(A3,'product map'!$A$14:$A$36,'product map'!$G$14:$G$36),"pending")</f>
        <v>0.67</v>
      </c>
      <c r="L3">
        <f>H3*cpi!$B$12*cpi!$B$10</f>
        <v>188.3960396885264</v>
      </c>
      <c r="M3">
        <f>J3*cpi!$B$12*cpi!$B$10</f>
        <v>-65.136928615713913</v>
      </c>
      <c r="N3">
        <f t="shared" si="1"/>
        <v>0.28125462993093764</v>
      </c>
      <c r="O3">
        <f t="shared" si="2"/>
        <v>-12.14967019266318</v>
      </c>
      <c r="P3">
        <f t="shared" si="3"/>
        <v>3.6</v>
      </c>
      <c r="Q3">
        <f t="shared" si="4"/>
        <v>0</v>
      </c>
      <c r="R3">
        <f t="shared" si="5"/>
        <v>1</v>
      </c>
      <c r="S3">
        <f t="shared" si="6"/>
        <v>-3.3749083868508833</v>
      </c>
      <c r="T3">
        <f t="shared" si="7"/>
        <v>-3.5607172975910784</v>
      </c>
      <c r="U3" t="str">
        <f t="shared" si="8"/>
        <v/>
      </c>
      <c r="V3">
        <f t="shared" si="9"/>
        <v>-3.5607172975910784</v>
      </c>
      <c r="W3">
        <f t="shared" si="10"/>
        <v>0.29831555246152841</v>
      </c>
      <c r="X3">
        <f t="shared" si="11"/>
        <v>-8.9354599544671274</v>
      </c>
      <c r="Y3">
        <f t="shared" si="12"/>
        <v>-2.6187251437505363</v>
      </c>
      <c r="Z3" t="str">
        <f t="shared" si="13"/>
        <v>pending</v>
      </c>
      <c r="AA3">
        <f t="shared" si="14"/>
        <v>1085400.0000000002</v>
      </c>
      <c r="AB3" t="str">
        <f t="shared" si="15"/>
        <v>NEG-CCE</v>
      </c>
      <c r="AD3" t="s">
        <v>741</v>
      </c>
      <c r="AE3">
        <f>cpi!B15</f>
        <v>0.94781700000000002</v>
      </c>
      <c r="AG3">
        <f>IFERROR(_xlfn.XLOOKUP(A3,'product map'!$A$14:$A$36,'product map'!$C$14:$C$36),"?")</f>
        <v>242</v>
      </c>
      <c r="AH3">
        <f>IFERROR((Z3*0.000000947817)/_xlfn.XLOOKUP(AG3,'energy base (MECS)'!$K$4:$K$9,'energy base (MECS)'!$F$4:$F$9),0)</f>
        <v>0</v>
      </c>
      <c r="AI3">
        <f>IFERROR((AA3*0.000000947817)/_xlfn.XLOOKUP(AG3,'energy base (MECS)'!$K$4:$K$9,'energy base (MECS)'!$I$4:$I$9),0)</f>
        <v>7.6266625456794411E-3</v>
      </c>
      <c r="AJ3">
        <f t="shared" si="16"/>
        <v>1.0682151892773235</v>
      </c>
      <c r="AK3">
        <f t="shared" si="17"/>
        <v>-3.5607172975910784</v>
      </c>
      <c r="AL3">
        <f>IFERROR(_xlfn.XLOOKUP(AG3,'BCoISC-WACCbI'!$C$2:$C$26,'BCoISC-WACCbI'!$B$2:$B$26)+$AE$4,0.1)</f>
        <v>0.12558</v>
      </c>
      <c r="AM3">
        <f t="shared" si="18"/>
        <v>55.213435976367684</v>
      </c>
      <c r="AN3">
        <f t="shared" si="19"/>
        <v>56801405.966090716</v>
      </c>
    </row>
    <row r="4" spans="1:40" x14ac:dyDescent="0.35">
      <c r="A4" t="str">
        <f>'Kermeli Data'!A11</f>
        <v>Primary aluminum</v>
      </c>
      <c r="B4" t="str">
        <f>'Kermeli Data'!B11</f>
        <v>Optimization cell designc</v>
      </c>
      <c r="C4" t="str">
        <f>'Kermeli Data'!P11</f>
        <v>3 proc</v>
      </c>
      <c r="D4" t="str">
        <f t="shared" si="0"/>
        <v>process</v>
      </c>
      <c r="E4">
        <f>'Kermeli Data'!E11</f>
        <v>0.45</v>
      </c>
      <c r="F4">
        <f>'Kermeli Data'!F11</f>
        <v>0</v>
      </c>
      <c r="G4">
        <f>'Kermeli Data'!G11</f>
        <v>2.5</v>
      </c>
      <c r="H4">
        <f>'Kermeli Data'!I11</f>
        <v>236</v>
      </c>
      <c r="I4">
        <f>'Kermeli Data'!J11</f>
        <v>6</v>
      </c>
      <c r="J4">
        <f>'Kermeli Data'!K11</f>
        <v>0</v>
      </c>
      <c r="K4">
        <f>IFERROR(_xlfn.XLOOKUP(A4,'product map'!$A$14:$A$36,'product map'!$G$14:$G$36),"pending")</f>
        <v>0.67</v>
      </c>
      <c r="L4">
        <f>H4*cpi!$B$12*cpi!$B$10</f>
        <v>236.49715620474589</v>
      </c>
      <c r="M4">
        <f>J4*cpi!$B$12*cpi!$B$10</f>
        <v>0</v>
      </c>
      <c r="N4">
        <f t="shared" si="1"/>
        <v>0.24708171113085367</v>
      </c>
      <c r="O4">
        <f t="shared" si="2"/>
        <v>58.434122032649405</v>
      </c>
      <c r="P4">
        <f t="shared" si="3"/>
        <v>2.5</v>
      </c>
      <c r="Q4">
        <f t="shared" si="4"/>
        <v>0</v>
      </c>
      <c r="R4">
        <f t="shared" si="5"/>
        <v>1</v>
      </c>
      <c r="S4">
        <f t="shared" si="6"/>
        <v>23.373648813059763</v>
      </c>
      <c r="T4">
        <f t="shared" si="7"/>
        <v>24.66050810764078</v>
      </c>
      <c r="U4" t="str">
        <f t="shared" si="8"/>
        <v/>
      </c>
      <c r="V4">
        <f t="shared" si="9"/>
        <v>24.66050810764078</v>
      </c>
      <c r="W4">
        <f t="shared" si="10"/>
        <v>0.26423690656738341</v>
      </c>
      <c r="X4">
        <f t="shared" si="11"/>
        <v>62.491276967525323</v>
      </c>
      <c r="Y4">
        <f t="shared" si="12"/>
        <v>26.372718348594855</v>
      </c>
      <c r="Z4" t="str">
        <f t="shared" si="13"/>
        <v>pending</v>
      </c>
      <c r="AA4">
        <f t="shared" si="14"/>
        <v>753750</v>
      </c>
      <c r="AB4" t="str">
        <f t="shared" si="15"/>
        <v/>
      </c>
      <c r="AD4" t="s">
        <v>742</v>
      </c>
      <c r="AE4" s="129">
        <v>7.0000000000000007E-2</v>
      </c>
      <c r="AG4">
        <f>IFERROR(_xlfn.XLOOKUP(A4,'product map'!$A$14:$A$36,'product map'!$C$14:$C$36),"?")</f>
        <v>242</v>
      </c>
      <c r="AH4">
        <f>IFERROR((Z4*0.000000947817)/_xlfn.XLOOKUP(AG4,'energy base (MECS)'!$K$4:$K$9,'energy base (MECS)'!$F$4:$F$9),0)</f>
        <v>0</v>
      </c>
      <c r="AI4">
        <f>IFERROR((AA4*0.000000947817)/_xlfn.XLOOKUP(AG4,'energy base (MECS)'!$K$4:$K$9,'energy base (MECS)'!$I$4:$I$9),0)</f>
        <v>5.2962934344996113E-3</v>
      </c>
      <c r="AJ4">
        <f t="shared" si="16"/>
        <v>7.3981524322922336</v>
      </c>
      <c r="AK4">
        <f t="shared" si="17"/>
        <v>24.66050810764078</v>
      </c>
      <c r="AL4">
        <f>IFERROR(_xlfn.XLOOKUP(AG4,'BCoISC-WACCbI'!$C$2:$C$26,'BCoISC-WACCbI'!$B$2:$B$26)+$AE$4,0.1)</f>
        <v>0.12558</v>
      </c>
      <c r="AM4">
        <f t="shared" si="18"/>
        <v>99.807096181961654</v>
      </c>
      <c r="AN4">
        <f t="shared" si="19"/>
        <v>71303892.595730886</v>
      </c>
    </row>
    <row r="5" spans="1:40" x14ac:dyDescent="0.35">
      <c r="A5" t="str">
        <f>'Kermeli Data'!A12</f>
        <v>Secondary aluminum</v>
      </c>
      <c r="B5" t="str">
        <f>'Kermeli Data'!B12</f>
        <v>Regenerative or recuperative burnerd</v>
      </c>
      <c r="C5" t="str">
        <f>'Kermeli Data'!P12</f>
        <v>1 unit</v>
      </c>
      <c r="D5" t="str">
        <f t="shared" si="0"/>
        <v>EXCLUDED</v>
      </c>
      <c r="E5">
        <f>'Kermeli Data'!E12</f>
        <v>0.5</v>
      </c>
      <c r="F5">
        <f>'Kermeli Data'!F12</f>
        <v>2</v>
      </c>
      <c r="G5">
        <f>'Kermeli Data'!G12</f>
        <v>0</v>
      </c>
      <c r="H5">
        <f>'Kermeli Data'!I12</f>
        <v>14</v>
      </c>
      <c r="I5">
        <f>'Kermeli Data'!J12</f>
        <v>20</v>
      </c>
      <c r="J5">
        <f>'Kermeli Data'!K12</f>
        <v>0.4</v>
      </c>
      <c r="K5">
        <f>IFERROR(_xlfn.XLOOKUP(A5,'product map'!$A$14:$A$36,'product map'!$G$14:$G$36),"pending")</f>
        <v>1.6</v>
      </c>
      <c r="L5">
        <f>H5*cpi!$B$12*cpi!$B$10</f>
        <v>14.029492317230687</v>
      </c>
      <c r="M5">
        <f>J5*cpi!$B$12*cpi!$B$10</f>
        <v>0.40084263763516254</v>
      </c>
      <c r="N5">
        <f t="shared" si="1"/>
        <v>0.1385875949393455</v>
      </c>
      <c r="O5">
        <f t="shared" si="2"/>
        <v>2.3451562361001885</v>
      </c>
      <c r="P5">
        <f t="shared" si="3"/>
        <v>2</v>
      </c>
      <c r="Q5">
        <f t="shared" si="4"/>
        <v>1</v>
      </c>
      <c r="R5">
        <f t="shared" si="5"/>
        <v>0</v>
      </c>
      <c r="S5">
        <f t="shared" si="6"/>
        <v>1.1725781180500943</v>
      </c>
      <c r="T5">
        <f t="shared" si="7"/>
        <v>1.2371355631415075</v>
      </c>
      <c r="U5">
        <f t="shared" si="8"/>
        <v>1.2371355631415075</v>
      </c>
      <c r="V5" t="str">
        <f t="shared" si="9"/>
        <v/>
      </c>
      <c r="W5">
        <f t="shared" si="10"/>
        <v>0.1597614704057439</v>
      </c>
      <c r="X5">
        <f t="shared" si="11"/>
        <v>2.6422149592820241</v>
      </c>
      <c r="Y5">
        <f t="shared" si="12"/>
        <v>1.3938423552658499</v>
      </c>
      <c r="Z5">
        <f t="shared" si="13"/>
        <v>1600000</v>
      </c>
      <c r="AA5" t="str">
        <f t="shared" si="14"/>
        <v>pending</v>
      </c>
      <c r="AB5" t="str">
        <f t="shared" si="15"/>
        <v/>
      </c>
      <c r="AG5">
        <f>IFERROR(_xlfn.XLOOKUP(A5,'product map'!$A$14:$A$36,'product map'!$C$14:$C$36),"?")</f>
        <v>242</v>
      </c>
      <c r="AH5">
        <f>IFERROR((Z5*0.000000947817)/_xlfn.XLOOKUP(AG5,'energy base (MECS)'!$K$4:$K$9,'energy base (MECS)'!$F$4:$F$9),0)</f>
        <v>9.0749043899182279E-3</v>
      </c>
      <c r="AI5">
        <f>IFERROR((AA5*0.000000947817)/_xlfn.XLOOKUP(AG5,'energy base (MECS)'!$K$4:$K$9,'energy base (MECS)'!$I$4:$I$9),0)</f>
        <v>0</v>
      </c>
      <c r="AJ5">
        <f t="shared" si="16"/>
        <v>0.37114066894245223</v>
      </c>
      <c r="AK5">
        <f t="shared" si="17"/>
        <v>1.2371355631415075</v>
      </c>
      <c r="AL5">
        <f>IFERROR(_xlfn.XLOOKUP(AG5,'BCoISC-WACCbI'!$C$2:$C$26,'BCoISC-WACCbI'!$B$2:$B$26)+$AE$4,0.1)</f>
        <v>0.12558</v>
      </c>
      <c r="AM5">
        <f t="shared" si="18"/>
        <v>7.4009499287471563</v>
      </c>
      <c r="AN5">
        <f t="shared" si="19"/>
        <v>11223593.85378455</v>
      </c>
    </row>
    <row r="6" spans="1:40" x14ac:dyDescent="0.35">
      <c r="A6" t="str">
        <f>'Kermeli Data'!A13</f>
        <v>Secondary aluminum</v>
      </c>
      <c r="B6" t="str">
        <f>'Kermeli Data'!B13</f>
        <v>New decoating equipmentd</v>
      </c>
      <c r="C6" t="str">
        <f>'Kermeli Data'!P13</f>
        <v>X equip-replace</v>
      </c>
      <c r="D6" t="str">
        <f t="shared" si="0"/>
        <v>EXCLUDED</v>
      </c>
      <c r="E6">
        <f>'Kermeli Data'!E13</f>
        <v>0.6</v>
      </c>
      <c r="F6">
        <f>'Kermeli Data'!F13</f>
        <v>0.4</v>
      </c>
      <c r="G6">
        <f>'Kermeli Data'!G13</f>
        <v>0</v>
      </c>
      <c r="H6">
        <f>'Kermeli Data'!I13</f>
        <v>40</v>
      </c>
      <c r="I6">
        <f>'Kermeli Data'!J13</f>
        <v>10</v>
      </c>
      <c r="J6">
        <f>'Kermeli Data'!K13</f>
        <v>40</v>
      </c>
      <c r="K6">
        <f>IFERROR(_xlfn.XLOOKUP(A6,'product map'!$A$14:$A$36,'product map'!$G$14:$G$36),"pending")</f>
        <v>1.6</v>
      </c>
      <c r="L6">
        <f>H6*cpi!$B$12*cpi!$B$10</f>
        <v>40.084263763516255</v>
      </c>
      <c r="M6">
        <f>J6*cpi!$B$12*cpi!$B$10</f>
        <v>40.084263763516255</v>
      </c>
      <c r="N6">
        <f t="shared" si="1"/>
        <v>0.18104570722179505</v>
      </c>
      <c r="O6">
        <f t="shared" si="2"/>
        <v>47.34134764504703</v>
      </c>
      <c r="P6">
        <f t="shared" si="3"/>
        <v>0.4</v>
      </c>
      <c r="Q6">
        <f t="shared" si="4"/>
        <v>1</v>
      </c>
      <c r="R6">
        <f t="shared" si="5"/>
        <v>0</v>
      </c>
      <c r="S6">
        <f t="shared" si="6"/>
        <v>118.35336911261757</v>
      </c>
      <c r="T6">
        <f t="shared" si="7"/>
        <v>124.86943061014686</v>
      </c>
      <c r="U6">
        <f t="shared" si="8"/>
        <v>124.86943061014686</v>
      </c>
      <c r="V6" t="str">
        <f t="shared" si="9"/>
        <v/>
      </c>
      <c r="W6">
        <f t="shared" si="10"/>
        <v>0.19925206251758484</v>
      </c>
      <c r="X6">
        <f t="shared" si="11"/>
        <v>48.071135992895755</v>
      </c>
      <c r="Y6">
        <f t="shared" si="12"/>
        <v>126.79434952342</v>
      </c>
      <c r="Z6">
        <f t="shared" si="13"/>
        <v>384000.00000000006</v>
      </c>
      <c r="AA6" t="str">
        <f t="shared" si="14"/>
        <v>pending</v>
      </c>
      <c r="AB6" t="str">
        <f t="shared" si="15"/>
        <v/>
      </c>
      <c r="AG6">
        <f>IFERROR(_xlfn.XLOOKUP(A6,'product map'!$A$14:$A$36,'product map'!$C$14:$C$36),"?")</f>
        <v>242</v>
      </c>
      <c r="AH6">
        <f>IFERROR((Z6*0.000000947817)/_xlfn.XLOOKUP(AG6,'energy base (MECS)'!$K$4:$K$9,'energy base (MECS)'!$F$4:$F$9),0)</f>
        <v>2.1779770535803752E-3</v>
      </c>
      <c r="AI6">
        <f>IFERROR((AA6*0.000000947817)/_xlfn.XLOOKUP(AG6,'energy base (MECS)'!$K$4:$K$9,'energy base (MECS)'!$I$4:$I$9),0)</f>
        <v>0</v>
      </c>
      <c r="AJ6">
        <f t="shared" si="16"/>
        <v>37.460829183044055</v>
      </c>
      <c r="AK6">
        <f t="shared" si="17"/>
        <v>124.86943061014686</v>
      </c>
      <c r="AL6">
        <f>IFERROR(_xlfn.XLOOKUP(AG6,'BCoISC-WACCbI'!$C$2:$C$26,'BCoISC-WACCbI'!$B$2:$B$26)+$AE$4,0.1)</f>
        <v>0.12558</v>
      </c>
      <c r="AM6">
        <f t="shared" si="18"/>
        <v>105.72785612495939</v>
      </c>
      <c r="AN6">
        <f t="shared" si="19"/>
        <v>38480893.212975606</v>
      </c>
    </row>
    <row r="7" spans="1:40" x14ac:dyDescent="0.35">
      <c r="A7" t="str">
        <f>'Kermeli Data'!A14</f>
        <v>Aluminum foundries</v>
      </c>
      <c r="B7" t="str">
        <f>'Kermeli Data'!B14</f>
        <v>Improved process schedulinge</v>
      </c>
      <c r="C7" t="str">
        <f>'Kermeli Data'!P14</f>
        <v>3 proc</v>
      </c>
      <c r="D7" t="str">
        <f t="shared" si="0"/>
        <v>process</v>
      </c>
      <c r="E7">
        <f>'Kermeli Data'!E14</f>
        <v>0.4</v>
      </c>
      <c r="F7">
        <f>'Kermeli Data'!F14</f>
        <v>1.8</v>
      </c>
      <c r="G7">
        <f>'Kermeli Data'!G14</f>
        <v>0</v>
      </c>
      <c r="H7">
        <f>'Kermeli Data'!I14</f>
        <v>25</v>
      </c>
      <c r="I7">
        <f>'Kermeli Data'!J14</f>
        <v>20</v>
      </c>
      <c r="J7">
        <f>'Kermeli Data'!K14</f>
        <v>0</v>
      </c>
      <c r="K7">
        <f>IFERROR(_xlfn.XLOOKUP(A7,'product map'!$A$14:$A$36,'product map'!$G$14:$G$36),"pending")</f>
        <v>2.4</v>
      </c>
      <c r="L7">
        <f>H7*cpi!$B$12*cpi!$B$10</f>
        <v>25.052664852197658</v>
      </c>
      <c r="M7">
        <f>J7*cpi!$B$12*cpi!$B$10</f>
        <v>0</v>
      </c>
      <c r="N7">
        <f t="shared" si="1"/>
        <v>0.1385875949393455</v>
      </c>
      <c r="O7">
        <f t="shared" si="2"/>
        <v>3.4719885686875469</v>
      </c>
      <c r="P7">
        <f t="shared" si="3"/>
        <v>1.8</v>
      </c>
      <c r="Q7">
        <f t="shared" si="4"/>
        <v>1</v>
      </c>
      <c r="R7">
        <f t="shared" si="5"/>
        <v>0</v>
      </c>
      <c r="S7">
        <f t="shared" si="6"/>
        <v>1.9288825381597483</v>
      </c>
      <c r="T7">
        <f t="shared" si="7"/>
        <v>2.0350790692293432</v>
      </c>
      <c r="U7">
        <f t="shared" si="8"/>
        <v>2.0350790692293432</v>
      </c>
      <c r="V7" t="str">
        <f t="shared" si="9"/>
        <v/>
      </c>
      <c r="W7">
        <f t="shared" si="10"/>
        <v>0.1597614704057439</v>
      </c>
      <c r="X7">
        <f t="shared" si="11"/>
        <v>4.0024505743693961</v>
      </c>
      <c r="Y7">
        <f t="shared" si="12"/>
        <v>2.3460052440792287</v>
      </c>
      <c r="Z7">
        <f t="shared" si="13"/>
        <v>1728000</v>
      </c>
      <c r="AA7" t="str">
        <f t="shared" si="14"/>
        <v>pending</v>
      </c>
      <c r="AB7" t="str">
        <f t="shared" si="15"/>
        <v/>
      </c>
      <c r="AG7">
        <f>IFERROR(_xlfn.XLOOKUP(A7,'product map'!$A$14:$A$36,'product map'!$C$14:$C$36),"?")</f>
        <v>242</v>
      </c>
      <c r="AH7">
        <f>IFERROR((Z7*0.000000947817)/_xlfn.XLOOKUP(AG7,'energy base (MECS)'!$K$4:$K$9,'energy base (MECS)'!$F$4:$F$9),0)</f>
        <v>9.8008967411116858E-3</v>
      </c>
      <c r="AI7">
        <f>IFERROR((AA7*0.000000947817)/_xlfn.XLOOKUP(AG7,'energy base (MECS)'!$K$4:$K$9,'energy base (MECS)'!$I$4:$I$9),0)</f>
        <v>0</v>
      </c>
      <c r="AJ7">
        <f t="shared" si="16"/>
        <v>0.6105237207688029</v>
      </c>
      <c r="AK7">
        <f t="shared" si="17"/>
        <v>2.0350790692293432</v>
      </c>
      <c r="AL7">
        <f>IFERROR(_xlfn.XLOOKUP(AG7,'BCoISC-WACCbI'!$C$2:$C$26,'BCoISC-WACCbI'!$B$2:$B$26)+$AE$4,0.1)</f>
        <v>0.12558</v>
      </c>
      <c r="AM7">
        <f t="shared" si="18"/>
        <v>14.684424461799914</v>
      </c>
      <c r="AN7">
        <f t="shared" si="19"/>
        <v>24050558.258109752</v>
      </c>
    </row>
    <row r="8" spans="1:40" x14ac:dyDescent="0.35">
      <c r="A8" t="str">
        <f>'Kermeli Data'!A15</f>
        <v>Aluminum foundries</v>
      </c>
      <c r="B8" t="str">
        <f>'Kermeli Data'!B15</f>
        <v>Regenerative or recuperative burnere</v>
      </c>
      <c r="C8" t="str">
        <f>'Kermeli Data'!P15</f>
        <v>1 unit</v>
      </c>
      <c r="D8" t="str">
        <f t="shared" si="0"/>
        <v>EXCLUDED</v>
      </c>
      <c r="E8">
        <f>'Kermeli Data'!E15</f>
        <v>0.3</v>
      </c>
      <c r="F8">
        <f>'Kermeli Data'!F15</f>
        <v>4.8</v>
      </c>
      <c r="G8">
        <f>'Kermeli Data'!G15</f>
        <v>0</v>
      </c>
      <c r="H8">
        <f>'Kermeli Data'!I15</f>
        <v>10</v>
      </c>
      <c r="I8">
        <f>'Kermeli Data'!J15</f>
        <v>20</v>
      </c>
      <c r="J8">
        <f>'Kermeli Data'!K15</f>
        <v>0.7</v>
      </c>
      <c r="K8">
        <f>IFERROR(_xlfn.XLOOKUP(A8,'product map'!$A$14:$A$36,'product map'!$G$14:$G$36),"pending")</f>
        <v>2.4</v>
      </c>
      <c r="L8">
        <f>H8*cpi!$B$12*cpi!$B$10</f>
        <v>10.021065940879064</v>
      </c>
      <c r="M8">
        <f>J8*cpi!$B$12*cpi!$B$10</f>
        <v>0.70147461586153437</v>
      </c>
      <c r="N8">
        <f t="shared" si="1"/>
        <v>0.1385875949393455</v>
      </c>
      <c r="O8">
        <f t="shared" si="2"/>
        <v>2.0902700433365533</v>
      </c>
      <c r="P8">
        <f t="shared" si="3"/>
        <v>4.8</v>
      </c>
      <c r="Q8">
        <f t="shared" si="4"/>
        <v>1</v>
      </c>
      <c r="R8">
        <f t="shared" si="5"/>
        <v>0</v>
      </c>
      <c r="S8">
        <f t="shared" si="6"/>
        <v>0.43547292569511531</v>
      </c>
      <c r="T8">
        <f t="shared" si="7"/>
        <v>0.45944831723330065</v>
      </c>
      <c r="U8">
        <f t="shared" si="8"/>
        <v>0.45944831723330065</v>
      </c>
      <c r="V8" t="str">
        <f t="shared" si="9"/>
        <v/>
      </c>
      <c r="W8">
        <f t="shared" si="10"/>
        <v>0.1597614704057439</v>
      </c>
      <c r="X8">
        <f t="shared" si="11"/>
        <v>2.3024548456092928</v>
      </c>
      <c r="Y8">
        <f t="shared" si="12"/>
        <v>0.50608724346078338</v>
      </c>
      <c r="Z8">
        <f t="shared" si="13"/>
        <v>3456000</v>
      </c>
      <c r="AA8" t="str">
        <f t="shared" si="14"/>
        <v>pending</v>
      </c>
      <c r="AB8" t="str">
        <f t="shared" si="15"/>
        <v/>
      </c>
      <c r="AG8">
        <f>IFERROR(_xlfn.XLOOKUP(A8,'product map'!$A$14:$A$36,'product map'!$C$14:$C$36),"?")</f>
        <v>242</v>
      </c>
      <c r="AH8">
        <f>IFERROR((Z8*0.000000947817)/_xlfn.XLOOKUP(AG8,'energy base (MECS)'!$K$4:$K$9,'energy base (MECS)'!$F$4:$F$9),0)</f>
        <v>1.9601793482223372E-2</v>
      </c>
      <c r="AI8">
        <f>IFERROR((AA8*0.000000947817)/_xlfn.XLOOKUP(AG8,'energy base (MECS)'!$K$4:$K$9,'energy base (MECS)'!$I$4:$I$9),0)</f>
        <v>0</v>
      </c>
      <c r="AJ8">
        <f t="shared" si="16"/>
        <v>0.13783449516999019</v>
      </c>
      <c r="AK8">
        <f t="shared" si="17"/>
        <v>0.45944831723330065</v>
      </c>
      <c r="AL8">
        <f>IFERROR(_xlfn.XLOOKUP(AG8,'BCoISC-WACCbI'!$C$2:$C$26,'BCoISC-WACCbI'!$B$2:$B$26)+$AE$4,0.1)</f>
        <v>0.12558</v>
      </c>
      <c r="AM8">
        <f t="shared" si="18"/>
        <v>2.2026636692699872</v>
      </c>
      <c r="AN8">
        <f t="shared" si="19"/>
        <v>7215167.4774329253</v>
      </c>
    </row>
    <row r="9" spans="1:40" x14ac:dyDescent="0.35">
      <c r="A9" t="str">
        <f>'Kermeli Data'!A16</f>
        <v>Aluminum foundries</v>
      </c>
      <c r="B9" t="str">
        <f>'Kermeli Data'!B16</f>
        <v>Liquid metal as feedstocke</v>
      </c>
      <c r="C9" t="str">
        <f>'Kermeli Data'!P16</f>
        <v>3 proc</v>
      </c>
      <c r="D9" t="str">
        <f t="shared" si="0"/>
        <v>process</v>
      </c>
      <c r="E9">
        <f>'Kermeli Data'!E16</f>
        <v>0.45</v>
      </c>
      <c r="F9">
        <f>'Kermeli Data'!F16</f>
        <v>8.6999999999999993</v>
      </c>
      <c r="G9">
        <f>'Kermeli Data'!G16</f>
        <v>0</v>
      </c>
      <c r="H9">
        <f>'Kermeli Data'!I16</f>
        <v>25</v>
      </c>
      <c r="I9">
        <f>'Kermeli Data'!J16</f>
        <v>20</v>
      </c>
      <c r="J9">
        <f>'Kermeli Data'!K16</f>
        <v>0</v>
      </c>
      <c r="K9">
        <f>IFERROR(_xlfn.XLOOKUP(A9,'product map'!$A$14:$A$36,'product map'!$G$14:$G$36),"pending")</f>
        <v>2.4</v>
      </c>
      <c r="L9">
        <f>H9*cpi!$B$12*cpi!$B$10</f>
        <v>25.052664852197658</v>
      </c>
      <c r="M9">
        <f>J9*cpi!$B$12*cpi!$B$10</f>
        <v>0</v>
      </c>
      <c r="N9">
        <f t="shared" si="1"/>
        <v>0.1385875949393455</v>
      </c>
      <c r="O9">
        <f t="shared" si="2"/>
        <v>3.4719885686875469</v>
      </c>
      <c r="P9">
        <f t="shared" si="3"/>
        <v>8.6999999999999993</v>
      </c>
      <c r="Q9">
        <f t="shared" si="4"/>
        <v>1</v>
      </c>
      <c r="R9">
        <f t="shared" si="5"/>
        <v>0</v>
      </c>
      <c r="S9">
        <f t="shared" si="6"/>
        <v>0.39907914582615484</v>
      </c>
      <c r="T9">
        <f t="shared" si="7"/>
        <v>0.42105084190951925</v>
      </c>
      <c r="U9">
        <f t="shared" si="8"/>
        <v>0.42105084190951925</v>
      </c>
      <c r="V9" t="str">
        <f t="shared" si="9"/>
        <v/>
      </c>
      <c r="W9">
        <f t="shared" si="10"/>
        <v>0.1597614704057439</v>
      </c>
      <c r="X9">
        <f t="shared" si="11"/>
        <v>4.0024505743693961</v>
      </c>
      <c r="Y9">
        <f t="shared" si="12"/>
        <v>0.48538039532673699</v>
      </c>
      <c r="Z9">
        <f t="shared" si="13"/>
        <v>9396000</v>
      </c>
      <c r="AA9" t="str">
        <f t="shared" si="14"/>
        <v>pending</v>
      </c>
      <c r="AB9" t="str">
        <f t="shared" si="15"/>
        <v/>
      </c>
      <c r="AG9">
        <f>IFERROR(_xlfn.XLOOKUP(A9,'product map'!$A$14:$A$36,'product map'!$C$14:$C$36),"?")</f>
        <v>242</v>
      </c>
      <c r="AH9">
        <f>IFERROR((Z9*0.000000947817)/_xlfn.XLOOKUP(AG9,'energy base (MECS)'!$K$4:$K$9,'energy base (MECS)'!$F$4:$F$9),0)</f>
        <v>5.3292376029794787E-2</v>
      </c>
      <c r="AI9">
        <f>IFERROR((AA9*0.000000947817)/_xlfn.XLOOKUP(AG9,'energy base (MECS)'!$K$4:$K$9,'energy base (MECS)'!$I$4:$I$9),0)</f>
        <v>0</v>
      </c>
      <c r="AJ9">
        <f t="shared" si="16"/>
        <v>0.12631525257285578</v>
      </c>
      <c r="AK9">
        <f t="shared" si="17"/>
        <v>0.42105084190951925</v>
      </c>
      <c r="AL9">
        <f>IFERROR(_xlfn.XLOOKUP(AG9,'BCoISC-WACCbI'!$C$2:$C$26,'BCoISC-WACCbI'!$B$2:$B$26)+$AE$4,0.1)</f>
        <v>0.12558</v>
      </c>
      <c r="AM9">
        <f t="shared" si="18"/>
        <v>3.0381567851999827</v>
      </c>
      <c r="AN9">
        <f t="shared" si="19"/>
        <v>27056878.040373471</v>
      </c>
    </row>
    <row r="10" spans="1:40" x14ac:dyDescent="0.35">
      <c r="A10" t="str">
        <f>'Kermeli Data'!A17</f>
        <v>Coke oven</v>
      </c>
      <c r="B10" t="str">
        <f>'Kermeli Data'!B17</f>
        <v>Programmed heatinga</v>
      </c>
      <c r="C10" t="str">
        <f>'Kermeli Data'!P17</f>
        <v>3 proc</v>
      </c>
      <c r="D10" t="str">
        <f t="shared" si="0"/>
        <v>process</v>
      </c>
      <c r="E10">
        <f>'Kermeli Data'!E17</f>
        <v>0.7</v>
      </c>
      <c r="F10">
        <f>'Kermeli Data'!F17</f>
        <v>0.2</v>
      </c>
      <c r="G10">
        <f>'Kermeli Data'!G17</f>
        <v>0</v>
      </c>
      <c r="H10">
        <f>'Kermeli Data'!I17</f>
        <v>0.2</v>
      </c>
      <c r="I10">
        <f>'Kermeli Data'!J17</f>
        <v>10</v>
      </c>
      <c r="J10">
        <f>'Kermeli Data'!K17</f>
        <v>0</v>
      </c>
      <c r="K10">
        <f>IFERROR(_xlfn.XLOOKUP(A10,'product map'!$A$14:$A$36,'product map'!$G$14:$G$36),"pending")</f>
        <v>9.07</v>
      </c>
      <c r="L10">
        <f>H10*cpi!$B$12*cpi!$B$10</f>
        <v>0.20042131881758127</v>
      </c>
      <c r="M10">
        <f>J10*cpi!$B$12*cpi!$B$10</f>
        <v>0</v>
      </c>
      <c r="N10">
        <f t="shared" si="1"/>
        <v>0.17793427613742391</v>
      </c>
      <c r="O10">
        <f t="shared" si="2"/>
        <v>3.5661822286314176E-2</v>
      </c>
      <c r="P10">
        <f t="shared" si="3"/>
        <v>0.2</v>
      </c>
      <c r="Q10">
        <f t="shared" si="4"/>
        <v>1</v>
      </c>
      <c r="R10">
        <f t="shared" si="5"/>
        <v>0</v>
      </c>
      <c r="S10">
        <f t="shared" si="6"/>
        <v>0.17830911143157088</v>
      </c>
      <c r="T10">
        <f t="shared" si="7"/>
        <v>0.18812609547156348</v>
      </c>
      <c r="U10">
        <f t="shared" si="8"/>
        <v>0.18812609547156348</v>
      </c>
      <c r="V10" t="str">
        <f t="shared" si="9"/>
        <v/>
      </c>
      <c r="W10">
        <f t="shared" si="10"/>
        <v>0.19925206251758484</v>
      </c>
      <c r="X10">
        <f t="shared" si="11"/>
        <v>3.993436114689751E-2</v>
      </c>
      <c r="Y10">
        <f t="shared" si="12"/>
        <v>0.21066493398460623</v>
      </c>
      <c r="Z10">
        <f t="shared" si="13"/>
        <v>1269800</v>
      </c>
      <c r="AA10" t="str">
        <f t="shared" si="14"/>
        <v>pending</v>
      </c>
      <c r="AB10" t="str">
        <f t="shared" si="15"/>
        <v/>
      </c>
      <c r="AG10">
        <f>IFERROR(_xlfn.XLOOKUP(A10,'product map'!$A$14:$A$36,'product map'!$C$14:$C$36),"?")</f>
        <v>241</v>
      </c>
      <c r="AH10">
        <f>IFERROR((Z10*0.000000947817)/_xlfn.XLOOKUP(AG10,'energy base (MECS)'!$K$4:$K$9,'energy base (MECS)'!$F$4:$F$9),0)</f>
        <v>1.2653102130792452E-3</v>
      </c>
      <c r="AI10">
        <f>IFERROR((AA10*0.000000947817)/_xlfn.XLOOKUP(AG10,'energy base (MECS)'!$K$4:$K$9,'energy base (MECS)'!$I$4:$I$9),0)</f>
        <v>0</v>
      </c>
      <c r="AJ10">
        <f t="shared" si="16"/>
        <v>5.643782864146904E-2</v>
      </c>
      <c r="AK10">
        <f t="shared" si="17"/>
        <v>0.18812609547156348</v>
      </c>
      <c r="AL10">
        <f>IFERROR(_xlfn.XLOOKUP(AG10,'BCoISC-WACCbI'!$C$2:$C$26,'BCoISC-WACCbI'!$B$2:$B$26)+$AE$4,0.1)</f>
        <v>0.12131</v>
      </c>
      <c r="AM10">
        <f t="shared" si="18"/>
        <v>1.0572785612495939</v>
      </c>
      <c r="AN10">
        <f t="shared" si="19"/>
        <v>1272474.9531728234</v>
      </c>
    </row>
    <row r="11" spans="1:40" x14ac:dyDescent="0.35">
      <c r="A11" t="str">
        <f>'Kermeli Data'!A18</f>
        <v>Coke oven</v>
      </c>
      <c r="B11" t="str">
        <f>'Kermeli Data'!B18</f>
        <v>Variable speed drive on compressorsa</v>
      </c>
      <c r="C11" t="str">
        <f>'Kermeli Data'!P18</f>
        <v>3 proc</v>
      </c>
      <c r="D11" t="str">
        <f t="shared" si="0"/>
        <v>process</v>
      </c>
      <c r="E11">
        <f>'Kermeli Data'!E18</f>
        <v>0.7</v>
      </c>
      <c r="F11">
        <f>'Kermeli Data'!F18</f>
        <v>0</v>
      </c>
      <c r="G11">
        <f>'Kermeli Data'!G18</f>
        <v>7.0000000000000001E-3</v>
      </c>
      <c r="H11">
        <f>'Kermeli Data'!I18</f>
        <v>0.3</v>
      </c>
      <c r="I11">
        <f>'Kermeli Data'!J18</f>
        <v>15</v>
      </c>
      <c r="J11">
        <f>'Kermeli Data'!K18</f>
        <v>0</v>
      </c>
      <c r="K11">
        <f>IFERROR(_xlfn.XLOOKUP(A11,'product map'!$A$14:$A$36,'product map'!$G$14:$G$36),"pending")</f>
        <v>9.07</v>
      </c>
      <c r="L11">
        <f>H11*cpi!$B$12*cpi!$B$10</f>
        <v>0.30063197822637189</v>
      </c>
      <c r="M11">
        <f>J11*cpi!$B$12*cpi!$B$10</f>
        <v>0</v>
      </c>
      <c r="N11">
        <f t="shared" si="1"/>
        <v>0.1478526055681198</v>
      </c>
      <c r="O11">
        <f t="shared" si="2"/>
        <v>4.4449221297867339E-2</v>
      </c>
      <c r="P11">
        <f t="shared" si="3"/>
        <v>7.0000000000000001E-3</v>
      </c>
      <c r="Q11">
        <f t="shared" si="4"/>
        <v>0</v>
      </c>
      <c r="R11">
        <f t="shared" si="5"/>
        <v>1</v>
      </c>
      <c r="S11">
        <f t="shared" si="6"/>
        <v>6.3498887568381912</v>
      </c>
      <c r="T11">
        <f t="shared" si="7"/>
        <v>6.6994881468028016</v>
      </c>
      <c r="U11" t="str">
        <f t="shared" si="8"/>
        <v/>
      </c>
      <c r="V11">
        <f t="shared" si="9"/>
        <v>6.6994881468028016</v>
      </c>
      <c r="W11">
        <f t="shared" si="10"/>
        <v>0.1710170526463011</v>
      </c>
      <c r="X11">
        <f t="shared" si="11"/>
        <v>5.1413194847501086E-2</v>
      </c>
      <c r="Y11">
        <f t="shared" si="12"/>
        <v>7.7491141444725962</v>
      </c>
      <c r="Z11" t="str">
        <f t="shared" si="13"/>
        <v>pending</v>
      </c>
      <c r="AA11">
        <f t="shared" si="14"/>
        <v>44443</v>
      </c>
      <c r="AB11" t="str">
        <f t="shared" si="15"/>
        <v/>
      </c>
      <c r="AG11">
        <f>IFERROR(_xlfn.XLOOKUP(A11,'product map'!$A$14:$A$36,'product map'!$C$14:$C$36),"?")</f>
        <v>241</v>
      </c>
      <c r="AH11">
        <f>IFERROR((Z11*0.000000947817)/_xlfn.XLOOKUP(AG11,'energy base (MECS)'!$K$4:$K$9,'energy base (MECS)'!$F$4:$F$9),0)</f>
        <v>0</v>
      </c>
      <c r="AI11">
        <f>IFERROR((AA11*0.000000947817)/_xlfn.XLOOKUP(AG11,'energy base (MECS)'!$K$4:$K$9,'energy base (MECS)'!$I$4:$I$9),0)</f>
        <v>2.2191484670545112E-4</v>
      </c>
      <c r="AJ11">
        <f t="shared" si="16"/>
        <v>2.0098464440408406</v>
      </c>
      <c r="AK11">
        <f t="shared" si="17"/>
        <v>6.6994881468028016</v>
      </c>
      <c r="AL11">
        <f>IFERROR(_xlfn.XLOOKUP(AG11,'BCoISC-WACCbI'!$C$2:$C$26,'BCoISC-WACCbI'!$B$2:$B$26)+$AE$4,0.1)</f>
        <v>0.12131</v>
      </c>
      <c r="AM11">
        <f t="shared" si="18"/>
        <v>45.311938339268302</v>
      </c>
      <c r="AN11">
        <f t="shared" si="19"/>
        <v>1908712.4297592351</v>
      </c>
    </row>
    <row r="12" spans="1:40" x14ac:dyDescent="0.35">
      <c r="A12" t="str">
        <f>'Kermeli Data'!A19</f>
        <v>Coke oven</v>
      </c>
      <c r="B12" t="str">
        <f>'Kermeli Data'!B19</f>
        <v>Coal moisture controla</v>
      </c>
      <c r="C12" t="str">
        <f>'Kermeli Data'!P19</f>
        <v>3 proc</v>
      </c>
      <c r="D12" t="str">
        <f t="shared" si="0"/>
        <v>process</v>
      </c>
      <c r="E12">
        <f>'Kermeli Data'!E19</f>
        <v>0.7</v>
      </c>
      <c r="F12">
        <f>'Kermeli Data'!F19</f>
        <v>0.3</v>
      </c>
      <c r="G12">
        <f>'Kermeli Data'!G19</f>
        <v>0</v>
      </c>
      <c r="H12">
        <f>'Kermeli Data'!I19</f>
        <v>6.5</v>
      </c>
      <c r="I12">
        <f>'Kermeli Data'!J19</f>
        <v>10</v>
      </c>
      <c r="J12">
        <f>'Kermeli Data'!K19</f>
        <v>0</v>
      </c>
      <c r="K12">
        <f>IFERROR(_xlfn.XLOOKUP(A12,'product map'!$A$14:$A$36,'product map'!$G$14:$G$36),"pending")</f>
        <v>9.07</v>
      </c>
      <c r="L12">
        <f>H12*cpi!$B$12*cpi!$B$10</f>
        <v>6.5136928615713909</v>
      </c>
      <c r="M12">
        <f>J12*cpi!$B$12*cpi!$B$10</f>
        <v>0</v>
      </c>
      <c r="N12">
        <f t="shared" si="1"/>
        <v>0.17793427613742391</v>
      </c>
      <c r="O12">
        <f t="shared" si="2"/>
        <v>1.1590092243052108</v>
      </c>
      <c r="P12">
        <f t="shared" si="3"/>
        <v>0.3</v>
      </c>
      <c r="Q12">
        <f t="shared" si="4"/>
        <v>1</v>
      </c>
      <c r="R12">
        <f t="shared" si="5"/>
        <v>0</v>
      </c>
      <c r="S12">
        <f t="shared" si="6"/>
        <v>3.8633640810173695</v>
      </c>
      <c r="T12">
        <f t="shared" si="7"/>
        <v>4.0760654018838753</v>
      </c>
      <c r="U12">
        <f t="shared" si="8"/>
        <v>4.0760654018838753</v>
      </c>
      <c r="V12" t="str">
        <f t="shared" si="9"/>
        <v/>
      </c>
      <c r="W12">
        <f t="shared" si="10"/>
        <v>0.19925206251758484</v>
      </c>
      <c r="X12">
        <f t="shared" si="11"/>
        <v>1.297866737274169</v>
      </c>
      <c r="Y12">
        <f t="shared" si="12"/>
        <v>4.564406902999802</v>
      </c>
      <c r="Z12">
        <f t="shared" si="13"/>
        <v>1904699.9999999998</v>
      </c>
      <c r="AA12" t="str">
        <f t="shared" si="14"/>
        <v>pending</v>
      </c>
      <c r="AB12" t="str">
        <f t="shared" si="15"/>
        <v/>
      </c>
      <c r="AG12">
        <f>IFERROR(_xlfn.XLOOKUP(A12,'product map'!$A$14:$A$36,'product map'!$C$14:$C$36),"?")</f>
        <v>241</v>
      </c>
      <c r="AH12">
        <f>IFERROR((Z12*0.000000947817)/_xlfn.XLOOKUP(AG12,'energy base (MECS)'!$K$4:$K$9,'energy base (MECS)'!$F$4:$F$9),0)</f>
        <v>1.8979653196188676E-3</v>
      </c>
      <c r="AI12">
        <f>IFERROR((AA12*0.000000947817)/_xlfn.XLOOKUP(AG12,'energy base (MECS)'!$K$4:$K$9,'energy base (MECS)'!$I$4:$I$9),0)</f>
        <v>0</v>
      </c>
      <c r="AJ12">
        <f t="shared" si="16"/>
        <v>1.2228196205651625</v>
      </c>
      <c r="AK12">
        <f t="shared" si="17"/>
        <v>4.0760654018838753</v>
      </c>
      <c r="AL12">
        <f>IFERROR(_xlfn.XLOOKUP(AG12,'BCoISC-WACCbI'!$C$2:$C$26,'BCoISC-WACCbI'!$B$2:$B$26)+$AE$4,0.1)</f>
        <v>0.12131</v>
      </c>
      <c r="AM12">
        <f t="shared" si="18"/>
        <v>22.907702160407869</v>
      </c>
      <c r="AN12">
        <f t="shared" si="19"/>
        <v>41355435.978116758</v>
      </c>
    </row>
    <row r="13" spans="1:40" x14ac:dyDescent="0.35">
      <c r="A13" t="str">
        <f>'Kermeli Data'!A20</f>
        <v>Pig iron</v>
      </c>
      <c r="B13" t="str">
        <f>'Kermeli Data'!B20</f>
        <v>Waste heat recovery blast furnace slagb</v>
      </c>
      <c r="C13" t="str">
        <f>'Kermeli Data'!P20</f>
        <v>2 whr</v>
      </c>
      <c r="D13" t="str">
        <f t="shared" si="0"/>
        <v>whr</v>
      </c>
      <c r="E13">
        <f>'Kermeli Data'!E20</f>
        <v>0.8</v>
      </c>
      <c r="F13">
        <f>'Kermeli Data'!F20</f>
        <v>0.4</v>
      </c>
      <c r="G13">
        <f>'Kermeli Data'!G20</f>
        <v>0</v>
      </c>
      <c r="H13">
        <f>'Kermeli Data'!I20</f>
        <v>54.5</v>
      </c>
      <c r="I13">
        <f>'Kermeli Data'!J20</f>
        <v>20</v>
      </c>
      <c r="J13">
        <f>'Kermeli Data'!K20</f>
        <v>0</v>
      </c>
      <c r="K13">
        <f>IFERROR(_xlfn.XLOOKUP(A13,'product map'!$A$14:$A$36,'product map'!$G$14:$G$36),"pending")</f>
        <v>22.419</v>
      </c>
      <c r="L13">
        <f>H13*cpi!$B$12*cpi!$B$10</f>
        <v>54.614809377790891</v>
      </c>
      <c r="M13">
        <f>J13*cpi!$B$12*cpi!$B$10</f>
        <v>0</v>
      </c>
      <c r="N13">
        <f t="shared" si="1"/>
        <v>0.13497954484068519</v>
      </c>
      <c r="O13">
        <f t="shared" si="2"/>
        <v>7.3718821113750002</v>
      </c>
      <c r="P13">
        <f t="shared" si="3"/>
        <v>0.4</v>
      </c>
      <c r="Q13">
        <f t="shared" si="4"/>
        <v>1</v>
      </c>
      <c r="R13">
        <f t="shared" si="5"/>
        <v>0</v>
      </c>
      <c r="S13">
        <f t="shared" si="6"/>
        <v>18.429705278437499</v>
      </c>
      <c r="T13">
        <f t="shared" si="7"/>
        <v>19.444370884292535</v>
      </c>
      <c r="U13">
        <f t="shared" si="8"/>
        <v>19.444370884292535</v>
      </c>
      <c r="V13" t="str">
        <f t="shared" si="9"/>
        <v/>
      </c>
      <c r="W13">
        <f t="shared" si="10"/>
        <v>0.1597614704057439</v>
      </c>
      <c r="X13">
        <f t="shared" si="11"/>
        <v>8.7253422521252837</v>
      </c>
      <c r="Y13">
        <f t="shared" si="12"/>
        <v>23.014311444417231</v>
      </c>
      <c r="Z13">
        <f t="shared" si="13"/>
        <v>7174080</v>
      </c>
      <c r="AA13" t="str">
        <f t="shared" si="14"/>
        <v>pending</v>
      </c>
      <c r="AB13" t="str">
        <f t="shared" si="15"/>
        <v/>
      </c>
      <c r="AG13">
        <f>IFERROR(_xlfn.XLOOKUP(A13,'product map'!$A$14:$A$36,'product map'!$C$14:$C$36),"?")</f>
        <v>241</v>
      </c>
      <c r="AH13">
        <f>IFERROR((Z13*0.000000947817)/_xlfn.XLOOKUP(AG13,'energy base (MECS)'!$K$4:$K$9,'energy base (MECS)'!$F$4:$F$9),0)</f>
        <v>7.1487137292861489E-3</v>
      </c>
      <c r="AI13">
        <f>IFERROR((AA13*0.000000947817)/_xlfn.XLOOKUP(AG13,'energy base (MECS)'!$K$4:$K$9,'energy base (MECS)'!$I$4:$I$9),0)</f>
        <v>0</v>
      </c>
      <c r="AJ13">
        <f t="shared" si="16"/>
        <v>5.8333112652877608</v>
      </c>
      <c r="AK13">
        <f t="shared" si="17"/>
        <v>19.444370884292535</v>
      </c>
      <c r="AL13">
        <f>IFERROR(_xlfn.XLOOKUP(AG13,'BCoISC-WACCbI'!$C$2:$C$26,'BCoISC-WACCbI'!$B$2:$B$26)+$AE$4,0.1)</f>
        <v>0.12131</v>
      </c>
      <c r="AM13">
        <f t="shared" si="18"/>
        <v>144.05420397025716</v>
      </c>
      <c r="AN13">
        <f t="shared" si="19"/>
        <v>979527529.15255511</v>
      </c>
    </row>
    <row r="14" spans="1:40" x14ac:dyDescent="0.35">
      <c r="A14" t="str">
        <f>'Kermeli Data'!A21</f>
        <v>Pig iron</v>
      </c>
      <c r="B14" t="str">
        <f>'Kermeli Data'!B21</f>
        <v>Top gas recovery turbineb</v>
      </c>
      <c r="C14" t="str">
        <f>'Kermeli Data'!P21</f>
        <v>2 whr</v>
      </c>
      <c r="D14" t="str">
        <f t="shared" si="0"/>
        <v>whr</v>
      </c>
      <c r="E14">
        <f>'Kermeli Data'!E21</f>
        <v>0.28999999999999998</v>
      </c>
      <c r="F14">
        <f>'Kermeli Data'!F21</f>
        <v>0</v>
      </c>
      <c r="G14">
        <f>'Kermeli Data'!G21</f>
        <v>0.1</v>
      </c>
      <c r="H14">
        <f>'Kermeli Data'!I21</f>
        <v>3.3</v>
      </c>
      <c r="I14">
        <f>'Kermeli Data'!J21</f>
        <v>15</v>
      </c>
      <c r="J14">
        <f>'Kermeli Data'!K21</f>
        <v>0.5</v>
      </c>
      <c r="K14">
        <f>IFERROR(_xlfn.XLOOKUP(A14,'product map'!$A$14:$A$36,'product map'!$G$14:$G$36),"pending")</f>
        <v>22.419</v>
      </c>
      <c r="L14">
        <f>H14*cpi!$B$12*cpi!$B$10</f>
        <v>3.3069517604900907</v>
      </c>
      <c r="M14">
        <f>J14*cpi!$B$12*cpi!$B$10</f>
        <v>0.50105329704395318</v>
      </c>
      <c r="N14">
        <f t="shared" si="1"/>
        <v>0.1478526055681198</v>
      </c>
      <c r="O14">
        <f t="shared" si="2"/>
        <v>0.98999473132049398</v>
      </c>
      <c r="P14">
        <f t="shared" si="3"/>
        <v>0.1</v>
      </c>
      <c r="Q14">
        <f t="shared" si="4"/>
        <v>0</v>
      </c>
      <c r="R14">
        <f t="shared" si="5"/>
        <v>1</v>
      </c>
      <c r="S14">
        <f t="shared" si="6"/>
        <v>9.8999473132049385</v>
      </c>
      <c r="T14">
        <f t="shared" si="7"/>
        <v>10.444998679286126</v>
      </c>
      <c r="U14" t="str">
        <f t="shared" si="8"/>
        <v/>
      </c>
      <c r="V14">
        <f t="shared" si="9"/>
        <v>10.444998679286126</v>
      </c>
      <c r="W14">
        <f t="shared" si="10"/>
        <v>0.1710170526463011</v>
      </c>
      <c r="X14">
        <f t="shared" si="11"/>
        <v>1.066598440366465</v>
      </c>
      <c r="Y14">
        <f t="shared" si="12"/>
        <v>11.253210697491868</v>
      </c>
      <c r="Z14" t="str">
        <f t="shared" si="13"/>
        <v>pending</v>
      </c>
      <c r="AA14">
        <f t="shared" si="14"/>
        <v>650151</v>
      </c>
      <c r="AB14" t="str">
        <f t="shared" si="15"/>
        <v/>
      </c>
      <c r="AG14">
        <f>IFERROR(_xlfn.XLOOKUP(A14,'product map'!$A$14:$A$36,'product map'!$C$14:$C$36),"?")</f>
        <v>241</v>
      </c>
      <c r="AH14">
        <f>IFERROR((Z14*0.000000947817)/_xlfn.XLOOKUP(AG14,'energy base (MECS)'!$K$4:$K$9,'energy base (MECS)'!$F$4:$F$9),0)</f>
        <v>0</v>
      </c>
      <c r="AI14">
        <f>IFERROR((AA14*0.000000947817)/_xlfn.XLOOKUP(AG14,'energy base (MECS)'!$K$4:$K$9,'energy base (MECS)'!$I$4:$I$9),0)</f>
        <v>3.2463640955920107E-3</v>
      </c>
      <c r="AJ14">
        <f t="shared" si="16"/>
        <v>3.1334996037858378</v>
      </c>
      <c r="AK14">
        <f t="shared" si="17"/>
        <v>10.444998679286126</v>
      </c>
      <c r="AL14">
        <f>IFERROR(_xlfn.XLOOKUP(AG14,'BCoISC-WACCbI'!$C$2:$C$26,'BCoISC-WACCbI'!$B$2:$B$26)+$AE$4,0.1)</f>
        <v>0.12131</v>
      </c>
      <c r="AM14">
        <f t="shared" si="18"/>
        <v>34.890192521236592</v>
      </c>
      <c r="AN14">
        <f t="shared" si="19"/>
        <v>21500179.940343928</v>
      </c>
    </row>
    <row r="15" spans="1:40" x14ac:dyDescent="0.35">
      <c r="A15" t="str">
        <f>'Kermeli Data'!A22</f>
        <v>Pig iron</v>
      </c>
      <c r="B15" t="str">
        <f>'Kermeli Data'!B22</f>
        <v>Moisture Removing Blowing Technique in Blast Furnacec</v>
      </c>
      <c r="C15" t="str">
        <f>'Kermeli Data'!P22</f>
        <v>3 proc</v>
      </c>
      <c r="D15" t="str">
        <f t="shared" si="0"/>
        <v>process</v>
      </c>
      <c r="E15">
        <f>'Kermeli Data'!E22</f>
        <v>0.75</v>
      </c>
      <c r="F15">
        <f>'Kermeli Data'!F22</f>
        <v>0.2</v>
      </c>
      <c r="G15">
        <f>'Kermeli Data'!G22</f>
        <v>0</v>
      </c>
      <c r="H15">
        <f>'Kermeli Data'!I22</f>
        <v>2</v>
      </c>
      <c r="I15">
        <f>'Kermeli Data'!J22</f>
        <v>15</v>
      </c>
      <c r="J15">
        <f>'Kermeli Data'!K22</f>
        <v>0</v>
      </c>
      <c r="K15">
        <f>IFERROR(_xlfn.XLOOKUP(A15,'product map'!$A$14:$A$36,'product map'!$G$14:$G$36),"pending")</f>
        <v>22.419</v>
      </c>
      <c r="L15">
        <f>H15*cpi!$B$12*cpi!$B$10</f>
        <v>2.0042131881758127</v>
      </c>
      <c r="M15">
        <f>J15*cpi!$B$12*cpi!$B$10</f>
        <v>0</v>
      </c>
      <c r="N15">
        <f t="shared" si="1"/>
        <v>0.1478526055681198</v>
      </c>
      <c r="O15">
        <f t="shared" si="2"/>
        <v>0.29632814198578228</v>
      </c>
      <c r="P15">
        <f t="shared" si="3"/>
        <v>0.2</v>
      </c>
      <c r="Q15">
        <f t="shared" si="4"/>
        <v>1</v>
      </c>
      <c r="R15">
        <f t="shared" si="5"/>
        <v>0</v>
      </c>
      <c r="S15">
        <f t="shared" si="6"/>
        <v>1.4816407099289113</v>
      </c>
      <c r="T15">
        <f t="shared" si="7"/>
        <v>1.5632139009206538</v>
      </c>
      <c r="U15">
        <f t="shared" si="8"/>
        <v>1.5632139009206538</v>
      </c>
      <c r="V15" t="str">
        <f t="shared" si="9"/>
        <v/>
      </c>
      <c r="W15">
        <f t="shared" si="10"/>
        <v>0.1710170526463011</v>
      </c>
      <c r="X15">
        <f t="shared" si="11"/>
        <v>0.34275463231667391</v>
      </c>
      <c r="Y15">
        <f t="shared" si="12"/>
        <v>1.8081266337102726</v>
      </c>
      <c r="Z15">
        <f t="shared" si="13"/>
        <v>3362850</v>
      </c>
      <c r="AA15" t="str">
        <f t="shared" si="14"/>
        <v>pending</v>
      </c>
      <c r="AB15" t="str">
        <f t="shared" si="15"/>
        <v/>
      </c>
      <c r="AG15">
        <f>IFERROR(_xlfn.XLOOKUP(A15,'product map'!$A$14:$A$36,'product map'!$C$14:$C$36),"?")</f>
        <v>241</v>
      </c>
      <c r="AH15">
        <f>IFERROR((Z15*0.000000947817)/_xlfn.XLOOKUP(AG15,'energy base (MECS)'!$K$4:$K$9,'energy base (MECS)'!$F$4:$F$9),0)</f>
        <v>3.3509595606028824E-3</v>
      </c>
      <c r="AI15">
        <f>IFERROR((AA15*0.000000947817)/_xlfn.XLOOKUP(AG15,'energy base (MECS)'!$K$4:$K$9,'energy base (MECS)'!$I$4:$I$9),0)</f>
        <v>0</v>
      </c>
      <c r="AJ15">
        <f t="shared" si="16"/>
        <v>0.46896417027619614</v>
      </c>
      <c r="AK15">
        <f t="shared" si="17"/>
        <v>1.5632139009206538</v>
      </c>
      <c r="AL15">
        <f>IFERROR(_xlfn.XLOOKUP(AG15,'BCoISC-WACCbI'!$C$2:$C$26,'BCoISC-WACCbI'!$B$2:$B$26)+$AE$4,0.1)</f>
        <v>0.12131</v>
      </c>
      <c r="AM15">
        <f t="shared" si="18"/>
        <v>10.57278561249594</v>
      </c>
      <c r="AN15">
        <f t="shared" si="19"/>
        <v>33699341.599285156</v>
      </c>
    </row>
    <row r="16" spans="1:40" x14ac:dyDescent="0.35">
      <c r="A16" t="str">
        <f>'Kermeli Data'!A23</f>
        <v>Pig iron</v>
      </c>
      <c r="B16" t="str">
        <f>'Kermeli Data'!B23</f>
        <v>Injection of pulverized coal in BFc</v>
      </c>
      <c r="C16" t="str">
        <f>'Kermeli Data'!P23</f>
        <v>3 proc</v>
      </c>
      <c r="D16" t="str">
        <f t="shared" si="0"/>
        <v>process</v>
      </c>
      <c r="E16">
        <f>'Kermeli Data'!E23</f>
        <v>0.95</v>
      </c>
      <c r="F16">
        <f>'Kermeli Data'!F23</f>
        <v>0.6</v>
      </c>
      <c r="G16">
        <f>'Kermeli Data'!G23</f>
        <v>0</v>
      </c>
      <c r="H16">
        <f>'Kermeli Data'!I23</f>
        <v>5.4</v>
      </c>
      <c r="I16">
        <f>'Kermeli Data'!J23</f>
        <v>20</v>
      </c>
      <c r="J16">
        <f>'Kermeli Data'!K23</f>
        <v>1.6</v>
      </c>
      <c r="K16">
        <f>IFERROR(_xlfn.XLOOKUP(A16,'product map'!$A$14:$A$36,'product map'!$G$14:$G$36),"pending")</f>
        <v>22.419</v>
      </c>
      <c r="L16">
        <f>H16*cpi!$B$12*cpi!$B$10</f>
        <v>5.4113756080746951</v>
      </c>
      <c r="M16">
        <f>J16*cpi!$B$12*cpi!$B$10</f>
        <v>1.6033705505406501</v>
      </c>
      <c r="N16">
        <f t="shared" si="1"/>
        <v>0.13497954484068519</v>
      </c>
      <c r="O16">
        <f t="shared" si="2"/>
        <v>2.3337955670805588</v>
      </c>
      <c r="P16">
        <f t="shared" si="3"/>
        <v>0.6</v>
      </c>
      <c r="Q16">
        <f t="shared" si="4"/>
        <v>1</v>
      </c>
      <c r="R16">
        <f t="shared" si="5"/>
        <v>0</v>
      </c>
      <c r="S16">
        <f t="shared" si="6"/>
        <v>3.8896592784675983</v>
      </c>
      <c r="T16">
        <f t="shared" si="7"/>
        <v>4.1038083073711471</v>
      </c>
      <c r="U16">
        <f t="shared" si="8"/>
        <v>4.1038083073711471</v>
      </c>
      <c r="V16" t="str">
        <f t="shared" si="9"/>
        <v/>
      </c>
      <c r="W16">
        <f t="shared" si="10"/>
        <v>0.1597614704057439</v>
      </c>
      <c r="X16">
        <f t="shared" si="11"/>
        <v>2.46789987460444</v>
      </c>
      <c r="Y16">
        <f t="shared" si="12"/>
        <v>4.3396208948289248</v>
      </c>
      <c r="Z16">
        <f t="shared" si="13"/>
        <v>12778830</v>
      </c>
      <c r="AA16" t="str">
        <f t="shared" si="14"/>
        <v>pending</v>
      </c>
      <c r="AB16" t="str">
        <f t="shared" si="15"/>
        <v/>
      </c>
      <c r="AG16">
        <f>IFERROR(_xlfn.XLOOKUP(A16,'product map'!$A$14:$A$36,'product map'!$C$14:$C$36),"?")</f>
        <v>241</v>
      </c>
      <c r="AH16">
        <f>IFERROR((Z16*0.000000947817)/_xlfn.XLOOKUP(AG16,'energy base (MECS)'!$K$4:$K$9,'energy base (MECS)'!$F$4:$F$9),0)</f>
        <v>1.2733646330290952E-2</v>
      </c>
      <c r="AI16">
        <f>IFERROR((AA16*0.000000947817)/_xlfn.XLOOKUP(AG16,'energy base (MECS)'!$K$4:$K$9,'energy base (MECS)'!$I$4:$I$9),0)</f>
        <v>0</v>
      </c>
      <c r="AJ16">
        <f t="shared" si="16"/>
        <v>1.2311424922113441</v>
      </c>
      <c r="AK16">
        <f t="shared" si="17"/>
        <v>4.1038083073711471</v>
      </c>
      <c r="AL16">
        <f>IFERROR(_xlfn.XLOOKUP(AG16,'BCoISC-WACCbI'!$C$2:$C$26,'BCoISC-WACCbI'!$B$2:$B$26)+$AE$4,0.1)</f>
        <v>0.12131</v>
      </c>
      <c r="AM16">
        <f t="shared" si="18"/>
        <v>9.5155070512463453</v>
      </c>
      <c r="AN16">
        <f t="shared" si="19"/>
        <v>115251748.26955526</v>
      </c>
    </row>
    <row r="17" spans="1:40" x14ac:dyDescent="0.35">
      <c r="A17" t="str">
        <f>'Kermeli Data'!A24</f>
        <v>Pig iron</v>
      </c>
      <c r="B17" t="str">
        <f>'Kermeli Data'!B24</f>
        <v>Cogeneration (for the use of untapped coke oven gas, blast furnace gas, and basic oxygen furnace-gas in integrated steel mills)c</v>
      </c>
      <c r="C17" t="str">
        <f>'Kermeli Data'!P24</f>
        <v>X CHP</v>
      </c>
      <c r="D17" t="str">
        <f t="shared" si="0"/>
        <v>EXCLUDED</v>
      </c>
      <c r="E17">
        <f>'Kermeli Data'!E24</f>
        <v>0.5</v>
      </c>
      <c r="F17">
        <f>'Kermeli Data'!F24</f>
        <v>0.2</v>
      </c>
      <c r="G17">
        <f>'Kermeli Data'!G24</f>
        <v>0</v>
      </c>
      <c r="H17">
        <f>'Kermeli Data'!I24</f>
        <v>2.8</v>
      </c>
      <c r="I17">
        <f>'Kermeli Data'!J24</f>
        <v>20</v>
      </c>
      <c r="J17">
        <f>'Kermeli Data'!K24</f>
        <v>0</v>
      </c>
      <c r="K17">
        <f>IFERROR(_xlfn.XLOOKUP(A17,'product map'!$A$14:$A$36,'product map'!$G$14:$G$36),"pending")</f>
        <v>22.419</v>
      </c>
      <c r="L17">
        <f>H17*cpi!$B$12*cpi!$B$10</f>
        <v>2.8058984634461375</v>
      </c>
      <c r="M17">
        <f>J17*cpi!$B$12*cpi!$B$10</f>
        <v>0</v>
      </c>
      <c r="N17">
        <f t="shared" si="1"/>
        <v>0.13497954484068519</v>
      </c>
      <c r="O17">
        <f t="shared" si="2"/>
        <v>0.37873889746513761</v>
      </c>
      <c r="P17">
        <f t="shared" si="3"/>
        <v>0.2</v>
      </c>
      <c r="Q17">
        <f t="shared" si="4"/>
        <v>1</v>
      </c>
      <c r="R17">
        <f t="shared" si="5"/>
        <v>0</v>
      </c>
      <c r="S17">
        <f t="shared" si="6"/>
        <v>1.893694487325688</v>
      </c>
      <c r="T17">
        <f t="shared" si="7"/>
        <v>1.9979537055419854</v>
      </c>
      <c r="U17">
        <f t="shared" si="8"/>
        <v>1.9979537055419854</v>
      </c>
      <c r="V17" t="str">
        <f t="shared" si="9"/>
        <v/>
      </c>
      <c r="W17">
        <f t="shared" si="10"/>
        <v>0.1597614704057439</v>
      </c>
      <c r="X17">
        <f t="shared" si="11"/>
        <v>0.44827446432937235</v>
      </c>
      <c r="Y17">
        <f t="shared" si="12"/>
        <v>2.3647732860318622</v>
      </c>
      <c r="Z17">
        <f t="shared" si="13"/>
        <v>2241900</v>
      </c>
      <c r="AA17" t="str">
        <f t="shared" si="14"/>
        <v>pending</v>
      </c>
      <c r="AB17" t="str">
        <f t="shared" si="15"/>
        <v/>
      </c>
      <c r="AG17">
        <f>IFERROR(_xlfn.XLOOKUP(A17,'product map'!$A$14:$A$36,'product map'!$C$14:$C$36),"?")</f>
        <v>241</v>
      </c>
      <c r="AH17">
        <f>IFERROR((Z17*0.000000947817)/_xlfn.XLOOKUP(AG17,'energy base (MECS)'!$K$4:$K$9,'energy base (MECS)'!$F$4:$F$9),0)</f>
        <v>2.2339730404019216E-3</v>
      </c>
      <c r="AI17">
        <f>IFERROR((AA17*0.000000947817)/_xlfn.XLOOKUP(AG17,'energy base (MECS)'!$K$4:$K$9,'energy base (MECS)'!$I$4:$I$9),0)</f>
        <v>0</v>
      </c>
      <c r="AJ17">
        <f t="shared" si="16"/>
        <v>0.59938611166259559</v>
      </c>
      <c r="AK17">
        <f t="shared" si="17"/>
        <v>1.9979537055419854</v>
      </c>
      <c r="AL17">
        <f>IFERROR(_xlfn.XLOOKUP(AG17,'BCoISC-WACCbI'!$C$2:$C$26,'BCoISC-WACCbI'!$B$2:$B$26)+$AE$4,0.1)</f>
        <v>0.12131</v>
      </c>
      <c r="AM17">
        <f t="shared" si="18"/>
        <v>14.801899857494313</v>
      </c>
      <c r="AN17">
        <f t="shared" si="19"/>
        <v>31452718.82599948</v>
      </c>
    </row>
    <row r="18" spans="1:40" x14ac:dyDescent="0.35">
      <c r="A18" t="str">
        <f>'Kermeli Data'!A25</f>
        <v>Pig iron</v>
      </c>
      <c r="B18" t="str">
        <f>'Kermeli Data'!B25</f>
        <v>Recovery of blast furnace gas</v>
      </c>
      <c r="C18" t="str">
        <f>'Kermeli Data'!P25</f>
        <v>3 proc</v>
      </c>
      <c r="D18" t="str">
        <f t="shared" si="0"/>
        <v>process</v>
      </c>
      <c r="E18">
        <f>'Kermeli Data'!E25</f>
        <v>0.05</v>
      </c>
      <c r="F18">
        <f>'Kermeli Data'!F25</f>
        <v>0.1</v>
      </c>
      <c r="G18">
        <f>'Kermeli Data'!G25</f>
        <v>0</v>
      </c>
      <c r="H18">
        <f>'Kermeli Data'!I25</f>
        <v>1.3</v>
      </c>
      <c r="I18">
        <f>'Kermeli Data'!J25</f>
        <v>15</v>
      </c>
      <c r="J18">
        <f>'Kermeli Data'!K25</f>
        <v>0</v>
      </c>
      <c r="K18">
        <f>IFERROR(_xlfn.XLOOKUP(A18,'product map'!$A$14:$A$36,'product map'!$G$14:$G$36),"pending")</f>
        <v>22.419</v>
      </c>
      <c r="L18">
        <f>H18*cpi!$B$12*cpi!$B$10</f>
        <v>1.3027385723142781</v>
      </c>
      <c r="M18">
        <f>J18*cpi!$B$12*cpi!$B$10</f>
        <v>0</v>
      </c>
      <c r="N18">
        <f t="shared" si="1"/>
        <v>0.1478526055681198</v>
      </c>
      <c r="O18">
        <f t="shared" si="2"/>
        <v>0.19261329229075849</v>
      </c>
      <c r="P18">
        <f t="shared" si="3"/>
        <v>0.1</v>
      </c>
      <c r="Q18">
        <f t="shared" si="4"/>
        <v>1</v>
      </c>
      <c r="R18">
        <f t="shared" si="5"/>
        <v>0</v>
      </c>
      <c r="S18">
        <f t="shared" si="6"/>
        <v>1.9261329229075848</v>
      </c>
      <c r="T18">
        <f t="shared" si="7"/>
        <v>2.0321780711968498</v>
      </c>
      <c r="U18">
        <f t="shared" si="8"/>
        <v>2.0321780711968498</v>
      </c>
      <c r="V18" t="str">
        <f t="shared" si="9"/>
        <v/>
      </c>
      <c r="W18">
        <f t="shared" si="10"/>
        <v>0.1710170526463011</v>
      </c>
      <c r="X18">
        <f t="shared" si="11"/>
        <v>0.22279051100583805</v>
      </c>
      <c r="Y18">
        <f t="shared" si="12"/>
        <v>2.3505646238233546</v>
      </c>
      <c r="Z18">
        <f t="shared" si="13"/>
        <v>112095</v>
      </c>
      <c r="AA18" t="str">
        <f t="shared" si="14"/>
        <v>pending</v>
      </c>
      <c r="AB18" t="str">
        <f t="shared" si="15"/>
        <v/>
      </c>
      <c r="AG18">
        <f>IFERROR(_xlfn.XLOOKUP(A18,'product map'!$A$14:$A$36,'product map'!$C$14:$C$36),"?")</f>
        <v>241</v>
      </c>
      <c r="AH18">
        <f>IFERROR((Z18*0.000000947817)/_xlfn.XLOOKUP(AG18,'energy base (MECS)'!$K$4:$K$9,'energy base (MECS)'!$F$4:$F$9),0)</f>
        <v>1.1169865202009608E-4</v>
      </c>
      <c r="AI18">
        <f>IFERROR((AA18*0.000000947817)/_xlfn.XLOOKUP(AG18,'energy base (MECS)'!$K$4:$K$9,'energy base (MECS)'!$I$4:$I$9),0)</f>
        <v>0</v>
      </c>
      <c r="AJ18">
        <f t="shared" si="16"/>
        <v>0.60965342135905487</v>
      </c>
      <c r="AK18">
        <f t="shared" si="17"/>
        <v>2.0321780711968498</v>
      </c>
      <c r="AL18">
        <f>IFERROR(_xlfn.XLOOKUP(AG18,'BCoISC-WACCbI'!$C$2:$C$26,'BCoISC-WACCbI'!$B$2:$B$26)+$AE$4,0.1)</f>
        <v>0.12131</v>
      </c>
      <c r="AM18">
        <f t="shared" si="18"/>
        <v>13.744621296244718</v>
      </c>
      <c r="AN18">
        <f t="shared" si="19"/>
        <v>1460304.8026356902</v>
      </c>
    </row>
    <row r="19" spans="1:40" x14ac:dyDescent="0.35">
      <c r="A19" t="str">
        <f>'Kermeli Data'!A26</f>
        <v>Pig iron</v>
      </c>
      <c r="B19" t="str">
        <f>'Kermeli Data'!B26</f>
        <v>Improved hot blast stove controlc</v>
      </c>
      <c r="C19" t="str">
        <f>'Kermeli Data'!P26</f>
        <v>3 proc</v>
      </c>
      <c r="D19" t="str">
        <f t="shared" si="0"/>
        <v>process</v>
      </c>
      <c r="E19">
        <f>'Kermeli Data'!E26</f>
        <v>0.45</v>
      </c>
      <c r="F19">
        <f>'Kermeli Data'!F26</f>
        <v>0.3</v>
      </c>
      <c r="G19">
        <f>'Kermeli Data'!G26</f>
        <v>0</v>
      </c>
      <c r="H19">
        <f>'Kermeli Data'!I26</f>
        <v>0.3</v>
      </c>
      <c r="I19">
        <f>'Kermeli Data'!J26</f>
        <v>5</v>
      </c>
      <c r="J19">
        <f>'Kermeli Data'!K26</f>
        <v>0</v>
      </c>
      <c r="K19">
        <f>IFERROR(_xlfn.XLOOKUP(A19,'product map'!$A$14:$A$36,'product map'!$G$14:$G$36),"pending")</f>
        <v>22.419</v>
      </c>
      <c r="L19">
        <f>H19*cpi!$B$12*cpi!$B$10</f>
        <v>0.30063197822637189</v>
      </c>
      <c r="M19">
        <f>J19*cpi!$B$12*cpi!$B$10</f>
        <v>0</v>
      </c>
      <c r="N19">
        <f t="shared" si="1"/>
        <v>0.27831056609834109</v>
      </c>
      <c r="O19">
        <f t="shared" si="2"/>
        <v>8.366905604744572E-2</v>
      </c>
      <c r="P19">
        <f t="shared" si="3"/>
        <v>0.3</v>
      </c>
      <c r="Q19">
        <f t="shared" si="4"/>
        <v>1</v>
      </c>
      <c r="R19">
        <f t="shared" si="5"/>
        <v>0</v>
      </c>
      <c r="S19">
        <f t="shared" si="6"/>
        <v>0.27889685349148574</v>
      </c>
      <c r="T19">
        <f t="shared" si="7"/>
        <v>0.29425179490501407</v>
      </c>
      <c r="U19">
        <f t="shared" si="8"/>
        <v>0.29425179490501407</v>
      </c>
      <c r="V19" t="str">
        <f t="shared" si="9"/>
        <v/>
      </c>
      <c r="W19">
        <f t="shared" si="10"/>
        <v>0.29831555246152841</v>
      </c>
      <c r="X19">
        <f t="shared" si="11"/>
        <v>8.9683194672202315E-2</v>
      </c>
      <c r="Y19">
        <f t="shared" si="12"/>
        <v>0.31540263810490254</v>
      </c>
      <c r="Z19">
        <f t="shared" si="13"/>
        <v>3026565</v>
      </c>
      <c r="AA19" t="str">
        <f t="shared" si="14"/>
        <v>pending</v>
      </c>
      <c r="AB19" t="str">
        <f t="shared" si="15"/>
        <v/>
      </c>
      <c r="AG19">
        <f>IFERROR(_xlfn.XLOOKUP(A19,'product map'!$A$14:$A$36,'product map'!$C$14:$C$36),"?")</f>
        <v>241</v>
      </c>
      <c r="AH19">
        <f>IFERROR((Z19*0.000000947817)/_xlfn.XLOOKUP(AG19,'energy base (MECS)'!$K$4:$K$9,'energy base (MECS)'!$F$4:$F$9),0)</f>
        <v>3.0158636045425941E-3</v>
      </c>
      <c r="AI19">
        <f>IFERROR((AA19*0.000000947817)/_xlfn.XLOOKUP(AG19,'energy base (MECS)'!$K$4:$K$9,'energy base (MECS)'!$I$4:$I$9),0)</f>
        <v>0</v>
      </c>
      <c r="AJ19">
        <f t="shared" si="16"/>
        <v>8.8275538471504225E-2</v>
      </c>
      <c r="AK19">
        <f t="shared" si="17"/>
        <v>0.29425179490501407</v>
      </c>
      <c r="AL19">
        <f>IFERROR(_xlfn.XLOOKUP(AG19,'BCoISC-WACCbI'!$C$2:$C$26,'BCoISC-WACCbI'!$B$2:$B$26)+$AE$4,0.1)</f>
        <v>0.12131</v>
      </c>
      <c r="AM19">
        <f t="shared" si="18"/>
        <v>1.0572785612495939</v>
      </c>
      <c r="AN19">
        <f t="shared" si="19"/>
        <v>3032940.7439356642</v>
      </c>
    </row>
    <row r="20" spans="1:40" x14ac:dyDescent="0.35">
      <c r="A20" t="str">
        <f>'Kermeli Data'!A27</f>
        <v>Pig iron</v>
      </c>
      <c r="B20" t="str">
        <f>'Kermeli Data'!B27</f>
        <v>Improved blast furnace controlc</v>
      </c>
      <c r="C20" t="str">
        <f>'Kermeli Data'!P27</f>
        <v>3 proc</v>
      </c>
      <c r="D20" t="str">
        <f t="shared" si="0"/>
        <v>process</v>
      </c>
      <c r="E20">
        <f>'Kermeli Data'!E27</f>
        <v>0.5</v>
      </c>
      <c r="F20">
        <f>'Kermeli Data'!F27</f>
        <v>0.3</v>
      </c>
      <c r="G20">
        <f>'Kermeli Data'!G27</f>
        <v>0</v>
      </c>
      <c r="H20">
        <f>'Kermeli Data'!I27</f>
        <v>0.6</v>
      </c>
      <c r="I20">
        <f>'Kermeli Data'!J27</f>
        <v>5</v>
      </c>
      <c r="J20">
        <f>'Kermeli Data'!K27</f>
        <v>0</v>
      </c>
      <c r="K20">
        <f>IFERROR(_xlfn.XLOOKUP(A20,'product map'!$A$14:$A$36,'product map'!$G$14:$G$36),"pending")</f>
        <v>22.419</v>
      </c>
      <c r="L20">
        <f>H20*cpi!$B$12*cpi!$B$10</f>
        <v>0.60126395645274378</v>
      </c>
      <c r="M20">
        <f>J20*cpi!$B$12*cpi!$B$10</f>
        <v>0</v>
      </c>
      <c r="N20">
        <f t="shared" si="1"/>
        <v>0.27831056609834109</v>
      </c>
      <c r="O20">
        <f t="shared" si="2"/>
        <v>0.16733811209489144</v>
      </c>
      <c r="P20">
        <f t="shared" si="3"/>
        <v>0.3</v>
      </c>
      <c r="Q20">
        <f t="shared" si="4"/>
        <v>1</v>
      </c>
      <c r="R20">
        <f t="shared" si="5"/>
        <v>0</v>
      </c>
      <c r="S20">
        <f t="shared" si="6"/>
        <v>0.55779370698297148</v>
      </c>
      <c r="T20">
        <f t="shared" si="7"/>
        <v>0.58850358981002815</v>
      </c>
      <c r="U20">
        <f t="shared" si="8"/>
        <v>0.58850358981002815</v>
      </c>
      <c r="V20" t="str">
        <f t="shared" si="9"/>
        <v/>
      </c>
      <c r="W20">
        <f t="shared" si="10"/>
        <v>0.29831555246152841</v>
      </c>
      <c r="X20">
        <f t="shared" si="11"/>
        <v>0.17936638934440463</v>
      </c>
      <c r="Y20">
        <f t="shared" si="12"/>
        <v>0.63080527620980509</v>
      </c>
      <c r="Z20">
        <f t="shared" si="13"/>
        <v>3362850</v>
      </c>
      <c r="AA20" t="str">
        <f t="shared" si="14"/>
        <v>pending</v>
      </c>
      <c r="AB20" t="str">
        <f t="shared" si="15"/>
        <v/>
      </c>
      <c r="AG20">
        <f>IFERROR(_xlfn.XLOOKUP(A20,'product map'!$A$14:$A$36,'product map'!$C$14:$C$36),"?")</f>
        <v>241</v>
      </c>
      <c r="AH20">
        <f>IFERROR((Z20*0.000000947817)/_xlfn.XLOOKUP(AG20,'energy base (MECS)'!$K$4:$K$9,'energy base (MECS)'!$F$4:$F$9),0)</f>
        <v>3.3509595606028824E-3</v>
      </c>
      <c r="AI20">
        <f>IFERROR((AA20*0.000000947817)/_xlfn.XLOOKUP(AG20,'energy base (MECS)'!$K$4:$K$9,'energy base (MECS)'!$I$4:$I$9),0)</f>
        <v>0</v>
      </c>
      <c r="AJ20">
        <f t="shared" si="16"/>
        <v>0.17655107694300845</v>
      </c>
      <c r="AK20">
        <f t="shared" si="17"/>
        <v>0.58850358981002815</v>
      </c>
      <c r="AL20">
        <f>IFERROR(_xlfn.XLOOKUP(AG20,'BCoISC-WACCbI'!$C$2:$C$26,'BCoISC-WACCbI'!$B$2:$B$26)+$AE$4,0.1)</f>
        <v>0.12131</v>
      </c>
      <c r="AM20">
        <f t="shared" si="18"/>
        <v>2.1145571224991877</v>
      </c>
      <c r="AN20">
        <f t="shared" si="19"/>
        <v>6739868.3198570311</v>
      </c>
    </row>
    <row r="21" spans="1:40" x14ac:dyDescent="0.35">
      <c r="A21" t="str">
        <f>'Kermeli Data'!A28</f>
        <v>BF/BOF steel</v>
      </c>
      <c r="B21" t="str">
        <f>'Kermeli Data'!B28</f>
        <v>Recovery of BOF and sensible heatc</v>
      </c>
      <c r="C21" t="str">
        <f>'Kermeli Data'!P28</f>
        <v>2 whr</v>
      </c>
      <c r="D21" t="str">
        <f t="shared" si="0"/>
        <v>whr</v>
      </c>
      <c r="E21">
        <f>'Kermeli Data'!E28</f>
        <v>0.2</v>
      </c>
      <c r="F21">
        <f>'Kermeli Data'!F28</f>
        <v>0.6</v>
      </c>
      <c r="G21">
        <f>'Kermeli Data'!G28</f>
        <v>0</v>
      </c>
      <c r="H21">
        <f>'Kermeli Data'!I28</f>
        <v>25.6</v>
      </c>
      <c r="I21">
        <f>'Kermeli Data'!J28</f>
        <v>10</v>
      </c>
      <c r="J21">
        <f>'Kermeli Data'!K28</f>
        <v>0</v>
      </c>
      <c r="K21">
        <f>IFERROR(_xlfn.XLOOKUP(A21,'product map'!$A$14:$A$36,'product map'!$G$14:$G$36),"pending")</f>
        <v>22.419</v>
      </c>
      <c r="L21">
        <f>H21*cpi!$B$12*cpi!$B$10</f>
        <v>25.653928808650402</v>
      </c>
      <c r="M21">
        <f>J21*cpi!$B$12*cpi!$B$10</f>
        <v>0</v>
      </c>
      <c r="N21">
        <f t="shared" si="1"/>
        <v>0.17793427613742391</v>
      </c>
      <c r="O21">
        <f t="shared" si="2"/>
        <v>4.5647132526482146</v>
      </c>
      <c r="P21">
        <f t="shared" si="3"/>
        <v>0.6</v>
      </c>
      <c r="Q21">
        <f t="shared" si="4"/>
        <v>1</v>
      </c>
      <c r="R21">
        <f t="shared" si="5"/>
        <v>0</v>
      </c>
      <c r="S21">
        <f t="shared" si="6"/>
        <v>7.6078554210803579</v>
      </c>
      <c r="T21">
        <f t="shared" si="7"/>
        <v>8.0267134067867083</v>
      </c>
      <c r="U21">
        <f t="shared" si="8"/>
        <v>8.0267134067867083</v>
      </c>
      <c r="V21" t="str">
        <f t="shared" si="9"/>
        <v/>
      </c>
      <c r="W21">
        <f t="shared" si="10"/>
        <v>0.19925206251758484</v>
      </c>
      <c r="X21">
        <f t="shared" si="11"/>
        <v>5.1115982268028812</v>
      </c>
      <c r="Y21">
        <f t="shared" si="12"/>
        <v>8.9883705166765342</v>
      </c>
      <c r="Z21">
        <f t="shared" si="13"/>
        <v>2690280</v>
      </c>
      <c r="AA21" t="str">
        <f t="shared" si="14"/>
        <v>pending</v>
      </c>
      <c r="AB21" t="str">
        <f t="shared" si="15"/>
        <v/>
      </c>
      <c r="AG21">
        <f>IFERROR(_xlfn.XLOOKUP(A21,'product map'!$A$14:$A$36,'product map'!$C$14:$C$36),"?")</f>
        <v>241</v>
      </c>
      <c r="AH21">
        <f>IFERROR((Z21*0.000000947817)/_xlfn.XLOOKUP(AG21,'energy base (MECS)'!$K$4:$K$9,'energy base (MECS)'!$F$4:$F$9),0)</f>
        <v>2.6807676484823057E-3</v>
      </c>
      <c r="AI21">
        <f>IFERROR((AA21*0.000000947817)/_xlfn.XLOOKUP(AG21,'energy base (MECS)'!$K$4:$K$9,'energy base (MECS)'!$I$4:$I$9),0)</f>
        <v>0</v>
      </c>
      <c r="AJ21">
        <f t="shared" si="16"/>
        <v>2.4080140220360122</v>
      </c>
      <c r="AK21">
        <f t="shared" si="17"/>
        <v>8.0267134067867083</v>
      </c>
      <c r="AL21">
        <f>IFERROR(_xlfn.XLOOKUP(AG21,'BCoISC-WACCbI'!$C$2:$C$26,'BCoISC-WACCbI'!$B$2:$B$26)+$AE$4,0.1)</f>
        <v>0.12131</v>
      </c>
      <c r="AM21">
        <f t="shared" si="18"/>
        <v>45.110551946649345</v>
      </c>
      <c r="AN21">
        <f t="shared" si="19"/>
        <v>115027085.99222668</v>
      </c>
    </row>
    <row r="22" spans="1:40" x14ac:dyDescent="0.35">
      <c r="A22" t="str">
        <f>'Kermeli Data'!A29</f>
        <v>BF/BOF steel</v>
      </c>
      <c r="B22" t="str">
        <f>'Kermeli Data'!B29</f>
        <v>Scrap preheatingc</v>
      </c>
      <c r="C22" t="str">
        <f>'Kermeli Data'!P29</f>
        <v>2 whr</v>
      </c>
      <c r="D22" t="str">
        <f t="shared" si="0"/>
        <v>whr</v>
      </c>
      <c r="E22">
        <f>'Kermeli Data'!E29</f>
        <v>0.7</v>
      </c>
      <c r="F22">
        <f>'Kermeli Data'!F29</f>
        <v>0.2</v>
      </c>
      <c r="G22">
        <f>'Kermeli Data'!G29</f>
        <v>0.4</v>
      </c>
      <c r="H22">
        <f>'Kermeli Data'!I29</f>
        <v>17.399999999999999</v>
      </c>
      <c r="I22">
        <f>'Kermeli Data'!J29</f>
        <v>30</v>
      </c>
      <c r="J22">
        <f>'Kermeli Data'!K29</f>
        <v>0</v>
      </c>
      <c r="K22">
        <f>IFERROR(_xlfn.XLOOKUP(A22,'product map'!$A$14:$A$36,'product map'!$G$14:$G$36),"pending")</f>
        <v>22.419</v>
      </c>
      <c r="L22">
        <f>H22*cpi!$B$12*cpi!$B$10</f>
        <v>17.436654737129569</v>
      </c>
      <c r="M22">
        <f>J22*cpi!$B$12*cpi!$B$10</f>
        <v>0</v>
      </c>
      <c r="N22">
        <f t="shared" si="1"/>
        <v>0.12534973197288321</v>
      </c>
      <c r="O22">
        <f t="shared" si="2"/>
        <v>2.1856799978028958</v>
      </c>
      <c r="P22">
        <f t="shared" si="3"/>
        <v>0.60000000000000009</v>
      </c>
      <c r="Q22">
        <f t="shared" si="4"/>
        <v>0.33333333333333331</v>
      </c>
      <c r="R22">
        <f t="shared" si="5"/>
        <v>0.66666666666666663</v>
      </c>
      <c r="S22">
        <f t="shared" si="6"/>
        <v>3.6427999963381592</v>
      </c>
      <c r="T22">
        <f t="shared" si="7"/>
        <v>3.8433579439260521</v>
      </c>
      <c r="U22">
        <f t="shared" si="8"/>
        <v>3.8433579439260521</v>
      </c>
      <c r="V22">
        <f t="shared" si="9"/>
        <v>3.8433579439260521</v>
      </c>
      <c r="W22">
        <f t="shared" si="10"/>
        <v>0.1523001981927343</v>
      </c>
      <c r="X22">
        <f t="shared" si="11"/>
        <v>2.6556059722831127</v>
      </c>
      <c r="Y22">
        <f t="shared" si="12"/>
        <v>4.6696882982740204</v>
      </c>
      <c r="Z22">
        <f t="shared" si="13"/>
        <v>3138660</v>
      </c>
      <c r="AA22">
        <f t="shared" si="14"/>
        <v>6277320</v>
      </c>
      <c r="AB22" t="str">
        <f t="shared" si="15"/>
        <v/>
      </c>
      <c r="AG22">
        <f>IFERROR(_xlfn.XLOOKUP(A22,'product map'!$A$14:$A$36,'product map'!$C$14:$C$36),"?")</f>
        <v>241</v>
      </c>
      <c r="AH22">
        <f>IFERROR((Z22*0.000000947817)/_xlfn.XLOOKUP(AG22,'energy base (MECS)'!$K$4:$K$9,'energy base (MECS)'!$F$4:$F$9),0)</f>
        <v>3.1275622565626899E-3</v>
      </c>
      <c r="AI22">
        <f>IFERROR((AA22*0.000000947817)/_xlfn.XLOOKUP(AG22,'energy base (MECS)'!$K$4:$K$9,'energy base (MECS)'!$I$4:$I$9),0)</f>
        <v>3.1344205060888378E-2</v>
      </c>
      <c r="AJ22">
        <f t="shared" si="16"/>
        <v>1.1530073831778156</v>
      </c>
      <c r="AK22">
        <f t="shared" si="17"/>
        <v>3.8433579439260521</v>
      </c>
      <c r="AL22">
        <f>IFERROR(_xlfn.XLOOKUP(AG22,'BCoISC-WACCbI'!$C$2:$C$26,'BCoISC-WACCbI'!$B$2:$B$26)+$AE$4,0.1)</f>
        <v>0.12131</v>
      </c>
      <c r="AM22">
        <f t="shared" si="18"/>
        <v>30.661078276238214</v>
      </c>
      <c r="AN22">
        <f t="shared" si="19"/>
        <v>273638653.78619546</v>
      </c>
    </row>
    <row r="23" spans="1:40" x14ac:dyDescent="0.35">
      <c r="A23" t="str">
        <f>'Kermeli Data'!A30</f>
        <v>BF/BOF steel</v>
      </c>
      <c r="B23" t="str">
        <f>'Kermeli Data'!B30</f>
        <v>Variable speed drives for flue gas control, pumps, fans in integrated steel millsc</v>
      </c>
      <c r="C23" t="str">
        <f>'Kermeli Data'!P30</f>
        <v>3 proc</v>
      </c>
      <c r="D23" t="str">
        <f t="shared" si="0"/>
        <v>process</v>
      </c>
      <c r="E23">
        <f>'Kermeli Data'!E30</f>
        <v>0.15</v>
      </c>
      <c r="F23">
        <f>'Kermeli Data'!F30</f>
        <v>0</v>
      </c>
      <c r="G23">
        <f>'Kermeli Data'!G30</f>
        <v>0.03</v>
      </c>
      <c r="H23">
        <f>'Kermeli Data'!I30</f>
        <v>1.5</v>
      </c>
      <c r="I23">
        <f>'Kermeli Data'!J30</f>
        <v>10</v>
      </c>
      <c r="J23">
        <f>'Kermeli Data'!K30</f>
        <v>0</v>
      </c>
      <c r="K23">
        <f>IFERROR(_xlfn.XLOOKUP(A23,'product map'!$A$14:$A$36,'product map'!$G$14:$G$36),"pending")</f>
        <v>22.419</v>
      </c>
      <c r="L23">
        <f>H23*cpi!$B$12*cpi!$B$10</f>
        <v>1.5031598911318595</v>
      </c>
      <c r="M23">
        <f>J23*cpi!$B$12*cpi!$B$10</f>
        <v>0</v>
      </c>
      <c r="N23">
        <f t="shared" si="1"/>
        <v>0.17793427613742391</v>
      </c>
      <c r="O23">
        <f t="shared" si="2"/>
        <v>0.26746366714735637</v>
      </c>
      <c r="P23">
        <f t="shared" si="3"/>
        <v>0.03</v>
      </c>
      <c r="Q23">
        <f t="shared" si="4"/>
        <v>0</v>
      </c>
      <c r="R23">
        <f t="shared" si="5"/>
        <v>1</v>
      </c>
      <c r="S23">
        <f t="shared" si="6"/>
        <v>8.915455571578546</v>
      </c>
      <c r="T23">
        <f t="shared" si="7"/>
        <v>9.4063047735781762</v>
      </c>
      <c r="U23" t="str">
        <f t="shared" si="8"/>
        <v/>
      </c>
      <c r="V23">
        <f t="shared" si="9"/>
        <v>9.4063047735781762</v>
      </c>
      <c r="W23">
        <f t="shared" si="10"/>
        <v>0.19925206251758484</v>
      </c>
      <c r="X23">
        <f t="shared" si="11"/>
        <v>0.29950770860173132</v>
      </c>
      <c r="Y23">
        <f t="shared" si="12"/>
        <v>10.533246699230313</v>
      </c>
      <c r="Z23" t="str">
        <f t="shared" si="13"/>
        <v>pending</v>
      </c>
      <c r="AA23">
        <f t="shared" si="14"/>
        <v>100885.5</v>
      </c>
      <c r="AB23" t="str">
        <f t="shared" si="15"/>
        <v/>
      </c>
      <c r="AG23">
        <f>IFERROR(_xlfn.XLOOKUP(A23,'product map'!$A$14:$A$36,'product map'!$C$14:$C$36),"?")</f>
        <v>241</v>
      </c>
      <c r="AH23">
        <f>IFERROR((Z23*0.000000947817)/_xlfn.XLOOKUP(AG23,'energy base (MECS)'!$K$4:$K$9,'energy base (MECS)'!$F$4:$F$9),0)</f>
        <v>0</v>
      </c>
      <c r="AI23">
        <f>IFERROR((AA23*0.000000947817)/_xlfn.XLOOKUP(AG23,'energy base (MECS)'!$K$4:$K$9,'energy base (MECS)'!$I$4:$I$9),0)</f>
        <v>5.0374615276427758E-4</v>
      </c>
      <c r="AJ23">
        <f t="shared" si="16"/>
        <v>2.8218914320734529</v>
      </c>
      <c r="AK23">
        <f t="shared" si="17"/>
        <v>9.4063047735781762</v>
      </c>
      <c r="AL23">
        <f>IFERROR(_xlfn.XLOOKUP(AG23,'BCoISC-WACCbI'!$C$2:$C$26,'BCoISC-WACCbI'!$B$2:$B$26)+$AE$4,0.1)</f>
        <v>0.12131</v>
      </c>
      <c r="AM23">
        <f t="shared" si="18"/>
        <v>52.863928062479701</v>
      </c>
      <c r="AN23">
        <f t="shared" si="19"/>
        <v>5054901.2398927743</v>
      </c>
    </row>
    <row r="24" spans="1:40" x14ac:dyDescent="0.35">
      <c r="A24" t="str">
        <f>'Kermeli Data'!A31</f>
        <v>BF/BOF steel</v>
      </c>
      <c r="B24" t="str">
        <f>'Kermeli Data'!B31</f>
        <v>Energy monitoring and management systemsc</v>
      </c>
      <c r="C24" t="str">
        <f>'Kermeli Data'!P31</f>
        <v>3 proc</v>
      </c>
      <c r="D24" t="str">
        <f t="shared" si="0"/>
        <v>process</v>
      </c>
      <c r="E24">
        <f>'Kermeli Data'!E31</f>
        <v>0.5</v>
      </c>
      <c r="F24">
        <f>'Kermeli Data'!F31</f>
        <v>0.1</v>
      </c>
      <c r="G24">
        <f>'Kermeli Data'!G31</f>
        <v>0.01</v>
      </c>
      <c r="H24">
        <f>'Kermeli Data'!I31</f>
        <v>0.2</v>
      </c>
      <c r="I24">
        <f>'Kermeli Data'!J31</f>
        <v>5</v>
      </c>
      <c r="J24">
        <f>'Kermeli Data'!K31</f>
        <v>0</v>
      </c>
      <c r="K24">
        <f>IFERROR(_xlfn.XLOOKUP(A24,'product map'!$A$14:$A$36,'product map'!$G$14:$G$36),"pending")</f>
        <v>22.419</v>
      </c>
      <c r="L24">
        <f>H24*cpi!$B$12*cpi!$B$10</f>
        <v>0.20042131881758127</v>
      </c>
      <c r="M24">
        <f>J24*cpi!$B$12*cpi!$B$10</f>
        <v>0</v>
      </c>
      <c r="N24">
        <f t="shared" si="1"/>
        <v>0.27831056609834109</v>
      </c>
      <c r="O24">
        <f t="shared" si="2"/>
        <v>5.5779370698297144E-2</v>
      </c>
      <c r="P24">
        <f t="shared" si="3"/>
        <v>0.11</v>
      </c>
      <c r="Q24">
        <f t="shared" si="4"/>
        <v>0.90909090909090917</v>
      </c>
      <c r="R24">
        <f t="shared" si="5"/>
        <v>9.0909090909090912E-2</v>
      </c>
      <c r="S24">
        <f t="shared" si="6"/>
        <v>0.50708518816633763</v>
      </c>
      <c r="T24">
        <f t="shared" si="7"/>
        <v>0.53500326346366189</v>
      </c>
      <c r="U24">
        <f t="shared" si="8"/>
        <v>0.53500326346366189</v>
      </c>
      <c r="V24">
        <f t="shared" si="9"/>
        <v>0.53500326346366189</v>
      </c>
      <c r="W24">
        <f t="shared" si="10"/>
        <v>0.29831555246152841</v>
      </c>
      <c r="X24">
        <f t="shared" si="11"/>
        <v>5.9788796448134875E-2</v>
      </c>
      <c r="Y24">
        <f t="shared" si="12"/>
        <v>0.57345934200891358</v>
      </c>
      <c r="Z24">
        <f t="shared" si="13"/>
        <v>1120950</v>
      </c>
      <c r="AA24">
        <f t="shared" si="14"/>
        <v>112095</v>
      </c>
      <c r="AB24" t="str">
        <f t="shared" si="15"/>
        <v/>
      </c>
      <c r="AG24">
        <f>IFERROR(_xlfn.XLOOKUP(A24,'product map'!$A$14:$A$36,'product map'!$C$14:$C$36),"?")</f>
        <v>241</v>
      </c>
      <c r="AH24">
        <f>IFERROR((Z24*0.000000947817)/_xlfn.XLOOKUP(AG24,'energy base (MECS)'!$K$4:$K$9,'energy base (MECS)'!$F$4:$F$9),0)</f>
        <v>1.1169865202009608E-3</v>
      </c>
      <c r="AI24">
        <f>IFERROR((AA24*0.000000947817)/_xlfn.XLOOKUP(AG24,'energy base (MECS)'!$K$4:$K$9,'energy base (MECS)'!$I$4:$I$9),0)</f>
        <v>5.59717947515864E-4</v>
      </c>
      <c r="AJ24">
        <f t="shared" si="16"/>
        <v>0.16050097903909857</v>
      </c>
      <c r="AK24">
        <f t="shared" si="17"/>
        <v>0.53500326346366189</v>
      </c>
      <c r="AL24">
        <f>IFERROR(_xlfn.XLOOKUP(AG24,'BCoISC-WACCbI'!$C$2:$C$26,'BCoISC-WACCbI'!$B$2:$B$26)+$AE$4,0.1)</f>
        <v>0.12131</v>
      </c>
      <c r="AM24">
        <f t="shared" si="18"/>
        <v>1.9223246568174432</v>
      </c>
      <c r="AN24">
        <f t="shared" si="19"/>
        <v>2246622.7732856772</v>
      </c>
    </row>
    <row r="25" spans="1:40" x14ac:dyDescent="0.35">
      <c r="A25" t="str">
        <f>'Kermeli Data'!A32</f>
        <v>EAF steel</v>
      </c>
      <c r="B25" t="str">
        <f>'Kermeli Data'!B32</f>
        <v>Ultra-high power (UHP)c</v>
      </c>
      <c r="C25" t="str">
        <f>'Kermeli Data'!P32</f>
        <v>3 proc</v>
      </c>
      <c r="D25" t="str">
        <f t="shared" si="0"/>
        <v>process</v>
      </c>
      <c r="E25">
        <f>'Kermeli Data'!E32</f>
        <v>0.7</v>
      </c>
      <c r="F25">
        <f>'Kermeli Data'!F32</f>
        <v>0.1</v>
      </c>
      <c r="G25">
        <f>'Kermeli Data'!G32</f>
        <v>0</v>
      </c>
      <c r="H25">
        <f>'Kermeli Data'!I32</f>
        <v>9.6999999999999993</v>
      </c>
      <c r="I25">
        <f>'Kermeli Data'!J32</f>
        <v>15</v>
      </c>
      <c r="J25">
        <f>'Kermeli Data'!K32</f>
        <v>0</v>
      </c>
      <c r="K25">
        <f>IFERROR(_xlfn.XLOOKUP(A25,'product map'!$A$14:$A$36,'product map'!$G$14:$G$36),"pending")</f>
        <v>57.081000000000003</v>
      </c>
      <c r="L25">
        <f>H25*cpi!$B$12*cpi!$B$10</f>
        <v>9.7204339626526899</v>
      </c>
      <c r="M25">
        <f>J25*cpi!$B$12*cpi!$B$10</f>
        <v>0</v>
      </c>
      <c r="N25">
        <f t="shared" si="1"/>
        <v>0.1478526055681198</v>
      </c>
      <c r="O25">
        <f t="shared" si="2"/>
        <v>1.437191488631044</v>
      </c>
      <c r="P25">
        <f t="shared" si="3"/>
        <v>0.1</v>
      </c>
      <c r="Q25">
        <f t="shared" si="4"/>
        <v>1</v>
      </c>
      <c r="R25">
        <f t="shared" si="5"/>
        <v>0</v>
      </c>
      <c r="S25">
        <f t="shared" si="6"/>
        <v>14.371914886310439</v>
      </c>
      <c r="T25">
        <f t="shared" si="7"/>
        <v>15.16317483893034</v>
      </c>
      <c r="U25">
        <f t="shared" si="8"/>
        <v>15.16317483893034</v>
      </c>
      <c r="V25" t="str">
        <f t="shared" si="9"/>
        <v/>
      </c>
      <c r="W25">
        <f t="shared" si="10"/>
        <v>0.1710170526463011</v>
      </c>
      <c r="X25">
        <f t="shared" si="11"/>
        <v>1.6623599667358682</v>
      </c>
      <c r="Y25">
        <f t="shared" si="12"/>
        <v>17.538828346989639</v>
      </c>
      <c r="Z25">
        <f t="shared" si="13"/>
        <v>3995670.0000000005</v>
      </c>
      <c r="AA25" t="str">
        <f t="shared" si="14"/>
        <v>pending</v>
      </c>
      <c r="AB25" t="str">
        <f t="shared" si="15"/>
        <v/>
      </c>
      <c r="AG25">
        <f>IFERROR(_xlfn.XLOOKUP(A25,'product map'!$A$14:$A$36,'product map'!$C$14:$C$36),"?")</f>
        <v>241</v>
      </c>
      <c r="AH25">
        <f>IFERROR((Z25*0.000000947817)/_xlfn.XLOOKUP(AG25,'energy base (MECS)'!$K$4:$K$9,'energy base (MECS)'!$F$4:$F$9),0)</f>
        <v>3.9815420216525029E-3</v>
      </c>
      <c r="AI25">
        <f>IFERROR((AA25*0.000000947817)/_xlfn.XLOOKUP(AG25,'energy base (MECS)'!$K$4:$K$9,'energy base (MECS)'!$I$4:$I$9),0)</f>
        <v>0</v>
      </c>
      <c r="AJ25">
        <f t="shared" si="16"/>
        <v>4.548952451679102</v>
      </c>
      <c r="AK25">
        <f t="shared" si="17"/>
        <v>15.16317483893034</v>
      </c>
      <c r="AL25">
        <f>IFERROR(_xlfn.XLOOKUP(AG25,'BCoISC-WACCbI'!$C$2:$C$26,'BCoISC-WACCbI'!$B$2:$B$26)+$AE$4,0.1)</f>
        <v>0.12131</v>
      </c>
      <c r="AM25">
        <f t="shared" si="18"/>
        <v>102.55602044121058</v>
      </c>
      <c r="AN25">
        <f t="shared" si="19"/>
        <v>388396463.71552467</v>
      </c>
    </row>
    <row r="26" spans="1:40" x14ac:dyDescent="0.35">
      <c r="A26" t="str">
        <f>'Kermeli Data'!A33</f>
        <v>EAF steel</v>
      </c>
      <c r="B26" t="str">
        <f>'Kermeli Data'!B33</f>
        <v>Improving process controlc</v>
      </c>
      <c r="C26" t="str">
        <f>'Kermeli Data'!P33</f>
        <v>3 proc</v>
      </c>
      <c r="D26" t="str">
        <f t="shared" si="0"/>
        <v>process</v>
      </c>
      <c r="E26">
        <f>'Kermeli Data'!E33</f>
        <v>0.5</v>
      </c>
      <c r="F26">
        <f>'Kermeli Data'!F33</f>
        <v>0.2</v>
      </c>
      <c r="G26">
        <f>'Kermeli Data'!G33</f>
        <v>0.1</v>
      </c>
      <c r="H26">
        <f>'Kermeli Data'!I33</f>
        <v>1.4</v>
      </c>
      <c r="I26">
        <f>'Kermeli Data'!J33</f>
        <v>10</v>
      </c>
      <c r="J26">
        <f>'Kermeli Data'!K33</f>
        <v>-0.9</v>
      </c>
      <c r="K26">
        <f>IFERROR(_xlfn.XLOOKUP(A26,'product map'!$A$14:$A$36,'product map'!$G$14:$G$36),"pending")</f>
        <v>57.081000000000003</v>
      </c>
      <c r="L26">
        <f>H26*cpi!$B$12*cpi!$B$10</f>
        <v>1.4029492317230687</v>
      </c>
      <c r="M26">
        <f>J26*cpi!$B$12*cpi!$B$10</f>
        <v>-0.90189593467911577</v>
      </c>
      <c r="N26">
        <f t="shared" si="1"/>
        <v>0.17793427613742391</v>
      </c>
      <c r="O26">
        <f t="shared" si="2"/>
        <v>-0.65226317867491657</v>
      </c>
      <c r="P26">
        <f t="shared" si="3"/>
        <v>0.30000000000000004</v>
      </c>
      <c r="Q26">
        <f t="shared" si="4"/>
        <v>0.66666666666666663</v>
      </c>
      <c r="R26">
        <f t="shared" si="5"/>
        <v>0.33333333333333331</v>
      </c>
      <c r="S26">
        <f t="shared" si="6"/>
        <v>-2.1742105955830549</v>
      </c>
      <c r="T26">
        <f t="shared" si="7"/>
        <v>-2.2939139048814852</v>
      </c>
      <c r="U26">
        <f t="shared" si="8"/>
        <v>-2.2939139048814852</v>
      </c>
      <c r="V26">
        <f t="shared" si="9"/>
        <v>-2.2939139048814852</v>
      </c>
      <c r="W26">
        <f t="shared" si="10"/>
        <v>0.19925206251758484</v>
      </c>
      <c r="X26">
        <f t="shared" si="11"/>
        <v>-0.62235540665083322</v>
      </c>
      <c r="Y26">
        <f t="shared" si="12"/>
        <v>-2.1887326584872859</v>
      </c>
      <c r="Z26">
        <f t="shared" si="13"/>
        <v>5708100.0000000009</v>
      </c>
      <c r="AA26">
        <f t="shared" si="14"/>
        <v>2854050.0000000005</v>
      </c>
      <c r="AB26" t="str">
        <f t="shared" si="15"/>
        <v>NEG-CCE</v>
      </c>
      <c r="AG26">
        <f>IFERROR(_xlfn.XLOOKUP(A26,'product map'!$A$14:$A$36,'product map'!$C$14:$C$36),"?")</f>
        <v>241</v>
      </c>
      <c r="AH26">
        <f>IFERROR((Z26*0.000000947817)/_xlfn.XLOOKUP(AG26,'energy base (MECS)'!$K$4:$K$9,'energy base (MECS)'!$F$4:$F$9),0)</f>
        <v>5.6879171737892909E-3</v>
      </c>
      <c r="AI26">
        <f>IFERROR((AA26*0.000000947817)/_xlfn.XLOOKUP(AG26,'energy base (MECS)'!$K$4:$K$9,'energy base (MECS)'!$I$4:$I$9),0)</f>
        <v>1.4250974692070581E-2</v>
      </c>
      <c r="AJ26">
        <f t="shared" si="16"/>
        <v>0.68817417146444548</v>
      </c>
      <c r="AK26">
        <f t="shared" si="17"/>
        <v>-2.2939139048814852</v>
      </c>
      <c r="AL26">
        <f>IFERROR(_xlfn.XLOOKUP(AG26,'BCoISC-WACCbI'!$C$2:$C$26,'BCoISC-WACCbI'!$B$2:$B$26)+$AE$4,0.1)</f>
        <v>0.12131</v>
      </c>
      <c r="AM26">
        <f t="shared" si="18"/>
        <v>4.93396661916477</v>
      </c>
      <c r="AN26">
        <f t="shared" si="19"/>
        <v>40040872.547992244</v>
      </c>
    </row>
    <row r="27" spans="1:40" x14ac:dyDescent="0.35">
      <c r="A27" t="str">
        <f>'Kermeli Data'!A34</f>
        <v>Rolled steel</v>
      </c>
      <c r="B27" t="str">
        <f>'Kermeli Data'!B34</f>
        <v>Recuperative or regenerative burnerc</v>
      </c>
      <c r="C27" t="str">
        <f>'Kermeli Data'!P34</f>
        <v>1 unit</v>
      </c>
      <c r="D27" t="str">
        <f t="shared" si="0"/>
        <v>EXCLUDED</v>
      </c>
      <c r="E27">
        <f>'Kermeli Data'!E34</f>
        <v>0.6</v>
      </c>
      <c r="F27">
        <f>'Kermeli Data'!F34</f>
        <v>0.6</v>
      </c>
      <c r="G27">
        <f>'Kermeli Data'!G34</f>
        <v>0</v>
      </c>
      <c r="H27">
        <f>'Kermeli Data'!I34</f>
        <v>2.9</v>
      </c>
      <c r="I27">
        <f>'Kermeli Data'!J34</f>
        <v>10</v>
      </c>
      <c r="J27">
        <f>'Kermeli Data'!K34</f>
        <v>0</v>
      </c>
      <c r="K27">
        <f>IFERROR(_xlfn.XLOOKUP(A27,'product map'!$A$14:$A$36,'product map'!$G$14:$G$36),"pending")</f>
        <v>79.5</v>
      </c>
      <c r="L27">
        <f>H27*cpi!$B$12*cpi!$B$10</f>
        <v>2.9061091228549278</v>
      </c>
      <c r="M27">
        <f>J27*cpi!$B$12*cpi!$B$10</f>
        <v>0</v>
      </c>
      <c r="N27">
        <f t="shared" si="1"/>
        <v>0.17793427613742391</v>
      </c>
      <c r="O27">
        <f t="shared" si="2"/>
        <v>0.51709642315155546</v>
      </c>
      <c r="P27">
        <f t="shared" si="3"/>
        <v>0.6</v>
      </c>
      <c r="Q27">
        <f t="shared" si="4"/>
        <v>1</v>
      </c>
      <c r="R27">
        <f t="shared" si="5"/>
        <v>0</v>
      </c>
      <c r="S27">
        <f t="shared" si="6"/>
        <v>0.86182737191925918</v>
      </c>
      <c r="T27">
        <f t="shared" si="7"/>
        <v>0.90927612811255676</v>
      </c>
      <c r="U27">
        <f t="shared" si="8"/>
        <v>0.90927612811255676</v>
      </c>
      <c r="V27" t="str">
        <f t="shared" si="9"/>
        <v/>
      </c>
      <c r="W27">
        <f t="shared" si="10"/>
        <v>0.19925206251758484</v>
      </c>
      <c r="X27">
        <f t="shared" si="11"/>
        <v>0.5790482366300137</v>
      </c>
      <c r="Y27">
        <f t="shared" si="12"/>
        <v>1.0182138475922633</v>
      </c>
      <c r="Z27">
        <f t="shared" si="13"/>
        <v>28619999.999999996</v>
      </c>
      <c r="AA27" t="str">
        <f t="shared" si="14"/>
        <v>pending</v>
      </c>
      <c r="AB27" t="str">
        <f t="shared" si="15"/>
        <v/>
      </c>
      <c r="AG27">
        <f>IFERROR(_xlfn.XLOOKUP(A27,'product map'!$A$14:$A$36,'product map'!$C$14:$C$36),"?")</f>
        <v>241</v>
      </c>
      <c r="AH27">
        <f>IFERROR((Z27*0.000000947817)/_xlfn.XLOOKUP(AG27,'energy base (MECS)'!$K$4:$K$9,'energy base (MECS)'!$F$4:$F$9),0)</f>
        <v>2.8518804771088358E-2</v>
      </c>
      <c r="AI27">
        <f>IFERROR((AA27*0.000000947817)/_xlfn.XLOOKUP(AG27,'energy base (MECS)'!$K$4:$K$9,'energy base (MECS)'!$I$4:$I$9),0)</f>
        <v>0</v>
      </c>
      <c r="AJ27">
        <f t="shared" si="16"/>
        <v>0.27278283843376699</v>
      </c>
      <c r="AK27">
        <f t="shared" si="17"/>
        <v>0.90927612811255676</v>
      </c>
      <c r="AL27">
        <f>IFERROR(_xlfn.XLOOKUP(AG27,'BCoISC-WACCbI'!$C$2:$C$26,'BCoISC-WACCbI'!$B$2:$B$26)+$AE$4,0.1)</f>
        <v>0.12131</v>
      </c>
      <c r="AM27">
        <f t="shared" si="18"/>
        <v>5.1101797127063691</v>
      </c>
      <c r="AN27">
        <f t="shared" si="19"/>
        <v>138621405.16018006</v>
      </c>
    </row>
    <row r="28" spans="1:40" x14ac:dyDescent="0.35">
      <c r="A28" t="str">
        <f>'Kermeli Data'!A35</f>
        <v>Rolled steel</v>
      </c>
      <c r="B28" t="str">
        <f>'Kermeli Data'!B35</f>
        <v>Endless Hot Rolling of Steel Sheetsc</v>
      </c>
      <c r="C28" t="str">
        <f>'Kermeli Data'!P35</f>
        <v>X equip-replace</v>
      </c>
      <c r="D28" t="str">
        <f t="shared" si="0"/>
        <v>EXCLUDED</v>
      </c>
      <c r="E28">
        <f>'Kermeli Data'!E35</f>
        <v>0.19</v>
      </c>
      <c r="F28">
        <f>'Kermeli Data'!F35</f>
        <v>0.4</v>
      </c>
      <c r="G28">
        <f>'Kermeli Data'!G35</f>
        <v>0</v>
      </c>
      <c r="H28">
        <f>'Kermeli Data'!I35</f>
        <v>7.3</v>
      </c>
      <c r="I28">
        <f>'Kermeli Data'!J35</f>
        <v>20</v>
      </c>
      <c r="J28">
        <f>'Kermeli Data'!K35</f>
        <v>0</v>
      </c>
      <c r="K28">
        <f>IFERROR(_xlfn.XLOOKUP(A28,'product map'!$A$14:$A$36,'product map'!$G$14:$G$36),"pending")</f>
        <v>79.5</v>
      </c>
      <c r="L28">
        <f>H28*cpi!$B$12*cpi!$B$10</f>
        <v>7.3153781368417157</v>
      </c>
      <c r="M28">
        <f>J28*cpi!$B$12*cpi!$B$10</f>
        <v>0</v>
      </c>
      <c r="N28">
        <f t="shared" si="1"/>
        <v>0.13497954484068519</v>
      </c>
      <c r="O28">
        <f t="shared" si="2"/>
        <v>0.98742641124839448</v>
      </c>
      <c r="P28">
        <f t="shared" si="3"/>
        <v>0.4</v>
      </c>
      <c r="Q28">
        <f t="shared" si="4"/>
        <v>1</v>
      </c>
      <c r="R28">
        <f t="shared" si="5"/>
        <v>0</v>
      </c>
      <c r="S28">
        <f t="shared" si="6"/>
        <v>2.468566028120986</v>
      </c>
      <c r="T28">
        <f t="shared" si="7"/>
        <v>2.6044753661529452</v>
      </c>
      <c r="U28">
        <f t="shared" si="8"/>
        <v>2.6044753661529452</v>
      </c>
      <c r="V28" t="str">
        <f t="shared" si="9"/>
        <v/>
      </c>
      <c r="W28">
        <f t="shared" si="10"/>
        <v>0.1597614704057439</v>
      </c>
      <c r="X28">
        <f t="shared" si="11"/>
        <v>1.1687155677158636</v>
      </c>
      <c r="Y28">
        <f t="shared" si="12"/>
        <v>3.0826508907201062</v>
      </c>
      <c r="Z28">
        <f t="shared" si="13"/>
        <v>6042000</v>
      </c>
      <c r="AA28" t="str">
        <f t="shared" si="14"/>
        <v>pending</v>
      </c>
      <c r="AB28" t="str">
        <f t="shared" si="15"/>
        <v/>
      </c>
      <c r="AG28">
        <f>IFERROR(_xlfn.XLOOKUP(A28,'product map'!$A$14:$A$36,'product map'!$C$14:$C$36),"?")</f>
        <v>241</v>
      </c>
      <c r="AH28">
        <f>IFERROR((Z28*0.000000947817)/_xlfn.XLOOKUP(AG28,'energy base (MECS)'!$K$4:$K$9,'energy base (MECS)'!$F$4:$F$9),0)</f>
        <v>6.0206365627853203E-3</v>
      </c>
      <c r="AI28">
        <f>IFERROR((AA28*0.000000947817)/_xlfn.XLOOKUP(AG28,'energy base (MECS)'!$K$4:$K$9,'energy base (MECS)'!$I$4:$I$9),0)</f>
        <v>0</v>
      </c>
      <c r="AJ28">
        <f t="shared" si="16"/>
        <v>0.78134260984588355</v>
      </c>
      <c r="AK28">
        <f t="shared" si="17"/>
        <v>2.6044753661529452</v>
      </c>
      <c r="AL28">
        <f>IFERROR(_xlfn.XLOOKUP(AG28,'BCoISC-WACCbI'!$C$2:$C$26,'BCoISC-WACCbI'!$B$2:$B$26)+$AE$4,0.1)</f>
        <v>0.12131</v>
      </c>
      <c r="AM28">
        <f t="shared" si="18"/>
        <v>19.295333742805088</v>
      </c>
      <c r="AN28">
        <f t="shared" si="19"/>
        <v>110498786.75699411</v>
      </c>
    </row>
    <row r="29" spans="1:40" x14ac:dyDescent="0.35">
      <c r="A29" t="str">
        <f>'Kermeli Data'!A36</f>
        <v>Rolled steel</v>
      </c>
      <c r="B29" t="str">
        <f>'Kermeli Data'!B36</f>
        <v>Process control in hot rollingc</v>
      </c>
      <c r="C29" t="str">
        <f>'Kermeli Data'!P36</f>
        <v>3 proc</v>
      </c>
      <c r="D29" t="str">
        <f t="shared" si="0"/>
        <v>process</v>
      </c>
      <c r="E29">
        <f>'Kermeli Data'!E36</f>
        <v>0.7</v>
      </c>
      <c r="F29">
        <f>'Kermeli Data'!F36</f>
        <v>0.3</v>
      </c>
      <c r="G29">
        <f>'Kermeli Data'!G36</f>
        <v>0</v>
      </c>
      <c r="H29">
        <f>'Kermeli Data'!I36</f>
        <v>0.8</v>
      </c>
      <c r="I29">
        <f>'Kermeli Data'!J36</f>
        <v>10</v>
      </c>
      <c r="J29">
        <f>'Kermeli Data'!K36</f>
        <v>0</v>
      </c>
      <c r="K29">
        <f>IFERROR(_xlfn.XLOOKUP(A29,'product map'!$A$14:$A$36,'product map'!$G$14:$G$36),"pending")</f>
        <v>79.5</v>
      </c>
      <c r="L29">
        <f>H29*cpi!$B$12*cpi!$B$10</f>
        <v>0.80168527527032507</v>
      </c>
      <c r="M29">
        <f>J29*cpi!$B$12*cpi!$B$10</f>
        <v>0</v>
      </c>
      <c r="N29">
        <f t="shared" si="1"/>
        <v>0.17793427613742391</v>
      </c>
      <c r="O29">
        <f t="shared" si="2"/>
        <v>0.14264728914525671</v>
      </c>
      <c r="P29">
        <f t="shared" si="3"/>
        <v>0.3</v>
      </c>
      <c r="Q29">
        <f t="shared" si="4"/>
        <v>1</v>
      </c>
      <c r="R29">
        <f t="shared" si="5"/>
        <v>0</v>
      </c>
      <c r="S29">
        <f t="shared" si="6"/>
        <v>0.47549096381752237</v>
      </c>
      <c r="T29">
        <f t="shared" si="7"/>
        <v>0.50166958792416927</v>
      </c>
      <c r="U29">
        <f t="shared" si="8"/>
        <v>0.50166958792416927</v>
      </c>
      <c r="V29" t="str">
        <f t="shared" si="9"/>
        <v/>
      </c>
      <c r="W29">
        <f t="shared" si="10"/>
        <v>0.19925206251758484</v>
      </c>
      <c r="X29">
        <f t="shared" si="11"/>
        <v>0.15973744458759004</v>
      </c>
      <c r="Y29">
        <f t="shared" si="12"/>
        <v>0.56177315729228339</v>
      </c>
      <c r="Z29">
        <f t="shared" si="13"/>
        <v>16694999.999999996</v>
      </c>
      <c r="AA29" t="str">
        <f t="shared" si="14"/>
        <v>pending</v>
      </c>
      <c r="AB29" t="str">
        <f t="shared" si="15"/>
        <v/>
      </c>
      <c r="AG29">
        <f>IFERROR(_xlfn.XLOOKUP(A29,'product map'!$A$14:$A$36,'product map'!$C$14:$C$36),"?")</f>
        <v>241</v>
      </c>
      <c r="AH29">
        <f>IFERROR((Z29*0.000000947817)/_xlfn.XLOOKUP(AG29,'energy base (MECS)'!$K$4:$K$9,'energy base (MECS)'!$F$4:$F$9),0)</f>
        <v>1.663596944980154E-2</v>
      </c>
      <c r="AI29">
        <f>IFERROR((AA29*0.000000947817)/_xlfn.XLOOKUP(AG29,'energy base (MECS)'!$K$4:$K$9,'energy base (MECS)'!$I$4:$I$9),0)</f>
        <v>0</v>
      </c>
      <c r="AJ29">
        <f t="shared" si="16"/>
        <v>0.15050087637725076</v>
      </c>
      <c r="AK29">
        <f t="shared" si="17"/>
        <v>0.50166958792416927</v>
      </c>
      <c r="AL29">
        <f>IFERROR(_xlfn.XLOOKUP(AG29,'BCoISC-WACCbI'!$C$2:$C$26,'BCoISC-WACCbI'!$B$2:$B$26)+$AE$4,0.1)</f>
        <v>0.12131</v>
      </c>
      <c r="AM29">
        <f t="shared" si="18"/>
        <v>2.819409496665584</v>
      </c>
      <c r="AN29">
        <f t="shared" si="19"/>
        <v>44613785.568793587</v>
      </c>
    </row>
    <row r="30" spans="1:40" x14ac:dyDescent="0.35">
      <c r="A30" t="str">
        <f>'Kermeli Data'!A37</f>
        <v>Container glass</v>
      </c>
      <c r="B30" t="str">
        <f>'Kermeli Data'!B37</f>
        <v>Batch/cullet preheatinga</v>
      </c>
      <c r="C30" t="str">
        <f>'Kermeli Data'!P37</f>
        <v>2 whr</v>
      </c>
      <c r="D30" t="str">
        <f t="shared" si="0"/>
        <v>whr</v>
      </c>
      <c r="E30">
        <f>'Kermeli Data'!E37</f>
        <v>0.38</v>
      </c>
      <c r="F30">
        <f>'Kermeli Data'!F37</f>
        <v>0.7</v>
      </c>
      <c r="G30">
        <f>'Kermeli Data'!G37</f>
        <v>0</v>
      </c>
      <c r="H30">
        <f>'Kermeli Data'!I37</f>
        <v>20</v>
      </c>
      <c r="I30">
        <f>'Kermeli Data'!J37</f>
        <v>20</v>
      </c>
      <c r="J30">
        <f>'Kermeli Data'!K37</f>
        <v>0</v>
      </c>
      <c r="K30">
        <f>IFERROR(_xlfn.XLOOKUP(A30,'product map'!$A$14:$A$36,'product map'!$G$14:$G$36),"pending")</f>
        <v>10</v>
      </c>
      <c r="L30">
        <f>H30*cpi!$B$12*cpi!$B$10</f>
        <v>20.042131881758127</v>
      </c>
      <c r="M30">
        <f>J30*cpi!$B$12*cpi!$B$10</f>
        <v>0</v>
      </c>
      <c r="N30">
        <f t="shared" si="1"/>
        <v>0.13575434541071332</v>
      </c>
      <c r="O30">
        <f t="shared" si="2"/>
        <v>2.7208064942432628</v>
      </c>
      <c r="P30">
        <f t="shared" si="3"/>
        <v>0.7</v>
      </c>
      <c r="Q30">
        <f t="shared" si="4"/>
        <v>1</v>
      </c>
      <c r="R30">
        <f t="shared" si="5"/>
        <v>0</v>
      </c>
      <c r="S30">
        <f t="shared" si="6"/>
        <v>3.8868664203475185</v>
      </c>
      <c r="T30">
        <f t="shared" si="7"/>
        <v>4.1008616856919833</v>
      </c>
      <c r="U30">
        <f t="shared" si="8"/>
        <v>4.1008616856919833</v>
      </c>
      <c r="V30" t="str">
        <f t="shared" si="9"/>
        <v/>
      </c>
      <c r="W30">
        <f t="shared" si="10"/>
        <v>0.1597614704057439</v>
      </c>
      <c r="X30">
        <f t="shared" si="11"/>
        <v>3.2019604594955173</v>
      </c>
      <c r="Y30">
        <f t="shared" si="12"/>
        <v>4.8260679306772714</v>
      </c>
      <c r="Z30">
        <f t="shared" si="13"/>
        <v>2660000</v>
      </c>
      <c r="AA30" t="str">
        <f t="shared" si="14"/>
        <v>pending</v>
      </c>
      <c r="AB30" t="str">
        <f t="shared" si="15"/>
        <v/>
      </c>
      <c r="AG30">
        <f>IFERROR(_xlfn.XLOOKUP(A30,'product map'!$A$14:$A$36,'product map'!$C$14:$C$36),"?")</f>
        <v>231</v>
      </c>
      <c r="AH30">
        <f>IFERROR((Z30*0.000000947817)/_xlfn.XLOOKUP(AG30,'energy base (MECS)'!$K$4:$K$9,'energy base (MECS)'!$F$4:$F$9),0)</f>
        <v>2.1627500928856139E-2</v>
      </c>
      <c r="AI30">
        <f>IFERROR((AA30*0.000000947817)/_xlfn.XLOOKUP(AG30,'energy base (MECS)'!$K$4:$K$9,'energy base (MECS)'!$I$4:$I$9),0)</f>
        <v>0</v>
      </c>
      <c r="AJ30">
        <f t="shared" si="16"/>
        <v>1.230258505707595</v>
      </c>
      <c r="AK30">
        <f t="shared" si="17"/>
        <v>4.1008616856919833</v>
      </c>
      <c r="AL30">
        <f>IFERROR(_xlfn.XLOOKUP(AG30,'BCoISC-WACCbI'!$C$2:$C$26,'BCoISC-WACCbI'!$B$2:$B$26)+$AE$4,0.1)</f>
        <v>0.12223000000000001</v>
      </c>
      <c r="AM30">
        <f t="shared" si="18"/>
        <v>30.207958892845543</v>
      </c>
      <c r="AN30">
        <f t="shared" si="19"/>
        <v>76160101.150680885</v>
      </c>
    </row>
    <row r="31" spans="1:40" x14ac:dyDescent="0.35">
      <c r="A31" t="str">
        <f>'Kermeli Data'!A38</f>
        <v>Container glass</v>
      </c>
      <c r="B31" t="str">
        <f>'Kermeli Data'!B38</f>
        <v>Increase of culletsb</v>
      </c>
      <c r="C31" t="str">
        <f>'Kermeli Data'!P38</f>
        <v>3 proc</v>
      </c>
      <c r="D31" t="str">
        <f t="shared" si="0"/>
        <v>process</v>
      </c>
      <c r="E31">
        <f>'Kermeli Data'!E38</f>
        <v>0.3</v>
      </c>
      <c r="F31">
        <f>'Kermeli Data'!F38</f>
        <v>1.2</v>
      </c>
      <c r="G31">
        <f>'Kermeli Data'!G38</f>
        <v>0</v>
      </c>
      <c r="H31">
        <f>'Kermeli Data'!I38</f>
        <v>28</v>
      </c>
      <c r="I31">
        <f>'Kermeli Data'!J38</f>
        <v>20</v>
      </c>
      <c r="J31">
        <f>'Kermeli Data'!K38</f>
        <v>0.8</v>
      </c>
      <c r="K31">
        <f>IFERROR(_xlfn.XLOOKUP(A31,'product map'!$A$14:$A$36,'product map'!$G$14:$G$36),"pending")</f>
        <v>10</v>
      </c>
      <c r="L31">
        <f>H31*cpi!$B$12*cpi!$B$10</f>
        <v>28.058984634461375</v>
      </c>
      <c r="M31">
        <f>J31*cpi!$B$12*cpi!$B$10</f>
        <v>0.80168527527032507</v>
      </c>
      <c r="N31">
        <f t="shared" si="1"/>
        <v>0.13575434541071332</v>
      </c>
      <c r="O31">
        <f t="shared" si="2"/>
        <v>4.6108143672108923</v>
      </c>
      <c r="P31">
        <f t="shared" si="3"/>
        <v>1.2</v>
      </c>
      <c r="Q31">
        <f t="shared" si="4"/>
        <v>1</v>
      </c>
      <c r="R31">
        <f t="shared" si="5"/>
        <v>0</v>
      </c>
      <c r="S31">
        <f t="shared" si="6"/>
        <v>3.8423453060090771</v>
      </c>
      <c r="T31">
        <f t="shared" si="7"/>
        <v>4.053889417481515</v>
      </c>
      <c r="U31">
        <f t="shared" si="8"/>
        <v>4.053889417481515</v>
      </c>
      <c r="V31" t="str">
        <f t="shared" si="9"/>
        <v/>
      </c>
      <c r="W31">
        <f t="shared" si="10"/>
        <v>0.1597614704057439</v>
      </c>
      <c r="X31">
        <f t="shared" si="11"/>
        <v>5.2844299185640482</v>
      </c>
      <c r="Y31">
        <f t="shared" si="12"/>
        <v>4.6461411842194993</v>
      </c>
      <c r="Z31">
        <f t="shared" si="13"/>
        <v>3600000</v>
      </c>
      <c r="AA31" t="str">
        <f t="shared" si="14"/>
        <v>pending</v>
      </c>
      <c r="AB31" t="str">
        <f t="shared" si="15"/>
        <v/>
      </c>
      <c r="AG31">
        <f>IFERROR(_xlfn.XLOOKUP(A31,'product map'!$A$14:$A$36,'product map'!$C$14:$C$36),"?")</f>
        <v>231</v>
      </c>
      <c r="AH31">
        <f>IFERROR((Z31*0.000000947817)/_xlfn.XLOOKUP(AG31,'energy base (MECS)'!$K$4:$K$9,'energy base (MECS)'!$F$4:$F$9),0)</f>
        <v>2.9270302008978236E-2</v>
      </c>
      <c r="AI31">
        <f>IFERROR((AA31*0.000000947817)/_xlfn.XLOOKUP(AG31,'energy base (MECS)'!$K$4:$K$9,'energy base (MECS)'!$I$4:$I$9),0)</f>
        <v>0</v>
      </c>
      <c r="AJ31">
        <f t="shared" si="16"/>
        <v>1.2161668252444544</v>
      </c>
      <c r="AK31">
        <f t="shared" si="17"/>
        <v>4.053889417481515</v>
      </c>
      <c r="AL31">
        <f>IFERROR(_xlfn.XLOOKUP(AG31,'BCoISC-WACCbI'!$C$2:$C$26,'BCoISC-WACCbI'!$B$2:$B$26)+$AE$4,0.1)</f>
        <v>0.12223000000000001</v>
      </c>
      <c r="AM31">
        <f t="shared" si="18"/>
        <v>24.669833095823858</v>
      </c>
      <c r="AN31">
        <f t="shared" si="19"/>
        <v>84176953.903384134</v>
      </c>
    </row>
    <row r="32" spans="1:40" x14ac:dyDescent="0.35">
      <c r="A32" t="str">
        <f>'Kermeli Data'!A39</f>
        <v>Container glass</v>
      </c>
      <c r="B32" t="str">
        <f>'Kermeli Data'!B39</f>
        <v>Low NOx burnersa</v>
      </c>
      <c r="C32" t="str">
        <f>'Kermeli Data'!P39</f>
        <v>1 unit</v>
      </c>
      <c r="D32" t="str">
        <f t="shared" si="0"/>
        <v>EXCLUDED</v>
      </c>
      <c r="E32">
        <f>'Kermeli Data'!E39</f>
        <v>0.37</v>
      </c>
      <c r="F32">
        <f>'Kermeli Data'!F39</f>
        <v>0.3</v>
      </c>
      <c r="G32">
        <f>'Kermeli Data'!G39</f>
        <v>0</v>
      </c>
      <c r="H32">
        <f>'Kermeli Data'!I39</f>
        <v>3</v>
      </c>
      <c r="I32">
        <f>'Kermeli Data'!J39</f>
        <v>20</v>
      </c>
      <c r="J32">
        <f>'Kermeli Data'!K39</f>
        <v>0</v>
      </c>
      <c r="K32">
        <f>IFERROR(_xlfn.XLOOKUP(A32,'product map'!$A$14:$A$36,'product map'!$G$14:$G$36),"pending")</f>
        <v>10</v>
      </c>
      <c r="L32">
        <f>H32*cpi!$B$12*cpi!$B$10</f>
        <v>3.0063197822637191</v>
      </c>
      <c r="M32">
        <f>J32*cpi!$B$12*cpi!$B$10</f>
        <v>0</v>
      </c>
      <c r="N32">
        <f t="shared" si="1"/>
        <v>0.13575434541071332</v>
      </c>
      <c r="O32">
        <f t="shared" si="2"/>
        <v>0.4081209741364894</v>
      </c>
      <c r="P32">
        <f t="shared" si="3"/>
        <v>0.3</v>
      </c>
      <c r="Q32">
        <f t="shared" si="4"/>
        <v>1</v>
      </c>
      <c r="R32">
        <f t="shared" si="5"/>
        <v>0</v>
      </c>
      <c r="S32">
        <f t="shared" si="6"/>
        <v>1.3604032471216314</v>
      </c>
      <c r="T32">
        <f t="shared" si="7"/>
        <v>1.4353015899921941</v>
      </c>
      <c r="U32">
        <f t="shared" si="8"/>
        <v>1.4353015899921941</v>
      </c>
      <c r="V32" t="str">
        <f t="shared" si="9"/>
        <v/>
      </c>
      <c r="W32">
        <f t="shared" si="10"/>
        <v>0.1597614704057439</v>
      </c>
      <c r="X32">
        <f t="shared" si="11"/>
        <v>0.48029406892432758</v>
      </c>
      <c r="Y32">
        <f t="shared" si="12"/>
        <v>1.6891237757370448</v>
      </c>
      <c r="Z32">
        <f t="shared" si="13"/>
        <v>1110000</v>
      </c>
      <c r="AA32" t="str">
        <f t="shared" si="14"/>
        <v>pending</v>
      </c>
      <c r="AB32" t="str">
        <f t="shared" si="15"/>
        <v/>
      </c>
      <c r="AG32">
        <f>IFERROR(_xlfn.XLOOKUP(A32,'product map'!$A$14:$A$36,'product map'!$C$14:$C$36),"?")</f>
        <v>231</v>
      </c>
      <c r="AH32">
        <f>IFERROR((Z32*0.000000947817)/_xlfn.XLOOKUP(AG32,'energy base (MECS)'!$K$4:$K$9,'energy base (MECS)'!$F$4:$F$9),0)</f>
        <v>9.0250097861016218E-3</v>
      </c>
      <c r="AI32">
        <f>IFERROR((AA32*0.000000947817)/_xlfn.XLOOKUP(AG32,'energy base (MECS)'!$K$4:$K$9,'energy base (MECS)'!$I$4:$I$9),0)</f>
        <v>0</v>
      </c>
      <c r="AJ32">
        <f t="shared" si="16"/>
        <v>0.43059047699765823</v>
      </c>
      <c r="AK32">
        <f t="shared" si="17"/>
        <v>1.4353015899921941</v>
      </c>
      <c r="AL32">
        <f>IFERROR(_xlfn.XLOOKUP(AG32,'BCoISC-WACCbI'!$C$2:$C$26,'BCoISC-WACCbI'!$B$2:$B$26)+$AE$4,0.1)</f>
        <v>0.12223000000000001</v>
      </c>
      <c r="AM32">
        <f t="shared" si="18"/>
        <v>10.57278561249594</v>
      </c>
      <c r="AN32">
        <f t="shared" si="19"/>
        <v>11123383.194375761</v>
      </c>
    </row>
    <row r="33" spans="1:40" x14ac:dyDescent="0.35">
      <c r="A33" t="str">
        <f>'Kermeli Data'!A40</f>
        <v>Container glass</v>
      </c>
      <c r="B33" t="str">
        <f>'Kermeli Data'!B40</f>
        <v>Optimized burningc</v>
      </c>
      <c r="C33" t="str">
        <f>'Kermeli Data'!P40</f>
        <v>3 proc</v>
      </c>
      <c r="D33" t="str">
        <f t="shared" si="0"/>
        <v>process</v>
      </c>
      <c r="E33">
        <f>'Kermeli Data'!E40</f>
        <v>0.65</v>
      </c>
      <c r="F33">
        <f>'Kermeli Data'!F40</f>
        <v>0.5</v>
      </c>
      <c r="G33">
        <f>'Kermeli Data'!G40</f>
        <v>0</v>
      </c>
      <c r="H33">
        <f>'Kermeli Data'!I40</f>
        <v>10</v>
      </c>
      <c r="I33">
        <f>'Kermeli Data'!J40</f>
        <v>20</v>
      </c>
      <c r="J33">
        <f>'Kermeli Data'!K40</f>
        <v>0</v>
      </c>
      <c r="K33">
        <f>IFERROR(_xlfn.XLOOKUP(A33,'product map'!$A$14:$A$36,'product map'!$G$14:$G$36),"pending")</f>
        <v>10</v>
      </c>
      <c r="L33">
        <f>H33*cpi!$B$12*cpi!$B$10</f>
        <v>10.021065940879064</v>
      </c>
      <c r="M33">
        <f>J33*cpi!$B$12*cpi!$B$10</f>
        <v>0</v>
      </c>
      <c r="N33">
        <f t="shared" si="1"/>
        <v>0.13575434541071332</v>
      </c>
      <c r="O33">
        <f t="shared" si="2"/>
        <v>1.3604032471216314</v>
      </c>
      <c r="P33">
        <f t="shared" si="3"/>
        <v>0.5</v>
      </c>
      <c r="Q33">
        <f t="shared" si="4"/>
        <v>1</v>
      </c>
      <c r="R33">
        <f t="shared" si="5"/>
        <v>0</v>
      </c>
      <c r="S33">
        <f t="shared" si="6"/>
        <v>2.7208064942432628</v>
      </c>
      <c r="T33">
        <f t="shared" si="7"/>
        <v>2.8706031799843883</v>
      </c>
      <c r="U33">
        <f t="shared" si="8"/>
        <v>2.8706031799843883</v>
      </c>
      <c r="V33" t="str">
        <f t="shared" si="9"/>
        <v/>
      </c>
      <c r="W33">
        <f t="shared" si="10"/>
        <v>0.1597614704057439</v>
      </c>
      <c r="X33">
        <f t="shared" si="11"/>
        <v>1.6009802297477587</v>
      </c>
      <c r="Y33">
        <f t="shared" si="12"/>
        <v>3.3782475514740895</v>
      </c>
      <c r="Z33">
        <f t="shared" si="13"/>
        <v>3250000</v>
      </c>
      <c r="AA33" t="str">
        <f t="shared" si="14"/>
        <v>pending</v>
      </c>
      <c r="AB33" t="str">
        <f t="shared" si="15"/>
        <v/>
      </c>
      <c r="AG33">
        <f>IFERROR(_xlfn.XLOOKUP(A33,'product map'!$A$14:$A$36,'product map'!$C$14:$C$36),"?")</f>
        <v>231</v>
      </c>
      <c r="AH33">
        <f>IFERROR((Z33*0.000000947817)/_xlfn.XLOOKUP(AG33,'energy base (MECS)'!$K$4:$K$9,'energy base (MECS)'!$F$4:$F$9),0)</f>
        <v>2.6424578202549797E-2</v>
      </c>
      <c r="AI33">
        <f>IFERROR((AA33*0.000000947817)/_xlfn.XLOOKUP(AG33,'energy base (MECS)'!$K$4:$K$9,'energy base (MECS)'!$I$4:$I$9),0)</f>
        <v>0</v>
      </c>
      <c r="AJ33">
        <f t="shared" si="16"/>
        <v>0.86118095399531647</v>
      </c>
      <c r="AK33">
        <f t="shared" si="17"/>
        <v>2.8706031799843883</v>
      </c>
      <c r="AL33">
        <f>IFERROR(_xlfn.XLOOKUP(AG33,'BCoISC-WACCbI'!$C$2:$C$26,'BCoISC-WACCbI'!$B$2:$B$26)+$AE$4,0.1)</f>
        <v>0.12223000000000001</v>
      </c>
      <c r="AM33">
        <f t="shared" si="18"/>
        <v>21.14557122499188</v>
      </c>
      <c r="AN33">
        <f t="shared" si="19"/>
        <v>65136928.615713917</v>
      </c>
    </row>
    <row r="34" spans="1:40" x14ac:dyDescent="0.35">
      <c r="A34" t="str">
        <f>'Kermeli Data'!A41</f>
        <v>Container glass</v>
      </c>
      <c r="B34" t="str">
        <f>'Kermeli Data'!B41</f>
        <v>Process Control-Software and Image based controla</v>
      </c>
      <c r="C34" t="str">
        <f>'Kermeli Data'!P41</f>
        <v>3 proc</v>
      </c>
      <c r="D34" t="str">
        <f t="shared" ref="D34:D65" si="20">IF(C34="2 whr","whr",IF(C34="3 proc","process","EXCLUDED"))</f>
        <v>process</v>
      </c>
      <c r="E34">
        <f>'Kermeli Data'!E41</f>
        <v>0.5</v>
      </c>
      <c r="F34">
        <f>'Kermeli Data'!F41</f>
        <v>0.2</v>
      </c>
      <c r="G34">
        <f>'Kermeli Data'!G41</f>
        <v>0</v>
      </c>
      <c r="H34">
        <f>'Kermeli Data'!I41</f>
        <v>3</v>
      </c>
      <c r="I34">
        <f>'Kermeli Data'!J41</f>
        <v>10</v>
      </c>
      <c r="J34">
        <f>'Kermeli Data'!K41</f>
        <v>0</v>
      </c>
      <c r="K34">
        <f>IFERROR(_xlfn.XLOOKUP(A34,'product map'!$A$14:$A$36,'product map'!$G$14:$G$36),"pending")</f>
        <v>10</v>
      </c>
      <c r="L34">
        <f>H34*cpi!$B$12*cpi!$B$10</f>
        <v>3.0063197822637191</v>
      </c>
      <c r="M34">
        <f>J34*cpi!$B$12*cpi!$B$10</f>
        <v>0</v>
      </c>
      <c r="N34">
        <f t="shared" ref="N34:N65" si="21">IF(I34&gt;0,AL34/(1-(1+AL34)^-I34),"")</f>
        <v>0.17860278363592494</v>
      </c>
      <c r="O34">
        <f t="shared" ref="O34:O65" si="22">L34*N34+M34</f>
        <v>0.53693708161204801</v>
      </c>
      <c r="P34">
        <f t="shared" ref="P34:P65" si="23">MAX(F34,0)+MAX(G34,0)</f>
        <v>0.2</v>
      </c>
      <c r="Q34">
        <f t="shared" ref="Q34:Q65" si="24">IF(P34&gt;0,MAX(F34,0)/P34,0)</f>
        <v>1</v>
      </c>
      <c r="R34">
        <f t="shared" ref="R34:R65" si="25">IF(P34&gt;0,MAX(G34,0)/P34,0)</f>
        <v>0</v>
      </c>
      <c r="S34">
        <f t="shared" ref="S34:S65" si="26">IF(P34&gt;0,O34/P34,"")</f>
        <v>2.6846854080602398</v>
      </c>
      <c r="T34">
        <f t="shared" ref="T34:T65" si="27">IF(P34&gt;0,S34/$AE$3,"")</f>
        <v>2.8324934117664484</v>
      </c>
      <c r="U34">
        <f t="shared" ref="U34:U65" si="28">IF(AND(P34&gt;0,Q34&gt;0),T34,"")</f>
        <v>2.8324934117664484</v>
      </c>
      <c r="V34" t="str">
        <f t="shared" ref="V34:V65" si="29">IF(AND(P34&gt;0,R34&gt;0),T34,"")</f>
        <v/>
      </c>
      <c r="W34">
        <f t="shared" ref="W34:W65" si="30">IF(I34&gt;0,$AE$2/(1-(1+$AE$2)^-I34),"")</f>
        <v>0.19925206251758484</v>
      </c>
      <c r="X34">
        <f t="shared" ref="X34:X65" si="31">L34*W34+M34</f>
        <v>0.59901541720346263</v>
      </c>
      <c r="Y34">
        <f t="shared" ref="Y34:Y65" si="32">IF(P34&gt;0,(X34/P34)/$AE$3,"")</f>
        <v>3.1599740097690936</v>
      </c>
      <c r="Z34">
        <f t="shared" ref="Z34:Z65" si="33">IF(AND(ISNUMBER(K34),Q34&gt;0),MAX(F34,0)*K34*1000000*E34,"pending")</f>
        <v>1000000</v>
      </c>
      <c r="AA34" t="str">
        <f t="shared" ref="AA34:AA65" si="34">IF(AND(ISNUMBER(K34),R34&gt;0),MAX(G34,0)*K34*1000000*E34,"pending")</f>
        <v>pending</v>
      </c>
      <c r="AB34" t="str">
        <f t="shared" ref="AB34:AB65" si="35">IF(AND(ISNUMBER(S34),S34&lt;0),"NEG-CCE","")&amp;IF(NOT(ISNUMBER(K34)),"|pending tonnage","")</f>
        <v/>
      </c>
      <c r="AG34">
        <f>IFERROR(_xlfn.XLOOKUP(A34,'product map'!$A$14:$A$36,'product map'!$C$14:$C$36),"?")</f>
        <v>231</v>
      </c>
      <c r="AH34">
        <f>IFERROR((Z34*0.000000947817)/_xlfn.XLOOKUP(AG34,'energy base (MECS)'!$K$4:$K$9,'energy base (MECS)'!$F$4:$F$9),0)</f>
        <v>8.130639446938398E-3</v>
      </c>
      <c r="AI34">
        <f>IFERROR((AA34*0.000000947817)/_xlfn.XLOOKUP(AG34,'energy base (MECS)'!$K$4:$K$9,'energy base (MECS)'!$I$4:$I$9),0)</f>
        <v>0</v>
      </c>
      <c r="AJ34">
        <f t="shared" ref="AJ34:AJ65" si="36">MAX(0.3*ABS(AK34),0.000001)</f>
        <v>0.8497480235299345</v>
      </c>
      <c r="AK34">
        <f t="shared" ref="AK34:AK65" si="37">IF(ISNUMBER(T34),T34,0)</f>
        <v>2.8324934117664484</v>
      </c>
      <c r="AL34">
        <f>IFERROR(_xlfn.XLOOKUP(AG34,'BCoISC-WACCbI'!$C$2:$C$26,'BCoISC-WACCbI'!$B$2:$B$26)+$AE$4,0.1)</f>
        <v>0.12223000000000001</v>
      </c>
      <c r="AM34">
        <f t="shared" ref="AM34:AM65" si="38">IF(P34&gt;0,L34/P34/0.947817,0)</f>
        <v>15.859178418743907</v>
      </c>
      <c r="AN34">
        <f t="shared" ref="AN34:AN65" si="39">IF(AND(P34&gt;0,ISNUMBER(K34)),L34*K34*1000000*E34,0)</f>
        <v>15031598.911318596</v>
      </c>
    </row>
    <row r="35" spans="1:40" x14ac:dyDescent="0.35">
      <c r="A35" t="str">
        <f>'Kermeli Data'!A42</f>
        <v>Flat glass</v>
      </c>
      <c r="B35" t="str">
        <f>'Kermeli Data'!B42</f>
        <v>Waste heat recoveryd</v>
      </c>
      <c r="C35" t="str">
        <f>'Kermeli Data'!P42</f>
        <v>2 whr</v>
      </c>
      <c r="D35" t="str">
        <f t="shared" si="20"/>
        <v>whr</v>
      </c>
      <c r="E35">
        <f>'Kermeli Data'!E42</f>
        <v>0.25</v>
      </c>
      <c r="F35">
        <f>'Kermeli Data'!F42</f>
        <v>0</v>
      </c>
      <c r="G35">
        <f>'Kermeli Data'!G42</f>
        <v>0.3</v>
      </c>
      <c r="H35">
        <f>'Kermeli Data'!I42</f>
        <v>10</v>
      </c>
      <c r="I35">
        <f>'Kermeli Data'!J42</f>
        <v>20</v>
      </c>
      <c r="J35">
        <f>'Kermeli Data'!K42</f>
        <v>0</v>
      </c>
      <c r="K35">
        <f>IFERROR(_xlfn.XLOOKUP(A35,'product map'!$A$14:$A$36,'product map'!$G$14:$G$36),"pending")</f>
        <v>5</v>
      </c>
      <c r="L35">
        <f>H35*cpi!$B$12*cpi!$B$10</f>
        <v>10.021065940879064</v>
      </c>
      <c r="M35">
        <f>J35*cpi!$B$12*cpi!$B$10</f>
        <v>0</v>
      </c>
      <c r="N35">
        <f t="shared" si="21"/>
        <v>0.13575434541071332</v>
      </c>
      <c r="O35">
        <f t="shared" si="22"/>
        <v>1.3604032471216314</v>
      </c>
      <c r="P35">
        <f t="shared" si="23"/>
        <v>0.3</v>
      </c>
      <c r="Q35">
        <f t="shared" si="24"/>
        <v>0</v>
      </c>
      <c r="R35">
        <f t="shared" si="25"/>
        <v>1</v>
      </c>
      <c r="S35">
        <f t="shared" si="26"/>
        <v>4.5346774904054383</v>
      </c>
      <c r="T35">
        <f t="shared" si="27"/>
        <v>4.7843386333073141</v>
      </c>
      <c r="U35" t="str">
        <f t="shared" si="28"/>
        <v/>
      </c>
      <c r="V35">
        <f t="shared" si="29"/>
        <v>4.7843386333073141</v>
      </c>
      <c r="W35">
        <f t="shared" si="30"/>
        <v>0.1597614704057439</v>
      </c>
      <c r="X35">
        <f t="shared" si="31"/>
        <v>1.6009802297477587</v>
      </c>
      <c r="Y35">
        <f t="shared" si="32"/>
        <v>5.6304125857901495</v>
      </c>
      <c r="Z35" t="str">
        <f t="shared" si="33"/>
        <v>pending</v>
      </c>
      <c r="AA35">
        <f t="shared" si="34"/>
        <v>375000</v>
      </c>
      <c r="AB35" t="str">
        <f t="shared" si="35"/>
        <v/>
      </c>
      <c r="AG35">
        <f>IFERROR(_xlfn.XLOOKUP(A35,'product map'!$A$14:$A$36,'product map'!$C$14:$C$36),"?")</f>
        <v>231</v>
      </c>
      <c r="AH35">
        <f>IFERROR((Z35*0.000000947817)/_xlfn.XLOOKUP(AG35,'energy base (MECS)'!$K$4:$K$9,'energy base (MECS)'!$F$4:$F$9),0)</f>
        <v>0</v>
      </c>
      <c r="AI35">
        <f>IFERROR((AA35*0.000000947817)/_xlfn.XLOOKUP(AG35,'energy base (MECS)'!$K$4:$K$9,'energy base (MECS)'!$I$4:$I$9),0)</f>
        <v>9.7574913293921733E-3</v>
      </c>
      <c r="AJ35">
        <f t="shared" si="36"/>
        <v>1.4353015899921941</v>
      </c>
      <c r="AK35">
        <f t="shared" si="37"/>
        <v>4.7843386333073141</v>
      </c>
      <c r="AL35">
        <f>IFERROR(_xlfn.XLOOKUP(AG35,'BCoISC-WACCbI'!$C$2:$C$26,'BCoISC-WACCbI'!$B$2:$B$26)+$AE$4,0.1)</f>
        <v>0.12223000000000001</v>
      </c>
      <c r="AM35">
        <f t="shared" si="38"/>
        <v>35.242618708319796</v>
      </c>
      <c r="AN35">
        <f t="shared" si="39"/>
        <v>12526332.426098829</v>
      </c>
    </row>
    <row r="36" spans="1:40" x14ac:dyDescent="0.35">
      <c r="A36" t="str">
        <f>'Kermeli Data'!A43</f>
        <v>Flat glass</v>
      </c>
      <c r="B36" t="str">
        <f>'Kermeli Data'!B43</f>
        <v>Batch/cullet preheatinge</v>
      </c>
      <c r="C36" t="str">
        <f>'Kermeli Data'!P43</f>
        <v>2 whr</v>
      </c>
      <c r="D36" t="str">
        <f t="shared" si="20"/>
        <v>whr</v>
      </c>
      <c r="E36">
        <f>'Kermeli Data'!E43</f>
        <v>0.5</v>
      </c>
      <c r="F36">
        <f>'Kermeli Data'!F43</f>
        <v>1.1000000000000001</v>
      </c>
      <c r="G36">
        <f>'Kermeli Data'!G43</f>
        <v>0</v>
      </c>
      <c r="H36">
        <f>'Kermeli Data'!I43</f>
        <v>20</v>
      </c>
      <c r="I36">
        <f>'Kermeli Data'!J43</f>
        <v>20</v>
      </c>
      <c r="J36">
        <f>'Kermeli Data'!K43</f>
        <v>0</v>
      </c>
      <c r="K36">
        <f>IFERROR(_xlfn.XLOOKUP(A36,'product map'!$A$14:$A$36,'product map'!$G$14:$G$36),"pending")</f>
        <v>5</v>
      </c>
      <c r="L36">
        <f>H36*cpi!$B$12*cpi!$B$10</f>
        <v>20.042131881758127</v>
      </c>
      <c r="M36">
        <f>J36*cpi!$B$12*cpi!$B$10</f>
        <v>0</v>
      </c>
      <c r="N36">
        <f t="shared" si="21"/>
        <v>0.13575434541071332</v>
      </c>
      <c r="O36">
        <f t="shared" si="22"/>
        <v>2.7208064942432628</v>
      </c>
      <c r="P36">
        <f t="shared" si="23"/>
        <v>1.1000000000000001</v>
      </c>
      <c r="Q36">
        <f t="shared" si="24"/>
        <v>1</v>
      </c>
      <c r="R36">
        <f t="shared" si="25"/>
        <v>0</v>
      </c>
      <c r="S36">
        <f t="shared" si="26"/>
        <v>2.4734604493120571</v>
      </c>
      <c r="T36">
        <f t="shared" si="27"/>
        <v>2.6096392545312619</v>
      </c>
      <c r="U36">
        <f t="shared" si="28"/>
        <v>2.6096392545312619</v>
      </c>
      <c r="V36" t="str">
        <f t="shared" si="29"/>
        <v/>
      </c>
      <c r="W36">
        <f t="shared" si="30"/>
        <v>0.1597614704057439</v>
      </c>
      <c r="X36">
        <f t="shared" si="31"/>
        <v>3.2019604594955173</v>
      </c>
      <c r="Y36">
        <f t="shared" si="32"/>
        <v>3.0711341377037176</v>
      </c>
      <c r="Z36">
        <f t="shared" si="33"/>
        <v>2750000</v>
      </c>
      <c r="AA36" t="str">
        <f t="shared" si="34"/>
        <v>pending</v>
      </c>
      <c r="AB36" t="str">
        <f t="shared" si="35"/>
        <v/>
      </c>
      <c r="AG36">
        <f>IFERROR(_xlfn.XLOOKUP(A36,'product map'!$A$14:$A$36,'product map'!$C$14:$C$36),"?")</f>
        <v>231</v>
      </c>
      <c r="AH36">
        <f>IFERROR((Z36*0.000000947817)/_xlfn.XLOOKUP(AG36,'energy base (MECS)'!$K$4:$K$9,'energy base (MECS)'!$F$4:$F$9),0)</f>
        <v>2.2359258479080595E-2</v>
      </c>
      <c r="AI36">
        <f>IFERROR((AA36*0.000000947817)/_xlfn.XLOOKUP(AG36,'energy base (MECS)'!$K$4:$K$9,'energy base (MECS)'!$I$4:$I$9),0)</f>
        <v>0</v>
      </c>
      <c r="AJ36">
        <f t="shared" si="36"/>
        <v>0.78289177635937857</v>
      </c>
      <c r="AK36">
        <f t="shared" si="37"/>
        <v>2.6096392545312619</v>
      </c>
      <c r="AL36">
        <f>IFERROR(_xlfn.XLOOKUP(AG36,'BCoISC-WACCbI'!$C$2:$C$26,'BCoISC-WACCbI'!$B$2:$B$26)+$AE$4,0.1)</f>
        <v>0.12223000000000001</v>
      </c>
      <c r="AM36">
        <f t="shared" si="38"/>
        <v>19.223246568174435</v>
      </c>
      <c r="AN36">
        <f t="shared" si="39"/>
        <v>50105329.704395317</v>
      </c>
    </row>
    <row r="37" spans="1:40" x14ac:dyDescent="0.35">
      <c r="A37" t="str">
        <f>'Kermeli Data'!A44</f>
        <v>Flat glass</v>
      </c>
      <c r="B37" t="str">
        <f>'Kermeli Data'!B44</f>
        <v>Low NOx burnersa</v>
      </c>
      <c r="C37" t="str">
        <f>'Kermeli Data'!P44</f>
        <v>1 unit</v>
      </c>
      <c r="D37" t="str">
        <f t="shared" si="20"/>
        <v>EXCLUDED</v>
      </c>
      <c r="E37">
        <f>'Kermeli Data'!E44</f>
        <v>0.37</v>
      </c>
      <c r="F37">
        <f>'Kermeli Data'!F44</f>
        <v>0.4</v>
      </c>
      <c r="G37">
        <f>'Kermeli Data'!G44</f>
        <v>0</v>
      </c>
      <c r="H37">
        <f>'Kermeli Data'!I44</f>
        <v>3</v>
      </c>
      <c r="I37">
        <f>'Kermeli Data'!J44</f>
        <v>20</v>
      </c>
      <c r="J37">
        <f>'Kermeli Data'!K44</f>
        <v>0</v>
      </c>
      <c r="K37">
        <f>IFERROR(_xlfn.XLOOKUP(A37,'product map'!$A$14:$A$36,'product map'!$G$14:$G$36),"pending")</f>
        <v>5</v>
      </c>
      <c r="L37">
        <f>H37*cpi!$B$12*cpi!$B$10</f>
        <v>3.0063197822637191</v>
      </c>
      <c r="M37">
        <f>J37*cpi!$B$12*cpi!$B$10</f>
        <v>0</v>
      </c>
      <c r="N37">
        <f t="shared" si="21"/>
        <v>0.13575434541071332</v>
      </c>
      <c r="O37">
        <f t="shared" si="22"/>
        <v>0.4081209741364894</v>
      </c>
      <c r="P37">
        <f t="shared" si="23"/>
        <v>0.4</v>
      </c>
      <c r="Q37">
        <f t="shared" si="24"/>
        <v>1</v>
      </c>
      <c r="R37">
        <f t="shared" si="25"/>
        <v>0</v>
      </c>
      <c r="S37">
        <f t="shared" si="26"/>
        <v>1.0203024353412233</v>
      </c>
      <c r="T37">
        <f t="shared" si="27"/>
        <v>1.0764761924941453</v>
      </c>
      <c r="U37">
        <f t="shared" si="28"/>
        <v>1.0764761924941453</v>
      </c>
      <c r="V37" t="str">
        <f t="shared" si="29"/>
        <v/>
      </c>
      <c r="W37">
        <f t="shared" si="30"/>
        <v>0.1597614704057439</v>
      </c>
      <c r="X37">
        <f t="shared" si="31"/>
        <v>0.48029406892432758</v>
      </c>
      <c r="Y37">
        <f t="shared" si="32"/>
        <v>1.2668428318027836</v>
      </c>
      <c r="Z37">
        <f t="shared" si="33"/>
        <v>740000</v>
      </c>
      <c r="AA37" t="str">
        <f t="shared" si="34"/>
        <v>pending</v>
      </c>
      <c r="AB37" t="str">
        <f t="shared" si="35"/>
        <v/>
      </c>
      <c r="AG37">
        <f>IFERROR(_xlfn.XLOOKUP(A37,'product map'!$A$14:$A$36,'product map'!$C$14:$C$36),"?")</f>
        <v>231</v>
      </c>
      <c r="AH37">
        <f>IFERROR((Z37*0.000000947817)/_xlfn.XLOOKUP(AG37,'energy base (MECS)'!$K$4:$K$9,'energy base (MECS)'!$F$4:$F$9),0)</f>
        <v>6.0166731907344154E-3</v>
      </c>
      <c r="AI37">
        <f>IFERROR((AA37*0.000000947817)/_xlfn.XLOOKUP(AG37,'energy base (MECS)'!$K$4:$K$9,'energy base (MECS)'!$I$4:$I$9),0)</f>
        <v>0</v>
      </c>
      <c r="AJ37">
        <f t="shared" si="36"/>
        <v>0.32294285774824355</v>
      </c>
      <c r="AK37">
        <f t="shared" si="37"/>
        <v>1.0764761924941453</v>
      </c>
      <c r="AL37">
        <f>IFERROR(_xlfn.XLOOKUP(AG37,'BCoISC-WACCbI'!$C$2:$C$26,'BCoISC-WACCbI'!$B$2:$B$26)+$AE$4,0.1)</f>
        <v>0.12223000000000001</v>
      </c>
      <c r="AM37">
        <f t="shared" si="38"/>
        <v>7.9295892093719536</v>
      </c>
      <c r="AN37">
        <f t="shared" si="39"/>
        <v>5561691.5971878804</v>
      </c>
    </row>
    <row r="38" spans="1:40" x14ac:dyDescent="0.35">
      <c r="A38" t="str">
        <f>'Kermeli Data'!A45</f>
        <v>Flat glass</v>
      </c>
      <c r="B38" t="str">
        <f>'Kermeli Data'!B45</f>
        <v>Optimized burningc</v>
      </c>
      <c r="C38" t="str">
        <f>'Kermeli Data'!P45</f>
        <v>3 proc</v>
      </c>
      <c r="D38" t="str">
        <f t="shared" si="20"/>
        <v>process</v>
      </c>
      <c r="E38">
        <f>'Kermeli Data'!E45</f>
        <v>0.66</v>
      </c>
      <c r="F38">
        <f>'Kermeli Data'!F45</f>
        <v>1</v>
      </c>
      <c r="G38">
        <f>'Kermeli Data'!G45</f>
        <v>0</v>
      </c>
      <c r="H38">
        <f>'Kermeli Data'!I45</f>
        <v>10</v>
      </c>
      <c r="I38">
        <f>'Kermeli Data'!J45</f>
        <v>20</v>
      </c>
      <c r="J38">
        <f>'Kermeli Data'!K45</f>
        <v>0</v>
      </c>
      <c r="K38">
        <f>IFERROR(_xlfn.XLOOKUP(A38,'product map'!$A$14:$A$36,'product map'!$G$14:$G$36),"pending")</f>
        <v>5</v>
      </c>
      <c r="L38">
        <f>H38*cpi!$B$12*cpi!$B$10</f>
        <v>10.021065940879064</v>
      </c>
      <c r="M38">
        <f>J38*cpi!$B$12*cpi!$B$10</f>
        <v>0</v>
      </c>
      <c r="N38">
        <f t="shared" si="21"/>
        <v>0.13575434541071332</v>
      </c>
      <c r="O38">
        <f t="shared" si="22"/>
        <v>1.3604032471216314</v>
      </c>
      <c r="P38">
        <f t="shared" si="23"/>
        <v>1</v>
      </c>
      <c r="Q38">
        <f t="shared" si="24"/>
        <v>1</v>
      </c>
      <c r="R38">
        <f t="shared" si="25"/>
        <v>0</v>
      </c>
      <c r="S38">
        <f t="shared" si="26"/>
        <v>1.3604032471216314</v>
      </c>
      <c r="T38">
        <f t="shared" si="27"/>
        <v>1.4353015899921941</v>
      </c>
      <c r="U38">
        <f t="shared" si="28"/>
        <v>1.4353015899921941</v>
      </c>
      <c r="V38" t="str">
        <f t="shared" si="29"/>
        <v/>
      </c>
      <c r="W38">
        <f t="shared" si="30"/>
        <v>0.1597614704057439</v>
      </c>
      <c r="X38">
        <f t="shared" si="31"/>
        <v>1.6009802297477587</v>
      </c>
      <c r="Y38">
        <f t="shared" si="32"/>
        <v>1.6891237757370448</v>
      </c>
      <c r="Z38">
        <f t="shared" si="33"/>
        <v>3300000</v>
      </c>
      <c r="AA38" t="str">
        <f t="shared" si="34"/>
        <v>pending</v>
      </c>
      <c r="AB38" t="str">
        <f t="shared" si="35"/>
        <v/>
      </c>
      <c r="AG38">
        <f>IFERROR(_xlfn.XLOOKUP(A38,'product map'!$A$14:$A$36,'product map'!$C$14:$C$36),"?")</f>
        <v>231</v>
      </c>
      <c r="AH38">
        <f>IFERROR((Z38*0.000000947817)/_xlfn.XLOOKUP(AG38,'energy base (MECS)'!$K$4:$K$9,'energy base (MECS)'!$F$4:$F$9),0)</f>
        <v>2.6831110174896713E-2</v>
      </c>
      <c r="AI38">
        <f>IFERROR((AA38*0.000000947817)/_xlfn.XLOOKUP(AG38,'energy base (MECS)'!$K$4:$K$9,'energy base (MECS)'!$I$4:$I$9),0)</f>
        <v>0</v>
      </c>
      <c r="AJ38">
        <f t="shared" si="36"/>
        <v>0.43059047699765823</v>
      </c>
      <c r="AK38">
        <f t="shared" si="37"/>
        <v>1.4353015899921941</v>
      </c>
      <c r="AL38">
        <f>IFERROR(_xlfn.XLOOKUP(AG38,'BCoISC-WACCbI'!$C$2:$C$26,'BCoISC-WACCbI'!$B$2:$B$26)+$AE$4,0.1)</f>
        <v>0.12223000000000001</v>
      </c>
      <c r="AM38">
        <f t="shared" si="38"/>
        <v>10.57278561249594</v>
      </c>
      <c r="AN38">
        <f t="shared" si="39"/>
        <v>33069517.604900911</v>
      </c>
    </row>
    <row r="39" spans="1:40" x14ac:dyDescent="0.35">
      <c r="A39" t="str">
        <f>'Kermeli Data'!A46</f>
        <v>Flat glass</v>
      </c>
      <c r="B39" t="str">
        <f>'Kermeli Data'!B46</f>
        <v>Process Control-Software and Image based controla</v>
      </c>
      <c r="C39" t="str">
        <f>'Kermeli Data'!P46</f>
        <v>3 proc</v>
      </c>
      <c r="D39" t="str">
        <f t="shared" si="20"/>
        <v>process</v>
      </c>
      <c r="E39">
        <f>'Kermeli Data'!E46</f>
        <v>0.5</v>
      </c>
      <c r="F39">
        <f>'Kermeli Data'!F46</f>
        <v>0.4</v>
      </c>
      <c r="G39">
        <f>'Kermeli Data'!G46</f>
        <v>0</v>
      </c>
      <c r="H39">
        <f>'Kermeli Data'!I46</f>
        <v>3</v>
      </c>
      <c r="I39">
        <f>'Kermeli Data'!J46</f>
        <v>10</v>
      </c>
      <c r="J39">
        <f>'Kermeli Data'!K46</f>
        <v>0</v>
      </c>
      <c r="K39">
        <f>IFERROR(_xlfn.XLOOKUP(A39,'product map'!$A$14:$A$36,'product map'!$G$14:$G$36),"pending")</f>
        <v>5</v>
      </c>
      <c r="L39">
        <f>H39*cpi!$B$12*cpi!$B$10</f>
        <v>3.0063197822637191</v>
      </c>
      <c r="M39">
        <f>J39*cpi!$B$12*cpi!$B$10</f>
        <v>0</v>
      </c>
      <c r="N39">
        <f t="shared" si="21"/>
        <v>0.17860278363592494</v>
      </c>
      <c r="O39">
        <f t="shared" si="22"/>
        <v>0.53693708161204801</v>
      </c>
      <c r="P39">
        <f t="shared" si="23"/>
        <v>0.4</v>
      </c>
      <c r="Q39">
        <f t="shared" si="24"/>
        <v>1</v>
      </c>
      <c r="R39">
        <f t="shared" si="25"/>
        <v>0</v>
      </c>
      <c r="S39">
        <f t="shared" si="26"/>
        <v>1.3423427040301199</v>
      </c>
      <c r="T39">
        <f t="shared" si="27"/>
        <v>1.4162467058832242</v>
      </c>
      <c r="U39">
        <f t="shared" si="28"/>
        <v>1.4162467058832242</v>
      </c>
      <c r="V39" t="str">
        <f t="shared" si="29"/>
        <v/>
      </c>
      <c r="W39">
        <f t="shared" si="30"/>
        <v>0.19925206251758484</v>
      </c>
      <c r="X39">
        <f t="shared" si="31"/>
        <v>0.59901541720346263</v>
      </c>
      <c r="Y39">
        <f t="shared" si="32"/>
        <v>1.5799870048845468</v>
      </c>
      <c r="Z39">
        <f t="shared" si="33"/>
        <v>1000000</v>
      </c>
      <c r="AA39" t="str">
        <f t="shared" si="34"/>
        <v>pending</v>
      </c>
      <c r="AB39" t="str">
        <f t="shared" si="35"/>
        <v/>
      </c>
      <c r="AG39">
        <f>IFERROR(_xlfn.XLOOKUP(A39,'product map'!$A$14:$A$36,'product map'!$C$14:$C$36),"?")</f>
        <v>231</v>
      </c>
      <c r="AH39">
        <f>IFERROR((Z39*0.000000947817)/_xlfn.XLOOKUP(AG39,'energy base (MECS)'!$K$4:$K$9,'energy base (MECS)'!$F$4:$F$9),0)</f>
        <v>8.130639446938398E-3</v>
      </c>
      <c r="AI39">
        <f>IFERROR((AA39*0.000000947817)/_xlfn.XLOOKUP(AG39,'energy base (MECS)'!$K$4:$K$9,'energy base (MECS)'!$I$4:$I$9),0)</f>
        <v>0</v>
      </c>
      <c r="AJ39">
        <f t="shared" si="36"/>
        <v>0.42487401176496725</v>
      </c>
      <c r="AK39">
        <f t="shared" si="37"/>
        <v>1.4162467058832242</v>
      </c>
      <c r="AL39">
        <f>IFERROR(_xlfn.XLOOKUP(AG39,'BCoISC-WACCbI'!$C$2:$C$26,'BCoISC-WACCbI'!$B$2:$B$26)+$AE$4,0.1)</f>
        <v>0.12223000000000001</v>
      </c>
      <c r="AM39">
        <f t="shared" si="38"/>
        <v>7.9295892093719536</v>
      </c>
      <c r="AN39">
        <f t="shared" si="39"/>
        <v>7515799.4556592982</v>
      </c>
    </row>
    <row r="40" spans="1:40" x14ac:dyDescent="0.35">
      <c r="A40" t="str">
        <f>'Kermeli Data'!A47</f>
        <v>Mechanical pulp</v>
      </c>
      <c r="B40" t="str">
        <f>'Kermeli Data'!B47</f>
        <v>Heat recovery (TMP, GW)a</v>
      </c>
      <c r="C40" t="str">
        <f>'Kermeli Data'!P47</f>
        <v>2 whr</v>
      </c>
      <c r="D40" t="str">
        <f t="shared" si="20"/>
        <v>whr</v>
      </c>
      <c r="E40">
        <f>'Kermeli Data'!E47</f>
        <v>0.05</v>
      </c>
      <c r="F40">
        <f>'Kermeli Data'!F47</f>
        <v>3.5</v>
      </c>
      <c r="G40">
        <f>'Kermeli Data'!G47</f>
        <v>0</v>
      </c>
      <c r="H40">
        <f>'Kermeli Data'!I47</f>
        <v>41</v>
      </c>
      <c r="I40">
        <f>'Kermeli Data'!J47</f>
        <v>20</v>
      </c>
      <c r="J40">
        <f>'Kermeli Data'!K47</f>
        <v>0</v>
      </c>
      <c r="K40">
        <f>IFERROR(_xlfn.XLOOKUP(A40,'product map'!$A$14:$A$36,'product map'!$G$14:$G$36),"pending")</f>
        <v>1.5</v>
      </c>
      <c r="L40">
        <f>H40*cpi!$B$12*cpi!$B$10</f>
        <v>41.08637035760416</v>
      </c>
      <c r="M40">
        <f>J40*cpi!$B$12*cpi!$B$10</f>
        <v>0</v>
      </c>
      <c r="N40">
        <f t="shared" si="21"/>
        <v>0.12428046016075256</v>
      </c>
      <c r="O40">
        <f t="shared" si="22"/>
        <v>5.1062330143781489</v>
      </c>
      <c r="P40">
        <f t="shared" si="23"/>
        <v>3.5</v>
      </c>
      <c r="Q40">
        <f t="shared" si="24"/>
        <v>1</v>
      </c>
      <c r="R40">
        <f t="shared" si="25"/>
        <v>0</v>
      </c>
      <c r="S40">
        <f t="shared" si="26"/>
        <v>1.4589237183937569</v>
      </c>
      <c r="T40">
        <f t="shared" si="27"/>
        <v>1.5392462030051759</v>
      </c>
      <c r="U40">
        <f t="shared" si="28"/>
        <v>1.5392462030051759</v>
      </c>
      <c r="V40" t="str">
        <f t="shared" si="29"/>
        <v/>
      </c>
      <c r="W40">
        <f t="shared" si="30"/>
        <v>0.1597614704057439</v>
      </c>
      <c r="X40">
        <f t="shared" si="31"/>
        <v>6.5640189419658101</v>
      </c>
      <c r="Y40">
        <f t="shared" si="32"/>
        <v>1.9786878515776811</v>
      </c>
      <c r="Z40">
        <f t="shared" si="33"/>
        <v>262500</v>
      </c>
      <c r="AA40" t="str">
        <f t="shared" si="34"/>
        <v>pending</v>
      </c>
      <c r="AB40" t="str">
        <f t="shared" si="35"/>
        <v/>
      </c>
      <c r="AG40" t="str">
        <f>IFERROR(_xlfn.XLOOKUP(A40,'product map'!$A$14:$A$36,'product map'!$C$14:$C$36),"?")</f>
        <v>17T18</v>
      </c>
      <c r="AH40">
        <f>IFERROR((Z40*0.000000947817)/_xlfn.XLOOKUP(AG40,'energy base (MECS)'!$K$4:$K$9,'energy base (MECS)'!$F$4:$F$9),0)</f>
        <v>1.3165947724453857E-4</v>
      </c>
      <c r="AI40">
        <f>IFERROR((AA40*0.000000947817)/_xlfn.XLOOKUP(AG40,'energy base (MECS)'!$K$4:$K$9,'energy base (MECS)'!$I$4:$I$9),0)</f>
        <v>0</v>
      </c>
      <c r="AJ40">
        <f t="shared" si="36"/>
        <v>0.46177386090155276</v>
      </c>
      <c r="AK40">
        <f t="shared" si="37"/>
        <v>1.5392462030051759</v>
      </c>
      <c r="AL40">
        <f>IFERROR(_xlfn.XLOOKUP(AG40,'BCoISC-WACCbI'!$C$2:$C$26,'BCoISC-WACCbI'!$B$2:$B$26)+$AE$4,0.1)</f>
        <v>0.10842000000000002</v>
      </c>
      <c r="AM40">
        <f t="shared" si="38"/>
        <v>12.385263146066672</v>
      </c>
      <c r="AN40">
        <f t="shared" si="39"/>
        <v>3081477.7768203123</v>
      </c>
    </row>
    <row r="41" spans="1:40" x14ac:dyDescent="0.35">
      <c r="A41" t="str">
        <f>'Kermeli Data'!A48</f>
        <v>Mechanical pulp</v>
      </c>
      <c r="B41" t="str">
        <f>'Kermeli Data'!B48</f>
        <v>Efficient refiner and pretreatment (TMP)a</v>
      </c>
      <c r="C41" t="str">
        <f>'Kermeli Data'!P48</f>
        <v>3 proc</v>
      </c>
      <c r="D41" t="str">
        <f t="shared" si="20"/>
        <v>process</v>
      </c>
      <c r="E41">
        <f>'Kermeli Data'!E48</f>
        <v>0.65</v>
      </c>
      <c r="F41">
        <f>'Kermeli Data'!F48</f>
        <v>0</v>
      </c>
      <c r="G41">
        <f>'Kermeli Data'!G48</f>
        <v>1.6</v>
      </c>
      <c r="H41">
        <f>'Kermeli Data'!I48</f>
        <v>122</v>
      </c>
      <c r="I41">
        <f>'Kermeli Data'!J48</f>
        <v>20</v>
      </c>
      <c r="J41">
        <f>'Kermeli Data'!K48</f>
        <v>0</v>
      </c>
      <c r="K41">
        <f>IFERROR(_xlfn.XLOOKUP(A41,'product map'!$A$14:$A$36,'product map'!$G$14:$G$36),"pending")</f>
        <v>1.5</v>
      </c>
      <c r="L41">
        <f>H41*cpi!$B$12*cpi!$B$10</f>
        <v>122.25700447872457</v>
      </c>
      <c r="M41">
        <f>J41*cpi!$B$12*cpi!$B$10</f>
        <v>0</v>
      </c>
      <c r="N41">
        <f t="shared" si="21"/>
        <v>0.12428046016075256</v>
      </c>
      <c r="O41">
        <f t="shared" si="22"/>
        <v>15.194156774491075</v>
      </c>
      <c r="P41">
        <f t="shared" si="23"/>
        <v>1.6</v>
      </c>
      <c r="Q41">
        <f t="shared" si="24"/>
        <v>0</v>
      </c>
      <c r="R41">
        <f t="shared" si="25"/>
        <v>1</v>
      </c>
      <c r="S41">
        <f t="shared" si="26"/>
        <v>9.4963479840569214</v>
      </c>
      <c r="T41">
        <f t="shared" si="27"/>
        <v>10.019178790902592</v>
      </c>
      <c r="U41" t="str">
        <f t="shared" si="28"/>
        <v/>
      </c>
      <c r="V41">
        <f t="shared" si="29"/>
        <v>10.019178790902592</v>
      </c>
      <c r="W41">
        <f t="shared" si="30"/>
        <v>0.1597614704057439</v>
      </c>
      <c r="X41">
        <f t="shared" si="31"/>
        <v>19.531958802922656</v>
      </c>
      <c r="Y41">
        <f t="shared" si="32"/>
        <v>12.879568789994966</v>
      </c>
      <c r="Z41" t="str">
        <f t="shared" si="33"/>
        <v>pending</v>
      </c>
      <c r="AA41">
        <f t="shared" si="34"/>
        <v>1560000.0000000005</v>
      </c>
      <c r="AB41" t="str">
        <f t="shared" si="35"/>
        <v/>
      </c>
      <c r="AG41" t="str">
        <f>IFERROR(_xlfn.XLOOKUP(A41,'product map'!$A$14:$A$36,'product map'!$C$14:$C$36),"?")</f>
        <v>17T18</v>
      </c>
      <c r="AH41">
        <f>IFERROR((Z41*0.000000947817)/_xlfn.XLOOKUP(AG41,'energy base (MECS)'!$K$4:$K$9,'energy base (MECS)'!$F$4:$F$9),0)</f>
        <v>0</v>
      </c>
      <c r="AI41">
        <f>IFERROR((AA41*0.000000947817)/_xlfn.XLOOKUP(AG41,'energy base (MECS)'!$K$4:$K$9,'energy base (MECS)'!$I$4:$I$9),0)</f>
        <v>7.0996963550505922E-3</v>
      </c>
      <c r="AJ41">
        <f t="shared" si="36"/>
        <v>3.0057536372707774</v>
      </c>
      <c r="AK41">
        <f t="shared" si="37"/>
        <v>10.019178790902592</v>
      </c>
      <c r="AL41">
        <f>IFERROR(_xlfn.XLOOKUP(AG41,'BCoISC-WACCbI'!$C$2:$C$26,'BCoISC-WACCbI'!$B$2:$B$26)+$AE$4,0.1)</f>
        <v>0.10842000000000002</v>
      </c>
      <c r="AM41">
        <f t="shared" si="38"/>
        <v>80.617490295281527</v>
      </c>
      <c r="AN41">
        <f t="shared" si="39"/>
        <v>119200579.36675645</v>
      </c>
    </row>
    <row r="42" spans="1:40" x14ac:dyDescent="0.35">
      <c r="A42" t="str">
        <f>'Kermeli Data'!A49</f>
        <v>Recovered fibre pulp</v>
      </c>
      <c r="B42" t="str">
        <f>'Kermeli Data'!B49</f>
        <v>High consistency pulpingb</v>
      </c>
      <c r="C42" t="str">
        <f>'Kermeli Data'!P49</f>
        <v>3 proc</v>
      </c>
      <c r="D42" t="str">
        <f t="shared" si="20"/>
        <v>process</v>
      </c>
      <c r="E42">
        <f>'Kermeli Data'!E49</f>
        <v>0.4</v>
      </c>
      <c r="F42">
        <f>'Kermeli Data'!F49</f>
        <v>0</v>
      </c>
      <c r="G42">
        <f>'Kermeli Data'!G49</f>
        <v>0.02</v>
      </c>
      <c r="H42">
        <f>'Kermeli Data'!I49</f>
        <v>3</v>
      </c>
      <c r="I42">
        <f>'Kermeli Data'!J49</f>
        <v>20</v>
      </c>
      <c r="J42">
        <f>'Kermeli Data'!K49</f>
        <v>0</v>
      </c>
      <c r="K42">
        <f>IFERROR(_xlfn.XLOOKUP(A42,'product map'!$A$14:$A$36,'product map'!$G$14:$G$36),"pending")</f>
        <v>20</v>
      </c>
      <c r="L42">
        <f>H42*cpi!$B$12*cpi!$B$10</f>
        <v>3.0063197822637191</v>
      </c>
      <c r="M42">
        <f>J42*cpi!$B$12*cpi!$B$10</f>
        <v>0</v>
      </c>
      <c r="N42">
        <f t="shared" si="21"/>
        <v>0.12428046016075256</v>
      </c>
      <c r="O42">
        <f t="shared" si="22"/>
        <v>0.37362680593010844</v>
      </c>
      <c r="P42">
        <f t="shared" si="23"/>
        <v>0.02</v>
      </c>
      <c r="Q42">
        <f t="shared" si="24"/>
        <v>0</v>
      </c>
      <c r="R42">
        <f t="shared" si="25"/>
        <v>1</v>
      </c>
      <c r="S42">
        <f t="shared" si="26"/>
        <v>18.681340296505422</v>
      </c>
      <c r="T42">
        <f t="shared" si="27"/>
        <v>19.709859916529691</v>
      </c>
      <c r="U42" t="str">
        <f t="shared" si="28"/>
        <v/>
      </c>
      <c r="V42">
        <f t="shared" si="29"/>
        <v>19.709859916529691</v>
      </c>
      <c r="W42">
        <f t="shared" si="30"/>
        <v>0.1597614704057439</v>
      </c>
      <c r="X42">
        <f t="shared" si="31"/>
        <v>0.48029406892432758</v>
      </c>
      <c r="Y42">
        <f t="shared" si="32"/>
        <v>25.336856636055668</v>
      </c>
      <c r="Z42" t="str">
        <f t="shared" si="33"/>
        <v>pending</v>
      </c>
      <c r="AA42">
        <f t="shared" si="34"/>
        <v>160000</v>
      </c>
      <c r="AB42" t="str">
        <f t="shared" si="35"/>
        <v/>
      </c>
      <c r="AG42" t="str">
        <f>IFERROR(_xlfn.XLOOKUP(A42,'product map'!$A$14:$A$36,'product map'!$C$14:$C$36),"?")</f>
        <v>17T18</v>
      </c>
      <c r="AH42">
        <f>IFERROR((Z42*0.000000947817)/_xlfn.XLOOKUP(AG42,'energy base (MECS)'!$K$4:$K$9,'energy base (MECS)'!$F$4:$F$9),0)</f>
        <v>0</v>
      </c>
      <c r="AI42">
        <f>IFERROR((AA42*0.000000947817)/_xlfn.XLOOKUP(AG42,'energy base (MECS)'!$K$4:$K$9,'energy base (MECS)'!$I$4:$I$9),0)</f>
        <v>7.2817398513339384E-4</v>
      </c>
      <c r="AJ42">
        <f t="shared" si="36"/>
        <v>5.912957974958907</v>
      </c>
      <c r="AK42">
        <f t="shared" si="37"/>
        <v>19.709859916529691</v>
      </c>
      <c r="AL42">
        <f>IFERROR(_xlfn.XLOOKUP(AG42,'BCoISC-WACCbI'!$C$2:$C$26,'BCoISC-WACCbI'!$B$2:$B$26)+$AE$4,0.1)</f>
        <v>0.10842000000000002</v>
      </c>
      <c r="AM42">
        <f t="shared" si="38"/>
        <v>158.59178418743909</v>
      </c>
      <c r="AN42">
        <f t="shared" si="39"/>
        <v>24050558.258109756</v>
      </c>
    </row>
    <row r="43" spans="1:40" x14ac:dyDescent="0.35">
      <c r="A43" t="str">
        <f>'Kermeli Data'!A50</f>
        <v>Recovered fibre pulp</v>
      </c>
      <c r="B43" t="str">
        <f>'Kermeli Data'!B50</f>
        <v>Efficient screeningb</v>
      </c>
      <c r="C43" t="str">
        <f>'Kermeli Data'!P50</f>
        <v>3 proc</v>
      </c>
      <c r="D43" t="str">
        <f t="shared" si="20"/>
        <v>process</v>
      </c>
      <c r="E43">
        <f>'Kermeli Data'!E50</f>
        <v>0.3</v>
      </c>
      <c r="F43">
        <f>'Kermeli Data'!F50</f>
        <v>0</v>
      </c>
      <c r="G43">
        <f>'Kermeli Data'!G50</f>
        <v>0.1</v>
      </c>
      <c r="H43">
        <f>'Kermeli Data'!I50</f>
        <v>6</v>
      </c>
      <c r="I43">
        <f>'Kermeli Data'!J50</f>
        <v>20</v>
      </c>
      <c r="J43">
        <f>'Kermeli Data'!K50</f>
        <v>0</v>
      </c>
      <c r="K43">
        <f>IFERROR(_xlfn.XLOOKUP(A43,'product map'!$A$14:$A$36,'product map'!$G$14:$G$36),"pending")</f>
        <v>20</v>
      </c>
      <c r="L43">
        <f>H43*cpi!$B$12*cpi!$B$10</f>
        <v>6.0126395645274382</v>
      </c>
      <c r="M43">
        <f>J43*cpi!$B$12*cpi!$B$10</f>
        <v>0</v>
      </c>
      <c r="N43">
        <f t="shared" si="21"/>
        <v>0.12428046016075256</v>
      </c>
      <c r="O43">
        <f t="shared" si="22"/>
        <v>0.74725361186021688</v>
      </c>
      <c r="P43">
        <f t="shared" si="23"/>
        <v>0.1</v>
      </c>
      <c r="Q43">
        <f t="shared" si="24"/>
        <v>0</v>
      </c>
      <c r="R43">
        <f t="shared" si="25"/>
        <v>1</v>
      </c>
      <c r="S43">
        <f t="shared" si="26"/>
        <v>7.4725361186021688</v>
      </c>
      <c r="T43">
        <f t="shared" si="27"/>
        <v>7.8839439666118762</v>
      </c>
      <c r="U43" t="str">
        <f t="shared" si="28"/>
        <v/>
      </c>
      <c r="V43">
        <f t="shared" si="29"/>
        <v>7.8839439666118762</v>
      </c>
      <c r="W43">
        <f t="shared" si="30"/>
        <v>0.1597614704057439</v>
      </c>
      <c r="X43">
        <f t="shared" si="31"/>
        <v>0.96058813784865515</v>
      </c>
      <c r="Y43">
        <f t="shared" si="32"/>
        <v>10.134742654422269</v>
      </c>
      <c r="Z43" t="str">
        <f t="shared" si="33"/>
        <v>pending</v>
      </c>
      <c r="AA43">
        <f t="shared" si="34"/>
        <v>600000</v>
      </c>
      <c r="AB43" t="str">
        <f t="shared" si="35"/>
        <v/>
      </c>
      <c r="AG43" t="str">
        <f>IFERROR(_xlfn.XLOOKUP(A43,'product map'!$A$14:$A$36,'product map'!$C$14:$C$36),"?")</f>
        <v>17T18</v>
      </c>
      <c r="AH43">
        <f>IFERROR((Z43*0.000000947817)/_xlfn.XLOOKUP(AG43,'energy base (MECS)'!$K$4:$K$9,'energy base (MECS)'!$F$4:$F$9),0)</f>
        <v>0</v>
      </c>
      <c r="AI43">
        <f>IFERROR((AA43*0.000000947817)/_xlfn.XLOOKUP(AG43,'energy base (MECS)'!$K$4:$K$9,'energy base (MECS)'!$I$4:$I$9),0)</f>
        <v>2.730652444250227E-3</v>
      </c>
      <c r="AJ43">
        <f t="shared" si="36"/>
        <v>2.3651831899835627</v>
      </c>
      <c r="AK43">
        <f t="shared" si="37"/>
        <v>7.8839439666118762</v>
      </c>
      <c r="AL43">
        <f>IFERROR(_xlfn.XLOOKUP(AG43,'BCoISC-WACCbI'!$C$2:$C$26,'BCoISC-WACCbI'!$B$2:$B$26)+$AE$4,0.1)</f>
        <v>0.10842000000000002</v>
      </c>
      <c r="AM43">
        <f t="shared" si="38"/>
        <v>63.436713674975628</v>
      </c>
      <c r="AN43">
        <f t="shared" si="39"/>
        <v>36075837.38716463</v>
      </c>
    </row>
    <row r="44" spans="1:40" x14ac:dyDescent="0.35">
      <c r="A44" t="str">
        <f>'Kermeli Data'!A51</f>
        <v>Recovered fibre pulp</v>
      </c>
      <c r="B44" t="str">
        <f>'Kermeli Data'!B51</f>
        <v>Heat recovery from bleachingb</v>
      </c>
      <c r="C44" t="str">
        <f>'Kermeli Data'!P51</f>
        <v>2 whr</v>
      </c>
      <c r="D44" t="str">
        <f t="shared" si="20"/>
        <v>whr</v>
      </c>
      <c r="E44">
        <f>'Kermeli Data'!E51</f>
        <v>0.3</v>
      </c>
      <c r="F44">
        <f>'Kermeli Data'!F51</f>
        <v>0.03</v>
      </c>
      <c r="G44">
        <f>'Kermeli Data'!G51</f>
        <v>0</v>
      </c>
      <c r="H44">
        <f>'Kermeli Data'!I51</f>
        <v>2</v>
      </c>
      <c r="I44">
        <f>'Kermeli Data'!J51</f>
        <v>20</v>
      </c>
      <c r="J44">
        <f>'Kermeli Data'!K51</f>
        <v>0</v>
      </c>
      <c r="K44">
        <f>IFERROR(_xlfn.XLOOKUP(A44,'product map'!$A$14:$A$36,'product map'!$G$14:$G$36),"pending")</f>
        <v>20</v>
      </c>
      <c r="L44">
        <f>H44*cpi!$B$12*cpi!$B$10</f>
        <v>2.0042131881758127</v>
      </c>
      <c r="M44">
        <f>J44*cpi!$B$12*cpi!$B$10</f>
        <v>0</v>
      </c>
      <c r="N44">
        <f t="shared" si="21"/>
        <v>0.12428046016075256</v>
      </c>
      <c r="O44">
        <f t="shared" si="22"/>
        <v>0.24908453728673896</v>
      </c>
      <c r="P44">
        <f t="shared" si="23"/>
        <v>0.03</v>
      </c>
      <c r="Q44">
        <f t="shared" si="24"/>
        <v>1</v>
      </c>
      <c r="R44">
        <f t="shared" si="25"/>
        <v>0</v>
      </c>
      <c r="S44">
        <f t="shared" si="26"/>
        <v>8.3028179095579659</v>
      </c>
      <c r="T44">
        <f t="shared" si="27"/>
        <v>8.7599377406798631</v>
      </c>
      <c r="U44">
        <f t="shared" si="28"/>
        <v>8.7599377406798631</v>
      </c>
      <c r="V44" t="str">
        <f t="shared" si="29"/>
        <v/>
      </c>
      <c r="W44">
        <f t="shared" si="30"/>
        <v>0.1597614704057439</v>
      </c>
      <c r="X44">
        <f t="shared" si="31"/>
        <v>0.32019604594955176</v>
      </c>
      <c r="Y44">
        <f t="shared" si="32"/>
        <v>11.260825171580301</v>
      </c>
      <c r="Z44">
        <f t="shared" si="33"/>
        <v>180000</v>
      </c>
      <c r="AA44" t="str">
        <f t="shared" si="34"/>
        <v>pending</v>
      </c>
      <c r="AB44" t="str">
        <f t="shared" si="35"/>
        <v/>
      </c>
      <c r="AG44" t="str">
        <f>IFERROR(_xlfn.XLOOKUP(A44,'product map'!$A$14:$A$36,'product map'!$C$14:$C$36),"?")</f>
        <v>17T18</v>
      </c>
      <c r="AH44">
        <f>IFERROR((Z44*0.000000947817)/_xlfn.XLOOKUP(AG44,'energy base (MECS)'!$K$4:$K$9,'energy base (MECS)'!$F$4:$F$9),0)</f>
        <v>9.0280784396255031E-5</v>
      </c>
      <c r="AI44">
        <f>IFERROR((AA44*0.000000947817)/_xlfn.XLOOKUP(AG44,'energy base (MECS)'!$K$4:$K$9,'energy base (MECS)'!$I$4:$I$9),0)</f>
        <v>0</v>
      </c>
      <c r="AJ44">
        <f t="shared" si="36"/>
        <v>2.6279813222039587</v>
      </c>
      <c r="AK44">
        <f t="shared" si="37"/>
        <v>8.7599377406798631</v>
      </c>
      <c r="AL44">
        <f>IFERROR(_xlfn.XLOOKUP(AG44,'BCoISC-WACCbI'!$C$2:$C$26,'BCoISC-WACCbI'!$B$2:$B$26)+$AE$4,0.1)</f>
        <v>0.10842000000000002</v>
      </c>
      <c r="AM44">
        <f t="shared" si="38"/>
        <v>70.485237416639592</v>
      </c>
      <c r="AN44">
        <f t="shared" si="39"/>
        <v>12025279.129054876</v>
      </c>
    </row>
    <row r="45" spans="1:40" x14ac:dyDescent="0.35">
      <c r="A45" t="str">
        <f>'Kermeli Data'!A52</f>
        <v>Recovered fibre pulp</v>
      </c>
      <c r="B45" t="str">
        <f>'Kermeli Data'!B52</f>
        <v>Efficient disperserb</v>
      </c>
      <c r="C45" t="str">
        <f>'Kermeli Data'!P52</f>
        <v>3 proc</v>
      </c>
      <c r="D45" t="str">
        <f t="shared" si="20"/>
        <v>process</v>
      </c>
      <c r="E45">
        <f>'Kermeli Data'!E52</f>
        <v>0.3</v>
      </c>
      <c r="F45">
        <f>'Kermeli Data'!F52</f>
        <v>0</v>
      </c>
      <c r="G45">
        <f>'Kermeli Data'!G52</f>
        <v>2.1999999999999999E-2</v>
      </c>
      <c r="H45">
        <f>'Kermeli Data'!I52</f>
        <v>1</v>
      </c>
      <c r="I45">
        <f>'Kermeli Data'!J52</f>
        <v>15</v>
      </c>
      <c r="J45">
        <f>'Kermeli Data'!K52</f>
        <v>0</v>
      </c>
      <c r="K45">
        <f>IFERROR(_xlfn.XLOOKUP(A45,'product map'!$A$14:$A$36,'product map'!$G$14:$G$36),"pending")</f>
        <v>20</v>
      </c>
      <c r="L45">
        <f>H45*cpi!$B$12*cpi!$B$10</f>
        <v>1.0021065940879064</v>
      </c>
      <c r="M45">
        <f>J45*cpi!$B$12*cpi!$B$10</f>
        <v>0</v>
      </c>
      <c r="N45">
        <f t="shared" si="21"/>
        <v>0.13785441232295534</v>
      </c>
      <c r="O45">
        <f t="shared" si="22"/>
        <v>0.13814481561294667</v>
      </c>
      <c r="P45">
        <f t="shared" si="23"/>
        <v>2.1999999999999999E-2</v>
      </c>
      <c r="Q45">
        <f t="shared" si="24"/>
        <v>0</v>
      </c>
      <c r="R45">
        <f t="shared" si="25"/>
        <v>1</v>
      </c>
      <c r="S45">
        <f t="shared" si="26"/>
        <v>6.2793098005884858</v>
      </c>
      <c r="T45">
        <f t="shared" si="27"/>
        <v>6.6250233964873866</v>
      </c>
      <c r="U45" t="str">
        <f t="shared" si="28"/>
        <v/>
      </c>
      <c r="V45">
        <f t="shared" si="29"/>
        <v>6.6250233964873866</v>
      </c>
      <c r="W45">
        <f t="shared" si="30"/>
        <v>0.1710170526463011</v>
      </c>
      <c r="X45">
        <f t="shared" si="31"/>
        <v>0.17137731615833696</v>
      </c>
      <c r="Y45">
        <f t="shared" si="32"/>
        <v>8.2187574259557863</v>
      </c>
      <c r="Z45" t="str">
        <f t="shared" si="33"/>
        <v>pending</v>
      </c>
      <c r="AA45">
        <f t="shared" si="34"/>
        <v>131999.99999999997</v>
      </c>
      <c r="AB45" t="str">
        <f t="shared" si="35"/>
        <v/>
      </c>
      <c r="AG45" t="str">
        <f>IFERROR(_xlfn.XLOOKUP(A45,'product map'!$A$14:$A$36,'product map'!$C$14:$C$36),"?")</f>
        <v>17T18</v>
      </c>
      <c r="AH45">
        <f>IFERROR((Z45*0.000000947817)/_xlfn.XLOOKUP(AG45,'energy base (MECS)'!$K$4:$K$9,'energy base (MECS)'!$F$4:$F$9),0)</f>
        <v>0</v>
      </c>
      <c r="AI45">
        <f>IFERROR((AA45*0.000000947817)/_xlfn.XLOOKUP(AG45,'energy base (MECS)'!$K$4:$K$9,'energy base (MECS)'!$I$4:$I$9),0)</f>
        <v>6.0074353773504978E-4</v>
      </c>
      <c r="AJ45">
        <f t="shared" si="36"/>
        <v>1.9875070189462158</v>
      </c>
      <c r="AK45">
        <f t="shared" si="37"/>
        <v>6.6250233964873866</v>
      </c>
      <c r="AL45">
        <f>IFERROR(_xlfn.XLOOKUP(AG45,'BCoISC-WACCbI'!$C$2:$C$26,'BCoISC-WACCbI'!$B$2:$B$26)+$AE$4,0.1)</f>
        <v>0.10842000000000002</v>
      </c>
      <c r="AM45">
        <f t="shared" si="38"/>
        <v>48.058116420436093</v>
      </c>
      <c r="AN45">
        <f t="shared" si="39"/>
        <v>6012639.564527438</v>
      </c>
    </row>
    <row r="46" spans="1:40" x14ac:dyDescent="0.35">
      <c r="A46" t="str">
        <f>'Kermeli Data'!A53</f>
        <v>Tissue paper</v>
      </c>
      <c r="B46" t="str">
        <f>'Kermeli Data'!B53</f>
        <v>Efficient refinersa</v>
      </c>
      <c r="C46" t="str">
        <f>'Kermeli Data'!P53</f>
        <v>X equip-replace</v>
      </c>
      <c r="D46" t="str">
        <f t="shared" si="20"/>
        <v>EXCLUDED</v>
      </c>
      <c r="E46">
        <f>'Kermeli Data'!E53</f>
        <v>0.23</v>
      </c>
      <c r="F46">
        <f>'Kermeli Data'!F53</f>
        <v>0</v>
      </c>
      <c r="G46">
        <f>'Kermeli Data'!G53</f>
        <v>0.1</v>
      </c>
      <c r="H46">
        <f>'Kermeli Data'!I53</f>
        <v>16</v>
      </c>
      <c r="I46">
        <f>'Kermeli Data'!J53</f>
        <v>20</v>
      </c>
      <c r="J46">
        <f>'Kermeli Data'!K53</f>
        <v>0</v>
      </c>
      <c r="K46">
        <f>IFERROR(_xlfn.XLOOKUP(A46,'product map'!$A$14:$A$36,'product map'!$G$14:$G$36),"pending")</f>
        <v>7.1</v>
      </c>
      <c r="L46">
        <f>H46*cpi!$B$12*cpi!$B$10</f>
        <v>16.033705505406502</v>
      </c>
      <c r="M46">
        <f>J46*cpi!$B$12*cpi!$B$10</f>
        <v>0</v>
      </c>
      <c r="N46">
        <f t="shared" si="21"/>
        <v>0.12428046016075256</v>
      </c>
      <c r="O46">
        <f t="shared" si="22"/>
        <v>1.9926762982939117</v>
      </c>
      <c r="P46">
        <f t="shared" si="23"/>
        <v>0.1</v>
      </c>
      <c r="Q46">
        <f t="shared" si="24"/>
        <v>0</v>
      </c>
      <c r="R46">
        <f t="shared" si="25"/>
        <v>1</v>
      </c>
      <c r="S46">
        <f t="shared" si="26"/>
        <v>19.926762982939117</v>
      </c>
      <c r="T46">
        <f t="shared" si="27"/>
        <v>21.02385057763167</v>
      </c>
      <c r="U46" t="str">
        <f t="shared" si="28"/>
        <v/>
      </c>
      <c r="V46">
        <f t="shared" si="29"/>
        <v>21.02385057763167</v>
      </c>
      <c r="W46">
        <f t="shared" si="30"/>
        <v>0.1597614704057439</v>
      </c>
      <c r="X46">
        <f t="shared" si="31"/>
        <v>2.561568367596414</v>
      </c>
      <c r="Y46">
        <f t="shared" si="32"/>
        <v>27.025980411792716</v>
      </c>
      <c r="Z46" t="str">
        <f t="shared" si="33"/>
        <v>pending</v>
      </c>
      <c r="AA46">
        <f t="shared" si="34"/>
        <v>163300</v>
      </c>
      <c r="AB46" t="str">
        <f t="shared" si="35"/>
        <v/>
      </c>
      <c r="AG46" t="str">
        <f>IFERROR(_xlfn.XLOOKUP(A46,'product map'!$A$14:$A$36,'product map'!$C$14:$C$36),"?")</f>
        <v>17T18</v>
      </c>
      <c r="AH46">
        <f>IFERROR((Z46*0.000000947817)/_xlfn.XLOOKUP(AG46,'energy base (MECS)'!$K$4:$K$9,'energy base (MECS)'!$F$4:$F$9),0)</f>
        <v>0</v>
      </c>
      <c r="AI46">
        <f>IFERROR((AA46*0.000000947817)/_xlfn.XLOOKUP(AG46,'energy base (MECS)'!$K$4:$K$9,'energy base (MECS)'!$I$4:$I$9),0)</f>
        <v>7.4319257357677022E-4</v>
      </c>
      <c r="AJ46">
        <f t="shared" si="36"/>
        <v>6.3071551732895008</v>
      </c>
      <c r="AK46">
        <f t="shared" si="37"/>
        <v>21.02385057763167</v>
      </c>
      <c r="AL46">
        <f>IFERROR(_xlfn.XLOOKUP(AG46,'BCoISC-WACCbI'!$C$2:$C$26,'BCoISC-WACCbI'!$B$2:$B$26)+$AE$4,0.1)</f>
        <v>0.10842000000000002</v>
      </c>
      <c r="AM46">
        <f t="shared" si="38"/>
        <v>169.16456979993504</v>
      </c>
      <c r="AN46">
        <f t="shared" si="39"/>
        <v>26183041.09032882</v>
      </c>
    </row>
    <row r="47" spans="1:40" x14ac:dyDescent="0.35">
      <c r="A47" t="str">
        <f>'Kermeli Data'!A54</f>
        <v>Tissue paper</v>
      </c>
      <c r="B47" t="str">
        <f>'Kermeli Data'!B54</f>
        <v>Optimization of refininga</v>
      </c>
      <c r="C47" t="str">
        <f>'Kermeli Data'!P54</f>
        <v>3 proc</v>
      </c>
      <c r="D47" t="str">
        <f t="shared" si="20"/>
        <v>process</v>
      </c>
      <c r="E47">
        <f>'Kermeli Data'!E54</f>
        <v>0.6</v>
      </c>
      <c r="F47">
        <f>'Kermeli Data'!F54</f>
        <v>0</v>
      </c>
      <c r="G47">
        <f>'Kermeli Data'!G54</f>
        <v>0.1</v>
      </c>
      <c r="H47">
        <f>'Kermeli Data'!I54</f>
        <v>1</v>
      </c>
      <c r="I47">
        <f>'Kermeli Data'!J54</f>
        <v>20</v>
      </c>
      <c r="J47">
        <f>'Kermeli Data'!K54</f>
        <v>0</v>
      </c>
      <c r="K47">
        <f>IFERROR(_xlfn.XLOOKUP(A47,'product map'!$A$14:$A$36,'product map'!$G$14:$G$36),"pending")</f>
        <v>7.1</v>
      </c>
      <c r="L47">
        <f>H47*cpi!$B$12*cpi!$B$10</f>
        <v>1.0021065940879064</v>
      </c>
      <c r="M47">
        <f>J47*cpi!$B$12*cpi!$B$10</f>
        <v>0</v>
      </c>
      <c r="N47">
        <f t="shared" si="21"/>
        <v>0.12428046016075256</v>
      </c>
      <c r="O47">
        <f t="shared" si="22"/>
        <v>0.12454226864336948</v>
      </c>
      <c r="P47">
        <f t="shared" si="23"/>
        <v>0.1</v>
      </c>
      <c r="Q47">
        <f t="shared" si="24"/>
        <v>0</v>
      </c>
      <c r="R47">
        <f t="shared" si="25"/>
        <v>1</v>
      </c>
      <c r="S47">
        <f t="shared" si="26"/>
        <v>1.2454226864336948</v>
      </c>
      <c r="T47">
        <f t="shared" si="27"/>
        <v>1.3139906611019794</v>
      </c>
      <c r="U47" t="str">
        <f t="shared" si="28"/>
        <v/>
      </c>
      <c r="V47">
        <f t="shared" si="29"/>
        <v>1.3139906611019794</v>
      </c>
      <c r="W47">
        <f t="shared" si="30"/>
        <v>0.1597614704057439</v>
      </c>
      <c r="X47">
        <f t="shared" si="31"/>
        <v>0.16009802297477588</v>
      </c>
      <c r="Y47">
        <f t="shared" si="32"/>
        <v>1.6891237757370448</v>
      </c>
      <c r="Z47" t="str">
        <f t="shared" si="33"/>
        <v>pending</v>
      </c>
      <c r="AA47">
        <f t="shared" si="34"/>
        <v>426000</v>
      </c>
      <c r="AB47" t="str">
        <f t="shared" si="35"/>
        <v/>
      </c>
      <c r="AG47" t="str">
        <f>IFERROR(_xlfn.XLOOKUP(A47,'product map'!$A$14:$A$36,'product map'!$C$14:$C$36),"?")</f>
        <v>17T18</v>
      </c>
      <c r="AH47">
        <f>IFERROR((Z47*0.000000947817)/_xlfn.XLOOKUP(AG47,'energy base (MECS)'!$K$4:$K$9,'energy base (MECS)'!$F$4:$F$9),0)</f>
        <v>0</v>
      </c>
      <c r="AI47">
        <f>IFERROR((AA47*0.000000947817)/_xlfn.XLOOKUP(AG47,'energy base (MECS)'!$K$4:$K$9,'energy base (MECS)'!$I$4:$I$9),0)</f>
        <v>1.9387632354176611E-3</v>
      </c>
      <c r="AJ47">
        <f t="shared" si="36"/>
        <v>0.3941971983305938</v>
      </c>
      <c r="AK47">
        <f t="shared" si="37"/>
        <v>1.3139906611019794</v>
      </c>
      <c r="AL47">
        <f>IFERROR(_xlfn.XLOOKUP(AG47,'BCoISC-WACCbI'!$C$2:$C$26,'BCoISC-WACCbI'!$B$2:$B$26)+$AE$4,0.1)</f>
        <v>0.10842000000000002</v>
      </c>
      <c r="AM47">
        <f t="shared" si="38"/>
        <v>10.57278561249594</v>
      </c>
      <c r="AN47">
        <f t="shared" si="39"/>
        <v>4268974.0908144806</v>
      </c>
    </row>
    <row r="48" spans="1:40" x14ac:dyDescent="0.35">
      <c r="A48" t="str">
        <f>'Kermeli Data'!A55</f>
        <v>Tissue paper</v>
      </c>
      <c r="B48" t="str">
        <f>'Kermeli Data'!B55</f>
        <v>Steamboxa</v>
      </c>
      <c r="C48" t="str">
        <f>'Kermeli Data'!P55</f>
        <v>3 proc</v>
      </c>
      <c r="D48" t="str">
        <f t="shared" si="20"/>
        <v>process</v>
      </c>
      <c r="E48">
        <f>'Kermeli Data'!E55</f>
        <v>0.05</v>
      </c>
      <c r="F48">
        <f>'Kermeli Data'!F55</f>
        <v>0.2</v>
      </c>
      <c r="G48">
        <f>'Kermeli Data'!G55</f>
        <v>0</v>
      </c>
      <c r="H48">
        <f>'Kermeli Data'!I55</f>
        <v>5</v>
      </c>
      <c r="I48">
        <f>'Kermeli Data'!J55</f>
        <v>15</v>
      </c>
      <c r="J48">
        <f>'Kermeli Data'!K55</f>
        <v>0</v>
      </c>
      <c r="K48">
        <f>IFERROR(_xlfn.XLOOKUP(A48,'product map'!$A$14:$A$36,'product map'!$G$14:$G$36),"pending")</f>
        <v>7.1</v>
      </c>
      <c r="L48">
        <f>H48*cpi!$B$12*cpi!$B$10</f>
        <v>5.0105329704395318</v>
      </c>
      <c r="M48">
        <f>J48*cpi!$B$12*cpi!$B$10</f>
        <v>0</v>
      </c>
      <c r="N48">
        <f t="shared" si="21"/>
        <v>0.13785441232295534</v>
      </c>
      <c r="O48">
        <f t="shared" si="22"/>
        <v>0.69072407806473346</v>
      </c>
      <c r="P48">
        <f t="shared" si="23"/>
        <v>0.2</v>
      </c>
      <c r="Q48">
        <f t="shared" si="24"/>
        <v>1</v>
      </c>
      <c r="R48">
        <f t="shared" si="25"/>
        <v>0</v>
      </c>
      <c r="S48">
        <f t="shared" si="26"/>
        <v>3.4536203903236671</v>
      </c>
      <c r="T48">
        <f t="shared" si="27"/>
        <v>3.6437628680680629</v>
      </c>
      <c r="U48">
        <f t="shared" si="28"/>
        <v>3.6437628680680629</v>
      </c>
      <c r="V48" t="str">
        <f t="shared" si="29"/>
        <v/>
      </c>
      <c r="W48">
        <f t="shared" si="30"/>
        <v>0.1710170526463011</v>
      </c>
      <c r="X48">
        <f t="shared" si="31"/>
        <v>0.85688658079168489</v>
      </c>
      <c r="Y48">
        <f t="shared" si="32"/>
        <v>4.5203165842756823</v>
      </c>
      <c r="Z48">
        <f t="shared" si="33"/>
        <v>71000</v>
      </c>
      <c r="AA48" t="str">
        <f t="shared" si="34"/>
        <v>pending</v>
      </c>
      <c r="AB48" t="str">
        <f t="shared" si="35"/>
        <v/>
      </c>
      <c r="AG48" t="str">
        <f>IFERROR(_xlfn.XLOOKUP(A48,'product map'!$A$14:$A$36,'product map'!$C$14:$C$36),"?")</f>
        <v>17T18</v>
      </c>
      <c r="AH48">
        <f>IFERROR((Z48*0.000000947817)/_xlfn.XLOOKUP(AG48,'energy base (MECS)'!$K$4:$K$9,'energy base (MECS)'!$F$4:$F$9),0)</f>
        <v>3.5610753845189484E-5</v>
      </c>
      <c r="AI48">
        <f>IFERROR((AA48*0.000000947817)/_xlfn.XLOOKUP(AG48,'energy base (MECS)'!$K$4:$K$9,'energy base (MECS)'!$I$4:$I$9),0)</f>
        <v>0</v>
      </c>
      <c r="AJ48">
        <f t="shared" si="36"/>
        <v>1.0931288604204188</v>
      </c>
      <c r="AK48">
        <f t="shared" si="37"/>
        <v>3.6437628680680629</v>
      </c>
      <c r="AL48">
        <f>IFERROR(_xlfn.XLOOKUP(AG48,'BCoISC-WACCbI'!$C$2:$C$26,'BCoISC-WACCbI'!$B$2:$B$26)+$AE$4,0.1)</f>
        <v>0.10842000000000002</v>
      </c>
      <c r="AM48">
        <f t="shared" si="38"/>
        <v>26.431964031239847</v>
      </c>
      <c r="AN48">
        <f t="shared" si="39"/>
        <v>1778739.2045060338</v>
      </c>
    </row>
    <row r="49" spans="1:40" x14ac:dyDescent="0.35">
      <c r="A49" t="str">
        <f>'Kermeli Data'!A56</f>
        <v>Tissue paper</v>
      </c>
      <c r="B49" t="str">
        <f>'Kermeli Data'!B56</f>
        <v>Shoepressa</v>
      </c>
      <c r="C49" t="str">
        <f>'Kermeli Data'!P56</f>
        <v>X equip-replace</v>
      </c>
      <c r="D49" t="str">
        <f t="shared" si="20"/>
        <v>EXCLUDED</v>
      </c>
      <c r="E49">
        <f>'Kermeli Data'!E56</f>
        <v>0.1</v>
      </c>
      <c r="F49">
        <f>'Kermeli Data'!F56</f>
        <v>0.5</v>
      </c>
      <c r="G49">
        <f>'Kermeli Data'!G56</f>
        <v>0</v>
      </c>
      <c r="H49">
        <f>'Kermeli Data'!I56</f>
        <v>32</v>
      </c>
      <c r="I49">
        <f>'Kermeli Data'!J56</f>
        <v>20</v>
      </c>
      <c r="J49">
        <f>'Kermeli Data'!K56</f>
        <v>0</v>
      </c>
      <c r="K49">
        <f>IFERROR(_xlfn.XLOOKUP(A49,'product map'!$A$14:$A$36,'product map'!$G$14:$G$36),"pending")</f>
        <v>7.1</v>
      </c>
      <c r="L49">
        <f>H49*cpi!$B$12*cpi!$B$10</f>
        <v>32.067411010813004</v>
      </c>
      <c r="M49">
        <f>J49*cpi!$B$12*cpi!$B$10</f>
        <v>0</v>
      </c>
      <c r="N49">
        <f t="shared" si="21"/>
        <v>0.12428046016075256</v>
      </c>
      <c r="O49">
        <f t="shared" si="22"/>
        <v>3.9853525965878234</v>
      </c>
      <c r="P49">
        <f t="shared" si="23"/>
        <v>0.5</v>
      </c>
      <c r="Q49">
        <f t="shared" si="24"/>
        <v>1</v>
      </c>
      <c r="R49">
        <f t="shared" si="25"/>
        <v>0</v>
      </c>
      <c r="S49">
        <f t="shared" si="26"/>
        <v>7.9707051931756467</v>
      </c>
      <c r="T49">
        <f t="shared" si="27"/>
        <v>8.4095402310526683</v>
      </c>
      <c r="U49">
        <f t="shared" si="28"/>
        <v>8.4095402310526683</v>
      </c>
      <c r="V49" t="str">
        <f t="shared" si="29"/>
        <v/>
      </c>
      <c r="W49">
        <f t="shared" si="30"/>
        <v>0.1597614704057439</v>
      </c>
      <c r="X49">
        <f t="shared" si="31"/>
        <v>5.1231367351928281</v>
      </c>
      <c r="Y49">
        <f t="shared" si="32"/>
        <v>10.810392164717088</v>
      </c>
      <c r="Z49">
        <f t="shared" si="33"/>
        <v>355000</v>
      </c>
      <c r="AA49" t="str">
        <f t="shared" si="34"/>
        <v>pending</v>
      </c>
      <c r="AB49" t="str">
        <f t="shared" si="35"/>
        <v/>
      </c>
      <c r="AG49" t="str">
        <f>IFERROR(_xlfn.XLOOKUP(A49,'product map'!$A$14:$A$36,'product map'!$C$14:$C$36),"?")</f>
        <v>17T18</v>
      </c>
      <c r="AH49">
        <f>IFERROR((Z49*0.000000947817)/_xlfn.XLOOKUP(AG49,'energy base (MECS)'!$K$4:$K$9,'energy base (MECS)'!$F$4:$F$9),0)</f>
        <v>1.7805376922594741E-4</v>
      </c>
      <c r="AI49">
        <f>IFERROR((AA49*0.000000947817)/_xlfn.XLOOKUP(AG49,'energy base (MECS)'!$K$4:$K$9,'energy base (MECS)'!$I$4:$I$9),0)</f>
        <v>0</v>
      </c>
      <c r="AJ49">
        <f t="shared" si="36"/>
        <v>2.5228620693158006</v>
      </c>
      <c r="AK49">
        <f t="shared" si="37"/>
        <v>8.4095402310526683</v>
      </c>
      <c r="AL49">
        <f>IFERROR(_xlfn.XLOOKUP(AG49,'BCoISC-WACCbI'!$C$2:$C$26,'BCoISC-WACCbI'!$B$2:$B$26)+$AE$4,0.1)</f>
        <v>0.10842000000000002</v>
      </c>
      <c r="AM49">
        <f t="shared" si="38"/>
        <v>67.665827919974006</v>
      </c>
      <c r="AN49">
        <f t="shared" si="39"/>
        <v>22767861.817677233</v>
      </c>
    </row>
    <row r="50" spans="1:40" x14ac:dyDescent="0.35">
      <c r="A50" t="str">
        <f>'Kermeli Data'!A57</f>
        <v>Tissue paper</v>
      </c>
      <c r="B50" t="str">
        <f>'Kermeli Data'!B57</f>
        <v>Heat recovery and integrationa</v>
      </c>
      <c r="C50" t="str">
        <f>'Kermeli Data'!P57</f>
        <v>2 whr</v>
      </c>
      <c r="D50" t="str">
        <f t="shared" si="20"/>
        <v>whr</v>
      </c>
      <c r="E50">
        <f>'Kermeli Data'!E57</f>
        <v>0.32</v>
      </c>
      <c r="F50">
        <f>'Kermeli Data'!F57</f>
        <v>0</v>
      </c>
      <c r="G50">
        <f>'Kermeli Data'!G57</f>
        <v>1.1000000000000001</v>
      </c>
      <c r="H50">
        <f>'Kermeli Data'!I57</f>
        <v>16</v>
      </c>
      <c r="I50">
        <f>'Kermeli Data'!J57</f>
        <v>20</v>
      </c>
      <c r="J50">
        <f>'Kermeli Data'!K57</f>
        <v>0</v>
      </c>
      <c r="K50">
        <f>IFERROR(_xlfn.XLOOKUP(A50,'product map'!$A$14:$A$36,'product map'!$G$14:$G$36),"pending")</f>
        <v>7.1</v>
      </c>
      <c r="L50">
        <f>H50*cpi!$B$12*cpi!$B$10</f>
        <v>16.033705505406502</v>
      </c>
      <c r="M50">
        <f>J50*cpi!$B$12*cpi!$B$10</f>
        <v>0</v>
      </c>
      <c r="N50">
        <f t="shared" si="21"/>
        <v>0.12428046016075256</v>
      </c>
      <c r="O50">
        <f t="shared" si="22"/>
        <v>1.9926762982939117</v>
      </c>
      <c r="P50">
        <f t="shared" si="23"/>
        <v>1.1000000000000001</v>
      </c>
      <c r="Q50">
        <f t="shared" si="24"/>
        <v>0</v>
      </c>
      <c r="R50">
        <f t="shared" si="25"/>
        <v>1</v>
      </c>
      <c r="S50">
        <f t="shared" si="26"/>
        <v>1.8115239075399197</v>
      </c>
      <c r="T50">
        <f t="shared" si="27"/>
        <v>1.9112591434210608</v>
      </c>
      <c r="U50" t="str">
        <f t="shared" si="28"/>
        <v/>
      </c>
      <c r="V50">
        <f t="shared" si="29"/>
        <v>1.9112591434210608</v>
      </c>
      <c r="W50">
        <f t="shared" si="30"/>
        <v>0.1597614704057439</v>
      </c>
      <c r="X50">
        <f t="shared" si="31"/>
        <v>2.561568367596414</v>
      </c>
      <c r="Y50">
        <f t="shared" si="32"/>
        <v>2.4569073101629741</v>
      </c>
      <c r="Z50" t="str">
        <f t="shared" si="33"/>
        <v>pending</v>
      </c>
      <c r="AA50">
        <f t="shared" si="34"/>
        <v>2499200.0000000005</v>
      </c>
      <c r="AB50" t="str">
        <f t="shared" si="35"/>
        <v/>
      </c>
      <c r="AG50" t="str">
        <f>IFERROR(_xlfn.XLOOKUP(A50,'product map'!$A$14:$A$36,'product map'!$C$14:$C$36),"?")</f>
        <v>17T18</v>
      </c>
      <c r="AH50">
        <f>IFERROR((Z50*0.000000947817)/_xlfn.XLOOKUP(AG50,'energy base (MECS)'!$K$4:$K$9,'energy base (MECS)'!$F$4:$F$9),0)</f>
        <v>0</v>
      </c>
      <c r="AI50">
        <f>IFERROR((AA50*0.000000947817)/_xlfn.XLOOKUP(AG50,'energy base (MECS)'!$K$4:$K$9,'energy base (MECS)'!$I$4:$I$9),0)</f>
        <v>1.1374077647783615E-2</v>
      </c>
      <c r="AJ50">
        <f t="shared" si="36"/>
        <v>0.57337774302631828</v>
      </c>
      <c r="AK50">
        <f t="shared" si="37"/>
        <v>1.9112591434210608</v>
      </c>
      <c r="AL50">
        <f>IFERROR(_xlfn.XLOOKUP(AG50,'BCoISC-WACCbI'!$C$2:$C$26,'BCoISC-WACCbI'!$B$2:$B$26)+$AE$4,0.1)</f>
        <v>0.10842000000000002</v>
      </c>
      <c r="AM50">
        <f t="shared" si="38"/>
        <v>15.378597254539546</v>
      </c>
      <c r="AN50">
        <f t="shared" si="39"/>
        <v>36428578.908283576</v>
      </c>
    </row>
    <row r="51" spans="1:40" x14ac:dyDescent="0.35">
      <c r="A51" t="str">
        <f>'Kermeli Data'!A58</f>
        <v>Graphic paper</v>
      </c>
      <c r="B51" t="str">
        <f>'Kermeli Data'!B58</f>
        <v>Efficient refinersa</v>
      </c>
      <c r="C51" t="str">
        <f>'Kermeli Data'!P58</f>
        <v>X equip-replace</v>
      </c>
      <c r="D51" t="str">
        <f t="shared" si="20"/>
        <v>EXCLUDED</v>
      </c>
      <c r="E51">
        <f>'Kermeli Data'!E58</f>
        <v>0.23</v>
      </c>
      <c r="F51">
        <f>'Kermeli Data'!F58</f>
        <v>0</v>
      </c>
      <c r="G51">
        <f>'Kermeli Data'!G58</f>
        <v>0.1</v>
      </c>
      <c r="H51">
        <f>'Kermeli Data'!I58</f>
        <v>16</v>
      </c>
      <c r="I51">
        <f>'Kermeli Data'!J58</f>
        <v>20</v>
      </c>
      <c r="J51">
        <f>'Kermeli Data'!K58</f>
        <v>0</v>
      </c>
      <c r="K51">
        <f>IFERROR(_xlfn.XLOOKUP(A51,'product map'!$A$14:$A$36,'product map'!$G$14:$G$36),"pending")</f>
        <v>7.37</v>
      </c>
      <c r="L51">
        <f>H51*cpi!$B$12*cpi!$B$10</f>
        <v>16.033705505406502</v>
      </c>
      <c r="M51">
        <f>J51*cpi!$B$12*cpi!$B$10</f>
        <v>0</v>
      </c>
      <c r="N51">
        <f t="shared" si="21"/>
        <v>0.12428046016075256</v>
      </c>
      <c r="O51">
        <f t="shared" si="22"/>
        <v>1.9926762982939117</v>
      </c>
      <c r="P51">
        <f t="shared" si="23"/>
        <v>0.1</v>
      </c>
      <c r="Q51">
        <f t="shared" si="24"/>
        <v>0</v>
      </c>
      <c r="R51">
        <f t="shared" si="25"/>
        <v>1</v>
      </c>
      <c r="S51">
        <f t="shared" si="26"/>
        <v>19.926762982939117</v>
      </c>
      <c r="T51">
        <f t="shared" si="27"/>
        <v>21.02385057763167</v>
      </c>
      <c r="U51" t="str">
        <f t="shared" si="28"/>
        <v/>
      </c>
      <c r="V51">
        <f t="shared" si="29"/>
        <v>21.02385057763167</v>
      </c>
      <c r="W51">
        <f t="shared" si="30"/>
        <v>0.1597614704057439</v>
      </c>
      <c r="X51">
        <f t="shared" si="31"/>
        <v>2.561568367596414</v>
      </c>
      <c r="Y51">
        <f t="shared" si="32"/>
        <v>27.025980411792716</v>
      </c>
      <c r="Z51" t="str">
        <f t="shared" si="33"/>
        <v>pending</v>
      </c>
      <c r="AA51">
        <f t="shared" si="34"/>
        <v>169510.00000000003</v>
      </c>
      <c r="AB51" t="str">
        <f t="shared" si="35"/>
        <v/>
      </c>
      <c r="AG51" t="str">
        <f>IFERROR(_xlfn.XLOOKUP(A51,'product map'!$A$14:$A$36,'product map'!$C$14:$C$36),"?")</f>
        <v>17T18</v>
      </c>
      <c r="AH51">
        <f>IFERROR((Z51*0.000000947817)/_xlfn.XLOOKUP(AG51,'energy base (MECS)'!$K$4:$K$9,'energy base (MECS)'!$F$4:$F$9),0)</f>
        <v>0</v>
      </c>
      <c r="AI51">
        <f>IFERROR((AA51*0.000000947817)/_xlfn.XLOOKUP(AG51,'energy base (MECS)'!$K$4:$K$9,'energy base (MECS)'!$I$4:$I$9),0)</f>
        <v>7.7145482637476016E-4</v>
      </c>
      <c r="AJ51">
        <f t="shared" si="36"/>
        <v>6.3071551732895008</v>
      </c>
      <c r="AK51">
        <f t="shared" si="37"/>
        <v>21.02385057763167</v>
      </c>
      <c r="AL51">
        <f>IFERROR(_xlfn.XLOOKUP(AG51,'BCoISC-WACCbI'!$C$2:$C$26,'BCoISC-WACCbI'!$B$2:$B$26)+$AE$4,0.1)</f>
        <v>0.10842000000000002</v>
      </c>
      <c r="AM51">
        <f t="shared" si="38"/>
        <v>169.16456979993504</v>
      </c>
      <c r="AN51">
        <f t="shared" si="39"/>
        <v>27178734.202214565</v>
      </c>
    </row>
    <row r="52" spans="1:40" x14ac:dyDescent="0.35">
      <c r="A52" t="str">
        <f>'Kermeli Data'!A59</f>
        <v>Graphic paper</v>
      </c>
      <c r="B52" t="str">
        <f>'Kermeli Data'!B59</f>
        <v>Optimization of refining</v>
      </c>
      <c r="C52" t="str">
        <f>'Kermeli Data'!P59</f>
        <v>3 proc</v>
      </c>
      <c r="D52" t="str">
        <f t="shared" si="20"/>
        <v>process</v>
      </c>
      <c r="E52">
        <f>'Kermeli Data'!E59</f>
        <v>0.6</v>
      </c>
      <c r="F52">
        <f>'Kermeli Data'!F59</f>
        <v>0</v>
      </c>
      <c r="G52">
        <f>'Kermeli Data'!G59</f>
        <v>0.1</v>
      </c>
      <c r="H52">
        <f>'Kermeli Data'!I59</f>
        <v>1</v>
      </c>
      <c r="I52">
        <f>'Kermeli Data'!J59</f>
        <v>20</v>
      </c>
      <c r="J52">
        <f>'Kermeli Data'!K59</f>
        <v>0</v>
      </c>
      <c r="K52">
        <f>IFERROR(_xlfn.XLOOKUP(A52,'product map'!$A$14:$A$36,'product map'!$G$14:$G$36),"pending")</f>
        <v>7.37</v>
      </c>
      <c r="L52">
        <f>H52*cpi!$B$12*cpi!$B$10</f>
        <v>1.0021065940879064</v>
      </c>
      <c r="M52">
        <f>J52*cpi!$B$12*cpi!$B$10</f>
        <v>0</v>
      </c>
      <c r="N52">
        <f t="shared" si="21"/>
        <v>0.12428046016075256</v>
      </c>
      <c r="O52">
        <f t="shared" si="22"/>
        <v>0.12454226864336948</v>
      </c>
      <c r="P52">
        <f t="shared" si="23"/>
        <v>0.1</v>
      </c>
      <c r="Q52">
        <f t="shared" si="24"/>
        <v>0</v>
      </c>
      <c r="R52">
        <f t="shared" si="25"/>
        <v>1</v>
      </c>
      <c r="S52">
        <f t="shared" si="26"/>
        <v>1.2454226864336948</v>
      </c>
      <c r="T52">
        <f t="shared" si="27"/>
        <v>1.3139906611019794</v>
      </c>
      <c r="U52" t="str">
        <f t="shared" si="28"/>
        <v/>
      </c>
      <c r="V52">
        <f t="shared" si="29"/>
        <v>1.3139906611019794</v>
      </c>
      <c r="W52">
        <f t="shared" si="30"/>
        <v>0.1597614704057439</v>
      </c>
      <c r="X52">
        <f t="shared" si="31"/>
        <v>0.16009802297477588</v>
      </c>
      <c r="Y52">
        <f t="shared" si="32"/>
        <v>1.6891237757370448</v>
      </c>
      <c r="Z52" t="str">
        <f t="shared" si="33"/>
        <v>pending</v>
      </c>
      <c r="AA52">
        <f t="shared" si="34"/>
        <v>442200.00000000006</v>
      </c>
      <c r="AB52" t="str">
        <f t="shared" si="35"/>
        <v/>
      </c>
      <c r="AG52" t="str">
        <f>IFERROR(_xlfn.XLOOKUP(A52,'product map'!$A$14:$A$36,'product map'!$C$14:$C$36),"?")</f>
        <v>17T18</v>
      </c>
      <c r="AH52">
        <f>IFERROR((Z52*0.000000947817)/_xlfn.XLOOKUP(AG52,'energy base (MECS)'!$K$4:$K$9,'energy base (MECS)'!$F$4:$F$9),0)</f>
        <v>0</v>
      </c>
      <c r="AI52">
        <f>IFERROR((AA52*0.000000947817)/_xlfn.XLOOKUP(AG52,'energy base (MECS)'!$K$4:$K$9,'energy base (MECS)'!$I$4:$I$9),0)</f>
        <v>2.0124908514124176E-3</v>
      </c>
      <c r="AJ52">
        <f t="shared" si="36"/>
        <v>0.3941971983305938</v>
      </c>
      <c r="AK52">
        <f t="shared" si="37"/>
        <v>1.3139906611019794</v>
      </c>
      <c r="AL52">
        <f>IFERROR(_xlfn.XLOOKUP(AG52,'BCoISC-WACCbI'!$C$2:$C$26,'BCoISC-WACCbI'!$B$2:$B$26)+$AE$4,0.1)</f>
        <v>0.10842000000000002</v>
      </c>
      <c r="AM52">
        <f t="shared" si="38"/>
        <v>10.57278561249594</v>
      </c>
      <c r="AN52">
        <f t="shared" si="39"/>
        <v>4431315.3590567224</v>
      </c>
    </row>
    <row r="53" spans="1:40" x14ac:dyDescent="0.35">
      <c r="A53" t="str">
        <f>'Kermeli Data'!A60</f>
        <v>Graphic paper</v>
      </c>
      <c r="B53" t="str">
        <f>'Kermeli Data'!B60</f>
        <v>Steamboxa</v>
      </c>
      <c r="C53" t="str">
        <f>'Kermeli Data'!P60</f>
        <v>3 proc</v>
      </c>
      <c r="D53" t="str">
        <f t="shared" si="20"/>
        <v>process</v>
      </c>
      <c r="E53">
        <f>'Kermeli Data'!E60</f>
        <v>0.05</v>
      </c>
      <c r="F53">
        <f>'Kermeli Data'!F60</f>
        <v>0.2</v>
      </c>
      <c r="G53">
        <f>'Kermeli Data'!G60</f>
        <v>0</v>
      </c>
      <c r="H53">
        <f>'Kermeli Data'!I60</f>
        <v>5</v>
      </c>
      <c r="I53">
        <f>'Kermeli Data'!J60</f>
        <v>15</v>
      </c>
      <c r="J53">
        <f>'Kermeli Data'!K60</f>
        <v>0</v>
      </c>
      <c r="K53">
        <f>IFERROR(_xlfn.XLOOKUP(A53,'product map'!$A$14:$A$36,'product map'!$G$14:$G$36),"pending")</f>
        <v>7.37</v>
      </c>
      <c r="L53">
        <f>H53*cpi!$B$12*cpi!$B$10</f>
        <v>5.0105329704395318</v>
      </c>
      <c r="M53">
        <f>J53*cpi!$B$12*cpi!$B$10</f>
        <v>0</v>
      </c>
      <c r="N53">
        <f t="shared" si="21"/>
        <v>0.13785441232295534</v>
      </c>
      <c r="O53">
        <f t="shared" si="22"/>
        <v>0.69072407806473346</v>
      </c>
      <c r="P53">
        <f t="shared" si="23"/>
        <v>0.2</v>
      </c>
      <c r="Q53">
        <f t="shared" si="24"/>
        <v>1</v>
      </c>
      <c r="R53">
        <f t="shared" si="25"/>
        <v>0</v>
      </c>
      <c r="S53">
        <f t="shared" si="26"/>
        <v>3.4536203903236671</v>
      </c>
      <c r="T53">
        <f t="shared" si="27"/>
        <v>3.6437628680680629</v>
      </c>
      <c r="U53">
        <f t="shared" si="28"/>
        <v>3.6437628680680629</v>
      </c>
      <c r="V53" t="str">
        <f t="shared" si="29"/>
        <v/>
      </c>
      <c r="W53">
        <f t="shared" si="30"/>
        <v>0.1710170526463011</v>
      </c>
      <c r="X53">
        <f t="shared" si="31"/>
        <v>0.85688658079168489</v>
      </c>
      <c r="Y53">
        <f t="shared" si="32"/>
        <v>4.5203165842756823</v>
      </c>
      <c r="Z53">
        <f t="shared" si="33"/>
        <v>73700.000000000015</v>
      </c>
      <c r="AA53" t="str">
        <f t="shared" si="34"/>
        <v>pending</v>
      </c>
      <c r="AB53" t="str">
        <f t="shared" si="35"/>
        <v/>
      </c>
      <c r="AG53" t="str">
        <f>IFERROR(_xlfn.XLOOKUP(A53,'product map'!$A$14:$A$36,'product map'!$C$14:$C$36),"?")</f>
        <v>17T18</v>
      </c>
      <c r="AH53">
        <f>IFERROR((Z53*0.000000947817)/_xlfn.XLOOKUP(AG53,'energy base (MECS)'!$K$4:$K$9,'energy base (MECS)'!$F$4:$F$9),0)</f>
        <v>3.6964965611133316E-5</v>
      </c>
      <c r="AI53">
        <f>IFERROR((AA53*0.000000947817)/_xlfn.XLOOKUP(AG53,'energy base (MECS)'!$K$4:$K$9,'energy base (MECS)'!$I$4:$I$9),0)</f>
        <v>0</v>
      </c>
      <c r="AJ53">
        <f t="shared" si="36"/>
        <v>1.0931288604204188</v>
      </c>
      <c r="AK53">
        <f t="shared" si="37"/>
        <v>3.6437628680680629</v>
      </c>
      <c r="AL53">
        <f>IFERROR(_xlfn.XLOOKUP(AG53,'BCoISC-WACCbI'!$C$2:$C$26,'BCoISC-WACCbI'!$B$2:$B$26)+$AE$4,0.1)</f>
        <v>0.10842000000000002</v>
      </c>
      <c r="AM53">
        <f t="shared" si="38"/>
        <v>26.431964031239847</v>
      </c>
      <c r="AN53">
        <f t="shared" si="39"/>
        <v>1846381.3996069673</v>
      </c>
    </row>
    <row r="54" spans="1:40" x14ac:dyDescent="0.35">
      <c r="A54" t="str">
        <f>'Kermeli Data'!A61</f>
        <v>Graphic paper</v>
      </c>
      <c r="B54" t="str">
        <f>'Kermeli Data'!B61</f>
        <v>Shoepressa</v>
      </c>
      <c r="C54" t="str">
        <f>'Kermeli Data'!P61</f>
        <v>X equip-replace</v>
      </c>
      <c r="D54" t="str">
        <f t="shared" si="20"/>
        <v>EXCLUDED</v>
      </c>
      <c r="E54">
        <f>'Kermeli Data'!E61</f>
        <v>0.1</v>
      </c>
      <c r="F54">
        <f>'Kermeli Data'!F61</f>
        <v>0.5</v>
      </c>
      <c r="G54">
        <f>'Kermeli Data'!G61</f>
        <v>0</v>
      </c>
      <c r="H54">
        <f>'Kermeli Data'!I61</f>
        <v>32</v>
      </c>
      <c r="I54">
        <f>'Kermeli Data'!J61</f>
        <v>20</v>
      </c>
      <c r="J54">
        <f>'Kermeli Data'!K61</f>
        <v>0</v>
      </c>
      <c r="K54">
        <f>IFERROR(_xlfn.XLOOKUP(A54,'product map'!$A$14:$A$36,'product map'!$G$14:$G$36),"pending")</f>
        <v>7.37</v>
      </c>
      <c r="L54">
        <f>H54*cpi!$B$12*cpi!$B$10</f>
        <v>32.067411010813004</v>
      </c>
      <c r="M54">
        <f>J54*cpi!$B$12*cpi!$B$10</f>
        <v>0</v>
      </c>
      <c r="N54">
        <f t="shared" si="21"/>
        <v>0.12428046016075256</v>
      </c>
      <c r="O54">
        <f t="shared" si="22"/>
        <v>3.9853525965878234</v>
      </c>
      <c r="P54">
        <f t="shared" si="23"/>
        <v>0.5</v>
      </c>
      <c r="Q54">
        <f t="shared" si="24"/>
        <v>1</v>
      </c>
      <c r="R54">
        <f t="shared" si="25"/>
        <v>0</v>
      </c>
      <c r="S54">
        <f t="shared" si="26"/>
        <v>7.9707051931756467</v>
      </c>
      <c r="T54">
        <f t="shared" si="27"/>
        <v>8.4095402310526683</v>
      </c>
      <c r="U54">
        <f t="shared" si="28"/>
        <v>8.4095402310526683</v>
      </c>
      <c r="V54" t="str">
        <f t="shared" si="29"/>
        <v/>
      </c>
      <c r="W54">
        <f t="shared" si="30"/>
        <v>0.1597614704057439</v>
      </c>
      <c r="X54">
        <f t="shared" si="31"/>
        <v>5.1231367351928281</v>
      </c>
      <c r="Y54">
        <f t="shared" si="32"/>
        <v>10.810392164717088</v>
      </c>
      <c r="Z54">
        <f t="shared" si="33"/>
        <v>368500</v>
      </c>
      <c r="AA54" t="str">
        <f t="shared" si="34"/>
        <v>pending</v>
      </c>
      <c r="AB54" t="str">
        <f t="shared" si="35"/>
        <v/>
      </c>
      <c r="AG54" t="str">
        <f>IFERROR(_xlfn.XLOOKUP(A54,'product map'!$A$14:$A$36,'product map'!$C$14:$C$36),"?")</f>
        <v>17T18</v>
      </c>
      <c r="AH54">
        <f>IFERROR((Z54*0.000000947817)/_xlfn.XLOOKUP(AG54,'energy base (MECS)'!$K$4:$K$9,'energy base (MECS)'!$F$4:$F$9),0)</f>
        <v>1.8482482805566653E-4</v>
      </c>
      <c r="AI54">
        <f>IFERROR((AA54*0.000000947817)/_xlfn.XLOOKUP(AG54,'energy base (MECS)'!$K$4:$K$9,'energy base (MECS)'!$I$4:$I$9),0)</f>
        <v>0</v>
      </c>
      <c r="AJ54">
        <f t="shared" si="36"/>
        <v>2.5228620693158006</v>
      </c>
      <c r="AK54">
        <f t="shared" si="37"/>
        <v>8.4095402310526683</v>
      </c>
      <c r="AL54">
        <f>IFERROR(_xlfn.XLOOKUP(AG54,'BCoISC-WACCbI'!$C$2:$C$26,'BCoISC-WACCbI'!$B$2:$B$26)+$AE$4,0.1)</f>
        <v>0.10842000000000002</v>
      </c>
      <c r="AM54">
        <f t="shared" si="38"/>
        <v>67.665827919974006</v>
      </c>
      <c r="AN54">
        <f t="shared" si="39"/>
        <v>23633681.914969187</v>
      </c>
    </row>
    <row r="55" spans="1:40" x14ac:dyDescent="0.35">
      <c r="A55" t="str">
        <f>'Kermeli Data'!A62</f>
        <v>Graphic paper</v>
      </c>
      <c r="B55" t="str">
        <f>'Kermeli Data'!B62</f>
        <v>Heat recovery and integrationa</v>
      </c>
      <c r="C55" t="str">
        <f>'Kermeli Data'!P62</f>
        <v>2 whr</v>
      </c>
      <c r="D55" t="str">
        <f t="shared" si="20"/>
        <v>whr</v>
      </c>
      <c r="E55">
        <f>'Kermeli Data'!E62</f>
        <v>0.32</v>
      </c>
      <c r="F55">
        <f>'Kermeli Data'!F62</f>
        <v>0</v>
      </c>
      <c r="G55">
        <f>'Kermeli Data'!G62</f>
        <v>1.1000000000000001</v>
      </c>
      <c r="H55">
        <f>'Kermeli Data'!I62</f>
        <v>16</v>
      </c>
      <c r="I55">
        <f>'Kermeli Data'!J62</f>
        <v>20</v>
      </c>
      <c r="J55">
        <f>'Kermeli Data'!K62</f>
        <v>0</v>
      </c>
      <c r="K55">
        <f>IFERROR(_xlfn.XLOOKUP(A55,'product map'!$A$14:$A$36,'product map'!$G$14:$G$36),"pending")</f>
        <v>7.37</v>
      </c>
      <c r="L55">
        <f>H55*cpi!$B$12*cpi!$B$10</f>
        <v>16.033705505406502</v>
      </c>
      <c r="M55">
        <f>J55*cpi!$B$12*cpi!$B$10</f>
        <v>0</v>
      </c>
      <c r="N55">
        <f t="shared" si="21"/>
        <v>0.12428046016075256</v>
      </c>
      <c r="O55">
        <f t="shared" si="22"/>
        <v>1.9926762982939117</v>
      </c>
      <c r="P55">
        <f t="shared" si="23"/>
        <v>1.1000000000000001</v>
      </c>
      <c r="Q55">
        <f t="shared" si="24"/>
        <v>0</v>
      </c>
      <c r="R55">
        <f t="shared" si="25"/>
        <v>1</v>
      </c>
      <c r="S55">
        <f t="shared" si="26"/>
        <v>1.8115239075399197</v>
      </c>
      <c r="T55">
        <f t="shared" si="27"/>
        <v>1.9112591434210608</v>
      </c>
      <c r="U55" t="str">
        <f t="shared" si="28"/>
        <v/>
      </c>
      <c r="V55">
        <f t="shared" si="29"/>
        <v>1.9112591434210608</v>
      </c>
      <c r="W55">
        <f t="shared" si="30"/>
        <v>0.1597614704057439</v>
      </c>
      <c r="X55">
        <f t="shared" si="31"/>
        <v>2.561568367596414</v>
      </c>
      <c r="Y55">
        <f t="shared" si="32"/>
        <v>2.4569073101629741</v>
      </c>
      <c r="Z55" t="str">
        <f t="shared" si="33"/>
        <v>pending</v>
      </c>
      <c r="AA55">
        <f t="shared" si="34"/>
        <v>2594240.0000000005</v>
      </c>
      <c r="AB55" t="str">
        <f t="shared" si="35"/>
        <v/>
      </c>
      <c r="AG55" t="str">
        <f>IFERROR(_xlfn.XLOOKUP(A55,'product map'!$A$14:$A$36,'product map'!$C$14:$C$36),"?")</f>
        <v>17T18</v>
      </c>
      <c r="AH55">
        <f>IFERROR((Z55*0.000000947817)/_xlfn.XLOOKUP(AG55,'energy base (MECS)'!$K$4:$K$9,'energy base (MECS)'!$F$4:$F$9),0)</f>
        <v>0</v>
      </c>
      <c r="AI55">
        <f>IFERROR((AA55*0.000000947817)/_xlfn.XLOOKUP(AG55,'energy base (MECS)'!$K$4:$K$9,'energy base (MECS)'!$I$4:$I$9),0)</f>
        <v>1.1806612994952849E-2</v>
      </c>
      <c r="AJ55">
        <f t="shared" si="36"/>
        <v>0.57337774302631828</v>
      </c>
      <c r="AK55">
        <f t="shared" si="37"/>
        <v>1.9112591434210608</v>
      </c>
      <c r="AL55">
        <f>IFERROR(_xlfn.XLOOKUP(AG55,'BCoISC-WACCbI'!$C$2:$C$26,'BCoISC-WACCbI'!$B$2:$B$26)+$AE$4,0.1)</f>
        <v>0.10842000000000002</v>
      </c>
      <c r="AM55">
        <f t="shared" si="38"/>
        <v>15.378597254539546</v>
      </c>
      <c r="AN55">
        <f t="shared" si="39"/>
        <v>37813891.063950695</v>
      </c>
    </row>
    <row r="56" spans="1:40" x14ac:dyDescent="0.35">
      <c r="A56" t="str">
        <f>'Kermeli Data'!A63</f>
        <v>Board and packaging paper</v>
      </c>
      <c r="B56" t="str">
        <f>'Kermeli Data'!B63</f>
        <v>Efficient refinersa</v>
      </c>
      <c r="C56" t="str">
        <f>'Kermeli Data'!P63</f>
        <v>X equip-replace</v>
      </c>
      <c r="D56" t="str">
        <f t="shared" si="20"/>
        <v>EXCLUDED</v>
      </c>
      <c r="E56">
        <f>'Kermeli Data'!E63</f>
        <v>0.23</v>
      </c>
      <c r="F56">
        <f>'Kermeli Data'!F63</f>
        <v>0</v>
      </c>
      <c r="G56">
        <f>'Kermeli Data'!G63</f>
        <v>0.1</v>
      </c>
      <c r="H56">
        <f>'Kermeli Data'!I63</f>
        <v>16</v>
      </c>
      <c r="I56">
        <f>'Kermeli Data'!J63</f>
        <v>20</v>
      </c>
      <c r="J56">
        <f>'Kermeli Data'!K63</f>
        <v>0</v>
      </c>
      <c r="K56">
        <f>IFERROR(_xlfn.XLOOKUP(A56,'product map'!$A$14:$A$36,'product map'!$G$14:$G$36),"pending")</f>
        <v>46.23</v>
      </c>
      <c r="L56">
        <f>H56*cpi!$B$12*cpi!$B$10</f>
        <v>16.033705505406502</v>
      </c>
      <c r="M56">
        <f>J56*cpi!$B$12*cpi!$B$10</f>
        <v>0</v>
      </c>
      <c r="N56">
        <f t="shared" si="21"/>
        <v>0.12428046016075256</v>
      </c>
      <c r="O56">
        <f t="shared" si="22"/>
        <v>1.9926762982939117</v>
      </c>
      <c r="P56">
        <f t="shared" si="23"/>
        <v>0.1</v>
      </c>
      <c r="Q56">
        <f t="shared" si="24"/>
        <v>0</v>
      </c>
      <c r="R56">
        <f t="shared" si="25"/>
        <v>1</v>
      </c>
      <c r="S56">
        <f t="shared" si="26"/>
        <v>19.926762982939117</v>
      </c>
      <c r="T56">
        <f t="shared" si="27"/>
        <v>21.02385057763167</v>
      </c>
      <c r="U56" t="str">
        <f t="shared" si="28"/>
        <v/>
      </c>
      <c r="V56">
        <f t="shared" si="29"/>
        <v>21.02385057763167</v>
      </c>
      <c r="W56">
        <f t="shared" si="30"/>
        <v>0.1597614704057439</v>
      </c>
      <c r="X56">
        <f t="shared" si="31"/>
        <v>2.561568367596414</v>
      </c>
      <c r="Y56">
        <f t="shared" si="32"/>
        <v>27.025980411792716</v>
      </c>
      <c r="Z56" t="str">
        <f t="shared" si="33"/>
        <v>pending</v>
      </c>
      <c r="AA56">
        <f t="shared" si="34"/>
        <v>1063290</v>
      </c>
      <c r="AB56" t="str">
        <f t="shared" si="35"/>
        <v/>
      </c>
      <c r="AG56" t="str">
        <f>IFERROR(_xlfn.XLOOKUP(A56,'product map'!$A$14:$A$36,'product map'!$C$14:$C$36),"?")</f>
        <v>17T18</v>
      </c>
      <c r="AH56">
        <f>IFERROR((Z56*0.000000947817)/_xlfn.XLOOKUP(AG56,'energy base (MECS)'!$K$4:$K$9,'energy base (MECS)'!$F$4:$F$9),0)</f>
        <v>0</v>
      </c>
      <c r="AI56">
        <f>IFERROR((AA56*0.000000947817)/_xlfn.XLOOKUP(AG56,'energy base (MECS)'!$K$4:$K$9,'energy base (MECS)'!$I$4:$I$9),0)</f>
        <v>4.8391257290780389E-3</v>
      </c>
      <c r="AJ56">
        <f t="shared" si="36"/>
        <v>6.3071551732895008</v>
      </c>
      <c r="AK56">
        <f t="shared" si="37"/>
        <v>21.02385057763167</v>
      </c>
      <c r="AL56">
        <f>IFERROR(_xlfn.XLOOKUP(AG56,'BCoISC-WACCbI'!$C$2:$C$26,'BCoISC-WACCbI'!$B$2:$B$26)+$AE$4,0.1)</f>
        <v>0.10842000000000002</v>
      </c>
      <c r="AM56">
        <f t="shared" si="38"/>
        <v>169.16456979993504</v>
      </c>
      <c r="AN56">
        <f t="shared" si="39"/>
        <v>170484787.26843679</v>
      </c>
    </row>
    <row r="57" spans="1:40" x14ac:dyDescent="0.35">
      <c r="A57" t="str">
        <f>'Kermeli Data'!A64</f>
        <v>Board and packaging paper</v>
      </c>
      <c r="B57" t="str">
        <f>'Kermeli Data'!B64</f>
        <v>Optimization of refininga</v>
      </c>
      <c r="C57" t="str">
        <f>'Kermeli Data'!P64</f>
        <v>3 proc</v>
      </c>
      <c r="D57" t="str">
        <f t="shared" si="20"/>
        <v>process</v>
      </c>
      <c r="E57">
        <f>'Kermeli Data'!E64</f>
        <v>0.6</v>
      </c>
      <c r="F57">
        <f>'Kermeli Data'!F64</f>
        <v>0</v>
      </c>
      <c r="G57">
        <f>'Kermeli Data'!G64</f>
        <v>0.1</v>
      </c>
      <c r="H57">
        <f>'Kermeli Data'!I64</f>
        <v>1</v>
      </c>
      <c r="I57">
        <f>'Kermeli Data'!J64</f>
        <v>20</v>
      </c>
      <c r="J57">
        <f>'Kermeli Data'!K64</f>
        <v>0</v>
      </c>
      <c r="K57">
        <f>IFERROR(_xlfn.XLOOKUP(A57,'product map'!$A$14:$A$36,'product map'!$G$14:$G$36),"pending")</f>
        <v>46.23</v>
      </c>
      <c r="L57">
        <f>H57*cpi!$B$12*cpi!$B$10</f>
        <v>1.0021065940879064</v>
      </c>
      <c r="M57">
        <f>J57*cpi!$B$12*cpi!$B$10</f>
        <v>0</v>
      </c>
      <c r="N57">
        <f t="shared" si="21"/>
        <v>0.12428046016075256</v>
      </c>
      <c r="O57">
        <f t="shared" si="22"/>
        <v>0.12454226864336948</v>
      </c>
      <c r="P57">
        <f t="shared" si="23"/>
        <v>0.1</v>
      </c>
      <c r="Q57">
        <f t="shared" si="24"/>
        <v>0</v>
      </c>
      <c r="R57">
        <f t="shared" si="25"/>
        <v>1</v>
      </c>
      <c r="S57">
        <f t="shared" si="26"/>
        <v>1.2454226864336948</v>
      </c>
      <c r="T57">
        <f t="shared" si="27"/>
        <v>1.3139906611019794</v>
      </c>
      <c r="U57" t="str">
        <f t="shared" si="28"/>
        <v/>
      </c>
      <c r="V57">
        <f t="shared" si="29"/>
        <v>1.3139906611019794</v>
      </c>
      <c r="W57">
        <f t="shared" si="30"/>
        <v>0.1597614704057439</v>
      </c>
      <c r="X57">
        <f t="shared" si="31"/>
        <v>0.16009802297477588</v>
      </c>
      <c r="Y57">
        <f t="shared" si="32"/>
        <v>1.6891237757370448</v>
      </c>
      <c r="Z57" t="str">
        <f t="shared" si="33"/>
        <v>pending</v>
      </c>
      <c r="AA57">
        <f t="shared" si="34"/>
        <v>2773800</v>
      </c>
      <c r="AB57" t="str">
        <f t="shared" si="35"/>
        <v/>
      </c>
      <c r="AG57" t="str">
        <f>IFERROR(_xlfn.XLOOKUP(A57,'product map'!$A$14:$A$36,'product map'!$C$14:$C$36),"?")</f>
        <v>17T18</v>
      </c>
      <c r="AH57">
        <f>IFERROR((Z57*0.000000947817)/_xlfn.XLOOKUP(AG57,'energy base (MECS)'!$K$4:$K$9,'energy base (MECS)'!$F$4:$F$9),0)</f>
        <v>0</v>
      </c>
      <c r="AI57">
        <f>IFERROR((AA57*0.000000947817)/_xlfn.XLOOKUP(AG57,'energy base (MECS)'!$K$4:$K$9,'energy base (MECS)'!$I$4:$I$9),0)</f>
        <v>1.2623806249768799E-2</v>
      </c>
      <c r="AJ57">
        <f t="shared" si="36"/>
        <v>0.3941971983305938</v>
      </c>
      <c r="AK57">
        <f t="shared" si="37"/>
        <v>1.3139906611019794</v>
      </c>
      <c r="AL57">
        <f>IFERROR(_xlfn.XLOOKUP(AG57,'BCoISC-WACCbI'!$C$2:$C$26,'BCoISC-WACCbI'!$B$2:$B$26)+$AE$4,0.1)</f>
        <v>0.10842000000000002</v>
      </c>
      <c r="AM57">
        <f t="shared" si="38"/>
        <v>10.57278561249594</v>
      </c>
      <c r="AN57">
        <f t="shared" si="39"/>
        <v>27796432.706810344</v>
      </c>
    </row>
    <row r="58" spans="1:40" x14ac:dyDescent="0.35">
      <c r="A58" t="str">
        <f>'Kermeli Data'!A65</f>
        <v>Board and packaging paper</v>
      </c>
      <c r="B58" t="str">
        <f>'Kermeli Data'!B65</f>
        <v>Steamboxa</v>
      </c>
      <c r="C58" t="str">
        <f>'Kermeli Data'!P65</f>
        <v>3 proc</v>
      </c>
      <c r="D58" t="str">
        <f t="shared" si="20"/>
        <v>process</v>
      </c>
      <c r="E58">
        <f>'Kermeli Data'!E65</f>
        <v>0.05</v>
      </c>
      <c r="F58">
        <f>'Kermeli Data'!F65</f>
        <v>0.2</v>
      </c>
      <c r="G58">
        <f>'Kermeli Data'!G65</f>
        <v>0</v>
      </c>
      <c r="H58">
        <f>'Kermeli Data'!I65</f>
        <v>5</v>
      </c>
      <c r="I58">
        <f>'Kermeli Data'!J65</f>
        <v>15</v>
      </c>
      <c r="J58">
        <f>'Kermeli Data'!K65</f>
        <v>0</v>
      </c>
      <c r="K58">
        <f>IFERROR(_xlfn.XLOOKUP(A58,'product map'!$A$14:$A$36,'product map'!$G$14:$G$36),"pending")</f>
        <v>46.23</v>
      </c>
      <c r="L58">
        <f>H58*cpi!$B$12*cpi!$B$10</f>
        <v>5.0105329704395318</v>
      </c>
      <c r="M58">
        <f>J58*cpi!$B$12*cpi!$B$10</f>
        <v>0</v>
      </c>
      <c r="N58">
        <f t="shared" si="21"/>
        <v>0.13785441232295534</v>
      </c>
      <c r="O58">
        <f t="shared" si="22"/>
        <v>0.69072407806473346</v>
      </c>
      <c r="P58">
        <f t="shared" si="23"/>
        <v>0.2</v>
      </c>
      <c r="Q58">
        <f t="shared" si="24"/>
        <v>1</v>
      </c>
      <c r="R58">
        <f t="shared" si="25"/>
        <v>0</v>
      </c>
      <c r="S58">
        <f t="shared" si="26"/>
        <v>3.4536203903236671</v>
      </c>
      <c r="T58">
        <f t="shared" si="27"/>
        <v>3.6437628680680629</v>
      </c>
      <c r="U58">
        <f t="shared" si="28"/>
        <v>3.6437628680680629</v>
      </c>
      <c r="V58" t="str">
        <f t="shared" si="29"/>
        <v/>
      </c>
      <c r="W58">
        <f t="shared" si="30"/>
        <v>0.1710170526463011</v>
      </c>
      <c r="X58">
        <f t="shared" si="31"/>
        <v>0.85688658079168489</v>
      </c>
      <c r="Y58">
        <f t="shared" si="32"/>
        <v>4.5203165842756823</v>
      </c>
      <c r="Z58">
        <f t="shared" si="33"/>
        <v>462300</v>
      </c>
      <c r="AA58" t="str">
        <f t="shared" si="34"/>
        <v>pending</v>
      </c>
      <c r="AB58" t="str">
        <f t="shared" si="35"/>
        <v/>
      </c>
      <c r="AG58" t="str">
        <f>IFERROR(_xlfn.XLOOKUP(A58,'product map'!$A$14:$A$36,'product map'!$C$14:$C$36),"?")</f>
        <v>17T18</v>
      </c>
      <c r="AH58">
        <f>IFERROR((Z58*0.000000947817)/_xlfn.XLOOKUP(AG58,'energy base (MECS)'!$K$4:$K$9,'energy base (MECS)'!$F$4:$F$9),0)</f>
        <v>2.3187114792438165E-4</v>
      </c>
      <c r="AI58">
        <f>IFERROR((AA58*0.000000947817)/_xlfn.XLOOKUP(AG58,'energy base (MECS)'!$K$4:$K$9,'energy base (MECS)'!$I$4:$I$9),0)</f>
        <v>0</v>
      </c>
      <c r="AJ58">
        <f t="shared" si="36"/>
        <v>1.0931288604204188</v>
      </c>
      <c r="AK58">
        <f t="shared" si="37"/>
        <v>3.6437628680680629</v>
      </c>
      <c r="AL58">
        <f>IFERROR(_xlfn.XLOOKUP(AG58,'BCoISC-WACCbI'!$C$2:$C$26,'BCoISC-WACCbI'!$B$2:$B$26)+$AE$4,0.1)</f>
        <v>0.10842000000000002</v>
      </c>
      <c r="AM58">
        <f t="shared" si="38"/>
        <v>26.431964031239847</v>
      </c>
      <c r="AN58">
        <f t="shared" si="39"/>
        <v>11581846.961170979</v>
      </c>
    </row>
    <row r="59" spans="1:40" x14ac:dyDescent="0.35">
      <c r="A59" t="str">
        <f>'Kermeli Data'!A66</f>
        <v>Board and packaging paper</v>
      </c>
      <c r="B59" t="str">
        <f>'Kermeli Data'!B66</f>
        <v>Shoepressa</v>
      </c>
      <c r="C59" t="str">
        <f>'Kermeli Data'!P66</f>
        <v>X equip-replace</v>
      </c>
      <c r="D59" t="str">
        <f t="shared" si="20"/>
        <v>EXCLUDED</v>
      </c>
      <c r="E59">
        <f>'Kermeli Data'!E66</f>
        <v>0.1</v>
      </c>
      <c r="F59">
        <f>'Kermeli Data'!F66</f>
        <v>0.5</v>
      </c>
      <c r="G59">
        <f>'Kermeli Data'!G66</f>
        <v>0</v>
      </c>
      <c r="H59">
        <f>'Kermeli Data'!I66</f>
        <v>32</v>
      </c>
      <c r="I59">
        <f>'Kermeli Data'!J66</f>
        <v>20</v>
      </c>
      <c r="J59">
        <f>'Kermeli Data'!K66</f>
        <v>0</v>
      </c>
      <c r="K59">
        <f>IFERROR(_xlfn.XLOOKUP(A59,'product map'!$A$14:$A$36,'product map'!$G$14:$G$36),"pending")</f>
        <v>46.23</v>
      </c>
      <c r="L59">
        <f>H59*cpi!$B$12*cpi!$B$10</f>
        <v>32.067411010813004</v>
      </c>
      <c r="M59">
        <f>J59*cpi!$B$12*cpi!$B$10</f>
        <v>0</v>
      </c>
      <c r="N59">
        <f t="shared" si="21"/>
        <v>0.12428046016075256</v>
      </c>
      <c r="O59">
        <f t="shared" si="22"/>
        <v>3.9853525965878234</v>
      </c>
      <c r="P59">
        <f t="shared" si="23"/>
        <v>0.5</v>
      </c>
      <c r="Q59">
        <f t="shared" si="24"/>
        <v>1</v>
      </c>
      <c r="R59">
        <f t="shared" si="25"/>
        <v>0</v>
      </c>
      <c r="S59">
        <f t="shared" si="26"/>
        <v>7.9707051931756467</v>
      </c>
      <c r="T59">
        <f t="shared" si="27"/>
        <v>8.4095402310526683</v>
      </c>
      <c r="U59">
        <f t="shared" si="28"/>
        <v>8.4095402310526683</v>
      </c>
      <c r="V59" t="str">
        <f t="shared" si="29"/>
        <v/>
      </c>
      <c r="W59">
        <f t="shared" si="30"/>
        <v>0.1597614704057439</v>
      </c>
      <c r="X59">
        <f t="shared" si="31"/>
        <v>5.1231367351928281</v>
      </c>
      <c r="Y59">
        <f t="shared" si="32"/>
        <v>10.810392164717088</v>
      </c>
      <c r="Z59">
        <f t="shared" si="33"/>
        <v>2311500</v>
      </c>
      <c r="AA59" t="str">
        <f t="shared" si="34"/>
        <v>pending</v>
      </c>
      <c r="AB59" t="str">
        <f t="shared" si="35"/>
        <v/>
      </c>
      <c r="AG59" t="str">
        <f>IFERROR(_xlfn.XLOOKUP(A59,'product map'!$A$14:$A$36,'product map'!$C$14:$C$36),"?")</f>
        <v>17T18</v>
      </c>
      <c r="AH59">
        <f>IFERROR((Z59*0.000000947817)/_xlfn.XLOOKUP(AG59,'energy base (MECS)'!$K$4:$K$9,'energy base (MECS)'!$F$4:$F$9),0)</f>
        <v>1.1593557396219081E-3</v>
      </c>
      <c r="AI59">
        <f>IFERROR((AA59*0.000000947817)/_xlfn.XLOOKUP(AG59,'energy base (MECS)'!$K$4:$K$9,'energy base (MECS)'!$I$4:$I$9),0)</f>
        <v>0</v>
      </c>
      <c r="AJ59">
        <f t="shared" si="36"/>
        <v>2.5228620693158006</v>
      </c>
      <c r="AK59">
        <f t="shared" si="37"/>
        <v>8.4095402310526683</v>
      </c>
      <c r="AL59">
        <f>IFERROR(_xlfn.XLOOKUP(AG59,'BCoISC-WACCbI'!$C$2:$C$26,'BCoISC-WACCbI'!$B$2:$B$26)+$AE$4,0.1)</f>
        <v>0.10842000000000002</v>
      </c>
      <c r="AM59">
        <f t="shared" si="38"/>
        <v>67.665827919974006</v>
      </c>
      <c r="AN59">
        <f t="shared" si="39"/>
        <v>148247641.10298851</v>
      </c>
    </row>
    <row r="60" spans="1:40" x14ac:dyDescent="0.35">
      <c r="A60" t="str">
        <f>'Kermeli Data'!A67</f>
        <v>Board and packaging paper</v>
      </c>
      <c r="B60" t="str">
        <f>'Kermeli Data'!B67</f>
        <v>Heat recovery and integrationa</v>
      </c>
      <c r="C60" t="str">
        <f>'Kermeli Data'!P67</f>
        <v>2 whr</v>
      </c>
      <c r="D60" t="str">
        <f t="shared" si="20"/>
        <v>whr</v>
      </c>
      <c r="E60">
        <f>'Kermeli Data'!E67</f>
        <v>0.32</v>
      </c>
      <c r="F60">
        <f>'Kermeli Data'!F67</f>
        <v>0</v>
      </c>
      <c r="G60">
        <f>'Kermeli Data'!G67</f>
        <v>1.1000000000000001</v>
      </c>
      <c r="H60">
        <f>'Kermeli Data'!I67</f>
        <v>16</v>
      </c>
      <c r="I60">
        <f>'Kermeli Data'!J67</f>
        <v>20</v>
      </c>
      <c r="J60">
        <f>'Kermeli Data'!K67</f>
        <v>0</v>
      </c>
      <c r="K60">
        <f>IFERROR(_xlfn.XLOOKUP(A60,'product map'!$A$14:$A$36,'product map'!$G$14:$G$36),"pending")</f>
        <v>46.23</v>
      </c>
      <c r="L60">
        <f>H60*cpi!$B$12*cpi!$B$10</f>
        <v>16.033705505406502</v>
      </c>
      <c r="M60">
        <f>J60*cpi!$B$12*cpi!$B$10</f>
        <v>0</v>
      </c>
      <c r="N60">
        <f t="shared" si="21"/>
        <v>0.12428046016075256</v>
      </c>
      <c r="O60">
        <f t="shared" si="22"/>
        <v>1.9926762982939117</v>
      </c>
      <c r="P60">
        <f t="shared" si="23"/>
        <v>1.1000000000000001</v>
      </c>
      <c r="Q60">
        <f t="shared" si="24"/>
        <v>0</v>
      </c>
      <c r="R60">
        <f t="shared" si="25"/>
        <v>1</v>
      </c>
      <c r="S60">
        <f t="shared" si="26"/>
        <v>1.8115239075399197</v>
      </c>
      <c r="T60">
        <f t="shared" si="27"/>
        <v>1.9112591434210608</v>
      </c>
      <c r="U60" t="str">
        <f t="shared" si="28"/>
        <v/>
      </c>
      <c r="V60">
        <f t="shared" si="29"/>
        <v>1.9112591434210608</v>
      </c>
      <c r="W60">
        <f t="shared" si="30"/>
        <v>0.1597614704057439</v>
      </c>
      <c r="X60">
        <f t="shared" si="31"/>
        <v>2.561568367596414</v>
      </c>
      <c r="Y60">
        <f t="shared" si="32"/>
        <v>2.4569073101629741</v>
      </c>
      <c r="Z60" t="str">
        <f t="shared" si="33"/>
        <v>pending</v>
      </c>
      <c r="AA60">
        <f t="shared" si="34"/>
        <v>16272960</v>
      </c>
      <c r="AB60" t="str">
        <f t="shared" si="35"/>
        <v/>
      </c>
      <c r="AG60" t="str">
        <f>IFERROR(_xlfn.XLOOKUP(A60,'product map'!$A$14:$A$36,'product map'!$C$14:$C$36),"?")</f>
        <v>17T18</v>
      </c>
      <c r="AH60">
        <f>IFERROR((Z60*0.000000947817)/_xlfn.XLOOKUP(AG60,'energy base (MECS)'!$K$4:$K$9,'energy base (MECS)'!$F$4:$F$9),0)</f>
        <v>0</v>
      </c>
      <c r="AI60">
        <f>IFERROR((AA60*0.000000947817)/_xlfn.XLOOKUP(AG60,'energy base (MECS)'!$K$4:$K$9,'energy base (MECS)'!$I$4:$I$9),0)</f>
        <v>7.4059663331976958E-2</v>
      </c>
      <c r="AJ60">
        <f t="shared" si="36"/>
        <v>0.57337774302631828</v>
      </c>
      <c r="AK60">
        <f t="shared" si="37"/>
        <v>1.9112591434210608</v>
      </c>
      <c r="AL60">
        <f>IFERROR(_xlfn.XLOOKUP(AG60,'BCoISC-WACCbI'!$C$2:$C$26,'BCoISC-WACCbI'!$B$2:$B$26)+$AE$4,0.1)</f>
        <v>0.10842000000000002</v>
      </c>
      <c r="AM60">
        <f t="shared" si="38"/>
        <v>15.378597254539546</v>
      </c>
      <c r="AN60">
        <f t="shared" si="39"/>
        <v>237196225.76478162</v>
      </c>
    </row>
    <row r="61" spans="1:40" x14ac:dyDescent="0.35">
      <c r="A61" t="str">
        <f>'Kermeli Data'!A68</f>
        <v>Ethylene</v>
      </c>
      <c r="B61" t="str">
        <f>'Kermeli Data'!B68</f>
        <v>Advanced furnace materialsa</v>
      </c>
      <c r="C61" t="str">
        <f>'Kermeli Data'!P68</f>
        <v>3 proc</v>
      </c>
      <c r="D61" t="str">
        <f t="shared" si="20"/>
        <v>process</v>
      </c>
      <c r="E61">
        <f>'Kermeli Data'!E68</f>
        <v>0.55000000000000004</v>
      </c>
      <c r="F61">
        <f>'Kermeli Data'!F68</f>
        <v>1.7</v>
      </c>
      <c r="G61">
        <f>'Kermeli Data'!G68</f>
        <v>0</v>
      </c>
      <c r="H61">
        <f>'Kermeli Data'!I68</f>
        <v>2</v>
      </c>
      <c r="I61">
        <f>'Kermeli Data'!J68</f>
        <v>20</v>
      </c>
      <c r="J61">
        <f>'Kermeli Data'!K68</f>
        <v>0</v>
      </c>
      <c r="K61">
        <f>IFERROR(_xlfn.XLOOKUP(A61,'product map'!$A$14:$A$36,'product map'!$G$14:$G$36),"pending")</f>
        <v>31.4</v>
      </c>
      <c r="L61">
        <f>H61*cpi!$B$12*cpi!$B$10</f>
        <v>2.0042131881758127</v>
      </c>
      <c r="M61">
        <f>J61*cpi!$B$12*cpi!$B$10</f>
        <v>0</v>
      </c>
      <c r="N61">
        <f t="shared" si="21"/>
        <v>0.12264778981532438</v>
      </c>
      <c r="O61">
        <f t="shared" si="22"/>
        <v>0.24581231784848825</v>
      </c>
      <c r="P61">
        <f t="shared" si="23"/>
        <v>1.7</v>
      </c>
      <c r="Q61">
        <f t="shared" si="24"/>
        <v>1</v>
      </c>
      <c r="R61">
        <f t="shared" si="25"/>
        <v>0</v>
      </c>
      <c r="S61">
        <f t="shared" si="26"/>
        <v>0.14459548108734604</v>
      </c>
      <c r="T61">
        <f t="shared" si="27"/>
        <v>0.15255632794869267</v>
      </c>
      <c r="U61">
        <f t="shared" si="28"/>
        <v>0.15255632794869267</v>
      </c>
      <c r="V61" t="str">
        <f t="shared" si="29"/>
        <v/>
      </c>
      <c r="W61">
        <f t="shared" si="30"/>
        <v>0.1597614704057439</v>
      </c>
      <c r="X61">
        <f t="shared" si="31"/>
        <v>0.32019604594955176</v>
      </c>
      <c r="Y61">
        <f t="shared" si="32"/>
        <v>0.19872044420435825</v>
      </c>
      <c r="Z61">
        <f t="shared" si="33"/>
        <v>29359000</v>
      </c>
      <c r="AA61" t="str">
        <f t="shared" si="34"/>
        <v>pending</v>
      </c>
      <c r="AB61" t="str">
        <f t="shared" si="35"/>
        <v/>
      </c>
      <c r="AG61">
        <f>IFERROR(_xlfn.XLOOKUP(A61,'product map'!$A$14:$A$36,'product map'!$C$14:$C$36),"?")</f>
        <v>20</v>
      </c>
      <c r="AH61">
        <f>IFERROR((Z61*0.000000947817)/_xlfn.XLOOKUP(AG61,'energy base (MECS)'!$K$4:$K$9,'energy base (MECS)'!$F$4:$F$9),0)</f>
        <v>8.4019574925317791E-3</v>
      </c>
      <c r="AI61">
        <f>IFERROR((AA61*0.000000947817)/_xlfn.XLOOKUP(AG61,'energy base (MECS)'!$K$4:$K$9,'energy base (MECS)'!$I$4:$I$9),0)</f>
        <v>0</v>
      </c>
      <c r="AJ61">
        <f t="shared" si="36"/>
        <v>4.5766898384607797E-2</v>
      </c>
      <c r="AK61">
        <f t="shared" si="37"/>
        <v>0.15255632794869267</v>
      </c>
      <c r="AL61">
        <f>IFERROR(_xlfn.XLOOKUP(AG61,'BCoISC-WACCbI'!$C$2:$C$26,'BCoISC-WACCbI'!$B$2:$B$26)+$AE$4,0.1)</f>
        <v>0.10642000000000001</v>
      </c>
      <c r="AM61">
        <f t="shared" si="38"/>
        <v>1.2438571308818753</v>
      </c>
      <c r="AN61">
        <f t="shared" si="39"/>
        <v>34612761.759796292</v>
      </c>
    </row>
    <row r="62" spans="1:40" x14ac:dyDescent="0.35">
      <c r="A62" t="str">
        <f>'Kermeli Data'!A69</f>
        <v>Ethylene</v>
      </c>
      <c r="B62" t="str">
        <f>'Kermeli Data'!B69</f>
        <v>Improving compression and separation sectionb</v>
      </c>
      <c r="C62" t="str">
        <f>'Kermeli Data'!P69</f>
        <v>3 proc</v>
      </c>
      <c r="D62" t="str">
        <f t="shared" si="20"/>
        <v>process</v>
      </c>
      <c r="E62">
        <f>'Kermeli Data'!E69</f>
        <v>0.28000000000000003</v>
      </c>
      <c r="F62">
        <f>'Kermeli Data'!F69</f>
        <v>1</v>
      </c>
      <c r="G62">
        <f>'Kermeli Data'!G69</f>
        <v>0</v>
      </c>
      <c r="H62">
        <f>'Kermeli Data'!I69</f>
        <v>1</v>
      </c>
      <c r="I62">
        <f>'Kermeli Data'!J69</f>
        <v>20</v>
      </c>
      <c r="J62">
        <f>'Kermeli Data'!K69</f>
        <v>0</v>
      </c>
      <c r="K62">
        <f>IFERROR(_xlfn.XLOOKUP(A62,'product map'!$A$14:$A$36,'product map'!$G$14:$G$36),"pending")</f>
        <v>31.4</v>
      </c>
      <c r="L62">
        <f>H62*cpi!$B$12*cpi!$B$10</f>
        <v>1.0021065940879064</v>
      </c>
      <c r="M62">
        <f>J62*cpi!$B$12*cpi!$B$10</f>
        <v>0</v>
      </c>
      <c r="N62">
        <f t="shared" si="21"/>
        <v>0.12264778981532438</v>
      </c>
      <c r="O62">
        <f t="shared" si="22"/>
        <v>0.12290615892424413</v>
      </c>
      <c r="P62">
        <f t="shared" si="23"/>
        <v>1</v>
      </c>
      <c r="Q62">
        <f t="shared" si="24"/>
        <v>1</v>
      </c>
      <c r="R62">
        <f t="shared" si="25"/>
        <v>0</v>
      </c>
      <c r="S62">
        <f t="shared" si="26"/>
        <v>0.12290615892424413</v>
      </c>
      <c r="T62">
        <f t="shared" si="27"/>
        <v>0.12967287875638875</v>
      </c>
      <c r="U62">
        <f t="shared" si="28"/>
        <v>0.12967287875638875</v>
      </c>
      <c r="V62" t="str">
        <f t="shared" si="29"/>
        <v/>
      </c>
      <c r="W62">
        <f t="shared" si="30"/>
        <v>0.1597614704057439</v>
      </c>
      <c r="X62">
        <f t="shared" si="31"/>
        <v>0.16009802297477588</v>
      </c>
      <c r="Y62">
        <f t="shared" si="32"/>
        <v>0.1689123775737045</v>
      </c>
      <c r="Z62">
        <f t="shared" si="33"/>
        <v>8792000</v>
      </c>
      <c r="AA62" t="str">
        <f t="shared" si="34"/>
        <v>pending</v>
      </c>
      <c r="AB62" t="str">
        <f t="shared" si="35"/>
        <v/>
      </c>
      <c r="AG62">
        <f>IFERROR(_xlfn.XLOOKUP(A62,'product map'!$A$14:$A$36,'product map'!$C$14:$C$36),"?")</f>
        <v>20</v>
      </c>
      <c r="AH62">
        <f>IFERROR((Z62*0.000000947817)/_xlfn.XLOOKUP(AG62,'energy base (MECS)'!$K$4:$K$9,'energy base (MECS)'!$F$4:$F$9),0)</f>
        <v>2.5160942223624578E-3</v>
      </c>
      <c r="AI62">
        <f>IFERROR((AA62*0.000000947817)/_xlfn.XLOOKUP(AG62,'energy base (MECS)'!$K$4:$K$9,'energy base (MECS)'!$I$4:$I$9),0)</f>
        <v>0</v>
      </c>
      <c r="AJ62">
        <f t="shared" si="36"/>
        <v>3.8901863626916625E-2</v>
      </c>
      <c r="AK62">
        <f t="shared" si="37"/>
        <v>0.12967287875638875</v>
      </c>
      <c r="AL62">
        <f>IFERROR(_xlfn.XLOOKUP(AG62,'BCoISC-WACCbI'!$C$2:$C$26,'BCoISC-WACCbI'!$B$2:$B$26)+$AE$4,0.1)</f>
        <v>0.10642000000000001</v>
      </c>
      <c r="AM62">
        <f t="shared" si="38"/>
        <v>1.0572785612495939</v>
      </c>
      <c r="AN62">
        <f t="shared" si="39"/>
        <v>8810521.1752208732</v>
      </c>
    </row>
    <row r="63" spans="1:40" x14ac:dyDescent="0.35">
      <c r="A63" t="str">
        <f>'Kermeli Data'!A70</f>
        <v>Ethylene</v>
      </c>
      <c r="B63" t="str">
        <f>'Kermeli Data'!B70</f>
        <v>Integration of a gas turbinec</v>
      </c>
      <c r="C63" t="str">
        <f>'Kermeli Data'!P70</f>
        <v>X CHP</v>
      </c>
      <c r="D63" t="str">
        <f t="shared" si="20"/>
        <v>EXCLUDED</v>
      </c>
      <c r="E63">
        <f>'Kermeli Data'!E70</f>
        <v>0.15</v>
      </c>
      <c r="F63">
        <f>'Kermeli Data'!F70</f>
        <v>2.6</v>
      </c>
      <c r="G63">
        <f>'Kermeli Data'!G70</f>
        <v>0</v>
      </c>
      <c r="H63">
        <f>'Kermeli Data'!I70</f>
        <v>58</v>
      </c>
      <c r="I63">
        <f>'Kermeli Data'!J70</f>
        <v>20</v>
      </c>
      <c r="J63">
        <f>'Kermeli Data'!K70</f>
        <v>0</v>
      </c>
      <c r="K63">
        <f>IFERROR(_xlfn.XLOOKUP(A63,'product map'!$A$14:$A$36,'product map'!$G$14:$G$36),"pending")</f>
        <v>31.4</v>
      </c>
      <c r="L63">
        <f>H63*cpi!$B$12*cpi!$B$10</f>
        <v>58.122182457098567</v>
      </c>
      <c r="M63">
        <f>J63*cpi!$B$12*cpi!$B$10</f>
        <v>0</v>
      </c>
      <c r="N63">
        <f t="shared" si="21"/>
        <v>0.12264778981532438</v>
      </c>
      <c r="O63">
        <f t="shared" si="22"/>
        <v>7.1285572176061596</v>
      </c>
      <c r="P63">
        <f t="shared" si="23"/>
        <v>2.6</v>
      </c>
      <c r="Q63">
        <f t="shared" si="24"/>
        <v>1</v>
      </c>
      <c r="R63">
        <f t="shared" si="25"/>
        <v>0</v>
      </c>
      <c r="S63">
        <f t="shared" si="26"/>
        <v>2.741752776002369</v>
      </c>
      <c r="T63">
        <f t="shared" si="27"/>
        <v>2.8927026799502107</v>
      </c>
      <c r="U63">
        <f t="shared" si="28"/>
        <v>2.8927026799502107</v>
      </c>
      <c r="V63" t="str">
        <f t="shared" si="29"/>
        <v/>
      </c>
      <c r="W63">
        <f t="shared" si="30"/>
        <v>0.1597614704057439</v>
      </c>
      <c r="X63">
        <f t="shared" si="31"/>
        <v>9.2856853325369997</v>
      </c>
      <c r="Y63">
        <f t="shared" si="32"/>
        <v>3.7680453458749459</v>
      </c>
      <c r="Z63">
        <f t="shared" si="33"/>
        <v>12246000</v>
      </c>
      <c r="AA63" t="str">
        <f t="shared" si="34"/>
        <v>pending</v>
      </c>
      <c r="AB63" t="str">
        <f t="shared" si="35"/>
        <v/>
      </c>
      <c r="AG63">
        <f>IFERROR(_xlfn.XLOOKUP(A63,'product map'!$A$14:$A$36,'product map'!$C$14:$C$36),"?")</f>
        <v>20</v>
      </c>
      <c r="AH63">
        <f>IFERROR((Z63*0.000000947817)/_xlfn.XLOOKUP(AG63,'energy base (MECS)'!$K$4:$K$9,'energy base (MECS)'!$F$4:$F$9),0)</f>
        <v>3.5045598097191376E-3</v>
      </c>
      <c r="AI63">
        <f>IFERROR((AA63*0.000000947817)/_xlfn.XLOOKUP(AG63,'energy base (MECS)'!$K$4:$K$9,'energy base (MECS)'!$I$4:$I$9),0)</f>
        <v>0</v>
      </c>
      <c r="AJ63">
        <f t="shared" si="36"/>
        <v>0.86781080398506316</v>
      </c>
      <c r="AK63">
        <f t="shared" si="37"/>
        <v>2.8927026799502107</v>
      </c>
      <c r="AL63">
        <f>IFERROR(_xlfn.XLOOKUP(AG63,'BCoISC-WACCbI'!$C$2:$C$26,'BCoISC-WACCbI'!$B$2:$B$26)+$AE$4,0.1)</f>
        <v>0.10642000000000001</v>
      </c>
      <c r="AM63">
        <f t="shared" si="38"/>
        <v>23.585444827875556</v>
      </c>
      <c r="AN63">
        <f t="shared" si="39"/>
        <v>273755479.37293422</v>
      </c>
    </row>
    <row r="64" spans="1:40" x14ac:dyDescent="0.35">
      <c r="A64" t="str">
        <f>'Kermeli Data'!A71</f>
        <v>Ethylene</v>
      </c>
      <c r="B64" t="str">
        <f>'Kermeli Data'!B71</f>
        <v>Improved compressorsd</v>
      </c>
      <c r="C64" t="str">
        <f>'Kermeli Data'!P71</f>
        <v>3 proc</v>
      </c>
      <c r="D64" t="str">
        <f t="shared" si="20"/>
        <v>process</v>
      </c>
      <c r="E64">
        <f>'Kermeli Data'!E71</f>
        <v>0.1</v>
      </c>
      <c r="F64">
        <f>'Kermeli Data'!F71</f>
        <v>0.8</v>
      </c>
      <c r="G64">
        <f>'Kermeli Data'!G71</f>
        <v>0</v>
      </c>
      <c r="H64">
        <f>'Kermeli Data'!I71</f>
        <v>22</v>
      </c>
      <c r="I64">
        <f>'Kermeli Data'!J71</f>
        <v>20</v>
      </c>
      <c r="J64">
        <f>'Kermeli Data'!K71</f>
        <v>0</v>
      </c>
      <c r="K64">
        <f>IFERROR(_xlfn.XLOOKUP(A64,'product map'!$A$14:$A$36,'product map'!$G$14:$G$36),"pending")</f>
        <v>31.4</v>
      </c>
      <c r="L64">
        <f>H64*cpi!$B$12*cpi!$B$10</f>
        <v>22.046345069933938</v>
      </c>
      <c r="M64">
        <f>J64*cpi!$B$12*cpi!$B$10</f>
        <v>0</v>
      </c>
      <c r="N64">
        <f t="shared" si="21"/>
        <v>0.12264778981532438</v>
      </c>
      <c r="O64">
        <f t="shared" si="22"/>
        <v>2.7039354963333708</v>
      </c>
      <c r="P64">
        <f t="shared" si="23"/>
        <v>0.8</v>
      </c>
      <c r="Q64">
        <f t="shared" si="24"/>
        <v>1</v>
      </c>
      <c r="R64">
        <f t="shared" si="25"/>
        <v>0</v>
      </c>
      <c r="S64">
        <f t="shared" si="26"/>
        <v>3.3799193704167134</v>
      </c>
      <c r="T64">
        <f t="shared" si="27"/>
        <v>3.5660041658006909</v>
      </c>
      <c r="U64">
        <f t="shared" si="28"/>
        <v>3.5660041658006909</v>
      </c>
      <c r="V64" t="str">
        <f t="shared" si="29"/>
        <v/>
      </c>
      <c r="W64">
        <f t="shared" si="30"/>
        <v>0.1597614704057439</v>
      </c>
      <c r="X64">
        <f t="shared" si="31"/>
        <v>3.5221565054450688</v>
      </c>
      <c r="Y64">
        <f t="shared" si="32"/>
        <v>4.6450903832768731</v>
      </c>
      <c r="Z64">
        <f t="shared" si="33"/>
        <v>2512000</v>
      </c>
      <c r="AA64" t="str">
        <f t="shared" si="34"/>
        <v>pending</v>
      </c>
      <c r="AB64" t="str">
        <f t="shared" si="35"/>
        <v/>
      </c>
      <c r="AG64">
        <f>IFERROR(_xlfn.XLOOKUP(A64,'product map'!$A$14:$A$36,'product map'!$C$14:$C$36),"?")</f>
        <v>20</v>
      </c>
      <c r="AH64">
        <f>IFERROR((Z64*0.000000947817)/_xlfn.XLOOKUP(AG64,'energy base (MECS)'!$K$4:$K$9,'energy base (MECS)'!$F$4:$F$9),0)</f>
        <v>7.1888406353213077E-4</v>
      </c>
      <c r="AI64">
        <f>IFERROR((AA64*0.000000947817)/_xlfn.XLOOKUP(AG64,'energy base (MECS)'!$K$4:$K$9,'energy base (MECS)'!$I$4:$I$9),0)</f>
        <v>0</v>
      </c>
      <c r="AJ64">
        <f t="shared" si="36"/>
        <v>1.0698012497402072</v>
      </c>
      <c r="AK64">
        <f t="shared" si="37"/>
        <v>3.5660041658006909</v>
      </c>
      <c r="AL64">
        <f>IFERROR(_xlfn.XLOOKUP(AG64,'BCoISC-WACCbI'!$C$2:$C$26,'BCoISC-WACCbI'!$B$2:$B$26)+$AE$4,0.1)</f>
        <v>0.10642000000000001</v>
      </c>
      <c r="AM64">
        <f t="shared" si="38"/>
        <v>29.075160434363831</v>
      </c>
      <c r="AN64">
        <f t="shared" si="39"/>
        <v>69225523.519592568</v>
      </c>
    </row>
    <row r="65" spans="1:40" x14ac:dyDescent="0.35">
      <c r="A65" t="str">
        <f>'Kermeli Data'!A72</f>
        <v>Ethylene</v>
      </c>
      <c r="B65" t="str">
        <f>'Kermeli Data'!B72</f>
        <v>Utilization of flare gase</v>
      </c>
      <c r="C65" t="str">
        <f>'Kermeli Data'!P72</f>
        <v>3 proc</v>
      </c>
      <c r="D65" t="str">
        <f t="shared" si="20"/>
        <v>process</v>
      </c>
      <c r="E65">
        <f>'Kermeli Data'!E72</f>
        <v>0.1</v>
      </c>
      <c r="F65">
        <f>'Kermeli Data'!F72</f>
        <v>2</v>
      </c>
      <c r="G65">
        <f>'Kermeli Data'!G72</f>
        <v>0</v>
      </c>
      <c r="H65">
        <f>'Kermeli Data'!I72</f>
        <v>60</v>
      </c>
      <c r="I65">
        <f>'Kermeli Data'!J72</f>
        <v>20</v>
      </c>
      <c r="J65">
        <f>'Kermeli Data'!K72</f>
        <v>0</v>
      </c>
      <c r="K65">
        <f>IFERROR(_xlfn.XLOOKUP(A65,'product map'!$A$14:$A$36,'product map'!$G$14:$G$36),"pending")</f>
        <v>31.4</v>
      </c>
      <c r="L65">
        <f>H65*cpi!$B$12*cpi!$B$10</f>
        <v>60.126395645274378</v>
      </c>
      <c r="M65">
        <f>J65*cpi!$B$12*cpi!$B$10</f>
        <v>0</v>
      </c>
      <c r="N65">
        <f t="shared" si="21"/>
        <v>0.12264778981532438</v>
      </c>
      <c r="O65">
        <f t="shared" si="22"/>
        <v>7.3743695354546475</v>
      </c>
      <c r="P65">
        <f t="shared" si="23"/>
        <v>2</v>
      </c>
      <c r="Q65">
        <f t="shared" si="24"/>
        <v>1</v>
      </c>
      <c r="R65">
        <f t="shared" si="25"/>
        <v>0</v>
      </c>
      <c r="S65">
        <f t="shared" si="26"/>
        <v>3.6871847677273237</v>
      </c>
      <c r="T65">
        <f t="shared" si="27"/>
        <v>3.8901863626916628</v>
      </c>
      <c r="U65">
        <f t="shared" si="28"/>
        <v>3.8901863626916628</v>
      </c>
      <c r="V65" t="str">
        <f t="shared" si="29"/>
        <v/>
      </c>
      <c r="W65">
        <f t="shared" si="30"/>
        <v>0.1597614704057439</v>
      </c>
      <c r="X65">
        <f t="shared" si="31"/>
        <v>9.6058813784865507</v>
      </c>
      <c r="Y65">
        <f t="shared" si="32"/>
        <v>5.0673713272111343</v>
      </c>
      <c r="Z65">
        <f t="shared" si="33"/>
        <v>6280000</v>
      </c>
      <c r="AA65" t="str">
        <f t="shared" si="34"/>
        <v>pending</v>
      </c>
      <c r="AB65" t="str">
        <f t="shared" si="35"/>
        <v/>
      </c>
      <c r="AG65">
        <f>IFERROR(_xlfn.XLOOKUP(A65,'product map'!$A$14:$A$36,'product map'!$C$14:$C$36),"?")</f>
        <v>20</v>
      </c>
      <c r="AH65">
        <f>IFERROR((Z65*0.000000947817)/_xlfn.XLOOKUP(AG65,'energy base (MECS)'!$K$4:$K$9,'energy base (MECS)'!$F$4:$F$9),0)</f>
        <v>1.7972101588303272E-3</v>
      </c>
      <c r="AI65">
        <f>IFERROR((AA65*0.000000947817)/_xlfn.XLOOKUP(AG65,'energy base (MECS)'!$K$4:$K$9,'energy base (MECS)'!$I$4:$I$9),0)</f>
        <v>0</v>
      </c>
      <c r="AJ65">
        <f t="shared" si="36"/>
        <v>1.1670559088074988</v>
      </c>
      <c r="AK65">
        <f t="shared" si="37"/>
        <v>3.8901863626916628</v>
      </c>
      <c r="AL65">
        <f>IFERROR(_xlfn.XLOOKUP(AG65,'BCoISC-WACCbI'!$C$2:$C$26,'BCoISC-WACCbI'!$B$2:$B$26)+$AE$4,0.1)</f>
        <v>0.10642000000000001</v>
      </c>
      <c r="AM65">
        <f t="shared" si="38"/>
        <v>31.718356837487814</v>
      </c>
      <c r="AN65">
        <f t="shared" si="39"/>
        <v>188796882.32616156</v>
      </c>
    </row>
    <row r="66" spans="1:40" x14ac:dyDescent="0.35">
      <c r="A66" t="str">
        <f>'Kermeli Data'!A73</f>
        <v>Ethylene</v>
      </c>
      <c r="B66" t="str">
        <f>'Kermeli Data'!B73</f>
        <v>Modern control systeme</v>
      </c>
      <c r="C66" t="str">
        <f>'Kermeli Data'!P73</f>
        <v>3 proc</v>
      </c>
      <c r="D66" t="str">
        <f t="shared" ref="D66:D97" si="40">IF(C66="2 whr","whr",IF(C66="3 proc","process","EXCLUDED"))</f>
        <v>process</v>
      </c>
      <c r="E66">
        <f>'Kermeli Data'!E73</f>
        <v>0.1</v>
      </c>
      <c r="F66">
        <f>'Kermeli Data'!F73</f>
        <v>1.5</v>
      </c>
      <c r="G66">
        <f>'Kermeli Data'!G73</f>
        <v>0</v>
      </c>
      <c r="H66">
        <f>'Kermeli Data'!I73</f>
        <v>29</v>
      </c>
      <c r="I66">
        <f>'Kermeli Data'!J73</f>
        <v>20</v>
      </c>
      <c r="J66">
        <f>'Kermeli Data'!K73</f>
        <v>0</v>
      </c>
      <c r="K66">
        <f>IFERROR(_xlfn.XLOOKUP(A66,'product map'!$A$14:$A$36,'product map'!$G$14:$G$36),"pending")</f>
        <v>31.4</v>
      </c>
      <c r="L66">
        <f>H66*cpi!$B$12*cpi!$B$10</f>
        <v>29.061091228549284</v>
      </c>
      <c r="M66">
        <f>J66*cpi!$B$12*cpi!$B$10</f>
        <v>0</v>
      </c>
      <c r="N66">
        <f t="shared" ref="N66:N97" si="41">IF(I66&gt;0,AL66/(1-(1+AL66)^-I66),"")</f>
        <v>0.12264778981532438</v>
      </c>
      <c r="O66">
        <f t="shared" ref="O66:O97" si="42">L66*N66+M66</f>
        <v>3.5642786088030798</v>
      </c>
      <c r="P66">
        <f t="shared" ref="P66:P97" si="43">MAX(F66,0)+MAX(G66,0)</f>
        <v>1.5</v>
      </c>
      <c r="Q66">
        <f t="shared" ref="Q66:Q97" si="44">IF(P66&gt;0,MAX(F66,0)/P66,0)</f>
        <v>1</v>
      </c>
      <c r="R66">
        <f t="shared" ref="R66:R97" si="45">IF(P66&gt;0,MAX(G66,0)/P66,0)</f>
        <v>0</v>
      </c>
      <c r="S66">
        <f t="shared" ref="S66:S97" si="46">IF(P66&gt;0,O66/P66,"")</f>
        <v>2.3761857392020533</v>
      </c>
      <c r="T66">
        <f t="shared" ref="T66:T97" si="47">IF(P66&gt;0,S66/$AE$3,"")</f>
        <v>2.507008989290183</v>
      </c>
      <c r="U66">
        <f t="shared" ref="U66:U97" si="48">IF(AND(P66&gt;0,Q66&gt;0),T66,"")</f>
        <v>2.507008989290183</v>
      </c>
      <c r="V66" t="str">
        <f t="shared" ref="V66:V97" si="49">IF(AND(P66&gt;0,R66&gt;0),T66,"")</f>
        <v/>
      </c>
      <c r="W66">
        <f t="shared" ref="W66:W97" si="50">IF(I66&gt;0,$AE$2/(1-(1+$AE$2)^-I66),"")</f>
        <v>0.1597614704057439</v>
      </c>
      <c r="X66">
        <f t="shared" ref="X66:X97" si="51">L66*W66+M66</f>
        <v>4.6428426662684998</v>
      </c>
      <c r="Y66">
        <f t="shared" ref="Y66:Y97" si="52">IF(P66&gt;0,(X66/P66)/$AE$3,"")</f>
        <v>3.2656392997582864</v>
      </c>
      <c r="Z66">
        <f t="shared" ref="Z66:Z97" si="53">IF(AND(ISNUMBER(K66),Q66&gt;0),MAX(F66,0)*K66*1000000*E66,"pending")</f>
        <v>4709999.9999999991</v>
      </c>
      <c r="AA66" t="str">
        <f t="shared" ref="AA66:AA97" si="54">IF(AND(ISNUMBER(K66),R66&gt;0),MAX(G66,0)*K66*1000000*E66,"pending")</f>
        <v>pending</v>
      </c>
      <c r="AB66" t="str">
        <f t="shared" ref="AB66:AB97" si="55">IF(AND(ISNUMBER(S66),S66&lt;0),"NEG-CCE","")&amp;IF(NOT(ISNUMBER(K66)),"|pending tonnage","")</f>
        <v/>
      </c>
      <c r="AG66">
        <f>IFERROR(_xlfn.XLOOKUP(A66,'product map'!$A$14:$A$36,'product map'!$C$14:$C$36),"?")</f>
        <v>20</v>
      </c>
      <c r="AH66">
        <f>IFERROR((Z66*0.000000947817)/_xlfn.XLOOKUP(AG66,'energy base (MECS)'!$K$4:$K$9,'energy base (MECS)'!$F$4:$F$9),0)</f>
        <v>1.347907619122745E-3</v>
      </c>
      <c r="AI66">
        <f>IFERROR((AA66*0.000000947817)/_xlfn.XLOOKUP(AG66,'energy base (MECS)'!$K$4:$K$9,'energy base (MECS)'!$I$4:$I$9),0)</f>
        <v>0</v>
      </c>
      <c r="AJ66">
        <f t="shared" ref="AJ66:AJ97" si="56">MAX(0.3*ABS(AK66),0.000001)</f>
        <v>0.75210269678705488</v>
      </c>
      <c r="AK66">
        <f t="shared" ref="AK66:AK97" si="57">IF(ISNUMBER(T66),T66,0)</f>
        <v>2.507008989290183</v>
      </c>
      <c r="AL66">
        <f>IFERROR(_xlfn.XLOOKUP(AG66,'BCoISC-WACCbI'!$C$2:$C$26,'BCoISC-WACCbI'!$B$2:$B$26)+$AE$4,0.1)</f>
        <v>0.10642000000000001</v>
      </c>
      <c r="AM66">
        <f t="shared" ref="AM66:AM97" si="58">IF(P66&gt;0,L66/P66/0.947817,0)</f>
        <v>20.44071885082548</v>
      </c>
      <c r="AN66">
        <f t="shared" ref="AN66:AN97" si="59">IF(AND(P66&gt;0,ISNUMBER(K66)),L66*K66*1000000*E66,0)</f>
        <v>91251826.457644761</v>
      </c>
    </row>
    <row r="67" spans="1:40" x14ac:dyDescent="0.35">
      <c r="A67" t="str">
        <f>'Kermeli Data'!A74</f>
        <v>Soda ash</v>
      </c>
      <c r="B67" t="str">
        <f>'Kermeli Data'!B74</f>
        <v>Integrated design and operationf</v>
      </c>
      <c r="C67" t="str">
        <f>'Kermeli Data'!P74</f>
        <v>3 proc</v>
      </c>
      <c r="D67" t="str">
        <f t="shared" si="40"/>
        <v>process</v>
      </c>
      <c r="E67">
        <f>'Kermeli Data'!E74</f>
        <v>0.4</v>
      </c>
      <c r="F67">
        <f>'Kermeli Data'!F74</f>
        <v>2</v>
      </c>
      <c r="G67">
        <f>'Kermeli Data'!G74</f>
        <v>0.1</v>
      </c>
      <c r="H67">
        <f>'Kermeli Data'!I74</f>
        <v>40</v>
      </c>
      <c r="I67">
        <f>'Kermeli Data'!J74</f>
        <v>20</v>
      </c>
      <c r="J67">
        <f>'Kermeli Data'!K74</f>
        <v>0</v>
      </c>
      <c r="K67">
        <f>IFERROR(_xlfn.XLOOKUP(A67,'product map'!$A$14:$A$36,'product map'!$G$14:$G$36),"pending")</f>
        <v>12</v>
      </c>
      <c r="L67">
        <f>H67*cpi!$B$12*cpi!$B$10</f>
        <v>40.084263763516255</v>
      </c>
      <c r="M67">
        <f>J67*cpi!$B$12*cpi!$B$10</f>
        <v>0</v>
      </c>
      <c r="N67">
        <f t="shared" si="41"/>
        <v>0.12264778981532438</v>
      </c>
      <c r="O67">
        <f t="shared" si="42"/>
        <v>4.916246356969765</v>
      </c>
      <c r="P67">
        <f t="shared" si="43"/>
        <v>2.1</v>
      </c>
      <c r="Q67">
        <f t="shared" si="44"/>
        <v>0.95238095238095233</v>
      </c>
      <c r="R67">
        <f t="shared" si="45"/>
        <v>4.7619047619047616E-2</v>
      </c>
      <c r="S67">
        <f t="shared" si="46"/>
        <v>2.3410696937951259</v>
      </c>
      <c r="T67">
        <f t="shared" si="47"/>
        <v>2.4699595953597857</v>
      </c>
      <c r="U67">
        <f t="shared" si="48"/>
        <v>2.4699595953597857</v>
      </c>
      <c r="V67">
        <f t="shared" si="49"/>
        <v>2.4699595953597857</v>
      </c>
      <c r="W67">
        <f t="shared" si="50"/>
        <v>0.1597614704057439</v>
      </c>
      <c r="X67">
        <f t="shared" si="51"/>
        <v>6.4039209189910347</v>
      </c>
      <c r="Y67">
        <f t="shared" si="52"/>
        <v>3.2173786204515138</v>
      </c>
      <c r="Z67">
        <f t="shared" si="53"/>
        <v>9600000</v>
      </c>
      <c r="AA67">
        <f t="shared" si="54"/>
        <v>480000.00000000012</v>
      </c>
      <c r="AB67" t="str">
        <f t="shared" si="55"/>
        <v/>
      </c>
      <c r="AG67">
        <f>IFERROR(_xlfn.XLOOKUP(A67,'product map'!$A$14:$A$36,'product map'!$C$14:$C$36),"?")</f>
        <v>20</v>
      </c>
      <c r="AH67">
        <f>IFERROR((Z67*0.000000947817)/_xlfn.XLOOKUP(AG67,'energy base (MECS)'!$K$4:$K$9,'energy base (MECS)'!$F$4:$F$9),0)</f>
        <v>2.7473276313329841E-3</v>
      </c>
      <c r="AI67">
        <f>IFERROR((AA67*0.000000947817)/_xlfn.XLOOKUP(AG67,'energy base (MECS)'!$K$4:$K$9,'energy base (MECS)'!$I$4:$I$9),0)</f>
        <v>9.080182716159536E-4</v>
      </c>
      <c r="AJ67">
        <f t="shared" si="56"/>
        <v>0.74098787860793569</v>
      </c>
      <c r="AK67">
        <f t="shared" si="57"/>
        <v>2.4699595953597857</v>
      </c>
      <c r="AL67">
        <f>IFERROR(_xlfn.XLOOKUP(AG67,'BCoISC-WACCbI'!$C$2:$C$26,'BCoISC-WACCbI'!$B$2:$B$26)+$AE$4,0.1)</f>
        <v>0.10642000000000001</v>
      </c>
      <c r="AM67">
        <f t="shared" si="58"/>
        <v>20.138639261897026</v>
      </c>
      <c r="AN67">
        <f t="shared" si="59"/>
        <v>192404466.06487805</v>
      </c>
    </row>
    <row r="68" spans="1:40" x14ac:dyDescent="0.35">
      <c r="A68" t="str">
        <f>'Kermeli Data'!A75</f>
        <v>Soda ash</v>
      </c>
      <c r="B68" t="str">
        <f>'Kermeli Data'!B75</f>
        <v>Vertical shaft kiln for concentrated CO2 gas and reactive limef</v>
      </c>
      <c r="C68" t="str">
        <f>'Kermeli Data'!P75</f>
        <v>X equip-replace</v>
      </c>
      <c r="D68" t="str">
        <f t="shared" si="40"/>
        <v>EXCLUDED</v>
      </c>
      <c r="E68">
        <f>'Kermeli Data'!E75</f>
        <v>0.3</v>
      </c>
      <c r="F68">
        <f>'Kermeli Data'!F75</f>
        <v>0.3</v>
      </c>
      <c r="G68">
        <f>'Kermeli Data'!G75</f>
        <v>0</v>
      </c>
      <c r="H68">
        <f>'Kermeli Data'!I75</f>
        <v>16</v>
      </c>
      <c r="I68">
        <f>'Kermeli Data'!J75</f>
        <v>20</v>
      </c>
      <c r="J68">
        <f>'Kermeli Data'!K75</f>
        <v>0</v>
      </c>
      <c r="K68">
        <f>IFERROR(_xlfn.XLOOKUP(A68,'product map'!$A$14:$A$36,'product map'!$G$14:$G$36),"pending")</f>
        <v>12</v>
      </c>
      <c r="L68">
        <f>H68*cpi!$B$12*cpi!$B$10</f>
        <v>16.033705505406502</v>
      </c>
      <c r="M68">
        <f>J68*cpi!$B$12*cpi!$B$10</f>
        <v>0</v>
      </c>
      <c r="N68">
        <f t="shared" si="41"/>
        <v>0.12264778981532438</v>
      </c>
      <c r="O68">
        <f t="shared" si="42"/>
        <v>1.966498542787906</v>
      </c>
      <c r="P68">
        <f t="shared" si="43"/>
        <v>0.3</v>
      </c>
      <c r="Q68">
        <f t="shared" si="44"/>
        <v>1</v>
      </c>
      <c r="R68">
        <f t="shared" si="45"/>
        <v>0</v>
      </c>
      <c r="S68">
        <f t="shared" si="46"/>
        <v>6.5549951426263533</v>
      </c>
      <c r="T68">
        <f t="shared" si="47"/>
        <v>6.9158868670074005</v>
      </c>
      <c r="U68">
        <f t="shared" si="48"/>
        <v>6.9158868670074005</v>
      </c>
      <c r="V68" t="str">
        <f t="shared" si="49"/>
        <v/>
      </c>
      <c r="W68">
        <f t="shared" si="50"/>
        <v>0.1597614704057439</v>
      </c>
      <c r="X68">
        <f t="shared" si="51"/>
        <v>2.561568367596414</v>
      </c>
      <c r="Y68">
        <f t="shared" si="52"/>
        <v>9.0086601372642399</v>
      </c>
      <c r="Z68">
        <f t="shared" si="53"/>
        <v>1079999.9999999998</v>
      </c>
      <c r="AA68" t="str">
        <f t="shared" si="54"/>
        <v>pending</v>
      </c>
      <c r="AB68" t="str">
        <f t="shared" si="55"/>
        <v/>
      </c>
      <c r="AG68">
        <f>IFERROR(_xlfn.XLOOKUP(A68,'product map'!$A$14:$A$36,'product map'!$C$14:$C$36),"?")</f>
        <v>20</v>
      </c>
      <c r="AH68">
        <f>IFERROR((Z68*0.000000947817)/_xlfn.XLOOKUP(AG68,'energy base (MECS)'!$K$4:$K$9,'energy base (MECS)'!$F$4:$F$9),0)</f>
        <v>3.0907435852496064E-4</v>
      </c>
      <c r="AI68">
        <f>IFERROR((AA68*0.000000947817)/_xlfn.XLOOKUP(AG68,'energy base (MECS)'!$K$4:$K$9,'energy base (MECS)'!$I$4:$I$9),0)</f>
        <v>0</v>
      </c>
      <c r="AJ68">
        <f t="shared" si="56"/>
        <v>2.07476606010222</v>
      </c>
      <c r="AK68">
        <f t="shared" si="57"/>
        <v>6.9158868670074005</v>
      </c>
      <c r="AL68">
        <f>IFERROR(_xlfn.XLOOKUP(AG68,'BCoISC-WACCbI'!$C$2:$C$26,'BCoISC-WACCbI'!$B$2:$B$26)+$AE$4,0.1)</f>
        <v>0.10642000000000001</v>
      </c>
      <c r="AM68">
        <f t="shared" si="58"/>
        <v>56.388189933311679</v>
      </c>
      <c r="AN68">
        <f t="shared" si="59"/>
        <v>57721339.819463402</v>
      </c>
    </row>
    <row r="69" spans="1:40" x14ac:dyDescent="0.35">
      <c r="A69" t="str">
        <f>'Kermeli Data'!A76</f>
        <v>Soda ash</v>
      </c>
      <c r="B69" t="str">
        <f>'Kermeli Data'!B76</f>
        <v>Heat integratione</v>
      </c>
      <c r="C69" t="str">
        <f>'Kermeli Data'!P76</f>
        <v>2 whr</v>
      </c>
      <c r="D69" t="str">
        <f t="shared" si="40"/>
        <v>whr</v>
      </c>
      <c r="E69">
        <f>'Kermeli Data'!E76</f>
        <v>0.19</v>
      </c>
      <c r="F69">
        <f>'Kermeli Data'!F76</f>
        <v>1</v>
      </c>
      <c r="G69">
        <f>'Kermeli Data'!G76</f>
        <v>0</v>
      </c>
      <c r="H69">
        <f>'Kermeli Data'!I76</f>
        <v>20</v>
      </c>
      <c r="I69">
        <f>'Kermeli Data'!J76</f>
        <v>20</v>
      </c>
      <c r="J69">
        <f>'Kermeli Data'!K76</f>
        <v>0</v>
      </c>
      <c r="K69">
        <f>IFERROR(_xlfn.XLOOKUP(A69,'product map'!$A$14:$A$36,'product map'!$G$14:$G$36),"pending")</f>
        <v>12</v>
      </c>
      <c r="L69">
        <f>H69*cpi!$B$12*cpi!$B$10</f>
        <v>20.042131881758127</v>
      </c>
      <c r="M69">
        <f>J69*cpi!$B$12*cpi!$B$10</f>
        <v>0</v>
      </c>
      <c r="N69">
        <f t="shared" si="41"/>
        <v>0.12264778981532438</v>
      </c>
      <c r="O69">
        <f t="shared" si="42"/>
        <v>2.4581231784848825</v>
      </c>
      <c r="P69">
        <f t="shared" si="43"/>
        <v>1</v>
      </c>
      <c r="Q69">
        <f t="shared" si="44"/>
        <v>1</v>
      </c>
      <c r="R69">
        <f t="shared" si="45"/>
        <v>0</v>
      </c>
      <c r="S69">
        <f t="shared" si="46"/>
        <v>2.4581231784848825</v>
      </c>
      <c r="T69">
        <f t="shared" si="47"/>
        <v>2.5934575751277751</v>
      </c>
      <c r="U69">
        <f t="shared" si="48"/>
        <v>2.5934575751277751</v>
      </c>
      <c r="V69" t="str">
        <f t="shared" si="49"/>
        <v/>
      </c>
      <c r="W69">
        <f t="shared" si="50"/>
        <v>0.1597614704057439</v>
      </c>
      <c r="X69">
        <f t="shared" si="51"/>
        <v>3.2019604594955173</v>
      </c>
      <c r="Y69">
        <f t="shared" si="52"/>
        <v>3.3782475514740895</v>
      </c>
      <c r="Z69">
        <f t="shared" si="53"/>
        <v>2280000</v>
      </c>
      <c r="AA69" t="str">
        <f t="shared" si="54"/>
        <v>pending</v>
      </c>
      <c r="AB69" t="str">
        <f t="shared" si="55"/>
        <v/>
      </c>
      <c r="AG69">
        <f>IFERROR(_xlfn.XLOOKUP(A69,'product map'!$A$14:$A$36,'product map'!$C$14:$C$36),"?")</f>
        <v>20</v>
      </c>
      <c r="AH69">
        <f>IFERROR((Z69*0.000000947817)/_xlfn.XLOOKUP(AG69,'energy base (MECS)'!$K$4:$K$9,'energy base (MECS)'!$F$4:$F$9),0)</f>
        <v>6.524903124415836E-4</v>
      </c>
      <c r="AI69">
        <f>IFERROR((AA69*0.000000947817)/_xlfn.XLOOKUP(AG69,'energy base (MECS)'!$K$4:$K$9,'energy base (MECS)'!$I$4:$I$9),0)</f>
        <v>0</v>
      </c>
      <c r="AJ69">
        <f t="shared" si="56"/>
        <v>0.77803727253833255</v>
      </c>
      <c r="AK69">
        <f t="shared" si="57"/>
        <v>2.5934575751277751</v>
      </c>
      <c r="AL69">
        <f>IFERROR(_xlfn.XLOOKUP(AG69,'BCoISC-WACCbI'!$C$2:$C$26,'BCoISC-WACCbI'!$B$2:$B$26)+$AE$4,0.1)</f>
        <v>0.10642000000000001</v>
      </c>
      <c r="AM69">
        <f t="shared" si="58"/>
        <v>21.14557122499188</v>
      </c>
      <c r="AN69">
        <f t="shared" si="59"/>
        <v>45696060.690408535</v>
      </c>
    </row>
    <row r="70" spans="1:40" x14ac:dyDescent="0.35">
      <c r="A70" t="str">
        <f>'Kermeli Data'!A77</f>
        <v>Soda ash</v>
      </c>
      <c r="B70" t="str">
        <f>'Kermeli Data'!B77</f>
        <v>Modern control systeme</v>
      </c>
      <c r="C70" t="str">
        <f>'Kermeli Data'!P77</f>
        <v>3 proc</v>
      </c>
      <c r="D70" t="str">
        <f t="shared" si="40"/>
        <v>process</v>
      </c>
      <c r="E70">
        <f>'Kermeli Data'!E77</f>
        <v>0.19</v>
      </c>
      <c r="F70">
        <f>'Kermeli Data'!F77</f>
        <v>0.4</v>
      </c>
      <c r="G70">
        <f>'Kermeli Data'!G77</f>
        <v>0</v>
      </c>
      <c r="H70">
        <f>'Kermeli Data'!I77</f>
        <v>10</v>
      </c>
      <c r="I70">
        <f>'Kermeli Data'!J77</f>
        <v>20</v>
      </c>
      <c r="J70">
        <f>'Kermeli Data'!K77</f>
        <v>0</v>
      </c>
      <c r="K70">
        <f>IFERROR(_xlfn.XLOOKUP(A70,'product map'!$A$14:$A$36,'product map'!$G$14:$G$36),"pending")</f>
        <v>12</v>
      </c>
      <c r="L70">
        <f>H70*cpi!$B$12*cpi!$B$10</f>
        <v>10.021065940879064</v>
      </c>
      <c r="M70">
        <f>J70*cpi!$B$12*cpi!$B$10</f>
        <v>0</v>
      </c>
      <c r="N70">
        <f t="shared" si="41"/>
        <v>0.12264778981532438</v>
      </c>
      <c r="O70">
        <f t="shared" si="42"/>
        <v>1.2290615892424412</v>
      </c>
      <c r="P70">
        <f t="shared" si="43"/>
        <v>0.4</v>
      </c>
      <c r="Q70">
        <f t="shared" si="44"/>
        <v>1</v>
      </c>
      <c r="R70">
        <f t="shared" si="45"/>
        <v>0</v>
      </c>
      <c r="S70">
        <f t="shared" si="46"/>
        <v>3.0726539731061031</v>
      </c>
      <c r="T70">
        <f t="shared" si="47"/>
        <v>3.241821968909719</v>
      </c>
      <c r="U70">
        <f t="shared" si="48"/>
        <v>3.241821968909719</v>
      </c>
      <c r="V70" t="str">
        <f t="shared" si="49"/>
        <v/>
      </c>
      <c r="W70">
        <f t="shared" si="50"/>
        <v>0.1597614704057439</v>
      </c>
      <c r="X70">
        <f t="shared" si="51"/>
        <v>1.6009802297477587</v>
      </c>
      <c r="Y70">
        <f t="shared" si="52"/>
        <v>4.2228094393426119</v>
      </c>
      <c r="Z70">
        <f t="shared" si="53"/>
        <v>912000.00000000023</v>
      </c>
      <c r="AA70" t="str">
        <f t="shared" si="54"/>
        <v>pending</v>
      </c>
      <c r="AB70" t="str">
        <f t="shared" si="55"/>
        <v/>
      </c>
      <c r="AG70">
        <f>IFERROR(_xlfn.XLOOKUP(A70,'product map'!$A$14:$A$36,'product map'!$C$14:$C$36),"?")</f>
        <v>20</v>
      </c>
      <c r="AH70">
        <f>IFERROR((Z70*0.000000947817)/_xlfn.XLOOKUP(AG70,'energy base (MECS)'!$K$4:$K$9,'energy base (MECS)'!$F$4:$F$9),0)</f>
        <v>2.6099612497663358E-4</v>
      </c>
      <c r="AI70">
        <f>IFERROR((AA70*0.000000947817)/_xlfn.XLOOKUP(AG70,'energy base (MECS)'!$K$4:$K$9,'energy base (MECS)'!$I$4:$I$9),0)</f>
        <v>0</v>
      </c>
      <c r="AJ70">
        <f t="shared" si="56"/>
        <v>0.9725465906729156</v>
      </c>
      <c r="AK70">
        <f t="shared" si="57"/>
        <v>3.241821968909719</v>
      </c>
      <c r="AL70">
        <f>IFERROR(_xlfn.XLOOKUP(AG70,'BCoISC-WACCbI'!$C$2:$C$26,'BCoISC-WACCbI'!$B$2:$B$26)+$AE$4,0.1)</f>
        <v>0.10642000000000001</v>
      </c>
      <c r="AM70">
        <f t="shared" si="58"/>
        <v>26.431964031239847</v>
      </c>
      <c r="AN70">
        <f t="shared" si="59"/>
        <v>22848030.345204268</v>
      </c>
    </row>
    <row r="71" spans="1:40" x14ac:dyDescent="0.35">
      <c r="A71" t="str">
        <f>'Kermeli Data'!A78</f>
        <v>Soda ash</v>
      </c>
      <c r="B71" t="str">
        <f>'Kermeli Data'!B78</f>
        <v>Usage of CHPe</v>
      </c>
      <c r="C71" t="str">
        <f>'Kermeli Data'!P78</f>
        <v>X CHP</v>
      </c>
      <c r="D71" t="str">
        <f t="shared" si="40"/>
        <v>EXCLUDED</v>
      </c>
      <c r="E71">
        <f>'Kermeli Data'!E78</f>
        <v>0.3</v>
      </c>
      <c r="F71">
        <f>'Kermeli Data'!F78</f>
        <v>1.8</v>
      </c>
      <c r="G71">
        <f>'Kermeli Data'!G78</f>
        <v>0</v>
      </c>
      <c r="H71">
        <f>'Kermeli Data'!I78</f>
        <v>36</v>
      </c>
      <c r="I71">
        <f>'Kermeli Data'!J78</f>
        <v>30</v>
      </c>
      <c r="J71">
        <f>'Kermeli Data'!K78</f>
        <v>0</v>
      </c>
      <c r="K71">
        <f>IFERROR(_xlfn.XLOOKUP(A71,'product map'!$A$14:$A$36,'product map'!$G$14:$G$36),"pending")</f>
        <v>12</v>
      </c>
      <c r="L71">
        <f>H71*cpi!$B$12*cpi!$B$10</f>
        <v>36.075837387164626</v>
      </c>
      <c r="M71">
        <f>J71*cpi!$B$12*cpi!$B$10</f>
        <v>0</v>
      </c>
      <c r="N71">
        <f t="shared" si="41"/>
        <v>0.11180076788520114</v>
      </c>
      <c r="O71">
        <f t="shared" si="42"/>
        <v>4.0333063219866538</v>
      </c>
      <c r="P71">
        <f t="shared" si="43"/>
        <v>1.8</v>
      </c>
      <c r="Q71">
        <f t="shared" si="44"/>
        <v>1</v>
      </c>
      <c r="R71">
        <f t="shared" si="45"/>
        <v>0</v>
      </c>
      <c r="S71">
        <f t="shared" si="46"/>
        <v>2.2407257344370297</v>
      </c>
      <c r="T71">
        <f t="shared" si="47"/>
        <v>2.3640911003253051</v>
      </c>
      <c r="U71">
        <f t="shared" si="48"/>
        <v>2.3640911003253051</v>
      </c>
      <c r="V71" t="str">
        <f t="shared" si="49"/>
        <v/>
      </c>
      <c r="W71">
        <f t="shared" si="50"/>
        <v>0.1523001981927343</v>
      </c>
      <c r="X71">
        <f t="shared" si="51"/>
        <v>5.4943571840340262</v>
      </c>
      <c r="Y71">
        <f t="shared" si="52"/>
        <v>3.2204746884648419</v>
      </c>
      <c r="Z71">
        <f t="shared" si="53"/>
        <v>6480000</v>
      </c>
      <c r="AA71" t="str">
        <f t="shared" si="54"/>
        <v>pending</v>
      </c>
      <c r="AB71" t="str">
        <f t="shared" si="55"/>
        <v/>
      </c>
      <c r="AG71">
        <f>IFERROR(_xlfn.XLOOKUP(A71,'product map'!$A$14:$A$36,'product map'!$C$14:$C$36),"?")</f>
        <v>20</v>
      </c>
      <c r="AH71">
        <f>IFERROR((Z71*0.000000947817)/_xlfn.XLOOKUP(AG71,'energy base (MECS)'!$K$4:$K$9,'energy base (MECS)'!$F$4:$F$9),0)</f>
        <v>1.8544461511497644E-3</v>
      </c>
      <c r="AI71">
        <f>IFERROR((AA71*0.000000947817)/_xlfn.XLOOKUP(AG71,'energy base (MECS)'!$K$4:$K$9,'energy base (MECS)'!$I$4:$I$9),0)</f>
        <v>0</v>
      </c>
      <c r="AJ71">
        <f t="shared" si="56"/>
        <v>0.70922733009759154</v>
      </c>
      <c r="AK71">
        <f t="shared" si="57"/>
        <v>2.3640911003253051</v>
      </c>
      <c r="AL71">
        <f>IFERROR(_xlfn.XLOOKUP(AG71,'BCoISC-WACCbI'!$C$2:$C$26,'BCoISC-WACCbI'!$B$2:$B$26)+$AE$4,0.1)</f>
        <v>0.10642000000000001</v>
      </c>
      <c r="AM71">
        <f t="shared" si="58"/>
        <v>21.145571224991873</v>
      </c>
      <c r="AN71">
        <f t="shared" si="59"/>
        <v>129873014.59379265</v>
      </c>
    </row>
    <row r="72" spans="1:40" x14ac:dyDescent="0.35">
      <c r="A72" t="str">
        <f>'Kermeli Data'!A79</f>
        <v>Soda ash</v>
      </c>
      <c r="B72" t="str">
        <f>'Kermeli Data'!B79</f>
        <v>Efficiency packagee</v>
      </c>
      <c r="C72" t="str">
        <f>'Kermeli Data'!P79</f>
        <v>3 proc</v>
      </c>
      <c r="D72" t="str">
        <f t="shared" si="40"/>
        <v>process</v>
      </c>
      <c r="E72">
        <f>'Kermeli Data'!E79</f>
        <v>0.28999999999999998</v>
      </c>
      <c r="F72">
        <f>'Kermeli Data'!F79</f>
        <v>1</v>
      </c>
      <c r="G72">
        <f>'Kermeli Data'!G79</f>
        <v>0</v>
      </c>
      <c r="H72">
        <f>'Kermeli Data'!I79</f>
        <v>22</v>
      </c>
      <c r="I72">
        <f>'Kermeli Data'!J79</f>
        <v>20</v>
      </c>
      <c r="J72">
        <f>'Kermeli Data'!K79</f>
        <v>0</v>
      </c>
      <c r="K72">
        <f>IFERROR(_xlfn.XLOOKUP(A72,'product map'!$A$14:$A$36,'product map'!$G$14:$G$36),"pending")</f>
        <v>12</v>
      </c>
      <c r="L72">
        <f>H72*cpi!$B$12*cpi!$B$10</f>
        <v>22.046345069933938</v>
      </c>
      <c r="M72">
        <f>J72*cpi!$B$12*cpi!$B$10</f>
        <v>0</v>
      </c>
      <c r="N72">
        <f t="shared" si="41"/>
        <v>0.12264778981532438</v>
      </c>
      <c r="O72">
        <f t="shared" si="42"/>
        <v>2.7039354963333708</v>
      </c>
      <c r="P72">
        <f t="shared" si="43"/>
        <v>1</v>
      </c>
      <c r="Q72">
        <f t="shared" si="44"/>
        <v>1</v>
      </c>
      <c r="R72">
        <f t="shared" si="45"/>
        <v>0</v>
      </c>
      <c r="S72">
        <f t="shared" si="46"/>
        <v>2.7039354963333708</v>
      </c>
      <c r="T72">
        <f t="shared" si="47"/>
        <v>2.8528033326405526</v>
      </c>
      <c r="U72">
        <f t="shared" si="48"/>
        <v>2.8528033326405526</v>
      </c>
      <c r="V72" t="str">
        <f t="shared" si="49"/>
        <v/>
      </c>
      <c r="W72">
        <f t="shared" si="50"/>
        <v>0.1597614704057439</v>
      </c>
      <c r="X72">
        <f t="shared" si="51"/>
        <v>3.5221565054450688</v>
      </c>
      <c r="Y72">
        <f t="shared" si="52"/>
        <v>3.7160723066214985</v>
      </c>
      <c r="Z72">
        <f t="shared" si="53"/>
        <v>3479999.9999999995</v>
      </c>
      <c r="AA72" t="str">
        <f t="shared" si="54"/>
        <v>pending</v>
      </c>
      <c r="AB72" t="str">
        <f t="shared" si="55"/>
        <v/>
      </c>
      <c r="AG72">
        <f>IFERROR(_xlfn.XLOOKUP(A72,'product map'!$A$14:$A$36,'product map'!$C$14:$C$36),"?")</f>
        <v>20</v>
      </c>
      <c r="AH72">
        <f>IFERROR((Z72*0.000000947817)/_xlfn.XLOOKUP(AG72,'energy base (MECS)'!$K$4:$K$9,'energy base (MECS)'!$F$4:$F$9),0)</f>
        <v>9.959062663582065E-4</v>
      </c>
      <c r="AI72">
        <f>IFERROR((AA72*0.000000947817)/_xlfn.XLOOKUP(AG72,'energy base (MECS)'!$K$4:$K$9,'energy base (MECS)'!$I$4:$I$9),0)</f>
        <v>0</v>
      </c>
      <c r="AJ72">
        <f t="shared" si="56"/>
        <v>0.85584099979216577</v>
      </c>
      <c r="AK72">
        <f t="shared" si="57"/>
        <v>2.8528033326405526</v>
      </c>
      <c r="AL72">
        <f>IFERROR(_xlfn.XLOOKUP(AG72,'BCoISC-WACCbI'!$C$2:$C$26,'BCoISC-WACCbI'!$B$2:$B$26)+$AE$4,0.1)</f>
        <v>0.10642000000000001</v>
      </c>
      <c r="AM72">
        <f t="shared" si="58"/>
        <v>23.260128347491065</v>
      </c>
      <c r="AN72">
        <f t="shared" si="59"/>
        <v>76721280.843370095</v>
      </c>
    </row>
    <row r="73" spans="1:40" x14ac:dyDescent="0.35">
      <c r="A73" t="str">
        <f>'Kermeli Data'!A80</f>
        <v>Soda ash</v>
      </c>
      <c r="B73" t="str">
        <f>'Kermeli Data'!B80</f>
        <v>Usage of purer feede</v>
      </c>
      <c r="C73" t="str">
        <f>'Kermeli Data'!P80</f>
        <v>3 proc</v>
      </c>
      <c r="D73" t="str">
        <f t="shared" si="40"/>
        <v>process</v>
      </c>
      <c r="E73">
        <f>'Kermeli Data'!E80</f>
        <v>0.3</v>
      </c>
      <c r="F73">
        <f>'Kermeli Data'!F80</f>
        <v>0.3</v>
      </c>
      <c r="G73">
        <f>'Kermeli Data'!G80</f>
        <v>0</v>
      </c>
      <c r="H73">
        <f>'Kermeli Data'!I80</f>
        <v>1</v>
      </c>
      <c r="I73">
        <f>'Kermeli Data'!J80</f>
        <v>10</v>
      </c>
      <c r="J73">
        <f>'Kermeli Data'!K80</f>
        <v>0</v>
      </c>
      <c r="K73">
        <f>IFERROR(_xlfn.XLOOKUP(A73,'product map'!$A$14:$A$36,'product map'!$G$14:$G$36),"pending")</f>
        <v>12</v>
      </c>
      <c r="L73">
        <f>H73*cpi!$B$12*cpi!$B$10</f>
        <v>1.0021065940879064</v>
      </c>
      <c r="M73">
        <f>J73*cpi!$B$12*cpi!$B$10</f>
        <v>0</v>
      </c>
      <c r="N73">
        <f t="shared" si="41"/>
        <v>0.1672605968827704</v>
      </c>
      <c r="O73">
        <f t="shared" si="42"/>
        <v>0.16761294706730334</v>
      </c>
      <c r="P73">
        <f t="shared" si="43"/>
        <v>0.3</v>
      </c>
      <c r="Q73">
        <f t="shared" si="44"/>
        <v>1</v>
      </c>
      <c r="R73">
        <f t="shared" si="45"/>
        <v>0</v>
      </c>
      <c r="S73">
        <f t="shared" si="46"/>
        <v>0.55870982355767784</v>
      </c>
      <c r="T73">
        <f t="shared" si="47"/>
        <v>0.58947014408654608</v>
      </c>
      <c r="U73">
        <f t="shared" si="48"/>
        <v>0.58947014408654608</v>
      </c>
      <c r="V73" t="str">
        <f t="shared" si="49"/>
        <v/>
      </c>
      <c r="W73">
        <f t="shared" si="50"/>
        <v>0.19925206251758484</v>
      </c>
      <c r="X73">
        <f t="shared" si="51"/>
        <v>0.19967180573448753</v>
      </c>
      <c r="Y73">
        <f t="shared" si="52"/>
        <v>0.7022164466153541</v>
      </c>
      <c r="Z73">
        <f t="shared" si="53"/>
        <v>1079999.9999999998</v>
      </c>
      <c r="AA73" t="str">
        <f t="shared" si="54"/>
        <v>pending</v>
      </c>
      <c r="AB73" t="str">
        <f t="shared" si="55"/>
        <v/>
      </c>
      <c r="AG73">
        <f>IFERROR(_xlfn.XLOOKUP(A73,'product map'!$A$14:$A$36,'product map'!$C$14:$C$36),"?")</f>
        <v>20</v>
      </c>
      <c r="AH73">
        <f>IFERROR((Z73*0.000000947817)/_xlfn.XLOOKUP(AG73,'energy base (MECS)'!$K$4:$K$9,'energy base (MECS)'!$F$4:$F$9),0)</f>
        <v>3.0907435852496064E-4</v>
      </c>
      <c r="AI73">
        <f>IFERROR((AA73*0.000000947817)/_xlfn.XLOOKUP(AG73,'energy base (MECS)'!$K$4:$K$9,'energy base (MECS)'!$I$4:$I$9),0)</f>
        <v>0</v>
      </c>
      <c r="AJ73">
        <f t="shared" si="56"/>
        <v>0.17684104322596381</v>
      </c>
      <c r="AK73">
        <f t="shared" si="57"/>
        <v>0.58947014408654608</v>
      </c>
      <c r="AL73">
        <f>IFERROR(_xlfn.XLOOKUP(AG73,'BCoISC-WACCbI'!$C$2:$C$26,'BCoISC-WACCbI'!$B$2:$B$26)+$AE$4,0.1)</f>
        <v>0.10642000000000001</v>
      </c>
      <c r="AM73">
        <f t="shared" si="58"/>
        <v>3.5242618708319799</v>
      </c>
      <c r="AN73">
        <f t="shared" si="59"/>
        <v>3607583.7387164626</v>
      </c>
    </row>
    <row r="74" spans="1:40" x14ac:dyDescent="0.35">
      <c r="A74" t="str">
        <f>'Kermeli Data'!A81</f>
        <v>Carbon black</v>
      </c>
      <c r="B74" t="str">
        <f>'Kermeli Data'!B81</f>
        <v>Usage of CHPe</v>
      </c>
      <c r="C74" t="str">
        <f>'Kermeli Data'!P81</f>
        <v>X CHP</v>
      </c>
      <c r="D74" t="str">
        <f t="shared" si="40"/>
        <v>EXCLUDED</v>
      </c>
      <c r="E74">
        <f>'Kermeli Data'!E81</f>
        <v>0.1</v>
      </c>
      <c r="F74">
        <f>'Kermeli Data'!F81</f>
        <v>6.5</v>
      </c>
      <c r="G74">
        <f>'Kermeli Data'!G81</f>
        <v>0</v>
      </c>
      <c r="H74">
        <f>'Kermeli Data'!I81</f>
        <v>130</v>
      </c>
      <c r="I74">
        <f>'Kermeli Data'!J81</f>
        <v>20</v>
      </c>
      <c r="J74">
        <f>'Kermeli Data'!K81</f>
        <v>0</v>
      </c>
      <c r="K74">
        <f>IFERROR(_xlfn.XLOOKUP(A74,'product map'!$A$14:$A$36,'product map'!$G$14:$G$36),"pending")</f>
        <v>1.3</v>
      </c>
      <c r="L74">
        <f>H74*cpi!$B$12*cpi!$B$10</f>
        <v>130.27385723142783</v>
      </c>
      <c r="M74">
        <f>J74*cpi!$B$12*cpi!$B$10</f>
        <v>0</v>
      </c>
      <c r="N74">
        <f t="shared" si="41"/>
        <v>0.12264778981532438</v>
      </c>
      <c r="O74">
        <f t="shared" si="42"/>
        <v>15.977800660151736</v>
      </c>
      <c r="P74">
        <f t="shared" si="43"/>
        <v>6.5</v>
      </c>
      <c r="Q74">
        <f t="shared" si="44"/>
        <v>1</v>
      </c>
      <c r="R74">
        <f t="shared" si="45"/>
        <v>0</v>
      </c>
      <c r="S74">
        <f t="shared" si="46"/>
        <v>2.4581231784848825</v>
      </c>
      <c r="T74">
        <f t="shared" si="47"/>
        <v>2.5934575751277751</v>
      </c>
      <c r="U74">
        <f t="shared" si="48"/>
        <v>2.5934575751277751</v>
      </c>
      <c r="V74" t="str">
        <f t="shared" si="49"/>
        <v/>
      </c>
      <c r="W74">
        <f t="shared" si="50"/>
        <v>0.1597614704057439</v>
      </c>
      <c r="X74">
        <f t="shared" si="51"/>
        <v>20.812742986720863</v>
      </c>
      <c r="Y74">
        <f t="shared" si="52"/>
        <v>3.3782475514740895</v>
      </c>
      <c r="Z74">
        <f t="shared" si="53"/>
        <v>845000.00000000023</v>
      </c>
      <c r="AA74" t="str">
        <f t="shared" si="54"/>
        <v>pending</v>
      </c>
      <c r="AB74" t="str">
        <f t="shared" si="55"/>
        <v/>
      </c>
      <c r="AG74">
        <f>IFERROR(_xlfn.XLOOKUP(A74,'product map'!$A$14:$A$36,'product map'!$C$14:$C$36),"?")</f>
        <v>20</v>
      </c>
      <c r="AH74">
        <f>IFERROR((Z74*0.000000947817)/_xlfn.XLOOKUP(AG74,'energy base (MECS)'!$K$4:$K$9,'energy base (MECS)'!$F$4:$F$9),0)</f>
        <v>2.4182206754962208E-4</v>
      </c>
      <c r="AI74">
        <f>IFERROR((AA74*0.000000947817)/_xlfn.XLOOKUP(AG74,'energy base (MECS)'!$K$4:$K$9,'energy base (MECS)'!$I$4:$I$9),0)</f>
        <v>0</v>
      </c>
      <c r="AJ74">
        <f t="shared" si="56"/>
        <v>0.77803727253833255</v>
      </c>
      <c r="AK74">
        <f t="shared" si="57"/>
        <v>2.5934575751277751</v>
      </c>
      <c r="AL74">
        <f>IFERROR(_xlfn.XLOOKUP(AG74,'BCoISC-WACCbI'!$C$2:$C$26,'BCoISC-WACCbI'!$B$2:$B$26)+$AE$4,0.1)</f>
        <v>0.10642000000000001</v>
      </c>
      <c r="AM74">
        <f t="shared" si="58"/>
        <v>21.14557122499188</v>
      </c>
      <c r="AN74">
        <f t="shared" si="59"/>
        <v>16935601.440085616</v>
      </c>
    </row>
    <row r="75" spans="1:40" x14ac:dyDescent="0.35">
      <c r="A75" t="str">
        <f>'Kermeli Data'!A82</f>
        <v>Carbon black</v>
      </c>
      <c r="B75" t="str">
        <f>'Kermeli Data'!B82</f>
        <v>Modern control systeme</v>
      </c>
      <c r="C75" t="str">
        <f>'Kermeli Data'!P82</f>
        <v>3 proc</v>
      </c>
      <c r="D75" t="str">
        <f t="shared" si="40"/>
        <v>process</v>
      </c>
      <c r="E75">
        <f>'Kermeli Data'!E82</f>
        <v>0.14000000000000001</v>
      </c>
      <c r="F75">
        <f>'Kermeli Data'!F82</f>
        <v>6.5</v>
      </c>
      <c r="G75">
        <f>'Kermeli Data'!G82</f>
        <v>0.2</v>
      </c>
      <c r="H75">
        <f>'Kermeli Data'!I82</f>
        <v>139</v>
      </c>
      <c r="I75">
        <f>'Kermeli Data'!J82</f>
        <v>10</v>
      </c>
      <c r="J75">
        <f>'Kermeli Data'!K82</f>
        <v>0</v>
      </c>
      <c r="K75">
        <f>IFERROR(_xlfn.XLOOKUP(A75,'product map'!$A$14:$A$36,'product map'!$G$14:$G$36),"pending")</f>
        <v>1.3</v>
      </c>
      <c r="L75">
        <f>H75*cpi!$B$12*cpi!$B$10</f>
        <v>139.29281657821898</v>
      </c>
      <c r="M75">
        <f>J75*cpi!$B$12*cpi!$B$10</f>
        <v>0</v>
      </c>
      <c r="N75">
        <f t="shared" si="41"/>
        <v>0.1672605968827704</v>
      </c>
      <c r="O75">
        <f t="shared" si="42"/>
        <v>23.298199642355161</v>
      </c>
      <c r="P75">
        <f t="shared" si="43"/>
        <v>6.7</v>
      </c>
      <c r="Q75">
        <f t="shared" si="44"/>
        <v>0.97014925373134331</v>
      </c>
      <c r="R75">
        <f t="shared" si="45"/>
        <v>2.9850746268656716E-2</v>
      </c>
      <c r="S75">
        <f t="shared" si="46"/>
        <v>3.4773432302022629</v>
      </c>
      <c r="T75">
        <f t="shared" si="47"/>
        <v>3.6687917922998459</v>
      </c>
      <c r="U75">
        <f t="shared" si="48"/>
        <v>3.6687917922998459</v>
      </c>
      <c r="V75">
        <f t="shared" si="49"/>
        <v>3.6687917922998459</v>
      </c>
      <c r="W75">
        <f t="shared" si="50"/>
        <v>0.19925206251758484</v>
      </c>
      <c r="X75">
        <f t="shared" si="51"/>
        <v>27.754380997093765</v>
      </c>
      <c r="Y75">
        <f t="shared" si="52"/>
        <v>4.3705113169940697</v>
      </c>
      <c r="Z75">
        <f t="shared" si="53"/>
        <v>1183000.0000000005</v>
      </c>
      <c r="AA75">
        <f t="shared" si="54"/>
        <v>36400</v>
      </c>
      <c r="AB75" t="str">
        <f t="shared" si="55"/>
        <v/>
      </c>
      <c r="AG75">
        <f>IFERROR(_xlfn.XLOOKUP(A75,'product map'!$A$14:$A$36,'product map'!$C$14:$C$36),"?")</f>
        <v>20</v>
      </c>
      <c r="AH75">
        <f>IFERROR((Z75*0.000000947817)/_xlfn.XLOOKUP(AG75,'energy base (MECS)'!$K$4:$K$9,'energy base (MECS)'!$F$4:$F$9),0)</f>
        <v>3.3855089456947092E-4</v>
      </c>
      <c r="AI75">
        <f>IFERROR((AA75*0.000000947817)/_xlfn.XLOOKUP(AG75,'energy base (MECS)'!$K$4:$K$9,'energy base (MECS)'!$I$4:$I$9),0)</f>
        <v>6.8858052264209803E-5</v>
      </c>
      <c r="AJ75">
        <f t="shared" si="56"/>
        <v>1.1006375376899538</v>
      </c>
      <c r="AK75">
        <f t="shared" si="57"/>
        <v>3.6687917922998459</v>
      </c>
      <c r="AL75">
        <f>IFERROR(_xlfn.XLOOKUP(AG75,'BCoISC-WACCbI'!$C$2:$C$26,'BCoISC-WACCbI'!$B$2:$B$26)+$AE$4,0.1)</f>
        <v>0.10642000000000001</v>
      </c>
      <c r="AM75">
        <f t="shared" si="58"/>
        <v>21.934585076670679</v>
      </c>
      <c r="AN75">
        <f t="shared" si="59"/>
        <v>25351292.617235858</v>
      </c>
    </row>
    <row r="76" spans="1:40" x14ac:dyDescent="0.35">
      <c r="A76" t="str">
        <f>'Kermeli Data'!A83</f>
        <v>Carbon black</v>
      </c>
      <c r="B76" t="str">
        <f>'Kermeli Data'!B83</f>
        <v>Optimization of black carbon separatione</v>
      </c>
      <c r="C76" t="str">
        <f>'Kermeli Data'!P83</f>
        <v>3 proc</v>
      </c>
      <c r="D76" t="str">
        <f t="shared" si="40"/>
        <v>process</v>
      </c>
      <c r="E76">
        <f>'Kermeli Data'!E83</f>
        <v>0.23</v>
      </c>
      <c r="F76">
        <f>'Kermeli Data'!F83</f>
        <v>6.5</v>
      </c>
      <c r="G76">
        <f>'Kermeli Data'!G83</f>
        <v>0.3</v>
      </c>
      <c r="H76">
        <f>'Kermeli Data'!I83</f>
        <v>142</v>
      </c>
      <c r="I76">
        <f>'Kermeli Data'!J83</f>
        <v>20</v>
      </c>
      <c r="J76">
        <f>'Kermeli Data'!K83</f>
        <v>0</v>
      </c>
      <c r="K76">
        <f>IFERROR(_xlfn.XLOOKUP(A76,'product map'!$A$14:$A$36,'product map'!$G$14:$G$36),"pending")</f>
        <v>1.3</v>
      </c>
      <c r="L76">
        <f>H76*cpi!$B$12*cpi!$B$10</f>
        <v>142.29913636048272</v>
      </c>
      <c r="M76">
        <f>J76*cpi!$B$12*cpi!$B$10</f>
        <v>0</v>
      </c>
      <c r="N76">
        <f t="shared" si="41"/>
        <v>0.12264778981532438</v>
      </c>
      <c r="O76">
        <f t="shared" si="42"/>
        <v>17.452674567242667</v>
      </c>
      <c r="P76">
        <f t="shared" si="43"/>
        <v>6.8</v>
      </c>
      <c r="Q76">
        <f t="shared" si="44"/>
        <v>0.95588235294117652</v>
      </c>
      <c r="R76">
        <f t="shared" si="45"/>
        <v>4.4117647058823532E-2</v>
      </c>
      <c r="S76">
        <f t="shared" si="46"/>
        <v>2.5665697893003925</v>
      </c>
      <c r="T76">
        <f t="shared" si="47"/>
        <v>2.7078748210892951</v>
      </c>
      <c r="U76">
        <f t="shared" si="48"/>
        <v>2.7078748210892951</v>
      </c>
      <c r="V76">
        <f t="shared" si="49"/>
        <v>2.7078748210892951</v>
      </c>
      <c r="W76">
        <f t="shared" si="50"/>
        <v>0.1597614704057439</v>
      </c>
      <c r="X76">
        <f t="shared" si="51"/>
        <v>22.733919262418176</v>
      </c>
      <c r="Y76">
        <f t="shared" si="52"/>
        <v>3.5272878846273592</v>
      </c>
      <c r="Z76">
        <f t="shared" si="53"/>
        <v>1943500.0000000005</v>
      </c>
      <c r="AA76">
        <f t="shared" si="54"/>
        <v>89700</v>
      </c>
      <c r="AB76" t="str">
        <f t="shared" si="55"/>
        <v/>
      </c>
      <c r="AG76">
        <f>IFERROR(_xlfn.XLOOKUP(A76,'product map'!$A$14:$A$36,'product map'!$C$14:$C$36),"?")</f>
        <v>20</v>
      </c>
      <c r="AH76">
        <f>IFERROR((Z76*0.000000947817)/_xlfn.XLOOKUP(AG76,'energy base (MECS)'!$K$4:$K$9,'energy base (MECS)'!$F$4:$F$9),0)</f>
        <v>5.5619075536413075E-4</v>
      </c>
      <c r="AI76">
        <f>IFERROR((AA76*0.000000947817)/_xlfn.XLOOKUP(AG76,'energy base (MECS)'!$K$4:$K$9,'energy base (MECS)'!$I$4:$I$9),0)</f>
        <v>1.6968591450823128E-4</v>
      </c>
      <c r="AJ76">
        <f t="shared" si="56"/>
        <v>0.81236244632678856</v>
      </c>
      <c r="AK76">
        <f t="shared" si="57"/>
        <v>2.7078748210892951</v>
      </c>
      <c r="AL76">
        <f>IFERROR(_xlfn.XLOOKUP(AG76,'BCoISC-WACCbI'!$C$2:$C$26,'BCoISC-WACCbI'!$B$2:$B$26)+$AE$4,0.1)</f>
        <v>0.10642000000000001</v>
      </c>
      <c r="AM76">
        <f t="shared" si="58"/>
        <v>22.078464073153285</v>
      </c>
      <c r="AN76">
        <f t="shared" si="59"/>
        <v>42547441.771784335</v>
      </c>
    </row>
    <row r="77" spans="1:40" x14ac:dyDescent="0.35">
      <c r="A77" t="str">
        <f>'Kermeli Data'!A84</f>
        <v>Methanol</v>
      </c>
      <c r="B77" t="str">
        <f>'Kermeli Data'!B84</f>
        <v>Efficiency package, synthesis gas sectione</v>
      </c>
      <c r="C77" t="str">
        <f>'Kermeli Data'!P84</f>
        <v>3 proc</v>
      </c>
      <c r="D77" t="str">
        <f t="shared" si="40"/>
        <v>process</v>
      </c>
      <c r="E77">
        <f>'Kermeli Data'!E84</f>
        <v>0.3</v>
      </c>
      <c r="F77">
        <f>'Kermeli Data'!F84</f>
        <v>1.8</v>
      </c>
      <c r="G77">
        <f>'Kermeli Data'!G84</f>
        <v>0.1</v>
      </c>
      <c r="H77">
        <f>'Kermeli Data'!I84</f>
        <v>39</v>
      </c>
      <c r="I77">
        <f>'Kermeli Data'!J84</f>
        <v>20</v>
      </c>
      <c r="J77">
        <f>'Kermeli Data'!K84</f>
        <v>0</v>
      </c>
      <c r="K77">
        <f>IFERROR(_xlfn.XLOOKUP(A77,'product map'!$A$14:$A$36,'product map'!$G$14:$G$36),"pending")</f>
        <v>9</v>
      </c>
      <c r="L77">
        <f>H77*cpi!$B$12*cpi!$B$10</f>
        <v>39.082157169428342</v>
      </c>
      <c r="M77">
        <f>J77*cpi!$B$12*cpi!$B$10</f>
        <v>0</v>
      </c>
      <c r="N77">
        <f t="shared" si="41"/>
        <v>0.12264778981532438</v>
      </c>
      <c r="O77">
        <f t="shared" si="42"/>
        <v>4.7933401980455201</v>
      </c>
      <c r="P77">
        <f t="shared" si="43"/>
        <v>1.9000000000000001</v>
      </c>
      <c r="Q77">
        <f t="shared" si="44"/>
        <v>0.94736842105263153</v>
      </c>
      <c r="R77">
        <f t="shared" si="45"/>
        <v>5.2631578947368418E-2</v>
      </c>
      <c r="S77">
        <f t="shared" si="46"/>
        <v>2.5228106305502735</v>
      </c>
      <c r="T77">
        <f t="shared" si="47"/>
        <v>2.6617064586837684</v>
      </c>
      <c r="U77">
        <f t="shared" si="48"/>
        <v>2.6617064586837684</v>
      </c>
      <c r="V77">
        <f t="shared" si="49"/>
        <v>2.6617064586837684</v>
      </c>
      <c r="W77">
        <f t="shared" si="50"/>
        <v>0.1597614704057439</v>
      </c>
      <c r="X77">
        <f t="shared" si="51"/>
        <v>6.2438228960162574</v>
      </c>
      <c r="Y77">
        <f t="shared" si="52"/>
        <v>3.4671488028286697</v>
      </c>
      <c r="Z77">
        <f t="shared" si="53"/>
        <v>4860000</v>
      </c>
      <c r="AA77">
        <f t="shared" si="54"/>
        <v>270000</v>
      </c>
      <c r="AB77" t="str">
        <f t="shared" si="55"/>
        <v/>
      </c>
      <c r="AG77">
        <f>IFERROR(_xlfn.XLOOKUP(A77,'product map'!$A$14:$A$36,'product map'!$C$14:$C$36),"?")</f>
        <v>20</v>
      </c>
      <c r="AH77">
        <f>IFERROR((Z77*0.000000947817)/_xlfn.XLOOKUP(AG77,'energy base (MECS)'!$K$4:$K$9,'energy base (MECS)'!$F$4:$F$9),0)</f>
        <v>1.3908346133623233E-3</v>
      </c>
      <c r="AI77">
        <f>IFERROR((AA77*0.000000947817)/_xlfn.XLOOKUP(AG77,'energy base (MECS)'!$K$4:$K$9,'energy base (MECS)'!$I$4:$I$9),0)</f>
        <v>5.1076027778397374E-4</v>
      </c>
      <c r="AJ77">
        <f t="shared" si="56"/>
        <v>0.79851193760513051</v>
      </c>
      <c r="AK77">
        <f t="shared" si="57"/>
        <v>2.6617064586837684</v>
      </c>
      <c r="AL77">
        <f>IFERROR(_xlfn.XLOOKUP(AG77,'BCoISC-WACCbI'!$C$2:$C$26,'BCoISC-WACCbI'!$B$2:$B$26)+$AE$4,0.1)</f>
        <v>0.10642000000000001</v>
      </c>
      <c r="AM77">
        <f t="shared" si="58"/>
        <v>21.702033625649555</v>
      </c>
      <c r="AN77">
        <f t="shared" si="59"/>
        <v>105521824.35745652</v>
      </c>
    </row>
    <row r="78" spans="1:40" x14ac:dyDescent="0.35">
      <c r="A78" t="str">
        <f>'Kermeli Data'!A85</f>
        <v>Methanol</v>
      </c>
      <c r="B78" t="str">
        <f>'Kermeli Data'!B85</f>
        <v>Efficiency package, methanol synthesis sectione</v>
      </c>
      <c r="C78" t="str">
        <f>'Kermeli Data'!P85</f>
        <v>3 proc</v>
      </c>
      <c r="D78" t="str">
        <f t="shared" si="40"/>
        <v>process</v>
      </c>
      <c r="E78">
        <f>'Kermeli Data'!E85</f>
        <v>0.37</v>
      </c>
      <c r="F78">
        <f>'Kermeli Data'!F85</f>
        <v>1.1000000000000001</v>
      </c>
      <c r="G78">
        <f>'Kermeli Data'!G85</f>
        <v>0</v>
      </c>
      <c r="H78">
        <f>'Kermeli Data'!I85</f>
        <v>24</v>
      </c>
      <c r="I78">
        <f>'Kermeli Data'!J85</f>
        <v>20</v>
      </c>
      <c r="J78">
        <f>'Kermeli Data'!K85</f>
        <v>0</v>
      </c>
      <c r="K78">
        <f>IFERROR(_xlfn.XLOOKUP(A78,'product map'!$A$14:$A$36,'product map'!$G$14:$G$36),"pending")</f>
        <v>9</v>
      </c>
      <c r="L78">
        <f>H78*cpi!$B$12*cpi!$B$10</f>
        <v>24.050558258109753</v>
      </c>
      <c r="M78">
        <f>J78*cpi!$B$12*cpi!$B$10</f>
        <v>0</v>
      </c>
      <c r="N78">
        <f t="shared" si="41"/>
        <v>0.12264778981532438</v>
      </c>
      <c r="O78">
        <f t="shared" si="42"/>
        <v>2.9497478141818592</v>
      </c>
      <c r="P78">
        <f t="shared" si="43"/>
        <v>1.1000000000000001</v>
      </c>
      <c r="Q78">
        <f t="shared" si="44"/>
        <v>1</v>
      </c>
      <c r="R78">
        <f t="shared" si="45"/>
        <v>0</v>
      </c>
      <c r="S78">
        <f t="shared" si="46"/>
        <v>2.6815889219835083</v>
      </c>
      <c r="T78">
        <f t="shared" si="47"/>
        <v>2.8292264455939367</v>
      </c>
      <c r="U78">
        <f t="shared" si="48"/>
        <v>2.8292264455939367</v>
      </c>
      <c r="V78" t="str">
        <f t="shared" si="49"/>
        <v/>
      </c>
      <c r="W78">
        <f t="shared" si="50"/>
        <v>0.1597614704057439</v>
      </c>
      <c r="X78">
        <f t="shared" si="51"/>
        <v>3.8423525513946206</v>
      </c>
      <c r="Y78">
        <f t="shared" si="52"/>
        <v>3.685360965244461</v>
      </c>
      <c r="Z78">
        <f t="shared" si="53"/>
        <v>3663000</v>
      </c>
      <c r="AA78" t="str">
        <f t="shared" si="54"/>
        <v>pending</v>
      </c>
      <c r="AB78" t="str">
        <f t="shared" si="55"/>
        <v/>
      </c>
      <c r="AG78">
        <f>IFERROR(_xlfn.XLOOKUP(A78,'product map'!$A$14:$A$36,'product map'!$C$14:$C$36),"?")</f>
        <v>20</v>
      </c>
      <c r="AH78">
        <f>IFERROR((Z78*0.000000947817)/_xlfn.XLOOKUP(AG78,'energy base (MECS)'!$K$4:$K$9,'energy base (MECS)'!$F$4:$F$9),0)</f>
        <v>1.0482771993304916E-3</v>
      </c>
      <c r="AI78">
        <f>IFERROR((AA78*0.000000947817)/_xlfn.XLOOKUP(AG78,'energy base (MECS)'!$K$4:$K$9,'energy base (MECS)'!$I$4:$I$9),0)</f>
        <v>0</v>
      </c>
      <c r="AJ78">
        <f t="shared" si="56"/>
        <v>0.84876793367818093</v>
      </c>
      <c r="AK78">
        <f t="shared" si="57"/>
        <v>2.8292264455939367</v>
      </c>
      <c r="AL78">
        <f>IFERROR(_xlfn.XLOOKUP(AG78,'BCoISC-WACCbI'!$C$2:$C$26,'BCoISC-WACCbI'!$B$2:$B$26)+$AE$4,0.1)</f>
        <v>0.10642000000000001</v>
      </c>
      <c r="AM78">
        <f t="shared" si="58"/>
        <v>23.067895881809317</v>
      </c>
      <c r="AN78">
        <f t="shared" si="59"/>
        <v>80088358.99950549</v>
      </c>
    </row>
    <row r="79" spans="1:40" x14ac:dyDescent="0.35">
      <c r="A79" t="str">
        <f>'Kermeli Data'!A86</f>
        <v>Ammonia</v>
      </c>
      <c r="B79" t="str">
        <f>'Kermeli Data'!B86</f>
        <v>Improved CO2 removal sectionf</v>
      </c>
      <c r="C79" t="str">
        <f>'Kermeli Data'!P86</f>
        <v>3 proc</v>
      </c>
      <c r="D79" t="str">
        <f t="shared" si="40"/>
        <v>process</v>
      </c>
      <c r="E79">
        <f>'Kermeli Data'!E86</f>
        <v>0.31</v>
      </c>
      <c r="F79">
        <f>'Kermeli Data'!F86</f>
        <v>1</v>
      </c>
      <c r="G79">
        <f>'Kermeli Data'!G86</f>
        <v>0</v>
      </c>
      <c r="H79">
        <f>'Kermeli Data'!I86</f>
        <v>15</v>
      </c>
      <c r="I79">
        <f>'Kermeli Data'!J86</f>
        <v>20</v>
      </c>
      <c r="J79">
        <f>'Kermeli Data'!K86</f>
        <v>0</v>
      </c>
      <c r="K79">
        <f>IFERROR(_xlfn.XLOOKUP(A79,'product map'!$A$14:$A$36,'product map'!$G$14:$G$36),"pending")</f>
        <v>16.5</v>
      </c>
      <c r="L79">
        <f>H79*cpi!$B$12*cpi!$B$10</f>
        <v>15.031598911318595</v>
      </c>
      <c r="M79">
        <f>J79*cpi!$B$12*cpi!$B$10</f>
        <v>0</v>
      </c>
      <c r="N79">
        <f t="shared" si="41"/>
        <v>0.12264778981532438</v>
      </c>
      <c r="O79">
        <f t="shared" si="42"/>
        <v>1.8435923838636619</v>
      </c>
      <c r="P79">
        <f t="shared" si="43"/>
        <v>1</v>
      </c>
      <c r="Q79">
        <f t="shared" si="44"/>
        <v>1</v>
      </c>
      <c r="R79">
        <f t="shared" si="45"/>
        <v>0</v>
      </c>
      <c r="S79">
        <f t="shared" si="46"/>
        <v>1.8435923838636619</v>
      </c>
      <c r="T79">
        <f t="shared" si="47"/>
        <v>1.9450931813458314</v>
      </c>
      <c r="U79">
        <f t="shared" si="48"/>
        <v>1.9450931813458314</v>
      </c>
      <c r="V79" t="str">
        <f t="shared" si="49"/>
        <v/>
      </c>
      <c r="W79">
        <f t="shared" si="50"/>
        <v>0.1597614704057439</v>
      </c>
      <c r="X79">
        <f t="shared" si="51"/>
        <v>2.4014703446216377</v>
      </c>
      <c r="Y79">
        <f t="shared" si="52"/>
        <v>2.5336856636055671</v>
      </c>
      <c r="Z79">
        <f t="shared" si="53"/>
        <v>5115000</v>
      </c>
      <c r="AA79" t="str">
        <f t="shared" si="54"/>
        <v>pending</v>
      </c>
      <c r="AB79" t="str">
        <f t="shared" si="55"/>
        <v/>
      </c>
      <c r="AG79">
        <f>IFERROR(_xlfn.XLOOKUP(A79,'product map'!$A$14:$A$36,'product map'!$C$14:$C$36),"?")</f>
        <v>20</v>
      </c>
      <c r="AH79">
        <f>IFERROR((Z79*0.000000947817)/_xlfn.XLOOKUP(AG79,'energy base (MECS)'!$K$4:$K$9,'energy base (MECS)'!$F$4:$F$9),0)</f>
        <v>1.4638105035696056E-3</v>
      </c>
      <c r="AI79">
        <f>IFERROR((AA79*0.000000947817)/_xlfn.XLOOKUP(AG79,'energy base (MECS)'!$K$4:$K$9,'energy base (MECS)'!$I$4:$I$9),0)</f>
        <v>0</v>
      </c>
      <c r="AJ79">
        <f t="shared" si="56"/>
        <v>0.58352795440374938</v>
      </c>
      <c r="AK79">
        <f t="shared" si="57"/>
        <v>1.9450931813458314</v>
      </c>
      <c r="AL79">
        <f>IFERROR(_xlfn.XLOOKUP(AG79,'BCoISC-WACCbI'!$C$2:$C$26,'BCoISC-WACCbI'!$B$2:$B$26)+$AE$4,0.1)</f>
        <v>0.10642000000000001</v>
      </c>
      <c r="AM79">
        <f t="shared" si="58"/>
        <v>15.859178418743907</v>
      </c>
      <c r="AN79">
        <f t="shared" si="59"/>
        <v>76886628.431394607</v>
      </c>
    </row>
    <row r="80" spans="1:40" x14ac:dyDescent="0.35">
      <c r="A80" t="str">
        <f>'Kermeli Data'!A87</f>
        <v>Ammonia</v>
      </c>
      <c r="B80" t="str">
        <f>'Kermeli Data'!B87</f>
        <v>Indirect cooling of the ammonia synthesis reactorf</v>
      </c>
      <c r="C80" t="str">
        <f>'Kermeli Data'!P87</f>
        <v>2 whr</v>
      </c>
      <c r="D80" t="str">
        <f t="shared" si="40"/>
        <v>whr</v>
      </c>
      <c r="E80">
        <f>'Kermeli Data'!E87</f>
        <v>0.31</v>
      </c>
      <c r="F80">
        <f>'Kermeli Data'!F87</f>
        <v>0.6</v>
      </c>
      <c r="G80">
        <f>'Kermeli Data'!G87</f>
        <v>0</v>
      </c>
      <c r="H80">
        <f>'Kermeli Data'!I87</f>
        <v>7</v>
      </c>
      <c r="I80">
        <f>'Kermeli Data'!J87</f>
        <v>20</v>
      </c>
      <c r="J80">
        <f>'Kermeli Data'!K87</f>
        <v>0</v>
      </c>
      <c r="K80">
        <f>IFERROR(_xlfn.XLOOKUP(A80,'product map'!$A$14:$A$36,'product map'!$G$14:$G$36),"pending")</f>
        <v>16.5</v>
      </c>
      <c r="L80">
        <f>H80*cpi!$B$12*cpi!$B$10</f>
        <v>7.0147461586153437</v>
      </c>
      <c r="M80">
        <f>J80*cpi!$B$12*cpi!$B$10</f>
        <v>0</v>
      </c>
      <c r="N80">
        <f t="shared" si="41"/>
        <v>0.12264778981532438</v>
      </c>
      <c r="O80">
        <f t="shared" si="42"/>
        <v>0.86034311246970885</v>
      </c>
      <c r="P80">
        <f t="shared" si="43"/>
        <v>0.6</v>
      </c>
      <c r="Q80">
        <f t="shared" si="44"/>
        <v>1</v>
      </c>
      <c r="R80">
        <f t="shared" si="45"/>
        <v>0</v>
      </c>
      <c r="S80">
        <f t="shared" si="46"/>
        <v>1.4339051874495148</v>
      </c>
      <c r="T80">
        <f t="shared" si="47"/>
        <v>1.5128502521578688</v>
      </c>
      <c r="U80">
        <f t="shared" si="48"/>
        <v>1.5128502521578688</v>
      </c>
      <c r="V80" t="str">
        <f t="shared" si="49"/>
        <v/>
      </c>
      <c r="W80">
        <f t="shared" si="50"/>
        <v>0.1597614704057439</v>
      </c>
      <c r="X80">
        <f t="shared" si="51"/>
        <v>1.1206861608234309</v>
      </c>
      <c r="Y80">
        <f t="shared" si="52"/>
        <v>1.9706444050265521</v>
      </c>
      <c r="Z80">
        <f t="shared" si="53"/>
        <v>3069000</v>
      </c>
      <c r="AA80" t="str">
        <f t="shared" si="54"/>
        <v>pending</v>
      </c>
      <c r="AB80" t="str">
        <f t="shared" si="55"/>
        <v/>
      </c>
      <c r="AG80">
        <f>IFERROR(_xlfn.XLOOKUP(A80,'product map'!$A$14:$A$36,'product map'!$C$14:$C$36),"?")</f>
        <v>20</v>
      </c>
      <c r="AH80">
        <f>IFERROR((Z80*0.000000947817)/_xlfn.XLOOKUP(AG80,'energy base (MECS)'!$K$4:$K$9,'energy base (MECS)'!$F$4:$F$9),0)</f>
        <v>8.7828630214176336E-4</v>
      </c>
      <c r="AI80">
        <f>IFERROR((AA80*0.000000947817)/_xlfn.XLOOKUP(AG80,'energy base (MECS)'!$K$4:$K$9,'energy base (MECS)'!$I$4:$I$9),0)</f>
        <v>0</v>
      </c>
      <c r="AJ80">
        <f t="shared" si="56"/>
        <v>0.45385507564736061</v>
      </c>
      <c r="AK80">
        <f t="shared" si="57"/>
        <v>1.5128502521578688</v>
      </c>
      <c r="AL80">
        <f>IFERROR(_xlfn.XLOOKUP(AG80,'BCoISC-WACCbI'!$C$2:$C$26,'BCoISC-WACCbI'!$B$2:$B$26)+$AE$4,0.1)</f>
        <v>0.10642000000000001</v>
      </c>
      <c r="AM80">
        <f t="shared" si="58"/>
        <v>12.334916547911929</v>
      </c>
      <c r="AN80">
        <f t="shared" si="59"/>
        <v>35880426.60131748</v>
      </c>
    </row>
    <row r="81" spans="1:40" x14ac:dyDescent="0.35">
      <c r="A81" t="str">
        <f>'Kermeli Data'!A88</f>
        <v>Ammonia</v>
      </c>
      <c r="B81" t="str">
        <f>'Kermeli Data'!B88</f>
        <v>Increasing the air preheat with waste heatf</v>
      </c>
      <c r="C81" t="str">
        <f>'Kermeli Data'!P88</f>
        <v>2 whr</v>
      </c>
      <c r="D81" t="str">
        <f t="shared" si="40"/>
        <v>whr</v>
      </c>
      <c r="E81">
        <f>'Kermeli Data'!E88</f>
        <v>0.31</v>
      </c>
      <c r="F81">
        <f>'Kermeli Data'!F88</f>
        <v>0.9</v>
      </c>
      <c r="G81">
        <f>'Kermeli Data'!G88</f>
        <v>0</v>
      </c>
      <c r="H81">
        <f>'Kermeli Data'!I88</f>
        <v>7</v>
      </c>
      <c r="I81">
        <f>'Kermeli Data'!J88</f>
        <v>20</v>
      </c>
      <c r="J81">
        <f>'Kermeli Data'!K88</f>
        <v>0</v>
      </c>
      <c r="K81">
        <f>IFERROR(_xlfn.XLOOKUP(A81,'product map'!$A$14:$A$36,'product map'!$G$14:$G$36),"pending")</f>
        <v>16.5</v>
      </c>
      <c r="L81">
        <f>H81*cpi!$B$12*cpi!$B$10</f>
        <v>7.0147461586153437</v>
      </c>
      <c r="M81">
        <f>J81*cpi!$B$12*cpi!$B$10</f>
        <v>0</v>
      </c>
      <c r="N81">
        <f t="shared" si="41"/>
        <v>0.12264778981532438</v>
      </c>
      <c r="O81">
        <f t="shared" si="42"/>
        <v>0.86034311246970885</v>
      </c>
      <c r="P81">
        <f t="shared" si="43"/>
        <v>0.9</v>
      </c>
      <c r="Q81">
        <f t="shared" si="44"/>
        <v>1</v>
      </c>
      <c r="R81">
        <f t="shared" si="45"/>
        <v>0</v>
      </c>
      <c r="S81">
        <f t="shared" si="46"/>
        <v>0.95593679163300982</v>
      </c>
      <c r="T81">
        <f t="shared" si="47"/>
        <v>1.0085668347719126</v>
      </c>
      <c r="U81">
        <f t="shared" si="48"/>
        <v>1.0085668347719126</v>
      </c>
      <c r="V81" t="str">
        <f t="shared" si="49"/>
        <v/>
      </c>
      <c r="W81">
        <f t="shared" si="50"/>
        <v>0.1597614704057439</v>
      </c>
      <c r="X81">
        <f t="shared" si="51"/>
        <v>1.1206861608234309</v>
      </c>
      <c r="Y81">
        <f t="shared" si="52"/>
        <v>1.3137629366843679</v>
      </c>
      <c r="Z81">
        <f t="shared" si="53"/>
        <v>4603500</v>
      </c>
      <c r="AA81" t="str">
        <f t="shared" si="54"/>
        <v>pending</v>
      </c>
      <c r="AB81" t="str">
        <f t="shared" si="55"/>
        <v/>
      </c>
      <c r="AG81">
        <f>IFERROR(_xlfn.XLOOKUP(A81,'product map'!$A$14:$A$36,'product map'!$C$14:$C$36),"?")</f>
        <v>20</v>
      </c>
      <c r="AH81">
        <f>IFERROR((Z81*0.000000947817)/_xlfn.XLOOKUP(AG81,'energy base (MECS)'!$K$4:$K$9,'energy base (MECS)'!$F$4:$F$9),0)</f>
        <v>1.3174294532126449E-3</v>
      </c>
      <c r="AI81">
        <f>IFERROR((AA81*0.000000947817)/_xlfn.XLOOKUP(AG81,'energy base (MECS)'!$K$4:$K$9,'energy base (MECS)'!$I$4:$I$9),0)</f>
        <v>0</v>
      </c>
      <c r="AJ81">
        <f t="shared" si="56"/>
        <v>0.30257005043157376</v>
      </c>
      <c r="AK81">
        <f t="shared" si="57"/>
        <v>1.0085668347719126</v>
      </c>
      <c r="AL81">
        <f>IFERROR(_xlfn.XLOOKUP(AG81,'BCoISC-WACCbI'!$C$2:$C$26,'BCoISC-WACCbI'!$B$2:$B$26)+$AE$4,0.1)</f>
        <v>0.10642000000000001</v>
      </c>
      <c r="AM81">
        <f t="shared" si="58"/>
        <v>8.2232776986079514</v>
      </c>
      <c r="AN81">
        <f t="shared" si="59"/>
        <v>35880426.60131748</v>
      </c>
    </row>
    <row r="82" spans="1:40" x14ac:dyDescent="0.35">
      <c r="A82" t="str">
        <f>'Kermeli Data'!A89</f>
        <v>Ammonia</v>
      </c>
      <c r="B82" t="str">
        <f>'Kermeli Data'!B89</f>
        <v>Hydrogen recovery (such as PSA)</v>
      </c>
      <c r="C82" t="str">
        <f>'Kermeli Data'!P89</f>
        <v>3 proc</v>
      </c>
      <c r="D82" t="str">
        <f t="shared" si="40"/>
        <v>process</v>
      </c>
      <c r="E82">
        <f>'Kermeli Data'!E89</f>
        <v>0.31</v>
      </c>
      <c r="F82">
        <f>'Kermeli Data'!F89</f>
        <v>0.8</v>
      </c>
      <c r="G82">
        <f>'Kermeli Data'!G89</f>
        <v>0</v>
      </c>
      <c r="H82">
        <f>'Kermeli Data'!I89</f>
        <v>2</v>
      </c>
      <c r="I82">
        <f>'Kermeli Data'!J89</f>
        <v>20</v>
      </c>
      <c r="J82">
        <f>'Kermeli Data'!K89</f>
        <v>0</v>
      </c>
      <c r="K82">
        <f>IFERROR(_xlfn.XLOOKUP(A82,'product map'!$A$14:$A$36,'product map'!$G$14:$G$36),"pending")</f>
        <v>16.5</v>
      </c>
      <c r="L82">
        <f>H82*cpi!$B$12*cpi!$B$10</f>
        <v>2.0042131881758127</v>
      </c>
      <c r="M82">
        <f>J82*cpi!$B$12*cpi!$B$10</f>
        <v>0</v>
      </c>
      <c r="N82">
        <f t="shared" si="41"/>
        <v>0.12264778981532438</v>
      </c>
      <c r="O82">
        <f t="shared" si="42"/>
        <v>0.24581231784848825</v>
      </c>
      <c r="P82">
        <f t="shared" si="43"/>
        <v>0.8</v>
      </c>
      <c r="Q82">
        <f t="shared" si="44"/>
        <v>1</v>
      </c>
      <c r="R82">
        <f t="shared" si="45"/>
        <v>0</v>
      </c>
      <c r="S82">
        <f t="shared" si="46"/>
        <v>0.30726539731061031</v>
      </c>
      <c r="T82">
        <f t="shared" si="47"/>
        <v>0.32418219689097189</v>
      </c>
      <c r="U82">
        <f t="shared" si="48"/>
        <v>0.32418219689097189</v>
      </c>
      <c r="V82" t="str">
        <f t="shared" si="49"/>
        <v/>
      </c>
      <c r="W82">
        <f t="shared" si="50"/>
        <v>0.1597614704057439</v>
      </c>
      <c r="X82">
        <f t="shared" si="51"/>
        <v>0.32019604594955176</v>
      </c>
      <c r="Y82">
        <f t="shared" si="52"/>
        <v>0.42228094393426119</v>
      </c>
      <c r="Z82">
        <f t="shared" si="53"/>
        <v>4092000.0000000005</v>
      </c>
      <c r="AA82" t="str">
        <f t="shared" si="54"/>
        <v>pending</v>
      </c>
      <c r="AB82" t="str">
        <f t="shared" si="55"/>
        <v/>
      </c>
      <c r="AG82">
        <f>IFERROR(_xlfn.XLOOKUP(A82,'product map'!$A$14:$A$36,'product map'!$C$14:$C$36),"?")</f>
        <v>20</v>
      </c>
      <c r="AH82">
        <f>IFERROR((Z82*0.000000947817)/_xlfn.XLOOKUP(AG82,'energy base (MECS)'!$K$4:$K$9,'energy base (MECS)'!$F$4:$F$9),0)</f>
        <v>1.1710484028556846E-3</v>
      </c>
      <c r="AI82">
        <f>IFERROR((AA82*0.000000947817)/_xlfn.XLOOKUP(AG82,'energy base (MECS)'!$K$4:$K$9,'energy base (MECS)'!$I$4:$I$9),0)</f>
        <v>0</v>
      </c>
      <c r="AJ82">
        <f t="shared" si="56"/>
        <v>9.7254659067291568E-2</v>
      </c>
      <c r="AK82">
        <f t="shared" si="57"/>
        <v>0.32418219689097189</v>
      </c>
      <c r="AL82">
        <f>IFERROR(_xlfn.XLOOKUP(AG82,'BCoISC-WACCbI'!$C$2:$C$26,'BCoISC-WACCbI'!$B$2:$B$26)+$AE$4,0.1)</f>
        <v>0.10642000000000001</v>
      </c>
      <c r="AM82">
        <f t="shared" si="58"/>
        <v>2.643196403123985</v>
      </c>
      <c r="AN82">
        <f t="shared" si="59"/>
        <v>10251550.457519282</v>
      </c>
    </row>
    <row r="83" spans="1:40" x14ac:dyDescent="0.35">
      <c r="A83" t="str">
        <f>'Kermeli Data'!A90</f>
        <v>Ammonia</v>
      </c>
      <c r="B83" t="str">
        <f>'Kermeli Data'!B90</f>
        <v>Pre-reforming</v>
      </c>
      <c r="C83" t="str">
        <f>'Kermeli Data'!P90</f>
        <v>3 proc</v>
      </c>
      <c r="D83" t="str">
        <f t="shared" si="40"/>
        <v>process</v>
      </c>
      <c r="E83">
        <f>'Kermeli Data'!E90</f>
        <v>0.31</v>
      </c>
      <c r="F83">
        <f>'Kermeli Data'!F90</f>
        <v>2.2999999999999998</v>
      </c>
      <c r="G83">
        <f>'Kermeli Data'!G90</f>
        <v>0</v>
      </c>
      <c r="H83">
        <f>'Kermeli Data'!I90</f>
        <v>16</v>
      </c>
      <c r="I83">
        <f>'Kermeli Data'!J90</f>
        <v>20</v>
      </c>
      <c r="J83">
        <f>'Kermeli Data'!K90</f>
        <v>0</v>
      </c>
      <c r="K83">
        <f>IFERROR(_xlfn.XLOOKUP(A83,'product map'!$A$14:$A$36,'product map'!$G$14:$G$36),"pending")</f>
        <v>16.5</v>
      </c>
      <c r="L83">
        <f>H83*cpi!$B$12*cpi!$B$10</f>
        <v>16.033705505406502</v>
      </c>
      <c r="M83">
        <f>J83*cpi!$B$12*cpi!$B$10</f>
        <v>0</v>
      </c>
      <c r="N83">
        <f t="shared" si="41"/>
        <v>0.12264778981532438</v>
      </c>
      <c r="O83">
        <f t="shared" si="42"/>
        <v>1.966498542787906</v>
      </c>
      <c r="P83">
        <f t="shared" si="43"/>
        <v>2.2999999999999998</v>
      </c>
      <c r="Q83">
        <f t="shared" si="44"/>
        <v>1</v>
      </c>
      <c r="R83">
        <f t="shared" si="45"/>
        <v>0</v>
      </c>
      <c r="S83">
        <f t="shared" si="46"/>
        <v>0.85499936642952445</v>
      </c>
      <c r="T83">
        <f t="shared" si="47"/>
        <v>0.90207220004444366</v>
      </c>
      <c r="U83">
        <f t="shared" si="48"/>
        <v>0.90207220004444366</v>
      </c>
      <c r="V83" t="str">
        <f t="shared" si="49"/>
        <v/>
      </c>
      <c r="W83">
        <f t="shared" si="50"/>
        <v>0.1597614704057439</v>
      </c>
      <c r="X83">
        <f t="shared" si="51"/>
        <v>2.561568367596414</v>
      </c>
      <c r="Y83">
        <f t="shared" si="52"/>
        <v>1.1750426265996834</v>
      </c>
      <c r="Z83">
        <f t="shared" si="53"/>
        <v>11764499.999999998</v>
      </c>
      <c r="AA83" t="str">
        <f t="shared" si="54"/>
        <v>pending</v>
      </c>
      <c r="AB83" t="str">
        <f t="shared" si="55"/>
        <v/>
      </c>
      <c r="AG83">
        <f>IFERROR(_xlfn.XLOOKUP(A83,'product map'!$A$14:$A$36,'product map'!$C$14:$C$36),"?")</f>
        <v>20</v>
      </c>
      <c r="AH83">
        <f>IFERROR((Z83*0.000000947817)/_xlfn.XLOOKUP(AG83,'energy base (MECS)'!$K$4:$K$9,'energy base (MECS)'!$F$4:$F$9),0)</f>
        <v>3.3667641582100921E-3</v>
      </c>
      <c r="AI83">
        <f>IFERROR((AA83*0.000000947817)/_xlfn.XLOOKUP(AG83,'energy base (MECS)'!$K$4:$K$9,'energy base (MECS)'!$I$4:$I$9),0)</f>
        <v>0</v>
      </c>
      <c r="AJ83">
        <f t="shared" si="56"/>
        <v>0.2706216600133331</v>
      </c>
      <c r="AK83">
        <f t="shared" si="57"/>
        <v>0.90207220004444366</v>
      </c>
      <c r="AL83">
        <f>IFERROR(_xlfn.XLOOKUP(AG83,'BCoISC-WACCbI'!$C$2:$C$26,'BCoISC-WACCbI'!$B$2:$B$26)+$AE$4,0.1)</f>
        <v>0.10642000000000001</v>
      </c>
      <c r="AM83">
        <f t="shared" si="58"/>
        <v>7.3549812956493499</v>
      </c>
      <c r="AN83">
        <f t="shared" si="59"/>
        <v>82012403.660154253</v>
      </c>
    </row>
    <row r="84" spans="1:40" x14ac:dyDescent="0.35">
      <c r="A84" t="str">
        <f>'Kermeli Data'!A91</f>
        <v>Ammonia</v>
      </c>
      <c r="B84" t="str">
        <f>'Kermeli Data'!B91</f>
        <v>Advanced process control</v>
      </c>
      <c r="C84" t="str">
        <f>'Kermeli Data'!P91</f>
        <v>3 proc</v>
      </c>
      <c r="D84" t="str">
        <f t="shared" si="40"/>
        <v>process</v>
      </c>
      <c r="E84">
        <f>'Kermeli Data'!E91</f>
        <v>0.55000000000000004</v>
      </c>
      <c r="F84">
        <f>'Kermeli Data'!F91</f>
        <v>0.7</v>
      </c>
      <c r="G84">
        <f>'Kermeli Data'!G91</f>
        <v>0</v>
      </c>
      <c r="H84">
        <f>'Kermeli Data'!I91</f>
        <v>6</v>
      </c>
      <c r="I84">
        <f>'Kermeli Data'!J91</f>
        <v>10</v>
      </c>
      <c r="J84">
        <f>'Kermeli Data'!K91</f>
        <v>0</v>
      </c>
      <c r="K84">
        <f>IFERROR(_xlfn.XLOOKUP(A84,'product map'!$A$14:$A$36,'product map'!$G$14:$G$36),"pending")</f>
        <v>16.5</v>
      </c>
      <c r="L84">
        <f>H84*cpi!$B$12*cpi!$B$10</f>
        <v>6.0126395645274382</v>
      </c>
      <c r="M84">
        <f>J84*cpi!$B$12*cpi!$B$10</f>
        <v>0</v>
      </c>
      <c r="N84">
        <f t="shared" si="41"/>
        <v>0.1672605968827704</v>
      </c>
      <c r="O84">
        <f t="shared" si="42"/>
        <v>1.0056776824038201</v>
      </c>
      <c r="P84">
        <f t="shared" si="43"/>
        <v>0.7</v>
      </c>
      <c r="Q84">
        <f t="shared" si="44"/>
        <v>1</v>
      </c>
      <c r="R84">
        <f t="shared" si="45"/>
        <v>0</v>
      </c>
      <c r="S84">
        <f t="shared" si="46"/>
        <v>1.4366824034340286</v>
      </c>
      <c r="T84">
        <f t="shared" si="47"/>
        <v>1.5157803705082613</v>
      </c>
      <c r="U84">
        <f t="shared" si="48"/>
        <v>1.5157803705082613</v>
      </c>
      <c r="V84" t="str">
        <f t="shared" si="49"/>
        <v/>
      </c>
      <c r="W84">
        <f t="shared" si="50"/>
        <v>0.19925206251758484</v>
      </c>
      <c r="X84">
        <f t="shared" si="51"/>
        <v>1.1980308344069253</v>
      </c>
      <c r="Y84">
        <f t="shared" si="52"/>
        <v>1.805699434153768</v>
      </c>
      <c r="Z84">
        <f t="shared" si="53"/>
        <v>6352499.9999999991</v>
      </c>
      <c r="AA84" t="str">
        <f t="shared" si="54"/>
        <v>pending</v>
      </c>
      <c r="AB84" t="str">
        <f t="shared" si="55"/>
        <v/>
      </c>
      <c r="AG84">
        <f>IFERROR(_xlfn.XLOOKUP(A84,'product map'!$A$14:$A$36,'product map'!$C$14:$C$36),"?")</f>
        <v>20</v>
      </c>
      <c r="AH84">
        <f>IFERROR((Z84*0.000000947817)/_xlfn.XLOOKUP(AG84,'energy base (MECS)'!$K$4:$K$9,'energy base (MECS)'!$F$4:$F$9),0)</f>
        <v>1.8179582060461228E-3</v>
      </c>
      <c r="AI84">
        <f>IFERROR((AA84*0.000000947817)/_xlfn.XLOOKUP(AG84,'energy base (MECS)'!$K$4:$K$9,'energy base (MECS)'!$I$4:$I$9),0)</f>
        <v>0</v>
      </c>
      <c r="AJ84">
        <f t="shared" si="56"/>
        <v>0.45473411115247836</v>
      </c>
      <c r="AK84">
        <f t="shared" si="57"/>
        <v>1.5157803705082613</v>
      </c>
      <c r="AL84">
        <f>IFERROR(_xlfn.XLOOKUP(AG84,'BCoISC-WACCbI'!$C$2:$C$26,'BCoISC-WACCbI'!$B$2:$B$26)+$AE$4,0.1)</f>
        <v>0.10642000000000001</v>
      </c>
      <c r="AM84">
        <f t="shared" si="58"/>
        <v>9.0623876678536632</v>
      </c>
      <c r="AN84">
        <f t="shared" si="59"/>
        <v>54564704.048086509</v>
      </c>
    </row>
    <row r="85" spans="1:40" x14ac:dyDescent="0.35">
      <c r="A85" t="str">
        <f>'Kermeli Data'!A92</f>
        <v>Clinker</v>
      </c>
      <c r="B85" t="str">
        <f>'Kermeli Data'!B92</f>
        <v>Improved raw Mill Blendinga</v>
      </c>
      <c r="C85" t="str">
        <f>'Kermeli Data'!P92</f>
        <v>3 proc</v>
      </c>
      <c r="D85" t="str">
        <f t="shared" si="40"/>
        <v>process</v>
      </c>
      <c r="E85">
        <f>'Kermeli Data'!E92</f>
        <v>0.7</v>
      </c>
      <c r="F85">
        <f>'Kermeli Data'!F92</f>
        <v>1.3882315612446395E-2</v>
      </c>
      <c r="G85">
        <f>'Kermeli Data'!G92</f>
        <v>7.1052631578947369E-3</v>
      </c>
      <c r="H85">
        <f>'Kermeli Data'!I92</f>
        <v>4</v>
      </c>
      <c r="I85">
        <f>'Kermeli Data'!J92</f>
        <v>20</v>
      </c>
      <c r="J85">
        <f>'Kermeli Data'!K92</f>
        <v>0</v>
      </c>
      <c r="K85">
        <f>IFERROR(_xlfn.XLOOKUP(A85,'product map'!$A$14:$A$36,'product map'!$G$14:$G$36),"pending")</f>
        <v>72</v>
      </c>
      <c r="L85">
        <f>H85*cpi!$B$12*cpi!$B$10</f>
        <v>4.0084263763516255</v>
      </c>
      <c r="M85">
        <f>J85*cpi!$B$12*cpi!$B$10</f>
        <v>0</v>
      </c>
      <c r="N85">
        <f t="shared" si="41"/>
        <v>0.13575434541071332</v>
      </c>
      <c r="O85">
        <f t="shared" si="42"/>
        <v>0.5441612988486525</v>
      </c>
      <c r="P85">
        <f t="shared" si="43"/>
        <v>2.0987578770341131E-2</v>
      </c>
      <c r="Q85">
        <f t="shared" si="44"/>
        <v>0.66145388967232221</v>
      </c>
      <c r="R85">
        <f t="shared" si="45"/>
        <v>0.33854611032767779</v>
      </c>
      <c r="S85">
        <f t="shared" si="46"/>
        <v>25.927778749668882</v>
      </c>
      <c r="T85">
        <f t="shared" si="47"/>
        <v>27.355258187676398</v>
      </c>
      <c r="U85">
        <f t="shared" si="48"/>
        <v>27.355258187676398</v>
      </c>
      <c r="V85">
        <f t="shared" si="49"/>
        <v>27.355258187676398</v>
      </c>
      <c r="W85">
        <f t="shared" si="50"/>
        <v>0.1597614704057439</v>
      </c>
      <c r="X85">
        <f t="shared" si="51"/>
        <v>0.64039209189910351</v>
      </c>
      <c r="Y85">
        <f t="shared" si="52"/>
        <v>32.192827847756355</v>
      </c>
      <c r="Z85">
        <f t="shared" si="53"/>
        <v>699668.70686729823</v>
      </c>
      <c r="AA85">
        <f t="shared" si="54"/>
        <v>358105.26315789466</v>
      </c>
      <c r="AB85" t="str">
        <f t="shared" si="55"/>
        <v/>
      </c>
      <c r="AG85">
        <f>IFERROR(_xlfn.XLOOKUP(A85,'product map'!$A$14:$A$36,'product map'!$C$14:$C$36),"?")</f>
        <v>239</v>
      </c>
      <c r="AH85">
        <f>IFERROR((Z85*0.000000947817)/_xlfn.XLOOKUP(AG85,'energy base (MECS)'!$K$4:$K$9,'energy base (MECS)'!$F$4:$F$9),0)</f>
        <v>1.15345674135762E-3</v>
      </c>
      <c r="AI85">
        <f>IFERROR((AA85*0.000000947817)/_xlfn.XLOOKUP(AG85,'energy base (MECS)'!$K$4:$K$9,'energy base (MECS)'!$I$4:$I$9),0)</f>
        <v>3.6469480061994161E-3</v>
      </c>
      <c r="AJ85">
        <f t="shared" si="56"/>
        <v>8.2065774563029183</v>
      </c>
      <c r="AK85">
        <f t="shared" si="57"/>
        <v>27.355258187676398</v>
      </c>
      <c r="AL85">
        <f>IFERROR(_xlfn.XLOOKUP(AG85,'BCoISC-WACCbI'!$C$2:$C$26,'BCoISC-WACCbI'!$B$2:$B$26)+$AE$4,0.1)</f>
        <v>0.12223000000000001</v>
      </c>
      <c r="AM85">
        <f t="shared" si="58"/>
        <v>201.50558057582148</v>
      </c>
      <c r="AN85">
        <f t="shared" si="59"/>
        <v>202024689.36812186</v>
      </c>
    </row>
    <row r="86" spans="1:40" x14ac:dyDescent="0.35">
      <c r="A86" t="str">
        <f>'Kermeli Data'!A93</f>
        <v>Clinker</v>
      </c>
      <c r="B86" t="str">
        <f>'Kermeli Data'!B93</f>
        <v>Use of High-Pressure Roller Pressesa</v>
      </c>
      <c r="C86" t="str">
        <f>'Kermeli Data'!P93</f>
        <v>3 proc</v>
      </c>
      <c r="D86" t="str">
        <f t="shared" si="40"/>
        <v>process</v>
      </c>
      <c r="E86">
        <f>'Kermeli Data'!E93</f>
        <v>0.7</v>
      </c>
      <c r="F86">
        <f>'Kermeli Data'!F93</f>
        <v>0</v>
      </c>
      <c r="G86">
        <f>'Kermeli Data'!G93</f>
        <v>0.1</v>
      </c>
      <c r="H86">
        <f>'Kermeli Data'!I93</f>
        <v>11</v>
      </c>
      <c r="I86">
        <f>'Kermeli Data'!J93</f>
        <v>20</v>
      </c>
      <c r="J86">
        <f>'Kermeli Data'!K93</f>
        <v>0</v>
      </c>
      <c r="K86">
        <f>IFERROR(_xlfn.XLOOKUP(A86,'product map'!$A$14:$A$36,'product map'!$G$14:$G$36),"pending")</f>
        <v>72</v>
      </c>
      <c r="L86">
        <f>H86*cpi!$B$12*cpi!$B$10</f>
        <v>11.023172534966969</v>
      </c>
      <c r="M86">
        <f>J86*cpi!$B$12*cpi!$B$10</f>
        <v>0</v>
      </c>
      <c r="N86">
        <f t="shared" si="41"/>
        <v>0.13575434541071332</v>
      </c>
      <c r="O86">
        <f t="shared" si="42"/>
        <v>1.4964435718337943</v>
      </c>
      <c r="P86">
        <f t="shared" si="43"/>
        <v>0.1</v>
      </c>
      <c r="Q86">
        <f t="shared" si="44"/>
        <v>0</v>
      </c>
      <c r="R86">
        <f t="shared" si="45"/>
        <v>1</v>
      </c>
      <c r="S86">
        <f t="shared" si="46"/>
        <v>14.964435718337942</v>
      </c>
      <c r="T86">
        <f t="shared" si="47"/>
        <v>15.78831748991413</v>
      </c>
      <c r="U86" t="str">
        <f t="shared" si="48"/>
        <v/>
      </c>
      <c r="V86">
        <f t="shared" si="49"/>
        <v>15.78831748991413</v>
      </c>
      <c r="W86">
        <f t="shared" si="50"/>
        <v>0.1597614704057439</v>
      </c>
      <c r="X86">
        <f t="shared" si="51"/>
        <v>1.7610782527225344</v>
      </c>
      <c r="Y86">
        <f t="shared" si="52"/>
        <v>18.580361533107492</v>
      </c>
      <c r="Z86" t="str">
        <f t="shared" si="53"/>
        <v>pending</v>
      </c>
      <c r="AA86">
        <f t="shared" si="54"/>
        <v>5040000</v>
      </c>
      <c r="AB86" t="str">
        <f t="shared" si="55"/>
        <v/>
      </c>
      <c r="AG86">
        <f>IFERROR(_xlfn.XLOOKUP(A86,'product map'!$A$14:$A$36,'product map'!$C$14:$C$36),"?")</f>
        <v>239</v>
      </c>
      <c r="AH86">
        <f>IFERROR((Z86*0.000000947817)/_xlfn.XLOOKUP(AG86,'energy base (MECS)'!$K$4:$K$9,'energy base (MECS)'!$F$4:$F$9),0)</f>
        <v>0</v>
      </c>
      <c r="AI86">
        <f>IFERROR((AA86*0.000000947817)/_xlfn.XLOOKUP(AG86,'energy base (MECS)'!$K$4:$K$9,'energy base (MECS)'!$I$4:$I$9),0)</f>
        <v>5.1327416383547347E-2</v>
      </c>
      <c r="AJ86">
        <f t="shared" si="56"/>
        <v>4.736495246974239</v>
      </c>
      <c r="AK86">
        <f t="shared" si="57"/>
        <v>15.78831748991413</v>
      </c>
      <c r="AL86">
        <f>IFERROR(_xlfn.XLOOKUP(AG86,'BCoISC-WACCbI'!$C$2:$C$26,'BCoISC-WACCbI'!$B$2:$B$26)+$AE$4,0.1)</f>
        <v>0.12223000000000001</v>
      </c>
      <c r="AM86">
        <f t="shared" si="58"/>
        <v>116.30064173745532</v>
      </c>
      <c r="AN86">
        <f t="shared" si="59"/>
        <v>555567895.7623353</v>
      </c>
    </row>
    <row r="87" spans="1:40" x14ac:dyDescent="0.35">
      <c r="A87" t="str">
        <f>'Kermeli Data'!A94</f>
        <v>Clinker</v>
      </c>
      <c r="B87" t="str">
        <f>'Kermeli Data'!B94</f>
        <v>High Efficiency Classifiersb</v>
      </c>
      <c r="C87" t="str">
        <f>'Kermeli Data'!P94</f>
        <v>3 proc</v>
      </c>
      <c r="D87" t="str">
        <f t="shared" si="40"/>
        <v>process</v>
      </c>
      <c r="E87">
        <f>'Kermeli Data'!E94</f>
        <v>0.5</v>
      </c>
      <c r="F87">
        <f>'Kermeli Data'!F94</f>
        <v>0</v>
      </c>
      <c r="G87">
        <f>'Kermeli Data'!G94</f>
        <v>2.1789473684210525E-2</v>
      </c>
      <c r="H87">
        <f>'Kermeli Data'!I94</f>
        <v>4</v>
      </c>
      <c r="I87">
        <f>'Kermeli Data'!J94</f>
        <v>20</v>
      </c>
      <c r="J87">
        <f>'Kermeli Data'!K94</f>
        <v>0</v>
      </c>
      <c r="K87">
        <f>IFERROR(_xlfn.XLOOKUP(A87,'product map'!$A$14:$A$36,'product map'!$G$14:$G$36),"pending")</f>
        <v>72</v>
      </c>
      <c r="L87">
        <f>H87*cpi!$B$12*cpi!$B$10</f>
        <v>4.0084263763516255</v>
      </c>
      <c r="M87">
        <f>J87*cpi!$B$12*cpi!$B$10</f>
        <v>0</v>
      </c>
      <c r="N87">
        <f t="shared" si="41"/>
        <v>0.13575434541071332</v>
      </c>
      <c r="O87">
        <f t="shared" si="42"/>
        <v>0.5441612988486525</v>
      </c>
      <c r="P87">
        <f t="shared" si="43"/>
        <v>2.1789473684210525E-2</v>
      </c>
      <c r="Q87">
        <f t="shared" si="44"/>
        <v>0</v>
      </c>
      <c r="R87">
        <f t="shared" si="45"/>
        <v>1</v>
      </c>
      <c r="S87">
        <f t="shared" si="46"/>
        <v>24.973586179044439</v>
      </c>
      <c r="T87">
        <f t="shared" si="47"/>
        <v>26.348531603721433</v>
      </c>
      <c r="U87" t="str">
        <f t="shared" si="48"/>
        <v/>
      </c>
      <c r="V87">
        <f t="shared" si="49"/>
        <v>26.348531603721433</v>
      </c>
      <c r="W87">
        <f t="shared" si="50"/>
        <v>0.1597614704057439</v>
      </c>
      <c r="X87">
        <f t="shared" si="51"/>
        <v>0.64039209189910351</v>
      </c>
      <c r="Y87">
        <f t="shared" si="52"/>
        <v>31.008069313047205</v>
      </c>
      <c r="Z87" t="str">
        <f t="shared" si="53"/>
        <v>pending</v>
      </c>
      <c r="AA87">
        <f t="shared" si="54"/>
        <v>784421.05263157887</v>
      </c>
      <c r="AB87" t="str">
        <f t="shared" si="55"/>
        <v/>
      </c>
      <c r="AG87">
        <f>IFERROR(_xlfn.XLOOKUP(A87,'product map'!$A$14:$A$36,'product map'!$C$14:$C$36),"?")</f>
        <v>239</v>
      </c>
      <c r="AH87">
        <f>IFERROR((Z87*0.000000947817)/_xlfn.XLOOKUP(AG87,'energy base (MECS)'!$K$4:$K$9,'energy base (MECS)'!$F$4:$F$9),0)</f>
        <v>0</v>
      </c>
      <c r="AI87">
        <f>IFERROR((AA87*0.000000947817)/_xlfn.XLOOKUP(AG87,'energy base (MECS)'!$K$4:$K$9,'energy base (MECS)'!$I$4:$I$9),0)</f>
        <v>7.9885527754844365E-3</v>
      </c>
      <c r="AJ87">
        <f t="shared" si="56"/>
        <v>7.9045594811164293</v>
      </c>
      <c r="AK87">
        <f t="shared" si="57"/>
        <v>26.348531603721433</v>
      </c>
      <c r="AL87">
        <f>IFERROR(_xlfn.XLOOKUP(AG87,'BCoISC-WACCbI'!$C$2:$C$26,'BCoISC-WACCbI'!$B$2:$B$26)+$AE$4,0.1)</f>
        <v>0.12223000000000001</v>
      </c>
      <c r="AM87">
        <f t="shared" si="58"/>
        <v>194.08978419074674</v>
      </c>
      <c r="AN87">
        <f t="shared" si="59"/>
        <v>144303349.54865849</v>
      </c>
    </row>
    <row r="88" spans="1:40" x14ac:dyDescent="0.35">
      <c r="A88" t="str">
        <f>'Kermeli Data'!A95</f>
        <v>Clinker</v>
      </c>
      <c r="B88" t="str">
        <f>'Kermeli Data'!B95</f>
        <v>Raw Meal Process Controlb</v>
      </c>
      <c r="C88" t="str">
        <f>'Kermeli Data'!P95</f>
        <v>3 proc</v>
      </c>
      <c r="D88" t="str">
        <f t="shared" si="40"/>
        <v>process</v>
      </c>
      <c r="E88">
        <f>'Kermeli Data'!E95</f>
        <v>0.5</v>
      </c>
      <c r="F88">
        <f>'Kermeli Data'!F95</f>
        <v>0</v>
      </c>
      <c r="G88">
        <f>'Kermeli Data'!G95</f>
        <v>6.6315789473684198E-3</v>
      </c>
      <c r="H88">
        <f>'Kermeli Data'!I95</f>
        <v>0</v>
      </c>
      <c r="I88">
        <f>'Kermeli Data'!J95</f>
        <v>20</v>
      </c>
      <c r="J88">
        <f>'Kermeli Data'!K95</f>
        <v>0.1</v>
      </c>
      <c r="K88">
        <f>IFERROR(_xlfn.XLOOKUP(A88,'product map'!$A$14:$A$36,'product map'!$G$14:$G$36),"pending")</f>
        <v>72</v>
      </c>
      <c r="L88">
        <f>H88*cpi!$B$12*cpi!$B$10</f>
        <v>0</v>
      </c>
      <c r="M88">
        <f>J88*cpi!$B$12*cpi!$B$10</f>
        <v>0.10021065940879063</v>
      </c>
      <c r="N88">
        <f t="shared" si="41"/>
        <v>0.13575434541071332</v>
      </c>
      <c r="O88">
        <f t="shared" si="42"/>
        <v>0.10021065940879063</v>
      </c>
      <c r="P88">
        <f t="shared" si="43"/>
        <v>6.6315789473684198E-3</v>
      </c>
      <c r="Q88">
        <f t="shared" si="44"/>
        <v>0</v>
      </c>
      <c r="R88">
        <f t="shared" si="45"/>
        <v>1</v>
      </c>
      <c r="S88">
        <f t="shared" si="46"/>
        <v>15.111131180690654</v>
      </c>
      <c r="T88">
        <f t="shared" si="47"/>
        <v>15.943089415668481</v>
      </c>
      <c r="U88" t="str">
        <f t="shared" si="48"/>
        <v/>
      </c>
      <c r="V88">
        <f t="shared" si="49"/>
        <v>15.943089415668481</v>
      </c>
      <c r="W88">
        <f t="shared" si="50"/>
        <v>0.1597614704057439</v>
      </c>
      <c r="X88">
        <f t="shared" si="51"/>
        <v>0.10021065940879063</v>
      </c>
      <c r="Y88">
        <f t="shared" si="52"/>
        <v>15.943089415668481</v>
      </c>
      <c r="Z88" t="str">
        <f t="shared" si="53"/>
        <v>pending</v>
      </c>
      <c r="AA88">
        <f t="shared" si="54"/>
        <v>238736.84210526312</v>
      </c>
      <c r="AB88" t="str">
        <f t="shared" si="55"/>
        <v/>
      </c>
      <c r="AG88">
        <f>IFERROR(_xlfn.XLOOKUP(A88,'product map'!$A$14:$A$36,'product map'!$C$14:$C$36),"?")</f>
        <v>239</v>
      </c>
      <c r="AH88">
        <f>IFERROR((Z88*0.000000947817)/_xlfn.XLOOKUP(AG88,'energy base (MECS)'!$K$4:$K$9,'energy base (MECS)'!$F$4:$F$9),0)</f>
        <v>0</v>
      </c>
      <c r="AI88">
        <f>IFERROR((AA88*0.000000947817)/_xlfn.XLOOKUP(AG88,'energy base (MECS)'!$K$4:$K$9,'energy base (MECS)'!$I$4:$I$9),0)</f>
        <v>2.4312986707996109E-3</v>
      </c>
      <c r="AJ88">
        <f t="shared" si="56"/>
        <v>4.7829268247005441</v>
      </c>
      <c r="AK88">
        <f t="shared" si="57"/>
        <v>15.943089415668481</v>
      </c>
      <c r="AL88">
        <f>IFERROR(_xlfn.XLOOKUP(AG88,'BCoISC-WACCbI'!$C$2:$C$26,'BCoISC-WACCbI'!$B$2:$B$26)+$AE$4,0.1)</f>
        <v>0.12223000000000001</v>
      </c>
      <c r="AM88">
        <f t="shared" si="58"/>
        <v>0</v>
      </c>
      <c r="AN88">
        <f t="shared" si="59"/>
        <v>0</v>
      </c>
    </row>
    <row r="89" spans="1:40" x14ac:dyDescent="0.35">
      <c r="A89" t="str">
        <f>'Kermeli Data'!A96</f>
        <v>Clinker</v>
      </c>
      <c r="B89" t="str">
        <f>'Kermeli Data'!B96</f>
        <v>Energy Management and Control Systemsc</v>
      </c>
      <c r="C89" t="str">
        <f>'Kermeli Data'!P96</f>
        <v>3 proc</v>
      </c>
      <c r="D89" t="str">
        <f t="shared" si="40"/>
        <v>process</v>
      </c>
      <c r="E89">
        <f>'Kermeli Data'!E96</f>
        <v>0.2</v>
      </c>
      <c r="F89">
        <f>'Kermeli Data'!F96</f>
        <v>0.2</v>
      </c>
      <c r="G89">
        <f>'Kermeli Data'!G96</f>
        <v>0</v>
      </c>
      <c r="H89">
        <f>'Kermeli Data'!I96</f>
        <v>0.20290745895079493</v>
      </c>
      <c r="I89">
        <f>'Kermeli Data'!J96</f>
        <v>10</v>
      </c>
      <c r="J89">
        <f>'Kermeli Data'!K96</f>
        <v>0</v>
      </c>
      <c r="K89">
        <f>IFERROR(_xlfn.XLOOKUP(A89,'product map'!$A$14:$A$36,'product map'!$G$14:$G$36),"pending")</f>
        <v>72</v>
      </c>
      <c r="L89">
        <f>H89*cpi!$B$12*cpi!$B$10</f>
        <v>0.20333490260421277</v>
      </c>
      <c r="M89">
        <f>J89*cpi!$B$12*cpi!$B$10</f>
        <v>0</v>
      </c>
      <c r="N89">
        <f t="shared" si="41"/>
        <v>0.17860278363592494</v>
      </c>
      <c r="O89">
        <f t="shared" si="42"/>
        <v>3.6316179615452082E-2</v>
      </c>
      <c r="P89">
        <f t="shared" si="43"/>
        <v>0.2</v>
      </c>
      <c r="Q89">
        <f t="shared" si="44"/>
        <v>1</v>
      </c>
      <c r="R89">
        <f t="shared" si="45"/>
        <v>0</v>
      </c>
      <c r="S89">
        <f t="shared" si="46"/>
        <v>0.18158089807726041</v>
      </c>
      <c r="T89">
        <f t="shared" si="47"/>
        <v>0.19157801355879922</v>
      </c>
      <c r="U89">
        <f t="shared" si="48"/>
        <v>0.19157801355879922</v>
      </c>
      <c r="V89" t="str">
        <f t="shared" si="49"/>
        <v/>
      </c>
      <c r="W89">
        <f t="shared" si="50"/>
        <v>0.19925206251758484</v>
      </c>
      <c r="X89">
        <f t="shared" si="51"/>
        <v>4.0514898725701631E-2</v>
      </c>
      <c r="Y89">
        <f t="shared" si="52"/>
        <v>0.21372743222426707</v>
      </c>
      <c r="Z89">
        <f t="shared" si="53"/>
        <v>2880000</v>
      </c>
      <c r="AA89" t="str">
        <f t="shared" si="54"/>
        <v>pending</v>
      </c>
      <c r="AB89" t="str">
        <f t="shared" si="55"/>
        <v/>
      </c>
      <c r="AG89">
        <f>IFERROR(_xlfn.XLOOKUP(A89,'product map'!$A$14:$A$36,'product map'!$C$14:$C$36),"?")</f>
        <v>239</v>
      </c>
      <c r="AH89">
        <f>IFERROR((Z89*0.000000947817)/_xlfn.XLOOKUP(AG89,'energy base (MECS)'!$K$4:$K$9,'energy base (MECS)'!$F$4:$F$9),0)</f>
        <v>4.7478976585700015E-3</v>
      </c>
      <c r="AI89">
        <f>IFERROR((AA89*0.000000947817)/_xlfn.XLOOKUP(AG89,'energy base (MECS)'!$K$4:$K$9,'energy base (MECS)'!$I$4:$I$9),0)</f>
        <v>0</v>
      </c>
      <c r="AJ89">
        <f t="shared" si="56"/>
        <v>5.7473404067639761E-2</v>
      </c>
      <c r="AK89">
        <f t="shared" si="57"/>
        <v>0.19157801355879922</v>
      </c>
      <c r="AL89">
        <f>IFERROR(_xlfn.XLOOKUP(AG89,'BCoISC-WACCbI'!$C$2:$C$26,'BCoISC-WACCbI'!$B$2:$B$26)+$AE$4,0.1)</f>
        <v>0.12223000000000001</v>
      </c>
      <c r="AM89">
        <f t="shared" si="58"/>
        <v>1.0726485313315373</v>
      </c>
      <c r="AN89">
        <f t="shared" si="59"/>
        <v>2928022.5975006642</v>
      </c>
    </row>
    <row r="90" spans="1:40" x14ac:dyDescent="0.35">
      <c r="A90" t="str">
        <f>'Kermeli Data'!A97</f>
        <v>Clinker</v>
      </c>
      <c r="B90" t="str">
        <f>'Kermeli Data'!B97</f>
        <v>Kiln Combustion System Improvementsc</v>
      </c>
      <c r="C90" t="str">
        <f>'Kermeli Data'!P97</f>
        <v>3 proc</v>
      </c>
      <c r="D90" t="str">
        <f t="shared" si="40"/>
        <v>process</v>
      </c>
      <c r="E90">
        <f>'Kermeli Data'!E97</f>
        <v>0.05</v>
      </c>
      <c r="F90">
        <f>'Kermeli Data'!F97</f>
        <v>0.4</v>
      </c>
      <c r="G90">
        <f>'Kermeli Data'!G97</f>
        <v>0</v>
      </c>
      <c r="H90">
        <f>'Kermeli Data'!I97</f>
        <v>0.96114059503008131</v>
      </c>
      <c r="I90">
        <f>'Kermeli Data'!J97</f>
        <v>30</v>
      </c>
      <c r="J90">
        <f>'Kermeli Data'!K97</f>
        <v>0</v>
      </c>
      <c r="K90">
        <f>IFERROR(_xlfn.XLOOKUP(A90,'product map'!$A$14:$A$36,'product map'!$G$14:$G$36),"pending")</f>
        <v>72</v>
      </c>
      <c r="L90">
        <f>H90*cpi!$B$12*cpi!$B$10</f>
        <v>0.96316532812521849</v>
      </c>
      <c r="M90">
        <f>J90*cpi!$B$12*cpi!$B$10</f>
        <v>0</v>
      </c>
      <c r="N90">
        <f t="shared" si="41"/>
        <v>0.12619823187562745</v>
      </c>
      <c r="O90">
        <f t="shared" si="42"/>
        <v>0.12154976141331113</v>
      </c>
      <c r="P90">
        <f t="shared" si="43"/>
        <v>0.4</v>
      </c>
      <c r="Q90">
        <f t="shared" si="44"/>
        <v>1</v>
      </c>
      <c r="R90">
        <f t="shared" si="45"/>
        <v>0</v>
      </c>
      <c r="S90">
        <f t="shared" si="46"/>
        <v>0.30387440353327783</v>
      </c>
      <c r="T90">
        <f t="shared" si="47"/>
        <v>0.32060450860585726</v>
      </c>
      <c r="U90">
        <f t="shared" si="48"/>
        <v>0.32060450860585726</v>
      </c>
      <c r="V90" t="str">
        <f t="shared" si="49"/>
        <v/>
      </c>
      <c r="W90">
        <f t="shared" si="50"/>
        <v>0.1523001981927343</v>
      </c>
      <c r="X90">
        <f t="shared" si="51"/>
        <v>0.14669027036584073</v>
      </c>
      <c r="Y90">
        <f t="shared" si="52"/>
        <v>0.38691611979380175</v>
      </c>
      <c r="Z90">
        <f t="shared" si="53"/>
        <v>1440000</v>
      </c>
      <c r="AA90" t="str">
        <f t="shared" si="54"/>
        <v>pending</v>
      </c>
      <c r="AB90" t="str">
        <f t="shared" si="55"/>
        <v/>
      </c>
      <c r="AG90">
        <f>IFERROR(_xlfn.XLOOKUP(A90,'product map'!$A$14:$A$36,'product map'!$C$14:$C$36),"?")</f>
        <v>239</v>
      </c>
      <c r="AH90">
        <f>IFERROR((Z90*0.000000947817)/_xlfn.XLOOKUP(AG90,'energy base (MECS)'!$K$4:$K$9,'energy base (MECS)'!$F$4:$F$9),0)</f>
        <v>2.3739488292850008E-3</v>
      </c>
      <c r="AI90">
        <f>IFERROR((AA90*0.000000947817)/_xlfn.XLOOKUP(AG90,'energy base (MECS)'!$K$4:$K$9,'energy base (MECS)'!$I$4:$I$9),0)</f>
        <v>0</v>
      </c>
      <c r="AJ90">
        <f t="shared" si="56"/>
        <v>9.6181352581757182E-2</v>
      </c>
      <c r="AK90">
        <f t="shared" si="57"/>
        <v>0.32060450860585726</v>
      </c>
      <c r="AL90">
        <f>IFERROR(_xlfn.XLOOKUP(AG90,'BCoISC-WACCbI'!$C$2:$C$26,'BCoISC-WACCbI'!$B$2:$B$26)+$AE$4,0.1)</f>
        <v>0.12223000000000001</v>
      </c>
      <c r="AM90">
        <f t="shared" si="58"/>
        <v>2.5404833636799573</v>
      </c>
      <c r="AN90">
        <f t="shared" si="59"/>
        <v>3467395.1812507869</v>
      </c>
    </row>
    <row r="91" spans="1:40" x14ac:dyDescent="0.35">
      <c r="A91" t="str">
        <f>'Kermeli Data'!A98</f>
        <v>Clinker</v>
      </c>
      <c r="B91" t="str">
        <f>'Kermeli Data'!B98</f>
        <v>Indirect Firingc</v>
      </c>
      <c r="C91" t="str">
        <f>'Kermeli Data'!P98</f>
        <v>3 proc</v>
      </c>
      <c r="D91" t="str">
        <f t="shared" si="40"/>
        <v>process</v>
      </c>
      <c r="E91">
        <f>'Kermeli Data'!E98</f>
        <v>0.05</v>
      </c>
      <c r="F91">
        <f>'Kermeli Data'!F98</f>
        <v>0.2</v>
      </c>
      <c r="G91">
        <f>'Kermeli Data'!G98</f>
        <v>0</v>
      </c>
      <c r="H91">
        <f>'Kermeli Data'!I98</f>
        <v>10</v>
      </c>
      <c r="I91">
        <f>'Kermeli Data'!J98</f>
        <v>20</v>
      </c>
      <c r="J91">
        <f>'Kermeli Data'!K98</f>
        <v>0</v>
      </c>
      <c r="K91">
        <f>IFERROR(_xlfn.XLOOKUP(A91,'product map'!$A$14:$A$36,'product map'!$G$14:$G$36),"pending")</f>
        <v>72</v>
      </c>
      <c r="L91">
        <f>H91*cpi!$B$12*cpi!$B$10</f>
        <v>10.021065940879064</v>
      </c>
      <c r="M91">
        <f>J91*cpi!$B$12*cpi!$B$10</f>
        <v>0</v>
      </c>
      <c r="N91">
        <f t="shared" si="41"/>
        <v>0.13575434541071332</v>
      </c>
      <c r="O91">
        <f t="shared" si="42"/>
        <v>1.3604032471216314</v>
      </c>
      <c r="P91">
        <f t="shared" si="43"/>
        <v>0.2</v>
      </c>
      <c r="Q91">
        <f t="shared" si="44"/>
        <v>1</v>
      </c>
      <c r="R91">
        <f t="shared" si="45"/>
        <v>0</v>
      </c>
      <c r="S91">
        <f t="shared" si="46"/>
        <v>6.802016235608157</v>
      </c>
      <c r="T91">
        <f t="shared" si="47"/>
        <v>7.1765079499609703</v>
      </c>
      <c r="U91">
        <f t="shared" si="48"/>
        <v>7.1765079499609703</v>
      </c>
      <c r="V91" t="str">
        <f t="shared" si="49"/>
        <v/>
      </c>
      <c r="W91">
        <f t="shared" si="50"/>
        <v>0.1597614704057439</v>
      </c>
      <c r="X91">
        <f t="shared" si="51"/>
        <v>1.6009802297477587</v>
      </c>
      <c r="Y91">
        <f t="shared" si="52"/>
        <v>8.4456188786852238</v>
      </c>
      <c r="Z91">
        <f t="shared" si="53"/>
        <v>720000</v>
      </c>
      <c r="AA91" t="str">
        <f t="shared" si="54"/>
        <v>pending</v>
      </c>
      <c r="AB91" t="str">
        <f t="shared" si="55"/>
        <v/>
      </c>
      <c r="AG91">
        <f>IFERROR(_xlfn.XLOOKUP(A91,'product map'!$A$14:$A$36,'product map'!$C$14:$C$36),"?")</f>
        <v>239</v>
      </c>
      <c r="AH91">
        <f>IFERROR((Z91*0.000000947817)/_xlfn.XLOOKUP(AG91,'energy base (MECS)'!$K$4:$K$9,'energy base (MECS)'!$F$4:$F$9),0)</f>
        <v>1.1869744146425004E-3</v>
      </c>
      <c r="AI91">
        <f>IFERROR((AA91*0.000000947817)/_xlfn.XLOOKUP(AG91,'energy base (MECS)'!$K$4:$K$9,'energy base (MECS)'!$I$4:$I$9),0)</f>
        <v>0</v>
      </c>
      <c r="AJ91">
        <f t="shared" si="56"/>
        <v>2.152952384988291</v>
      </c>
      <c r="AK91">
        <f t="shared" si="57"/>
        <v>7.1765079499609703</v>
      </c>
      <c r="AL91">
        <f>IFERROR(_xlfn.XLOOKUP(AG91,'BCoISC-WACCbI'!$C$2:$C$26,'BCoISC-WACCbI'!$B$2:$B$26)+$AE$4,0.1)</f>
        <v>0.12223000000000001</v>
      </c>
      <c r="AM91">
        <f t="shared" si="58"/>
        <v>52.863928062479694</v>
      </c>
      <c r="AN91">
        <f t="shared" si="59"/>
        <v>36075837.38716463</v>
      </c>
    </row>
    <row r="92" spans="1:40" x14ac:dyDescent="0.35">
      <c r="A92" t="str">
        <f>'Kermeli Data'!A99</f>
        <v>Clinker</v>
      </c>
      <c r="B92" t="str">
        <f>'Kermeli Data'!B99</f>
        <v>Oxygen Enrichment technologyc</v>
      </c>
      <c r="C92" t="str">
        <f>'Kermeli Data'!P99</f>
        <v>3 proc</v>
      </c>
      <c r="D92" t="str">
        <f t="shared" si="40"/>
        <v>process</v>
      </c>
      <c r="E92">
        <f>'Kermeli Data'!E99</f>
        <v>0.05</v>
      </c>
      <c r="F92">
        <f>'Kermeli Data'!F99</f>
        <v>0.2</v>
      </c>
      <c r="G92">
        <f>'Kermeli Data'!G99</f>
        <v>-0.1</v>
      </c>
      <c r="H92">
        <f>'Kermeli Data'!I99</f>
        <v>6</v>
      </c>
      <c r="I92">
        <f>'Kermeli Data'!J99</f>
        <v>20</v>
      </c>
      <c r="J92">
        <f>'Kermeli Data'!K99</f>
        <v>0</v>
      </c>
      <c r="K92">
        <f>IFERROR(_xlfn.XLOOKUP(A92,'product map'!$A$14:$A$36,'product map'!$G$14:$G$36),"pending")</f>
        <v>72</v>
      </c>
      <c r="L92">
        <f>H92*cpi!$B$12*cpi!$B$10</f>
        <v>6.0126395645274382</v>
      </c>
      <c r="M92">
        <f>J92*cpi!$B$12*cpi!$B$10</f>
        <v>0</v>
      </c>
      <c r="N92">
        <f t="shared" si="41"/>
        <v>0.13575434541071332</v>
      </c>
      <c r="O92">
        <f t="shared" si="42"/>
        <v>0.8162419482729788</v>
      </c>
      <c r="P92">
        <f t="shared" si="43"/>
        <v>0.2</v>
      </c>
      <c r="Q92">
        <f t="shared" si="44"/>
        <v>1</v>
      </c>
      <c r="R92">
        <f t="shared" si="45"/>
        <v>0</v>
      </c>
      <c r="S92">
        <f t="shared" si="46"/>
        <v>4.0812097413648933</v>
      </c>
      <c r="T92">
        <f t="shared" si="47"/>
        <v>4.3059047699765811</v>
      </c>
      <c r="U92">
        <f t="shared" si="48"/>
        <v>4.3059047699765811</v>
      </c>
      <c r="V92" t="str">
        <f t="shared" si="49"/>
        <v/>
      </c>
      <c r="W92">
        <f t="shared" si="50"/>
        <v>0.1597614704057439</v>
      </c>
      <c r="X92">
        <f t="shared" si="51"/>
        <v>0.96058813784865515</v>
      </c>
      <c r="Y92">
        <f t="shared" si="52"/>
        <v>5.0673713272111343</v>
      </c>
      <c r="Z92">
        <f t="shared" si="53"/>
        <v>720000</v>
      </c>
      <c r="AA92" t="str">
        <f t="shared" si="54"/>
        <v>pending</v>
      </c>
      <c r="AB92" t="str">
        <f t="shared" si="55"/>
        <v/>
      </c>
      <c r="AG92">
        <f>IFERROR(_xlfn.XLOOKUP(A92,'product map'!$A$14:$A$36,'product map'!$C$14:$C$36),"?")</f>
        <v>239</v>
      </c>
      <c r="AH92">
        <f>IFERROR((Z92*0.000000947817)/_xlfn.XLOOKUP(AG92,'energy base (MECS)'!$K$4:$K$9,'energy base (MECS)'!$F$4:$F$9),0)</f>
        <v>1.1869744146425004E-3</v>
      </c>
      <c r="AI92">
        <f>IFERROR((AA92*0.000000947817)/_xlfn.XLOOKUP(AG92,'energy base (MECS)'!$K$4:$K$9,'energy base (MECS)'!$I$4:$I$9),0)</f>
        <v>0</v>
      </c>
      <c r="AJ92">
        <f t="shared" si="56"/>
        <v>1.2917714309929742</v>
      </c>
      <c r="AK92">
        <f t="shared" si="57"/>
        <v>4.3059047699765811</v>
      </c>
      <c r="AL92">
        <f>IFERROR(_xlfn.XLOOKUP(AG92,'BCoISC-WACCbI'!$C$2:$C$26,'BCoISC-WACCbI'!$B$2:$B$26)+$AE$4,0.1)</f>
        <v>0.12223000000000001</v>
      </c>
      <c r="AM92">
        <f t="shared" si="58"/>
        <v>31.718356837487814</v>
      </c>
      <c r="AN92">
        <f t="shared" si="59"/>
        <v>21645502.432298779</v>
      </c>
    </row>
    <row r="93" spans="1:40" x14ac:dyDescent="0.35">
      <c r="A93" t="str">
        <f>'Kermeli Data'!A100</f>
        <v>Clinker</v>
      </c>
      <c r="B93" t="str">
        <f>'Kermeli Data'!B100</f>
        <v>Kiln Shell Heat Loss Reductionc</v>
      </c>
      <c r="C93" t="str">
        <f>'Kermeli Data'!P100</f>
        <v>3 proc</v>
      </c>
      <c r="D93" t="str">
        <f t="shared" si="40"/>
        <v>process</v>
      </c>
      <c r="E93">
        <f>'Kermeli Data'!E100</f>
        <v>0.05</v>
      </c>
      <c r="F93">
        <f>'Kermeli Data'!F100</f>
        <v>0.4</v>
      </c>
      <c r="G93">
        <f>'Kermeli Data'!G100</f>
        <v>0</v>
      </c>
      <c r="H93">
        <f>'Kermeli Data'!I100</f>
        <v>0.31630019049134833</v>
      </c>
      <c r="I93">
        <f>'Kermeli Data'!J100</f>
        <v>5</v>
      </c>
      <c r="J93">
        <f>'Kermeli Data'!K100</f>
        <v>0</v>
      </c>
      <c r="K93">
        <f>IFERROR(_xlfn.XLOOKUP(A93,'product map'!$A$14:$A$36,'product map'!$G$14:$G$36),"pending")</f>
        <v>72</v>
      </c>
      <c r="L93">
        <f>H93*cpi!$B$12*cpi!$B$10</f>
        <v>0.31696650660264108</v>
      </c>
      <c r="M93">
        <f>J93*cpi!$B$12*cpi!$B$10</f>
        <v>0</v>
      </c>
      <c r="N93">
        <f t="shared" si="41"/>
        <v>0.27894388228788258</v>
      </c>
      <c r="O93">
        <f t="shared" si="42"/>
        <v>8.8415867906968468E-2</v>
      </c>
      <c r="P93">
        <f t="shared" si="43"/>
        <v>0.4</v>
      </c>
      <c r="Q93">
        <f t="shared" si="44"/>
        <v>1</v>
      </c>
      <c r="R93">
        <f t="shared" si="45"/>
        <v>0</v>
      </c>
      <c r="S93">
        <f t="shared" si="46"/>
        <v>0.22103966976742115</v>
      </c>
      <c r="T93">
        <f t="shared" si="47"/>
        <v>0.23320922685225223</v>
      </c>
      <c r="U93">
        <f t="shared" si="48"/>
        <v>0.23320922685225223</v>
      </c>
      <c r="V93" t="str">
        <f t="shared" si="49"/>
        <v/>
      </c>
      <c r="W93">
        <f t="shared" si="50"/>
        <v>0.29831555246152841</v>
      </c>
      <c r="X93">
        <f t="shared" si="51"/>
        <v>9.4556038528967573E-2</v>
      </c>
      <c r="Y93">
        <f t="shared" si="52"/>
        <v>0.24940478628513618</v>
      </c>
      <c r="Z93">
        <f t="shared" si="53"/>
        <v>1440000</v>
      </c>
      <c r="AA93" t="str">
        <f t="shared" si="54"/>
        <v>pending</v>
      </c>
      <c r="AB93" t="str">
        <f t="shared" si="55"/>
        <v/>
      </c>
      <c r="AG93">
        <f>IFERROR(_xlfn.XLOOKUP(A93,'product map'!$A$14:$A$36,'product map'!$C$14:$C$36),"?")</f>
        <v>239</v>
      </c>
      <c r="AH93">
        <f>IFERROR((Z93*0.000000947817)/_xlfn.XLOOKUP(AG93,'energy base (MECS)'!$K$4:$K$9,'energy base (MECS)'!$F$4:$F$9),0)</f>
        <v>2.3739488292850008E-3</v>
      </c>
      <c r="AI93">
        <f>IFERROR((AA93*0.000000947817)/_xlfn.XLOOKUP(AG93,'energy base (MECS)'!$K$4:$K$9,'energy base (MECS)'!$I$4:$I$9),0)</f>
        <v>0</v>
      </c>
      <c r="AJ93">
        <f t="shared" si="56"/>
        <v>6.9962768055675667E-2</v>
      </c>
      <c r="AK93">
        <f t="shared" si="57"/>
        <v>0.23320922685225223</v>
      </c>
      <c r="AL93">
        <f>IFERROR(_xlfn.XLOOKUP(AG93,'BCoISC-WACCbI'!$C$2:$C$26,'BCoISC-WACCbI'!$B$2:$B$26)+$AE$4,0.1)</f>
        <v>0.12223000000000001</v>
      </c>
      <c r="AM93">
        <f t="shared" si="58"/>
        <v>0.83604352581416319</v>
      </c>
      <c r="AN93">
        <f t="shared" si="59"/>
        <v>1141079.423769508</v>
      </c>
    </row>
    <row r="94" spans="1:40" x14ac:dyDescent="0.35">
      <c r="A94" t="str">
        <f>'Kermeli Data'!A101</f>
        <v>Clinker</v>
      </c>
      <c r="B94" t="str">
        <f>'Kermeli Data'!B101</f>
        <v>Conversion to Grate Coolerc</v>
      </c>
      <c r="C94" t="str">
        <f>'Kermeli Data'!P101</f>
        <v>2 whr</v>
      </c>
      <c r="D94" t="str">
        <f t="shared" si="40"/>
        <v>whr</v>
      </c>
      <c r="E94">
        <f>'Kermeli Data'!E101</f>
        <v>0.2</v>
      </c>
      <c r="F94">
        <f>'Kermeli Data'!F101</f>
        <v>0.3</v>
      </c>
      <c r="G94">
        <f>'Kermeli Data'!G101</f>
        <v>0</v>
      </c>
      <c r="H94">
        <f>'Kermeli Data'!I101</f>
        <v>15</v>
      </c>
      <c r="I94">
        <f>'Kermeli Data'!J101</f>
        <v>30</v>
      </c>
      <c r="J94">
        <f>'Kermeli Data'!K101</f>
        <v>0.1</v>
      </c>
      <c r="K94">
        <f>IFERROR(_xlfn.XLOOKUP(A94,'product map'!$A$14:$A$36,'product map'!$G$14:$G$36),"pending")</f>
        <v>72</v>
      </c>
      <c r="L94">
        <f>H94*cpi!$B$12*cpi!$B$10</f>
        <v>15.031598911318595</v>
      </c>
      <c r="M94">
        <f>J94*cpi!$B$12*cpi!$B$10</f>
        <v>0.10021065940879063</v>
      </c>
      <c r="N94">
        <f t="shared" si="41"/>
        <v>0.12619823187562745</v>
      </c>
      <c r="O94">
        <f t="shared" si="42"/>
        <v>1.9971718642808038</v>
      </c>
      <c r="P94">
        <f t="shared" si="43"/>
        <v>0.3</v>
      </c>
      <c r="Q94">
        <f t="shared" si="44"/>
        <v>1</v>
      </c>
      <c r="R94">
        <f t="shared" si="45"/>
        <v>0</v>
      </c>
      <c r="S94">
        <f t="shared" si="46"/>
        <v>6.6572395476026793</v>
      </c>
      <c r="T94">
        <f t="shared" si="47"/>
        <v>7.0237604385684991</v>
      </c>
      <c r="U94">
        <f t="shared" si="48"/>
        <v>7.0237604385684991</v>
      </c>
      <c r="V94" t="str">
        <f t="shared" si="49"/>
        <v/>
      </c>
      <c r="W94">
        <f t="shared" si="50"/>
        <v>0.1523001981927343</v>
      </c>
      <c r="X94">
        <f t="shared" si="51"/>
        <v>2.3895261527563019</v>
      </c>
      <c r="Y94">
        <f t="shared" si="52"/>
        <v>8.4036129082453037</v>
      </c>
      <c r="Z94">
        <f t="shared" si="53"/>
        <v>4319999.9999999991</v>
      </c>
      <c r="AA94" t="str">
        <f t="shared" si="54"/>
        <v>pending</v>
      </c>
      <c r="AB94" t="str">
        <f t="shared" si="55"/>
        <v/>
      </c>
      <c r="AG94">
        <f>IFERROR(_xlfn.XLOOKUP(A94,'product map'!$A$14:$A$36,'product map'!$C$14:$C$36),"?")</f>
        <v>239</v>
      </c>
      <c r="AH94">
        <f>IFERROR((Z94*0.000000947817)/_xlfn.XLOOKUP(AG94,'energy base (MECS)'!$K$4:$K$9,'energy base (MECS)'!$F$4:$F$9),0)</f>
        <v>7.1218464878550006E-3</v>
      </c>
      <c r="AI94">
        <f>IFERROR((AA94*0.000000947817)/_xlfn.XLOOKUP(AG94,'energy base (MECS)'!$K$4:$K$9,'energy base (MECS)'!$I$4:$I$9),0)</f>
        <v>0</v>
      </c>
      <c r="AJ94">
        <f t="shared" si="56"/>
        <v>2.1071281315705495</v>
      </c>
      <c r="AK94">
        <f t="shared" si="57"/>
        <v>7.0237604385684991</v>
      </c>
      <c r="AL94">
        <f>IFERROR(_xlfn.XLOOKUP(AG94,'BCoISC-WACCbI'!$C$2:$C$26,'BCoISC-WACCbI'!$B$2:$B$26)+$AE$4,0.1)</f>
        <v>0.12223000000000001</v>
      </c>
      <c r="AM94">
        <f t="shared" si="58"/>
        <v>52.863928062479694</v>
      </c>
      <c r="AN94">
        <f t="shared" si="59"/>
        <v>216455024.32298777</v>
      </c>
    </row>
    <row r="95" spans="1:40" x14ac:dyDescent="0.35">
      <c r="A95" t="str">
        <f>'Kermeli Data'!A102</f>
        <v>Clinker</v>
      </c>
      <c r="B95" t="str">
        <f>'Kermeli Data'!B102</f>
        <v>Optimize Grate Coolerc</v>
      </c>
      <c r="C95" t="str">
        <f>'Kermeli Data'!P102</f>
        <v>2 whr</v>
      </c>
      <c r="D95" t="str">
        <f t="shared" si="40"/>
        <v>whr</v>
      </c>
      <c r="E95">
        <f>'Kermeli Data'!E102</f>
        <v>0.3</v>
      </c>
      <c r="F95">
        <f>'Kermeli Data'!F102</f>
        <v>0.1</v>
      </c>
      <c r="G95">
        <f>'Kermeli Data'!G102</f>
        <v>0</v>
      </c>
      <c r="H95">
        <f>'Kermeli Data'!I102</f>
        <v>2</v>
      </c>
      <c r="I95">
        <f>'Kermeli Data'!J102</f>
        <v>30</v>
      </c>
      <c r="J95">
        <f>'Kermeli Data'!K102</f>
        <v>0.1</v>
      </c>
      <c r="K95">
        <f>IFERROR(_xlfn.XLOOKUP(A95,'product map'!$A$14:$A$36,'product map'!$G$14:$G$36),"pending")</f>
        <v>72</v>
      </c>
      <c r="L95">
        <f>H95*cpi!$B$12*cpi!$B$10</f>
        <v>2.0042131881758127</v>
      </c>
      <c r="M95">
        <f>J95*cpi!$B$12*cpi!$B$10</f>
        <v>0.10021065940879063</v>
      </c>
      <c r="N95">
        <f t="shared" si="41"/>
        <v>0.12619823187562745</v>
      </c>
      <c r="O95">
        <f t="shared" si="42"/>
        <v>0.35313882005839242</v>
      </c>
      <c r="P95">
        <f t="shared" si="43"/>
        <v>0.1</v>
      </c>
      <c r="Q95">
        <f t="shared" si="44"/>
        <v>1</v>
      </c>
      <c r="R95">
        <f t="shared" si="45"/>
        <v>0</v>
      </c>
      <c r="S95">
        <f t="shared" si="46"/>
        <v>3.5313882005839239</v>
      </c>
      <c r="T95">
        <f t="shared" si="47"/>
        <v>3.7258122618437142</v>
      </c>
      <c r="U95">
        <f t="shared" si="48"/>
        <v>3.7258122618437142</v>
      </c>
      <c r="V95" t="str">
        <f t="shared" si="49"/>
        <v/>
      </c>
      <c r="W95">
        <f t="shared" si="50"/>
        <v>0.1523001981927343</v>
      </c>
      <c r="X95">
        <f t="shared" si="51"/>
        <v>0.40545272518845882</v>
      </c>
      <c r="Y95">
        <f t="shared" si="52"/>
        <v>4.2777532497144364</v>
      </c>
      <c r="Z95">
        <f t="shared" si="53"/>
        <v>2160000</v>
      </c>
      <c r="AA95" t="str">
        <f t="shared" si="54"/>
        <v>pending</v>
      </c>
      <c r="AB95" t="str">
        <f t="shared" si="55"/>
        <v/>
      </c>
      <c r="AG95">
        <f>IFERROR(_xlfn.XLOOKUP(A95,'product map'!$A$14:$A$36,'product map'!$C$14:$C$36),"?")</f>
        <v>239</v>
      </c>
      <c r="AH95">
        <f>IFERROR((Z95*0.000000947817)/_xlfn.XLOOKUP(AG95,'energy base (MECS)'!$K$4:$K$9,'energy base (MECS)'!$F$4:$F$9),0)</f>
        <v>3.5609232439275012E-3</v>
      </c>
      <c r="AI95">
        <f>IFERROR((AA95*0.000000947817)/_xlfn.XLOOKUP(AG95,'energy base (MECS)'!$K$4:$K$9,'energy base (MECS)'!$I$4:$I$9),0)</f>
        <v>0</v>
      </c>
      <c r="AJ95">
        <f t="shared" si="56"/>
        <v>1.1177436785531143</v>
      </c>
      <c r="AK95">
        <f t="shared" si="57"/>
        <v>3.7258122618437142</v>
      </c>
      <c r="AL95">
        <f>IFERROR(_xlfn.XLOOKUP(AG95,'BCoISC-WACCbI'!$C$2:$C$26,'BCoISC-WACCbI'!$B$2:$B$26)+$AE$4,0.1)</f>
        <v>0.12223000000000001</v>
      </c>
      <c r="AM95">
        <f t="shared" si="58"/>
        <v>21.14557122499188</v>
      </c>
      <c r="AN95">
        <f t="shared" si="59"/>
        <v>43291004.864597544</v>
      </c>
    </row>
    <row r="96" spans="1:40" x14ac:dyDescent="0.35">
      <c r="A96" t="str">
        <f>'Kermeli Data'!A103</f>
        <v>Clinker</v>
      </c>
      <c r="B96" t="str">
        <f>'Kermeli Data'!B103</f>
        <v>Low-Pressure Drop Suspension Preheatersc</v>
      </c>
      <c r="C96" t="str">
        <f>'Kermeli Data'!P103</f>
        <v>3 proc</v>
      </c>
      <c r="D96" t="str">
        <f t="shared" si="40"/>
        <v>process</v>
      </c>
      <c r="E96">
        <f>'Kermeli Data'!E103</f>
        <v>0.25</v>
      </c>
      <c r="F96">
        <f>'Kermeli Data'!F103</f>
        <v>0</v>
      </c>
      <c r="G96">
        <f>'Kermeli Data'!G103</f>
        <v>9.9473684210526318E-3</v>
      </c>
      <c r="H96">
        <f>'Kermeli Data'!I103</f>
        <v>6</v>
      </c>
      <c r="I96">
        <f>'Kermeli Data'!J103</f>
        <v>30</v>
      </c>
      <c r="J96">
        <f>'Kermeli Data'!K103</f>
        <v>0</v>
      </c>
      <c r="K96">
        <f>IFERROR(_xlfn.XLOOKUP(A96,'product map'!$A$14:$A$36,'product map'!$G$14:$G$36),"pending")</f>
        <v>72</v>
      </c>
      <c r="L96">
        <f>H96*cpi!$B$12*cpi!$B$10</f>
        <v>6.0126395645274382</v>
      </c>
      <c r="M96">
        <f>J96*cpi!$B$12*cpi!$B$10</f>
        <v>0</v>
      </c>
      <c r="N96">
        <f t="shared" si="41"/>
        <v>0.12619823187562745</v>
      </c>
      <c r="O96">
        <f t="shared" si="42"/>
        <v>0.75878448194880532</v>
      </c>
      <c r="P96">
        <f t="shared" si="43"/>
        <v>9.9473684210526318E-3</v>
      </c>
      <c r="Q96">
        <f t="shared" si="44"/>
        <v>0</v>
      </c>
      <c r="R96">
        <f t="shared" si="45"/>
        <v>1</v>
      </c>
      <c r="S96">
        <f t="shared" si="46"/>
        <v>76.279921465752921</v>
      </c>
      <c r="T96">
        <f t="shared" si="47"/>
        <v>80.479587795695707</v>
      </c>
      <c r="U96" t="str">
        <f t="shared" si="48"/>
        <v/>
      </c>
      <c r="V96">
        <f t="shared" si="49"/>
        <v>80.479587795695707</v>
      </c>
      <c r="W96">
        <f t="shared" si="50"/>
        <v>0.1523001981927343</v>
      </c>
      <c r="X96">
        <f t="shared" si="51"/>
        <v>0.91572619733900451</v>
      </c>
      <c r="Y96">
        <f t="shared" si="52"/>
        <v>97.125427112431765</v>
      </c>
      <c r="Z96" t="str">
        <f t="shared" si="53"/>
        <v>pending</v>
      </c>
      <c r="AA96">
        <f t="shared" si="54"/>
        <v>179052.63157894739</v>
      </c>
      <c r="AB96" t="str">
        <f t="shared" si="55"/>
        <v/>
      </c>
      <c r="AG96">
        <f>IFERROR(_xlfn.XLOOKUP(A96,'product map'!$A$14:$A$36,'product map'!$C$14:$C$36),"?")</f>
        <v>239</v>
      </c>
      <c r="AH96">
        <f>IFERROR((Z96*0.000000947817)/_xlfn.XLOOKUP(AG96,'energy base (MECS)'!$K$4:$K$9,'energy base (MECS)'!$F$4:$F$9),0)</f>
        <v>0</v>
      </c>
      <c r="AI96">
        <f>IFERROR((AA96*0.000000947817)/_xlfn.XLOOKUP(AG96,'energy base (MECS)'!$K$4:$K$9,'energy base (MECS)'!$I$4:$I$9),0)</f>
        <v>1.8234740030997087E-3</v>
      </c>
      <c r="AJ96">
        <f t="shared" si="56"/>
        <v>24.143876338708711</v>
      </c>
      <c r="AK96">
        <f t="shared" si="57"/>
        <v>80.479587795695707</v>
      </c>
      <c r="AL96">
        <f>IFERROR(_xlfn.XLOOKUP(AG96,'BCoISC-WACCbI'!$C$2:$C$26,'BCoISC-WACCbI'!$B$2:$B$26)+$AE$4,0.1)</f>
        <v>0.12223000000000001</v>
      </c>
      <c r="AM96">
        <f t="shared" si="58"/>
        <v>637.72357662673915</v>
      </c>
      <c r="AN96">
        <f t="shared" si="59"/>
        <v>108227512.1614939</v>
      </c>
    </row>
    <row r="97" spans="1:40" x14ac:dyDescent="0.35">
      <c r="A97" t="str">
        <f>'Kermeli Data'!A104</f>
        <v>Clinker</v>
      </c>
      <c r="B97" t="str">
        <f>'Kermeli Data'!B104</f>
        <v>Heat Recovery for Power Generation (ORC)d</v>
      </c>
      <c r="C97" t="str">
        <f>'Kermeli Data'!P104</f>
        <v>2 whr</v>
      </c>
      <c r="D97" t="str">
        <f t="shared" si="40"/>
        <v>whr</v>
      </c>
      <c r="E97">
        <f>'Kermeli Data'!E104</f>
        <v>1</v>
      </c>
      <c r="F97">
        <f>'Kermeli Data'!F104</f>
        <v>0</v>
      </c>
      <c r="G97">
        <f>'Kermeli Data'!G104</f>
        <v>0.1</v>
      </c>
      <c r="H97">
        <f>'Kermeli Data'!I104</f>
        <v>20</v>
      </c>
      <c r="I97">
        <f>'Kermeli Data'!J104</f>
        <v>20</v>
      </c>
      <c r="J97">
        <f>'Kermeli Data'!K104</f>
        <v>1</v>
      </c>
      <c r="K97">
        <f>IFERROR(_xlfn.XLOOKUP(A97,'product map'!$A$14:$A$36,'product map'!$G$14:$G$36),"pending")</f>
        <v>72</v>
      </c>
      <c r="L97">
        <f>H97*cpi!$B$12*cpi!$B$10</f>
        <v>20.042131881758127</v>
      </c>
      <c r="M97">
        <f>J97*cpi!$B$12*cpi!$B$10</f>
        <v>1.0021065940879064</v>
      </c>
      <c r="N97">
        <f t="shared" si="41"/>
        <v>0.13575434541071332</v>
      </c>
      <c r="O97">
        <f t="shared" si="42"/>
        <v>3.7229130883311692</v>
      </c>
      <c r="P97">
        <f t="shared" si="43"/>
        <v>0.1</v>
      </c>
      <c r="Q97">
        <f t="shared" si="44"/>
        <v>0</v>
      </c>
      <c r="R97">
        <f t="shared" si="45"/>
        <v>1</v>
      </c>
      <c r="S97">
        <f t="shared" si="46"/>
        <v>37.22913088331169</v>
      </c>
      <c r="T97">
        <f t="shared" si="47"/>
        <v>39.278817412339819</v>
      </c>
      <c r="U97" t="str">
        <f t="shared" si="48"/>
        <v/>
      </c>
      <c r="V97">
        <f t="shared" si="49"/>
        <v>39.278817412339819</v>
      </c>
      <c r="W97">
        <f t="shared" si="50"/>
        <v>0.1597614704057439</v>
      </c>
      <c r="X97">
        <f t="shared" si="51"/>
        <v>4.2040670535834241</v>
      </c>
      <c r="Y97">
        <f t="shared" si="52"/>
        <v>44.355261127236837</v>
      </c>
      <c r="Z97" t="str">
        <f t="shared" si="53"/>
        <v>pending</v>
      </c>
      <c r="AA97">
        <f t="shared" si="54"/>
        <v>7200000</v>
      </c>
      <c r="AB97" t="str">
        <f t="shared" si="55"/>
        <v/>
      </c>
      <c r="AG97">
        <f>IFERROR(_xlfn.XLOOKUP(A97,'product map'!$A$14:$A$36,'product map'!$C$14:$C$36),"?")</f>
        <v>239</v>
      </c>
      <c r="AH97">
        <f>IFERROR((Z97*0.000000947817)/_xlfn.XLOOKUP(AG97,'energy base (MECS)'!$K$4:$K$9,'energy base (MECS)'!$F$4:$F$9),0)</f>
        <v>0</v>
      </c>
      <c r="AI97">
        <f>IFERROR((AA97*0.000000947817)/_xlfn.XLOOKUP(AG97,'energy base (MECS)'!$K$4:$K$9,'energy base (MECS)'!$I$4:$I$9),0)</f>
        <v>7.3324880547924784E-2</v>
      </c>
      <c r="AJ97">
        <f t="shared" si="56"/>
        <v>11.783645223701946</v>
      </c>
      <c r="AK97">
        <f t="shared" si="57"/>
        <v>39.278817412339819</v>
      </c>
      <c r="AL97">
        <f>IFERROR(_xlfn.XLOOKUP(AG97,'BCoISC-WACCbI'!$C$2:$C$26,'BCoISC-WACCbI'!$B$2:$B$26)+$AE$4,0.1)</f>
        <v>0.12223000000000001</v>
      </c>
      <c r="AM97">
        <f t="shared" si="58"/>
        <v>211.45571224991878</v>
      </c>
      <c r="AN97">
        <f t="shared" si="59"/>
        <v>1443033495.4865851</v>
      </c>
    </row>
    <row r="98" spans="1:40" x14ac:dyDescent="0.35">
      <c r="A98" t="str">
        <f>'Kermeli Data'!A105</f>
        <v>Clinker</v>
      </c>
      <c r="B98" t="str">
        <f>'Kermeli Data'!B105</f>
        <v>Increase Preheater Stages (from 5 to 6)c</v>
      </c>
      <c r="C98" t="str">
        <f>'Kermeli Data'!P105</f>
        <v>X DC</v>
      </c>
      <c r="D98" t="str">
        <f t="shared" ref="D98:D129" si="60">IF(C98="2 whr","whr",IF(C98="3 proc","process","EXCLUDED"))</f>
        <v>EXCLUDED</v>
      </c>
      <c r="E98">
        <f>'Kermeli Data'!E105</f>
        <v>0.1</v>
      </c>
      <c r="F98">
        <f>'Kermeli Data'!F105</f>
        <v>0.1</v>
      </c>
      <c r="G98">
        <f>'Kermeli Data'!G105</f>
        <v>0</v>
      </c>
      <c r="H98">
        <f>'Kermeli Data'!I105</f>
        <v>11</v>
      </c>
      <c r="I98">
        <f>'Kermeli Data'!J105</f>
        <v>30</v>
      </c>
      <c r="J98">
        <f>'Kermeli Data'!K105</f>
        <v>0</v>
      </c>
      <c r="K98">
        <f>IFERROR(_xlfn.XLOOKUP(A98,'product map'!$A$14:$A$36,'product map'!$G$14:$G$36),"pending")</f>
        <v>72</v>
      </c>
      <c r="L98">
        <f>H98*cpi!$B$12*cpi!$B$10</f>
        <v>11.023172534966969</v>
      </c>
      <c r="M98">
        <f>J98*cpi!$B$12*cpi!$B$10</f>
        <v>0</v>
      </c>
      <c r="N98">
        <f t="shared" ref="N98:N129" si="61">IF(I98&gt;0,AL98/(1-(1+AL98)^-I98),"")</f>
        <v>0.12619823187562745</v>
      </c>
      <c r="O98">
        <f t="shared" ref="O98:O129" si="62">L98*N98+M98</f>
        <v>1.3911048835728097</v>
      </c>
      <c r="P98">
        <f t="shared" ref="P98:P129" si="63">MAX(F98,0)+MAX(G98,0)</f>
        <v>0.1</v>
      </c>
      <c r="Q98">
        <f t="shared" ref="Q98:Q129" si="64">IF(P98&gt;0,MAX(F98,0)/P98,0)</f>
        <v>1</v>
      </c>
      <c r="R98">
        <f t="shared" ref="R98:R129" si="65">IF(P98&gt;0,MAX(G98,0)/P98,0)</f>
        <v>0</v>
      </c>
      <c r="S98">
        <f t="shared" ref="S98:S129" si="66">IF(P98&gt;0,O98/P98,"")</f>
        <v>13.911048835728096</v>
      </c>
      <c r="T98">
        <f t="shared" ref="T98:T129" si="67">IF(P98&gt;0,S98/$AE$3,"")</f>
        <v>14.676935353267663</v>
      </c>
      <c r="U98">
        <f t="shared" ref="U98:U129" si="68">IF(AND(P98&gt;0,Q98&gt;0),T98,"")</f>
        <v>14.676935353267663</v>
      </c>
      <c r="V98" t="str">
        <f t="shared" ref="V98:V129" si="69">IF(AND(P98&gt;0,R98&gt;0),T98,"")</f>
        <v/>
      </c>
      <c r="W98">
        <f t="shared" ref="W98:W129" si="70">IF(I98&gt;0,$AE$2/(1-(1+$AE$2)^-I98),"")</f>
        <v>0.1523001981927343</v>
      </c>
      <c r="X98">
        <f t="shared" ref="X98:X129" si="71">L98*W98+M98</f>
        <v>1.6788313617881747</v>
      </c>
      <c r="Y98">
        <f t="shared" ref="Y98:Y129" si="72">IF(P98&gt;0,(X98/P98)/$AE$3,"")</f>
        <v>17.712610786556628</v>
      </c>
      <c r="Z98">
        <f t="shared" ref="Z98:Z129" si="73">IF(AND(ISNUMBER(K98),Q98&gt;0),MAX(F98,0)*K98*1000000*E98,"pending")</f>
        <v>720000</v>
      </c>
      <c r="AA98" t="str">
        <f t="shared" ref="AA98:AA129" si="74">IF(AND(ISNUMBER(K98),R98&gt;0),MAX(G98,0)*K98*1000000*E98,"pending")</f>
        <v>pending</v>
      </c>
      <c r="AB98" t="str">
        <f t="shared" ref="AB98:AB129" si="75">IF(AND(ISNUMBER(S98),S98&lt;0),"NEG-CCE","")&amp;IF(NOT(ISNUMBER(K98)),"|pending tonnage","")</f>
        <v/>
      </c>
      <c r="AG98">
        <f>IFERROR(_xlfn.XLOOKUP(A98,'product map'!$A$14:$A$36,'product map'!$C$14:$C$36),"?")</f>
        <v>239</v>
      </c>
      <c r="AH98">
        <f>IFERROR((Z98*0.000000947817)/_xlfn.XLOOKUP(AG98,'energy base (MECS)'!$K$4:$K$9,'energy base (MECS)'!$F$4:$F$9),0)</f>
        <v>1.1869744146425004E-3</v>
      </c>
      <c r="AI98">
        <f>IFERROR((AA98*0.000000947817)/_xlfn.XLOOKUP(AG98,'energy base (MECS)'!$K$4:$K$9,'energy base (MECS)'!$I$4:$I$9),0)</f>
        <v>0</v>
      </c>
      <c r="AJ98">
        <f t="shared" ref="AJ98:AJ129" si="76">MAX(0.3*ABS(AK98),0.000001)</f>
        <v>4.4030806059802989</v>
      </c>
      <c r="AK98">
        <f t="shared" ref="AK98:AK129" si="77">IF(ISNUMBER(T98),T98,0)</f>
        <v>14.676935353267663</v>
      </c>
      <c r="AL98">
        <f>IFERROR(_xlfn.XLOOKUP(AG98,'BCoISC-WACCbI'!$C$2:$C$26,'BCoISC-WACCbI'!$B$2:$B$26)+$AE$4,0.1)</f>
        <v>0.12223000000000001</v>
      </c>
      <c r="AM98">
        <f t="shared" ref="AM98:AM129" si="78">IF(P98&gt;0,L98/P98/0.947817,0)</f>
        <v>116.30064173745532</v>
      </c>
      <c r="AN98">
        <f t="shared" ref="AN98:AN129" si="79">IF(AND(P98&gt;0,ISNUMBER(K98)),L98*K98*1000000*E98,0)</f>
        <v>79366842.251762196</v>
      </c>
    </row>
    <row r="99" spans="1:40" x14ac:dyDescent="0.35">
      <c r="A99" t="str">
        <f>'Kermeli Data'!A106</f>
        <v>Clinker</v>
      </c>
      <c r="B99" t="str">
        <f>'Kermeli Data'!B106</f>
        <v>Addition of Precalciner or Upgradeb</v>
      </c>
      <c r="C99" t="str">
        <f>'Kermeli Data'!P106</f>
        <v>X DC</v>
      </c>
      <c r="D99" t="str">
        <f t="shared" si="60"/>
        <v>EXCLUDED</v>
      </c>
      <c r="E99">
        <f>'Kermeli Data'!E106</f>
        <v>0.33</v>
      </c>
      <c r="F99">
        <f>'Kermeli Data'!F106</f>
        <v>0.6</v>
      </c>
      <c r="G99">
        <f>'Kermeli Data'!G106</f>
        <v>0</v>
      </c>
      <c r="H99">
        <f>'Kermeli Data'!I106</f>
        <v>93</v>
      </c>
      <c r="I99">
        <f>'Kermeli Data'!J106</f>
        <v>40</v>
      </c>
      <c r="J99">
        <f>'Kermeli Data'!K106</f>
        <v>-1.2</v>
      </c>
      <c r="K99">
        <f>IFERROR(_xlfn.XLOOKUP(A99,'product map'!$A$14:$A$36,'product map'!$G$14:$G$36),"pending")</f>
        <v>72</v>
      </c>
      <c r="L99">
        <f>H99*cpi!$B$12*cpi!$B$10</f>
        <v>93.19591325017528</v>
      </c>
      <c r="M99">
        <f>J99*cpi!$B$12*cpi!$B$10</f>
        <v>-1.2025279129054876</v>
      </c>
      <c r="N99">
        <f t="shared" si="61"/>
        <v>0.12345527815444929</v>
      </c>
      <c r="O99">
        <f t="shared" si="62"/>
        <v>10.302999480252828</v>
      </c>
      <c r="P99">
        <f t="shared" si="63"/>
        <v>0.6</v>
      </c>
      <c r="Q99">
        <f t="shared" si="64"/>
        <v>1</v>
      </c>
      <c r="R99">
        <f t="shared" si="65"/>
        <v>0</v>
      </c>
      <c r="S99">
        <f t="shared" si="66"/>
        <v>17.17166580042138</v>
      </c>
      <c r="T99">
        <f t="shared" si="67"/>
        <v>18.117068801700519</v>
      </c>
      <c r="U99">
        <f t="shared" si="68"/>
        <v>18.117068801700519</v>
      </c>
      <c r="V99" t="str">
        <f t="shared" si="69"/>
        <v/>
      </c>
      <c r="W99">
        <f t="shared" si="70"/>
        <v>0.15056208501354501</v>
      </c>
      <c r="X99">
        <f t="shared" si="71"/>
        <v>12.829243100782369</v>
      </c>
      <c r="Y99">
        <f t="shared" si="72"/>
        <v>22.559282893889097</v>
      </c>
      <c r="Z99">
        <f t="shared" si="73"/>
        <v>14255999.999999998</v>
      </c>
      <c r="AA99" t="str">
        <f t="shared" si="74"/>
        <v>pending</v>
      </c>
      <c r="AB99" t="str">
        <f t="shared" si="75"/>
        <v/>
      </c>
      <c r="AG99">
        <f>IFERROR(_xlfn.XLOOKUP(A99,'product map'!$A$14:$A$36,'product map'!$C$14:$C$36),"?")</f>
        <v>239</v>
      </c>
      <c r="AH99">
        <f>IFERROR((Z99*0.000000947817)/_xlfn.XLOOKUP(AG99,'energy base (MECS)'!$K$4:$K$9,'energy base (MECS)'!$F$4:$F$9),0)</f>
        <v>2.3502093409921505E-2</v>
      </c>
      <c r="AI99">
        <f>IFERROR((AA99*0.000000947817)/_xlfn.XLOOKUP(AG99,'energy base (MECS)'!$K$4:$K$9,'energy base (MECS)'!$I$4:$I$9),0)</f>
        <v>0</v>
      </c>
      <c r="AJ99">
        <f t="shared" si="76"/>
        <v>5.4351206405101555</v>
      </c>
      <c r="AK99">
        <f t="shared" si="77"/>
        <v>18.117068801700519</v>
      </c>
      <c r="AL99">
        <f>IFERROR(_xlfn.XLOOKUP(AG99,'BCoISC-WACCbI'!$C$2:$C$26,'BCoISC-WACCbI'!$B$2:$B$26)+$AE$4,0.1)</f>
        <v>0.12223000000000001</v>
      </c>
      <c r="AM99">
        <f t="shared" si="78"/>
        <v>163.87817699368702</v>
      </c>
      <c r="AN99">
        <f t="shared" si="79"/>
        <v>2214334898.8241649</v>
      </c>
    </row>
    <row r="100" spans="1:40" x14ac:dyDescent="0.35">
      <c r="A100" t="str">
        <f>'Kermeli Data'!A107</f>
        <v>Clinker</v>
      </c>
      <c r="B100" t="str">
        <f>'Kermeli Data'!B107</f>
        <v>Conversion of Long Dry Kiln to Preheater Precalcinerb</v>
      </c>
      <c r="C100" t="str">
        <f>'Kermeli Data'!P107</f>
        <v>X DC</v>
      </c>
      <c r="D100" t="str">
        <f t="shared" si="60"/>
        <v>EXCLUDED</v>
      </c>
      <c r="E100">
        <f>'Kermeli Data'!E107</f>
        <v>0.05</v>
      </c>
      <c r="F100">
        <f>'Kermeli Data'!F107</f>
        <v>1.2</v>
      </c>
      <c r="G100">
        <f>'Kermeli Data'!G107</f>
        <v>0</v>
      </c>
      <c r="H100">
        <f>'Kermeli Data'!I107</f>
        <v>93</v>
      </c>
      <c r="I100">
        <f>'Kermeli Data'!J107</f>
        <v>40</v>
      </c>
      <c r="J100">
        <f>'Kermeli Data'!K107</f>
        <v>0</v>
      </c>
      <c r="K100">
        <f>IFERROR(_xlfn.XLOOKUP(A100,'product map'!$A$14:$A$36,'product map'!$G$14:$G$36),"pending")</f>
        <v>72</v>
      </c>
      <c r="L100">
        <f>H100*cpi!$B$12*cpi!$B$10</f>
        <v>93.19591325017528</v>
      </c>
      <c r="M100">
        <f>J100*cpi!$B$12*cpi!$B$10</f>
        <v>0</v>
      </c>
      <c r="N100">
        <f t="shared" si="61"/>
        <v>0.12345527815444929</v>
      </c>
      <c r="O100">
        <f t="shared" si="62"/>
        <v>11.505527393158316</v>
      </c>
      <c r="P100">
        <f t="shared" si="63"/>
        <v>1.2</v>
      </c>
      <c r="Q100">
        <f t="shared" si="64"/>
        <v>1</v>
      </c>
      <c r="R100">
        <f t="shared" si="65"/>
        <v>0</v>
      </c>
      <c r="S100">
        <f t="shared" si="66"/>
        <v>9.5879394942985972</v>
      </c>
      <c r="T100">
        <f t="shared" si="67"/>
        <v>10.115812962099854</v>
      </c>
      <c r="U100">
        <f t="shared" si="68"/>
        <v>10.115812962099854</v>
      </c>
      <c r="V100" t="str">
        <f t="shared" si="69"/>
        <v/>
      </c>
      <c r="W100">
        <f t="shared" si="70"/>
        <v>0.15056208501354501</v>
      </c>
      <c r="X100">
        <f t="shared" si="71"/>
        <v>14.031771013687857</v>
      </c>
      <c r="Y100">
        <f t="shared" si="72"/>
        <v>12.336920008194141</v>
      </c>
      <c r="Z100">
        <f t="shared" si="73"/>
        <v>4319999.9999999991</v>
      </c>
      <c r="AA100" t="str">
        <f t="shared" si="74"/>
        <v>pending</v>
      </c>
      <c r="AB100" t="str">
        <f t="shared" si="75"/>
        <v/>
      </c>
      <c r="AG100">
        <f>IFERROR(_xlfn.XLOOKUP(A100,'product map'!$A$14:$A$36,'product map'!$C$14:$C$36),"?")</f>
        <v>239</v>
      </c>
      <c r="AH100">
        <f>IFERROR((Z100*0.000000947817)/_xlfn.XLOOKUP(AG100,'energy base (MECS)'!$K$4:$K$9,'energy base (MECS)'!$F$4:$F$9),0)</f>
        <v>7.1218464878550006E-3</v>
      </c>
      <c r="AI100">
        <f>IFERROR((AA100*0.000000947817)/_xlfn.XLOOKUP(AG100,'energy base (MECS)'!$K$4:$K$9,'energy base (MECS)'!$I$4:$I$9),0)</f>
        <v>0</v>
      </c>
      <c r="AJ100">
        <f t="shared" si="76"/>
        <v>3.034743888629956</v>
      </c>
      <c r="AK100">
        <f t="shared" si="77"/>
        <v>10.115812962099854</v>
      </c>
      <c r="AL100">
        <f>IFERROR(_xlfn.XLOOKUP(AG100,'BCoISC-WACCbI'!$C$2:$C$26,'BCoISC-WACCbI'!$B$2:$B$26)+$AE$4,0.1)</f>
        <v>0.12223000000000001</v>
      </c>
      <c r="AM100">
        <f t="shared" si="78"/>
        <v>81.93908849684351</v>
      </c>
      <c r="AN100">
        <f t="shared" si="79"/>
        <v>335505287.70063102</v>
      </c>
    </row>
    <row r="101" spans="1:40" x14ac:dyDescent="0.35">
      <c r="A101" t="str">
        <f>'Kermeli Data'!A108</f>
        <v>Clinker</v>
      </c>
      <c r="B101" t="str">
        <f>'Kermeli Data'!B108</f>
        <v>Use of Fly Ash, Blast Furnace Slag in Clinker (15% substitution)a</v>
      </c>
      <c r="C101" t="str">
        <f>'Kermeli Data'!P108</f>
        <v>X mat-subst</v>
      </c>
      <c r="D101" t="str">
        <f t="shared" si="60"/>
        <v>EXCLUDED</v>
      </c>
      <c r="E101">
        <f>'Kermeli Data'!E108</f>
        <v>0.92</v>
      </c>
      <c r="F101">
        <f>'Kermeli Data'!F108</f>
        <v>0.3</v>
      </c>
      <c r="G101">
        <f>'Kermeli Data'!G108</f>
        <v>0</v>
      </c>
      <c r="H101">
        <f>'Kermeli Data'!I108</f>
        <v>3</v>
      </c>
      <c r="I101">
        <f>'Kermeli Data'!J108</f>
        <v>30</v>
      </c>
      <c r="J101">
        <f>'Kermeli Data'!K108</f>
        <v>0</v>
      </c>
      <c r="K101">
        <f>IFERROR(_xlfn.XLOOKUP(A101,'product map'!$A$14:$A$36,'product map'!$G$14:$G$36),"pending")</f>
        <v>72</v>
      </c>
      <c r="L101">
        <f>H101*cpi!$B$12*cpi!$B$10</f>
        <v>3.0063197822637191</v>
      </c>
      <c r="M101">
        <f>J101*cpi!$B$12*cpi!$B$10</f>
        <v>0</v>
      </c>
      <c r="N101">
        <f t="shared" si="61"/>
        <v>0.12619823187562745</v>
      </c>
      <c r="O101">
        <f t="shared" si="62"/>
        <v>0.37939224097440266</v>
      </c>
      <c r="P101">
        <f t="shared" si="63"/>
        <v>0.3</v>
      </c>
      <c r="Q101">
        <f t="shared" si="64"/>
        <v>1</v>
      </c>
      <c r="R101">
        <f t="shared" si="65"/>
        <v>0</v>
      </c>
      <c r="S101">
        <f t="shared" si="66"/>
        <v>1.264640803248009</v>
      </c>
      <c r="T101">
        <f t="shared" si="67"/>
        <v>1.3342668502970605</v>
      </c>
      <c r="U101">
        <f t="shared" si="68"/>
        <v>1.3342668502970605</v>
      </c>
      <c r="V101" t="str">
        <f t="shared" si="69"/>
        <v/>
      </c>
      <c r="W101">
        <f t="shared" si="70"/>
        <v>0.1523001981927343</v>
      </c>
      <c r="X101">
        <f t="shared" si="71"/>
        <v>0.45786309866950226</v>
      </c>
      <c r="Y101">
        <f t="shared" si="72"/>
        <v>1.6102373442324212</v>
      </c>
      <c r="Z101">
        <f t="shared" si="73"/>
        <v>19871999.999999996</v>
      </c>
      <c r="AA101" t="str">
        <f t="shared" si="74"/>
        <v>pending</v>
      </c>
      <c r="AB101" t="str">
        <f t="shared" si="75"/>
        <v/>
      </c>
      <c r="AG101">
        <f>IFERROR(_xlfn.XLOOKUP(A101,'product map'!$A$14:$A$36,'product map'!$C$14:$C$36),"?")</f>
        <v>239</v>
      </c>
      <c r="AH101">
        <f>IFERROR((Z101*0.000000947817)/_xlfn.XLOOKUP(AG101,'energy base (MECS)'!$K$4:$K$9,'energy base (MECS)'!$F$4:$F$9),0)</f>
        <v>3.2760493844133001E-2</v>
      </c>
      <c r="AI101">
        <f>IFERROR((AA101*0.000000947817)/_xlfn.XLOOKUP(AG101,'energy base (MECS)'!$K$4:$K$9,'energy base (MECS)'!$I$4:$I$9),0)</f>
        <v>0</v>
      </c>
      <c r="AJ101">
        <f t="shared" si="76"/>
        <v>0.40028005508911813</v>
      </c>
      <c r="AK101">
        <f t="shared" si="77"/>
        <v>1.3342668502970605</v>
      </c>
      <c r="AL101">
        <f>IFERROR(_xlfn.XLOOKUP(AG101,'BCoISC-WACCbI'!$C$2:$C$26,'BCoISC-WACCbI'!$B$2:$B$26)+$AE$4,0.1)</f>
        <v>0.12223000000000001</v>
      </c>
      <c r="AM101">
        <f t="shared" si="78"/>
        <v>10.57278561249594</v>
      </c>
      <c r="AN101">
        <f t="shared" si="79"/>
        <v>199138622.37714878</v>
      </c>
    </row>
    <row r="102" spans="1:40" x14ac:dyDescent="0.35">
      <c r="A102" t="str">
        <f>'Kermeli Data'!A109</f>
        <v>Cement</v>
      </c>
      <c r="B102" t="str">
        <f>'Kermeli Data'!B109</f>
        <v>Biomass and Wastee</v>
      </c>
      <c r="C102" t="str">
        <f>'Kermeli Data'!P109</f>
        <v>X fuel-switch</v>
      </c>
      <c r="D102" t="str">
        <f t="shared" si="60"/>
        <v>EXCLUDED</v>
      </c>
      <c r="E102">
        <f>'Kermeli Data'!E109</f>
        <v>0.22</v>
      </c>
      <c r="F102">
        <f>'Kermeli Data'!F109</f>
        <v>-0.2</v>
      </c>
      <c r="G102">
        <f>'Kermeli Data'!G109</f>
        <v>0</v>
      </c>
      <c r="H102">
        <f>'Kermeli Data'!I109</f>
        <v>4</v>
      </c>
      <c r="I102">
        <f>'Kermeli Data'!J109</f>
        <v>30</v>
      </c>
      <c r="J102">
        <f>'Kermeli Data'!K109</f>
        <v>0</v>
      </c>
      <c r="K102">
        <f>IFERROR(_xlfn.XLOOKUP(A102,'product map'!$A$14:$A$36,'product map'!$G$14:$G$36),"pending")</f>
        <v>85</v>
      </c>
      <c r="L102">
        <f>H102*cpi!$B$12*cpi!$B$10</f>
        <v>4.0084263763516255</v>
      </c>
      <c r="M102">
        <f>J102*cpi!$B$12*cpi!$B$10</f>
        <v>0</v>
      </c>
      <c r="N102">
        <f t="shared" si="61"/>
        <v>0.12619823187562745</v>
      </c>
      <c r="O102">
        <f t="shared" si="62"/>
        <v>0.50585632129920355</v>
      </c>
      <c r="P102">
        <f t="shared" si="63"/>
        <v>0</v>
      </c>
      <c r="Q102">
        <f t="shared" si="64"/>
        <v>0</v>
      </c>
      <c r="R102">
        <f t="shared" si="65"/>
        <v>0</v>
      </c>
      <c r="S102" t="str">
        <f t="shared" si="66"/>
        <v/>
      </c>
      <c r="T102" t="str">
        <f t="shared" si="67"/>
        <v/>
      </c>
      <c r="U102" t="str">
        <f t="shared" si="68"/>
        <v/>
      </c>
      <c r="V102" t="str">
        <f t="shared" si="69"/>
        <v/>
      </c>
      <c r="W102">
        <f t="shared" si="70"/>
        <v>0.1523001981927343</v>
      </c>
      <c r="X102">
        <f t="shared" si="71"/>
        <v>0.61048413155933634</v>
      </c>
      <c r="Y102" t="str">
        <f t="shared" si="72"/>
        <v/>
      </c>
      <c r="Z102" t="str">
        <f t="shared" si="73"/>
        <v>pending</v>
      </c>
      <c r="AA102" t="str">
        <f t="shared" si="74"/>
        <v>pending</v>
      </c>
      <c r="AB102" t="str">
        <f t="shared" si="75"/>
        <v/>
      </c>
      <c r="AG102">
        <f>IFERROR(_xlfn.XLOOKUP(A102,'product map'!$A$14:$A$36,'product map'!$C$14:$C$36),"?")</f>
        <v>239</v>
      </c>
      <c r="AH102">
        <f>IFERROR((Z102*0.000000947817)/_xlfn.XLOOKUP(AG102,'energy base (MECS)'!$K$4:$K$9,'energy base (MECS)'!$F$4:$F$9),0)</f>
        <v>0</v>
      </c>
      <c r="AI102">
        <f>IFERROR((AA102*0.000000947817)/_xlfn.XLOOKUP(AG102,'energy base (MECS)'!$K$4:$K$9,'energy base (MECS)'!$I$4:$I$9),0)</f>
        <v>0</v>
      </c>
      <c r="AJ102">
        <f t="shared" si="76"/>
        <v>9.9999999999999995E-7</v>
      </c>
      <c r="AK102">
        <f t="shared" si="77"/>
        <v>0</v>
      </c>
      <c r="AL102">
        <f>IFERROR(_xlfn.XLOOKUP(AG102,'BCoISC-WACCbI'!$C$2:$C$26,'BCoISC-WACCbI'!$B$2:$B$26)+$AE$4,0.1)</f>
        <v>0.12223000000000001</v>
      </c>
      <c r="AM102">
        <f t="shared" si="78"/>
        <v>0</v>
      </c>
      <c r="AN102">
        <f t="shared" si="79"/>
        <v>0</v>
      </c>
    </row>
    <row r="103" spans="1:40" x14ac:dyDescent="0.35">
      <c r="A103" t="str">
        <f>'Kermeli Data'!A110</f>
        <v>Cement</v>
      </c>
      <c r="B103" t="str">
        <f>'Kermeli Data'!B110</f>
        <v>Energy Management and Process Controlb</v>
      </c>
      <c r="C103" t="str">
        <f>'Kermeli Data'!P110</f>
        <v>3 proc</v>
      </c>
      <c r="D103" t="str">
        <f t="shared" si="60"/>
        <v>process</v>
      </c>
      <c r="E103">
        <f>'Kermeli Data'!E110</f>
        <v>0.2</v>
      </c>
      <c r="F103">
        <f>'Kermeli Data'!F110</f>
        <v>0</v>
      </c>
      <c r="G103">
        <f>'Kermeli Data'!G110</f>
        <v>1.8179999999999998E-2</v>
      </c>
      <c r="H103">
        <f>'Kermeli Data'!I110</f>
        <v>1</v>
      </c>
      <c r="I103">
        <f>'Kermeli Data'!J110</f>
        <v>10</v>
      </c>
      <c r="J103">
        <f>'Kermeli Data'!K110</f>
        <v>0</v>
      </c>
      <c r="K103">
        <f>IFERROR(_xlfn.XLOOKUP(A103,'product map'!$A$14:$A$36,'product map'!$G$14:$G$36),"pending")</f>
        <v>85</v>
      </c>
      <c r="L103">
        <f>H103*cpi!$B$12*cpi!$B$10</f>
        <v>1.0021065940879064</v>
      </c>
      <c r="M103">
        <f>J103*cpi!$B$12*cpi!$B$10</f>
        <v>0</v>
      </c>
      <c r="N103">
        <f t="shared" si="61"/>
        <v>0.17860278363592494</v>
      </c>
      <c r="O103">
        <f t="shared" si="62"/>
        <v>0.17897902720401601</v>
      </c>
      <c r="P103">
        <f t="shared" si="63"/>
        <v>1.8179999999999998E-2</v>
      </c>
      <c r="Q103">
        <f t="shared" si="64"/>
        <v>0</v>
      </c>
      <c r="R103">
        <f t="shared" si="65"/>
        <v>1</v>
      </c>
      <c r="S103">
        <f t="shared" si="66"/>
        <v>9.8448309793188127</v>
      </c>
      <c r="T103">
        <f t="shared" si="67"/>
        <v>10.386847861263105</v>
      </c>
      <c r="U103" t="str">
        <f t="shared" si="68"/>
        <v/>
      </c>
      <c r="V103">
        <f t="shared" si="69"/>
        <v>10.386847861263105</v>
      </c>
      <c r="W103">
        <f t="shared" si="70"/>
        <v>0.19925206251758484</v>
      </c>
      <c r="X103">
        <f t="shared" si="71"/>
        <v>0.19967180573448753</v>
      </c>
      <c r="Y103">
        <f t="shared" si="72"/>
        <v>11.587730142167562</v>
      </c>
      <c r="Z103" t="str">
        <f t="shared" si="73"/>
        <v>pending</v>
      </c>
      <c r="AA103">
        <f t="shared" si="74"/>
        <v>309060</v>
      </c>
      <c r="AB103" t="str">
        <f t="shared" si="75"/>
        <v/>
      </c>
      <c r="AG103">
        <f>IFERROR(_xlfn.XLOOKUP(A103,'product map'!$A$14:$A$36,'product map'!$C$14:$C$36),"?")</f>
        <v>239</v>
      </c>
      <c r="AH103">
        <f>IFERROR((Z103*0.000000947817)/_xlfn.XLOOKUP(AG103,'energy base (MECS)'!$K$4:$K$9,'energy base (MECS)'!$F$4:$F$9),0)</f>
        <v>0</v>
      </c>
      <c r="AI103">
        <f>IFERROR((AA103*0.000000947817)/_xlfn.XLOOKUP(AG103,'energy base (MECS)'!$K$4:$K$9,'energy base (MECS)'!$I$4:$I$9),0)</f>
        <v>3.1474704975196716E-3</v>
      </c>
      <c r="AJ103">
        <f t="shared" si="76"/>
        <v>3.1160543583789315</v>
      </c>
      <c r="AK103">
        <f t="shared" si="77"/>
        <v>10.386847861263105</v>
      </c>
      <c r="AL103">
        <f>IFERROR(_xlfn.XLOOKUP(AG103,'BCoISC-WACCbI'!$C$2:$C$26,'BCoISC-WACCbI'!$B$2:$B$26)+$AE$4,0.1)</f>
        <v>0.12223000000000001</v>
      </c>
      <c r="AM103">
        <f t="shared" si="78"/>
        <v>58.156136482375906</v>
      </c>
      <c r="AN103">
        <f t="shared" si="79"/>
        <v>17035812.099494409</v>
      </c>
    </row>
    <row r="104" spans="1:40" x14ac:dyDescent="0.35">
      <c r="A104" t="str">
        <f>'Kermeli Data'!A111</f>
        <v>Cement</v>
      </c>
      <c r="B104" t="str">
        <f>'Kermeli Data'!B111</f>
        <v>Replace ball mills with VRMsa</v>
      </c>
      <c r="C104" t="str">
        <f>'Kermeli Data'!P111</f>
        <v>X equip-replace</v>
      </c>
      <c r="D104" t="str">
        <f t="shared" si="60"/>
        <v>EXCLUDED</v>
      </c>
      <c r="E104">
        <f>'Kermeli Data'!E111</f>
        <v>0.68</v>
      </c>
      <c r="F104">
        <f>'Kermeli Data'!F111</f>
        <v>0</v>
      </c>
      <c r="G104">
        <f>'Kermeli Data'!G111</f>
        <v>0.1</v>
      </c>
      <c r="H104">
        <f>'Kermeli Data'!I111</f>
        <v>17</v>
      </c>
      <c r="I104">
        <f>'Kermeli Data'!J111</f>
        <v>20</v>
      </c>
      <c r="J104">
        <f>'Kermeli Data'!K111</f>
        <v>0.2</v>
      </c>
      <c r="K104">
        <f>IFERROR(_xlfn.XLOOKUP(A104,'product map'!$A$14:$A$36,'product map'!$G$14:$G$36),"pending")</f>
        <v>85</v>
      </c>
      <c r="L104">
        <f>H104*cpi!$B$12*cpi!$B$10</f>
        <v>17.035812099494407</v>
      </c>
      <c r="M104">
        <f>J104*cpi!$B$12*cpi!$B$10</f>
        <v>0.20042131881758127</v>
      </c>
      <c r="N104">
        <f t="shared" si="61"/>
        <v>0.13575434541071332</v>
      </c>
      <c r="O104">
        <f t="shared" si="62"/>
        <v>2.5131068389243545</v>
      </c>
      <c r="P104">
        <f t="shared" si="63"/>
        <v>0.1</v>
      </c>
      <c r="Q104">
        <f t="shared" si="64"/>
        <v>0</v>
      </c>
      <c r="R104">
        <f t="shared" si="65"/>
        <v>1</v>
      </c>
      <c r="S104">
        <f t="shared" si="66"/>
        <v>25.131068389243545</v>
      </c>
      <c r="T104">
        <f t="shared" si="67"/>
        <v>26.514684152366485</v>
      </c>
      <c r="U104" t="str">
        <f t="shared" si="68"/>
        <v/>
      </c>
      <c r="V104">
        <f t="shared" si="69"/>
        <v>26.514684152366485</v>
      </c>
      <c r="W104">
        <f t="shared" si="70"/>
        <v>0.1597614704057439</v>
      </c>
      <c r="X104">
        <f t="shared" si="71"/>
        <v>2.9220877093887707</v>
      </c>
      <c r="Y104">
        <f t="shared" si="72"/>
        <v>30.829661310028943</v>
      </c>
      <c r="Z104" t="str">
        <f t="shared" si="73"/>
        <v>pending</v>
      </c>
      <c r="AA104">
        <f t="shared" si="74"/>
        <v>5780000</v>
      </c>
      <c r="AB104" t="str">
        <f t="shared" si="75"/>
        <v/>
      </c>
      <c r="AG104">
        <f>IFERROR(_xlfn.XLOOKUP(A104,'product map'!$A$14:$A$36,'product map'!$C$14:$C$36),"?")</f>
        <v>239</v>
      </c>
      <c r="AH104">
        <f>IFERROR((Z104*0.000000947817)/_xlfn.XLOOKUP(AG104,'energy base (MECS)'!$K$4:$K$9,'energy base (MECS)'!$F$4:$F$9),0)</f>
        <v>0</v>
      </c>
      <c r="AI104">
        <f>IFERROR((AA104*0.000000947817)/_xlfn.XLOOKUP(AG104,'energy base (MECS)'!$K$4:$K$9,'energy base (MECS)'!$I$4:$I$9),0)</f>
        <v>5.8863584662084065E-2</v>
      </c>
      <c r="AJ104">
        <f t="shared" si="76"/>
        <v>7.9544052457099452</v>
      </c>
      <c r="AK104">
        <f t="shared" si="77"/>
        <v>26.514684152366485</v>
      </c>
      <c r="AL104">
        <f>IFERROR(_xlfn.XLOOKUP(AG104,'BCoISC-WACCbI'!$C$2:$C$26,'BCoISC-WACCbI'!$B$2:$B$26)+$AE$4,0.1)</f>
        <v>0.12223000000000001</v>
      </c>
      <c r="AM104">
        <f t="shared" si="78"/>
        <v>179.73735541243096</v>
      </c>
      <c r="AN104">
        <f t="shared" si="79"/>
        <v>984669939.35077679</v>
      </c>
    </row>
    <row r="105" spans="1:40" x14ac:dyDescent="0.35">
      <c r="A105" t="str">
        <f>'Kermeli Data'!A112</f>
        <v>Cement</v>
      </c>
      <c r="B105" t="str">
        <f>'Kermeli Data'!B112</f>
        <v>High-Efficiency Classifiersb</v>
      </c>
      <c r="C105" t="str">
        <f>'Kermeli Data'!P112</f>
        <v>3 proc</v>
      </c>
      <c r="D105" t="str">
        <f t="shared" si="60"/>
        <v>process</v>
      </c>
      <c r="E105">
        <f>'Kermeli Data'!E112</f>
        <v>0.3</v>
      </c>
      <c r="F105">
        <f>'Kermeli Data'!F112</f>
        <v>0</v>
      </c>
      <c r="G105">
        <f>'Kermeli Data'!G112</f>
        <v>1.3860000000000001E-2</v>
      </c>
      <c r="H105">
        <f>'Kermeli Data'!I112</f>
        <v>3</v>
      </c>
      <c r="I105">
        <f>'Kermeli Data'!J112</f>
        <v>20</v>
      </c>
      <c r="J105">
        <f>'Kermeli Data'!K112</f>
        <v>0</v>
      </c>
      <c r="K105">
        <f>IFERROR(_xlfn.XLOOKUP(A105,'product map'!$A$14:$A$36,'product map'!$G$14:$G$36),"pending")</f>
        <v>85</v>
      </c>
      <c r="L105">
        <f>H105*cpi!$B$12*cpi!$B$10</f>
        <v>3.0063197822637191</v>
      </c>
      <c r="M105">
        <f>J105*cpi!$B$12*cpi!$B$10</f>
        <v>0</v>
      </c>
      <c r="N105">
        <f t="shared" si="61"/>
        <v>0.13575434541071332</v>
      </c>
      <c r="O105">
        <f t="shared" si="62"/>
        <v>0.4081209741364894</v>
      </c>
      <c r="P105">
        <f t="shared" si="63"/>
        <v>1.3860000000000001E-2</v>
      </c>
      <c r="Q105">
        <f t="shared" si="64"/>
        <v>0</v>
      </c>
      <c r="R105">
        <f t="shared" si="65"/>
        <v>1</v>
      </c>
      <c r="S105">
        <f t="shared" si="66"/>
        <v>29.445957729905437</v>
      </c>
      <c r="T105">
        <f t="shared" si="67"/>
        <v>31.067133982515017</v>
      </c>
      <c r="U105" t="str">
        <f t="shared" si="68"/>
        <v/>
      </c>
      <c r="V105">
        <f t="shared" si="69"/>
        <v>31.067133982515017</v>
      </c>
      <c r="W105">
        <f t="shared" si="70"/>
        <v>0.1597614704057439</v>
      </c>
      <c r="X105">
        <f t="shared" si="71"/>
        <v>0.48029406892432758</v>
      </c>
      <c r="Y105">
        <f t="shared" si="72"/>
        <v>36.561120686949018</v>
      </c>
      <c r="Z105" t="str">
        <f t="shared" si="73"/>
        <v>pending</v>
      </c>
      <c r="AA105">
        <f t="shared" si="74"/>
        <v>353430.00000000006</v>
      </c>
      <c r="AB105" t="str">
        <f t="shared" si="75"/>
        <v/>
      </c>
      <c r="AG105">
        <f>IFERROR(_xlfn.XLOOKUP(A105,'product map'!$A$14:$A$36,'product map'!$C$14:$C$36),"?")</f>
        <v>239</v>
      </c>
      <c r="AH105">
        <f>IFERROR((Z105*0.000000947817)/_xlfn.XLOOKUP(AG105,'energy base (MECS)'!$K$4:$K$9,'energy base (MECS)'!$F$4:$F$9),0)</f>
        <v>0</v>
      </c>
      <c r="AI105">
        <f>IFERROR((AA105*0.000000947817)/_xlfn.XLOOKUP(AG105,'energy base (MECS)'!$K$4:$K$9,'energy base (MECS)'!$I$4:$I$9),0)</f>
        <v>3.5993350738962589E-3</v>
      </c>
      <c r="AJ105">
        <f t="shared" si="76"/>
        <v>9.3201401947545044</v>
      </c>
      <c r="AK105">
        <f t="shared" si="77"/>
        <v>31.067133982515017</v>
      </c>
      <c r="AL105">
        <f>IFERROR(_xlfn.XLOOKUP(AG105,'BCoISC-WACCbI'!$C$2:$C$26,'BCoISC-WACCbI'!$B$2:$B$26)+$AE$4,0.1)</f>
        <v>0.12223000000000001</v>
      </c>
      <c r="AM105">
        <f t="shared" si="78"/>
        <v>228.84817343064802</v>
      </c>
      <c r="AN105">
        <f t="shared" si="79"/>
        <v>76661154.447724834</v>
      </c>
    </row>
    <row r="106" spans="1:40" x14ac:dyDescent="0.35">
      <c r="A106" t="str">
        <f>'Kermeli Data'!A113</f>
        <v>Cement</v>
      </c>
      <c r="B106" t="str">
        <f>'Kermeli Data'!B113</f>
        <v>High efficiency motorsf</v>
      </c>
      <c r="C106" t="str">
        <f>'Kermeli Data'!P113</f>
        <v>3 proc</v>
      </c>
      <c r="D106" t="str">
        <f t="shared" si="60"/>
        <v>process</v>
      </c>
      <c r="E106">
        <f>'Kermeli Data'!E113</f>
        <v>0.5</v>
      </c>
      <c r="F106">
        <f>'Kermeli Data'!F113</f>
        <v>0</v>
      </c>
      <c r="G106">
        <f>'Kermeli Data'!G113</f>
        <v>1.52E-2</v>
      </c>
      <c r="H106">
        <f>'Kermeli Data'!I113</f>
        <v>0.33879856339891745</v>
      </c>
      <c r="I106">
        <f>'Kermeli Data'!J113</f>
        <v>10</v>
      </c>
      <c r="J106">
        <f>'Kermeli Data'!K113</f>
        <v>0</v>
      </c>
      <c r="K106">
        <f>IFERROR(_xlfn.XLOOKUP(A106,'product map'!$A$14:$A$36,'product map'!$G$14:$G$36),"pending")</f>
        <v>85</v>
      </c>
      <c r="L106">
        <f>H106*cpi!$B$12*cpi!$B$10</f>
        <v>0.33951227444956478</v>
      </c>
      <c r="M106">
        <f>J106*cpi!$B$12*cpi!$B$10</f>
        <v>0</v>
      </c>
      <c r="N106">
        <f t="shared" si="61"/>
        <v>0.17860278363592494</v>
      </c>
      <c r="O106">
        <f t="shared" si="62"/>
        <v>6.0637837295256382E-2</v>
      </c>
      <c r="P106">
        <f t="shared" si="63"/>
        <v>1.52E-2</v>
      </c>
      <c r="Q106">
        <f t="shared" si="64"/>
        <v>0</v>
      </c>
      <c r="R106">
        <f t="shared" si="65"/>
        <v>1</v>
      </c>
      <c r="S106">
        <f t="shared" si="66"/>
        <v>3.9893314010037093</v>
      </c>
      <c r="T106">
        <f t="shared" si="67"/>
        <v>4.20896797694461</v>
      </c>
      <c r="U106" t="str">
        <f t="shared" si="68"/>
        <v/>
      </c>
      <c r="V106">
        <f t="shared" si="69"/>
        <v>4.20896797694461</v>
      </c>
      <c r="W106">
        <f t="shared" si="70"/>
        <v>0.19925206251758484</v>
      </c>
      <c r="X106">
        <f t="shared" si="71"/>
        <v>6.7648520934112111E-2</v>
      </c>
      <c r="Y106">
        <f t="shared" si="72"/>
        <v>4.6955905916126568</v>
      </c>
      <c r="Z106" t="str">
        <f t="shared" si="73"/>
        <v>pending</v>
      </c>
      <c r="AA106">
        <f t="shared" si="74"/>
        <v>646000</v>
      </c>
      <c r="AB106" t="str">
        <f t="shared" si="75"/>
        <v/>
      </c>
      <c r="AG106">
        <f>IFERROR(_xlfn.XLOOKUP(A106,'product map'!$A$14:$A$36,'product map'!$C$14:$C$36),"?")</f>
        <v>239</v>
      </c>
      <c r="AH106">
        <f>IFERROR((Z106*0.000000947817)/_xlfn.XLOOKUP(AG106,'energy base (MECS)'!$K$4:$K$9,'energy base (MECS)'!$F$4:$F$9),0)</f>
        <v>0</v>
      </c>
      <c r="AI106">
        <f>IFERROR((AA106*0.000000947817)/_xlfn.XLOOKUP(AG106,'energy base (MECS)'!$K$4:$K$9,'energy base (MECS)'!$I$4:$I$9),0)</f>
        <v>6.5788712269388063E-3</v>
      </c>
      <c r="AJ106">
        <f t="shared" si="76"/>
        <v>1.262690393083383</v>
      </c>
      <c r="AK106">
        <f t="shared" si="77"/>
        <v>4.20896797694461</v>
      </c>
      <c r="AL106">
        <f>IFERROR(_xlfn.XLOOKUP(AG106,'BCoISC-WACCbI'!$C$2:$C$26,'BCoISC-WACCbI'!$B$2:$B$26)+$AE$4,0.1)</f>
        <v>0.12223000000000001</v>
      </c>
      <c r="AM106">
        <f t="shared" si="78"/>
        <v>23.566082741041892</v>
      </c>
      <c r="AN106">
        <f t="shared" si="79"/>
        <v>14429271.664106503</v>
      </c>
    </row>
    <row r="107" spans="1:40" x14ac:dyDescent="0.35">
      <c r="A107" t="str">
        <f>'Kermeli Data'!A114</f>
        <v>Cement</v>
      </c>
      <c r="B107" t="str">
        <f>'Kermeli Data'!B114</f>
        <v>Adjustable speed drives</v>
      </c>
      <c r="C107" t="str">
        <f>'Kermeli Data'!P114</f>
        <v>3 proc</v>
      </c>
      <c r="D107" t="str">
        <f t="shared" si="60"/>
        <v>process</v>
      </c>
      <c r="E107">
        <f>'Kermeli Data'!E114</f>
        <v>0.6</v>
      </c>
      <c r="F107">
        <f>'Kermeli Data'!F114</f>
        <v>0</v>
      </c>
      <c r="G107">
        <f>'Kermeli Data'!G114</f>
        <v>7.6E-3</v>
      </c>
      <c r="H107">
        <f>'Kermeli Data'!I114</f>
        <v>0.2228937917098141</v>
      </c>
      <c r="I107">
        <f>'Kermeli Data'!J114</f>
        <v>10</v>
      </c>
      <c r="J107">
        <f>'Kermeli Data'!K114</f>
        <v>0</v>
      </c>
      <c r="K107">
        <f>IFERROR(_xlfn.XLOOKUP(A107,'product map'!$A$14:$A$36,'product map'!$G$14:$G$36),"pending")</f>
        <v>85</v>
      </c>
      <c r="L107">
        <f>H107*cpi!$B$12*cpi!$B$10</f>
        <v>0.22336333845366102</v>
      </c>
      <c r="M107">
        <f>J107*cpi!$B$12*cpi!$B$10</f>
        <v>0</v>
      </c>
      <c r="N107">
        <f t="shared" si="61"/>
        <v>0.17860278363592494</v>
      </c>
      <c r="O107">
        <f t="shared" si="62"/>
        <v>3.9893314010037095E-2</v>
      </c>
      <c r="P107">
        <f t="shared" si="63"/>
        <v>7.6E-3</v>
      </c>
      <c r="Q107">
        <f t="shared" si="64"/>
        <v>0</v>
      </c>
      <c r="R107">
        <f t="shared" si="65"/>
        <v>1</v>
      </c>
      <c r="S107">
        <f t="shared" si="66"/>
        <v>5.2491202644785648</v>
      </c>
      <c r="T107">
        <f t="shared" si="67"/>
        <v>5.5381157591376446</v>
      </c>
      <c r="U107" t="str">
        <f t="shared" si="68"/>
        <v/>
      </c>
      <c r="V107">
        <f t="shared" si="69"/>
        <v>5.5381157591376446</v>
      </c>
      <c r="W107">
        <f t="shared" si="70"/>
        <v>0.19925206251758484</v>
      </c>
      <c r="X107">
        <f t="shared" si="71"/>
        <v>4.4505605877705329E-2</v>
      </c>
      <c r="Y107">
        <f t="shared" si="72"/>
        <v>6.1784086731745473</v>
      </c>
      <c r="Z107" t="str">
        <f t="shared" si="73"/>
        <v>pending</v>
      </c>
      <c r="AA107">
        <f t="shared" si="74"/>
        <v>387600</v>
      </c>
      <c r="AB107" t="str">
        <f t="shared" si="75"/>
        <v/>
      </c>
      <c r="AG107">
        <f>IFERROR(_xlfn.XLOOKUP(A107,'product map'!$A$14:$A$36,'product map'!$C$14:$C$36),"?")</f>
        <v>239</v>
      </c>
      <c r="AH107">
        <f>IFERROR((Z107*0.000000947817)/_xlfn.XLOOKUP(AG107,'energy base (MECS)'!$K$4:$K$9,'energy base (MECS)'!$F$4:$F$9),0)</f>
        <v>0</v>
      </c>
      <c r="AI107">
        <f>IFERROR((AA107*0.000000947817)/_xlfn.XLOOKUP(AG107,'energy base (MECS)'!$K$4:$K$9,'energy base (MECS)'!$I$4:$I$9),0)</f>
        <v>3.9473227361632845E-3</v>
      </c>
      <c r="AJ107">
        <f t="shared" si="76"/>
        <v>1.6614347277412933</v>
      </c>
      <c r="AK107">
        <f t="shared" si="77"/>
        <v>5.5381157591376446</v>
      </c>
      <c r="AL107">
        <f>IFERROR(_xlfn.XLOOKUP(AG107,'BCoISC-WACCbI'!$C$2:$C$26,'BCoISC-WACCbI'!$B$2:$B$26)+$AE$4,0.1)</f>
        <v>0.12223000000000001</v>
      </c>
      <c r="AM107">
        <f t="shared" si="78"/>
        <v>31.008003606634066</v>
      </c>
      <c r="AN107">
        <f t="shared" si="79"/>
        <v>11391530.261136713</v>
      </c>
    </row>
    <row r="108" spans="1:40" x14ac:dyDescent="0.35">
      <c r="A108" t="str">
        <f>'Kermeli Data'!A115</f>
        <v>Secondary aluminum</v>
      </c>
      <c r="B108" t="str">
        <f>'Kermeli Data'!B115</f>
        <v>Induction furnacesa</v>
      </c>
      <c r="C108" t="str">
        <f>'Kermeli Data'!P115</f>
        <v>X fuel-switch</v>
      </c>
      <c r="D108" t="str">
        <f t="shared" si="60"/>
        <v>EXCLUDED</v>
      </c>
      <c r="E108">
        <f>'Kermeli Data'!E115</f>
        <v>0.9</v>
      </c>
      <c r="F108">
        <f>'Kermeli Data'!F115</f>
        <v>3.3</v>
      </c>
      <c r="G108">
        <f>'Kermeli Data'!G115</f>
        <v>-2.1</v>
      </c>
      <c r="H108">
        <f>'Kermeli Data'!I115</f>
        <v>165</v>
      </c>
      <c r="I108">
        <f>'Kermeli Data'!J115</f>
        <v>20</v>
      </c>
      <c r="J108">
        <f>'Kermeli Data'!K115</f>
        <v>0</v>
      </c>
      <c r="K108">
        <f>IFERROR(_xlfn.XLOOKUP(A108,'product map'!$A$14:$A$36,'product map'!$G$14:$G$36),"pending")</f>
        <v>1.6</v>
      </c>
      <c r="L108">
        <f>H108*cpi!$B$12*cpi!$B$10</f>
        <v>165.34758802450455</v>
      </c>
      <c r="M108">
        <f>J108*cpi!$B$12*cpi!$B$10</f>
        <v>0</v>
      </c>
      <c r="N108">
        <f t="shared" si="61"/>
        <v>0.1385875949393455</v>
      </c>
      <c r="O108">
        <f t="shared" si="62"/>
        <v>22.915124553337812</v>
      </c>
      <c r="P108">
        <f t="shared" si="63"/>
        <v>3.3</v>
      </c>
      <c r="Q108">
        <f t="shared" si="64"/>
        <v>1</v>
      </c>
      <c r="R108">
        <f t="shared" si="65"/>
        <v>0</v>
      </c>
      <c r="S108">
        <f t="shared" si="66"/>
        <v>6.9439771373750947</v>
      </c>
      <c r="T108">
        <f t="shared" si="67"/>
        <v>7.3262846492256362</v>
      </c>
      <c r="U108">
        <f t="shared" si="68"/>
        <v>7.3262846492256362</v>
      </c>
      <c r="V108" t="str">
        <f t="shared" si="69"/>
        <v/>
      </c>
      <c r="W108">
        <f t="shared" si="70"/>
        <v>0.1597614704057439</v>
      </c>
      <c r="X108">
        <f t="shared" si="71"/>
        <v>26.416173790838016</v>
      </c>
      <c r="Y108">
        <f t="shared" si="72"/>
        <v>8.4456188786852255</v>
      </c>
      <c r="Z108">
        <f t="shared" si="73"/>
        <v>4752000</v>
      </c>
      <c r="AA108" t="str">
        <f t="shared" si="74"/>
        <v>pending</v>
      </c>
      <c r="AB108" t="str">
        <f t="shared" si="75"/>
        <v/>
      </c>
      <c r="AG108">
        <f>IFERROR(_xlfn.XLOOKUP(A108,'product map'!$A$14:$A$36,'product map'!$C$14:$C$36),"?")</f>
        <v>242</v>
      </c>
      <c r="AH108">
        <f>IFERROR((Z108*0.000000947817)/_xlfn.XLOOKUP(AG108,'energy base (MECS)'!$K$4:$K$9,'energy base (MECS)'!$F$4:$F$9),0)</f>
        <v>2.6952466038057139E-2</v>
      </c>
      <c r="AI108">
        <f>IFERROR((AA108*0.000000947817)/_xlfn.XLOOKUP(AG108,'energy base (MECS)'!$K$4:$K$9,'energy base (MECS)'!$I$4:$I$9),0)</f>
        <v>0</v>
      </c>
      <c r="AJ108">
        <f t="shared" si="76"/>
        <v>2.1978853947676908</v>
      </c>
      <c r="AK108">
        <f t="shared" si="77"/>
        <v>7.3262846492256362</v>
      </c>
      <c r="AL108">
        <f>IFERROR(_xlfn.XLOOKUP(AG108,'BCoISC-WACCbI'!$C$2:$C$26,'BCoISC-WACCbI'!$B$2:$B$26)+$AE$4,0.1)</f>
        <v>0.12558</v>
      </c>
      <c r="AM108">
        <f t="shared" si="78"/>
        <v>52.863928062479694</v>
      </c>
      <c r="AN108">
        <f t="shared" si="79"/>
        <v>238100526.75528654</v>
      </c>
    </row>
    <row r="109" spans="1:40" x14ac:dyDescent="0.35">
      <c r="A109" t="str">
        <f>'Kermeli Data'!A116</f>
        <v>Aluminum foundries</v>
      </c>
      <c r="B109" t="str">
        <f>'Kermeli Data'!B116</f>
        <v>Induction furnacesa,b</v>
      </c>
      <c r="C109" t="str">
        <f>'Kermeli Data'!P116</f>
        <v>X fuel-switch</v>
      </c>
      <c r="D109" t="str">
        <f t="shared" si="60"/>
        <v>EXCLUDED</v>
      </c>
      <c r="E109">
        <f>'Kermeli Data'!E116</f>
        <v>0.9</v>
      </c>
      <c r="F109">
        <f>'Kermeli Data'!F116</f>
        <v>5.7</v>
      </c>
      <c r="G109">
        <f>'Kermeli Data'!G116</f>
        <v>-3.6</v>
      </c>
      <c r="H109">
        <f>'Kermeli Data'!I116</f>
        <v>165</v>
      </c>
      <c r="I109">
        <f>'Kermeli Data'!J116</f>
        <v>20</v>
      </c>
      <c r="J109">
        <f>'Kermeli Data'!K116</f>
        <v>0</v>
      </c>
      <c r="K109">
        <f>IFERROR(_xlfn.XLOOKUP(A109,'product map'!$A$14:$A$36,'product map'!$G$14:$G$36),"pending")</f>
        <v>2.4</v>
      </c>
      <c r="L109">
        <f>H109*cpi!$B$12*cpi!$B$10</f>
        <v>165.34758802450455</v>
      </c>
      <c r="M109">
        <f>J109*cpi!$B$12*cpi!$B$10</f>
        <v>0</v>
      </c>
      <c r="N109">
        <f t="shared" si="61"/>
        <v>0.1385875949393455</v>
      </c>
      <c r="O109">
        <f t="shared" si="62"/>
        <v>22.915124553337812</v>
      </c>
      <c r="P109">
        <f t="shared" si="63"/>
        <v>5.7</v>
      </c>
      <c r="Q109">
        <f t="shared" si="64"/>
        <v>1</v>
      </c>
      <c r="R109">
        <f t="shared" si="65"/>
        <v>0</v>
      </c>
      <c r="S109">
        <f t="shared" si="66"/>
        <v>4.0201972900592651</v>
      </c>
      <c r="T109">
        <f t="shared" si="67"/>
        <v>4.2415332179727363</v>
      </c>
      <c r="U109">
        <f t="shared" si="68"/>
        <v>4.2415332179727363</v>
      </c>
      <c r="V109" t="str">
        <f t="shared" si="69"/>
        <v/>
      </c>
      <c r="W109">
        <f t="shared" si="70"/>
        <v>0.1597614704057439</v>
      </c>
      <c r="X109">
        <f t="shared" si="71"/>
        <v>26.416173790838016</v>
      </c>
      <c r="Y109">
        <f t="shared" si="72"/>
        <v>4.8895688245019713</v>
      </c>
      <c r="Z109">
        <f t="shared" si="73"/>
        <v>12312000</v>
      </c>
      <c r="AA109" t="str">
        <f t="shared" si="74"/>
        <v>pending</v>
      </c>
      <c r="AB109" t="str">
        <f t="shared" si="75"/>
        <v/>
      </c>
      <c r="AG109">
        <f>IFERROR(_xlfn.XLOOKUP(A109,'product map'!$A$14:$A$36,'product map'!$C$14:$C$36),"?")</f>
        <v>242</v>
      </c>
      <c r="AH109">
        <f>IFERROR((Z109*0.000000947817)/_xlfn.XLOOKUP(AG109,'energy base (MECS)'!$K$4:$K$9,'energy base (MECS)'!$F$4:$F$9),0)</f>
        <v>6.9831389280420764E-2</v>
      </c>
      <c r="AI109">
        <f>IFERROR((AA109*0.000000947817)/_xlfn.XLOOKUP(AG109,'energy base (MECS)'!$K$4:$K$9,'energy base (MECS)'!$I$4:$I$9),0)</f>
        <v>0</v>
      </c>
      <c r="AJ109">
        <f t="shared" si="76"/>
        <v>1.2724599653918209</v>
      </c>
      <c r="AK109">
        <f t="shared" si="77"/>
        <v>4.2415332179727363</v>
      </c>
      <c r="AL109">
        <f>IFERROR(_xlfn.XLOOKUP(AG109,'BCoISC-WACCbI'!$C$2:$C$26,'BCoISC-WACCbI'!$B$2:$B$26)+$AE$4,0.1)</f>
        <v>0.12558</v>
      </c>
      <c r="AM109">
        <f t="shared" si="78"/>
        <v>30.605432036172456</v>
      </c>
      <c r="AN109">
        <f t="shared" si="79"/>
        <v>357150790.13292986</v>
      </c>
    </row>
    <row r="110" spans="1:40" x14ac:dyDescent="0.35">
      <c r="A110" t="str">
        <f>'Kermeli Data'!A117</f>
        <v>Primary aluminum</v>
      </c>
      <c r="B110" t="str">
        <f>'Kermeli Data'!B117</f>
        <v>Inert Anodesc</v>
      </c>
      <c r="C110" t="str">
        <f>'Kermeli Data'!P117</f>
        <v>X fuel-switch</v>
      </c>
      <c r="D110" t="str">
        <f t="shared" si="60"/>
        <v>EXCLUDED</v>
      </c>
      <c r="E110">
        <f>'Kermeli Data'!E117</f>
        <v>0.9</v>
      </c>
      <c r="F110">
        <f>'Kermeli Data'!F117</f>
        <v>0</v>
      </c>
      <c r="G110">
        <f>'Kermeli Data'!G117</f>
        <v>3.6</v>
      </c>
      <c r="H110">
        <f>'Kermeli Data'!I117</f>
        <v>86</v>
      </c>
      <c r="I110">
        <f>'Kermeli Data'!J117</f>
        <v>20</v>
      </c>
      <c r="J110">
        <f>'Kermeli Data'!K117</f>
        <v>0</v>
      </c>
      <c r="K110">
        <f>IFERROR(_xlfn.XLOOKUP(A110,'product map'!$A$14:$A$36,'product map'!$G$14:$G$36),"pending")</f>
        <v>0.67</v>
      </c>
      <c r="L110">
        <f>H110*cpi!$B$12*cpi!$B$10</f>
        <v>86.181167091559942</v>
      </c>
      <c r="M110">
        <f>J110*cpi!$B$12*cpi!$B$10</f>
        <v>0</v>
      </c>
      <c r="N110">
        <f t="shared" si="61"/>
        <v>0.1385875949393455</v>
      </c>
      <c r="O110">
        <f t="shared" si="62"/>
        <v>11.943640676285161</v>
      </c>
      <c r="P110">
        <f t="shared" si="63"/>
        <v>3.6</v>
      </c>
      <c r="Q110">
        <f t="shared" si="64"/>
        <v>0</v>
      </c>
      <c r="R110">
        <f t="shared" si="65"/>
        <v>1</v>
      </c>
      <c r="S110">
        <f t="shared" si="66"/>
        <v>3.317677965634767</v>
      </c>
      <c r="T110">
        <f t="shared" si="67"/>
        <v>3.50033599907447</v>
      </c>
      <c r="U110" t="str">
        <f t="shared" si="68"/>
        <v/>
      </c>
      <c r="V110">
        <f t="shared" si="69"/>
        <v>3.50033599907447</v>
      </c>
      <c r="W110">
        <f t="shared" si="70"/>
        <v>0.1597614704057439</v>
      </c>
      <c r="X110">
        <f t="shared" si="71"/>
        <v>13.768429975830724</v>
      </c>
      <c r="Y110">
        <f t="shared" si="72"/>
        <v>4.0351290198162735</v>
      </c>
      <c r="Z110" t="str">
        <f t="shared" si="73"/>
        <v>pending</v>
      </c>
      <c r="AA110">
        <f t="shared" si="74"/>
        <v>2170800.0000000005</v>
      </c>
      <c r="AB110" t="str">
        <f t="shared" si="75"/>
        <v/>
      </c>
      <c r="AG110">
        <f>IFERROR(_xlfn.XLOOKUP(A110,'product map'!$A$14:$A$36,'product map'!$C$14:$C$36),"?")</f>
        <v>242</v>
      </c>
      <c r="AH110">
        <f>IFERROR((Z110*0.000000947817)/_xlfn.XLOOKUP(AG110,'energy base (MECS)'!$K$4:$K$9,'energy base (MECS)'!$F$4:$F$9),0)</f>
        <v>0</v>
      </c>
      <c r="AI110">
        <f>IFERROR((AA110*0.000000947817)/_xlfn.XLOOKUP(AG110,'energy base (MECS)'!$K$4:$K$9,'energy base (MECS)'!$I$4:$I$9),0)</f>
        <v>1.5253325091358882E-2</v>
      </c>
      <c r="AJ110">
        <f t="shared" si="76"/>
        <v>1.050100799722341</v>
      </c>
      <c r="AK110">
        <f t="shared" si="77"/>
        <v>3.50033599907447</v>
      </c>
      <c r="AL110">
        <f>IFERROR(_xlfn.XLOOKUP(AG110,'BCoISC-WACCbI'!$C$2:$C$26,'BCoISC-WACCbI'!$B$2:$B$26)+$AE$4,0.1)</f>
        <v>0.12558</v>
      </c>
      <c r="AM110">
        <f t="shared" si="78"/>
        <v>25.257210074295852</v>
      </c>
      <c r="AN110">
        <f t="shared" si="79"/>
        <v>51967243.756210648</v>
      </c>
    </row>
    <row r="111" spans="1:40" x14ac:dyDescent="0.35">
      <c r="A111" t="str">
        <f>'Kermeli Data'!A118</f>
        <v>Primary aluminum</v>
      </c>
      <c r="B111" t="str">
        <f>'Kermeli Data'!B118</f>
        <v>Wetted Cathodec</v>
      </c>
      <c r="C111" t="str">
        <f>'Kermeli Data'!P118</f>
        <v>X fuel-switch</v>
      </c>
      <c r="D111" t="str">
        <f t="shared" si="60"/>
        <v>EXCLUDED</v>
      </c>
      <c r="E111">
        <f>'Kermeli Data'!E118</f>
        <v>0.9</v>
      </c>
      <c r="F111">
        <f>'Kermeli Data'!F118</f>
        <v>0</v>
      </c>
      <c r="G111">
        <f>'Kermeli Data'!G118</f>
        <v>7.3</v>
      </c>
      <c r="H111">
        <f>'Kermeli Data'!I118</f>
        <v>524</v>
      </c>
      <c r="I111">
        <f>'Kermeli Data'!J118</f>
        <v>20</v>
      </c>
      <c r="J111">
        <f>'Kermeli Data'!K118</f>
        <v>0</v>
      </c>
      <c r="K111">
        <f>IFERROR(_xlfn.XLOOKUP(A111,'product map'!$A$14:$A$36,'product map'!$G$14:$G$36),"pending")</f>
        <v>0.67</v>
      </c>
      <c r="L111">
        <f>H111*cpi!$B$12*cpi!$B$10</f>
        <v>525.10385530206293</v>
      </c>
      <c r="M111">
        <f>J111*cpi!$B$12*cpi!$B$10</f>
        <v>0</v>
      </c>
      <c r="N111">
        <f t="shared" si="61"/>
        <v>0.1385875949393455</v>
      </c>
      <c r="O111">
        <f t="shared" si="62"/>
        <v>72.77288039969099</v>
      </c>
      <c r="P111">
        <f t="shared" si="63"/>
        <v>7.3</v>
      </c>
      <c r="Q111">
        <f t="shared" si="64"/>
        <v>0</v>
      </c>
      <c r="R111">
        <f t="shared" si="65"/>
        <v>1</v>
      </c>
      <c r="S111">
        <f t="shared" si="66"/>
        <v>9.9688877259850681</v>
      </c>
      <c r="T111">
        <f t="shared" si="67"/>
        <v>10.51773467450475</v>
      </c>
      <c r="U111" t="str">
        <f t="shared" si="68"/>
        <v/>
      </c>
      <c r="V111">
        <f t="shared" si="69"/>
        <v>10.51773467450475</v>
      </c>
      <c r="W111">
        <f t="shared" si="70"/>
        <v>0.1597614704057439</v>
      </c>
      <c r="X111">
        <f t="shared" si="71"/>
        <v>83.891364038782555</v>
      </c>
      <c r="Y111">
        <f t="shared" si="72"/>
        <v>12.124669294331666</v>
      </c>
      <c r="Z111" t="str">
        <f t="shared" si="73"/>
        <v>pending</v>
      </c>
      <c r="AA111">
        <f t="shared" si="74"/>
        <v>4401900</v>
      </c>
      <c r="AB111" t="str">
        <f t="shared" si="75"/>
        <v/>
      </c>
      <c r="AG111">
        <f>IFERROR(_xlfn.XLOOKUP(A111,'product map'!$A$14:$A$36,'product map'!$C$14:$C$36),"?")</f>
        <v>242</v>
      </c>
      <c r="AH111">
        <f>IFERROR((Z111*0.000000947817)/_xlfn.XLOOKUP(AG111,'energy base (MECS)'!$K$4:$K$9,'energy base (MECS)'!$F$4:$F$9),0)</f>
        <v>0</v>
      </c>
      <c r="AI111">
        <f>IFERROR((AA111*0.000000947817)/_xlfn.XLOOKUP(AG111,'energy base (MECS)'!$K$4:$K$9,'energy base (MECS)'!$I$4:$I$9),0)</f>
        <v>3.0930353657477729E-2</v>
      </c>
      <c r="AJ111">
        <f t="shared" si="76"/>
        <v>3.1553204023514247</v>
      </c>
      <c r="AK111">
        <f t="shared" si="77"/>
        <v>10.51773467450475</v>
      </c>
      <c r="AL111">
        <f>IFERROR(_xlfn.XLOOKUP(AG111,'BCoISC-WACCbI'!$C$2:$C$26,'BCoISC-WACCbI'!$B$2:$B$26)+$AE$4,0.1)</f>
        <v>0.12558</v>
      </c>
      <c r="AM111">
        <f t="shared" si="78"/>
        <v>75.892324122573584</v>
      </c>
      <c r="AN111">
        <f t="shared" si="79"/>
        <v>316637624.74714398</v>
      </c>
    </row>
    <row r="112" spans="1:40" x14ac:dyDescent="0.35">
      <c r="A112" t="str">
        <f>'Kermeli Data'!A119</f>
        <v>Primary aluminum</v>
      </c>
      <c r="B112" t="str">
        <f>'Kermeli Data'!B119</f>
        <v>Lower the electrolysis temperatured</v>
      </c>
      <c r="C112" t="str">
        <f>'Kermeli Data'!P119</f>
        <v>X fuel-switch</v>
      </c>
      <c r="D112" t="str">
        <f t="shared" si="60"/>
        <v>EXCLUDED</v>
      </c>
      <c r="E112">
        <f>'Kermeli Data'!E119</f>
        <v>1</v>
      </c>
      <c r="F112">
        <f>'Kermeli Data'!F119</f>
        <v>0</v>
      </c>
      <c r="G112">
        <f>'Kermeli Data'!G119</f>
        <v>4.5</v>
      </c>
      <c r="H112">
        <f>'Kermeli Data'!I119</f>
        <v>0</v>
      </c>
      <c r="I112">
        <f>'Kermeli Data'!J119</f>
        <v>10</v>
      </c>
      <c r="J112">
        <f>'Kermeli Data'!K119</f>
        <v>75</v>
      </c>
      <c r="K112">
        <f>IFERROR(_xlfn.XLOOKUP(A112,'product map'!$A$14:$A$36,'product map'!$G$14:$G$36),"pending")</f>
        <v>0.67</v>
      </c>
      <c r="L112">
        <f>H112*cpi!$B$12*cpi!$B$10</f>
        <v>0</v>
      </c>
      <c r="M112">
        <f>J112*cpi!$B$12*cpi!$B$10</f>
        <v>75.157994556592968</v>
      </c>
      <c r="N112">
        <f t="shared" si="61"/>
        <v>0.18104570722179505</v>
      </c>
      <c r="O112">
        <f t="shared" si="62"/>
        <v>75.157994556592968</v>
      </c>
      <c r="P112">
        <f t="shared" si="63"/>
        <v>4.5</v>
      </c>
      <c r="Q112">
        <f t="shared" si="64"/>
        <v>0</v>
      </c>
      <c r="R112">
        <f t="shared" si="65"/>
        <v>1</v>
      </c>
      <c r="S112">
        <f t="shared" si="66"/>
        <v>16.70177656813177</v>
      </c>
      <c r="T112">
        <f t="shared" si="67"/>
        <v>17.621309354159894</v>
      </c>
      <c r="U112" t="str">
        <f t="shared" si="68"/>
        <v/>
      </c>
      <c r="V112">
        <f t="shared" si="69"/>
        <v>17.621309354159894</v>
      </c>
      <c r="W112">
        <f t="shared" si="70"/>
        <v>0.19925206251758484</v>
      </c>
      <c r="X112">
        <f t="shared" si="71"/>
        <v>75.157994556592968</v>
      </c>
      <c r="Y112">
        <f t="shared" si="72"/>
        <v>17.621309354159894</v>
      </c>
      <c r="Z112" t="str">
        <f t="shared" si="73"/>
        <v>pending</v>
      </c>
      <c r="AA112">
        <f t="shared" si="74"/>
        <v>3015000</v>
      </c>
      <c r="AB112" t="str">
        <f t="shared" si="75"/>
        <v/>
      </c>
      <c r="AG112">
        <f>IFERROR(_xlfn.XLOOKUP(A112,'product map'!$A$14:$A$36,'product map'!$C$14:$C$36),"?")</f>
        <v>242</v>
      </c>
      <c r="AH112">
        <f>IFERROR((Z112*0.000000947817)/_xlfn.XLOOKUP(AG112,'energy base (MECS)'!$K$4:$K$9,'energy base (MECS)'!$F$4:$F$9),0)</f>
        <v>0</v>
      </c>
      <c r="AI112">
        <f>IFERROR((AA112*0.000000947817)/_xlfn.XLOOKUP(AG112,'energy base (MECS)'!$K$4:$K$9,'energy base (MECS)'!$I$4:$I$9),0)</f>
        <v>2.1185173737998445E-2</v>
      </c>
      <c r="AJ112">
        <f t="shared" si="76"/>
        <v>5.2863928062479681</v>
      </c>
      <c r="AK112">
        <f t="shared" si="77"/>
        <v>17.621309354159894</v>
      </c>
      <c r="AL112">
        <f>IFERROR(_xlfn.XLOOKUP(AG112,'BCoISC-WACCbI'!$C$2:$C$26,'BCoISC-WACCbI'!$B$2:$B$26)+$AE$4,0.1)</f>
        <v>0.12558</v>
      </c>
      <c r="AM112">
        <f t="shared" si="78"/>
        <v>0</v>
      </c>
      <c r="AN112">
        <f t="shared" si="79"/>
        <v>0</v>
      </c>
    </row>
    <row r="113" spans="1:40" x14ac:dyDescent="0.35">
      <c r="A113" t="str">
        <f>'Kermeli Data'!A120</f>
        <v>Rolled steel</v>
      </c>
      <c r="B113" t="str">
        <f>'Kermeli Data'!B120</f>
        <v>Integration of casting and rolling (thin slab strip casting)a</v>
      </c>
      <c r="C113" t="str">
        <f>'Kermeli Data'!P120</f>
        <v>X fuel-switch</v>
      </c>
      <c r="D113" t="str">
        <f t="shared" si="60"/>
        <v>EXCLUDED</v>
      </c>
      <c r="E113">
        <f>'Kermeli Data'!E120</f>
        <v>0.75</v>
      </c>
      <c r="F113">
        <f>'Kermeli Data'!F120</f>
        <v>0.7</v>
      </c>
      <c r="G113">
        <f>'Kermeli Data'!G120</f>
        <v>0</v>
      </c>
      <c r="H113">
        <f>'Kermeli Data'!I120</f>
        <v>7</v>
      </c>
      <c r="I113">
        <f>'Kermeli Data'!J120</f>
        <v>20</v>
      </c>
      <c r="J113">
        <f>'Kermeli Data'!K120</f>
        <v>0</v>
      </c>
      <c r="K113">
        <f>IFERROR(_xlfn.XLOOKUP(A113,'product map'!$A$14:$A$36,'product map'!$G$14:$G$36),"pending")</f>
        <v>79.5</v>
      </c>
      <c r="L113">
        <f>H113*cpi!$B$12*cpi!$B$10</f>
        <v>7.0147461586153437</v>
      </c>
      <c r="M113">
        <f>J113*cpi!$B$12*cpi!$B$10</f>
        <v>0</v>
      </c>
      <c r="N113">
        <f t="shared" si="61"/>
        <v>0.13497954484068519</v>
      </c>
      <c r="O113">
        <f t="shared" si="62"/>
        <v>0.94684724366284401</v>
      </c>
      <c r="P113">
        <f t="shared" si="63"/>
        <v>0.7</v>
      </c>
      <c r="Q113">
        <f t="shared" si="64"/>
        <v>1</v>
      </c>
      <c r="R113">
        <f t="shared" si="65"/>
        <v>0</v>
      </c>
      <c r="S113">
        <f t="shared" si="66"/>
        <v>1.3526389195183486</v>
      </c>
      <c r="T113">
        <f t="shared" si="67"/>
        <v>1.4271097896728466</v>
      </c>
      <c r="U113">
        <f t="shared" si="68"/>
        <v>1.4271097896728466</v>
      </c>
      <c r="V113" t="str">
        <f t="shared" si="69"/>
        <v/>
      </c>
      <c r="W113">
        <f t="shared" si="70"/>
        <v>0.1597614704057439</v>
      </c>
      <c r="X113">
        <f t="shared" si="71"/>
        <v>1.1206861608234309</v>
      </c>
      <c r="Y113">
        <f t="shared" si="72"/>
        <v>1.6891237757370445</v>
      </c>
      <c r="Z113">
        <f t="shared" si="73"/>
        <v>41737500</v>
      </c>
      <c r="AA113" t="str">
        <f t="shared" si="74"/>
        <v>pending</v>
      </c>
      <c r="AB113" t="str">
        <f t="shared" si="75"/>
        <v/>
      </c>
      <c r="AG113">
        <f>IFERROR(_xlfn.XLOOKUP(A113,'product map'!$A$14:$A$36,'product map'!$C$14:$C$36),"?")</f>
        <v>241</v>
      </c>
      <c r="AH113">
        <f>IFERROR((Z113*0.000000947817)/_xlfn.XLOOKUP(AG113,'energy base (MECS)'!$K$4:$K$9,'energy base (MECS)'!$F$4:$F$9),0)</f>
        <v>4.1589923624503859E-2</v>
      </c>
      <c r="AI113">
        <f>IFERROR((AA113*0.000000947817)/_xlfn.XLOOKUP(AG113,'energy base (MECS)'!$K$4:$K$9,'energy base (MECS)'!$I$4:$I$9),0)</f>
        <v>0</v>
      </c>
      <c r="AJ113">
        <f t="shared" si="76"/>
        <v>0.428132936901854</v>
      </c>
      <c r="AK113">
        <f t="shared" si="77"/>
        <v>1.4271097896728466</v>
      </c>
      <c r="AL113">
        <f>IFERROR(_xlfn.XLOOKUP(AG113,'BCoISC-WACCbI'!$C$2:$C$26,'BCoISC-WACCbI'!$B$2:$B$26)+$AE$4,0.1)</f>
        <v>0.12131</v>
      </c>
      <c r="AM113">
        <f t="shared" si="78"/>
        <v>10.57278561249594</v>
      </c>
      <c r="AN113">
        <f t="shared" si="79"/>
        <v>418254239.70743984</v>
      </c>
    </row>
    <row r="114" spans="1:40" x14ac:dyDescent="0.35">
      <c r="A114" t="str">
        <f>'Kermeli Data'!A121</f>
        <v>BF/BOF steel</v>
      </c>
      <c r="B114" t="str">
        <f>'Kermeli Data'!B121</f>
        <v>DR electrolysis (Ulcowin, Siderwin, Ulcolysis)b</v>
      </c>
      <c r="C114" t="str">
        <f>'Kermeli Data'!P121</f>
        <v>X fuel-switch</v>
      </c>
      <c r="D114" t="str">
        <f t="shared" si="60"/>
        <v>EXCLUDED</v>
      </c>
      <c r="E114">
        <f>'Kermeli Data'!E121</f>
        <v>1</v>
      </c>
      <c r="F114">
        <f>'Kermeli Data'!F121</f>
        <v>18.899999999999999</v>
      </c>
      <c r="G114">
        <f>'Kermeli Data'!G121</f>
        <v>-12.7</v>
      </c>
      <c r="H114">
        <f>'Kermeli Data'!I121</f>
        <v>464</v>
      </c>
      <c r="I114">
        <f>'Kermeli Data'!J121</f>
        <v>20</v>
      </c>
      <c r="J114">
        <f>'Kermeli Data'!K121</f>
        <v>0</v>
      </c>
      <c r="K114">
        <f>IFERROR(_xlfn.XLOOKUP(A114,'product map'!$A$14:$A$36,'product map'!$G$14:$G$36),"pending")</f>
        <v>22.419</v>
      </c>
      <c r="L114">
        <f>H114*cpi!$B$12*cpi!$B$10</f>
        <v>464.97745965678854</v>
      </c>
      <c r="M114">
        <f>J114*cpi!$B$12*cpi!$B$10</f>
        <v>0</v>
      </c>
      <c r="N114">
        <f t="shared" si="61"/>
        <v>0.13497954484068519</v>
      </c>
      <c r="O114">
        <f t="shared" si="62"/>
        <v>62.76244586565138</v>
      </c>
      <c r="P114">
        <f t="shared" si="63"/>
        <v>18.899999999999999</v>
      </c>
      <c r="Q114">
        <f t="shared" si="64"/>
        <v>1</v>
      </c>
      <c r="R114">
        <f t="shared" si="65"/>
        <v>0</v>
      </c>
      <c r="S114">
        <f t="shared" si="66"/>
        <v>3.3207643315159463</v>
      </c>
      <c r="T114">
        <f t="shared" si="67"/>
        <v>3.5035922878740795</v>
      </c>
      <c r="U114">
        <f t="shared" si="68"/>
        <v>3.5035922878740795</v>
      </c>
      <c r="V114" t="str">
        <f t="shared" si="69"/>
        <v/>
      </c>
      <c r="W114">
        <f t="shared" si="70"/>
        <v>0.1597614704057439</v>
      </c>
      <c r="X114">
        <f t="shared" si="71"/>
        <v>74.285482660295997</v>
      </c>
      <c r="Y114">
        <f t="shared" si="72"/>
        <v>4.1468435552486183</v>
      </c>
      <c r="Z114">
        <f t="shared" si="73"/>
        <v>423719099.99999994</v>
      </c>
      <c r="AA114" t="str">
        <f t="shared" si="74"/>
        <v>pending</v>
      </c>
      <c r="AB114" t="str">
        <f t="shared" si="75"/>
        <v/>
      </c>
      <c r="AG114">
        <f>IFERROR(_xlfn.XLOOKUP(A114,'product map'!$A$14:$A$36,'product map'!$C$14:$C$36),"?")</f>
        <v>241</v>
      </c>
      <c r="AH114">
        <f>IFERROR((Z114*0.000000947817)/_xlfn.XLOOKUP(AG114,'energy base (MECS)'!$K$4:$K$9,'energy base (MECS)'!$F$4:$F$9),0)</f>
        <v>0.42222090463596312</v>
      </c>
      <c r="AI114">
        <f>IFERROR((AA114*0.000000947817)/_xlfn.XLOOKUP(AG114,'energy base (MECS)'!$K$4:$K$9,'energy base (MECS)'!$I$4:$I$9),0)</f>
        <v>0</v>
      </c>
      <c r="AJ114">
        <f t="shared" si="76"/>
        <v>1.0510776863622238</v>
      </c>
      <c r="AK114">
        <f t="shared" si="77"/>
        <v>3.5035922878740795</v>
      </c>
      <c r="AL114">
        <f>IFERROR(_xlfn.XLOOKUP(AG114,'BCoISC-WACCbI'!$C$2:$C$26,'BCoISC-WACCbI'!$B$2:$B$26)+$AE$4,0.1)</f>
        <v>0.12131</v>
      </c>
      <c r="AM114">
        <f t="shared" si="78"/>
        <v>25.956468382000612</v>
      </c>
      <c r="AN114">
        <f t="shared" si="79"/>
        <v>10424329668.045542</v>
      </c>
    </row>
    <row r="115" spans="1:40" x14ac:dyDescent="0.35">
      <c r="A115" t="str">
        <f>'Kermeli Data'!A122</f>
        <v>BF/BOF steel</v>
      </c>
      <c r="B115" t="str">
        <f>'Kermeli Data'!B122</f>
        <v>DR RES H2+EAFb</v>
      </c>
      <c r="C115" t="str">
        <f>'Kermeli Data'!P122</f>
        <v>X fuel-switch</v>
      </c>
      <c r="D115" t="str">
        <f t="shared" si="60"/>
        <v>EXCLUDED</v>
      </c>
      <c r="E115">
        <f>'Kermeli Data'!E122</f>
        <v>1</v>
      </c>
      <c r="F115">
        <f>'Kermeli Data'!F122</f>
        <v>15.2</v>
      </c>
      <c r="G115">
        <f>'Kermeli Data'!G122</f>
        <v>0.8</v>
      </c>
      <c r="H115">
        <f>'Kermeli Data'!I122</f>
        <v>266</v>
      </c>
      <c r="I115">
        <f>'Kermeli Data'!J122</f>
        <v>20</v>
      </c>
      <c r="J115">
        <f>'Kermeli Data'!K122</f>
        <v>0</v>
      </c>
      <c r="K115">
        <f>IFERROR(_xlfn.XLOOKUP(A115,'product map'!$A$14:$A$36,'product map'!$G$14:$G$36),"pending")</f>
        <v>22.419</v>
      </c>
      <c r="L115">
        <f>H115*cpi!$B$12*cpi!$B$10</f>
        <v>266.56035402738308</v>
      </c>
      <c r="M115">
        <f>J115*cpi!$B$12*cpi!$B$10</f>
        <v>0</v>
      </c>
      <c r="N115">
        <f t="shared" si="61"/>
        <v>0.13497954484068519</v>
      </c>
      <c r="O115">
        <f t="shared" si="62"/>
        <v>35.980195259188072</v>
      </c>
      <c r="P115">
        <f t="shared" si="63"/>
        <v>16</v>
      </c>
      <c r="Q115">
        <f t="shared" si="64"/>
        <v>0.95</v>
      </c>
      <c r="R115">
        <f t="shared" si="65"/>
        <v>0.05</v>
      </c>
      <c r="S115">
        <f t="shared" si="66"/>
        <v>2.2487622036992545</v>
      </c>
      <c r="T115">
        <f t="shared" si="67"/>
        <v>2.3725700253311075</v>
      </c>
      <c r="U115">
        <f t="shared" si="68"/>
        <v>2.3725700253311075</v>
      </c>
      <c r="V115">
        <f t="shared" si="69"/>
        <v>2.3725700253311075</v>
      </c>
      <c r="W115">
        <f t="shared" si="70"/>
        <v>0.1597614704057439</v>
      </c>
      <c r="X115">
        <f t="shared" si="71"/>
        <v>42.58607411129038</v>
      </c>
      <c r="Y115">
        <f t="shared" si="72"/>
        <v>2.8081682771628369</v>
      </c>
      <c r="Z115">
        <f t="shared" si="73"/>
        <v>340768800</v>
      </c>
      <c r="AA115">
        <f t="shared" si="74"/>
        <v>17935200</v>
      </c>
      <c r="AB115" t="str">
        <f t="shared" si="75"/>
        <v/>
      </c>
      <c r="AG115">
        <f>IFERROR(_xlfn.XLOOKUP(A115,'product map'!$A$14:$A$36,'product map'!$C$14:$C$36),"?")</f>
        <v>241</v>
      </c>
      <c r="AH115">
        <f>IFERROR((Z115*0.000000947817)/_xlfn.XLOOKUP(AG115,'energy base (MECS)'!$K$4:$K$9,'energy base (MECS)'!$F$4:$F$9),0)</f>
        <v>0.33956390214109211</v>
      </c>
      <c r="AI115">
        <f>IFERROR((AA115*0.000000947817)/_xlfn.XLOOKUP(AG115,'energy base (MECS)'!$K$4:$K$9,'energy base (MECS)'!$I$4:$I$9),0)</f>
        <v>8.9554871602538236E-2</v>
      </c>
      <c r="AJ115">
        <f t="shared" si="76"/>
        <v>0.71177100759933221</v>
      </c>
      <c r="AK115">
        <f t="shared" si="77"/>
        <v>2.3725700253311075</v>
      </c>
      <c r="AL115">
        <f>IFERROR(_xlfn.XLOOKUP(AG115,'BCoISC-WACCbI'!$C$2:$C$26,'BCoISC-WACCbI'!$B$2:$B$26)+$AE$4,0.1)</f>
        <v>0.12131</v>
      </c>
      <c r="AM115">
        <f t="shared" si="78"/>
        <v>17.577256080774497</v>
      </c>
      <c r="AN115">
        <f t="shared" si="79"/>
        <v>5976016576.9399014</v>
      </c>
    </row>
    <row r="116" spans="1:40" x14ac:dyDescent="0.35">
      <c r="A116" t="str">
        <f>'Kermeli Data'!A123</f>
        <v>Coke oven</v>
      </c>
      <c r="B116" t="str">
        <f>'Kermeli Data'!B123</f>
        <v>Coke dry quenchingc</v>
      </c>
      <c r="C116" t="str">
        <f>'Kermeli Data'!P123</f>
        <v>X fuel-switch</v>
      </c>
      <c r="D116" t="str">
        <f t="shared" si="60"/>
        <v>EXCLUDED</v>
      </c>
      <c r="E116">
        <f>'Kermeli Data'!E123</f>
        <v>1</v>
      </c>
      <c r="F116">
        <f>'Kermeli Data'!F123</f>
        <v>1.4</v>
      </c>
      <c r="G116">
        <f>'Kermeli Data'!G123</f>
        <v>0</v>
      </c>
      <c r="H116">
        <f>'Kermeli Data'!I123</f>
        <v>44</v>
      </c>
      <c r="I116">
        <f>'Kermeli Data'!J123</f>
        <v>18</v>
      </c>
      <c r="J116">
        <f>'Kermeli Data'!K123</f>
        <v>0</v>
      </c>
      <c r="K116">
        <f>IFERROR(_xlfn.XLOOKUP(A116,'product map'!$A$14:$A$36,'product map'!$G$14:$G$36),"pending")</f>
        <v>9.07</v>
      </c>
      <c r="L116">
        <f>H116*cpi!$B$12*cpi!$B$10</f>
        <v>44.092690139867877</v>
      </c>
      <c r="M116">
        <f>J116*cpi!$B$12*cpi!$B$10</f>
        <v>0</v>
      </c>
      <c r="N116">
        <f t="shared" si="61"/>
        <v>0.1390104792728179</v>
      </c>
      <c r="O116">
        <f t="shared" si="62"/>
        <v>6.1293459887708854</v>
      </c>
      <c r="P116">
        <f t="shared" si="63"/>
        <v>1.4</v>
      </c>
      <c r="Q116">
        <f t="shared" si="64"/>
        <v>1</v>
      </c>
      <c r="R116">
        <f t="shared" si="65"/>
        <v>0</v>
      </c>
      <c r="S116">
        <f t="shared" si="66"/>
        <v>4.37810427769349</v>
      </c>
      <c r="T116">
        <f t="shared" si="67"/>
        <v>4.6191451279028444</v>
      </c>
      <c r="U116">
        <f t="shared" si="68"/>
        <v>4.6191451279028444</v>
      </c>
      <c r="V116" t="str">
        <f t="shared" si="69"/>
        <v/>
      </c>
      <c r="W116">
        <f t="shared" si="70"/>
        <v>0.1631862873521582</v>
      </c>
      <c r="X116">
        <f t="shared" si="71"/>
        <v>7.1953224032941518</v>
      </c>
      <c r="Y116">
        <f t="shared" si="72"/>
        <v>5.4224771262310831</v>
      </c>
      <c r="Z116">
        <f t="shared" si="73"/>
        <v>12698000</v>
      </c>
      <c r="AA116" t="str">
        <f t="shared" si="74"/>
        <v>pending</v>
      </c>
      <c r="AB116" t="str">
        <f t="shared" si="75"/>
        <v/>
      </c>
      <c r="AG116">
        <f>IFERROR(_xlfn.XLOOKUP(A116,'product map'!$A$14:$A$36,'product map'!$C$14:$C$36),"?")</f>
        <v>241</v>
      </c>
      <c r="AH116">
        <f>IFERROR((Z116*0.000000947817)/_xlfn.XLOOKUP(AG116,'energy base (MECS)'!$K$4:$K$9,'energy base (MECS)'!$F$4:$F$9),0)</f>
        <v>1.2653102130792453E-2</v>
      </c>
      <c r="AI116">
        <f>IFERROR((AA116*0.000000947817)/_xlfn.XLOOKUP(AG116,'energy base (MECS)'!$K$4:$K$9,'energy base (MECS)'!$I$4:$I$9),0)</f>
        <v>0</v>
      </c>
      <c r="AJ116">
        <f t="shared" si="76"/>
        <v>1.3857435383708532</v>
      </c>
      <c r="AK116">
        <f t="shared" si="77"/>
        <v>4.6191451279028444</v>
      </c>
      <c r="AL116">
        <f>IFERROR(_xlfn.XLOOKUP(AG116,'BCoISC-WACCbI'!$C$2:$C$26,'BCoISC-WACCbI'!$B$2:$B$26)+$AE$4,0.1)</f>
        <v>0.12131</v>
      </c>
      <c r="AM116">
        <f t="shared" si="78"/>
        <v>33.228754782130096</v>
      </c>
      <c r="AN116">
        <f t="shared" si="79"/>
        <v>399920699.56860167</v>
      </c>
    </row>
    <row r="117" spans="1:40" x14ac:dyDescent="0.35">
      <c r="A117" t="str">
        <f>'Kermeli Data'!A124</f>
        <v>Pig iron</v>
      </c>
      <c r="B117" t="str">
        <f>'Kermeli Data'!B124</f>
        <v>Top gas recyclingc</v>
      </c>
      <c r="C117" t="str">
        <f>'Kermeli Data'!P124</f>
        <v>X fuel-switch</v>
      </c>
      <c r="D117" t="str">
        <f t="shared" si="60"/>
        <v>EXCLUDED</v>
      </c>
      <c r="E117">
        <f>'Kermeli Data'!E124</f>
        <v>0.99</v>
      </c>
      <c r="F117">
        <f>'Kermeli Data'!F124</f>
        <v>1.2</v>
      </c>
      <c r="G117">
        <f>'Kermeli Data'!G124</f>
        <v>0</v>
      </c>
      <c r="H117">
        <f>'Kermeli Data'!I124</f>
        <v>87</v>
      </c>
      <c r="I117">
        <f>'Kermeli Data'!J124</f>
        <v>20</v>
      </c>
      <c r="J117">
        <f>'Kermeli Data'!K124</f>
        <v>0</v>
      </c>
      <c r="K117">
        <f>IFERROR(_xlfn.XLOOKUP(A117,'product map'!$A$14:$A$36,'product map'!$G$14:$G$36),"pending")</f>
        <v>22.419</v>
      </c>
      <c r="L117">
        <f>H117*cpi!$B$12*cpi!$B$10</f>
        <v>87.183273685647848</v>
      </c>
      <c r="M117">
        <f>J117*cpi!$B$12*cpi!$B$10</f>
        <v>0</v>
      </c>
      <c r="N117">
        <f t="shared" si="61"/>
        <v>0.13497954484068519</v>
      </c>
      <c r="O117">
        <f t="shared" si="62"/>
        <v>11.767958599809633</v>
      </c>
      <c r="P117">
        <f t="shared" si="63"/>
        <v>1.2</v>
      </c>
      <c r="Q117">
        <f t="shared" si="64"/>
        <v>1</v>
      </c>
      <c r="R117">
        <f t="shared" si="65"/>
        <v>0</v>
      </c>
      <c r="S117">
        <f t="shared" si="66"/>
        <v>9.8066321665080274</v>
      </c>
      <c r="T117">
        <f t="shared" si="67"/>
        <v>10.346545975128139</v>
      </c>
      <c r="U117">
        <f t="shared" si="68"/>
        <v>10.346545975128139</v>
      </c>
      <c r="V117" t="str">
        <f t="shared" si="69"/>
        <v/>
      </c>
      <c r="W117">
        <f t="shared" si="70"/>
        <v>0.1597614704057439</v>
      </c>
      <c r="X117">
        <f t="shared" si="71"/>
        <v>13.9285279988055</v>
      </c>
      <c r="Y117">
        <f t="shared" si="72"/>
        <v>12.246147374093574</v>
      </c>
      <c r="Z117">
        <f t="shared" si="73"/>
        <v>26633772</v>
      </c>
      <c r="AA117" t="str">
        <f t="shared" si="74"/>
        <v>pending</v>
      </c>
      <c r="AB117" t="str">
        <f t="shared" si="75"/>
        <v/>
      </c>
      <c r="AG117">
        <f>IFERROR(_xlfn.XLOOKUP(A117,'product map'!$A$14:$A$36,'product map'!$C$14:$C$36),"?")</f>
        <v>241</v>
      </c>
      <c r="AH117">
        <f>IFERROR((Z117*0.000000947817)/_xlfn.XLOOKUP(AG117,'energy base (MECS)'!$K$4:$K$9,'energy base (MECS)'!$F$4:$F$9),0)</f>
        <v>2.653959971997483E-2</v>
      </c>
      <c r="AI117">
        <f>IFERROR((AA117*0.000000947817)/_xlfn.XLOOKUP(AG117,'energy base (MECS)'!$K$4:$K$9,'energy base (MECS)'!$I$4:$I$9),0)</f>
        <v>0</v>
      </c>
      <c r="AJ117">
        <f t="shared" si="76"/>
        <v>3.1039637925384418</v>
      </c>
      <c r="AK117">
        <f t="shared" si="77"/>
        <v>10.346545975128139</v>
      </c>
      <c r="AL117">
        <f>IFERROR(_xlfn.XLOOKUP(AG117,'BCoISC-WACCbI'!$C$2:$C$26,'BCoISC-WACCbI'!$B$2:$B$26)+$AE$4,0.1)</f>
        <v>0.12131</v>
      </c>
      <c r="AM117">
        <f t="shared" si="78"/>
        <v>76.65269569059555</v>
      </c>
      <c r="AN117">
        <f t="shared" si="79"/>
        <v>1935016194.6309538</v>
      </c>
    </row>
    <row r="118" spans="1:40" x14ac:dyDescent="0.35">
      <c r="A118" t="str">
        <f>'Kermeli Data'!A125</f>
        <v>Container glass</v>
      </c>
      <c r="B118" t="str">
        <f>'Kermeli Data'!B125</f>
        <v>Electric meltersa</v>
      </c>
      <c r="C118" t="str">
        <f>'Kermeli Data'!P125</f>
        <v>X fuel-switch</v>
      </c>
      <c r="D118" t="str">
        <f t="shared" si="60"/>
        <v>EXCLUDED</v>
      </c>
      <c r="E118">
        <f>'Kermeli Data'!E125</f>
        <v>0.79</v>
      </c>
      <c r="F118">
        <f>'Kermeli Data'!F125</f>
        <v>5.2</v>
      </c>
      <c r="G118">
        <f>'Kermeli Data'!G125</f>
        <v>-2.9</v>
      </c>
      <c r="H118">
        <f>'Kermeli Data'!I125</f>
        <v>300</v>
      </c>
      <c r="I118">
        <f>'Kermeli Data'!J125</f>
        <v>20</v>
      </c>
      <c r="J118">
        <f>'Kermeli Data'!K125</f>
        <v>0</v>
      </c>
      <c r="K118">
        <f>IFERROR(_xlfn.XLOOKUP(A118,'product map'!$A$14:$A$36,'product map'!$G$14:$G$36),"pending")</f>
        <v>10</v>
      </c>
      <c r="L118">
        <f>H118*cpi!$B$12*cpi!$B$10</f>
        <v>300.63197822637187</v>
      </c>
      <c r="M118">
        <f>J118*cpi!$B$12*cpi!$B$10</f>
        <v>0</v>
      </c>
      <c r="N118">
        <f t="shared" si="61"/>
        <v>0.13575434541071332</v>
      </c>
      <c r="O118">
        <f t="shared" si="62"/>
        <v>40.812097413648935</v>
      </c>
      <c r="P118">
        <f t="shared" si="63"/>
        <v>5.2</v>
      </c>
      <c r="Q118">
        <f t="shared" si="64"/>
        <v>1</v>
      </c>
      <c r="R118">
        <f t="shared" si="65"/>
        <v>0</v>
      </c>
      <c r="S118">
        <f t="shared" si="66"/>
        <v>7.8484802718555642</v>
      </c>
      <c r="T118">
        <f t="shared" si="67"/>
        <v>8.2805860961088094</v>
      </c>
      <c r="U118">
        <f t="shared" si="68"/>
        <v>8.2805860961088094</v>
      </c>
      <c r="V118" t="str">
        <f t="shared" si="69"/>
        <v/>
      </c>
      <c r="W118">
        <f t="shared" si="70"/>
        <v>0.1597614704057439</v>
      </c>
      <c r="X118">
        <f t="shared" si="71"/>
        <v>48.029406892432753</v>
      </c>
      <c r="Y118">
        <f t="shared" si="72"/>
        <v>9.7449448600214108</v>
      </c>
      <c r="Z118">
        <f t="shared" si="73"/>
        <v>41080000</v>
      </c>
      <c r="AA118" t="str">
        <f t="shared" si="74"/>
        <v>pending</v>
      </c>
      <c r="AB118" t="str">
        <f t="shared" si="75"/>
        <v/>
      </c>
      <c r="AG118">
        <f>IFERROR(_xlfn.XLOOKUP(A118,'product map'!$A$14:$A$36,'product map'!$C$14:$C$36),"?")</f>
        <v>231</v>
      </c>
      <c r="AH118">
        <f>IFERROR((Z118*0.000000947817)/_xlfn.XLOOKUP(AG118,'energy base (MECS)'!$K$4:$K$9,'energy base (MECS)'!$F$4:$F$9),0)</f>
        <v>0.33400666848022942</v>
      </c>
      <c r="AI118">
        <f>IFERROR((AA118*0.000000947817)/_xlfn.XLOOKUP(AG118,'energy base (MECS)'!$K$4:$K$9,'energy base (MECS)'!$I$4:$I$9),0)</f>
        <v>0</v>
      </c>
      <c r="AJ118">
        <f t="shared" si="76"/>
        <v>2.4841758288326425</v>
      </c>
      <c r="AK118">
        <f t="shared" si="77"/>
        <v>8.2805860961088094</v>
      </c>
      <c r="AL118">
        <f>IFERROR(_xlfn.XLOOKUP(AG118,'BCoISC-WACCbI'!$C$2:$C$26,'BCoISC-WACCbI'!$B$2:$B$26)+$AE$4,0.1)</f>
        <v>0.12223000000000001</v>
      </c>
      <c r="AM118">
        <f t="shared" si="78"/>
        <v>60.996840072091942</v>
      </c>
      <c r="AN118">
        <f t="shared" si="79"/>
        <v>2374992627.988338</v>
      </c>
    </row>
    <row r="119" spans="1:40" x14ac:dyDescent="0.35">
      <c r="A119" t="str">
        <f>'Kermeli Data'!A126</f>
        <v>Container glass</v>
      </c>
      <c r="B119" t="str">
        <f>'Kermeli Data'!B126</f>
        <v>Fast response</v>
      </c>
      <c r="C119" t="str">
        <f>'Kermeli Data'!P126</f>
        <v>X fuel-switch</v>
      </c>
      <c r="D119" t="str">
        <f t="shared" si="60"/>
        <v>EXCLUDED</v>
      </c>
      <c r="E119">
        <f>'Kermeli Data'!E126</f>
        <v>0.48</v>
      </c>
      <c r="F119">
        <f>'Kermeli Data'!F126</f>
        <v>0.45</v>
      </c>
      <c r="G119">
        <f>'Kermeli Data'!G126</f>
        <v>0.1</v>
      </c>
      <c r="H119">
        <f>'Kermeli Data'!I126</f>
        <v>10</v>
      </c>
      <c r="I119">
        <f>'Kermeli Data'!J126</f>
        <v>10</v>
      </c>
      <c r="J119">
        <f>'Kermeli Data'!K126</f>
        <v>0</v>
      </c>
      <c r="K119">
        <f>IFERROR(_xlfn.XLOOKUP(A119,'product map'!$A$14:$A$36,'product map'!$G$14:$G$36),"pending")</f>
        <v>10</v>
      </c>
      <c r="L119">
        <f>H119*cpi!$B$12*cpi!$B$10</f>
        <v>10.021065940879064</v>
      </c>
      <c r="M119">
        <f>J119*cpi!$B$12*cpi!$B$10</f>
        <v>0</v>
      </c>
      <c r="N119">
        <f t="shared" si="61"/>
        <v>0.17860278363592494</v>
      </c>
      <c r="O119">
        <f t="shared" si="62"/>
        <v>1.7897902720401599</v>
      </c>
      <c r="P119">
        <f t="shared" si="63"/>
        <v>0.55000000000000004</v>
      </c>
      <c r="Q119">
        <f t="shared" si="64"/>
        <v>0.81818181818181812</v>
      </c>
      <c r="R119">
        <f t="shared" si="65"/>
        <v>0.18181818181818182</v>
      </c>
      <c r="S119">
        <f t="shared" si="66"/>
        <v>3.2541641309821085</v>
      </c>
      <c r="T119">
        <f t="shared" si="67"/>
        <v>3.4333253475956944</v>
      </c>
      <c r="U119">
        <f t="shared" si="68"/>
        <v>3.4333253475956944</v>
      </c>
      <c r="V119">
        <f t="shared" si="69"/>
        <v>3.4333253475956944</v>
      </c>
      <c r="W119">
        <f t="shared" si="70"/>
        <v>0.19925206251758484</v>
      </c>
      <c r="X119">
        <f t="shared" si="71"/>
        <v>1.9967180573448753</v>
      </c>
      <c r="Y119">
        <f t="shared" si="72"/>
        <v>3.8302715269928402</v>
      </c>
      <c r="Z119">
        <f t="shared" si="73"/>
        <v>2160000</v>
      </c>
      <c r="AA119">
        <f t="shared" si="74"/>
        <v>480000</v>
      </c>
      <c r="AB119" t="str">
        <f t="shared" si="75"/>
        <v/>
      </c>
      <c r="AG119">
        <f>IFERROR(_xlfn.XLOOKUP(A119,'product map'!$A$14:$A$36,'product map'!$C$14:$C$36),"?")</f>
        <v>231</v>
      </c>
      <c r="AH119">
        <f>IFERROR((Z119*0.000000947817)/_xlfn.XLOOKUP(AG119,'energy base (MECS)'!$K$4:$K$9,'energy base (MECS)'!$F$4:$F$9),0)</f>
        <v>1.756218120538694E-2</v>
      </c>
      <c r="AI119">
        <f>IFERROR((AA119*0.000000947817)/_xlfn.XLOOKUP(AG119,'energy base (MECS)'!$K$4:$K$9,'energy base (MECS)'!$I$4:$I$9),0)</f>
        <v>1.2489588901621983E-2</v>
      </c>
      <c r="AJ119">
        <f t="shared" si="76"/>
        <v>1.0299976042787082</v>
      </c>
      <c r="AK119">
        <f t="shared" si="77"/>
        <v>3.4333253475956944</v>
      </c>
      <c r="AL119">
        <f>IFERROR(_xlfn.XLOOKUP(AG119,'BCoISC-WACCbI'!$C$2:$C$26,'BCoISC-WACCbI'!$B$2:$B$26)+$AE$4,0.1)</f>
        <v>0.12223000000000001</v>
      </c>
      <c r="AM119">
        <f t="shared" si="78"/>
        <v>19.223246568174435</v>
      </c>
      <c r="AN119">
        <f t="shared" si="79"/>
        <v>48101116.516219504</v>
      </c>
    </row>
    <row r="120" spans="1:40" x14ac:dyDescent="0.35">
      <c r="A120" t="str">
        <f>'Kermeli Data'!A127</f>
        <v>Flat glass</v>
      </c>
      <c r="B120" t="str">
        <f>'Kermeli Data'!B127</f>
        <v>Electric meltersa</v>
      </c>
      <c r="C120" t="str">
        <f>'Kermeli Data'!P127</f>
        <v>X fuel-switch</v>
      </c>
      <c r="D120" t="str">
        <f t="shared" si="60"/>
        <v>EXCLUDED</v>
      </c>
      <c r="E120">
        <f>'Kermeli Data'!E127</f>
        <v>0.79</v>
      </c>
      <c r="F120">
        <f>'Kermeli Data'!F127</f>
        <v>7.5</v>
      </c>
      <c r="G120">
        <f>'Kermeli Data'!G127</f>
        <v>-2.9</v>
      </c>
      <c r="H120">
        <f>'Kermeli Data'!I127</f>
        <v>300</v>
      </c>
      <c r="I120">
        <f>'Kermeli Data'!J127</f>
        <v>20</v>
      </c>
      <c r="J120">
        <f>'Kermeli Data'!K127</f>
        <v>0</v>
      </c>
      <c r="K120">
        <f>IFERROR(_xlfn.XLOOKUP(A120,'product map'!$A$14:$A$36,'product map'!$G$14:$G$36),"pending")</f>
        <v>5</v>
      </c>
      <c r="L120">
        <f>H120*cpi!$B$12*cpi!$B$10</f>
        <v>300.63197822637187</v>
      </c>
      <c r="M120">
        <f>J120*cpi!$B$12*cpi!$B$10</f>
        <v>0</v>
      </c>
      <c r="N120">
        <f t="shared" si="61"/>
        <v>0.13575434541071332</v>
      </c>
      <c r="O120">
        <f t="shared" si="62"/>
        <v>40.812097413648935</v>
      </c>
      <c r="P120">
        <f t="shared" si="63"/>
        <v>7.5</v>
      </c>
      <c r="Q120">
        <f t="shared" si="64"/>
        <v>1</v>
      </c>
      <c r="R120">
        <f t="shared" si="65"/>
        <v>0</v>
      </c>
      <c r="S120">
        <f t="shared" si="66"/>
        <v>5.4416129884865247</v>
      </c>
      <c r="T120">
        <f t="shared" si="67"/>
        <v>5.7412063599687748</v>
      </c>
      <c r="U120">
        <f t="shared" si="68"/>
        <v>5.7412063599687748</v>
      </c>
      <c r="V120" t="str">
        <f t="shared" si="69"/>
        <v/>
      </c>
      <c r="W120">
        <f t="shared" si="70"/>
        <v>0.1597614704057439</v>
      </c>
      <c r="X120">
        <f t="shared" si="71"/>
        <v>48.029406892432753</v>
      </c>
      <c r="Y120">
        <f t="shared" si="72"/>
        <v>6.7564951029481781</v>
      </c>
      <c r="Z120">
        <f t="shared" si="73"/>
        <v>29625000</v>
      </c>
      <c r="AA120" t="str">
        <f t="shared" si="74"/>
        <v>pending</v>
      </c>
      <c r="AB120" t="str">
        <f t="shared" si="75"/>
        <v/>
      </c>
      <c r="AG120">
        <f>IFERROR(_xlfn.XLOOKUP(A120,'product map'!$A$14:$A$36,'product map'!$C$14:$C$36),"?")</f>
        <v>231</v>
      </c>
      <c r="AH120">
        <f>IFERROR((Z120*0.000000947817)/_xlfn.XLOOKUP(AG120,'energy base (MECS)'!$K$4:$K$9,'energy base (MECS)'!$F$4:$F$9),0)</f>
        <v>0.24087019361555007</v>
      </c>
      <c r="AI120">
        <f>IFERROR((AA120*0.000000947817)/_xlfn.XLOOKUP(AG120,'energy base (MECS)'!$K$4:$K$9,'energy base (MECS)'!$I$4:$I$9),0)</f>
        <v>0</v>
      </c>
      <c r="AJ120">
        <f t="shared" si="76"/>
        <v>1.7223619079906325</v>
      </c>
      <c r="AK120">
        <f t="shared" si="77"/>
        <v>5.7412063599687748</v>
      </c>
      <c r="AL120">
        <f>IFERROR(_xlfn.XLOOKUP(AG120,'BCoISC-WACCbI'!$C$2:$C$26,'BCoISC-WACCbI'!$B$2:$B$26)+$AE$4,0.1)</f>
        <v>0.12223000000000001</v>
      </c>
      <c r="AM120">
        <f t="shared" si="78"/>
        <v>42.291142449983745</v>
      </c>
      <c r="AN120">
        <f t="shared" si="79"/>
        <v>1187496313.994169</v>
      </c>
    </row>
    <row r="121" spans="1:40" x14ac:dyDescent="0.35">
      <c r="A121" t="str">
        <f>'Kermeli Data'!A128</f>
        <v>Flat glass</v>
      </c>
      <c r="B121" t="str">
        <f>'Kermeli Data'!B128</f>
        <v>Fast response</v>
      </c>
      <c r="C121" t="str">
        <f>'Kermeli Data'!P128</f>
        <v>X fuel-switch</v>
      </c>
      <c r="D121" t="str">
        <f t="shared" si="60"/>
        <v>EXCLUDED</v>
      </c>
      <c r="E121">
        <f>'Kermeli Data'!E128</f>
        <v>0.48</v>
      </c>
      <c r="F121">
        <f>'Kermeli Data'!F128</f>
        <v>0.86</v>
      </c>
      <c r="G121">
        <f>'Kermeli Data'!G128</f>
        <v>-0.1</v>
      </c>
      <c r="H121">
        <f>'Kermeli Data'!I128</f>
        <v>10</v>
      </c>
      <c r="I121">
        <f>'Kermeli Data'!J128</f>
        <v>10</v>
      </c>
      <c r="J121">
        <f>'Kermeli Data'!K128</f>
        <v>0</v>
      </c>
      <c r="K121">
        <f>IFERROR(_xlfn.XLOOKUP(A121,'product map'!$A$14:$A$36,'product map'!$G$14:$G$36),"pending")</f>
        <v>5</v>
      </c>
      <c r="L121">
        <f>H121*cpi!$B$12*cpi!$B$10</f>
        <v>10.021065940879064</v>
      </c>
      <c r="M121">
        <f>J121*cpi!$B$12*cpi!$B$10</f>
        <v>0</v>
      </c>
      <c r="N121">
        <f t="shared" si="61"/>
        <v>0.17860278363592494</v>
      </c>
      <c r="O121">
        <f t="shared" si="62"/>
        <v>1.7897902720401599</v>
      </c>
      <c r="P121">
        <f t="shared" si="63"/>
        <v>0.86</v>
      </c>
      <c r="Q121">
        <f t="shared" si="64"/>
        <v>1</v>
      </c>
      <c r="R121">
        <f t="shared" si="65"/>
        <v>0</v>
      </c>
      <c r="S121">
        <f t="shared" si="66"/>
        <v>2.0811514791164649</v>
      </c>
      <c r="T121">
        <f t="shared" si="67"/>
        <v>2.1957313269507353</v>
      </c>
      <c r="U121">
        <f t="shared" si="68"/>
        <v>2.1957313269507353</v>
      </c>
      <c r="V121" t="str">
        <f t="shared" si="69"/>
        <v/>
      </c>
      <c r="W121">
        <f t="shared" si="70"/>
        <v>0.19925206251758484</v>
      </c>
      <c r="X121">
        <f t="shared" si="71"/>
        <v>1.9967180573448753</v>
      </c>
      <c r="Y121">
        <f t="shared" si="72"/>
        <v>2.4495922556349563</v>
      </c>
      <c r="Z121">
        <f t="shared" si="73"/>
        <v>2064000</v>
      </c>
      <c r="AA121" t="str">
        <f t="shared" si="74"/>
        <v>pending</v>
      </c>
      <c r="AB121" t="str">
        <f t="shared" si="75"/>
        <v/>
      </c>
      <c r="AG121">
        <f>IFERROR(_xlfn.XLOOKUP(A121,'product map'!$A$14:$A$36,'product map'!$C$14:$C$36),"?")</f>
        <v>231</v>
      </c>
      <c r="AH121">
        <f>IFERROR((Z121*0.000000947817)/_xlfn.XLOOKUP(AG121,'energy base (MECS)'!$K$4:$K$9,'energy base (MECS)'!$F$4:$F$9),0)</f>
        <v>1.6781639818480854E-2</v>
      </c>
      <c r="AI121">
        <f>IFERROR((AA121*0.000000947817)/_xlfn.XLOOKUP(AG121,'energy base (MECS)'!$K$4:$K$9,'energy base (MECS)'!$I$4:$I$9),0)</f>
        <v>0</v>
      </c>
      <c r="AJ121">
        <f t="shared" si="76"/>
        <v>0.65871939808522051</v>
      </c>
      <c r="AK121">
        <f t="shared" si="77"/>
        <v>2.1957313269507353</v>
      </c>
      <c r="AL121">
        <f>IFERROR(_xlfn.XLOOKUP(AG121,'BCoISC-WACCbI'!$C$2:$C$26,'BCoISC-WACCbI'!$B$2:$B$26)+$AE$4,0.1)</f>
        <v>0.12223000000000001</v>
      </c>
      <c r="AM121">
        <f t="shared" si="78"/>
        <v>12.293936758716209</v>
      </c>
      <c r="AN121">
        <f t="shared" si="79"/>
        <v>24050558.258109752</v>
      </c>
    </row>
    <row r="122" spans="1:40" x14ac:dyDescent="0.35">
      <c r="A122" t="str">
        <f>'Kermeli Data'!A129</f>
        <v>Chemical pulp</v>
      </c>
      <c r="B122" t="str">
        <f>'Kermeli Data'!B129</f>
        <v>Black liquor gasificationa</v>
      </c>
      <c r="C122" t="str">
        <f>'Kermeli Data'!P129</f>
        <v>X fuel-switch</v>
      </c>
      <c r="D122" t="str">
        <f t="shared" si="60"/>
        <v>EXCLUDED</v>
      </c>
      <c r="E122">
        <f>'Kermeli Data'!E129</f>
        <v>0.79</v>
      </c>
      <c r="F122">
        <f>'Kermeli Data'!F129</f>
        <v>0</v>
      </c>
      <c r="G122">
        <f>'Kermeli Data'!G129</f>
        <v>2</v>
      </c>
      <c r="H122">
        <f>'Kermeli Data'!I129</f>
        <v>508</v>
      </c>
      <c r="I122">
        <f>'Kermeli Data'!J129</f>
        <v>20</v>
      </c>
      <c r="J122">
        <f>'Kermeli Data'!K129</f>
        <v>5.4</v>
      </c>
      <c r="K122">
        <f>IFERROR(_xlfn.XLOOKUP(A122,'product map'!$A$14:$A$36,'product map'!$G$14:$G$36),"pending")</f>
        <v>40</v>
      </c>
      <c r="L122">
        <f>H122*cpi!$B$12*cpi!$B$10</f>
        <v>509.07014979665638</v>
      </c>
      <c r="M122">
        <f>J122*cpi!$B$12*cpi!$B$10</f>
        <v>5.4113756080746951</v>
      </c>
      <c r="N122">
        <f t="shared" si="61"/>
        <v>0.12428046016075256</v>
      </c>
      <c r="O122">
        <f t="shared" si="62"/>
        <v>68.678848078906384</v>
      </c>
      <c r="P122">
        <f t="shared" si="63"/>
        <v>2</v>
      </c>
      <c r="Q122">
        <f t="shared" si="64"/>
        <v>0</v>
      </c>
      <c r="R122">
        <f t="shared" si="65"/>
        <v>1</v>
      </c>
      <c r="S122">
        <f t="shared" si="66"/>
        <v>34.339424039453192</v>
      </c>
      <c r="T122">
        <f t="shared" si="67"/>
        <v>36.230014907364179</v>
      </c>
      <c r="U122" t="str">
        <f t="shared" si="68"/>
        <v/>
      </c>
      <c r="V122">
        <f t="shared" si="69"/>
        <v>36.230014907364179</v>
      </c>
      <c r="W122">
        <f t="shared" si="70"/>
        <v>0.1597614704057439</v>
      </c>
      <c r="X122">
        <f t="shared" si="71"/>
        <v>86.741171279260826</v>
      </c>
      <c r="Y122">
        <f t="shared" si="72"/>
        <v>45.758396019094839</v>
      </c>
      <c r="Z122" t="str">
        <f t="shared" si="73"/>
        <v>pending</v>
      </c>
      <c r="AA122">
        <f t="shared" si="74"/>
        <v>63200000</v>
      </c>
      <c r="AB122" t="str">
        <f t="shared" si="75"/>
        <v/>
      </c>
      <c r="AG122" t="str">
        <f>IFERROR(_xlfn.XLOOKUP(A122,'product map'!$A$14:$A$36,'product map'!$C$14:$C$36),"?")</f>
        <v>17T18</v>
      </c>
      <c r="AH122">
        <f>IFERROR((Z122*0.000000947817)/_xlfn.XLOOKUP(AG122,'energy base (MECS)'!$K$4:$K$9,'energy base (MECS)'!$F$4:$F$9),0)</f>
        <v>0</v>
      </c>
      <c r="AI122">
        <f>IFERROR((AA122*0.000000947817)/_xlfn.XLOOKUP(AG122,'energy base (MECS)'!$K$4:$K$9,'energy base (MECS)'!$I$4:$I$9),0)</f>
        <v>0.28762872412769058</v>
      </c>
      <c r="AJ122">
        <f t="shared" si="76"/>
        <v>10.869004472209253</v>
      </c>
      <c r="AK122">
        <f t="shared" si="77"/>
        <v>36.230014907364179</v>
      </c>
      <c r="AL122">
        <f>IFERROR(_xlfn.XLOOKUP(AG122,'BCoISC-WACCbI'!$C$2:$C$26,'BCoISC-WACCbI'!$B$2:$B$26)+$AE$4,0.1)</f>
        <v>0.10842000000000002</v>
      </c>
      <c r="AM122">
        <f t="shared" si="78"/>
        <v>268.54875455739682</v>
      </c>
      <c r="AN122">
        <f t="shared" si="79"/>
        <v>16086616733.574341</v>
      </c>
    </row>
    <row r="123" spans="1:40" x14ac:dyDescent="0.35">
      <c r="A123" t="str">
        <f>'Kermeli Data'!A130</f>
        <v>Chemical pulp</v>
      </c>
      <c r="B123" t="str">
        <f>'Kermeli Data'!B130</f>
        <v>H2 boilers</v>
      </c>
      <c r="C123" t="str">
        <f>'Kermeli Data'!P130</f>
        <v>X fuel-switch</v>
      </c>
      <c r="D123" t="str">
        <f t="shared" si="60"/>
        <v>EXCLUDED</v>
      </c>
      <c r="E123">
        <f>'Kermeli Data'!E130</f>
        <v>1</v>
      </c>
      <c r="F123">
        <f>'Kermeli Data'!F130</f>
        <v>10.9</v>
      </c>
      <c r="G123">
        <f>'Kermeli Data'!G130</f>
        <v>0</v>
      </c>
      <c r="H123">
        <f>'Kermeli Data'!I130</f>
        <v>54</v>
      </c>
      <c r="I123">
        <f>'Kermeli Data'!J130</f>
        <v>25</v>
      </c>
      <c r="J123">
        <f>'Kermeli Data'!K130</f>
        <v>1.2</v>
      </c>
      <c r="K123">
        <f>IFERROR(_xlfn.XLOOKUP(A123,'product map'!$A$14:$A$36,'product map'!$G$14:$G$36),"pending")</f>
        <v>40</v>
      </c>
      <c r="L123">
        <f>H123*cpi!$B$12*cpi!$B$10</f>
        <v>54.113756080746946</v>
      </c>
      <c r="M123">
        <f>J123*cpi!$B$12*cpi!$B$10</f>
        <v>1.2025279129054876</v>
      </c>
      <c r="N123">
        <f t="shared" si="61"/>
        <v>0.11737279432726751</v>
      </c>
      <c r="O123">
        <f t="shared" si="62"/>
        <v>7.5540106756469196</v>
      </c>
      <c r="P123">
        <f t="shared" si="63"/>
        <v>10.9</v>
      </c>
      <c r="Q123">
        <f t="shared" si="64"/>
        <v>1</v>
      </c>
      <c r="R123">
        <f t="shared" si="65"/>
        <v>0</v>
      </c>
      <c r="S123">
        <f t="shared" si="66"/>
        <v>0.69302850235292834</v>
      </c>
      <c r="T123">
        <f t="shared" si="67"/>
        <v>0.73118387025441445</v>
      </c>
      <c r="U123">
        <f t="shared" si="68"/>
        <v>0.73118387025441445</v>
      </c>
      <c r="V123" t="str">
        <f t="shared" si="69"/>
        <v/>
      </c>
      <c r="W123">
        <f t="shared" si="70"/>
        <v>0.15469940232020646</v>
      </c>
      <c r="X123">
        <f t="shared" si="71"/>
        <v>9.5738936358984787</v>
      </c>
      <c r="Y123">
        <f t="shared" si="72"/>
        <v>0.92669667845033321</v>
      </c>
      <c r="Z123">
        <f t="shared" si="73"/>
        <v>436000000</v>
      </c>
      <c r="AA123" t="str">
        <f t="shared" si="74"/>
        <v>pending</v>
      </c>
      <c r="AB123" t="str">
        <f t="shared" si="75"/>
        <v/>
      </c>
      <c r="AG123" t="str">
        <f>IFERROR(_xlfn.XLOOKUP(A123,'product map'!$A$14:$A$36,'product map'!$C$14:$C$36),"?")</f>
        <v>17T18</v>
      </c>
      <c r="AH123">
        <f>IFERROR((Z123*0.000000947817)/_xlfn.XLOOKUP(AG123,'energy base (MECS)'!$K$4:$K$9,'energy base (MECS)'!$F$4:$F$9),0)</f>
        <v>0.2186801222042622</v>
      </c>
      <c r="AI123">
        <f>IFERROR((AA123*0.000000947817)/_xlfn.XLOOKUP(AG123,'energy base (MECS)'!$K$4:$K$9,'energy base (MECS)'!$I$4:$I$9),0)</f>
        <v>0</v>
      </c>
      <c r="AJ123">
        <f t="shared" si="76"/>
        <v>0.21935516107632433</v>
      </c>
      <c r="AK123">
        <f t="shared" si="77"/>
        <v>0.73118387025441445</v>
      </c>
      <c r="AL123">
        <f>IFERROR(_xlfn.XLOOKUP(AG123,'BCoISC-WACCbI'!$C$2:$C$26,'BCoISC-WACCbI'!$B$2:$B$26)+$AE$4,0.1)</f>
        <v>0.10842000000000002</v>
      </c>
      <c r="AM123">
        <f t="shared" si="78"/>
        <v>5.2378937896768871</v>
      </c>
      <c r="AN123">
        <f t="shared" si="79"/>
        <v>2164550243.2298775</v>
      </c>
    </row>
    <row r="124" spans="1:40" x14ac:dyDescent="0.35">
      <c r="A124" t="str">
        <f>'Kermeli Data'!A131</f>
        <v>Chemical pulp</v>
      </c>
      <c r="B124" t="str">
        <f>'Kermeli Data'!B131</f>
        <v>High temperature heat pump</v>
      </c>
      <c r="C124" t="str">
        <f>'Kermeli Data'!P131</f>
        <v>X fuel-switch</v>
      </c>
      <c r="D124" t="str">
        <f t="shared" si="60"/>
        <v>EXCLUDED</v>
      </c>
      <c r="E124">
        <f>'Kermeli Data'!E131</f>
        <v>1</v>
      </c>
      <c r="F124">
        <f>'Kermeli Data'!F131</f>
        <v>10.9</v>
      </c>
      <c r="G124">
        <f>'Kermeli Data'!G131</f>
        <v>-2</v>
      </c>
      <c r="H124">
        <f>'Kermeli Data'!I131</f>
        <v>722</v>
      </c>
      <c r="I124">
        <f>'Kermeli Data'!J131</f>
        <v>15</v>
      </c>
      <c r="J124">
        <f>'Kermeli Data'!K131</f>
        <v>0</v>
      </c>
      <c r="K124">
        <f>IFERROR(_xlfn.XLOOKUP(A124,'product map'!$A$14:$A$36,'product map'!$G$14:$G$36),"pending")</f>
        <v>40</v>
      </c>
      <c r="L124">
        <f>H124*cpi!$B$12*cpi!$B$10</f>
        <v>723.52096093146827</v>
      </c>
      <c r="M124">
        <f>J124*cpi!$B$12*cpi!$B$10</f>
        <v>0</v>
      </c>
      <c r="N124">
        <f t="shared" si="61"/>
        <v>0.13785441232295534</v>
      </c>
      <c r="O124">
        <f t="shared" si="62"/>
        <v>99.740556872547486</v>
      </c>
      <c r="P124">
        <f t="shared" si="63"/>
        <v>10.9</v>
      </c>
      <c r="Q124">
        <f t="shared" si="64"/>
        <v>1</v>
      </c>
      <c r="R124">
        <f t="shared" si="65"/>
        <v>0</v>
      </c>
      <c r="S124">
        <f t="shared" si="66"/>
        <v>9.1505098048208708</v>
      </c>
      <c r="T124">
        <f t="shared" si="67"/>
        <v>9.6543001495234524</v>
      </c>
      <c r="U124">
        <f t="shared" si="68"/>
        <v>9.6543001495234524</v>
      </c>
      <c r="V124" t="str">
        <f t="shared" si="69"/>
        <v/>
      </c>
      <c r="W124">
        <f t="shared" si="70"/>
        <v>0.1710170526463011</v>
      </c>
      <c r="X124">
        <f t="shared" si="71"/>
        <v>123.73442226631927</v>
      </c>
      <c r="Y124">
        <f t="shared" si="72"/>
        <v>11.976765408612996</v>
      </c>
      <c r="Z124">
        <f t="shared" si="73"/>
        <v>436000000</v>
      </c>
      <c r="AA124" t="str">
        <f t="shared" si="74"/>
        <v>pending</v>
      </c>
      <c r="AB124" t="str">
        <f t="shared" si="75"/>
        <v/>
      </c>
      <c r="AG124" t="str">
        <f>IFERROR(_xlfn.XLOOKUP(A124,'product map'!$A$14:$A$36,'product map'!$C$14:$C$36),"?")</f>
        <v>17T18</v>
      </c>
      <c r="AH124">
        <f>IFERROR((Z124*0.000000947817)/_xlfn.XLOOKUP(AG124,'energy base (MECS)'!$K$4:$K$9,'energy base (MECS)'!$F$4:$F$9),0)</f>
        <v>0.2186801222042622</v>
      </c>
      <c r="AI124">
        <f>IFERROR((AA124*0.000000947817)/_xlfn.XLOOKUP(AG124,'energy base (MECS)'!$K$4:$K$9,'energy base (MECS)'!$I$4:$I$9),0)</f>
        <v>0</v>
      </c>
      <c r="AJ124">
        <f t="shared" si="76"/>
        <v>2.8962900448570355</v>
      </c>
      <c r="AK124">
        <f t="shared" si="77"/>
        <v>9.6543001495234524</v>
      </c>
      <c r="AL124">
        <f>IFERROR(_xlfn.XLOOKUP(AG124,'BCoISC-WACCbI'!$C$2:$C$26,'BCoISC-WACCbI'!$B$2:$B$26)+$AE$4,0.1)</f>
        <v>0.10842000000000002</v>
      </c>
      <c r="AM124">
        <f t="shared" si="78"/>
        <v>70.032579928642818</v>
      </c>
      <c r="AN124">
        <f t="shared" si="79"/>
        <v>28940838437.258732</v>
      </c>
    </row>
    <row r="125" spans="1:40" x14ac:dyDescent="0.35">
      <c r="A125" t="str">
        <f>'Kermeli Data'!A132</f>
        <v>Mechanical pulp</v>
      </c>
      <c r="B125" t="str">
        <f>'Kermeli Data'!B132</f>
        <v>Enzymatic pre-treatmentb</v>
      </c>
      <c r="C125" t="str">
        <f>'Kermeli Data'!P132</f>
        <v>X fuel-switch</v>
      </c>
      <c r="D125" t="str">
        <f t="shared" si="60"/>
        <v>EXCLUDED</v>
      </c>
      <c r="E125">
        <f>'Kermeli Data'!E132</f>
        <v>0.8</v>
      </c>
      <c r="F125">
        <f>'Kermeli Data'!F132</f>
        <v>0</v>
      </c>
      <c r="G125">
        <f>'Kermeli Data'!G132</f>
        <v>1.9</v>
      </c>
      <c r="H125">
        <f>'Kermeli Data'!I132</f>
        <v>501</v>
      </c>
      <c r="I125">
        <f>'Kermeli Data'!J132</f>
        <v>15</v>
      </c>
      <c r="J125">
        <f>'Kermeli Data'!K132</f>
        <v>3.2</v>
      </c>
      <c r="K125">
        <f>IFERROR(_xlfn.XLOOKUP(A125,'product map'!$A$14:$A$36,'product map'!$G$14:$G$36),"pending")</f>
        <v>1.5</v>
      </c>
      <c r="L125">
        <f>H125*cpi!$B$12*cpi!$B$10</f>
        <v>502.05540363804113</v>
      </c>
      <c r="M125">
        <f>J125*cpi!$B$12*cpi!$B$10</f>
        <v>3.2067411010813003</v>
      </c>
      <c r="N125">
        <f t="shared" si="61"/>
        <v>0.13785441232295534</v>
      </c>
      <c r="O125">
        <f t="shared" si="62"/>
        <v>72.417293723167603</v>
      </c>
      <c r="P125">
        <f t="shared" si="63"/>
        <v>1.9</v>
      </c>
      <c r="Q125">
        <f t="shared" si="64"/>
        <v>0</v>
      </c>
      <c r="R125">
        <f t="shared" si="65"/>
        <v>1</v>
      </c>
      <c r="S125">
        <f t="shared" si="66"/>
        <v>38.114365117456636</v>
      </c>
      <c r="T125">
        <f t="shared" si="67"/>
        <v>40.212789090569842</v>
      </c>
      <c r="U125" t="str">
        <f t="shared" si="68"/>
        <v/>
      </c>
      <c r="V125">
        <f t="shared" si="69"/>
        <v>40.212789090569842</v>
      </c>
      <c r="W125">
        <f t="shared" si="70"/>
        <v>0.1710170526463011</v>
      </c>
      <c r="X125">
        <f t="shared" si="71"/>
        <v>89.066776496408139</v>
      </c>
      <c r="Y125">
        <f t="shared" si="72"/>
        <v>49.458124076254421</v>
      </c>
      <c r="Z125" t="str">
        <f t="shared" si="73"/>
        <v>pending</v>
      </c>
      <c r="AA125">
        <f t="shared" si="74"/>
        <v>2279999.9999999995</v>
      </c>
      <c r="AB125" t="str">
        <f t="shared" si="75"/>
        <v/>
      </c>
      <c r="AG125" t="str">
        <f>IFERROR(_xlfn.XLOOKUP(A125,'product map'!$A$14:$A$36,'product map'!$C$14:$C$36),"?")</f>
        <v>17T18</v>
      </c>
      <c r="AH125">
        <f>IFERROR((Z125*0.000000947817)/_xlfn.XLOOKUP(AG125,'energy base (MECS)'!$K$4:$K$9,'energy base (MECS)'!$F$4:$F$9),0)</f>
        <v>0</v>
      </c>
      <c r="AI125">
        <f>IFERROR((AA125*0.000000947817)/_xlfn.XLOOKUP(AG125,'energy base (MECS)'!$K$4:$K$9,'energy base (MECS)'!$I$4:$I$9),0)</f>
        <v>1.037647928815086E-2</v>
      </c>
      <c r="AJ125">
        <f t="shared" si="76"/>
        <v>12.063836727170953</v>
      </c>
      <c r="AK125">
        <f t="shared" si="77"/>
        <v>40.212789090569842</v>
      </c>
      <c r="AL125">
        <f>IFERROR(_xlfn.XLOOKUP(AG125,'BCoISC-WACCbI'!$C$2:$C$26,'BCoISC-WACCbI'!$B$2:$B$26)+$AE$4,0.1)</f>
        <v>0.10842000000000002</v>
      </c>
      <c r="AM125">
        <f t="shared" si="78"/>
        <v>278.78766272949821</v>
      </c>
      <c r="AN125">
        <f t="shared" si="79"/>
        <v>602466484.36564946</v>
      </c>
    </row>
    <row r="126" spans="1:40" x14ac:dyDescent="0.35">
      <c r="A126" t="str">
        <f>'Kermeli Data'!A133</f>
        <v>Mechanical pulp</v>
      </c>
      <c r="B126" t="str">
        <f>'Kermeli Data'!B133</f>
        <v>High efficiency grinding GWb</v>
      </c>
      <c r="C126" t="str">
        <f>'Kermeli Data'!P133</f>
        <v>X fuel-switch</v>
      </c>
      <c r="D126" t="str">
        <f t="shared" si="60"/>
        <v>EXCLUDED</v>
      </c>
      <c r="E126">
        <f>'Kermeli Data'!E133</f>
        <v>1</v>
      </c>
      <c r="F126">
        <f>'Kermeli Data'!F133</f>
        <v>0</v>
      </c>
      <c r="G126">
        <f>'Kermeli Data'!G133</f>
        <v>2.6</v>
      </c>
      <c r="H126">
        <f>'Kermeli Data'!I133</f>
        <v>407</v>
      </c>
      <c r="I126">
        <f>'Kermeli Data'!J133</f>
        <v>5</v>
      </c>
      <c r="J126">
        <f>'Kermeli Data'!K133</f>
        <v>0</v>
      </c>
      <c r="K126">
        <f>IFERROR(_xlfn.XLOOKUP(A126,'product map'!$A$14:$A$36,'product map'!$G$14:$G$36),"pending")</f>
        <v>1.5</v>
      </c>
      <c r="L126">
        <f>H126*cpi!$B$12*cpi!$B$10</f>
        <v>407.8573837937779</v>
      </c>
      <c r="M126">
        <f>J126*cpi!$B$12*cpi!$B$10</f>
        <v>0</v>
      </c>
      <c r="N126">
        <f t="shared" si="61"/>
        <v>0.26949574186981468</v>
      </c>
      <c r="O126">
        <f t="shared" si="62"/>
        <v>109.9158282225859</v>
      </c>
      <c r="P126">
        <f t="shared" si="63"/>
        <v>2.6</v>
      </c>
      <c r="Q126">
        <f t="shared" si="64"/>
        <v>0</v>
      </c>
      <c r="R126">
        <f t="shared" si="65"/>
        <v>1</v>
      </c>
      <c r="S126">
        <f t="shared" si="66"/>
        <v>42.275318547148423</v>
      </c>
      <c r="T126">
        <f t="shared" si="67"/>
        <v>44.602827916304967</v>
      </c>
      <c r="U126" t="str">
        <f t="shared" si="68"/>
        <v/>
      </c>
      <c r="V126">
        <f t="shared" si="69"/>
        <v>44.602827916304967</v>
      </c>
      <c r="W126">
        <f t="shared" si="70"/>
        <v>0.29831555246152841</v>
      </c>
      <c r="X126">
        <f t="shared" si="71"/>
        <v>121.67020077195448</v>
      </c>
      <c r="Y126">
        <f t="shared" si="72"/>
        <v>49.372643734113588</v>
      </c>
      <c r="Z126" t="str">
        <f t="shared" si="73"/>
        <v>pending</v>
      </c>
      <c r="AA126">
        <f t="shared" si="74"/>
        <v>3900000.0000000005</v>
      </c>
      <c r="AB126" t="str">
        <f t="shared" si="75"/>
        <v/>
      </c>
      <c r="AG126" t="str">
        <f>IFERROR(_xlfn.XLOOKUP(A126,'product map'!$A$14:$A$36,'product map'!$C$14:$C$36),"?")</f>
        <v>17T18</v>
      </c>
      <c r="AH126">
        <f>IFERROR((Z126*0.000000947817)/_xlfn.XLOOKUP(AG126,'energy base (MECS)'!$K$4:$K$9,'energy base (MECS)'!$F$4:$F$9),0)</f>
        <v>0</v>
      </c>
      <c r="AI126">
        <f>IFERROR((AA126*0.000000947817)/_xlfn.XLOOKUP(AG126,'energy base (MECS)'!$K$4:$K$9,'energy base (MECS)'!$I$4:$I$9),0)</f>
        <v>1.7749240887626479E-2</v>
      </c>
      <c r="AJ126">
        <f t="shared" si="76"/>
        <v>13.380848374891491</v>
      </c>
      <c r="AK126">
        <f t="shared" si="77"/>
        <v>44.602827916304967</v>
      </c>
      <c r="AL126">
        <f>IFERROR(_xlfn.XLOOKUP(AG126,'BCoISC-WACCbI'!$C$2:$C$26,'BCoISC-WACCbI'!$B$2:$B$26)+$AE$4,0.1)</f>
        <v>0.10842000000000002</v>
      </c>
      <c r="AM126">
        <f t="shared" si="78"/>
        <v>165.50475939560951</v>
      </c>
      <c r="AN126">
        <f t="shared" si="79"/>
        <v>611786075.69066679</v>
      </c>
    </row>
    <row r="127" spans="1:40" x14ac:dyDescent="0.35">
      <c r="A127" t="str">
        <f>'Kermeli Data'!A134</f>
        <v>Mechanical pulp</v>
      </c>
      <c r="B127" t="str">
        <f>'Kermeli Data'!B134</f>
        <v>H2 boilers</v>
      </c>
      <c r="C127" t="str">
        <f>'Kermeli Data'!P134</f>
        <v>X fuel-switch</v>
      </c>
      <c r="D127" t="str">
        <f t="shared" si="60"/>
        <v>EXCLUDED</v>
      </c>
      <c r="E127">
        <f>'Kermeli Data'!E134</f>
        <v>1</v>
      </c>
      <c r="F127">
        <f>'Kermeli Data'!F134</f>
        <v>2</v>
      </c>
      <c r="G127">
        <f>'Kermeli Data'!G134</f>
        <v>0</v>
      </c>
      <c r="H127">
        <f>'Kermeli Data'!I134</f>
        <v>10</v>
      </c>
      <c r="I127">
        <f>'Kermeli Data'!J134</f>
        <v>25</v>
      </c>
      <c r="J127">
        <f>'Kermeli Data'!K134</f>
        <v>0.2</v>
      </c>
      <c r="K127">
        <f>IFERROR(_xlfn.XLOOKUP(A127,'product map'!$A$14:$A$36,'product map'!$G$14:$G$36),"pending")</f>
        <v>1.5</v>
      </c>
      <c r="L127">
        <f>H127*cpi!$B$12*cpi!$B$10</f>
        <v>10.021065940879064</v>
      </c>
      <c r="M127">
        <f>J127*cpi!$B$12*cpi!$B$10</f>
        <v>0.20042131881758127</v>
      </c>
      <c r="N127">
        <f t="shared" si="61"/>
        <v>0.11737279432726751</v>
      </c>
      <c r="O127">
        <f t="shared" si="62"/>
        <v>1.3766218304363649</v>
      </c>
      <c r="P127">
        <f t="shared" si="63"/>
        <v>2</v>
      </c>
      <c r="Q127">
        <f t="shared" si="64"/>
        <v>1</v>
      </c>
      <c r="R127">
        <f t="shared" si="65"/>
        <v>0</v>
      </c>
      <c r="S127">
        <f t="shared" si="66"/>
        <v>0.68831091521818244</v>
      </c>
      <c r="T127">
        <f t="shared" si="67"/>
        <v>0.72620655170584869</v>
      </c>
      <c r="U127">
        <f t="shared" si="68"/>
        <v>0.72620655170584869</v>
      </c>
      <c r="V127" t="str">
        <f t="shared" si="69"/>
        <v/>
      </c>
      <c r="W127">
        <f t="shared" si="70"/>
        <v>0.15469940232020646</v>
      </c>
      <c r="X127">
        <f t="shared" si="71"/>
        <v>1.7506742304829497</v>
      </c>
      <c r="Y127">
        <f t="shared" si="72"/>
        <v>0.92352966368135914</v>
      </c>
      <c r="Z127">
        <f t="shared" si="73"/>
        <v>3000000</v>
      </c>
      <c r="AA127" t="str">
        <f t="shared" si="74"/>
        <v>pending</v>
      </c>
      <c r="AB127" t="str">
        <f t="shared" si="75"/>
        <v/>
      </c>
      <c r="AG127" t="str">
        <f>IFERROR(_xlfn.XLOOKUP(A127,'product map'!$A$14:$A$36,'product map'!$C$14:$C$36),"?")</f>
        <v>17T18</v>
      </c>
      <c r="AH127">
        <f>IFERROR((Z127*0.000000947817)/_xlfn.XLOOKUP(AG127,'energy base (MECS)'!$K$4:$K$9,'energy base (MECS)'!$F$4:$F$9),0)</f>
        <v>1.5046797399375837E-3</v>
      </c>
      <c r="AI127">
        <f>IFERROR((AA127*0.000000947817)/_xlfn.XLOOKUP(AG127,'energy base (MECS)'!$K$4:$K$9,'energy base (MECS)'!$I$4:$I$9),0)</f>
        <v>0</v>
      </c>
      <c r="AJ127">
        <f t="shared" si="76"/>
        <v>0.2178619655117546</v>
      </c>
      <c r="AK127">
        <f t="shared" si="77"/>
        <v>0.72620655170584869</v>
      </c>
      <c r="AL127">
        <f>IFERROR(_xlfn.XLOOKUP(AG127,'BCoISC-WACCbI'!$C$2:$C$26,'BCoISC-WACCbI'!$B$2:$B$26)+$AE$4,0.1)</f>
        <v>0.10842000000000002</v>
      </c>
      <c r="AM127">
        <f t="shared" si="78"/>
        <v>5.2863928062479699</v>
      </c>
      <c r="AN127">
        <f t="shared" si="79"/>
        <v>15031598.911318596</v>
      </c>
    </row>
    <row r="128" spans="1:40" x14ac:dyDescent="0.35">
      <c r="A128" t="str">
        <f>'Kermeli Data'!A135</f>
        <v>Mechanical pulp</v>
      </c>
      <c r="B128" t="str">
        <f>'Kermeli Data'!B135</f>
        <v>High temperature heat pump</v>
      </c>
      <c r="C128" t="str">
        <f>'Kermeli Data'!P135</f>
        <v>X fuel-switch</v>
      </c>
      <c r="D128" t="str">
        <f t="shared" si="60"/>
        <v>EXCLUDED</v>
      </c>
      <c r="E128">
        <f>'Kermeli Data'!E135</f>
        <v>1</v>
      </c>
      <c r="F128">
        <f>'Kermeli Data'!F135</f>
        <v>2</v>
      </c>
      <c r="G128">
        <f>'Kermeli Data'!G135</f>
        <v>-0.4</v>
      </c>
      <c r="H128">
        <f>'Kermeli Data'!I135</f>
        <v>132</v>
      </c>
      <c r="I128">
        <f>'Kermeli Data'!J135</f>
        <v>15</v>
      </c>
      <c r="J128">
        <f>'Kermeli Data'!K135</f>
        <v>0</v>
      </c>
      <c r="K128">
        <f>IFERROR(_xlfn.XLOOKUP(A128,'product map'!$A$14:$A$36,'product map'!$G$14:$G$36),"pending")</f>
        <v>1.5</v>
      </c>
      <c r="L128">
        <f>H128*cpi!$B$12*cpi!$B$10</f>
        <v>132.27807041960361</v>
      </c>
      <c r="M128">
        <f>J128*cpi!$B$12*cpi!$B$10</f>
        <v>0</v>
      </c>
      <c r="N128">
        <f t="shared" si="61"/>
        <v>0.13785441232295534</v>
      </c>
      <c r="O128">
        <f t="shared" si="62"/>
        <v>18.235115660908956</v>
      </c>
      <c r="P128">
        <f t="shared" si="63"/>
        <v>2</v>
      </c>
      <c r="Q128">
        <f t="shared" si="64"/>
        <v>1</v>
      </c>
      <c r="R128">
        <f t="shared" si="65"/>
        <v>0</v>
      </c>
      <c r="S128">
        <f t="shared" si="66"/>
        <v>9.1175578304544782</v>
      </c>
      <c r="T128">
        <f t="shared" si="67"/>
        <v>9.6195339716996831</v>
      </c>
      <c r="U128">
        <f t="shared" si="68"/>
        <v>9.6195339716996831</v>
      </c>
      <c r="V128" t="str">
        <f t="shared" si="69"/>
        <v/>
      </c>
      <c r="W128">
        <f t="shared" si="70"/>
        <v>0.1710170526463011</v>
      </c>
      <c r="X128">
        <f t="shared" si="71"/>
        <v>22.621805732900473</v>
      </c>
      <c r="Y128">
        <f t="shared" si="72"/>
        <v>11.933635782487796</v>
      </c>
      <c r="Z128">
        <f t="shared" si="73"/>
        <v>3000000</v>
      </c>
      <c r="AA128" t="str">
        <f t="shared" si="74"/>
        <v>pending</v>
      </c>
      <c r="AB128" t="str">
        <f t="shared" si="75"/>
        <v/>
      </c>
      <c r="AG128" t="str">
        <f>IFERROR(_xlfn.XLOOKUP(A128,'product map'!$A$14:$A$36,'product map'!$C$14:$C$36),"?")</f>
        <v>17T18</v>
      </c>
      <c r="AH128">
        <f>IFERROR((Z128*0.000000947817)/_xlfn.XLOOKUP(AG128,'energy base (MECS)'!$K$4:$K$9,'energy base (MECS)'!$F$4:$F$9),0)</f>
        <v>1.5046797399375837E-3</v>
      </c>
      <c r="AI128">
        <f>IFERROR((AA128*0.000000947817)/_xlfn.XLOOKUP(AG128,'energy base (MECS)'!$K$4:$K$9,'energy base (MECS)'!$I$4:$I$9),0)</f>
        <v>0</v>
      </c>
      <c r="AJ128">
        <f t="shared" si="76"/>
        <v>2.8858601915099049</v>
      </c>
      <c r="AK128">
        <f t="shared" si="77"/>
        <v>9.6195339716996831</v>
      </c>
      <c r="AL128">
        <f>IFERROR(_xlfn.XLOOKUP(AG128,'BCoISC-WACCbI'!$C$2:$C$26,'BCoISC-WACCbI'!$B$2:$B$26)+$AE$4,0.1)</f>
        <v>0.10842000000000002</v>
      </c>
      <c r="AM128">
        <f t="shared" si="78"/>
        <v>69.780385042473185</v>
      </c>
      <c r="AN128">
        <f t="shared" si="79"/>
        <v>198417105.62940541</v>
      </c>
    </row>
    <row r="129" spans="1:40" x14ac:dyDescent="0.35">
      <c r="A129" t="str">
        <f>'Kermeli Data'!A136</f>
        <v>Recovered fibre pulp</v>
      </c>
      <c r="B129" t="str">
        <f>'Kermeli Data'!B136</f>
        <v>De-Inking flotation optimizationb</v>
      </c>
      <c r="C129" t="str">
        <f>'Kermeli Data'!P136</f>
        <v>X fuel-switch</v>
      </c>
      <c r="D129" t="str">
        <f t="shared" si="60"/>
        <v>EXCLUDED</v>
      </c>
      <c r="E129">
        <f>'Kermeli Data'!E136</f>
        <v>1</v>
      </c>
      <c r="F129">
        <f>'Kermeli Data'!F136</f>
        <v>0</v>
      </c>
      <c r="G129">
        <f>'Kermeli Data'!G136</f>
        <v>0.1</v>
      </c>
      <c r="H129">
        <f>'Kermeli Data'!I136</f>
        <v>1</v>
      </c>
      <c r="I129">
        <f>'Kermeli Data'!J136</f>
        <v>15</v>
      </c>
      <c r="J129">
        <f>'Kermeli Data'!K136</f>
        <v>0</v>
      </c>
      <c r="K129">
        <f>IFERROR(_xlfn.XLOOKUP(A129,'product map'!$A$14:$A$36,'product map'!$G$14:$G$36),"pending")</f>
        <v>20</v>
      </c>
      <c r="L129">
        <f>H129*cpi!$B$12*cpi!$B$10</f>
        <v>1.0021065940879064</v>
      </c>
      <c r="M129">
        <f>J129*cpi!$B$12*cpi!$B$10</f>
        <v>0</v>
      </c>
      <c r="N129">
        <f t="shared" si="61"/>
        <v>0.13785441232295534</v>
      </c>
      <c r="O129">
        <f t="shared" si="62"/>
        <v>0.13814481561294667</v>
      </c>
      <c r="P129">
        <f t="shared" si="63"/>
        <v>0.1</v>
      </c>
      <c r="Q129">
        <f t="shared" si="64"/>
        <v>0</v>
      </c>
      <c r="R129">
        <f t="shared" si="65"/>
        <v>1</v>
      </c>
      <c r="S129">
        <f t="shared" si="66"/>
        <v>1.3814481561294667</v>
      </c>
      <c r="T129">
        <f t="shared" si="67"/>
        <v>1.4575051472272249</v>
      </c>
      <c r="U129" t="str">
        <f t="shared" si="68"/>
        <v/>
      </c>
      <c r="V129">
        <f t="shared" si="69"/>
        <v>1.4575051472272249</v>
      </c>
      <c r="W129">
        <f t="shared" si="70"/>
        <v>0.1710170526463011</v>
      </c>
      <c r="X129">
        <f t="shared" si="71"/>
        <v>0.17137731615833696</v>
      </c>
      <c r="Y129">
        <f t="shared" si="72"/>
        <v>1.8081266337102726</v>
      </c>
      <c r="Z129" t="str">
        <f t="shared" si="73"/>
        <v>pending</v>
      </c>
      <c r="AA129">
        <f t="shared" si="74"/>
        <v>2000000</v>
      </c>
      <c r="AB129" t="str">
        <f t="shared" si="75"/>
        <v/>
      </c>
      <c r="AG129" t="str">
        <f>IFERROR(_xlfn.XLOOKUP(A129,'product map'!$A$14:$A$36,'product map'!$C$14:$C$36),"?")</f>
        <v>17T18</v>
      </c>
      <c r="AH129">
        <f>IFERROR((Z129*0.000000947817)/_xlfn.XLOOKUP(AG129,'energy base (MECS)'!$K$4:$K$9,'energy base (MECS)'!$F$4:$F$9),0)</f>
        <v>0</v>
      </c>
      <c r="AI129">
        <f>IFERROR((AA129*0.000000947817)/_xlfn.XLOOKUP(AG129,'energy base (MECS)'!$K$4:$K$9,'energy base (MECS)'!$I$4:$I$9),0)</f>
        <v>9.1021748141674238E-3</v>
      </c>
      <c r="AJ129">
        <f t="shared" si="76"/>
        <v>0.43725154416816747</v>
      </c>
      <c r="AK129">
        <f t="shared" si="77"/>
        <v>1.4575051472272249</v>
      </c>
      <c r="AL129">
        <f>IFERROR(_xlfn.XLOOKUP(AG129,'BCoISC-WACCbI'!$C$2:$C$26,'BCoISC-WACCbI'!$B$2:$B$26)+$AE$4,0.1)</f>
        <v>0.10842000000000002</v>
      </c>
      <c r="AM129">
        <f t="shared" si="78"/>
        <v>10.57278561249594</v>
      </c>
      <c r="AN129">
        <f t="shared" si="79"/>
        <v>20042131.881758127</v>
      </c>
    </row>
    <row r="130" spans="1:40" x14ac:dyDescent="0.35">
      <c r="A130" t="str">
        <f>'Kermeli Data'!A137</f>
        <v>Recovered fibre pulp</v>
      </c>
      <c r="B130" t="str">
        <f>'Kermeli Data'!B137</f>
        <v>H2 boilers</v>
      </c>
      <c r="C130" t="str">
        <f>'Kermeli Data'!P137</f>
        <v>X fuel-switch</v>
      </c>
      <c r="D130" t="str">
        <f t="shared" ref="D130:D161" si="80">IF(C130="2 whr","whr",IF(C130="3 proc","process","EXCLUDED"))</f>
        <v>EXCLUDED</v>
      </c>
      <c r="E130">
        <f>'Kermeli Data'!E137</f>
        <v>1</v>
      </c>
      <c r="F130">
        <f>'Kermeli Data'!F137</f>
        <v>0.5</v>
      </c>
      <c r="G130">
        <f>'Kermeli Data'!G137</f>
        <v>0</v>
      </c>
      <c r="H130">
        <f>'Kermeli Data'!I137</f>
        <v>2.6</v>
      </c>
      <c r="I130">
        <f>'Kermeli Data'!J137</f>
        <v>25</v>
      </c>
      <c r="J130">
        <f>'Kermeli Data'!K137</f>
        <v>0.1</v>
      </c>
      <c r="K130">
        <f>IFERROR(_xlfn.XLOOKUP(A130,'product map'!$A$14:$A$36,'product map'!$G$14:$G$36),"pending")</f>
        <v>20</v>
      </c>
      <c r="L130">
        <f>H130*cpi!$B$12*cpi!$B$10</f>
        <v>2.6054771446285563</v>
      </c>
      <c r="M130">
        <f>J130*cpi!$B$12*cpi!$B$10</f>
        <v>0.10021065940879063</v>
      </c>
      <c r="N130">
        <f t="shared" ref="N130:N161" si="81">IF(I130&gt;0,AL130/(1-(1+AL130)^-I130),"")</f>
        <v>0.11737279432726751</v>
      </c>
      <c r="O130">
        <f t="shared" ref="O130:O161" si="82">L130*N130+M130</f>
        <v>0.40602279242967443</v>
      </c>
      <c r="P130">
        <f t="shared" ref="P130:P161" si="83">MAX(F130,0)+MAX(G130,0)</f>
        <v>0.5</v>
      </c>
      <c r="Q130">
        <f t="shared" ref="Q130:Q161" si="84">IF(P130&gt;0,MAX(F130,0)/P130,0)</f>
        <v>1</v>
      </c>
      <c r="R130">
        <f t="shared" ref="R130:R161" si="85">IF(P130&gt;0,MAX(G130,0)/P130,0)</f>
        <v>0</v>
      </c>
      <c r="S130">
        <f t="shared" ref="S130:S161" si="86">IF(P130&gt;0,O130/P130,"")</f>
        <v>0.81204558485934886</v>
      </c>
      <c r="T130">
        <f t="shared" ref="T130:T161" si="87">IF(P130&gt;0,S130/$AE$3,"")</f>
        <v>0.85675355565404376</v>
      </c>
      <c r="U130">
        <f t="shared" ref="U130:U161" si="88">IF(AND(P130&gt;0,Q130&gt;0),T130,"")</f>
        <v>0.85675355565404376</v>
      </c>
      <c r="V130" t="str">
        <f t="shared" ref="V130:V161" si="89">IF(AND(P130&gt;0,R130&gt;0),T130,"")</f>
        <v/>
      </c>
      <c r="W130">
        <f t="shared" ref="W130:W161" si="90">IF(I130&gt;0,$AE$2/(1-(1+$AE$2)^-I130),"")</f>
        <v>0.15469940232020646</v>
      </c>
      <c r="X130">
        <f t="shared" ref="X130:X161" si="91">L130*W130+M130</f>
        <v>0.50327641644178644</v>
      </c>
      <c r="Y130">
        <f t="shared" ref="Y130:Y161" si="92">IF(P130&gt;0,(X130/P130)/$AE$3,"")</f>
        <v>1.0619695921085746</v>
      </c>
      <c r="Z130">
        <f t="shared" ref="Z130:Z161" si="93">IF(AND(ISNUMBER(K130),Q130&gt;0),MAX(F130,0)*K130*1000000*E130,"pending")</f>
        <v>10000000</v>
      </c>
      <c r="AA130" t="str">
        <f t="shared" ref="AA130:AA161" si="94">IF(AND(ISNUMBER(K130),R130&gt;0),MAX(G130,0)*K130*1000000*E130,"pending")</f>
        <v>pending</v>
      </c>
      <c r="AB130" t="str">
        <f t="shared" ref="AB130:AB161" si="95">IF(AND(ISNUMBER(S130),S130&lt;0),"NEG-CCE","")&amp;IF(NOT(ISNUMBER(K130)),"|pending tonnage","")</f>
        <v/>
      </c>
      <c r="AG130" t="str">
        <f>IFERROR(_xlfn.XLOOKUP(A130,'product map'!$A$14:$A$36,'product map'!$C$14:$C$36),"?")</f>
        <v>17T18</v>
      </c>
      <c r="AH130">
        <f>IFERROR((Z130*0.000000947817)/_xlfn.XLOOKUP(AG130,'energy base (MECS)'!$K$4:$K$9,'energy base (MECS)'!$F$4:$F$9),0)</f>
        <v>5.0155991331252798E-3</v>
      </c>
      <c r="AI130">
        <f>IFERROR((AA130*0.000000947817)/_xlfn.XLOOKUP(AG130,'energy base (MECS)'!$K$4:$K$9,'energy base (MECS)'!$I$4:$I$9),0)</f>
        <v>0</v>
      </c>
      <c r="AJ130">
        <f t="shared" ref="AJ130:AJ161" si="96">MAX(0.3*ABS(AK130),0.000001)</f>
        <v>0.25702606669621314</v>
      </c>
      <c r="AK130">
        <f t="shared" ref="AK130:AK161" si="97">IF(ISNUMBER(T130),T130,0)</f>
        <v>0.85675355565404376</v>
      </c>
      <c r="AL130">
        <f>IFERROR(_xlfn.XLOOKUP(AG130,'BCoISC-WACCbI'!$C$2:$C$26,'BCoISC-WACCbI'!$B$2:$B$26)+$AE$4,0.1)</f>
        <v>0.10842000000000002</v>
      </c>
      <c r="AM130">
        <f t="shared" ref="AM130:AM161" si="98">IF(P130&gt;0,L130/P130/0.947817,0)</f>
        <v>5.4978485184978876</v>
      </c>
      <c r="AN130">
        <f t="shared" ref="AN130:AN161" si="99">IF(AND(P130&gt;0,ISNUMBER(K130)),L130*K130*1000000*E130,0)</f>
        <v>52109542.892571129</v>
      </c>
    </row>
    <row r="131" spans="1:40" x14ac:dyDescent="0.35">
      <c r="A131" t="str">
        <f>'Kermeli Data'!A138</f>
        <v>Recovered fibre pulp</v>
      </c>
      <c r="B131" t="str">
        <f>'Kermeli Data'!B138</f>
        <v>High temperature heat pump</v>
      </c>
      <c r="C131" t="str">
        <f>'Kermeli Data'!P138</f>
        <v>X fuel-switch</v>
      </c>
      <c r="D131" t="str">
        <f t="shared" si="80"/>
        <v>EXCLUDED</v>
      </c>
      <c r="E131">
        <f>'Kermeli Data'!E138</f>
        <v>1</v>
      </c>
      <c r="F131">
        <f>'Kermeli Data'!F138</f>
        <v>0.5</v>
      </c>
      <c r="G131">
        <f>'Kermeli Data'!G138</f>
        <v>-0.1</v>
      </c>
      <c r="H131">
        <f>'Kermeli Data'!I138</f>
        <v>35</v>
      </c>
      <c r="I131">
        <f>'Kermeli Data'!J138</f>
        <v>15</v>
      </c>
      <c r="J131">
        <f>'Kermeli Data'!K138</f>
        <v>0</v>
      </c>
      <c r="K131">
        <f>IFERROR(_xlfn.XLOOKUP(A131,'product map'!$A$14:$A$36,'product map'!$G$14:$G$36),"pending")</f>
        <v>20</v>
      </c>
      <c r="L131">
        <f>H131*cpi!$B$12*cpi!$B$10</f>
        <v>35.07373079307672</v>
      </c>
      <c r="M131">
        <f>J131*cpi!$B$12*cpi!$B$10</f>
        <v>0</v>
      </c>
      <c r="N131">
        <f t="shared" si="81"/>
        <v>0.13785441232295534</v>
      </c>
      <c r="O131">
        <f t="shared" si="82"/>
        <v>4.8350685464531331</v>
      </c>
      <c r="P131">
        <f t="shared" si="83"/>
        <v>0.5</v>
      </c>
      <c r="Q131">
        <f t="shared" si="84"/>
        <v>1</v>
      </c>
      <c r="R131">
        <f t="shared" si="85"/>
        <v>0</v>
      </c>
      <c r="S131">
        <f t="shared" si="86"/>
        <v>9.6701370929062662</v>
      </c>
      <c r="T131">
        <f t="shared" si="87"/>
        <v>10.202536030590574</v>
      </c>
      <c r="U131">
        <f t="shared" si="88"/>
        <v>10.202536030590574</v>
      </c>
      <c r="V131" t="str">
        <f t="shared" si="89"/>
        <v/>
      </c>
      <c r="W131">
        <f t="shared" si="90"/>
        <v>0.1710170526463011</v>
      </c>
      <c r="X131">
        <f t="shared" si="91"/>
        <v>5.998206065541793</v>
      </c>
      <c r="Y131">
        <f t="shared" si="92"/>
        <v>12.656886435971908</v>
      </c>
      <c r="Z131">
        <f t="shared" si="93"/>
        <v>10000000</v>
      </c>
      <c r="AA131" t="str">
        <f t="shared" si="94"/>
        <v>pending</v>
      </c>
      <c r="AB131" t="str">
        <f t="shared" si="95"/>
        <v/>
      </c>
      <c r="AG131" t="str">
        <f>IFERROR(_xlfn.XLOOKUP(A131,'product map'!$A$14:$A$36,'product map'!$C$14:$C$36),"?")</f>
        <v>17T18</v>
      </c>
      <c r="AH131">
        <f>IFERROR((Z131*0.000000947817)/_xlfn.XLOOKUP(AG131,'energy base (MECS)'!$K$4:$K$9,'energy base (MECS)'!$F$4:$F$9),0)</f>
        <v>5.0155991331252798E-3</v>
      </c>
      <c r="AI131">
        <f>IFERROR((AA131*0.000000947817)/_xlfn.XLOOKUP(AG131,'energy base (MECS)'!$K$4:$K$9,'energy base (MECS)'!$I$4:$I$9),0)</f>
        <v>0</v>
      </c>
      <c r="AJ131">
        <f t="shared" si="96"/>
        <v>3.0607608091771721</v>
      </c>
      <c r="AK131">
        <f t="shared" si="97"/>
        <v>10.202536030590574</v>
      </c>
      <c r="AL131">
        <f>IFERROR(_xlfn.XLOOKUP(AG131,'BCoISC-WACCbI'!$C$2:$C$26,'BCoISC-WACCbI'!$B$2:$B$26)+$AE$4,0.1)</f>
        <v>0.10842000000000002</v>
      </c>
      <c r="AM131">
        <f t="shared" si="98"/>
        <v>74.00949928747157</v>
      </c>
      <c r="AN131">
        <f t="shared" si="99"/>
        <v>701474615.86153436</v>
      </c>
    </row>
    <row r="132" spans="1:40" x14ac:dyDescent="0.35">
      <c r="A132" t="str">
        <f>'Kermeli Data'!A139</f>
        <v>Tissue paper</v>
      </c>
      <c r="B132" t="str">
        <f>'Kermeli Data'!B139</f>
        <v>Chemical modification of fibresa</v>
      </c>
      <c r="C132" t="str">
        <f>'Kermeli Data'!P139</f>
        <v>X fuel-switch</v>
      </c>
      <c r="D132" t="str">
        <f t="shared" si="80"/>
        <v>EXCLUDED</v>
      </c>
      <c r="E132">
        <f>'Kermeli Data'!E139</f>
        <v>0.8</v>
      </c>
      <c r="F132">
        <f>'Kermeli Data'!F139</f>
        <v>0.2</v>
      </c>
      <c r="G132">
        <f>'Kermeli Data'!G139</f>
        <v>0.16</v>
      </c>
      <c r="H132">
        <f>'Kermeli Data'!I139</f>
        <v>17</v>
      </c>
      <c r="I132">
        <f>'Kermeli Data'!J139</f>
        <v>20</v>
      </c>
      <c r="J132">
        <f>'Kermeli Data'!K139</f>
        <v>3.5</v>
      </c>
      <c r="K132">
        <f>IFERROR(_xlfn.XLOOKUP(A132,'product map'!$A$14:$A$36,'product map'!$G$14:$G$36),"pending")</f>
        <v>7.1</v>
      </c>
      <c r="L132">
        <f>H132*cpi!$B$12*cpi!$B$10</f>
        <v>17.035812099494407</v>
      </c>
      <c r="M132">
        <f>J132*cpi!$B$12*cpi!$B$10</f>
        <v>3.5073730793076718</v>
      </c>
      <c r="N132">
        <f t="shared" si="81"/>
        <v>0.12428046016075256</v>
      </c>
      <c r="O132">
        <f t="shared" si="82"/>
        <v>5.6245916462449532</v>
      </c>
      <c r="P132">
        <f t="shared" si="83"/>
        <v>0.36</v>
      </c>
      <c r="Q132">
        <f t="shared" si="84"/>
        <v>0.55555555555555558</v>
      </c>
      <c r="R132">
        <f t="shared" si="85"/>
        <v>0.44444444444444448</v>
      </c>
      <c r="S132">
        <f t="shared" si="86"/>
        <v>15.62386568401376</v>
      </c>
      <c r="T132">
        <f t="shared" si="87"/>
        <v>16.484053022908178</v>
      </c>
      <c r="U132">
        <f t="shared" si="88"/>
        <v>16.484053022908178</v>
      </c>
      <c r="V132">
        <f t="shared" si="89"/>
        <v>16.484053022908178</v>
      </c>
      <c r="W132">
        <f t="shared" si="90"/>
        <v>0.1597614704057439</v>
      </c>
      <c r="X132">
        <f t="shared" si="91"/>
        <v>6.2290394698788614</v>
      </c>
      <c r="Y132">
        <f t="shared" si="92"/>
        <v>18.255514953129317</v>
      </c>
      <c r="Z132">
        <f t="shared" si="93"/>
        <v>1136000</v>
      </c>
      <c r="AA132">
        <f t="shared" si="94"/>
        <v>908800</v>
      </c>
      <c r="AB132" t="str">
        <f t="shared" si="95"/>
        <v/>
      </c>
      <c r="AG132" t="str">
        <f>IFERROR(_xlfn.XLOOKUP(A132,'product map'!$A$14:$A$36,'product map'!$C$14:$C$36),"?")</f>
        <v>17T18</v>
      </c>
      <c r="AH132">
        <f>IFERROR((Z132*0.000000947817)/_xlfn.XLOOKUP(AG132,'energy base (MECS)'!$K$4:$K$9,'energy base (MECS)'!$F$4:$F$9),0)</f>
        <v>5.6977206152303175E-4</v>
      </c>
      <c r="AI132">
        <f>IFERROR((AA132*0.000000947817)/_xlfn.XLOOKUP(AG132,'energy base (MECS)'!$K$4:$K$9,'energy base (MECS)'!$I$4:$I$9),0)</f>
        <v>4.1360282355576775E-3</v>
      </c>
      <c r="AJ132">
        <f t="shared" si="96"/>
        <v>4.9452159068724528</v>
      </c>
      <c r="AK132">
        <f t="shared" si="97"/>
        <v>16.484053022908178</v>
      </c>
      <c r="AL132">
        <f>IFERROR(_xlfn.XLOOKUP(AG132,'BCoISC-WACCbI'!$C$2:$C$26,'BCoISC-WACCbI'!$B$2:$B$26)+$AE$4,0.1)</f>
        <v>0.10842000000000002</v>
      </c>
      <c r="AM132">
        <f t="shared" si="98"/>
        <v>49.92704317011971</v>
      </c>
      <c r="AN132">
        <f t="shared" si="99"/>
        <v>96763412.725128233</v>
      </c>
    </row>
    <row r="133" spans="1:40" x14ac:dyDescent="0.35">
      <c r="A133" t="str">
        <f>'Kermeli Data'!A140</f>
        <v>Tissue paper</v>
      </c>
      <c r="B133" t="str">
        <f>'Kermeli Data'!B140</f>
        <v>New drying techniquesb</v>
      </c>
      <c r="C133" t="str">
        <f>'Kermeli Data'!P140</f>
        <v>X fuel-switch</v>
      </c>
      <c r="D133" t="str">
        <f t="shared" si="80"/>
        <v>EXCLUDED</v>
      </c>
      <c r="E133">
        <f>'Kermeli Data'!E140</f>
        <v>0.96</v>
      </c>
      <c r="F133">
        <f>'Kermeli Data'!F140</f>
        <v>0.7</v>
      </c>
      <c r="G133">
        <f>'Kermeli Data'!G140</f>
        <v>0</v>
      </c>
      <c r="H133">
        <f>'Kermeli Data'!I140</f>
        <v>91</v>
      </c>
      <c r="I133">
        <f>'Kermeli Data'!J140</f>
        <v>20</v>
      </c>
      <c r="J133">
        <f>'Kermeli Data'!K140</f>
        <v>0</v>
      </c>
      <c r="K133">
        <f>IFERROR(_xlfn.XLOOKUP(A133,'product map'!$A$14:$A$36,'product map'!$G$14:$G$36),"pending")</f>
        <v>7.1</v>
      </c>
      <c r="L133">
        <f>H133*cpi!$B$12*cpi!$B$10</f>
        <v>91.19170006199947</v>
      </c>
      <c r="M133">
        <f>J133*cpi!$B$12*cpi!$B$10</f>
        <v>0</v>
      </c>
      <c r="N133">
        <f t="shared" si="81"/>
        <v>0.12428046016075256</v>
      </c>
      <c r="O133">
        <f t="shared" si="82"/>
        <v>11.333346446546622</v>
      </c>
      <c r="P133">
        <f t="shared" si="83"/>
        <v>0.7</v>
      </c>
      <c r="Q133">
        <f t="shared" si="84"/>
        <v>1</v>
      </c>
      <c r="R133">
        <f t="shared" si="85"/>
        <v>0</v>
      </c>
      <c r="S133">
        <f t="shared" si="86"/>
        <v>16.190494923638035</v>
      </c>
      <c r="T133">
        <f t="shared" si="87"/>
        <v>17.081878594325733</v>
      </c>
      <c r="U133">
        <f t="shared" si="88"/>
        <v>17.081878594325733</v>
      </c>
      <c r="V133" t="str">
        <f t="shared" si="89"/>
        <v/>
      </c>
      <c r="W133">
        <f t="shared" si="90"/>
        <v>0.1597614704057439</v>
      </c>
      <c r="X133">
        <f t="shared" si="91"/>
        <v>14.568920090704603</v>
      </c>
      <c r="Y133">
        <f t="shared" si="92"/>
        <v>21.958609084581585</v>
      </c>
      <c r="Z133">
        <f t="shared" si="93"/>
        <v>4771200</v>
      </c>
      <c r="AA133" t="str">
        <f t="shared" si="94"/>
        <v>pending</v>
      </c>
      <c r="AB133" t="str">
        <f t="shared" si="95"/>
        <v/>
      </c>
      <c r="AG133" t="str">
        <f>IFERROR(_xlfn.XLOOKUP(A133,'product map'!$A$14:$A$36,'product map'!$C$14:$C$36),"?")</f>
        <v>17T18</v>
      </c>
      <c r="AH133">
        <f>IFERROR((Z133*0.000000947817)/_xlfn.XLOOKUP(AG133,'energy base (MECS)'!$K$4:$K$9,'energy base (MECS)'!$F$4:$F$9),0)</f>
        <v>2.3930426583967336E-3</v>
      </c>
      <c r="AI133">
        <f>IFERROR((AA133*0.000000947817)/_xlfn.XLOOKUP(AG133,'energy base (MECS)'!$K$4:$K$9,'energy base (MECS)'!$I$4:$I$9),0)</f>
        <v>0</v>
      </c>
      <c r="AJ133">
        <f t="shared" si="96"/>
        <v>5.1245635782977201</v>
      </c>
      <c r="AK133">
        <f t="shared" si="97"/>
        <v>17.081878594325733</v>
      </c>
      <c r="AL133">
        <f>IFERROR(_xlfn.XLOOKUP(AG133,'BCoISC-WACCbI'!$C$2:$C$26,'BCoISC-WACCbI'!$B$2:$B$26)+$AE$4,0.1)</f>
        <v>0.10842000000000002</v>
      </c>
      <c r="AM133">
        <f t="shared" si="98"/>
        <v>137.44621296244719</v>
      </c>
      <c r="AN133">
        <f t="shared" si="99"/>
        <v>621562627.62258828</v>
      </c>
    </row>
    <row r="134" spans="1:40" x14ac:dyDescent="0.35">
      <c r="A134" t="str">
        <f>'Kermeli Data'!A141</f>
        <v>Tissue paper</v>
      </c>
      <c r="B134" t="str">
        <f>'Kermeli Data'!B141</f>
        <v>Electric boilers</v>
      </c>
      <c r="C134" t="str">
        <f>'Kermeli Data'!P141</f>
        <v>X fuel-switch</v>
      </c>
      <c r="D134" t="str">
        <f t="shared" si="80"/>
        <v>EXCLUDED</v>
      </c>
      <c r="E134">
        <f>'Kermeli Data'!E141</f>
        <v>7.0000000000000007E-2</v>
      </c>
      <c r="F134">
        <f>'Kermeli Data'!F141</f>
        <v>7.3</v>
      </c>
      <c r="G134">
        <f>'Kermeli Data'!G141</f>
        <v>-5.5</v>
      </c>
      <c r="H134">
        <f>'Kermeli Data'!I141</f>
        <v>53</v>
      </c>
      <c r="I134">
        <f>'Kermeli Data'!J141</f>
        <v>15</v>
      </c>
      <c r="J134">
        <f>'Kermeli Data'!K141</f>
        <v>0</v>
      </c>
      <c r="K134">
        <f>IFERROR(_xlfn.XLOOKUP(A134,'product map'!$A$14:$A$36,'product map'!$G$14:$G$36),"pending")</f>
        <v>7.1</v>
      </c>
      <c r="L134">
        <f>H134*cpi!$B$12*cpi!$B$10</f>
        <v>53.111649486659033</v>
      </c>
      <c r="M134">
        <f>J134*cpi!$B$12*cpi!$B$10</f>
        <v>0</v>
      </c>
      <c r="N134">
        <f t="shared" si="81"/>
        <v>0.13785441232295534</v>
      </c>
      <c r="O134">
        <f t="shared" si="82"/>
        <v>7.3216752274861738</v>
      </c>
      <c r="P134">
        <f t="shared" si="83"/>
        <v>7.3</v>
      </c>
      <c r="Q134">
        <f t="shared" si="84"/>
        <v>1</v>
      </c>
      <c r="R134">
        <f t="shared" si="85"/>
        <v>0</v>
      </c>
      <c r="S134">
        <f t="shared" si="86"/>
        <v>1.0029692092446814</v>
      </c>
      <c r="T134">
        <f t="shared" si="87"/>
        <v>1.0581886685348345</v>
      </c>
      <c r="U134">
        <f t="shared" si="88"/>
        <v>1.0581886685348345</v>
      </c>
      <c r="V134" t="str">
        <f t="shared" si="89"/>
        <v/>
      </c>
      <c r="W134">
        <f t="shared" si="90"/>
        <v>0.1710170526463011</v>
      </c>
      <c r="X134">
        <f t="shared" si="91"/>
        <v>9.0829977563918582</v>
      </c>
      <c r="Y134">
        <f t="shared" si="92"/>
        <v>1.3127494737896501</v>
      </c>
      <c r="Z134">
        <f t="shared" si="93"/>
        <v>3628100.0000000005</v>
      </c>
      <c r="AA134" t="str">
        <f t="shared" si="94"/>
        <v>pending</v>
      </c>
      <c r="AB134" t="str">
        <f t="shared" si="95"/>
        <v/>
      </c>
      <c r="AG134" t="str">
        <f>IFERROR(_xlfn.XLOOKUP(A134,'product map'!$A$14:$A$36,'product map'!$C$14:$C$36),"?")</f>
        <v>17T18</v>
      </c>
      <c r="AH134">
        <f>IFERROR((Z134*0.000000947817)/_xlfn.XLOOKUP(AG134,'energy base (MECS)'!$K$4:$K$9,'energy base (MECS)'!$F$4:$F$9),0)</f>
        <v>1.8197095214891826E-3</v>
      </c>
      <c r="AI134">
        <f>IFERROR((AA134*0.000000947817)/_xlfn.XLOOKUP(AG134,'energy base (MECS)'!$K$4:$K$9,'energy base (MECS)'!$I$4:$I$9),0)</f>
        <v>0</v>
      </c>
      <c r="AJ134">
        <f t="shared" si="96"/>
        <v>0.31745660056045033</v>
      </c>
      <c r="AK134">
        <f t="shared" si="97"/>
        <v>1.0581886685348345</v>
      </c>
      <c r="AL134">
        <f>IFERROR(_xlfn.XLOOKUP(AG134,'BCoISC-WACCbI'!$C$2:$C$26,'BCoISC-WACCbI'!$B$2:$B$26)+$AE$4,0.1)</f>
        <v>0.10842000000000002</v>
      </c>
      <c r="AM134">
        <f t="shared" si="98"/>
        <v>7.6761320200312975</v>
      </c>
      <c r="AN134">
        <f t="shared" si="99"/>
        <v>26396489.794869538</v>
      </c>
    </row>
    <row r="135" spans="1:40" x14ac:dyDescent="0.35">
      <c r="A135" t="str">
        <f>'Kermeli Data'!A142</f>
        <v>Tissue paper</v>
      </c>
      <c r="B135" t="str">
        <f>'Kermeli Data'!B142</f>
        <v>H2 boilers</v>
      </c>
      <c r="C135" t="str">
        <f>'Kermeli Data'!P142</f>
        <v>X fuel-switch</v>
      </c>
      <c r="D135" t="str">
        <f t="shared" si="80"/>
        <v>EXCLUDED</v>
      </c>
      <c r="E135">
        <f>'Kermeli Data'!E142</f>
        <v>1</v>
      </c>
      <c r="F135">
        <f>'Kermeli Data'!F142</f>
        <v>7.3</v>
      </c>
      <c r="G135">
        <f>'Kermeli Data'!G142</f>
        <v>0</v>
      </c>
      <c r="H135">
        <f>'Kermeli Data'!I142</f>
        <v>36</v>
      </c>
      <c r="I135">
        <f>'Kermeli Data'!J142</f>
        <v>25</v>
      </c>
      <c r="J135">
        <f>'Kermeli Data'!K142</f>
        <v>0.8</v>
      </c>
      <c r="K135">
        <f>IFERROR(_xlfn.XLOOKUP(A135,'product map'!$A$14:$A$36,'product map'!$G$14:$G$36),"pending")</f>
        <v>7.1</v>
      </c>
      <c r="L135">
        <f>H135*cpi!$B$12*cpi!$B$10</f>
        <v>36.075837387164626</v>
      </c>
      <c r="M135">
        <f>J135*cpi!$B$12*cpi!$B$10</f>
        <v>0.80168527527032507</v>
      </c>
      <c r="N135">
        <f t="shared" si="81"/>
        <v>0.11737279432726751</v>
      </c>
      <c r="O135">
        <f t="shared" si="82"/>
        <v>5.0360071170979461</v>
      </c>
      <c r="P135">
        <f t="shared" si="83"/>
        <v>7.3</v>
      </c>
      <c r="Q135">
        <f t="shared" si="84"/>
        <v>1</v>
      </c>
      <c r="R135">
        <f t="shared" si="85"/>
        <v>0</v>
      </c>
      <c r="S135">
        <f t="shared" si="86"/>
        <v>0.68986398864355425</v>
      </c>
      <c r="T135">
        <f t="shared" si="87"/>
        <v>0.7278451311208326</v>
      </c>
      <c r="U135">
        <f t="shared" si="88"/>
        <v>0.7278451311208326</v>
      </c>
      <c r="V135" t="str">
        <f t="shared" si="89"/>
        <v/>
      </c>
      <c r="W135">
        <f t="shared" si="90"/>
        <v>0.15469940232020646</v>
      </c>
      <c r="X135">
        <f t="shared" si="91"/>
        <v>6.3825957572656513</v>
      </c>
      <c r="Y135">
        <f t="shared" si="92"/>
        <v>0.92246518676791156</v>
      </c>
      <c r="Z135">
        <f t="shared" si="93"/>
        <v>51830000</v>
      </c>
      <c r="AA135" t="str">
        <f t="shared" si="94"/>
        <v>pending</v>
      </c>
      <c r="AB135" t="str">
        <f t="shared" si="95"/>
        <v/>
      </c>
      <c r="AG135" t="str">
        <f>IFERROR(_xlfn.XLOOKUP(A135,'product map'!$A$14:$A$36,'product map'!$C$14:$C$36),"?")</f>
        <v>17T18</v>
      </c>
      <c r="AH135">
        <f>IFERROR((Z135*0.000000947817)/_xlfn.XLOOKUP(AG135,'energy base (MECS)'!$K$4:$K$9,'energy base (MECS)'!$F$4:$F$9),0)</f>
        <v>2.5995850306988321E-2</v>
      </c>
      <c r="AI135">
        <f>IFERROR((AA135*0.000000947817)/_xlfn.XLOOKUP(AG135,'energy base (MECS)'!$K$4:$K$9,'energy base (MECS)'!$I$4:$I$9),0)</f>
        <v>0</v>
      </c>
      <c r="AJ135">
        <f t="shared" si="96"/>
        <v>0.21835353933624976</v>
      </c>
      <c r="AK135">
        <f t="shared" si="97"/>
        <v>0.7278451311208326</v>
      </c>
      <c r="AL135">
        <f>IFERROR(_xlfn.XLOOKUP(AG135,'BCoISC-WACCbI'!$C$2:$C$26,'BCoISC-WACCbI'!$B$2:$B$26)+$AE$4,0.1)</f>
        <v>0.10842000000000002</v>
      </c>
      <c r="AM135">
        <f t="shared" si="98"/>
        <v>5.2139764664363524</v>
      </c>
      <c r="AN135">
        <f t="shared" si="99"/>
        <v>256138445.44886881</v>
      </c>
    </row>
    <row r="136" spans="1:40" x14ac:dyDescent="0.35">
      <c r="A136" t="str">
        <f>'Kermeli Data'!A143</f>
        <v>Tissue paper</v>
      </c>
      <c r="B136" t="str">
        <f>'Kermeli Data'!B143</f>
        <v>Industrial mechanical vapor recompression (MVR)</v>
      </c>
      <c r="C136" t="str">
        <f>'Kermeli Data'!P143</f>
        <v>X fuel-switch</v>
      </c>
      <c r="D136" t="str">
        <f t="shared" si="80"/>
        <v>EXCLUDED</v>
      </c>
      <c r="E136">
        <f>'Kermeli Data'!E143</f>
        <v>0.05</v>
      </c>
      <c r="F136">
        <f>'Kermeli Data'!F143</f>
        <v>7.3</v>
      </c>
      <c r="G136">
        <f>'Kermeli Data'!G143</f>
        <v>-1.4</v>
      </c>
      <c r="H136">
        <f>'Kermeli Data'!I143</f>
        <v>77</v>
      </c>
      <c r="I136">
        <f>'Kermeli Data'!J143</f>
        <v>15</v>
      </c>
      <c r="J136">
        <f>'Kermeli Data'!K143</f>
        <v>0</v>
      </c>
      <c r="K136">
        <f>IFERROR(_xlfn.XLOOKUP(A136,'product map'!$A$14:$A$36,'product map'!$G$14:$G$36),"pending")</f>
        <v>7.1</v>
      </c>
      <c r="L136">
        <f>H136*cpi!$B$12*cpi!$B$10</f>
        <v>77.162207744768793</v>
      </c>
      <c r="M136">
        <f>J136*cpi!$B$12*cpi!$B$10</f>
        <v>0</v>
      </c>
      <c r="N136">
        <f t="shared" si="81"/>
        <v>0.13785441232295534</v>
      </c>
      <c r="O136">
        <f t="shared" si="82"/>
        <v>10.637150802196896</v>
      </c>
      <c r="P136">
        <f t="shared" si="83"/>
        <v>7.3</v>
      </c>
      <c r="Q136">
        <f t="shared" si="84"/>
        <v>1</v>
      </c>
      <c r="R136">
        <f t="shared" si="85"/>
        <v>0</v>
      </c>
      <c r="S136">
        <f t="shared" si="86"/>
        <v>1.4571439455064241</v>
      </c>
      <c r="T136">
        <f t="shared" si="87"/>
        <v>1.5373684429657033</v>
      </c>
      <c r="U136">
        <f t="shared" si="88"/>
        <v>1.5373684429657033</v>
      </c>
      <c r="V136" t="str">
        <f t="shared" si="89"/>
        <v/>
      </c>
      <c r="W136">
        <f t="shared" si="90"/>
        <v>0.1710170526463011</v>
      </c>
      <c r="X136">
        <f t="shared" si="91"/>
        <v>13.196053344191947</v>
      </c>
      <c r="Y136">
        <f t="shared" si="92"/>
        <v>1.9072020656943973</v>
      </c>
      <c r="Z136">
        <f t="shared" si="93"/>
        <v>2591500</v>
      </c>
      <c r="AA136" t="str">
        <f t="shared" si="94"/>
        <v>pending</v>
      </c>
      <c r="AB136" t="str">
        <f t="shared" si="95"/>
        <v/>
      </c>
      <c r="AG136" t="str">
        <f>IFERROR(_xlfn.XLOOKUP(A136,'product map'!$A$14:$A$36,'product map'!$C$14:$C$36),"?")</f>
        <v>17T18</v>
      </c>
      <c r="AH136">
        <f>IFERROR((Z136*0.000000947817)/_xlfn.XLOOKUP(AG136,'energy base (MECS)'!$K$4:$K$9,'energy base (MECS)'!$F$4:$F$9),0)</f>
        <v>1.2997925153494161E-3</v>
      </c>
      <c r="AI136">
        <f>IFERROR((AA136*0.000000947817)/_xlfn.XLOOKUP(AG136,'energy base (MECS)'!$K$4:$K$9,'energy base (MECS)'!$I$4:$I$9),0)</f>
        <v>0</v>
      </c>
      <c r="AJ136">
        <f t="shared" si="96"/>
        <v>0.46121053288971098</v>
      </c>
      <c r="AK136">
        <f t="shared" si="97"/>
        <v>1.5373684429657033</v>
      </c>
      <c r="AL136">
        <f>IFERROR(_xlfn.XLOOKUP(AG136,'BCoISC-WACCbI'!$C$2:$C$26,'BCoISC-WACCbI'!$B$2:$B$26)+$AE$4,0.1)</f>
        <v>0.10842000000000002</v>
      </c>
      <c r="AM136">
        <f t="shared" si="98"/>
        <v>11.152116330988868</v>
      </c>
      <c r="AN136">
        <f t="shared" si="99"/>
        <v>27392583.749392923</v>
      </c>
    </row>
    <row r="137" spans="1:40" x14ac:dyDescent="0.35">
      <c r="A137" t="str">
        <f>'Kermeli Data'!A144</f>
        <v>Tissue paper</v>
      </c>
      <c r="B137" t="str">
        <f>'Kermeli Data'!B144</f>
        <v>High temperature heat pump</v>
      </c>
      <c r="C137" t="str">
        <f>'Kermeli Data'!P144</f>
        <v>X fuel-switch</v>
      </c>
      <c r="D137" t="str">
        <f t="shared" si="80"/>
        <v>EXCLUDED</v>
      </c>
      <c r="E137">
        <f>'Kermeli Data'!E144</f>
        <v>0.88</v>
      </c>
      <c r="F137">
        <f>'Kermeli Data'!F144</f>
        <v>7.3</v>
      </c>
      <c r="G137">
        <f>'Kermeli Data'!G144</f>
        <v>-1.4</v>
      </c>
      <c r="H137">
        <f>'Kermeli Data'!I144</f>
        <v>480</v>
      </c>
      <c r="I137">
        <f>'Kermeli Data'!J144</f>
        <v>15</v>
      </c>
      <c r="J137">
        <f>'Kermeli Data'!K144</f>
        <v>0</v>
      </c>
      <c r="K137">
        <f>IFERROR(_xlfn.XLOOKUP(A137,'product map'!$A$14:$A$36,'product map'!$G$14:$G$36),"pending")</f>
        <v>7.1</v>
      </c>
      <c r="L137">
        <f>H137*cpi!$B$12*cpi!$B$10</f>
        <v>481.01116516219503</v>
      </c>
      <c r="M137">
        <f>J137*cpi!$B$12*cpi!$B$10</f>
        <v>0</v>
      </c>
      <c r="N137">
        <f t="shared" si="81"/>
        <v>0.13785441232295534</v>
      </c>
      <c r="O137">
        <f t="shared" si="82"/>
        <v>66.309511494214405</v>
      </c>
      <c r="P137">
        <f t="shared" si="83"/>
        <v>7.3</v>
      </c>
      <c r="Q137">
        <f t="shared" si="84"/>
        <v>1</v>
      </c>
      <c r="R137">
        <f t="shared" si="85"/>
        <v>0</v>
      </c>
      <c r="S137">
        <f t="shared" si="86"/>
        <v>9.0834947252348499</v>
      </c>
      <c r="T137">
        <f t="shared" si="87"/>
        <v>9.5835954886173695</v>
      </c>
      <c r="U137">
        <f t="shared" si="88"/>
        <v>9.5835954886173695</v>
      </c>
      <c r="V137" t="str">
        <f t="shared" si="89"/>
        <v/>
      </c>
      <c r="W137">
        <f t="shared" si="90"/>
        <v>0.1710170526463011</v>
      </c>
      <c r="X137">
        <f t="shared" si="91"/>
        <v>82.261111756001739</v>
      </c>
      <c r="Y137">
        <f t="shared" si="92"/>
        <v>11.889051838094943</v>
      </c>
      <c r="Z137">
        <f t="shared" si="93"/>
        <v>45610400</v>
      </c>
      <c r="AA137" t="str">
        <f t="shared" si="94"/>
        <v>pending</v>
      </c>
      <c r="AB137" t="str">
        <f t="shared" si="95"/>
        <v/>
      </c>
      <c r="AG137" t="str">
        <f>IFERROR(_xlfn.XLOOKUP(A137,'product map'!$A$14:$A$36,'product map'!$C$14:$C$36),"?")</f>
        <v>17T18</v>
      </c>
      <c r="AH137">
        <f>IFERROR((Z137*0.000000947817)/_xlfn.XLOOKUP(AG137,'energy base (MECS)'!$K$4:$K$9,'energy base (MECS)'!$F$4:$F$9),0)</f>
        <v>2.287634827014972E-2</v>
      </c>
      <c r="AI137">
        <f>IFERROR((AA137*0.000000947817)/_xlfn.XLOOKUP(AG137,'energy base (MECS)'!$K$4:$K$9,'energy base (MECS)'!$I$4:$I$9),0)</f>
        <v>0</v>
      </c>
      <c r="AJ137">
        <f t="shared" si="96"/>
        <v>2.875078646585211</v>
      </c>
      <c r="AK137">
        <f t="shared" si="97"/>
        <v>9.5835954886173695</v>
      </c>
      <c r="AL137">
        <f>IFERROR(_xlfn.XLOOKUP(AG137,'BCoISC-WACCbI'!$C$2:$C$26,'BCoISC-WACCbI'!$B$2:$B$26)+$AE$4,0.1)</f>
        <v>0.10842000000000002</v>
      </c>
      <c r="AM137">
        <f t="shared" si="98"/>
        <v>69.519686219151367</v>
      </c>
      <c r="AN137">
        <f t="shared" si="99"/>
        <v>3005357759.9333944</v>
      </c>
    </row>
    <row r="138" spans="1:40" x14ac:dyDescent="0.35">
      <c r="A138" t="str">
        <f>'Kermeli Data'!A145</f>
        <v>Graphic paper</v>
      </c>
      <c r="B138" t="str">
        <f>'Kermeli Data'!B145</f>
        <v>Chemical modification of fibresa</v>
      </c>
      <c r="C138" t="str">
        <f>'Kermeli Data'!P145</f>
        <v>X fuel-switch</v>
      </c>
      <c r="D138" t="str">
        <f t="shared" si="80"/>
        <v>EXCLUDED</v>
      </c>
      <c r="E138">
        <f>'Kermeli Data'!E145</f>
        <v>0.8</v>
      </c>
      <c r="F138">
        <f>'Kermeli Data'!F145</f>
        <v>0.2</v>
      </c>
      <c r="G138">
        <f>'Kermeli Data'!G145</f>
        <v>0.16</v>
      </c>
      <c r="H138">
        <f>'Kermeli Data'!I145</f>
        <v>17</v>
      </c>
      <c r="I138">
        <f>'Kermeli Data'!J145</f>
        <v>20</v>
      </c>
      <c r="J138">
        <f>'Kermeli Data'!K145</f>
        <v>3.5</v>
      </c>
      <c r="K138">
        <f>IFERROR(_xlfn.XLOOKUP(A138,'product map'!$A$14:$A$36,'product map'!$G$14:$G$36),"pending")</f>
        <v>7.37</v>
      </c>
      <c r="L138">
        <f>H138*cpi!$B$12*cpi!$B$10</f>
        <v>17.035812099494407</v>
      </c>
      <c r="M138">
        <f>J138*cpi!$B$12*cpi!$B$10</f>
        <v>3.5073730793076718</v>
      </c>
      <c r="N138">
        <f t="shared" si="81"/>
        <v>0.12428046016075256</v>
      </c>
      <c r="O138">
        <f t="shared" si="82"/>
        <v>5.6245916462449532</v>
      </c>
      <c r="P138">
        <f t="shared" si="83"/>
        <v>0.36</v>
      </c>
      <c r="Q138">
        <f t="shared" si="84"/>
        <v>0.55555555555555558</v>
      </c>
      <c r="R138">
        <f t="shared" si="85"/>
        <v>0.44444444444444448</v>
      </c>
      <c r="S138">
        <f t="shared" si="86"/>
        <v>15.62386568401376</v>
      </c>
      <c r="T138">
        <f t="shared" si="87"/>
        <v>16.484053022908178</v>
      </c>
      <c r="U138">
        <f t="shared" si="88"/>
        <v>16.484053022908178</v>
      </c>
      <c r="V138">
        <f t="shared" si="89"/>
        <v>16.484053022908178</v>
      </c>
      <c r="W138">
        <f t="shared" si="90"/>
        <v>0.1597614704057439</v>
      </c>
      <c r="X138">
        <f t="shared" si="91"/>
        <v>6.2290394698788614</v>
      </c>
      <c r="Y138">
        <f t="shared" si="92"/>
        <v>18.255514953129317</v>
      </c>
      <c r="Z138">
        <f t="shared" si="93"/>
        <v>1179200.0000000002</v>
      </c>
      <c r="AA138">
        <f t="shared" si="94"/>
        <v>943360</v>
      </c>
      <c r="AB138" t="str">
        <f t="shared" si="95"/>
        <v/>
      </c>
      <c r="AG138" t="str">
        <f>IFERROR(_xlfn.XLOOKUP(A138,'product map'!$A$14:$A$36,'product map'!$C$14:$C$36),"?")</f>
        <v>17T18</v>
      </c>
      <c r="AH138">
        <f>IFERROR((Z138*0.000000947817)/_xlfn.XLOOKUP(AG138,'energy base (MECS)'!$K$4:$K$9,'energy base (MECS)'!$F$4:$F$9),0)</f>
        <v>5.9143944977813306E-4</v>
      </c>
      <c r="AI138">
        <f>IFERROR((AA138*0.000000947817)/_xlfn.XLOOKUP(AG138,'energy base (MECS)'!$K$4:$K$9,'energy base (MECS)'!$I$4:$I$9),0)</f>
        <v>4.2933138163464904E-3</v>
      </c>
      <c r="AJ138">
        <f t="shared" si="96"/>
        <v>4.9452159068724528</v>
      </c>
      <c r="AK138">
        <f t="shared" si="97"/>
        <v>16.484053022908178</v>
      </c>
      <c r="AL138">
        <f>IFERROR(_xlfn.XLOOKUP(AG138,'BCoISC-WACCbI'!$C$2:$C$26,'BCoISC-WACCbI'!$B$2:$B$26)+$AE$4,0.1)</f>
        <v>0.10842000000000002</v>
      </c>
      <c r="AM138">
        <f t="shared" si="98"/>
        <v>49.92704317011971</v>
      </c>
      <c r="AN138">
        <f t="shared" si="99"/>
        <v>100443148.13861904</v>
      </c>
    </row>
    <row r="139" spans="1:40" x14ac:dyDescent="0.35">
      <c r="A139" t="str">
        <f>'Kermeli Data'!A146</f>
        <v>Graphic paper</v>
      </c>
      <c r="B139" t="str">
        <f>'Kermeli Data'!B146</f>
        <v>New drying techniquesb</v>
      </c>
      <c r="C139" t="str">
        <f>'Kermeli Data'!P146</f>
        <v>X fuel-switch</v>
      </c>
      <c r="D139" t="str">
        <f t="shared" si="80"/>
        <v>EXCLUDED</v>
      </c>
      <c r="E139">
        <f>'Kermeli Data'!E146</f>
        <v>0.96</v>
      </c>
      <c r="F139">
        <f>'Kermeli Data'!F146</f>
        <v>0.7</v>
      </c>
      <c r="G139">
        <f>'Kermeli Data'!G146</f>
        <v>0</v>
      </c>
      <c r="H139">
        <f>'Kermeli Data'!I146</f>
        <v>91</v>
      </c>
      <c r="I139">
        <f>'Kermeli Data'!J146</f>
        <v>20</v>
      </c>
      <c r="J139">
        <f>'Kermeli Data'!K146</f>
        <v>0</v>
      </c>
      <c r="K139">
        <f>IFERROR(_xlfn.XLOOKUP(A139,'product map'!$A$14:$A$36,'product map'!$G$14:$G$36),"pending")</f>
        <v>7.37</v>
      </c>
      <c r="L139">
        <f>H139*cpi!$B$12*cpi!$B$10</f>
        <v>91.19170006199947</v>
      </c>
      <c r="M139">
        <f>J139*cpi!$B$12*cpi!$B$10</f>
        <v>0</v>
      </c>
      <c r="N139">
        <f t="shared" si="81"/>
        <v>0.12428046016075256</v>
      </c>
      <c r="O139">
        <f t="shared" si="82"/>
        <v>11.333346446546622</v>
      </c>
      <c r="P139">
        <f t="shared" si="83"/>
        <v>0.7</v>
      </c>
      <c r="Q139">
        <f t="shared" si="84"/>
        <v>1</v>
      </c>
      <c r="R139">
        <f t="shared" si="85"/>
        <v>0</v>
      </c>
      <c r="S139">
        <f t="shared" si="86"/>
        <v>16.190494923638035</v>
      </c>
      <c r="T139">
        <f t="shared" si="87"/>
        <v>17.081878594325733</v>
      </c>
      <c r="U139">
        <f t="shared" si="88"/>
        <v>17.081878594325733</v>
      </c>
      <c r="V139" t="str">
        <f t="shared" si="89"/>
        <v/>
      </c>
      <c r="W139">
        <f t="shared" si="90"/>
        <v>0.1597614704057439</v>
      </c>
      <c r="X139">
        <f t="shared" si="91"/>
        <v>14.568920090704603</v>
      </c>
      <c r="Y139">
        <f t="shared" si="92"/>
        <v>21.958609084581585</v>
      </c>
      <c r="Z139">
        <f t="shared" si="93"/>
        <v>4952640</v>
      </c>
      <c r="AA139" t="str">
        <f t="shared" si="94"/>
        <v>pending</v>
      </c>
      <c r="AB139" t="str">
        <f t="shared" si="95"/>
        <v/>
      </c>
      <c r="AG139" t="str">
        <f>IFERROR(_xlfn.XLOOKUP(A139,'product map'!$A$14:$A$36,'product map'!$C$14:$C$36),"?")</f>
        <v>17T18</v>
      </c>
      <c r="AH139">
        <f>IFERROR((Z139*0.000000947817)/_xlfn.XLOOKUP(AG139,'energy base (MECS)'!$K$4:$K$9,'energy base (MECS)'!$F$4:$F$9),0)</f>
        <v>2.4840456890681583E-3</v>
      </c>
      <c r="AI139">
        <f>IFERROR((AA139*0.000000947817)/_xlfn.XLOOKUP(AG139,'energy base (MECS)'!$K$4:$K$9,'energy base (MECS)'!$I$4:$I$9),0)</f>
        <v>0</v>
      </c>
      <c r="AJ139">
        <f t="shared" si="96"/>
        <v>5.1245635782977201</v>
      </c>
      <c r="AK139">
        <f t="shared" si="97"/>
        <v>17.081878594325733</v>
      </c>
      <c r="AL139">
        <f>IFERROR(_xlfn.XLOOKUP(AG139,'BCoISC-WACCbI'!$C$2:$C$26,'BCoISC-WACCbI'!$B$2:$B$26)+$AE$4,0.1)</f>
        <v>0.10842000000000002</v>
      </c>
      <c r="AM139">
        <f t="shared" si="98"/>
        <v>137.44621296244719</v>
      </c>
      <c r="AN139">
        <f t="shared" si="99"/>
        <v>645199516.27865863</v>
      </c>
    </row>
    <row r="140" spans="1:40" x14ac:dyDescent="0.35">
      <c r="A140" t="str">
        <f>'Kermeli Data'!A147</f>
        <v>Graphic paper</v>
      </c>
      <c r="B140" t="str">
        <f>'Kermeli Data'!B147</f>
        <v>Electric boilers</v>
      </c>
      <c r="C140" t="str">
        <f>'Kermeli Data'!P147</f>
        <v>X fuel-switch</v>
      </c>
      <c r="D140" t="str">
        <f t="shared" si="80"/>
        <v>EXCLUDED</v>
      </c>
      <c r="E140">
        <f>'Kermeli Data'!E147</f>
        <v>7.0000000000000007E-2</v>
      </c>
      <c r="F140">
        <f>'Kermeli Data'!F147</f>
        <v>7.6</v>
      </c>
      <c r="G140">
        <f>'Kermeli Data'!G147</f>
        <v>-5.7</v>
      </c>
      <c r="H140">
        <f>'Kermeli Data'!I147</f>
        <v>55</v>
      </c>
      <c r="I140">
        <f>'Kermeli Data'!J147</f>
        <v>15</v>
      </c>
      <c r="J140">
        <f>'Kermeli Data'!K147</f>
        <v>0</v>
      </c>
      <c r="K140">
        <f>IFERROR(_xlfn.XLOOKUP(A140,'product map'!$A$14:$A$36,'product map'!$G$14:$G$36),"pending")</f>
        <v>7.37</v>
      </c>
      <c r="L140">
        <f>H140*cpi!$B$12*cpi!$B$10</f>
        <v>55.115862674834844</v>
      </c>
      <c r="M140">
        <f>J140*cpi!$B$12*cpi!$B$10</f>
        <v>0</v>
      </c>
      <c r="N140">
        <f t="shared" si="81"/>
        <v>0.13785441232295534</v>
      </c>
      <c r="O140">
        <f t="shared" si="82"/>
        <v>7.5979648587120669</v>
      </c>
      <c r="P140">
        <f t="shared" si="83"/>
        <v>7.6</v>
      </c>
      <c r="Q140">
        <f t="shared" si="84"/>
        <v>1</v>
      </c>
      <c r="R140">
        <f t="shared" si="85"/>
        <v>0</v>
      </c>
      <c r="S140">
        <f t="shared" si="86"/>
        <v>0.99973221825158776</v>
      </c>
      <c r="T140">
        <f t="shared" si="87"/>
        <v>1.054773461809176</v>
      </c>
      <c r="U140">
        <f t="shared" si="88"/>
        <v>1.054773461809176</v>
      </c>
      <c r="V140" t="str">
        <f t="shared" si="89"/>
        <v/>
      </c>
      <c r="W140">
        <f t="shared" si="90"/>
        <v>0.1710170526463011</v>
      </c>
      <c r="X140">
        <f t="shared" si="91"/>
        <v>9.425752388708533</v>
      </c>
      <c r="Y140">
        <f t="shared" si="92"/>
        <v>1.3085126954482238</v>
      </c>
      <c r="Z140">
        <f t="shared" si="93"/>
        <v>3920840.0000000005</v>
      </c>
      <c r="AA140" t="str">
        <f t="shared" si="94"/>
        <v>pending</v>
      </c>
      <c r="AB140" t="str">
        <f t="shared" si="95"/>
        <v/>
      </c>
      <c r="AG140" t="str">
        <f>IFERROR(_xlfn.XLOOKUP(A140,'product map'!$A$14:$A$36,'product map'!$C$14:$C$36),"?")</f>
        <v>17T18</v>
      </c>
      <c r="AH140">
        <f>IFERROR((Z140*0.000000947817)/_xlfn.XLOOKUP(AG140,'energy base (MECS)'!$K$4:$K$9,'energy base (MECS)'!$F$4:$F$9),0)</f>
        <v>1.9665361705122923E-3</v>
      </c>
      <c r="AI140">
        <f>IFERROR((AA140*0.000000947817)/_xlfn.XLOOKUP(AG140,'energy base (MECS)'!$K$4:$K$9,'energy base (MECS)'!$I$4:$I$9),0)</f>
        <v>0</v>
      </c>
      <c r="AJ140">
        <f t="shared" si="96"/>
        <v>0.31643203854275276</v>
      </c>
      <c r="AK140">
        <f t="shared" si="97"/>
        <v>1.054773461809176</v>
      </c>
      <c r="AL140">
        <f>IFERROR(_xlfn.XLOOKUP(AG140,'BCoISC-WACCbI'!$C$2:$C$26,'BCoISC-WACCbI'!$B$2:$B$26)+$AE$4,0.1)</f>
        <v>0.10842000000000002</v>
      </c>
      <c r="AM140">
        <f t="shared" si="98"/>
        <v>7.6513580090431139</v>
      </c>
      <c r="AN140">
        <f t="shared" si="99"/>
        <v>28434273.5539473</v>
      </c>
    </row>
    <row r="141" spans="1:40" x14ac:dyDescent="0.35">
      <c r="A141" t="str">
        <f>'Kermeli Data'!A148</f>
        <v>Graphic paper</v>
      </c>
      <c r="B141" t="str">
        <f>'Kermeli Data'!B148</f>
        <v>H2 boilers</v>
      </c>
      <c r="C141" t="str">
        <f>'Kermeli Data'!P148</f>
        <v>X fuel-switch</v>
      </c>
      <c r="D141" t="str">
        <f t="shared" si="80"/>
        <v>EXCLUDED</v>
      </c>
      <c r="E141">
        <f>'Kermeli Data'!E148</f>
        <v>1</v>
      </c>
      <c r="F141">
        <f>'Kermeli Data'!F148</f>
        <v>7.6</v>
      </c>
      <c r="G141">
        <f>'Kermeli Data'!G148</f>
        <v>0</v>
      </c>
      <c r="H141">
        <f>'Kermeli Data'!I148</f>
        <v>37</v>
      </c>
      <c r="I141">
        <f>'Kermeli Data'!J148</f>
        <v>25</v>
      </c>
      <c r="J141">
        <f>'Kermeli Data'!K148</f>
        <v>0.8</v>
      </c>
      <c r="K141">
        <f>IFERROR(_xlfn.XLOOKUP(A141,'product map'!$A$14:$A$36,'product map'!$G$14:$G$36),"pending")</f>
        <v>7.37</v>
      </c>
      <c r="L141">
        <f>H141*cpi!$B$12*cpi!$B$10</f>
        <v>37.077943981252531</v>
      </c>
      <c r="M141">
        <f>J141*cpi!$B$12*cpi!$B$10</f>
        <v>0.80168527527032507</v>
      </c>
      <c r="N141">
        <f t="shared" si="81"/>
        <v>0.11737279432726751</v>
      </c>
      <c r="O141">
        <f t="shared" si="82"/>
        <v>5.153627168259824</v>
      </c>
      <c r="P141">
        <f t="shared" si="83"/>
        <v>7.6</v>
      </c>
      <c r="Q141">
        <f t="shared" si="84"/>
        <v>1</v>
      </c>
      <c r="R141">
        <f t="shared" si="85"/>
        <v>0</v>
      </c>
      <c r="S141">
        <f t="shared" si="86"/>
        <v>0.67810883792892429</v>
      </c>
      <c r="T141">
        <f t="shared" si="87"/>
        <v>0.71544278898661273</v>
      </c>
      <c r="U141">
        <f t="shared" si="88"/>
        <v>0.71544278898661273</v>
      </c>
      <c r="V141" t="str">
        <f t="shared" si="89"/>
        <v/>
      </c>
      <c r="W141">
        <f t="shared" si="90"/>
        <v>0.15469940232020646</v>
      </c>
      <c r="X141">
        <f t="shared" si="91"/>
        <v>6.5376210484321877</v>
      </c>
      <c r="Y141">
        <f t="shared" si="92"/>
        <v>0.90757318748908333</v>
      </c>
      <c r="Z141">
        <f t="shared" si="93"/>
        <v>56012000</v>
      </c>
      <c r="AA141" t="str">
        <f t="shared" si="94"/>
        <v>pending</v>
      </c>
      <c r="AB141" t="str">
        <f t="shared" si="95"/>
        <v/>
      </c>
      <c r="AG141" t="str">
        <f>IFERROR(_xlfn.XLOOKUP(A141,'product map'!$A$14:$A$36,'product map'!$C$14:$C$36),"?")</f>
        <v>17T18</v>
      </c>
      <c r="AH141">
        <f>IFERROR((Z141*0.000000947817)/_xlfn.XLOOKUP(AG141,'energy base (MECS)'!$K$4:$K$9,'energy base (MECS)'!$F$4:$F$9),0)</f>
        <v>2.8093373864461313E-2</v>
      </c>
      <c r="AI141">
        <f>IFERROR((AA141*0.000000947817)/_xlfn.XLOOKUP(AG141,'energy base (MECS)'!$K$4:$K$9,'energy base (MECS)'!$I$4:$I$9),0)</f>
        <v>0</v>
      </c>
      <c r="AJ141">
        <f t="shared" si="96"/>
        <v>0.21463283669598382</v>
      </c>
      <c r="AK141">
        <f t="shared" si="97"/>
        <v>0.71544278898661273</v>
      </c>
      <c r="AL141">
        <f>IFERROR(_xlfn.XLOOKUP(AG141,'BCoISC-WACCbI'!$C$2:$C$26,'BCoISC-WACCbI'!$B$2:$B$26)+$AE$4,0.1)</f>
        <v>0.10842000000000002</v>
      </c>
      <c r="AM141">
        <f t="shared" si="98"/>
        <v>5.1472772060835483</v>
      </c>
      <c r="AN141">
        <f t="shared" si="99"/>
        <v>273264447.14183116</v>
      </c>
    </row>
    <row r="142" spans="1:40" x14ac:dyDescent="0.35">
      <c r="A142" t="str">
        <f>'Kermeli Data'!A149</f>
        <v>Graphic paper</v>
      </c>
      <c r="B142" t="str">
        <f>'Kermeli Data'!B149</f>
        <v>Industrial mechanical vapor recompression (MVR)</v>
      </c>
      <c r="C142" t="str">
        <f>'Kermeli Data'!P149</f>
        <v>X fuel-switch</v>
      </c>
      <c r="D142" t="str">
        <f t="shared" si="80"/>
        <v>EXCLUDED</v>
      </c>
      <c r="E142">
        <f>'Kermeli Data'!E149</f>
        <v>0.05</v>
      </c>
      <c r="F142">
        <f>'Kermeli Data'!F149</f>
        <v>7.6</v>
      </c>
      <c r="G142">
        <f>'Kermeli Data'!G149</f>
        <v>-1.4</v>
      </c>
      <c r="H142">
        <f>'Kermeli Data'!I149</f>
        <v>80</v>
      </c>
      <c r="I142">
        <f>'Kermeli Data'!J149</f>
        <v>15</v>
      </c>
      <c r="J142">
        <f>'Kermeli Data'!K149</f>
        <v>0</v>
      </c>
      <c r="K142">
        <f>IFERROR(_xlfn.XLOOKUP(A142,'product map'!$A$14:$A$36,'product map'!$G$14:$G$36),"pending")</f>
        <v>7.37</v>
      </c>
      <c r="L142">
        <f>H142*cpi!$B$12*cpi!$B$10</f>
        <v>80.168527527032509</v>
      </c>
      <c r="M142">
        <f>J142*cpi!$B$12*cpi!$B$10</f>
        <v>0</v>
      </c>
      <c r="N142">
        <f t="shared" si="81"/>
        <v>0.13785441232295534</v>
      </c>
      <c r="O142">
        <f t="shared" si="82"/>
        <v>11.051585249035735</v>
      </c>
      <c r="P142">
        <f t="shared" si="83"/>
        <v>7.6</v>
      </c>
      <c r="Q142">
        <f t="shared" si="84"/>
        <v>1</v>
      </c>
      <c r="R142">
        <f t="shared" si="85"/>
        <v>0</v>
      </c>
      <c r="S142">
        <f t="shared" si="86"/>
        <v>1.4541559538204916</v>
      </c>
      <c r="T142">
        <f t="shared" si="87"/>
        <v>1.5342159444497108</v>
      </c>
      <c r="U142">
        <f t="shared" si="88"/>
        <v>1.5342159444497108</v>
      </c>
      <c r="V142" t="str">
        <f t="shared" si="89"/>
        <v/>
      </c>
      <c r="W142">
        <f t="shared" si="90"/>
        <v>0.1710170526463011</v>
      </c>
      <c r="X142">
        <f t="shared" si="91"/>
        <v>13.710185292666958</v>
      </c>
      <c r="Y142">
        <f t="shared" si="92"/>
        <v>1.9032911933792347</v>
      </c>
      <c r="Z142">
        <f t="shared" si="93"/>
        <v>2800600</v>
      </c>
      <c r="AA142" t="str">
        <f t="shared" si="94"/>
        <v>pending</v>
      </c>
      <c r="AB142" t="str">
        <f t="shared" si="95"/>
        <v/>
      </c>
      <c r="AG142" t="str">
        <f>IFERROR(_xlfn.XLOOKUP(A142,'product map'!$A$14:$A$36,'product map'!$C$14:$C$36),"?")</f>
        <v>17T18</v>
      </c>
      <c r="AH142">
        <f>IFERROR((Z142*0.000000947817)/_xlfn.XLOOKUP(AG142,'energy base (MECS)'!$K$4:$K$9,'energy base (MECS)'!$F$4:$F$9),0)</f>
        <v>1.4046686932230657E-3</v>
      </c>
      <c r="AI142">
        <f>IFERROR((AA142*0.000000947817)/_xlfn.XLOOKUP(AG142,'energy base (MECS)'!$K$4:$K$9,'energy base (MECS)'!$I$4:$I$9),0)</f>
        <v>0</v>
      </c>
      <c r="AJ142">
        <f t="shared" si="96"/>
        <v>0.46026478333491322</v>
      </c>
      <c r="AK142">
        <f t="shared" si="97"/>
        <v>1.5342159444497108</v>
      </c>
      <c r="AL142">
        <f>IFERROR(_xlfn.XLOOKUP(AG142,'BCoISC-WACCbI'!$C$2:$C$26,'BCoISC-WACCbI'!$B$2:$B$26)+$AE$4,0.1)</f>
        <v>0.10842000000000002</v>
      </c>
      <c r="AM142">
        <f t="shared" si="98"/>
        <v>11.129248013153621</v>
      </c>
      <c r="AN142">
        <f t="shared" si="99"/>
        <v>29542102.393711478</v>
      </c>
    </row>
    <row r="143" spans="1:40" x14ac:dyDescent="0.35">
      <c r="A143" t="str">
        <f>'Kermeli Data'!A150</f>
        <v>Graphic paper</v>
      </c>
      <c r="B143" t="str">
        <f>'Kermeli Data'!B150</f>
        <v>High temperature heat pump</v>
      </c>
      <c r="C143" t="str">
        <f>'Kermeli Data'!P150</f>
        <v>X fuel-switch</v>
      </c>
      <c r="D143" t="str">
        <f t="shared" si="80"/>
        <v>EXCLUDED</v>
      </c>
      <c r="E143">
        <f>'Kermeli Data'!E150</f>
        <v>0.88</v>
      </c>
      <c r="F143">
        <f>'Kermeli Data'!F150</f>
        <v>7.6</v>
      </c>
      <c r="G143">
        <f>'Kermeli Data'!G150</f>
        <v>-1.4</v>
      </c>
      <c r="H143">
        <f>'Kermeli Data'!I150</f>
        <v>500</v>
      </c>
      <c r="I143">
        <f>'Kermeli Data'!J150</f>
        <v>15</v>
      </c>
      <c r="J143">
        <f>'Kermeli Data'!K150</f>
        <v>0</v>
      </c>
      <c r="K143">
        <f>IFERROR(_xlfn.XLOOKUP(A143,'product map'!$A$14:$A$36,'product map'!$G$14:$G$36),"pending")</f>
        <v>7.37</v>
      </c>
      <c r="L143">
        <f>H143*cpi!$B$12*cpi!$B$10</f>
        <v>501.05329704395314</v>
      </c>
      <c r="M143">
        <f>J143*cpi!$B$12*cpi!$B$10</f>
        <v>0</v>
      </c>
      <c r="N143">
        <f t="shared" si="81"/>
        <v>0.13785441232295534</v>
      </c>
      <c r="O143">
        <f t="shared" si="82"/>
        <v>69.072407806473336</v>
      </c>
      <c r="P143">
        <f t="shared" si="83"/>
        <v>7.6</v>
      </c>
      <c r="Q143">
        <f t="shared" si="84"/>
        <v>1</v>
      </c>
      <c r="R143">
        <f t="shared" si="85"/>
        <v>0</v>
      </c>
      <c r="S143">
        <f t="shared" si="86"/>
        <v>9.0884747113780708</v>
      </c>
      <c r="T143">
        <f t="shared" si="87"/>
        <v>9.5888496528106906</v>
      </c>
      <c r="U143">
        <f t="shared" si="88"/>
        <v>9.5888496528106906</v>
      </c>
      <c r="V143" t="str">
        <f t="shared" si="89"/>
        <v/>
      </c>
      <c r="W143">
        <f t="shared" si="90"/>
        <v>0.1710170526463011</v>
      </c>
      <c r="X143">
        <f t="shared" si="91"/>
        <v>85.688658079168476</v>
      </c>
      <c r="Y143">
        <f t="shared" si="92"/>
        <v>11.895569958620216</v>
      </c>
      <c r="Z143">
        <f t="shared" si="93"/>
        <v>49290560</v>
      </c>
      <c r="AA143" t="str">
        <f t="shared" si="94"/>
        <v>pending</v>
      </c>
      <c r="AB143" t="str">
        <f t="shared" si="95"/>
        <v/>
      </c>
      <c r="AG143" t="str">
        <f>IFERROR(_xlfn.XLOOKUP(A143,'product map'!$A$14:$A$36,'product map'!$C$14:$C$36),"?")</f>
        <v>17T18</v>
      </c>
      <c r="AH143">
        <f>IFERROR((Z143*0.000000947817)/_xlfn.XLOOKUP(AG143,'energy base (MECS)'!$K$4:$K$9,'energy base (MECS)'!$F$4:$F$9),0)</f>
        <v>2.4722169000725956E-2</v>
      </c>
      <c r="AI143">
        <f>IFERROR((AA143*0.000000947817)/_xlfn.XLOOKUP(AG143,'energy base (MECS)'!$K$4:$K$9,'energy base (MECS)'!$I$4:$I$9),0)</f>
        <v>0</v>
      </c>
      <c r="AJ143">
        <f t="shared" si="96"/>
        <v>2.876654895843207</v>
      </c>
      <c r="AK143">
        <f t="shared" si="97"/>
        <v>9.5888496528106906</v>
      </c>
      <c r="AL143">
        <f>IFERROR(_xlfn.XLOOKUP(AG143,'BCoISC-WACCbI'!$C$2:$C$26,'BCoISC-WACCbI'!$B$2:$B$26)+$AE$4,0.1)</f>
        <v>0.10842000000000002</v>
      </c>
      <c r="AM143">
        <f t="shared" si="98"/>
        <v>69.557800082210122</v>
      </c>
      <c r="AN143">
        <f t="shared" si="99"/>
        <v>3249631263.3082623</v>
      </c>
    </row>
    <row r="144" spans="1:40" x14ac:dyDescent="0.35">
      <c r="A144" t="str">
        <f>'Kermeli Data'!A151</f>
        <v>Graphic paper</v>
      </c>
      <c r="B144" t="str">
        <f>'Kermeli Data'!B151</f>
        <v>Chemical modification of fibres</v>
      </c>
      <c r="C144" t="str">
        <f>'Kermeli Data'!P151</f>
        <v>X fuel-switch</v>
      </c>
      <c r="D144" t="str">
        <f t="shared" si="80"/>
        <v>EXCLUDED</v>
      </c>
      <c r="E144">
        <f>'Kermeli Data'!E151</f>
        <v>0.8</v>
      </c>
      <c r="F144">
        <f>'Kermeli Data'!F151</f>
        <v>0.2</v>
      </c>
      <c r="G144">
        <f>'Kermeli Data'!G151</f>
        <v>0.16</v>
      </c>
      <c r="H144">
        <f>'Kermeli Data'!I151</f>
        <v>17</v>
      </c>
      <c r="I144">
        <f>'Kermeli Data'!J151</f>
        <v>20</v>
      </c>
      <c r="J144">
        <f>'Kermeli Data'!K151</f>
        <v>3.5</v>
      </c>
      <c r="K144">
        <f>IFERROR(_xlfn.XLOOKUP(A144,'product map'!$A$14:$A$36,'product map'!$G$14:$G$36),"pending")</f>
        <v>7.37</v>
      </c>
      <c r="L144">
        <f>H144*cpi!$B$12*cpi!$B$10</f>
        <v>17.035812099494407</v>
      </c>
      <c r="M144">
        <f>J144*cpi!$B$12*cpi!$B$10</f>
        <v>3.5073730793076718</v>
      </c>
      <c r="N144">
        <f t="shared" si="81"/>
        <v>0.12428046016075256</v>
      </c>
      <c r="O144">
        <f t="shared" si="82"/>
        <v>5.6245916462449532</v>
      </c>
      <c r="P144">
        <f t="shared" si="83"/>
        <v>0.36</v>
      </c>
      <c r="Q144">
        <f t="shared" si="84"/>
        <v>0.55555555555555558</v>
      </c>
      <c r="R144">
        <f t="shared" si="85"/>
        <v>0.44444444444444448</v>
      </c>
      <c r="S144">
        <f t="shared" si="86"/>
        <v>15.62386568401376</v>
      </c>
      <c r="T144">
        <f t="shared" si="87"/>
        <v>16.484053022908178</v>
      </c>
      <c r="U144">
        <f t="shared" si="88"/>
        <v>16.484053022908178</v>
      </c>
      <c r="V144">
        <f t="shared" si="89"/>
        <v>16.484053022908178</v>
      </c>
      <c r="W144">
        <f t="shared" si="90"/>
        <v>0.1597614704057439</v>
      </c>
      <c r="X144">
        <f t="shared" si="91"/>
        <v>6.2290394698788614</v>
      </c>
      <c r="Y144">
        <f t="shared" si="92"/>
        <v>18.255514953129317</v>
      </c>
      <c r="Z144">
        <f t="shared" si="93"/>
        <v>1179200.0000000002</v>
      </c>
      <c r="AA144">
        <f t="shared" si="94"/>
        <v>943360</v>
      </c>
      <c r="AB144" t="str">
        <f t="shared" si="95"/>
        <v/>
      </c>
      <c r="AG144" t="str">
        <f>IFERROR(_xlfn.XLOOKUP(A144,'product map'!$A$14:$A$36,'product map'!$C$14:$C$36),"?")</f>
        <v>17T18</v>
      </c>
      <c r="AH144">
        <f>IFERROR((Z144*0.000000947817)/_xlfn.XLOOKUP(AG144,'energy base (MECS)'!$K$4:$K$9,'energy base (MECS)'!$F$4:$F$9),0)</f>
        <v>5.9143944977813306E-4</v>
      </c>
      <c r="AI144">
        <f>IFERROR((AA144*0.000000947817)/_xlfn.XLOOKUP(AG144,'energy base (MECS)'!$K$4:$K$9,'energy base (MECS)'!$I$4:$I$9),0)</f>
        <v>4.2933138163464904E-3</v>
      </c>
      <c r="AJ144">
        <f t="shared" si="96"/>
        <v>4.9452159068724528</v>
      </c>
      <c r="AK144">
        <f t="shared" si="97"/>
        <v>16.484053022908178</v>
      </c>
      <c r="AL144">
        <f>IFERROR(_xlfn.XLOOKUP(AG144,'BCoISC-WACCbI'!$C$2:$C$26,'BCoISC-WACCbI'!$B$2:$B$26)+$AE$4,0.1)</f>
        <v>0.10842000000000002</v>
      </c>
      <c r="AM144">
        <f t="shared" si="98"/>
        <v>49.92704317011971</v>
      </c>
      <c r="AN144">
        <f t="shared" si="99"/>
        <v>100443148.13861904</v>
      </c>
    </row>
    <row r="145" spans="1:40" x14ac:dyDescent="0.35">
      <c r="A145" t="str">
        <f>'Kermeli Data'!A152</f>
        <v>Board and packaging paper</v>
      </c>
      <c r="B145" t="str">
        <f>'Kermeli Data'!B152</f>
        <v>New drying techniquesb</v>
      </c>
      <c r="C145" t="str">
        <f>'Kermeli Data'!P152</f>
        <v>X fuel-switch</v>
      </c>
      <c r="D145" t="str">
        <f t="shared" si="80"/>
        <v>EXCLUDED</v>
      </c>
      <c r="E145">
        <f>'Kermeli Data'!E152</f>
        <v>0.96</v>
      </c>
      <c r="F145">
        <f>'Kermeli Data'!F152</f>
        <v>0.7</v>
      </c>
      <c r="G145">
        <f>'Kermeli Data'!G152</f>
        <v>0</v>
      </c>
      <c r="H145">
        <f>'Kermeli Data'!I152</f>
        <v>91</v>
      </c>
      <c r="I145">
        <f>'Kermeli Data'!J152</f>
        <v>20</v>
      </c>
      <c r="J145">
        <f>'Kermeli Data'!K152</f>
        <v>0</v>
      </c>
      <c r="K145">
        <f>IFERROR(_xlfn.XLOOKUP(A145,'product map'!$A$14:$A$36,'product map'!$G$14:$G$36),"pending")</f>
        <v>46.23</v>
      </c>
      <c r="L145">
        <f>H145*cpi!$B$12*cpi!$B$10</f>
        <v>91.19170006199947</v>
      </c>
      <c r="M145">
        <f>J145*cpi!$B$12*cpi!$B$10</f>
        <v>0</v>
      </c>
      <c r="N145">
        <f t="shared" si="81"/>
        <v>0.12428046016075256</v>
      </c>
      <c r="O145">
        <f t="shared" si="82"/>
        <v>11.333346446546622</v>
      </c>
      <c r="P145">
        <f t="shared" si="83"/>
        <v>0.7</v>
      </c>
      <c r="Q145">
        <f t="shared" si="84"/>
        <v>1</v>
      </c>
      <c r="R145">
        <f t="shared" si="85"/>
        <v>0</v>
      </c>
      <c r="S145">
        <f t="shared" si="86"/>
        <v>16.190494923638035</v>
      </c>
      <c r="T145">
        <f t="shared" si="87"/>
        <v>17.081878594325733</v>
      </c>
      <c r="U145">
        <f t="shared" si="88"/>
        <v>17.081878594325733</v>
      </c>
      <c r="V145" t="str">
        <f t="shared" si="89"/>
        <v/>
      </c>
      <c r="W145">
        <f t="shared" si="90"/>
        <v>0.1597614704057439</v>
      </c>
      <c r="X145">
        <f t="shared" si="91"/>
        <v>14.568920090704603</v>
      </c>
      <c r="Y145">
        <f t="shared" si="92"/>
        <v>21.958609084581585</v>
      </c>
      <c r="Z145">
        <f t="shared" si="93"/>
        <v>31066559.999999996</v>
      </c>
      <c r="AA145" t="str">
        <f t="shared" si="94"/>
        <v>pending</v>
      </c>
      <c r="AB145" t="str">
        <f t="shared" si="95"/>
        <v/>
      </c>
      <c r="AG145" t="str">
        <f>IFERROR(_xlfn.XLOOKUP(A145,'product map'!$A$14:$A$36,'product map'!$C$14:$C$36),"?")</f>
        <v>17T18</v>
      </c>
      <c r="AH145">
        <f>IFERROR((Z145*0.000000947817)/_xlfn.XLOOKUP(AG145,'energy base (MECS)'!$K$4:$K$9,'energy base (MECS)'!$F$4:$F$9),0)</f>
        <v>1.5581741140518445E-2</v>
      </c>
      <c r="AI145">
        <f>IFERROR((AA145*0.000000947817)/_xlfn.XLOOKUP(AG145,'energy base (MECS)'!$K$4:$K$9,'energy base (MECS)'!$I$4:$I$9),0)</f>
        <v>0</v>
      </c>
      <c r="AJ145">
        <f t="shared" si="96"/>
        <v>5.1245635782977201</v>
      </c>
      <c r="AK145">
        <f t="shared" si="97"/>
        <v>17.081878594325733</v>
      </c>
      <c r="AL145">
        <f>IFERROR(_xlfn.XLOOKUP(AG145,'BCoISC-WACCbI'!$C$2:$C$26,'BCoISC-WACCbI'!$B$2:$B$26)+$AE$4,0.1)</f>
        <v>0.10842000000000002</v>
      </c>
      <c r="AM145">
        <f t="shared" si="98"/>
        <v>137.44621296244719</v>
      </c>
      <c r="AN145">
        <f t="shared" si="99"/>
        <v>4047160602.1115851</v>
      </c>
    </row>
    <row r="146" spans="1:40" x14ac:dyDescent="0.35">
      <c r="A146" t="str">
        <f>'Kermeli Data'!A153</f>
        <v>Board and packaging paper</v>
      </c>
      <c r="B146" t="str">
        <f>'Kermeli Data'!B153</f>
        <v>Electric boilers</v>
      </c>
      <c r="C146" t="str">
        <f>'Kermeli Data'!P153</f>
        <v>X fuel-switch</v>
      </c>
      <c r="D146" t="str">
        <f t="shared" si="80"/>
        <v>EXCLUDED</v>
      </c>
      <c r="E146">
        <f>'Kermeli Data'!E153</f>
        <v>7.0000000000000007E-2</v>
      </c>
      <c r="F146">
        <f>'Kermeli Data'!F153</f>
        <v>5.0999999999999996</v>
      </c>
      <c r="G146">
        <f>'Kermeli Data'!G153</f>
        <v>-3.9</v>
      </c>
      <c r="H146">
        <f>'Kermeli Data'!I153</f>
        <v>37</v>
      </c>
      <c r="I146">
        <f>'Kermeli Data'!J153</f>
        <v>15</v>
      </c>
      <c r="J146">
        <f>'Kermeli Data'!K153</f>
        <v>0</v>
      </c>
      <c r="K146">
        <f>IFERROR(_xlfn.XLOOKUP(A146,'product map'!$A$14:$A$36,'product map'!$G$14:$G$36),"pending")</f>
        <v>46.23</v>
      </c>
      <c r="L146">
        <f>H146*cpi!$B$12*cpi!$B$10</f>
        <v>37.077943981252531</v>
      </c>
      <c r="M146">
        <f>J146*cpi!$B$12*cpi!$B$10</f>
        <v>0</v>
      </c>
      <c r="N146">
        <f t="shared" si="81"/>
        <v>0.13785441232295534</v>
      </c>
      <c r="O146">
        <f t="shared" si="82"/>
        <v>5.1113581776790262</v>
      </c>
      <c r="P146">
        <f t="shared" si="83"/>
        <v>5.0999999999999996</v>
      </c>
      <c r="Q146">
        <f t="shared" si="84"/>
        <v>1</v>
      </c>
      <c r="R146">
        <f t="shared" si="85"/>
        <v>0</v>
      </c>
      <c r="S146">
        <f t="shared" si="86"/>
        <v>1.0022270936625541</v>
      </c>
      <c r="T146">
        <f t="shared" si="87"/>
        <v>1.0574056950472022</v>
      </c>
      <c r="U146">
        <f t="shared" si="88"/>
        <v>1.0574056950472022</v>
      </c>
      <c r="V146" t="str">
        <f t="shared" si="89"/>
        <v/>
      </c>
      <c r="W146">
        <f t="shared" si="90"/>
        <v>0.1710170526463011</v>
      </c>
      <c r="X146">
        <f t="shared" si="91"/>
        <v>6.3409606978584669</v>
      </c>
      <c r="Y146">
        <f t="shared" si="92"/>
        <v>1.3117781460250997</v>
      </c>
      <c r="Z146">
        <f t="shared" si="93"/>
        <v>16504110</v>
      </c>
      <c r="AA146" t="str">
        <f t="shared" si="94"/>
        <v>pending</v>
      </c>
      <c r="AB146" t="str">
        <f t="shared" si="95"/>
        <v/>
      </c>
      <c r="AG146" t="str">
        <f>IFERROR(_xlfn.XLOOKUP(A146,'product map'!$A$14:$A$36,'product map'!$C$14:$C$36),"?")</f>
        <v>17T18</v>
      </c>
      <c r="AH146">
        <f>IFERROR((Z146*0.000000947817)/_xlfn.XLOOKUP(AG146,'energy base (MECS)'!$K$4:$K$9,'energy base (MECS)'!$F$4:$F$9),0)</f>
        <v>8.2777999809004257E-3</v>
      </c>
      <c r="AI146">
        <f>IFERROR((AA146*0.000000947817)/_xlfn.XLOOKUP(AG146,'energy base (MECS)'!$K$4:$K$9,'energy base (MECS)'!$I$4:$I$9),0)</f>
        <v>0</v>
      </c>
      <c r="AJ146">
        <f t="shared" si="96"/>
        <v>0.31722170851416065</v>
      </c>
      <c r="AK146">
        <f t="shared" si="97"/>
        <v>1.0574056950472022</v>
      </c>
      <c r="AL146">
        <f>IFERROR(_xlfn.XLOOKUP(AG146,'BCoISC-WACCbI'!$C$2:$C$26,'BCoISC-WACCbI'!$B$2:$B$26)+$AE$4,0.1)</f>
        <v>0.10842000000000002</v>
      </c>
      <c r="AM146">
        <f t="shared" si="98"/>
        <v>7.6704523071048971</v>
      </c>
      <c r="AN146">
        <f t="shared" si="99"/>
        <v>119987934.51773131</v>
      </c>
    </row>
    <row r="147" spans="1:40" x14ac:dyDescent="0.35">
      <c r="A147" t="str">
        <f>'Kermeli Data'!A154</f>
        <v>Board and packaging paper</v>
      </c>
      <c r="B147" t="str">
        <f>'Kermeli Data'!B154</f>
        <v>H2 boilers</v>
      </c>
      <c r="C147" t="str">
        <f>'Kermeli Data'!P154</f>
        <v>X fuel-switch</v>
      </c>
      <c r="D147" t="str">
        <f t="shared" si="80"/>
        <v>EXCLUDED</v>
      </c>
      <c r="E147">
        <f>'Kermeli Data'!E154</f>
        <v>1</v>
      </c>
      <c r="F147">
        <f>'Kermeli Data'!F154</f>
        <v>5.0999999999999996</v>
      </c>
      <c r="G147">
        <f>'Kermeli Data'!G154</f>
        <v>0</v>
      </c>
      <c r="H147">
        <f>'Kermeli Data'!I154</f>
        <v>25</v>
      </c>
      <c r="I147">
        <f>'Kermeli Data'!J154</f>
        <v>25</v>
      </c>
      <c r="J147">
        <f>'Kermeli Data'!K154</f>
        <v>0.6</v>
      </c>
      <c r="K147">
        <f>IFERROR(_xlfn.XLOOKUP(A147,'product map'!$A$14:$A$36,'product map'!$G$14:$G$36),"pending")</f>
        <v>46.23</v>
      </c>
      <c r="L147">
        <f>H147*cpi!$B$12*cpi!$B$10</f>
        <v>25.052664852197658</v>
      </c>
      <c r="M147">
        <f>J147*cpi!$B$12*cpi!$B$10</f>
        <v>0.60126395645274378</v>
      </c>
      <c r="N147">
        <f t="shared" si="81"/>
        <v>0.11737279432726751</v>
      </c>
      <c r="O147">
        <f t="shared" si="82"/>
        <v>3.5417652354997031</v>
      </c>
      <c r="P147">
        <f t="shared" si="83"/>
        <v>5.0999999999999996</v>
      </c>
      <c r="Q147">
        <f t="shared" si="84"/>
        <v>1</v>
      </c>
      <c r="R147">
        <f t="shared" si="85"/>
        <v>0</v>
      </c>
      <c r="S147">
        <f t="shared" si="86"/>
        <v>0.69446377166660855</v>
      </c>
      <c r="T147">
        <f t="shared" si="87"/>
        <v>0.7326981597361184</v>
      </c>
      <c r="U147">
        <f t="shared" si="88"/>
        <v>0.7326981597361184</v>
      </c>
      <c r="V147" t="str">
        <f t="shared" si="89"/>
        <v/>
      </c>
      <c r="W147">
        <f t="shared" si="90"/>
        <v>0.15469940232020646</v>
      </c>
      <c r="X147">
        <f t="shared" si="91"/>
        <v>4.4768962356161648</v>
      </c>
      <c r="Y147">
        <f t="shared" si="92"/>
        <v>0.92615219108465796</v>
      </c>
      <c r="Z147">
        <f t="shared" si="93"/>
        <v>235772999.99999997</v>
      </c>
      <c r="AA147" t="str">
        <f t="shared" si="94"/>
        <v>pending</v>
      </c>
      <c r="AB147" t="str">
        <f t="shared" si="95"/>
        <v/>
      </c>
      <c r="AG147" t="str">
        <f>IFERROR(_xlfn.XLOOKUP(A147,'product map'!$A$14:$A$36,'product map'!$C$14:$C$36),"?")</f>
        <v>17T18</v>
      </c>
      <c r="AH147">
        <f>IFERROR((Z147*0.000000947817)/_xlfn.XLOOKUP(AG147,'energy base (MECS)'!$K$4:$K$9,'energy base (MECS)'!$F$4:$F$9),0)</f>
        <v>0.11825428544143463</v>
      </c>
      <c r="AI147">
        <f>IFERROR((AA147*0.000000947817)/_xlfn.XLOOKUP(AG147,'energy base (MECS)'!$K$4:$K$9,'energy base (MECS)'!$I$4:$I$9),0)</f>
        <v>0</v>
      </c>
      <c r="AJ147">
        <f t="shared" si="96"/>
        <v>0.21980944792083551</v>
      </c>
      <c r="AK147">
        <f t="shared" si="97"/>
        <v>0.7326981597361184</v>
      </c>
      <c r="AL147">
        <f>IFERROR(_xlfn.XLOOKUP(AG147,'BCoISC-WACCbI'!$C$2:$C$26,'BCoISC-WACCbI'!$B$2:$B$26)+$AE$4,0.1)</f>
        <v>0.10842000000000002</v>
      </c>
      <c r="AM147">
        <f t="shared" si="98"/>
        <v>5.1827380453411465</v>
      </c>
      <c r="AN147">
        <f t="shared" si="99"/>
        <v>1158184696.1170976</v>
      </c>
    </row>
    <row r="148" spans="1:40" x14ac:dyDescent="0.35">
      <c r="A148" t="str">
        <f>'Kermeli Data'!A155</f>
        <v>Board and packaging paper</v>
      </c>
      <c r="B148" t="str">
        <f>'Kermeli Data'!B155</f>
        <v>Industrial mechanical vapor recompression (MVR)</v>
      </c>
      <c r="C148" t="str">
        <f>'Kermeli Data'!P155</f>
        <v>X fuel-switch</v>
      </c>
      <c r="D148" t="str">
        <f t="shared" si="80"/>
        <v>EXCLUDED</v>
      </c>
      <c r="E148">
        <f>'Kermeli Data'!E155</f>
        <v>0.05</v>
      </c>
      <c r="F148">
        <f>'Kermeli Data'!F155</f>
        <v>5.0999999999999996</v>
      </c>
      <c r="G148">
        <f>'Kermeli Data'!G155</f>
        <v>-1</v>
      </c>
      <c r="H148">
        <f>'Kermeli Data'!I155</f>
        <v>54</v>
      </c>
      <c r="I148">
        <f>'Kermeli Data'!J155</f>
        <v>15</v>
      </c>
      <c r="J148">
        <f>'Kermeli Data'!K155</f>
        <v>0</v>
      </c>
      <c r="K148">
        <f>IFERROR(_xlfn.XLOOKUP(A148,'product map'!$A$14:$A$36,'product map'!$G$14:$G$36),"pending")</f>
        <v>46.23</v>
      </c>
      <c r="L148">
        <f>H148*cpi!$B$12*cpi!$B$10</f>
        <v>54.113756080746946</v>
      </c>
      <c r="M148">
        <f>J148*cpi!$B$12*cpi!$B$10</f>
        <v>0</v>
      </c>
      <c r="N148">
        <f t="shared" si="81"/>
        <v>0.13785441232295534</v>
      </c>
      <c r="O148">
        <f t="shared" si="82"/>
        <v>7.4598200430991213</v>
      </c>
      <c r="P148">
        <f t="shared" si="83"/>
        <v>5.0999999999999996</v>
      </c>
      <c r="Q148">
        <f t="shared" si="84"/>
        <v>1</v>
      </c>
      <c r="R148">
        <f t="shared" si="85"/>
        <v>0</v>
      </c>
      <c r="S148">
        <f t="shared" si="86"/>
        <v>1.4627098123723767</v>
      </c>
      <c r="T148">
        <f t="shared" si="87"/>
        <v>1.5432407441229443</v>
      </c>
      <c r="U148">
        <f t="shared" si="88"/>
        <v>1.5432407441229443</v>
      </c>
      <c r="V148" t="str">
        <f t="shared" si="89"/>
        <v/>
      </c>
      <c r="W148">
        <f t="shared" si="90"/>
        <v>0.1710170526463011</v>
      </c>
      <c r="X148">
        <f t="shared" si="91"/>
        <v>9.2543750725501965</v>
      </c>
      <c r="Y148">
        <f t="shared" si="92"/>
        <v>1.9144870239285243</v>
      </c>
      <c r="Z148">
        <f t="shared" si="93"/>
        <v>11788650</v>
      </c>
      <c r="AA148" t="str">
        <f t="shared" si="94"/>
        <v>pending</v>
      </c>
      <c r="AB148" t="str">
        <f t="shared" si="95"/>
        <v/>
      </c>
      <c r="AG148" t="str">
        <f>IFERROR(_xlfn.XLOOKUP(A148,'product map'!$A$14:$A$36,'product map'!$C$14:$C$36),"?")</f>
        <v>17T18</v>
      </c>
      <c r="AH148">
        <f>IFERROR((Z148*0.000000947817)/_xlfn.XLOOKUP(AG148,'energy base (MECS)'!$K$4:$K$9,'energy base (MECS)'!$F$4:$F$9),0)</f>
        <v>5.9127142720717327E-3</v>
      </c>
      <c r="AI148">
        <f>IFERROR((AA148*0.000000947817)/_xlfn.XLOOKUP(AG148,'energy base (MECS)'!$K$4:$K$9,'energy base (MECS)'!$I$4:$I$9),0)</f>
        <v>0</v>
      </c>
      <c r="AJ148">
        <f t="shared" si="96"/>
        <v>0.46297222323688325</v>
      </c>
      <c r="AK148">
        <f t="shared" si="97"/>
        <v>1.5432407441229443</v>
      </c>
      <c r="AL148">
        <f>IFERROR(_xlfn.XLOOKUP(AG148,'BCoISC-WACCbI'!$C$2:$C$26,'BCoISC-WACCbI'!$B$2:$B$26)+$AE$4,0.1)</f>
        <v>0.10842000000000002</v>
      </c>
      <c r="AM148">
        <f t="shared" si="98"/>
        <v>11.194714177936877</v>
      </c>
      <c r="AN148">
        <f t="shared" si="99"/>
        <v>125083947.18064657</v>
      </c>
    </row>
    <row r="149" spans="1:40" x14ac:dyDescent="0.35">
      <c r="A149" t="str">
        <f>'Kermeli Data'!A156</f>
        <v>Board and packaging paper</v>
      </c>
      <c r="B149" t="str">
        <f>'Kermeli Data'!B156</f>
        <v>High temperature heat pump</v>
      </c>
      <c r="C149" t="str">
        <f>'Kermeli Data'!P156</f>
        <v>X fuel-switch</v>
      </c>
      <c r="D149" t="str">
        <f t="shared" si="80"/>
        <v>EXCLUDED</v>
      </c>
      <c r="E149">
        <f>'Kermeli Data'!E156</f>
        <v>0.88</v>
      </c>
      <c r="F149">
        <f>'Kermeli Data'!F156</f>
        <v>5.0999999999999996</v>
      </c>
      <c r="G149">
        <f>'Kermeli Data'!G156</f>
        <v>-1</v>
      </c>
      <c r="H149">
        <f>'Kermeli Data'!I156</f>
        <v>340</v>
      </c>
      <c r="I149">
        <f>'Kermeli Data'!J156</f>
        <v>15</v>
      </c>
      <c r="J149">
        <f>'Kermeli Data'!K156</f>
        <v>0</v>
      </c>
      <c r="K149">
        <f>IFERROR(_xlfn.XLOOKUP(A149,'product map'!$A$14:$A$36,'product map'!$G$14:$G$36),"pending")</f>
        <v>46.23</v>
      </c>
      <c r="L149">
        <f>H149*cpi!$B$12*cpi!$B$10</f>
        <v>340.71624198988815</v>
      </c>
      <c r="M149">
        <f>J149*cpi!$B$12*cpi!$B$10</f>
        <v>0</v>
      </c>
      <c r="N149">
        <f t="shared" si="81"/>
        <v>0.13785441232295534</v>
      </c>
      <c r="O149">
        <f t="shared" si="82"/>
        <v>46.969237308401873</v>
      </c>
      <c r="P149">
        <f t="shared" si="83"/>
        <v>5.0999999999999996</v>
      </c>
      <c r="Q149">
        <f t="shared" si="84"/>
        <v>1</v>
      </c>
      <c r="R149">
        <f t="shared" si="85"/>
        <v>0</v>
      </c>
      <c r="S149">
        <f t="shared" si="86"/>
        <v>9.2096543741964467</v>
      </c>
      <c r="T149">
        <f t="shared" si="87"/>
        <v>9.7167009815148351</v>
      </c>
      <c r="U149">
        <f t="shared" si="88"/>
        <v>9.7167009815148351</v>
      </c>
      <c r="V149" t="str">
        <f t="shared" si="89"/>
        <v/>
      </c>
      <c r="W149">
        <f t="shared" si="90"/>
        <v>0.1710170526463011</v>
      </c>
      <c r="X149">
        <f t="shared" si="91"/>
        <v>58.268287493834563</v>
      </c>
      <c r="Y149">
        <f t="shared" si="92"/>
        <v>12.054177558068487</v>
      </c>
      <c r="Z149">
        <f t="shared" si="93"/>
        <v>207480239.99999997</v>
      </c>
      <c r="AA149" t="str">
        <f t="shared" si="94"/>
        <v>pending</v>
      </c>
      <c r="AB149" t="str">
        <f t="shared" si="95"/>
        <v/>
      </c>
      <c r="AG149" t="str">
        <f>IFERROR(_xlfn.XLOOKUP(A149,'product map'!$A$14:$A$36,'product map'!$C$14:$C$36),"?")</f>
        <v>17T18</v>
      </c>
      <c r="AH149">
        <f>IFERROR((Z149*0.000000947817)/_xlfn.XLOOKUP(AG149,'energy base (MECS)'!$K$4:$K$9,'energy base (MECS)'!$F$4:$F$9),0)</f>
        <v>0.10406377118846247</v>
      </c>
      <c r="AI149">
        <f>IFERROR((AA149*0.000000947817)/_xlfn.XLOOKUP(AG149,'energy base (MECS)'!$K$4:$K$9,'energy base (MECS)'!$I$4:$I$9),0)</f>
        <v>0</v>
      </c>
      <c r="AJ149">
        <f t="shared" si="96"/>
        <v>2.9150102944544503</v>
      </c>
      <c r="AK149">
        <f t="shared" si="97"/>
        <v>9.7167009815148351</v>
      </c>
      <c r="AL149">
        <f>IFERROR(_xlfn.XLOOKUP(AG149,'BCoISC-WACCbI'!$C$2:$C$26,'BCoISC-WACCbI'!$B$2:$B$26)+$AE$4,0.1)</f>
        <v>0.10842000000000002</v>
      </c>
      <c r="AM149">
        <f t="shared" si="98"/>
        <v>70.485237416639592</v>
      </c>
      <c r="AN149">
        <f t="shared" si="99"/>
        <v>13861154443.129425</v>
      </c>
    </row>
    <row r="150" spans="1:40" x14ac:dyDescent="0.35">
      <c r="A150" t="str">
        <f>'Kermeli Data'!A157</f>
        <v>Clinker</v>
      </c>
      <c r="B150" t="str">
        <f>'Kermeli Data'!B157</f>
        <v>Thermal plasma torchesa,c</v>
      </c>
      <c r="C150" t="str">
        <f>'Kermeli Data'!P157</f>
        <v>X fuel-switch</v>
      </c>
      <c r="D150" t="str">
        <f t="shared" si="80"/>
        <v>EXCLUDED</v>
      </c>
      <c r="E150">
        <f>'Kermeli Data'!E157</f>
        <v>0.8</v>
      </c>
      <c r="F150">
        <f>'Kermeli Data'!F157</f>
        <v>3.6</v>
      </c>
      <c r="G150">
        <f>'Kermeli Data'!G157</f>
        <v>-2.9</v>
      </c>
      <c r="H150">
        <f>'Kermeli Data'!I157</f>
        <v>84</v>
      </c>
      <c r="I150">
        <f>'Kermeli Data'!J157</f>
        <v>20</v>
      </c>
      <c r="J150">
        <f>'Kermeli Data'!K157</f>
        <v>-5.6</v>
      </c>
      <c r="K150">
        <f>IFERROR(_xlfn.XLOOKUP(A150,'product map'!$A$14:$A$36,'product map'!$G$14:$G$36),"pending")</f>
        <v>72</v>
      </c>
      <c r="L150">
        <f>H150*cpi!$B$12*cpi!$B$10</f>
        <v>84.176953903384131</v>
      </c>
      <c r="M150">
        <f>J150*cpi!$B$12*cpi!$B$10</f>
        <v>-5.6117969268922749</v>
      </c>
      <c r="N150">
        <f t="shared" si="81"/>
        <v>0.13575434541071332</v>
      </c>
      <c r="O150">
        <f t="shared" si="82"/>
        <v>5.8155903489294278</v>
      </c>
      <c r="P150">
        <f t="shared" si="83"/>
        <v>3.6</v>
      </c>
      <c r="Q150">
        <f t="shared" si="84"/>
        <v>1</v>
      </c>
      <c r="R150">
        <f t="shared" si="85"/>
        <v>0</v>
      </c>
      <c r="S150">
        <f t="shared" si="86"/>
        <v>1.6154417635915077</v>
      </c>
      <c r="T150">
        <f t="shared" si="87"/>
        <v>1.7043815035935288</v>
      </c>
      <c r="U150">
        <f t="shared" si="88"/>
        <v>1.7043815035935288</v>
      </c>
      <c r="V150" t="str">
        <f t="shared" si="89"/>
        <v/>
      </c>
      <c r="W150">
        <f t="shared" si="90"/>
        <v>0.1597614704057439</v>
      </c>
      <c r="X150">
        <f t="shared" si="91"/>
        <v>7.8364370029888981</v>
      </c>
      <c r="Y150">
        <f t="shared" si="92"/>
        <v>2.2966332703315144</v>
      </c>
      <c r="Z150">
        <f t="shared" si="93"/>
        <v>207360000</v>
      </c>
      <c r="AA150" t="str">
        <f t="shared" si="94"/>
        <v>pending</v>
      </c>
      <c r="AB150" t="str">
        <f t="shared" si="95"/>
        <v/>
      </c>
      <c r="AG150">
        <f>IFERROR(_xlfn.XLOOKUP(A150,'product map'!$A$14:$A$36,'product map'!$C$14:$C$36),"?")</f>
        <v>239</v>
      </c>
      <c r="AH150">
        <f>IFERROR((Z150*0.000000947817)/_xlfn.XLOOKUP(AG150,'energy base (MECS)'!$K$4:$K$9,'energy base (MECS)'!$F$4:$F$9),0)</f>
        <v>0.34184863141704014</v>
      </c>
      <c r="AI150">
        <f>IFERROR((AA150*0.000000947817)/_xlfn.XLOOKUP(AG150,'energy base (MECS)'!$K$4:$K$9,'energy base (MECS)'!$I$4:$I$9),0)</f>
        <v>0</v>
      </c>
      <c r="AJ150">
        <f t="shared" si="96"/>
        <v>0.51131445107805862</v>
      </c>
      <c r="AK150">
        <f t="shared" si="97"/>
        <v>1.7043815035935288</v>
      </c>
      <c r="AL150">
        <f>IFERROR(_xlfn.XLOOKUP(AG150,'BCoISC-WACCbI'!$C$2:$C$26,'BCoISC-WACCbI'!$B$2:$B$26)+$AE$4,0.1)</f>
        <v>0.12223000000000001</v>
      </c>
      <c r="AM150">
        <f t="shared" si="98"/>
        <v>24.669833095823858</v>
      </c>
      <c r="AN150">
        <f t="shared" si="99"/>
        <v>4848592544.8349266</v>
      </c>
    </row>
    <row r="151" spans="1:40" x14ac:dyDescent="0.35">
      <c r="A151" t="str">
        <f>'Kermeli Data'!A158</f>
        <v>Clinker</v>
      </c>
      <c r="B151" t="str">
        <f>'Kermeli Data'!B158</f>
        <v>Hydrogenb,c</v>
      </c>
      <c r="C151" t="str">
        <f>'Kermeli Data'!P158</f>
        <v>X fuel-switch</v>
      </c>
      <c r="D151" t="str">
        <f t="shared" si="80"/>
        <v>EXCLUDED</v>
      </c>
      <c r="E151">
        <f>'Kermeli Data'!E158</f>
        <v>0.8</v>
      </c>
      <c r="F151">
        <f>'Kermeli Data'!F158</f>
        <v>3.6</v>
      </c>
      <c r="G151">
        <f>'Kermeli Data'!G158</f>
        <v>0</v>
      </c>
      <c r="H151">
        <f>'Kermeli Data'!I158</f>
        <v>2</v>
      </c>
      <c r="I151">
        <f>'Kermeli Data'!J158</f>
        <v>20</v>
      </c>
      <c r="J151">
        <f>'Kermeli Data'!K158</f>
        <v>0</v>
      </c>
      <c r="K151">
        <f>IFERROR(_xlfn.XLOOKUP(A151,'product map'!$A$14:$A$36,'product map'!$G$14:$G$36),"pending")</f>
        <v>72</v>
      </c>
      <c r="L151">
        <f>H151*cpi!$B$12*cpi!$B$10</f>
        <v>2.0042131881758127</v>
      </c>
      <c r="M151">
        <f>J151*cpi!$B$12*cpi!$B$10</f>
        <v>0</v>
      </c>
      <c r="N151">
        <f t="shared" si="81"/>
        <v>0.13575434541071332</v>
      </c>
      <c r="O151">
        <f t="shared" si="82"/>
        <v>0.27208064942432625</v>
      </c>
      <c r="P151">
        <f t="shared" si="83"/>
        <v>3.6</v>
      </c>
      <c r="Q151">
        <f t="shared" si="84"/>
        <v>1</v>
      </c>
      <c r="R151">
        <f t="shared" si="85"/>
        <v>0</v>
      </c>
      <c r="S151">
        <f t="shared" si="86"/>
        <v>7.5577958173423956E-2</v>
      </c>
      <c r="T151">
        <f t="shared" si="87"/>
        <v>7.9738977221788548E-2</v>
      </c>
      <c r="U151">
        <f t="shared" si="88"/>
        <v>7.9738977221788548E-2</v>
      </c>
      <c r="V151" t="str">
        <f t="shared" si="89"/>
        <v/>
      </c>
      <c r="W151">
        <f t="shared" si="90"/>
        <v>0.1597614704057439</v>
      </c>
      <c r="X151">
        <f t="shared" si="91"/>
        <v>0.32019604594955176</v>
      </c>
      <c r="Y151">
        <f t="shared" si="92"/>
        <v>9.3840209763169161E-2</v>
      </c>
      <c r="Z151">
        <f t="shared" si="93"/>
        <v>207360000</v>
      </c>
      <c r="AA151" t="str">
        <f t="shared" si="94"/>
        <v>pending</v>
      </c>
      <c r="AB151" t="str">
        <f t="shared" si="95"/>
        <v/>
      </c>
      <c r="AG151">
        <f>IFERROR(_xlfn.XLOOKUP(A151,'product map'!$A$14:$A$36,'product map'!$C$14:$C$36),"?")</f>
        <v>239</v>
      </c>
      <c r="AH151">
        <f>IFERROR((Z151*0.000000947817)/_xlfn.XLOOKUP(AG151,'energy base (MECS)'!$K$4:$K$9,'energy base (MECS)'!$F$4:$F$9),0)</f>
        <v>0.34184863141704014</v>
      </c>
      <c r="AI151">
        <f>IFERROR((AA151*0.000000947817)/_xlfn.XLOOKUP(AG151,'energy base (MECS)'!$K$4:$K$9,'energy base (MECS)'!$I$4:$I$9),0)</f>
        <v>0</v>
      </c>
      <c r="AJ151">
        <f t="shared" si="96"/>
        <v>2.3921693166536563E-2</v>
      </c>
      <c r="AK151">
        <f t="shared" si="97"/>
        <v>7.9738977221788548E-2</v>
      </c>
      <c r="AL151">
        <f>IFERROR(_xlfn.XLOOKUP(AG151,'BCoISC-WACCbI'!$C$2:$C$26,'BCoISC-WACCbI'!$B$2:$B$26)+$AE$4,0.1)</f>
        <v>0.12223000000000001</v>
      </c>
      <c r="AM151">
        <f t="shared" si="98"/>
        <v>0.58737697847199655</v>
      </c>
      <c r="AN151">
        <f t="shared" si="99"/>
        <v>115442679.6389268</v>
      </c>
    </row>
    <row r="152" spans="1:40" x14ac:dyDescent="0.35">
      <c r="A152" t="str">
        <f>'Kermeli Data'!A159</f>
        <v>Cement</v>
      </c>
      <c r="B152" t="str">
        <f>'Kermeli Data'!B159</f>
        <v>Blended Cement (70% BFS)d</v>
      </c>
      <c r="C152" t="str">
        <f>'Kermeli Data'!P159</f>
        <v>X fuel-switch</v>
      </c>
      <c r="D152" t="str">
        <f t="shared" si="80"/>
        <v>EXCLUDED</v>
      </c>
      <c r="E152">
        <f>'Kermeli Data'!E159</f>
        <v>1</v>
      </c>
      <c r="F152">
        <f>'Kermeli Data'!F159</f>
        <v>1.8</v>
      </c>
      <c r="G152">
        <f>'Kermeli Data'!G159</f>
        <v>-0.1</v>
      </c>
      <c r="H152">
        <f>'Kermeli Data'!I159</f>
        <v>6</v>
      </c>
      <c r="I152">
        <f>'Kermeli Data'!J159</f>
        <v>30</v>
      </c>
      <c r="J152">
        <f>'Kermeli Data'!K159</f>
        <v>0</v>
      </c>
      <c r="K152">
        <f>IFERROR(_xlfn.XLOOKUP(A152,'product map'!$A$14:$A$36,'product map'!$G$14:$G$36),"pending")</f>
        <v>85</v>
      </c>
      <c r="L152">
        <f>H152*cpi!$B$12*cpi!$B$10</f>
        <v>6.0126395645274382</v>
      </c>
      <c r="M152">
        <f>J152*cpi!$B$12*cpi!$B$10</f>
        <v>0</v>
      </c>
      <c r="N152">
        <f t="shared" si="81"/>
        <v>0.12619823187562745</v>
      </c>
      <c r="O152">
        <f t="shared" si="82"/>
        <v>0.75878448194880532</v>
      </c>
      <c r="P152">
        <f t="shared" si="83"/>
        <v>1.8</v>
      </c>
      <c r="Q152">
        <f t="shared" si="84"/>
        <v>1</v>
      </c>
      <c r="R152">
        <f t="shared" si="85"/>
        <v>0</v>
      </c>
      <c r="S152">
        <f t="shared" si="86"/>
        <v>0.42154693441600294</v>
      </c>
      <c r="T152">
        <f t="shared" si="87"/>
        <v>0.44475561676568676</v>
      </c>
      <c r="U152">
        <f t="shared" si="88"/>
        <v>0.44475561676568676</v>
      </c>
      <c r="V152" t="str">
        <f t="shared" si="89"/>
        <v/>
      </c>
      <c r="W152">
        <f t="shared" si="90"/>
        <v>0.1523001981927343</v>
      </c>
      <c r="X152">
        <f t="shared" si="91"/>
        <v>0.91572619733900451</v>
      </c>
      <c r="Y152">
        <f t="shared" si="92"/>
        <v>0.53674578141080709</v>
      </c>
      <c r="Z152">
        <f t="shared" si="93"/>
        <v>153000000</v>
      </c>
      <c r="AA152" t="str">
        <f t="shared" si="94"/>
        <v>pending</v>
      </c>
      <c r="AB152" t="str">
        <f t="shared" si="95"/>
        <v/>
      </c>
      <c r="AG152">
        <f>IFERROR(_xlfn.XLOOKUP(A152,'product map'!$A$14:$A$36,'product map'!$C$14:$C$36),"?")</f>
        <v>239</v>
      </c>
      <c r="AH152">
        <f>IFERROR((Z152*0.000000947817)/_xlfn.XLOOKUP(AG152,'energy base (MECS)'!$K$4:$K$9,'energy base (MECS)'!$F$4:$F$9),0)</f>
        <v>0.25223206311153129</v>
      </c>
      <c r="AI152">
        <f>IFERROR((AA152*0.000000947817)/_xlfn.XLOOKUP(AG152,'energy base (MECS)'!$K$4:$K$9,'energy base (MECS)'!$I$4:$I$9),0)</f>
        <v>0</v>
      </c>
      <c r="AJ152">
        <f t="shared" si="96"/>
        <v>0.13342668502970603</v>
      </c>
      <c r="AK152">
        <f t="shared" si="97"/>
        <v>0.44475561676568676</v>
      </c>
      <c r="AL152">
        <f>IFERROR(_xlfn.XLOOKUP(AG152,'BCoISC-WACCbI'!$C$2:$C$26,'BCoISC-WACCbI'!$B$2:$B$26)+$AE$4,0.1)</f>
        <v>0.12223000000000001</v>
      </c>
      <c r="AM152">
        <f t="shared" si="98"/>
        <v>3.5242618708319795</v>
      </c>
      <c r="AN152">
        <f t="shared" si="99"/>
        <v>511074362.98483223</v>
      </c>
    </row>
    <row r="153" spans="1:40" x14ac:dyDescent="0.35">
      <c r="A153" t="str">
        <f>'Kermeli Data'!A160</f>
        <v>Ammonia</v>
      </c>
      <c r="B153" t="str">
        <f>'Kermeli Data'!B160</f>
        <v>Low carbon ammonia (H2 as feedstock)</v>
      </c>
      <c r="C153" t="str">
        <f>'Kermeli Data'!P160</f>
        <v>X fuel-switch</v>
      </c>
      <c r="D153" t="str">
        <f t="shared" si="80"/>
        <v>EXCLUDED</v>
      </c>
      <c r="E153">
        <f>'Kermeli Data'!E160</f>
        <v>1</v>
      </c>
      <c r="F153">
        <f>'Kermeli Data'!F160</f>
        <v>9.4</v>
      </c>
      <c r="G153">
        <f>'Kermeli Data'!G160</f>
        <v>-5.5</v>
      </c>
      <c r="H153">
        <f>'Kermeli Data'!I160</f>
        <v>489</v>
      </c>
      <c r="I153">
        <f>'Kermeli Data'!J160</f>
        <v>30</v>
      </c>
      <c r="J153">
        <f>'Kermeli Data'!K160</f>
        <v>0</v>
      </c>
      <c r="K153">
        <f>IFERROR(_xlfn.XLOOKUP(A153,'product map'!$A$14:$A$36,'product map'!$G$14:$G$36),"pending")</f>
        <v>16.5</v>
      </c>
      <c r="L153">
        <f>H153*cpi!$B$12*cpi!$B$10</f>
        <v>490.03012450898621</v>
      </c>
      <c r="M153">
        <f>J153*cpi!$B$12*cpi!$B$10</f>
        <v>0</v>
      </c>
      <c r="N153">
        <f t="shared" si="81"/>
        <v>0.11180076788520114</v>
      </c>
      <c r="O153">
        <f t="shared" si="82"/>
        <v>54.785744206985385</v>
      </c>
      <c r="P153">
        <f t="shared" si="83"/>
        <v>9.4</v>
      </c>
      <c r="Q153">
        <f t="shared" si="84"/>
        <v>1</v>
      </c>
      <c r="R153">
        <f t="shared" si="85"/>
        <v>0</v>
      </c>
      <c r="S153">
        <f t="shared" si="86"/>
        <v>5.8282706603175942</v>
      </c>
      <c r="T153">
        <f t="shared" si="87"/>
        <v>6.149151851378055</v>
      </c>
      <c r="U153">
        <f t="shared" si="88"/>
        <v>6.149151851378055</v>
      </c>
      <c r="V153" t="str">
        <f t="shared" si="89"/>
        <v/>
      </c>
      <c r="W153">
        <f t="shared" si="90"/>
        <v>0.1523001981927343</v>
      </c>
      <c r="X153">
        <f t="shared" si="91"/>
        <v>74.631685083128858</v>
      </c>
      <c r="Y153">
        <f t="shared" si="92"/>
        <v>8.3766602269112109</v>
      </c>
      <c r="Z153">
        <f t="shared" si="93"/>
        <v>155100000</v>
      </c>
      <c r="AA153" t="str">
        <f t="shared" si="94"/>
        <v>pending</v>
      </c>
      <c r="AB153" t="str">
        <f t="shared" si="95"/>
        <v/>
      </c>
      <c r="AG153">
        <f>IFERROR(_xlfn.XLOOKUP(A153,'product map'!$A$14:$A$36,'product map'!$C$14:$C$36),"?")</f>
        <v>20</v>
      </c>
      <c r="AH153">
        <f>IFERROR((Z153*0.000000947817)/_xlfn.XLOOKUP(AG153,'energy base (MECS)'!$K$4:$K$9,'energy base (MECS)'!$F$4:$F$9),0)</f>
        <v>4.4386512043723521E-2</v>
      </c>
      <c r="AI153">
        <f>IFERROR((AA153*0.000000947817)/_xlfn.XLOOKUP(AG153,'energy base (MECS)'!$K$4:$K$9,'energy base (MECS)'!$I$4:$I$9),0)</f>
        <v>0</v>
      </c>
      <c r="AJ153">
        <f t="shared" si="96"/>
        <v>1.8447455554134164</v>
      </c>
      <c r="AK153">
        <f t="shared" si="97"/>
        <v>6.149151851378055</v>
      </c>
      <c r="AL153">
        <f>IFERROR(_xlfn.XLOOKUP(AG153,'BCoISC-WACCbI'!$C$2:$C$26,'BCoISC-WACCbI'!$B$2:$B$26)+$AE$4,0.1)</f>
        <v>0.10642000000000001</v>
      </c>
      <c r="AM153">
        <f t="shared" si="98"/>
        <v>55.000980473516108</v>
      </c>
      <c r="AN153">
        <f t="shared" si="99"/>
        <v>8085497054.3982725</v>
      </c>
    </row>
    <row r="154" spans="1:40" x14ac:dyDescent="0.35">
      <c r="A154" t="str">
        <f>'Kermeli Data'!A161</f>
        <v>Ammonia</v>
      </c>
      <c r="B154" t="str">
        <f>'Kermeli Data'!B161</f>
        <v>Electric boilers</v>
      </c>
      <c r="C154" t="str">
        <f>'Kermeli Data'!P161</f>
        <v>X fuel-switch</v>
      </c>
      <c r="D154" t="str">
        <f t="shared" si="80"/>
        <v>EXCLUDED</v>
      </c>
      <c r="E154">
        <f>'Kermeli Data'!E161</f>
        <v>1</v>
      </c>
      <c r="F154">
        <f>'Kermeli Data'!F161</f>
        <v>0</v>
      </c>
      <c r="G154">
        <f>'Kermeli Data'!G161</f>
        <v>-3.7</v>
      </c>
      <c r="H154">
        <f>'Kermeli Data'!I161</f>
        <v>0</v>
      </c>
      <c r="I154">
        <f>'Kermeli Data'!J161</f>
        <v>15</v>
      </c>
      <c r="J154">
        <f>'Kermeli Data'!K161</f>
        <v>0</v>
      </c>
      <c r="K154">
        <f>IFERROR(_xlfn.XLOOKUP(A154,'product map'!$A$14:$A$36,'product map'!$G$14:$G$36),"pending")</f>
        <v>16.5</v>
      </c>
      <c r="L154">
        <f>H154*cpi!$B$12*cpi!$B$10</f>
        <v>0</v>
      </c>
      <c r="M154">
        <f>J154*cpi!$B$12*cpi!$B$10</f>
        <v>0</v>
      </c>
      <c r="N154">
        <f t="shared" si="81"/>
        <v>0.1363277730300923</v>
      </c>
      <c r="O154">
        <f t="shared" si="82"/>
        <v>0</v>
      </c>
      <c r="P154">
        <f t="shared" si="83"/>
        <v>0</v>
      </c>
      <c r="Q154">
        <f t="shared" si="84"/>
        <v>0</v>
      </c>
      <c r="R154">
        <f t="shared" si="85"/>
        <v>0</v>
      </c>
      <c r="S154" t="str">
        <f t="shared" si="86"/>
        <v/>
      </c>
      <c r="T154" t="str">
        <f t="shared" si="87"/>
        <v/>
      </c>
      <c r="U154" t="str">
        <f t="shared" si="88"/>
        <v/>
      </c>
      <c r="V154" t="str">
        <f t="shared" si="89"/>
        <v/>
      </c>
      <c r="W154">
        <f t="shared" si="90"/>
        <v>0.1710170526463011</v>
      </c>
      <c r="X154">
        <f t="shared" si="91"/>
        <v>0</v>
      </c>
      <c r="Y154" t="str">
        <f t="shared" si="92"/>
        <v/>
      </c>
      <c r="Z154" t="str">
        <f t="shared" si="93"/>
        <v>pending</v>
      </c>
      <c r="AA154" t="str">
        <f t="shared" si="94"/>
        <v>pending</v>
      </c>
      <c r="AB154" t="str">
        <f t="shared" si="95"/>
        <v/>
      </c>
      <c r="AG154">
        <f>IFERROR(_xlfn.XLOOKUP(A154,'product map'!$A$14:$A$36,'product map'!$C$14:$C$36),"?")</f>
        <v>20</v>
      </c>
      <c r="AH154">
        <f>IFERROR((Z154*0.000000947817)/_xlfn.XLOOKUP(AG154,'energy base (MECS)'!$K$4:$K$9,'energy base (MECS)'!$F$4:$F$9),0)</f>
        <v>0</v>
      </c>
      <c r="AI154">
        <f>IFERROR((AA154*0.000000947817)/_xlfn.XLOOKUP(AG154,'energy base (MECS)'!$K$4:$K$9,'energy base (MECS)'!$I$4:$I$9),0)</f>
        <v>0</v>
      </c>
      <c r="AJ154">
        <f t="shared" si="96"/>
        <v>9.9999999999999995E-7</v>
      </c>
      <c r="AK154">
        <f t="shared" si="97"/>
        <v>0</v>
      </c>
      <c r="AL154">
        <f>IFERROR(_xlfn.XLOOKUP(AG154,'BCoISC-WACCbI'!$C$2:$C$26,'BCoISC-WACCbI'!$B$2:$B$26)+$AE$4,0.1)</f>
        <v>0.10642000000000001</v>
      </c>
      <c r="AM154">
        <f t="shared" si="98"/>
        <v>0</v>
      </c>
      <c r="AN154">
        <f t="shared" si="99"/>
        <v>0</v>
      </c>
    </row>
    <row r="155" spans="1:40" x14ac:dyDescent="0.35">
      <c r="A155" t="str">
        <f>'Kermeli Data'!A162</f>
        <v>Ammonia</v>
      </c>
      <c r="B155" t="str">
        <f>'Kermeli Data'!B162</f>
        <v>H2 boilers</v>
      </c>
      <c r="C155" t="str">
        <f>'Kermeli Data'!P162</f>
        <v>X fuel-switch</v>
      </c>
      <c r="D155" t="str">
        <f t="shared" si="80"/>
        <v>EXCLUDED</v>
      </c>
      <c r="E155">
        <f>'Kermeli Data'!E162</f>
        <v>1</v>
      </c>
      <c r="F155">
        <f>'Kermeli Data'!F162</f>
        <v>0</v>
      </c>
      <c r="G155">
        <f>'Kermeli Data'!G162</f>
        <v>0</v>
      </c>
      <c r="H155">
        <f>'Kermeli Data'!I162</f>
        <v>0</v>
      </c>
      <c r="I155">
        <f>'Kermeli Data'!J162</f>
        <v>25</v>
      </c>
      <c r="J155">
        <f>'Kermeli Data'!K162</f>
        <v>0</v>
      </c>
      <c r="K155">
        <f>IFERROR(_xlfn.XLOOKUP(A155,'product map'!$A$14:$A$36,'product map'!$G$14:$G$36),"pending")</f>
        <v>16.5</v>
      </c>
      <c r="L155">
        <f>H155*cpi!$B$12*cpi!$B$10</f>
        <v>0</v>
      </c>
      <c r="M155">
        <f>J155*cpi!$B$12*cpi!$B$10</f>
        <v>0</v>
      </c>
      <c r="N155">
        <f t="shared" si="81"/>
        <v>0.11564869506599565</v>
      </c>
      <c r="O155">
        <f t="shared" si="82"/>
        <v>0</v>
      </c>
      <c r="P155">
        <f t="shared" si="83"/>
        <v>0</v>
      </c>
      <c r="Q155">
        <f t="shared" si="84"/>
        <v>0</v>
      </c>
      <c r="R155">
        <f t="shared" si="85"/>
        <v>0</v>
      </c>
      <c r="S155" t="str">
        <f t="shared" si="86"/>
        <v/>
      </c>
      <c r="T155" t="str">
        <f t="shared" si="87"/>
        <v/>
      </c>
      <c r="U155" t="str">
        <f t="shared" si="88"/>
        <v/>
      </c>
      <c r="V155" t="str">
        <f t="shared" si="89"/>
        <v/>
      </c>
      <c r="W155">
        <f t="shared" si="90"/>
        <v>0.15469940232020646</v>
      </c>
      <c r="X155">
        <f t="shared" si="91"/>
        <v>0</v>
      </c>
      <c r="Y155" t="str">
        <f t="shared" si="92"/>
        <v/>
      </c>
      <c r="Z155" t="str">
        <f t="shared" si="93"/>
        <v>pending</v>
      </c>
      <c r="AA155" t="str">
        <f t="shared" si="94"/>
        <v>pending</v>
      </c>
      <c r="AB155" t="str">
        <f t="shared" si="95"/>
        <v/>
      </c>
      <c r="AG155">
        <f>IFERROR(_xlfn.XLOOKUP(A155,'product map'!$A$14:$A$36,'product map'!$C$14:$C$36),"?")</f>
        <v>20</v>
      </c>
      <c r="AH155">
        <f>IFERROR((Z155*0.000000947817)/_xlfn.XLOOKUP(AG155,'energy base (MECS)'!$K$4:$K$9,'energy base (MECS)'!$F$4:$F$9),0)</f>
        <v>0</v>
      </c>
      <c r="AI155">
        <f>IFERROR((AA155*0.000000947817)/_xlfn.XLOOKUP(AG155,'energy base (MECS)'!$K$4:$K$9,'energy base (MECS)'!$I$4:$I$9),0)</f>
        <v>0</v>
      </c>
      <c r="AJ155">
        <f t="shared" si="96"/>
        <v>9.9999999999999995E-7</v>
      </c>
      <c r="AK155">
        <f t="shared" si="97"/>
        <v>0</v>
      </c>
      <c r="AL155">
        <f>IFERROR(_xlfn.XLOOKUP(AG155,'BCoISC-WACCbI'!$C$2:$C$26,'BCoISC-WACCbI'!$B$2:$B$26)+$AE$4,0.1)</f>
        <v>0.10642000000000001</v>
      </c>
      <c r="AM155">
        <f t="shared" si="98"/>
        <v>0</v>
      </c>
      <c r="AN155">
        <f t="shared" si="99"/>
        <v>0</v>
      </c>
    </row>
    <row r="156" spans="1:40" x14ac:dyDescent="0.35">
      <c r="A156" t="str">
        <f>'Kermeli Data'!A163</f>
        <v>Ammonia</v>
      </c>
      <c r="B156" t="str">
        <f>'Kermeli Data'!B163</f>
        <v>High temperature heat pump</v>
      </c>
      <c r="C156" t="str">
        <f>'Kermeli Data'!P163</f>
        <v>X fuel-switch</v>
      </c>
      <c r="D156" t="str">
        <f t="shared" si="80"/>
        <v>EXCLUDED</v>
      </c>
      <c r="E156">
        <f>'Kermeli Data'!E163</f>
        <v>0</v>
      </c>
      <c r="F156">
        <f>'Kermeli Data'!F163</f>
        <v>0</v>
      </c>
      <c r="G156">
        <f>'Kermeli Data'!G163</f>
        <v>-0.9</v>
      </c>
      <c r="H156">
        <f>'Kermeli Data'!I163</f>
        <v>0</v>
      </c>
      <c r="I156">
        <f>'Kermeli Data'!J163</f>
        <v>15</v>
      </c>
      <c r="J156">
        <f>'Kermeli Data'!K163</f>
        <v>0</v>
      </c>
      <c r="K156">
        <f>IFERROR(_xlfn.XLOOKUP(A156,'product map'!$A$14:$A$36,'product map'!$G$14:$G$36),"pending")</f>
        <v>16.5</v>
      </c>
      <c r="L156">
        <f>H156*cpi!$B$12*cpi!$B$10</f>
        <v>0</v>
      </c>
      <c r="M156">
        <f>J156*cpi!$B$12*cpi!$B$10</f>
        <v>0</v>
      </c>
      <c r="N156">
        <f t="shared" si="81"/>
        <v>0.1363277730300923</v>
      </c>
      <c r="O156">
        <f t="shared" si="82"/>
        <v>0</v>
      </c>
      <c r="P156">
        <f t="shared" si="83"/>
        <v>0</v>
      </c>
      <c r="Q156">
        <f t="shared" si="84"/>
        <v>0</v>
      </c>
      <c r="R156">
        <f t="shared" si="85"/>
        <v>0</v>
      </c>
      <c r="S156" t="str">
        <f t="shared" si="86"/>
        <v/>
      </c>
      <c r="T156" t="str">
        <f t="shared" si="87"/>
        <v/>
      </c>
      <c r="U156" t="str">
        <f t="shared" si="88"/>
        <v/>
      </c>
      <c r="V156" t="str">
        <f t="shared" si="89"/>
        <v/>
      </c>
      <c r="W156">
        <f t="shared" si="90"/>
        <v>0.1710170526463011</v>
      </c>
      <c r="X156">
        <f t="shared" si="91"/>
        <v>0</v>
      </c>
      <c r="Y156" t="str">
        <f t="shared" si="92"/>
        <v/>
      </c>
      <c r="Z156" t="str">
        <f t="shared" si="93"/>
        <v>pending</v>
      </c>
      <c r="AA156" t="str">
        <f t="shared" si="94"/>
        <v>pending</v>
      </c>
      <c r="AB156" t="str">
        <f t="shared" si="95"/>
        <v/>
      </c>
      <c r="AG156">
        <f>IFERROR(_xlfn.XLOOKUP(A156,'product map'!$A$14:$A$36,'product map'!$C$14:$C$36),"?")</f>
        <v>20</v>
      </c>
      <c r="AH156">
        <f>IFERROR((Z156*0.000000947817)/_xlfn.XLOOKUP(AG156,'energy base (MECS)'!$K$4:$K$9,'energy base (MECS)'!$F$4:$F$9),0)</f>
        <v>0</v>
      </c>
      <c r="AI156">
        <f>IFERROR((AA156*0.000000947817)/_xlfn.XLOOKUP(AG156,'energy base (MECS)'!$K$4:$K$9,'energy base (MECS)'!$I$4:$I$9),0)</f>
        <v>0</v>
      </c>
      <c r="AJ156">
        <f t="shared" si="96"/>
        <v>9.9999999999999995E-7</v>
      </c>
      <c r="AK156">
        <f t="shared" si="97"/>
        <v>0</v>
      </c>
      <c r="AL156">
        <f>IFERROR(_xlfn.XLOOKUP(AG156,'BCoISC-WACCbI'!$C$2:$C$26,'BCoISC-WACCbI'!$B$2:$B$26)+$AE$4,0.1)</f>
        <v>0.10642000000000001</v>
      </c>
      <c r="AM156">
        <f t="shared" si="98"/>
        <v>0</v>
      </c>
      <c r="AN156">
        <f t="shared" si="99"/>
        <v>0</v>
      </c>
    </row>
    <row r="157" spans="1:40" x14ac:dyDescent="0.35">
      <c r="A157" t="str">
        <f>'Kermeli Data'!A164</f>
        <v>Ethylene</v>
      </c>
      <c r="B157" t="str">
        <f>'Kermeli Data'!B164</f>
        <v>Low carbon ethylene (H2 as feedstock)</v>
      </c>
      <c r="C157" t="str">
        <f>'Kermeli Data'!P164</f>
        <v>X fuel-switch</v>
      </c>
      <c r="D157" t="str">
        <f t="shared" si="80"/>
        <v>EXCLUDED</v>
      </c>
      <c r="E157">
        <f>'Kermeli Data'!E164</f>
        <v>1</v>
      </c>
      <c r="F157">
        <f>'Kermeli Data'!F164</f>
        <v>30.1</v>
      </c>
      <c r="G157">
        <f>'Kermeli Data'!G164</f>
        <v>-31.6</v>
      </c>
      <c r="H157">
        <f>'Kermeli Data'!I164</f>
        <v>418</v>
      </c>
      <c r="I157">
        <f>'Kermeli Data'!J164</f>
        <v>30</v>
      </c>
      <c r="J157">
        <f>'Kermeli Data'!K164</f>
        <v>0</v>
      </c>
      <c r="K157">
        <f>IFERROR(_xlfn.XLOOKUP(A157,'product map'!$A$14:$A$36,'product map'!$G$14:$G$36),"pending")</f>
        <v>31.4</v>
      </c>
      <c r="L157">
        <f>H157*cpi!$B$12*cpi!$B$10</f>
        <v>418.88055632874483</v>
      </c>
      <c r="M157">
        <f>J157*cpi!$B$12*cpi!$B$10</f>
        <v>0</v>
      </c>
      <c r="N157">
        <f t="shared" si="81"/>
        <v>0.11180076788520114</v>
      </c>
      <c r="O157">
        <f t="shared" si="82"/>
        <v>46.831167849733923</v>
      </c>
      <c r="P157">
        <f t="shared" si="83"/>
        <v>30.1</v>
      </c>
      <c r="Q157">
        <f t="shared" si="84"/>
        <v>1</v>
      </c>
      <c r="R157">
        <f t="shared" si="85"/>
        <v>0</v>
      </c>
      <c r="S157">
        <f t="shared" si="86"/>
        <v>1.5558527524828545</v>
      </c>
      <c r="T157">
        <f t="shared" si="87"/>
        <v>1.6415117606909926</v>
      </c>
      <c r="U157">
        <f t="shared" si="88"/>
        <v>1.6415117606909926</v>
      </c>
      <c r="V157" t="str">
        <f t="shared" si="89"/>
        <v/>
      </c>
      <c r="W157">
        <f t="shared" si="90"/>
        <v>0.1523001981927343</v>
      </c>
      <c r="X157">
        <f t="shared" si="91"/>
        <v>63.795591747950638</v>
      </c>
      <c r="Y157">
        <f t="shared" si="92"/>
        <v>2.2361435544490096</v>
      </c>
      <c r="Z157">
        <f t="shared" si="93"/>
        <v>945140000</v>
      </c>
      <c r="AA157" t="str">
        <f t="shared" si="94"/>
        <v>pending</v>
      </c>
      <c r="AB157" t="str">
        <f t="shared" si="95"/>
        <v/>
      </c>
      <c r="AG157">
        <f>IFERROR(_xlfn.XLOOKUP(A157,'product map'!$A$14:$A$36,'product map'!$C$14:$C$36),"?")</f>
        <v>20</v>
      </c>
      <c r="AH157">
        <f>IFERROR((Z157*0.000000947817)/_xlfn.XLOOKUP(AG157,'energy base (MECS)'!$K$4:$K$9,'energy base (MECS)'!$F$4:$F$9),0)</f>
        <v>0.27048012890396422</v>
      </c>
      <c r="AI157">
        <f>IFERROR((AA157*0.000000947817)/_xlfn.XLOOKUP(AG157,'energy base (MECS)'!$K$4:$K$9,'energy base (MECS)'!$I$4:$I$9),0)</f>
        <v>0</v>
      </c>
      <c r="AJ157">
        <f t="shared" si="96"/>
        <v>0.49245352820729776</v>
      </c>
      <c r="AK157">
        <f t="shared" si="97"/>
        <v>1.6415117606909926</v>
      </c>
      <c r="AL157">
        <f>IFERROR(_xlfn.XLOOKUP(AG157,'BCoISC-WACCbI'!$C$2:$C$26,'BCoISC-WACCbI'!$B$2:$B$26)+$AE$4,0.1)</f>
        <v>0.10642000000000001</v>
      </c>
      <c r="AM157">
        <f t="shared" si="98"/>
        <v>14.682473043266784</v>
      </c>
      <c r="AN157">
        <f t="shared" si="99"/>
        <v>13152849468.722586</v>
      </c>
    </row>
    <row r="158" spans="1:40" x14ac:dyDescent="0.35">
      <c r="A158" t="str">
        <f>'Kermeli Data'!A165</f>
        <v>Ethylene</v>
      </c>
      <c r="B158" t="str">
        <f>'Kermeli Data'!B165</f>
        <v>Electric boilers</v>
      </c>
      <c r="C158" t="str">
        <f>'Kermeli Data'!P165</f>
        <v>X fuel-switch</v>
      </c>
      <c r="D158" t="str">
        <f t="shared" si="80"/>
        <v>EXCLUDED</v>
      </c>
      <c r="E158">
        <f>'Kermeli Data'!E165</f>
        <v>1</v>
      </c>
      <c r="F158">
        <f>'Kermeli Data'!F165</f>
        <v>0</v>
      </c>
      <c r="G158">
        <f>'Kermeli Data'!G165</f>
        <v>-1.3</v>
      </c>
      <c r="H158">
        <f>'Kermeli Data'!I165</f>
        <v>0</v>
      </c>
      <c r="I158">
        <f>'Kermeli Data'!J165</f>
        <v>15</v>
      </c>
      <c r="J158">
        <f>'Kermeli Data'!K165</f>
        <v>0</v>
      </c>
      <c r="K158">
        <f>IFERROR(_xlfn.XLOOKUP(A158,'product map'!$A$14:$A$36,'product map'!$G$14:$G$36),"pending")</f>
        <v>31.4</v>
      </c>
      <c r="L158">
        <f>H158*cpi!$B$12*cpi!$B$10</f>
        <v>0</v>
      </c>
      <c r="M158">
        <f>J158*cpi!$B$12*cpi!$B$10</f>
        <v>0</v>
      </c>
      <c r="N158">
        <f t="shared" si="81"/>
        <v>0.1363277730300923</v>
      </c>
      <c r="O158">
        <f t="shared" si="82"/>
        <v>0</v>
      </c>
      <c r="P158">
        <f t="shared" si="83"/>
        <v>0</v>
      </c>
      <c r="Q158">
        <f t="shared" si="84"/>
        <v>0</v>
      </c>
      <c r="R158">
        <f t="shared" si="85"/>
        <v>0</v>
      </c>
      <c r="S158" t="str">
        <f t="shared" si="86"/>
        <v/>
      </c>
      <c r="T158" t="str">
        <f t="shared" si="87"/>
        <v/>
      </c>
      <c r="U158" t="str">
        <f t="shared" si="88"/>
        <v/>
      </c>
      <c r="V158" t="str">
        <f t="shared" si="89"/>
        <v/>
      </c>
      <c r="W158">
        <f t="shared" si="90"/>
        <v>0.1710170526463011</v>
      </c>
      <c r="X158">
        <f t="shared" si="91"/>
        <v>0</v>
      </c>
      <c r="Y158" t="str">
        <f t="shared" si="92"/>
        <v/>
      </c>
      <c r="Z158" t="str">
        <f t="shared" si="93"/>
        <v>pending</v>
      </c>
      <c r="AA158" t="str">
        <f t="shared" si="94"/>
        <v>pending</v>
      </c>
      <c r="AB158" t="str">
        <f t="shared" si="95"/>
        <v/>
      </c>
      <c r="AG158">
        <f>IFERROR(_xlfn.XLOOKUP(A158,'product map'!$A$14:$A$36,'product map'!$C$14:$C$36),"?")</f>
        <v>20</v>
      </c>
      <c r="AH158">
        <f>IFERROR((Z158*0.000000947817)/_xlfn.XLOOKUP(AG158,'energy base (MECS)'!$K$4:$K$9,'energy base (MECS)'!$F$4:$F$9),0)</f>
        <v>0</v>
      </c>
      <c r="AI158">
        <f>IFERROR((AA158*0.000000947817)/_xlfn.XLOOKUP(AG158,'energy base (MECS)'!$K$4:$K$9,'energy base (MECS)'!$I$4:$I$9),0)</f>
        <v>0</v>
      </c>
      <c r="AJ158">
        <f t="shared" si="96"/>
        <v>9.9999999999999995E-7</v>
      </c>
      <c r="AK158">
        <f t="shared" si="97"/>
        <v>0</v>
      </c>
      <c r="AL158">
        <f>IFERROR(_xlfn.XLOOKUP(AG158,'BCoISC-WACCbI'!$C$2:$C$26,'BCoISC-WACCbI'!$B$2:$B$26)+$AE$4,0.1)</f>
        <v>0.10642000000000001</v>
      </c>
      <c r="AM158">
        <f t="shared" si="98"/>
        <v>0</v>
      </c>
      <c r="AN158">
        <f t="shared" si="99"/>
        <v>0</v>
      </c>
    </row>
    <row r="159" spans="1:40" x14ac:dyDescent="0.35">
      <c r="A159" t="str">
        <f>'Kermeli Data'!A166</f>
        <v>Ethylene</v>
      </c>
      <c r="B159" t="str">
        <f>'Kermeli Data'!B166</f>
        <v>H2 boilers</v>
      </c>
      <c r="C159" t="str">
        <f>'Kermeli Data'!P166</f>
        <v>X fuel-switch</v>
      </c>
      <c r="D159" t="str">
        <f t="shared" si="80"/>
        <v>EXCLUDED</v>
      </c>
      <c r="E159">
        <f>'Kermeli Data'!E166</f>
        <v>1</v>
      </c>
      <c r="F159">
        <f>'Kermeli Data'!F166</f>
        <v>0</v>
      </c>
      <c r="G159">
        <f>'Kermeli Data'!G166</f>
        <v>0</v>
      </c>
      <c r="H159">
        <f>'Kermeli Data'!I166</f>
        <v>0</v>
      </c>
      <c r="I159">
        <f>'Kermeli Data'!J166</f>
        <v>25</v>
      </c>
      <c r="J159">
        <f>'Kermeli Data'!K166</f>
        <v>0</v>
      </c>
      <c r="K159">
        <f>IFERROR(_xlfn.XLOOKUP(A159,'product map'!$A$14:$A$36,'product map'!$G$14:$G$36),"pending")</f>
        <v>31.4</v>
      </c>
      <c r="L159">
        <f>H159*cpi!$B$12*cpi!$B$10</f>
        <v>0</v>
      </c>
      <c r="M159">
        <f>J159*cpi!$B$12*cpi!$B$10</f>
        <v>0</v>
      </c>
      <c r="N159">
        <f t="shared" si="81"/>
        <v>0.11564869506599565</v>
      </c>
      <c r="O159">
        <f t="shared" si="82"/>
        <v>0</v>
      </c>
      <c r="P159">
        <f t="shared" si="83"/>
        <v>0</v>
      </c>
      <c r="Q159">
        <f t="shared" si="84"/>
        <v>0</v>
      </c>
      <c r="R159">
        <f t="shared" si="85"/>
        <v>0</v>
      </c>
      <c r="S159" t="str">
        <f t="shared" si="86"/>
        <v/>
      </c>
      <c r="T159" t="str">
        <f t="shared" si="87"/>
        <v/>
      </c>
      <c r="U159" t="str">
        <f t="shared" si="88"/>
        <v/>
      </c>
      <c r="V159" t="str">
        <f t="shared" si="89"/>
        <v/>
      </c>
      <c r="W159">
        <f t="shared" si="90"/>
        <v>0.15469940232020646</v>
      </c>
      <c r="X159">
        <f t="shared" si="91"/>
        <v>0</v>
      </c>
      <c r="Y159" t="str">
        <f t="shared" si="92"/>
        <v/>
      </c>
      <c r="Z159" t="str">
        <f t="shared" si="93"/>
        <v>pending</v>
      </c>
      <c r="AA159" t="str">
        <f t="shared" si="94"/>
        <v>pending</v>
      </c>
      <c r="AB159" t="str">
        <f t="shared" si="95"/>
        <v/>
      </c>
      <c r="AG159">
        <f>IFERROR(_xlfn.XLOOKUP(A159,'product map'!$A$14:$A$36,'product map'!$C$14:$C$36),"?")</f>
        <v>20</v>
      </c>
      <c r="AH159">
        <f>IFERROR((Z159*0.000000947817)/_xlfn.XLOOKUP(AG159,'energy base (MECS)'!$K$4:$K$9,'energy base (MECS)'!$F$4:$F$9),0)</f>
        <v>0</v>
      </c>
      <c r="AI159">
        <f>IFERROR((AA159*0.000000947817)/_xlfn.XLOOKUP(AG159,'energy base (MECS)'!$K$4:$K$9,'energy base (MECS)'!$I$4:$I$9),0)</f>
        <v>0</v>
      </c>
      <c r="AJ159">
        <f t="shared" si="96"/>
        <v>9.9999999999999995E-7</v>
      </c>
      <c r="AK159">
        <f t="shared" si="97"/>
        <v>0</v>
      </c>
      <c r="AL159">
        <f>IFERROR(_xlfn.XLOOKUP(AG159,'BCoISC-WACCbI'!$C$2:$C$26,'BCoISC-WACCbI'!$B$2:$B$26)+$AE$4,0.1)</f>
        <v>0.10642000000000001</v>
      </c>
      <c r="AM159">
        <f t="shared" si="98"/>
        <v>0</v>
      </c>
      <c r="AN159">
        <f t="shared" si="99"/>
        <v>0</v>
      </c>
    </row>
    <row r="160" spans="1:40" x14ac:dyDescent="0.35">
      <c r="A160" t="str">
        <f>'Kermeli Data'!A167</f>
        <v>Ethylene</v>
      </c>
      <c r="B160" t="str">
        <f>'Kermeli Data'!B167</f>
        <v>High temperature heat pump</v>
      </c>
      <c r="C160" t="str">
        <f>'Kermeli Data'!P167</f>
        <v>X fuel-switch</v>
      </c>
      <c r="D160" t="str">
        <f t="shared" si="80"/>
        <v>EXCLUDED</v>
      </c>
      <c r="E160">
        <f>'Kermeli Data'!E167</f>
        <v>0</v>
      </c>
      <c r="F160">
        <f>'Kermeli Data'!F167</f>
        <v>0</v>
      </c>
      <c r="G160">
        <f>'Kermeli Data'!G167</f>
        <v>-0.3</v>
      </c>
      <c r="H160">
        <f>'Kermeli Data'!I167</f>
        <v>0</v>
      </c>
      <c r="I160">
        <f>'Kermeli Data'!J167</f>
        <v>15</v>
      </c>
      <c r="J160">
        <f>'Kermeli Data'!K167</f>
        <v>0</v>
      </c>
      <c r="K160">
        <f>IFERROR(_xlfn.XLOOKUP(A160,'product map'!$A$14:$A$36,'product map'!$G$14:$G$36),"pending")</f>
        <v>31.4</v>
      </c>
      <c r="L160">
        <f>H160*cpi!$B$12*cpi!$B$10</f>
        <v>0</v>
      </c>
      <c r="M160">
        <f>J160*cpi!$B$12*cpi!$B$10</f>
        <v>0</v>
      </c>
      <c r="N160">
        <f t="shared" si="81"/>
        <v>0.1363277730300923</v>
      </c>
      <c r="O160">
        <f t="shared" si="82"/>
        <v>0</v>
      </c>
      <c r="P160">
        <f t="shared" si="83"/>
        <v>0</v>
      </c>
      <c r="Q160">
        <f t="shared" si="84"/>
        <v>0</v>
      </c>
      <c r="R160">
        <f t="shared" si="85"/>
        <v>0</v>
      </c>
      <c r="S160" t="str">
        <f t="shared" si="86"/>
        <v/>
      </c>
      <c r="T160" t="str">
        <f t="shared" si="87"/>
        <v/>
      </c>
      <c r="U160" t="str">
        <f t="shared" si="88"/>
        <v/>
      </c>
      <c r="V160" t="str">
        <f t="shared" si="89"/>
        <v/>
      </c>
      <c r="W160">
        <f t="shared" si="90"/>
        <v>0.1710170526463011</v>
      </c>
      <c r="X160">
        <f t="shared" si="91"/>
        <v>0</v>
      </c>
      <c r="Y160" t="str">
        <f t="shared" si="92"/>
        <v/>
      </c>
      <c r="Z160" t="str">
        <f t="shared" si="93"/>
        <v>pending</v>
      </c>
      <c r="AA160" t="str">
        <f t="shared" si="94"/>
        <v>pending</v>
      </c>
      <c r="AB160" t="str">
        <f t="shared" si="95"/>
        <v/>
      </c>
      <c r="AG160">
        <f>IFERROR(_xlfn.XLOOKUP(A160,'product map'!$A$14:$A$36,'product map'!$C$14:$C$36),"?")</f>
        <v>20</v>
      </c>
      <c r="AH160">
        <f>IFERROR((Z160*0.000000947817)/_xlfn.XLOOKUP(AG160,'energy base (MECS)'!$K$4:$K$9,'energy base (MECS)'!$F$4:$F$9),0)</f>
        <v>0</v>
      </c>
      <c r="AI160">
        <f>IFERROR((AA160*0.000000947817)/_xlfn.XLOOKUP(AG160,'energy base (MECS)'!$K$4:$K$9,'energy base (MECS)'!$I$4:$I$9),0)</f>
        <v>0</v>
      </c>
      <c r="AJ160">
        <f t="shared" si="96"/>
        <v>9.9999999999999995E-7</v>
      </c>
      <c r="AK160">
        <f t="shared" si="97"/>
        <v>0</v>
      </c>
      <c r="AL160">
        <f>IFERROR(_xlfn.XLOOKUP(AG160,'BCoISC-WACCbI'!$C$2:$C$26,'BCoISC-WACCbI'!$B$2:$B$26)+$AE$4,0.1)</f>
        <v>0.10642000000000001</v>
      </c>
      <c r="AM160">
        <f t="shared" si="98"/>
        <v>0</v>
      </c>
      <c r="AN160">
        <f t="shared" si="99"/>
        <v>0</v>
      </c>
    </row>
    <row r="161" spans="1:40" x14ac:dyDescent="0.35">
      <c r="A161" t="str">
        <f>'Kermeli Data'!A168</f>
        <v>Methanol</v>
      </c>
      <c r="B161" t="str">
        <f>'Kermeli Data'!B168</f>
        <v>Low carbon methanol (H2 as feedstock)</v>
      </c>
      <c r="C161" t="str">
        <f>'Kermeli Data'!P168</f>
        <v>X fuel-switch</v>
      </c>
      <c r="D161" t="str">
        <f t="shared" si="80"/>
        <v>EXCLUDED</v>
      </c>
      <c r="E161">
        <f>'Kermeli Data'!E168</f>
        <v>1</v>
      </c>
      <c r="F161">
        <f>'Kermeli Data'!F168</f>
        <v>9.9</v>
      </c>
      <c r="G161">
        <f>'Kermeli Data'!G168</f>
        <v>-4.8</v>
      </c>
      <c r="H161">
        <f>'Kermeli Data'!I168</f>
        <v>101</v>
      </c>
      <c r="I161">
        <f>'Kermeli Data'!J168</f>
        <v>30</v>
      </c>
      <c r="J161">
        <f>'Kermeli Data'!K168</f>
        <v>0</v>
      </c>
      <c r="K161">
        <f>IFERROR(_xlfn.XLOOKUP(A161,'product map'!$A$14:$A$36,'product map'!$G$14:$G$36),"pending")</f>
        <v>9</v>
      </c>
      <c r="L161">
        <f>H161*cpi!$B$12*cpi!$B$10</f>
        <v>101.21276600287854</v>
      </c>
      <c r="M161">
        <f>J161*cpi!$B$12*cpi!$B$10</f>
        <v>0</v>
      </c>
      <c r="N161">
        <f t="shared" si="81"/>
        <v>0.11180076788520114</v>
      </c>
      <c r="O161">
        <f t="shared" si="82"/>
        <v>11.315664958907002</v>
      </c>
      <c r="P161">
        <f t="shared" si="83"/>
        <v>9.9</v>
      </c>
      <c r="Q161">
        <f t="shared" si="84"/>
        <v>1</v>
      </c>
      <c r="R161">
        <f t="shared" si="85"/>
        <v>0</v>
      </c>
      <c r="S161">
        <f t="shared" si="86"/>
        <v>1.1429964604956566</v>
      </c>
      <c r="T161">
        <f t="shared" si="87"/>
        <v>1.2059252582467466</v>
      </c>
      <c r="U161">
        <f t="shared" si="88"/>
        <v>1.2059252582467466</v>
      </c>
      <c r="V161" t="str">
        <f t="shared" si="89"/>
        <v/>
      </c>
      <c r="W161">
        <f t="shared" si="90"/>
        <v>0.1523001981927343</v>
      </c>
      <c r="X161">
        <f t="shared" si="91"/>
        <v>15.414724321873241</v>
      </c>
      <c r="Y161">
        <f t="shared" si="92"/>
        <v>1.6427673915906518</v>
      </c>
      <c r="Z161">
        <f t="shared" si="93"/>
        <v>89100000.000000015</v>
      </c>
      <c r="AA161" t="str">
        <f t="shared" si="94"/>
        <v>pending</v>
      </c>
      <c r="AB161" t="str">
        <f t="shared" si="95"/>
        <v/>
      </c>
      <c r="AG161">
        <f>IFERROR(_xlfn.XLOOKUP(A161,'product map'!$A$14:$A$36,'product map'!$C$14:$C$36),"?")</f>
        <v>20</v>
      </c>
      <c r="AH161">
        <f>IFERROR((Z161*0.000000947817)/_xlfn.XLOOKUP(AG161,'energy base (MECS)'!$K$4:$K$9,'energy base (MECS)'!$F$4:$F$9),0)</f>
        <v>2.5498634578309261E-2</v>
      </c>
      <c r="AI161">
        <f>IFERROR((AA161*0.000000947817)/_xlfn.XLOOKUP(AG161,'energy base (MECS)'!$K$4:$K$9,'energy base (MECS)'!$I$4:$I$9),0)</f>
        <v>0</v>
      </c>
      <c r="AJ161">
        <f t="shared" si="96"/>
        <v>0.36177757747402395</v>
      </c>
      <c r="AK161">
        <f t="shared" si="97"/>
        <v>1.2059252582467466</v>
      </c>
      <c r="AL161">
        <f>IFERROR(_xlfn.XLOOKUP(AG161,'BCoISC-WACCbI'!$C$2:$C$26,'BCoISC-WACCbI'!$B$2:$B$26)+$AE$4,0.1)</f>
        <v>0.10642000000000001</v>
      </c>
      <c r="AM161">
        <f t="shared" si="98"/>
        <v>10.786377241031211</v>
      </c>
      <c r="AN161">
        <f t="shared" si="99"/>
        <v>910914894.0259068</v>
      </c>
    </row>
    <row r="162" spans="1:40" x14ac:dyDescent="0.35">
      <c r="A162" t="str">
        <f>'Kermeli Data'!A169</f>
        <v>Methanol</v>
      </c>
      <c r="B162" t="str">
        <f>'Kermeli Data'!B169</f>
        <v>Electric boilers</v>
      </c>
      <c r="C162" t="str">
        <f>'Kermeli Data'!P169</f>
        <v>X fuel-switch</v>
      </c>
      <c r="D162" t="str">
        <f t="shared" ref="D162:D167" si="100">IF(C162="2 whr","whr",IF(C162="3 proc","process","EXCLUDED"))</f>
        <v>EXCLUDED</v>
      </c>
      <c r="E162">
        <f>'Kermeli Data'!E169</f>
        <v>1</v>
      </c>
      <c r="F162">
        <f>'Kermeli Data'!F169</f>
        <v>0</v>
      </c>
      <c r="G162">
        <f>'Kermeli Data'!G169</f>
        <v>-1.7</v>
      </c>
      <c r="H162">
        <f>'Kermeli Data'!I169</f>
        <v>0</v>
      </c>
      <c r="I162">
        <f>'Kermeli Data'!J169</f>
        <v>15</v>
      </c>
      <c r="J162">
        <f>'Kermeli Data'!K169</f>
        <v>0</v>
      </c>
      <c r="K162">
        <f>IFERROR(_xlfn.XLOOKUP(A162,'product map'!$A$14:$A$36,'product map'!$G$14:$G$36),"pending")</f>
        <v>9</v>
      </c>
      <c r="L162">
        <f>H162*cpi!$B$12*cpi!$B$10</f>
        <v>0</v>
      </c>
      <c r="M162">
        <f>J162*cpi!$B$12*cpi!$B$10</f>
        <v>0</v>
      </c>
      <c r="N162">
        <f t="shared" ref="N162:N167" si="101">IF(I162&gt;0,AL162/(1-(1+AL162)^-I162),"")</f>
        <v>0.1363277730300923</v>
      </c>
      <c r="O162">
        <f t="shared" ref="O162:O167" si="102">L162*N162+M162</f>
        <v>0</v>
      </c>
      <c r="P162">
        <f t="shared" ref="P162:P167" si="103">MAX(F162,0)+MAX(G162,0)</f>
        <v>0</v>
      </c>
      <c r="Q162">
        <f t="shared" ref="Q162:Q167" si="104">IF(P162&gt;0,MAX(F162,0)/P162,0)</f>
        <v>0</v>
      </c>
      <c r="R162">
        <f t="shared" ref="R162:R167" si="105">IF(P162&gt;0,MAX(G162,0)/P162,0)</f>
        <v>0</v>
      </c>
      <c r="S162" t="str">
        <f t="shared" ref="S162:S167" si="106">IF(P162&gt;0,O162/P162,"")</f>
        <v/>
      </c>
      <c r="T162" t="str">
        <f t="shared" ref="T162:T167" si="107">IF(P162&gt;0,S162/$AE$3,"")</f>
        <v/>
      </c>
      <c r="U162" t="str">
        <f t="shared" ref="U162:U167" si="108">IF(AND(P162&gt;0,Q162&gt;0),T162,"")</f>
        <v/>
      </c>
      <c r="V162" t="str">
        <f t="shared" ref="V162:V167" si="109">IF(AND(P162&gt;0,R162&gt;0),T162,"")</f>
        <v/>
      </c>
      <c r="W162">
        <f t="shared" ref="W162:W167" si="110">IF(I162&gt;0,$AE$2/(1-(1+$AE$2)^-I162),"")</f>
        <v>0.1710170526463011</v>
      </c>
      <c r="X162">
        <f t="shared" ref="X162:X167" si="111">L162*W162+M162</f>
        <v>0</v>
      </c>
      <c r="Y162" t="str">
        <f t="shared" ref="Y162:Y167" si="112">IF(P162&gt;0,(X162/P162)/$AE$3,"")</f>
        <v/>
      </c>
      <c r="Z162" t="str">
        <f t="shared" ref="Z162:Z167" si="113">IF(AND(ISNUMBER(K162),Q162&gt;0),MAX(F162,0)*K162*1000000*E162,"pending")</f>
        <v>pending</v>
      </c>
      <c r="AA162" t="str">
        <f t="shared" ref="AA162:AA167" si="114">IF(AND(ISNUMBER(K162),R162&gt;0),MAX(G162,0)*K162*1000000*E162,"pending")</f>
        <v>pending</v>
      </c>
      <c r="AB162" t="str">
        <f t="shared" ref="AB162:AB167" si="115">IF(AND(ISNUMBER(S162),S162&lt;0),"NEG-CCE","")&amp;IF(NOT(ISNUMBER(K162)),"|pending tonnage","")</f>
        <v/>
      </c>
      <c r="AG162">
        <f>IFERROR(_xlfn.XLOOKUP(A162,'product map'!$A$14:$A$36,'product map'!$C$14:$C$36),"?")</f>
        <v>20</v>
      </c>
      <c r="AH162">
        <f>IFERROR((Z162*0.000000947817)/_xlfn.XLOOKUP(AG162,'energy base (MECS)'!$K$4:$K$9,'energy base (MECS)'!$F$4:$F$9),0)</f>
        <v>0</v>
      </c>
      <c r="AI162">
        <f>IFERROR((AA162*0.000000947817)/_xlfn.XLOOKUP(AG162,'energy base (MECS)'!$K$4:$K$9,'energy base (MECS)'!$I$4:$I$9),0)</f>
        <v>0</v>
      </c>
      <c r="AJ162">
        <f t="shared" ref="AJ162:AJ167" si="116">MAX(0.3*ABS(AK162),0.000001)</f>
        <v>9.9999999999999995E-7</v>
      </c>
      <c r="AK162">
        <f t="shared" ref="AK162:AK167" si="117">IF(ISNUMBER(T162),T162,0)</f>
        <v>0</v>
      </c>
      <c r="AL162">
        <f>IFERROR(_xlfn.XLOOKUP(AG162,'BCoISC-WACCbI'!$C$2:$C$26,'BCoISC-WACCbI'!$B$2:$B$26)+$AE$4,0.1)</f>
        <v>0.10642000000000001</v>
      </c>
      <c r="AM162">
        <f t="shared" ref="AM162:AM167" si="118">IF(P162&gt;0,L162/P162/0.947817,0)</f>
        <v>0</v>
      </c>
      <c r="AN162">
        <f t="shared" ref="AN162:AN167" si="119">IF(AND(P162&gt;0,ISNUMBER(K162)),L162*K162*1000000*E162,0)</f>
        <v>0</v>
      </c>
    </row>
    <row r="163" spans="1:40" x14ac:dyDescent="0.35">
      <c r="A163" t="str">
        <f>'Kermeli Data'!A170</f>
        <v>Methanol</v>
      </c>
      <c r="B163" t="str">
        <f>'Kermeli Data'!B170</f>
        <v>H2 boilers</v>
      </c>
      <c r="C163" t="str">
        <f>'Kermeli Data'!P170</f>
        <v>X fuel-switch</v>
      </c>
      <c r="D163" t="str">
        <f t="shared" si="100"/>
        <v>EXCLUDED</v>
      </c>
      <c r="E163">
        <f>'Kermeli Data'!E170</f>
        <v>1</v>
      </c>
      <c r="F163">
        <f>'Kermeli Data'!F170</f>
        <v>0</v>
      </c>
      <c r="G163">
        <f>'Kermeli Data'!G170</f>
        <v>0</v>
      </c>
      <c r="H163">
        <f>'Kermeli Data'!I170</f>
        <v>0</v>
      </c>
      <c r="I163">
        <f>'Kermeli Data'!J170</f>
        <v>25</v>
      </c>
      <c r="J163">
        <f>'Kermeli Data'!K170</f>
        <v>0</v>
      </c>
      <c r="K163">
        <f>IFERROR(_xlfn.XLOOKUP(A163,'product map'!$A$14:$A$36,'product map'!$G$14:$G$36),"pending")</f>
        <v>9</v>
      </c>
      <c r="L163">
        <f>H163*cpi!$B$12*cpi!$B$10</f>
        <v>0</v>
      </c>
      <c r="M163">
        <f>J163*cpi!$B$12*cpi!$B$10</f>
        <v>0</v>
      </c>
      <c r="N163">
        <f t="shared" si="101"/>
        <v>0.11564869506599565</v>
      </c>
      <c r="O163">
        <f t="shared" si="102"/>
        <v>0</v>
      </c>
      <c r="P163">
        <f t="shared" si="103"/>
        <v>0</v>
      </c>
      <c r="Q163">
        <f t="shared" si="104"/>
        <v>0</v>
      </c>
      <c r="R163">
        <f t="shared" si="105"/>
        <v>0</v>
      </c>
      <c r="S163" t="str">
        <f t="shared" si="106"/>
        <v/>
      </c>
      <c r="T163" t="str">
        <f t="shared" si="107"/>
        <v/>
      </c>
      <c r="U163" t="str">
        <f t="shared" si="108"/>
        <v/>
      </c>
      <c r="V163" t="str">
        <f t="shared" si="109"/>
        <v/>
      </c>
      <c r="W163">
        <f t="shared" si="110"/>
        <v>0.15469940232020646</v>
      </c>
      <c r="X163">
        <f t="shared" si="111"/>
        <v>0</v>
      </c>
      <c r="Y163" t="str">
        <f t="shared" si="112"/>
        <v/>
      </c>
      <c r="Z163" t="str">
        <f t="shared" si="113"/>
        <v>pending</v>
      </c>
      <c r="AA163" t="str">
        <f t="shared" si="114"/>
        <v>pending</v>
      </c>
      <c r="AB163" t="str">
        <f t="shared" si="115"/>
        <v/>
      </c>
      <c r="AG163">
        <f>IFERROR(_xlfn.XLOOKUP(A163,'product map'!$A$14:$A$36,'product map'!$C$14:$C$36),"?")</f>
        <v>20</v>
      </c>
      <c r="AH163">
        <f>IFERROR((Z163*0.000000947817)/_xlfn.XLOOKUP(AG163,'energy base (MECS)'!$K$4:$K$9,'energy base (MECS)'!$F$4:$F$9),0)</f>
        <v>0</v>
      </c>
      <c r="AI163">
        <f>IFERROR((AA163*0.000000947817)/_xlfn.XLOOKUP(AG163,'energy base (MECS)'!$K$4:$K$9,'energy base (MECS)'!$I$4:$I$9),0)</f>
        <v>0</v>
      </c>
      <c r="AJ163">
        <f t="shared" si="116"/>
        <v>9.9999999999999995E-7</v>
      </c>
      <c r="AK163">
        <f t="shared" si="117"/>
        <v>0</v>
      </c>
      <c r="AL163">
        <f>IFERROR(_xlfn.XLOOKUP(AG163,'BCoISC-WACCbI'!$C$2:$C$26,'BCoISC-WACCbI'!$B$2:$B$26)+$AE$4,0.1)</f>
        <v>0.10642000000000001</v>
      </c>
      <c r="AM163">
        <f t="shared" si="118"/>
        <v>0</v>
      </c>
      <c r="AN163">
        <f t="shared" si="119"/>
        <v>0</v>
      </c>
    </row>
    <row r="164" spans="1:40" x14ac:dyDescent="0.35">
      <c r="A164" t="str">
        <f>'Kermeli Data'!A171</f>
        <v>Methanol</v>
      </c>
      <c r="B164" t="str">
        <f>'Kermeli Data'!B171</f>
        <v>High temperature heat pumps</v>
      </c>
      <c r="C164" t="str">
        <f>'Kermeli Data'!P171</f>
        <v>X fuel-switch</v>
      </c>
      <c r="D164" t="str">
        <f t="shared" si="100"/>
        <v>EXCLUDED</v>
      </c>
      <c r="E164">
        <f>'Kermeli Data'!E171</f>
        <v>0</v>
      </c>
      <c r="F164">
        <f>'Kermeli Data'!F171</f>
        <v>0</v>
      </c>
      <c r="G164">
        <f>'Kermeli Data'!G171</f>
        <v>-0.4</v>
      </c>
      <c r="H164">
        <f>'Kermeli Data'!I171</f>
        <v>0</v>
      </c>
      <c r="I164">
        <f>'Kermeli Data'!J171</f>
        <v>15</v>
      </c>
      <c r="J164">
        <f>'Kermeli Data'!K171</f>
        <v>0</v>
      </c>
      <c r="K164">
        <f>IFERROR(_xlfn.XLOOKUP(A164,'product map'!$A$14:$A$36,'product map'!$G$14:$G$36),"pending")</f>
        <v>9</v>
      </c>
      <c r="L164">
        <f>H164*cpi!$B$12*cpi!$B$10</f>
        <v>0</v>
      </c>
      <c r="M164">
        <f>J164*cpi!$B$12*cpi!$B$10</f>
        <v>0</v>
      </c>
      <c r="N164">
        <f t="shared" si="101"/>
        <v>0.1363277730300923</v>
      </c>
      <c r="O164">
        <f t="shared" si="102"/>
        <v>0</v>
      </c>
      <c r="P164">
        <f t="shared" si="103"/>
        <v>0</v>
      </c>
      <c r="Q164">
        <f t="shared" si="104"/>
        <v>0</v>
      </c>
      <c r="R164">
        <f t="shared" si="105"/>
        <v>0</v>
      </c>
      <c r="S164" t="str">
        <f t="shared" si="106"/>
        <v/>
      </c>
      <c r="T164" t="str">
        <f t="shared" si="107"/>
        <v/>
      </c>
      <c r="U164" t="str">
        <f t="shared" si="108"/>
        <v/>
      </c>
      <c r="V164" t="str">
        <f t="shared" si="109"/>
        <v/>
      </c>
      <c r="W164">
        <f t="shared" si="110"/>
        <v>0.1710170526463011</v>
      </c>
      <c r="X164">
        <f t="shared" si="111"/>
        <v>0</v>
      </c>
      <c r="Y164" t="str">
        <f t="shared" si="112"/>
        <v/>
      </c>
      <c r="Z164" t="str">
        <f t="shared" si="113"/>
        <v>pending</v>
      </c>
      <c r="AA164" t="str">
        <f t="shared" si="114"/>
        <v>pending</v>
      </c>
      <c r="AB164" t="str">
        <f t="shared" si="115"/>
        <v/>
      </c>
      <c r="AG164">
        <f>IFERROR(_xlfn.XLOOKUP(A164,'product map'!$A$14:$A$36,'product map'!$C$14:$C$36),"?")</f>
        <v>20</v>
      </c>
      <c r="AH164">
        <f>IFERROR((Z164*0.000000947817)/_xlfn.XLOOKUP(AG164,'energy base (MECS)'!$K$4:$K$9,'energy base (MECS)'!$F$4:$F$9),0)</f>
        <v>0</v>
      </c>
      <c r="AI164">
        <f>IFERROR((AA164*0.000000947817)/_xlfn.XLOOKUP(AG164,'energy base (MECS)'!$K$4:$K$9,'energy base (MECS)'!$I$4:$I$9),0)</f>
        <v>0</v>
      </c>
      <c r="AJ164">
        <f t="shared" si="116"/>
        <v>9.9999999999999995E-7</v>
      </c>
      <c r="AK164">
        <f t="shared" si="117"/>
        <v>0</v>
      </c>
      <c r="AL164">
        <f>IFERROR(_xlfn.XLOOKUP(AG164,'BCoISC-WACCbI'!$C$2:$C$26,'BCoISC-WACCbI'!$B$2:$B$26)+$AE$4,0.1)</f>
        <v>0.10642000000000001</v>
      </c>
      <c r="AM164">
        <f t="shared" si="118"/>
        <v>0</v>
      </c>
      <c r="AN164">
        <f t="shared" si="119"/>
        <v>0</v>
      </c>
    </row>
    <row r="165" spans="1:40" x14ac:dyDescent="0.35">
      <c r="A165" t="str">
        <f>'Kermeli Data'!A172</f>
        <v>Soda ash</v>
      </c>
      <c r="B165" t="str">
        <f>'Kermeli Data'!B172</f>
        <v>Electric boilers</v>
      </c>
      <c r="C165" t="str">
        <f>'Kermeli Data'!P172</f>
        <v>X fuel-switch</v>
      </c>
      <c r="D165" t="str">
        <f t="shared" si="100"/>
        <v>EXCLUDED</v>
      </c>
      <c r="E165">
        <f>'Kermeli Data'!E172</f>
        <v>0</v>
      </c>
      <c r="F165">
        <f>'Kermeli Data'!F172</f>
        <v>11.2</v>
      </c>
      <c r="G165">
        <f>'Kermeli Data'!G172</f>
        <v>-9.6</v>
      </c>
      <c r="H165">
        <f>'Kermeli Data'!I172</f>
        <v>92</v>
      </c>
      <c r="I165">
        <f>'Kermeli Data'!J172</f>
        <v>15</v>
      </c>
      <c r="J165">
        <f>'Kermeli Data'!K172</f>
        <v>0</v>
      </c>
      <c r="K165">
        <f>IFERROR(_xlfn.XLOOKUP(A165,'product map'!$A$14:$A$36,'product map'!$G$14:$G$36),"pending")</f>
        <v>12</v>
      </c>
      <c r="L165">
        <f>H165*cpi!$B$12*cpi!$B$10</f>
        <v>92.193806656087375</v>
      </c>
      <c r="M165">
        <f>J165*cpi!$B$12*cpi!$B$10</f>
        <v>0</v>
      </c>
      <c r="N165">
        <f t="shared" si="101"/>
        <v>0.1363277730300923</v>
      </c>
      <c r="O165">
        <f t="shared" si="102"/>
        <v>12.568576348591293</v>
      </c>
      <c r="P165">
        <f t="shared" si="103"/>
        <v>11.2</v>
      </c>
      <c r="Q165">
        <f t="shared" si="104"/>
        <v>1</v>
      </c>
      <c r="R165">
        <f t="shared" si="105"/>
        <v>0</v>
      </c>
      <c r="S165">
        <f t="shared" si="106"/>
        <v>1.1221943168385085</v>
      </c>
      <c r="T165">
        <f t="shared" si="107"/>
        <v>1.1839778320482841</v>
      </c>
      <c r="U165">
        <f t="shared" si="108"/>
        <v>1.1839778320482841</v>
      </c>
      <c r="V165" t="str">
        <f t="shared" si="109"/>
        <v/>
      </c>
      <c r="W165">
        <f t="shared" si="110"/>
        <v>0.1710170526463011</v>
      </c>
      <c r="X165">
        <f t="shared" si="111"/>
        <v>15.766713086567</v>
      </c>
      <c r="Y165">
        <f t="shared" si="112"/>
        <v>1.4852468776905812</v>
      </c>
      <c r="Z165">
        <f t="shared" si="113"/>
        <v>0</v>
      </c>
      <c r="AA165" t="str">
        <f t="shared" si="114"/>
        <v>pending</v>
      </c>
      <c r="AB165" t="str">
        <f t="shared" si="115"/>
        <v/>
      </c>
      <c r="AG165">
        <f>IFERROR(_xlfn.XLOOKUP(A165,'product map'!$A$14:$A$36,'product map'!$C$14:$C$36),"?")</f>
        <v>20</v>
      </c>
      <c r="AH165">
        <f>IFERROR((Z165*0.000000947817)/_xlfn.XLOOKUP(AG165,'energy base (MECS)'!$K$4:$K$9,'energy base (MECS)'!$F$4:$F$9),0)</f>
        <v>0</v>
      </c>
      <c r="AI165">
        <f>IFERROR((AA165*0.000000947817)/_xlfn.XLOOKUP(AG165,'energy base (MECS)'!$K$4:$K$9,'energy base (MECS)'!$I$4:$I$9),0)</f>
        <v>0</v>
      </c>
      <c r="AJ165">
        <f t="shared" si="116"/>
        <v>0.35519334961448523</v>
      </c>
      <c r="AK165">
        <f t="shared" si="117"/>
        <v>1.1839778320482841</v>
      </c>
      <c r="AL165">
        <f>IFERROR(_xlfn.XLOOKUP(AG165,'BCoISC-WACCbI'!$C$2:$C$26,'BCoISC-WACCbI'!$B$2:$B$26)+$AE$4,0.1)</f>
        <v>0.10642000000000001</v>
      </c>
      <c r="AM165">
        <f t="shared" si="118"/>
        <v>8.6847881816930919</v>
      </c>
      <c r="AN165">
        <f t="shared" si="119"/>
        <v>0</v>
      </c>
    </row>
    <row r="166" spans="1:40" x14ac:dyDescent="0.35">
      <c r="A166" t="str">
        <f>'Kermeli Data'!A173</f>
        <v>Soda ash</v>
      </c>
      <c r="B166" t="str">
        <f>'Kermeli Data'!B173</f>
        <v>H2 boilers</v>
      </c>
      <c r="C166" t="str">
        <f>'Kermeli Data'!P173</f>
        <v>X fuel-switch</v>
      </c>
      <c r="D166" t="str">
        <f t="shared" si="100"/>
        <v>EXCLUDED</v>
      </c>
      <c r="E166">
        <f>'Kermeli Data'!E173</f>
        <v>0.7</v>
      </c>
      <c r="F166">
        <f>'Kermeli Data'!F173</f>
        <v>11.2</v>
      </c>
      <c r="G166">
        <f>'Kermeli Data'!G173</f>
        <v>0</v>
      </c>
      <c r="H166">
        <f>'Kermeli Data'!I173</f>
        <v>62</v>
      </c>
      <c r="I166">
        <f>'Kermeli Data'!J173</f>
        <v>25</v>
      </c>
      <c r="J166">
        <f>'Kermeli Data'!K173</f>
        <v>-10</v>
      </c>
      <c r="K166">
        <f>IFERROR(_xlfn.XLOOKUP(A166,'product map'!$A$14:$A$36,'product map'!$G$14:$G$36),"pending")</f>
        <v>12</v>
      </c>
      <c r="L166">
        <f>H166*cpi!$B$12*cpi!$B$10</f>
        <v>62.130608833450196</v>
      </c>
      <c r="M166">
        <f>J166*cpi!$B$12*cpi!$B$10</f>
        <v>-10.021065940879064</v>
      </c>
      <c r="N166">
        <f t="shared" si="101"/>
        <v>0.11564869506599565</v>
      </c>
      <c r="O166">
        <f t="shared" si="102"/>
        <v>-2.8357421056347265</v>
      </c>
      <c r="P166">
        <f t="shared" si="103"/>
        <v>11.2</v>
      </c>
      <c r="Q166">
        <f t="shared" si="104"/>
        <v>1</v>
      </c>
      <c r="R166">
        <f t="shared" si="105"/>
        <v>0</v>
      </c>
      <c r="S166">
        <f t="shared" si="106"/>
        <v>-0.25319125943167203</v>
      </c>
      <c r="T166">
        <f t="shared" si="107"/>
        <v>-0.26713095400448822</v>
      </c>
      <c r="U166">
        <f t="shared" si="108"/>
        <v>-0.26713095400448822</v>
      </c>
      <c r="V166" t="str">
        <f t="shared" si="109"/>
        <v/>
      </c>
      <c r="W166">
        <f t="shared" si="110"/>
        <v>0.15469940232020646</v>
      </c>
      <c r="X166">
        <f t="shared" si="111"/>
        <v>-0.40949788855377811</v>
      </c>
      <c r="Y166">
        <f t="shared" si="112"/>
        <v>-3.8575285606837505E-2</v>
      </c>
      <c r="Z166">
        <f t="shared" si="113"/>
        <v>94079999.99999997</v>
      </c>
      <c r="AA166" t="str">
        <f t="shared" si="114"/>
        <v>pending</v>
      </c>
      <c r="AB166" t="str">
        <f t="shared" si="115"/>
        <v>NEG-CCE</v>
      </c>
      <c r="AG166">
        <f>IFERROR(_xlfn.XLOOKUP(A166,'product map'!$A$14:$A$36,'product map'!$C$14:$C$36),"?")</f>
        <v>20</v>
      </c>
      <c r="AH166">
        <f>IFERROR((Z166*0.000000947817)/_xlfn.XLOOKUP(AG166,'energy base (MECS)'!$K$4:$K$9,'energy base (MECS)'!$F$4:$F$9),0)</f>
        <v>2.6923810787063233E-2</v>
      </c>
      <c r="AI166">
        <f>IFERROR((AA166*0.000000947817)/_xlfn.XLOOKUP(AG166,'energy base (MECS)'!$K$4:$K$9,'energy base (MECS)'!$I$4:$I$9),0)</f>
        <v>0</v>
      </c>
      <c r="AJ166">
        <f t="shared" si="116"/>
        <v>8.0139286201346457E-2</v>
      </c>
      <c r="AK166">
        <f t="shared" si="117"/>
        <v>-0.26713095400448822</v>
      </c>
      <c r="AL166">
        <f>IFERROR(_xlfn.XLOOKUP(AG166,'BCoISC-WACCbI'!$C$2:$C$26,'BCoISC-WACCbI'!$B$2:$B$26)+$AE$4,0.1)</f>
        <v>0.10642000000000001</v>
      </c>
      <c r="AM166">
        <f t="shared" si="118"/>
        <v>5.8527920354888234</v>
      </c>
      <c r="AN166">
        <f t="shared" si="119"/>
        <v>521897114.20098162</v>
      </c>
    </row>
    <row r="167" spans="1:40" x14ac:dyDescent="0.35">
      <c r="A167" t="str">
        <f>'Kermeli Data'!A174</f>
        <v>Soda ash</v>
      </c>
      <c r="B167" t="str">
        <f>'Kermeli Data'!B174</f>
        <v>Industrial mechanical vapor recompression (MVR)</v>
      </c>
      <c r="C167" t="str">
        <f>'Kermeli Data'!P174</f>
        <v>X fuel-switch</v>
      </c>
      <c r="D167" t="str">
        <f t="shared" si="100"/>
        <v>EXCLUDED</v>
      </c>
      <c r="E167">
        <f>'Kermeli Data'!E174</f>
        <v>0.3</v>
      </c>
      <c r="F167">
        <f>'Kermeli Data'!F174</f>
        <v>11.2</v>
      </c>
      <c r="G167">
        <f>'Kermeli Data'!G174</f>
        <v>-2.1</v>
      </c>
      <c r="H167">
        <f>'Kermeli Data'!I174</f>
        <v>118</v>
      </c>
      <c r="I167">
        <f>'Kermeli Data'!J174</f>
        <v>15</v>
      </c>
      <c r="J167">
        <f>'Kermeli Data'!K174</f>
        <v>0</v>
      </c>
      <c r="K167">
        <f>IFERROR(_xlfn.XLOOKUP(A167,'product map'!$A$14:$A$36,'product map'!$G$14:$G$36),"pending")</f>
        <v>12</v>
      </c>
      <c r="L167">
        <f>H167*cpi!$B$12*cpi!$B$10</f>
        <v>118.24857810237295</v>
      </c>
      <c r="M167">
        <f>J167*cpi!$B$12*cpi!$B$10</f>
        <v>0</v>
      </c>
      <c r="N167">
        <f t="shared" si="101"/>
        <v>0.1363277730300923</v>
      </c>
      <c r="O167">
        <f t="shared" si="102"/>
        <v>16.120565316671442</v>
      </c>
      <c r="P167">
        <f t="shared" si="103"/>
        <v>11.2</v>
      </c>
      <c r="Q167">
        <f t="shared" si="104"/>
        <v>1</v>
      </c>
      <c r="R167">
        <f t="shared" si="105"/>
        <v>0</v>
      </c>
      <c r="S167">
        <f t="shared" si="106"/>
        <v>1.4393361889885217</v>
      </c>
      <c r="T167">
        <f t="shared" si="107"/>
        <v>1.5185802628445382</v>
      </c>
      <c r="U167">
        <f t="shared" si="108"/>
        <v>1.5185802628445382</v>
      </c>
      <c r="V167" t="str">
        <f t="shared" si="109"/>
        <v/>
      </c>
      <c r="W167">
        <f t="shared" si="110"/>
        <v>0.1710170526463011</v>
      </c>
      <c r="X167">
        <f t="shared" si="111"/>
        <v>20.222523306683762</v>
      </c>
      <c r="Y167">
        <f t="shared" si="112"/>
        <v>1.9049905605161805</v>
      </c>
      <c r="Z167">
        <f t="shared" si="113"/>
        <v>40319999.999999993</v>
      </c>
      <c r="AA167" t="str">
        <f t="shared" si="114"/>
        <v>pending</v>
      </c>
      <c r="AB167" t="str">
        <f t="shared" si="115"/>
        <v/>
      </c>
      <c r="AG167">
        <f>IFERROR(_xlfn.XLOOKUP(A167,'product map'!$A$14:$A$36,'product map'!$C$14:$C$36),"?")</f>
        <v>20</v>
      </c>
      <c r="AH167">
        <f>IFERROR((Z167*0.000000947817)/_xlfn.XLOOKUP(AG167,'energy base (MECS)'!$K$4:$K$9,'energy base (MECS)'!$F$4:$F$9),0)</f>
        <v>1.1538776051598532E-2</v>
      </c>
      <c r="AI167">
        <f>IFERROR((AA167*0.000000947817)/_xlfn.XLOOKUP(AG167,'energy base (MECS)'!$K$4:$K$9,'energy base (MECS)'!$I$4:$I$9),0)</f>
        <v>0</v>
      </c>
      <c r="AJ167">
        <f t="shared" si="116"/>
        <v>0.45557407885336143</v>
      </c>
      <c r="AK167">
        <f t="shared" si="117"/>
        <v>1.5185802628445382</v>
      </c>
      <c r="AL167">
        <f>IFERROR(_xlfn.XLOOKUP(AG167,'BCoISC-WACCbI'!$C$2:$C$26,'BCoISC-WACCbI'!$B$2:$B$26)+$AE$4,0.1)</f>
        <v>0.10642000000000001</v>
      </c>
      <c r="AM167">
        <f t="shared" si="118"/>
        <v>11.139184841736792</v>
      </c>
      <c r="AN167">
        <f t="shared" si="119"/>
        <v>425694881.16854256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W59"/>
  <sheetViews>
    <sheetView workbookViewId="0">
      <pane xSplit="4" ySplit="3" topLeftCell="E22" activePane="bottomRight" state="frozen"/>
      <selection pane="topRight" activeCell="E1" sqref="E1"/>
      <selection pane="bottomLeft" activeCell="A4" sqref="A4"/>
      <selection pane="bottomRight" activeCell="M36" sqref="M36"/>
    </sheetView>
  </sheetViews>
  <sheetFormatPr defaultRowHeight="14.5" x14ac:dyDescent="0.35"/>
  <sheetData>
    <row r="1" spans="1:101" x14ac:dyDescent="0.35">
      <c r="A1" s="1" t="s">
        <v>743</v>
      </c>
    </row>
    <row r="3" spans="1:101" x14ac:dyDescent="0.35">
      <c r="A3" s="1" t="s">
        <v>273</v>
      </c>
      <c r="B3" s="1" t="s">
        <v>665</v>
      </c>
      <c r="C3" s="1" t="s">
        <v>744</v>
      </c>
      <c r="D3" s="1" t="s">
        <v>745</v>
      </c>
      <c r="E3" s="137">
        <v>0</v>
      </c>
      <c r="F3" s="137">
        <v>0.25</v>
      </c>
      <c r="G3" s="137">
        <v>0.5</v>
      </c>
      <c r="H3" s="137">
        <v>0.75</v>
      </c>
      <c r="I3" s="137">
        <v>1</v>
      </c>
      <c r="J3" s="137">
        <v>1.25</v>
      </c>
      <c r="K3" s="137">
        <v>1.5</v>
      </c>
      <c r="L3" s="137">
        <v>1.75</v>
      </c>
      <c r="M3" s="137">
        <v>2</v>
      </c>
      <c r="N3" s="137">
        <v>2.25</v>
      </c>
      <c r="O3" s="137">
        <v>2.5</v>
      </c>
      <c r="P3" s="137">
        <v>2.75</v>
      </c>
      <c r="Q3" s="137">
        <v>3</v>
      </c>
      <c r="R3" s="137">
        <v>3.25</v>
      </c>
      <c r="S3" s="137">
        <v>3.5</v>
      </c>
      <c r="T3" s="137">
        <v>3.75</v>
      </c>
      <c r="U3" s="137">
        <v>4</v>
      </c>
      <c r="V3" s="137">
        <v>4.25</v>
      </c>
      <c r="W3" s="137">
        <v>4.5</v>
      </c>
      <c r="X3" s="137">
        <v>4.75</v>
      </c>
      <c r="Y3" s="137">
        <v>5</v>
      </c>
      <c r="Z3" s="137">
        <v>5.25</v>
      </c>
      <c r="AA3" s="137">
        <v>5.5</v>
      </c>
      <c r="AB3" s="137">
        <v>5.75</v>
      </c>
      <c r="AC3" s="137">
        <v>6</v>
      </c>
      <c r="AD3" s="137">
        <v>6.25</v>
      </c>
      <c r="AE3" s="137">
        <v>6.5</v>
      </c>
      <c r="AF3" s="137">
        <v>6.75</v>
      </c>
      <c r="AG3" s="137">
        <v>7</v>
      </c>
      <c r="AH3" s="137">
        <v>7.25</v>
      </c>
      <c r="AI3" s="137">
        <v>7.5</v>
      </c>
      <c r="AJ3" s="137">
        <v>7.75</v>
      </c>
      <c r="AK3" s="137">
        <v>8</v>
      </c>
      <c r="AL3" s="137">
        <v>8.25</v>
      </c>
      <c r="AM3" s="137">
        <v>8.5</v>
      </c>
      <c r="AN3" s="137">
        <v>8.75</v>
      </c>
      <c r="AO3" s="137">
        <v>9</v>
      </c>
      <c r="AP3" s="137">
        <v>9.25</v>
      </c>
      <c r="AQ3" s="137">
        <v>9.5</v>
      </c>
      <c r="AR3" s="137">
        <v>9.75</v>
      </c>
      <c r="AS3" s="137">
        <v>10</v>
      </c>
      <c r="AT3" s="137">
        <v>10.25</v>
      </c>
      <c r="AU3" s="137">
        <v>10.5</v>
      </c>
      <c r="AV3" s="137">
        <v>10.75</v>
      </c>
      <c r="AW3" s="137">
        <v>11</v>
      </c>
      <c r="AX3" s="137">
        <v>11.25</v>
      </c>
      <c r="AY3" s="137">
        <v>11.5</v>
      </c>
      <c r="AZ3" s="137">
        <v>11.75</v>
      </c>
      <c r="BA3" s="137">
        <v>12</v>
      </c>
      <c r="BB3" s="137">
        <v>12.25</v>
      </c>
      <c r="BC3" s="137">
        <v>12.5</v>
      </c>
      <c r="BD3" s="137">
        <v>12.75</v>
      </c>
      <c r="BE3" s="137">
        <v>13</v>
      </c>
      <c r="BF3" s="137">
        <v>13.25</v>
      </c>
      <c r="BG3" s="137">
        <v>13.5</v>
      </c>
      <c r="BH3" s="137">
        <v>13.75</v>
      </c>
      <c r="BI3" s="137">
        <v>14</v>
      </c>
      <c r="BJ3" s="137">
        <v>14.25</v>
      </c>
      <c r="BK3" s="137">
        <v>14.5</v>
      </c>
      <c r="BL3" s="137">
        <v>14.75</v>
      </c>
      <c r="BM3" s="137">
        <v>15</v>
      </c>
      <c r="BN3" s="137">
        <v>15.25</v>
      </c>
      <c r="BO3" s="137">
        <v>15.5</v>
      </c>
      <c r="BP3" s="137">
        <v>15.75</v>
      </c>
      <c r="BQ3" s="137">
        <v>16</v>
      </c>
      <c r="BR3" s="137">
        <v>16.25</v>
      </c>
      <c r="BS3" s="137">
        <v>16.5</v>
      </c>
      <c r="BT3" s="137">
        <v>16.75</v>
      </c>
      <c r="BU3" s="137">
        <v>17</v>
      </c>
      <c r="BV3" s="137">
        <v>17.25</v>
      </c>
      <c r="BW3" s="137">
        <v>17.5</v>
      </c>
      <c r="BX3" s="137">
        <v>17.75</v>
      </c>
      <c r="BY3" s="137">
        <v>18</v>
      </c>
      <c r="BZ3" s="137">
        <v>18.25</v>
      </c>
      <c r="CA3" s="137">
        <v>18.5</v>
      </c>
      <c r="CB3" s="137">
        <v>18.75</v>
      </c>
      <c r="CC3" s="137">
        <v>19</v>
      </c>
      <c r="CD3" s="137">
        <v>19.25</v>
      </c>
      <c r="CE3" s="137">
        <v>19.5</v>
      </c>
      <c r="CF3" s="137">
        <v>19.75</v>
      </c>
      <c r="CG3" s="137">
        <v>20</v>
      </c>
      <c r="CH3" s="137">
        <v>99999</v>
      </c>
      <c r="CJ3" t="s">
        <v>746</v>
      </c>
      <c r="CK3" t="s">
        <v>747</v>
      </c>
      <c r="CL3" t="s">
        <v>748</v>
      </c>
      <c r="CM3" t="s">
        <v>749</v>
      </c>
      <c r="CN3" t="s">
        <v>750</v>
      </c>
      <c r="CO3" t="s">
        <v>751</v>
      </c>
      <c r="CP3" t="s">
        <v>752</v>
      </c>
      <c r="CQ3" t="s">
        <v>753</v>
      </c>
      <c r="CR3" t="s">
        <v>754</v>
      </c>
      <c r="CS3" t="s">
        <v>755</v>
      </c>
      <c r="CT3" t="s">
        <v>756</v>
      </c>
      <c r="CU3" t="s">
        <v>757</v>
      </c>
      <c r="CV3" t="s">
        <v>758</v>
      </c>
      <c r="CW3" t="s">
        <v>759</v>
      </c>
    </row>
    <row r="4" spans="1:101" x14ac:dyDescent="0.35">
      <c r="A4" t="str">
        <f>WHRPbI!A2</f>
        <v>agriculture and forestry 01T03</v>
      </c>
      <c r="B4" t="s">
        <v>760</v>
      </c>
      <c r="C4" s="68">
        <f>WHRPbI!B2</f>
        <v>0</v>
      </c>
      <c r="D4" t="b">
        <f>ISNUMBER(MATCH($B4,'energy base (MECS)'!$K$4:$K$9,0))</f>
        <v>0</v>
      </c>
      <c r="E4" s="68">
        <f t="array" ref="E4">IF($D4,SUMPRODUCT((economics!$AG$2:$AG$167=$B4)*(economics!$D$2:$D$167="whr")*economics!$AH$2:$AH$167*_xlfn.NORM.DIST(E$3,economics!$AK$2:$AK$167,economics!$AJ$2:$AJ$167,TRUE))+$CR4*_xlfn.NORM.DIST(E$3,$CU4,0.3*$CU4,TRUE)+$CS4*_xlfn.NORM.DIST(E$3,$CV4,0.3*$CV4,TRUE),$CW4*_xlfn.NORM.DIST(E$3,'energy base (MECS)'!$F$11,0.3*'energy base (MECS)'!$F$11,TRUE))</f>
        <v>0</v>
      </c>
      <c r="F4" s="68">
        <f t="array" ref="F4">IF($D4,SUMPRODUCT((economics!$AG$2:$AG$167=$B4)*(economics!$D$2:$D$167="whr")*economics!$AH$2:$AH$167*_xlfn.NORM.DIST(F$3,economics!$AK$2:$AK$167,economics!$AJ$2:$AJ$167,TRUE))+$CR4*_xlfn.NORM.DIST(F$3,$CU4,0.3*$CU4,TRUE)+$CS4*_xlfn.NORM.DIST(F$3,$CV4,0.3*$CV4,TRUE),$CW4*_xlfn.NORM.DIST(F$3,'energy base (MECS)'!$F$11,0.3*'energy base (MECS)'!$F$11,TRUE))</f>
        <v>0</v>
      </c>
      <c r="G4" s="68">
        <f t="array" ref="G4">IF($D4,SUMPRODUCT((economics!$AG$2:$AG$167=$B4)*(economics!$D$2:$D$167="whr")*economics!$AH$2:$AH$167*_xlfn.NORM.DIST(G$3,economics!$AK$2:$AK$167,economics!$AJ$2:$AJ$167,TRUE))+$CR4*_xlfn.NORM.DIST(G$3,$CU4,0.3*$CU4,TRUE)+$CS4*_xlfn.NORM.DIST(G$3,$CV4,0.3*$CV4,TRUE),$CW4*_xlfn.NORM.DIST(G$3,'energy base (MECS)'!$F$11,0.3*'energy base (MECS)'!$F$11,TRUE))</f>
        <v>0</v>
      </c>
      <c r="H4" s="68">
        <f t="array" ref="H4">IF($D4,SUMPRODUCT((economics!$AG$2:$AG$167=$B4)*(economics!$D$2:$D$167="whr")*economics!$AH$2:$AH$167*_xlfn.NORM.DIST(H$3,economics!$AK$2:$AK$167,economics!$AJ$2:$AJ$167,TRUE))+$CR4*_xlfn.NORM.DIST(H$3,$CU4,0.3*$CU4,TRUE)+$CS4*_xlfn.NORM.DIST(H$3,$CV4,0.3*$CV4,TRUE),$CW4*_xlfn.NORM.DIST(H$3,'energy base (MECS)'!$F$11,0.3*'energy base (MECS)'!$F$11,TRUE))</f>
        <v>0</v>
      </c>
      <c r="I4" s="68">
        <f t="array" ref="I4">IF($D4,SUMPRODUCT((economics!$AG$2:$AG$167=$B4)*(economics!$D$2:$D$167="whr")*economics!$AH$2:$AH$167*_xlfn.NORM.DIST(I$3,economics!$AK$2:$AK$167,economics!$AJ$2:$AJ$167,TRUE))+$CR4*_xlfn.NORM.DIST(I$3,$CU4,0.3*$CU4,TRUE)+$CS4*_xlfn.NORM.DIST(I$3,$CV4,0.3*$CV4,TRUE),$CW4*_xlfn.NORM.DIST(I$3,'energy base (MECS)'!$F$11,0.3*'energy base (MECS)'!$F$11,TRUE))</f>
        <v>0</v>
      </c>
      <c r="J4" s="68">
        <f t="array" ref="J4">IF($D4,SUMPRODUCT((economics!$AG$2:$AG$167=$B4)*(economics!$D$2:$D$167="whr")*economics!$AH$2:$AH$167*_xlfn.NORM.DIST(J$3,economics!$AK$2:$AK$167,economics!$AJ$2:$AJ$167,TRUE))+$CR4*_xlfn.NORM.DIST(J$3,$CU4,0.3*$CU4,TRUE)+$CS4*_xlfn.NORM.DIST(J$3,$CV4,0.3*$CV4,TRUE),$CW4*_xlfn.NORM.DIST(J$3,'energy base (MECS)'!$F$11,0.3*'energy base (MECS)'!$F$11,TRUE))</f>
        <v>0</v>
      </c>
      <c r="K4" s="68">
        <f t="array" ref="K4">IF($D4,SUMPRODUCT((economics!$AG$2:$AG$167=$B4)*(economics!$D$2:$D$167="whr")*economics!$AH$2:$AH$167*_xlfn.NORM.DIST(K$3,economics!$AK$2:$AK$167,economics!$AJ$2:$AJ$167,TRUE))+$CR4*_xlfn.NORM.DIST(K$3,$CU4,0.3*$CU4,TRUE)+$CS4*_xlfn.NORM.DIST(K$3,$CV4,0.3*$CV4,TRUE),$CW4*_xlfn.NORM.DIST(K$3,'energy base (MECS)'!$F$11,0.3*'energy base (MECS)'!$F$11,TRUE))</f>
        <v>0</v>
      </c>
      <c r="L4" s="68">
        <f t="array" ref="L4">IF($D4,SUMPRODUCT((economics!$AG$2:$AG$167=$B4)*(economics!$D$2:$D$167="whr")*economics!$AH$2:$AH$167*_xlfn.NORM.DIST(L$3,economics!$AK$2:$AK$167,economics!$AJ$2:$AJ$167,TRUE))+$CR4*_xlfn.NORM.DIST(L$3,$CU4,0.3*$CU4,TRUE)+$CS4*_xlfn.NORM.DIST(L$3,$CV4,0.3*$CV4,TRUE),$CW4*_xlfn.NORM.DIST(L$3,'energy base (MECS)'!$F$11,0.3*'energy base (MECS)'!$F$11,TRUE))</f>
        <v>0</v>
      </c>
      <c r="M4" s="68">
        <f t="array" ref="M4">IF($D4,SUMPRODUCT((economics!$AG$2:$AG$167=$B4)*(economics!$D$2:$D$167="whr")*economics!$AH$2:$AH$167*_xlfn.NORM.DIST(M$3,economics!$AK$2:$AK$167,economics!$AJ$2:$AJ$167,TRUE))+$CR4*_xlfn.NORM.DIST(M$3,$CU4,0.3*$CU4,TRUE)+$CS4*_xlfn.NORM.DIST(M$3,$CV4,0.3*$CV4,TRUE),$CW4*_xlfn.NORM.DIST(M$3,'energy base (MECS)'!$F$11,0.3*'energy base (MECS)'!$F$11,TRUE))</f>
        <v>0</v>
      </c>
      <c r="N4" s="68">
        <f t="array" ref="N4">IF($D4,SUMPRODUCT((economics!$AG$2:$AG$167=$B4)*(economics!$D$2:$D$167="whr")*economics!$AH$2:$AH$167*_xlfn.NORM.DIST(N$3,economics!$AK$2:$AK$167,economics!$AJ$2:$AJ$167,TRUE))+$CR4*_xlfn.NORM.DIST(N$3,$CU4,0.3*$CU4,TRUE)+$CS4*_xlfn.NORM.DIST(N$3,$CV4,0.3*$CV4,TRUE),$CW4*_xlfn.NORM.DIST(N$3,'energy base (MECS)'!$F$11,0.3*'energy base (MECS)'!$F$11,TRUE))</f>
        <v>0</v>
      </c>
      <c r="O4" s="68">
        <f t="array" ref="O4">IF($D4,SUMPRODUCT((economics!$AG$2:$AG$167=$B4)*(economics!$D$2:$D$167="whr")*economics!$AH$2:$AH$167*_xlfn.NORM.DIST(O$3,economics!$AK$2:$AK$167,economics!$AJ$2:$AJ$167,TRUE))+$CR4*_xlfn.NORM.DIST(O$3,$CU4,0.3*$CU4,TRUE)+$CS4*_xlfn.NORM.DIST(O$3,$CV4,0.3*$CV4,TRUE),$CW4*_xlfn.NORM.DIST(O$3,'energy base (MECS)'!$F$11,0.3*'energy base (MECS)'!$F$11,TRUE))</f>
        <v>0</v>
      </c>
      <c r="P4" s="68">
        <f t="array" ref="P4">IF($D4,SUMPRODUCT((economics!$AG$2:$AG$167=$B4)*(economics!$D$2:$D$167="whr")*economics!$AH$2:$AH$167*_xlfn.NORM.DIST(P$3,economics!$AK$2:$AK$167,economics!$AJ$2:$AJ$167,TRUE))+$CR4*_xlfn.NORM.DIST(P$3,$CU4,0.3*$CU4,TRUE)+$CS4*_xlfn.NORM.DIST(P$3,$CV4,0.3*$CV4,TRUE),$CW4*_xlfn.NORM.DIST(P$3,'energy base (MECS)'!$F$11,0.3*'energy base (MECS)'!$F$11,TRUE))</f>
        <v>0</v>
      </c>
      <c r="Q4" s="68">
        <f t="array" ref="Q4">IF($D4,SUMPRODUCT((economics!$AG$2:$AG$167=$B4)*(economics!$D$2:$D$167="whr")*economics!$AH$2:$AH$167*_xlfn.NORM.DIST(Q$3,economics!$AK$2:$AK$167,economics!$AJ$2:$AJ$167,TRUE))+$CR4*_xlfn.NORM.DIST(Q$3,$CU4,0.3*$CU4,TRUE)+$CS4*_xlfn.NORM.DIST(Q$3,$CV4,0.3*$CV4,TRUE),$CW4*_xlfn.NORM.DIST(Q$3,'energy base (MECS)'!$F$11,0.3*'energy base (MECS)'!$F$11,TRUE))</f>
        <v>0</v>
      </c>
      <c r="R4" s="68">
        <f t="array" ref="R4">IF($D4,SUMPRODUCT((economics!$AG$2:$AG$167=$B4)*(economics!$D$2:$D$167="whr")*economics!$AH$2:$AH$167*_xlfn.NORM.DIST(R$3,economics!$AK$2:$AK$167,economics!$AJ$2:$AJ$167,TRUE))+$CR4*_xlfn.NORM.DIST(R$3,$CU4,0.3*$CU4,TRUE)+$CS4*_xlfn.NORM.DIST(R$3,$CV4,0.3*$CV4,TRUE),$CW4*_xlfn.NORM.DIST(R$3,'energy base (MECS)'!$F$11,0.3*'energy base (MECS)'!$F$11,TRUE))</f>
        <v>0</v>
      </c>
      <c r="S4" s="68">
        <f t="array" ref="S4">IF($D4,SUMPRODUCT((economics!$AG$2:$AG$167=$B4)*(economics!$D$2:$D$167="whr")*economics!$AH$2:$AH$167*_xlfn.NORM.DIST(S$3,economics!$AK$2:$AK$167,economics!$AJ$2:$AJ$167,TRUE))+$CR4*_xlfn.NORM.DIST(S$3,$CU4,0.3*$CU4,TRUE)+$CS4*_xlfn.NORM.DIST(S$3,$CV4,0.3*$CV4,TRUE),$CW4*_xlfn.NORM.DIST(S$3,'energy base (MECS)'!$F$11,0.3*'energy base (MECS)'!$F$11,TRUE))</f>
        <v>0</v>
      </c>
      <c r="T4" s="68">
        <f t="array" ref="T4">IF($D4,SUMPRODUCT((economics!$AG$2:$AG$167=$B4)*(economics!$D$2:$D$167="whr")*economics!$AH$2:$AH$167*_xlfn.NORM.DIST(T$3,economics!$AK$2:$AK$167,economics!$AJ$2:$AJ$167,TRUE))+$CR4*_xlfn.NORM.DIST(T$3,$CU4,0.3*$CU4,TRUE)+$CS4*_xlfn.NORM.DIST(T$3,$CV4,0.3*$CV4,TRUE),$CW4*_xlfn.NORM.DIST(T$3,'energy base (MECS)'!$F$11,0.3*'energy base (MECS)'!$F$11,TRUE))</f>
        <v>0</v>
      </c>
      <c r="U4" s="68">
        <f t="array" ref="U4">IF($D4,SUMPRODUCT((economics!$AG$2:$AG$167=$B4)*(economics!$D$2:$D$167="whr")*economics!$AH$2:$AH$167*_xlfn.NORM.DIST(U$3,economics!$AK$2:$AK$167,economics!$AJ$2:$AJ$167,TRUE))+$CR4*_xlfn.NORM.DIST(U$3,$CU4,0.3*$CU4,TRUE)+$CS4*_xlfn.NORM.DIST(U$3,$CV4,0.3*$CV4,TRUE),$CW4*_xlfn.NORM.DIST(U$3,'energy base (MECS)'!$F$11,0.3*'energy base (MECS)'!$F$11,TRUE))</f>
        <v>0</v>
      </c>
      <c r="V4" s="68">
        <f t="array" ref="V4">IF($D4,SUMPRODUCT((economics!$AG$2:$AG$167=$B4)*(economics!$D$2:$D$167="whr")*economics!$AH$2:$AH$167*_xlfn.NORM.DIST(V$3,economics!$AK$2:$AK$167,economics!$AJ$2:$AJ$167,TRUE))+$CR4*_xlfn.NORM.DIST(V$3,$CU4,0.3*$CU4,TRUE)+$CS4*_xlfn.NORM.DIST(V$3,$CV4,0.3*$CV4,TRUE),$CW4*_xlfn.NORM.DIST(V$3,'energy base (MECS)'!$F$11,0.3*'energy base (MECS)'!$F$11,TRUE))</f>
        <v>0</v>
      </c>
      <c r="W4" s="68">
        <f t="array" ref="W4">IF($D4,SUMPRODUCT((economics!$AG$2:$AG$167=$B4)*(economics!$D$2:$D$167="whr")*economics!$AH$2:$AH$167*_xlfn.NORM.DIST(W$3,economics!$AK$2:$AK$167,economics!$AJ$2:$AJ$167,TRUE))+$CR4*_xlfn.NORM.DIST(W$3,$CU4,0.3*$CU4,TRUE)+$CS4*_xlfn.NORM.DIST(W$3,$CV4,0.3*$CV4,TRUE),$CW4*_xlfn.NORM.DIST(W$3,'energy base (MECS)'!$F$11,0.3*'energy base (MECS)'!$F$11,TRUE))</f>
        <v>0</v>
      </c>
      <c r="X4" s="68">
        <f t="array" ref="X4">IF($D4,SUMPRODUCT((economics!$AG$2:$AG$167=$B4)*(economics!$D$2:$D$167="whr")*economics!$AH$2:$AH$167*_xlfn.NORM.DIST(X$3,economics!$AK$2:$AK$167,economics!$AJ$2:$AJ$167,TRUE))+$CR4*_xlfn.NORM.DIST(X$3,$CU4,0.3*$CU4,TRUE)+$CS4*_xlfn.NORM.DIST(X$3,$CV4,0.3*$CV4,TRUE),$CW4*_xlfn.NORM.DIST(X$3,'energy base (MECS)'!$F$11,0.3*'energy base (MECS)'!$F$11,TRUE))</f>
        <v>0</v>
      </c>
      <c r="Y4" s="68">
        <f t="array" ref="Y4">IF($D4,SUMPRODUCT((economics!$AG$2:$AG$167=$B4)*(economics!$D$2:$D$167="whr")*economics!$AH$2:$AH$167*_xlfn.NORM.DIST(Y$3,economics!$AK$2:$AK$167,economics!$AJ$2:$AJ$167,TRUE))+$CR4*_xlfn.NORM.DIST(Y$3,$CU4,0.3*$CU4,TRUE)+$CS4*_xlfn.NORM.DIST(Y$3,$CV4,0.3*$CV4,TRUE),$CW4*_xlfn.NORM.DIST(Y$3,'energy base (MECS)'!$F$11,0.3*'energy base (MECS)'!$F$11,TRUE))</f>
        <v>0</v>
      </c>
      <c r="Z4" s="68">
        <f t="array" ref="Z4">IF($D4,SUMPRODUCT((economics!$AG$2:$AG$167=$B4)*(economics!$D$2:$D$167="whr")*economics!$AH$2:$AH$167*_xlfn.NORM.DIST(Z$3,economics!$AK$2:$AK$167,economics!$AJ$2:$AJ$167,TRUE))+$CR4*_xlfn.NORM.DIST(Z$3,$CU4,0.3*$CU4,TRUE)+$CS4*_xlfn.NORM.DIST(Z$3,$CV4,0.3*$CV4,TRUE),$CW4*_xlfn.NORM.DIST(Z$3,'energy base (MECS)'!$F$11,0.3*'energy base (MECS)'!$F$11,TRUE))</f>
        <v>0</v>
      </c>
      <c r="AA4" s="68">
        <f t="array" ref="AA4">IF($D4,SUMPRODUCT((economics!$AG$2:$AG$167=$B4)*(economics!$D$2:$D$167="whr")*economics!$AH$2:$AH$167*_xlfn.NORM.DIST(AA$3,economics!$AK$2:$AK$167,economics!$AJ$2:$AJ$167,TRUE))+$CR4*_xlfn.NORM.DIST(AA$3,$CU4,0.3*$CU4,TRUE)+$CS4*_xlfn.NORM.DIST(AA$3,$CV4,0.3*$CV4,TRUE),$CW4*_xlfn.NORM.DIST(AA$3,'energy base (MECS)'!$F$11,0.3*'energy base (MECS)'!$F$11,TRUE))</f>
        <v>0</v>
      </c>
      <c r="AB4" s="68">
        <f t="array" ref="AB4">IF($D4,SUMPRODUCT((economics!$AG$2:$AG$167=$B4)*(economics!$D$2:$D$167="whr")*economics!$AH$2:$AH$167*_xlfn.NORM.DIST(AB$3,economics!$AK$2:$AK$167,economics!$AJ$2:$AJ$167,TRUE))+$CR4*_xlfn.NORM.DIST(AB$3,$CU4,0.3*$CU4,TRUE)+$CS4*_xlfn.NORM.DIST(AB$3,$CV4,0.3*$CV4,TRUE),$CW4*_xlfn.NORM.DIST(AB$3,'energy base (MECS)'!$F$11,0.3*'energy base (MECS)'!$F$11,TRUE))</f>
        <v>0</v>
      </c>
      <c r="AC4" s="68">
        <f t="array" ref="AC4">IF($D4,SUMPRODUCT((economics!$AG$2:$AG$167=$B4)*(economics!$D$2:$D$167="whr")*economics!$AH$2:$AH$167*_xlfn.NORM.DIST(AC$3,economics!$AK$2:$AK$167,economics!$AJ$2:$AJ$167,TRUE))+$CR4*_xlfn.NORM.DIST(AC$3,$CU4,0.3*$CU4,TRUE)+$CS4*_xlfn.NORM.DIST(AC$3,$CV4,0.3*$CV4,TRUE),$CW4*_xlfn.NORM.DIST(AC$3,'energy base (MECS)'!$F$11,0.3*'energy base (MECS)'!$F$11,TRUE))</f>
        <v>0</v>
      </c>
      <c r="AD4" s="68">
        <f t="array" ref="AD4">IF($D4,SUMPRODUCT((economics!$AG$2:$AG$167=$B4)*(economics!$D$2:$D$167="whr")*economics!$AH$2:$AH$167*_xlfn.NORM.DIST(AD$3,economics!$AK$2:$AK$167,economics!$AJ$2:$AJ$167,TRUE))+$CR4*_xlfn.NORM.DIST(AD$3,$CU4,0.3*$CU4,TRUE)+$CS4*_xlfn.NORM.DIST(AD$3,$CV4,0.3*$CV4,TRUE),$CW4*_xlfn.NORM.DIST(AD$3,'energy base (MECS)'!$F$11,0.3*'energy base (MECS)'!$F$11,TRUE))</f>
        <v>0</v>
      </c>
      <c r="AE4" s="68">
        <f t="array" ref="AE4">IF($D4,SUMPRODUCT((economics!$AG$2:$AG$167=$B4)*(economics!$D$2:$D$167="whr")*economics!$AH$2:$AH$167*_xlfn.NORM.DIST(AE$3,economics!$AK$2:$AK$167,economics!$AJ$2:$AJ$167,TRUE))+$CR4*_xlfn.NORM.DIST(AE$3,$CU4,0.3*$CU4,TRUE)+$CS4*_xlfn.NORM.DIST(AE$3,$CV4,0.3*$CV4,TRUE),$CW4*_xlfn.NORM.DIST(AE$3,'energy base (MECS)'!$F$11,0.3*'energy base (MECS)'!$F$11,TRUE))</f>
        <v>0</v>
      </c>
      <c r="AF4" s="68">
        <f t="array" ref="AF4">IF($D4,SUMPRODUCT((economics!$AG$2:$AG$167=$B4)*(economics!$D$2:$D$167="whr")*economics!$AH$2:$AH$167*_xlfn.NORM.DIST(AF$3,economics!$AK$2:$AK$167,economics!$AJ$2:$AJ$167,TRUE))+$CR4*_xlfn.NORM.DIST(AF$3,$CU4,0.3*$CU4,TRUE)+$CS4*_xlfn.NORM.DIST(AF$3,$CV4,0.3*$CV4,TRUE),$CW4*_xlfn.NORM.DIST(AF$3,'energy base (MECS)'!$F$11,0.3*'energy base (MECS)'!$F$11,TRUE))</f>
        <v>0</v>
      </c>
      <c r="AG4" s="68">
        <f t="array" ref="AG4">IF($D4,SUMPRODUCT((economics!$AG$2:$AG$167=$B4)*(economics!$D$2:$D$167="whr")*economics!$AH$2:$AH$167*_xlfn.NORM.DIST(AG$3,economics!$AK$2:$AK$167,economics!$AJ$2:$AJ$167,TRUE))+$CR4*_xlfn.NORM.DIST(AG$3,$CU4,0.3*$CU4,TRUE)+$CS4*_xlfn.NORM.DIST(AG$3,$CV4,0.3*$CV4,TRUE),$CW4*_xlfn.NORM.DIST(AG$3,'energy base (MECS)'!$F$11,0.3*'energy base (MECS)'!$F$11,TRUE))</f>
        <v>0</v>
      </c>
      <c r="AH4" s="68">
        <f t="array" ref="AH4">IF($D4,SUMPRODUCT((economics!$AG$2:$AG$167=$B4)*(economics!$D$2:$D$167="whr")*economics!$AH$2:$AH$167*_xlfn.NORM.DIST(AH$3,economics!$AK$2:$AK$167,economics!$AJ$2:$AJ$167,TRUE))+$CR4*_xlfn.NORM.DIST(AH$3,$CU4,0.3*$CU4,TRUE)+$CS4*_xlfn.NORM.DIST(AH$3,$CV4,0.3*$CV4,TRUE),$CW4*_xlfn.NORM.DIST(AH$3,'energy base (MECS)'!$F$11,0.3*'energy base (MECS)'!$F$11,TRUE))</f>
        <v>0</v>
      </c>
      <c r="AI4" s="68">
        <f t="array" ref="AI4">IF($D4,SUMPRODUCT((economics!$AG$2:$AG$167=$B4)*(economics!$D$2:$D$167="whr")*economics!$AH$2:$AH$167*_xlfn.NORM.DIST(AI$3,economics!$AK$2:$AK$167,economics!$AJ$2:$AJ$167,TRUE))+$CR4*_xlfn.NORM.DIST(AI$3,$CU4,0.3*$CU4,TRUE)+$CS4*_xlfn.NORM.DIST(AI$3,$CV4,0.3*$CV4,TRUE),$CW4*_xlfn.NORM.DIST(AI$3,'energy base (MECS)'!$F$11,0.3*'energy base (MECS)'!$F$11,TRUE))</f>
        <v>0</v>
      </c>
      <c r="AJ4" s="68">
        <f t="array" ref="AJ4">IF($D4,SUMPRODUCT((economics!$AG$2:$AG$167=$B4)*(economics!$D$2:$D$167="whr")*economics!$AH$2:$AH$167*_xlfn.NORM.DIST(AJ$3,economics!$AK$2:$AK$167,economics!$AJ$2:$AJ$167,TRUE))+$CR4*_xlfn.NORM.DIST(AJ$3,$CU4,0.3*$CU4,TRUE)+$CS4*_xlfn.NORM.DIST(AJ$3,$CV4,0.3*$CV4,TRUE),$CW4*_xlfn.NORM.DIST(AJ$3,'energy base (MECS)'!$F$11,0.3*'energy base (MECS)'!$F$11,TRUE))</f>
        <v>0</v>
      </c>
      <c r="AK4" s="68">
        <f t="array" ref="AK4">IF($D4,SUMPRODUCT((economics!$AG$2:$AG$167=$B4)*(economics!$D$2:$D$167="whr")*economics!$AH$2:$AH$167*_xlfn.NORM.DIST(AK$3,economics!$AK$2:$AK$167,economics!$AJ$2:$AJ$167,TRUE))+$CR4*_xlfn.NORM.DIST(AK$3,$CU4,0.3*$CU4,TRUE)+$CS4*_xlfn.NORM.DIST(AK$3,$CV4,0.3*$CV4,TRUE),$CW4*_xlfn.NORM.DIST(AK$3,'energy base (MECS)'!$F$11,0.3*'energy base (MECS)'!$F$11,TRUE))</f>
        <v>0</v>
      </c>
      <c r="AL4" s="68">
        <f t="array" ref="AL4">IF($D4,SUMPRODUCT((economics!$AG$2:$AG$167=$B4)*(economics!$D$2:$D$167="whr")*economics!$AH$2:$AH$167*_xlfn.NORM.DIST(AL$3,economics!$AK$2:$AK$167,economics!$AJ$2:$AJ$167,TRUE))+$CR4*_xlfn.NORM.DIST(AL$3,$CU4,0.3*$CU4,TRUE)+$CS4*_xlfn.NORM.DIST(AL$3,$CV4,0.3*$CV4,TRUE),$CW4*_xlfn.NORM.DIST(AL$3,'energy base (MECS)'!$F$11,0.3*'energy base (MECS)'!$F$11,TRUE))</f>
        <v>0</v>
      </c>
      <c r="AM4" s="68">
        <f t="array" ref="AM4">IF($D4,SUMPRODUCT((economics!$AG$2:$AG$167=$B4)*(economics!$D$2:$D$167="whr")*economics!$AH$2:$AH$167*_xlfn.NORM.DIST(AM$3,economics!$AK$2:$AK$167,economics!$AJ$2:$AJ$167,TRUE))+$CR4*_xlfn.NORM.DIST(AM$3,$CU4,0.3*$CU4,TRUE)+$CS4*_xlfn.NORM.DIST(AM$3,$CV4,0.3*$CV4,TRUE),$CW4*_xlfn.NORM.DIST(AM$3,'energy base (MECS)'!$F$11,0.3*'energy base (MECS)'!$F$11,TRUE))</f>
        <v>0</v>
      </c>
      <c r="AN4" s="68">
        <f t="array" ref="AN4">IF($D4,SUMPRODUCT((economics!$AG$2:$AG$167=$B4)*(economics!$D$2:$D$167="whr")*economics!$AH$2:$AH$167*_xlfn.NORM.DIST(AN$3,economics!$AK$2:$AK$167,economics!$AJ$2:$AJ$167,TRUE))+$CR4*_xlfn.NORM.DIST(AN$3,$CU4,0.3*$CU4,TRUE)+$CS4*_xlfn.NORM.DIST(AN$3,$CV4,0.3*$CV4,TRUE),$CW4*_xlfn.NORM.DIST(AN$3,'energy base (MECS)'!$F$11,0.3*'energy base (MECS)'!$F$11,TRUE))</f>
        <v>0</v>
      </c>
      <c r="AO4" s="68">
        <f t="array" ref="AO4">IF($D4,SUMPRODUCT((economics!$AG$2:$AG$167=$B4)*(economics!$D$2:$D$167="whr")*economics!$AH$2:$AH$167*_xlfn.NORM.DIST(AO$3,economics!$AK$2:$AK$167,economics!$AJ$2:$AJ$167,TRUE))+$CR4*_xlfn.NORM.DIST(AO$3,$CU4,0.3*$CU4,TRUE)+$CS4*_xlfn.NORM.DIST(AO$3,$CV4,0.3*$CV4,TRUE),$CW4*_xlfn.NORM.DIST(AO$3,'energy base (MECS)'!$F$11,0.3*'energy base (MECS)'!$F$11,TRUE))</f>
        <v>0</v>
      </c>
      <c r="AP4" s="68">
        <f t="array" ref="AP4">IF($D4,SUMPRODUCT((economics!$AG$2:$AG$167=$B4)*(economics!$D$2:$D$167="whr")*economics!$AH$2:$AH$167*_xlfn.NORM.DIST(AP$3,economics!$AK$2:$AK$167,economics!$AJ$2:$AJ$167,TRUE))+$CR4*_xlfn.NORM.DIST(AP$3,$CU4,0.3*$CU4,TRUE)+$CS4*_xlfn.NORM.DIST(AP$3,$CV4,0.3*$CV4,TRUE),$CW4*_xlfn.NORM.DIST(AP$3,'energy base (MECS)'!$F$11,0.3*'energy base (MECS)'!$F$11,TRUE))</f>
        <v>0</v>
      </c>
      <c r="AQ4" s="68">
        <f t="array" ref="AQ4">IF($D4,SUMPRODUCT((economics!$AG$2:$AG$167=$B4)*(economics!$D$2:$D$167="whr")*economics!$AH$2:$AH$167*_xlfn.NORM.DIST(AQ$3,economics!$AK$2:$AK$167,economics!$AJ$2:$AJ$167,TRUE))+$CR4*_xlfn.NORM.DIST(AQ$3,$CU4,0.3*$CU4,TRUE)+$CS4*_xlfn.NORM.DIST(AQ$3,$CV4,0.3*$CV4,TRUE),$CW4*_xlfn.NORM.DIST(AQ$3,'energy base (MECS)'!$F$11,0.3*'energy base (MECS)'!$F$11,TRUE))</f>
        <v>0</v>
      </c>
      <c r="AR4" s="68">
        <f t="array" ref="AR4">IF($D4,SUMPRODUCT((economics!$AG$2:$AG$167=$B4)*(economics!$D$2:$D$167="whr")*economics!$AH$2:$AH$167*_xlfn.NORM.DIST(AR$3,economics!$AK$2:$AK$167,economics!$AJ$2:$AJ$167,TRUE))+$CR4*_xlfn.NORM.DIST(AR$3,$CU4,0.3*$CU4,TRUE)+$CS4*_xlfn.NORM.DIST(AR$3,$CV4,0.3*$CV4,TRUE),$CW4*_xlfn.NORM.DIST(AR$3,'energy base (MECS)'!$F$11,0.3*'energy base (MECS)'!$F$11,TRUE))</f>
        <v>0</v>
      </c>
      <c r="AS4" s="68">
        <f t="array" ref="AS4">IF($D4,SUMPRODUCT((economics!$AG$2:$AG$167=$B4)*(economics!$D$2:$D$167="whr")*economics!$AH$2:$AH$167*_xlfn.NORM.DIST(AS$3,economics!$AK$2:$AK$167,economics!$AJ$2:$AJ$167,TRUE))+$CR4*_xlfn.NORM.DIST(AS$3,$CU4,0.3*$CU4,TRUE)+$CS4*_xlfn.NORM.DIST(AS$3,$CV4,0.3*$CV4,TRUE),$CW4*_xlfn.NORM.DIST(AS$3,'energy base (MECS)'!$F$11,0.3*'energy base (MECS)'!$F$11,TRUE))</f>
        <v>0</v>
      </c>
      <c r="AT4" s="68">
        <f t="array" ref="AT4">IF($D4,SUMPRODUCT((economics!$AG$2:$AG$167=$B4)*(economics!$D$2:$D$167="whr")*economics!$AH$2:$AH$167*_xlfn.NORM.DIST(AT$3,economics!$AK$2:$AK$167,economics!$AJ$2:$AJ$167,TRUE))+$CR4*_xlfn.NORM.DIST(AT$3,$CU4,0.3*$CU4,TRUE)+$CS4*_xlfn.NORM.DIST(AT$3,$CV4,0.3*$CV4,TRUE),$CW4*_xlfn.NORM.DIST(AT$3,'energy base (MECS)'!$F$11,0.3*'energy base (MECS)'!$F$11,TRUE))</f>
        <v>0</v>
      </c>
      <c r="AU4" s="68">
        <f t="array" ref="AU4">IF($D4,SUMPRODUCT((economics!$AG$2:$AG$167=$B4)*(economics!$D$2:$D$167="whr")*economics!$AH$2:$AH$167*_xlfn.NORM.DIST(AU$3,economics!$AK$2:$AK$167,economics!$AJ$2:$AJ$167,TRUE))+$CR4*_xlfn.NORM.DIST(AU$3,$CU4,0.3*$CU4,TRUE)+$CS4*_xlfn.NORM.DIST(AU$3,$CV4,0.3*$CV4,TRUE),$CW4*_xlfn.NORM.DIST(AU$3,'energy base (MECS)'!$F$11,0.3*'energy base (MECS)'!$F$11,TRUE))</f>
        <v>0</v>
      </c>
      <c r="AV4" s="68">
        <f t="array" ref="AV4">IF($D4,SUMPRODUCT((economics!$AG$2:$AG$167=$B4)*(economics!$D$2:$D$167="whr")*economics!$AH$2:$AH$167*_xlfn.NORM.DIST(AV$3,economics!$AK$2:$AK$167,economics!$AJ$2:$AJ$167,TRUE))+$CR4*_xlfn.NORM.DIST(AV$3,$CU4,0.3*$CU4,TRUE)+$CS4*_xlfn.NORM.DIST(AV$3,$CV4,0.3*$CV4,TRUE),$CW4*_xlfn.NORM.DIST(AV$3,'energy base (MECS)'!$F$11,0.3*'energy base (MECS)'!$F$11,TRUE))</f>
        <v>0</v>
      </c>
      <c r="AW4" s="68">
        <f t="array" ref="AW4">IF($D4,SUMPRODUCT((economics!$AG$2:$AG$167=$B4)*(economics!$D$2:$D$167="whr")*economics!$AH$2:$AH$167*_xlfn.NORM.DIST(AW$3,economics!$AK$2:$AK$167,economics!$AJ$2:$AJ$167,TRUE))+$CR4*_xlfn.NORM.DIST(AW$3,$CU4,0.3*$CU4,TRUE)+$CS4*_xlfn.NORM.DIST(AW$3,$CV4,0.3*$CV4,TRUE),$CW4*_xlfn.NORM.DIST(AW$3,'energy base (MECS)'!$F$11,0.3*'energy base (MECS)'!$F$11,TRUE))</f>
        <v>0</v>
      </c>
      <c r="AX4" s="68">
        <f t="array" ref="AX4">IF($D4,SUMPRODUCT((economics!$AG$2:$AG$167=$B4)*(economics!$D$2:$D$167="whr")*economics!$AH$2:$AH$167*_xlfn.NORM.DIST(AX$3,economics!$AK$2:$AK$167,economics!$AJ$2:$AJ$167,TRUE))+$CR4*_xlfn.NORM.DIST(AX$3,$CU4,0.3*$CU4,TRUE)+$CS4*_xlfn.NORM.DIST(AX$3,$CV4,0.3*$CV4,TRUE),$CW4*_xlfn.NORM.DIST(AX$3,'energy base (MECS)'!$F$11,0.3*'energy base (MECS)'!$F$11,TRUE))</f>
        <v>0</v>
      </c>
      <c r="AY4" s="68">
        <f t="array" ref="AY4">IF($D4,SUMPRODUCT((economics!$AG$2:$AG$167=$B4)*(economics!$D$2:$D$167="whr")*economics!$AH$2:$AH$167*_xlfn.NORM.DIST(AY$3,economics!$AK$2:$AK$167,economics!$AJ$2:$AJ$167,TRUE))+$CR4*_xlfn.NORM.DIST(AY$3,$CU4,0.3*$CU4,TRUE)+$CS4*_xlfn.NORM.DIST(AY$3,$CV4,0.3*$CV4,TRUE),$CW4*_xlfn.NORM.DIST(AY$3,'energy base (MECS)'!$F$11,0.3*'energy base (MECS)'!$F$11,TRUE))</f>
        <v>0</v>
      </c>
      <c r="AZ4" s="68">
        <f t="array" ref="AZ4">IF($D4,SUMPRODUCT((economics!$AG$2:$AG$167=$B4)*(economics!$D$2:$D$167="whr")*economics!$AH$2:$AH$167*_xlfn.NORM.DIST(AZ$3,economics!$AK$2:$AK$167,economics!$AJ$2:$AJ$167,TRUE))+$CR4*_xlfn.NORM.DIST(AZ$3,$CU4,0.3*$CU4,TRUE)+$CS4*_xlfn.NORM.DIST(AZ$3,$CV4,0.3*$CV4,TRUE),$CW4*_xlfn.NORM.DIST(AZ$3,'energy base (MECS)'!$F$11,0.3*'energy base (MECS)'!$F$11,TRUE))</f>
        <v>0</v>
      </c>
      <c r="BA4" s="68">
        <f t="array" ref="BA4">IF($D4,SUMPRODUCT((economics!$AG$2:$AG$167=$B4)*(economics!$D$2:$D$167="whr")*economics!$AH$2:$AH$167*_xlfn.NORM.DIST(BA$3,economics!$AK$2:$AK$167,economics!$AJ$2:$AJ$167,TRUE))+$CR4*_xlfn.NORM.DIST(BA$3,$CU4,0.3*$CU4,TRUE)+$CS4*_xlfn.NORM.DIST(BA$3,$CV4,0.3*$CV4,TRUE),$CW4*_xlfn.NORM.DIST(BA$3,'energy base (MECS)'!$F$11,0.3*'energy base (MECS)'!$F$11,TRUE))</f>
        <v>0</v>
      </c>
      <c r="BB4" s="68">
        <f t="array" ref="BB4">IF($D4,SUMPRODUCT((economics!$AG$2:$AG$167=$B4)*(economics!$D$2:$D$167="whr")*economics!$AH$2:$AH$167*_xlfn.NORM.DIST(BB$3,economics!$AK$2:$AK$167,economics!$AJ$2:$AJ$167,TRUE))+$CR4*_xlfn.NORM.DIST(BB$3,$CU4,0.3*$CU4,TRUE)+$CS4*_xlfn.NORM.DIST(BB$3,$CV4,0.3*$CV4,TRUE),$CW4*_xlfn.NORM.DIST(BB$3,'energy base (MECS)'!$F$11,0.3*'energy base (MECS)'!$F$11,TRUE))</f>
        <v>0</v>
      </c>
      <c r="BC4" s="68">
        <f t="array" ref="BC4">IF($D4,SUMPRODUCT((economics!$AG$2:$AG$167=$B4)*(economics!$D$2:$D$167="whr")*economics!$AH$2:$AH$167*_xlfn.NORM.DIST(BC$3,economics!$AK$2:$AK$167,economics!$AJ$2:$AJ$167,TRUE))+$CR4*_xlfn.NORM.DIST(BC$3,$CU4,0.3*$CU4,TRUE)+$CS4*_xlfn.NORM.DIST(BC$3,$CV4,0.3*$CV4,TRUE),$CW4*_xlfn.NORM.DIST(BC$3,'energy base (MECS)'!$F$11,0.3*'energy base (MECS)'!$F$11,TRUE))</f>
        <v>0</v>
      </c>
      <c r="BD4" s="68">
        <f t="array" ref="BD4">IF($D4,SUMPRODUCT((economics!$AG$2:$AG$167=$B4)*(economics!$D$2:$D$167="whr")*economics!$AH$2:$AH$167*_xlfn.NORM.DIST(BD$3,economics!$AK$2:$AK$167,economics!$AJ$2:$AJ$167,TRUE))+$CR4*_xlfn.NORM.DIST(BD$3,$CU4,0.3*$CU4,TRUE)+$CS4*_xlfn.NORM.DIST(BD$3,$CV4,0.3*$CV4,TRUE),$CW4*_xlfn.NORM.DIST(BD$3,'energy base (MECS)'!$F$11,0.3*'energy base (MECS)'!$F$11,TRUE))</f>
        <v>0</v>
      </c>
      <c r="BE4" s="68">
        <f t="array" ref="BE4">IF($D4,SUMPRODUCT((economics!$AG$2:$AG$167=$B4)*(economics!$D$2:$D$167="whr")*economics!$AH$2:$AH$167*_xlfn.NORM.DIST(BE$3,economics!$AK$2:$AK$167,economics!$AJ$2:$AJ$167,TRUE))+$CR4*_xlfn.NORM.DIST(BE$3,$CU4,0.3*$CU4,TRUE)+$CS4*_xlfn.NORM.DIST(BE$3,$CV4,0.3*$CV4,TRUE),$CW4*_xlfn.NORM.DIST(BE$3,'energy base (MECS)'!$F$11,0.3*'energy base (MECS)'!$F$11,TRUE))</f>
        <v>0</v>
      </c>
      <c r="BF4" s="68">
        <f t="array" ref="BF4">IF($D4,SUMPRODUCT((economics!$AG$2:$AG$167=$B4)*(economics!$D$2:$D$167="whr")*economics!$AH$2:$AH$167*_xlfn.NORM.DIST(BF$3,economics!$AK$2:$AK$167,economics!$AJ$2:$AJ$167,TRUE))+$CR4*_xlfn.NORM.DIST(BF$3,$CU4,0.3*$CU4,TRUE)+$CS4*_xlfn.NORM.DIST(BF$3,$CV4,0.3*$CV4,TRUE),$CW4*_xlfn.NORM.DIST(BF$3,'energy base (MECS)'!$F$11,0.3*'energy base (MECS)'!$F$11,TRUE))</f>
        <v>0</v>
      </c>
      <c r="BG4" s="68">
        <f t="array" ref="BG4">IF($D4,SUMPRODUCT((economics!$AG$2:$AG$167=$B4)*(economics!$D$2:$D$167="whr")*economics!$AH$2:$AH$167*_xlfn.NORM.DIST(BG$3,economics!$AK$2:$AK$167,economics!$AJ$2:$AJ$167,TRUE))+$CR4*_xlfn.NORM.DIST(BG$3,$CU4,0.3*$CU4,TRUE)+$CS4*_xlfn.NORM.DIST(BG$3,$CV4,0.3*$CV4,TRUE),$CW4*_xlfn.NORM.DIST(BG$3,'energy base (MECS)'!$F$11,0.3*'energy base (MECS)'!$F$11,TRUE))</f>
        <v>0</v>
      </c>
      <c r="BH4" s="68">
        <f t="array" ref="BH4">IF($D4,SUMPRODUCT((economics!$AG$2:$AG$167=$B4)*(economics!$D$2:$D$167="whr")*economics!$AH$2:$AH$167*_xlfn.NORM.DIST(BH$3,economics!$AK$2:$AK$167,economics!$AJ$2:$AJ$167,TRUE))+$CR4*_xlfn.NORM.DIST(BH$3,$CU4,0.3*$CU4,TRUE)+$CS4*_xlfn.NORM.DIST(BH$3,$CV4,0.3*$CV4,TRUE),$CW4*_xlfn.NORM.DIST(BH$3,'energy base (MECS)'!$F$11,0.3*'energy base (MECS)'!$F$11,TRUE))</f>
        <v>0</v>
      </c>
      <c r="BI4" s="68">
        <f t="array" ref="BI4">IF($D4,SUMPRODUCT((economics!$AG$2:$AG$167=$B4)*(economics!$D$2:$D$167="whr")*economics!$AH$2:$AH$167*_xlfn.NORM.DIST(BI$3,economics!$AK$2:$AK$167,economics!$AJ$2:$AJ$167,TRUE))+$CR4*_xlfn.NORM.DIST(BI$3,$CU4,0.3*$CU4,TRUE)+$CS4*_xlfn.NORM.DIST(BI$3,$CV4,0.3*$CV4,TRUE),$CW4*_xlfn.NORM.DIST(BI$3,'energy base (MECS)'!$F$11,0.3*'energy base (MECS)'!$F$11,TRUE))</f>
        <v>0</v>
      </c>
      <c r="BJ4" s="68">
        <f t="array" ref="BJ4">IF($D4,SUMPRODUCT((economics!$AG$2:$AG$167=$B4)*(economics!$D$2:$D$167="whr")*economics!$AH$2:$AH$167*_xlfn.NORM.DIST(BJ$3,economics!$AK$2:$AK$167,economics!$AJ$2:$AJ$167,TRUE))+$CR4*_xlfn.NORM.DIST(BJ$3,$CU4,0.3*$CU4,TRUE)+$CS4*_xlfn.NORM.DIST(BJ$3,$CV4,0.3*$CV4,TRUE),$CW4*_xlfn.NORM.DIST(BJ$3,'energy base (MECS)'!$F$11,0.3*'energy base (MECS)'!$F$11,TRUE))</f>
        <v>0</v>
      </c>
      <c r="BK4" s="68">
        <f t="array" ref="BK4">IF($D4,SUMPRODUCT((economics!$AG$2:$AG$167=$B4)*(economics!$D$2:$D$167="whr")*economics!$AH$2:$AH$167*_xlfn.NORM.DIST(BK$3,economics!$AK$2:$AK$167,economics!$AJ$2:$AJ$167,TRUE))+$CR4*_xlfn.NORM.DIST(BK$3,$CU4,0.3*$CU4,TRUE)+$CS4*_xlfn.NORM.DIST(BK$3,$CV4,0.3*$CV4,TRUE),$CW4*_xlfn.NORM.DIST(BK$3,'energy base (MECS)'!$F$11,0.3*'energy base (MECS)'!$F$11,TRUE))</f>
        <v>0</v>
      </c>
      <c r="BL4" s="68">
        <f t="array" ref="BL4">IF($D4,SUMPRODUCT((economics!$AG$2:$AG$167=$B4)*(economics!$D$2:$D$167="whr")*economics!$AH$2:$AH$167*_xlfn.NORM.DIST(BL$3,economics!$AK$2:$AK$167,economics!$AJ$2:$AJ$167,TRUE))+$CR4*_xlfn.NORM.DIST(BL$3,$CU4,0.3*$CU4,TRUE)+$CS4*_xlfn.NORM.DIST(BL$3,$CV4,0.3*$CV4,TRUE),$CW4*_xlfn.NORM.DIST(BL$3,'energy base (MECS)'!$F$11,0.3*'energy base (MECS)'!$F$11,TRUE))</f>
        <v>0</v>
      </c>
      <c r="BM4" s="68">
        <f t="array" ref="BM4">IF($D4,SUMPRODUCT((economics!$AG$2:$AG$167=$B4)*(economics!$D$2:$D$167="whr")*economics!$AH$2:$AH$167*_xlfn.NORM.DIST(BM$3,economics!$AK$2:$AK$167,economics!$AJ$2:$AJ$167,TRUE))+$CR4*_xlfn.NORM.DIST(BM$3,$CU4,0.3*$CU4,TRUE)+$CS4*_xlfn.NORM.DIST(BM$3,$CV4,0.3*$CV4,TRUE),$CW4*_xlfn.NORM.DIST(BM$3,'energy base (MECS)'!$F$11,0.3*'energy base (MECS)'!$F$11,TRUE))</f>
        <v>0</v>
      </c>
      <c r="BN4" s="68">
        <f t="array" ref="BN4">IF($D4,SUMPRODUCT((economics!$AG$2:$AG$167=$B4)*(economics!$D$2:$D$167="whr")*economics!$AH$2:$AH$167*_xlfn.NORM.DIST(BN$3,economics!$AK$2:$AK$167,economics!$AJ$2:$AJ$167,TRUE))+$CR4*_xlfn.NORM.DIST(BN$3,$CU4,0.3*$CU4,TRUE)+$CS4*_xlfn.NORM.DIST(BN$3,$CV4,0.3*$CV4,TRUE),$CW4*_xlfn.NORM.DIST(BN$3,'energy base (MECS)'!$F$11,0.3*'energy base (MECS)'!$F$11,TRUE))</f>
        <v>0</v>
      </c>
      <c r="BO4" s="68">
        <f t="array" ref="BO4">IF($D4,SUMPRODUCT((economics!$AG$2:$AG$167=$B4)*(economics!$D$2:$D$167="whr")*economics!$AH$2:$AH$167*_xlfn.NORM.DIST(BO$3,economics!$AK$2:$AK$167,economics!$AJ$2:$AJ$167,TRUE))+$CR4*_xlfn.NORM.DIST(BO$3,$CU4,0.3*$CU4,TRUE)+$CS4*_xlfn.NORM.DIST(BO$3,$CV4,0.3*$CV4,TRUE),$CW4*_xlfn.NORM.DIST(BO$3,'energy base (MECS)'!$F$11,0.3*'energy base (MECS)'!$F$11,TRUE))</f>
        <v>0</v>
      </c>
      <c r="BP4" s="68">
        <f t="array" ref="BP4">IF($D4,SUMPRODUCT((economics!$AG$2:$AG$167=$B4)*(economics!$D$2:$D$167="whr")*economics!$AH$2:$AH$167*_xlfn.NORM.DIST(BP$3,economics!$AK$2:$AK$167,economics!$AJ$2:$AJ$167,TRUE))+$CR4*_xlfn.NORM.DIST(BP$3,$CU4,0.3*$CU4,TRUE)+$CS4*_xlfn.NORM.DIST(BP$3,$CV4,0.3*$CV4,TRUE),$CW4*_xlfn.NORM.DIST(BP$3,'energy base (MECS)'!$F$11,0.3*'energy base (MECS)'!$F$11,TRUE))</f>
        <v>0</v>
      </c>
      <c r="BQ4" s="68">
        <f t="array" ref="BQ4">IF($D4,SUMPRODUCT((economics!$AG$2:$AG$167=$B4)*(economics!$D$2:$D$167="whr")*economics!$AH$2:$AH$167*_xlfn.NORM.DIST(BQ$3,economics!$AK$2:$AK$167,economics!$AJ$2:$AJ$167,TRUE))+$CR4*_xlfn.NORM.DIST(BQ$3,$CU4,0.3*$CU4,TRUE)+$CS4*_xlfn.NORM.DIST(BQ$3,$CV4,0.3*$CV4,TRUE),$CW4*_xlfn.NORM.DIST(BQ$3,'energy base (MECS)'!$F$11,0.3*'energy base (MECS)'!$F$11,TRUE))</f>
        <v>0</v>
      </c>
      <c r="BR4" s="68">
        <f t="array" ref="BR4">IF($D4,SUMPRODUCT((economics!$AG$2:$AG$167=$B4)*(economics!$D$2:$D$167="whr")*economics!$AH$2:$AH$167*_xlfn.NORM.DIST(BR$3,economics!$AK$2:$AK$167,economics!$AJ$2:$AJ$167,TRUE))+$CR4*_xlfn.NORM.DIST(BR$3,$CU4,0.3*$CU4,TRUE)+$CS4*_xlfn.NORM.DIST(BR$3,$CV4,0.3*$CV4,TRUE),$CW4*_xlfn.NORM.DIST(BR$3,'energy base (MECS)'!$F$11,0.3*'energy base (MECS)'!$F$11,TRUE))</f>
        <v>0</v>
      </c>
      <c r="BS4" s="68">
        <f t="array" ref="BS4">IF($D4,SUMPRODUCT((economics!$AG$2:$AG$167=$B4)*(economics!$D$2:$D$167="whr")*economics!$AH$2:$AH$167*_xlfn.NORM.DIST(BS$3,economics!$AK$2:$AK$167,economics!$AJ$2:$AJ$167,TRUE))+$CR4*_xlfn.NORM.DIST(BS$3,$CU4,0.3*$CU4,TRUE)+$CS4*_xlfn.NORM.DIST(BS$3,$CV4,0.3*$CV4,TRUE),$CW4*_xlfn.NORM.DIST(BS$3,'energy base (MECS)'!$F$11,0.3*'energy base (MECS)'!$F$11,TRUE))</f>
        <v>0</v>
      </c>
      <c r="BT4" s="68">
        <f t="array" ref="BT4">IF($D4,SUMPRODUCT((economics!$AG$2:$AG$167=$B4)*(economics!$D$2:$D$167="whr")*economics!$AH$2:$AH$167*_xlfn.NORM.DIST(BT$3,economics!$AK$2:$AK$167,economics!$AJ$2:$AJ$167,TRUE))+$CR4*_xlfn.NORM.DIST(BT$3,$CU4,0.3*$CU4,TRUE)+$CS4*_xlfn.NORM.DIST(BT$3,$CV4,0.3*$CV4,TRUE),$CW4*_xlfn.NORM.DIST(BT$3,'energy base (MECS)'!$F$11,0.3*'energy base (MECS)'!$F$11,TRUE))</f>
        <v>0</v>
      </c>
      <c r="BU4" s="68">
        <f t="array" ref="BU4">IF($D4,SUMPRODUCT((economics!$AG$2:$AG$167=$B4)*(economics!$D$2:$D$167="whr")*economics!$AH$2:$AH$167*_xlfn.NORM.DIST(BU$3,economics!$AK$2:$AK$167,economics!$AJ$2:$AJ$167,TRUE))+$CR4*_xlfn.NORM.DIST(BU$3,$CU4,0.3*$CU4,TRUE)+$CS4*_xlfn.NORM.DIST(BU$3,$CV4,0.3*$CV4,TRUE),$CW4*_xlfn.NORM.DIST(BU$3,'energy base (MECS)'!$F$11,0.3*'energy base (MECS)'!$F$11,TRUE))</f>
        <v>0</v>
      </c>
      <c r="BV4" s="68">
        <f t="array" ref="BV4">IF($D4,SUMPRODUCT((economics!$AG$2:$AG$167=$B4)*(economics!$D$2:$D$167="whr")*economics!$AH$2:$AH$167*_xlfn.NORM.DIST(BV$3,economics!$AK$2:$AK$167,economics!$AJ$2:$AJ$167,TRUE))+$CR4*_xlfn.NORM.DIST(BV$3,$CU4,0.3*$CU4,TRUE)+$CS4*_xlfn.NORM.DIST(BV$3,$CV4,0.3*$CV4,TRUE),$CW4*_xlfn.NORM.DIST(BV$3,'energy base (MECS)'!$F$11,0.3*'energy base (MECS)'!$F$11,TRUE))</f>
        <v>0</v>
      </c>
      <c r="BW4" s="68">
        <f t="array" ref="BW4">IF($D4,SUMPRODUCT((economics!$AG$2:$AG$167=$B4)*(economics!$D$2:$D$167="whr")*economics!$AH$2:$AH$167*_xlfn.NORM.DIST(BW$3,economics!$AK$2:$AK$167,economics!$AJ$2:$AJ$167,TRUE))+$CR4*_xlfn.NORM.DIST(BW$3,$CU4,0.3*$CU4,TRUE)+$CS4*_xlfn.NORM.DIST(BW$3,$CV4,0.3*$CV4,TRUE),$CW4*_xlfn.NORM.DIST(BW$3,'energy base (MECS)'!$F$11,0.3*'energy base (MECS)'!$F$11,TRUE))</f>
        <v>0</v>
      </c>
      <c r="BX4" s="68">
        <f t="array" ref="BX4">IF($D4,SUMPRODUCT((economics!$AG$2:$AG$167=$B4)*(economics!$D$2:$D$167="whr")*economics!$AH$2:$AH$167*_xlfn.NORM.DIST(BX$3,economics!$AK$2:$AK$167,economics!$AJ$2:$AJ$167,TRUE))+$CR4*_xlfn.NORM.DIST(BX$3,$CU4,0.3*$CU4,TRUE)+$CS4*_xlfn.NORM.DIST(BX$3,$CV4,0.3*$CV4,TRUE),$CW4*_xlfn.NORM.DIST(BX$3,'energy base (MECS)'!$F$11,0.3*'energy base (MECS)'!$F$11,TRUE))</f>
        <v>0</v>
      </c>
      <c r="BY4" s="68">
        <f t="array" ref="BY4">IF($D4,SUMPRODUCT((economics!$AG$2:$AG$167=$B4)*(economics!$D$2:$D$167="whr")*economics!$AH$2:$AH$167*_xlfn.NORM.DIST(BY$3,economics!$AK$2:$AK$167,economics!$AJ$2:$AJ$167,TRUE))+$CR4*_xlfn.NORM.DIST(BY$3,$CU4,0.3*$CU4,TRUE)+$CS4*_xlfn.NORM.DIST(BY$3,$CV4,0.3*$CV4,TRUE),$CW4*_xlfn.NORM.DIST(BY$3,'energy base (MECS)'!$F$11,0.3*'energy base (MECS)'!$F$11,TRUE))</f>
        <v>0</v>
      </c>
      <c r="BZ4" s="68">
        <f t="array" ref="BZ4">IF($D4,SUMPRODUCT((economics!$AG$2:$AG$167=$B4)*(economics!$D$2:$D$167="whr")*economics!$AH$2:$AH$167*_xlfn.NORM.DIST(BZ$3,economics!$AK$2:$AK$167,economics!$AJ$2:$AJ$167,TRUE))+$CR4*_xlfn.NORM.DIST(BZ$3,$CU4,0.3*$CU4,TRUE)+$CS4*_xlfn.NORM.DIST(BZ$3,$CV4,0.3*$CV4,TRUE),$CW4*_xlfn.NORM.DIST(BZ$3,'energy base (MECS)'!$F$11,0.3*'energy base (MECS)'!$F$11,TRUE))</f>
        <v>0</v>
      </c>
      <c r="CA4" s="68">
        <f t="array" ref="CA4">IF($D4,SUMPRODUCT((economics!$AG$2:$AG$167=$B4)*(economics!$D$2:$D$167="whr")*economics!$AH$2:$AH$167*_xlfn.NORM.DIST(CA$3,economics!$AK$2:$AK$167,economics!$AJ$2:$AJ$167,TRUE))+$CR4*_xlfn.NORM.DIST(CA$3,$CU4,0.3*$CU4,TRUE)+$CS4*_xlfn.NORM.DIST(CA$3,$CV4,0.3*$CV4,TRUE),$CW4*_xlfn.NORM.DIST(CA$3,'energy base (MECS)'!$F$11,0.3*'energy base (MECS)'!$F$11,TRUE))</f>
        <v>0</v>
      </c>
      <c r="CB4" s="68">
        <f t="array" ref="CB4">IF($D4,SUMPRODUCT((economics!$AG$2:$AG$167=$B4)*(economics!$D$2:$D$167="whr")*economics!$AH$2:$AH$167*_xlfn.NORM.DIST(CB$3,economics!$AK$2:$AK$167,economics!$AJ$2:$AJ$167,TRUE))+$CR4*_xlfn.NORM.DIST(CB$3,$CU4,0.3*$CU4,TRUE)+$CS4*_xlfn.NORM.DIST(CB$3,$CV4,0.3*$CV4,TRUE),$CW4*_xlfn.NORM.DIST(CB$3,'energy base (MECS)'!$F$11,0.3*'energy base (MECS)'!$F$11,TRUE))</f>
        <v>0</v>
      </c>
      <c r="CC4" s="68">
        <f t="array" ref="CC4">IF($D4,SUMPRODUCT((economics!$AG$2:$AG$167=$B4)*(economics!$D$2:$D$167="whr")*economics!$AH$2:$AH$167*_xlfn.NORM.DIST(CC$3,economics!$AK$2:$AK$167,economics!$AJ$2:$AJ$167,TRUE))+$CR4*_xlfn.NORM.DIST(CC$3,$CU4,0.3*$CU4,TRUE)+$CS4*_xlfn.NORM.DIST(CC$3,$CV4,0.3*$CV4,TRUE),$CW4*_xlfn.NORM.DIST(CC$3,'energy base (MECS)'!$F$11,0.3*'energy base (MECS)'!$F$11,TRUE))</f>
        <v>0</v>
      </c>
      <c r="CD4" s="68">
        <f t="array" ref="CD4">IF($D4,SUMPRODUCT((economics!$AG$2:$AG$167=$B4)*(economics!$D$2:$D$167="whr")*economics!$AH$2:$AH$167*_xlfn.NORM.DIST(CD$3,economics!$AK$2:$AK$167,economics!$AJ$2:$AJ$167,TRUE))+$CR4*_xlfn.NORM.DIST(CD$3,$CU4,0.3*$CU4,TRUE)+$CS4*_xlfn.NORM.DIST(CD$3,$CV4,0.3*$CV4,TRUE),$CW4*_xlfn.NORM.DIST(CD$3,'energy base (MECS)'!$F$11,0.3*'energy base (MECS)'!$F$11,TRUE))</f>
        <v>0</v>
      </c>
      <c r="CE4" s="68">
        <f t="array" ref="CE4">IF($D4,SUMPRODUCT((economics!$AG$2:$AG$167=$B4)*(economics!$D$2:$D$167="whr")*economics!$AH$2:$AH$167*_xlfn.NORM.DIST(CE$3,economics!$AK$2:$AK$167,economics!$AJ$2:$AJ$167,TRUE))+$CR4*_xlfn.NORM.DIST(CE$3,$CU4,0.3*$CU4,TRUE)+$CS4*_xlfn.NORM.DIST(CE$3,$CV4,0.3*$CV4,TRUE),$CW4*_xlfn.NORM.DIST(CE$3,'energy base (MECS)'!$F$11,0.3*'energy base (MECS)'!$F$11,TRUE))</f>
        <v>0</v>
      </c>
      <c r="CF4" s="68">
        <f t="array" ref="CF4">IF($D4,SUMPRODUCT((economics!$AG$2:$AG$167=$B4)*(economics!$D$2:$D$167="whr")*economics!$AH$2:$AH$167*_xlfn.NORM.DIST(CF$3,economics!$AK$2:$AK$167,economics!$AJ$2:$AJ$167,TRUE))+$CR4*_xlfn.NORM.DIST(CF$3,$CU4,0.3*$CU4,TRUE)+$CS4*_xlfn.NORM.DIST(CF$3,$CV4,0.3*$CV4,TRUE),$CW4*_xlfn.NORM.DIST(CF$3,'energy base (MECS)'!$F$11,0.3*'energy base (MECS)'!$F$11,TRUE))</f>
        <v>0</v>
      </c>
      <c r="CG4" s="68">
        <f t="array" ref="CG4">IF($D4,SUMPRODUCT((economics!$AG$2:$AG$167=$B4)*(economics!$D$2:$D$167="whr")*economics!$AH$2:$AH$167*_xlfn.NORM.DIST(CG$3,economics!$AK$2:$AK$167,economics!$AJ$2:$AJ$167,TRUE))+$CR4*_xlfn.NORM.DIST(CG$3,$CU4,0.3*$CU4,TRUE)+$CS4*_xlfn.NORM.DIST(CG$3,$CV4,0.3*$CV4,TRUE),$CW4*_xlfn.NORM.DIST(CG$3,'energy base (MECS)'!$F$11,0.3*'energy base (MECS)'!$F$11,TRUE))</f>
        <v>0</v>
      </c>
      <c r="CH4" s="68">
        <f t="array" ref="CH4">IF($D4,SUMPRODUCT((economics!$AG$2:$AG$167=$B4)*(economics!$D$2:$D$167="whr")*economics!$AH$2:$AH$167*_xlfn.NORM.DIST(CH$3,economics!$AK$2:$AK$167,economics!$AJ$2:$AJ$167,TRUE))+$CR4*_xlfn.NORM.DIST(CH$3,$CU4,0.3*$CU4,TRUE)+$CS4*_xlfn.NORM.DIST(CH$3,$CV4,0.3*$CV4,TRUE),$CW4*_xlfn.NORM.DIST(CH$3,'energy base (MECS)'!$F$11,0.3*'energy base (MECS)'!$F$11,TRUE))</f>
        <v>0</v>
      </c>
      <c r="CJ4">
        <f t="array" ref="CJ4">SUMPRODUCT((economics!$AG$2:$AG$167=$B4)*(economics!$D$2:$D$167="whr")*economics!$AH$2:$AH$167)</f>
        <v>0</v>
      </c>
      <c r="CK4" s="80">
        <f>'indst heat consumption'!D4</f>
        <v>1</v>
      </c>
      <c r="CL4" s="80">
        <f>'indst heat consumption'!E4</f>
        <v>0</v>
      </c>
      <c r="CM4" s="80">
        <f>'indst heat consumption'!F4</f>
        <v>0</v>
      </c>
      <c r="CN4" s="80">
        <f>'indst heat consumption'!G4</f>
        <v>0</v>
      </c>
      <c r="CO4" s="80">
        <f>'indst heat consumption'!H4</f>
        <v>0</v>
      </c>
      <c r="CP4">
        <f>$C4*(CK4*summary!$B$94+CL4*summary!$C$94+CM4*summary!$D$94)</f>
        <v>0</v>
      </c>
      <c r="CQ4">
        <f>$C4*(CN4*summary!$E$94+CO4*summary!$F$94)</f>
        <v>0</v>
      </c>
      <c r="CR4">
        <f t="shared" ref="CR4:CR28" si="0">IF(CP4+CQ4&gt;0,CP4*MAX(0,CP4+CQ4-CJ4)/(CP4+CQ4),0)</f>
        <v>0</v>
      </c>
      <c r="CS4">
        <f t="shared" ref="CS4:CS28" si="1">IF(CP4+CQ4&gt;0,CQ4*MAX(0,CP4+CQ4-CJ4)/(CP4+CQ4),0)</f>
        <v>0</v>
      </c>
      <c r="CT4">
        <f>IFERROR(_xlfn.XLOOKUP($B4,'BCoISC-WACCbI'!$C$2:$C$26,'BCoISC-WACCbI'!$B$2:$B$26)+economics!$AE$4,0.1)</f>
        <v>0.11656</v>
      </c>
      <c r="CU4">
        <f>(summary!$C$7*(CT4/(1-(1+CT4)^-summary!$D$7))+summary!$C$7*summary!$E$7)/(summary!$F$7*3412/1000000)</f>
        <v>1.3830080109950782</v>
      </c>
      <c r="CV4">
        <f>(summary!$C$6*(CT4/(1-(1+CT4)^-summary!$D$6))+summary!$C$6*summary!$E$6)/(summary!$F$6*3412/1000000)</f>
        <v>1.6596096131940938</v>
      </c>
      <c r="CW4">
        <f t="shared" ref="CW4:CW28" si="2">CR4+CS4</f>
        <v>0</v>
      </c>
    </row>
    <row r="5" spans="1:101" x14ac:dyDescent="0.35">
      <c r="A5" t="str">
        <f>WHRPbI!A3</f>
        <v>coal mining 05</v>
      </c>
      <c r="B5">
        <v>5</v>
      </c>
      <c r="C5" s="68">
        <f>WHRPbI!B3</f>
        <v>0</v>
      </c>
      <c r="D5" t="b">
        <f>ISNUMBER(MATCH($B5,'energy base (MECS)'!$K$4:$K$9,0))</f>
        <v>0</v>
      </c>
      <c r="E5" s="68">
        <f t="array" ref="E5">IF($D5,SUMPRODUCT((economics!$AG$2:$AG$167=$B5)*(economics!$D$2:$D$167="whr")*economics!$AH$2:$AH$167*_xlfn.NORM.DIST(E$3,economics!$AK$2:$AK$167,economics!$AJ$2:$AJ$167,TRUE))+$CR5*_xlfn.NORM.DIST(E$3,$CU5,0.3*$CU5,TRUE)+$CS5*_xlfn.NORM.DIST(E$3,$CV5,0.3*$CV5,TRUE),$CW5*_xlfn.NORM.DIST(E$3,'energy base (MECS)'!$F$11,0.3*'energy base (MECS)'!$F$11,TRUE))</f>
        <v>0</v>
      </c>
      <c r="F5" s="68">
        <f t="array" ref="F5">IF($D5,SUMPRODUCT((economics!$AG$2:$AG$167=$B5)*(economics!$D$2:$D$167="whr")*economics!$AH$2:$AH$167*_xlfn.NORM.DIST(F$3,economics!$AK$2:$AK$167,economics!$AJ$2:$AJ$167,TRUE))+$CR5*_xlfn.NORM.DIST(F$3,$CU5,0.3*$CU5,TRUE)+$CS5*_xlfn.NORM.DIST(F$3,$CV5,0.3*$CV5,TRUE),$CW5*_xlfn.NORM.DIST(F$3,'energy base (MECS)'!$F$11,0.3*'energy base (MECS)'!$F$11,TRUE))</f>
        <v>0</v>
      </c>
      <c r="G5" s="68">
        <f t="array" ref="G5">IF($D5,SUMPRODUCT((economics!$AG$2:$AG$167=$B5)*(economics!$D$2:$D$167="whr")*economics!$AH$2:$AH$167*_xlfn.NORM.DIST(G$3,economics!$AK$2:$AK$167,economics!$AJ$2:$AJ$167,TRUE))+$CR5*_xlfn.NORM.DIST(G$3,$CU5,0.3*$CU5,TRUE)+$CS5*_xlfn.NORM.DIST(G$3,$CV5,0.3*$CV5,TRUE),$CW5*_xlfn.NORM.DIST(G$3,'energy base (MECS)'!$F$11,0.3*'energy base (MECS)'!$F$11,TRUE))</f>
        <v>0</v>
      </c>
      <c r="H5" s="68">
        <f t="array" ref="H5">IF($D5,SUMPRODUCT((economics!$AG$2:$AG$167=$B5)*(economics!$D$2:$D$167="whr")*economics!$AH$2:$AH$167*_xlfn.NORM.DIST(H$3,economics!$AK$2:$AK$167,economics!$AJ$2:$AJ$167,TRUE))+$CR5*_xlfn.NORM.DIST(H$3,$CU5,0.3*$CU5,TRUE)+$CS5*_xlfn.NORM.DIST(H$3,$CV5,0.3*$CV5,TRUE),$CW5*_xlfn.NORM.DIST(H$3,'energy base (MECS)'!$F$11,0.3*'energy base (MECS)'!$F$11,TRUE))</f>
        <v>0</v>
      </c>
      <c r="I5" s="68">
        <f t="array" ref="I5">IF($D5,SUMPRODUCT((economics!$AG$2:$AG$167=$B5)*(economics!$D$2:$D$167="whr")*economics!$AH$2:$AH$167*_xlfn.NORM.DIST(I$3,economics!$AK$2:$AK$167,economics!$AJ$2:$AJ$167,TRUE))+$CR5*_xlfn.NORM.DIST(I$3,$CU5,0.3*$CU5,TRUE)+$CS5*_xlfn.NORM.DIST(I$3,$CV5,0.3*$CV5,TRUE),$CW5*_xlfn.NORM.DIST(I$3,'energy base (MECS)'!$F$11,0.3*'energy base (MECS)'!$F$11,TRUE))</f>
        <v>0</v>
      </c>
      <c r="J5" s="68">
        <f t="array" ref="J5">IF($D5,SUMPRODUCT((economics!$AG$2:$AG$167=$B5)*(economics!$D$2:$D$167="whr")*economics!$AH$2:$AH$167*_xlfn.NORM.DIST(J$3,economics!$AK$2:$AK$167,economics!$AJ$2:$AJ$167,TRUE))+$CR5*_xlfn.NORM.DIST(J$3,$CU5,0.3*$CU5,TRUE)+$CS5*_xlfn.NORM.DIST(J$3,$CV5,0.3*$CV5,TRUE),$CW5*_xlfn.NORM.DIST(J$3,'energy base (MECS)'!$F$11,0.3*'energy base (MECS)'!$F$11,TRUE))</f>
        <v>0</v>
      </c>
      <c r="K5" s="68">
        <f t="array" ref="K5">IF($D5,SUMPRODUCT((economics!$AG$2:$AG$167=$B5)*(economics!$D$2:$D$167="whr")*economics!$AH$2:$AH$167*_xlfn.NORM.DIST(K$3,economics!$AK$2:$AK$167,economics!$AJ$2:$AJ$167,TRUE))+$CR5*_xlfn.NORM.DIST(K$3,$CU5,0.3*$CU5,TRUE)+$CS5*_xlfn.NORM.DIST(K$3,$CV5,0.3*$CV5,TRUE),$CW5*_xlfn.NORM.DIST(K$3,'energy base (MECS)'!$F$11,0.3*'energy base (MECS)'!$F$11,TRUE))</f>
        <v>0</v>
      </c>
      <c r="L5" s="68">
        <f t="array" ref="L5">IF($D5,SUMPRODUCT((economics!$AG$2:$AG$167=$B5)*(economics!$D$2:$D$167="whr")*economics!$AH$2:$AH$167*_xlfn.NORM.DIST(L$3,economics!$AK$2:$AK$167,economics!$AJ$2:$AJ$167,TRUE))+$CR5*_xlfn.NORM.DIST(L$3,$CU5,0.3*$CU5,TRUE)+$CS5*_xlfn.NORM.DIST(L$3,$CV5,0.3*$CV5,TRUE),$CW5*_xlfn.NORM.DIST(L$3,'energy base (MECS)'!$F$11,0.3*'energy base (MECS)'!$F$11,TRUE))</f>
        <v>0</v>
      </c>
      <c r="M5" s="68">
        <f t="array" ref="M5">IF($D5,SUMPRODUCT((economics!$AG$2:$AG$167=$B5)*(economics!$D$2:$D$167="whr")*economics!$AH$2:$AH$167*_xlfn.NORM.DIST(M$3,economics!$AK$2:$AK$167,economics!$AJ$2:$AJ$167,TRUE))+$CR5*_xlfn.NORM.DIST(M$3,$CU5,0.3*$CU5,TRUE)+$CS5*_xlfn.NORM.DIST(M$3,$CV5,0.3*$CV5,TRUE),$CW5*_xlfn.NORM.DIST(M$3,'energy base (MECS)'!$F$11,0.3*'energy base (MECS)'!$F$11,TRUE))</f>
        <v>0</v>
      </c>
      <c r="N5" s="68">
        <f t="array" ref="N5">IF($D5,SUMPRODUCT((economics!$AG$2:$AG$167=$B5)*(economics!$D$2:$D$167="whr")*economics!$AH$2:$AH$167*_xlfn.NORM.DIST(N$3,economics!$AK$2:$AK$167,economics!$AJ$2:$AJ$167,TRUE))+$CR5*_xlfn.NORM.DIST(N$3,$CU5,0.3*$CU5,TRUE)+$CS5*_xlfn.NORM.DIST(N$3,$CV5,0.3*$CV5,TRUE),$CW5*_xlfn.NORM.DIST(N$3,'energy base (MECS)'!$F$11,0.3*'energy base (MECS)'!$F$11,TRUE))</f>
        <v>0</v>
      </c>
      <c r="O5" s="68">
        <f t="array" ref="O5">IF($D5,SUMPRODUCT((economics!$AG$2:$AG$167=$B5)*(economics!$D$2:$D$167="whr")*economics!$AH$2:$AH$167*_xlfn.NORM.DIST(O$3,economics!$AK$2:$AK$167,economics!$AJ$2:$AJ$167,TRUE))+$CR5*_xlfn.NORM.DIST(O$3,$CU5,0.3*$CU5,TRUE)+$CS5*_xlfn.NORM.DIST(O$3,$CV5,0.3*$CV5,TRUE),$CW5*_xlfn.NORM.DIST(O$3,'energy base (MECS)'!$F$11,0.3*'energy base (MECS)'!$F$11,TRUE))</f>
        <v>0</v>
      </c>
      <c r="P5" s="68">
        <f t="array" ref="P5">IF($D5,SUMPRODUCT((economics!$AG$2:$AG$167=$B5)*(economics!$D$2:$D$167="whr")*economics!$AH$2:$AH$167*_xlfn.NORM.DIST(P$3,economics!$AK$2:$AK$167,economics!$AJ$2:$AJ$167,TRUE))+$CR5*_xlfn.NORM.DIST(P$3,$CU5,0.3*$CU5,TRUE)+$CS5*_xlfn.NORM.DIST(P$3,$CV5,0.3*$CV5,TRUE),$CW5*_xlfn.NORM.DIST(P$3,'energy base (MECS)'!$F$11,0.3*'energy base (MECS)'!$F$11,TRUE))</f>
        <v>0</v>
      </c>
      <c r="Q5" s="68">
        <f t="array" ref="Q5">IF($D5,SUMPRODUCT((economics!$AG$2:$AG$167=$B5)*(economics!$D$2:$D$167="whr")*economics!$AH$2:$AH$167*_xlfn.NORM.DIST(Q$3,economics!$AK$2:$AK$167,economics!$AJ$2:$AJ$167,TRUE))+$CR5*_xlfn.NORM.DIST(Q$3,$CU5,0.3*$CU5,TRUE)+$CS5*_xlfn.NORM.DIST(Q$3,$CV5,0.3*$CV5,TRUE),$CW5*_xlfn.NORM.DIST(Q$3,'energy base (MECS)'!$F$11,0.3*'energy base (MECS)'!$F$11,TRUE))</f>
        <v>0</v>
      </c>
      <c r="R5" s="68">
        <f t="array" ref="R5">IF($D5,SUMPRODUCT((economics!$AG$2:$AG$167=$B5)*(economics!$D$2:$D$167="whr")*economics!$AH$2:$AH$167*_xlfn.NORM.DIST(R$3,economics!$AK$2:$AK$167,economics!$AJ$2:$AJ$167,TRUE))+$CR5*_xlfn.NORM.DIST(R$3,$CU5,0.3*$CU5,TRUE)+$CS5*_xlfn.NORM.DIST(R$3,$CV5,0.3*$CV5,TRUE),$CW5*_xlfn.NORM.DIST(R$3,'energy base (MECS)'!$F$11,0.3*'energy base (MECS)'!$F$11,TRUE))</f>
        <v>0</v>
      </c>
      <c r="S5" s="68">
        <f t="array" ref="S5">IF($D5,SUMPRODUCT((economics!$AG$2:$AG$167=$B5)*(economics!$D$2:$D$167="whr")*economics!$AH$2:$AH$167*_xlfn.NORM.DIST(S$3,economics!$AK$2:$AK$167,economics!$AJ$2:$AJ$167,TRUE))+$CR5*_xlfn.NORM.DIST(S$3,$CU5,0.3*$CU5,TRUE)+$CS5*_xlfn.NORM.DIST(S$3,$CV5,0.3*$CV5,TRUE),$CW5*_xlfn.NORM.DIST(S$3,'energy base (MECS)'!$F$11,0.3*'energy base (MECS)'!$F$11,TRUE))</f>
        <v>0</v>
      </c>
      <c r="T5" s="68">
        <f t="array" ref="T5">IF($D5,SUMPRODUCT((economics!$AG$2:$AG$167=$B5)*(economics!$D$2:$D$167="whr")*economics!$AH$2:$AH$167*_xlfn.NORM.DIST(T$3,economics!$AK$2:$AK$167,economics!$AJ$2:$AJ$167,TRUE))+$CR5*_xlfn.NORM.DIST(T$3,$CU5,0.3*$CU5,TRUE)+$CS5*_xlfn.NORM.DIST(T$3,$CV5,0.3*$CV5,TRUE),$CW5*_xlfn.NORM.DIST(T$3,'energy base (MECS)'!$F$11,0.3*'energy base (MECS)'!$F$11,TRUE))</f>
        <v>0</v>
      </c>
      <c r="U5" s="68">
        <f t="array" ref="U5">IF($D5,SUMPRODUCT((economics!$AG$2:$AG$167=$B5)*(economics!$D$2:$D$167="whr")*economics!$AH$2:$AH$167*_xlfn.NORM.DIST(U$3,economics!$AK$2:$AK$167,economics!$AJ$2:$AJ$167,TRUE))+$CR5*_xlfn.NORM.DIST(U$3,$CU5,0.3*$CU5,TRUE)+$CS5*_xlfn.NORM.DIST(U$3,$CV5,0.3*$CV5,TRUE),$CW5*_xlfn.NORM.DIST(U$3,'energy base (MECS)'!$F$11,0.3*'energy base (MECS)'!$F$11,TRUE))</f>
        <v>0</v>
      </c>
      <c r="V5" s="68">
        <f t="array" ref="V5">IF($D5,SUMPRODUCT((economics!$AG$2:$AG$167=$B5)*(economics!$D$2:$D$167="whr")*economics!$AH$2:$AH$167*_xlfn.NORM.DIST(V$3,economics!$AK$2:$AK$167,economics!$AJ$2:$AJ$167,TRUE))+$CR5*_xlfn.NORM.DIST(V$3,$CU5,0.3*$CU5,TRUE)+$CS5*_xlfn.NORM.DIST(V$3,$CV5,0.3*$CV5,TRUE),$CW5*_xlfn.NORM.DIST(V$3,'energy base (MECS)'!$F$11,0.3*'energy base (MECS)'!$F$11,TRUE))</f>
        <v>0</v>
      </c>
      <c r="W5" s="68">
        <f t="array" ref="W5">IF($D5,SUMPRODUCT((economics!$AG$2:$AG$167=$B5)*(economics!$D$2:$D$167="whr")*economics!$AH$2:$AH$167*_xlfn.NORM.DIST(W$3,economics!$AK$2:$AK$167,economics!$AJ$2:$AJ$167,TRUE))+$CR5*_xlfn.NORM.DIST(W$3,$CU5,0.3*$CU5,TRUE)+$CS5*_xlfn.NORM.DIST(W$3,$CV5,0.3*$CV5,TRUE),$CW5*_xlfn.NORM.DIST(W$3,'energy base (MECS)'!$F$11,0.3*'energy base (MECS)'!$F$11,TRUE))</f>
        <v>0</v>
      </c>
      <c r="X5" s="68">
        <f t="array" ref="X5">IF($D5,SUMPRODUCT((economics!$AG$2:$AG$167=$B5)*(economics!$D$2:$D$167="whr")*economics!$AH$2:$AH$167*_xlfn.NORM.DIST(X$3,economics!$AK$2:$AK$167,economics!$AJ$2:$AJ$167,TRUE))+$CR5*_xlfn.NORM.DIST(X$3,$CU5,0.3*$CU5,TRUE)+$CS5*_xlfn.NORM.DIST(X$3,$CV5,0.3*$CV5,TRUE),$CW5*_xlfn.NORM.DIST(X$3,'energy base (MECS)'!$F$11,0.3*'energy base (MECS)'!$F$11,TRUE))</f>
        <v>0</v>
      </c>
      <c r="Y5" s="68">
        <f t="array" ref="Y5">IF($D5,SUMPRODUCT((economics!$AG$2:$AG$167=$B5)*(economics!$D$2:$D$167="whr")*economics!$AH$2:$AH$167*_xlfn.NORM.DIST(Y$3,economics!$AK$2:$AK$167,economics!$AJ$2:$AJ$167,TRUE))+$CR5*_xlfn.NORM.DIST(Y$3,$CU5,0.3*$CU5,TRUE)+$CS5*_xlfn.NORM.DIST(Y$3,$CV5,0.3*$CV5,TRUE),$CW5*_xlfn.NORM.DIST(Y$3,'energy base (MECS)'!$F$11,0.3*'energy base (MECS)'!$F$11,TRUE))</f>
        <v>0</v>
      </c>
      <c r="Z5" s="68">
        <f t="array" ref="Z5">IF($D5,SUMPRODUCT((economics!$AG$2:$AG$167=$B5)*(economics!$D$2:$D$167="whr")*economics!$AH$2:$AH$167*_xlfn.NORM.DIST(Z$3,economics!$AK$2:$AK$167,economics!$AJ$2:$AJ$167,TRUE))+$CR5*_xlfn.NORM.DIST(Z$3,$CU5,0.3*$CU5,TRUE)+$CS5*_xlfn.NORM.DIST(Z$3,$CV5,0.3*$CV5,TRUE),$CW5*_xlfn.NORM.DIST(Z$3,'energy base (MECS)'!$F$11,0.3*'energy base (MECS)'!$F$11,TRUE))</f>
        <v>0</v>
      </c>
      <c r="AA5" s="68">
        <f t="array" ref="AA5">IF($D5,SUMPRODUCT((economics!$AG$2:$AG$167=$B5)*(economics!$D$2:$D$167="whr")*economics!$AH$2:$AH$167*_xlfn.NORM.DIST(AA$3,economics!$AK$2:$AK$167,economics!$AJ$2:$AJ$167,TRUE))+$CR5*_xlfn.NORM.DIST(AA$3,$CU5,0.3*$CU5,TRUE)+$CS5*_xlfn.NORM.DIST(AA$3,$CV5,0.3*$CV5,TRUE),$CW5*_xlfn.NORM.DIST(AA$3,'energy base (MECS)'!$F$11,0.3*'energy base (MECS)'!$F$11,TRUE))</f>
        <v>0</v>
      </c>
      <c r="AB5" s="68">
        <f t="array" ref="AB5">IF($D5,SUMPRODUCT((economics!$AG$2:$AG$167=$B5)*(economics!$D$2:$D$167="whr")*economics!$AH$2:$AH$167*_xlfn.NORM.DIST(AB$3,economics!$AK$2:$AK$167,economics!$AJ$2:$AJ$167,TRUE))+$CR5*_xlfn.NORM.DIST(AB$3,$CU5,0.3*$CU5,TRUE)+$CS5*_xlfn.NORM.DIST(AB$3,$CV5,0.3*$CV5,TRUE),$CW5*_xlfn.NORM.DIST(AB$3,'energy base (MECS)'!$F$11,0.3*'energy base (MECS)'!$F$11,TRUE))</f>
        <v>0</v>
      </c>
      <c r="AC5" s="68">
        <f t="array" ref="AC5">IF($D5,SUMPRODUCT((economics!$AG$2:$AG$167=$B5)*(economics!$D$2:$D$167="whr")*economics!$AH$2:$AH$167*_xlfn.NORM.DIST(AC$3,economics!$AK$2:$AK$167,economics!$AJ$2:$AJ$167,TRUE))+$CR5*_xlfn.NORM.DIST(AC$3,$CU5,0.3*$CU5,TRUE)+$CS5*_xlfn.NORM.DIST(AC$3,$CV5,0.3*$CV5,TRUE),$CW5*_xlfn.NORM.DIST(AC$3,'energy base (MECS)'!$F$11,0.3*'energy base (MECS)'!$F$11,TRUE))</f>
        <v>0</v>
      </c>
      <c r="AD5" s="68">
        <f t="array" ref="AD5">IF($D5,SUMPRODUCT((economics!$AG$2:$AG$167=$B5)*(economics!$D$2:$D$167="whr")*economics!$AH$2:$AH$167*_xlfn.NORM.DIST(AD$3,economics!$AK$2:$AK$167,economics!$AJ$2:$AJ$167,TRUE))+$CR5*_xlfn.NORM.DIST(AD$3,$CU5,0.3*$CU5,TRUE)+$CS5*_xlfn.NORM.DIST(AD$3,$CV5,0.3*$CV5,TRUE),$CW5*_xlfn.NORM.DIST(AD$3,'energy base (MECS)'!$F$11,0.3*'energy base (MECS)'!$F$11,TRUE))</f>
        <v>0</v>
      </c>
      <c r="AE5" s="68">
        <f t="array" ref="AE5">IF($D5,SUMPRODUCT((economics!$AG$2:$AG$167=$B5)*(economics!$D$2:$D$167="whr")*economics!$AH$2:$AH$167*_xlfn.NORM.DIST(AE$3,economics!$AK$2:$AK$167,economics!$AJ$2:$AJ$167,TRUE))+$CR5*_xlfn.NORM.DIST(AE$3,$CU5,0.3*$CU5,TRUE)+$CS5*_xlfn.NORM.DIST(AE$3,$CV5,0.3*$CV5,TRUE),$CW5*_xlfn.NORM.DIST(AE$3,'energy base (MECS)'!$F$11,0.3*'energy base (MECS)'!$F$11,TRUE))</f>
        <v>0</v>
      </c>
      <c r="AF5" s="68">
        <f t="array" ref="AF5">IF($D5,SUMPRODUCT((economics!$AG$2:$AG$167=$B5)*(economics!$D$2:$D$167="whr")*economics!$AH$2:$AH$167*_xlfn.NORM.DIST(AF$3,economics!$AK$2:$AK$167,economics!$AJ$2:$AJ$167,TRUE))+$CR5*_xlfn.NORM.DIST(AF$3,$CU5,0.3*$CU5,TRUE)+$CS5*_xlfn.NORM.DIST(AF$3,$CV5,0.3*$CV5,TRUE),$CW5*_xlfn.NORM.DIST(AF$3,'energy base (MECS)'!$F$11,0.3*'energy base (MECS)'!$F$11,TRUE))</f>
        <v>0</v>
      </c>
      <c r="AG5" s="68">
        <f t="array" ref="AG5">IF($D5,SUMPRODUCT((economics!$AG$2:$AG$167=$B5)*(economics!$D$2:$D$167="whr")*economics!$AH$2:$AH$167*_xlfn.NORM.DIST(AG$3,economics!$AK$2:$AK$167,economics!$AJ$2:$AJ$167,TRUE))+$CR5*_xlfn.NORM.DIST(AG$3,$CU5,0.3*$CU5,TRUE)+$CS5*_xlfn.NORM.DIST(AG$3,$CV5,0.3*$CV5,TRUE),$CW5*_xlfn.NORM.DIST(AG$3,'energy base (MECS)'!$F$11,0.3*'energy base (MECS)'!$F$11,TRUE))</f>
        <v>0</v>
      </c>
      <c r="AH5" s="68">
        <f t="array" ref="AH5">IF($D5,SUMPRODUCT((economics!$AG$2:$AG$167=$B5)*(economics!$D$2:$D$167="whr")*economics!$AH$2:$AH$167*_xlfn.NORM.DIST(AH$3,economics!$AK$2:$AK$167,economics!$AJ$2:$AJ$167,TRUE))+$CR5*_xlfn.NORM.DIST(AH$3,$CU5,0.3*$CU5,TRUE)+$CS5*_xlfn.NORM.DIST(AH$3,$CV5,0.3*$CV5,TRUE),$CW5*_xlfn.NORM.DIST(AH$3,'energy base (MECS)'!$F$11,0.3*'energy base (MECS)'!$F$11,TRUE))</f>
        <v>0</v>
      </c>
      <c r="AI5" s="68">
        <f t="array" ref="AI5">IF($D5,SUMPRODUCT((economics!$AG$2:$AG$167=$B5)*(economics!$D$2:$D$167="whr")*economics!$AH$2:$AH$167*_xlfn.NORM.DIST(AI$3,economics!$AK$2:$AK$167,economics!$AJ$2:$AJ$167,TRUE))+$CR5*_xlfn.NORM.DIST(AI$3,$CU5,0.3*$CU5,TRUE)+$CS5*_xlfn.NORM.DIST(AI$3,$CV5,0.3*$CV5,TRUE),$CW5*_xlfn.NORM.DIST(AI$3,'energy base (MECS)'!$F$11,0.3*'energy base (MECS)'!$F$11,TRUE))</f>
        <v>0</v>
      </c>
      <c r="AJ5" s="68">
        <f t="array" ref="AJ5">IF($D5,SUMPRODUCT((economics!$AG$2:$AG$167=$B5)*(economics!$D$2:$D$167="whr")*economics!$AH$2:$AH$167*_xlfn.NORM.DIST(AJ$3,economics!$AK$2:$AK$167,economics!$AJ$2:$AJ$167,TRUE))+$CR5*_xlfn.NORM.DIST(AJ$3,$CU5,0.3*$CU5,TRUE)+$CS5*_xlfn.NORM.DIST(AJ$3,$CV5,0.3*$CV5,TRUE),$CW5*_xlfn.NORM.DIST(AJ$3,'energy base (MECS)'!$F$11,0.3*'energy base (MECS)'!$F$11,TRUE))</f>
        <v>0</v>
      </c>
      <c r="AK5" s="68">
        <f t="array" ref="AK5">IF($D5,SUMPRODUCT((economics!$AG$2:$AG$167=$B5)*(economics!$D$2:$D$167="whr")*economics!$AH$2:$AH$167*_xlfn.NORM.DIST(AK$3,economics!$AK$2:$AK$167,economics!$AJ$2:$AJ$167,TRUE))+$CR5*_xlfn.NORM.DIST(AK$3,$CU5,0.3*$CU5,TRUE)+$CS5*_xlfn.NORM.DIST(AK$3,$CV5,0.3*$CV5,TRUE),$CW5*_xlfn.NORM.DIST(AK$3,'energy base (MECS)'!$F$11,0.3*'energy base (MECS)'!$F$11,TRUE))</f>
        <v>0</v>
      </c>
      <c r="AL5" s="68">
        <f t="array" ref="AL5">IF($D5,SUMPRODUCT((economics!$AG$2:$AG$167=$B5)*(economics!$D$2:$D$167="whr")*economics!$AH$2:$AH$167*_xlfn.NORM.DIST(AL$3,economics!$AK$2:$AK$167,economics!$AJ$2:$AJ$167,TRUE))+$CR5*_xlfn.NORM.DIST(AL$3,$CU5,0.3*$CU5,TRUE)+$CS5*_xlfn.NORM.DIST(AL$3,$CV5,0.3*$CV5,TRUE),$CW5*_xlfn.NORM.DIST(AL$3,'energy base (MECS)'!$F$11,0.3*'energy base (MECS)'!$F$11,TRUE))</f>
        <v>0</v>
      </c>
      <c r="AM5" s="68">
        <f t="array" ref="AM5">IF($D5,SUMPRODUCT((economics!$AG$2:$AG$167=$B5)*(economics!$D$2:$D$167="whr")*economics!$AH$2:$AH$167*_xlfn.NORM.DIST(AM$3,economics!$AK$2:$AK$167,economics!$AJ$2:$AJ$167,TRUE))+$CR5*_xlfn.NORM.DIST(AM$3,$CU5,0.3*$CU5,TRUE)+$CS5*_xlfn.NORM.DIST(AM$3,$CV5,0.3*$CV5,TRUE),$CW5*_xlfn.NORM.DIST(AM$3,'energy base (MECS)'!$F$11,0.3*'energy base (MECS)'!$F$11,TRUE))</f>
        <v>0</v>
      </c>
      <c r="AN5" s="68">
        <f t="array" ref="AN5">IF($D5,SUMPRODUCT((economics!$AG$2:$AG$167=$B5)*(economics!$D$2:$D$167="whr")*economics!$AH$2:$AH$167*_xlfn.NORM.DIST(AN$3,economics!$AK$2:$AK$167,economics!$AJ$2:$AJ$167,TRUE))+$CR5*_xlfn.NORM.DIST(AN$3,$CU5,0.3*$CU5,TRUE)+$CS5*_xlfn.NORM.DIST(AN$3,$CV5,0.3*$CV5,TRUE),$CW5*_xlfn.NORM.DIST(AN$3,'energy base (MECS)'!$F$11,0.3*'energy base (MECS)'!$F$11,TRUE))</f>
        <v>0</v>
      </c>
      <c r="AO5" s="68">
        <f t="array" ref="AO5">IF($D5,SUMPRODUCT((economics!$AG$2:$AG$167=$B5)*(economics!$D$2:$D$167="whr")*economics!$AH$2:$AH$167*_xlfn.NORM.DIST(AO$3,economics!$AK$2:$AK$167,economics!$AJ$2:$AJ$167,TRUE))+$CR5*_xlfn.NORM.DIST(AO$3,$CU5,0.3*$CU5,TRUE)+$CS5*_xlfn.NORM.DIST(AO$3,$CV5,0.3*$CV5,TRUE),$CW5*_xlfn.NORM.DIST(AO$3,'energy base (MECS)'!$F$11,0.3*'energy base (MECS)'!$F$11,TRUE))</f>
        <v>0</v>
      </c>
      <c r="AP5" s="68">
        <f t="array" ref="AP5">IF($D5,SUMPRODUCT((economics!$AG$2:$AG$167=$B5)*(economics!$D$2:$D$167="whr")*economics!$AH$2:$AH$167*_xlfn.NORM.DIST(AP$3,economics!$AK$2:$AK$167,economics!$AJ$2:$AJ$167,TRUE))+$CR5*_xlfn.NORM.DIST(AP$3,$CU5,0.3*$CU5,TRUE)+$CS5*_xlfn.NORM.DIST(AP$3,$CV5,0.3*$CV5,TRUE),$CW5*_xlfn.NORM.DIST(AP$3,'energy base (MECS)'!$F$11,0.3*'energy base (MECS)'!$F$11,TRUE))</f>
        <v>0</v>
      </c>
      <c r="AQ5" s="68">
        <f t="array" ref="AQ5">IF($D5,SUMPRODUCT((economics!$AG$2:$AG$167=$B5)*(economics!$D$2:$D$167="whr")*economics!$AH$2:$AH$167*_xlfn.NORM.DIST(AQ$3,economics!$AK$2:$AK$167,economics!$AJ$2:$AJ$167,TRUE))+$CR5*_xlfn.NORM.DIST(AQ$3,$CU5,0.3*$CU5,TRUE)+$CS5*_xlfn.NORM.DIST(AQ$3,$CV5,0.3*$CV5,TRUE),$CW5*_xlfn.NORM.DIST(AQ$3,'energy base (MECS)'!$F$11,0.3*'energy base (MECS)'!$F$11,TRUE))</f>
        <v>0</v>
      </c>
      <c r="AR5" s="68">
        <f t="array" ref="AR5">IF($D5,SUMPRODUCT((economics!$AG$2:$AG$167=$B5)*(economics!$D$2:$D$167="whr")*economics!$AH$2:$AH$167*_xlfn.NORM.DIST(AR$3,economics!$AK$2:$AK$167,economics!$AJ$2:$AJ$167,TRUE))+$CR5*_xlfn.NORM.DIST(AR$3,$CU5,0.3*$CU5,TRUE)+$CS5*_xlfn.NORM.DIST(AR$3,$CV5,0.3*$CV5,TRUE),$CW5*_xlfn.NORM.DIST(AR$3,'energy base (MECS)'!$F$11,0.3*'energy base (MECS)'!$F$11,TRUE))</f>
        <v>0</v>
      </c>
      <c r="AS5" s="68">
        <f t="array" ref="AS5">IF($D5,SUMPRODUCT((economics!$AG$2:$AG$167=$B5)*(economics!$D$2:$D$167="whr")*economics!$AH$2:$AH$167*_xlfn.NORM.DIST(AS$3,economics!$AK$2:$AK$167,economics!$AJ$2:$AJ$167,TRUE))+$CR5*_xlfn.NORM.DIST(AS$3,$CU5,0.3*$CU5,TRUE)+$CS5*_xlfn.NORM.DIST(AS$3,$CV5,0.3*$CV5,TRUE),$CW5*_xlfn.NORM.DIST(AS$3,'energy base (MECS)'!$F$11,0.3*'energy base (MECS)'!$F$11,TRUE))</f>
        <v>0</v>
      </c>
      <c r="AT5" s="68">
        <f t="array" ref="AT5">IF($D5,SUMPRODUCT((economics!$AG$2:$AG$167=$B5)*(economics!$D$2:$D$167="whr")*economics!$AH$2:$AH$167*_xlfn.NORM.DIST(AT$3,economics!$AK$2:$AK$167,economics!$AJ$2:$AJ$167,TRUE))+$CR5*_xlfn.NORM.DIST(AT$3,$CU5,0.3*$CU5,TRUE)+$CS5*_xlfn.NORM.DIST(AT$3,$CV5,0.3*$CV5,TRUE),$CW5*_xlfn.NORM.DIST(AT$3,'energy base (MECS)'!$F$11,0.3*'energy base (MECS)'!$F$11,TRUE))</f>
        <v>0</v>
      </c>
      <c r="AU5" s="68">
        <f t="array" ref="AU5">IF($D5,SUMPRODUCT((economics!$AG$2:$AG$167=$B5)*(economics!$D$2:$D$167="whr")*economics!$AH$2:$AH$167*_xlfn.NORM.DIST(AU$3,economics!$AK$2:$AK$167,economics!$AJ$2:$AJ$167,TRUE))+$CR5*_xlfn.NORM.DIST(AU$3,$CU5,0.3*$CU5,TRUE)+$CS5*_xlfn.NORM.DIST(AU$3,$CV5,0.3*$CV5,TRUE),$CW5*_xlfn.NORM.DIST(AU$3,'energy base (MECS)'!$F$11,0.3*'energy base (MECS)'!$F$11,TRUE))</f>
        <v>0</v>
      </c>
      <c r="AV5" s="68">
        <f t="array" ref="AV5">IF($D5,SUMPRODUCT((economics!$AG$2:$AG$167=$B5)*(economics!$D$2:$D$167="whr")*economics!$AH$2:$AH$167*_xlfn.NORM.DIST(AV$3,economics!$AK$2:$AK$167,economics!$AJ$2:$AJ$167,TRUE))+$CR5*_xlfn.NORM.DIST(AV$3,$CU5,0.3*$CU5,TRUE)+$CS5*_xlfn.NORM.DIST(AV$3,$CV5,0.3*$CV5,TRUE),$CW5*_xlfn.NORM.DIST(AV$3,'energy base (MECS)'!$F$11,0.3*'energy base (MECS)'!$F$11,TRUE))</f>
        <v>0</v>
      </c>
      <c r="AW5" s="68">
        <f t="array" ref="AW5">IF($D5,SUMPRODUCT((economics!$AG$2:$AG$167=$B5)*(economics!$D$2:$D$167="whr")*economics!$AH$2:$AH$167*_xlfn.NORM.DIST(AW$3,economics!$AK$2:$AK$167,economics!$AJ$2:$AJ$167,TRUE))+$CR5*_xlfn.NORM.DIST(AW$3,$CU5,0.3*$CU5,TRUE)+$CS5*_xlfn.NORM.DIST(AW$3,$CV5,0.3*$CV5,TRUE),$CW5*_xlfn.NORM.DIST(AW$3,'energy base (MECS)'!$F$11,0.3*'energy base (MECS)'!$F$11,TRUE))</f>
        <v>0</v>
      </c>
      <c r="AX5" s="68">
        <f t="array" ref="AX5">IF($D5,SUMPRODUCT((economics!$AG$2:$AG$167=$B5)*(economics!$D$2:$D$167="whr")*economics!$AH$2:$AH$167*_xlfn.NORM.DIST(AX$3,economics!$AK$2:$AK$167,economics!$AJ$2:$AJ$167,TRUE))+$CR5*_xlfn.NORM.DIST(AX$3,$CU5,0.3*$CU5,TRUE)+$CS5*_xlfn.NORM.DIST(AX$3,$CV5,0.3*$CV5,TRUE),$CW5*_xlfn.NORM.DIST(AX$3,'energy base (MECS)'!$F$11,0.3*'energy base (MECS)'!$F$11,TRUE))</f>
        <v>0</v>
      </c>
      <c r="AY5" s="68">
        <f t="array" ref="AY5">IF($D5,SUMPRODUCT((economics!$AG$2:$AG$167=$B5)*(economics!$D$2:$D$167="whr")*economics!$AH$2:$AH$167*_xlfn.NORM.DIST(AY$3,economics!$AK$2:$AK$167,economics!$AJ$2:$AJ$167,TRUE))+$CR5*_xlfn.NORM.DIST(AY$3,$CU5,0.3*$CU5,TRUE)+$CS5*_xlfn.NORM.DIST(AY$3,$CV5,0.3*$CV5,TRUE),$CW5*_xlfn.NORM.DIST(AY$3,'energy base (MECS)'!$F$11,0.3*'energy base (MECS)'!$F$11,TRUE))</f>
        <v>0</v>
      </c>
      <c r="AZ5" s="68">
        <f t="array" ref="AZ5">IF($D5,SUMPRODUCT((economics!$AG$2:$AG$167=$B5)*(economics!$D$2:$D$167="whr")*economics!$AH$2:$AH$167*_xlfn.NORM.DIST(AZ$3,economics!$AK$2:$AK$167,economics!$AJ$2:$AJ$167,TRUE))+$CR5*_xlfn.NORM.DIST(AZ$3,$CU5,0.3*$CU5,TRUE)+$CS5*_xlfn.NORM.DIST(AZ$3,$CV5,0.3*$CV5,TRUE),$CW5*_xlfn.NORM.DIST(AZ$3,'energy base (MECS)'!$F$11,0.3*'energy base (MECS)'!$F$11,TRUE))</f>
        <v>0</v>
      </c>
      <c r="BA5" s="68">
        <f t="array" ref="BA5">IF($D5,SUMPRODUCT((economics!$AG$2:$AG$167=$B5)*(economics!$D$2:$D$167="whr")*economics!$AH$2:$AH$167*_xlfn.NORM.DIST(BA$3,economics!$AK$2:$AK$167,economics!$AJ$2:$AJ$167,TRUE))+$CR5*_xlfn.NORM.DIST(BA$3,$CU5,0.3*$CU5,TRUE)+$CS5*_xlfn.NORM.DIST(BA$3,$CV5,0.3*$CV5,TRUE),$CW5*_xlfn.NORM.DIST(BA$3,'energy base (MECS)'!$F$11,0.3*'energy base (MECS)'!$F$11,TRUE))</f>
        <v>0</v>
      </c>
      <c r="BB5" s="68">
        <f t="array" ref="BB5">IF($D5,SUMPRODUCT((economics!$AG$2:$AG$167=$B5)*(economics!$D$2:$D$167="whr")*economics!$AH$2:$AH$167*_xlfn.NORM.DIST(BB$3,economics!$AK$2:$AK$167,economics!$AJ$2:$AJ$167,TRUE))+$CR5*_xlfn.NORM.DIST(BB$3,$CU5,0.3*$CU5,TRUE)+$CS5*_xlfn.NORM.DIST(BB$3,$CV5,0.3*$CV5,TRUE),$CW5*_xlfn.NORM.DIST(BB$3,'energy base (MECS)'!$F$11,0.3*'energy base (MECS)'!$F$11,TRUE))</f>
        <v>0</v>
      </c>
      <c r="BC5" s="68">
        <f t="array" ref="BC5">IF($D5,SUMPRODUCT((economics!$AG$2:$AG$167=$B5)*(economics!$D$2:$D$167="whr")*economics!$AH$2:$AH$167*_xlfn.NORM.DIST(BC$3,economics!$AK$2:$AK$167,economics!$AJ$2:$AJ$167,TRUE))+$CR5*_xlfn.NORM.DIST(BC$3,$CU5,0.3*$CU5,TRUE)+$CS5*_xlfn.NORM.DIST(BC$3,$CV5,0.3*$CV5,TRUE),$CW5*_xlfn.NORM.DIST(BC$3,'energy base (MECS)'!$F$11,0.3*'energy base (MECS)'!$F$11,TRUE))</f>
        <v>0</v>
      </c>
      <c r="BD5" s="68">
        <f t="array" ref="BD5">IF($D5,SUMPRODUCT((economics!$AG$2:$AG$167=$B5)*(economics!$D$2:$D$167="whr")*economics!$AH$2:$AH$167*_xlfn.NORM.DIST(BD$3,economics!$AK$2:$AK$167,economics!$AJ$2:$AJ$167,TRUE))+$CR5*_xlfn.NORM.DIST(BD$3,$CU5,0.3*$CU5,TRUE)+$CS5*_xlfn.NORM.DIST(BD$3,$CV5,0.3*$CV5,TRUE),$CW5*_xlfn.NORM.DIST(BD$3,'energy base (MECS)'!$F$11,0.3*'energy base (MECS)'!$F$11,TRUE))</f>
        <v>0</v>
      </c>
      <c r="BE5" s="68">
        <f t="array" ref="BE5">IF($D5,SUMPRODUCT((economics!$AG$2:$AG$167=$B5)*(economics!$D$2:$D$167="whr")*economics!$AH$2:$AH$167*_xlfn.NORM.DIST(BE$3,economics!$AK$2:$AK$167,economics!$AJ$2:$AJ$167,TRUE))+$CR5*_xlfn.NORM.DIST(BE$3,$CU5,0.3*$CU5,TRUE)+$CS5*_xlfn.NORM.DIST(BE$3,$CV5,0.3*$CV5,TRUE),$CW5*_xlfn.NORM.DIST(BE$3,'energy base (MECS)'!$F$11,0.3*'energy base (MECS)'!$F$11,TRUE))</f>
        <v>0</v>
      </c>
      <c r="BF5" s="68">
        <f t="array" ref="BF5">IF($D5,SUMPRODUCT((economics!$AG$2:$AG$167=$B5)*(economics!$D$2:$D$167="whr")*economics!$AH$2:$AH$167*_xlfn.NORM.DIST(BF$3,economics!$AK$2:$AK$167,economics!$AJ$2:$AJ$167,TRUE))+$CR5*_xlfn.NORM.DIST(BF$3,$CU5,0.3*$CU5,TRUE)+$CS5*_xlfn.NORM.DIST(BF$3,$CV5,0.3*$CV5,TRUE),$CW5*_xlfn.NORM.DIST(BF$3,'energy base (MECS)'!$F$11,0.3*'energy base (MECS)'!$F$11,TRUE))</f>
        <v>0</v>
      </c>
      <c r="BG5" s="68">
        <f t="array" ref="BG5">IF($D5,SUMPRODUCT((economics!$AG$2:$AG$167=$B5)*(economics!$D$2:$D$167="whr")*economics!$AH$2:$AH$167*_xlfn.NORM.DIST(BG$3,economics!$AK$2:$AK$167,economics!$AJ$2:$AJ$167,TRUE))+$CR5*_xlfn.NORM.DIST(BG$3,$CU5,0.3*$CU5,TRUE)+$CS5*_xlfn.NORM.DIST(BG$3,$CV5,0.3*$CV5,TRUE),$CW5*_xlfn.NORM.DIST(BG$3,'energy base (MECS)'!$F$11,0.3*'energy base (MECS)'!$F$11,TRUE))</f>
        <v>0</v>
      </c>
      <c r="BH5" s="68">
        <f t="array" ref="BH5">IF($D5,SUMPRODUCT((economics!$AG$2:$AG$167=$B5)*(economics!$D$2:$D$167="whr")*economics!$AH$2:$AH$167*_xlfn.NORM.DIST(BH$3,economics!$AK$2:$AK$167,economics!$AJ$2:$AJ$167,TRUE))+$CR5*_xlfn.NORM.DIST(BH$3,$CU5,0.3*$CU5,TRUE)+$CS5*_xlfn.NORM.DIST(BH$3,$CV5,0.3*$CV5,TRUE),$CW5*_xlfn.NORM.DIST(BH$3,'energy base (MECS)'!$F$11,0.3*'energy base (MECS)'!$F$11,TRUE))</f>
        <v>0</v>
      </c>
      <c r="BI5" s="68">
        <f t="array" ref="BI5">IF($D5,SUMPRODUCT((economics!$AG$2:$AG$167=$B5)*(economics!$D$2:$D$167="whr")*economics!$AH$2:$AH$167*_xlfn.NORM.DIST(BI$3,economics!$AK$2:$AK$167,economics!$AJ$2:$AJ$167,TRUE))+$CR5*_xlfn.NORM.DIST(BI$3,$CU5,0.3*$CU5,TRUE)+$CS5*_xlfn.NORM.DIST(BI$3,$CV5,0.3*$CV5,TRUE),$CW5*_xlfn.NORM.DIST(BI$3,'energy base (MECS)'!$F$11,0.3*'energy base (MECS)'!$F$11,TRUE))</f>
        <v>0</v>
      </c>
      <c r="BJ5" s="68">
        <f t="array" ref="BJ5">IF($D5,SUMPRODUCT((economics!$AG$2:$AG$167=$B5)*(economics!$D$2:$D$167="whr")*economics!$AH$2:$AH$167*_xlfn.NORM.DIST(BJ$3,economics!$AK$2:$AK$167,economics!$AJ$2:$AJ$167,TRUE))+$CR5*_xlfn.NORM.DIST(BJ$3,$CU5,0.3*$CU5,TRUE)+$CS5*_xlfn.NORM.DIST(BJ$3,$CV5,0.3*$CV5,TRUE),$CW5*_xlfn.NORM.DIST(BJ$3,'energy base (MECS)'!$F$11,0.3*'energy base (MECS)'!$F$11,TRUE))</f>
        <v>0</v>
      </c>
      <c r="BK5" s="68">
        <f t="array" ref="BK5">IF($D5,SUMPRODUCT((economics!$AG$2:$AG$167=$B5)*(economics!$D$2:$D$167="whr")*economics!$AH$2:$AH$167*_xlfn.NORM.DIST(BK$3,economics!$AK$2:$AK$167,economics!$AJ$2:$AJ$167,TRUE))+$CR5*_xlfn.NORM.DIST(BK$3,$CU5,0.3*$CU5,TRUE)+$CS5*_xlfn.NORM.DIST(BK$3,$CV5,0.3*$CV5,TRUE),$CW5*_xlfn.NORM.DIST(BK$3,'energy base (MECS)'!$F$11,0.3*'energy base (MECS)'!$F$11,TRUE))</f>
        <v>0</v>
      </c>
      <c r="BL5" s="68">
        <f t="array" ref="BL5">IF($D5,SUMPRODUCT((economics!$AG$2:$AG$167=$B5)*(economics!$D$2:$D$167="whr")*economics!$AH$2:$AH$167*_xlfn.NORM.DIST(BL$3,economics!$AK$2:$AK$167,economics!$AJ$2:$AJ$167,TRUE))+$CR5*_xlfn.NORM.DIST(BL$3,$CU5,0.3*$CU5,TRUE)+$CS5*_xlfn.NORM.DIST(BL$3,$CV5,0.3*$CV5,TRUE),$CW5*_xlfn.NORM.DIST(BL$3,'energy base (MECS)'!$F$11,0.3*'energy base (MECS)'!$F$11,TRUE))</f>
        <v>0</v>
      </c>
      <c r="BM5" s="68">
        <f t="array" ref="BM5">IF($D5,SUMPRODUCT((economics!$AG$2:$AG$167=$B5)*(economics!$D$2:$D$167="whr")*economics!$AH$2:$AH$167*_xlfn.NORM.DIST(BM$3,economics!$AK$2:$AK$167,economics!$AJ$2:$AJ$167,TRUE))+$CR5*_xlfn.NORM.DIST(BM$3,$CU5,0.3*$CU5,TRUE)+$CS5*_xlfn.NORM.DIST(BM$3,$CV5,0.3*$CV5,TRUE),$CW5*_xlfn.NORM.DIST(BM$3,'energy base (MECS)'!$F$11,0.3*'energy base (MECS)'!$F$11,TRUE))</f>
        <v>0</v>
      </c>
      <c r="BN5" s="68">
        <f t="array" ref="BN5">IF($D5,SUMPRODUCT((economics!$AG$2:$AG$167=$B5)*(economics!$D$2:$D$167="whr")*economics!$AH$2:$AH$167*_xlfn.NORM.DIST(BN$3,economics!$AK$2:$AK$167,economics!$AJ$2:$AJ$167,TRUE))+$CR5*_xlfn.NORM.DIST(BN$3,$CU5,0.3*$CU5,TRUE)+$CS5*_xlfn.NORM.DIST(BN$3,$CV5,0.3*$CV5,TRUE),$CW5*_xlfn.NORM.DIST(BN$3,'energy base (MECS)'!$F$11,0.3*'energy base (MECS)'!$F$11,TRUE))</f>
        <v>0</v>
      </c>
      <c r="BO5" s="68">
        <f t="array" ref="BO5">IF($D5,SUMPRODUCT((economics!$AG$2:$AG$167=$B5)*(economics!$D$2:$D$167="whr")*economics!$AH$2:$AH$167*_xlfn.NORM.DIST(BO$3,economics!$AK$2:$AK$167,economics!$AJ$2:$AJ$167,TRUE))+$CR5*_xlfn.NORM.DIST(BO$3,$CU5,0.3*$CU5,TRUE)+$CS5*_xlfn.NORM.DIST(BO$3,$CV5,0.3*$CV5,TRUE),$CW5*_xlfn.NORM.DIST(BO$3,'energy base (MECS)'!$F$11,0.3*'energy base (MECS)'!$F$11,TRUE))</f>
        <v>0</v>
      </c>
      <c r="BP5" s="68">
        <f t="array" ref="BP5">IF($D5,SUMPRODUCT((economics!$AG$2:$AG$167=$B5)*(economics!$D$2:$D$167="whr")*economics!$AH$2:$AH$167*_xlfn.NORM.DIST(BP$3,economics!$AK$2:$AK$167,economics!$AJ$2:$AJ$167,TRUE))+$CR5*_xlfn.NORM.DIST(BP$3,$CU5,0.3*$CU5,TRUE)+$CS5*_xlfn.NORM.DIST(BP$3,$CV5,0.3*$CV5,TRUE),$CW5*_xlfn.NORM.DIST(BP$3,'energy base (MECS)'!$F$11,0.3*'energy base (MECS)'!$F$11,TRUE))</f>
        <v>0</v>
      </c>
      <c r="BQ5" s="68">
        <f t="array" ref="BQ5">IF($D5,SUMPRODUCT((economics!$AG$2:$AG$167=$B5)*(economics!$D$2:$D$167="whr")*economics!$AH$2:$AH$167*_xlfn.NORM.DIST(BQ$3,economics!$AK$2:$AK$167,economics!$AJ$2:$AJ$167,TRUE))+$CR5*_xlfn.NORM.DIST(BQ$3,$CU5,0.3*$CU5,TRUE)+$CS5*_xlfn.NORM.DIST(BQ$3,$CV5,0.3*$CV5,TRUE),$CW5*_xlfn.NORM.DIST(BQ$3,'energy base (MECS)'!$F$11,0.3*'energy base (MECS)'!$F$11,TRUE))</f>
        <v>0</v>
      </c>
      <c r="BR5" s="68">
        <f t="array" ref="BR5">IF($D5,SUMPRODUCT((economics!$AG$2:$AG$167=$B5)*(economics!$D$2:$D$167="whr")*economics!$AH$2:$AH$167*_xlfn.NORM.DIST(BR$3,economics!$AK$2:$AK$167,economics!$AJ$2:$AJ$167,TRUE))+$CR5*_xlfn.NORM.DIST(BR$3,$CU5,0.3*$CU5,TRUE)+$CS5*_xlfn.NORM.DIST(BR$3,$CV5,0.3*$CV5,TRUE),$CW5*_xlfn.NORM.DIST(BR$3,'energy base (MECS)'!$F$11,0.3*'energy base (MECS)'!$F$11,TRUE))</f>
        <v>0</v>
      </c>
      <c r="BS5" s="68">
        <f t="array" ref="BS5">IF($D5,SUMPRODUCT((economics!$AG$2:$AG$167=$B5)*(economics!$D$2:$D$167="whr")*economics!$AH$2:$AH$167*_xlfn.NORM.DIST(BS$3,economics!$AK$2:$AK$167,economics!$AJ$2:$AJ$167,TRUE))+$CR5*_xlfn.NORM.DIST(BS$3,$CU5,0.3*$CU5,TRUE)+$CS5*_xlfn.NORM.DIST(BS$3,$CV5,0.3*$CV5,TRUE),$CW5*_xlfn.NORM.DIST(BS$3,'energy base (MECS)'!$F$11,0.3*'energy base (MECS)'!$F$11,TRUE))</f>
        <v>0</v>
      </c>
      <c r="BT5" s="68">
        <f t="array" ref="BT5">IF($D5,SUMPRODUCT((economics!$AG$2:$AG$167=$B5)*(economics!$D$2:$D$167="whr")*economics!$AH$2:$AH$167*_xlfn.NORM.DIST(BT$3,economics!$AK$2:$AK$167,economics!$AJ$2:$AJ$167,TRUE))+$CR5*_xlfn.NORM.DIST(BT$3,$CU5,0.3*$CU5,TRUE)+$CS5*_xlfn.NORM.DIST(BT$3,$CV5,0.3*$CV5,TRUE),$CW5*_xlfn.NORM.DIST(BT$3,'energy base (MECS)'!$F$11,0.3*'energy base (MECS)'!$F$11,TRUE))</f>
        <v>0</v>
      </c>
      <c r="BU5" s="68">
        <f t="array" ref="BU5">IF($D5,SUMPRODUCT((economics!$AG$2:$AG$167=$B5)*(economics!$D$2:$D$167="whr")*economics!$AH$2:$AH$167*_xlfn.NORM.DIST(BU$3,economics!$AK$2:$AK$167,economics!$AJ$2:$AJ$167,TRUE))+$CR5*_xlfn.NORM.DIST(BU$3,$CU5,0.3*$CU5,TRUE)+$CS5*_xlfn.NORM.DIST(BU$3,$CV5,0.3*$CV5,TRUE),$CW5*_xlfn.NORM.DIST(BU$3,'energy base (MECS)'!$F$11,0.3*'energy base (MECS)'!$F$11,TRUE))</f>
        <v>0</v>
      </c>
      <c r="BV5" s="68">
        <f t="array" ref="BV5">IF($D5,SUMPRODUCT((economics!$AG$2:$AG$167=$B5)*(economics!$D$2:$D$167="whr")*economics!$AH$2:$AH$167*_xlfn.NORM.DIST(BV$3,economics!$AK$2:$AK$167,economics!$AJ$2:$AJ$167,TRUE))+$CR5*_xlfn.NORM.DIST(BV$3,$CU5,0.3*$CU5,TRUE)+$CS5*_xlfn.NORM.DIST(BV$3,$CV5,0.3*$CV5,TRUE),$CW5*_xlfn.NORM.DIST(BV$3,'energy base (MECS)'!$F$11,0.3*'energy base (MECS)'!$F$11,TRUE))</f>
        <v>0</v>
      </c>
      <c r="BW5" s="68">
        <f t="array" ref="BW5">IF($D5,SUMPRODUCT((economics!$AG$2:$AG$167=$B5)*(economics!$D$2:$D$167="whr")*economics!$AH$2:$AH$167*_xlfn.NORM.DIST(BW$3,economics!$AK$2:$AK$167,economics!$AJ$2:$AJ$167,TRUE))+$CR5*_xlfn.NORM.DIST(BW$3,$CU5,0.3*$CU5,TRUE)+$CS5*_xlfn.NORM.DIST(BW$3,$CV5,0.3*$CV5,TRUE),$CW5*_xlfn.NORM.DIST(BW$3,'energy base (MECS)'!$F$11,0.3*'energy base (MECS)'!$F$11,TRUE))</f>
        <v>0</v>
      </c>
      <c r="BX5" s="68">
        <f t="array" ref="BX5">IF($D5,SUMPRODUCT((economics!$AG$2:$AG$167=$B5)*(economics!$D$2:$D$167="whr")*economics!$AH$2:$AH$167*_xlfn.NORM.DIST(BX$3,economics!$AK$2:$AK$167,economics!$AJ$2:$AJ$167,TRUE))+$CR5*_xlfn.NORM.DIST(BX$3,$CU5,0.3*$CU5,TRUE)+$CS5*_xlfn.NORM.DIST(BX$3,$CV5,0.3*$CV5,TRUE),$CW5*_xlfn.NORM.DIST(BX$3,'energy base (MECS)'!$F$11,0.3*'energy base (MECS)'!$F$11,TRUE))</f>
        <v>0</v>
      </c>
      <c r="BY5" s="68">
        <f t="array" ref="BY5">IF($D5,SUMPRODUCT((economics!$AG$2:$AG$167=$B5)*(economics!$D$2:$D$167="whr")*economics!$AH$2:$AH$167*_xlfn.NORM.DIST(BY$3,economics!$AK$2:$AK$167,economics!$AJ$2:$AJ$167,TRUE))+$CR5*_xlfn.NORM.DIST(BY$3,$CU5,0.3*$CU5,TRUE)+$CS5*_xlfn.NORM.DIST(BY$3,$CV5,0.3*$CV5,TRUE),$CW5*_xlfn.NORM.DIST(BY$3,'energy base (MECS)'!$F$11,0.3*'energy base (MECS)'!$F$11,TRUE))</f>
        <v>0</v>
      </c>
      <c r="BZ5" s="68">
        <f t="array" ref="BZ5">IF($D5,SUMPRODUCT((economics!$AG$2:$AG$167=$B5)*(economics!$D$2:$D$167="whr")*economics!$AH$2:$AH$167*_xlfn.NORM.DIST(BZ$3,economics!$AK$2:$AK$167,economics!$AJ$2:$AJ$167,TRUE))+$CR5*_xlfn.NORM.DIST(BZ$3,$CU5,0.3*$CU5,TRUE)+$CS5*_xlfn.NORM.DIST(BZ$3,$CV5,0.3*$CV5,TRUE),$CW5*_xlfn.NORM.DIST(BZ$3,'energy base (MECS)'!$F$11,0.3*'energy base (MECS)'!$F$11,TRUE))</f>
        <v>0</v>
      </c>
      <c r="CA5" s="68">
        <f t="array" ref="CA5">IF($D5,SUMPRODUCT((economics!$AG$2:$AG$167=$B5)*(economics!$D$2:$D$167="whr")*economics!$AH$2:$AH$167*_xlfn.NORM.DIST(CA$3,economics!$AK$2:$AK$167,economics!$AJ$2:$AJ$167,TRUE))+$CR5*_xlfn.NORM.DIST(CA$3,$CU5,0.3*$CU5,TRUE)+$CS5*_xlfn.NORM.DIST(CA$3,$CV5,0.3*$CV5,TRUE),$CW5*_xlfn.NORM.DIST(CA$3,'energy base (MECS)'!$F$11,0.3*'energy base (MECS)'!$F$11,TRUE))</f>
        <v>0</v>
      </c>
      <c r="CB5" s="68">
        <f t="array" ref="CB5">IF($D5,SUMPRODUCT((economics!$AG$2:$AG$167=$B5)*(economics!$D$2:$D$167="whr")*economics!$AH$2:$AH$167*_xlfn.NORM.DIST(CB$3,economics!$AK$2:$AK$167,economics!$AJ$2:$AJ$167,TRUE))+$CR5*_xlfn.NORM.DIST(CB$3,$CU5,0.3*$CU5,TRUE)+$CS5*_xlfn.NORM.DIST(CB$3,$CV5,0.3*$CV5,TRUE),$CW5*_xlfn.NORM.DIST(CB$3,'energy base (MECS)'!$F$11,0.3*'energy base (MECS)'!$F$11,TRUE))</f>
        <v>0</v>
      </c>
      <c r="CC5" s="68">
        <f t="array" ref="CC5">IF($D5,SUMPRODUCT((economics!$AG$2:$AG$167=$B5)*(economics!$D$2:$D$167="whr")*economics!$AH$2:$AH$167*_xlfn.NORM.DIST(CC$3,economics!$AK$2:$AK$167,economics!$AJ$2:$AJ$167,TRUE))+$CR5*_xlfn.NORM.DIST(CC$3,$CU5,0.3*$CU5,TRUE)+$CS5*_xlfn.NORM.DIST(CC$3,$CV5,0.3*$CV5,TRUE),$CW5*_xlfn.NORM.DIST(CC$3,'energy base (MECS)'!$F$11,0.3*'energy base (MECS)'!$F$11,TRUE))</f>
        <v>0</v>
      </c>
      <c r="CD5" s="68">
        <f t="array" ref="CD5">IF($D5,SUMPRODUCT((economics!$AG$2:$AG$167=$B5)*(economics!$D$2:$D$167="whr")*economics!$AH$2:$AH$167*_xlfn.NORM.DIST(CD$3,economics!$AK$2:$AK$167,economics!$AJ$2:$AJ$167,TRUE))+$CR5*_xlfn.NORM.DIST(CD$3,$CU5,0.3*$CU5,TRUE)+$CS5*_xlfn.NORM.DIST(CD$3,$CV5,0.3*$CV5,TRUE),$CW5*_xlfn.NORM.DIST(CD$3,'energy base (MECS)'!$F$11,0.3*'energy base (MECS)'!$F$11,TRUE))</f>
        <v>0</v>
      </c>
      <c r="CE5" s="68">
        <f t="array" ref="CE5">IF($D5,SUMPRODUCT((economics!$AG$2:$AG$167=$B5)*(economics!$D$2:$D$167="whr")*economics!$AH$2:$AH$167*_xlfn.NORM.DIST(CE$3,economics!$AK$2:$AK$167,economics!$AJ$2:$AJ$167,TRUE))+$CR5*_xlfn.NORM.DIST(CE$3,$CU5,0.3*$CU5,TRUE)+$CS5*_xlfn.NORM.DIST(CE$3,$CV5,0.3*$CV5,TRUE),$CW5*_xlfn.NORM.DIST(CE$3,'energy base (MECS)'!$F$11,0.3*'energy base (MECS)'!$F$11,TRUE))</f>
        <v>0</v>
      </c>
      <c r="CF5" s="68">
        <f t="array" ref="CF5">IF($D5,SUMPRODUCT((economics!$AG$2:$AG$167=$B5)*(economics!$D$2:$D$167="whr")*economics!$AH$2:$AH$167*_xlfn.NORM.DIST(CF$3,economics!$AK$2:$AK$167,economics!$AJ$2:$AJ$167,TRUE))+$CR5*_xlfn.NORM.DIST(CF$3,$CU5,0.3*$CU5,TRUE)+$CS5*_xlfn.NORM.DIST(CF$3,$CV5,0.3*$CV5,TRUE),$CW5*_xlfn.NORM.DIST(CF$3,'energy base (MECS)'!$F$11,0.3*'energy base (MECS)'!$F$11,TRUE))</f>
        <v>0</v>
      </c>
      <c r="CG5" s="68">
        <f t="array" ref="CG5">IF($D5,SUMPRODUCT((economics!$AG$2:$AG$167=$B5)*(economics!$D$2:$D$167="whr")*economics!$AH$2:$AH$167*_xlfn.NORM.DIST(CG$3,economics!$AK$2:$AK$167,economics!$AJ$2:$AJ$167,TRUE))+$CR5*_xlfn.NORM.DIST(CG$3,$CU5,0.3*$CU5,TRUE)+$CS5*_xlfn.NORM.DIST(CG$3,$CV5,0.3*$CV5,TRUE),$CW5*_xlfn.NORM.DIST(CG$3,'energy base (MECS)'!$F$11,0.3*'energy base (MECS)'!$F$11,TRUE))</f>
        <v>0</v>
      </c>
      <c r="CH5" s="68">
        <f t="array" ref="CH5">IF($D5,SUMPRODUCT((economics!$AG$2:$AG$167=$B5)*(economics!$D$2:$D$167="whr")*economics!$AH$2:$AH$167*_xlfn.NORM.DIST(CH$3,economics!$AK$2:$AK$167,economics!$AJ$2:$AJ$167,TRUE))+$CR5*_xlfn.NORM.DIST(CH$3,$CU5,0.3*$CU5,TRUE)+$CS5*_xlfn.NORM.DIST(CH$3,$CV5,0.3*$CV5,TRUE),$CW5*_xlfn.NORM.DIST(CH$3,'energy base (MECS)'!$F$11,0.3*'energy base (MECS)'!$F$11,TRUE))</f>
        <v>0</v>
      </c>
      <c r="CJ5">
        <f t="array" ref="CJ5">SUMPRODUCT((economics!$AG$2:$AG$167=$B5)*(economics!$D$2:$D$167="whr")*economics!$AH$2:$AH$167)</f>
        <v>0</v>
      </c>
      <c r="CK5" s="80">
        <f>'indst heat consumption'!D5</f>
        <v>1</v>
      </c>
      <c r="CL5" s="80">
        <f>'indst heat consumption'!E5</f>
        <v>0</v>
      </c>
      <c r="CM5" s="80">
        <f>'indst heat consumption'!F5</f>
        <v>0</v>
      </c>
      <c r="CN5" s="80">
        <f>'indst heat consumption'!G5</f>
        <v>0</v>
      </c>
      <c r="CO5" s="80">
        <f>'indst heat consumption'!H5</f>
        <v>0</v>
      </c>
      <c r="CP5">
        <f>$C5*(CK5*summary!$B$94+CL5*summary!$C$94+CM5*summary!$D$94)</f>
        <v>0</v>
      </c>
      <c r="CQ5">
        <f>$C5*(CN5*summary!$E$94+CO5*summary!$F$94)</f>
        <v>0</v>
      </c>
      <c r="CR5">
        <f t="shared" si="0"/>
        <v>0</v>
      </c>
      <c r="CS5">
        <f t="shared" si="1"/>
        <v>0</v>
      </c>
      <c r="CT5">
        <f>IFERROR(_xlfn.XLOOKUP($B5,'BCoISC-WACCbI'!$C$2:$C$26,'BCoISC-WACCbI'!$B$2:$B$26)+economics!$AE$4,0.1)</f>
        <v>0.12765000000000001</v>
      </c>
      <c r="CU5">
        <f>(summary!$C$7*(CT5/(1-(1+CT5)^-summary!$D$7))+summary!$C$7*summary!$E$7)/(summary!$F$7*3412/1000000)</f>
        <v>1.4685988714824292</v>
      </c>
      <c r="CV5">
        <f>(summary!$C$6*(CT5/(1-(1+CT5)^-summary!$D$6))+summary!$C$6*summary!$E$6)/(summary!$F$6*3412/1000000)</f>
        <v>1.7623186457789151</v>
      </c>
      <c r="CW5">
        <f t="shared" si="2"/>
        <v>0</v>
      </c>
    </row>
    <row r="6" spans="1:101" x14ac:dyDescent="0.35">
      <c r="A6" t="str">
        <f>WHRPbI!A4</f>
        <v>oil and gas extraction 06</v>
      </c>
      <c r="B6">
        <v>6</v>
      </c>
      <c r="C6" s="68">
        <f>WHRPbI!B4</f>
        <v>0</v>
      </c>
      <c r="D6" t="b">
        <f>ISNUMBER(MATCH($B6,'energy base (MECS)'!$K$4:$K$9,0))</f>
        <v>0</v>
      </c>
      <c r="E6" s="68">
        <f t="array" ref="E6">IF($D6,SUMPRODUCT((economics!$AG$2:$AG$167=$B6)*(economics!$D$2:$D$167="whr")*economics!$AH$2:$AH$167*_xlfn.NORM.DIST(E$3,economics!$AK$2:$AK$167,economics!$AJ$2:$AJ$167,TRUE))+$CR6*_xlfn.NORM.DIST(E$3,$CU6,0.3*$CU6,TRUE)+$CS6*_xlfn.NORM.DIST(E$3,$CV6,0.3*$CV6,TRUE),$CW6*_xlfn.NORM.DIST(E$3,'energy base (MECS)'!$F$11,0.3*'energy base (MECS)'!$F$11,TRUE))</f>
        <v>0</v>
      </c>
      <c r="F6" s="68">
        <f t="array" ref="F6">IF($D6,SUMPRODUCT((economics!$AG$2:$AG$167=$B6)*(economics!$D$2:$D$167="whr")*economics!$AH$2:$AH$167*_xlfn.NORM.DIST(F$3,economics!$AK$2:$AK$167,economics!$AJ$2:$AJ$167,TRUE))+$CR6*_xlfn.NORM.DIST(F$3,$CU6,0.3*$CU6,TRUE)+$CS6*_xlfn.NORM.DIST(F$3,$CV6,0.3*$CV6,TRUE),$CW6*_xlfn.NORM.DIST(F$3,'energy base (MECS)'!$F$11,0.3*'energy base (MECS)'!$F$11,TRUE))</f>
        <v>0</v>
      </c>
      <c r="G6" s="68">
        <f t="array" ref="G6">IF($D6,SUMPRODUCT((economics!$AG$2:$AG$167=$B6)*(economics!$D$2:$D$167="whr")*economics!$AH$2:$AH$167*_xlfn.NORM.DIST(G$3,economics!$AK$2:$AK$167,economics!$AJ$2:$AJ$167,TRUE))+$CR6*_xlfn.NORM.DIST(G$3,$CU6,0.3*$CU6,TRUE)+$CS6*_xlfn.NORM.DIST(G$3,$CV6,0.3*$CV6,TRUE),$CW6*_xlfn.NORM.DIST(G$3,'energy base (MECS)'!$F$11,0.3*'energy base (MECS)'!$F$11,TRUE))</f>
        <v>0</v>
      </c>
      <c r="H6" s="68">
        <f t="array" ref="H6">IF($D6,SUMPRODUCT((economics!$AG$2:$AG$167=$B6)*(economics!$D$2:$D$167="whr")*economics!$AH$2:$AH$167*_xlfn.NORM.DIST(H$3,economics!$AK$2:$AK$167,economics!$AJ$2:$AJ$167,TRUE))+$CR6*_xlfn.NORM.DIST(H$3,$CU6,0.3*$CU6,TRUE)+$CS6*_xlfn.NORM.DIST(H$3,$CV6,0.3*$CV6,TRUE),$CW6*_xlfn.NORM.DIST(H$3,'energy base (MECS)'!$F$11,0.3*'energy base (MECS)'!$F$11,TRUE))</f>
        <v>0</v>
      </c>
      <c r="I6" s="68">
        <f t="array" ref="I6">IF($D6,SUMPRODUCT((economics!$AG$2:$AG$167=$B6)*(economics!$D$2:$D$167="whr")*economics!$AH$2:$AH$167*_xlfn.NORM.DIST(I$3,economics!$AK$2:$AK$167,economics!$AJ$2:$AJ$167,TRUE))+$CR6*_xlfn.NORM.DIST(I$3,$CU6,0.3*$CU6,TRUE)+$CS6*_xlfn.NORM.DIST(I$3,$CV6,0.3*$CV6,TRUE),$CW6*_xlfn.NORM.DIST(I$3,'energy base (MECS)'!$F$11,0.3*'energy base (MECS)'!$F$11,TRUE))</f>
        <v>0</v>
      </c>
      <c r="J6" s="68">
        <f t="array" ref="J6">IF($D6,SUMPRODUCT((economics!$AG$2:$AG$167=$B6)*(economics!$D$2:$D$167="whr")*economics!$AH$2:$AH$167*_xlfn.NORM.DIST(J$3,economics!$AK$2:$AK$167,economics!$AJ$2:$AJ$167,TRUE))+$CR6*_xlfn.NORM.DIST(J$3,$CU6,0.3*$CU6,TRUE)+$CS6*_xlfn.NORM.DIST(J$3,$CV6,0.3*$CV6,TRUE),$CW6*_xlfn.NORM.DIST(J$3,'energy base (MECS)'!$F$11,0.3*'energy base (MECS)'!$F$11,TRUE))</f>
        <v>0</v>
      </c>
      <c r="K6" s="68">
        <f t="array" ref="K6">IF($D6,SUMPRODUCT((economics!$AG$2:$AG$167=$B6)*(economics!$D$2:$D$167="whr")*economics!$AH$2:$AH$167*_xlfn.NORM.DIST(K$3,economics!$AK$2:$AK$167,economics!$AJ$2:$AJ$167,TRUE))+$CR6*_xlfn.NORM.DIST(K$3,$CU6,0.3*$CU6,TRUE)+$CS6*_xlfn.NORM.DIST(K$3,$CV6,0.3*$CV6,TRUE),$CW6*_xlfn.NORM.DIST(K$3,'energy base (MECS)'!$F$11,0.3*'energy base (MECS)'!$F$11,TRUE))</f>
        <v>0</v>
      </c>
      <c r="L6" s="68">
        <f t="array" ref="L6">IF($D6,SUMPRODUCT((economics!$AG$2:$AG$167=$B6)*(economics!$D$2:$D$167="whr")*economics!$AH$2:$AH$167*_xlfn.NORM.DIST(L$3,economics!$AK$2:$AK$167,economics!$AJ$2:$AJ$167,TRUE))+$CR6*_xlfn.NORM.DIST(L$3,$CU6,0.3*$CU6,TRUE)+$CS6*_xlfn.NORM.DIST(L$3,$CV6,0.3*$CV6,TRUE),$CW6*_xlfn.NORM.DIST(L$3,'energy base (MECS)'!$F$11,0.3*'energy base (MECS)'!$F$11,TRUE))</f>
        <v>0</v>
      </c>
      <c r="M6" s="68">
        <f t="array" ref="M6">IF($D6,SUMPRODUCT((economics!$AG$2:$AG$167=$B6)*(economics!$D$2:$D$167="whr")*economics!$AH$2:$AH$167*_xlfn.NORM.DIST(M$3,economics!$AK$2:$AK$167,economics!$AJ$2:$AJ$167,TRUE))+$CR6*_xlfn.NORM.DIST(M$3,$CU6,0.3*$CU6,TRUE)+$CS6*_xlfn.NORM.DIST(M$3,$CV6,0.3*$CV6,TRUE),$CW6*_xlfn.NORM.DIST(M$3,'energy base (MECS)'!$F$11,0.3*'energy base (MECS)'!$F$11,TRUE))</f>
        <v>0</v>
      </c>
      <c r="N6" s="68">
        <f t="array" ref="N6">IF($D6,SUMPRODUCT((economics!$AG$2:$AG$167=$B6)*(economics!$D$2:$D$167="whr")*economics!$AH$2:$AH$167*_xlfn.NORM.DIST(N$3,economics!$AK$2:$AK$167,economics!$AJ$2:$AJ$167,TRUE))+$CR6*_xlfn.NORM.DIST(N$3,$CU6,0.3*$CU6,TRUE)+$CS6*_xlfn.NORM.DIST(N$3,$CV6,0.3*$CV6,TRUE),$CW6*_xlfn.NORM.DIST(N$3,'energy base (MECS)'!$F$11,0.3*'energy base (MECS)'!$F$11,TRUE))</f>
        <v>0</v>
      </c>
      <c r="O6" s="68">
        <f t="array" ref="O6">IF($D6,SUMPRODUCT((economics!$AG$2:$AG$167=$B6)*(economics!$D$2:$D$167="whr")*economics!$AH$2:$AH$167*_xlfn.NORM.DIST(O$3,economics!$AK$2:$AK$167,economics!$AJ$2:$AJ$167,TRUE))+$CR6*_xlfn.NORM.DIST(O$3,$CU6,0.3*$CU6,TRUE)+$CS6*_xlfn.NORM.DIST(O$3,$CV6,0.3*$CV6,TRUE),$CW6*_xlfn.NORM.DIST(O$3,'energy base (MECS)'!$F$11,0.3*'energy base (MECS)'!$F$11,TRUE))</f>
        <v>0</v>
      </c>
      <c r="P6" s="68">
        <f t="array" ref="P6">IF($D6,SUMPRODUCT((economics!$AG$2:$AG$167=$B6)*(economics!$D$2:$D$167="whr")*economics!$AH$2:$AH$167*_xlfn.NORM.DIST(P$3,economics!$AK$2:$AK$167,economics!$AJ$2:$AJ$167,TRUE))+$CR6*_xlfn.NORM.DIST(P$3,$CU6,0.3*$CU6,TRUE)+$CS6*_xlfn.NORM.DIST(P$3,$CV6,0.3*$CV6,TRUE),$CW6*_xlfn.NORM.DIST(P$3,'energy base (MECS)'!$F$11,0.3*'energy base (MECS)'!$F$11,TRUE))</f>
        <v>0</v>
      </c>
      <c r="Q6" s="68">
        <f t="array" ref="Q6">IF($D6,SUMPRODUCT((economics!$AG$2:$AG$167=$B6)*(economics!$D$2:$D$167="whr")*economics!$AH$2:$AH$167*_xlfn.NORM.DIST(Q$3,economics!$AK$2:$AK$167,economics!$AJ$2:$AJ$167,TRUE))+$CR6*_xlfn.NORM.DIST(Q$3,$CU6,0.3*$CU6,TRUE)+$CS6*_xlfn.NORM.DIST(Q$3,$CV6,0.3*$CV6,TRUE),$CW6*_xlfn.NORM.DIST(Q$3,'energy base (MECS)'!$F$11,0.3*'energy base (MECS)'!$F$11,TRUE))</f>
        <v>0</v>
      </c>
      <c r="R6" s="68">
        <f t="array" ref="R6">IF($D6,SUMPRODUCT((economics!$AG$2:$AG$167=$B6)*(economics!$D$2:$D$167="whr")*economics!$AH$2:$AH$167*_xlfn.NORM.DIST(R$3,economics!$AK$2:$AK$167,economics!$AJ$2:$AJ$167,TRUE))+$CR6*_xlfn.NORM.DIST(R$3,$CU6,0.3*$CU6,TRUE)+$CS6*_xlfn.NORM.DIST(R$3,$CV6,0.3*$CV6,TRUE),$CW6*_xlfn.NORM.DIST(R$3,'energy base (MECS)'!$F$11,0.3*'energy base (MECS)'!$F$11,TRUE))</f>
        <v>0</v>
      </c>
      <c r="S6" s="68">
        <f t="array" ref="S6">IF($D6,SUMPRODUCT((economics!$AG$2:$AG$167=$B6)*(economics!$D$2:$D$167="whr")*economics!$AH$2:$AH$167*_xlfn.NORM.DIST(S$3,economics!$AK$2:$AK$167,economics!$AJ$2:$AJ$167,TRUE))+$CR6*_xlfn.NORM.DIST(S$3,$CU6,0.3*$CU6,TRUE)+$CS6*_xlfn.NORM.DIST(S$3,$CV6,0.3*$CV6,TRUE),$CW6*_xlfn.NORM.DIST(S$3,'energy base (MECS)'!$F$11,0.3*'energy base (MECS)'!$F$11,TRUE))</f>
        <v>0</v>
      </c>
      <c r="T6" s="68">
        <f t="array" ref="T6">IF($D6,SUMPRODUCT((economics!$AG$2:$AG$167=$B6)*(economics!$D$2:$D$167="whr")*economics!$AH$2:$AH$167*_xlfn.NORM.DIST(T$3,economics!$AK$2:$AK$167,economics!$AJ$2:$AJ$167,TRUE))+$CR6*_xlfn.NORM.DIST(T$3,$CU6,0.3*$CU6,TRUE)+$CS6*_xlfn.NORM.DIST(T$3,$CV6,0.3*$CV6,TRUE),$CW6*_xlfn.NORM.DIST(T$3,'energy base (MECS)'!$F$11,0.3*'energy base (MECS)'!$F$11,TRUE))</f>
        <v>0</v>
      </c>
      <c r="U6" s="68">
        <f t="array" ref="U6">IF($D6,SUMPRODUCT((economics!$AG$2:$AG$167=$B6)*(economics!$D$2:$D$167="whr")*economics!$AH$2:$AH$167*_xlfn.NORM.DIST(U$3,economics!$AK$2:$AK$167,economics!$AJ$2:$AJ$167,TRUE))+$CR6*_xlfn.NORM.DIST(U$3,$CU6,0.3*$CU6,TRUE)+$CS6*_xlfn.NORM.DIST(U$3,$CV6,0.3*$CV6,TRUE),$CW6*_xlfn.NORM.DIST(U$3,'energy base (MECS)'!$F$11,0.3*'energy base (MECS)'!$F$11,TRUE))</f>
        <v>0</v>
      </c>
      <c r="V6" s="68">
        <f t="array" ref="V6">IF($D6,SUMPRODUCT((economics!$AG$2:$AG$167=$B6)*(economics!$D$2:$D$167="whr")*economics!$AH$2:$AH$167*_xlfn.NORM.DIST(V$3,economics!$AK$2:$AK$167,economics!$AJ$2:$AJ$167,TRUE))+$CR6*_xlfn.NORM.DIST(V$3,$CU6,0.3*$CU6,TRUE)+$CS6*_xlfn.NORM.DIST(V$3,$CV6,0.3*$CV6,TRUE),$CW6*_xlfn.NORM.DIST(V$3,'energy base (MECS)'!$F$11,0.3*'energy base (MECS)'!$F$11,TRUE))</f>
        <v>0</v>
      </c>
      <c r="W6" s="68">
        <f t="array" ref="W6">IF($D6,SUMPRODUCT((economics!$AG$2:$AG$167=$B6)*(economics!$D$2:$D$167="whr")*economics!$AH$2:$AH$167*_xlfn.NORM.DIST(W$3,economics!$AK$2:$AK$167,economics!$AJ$2:$AJ$167,TRUE))+$CR6*_xlfn.NORM.DIST(W$3,$CU6,0.3*$CU6,TRUE)+$CS6*_xlfn.NORM.DIST(W$3,$CV6,0.3*$CV6,TRUE),$CW6*_xlfn.NORM.DIST(W$3,'energy base (MECS)'!$F$11,0.3*'energy base (MECS)'!$F$11,TRUE))</f>
        <v>0</v>
      </c>
      <c r="X6" s="68">
        <f t="array" ref="X6">IF($D6,SUMPRODUCT((economics!$AG$2:$AG$167=$B6)*(economics!$D$2:$D$167="whr")*economics!$AH$2:$AH$167*_xlfn.NORM.DIST(X$3,economics!$AK$2:$AK$167,economics!$AJ$2:$AJ$167,TRUE))+$CR6*_xlfn.NORM.DIST(X$3,$CU6,0.3*$CU6,TRUE)+$CS6*_xlfn.NORM.DIST(X$3,$CV6,0.3*$CV6,TRUE),$CW6*_xlfn.NORM.DIST(X$3,'energy base (MECS)'!$F$11,0.3*'energy base (MECS)'!$F$11,TRUE))</f>
        <v>0</v>
      </c>
      <c r="Y6" s="68">
        <f t="array" ref="Y6">IF($D6,SUMPRODUCT((economics!$AG$2:$AG$167=$B6)*(economics!$D$2:$D$167="whr")*economics!$AH$2:$AH$167*_xlfn.NORM.DIST(Y$3,economics!$AK$2:$AK$167,economics!$AJ$2:$AJ$167,TRUE))+$CR6*_xlfn.NORM.DIST(Y$3,$CU6,0.3*$CU6,TRUE)+$CS6*_xlfn.NORM.DIST(Y$3,$CV6,0.3*$CV6,TRUE),$CW6*_xlfn.NORM.DIST(Y$3,'energy base (MECS)'!$F$11,0.3*'energy base (MECS)'!$F$11,TRUE))</f>
        <v>0</v>
      </c>
      <c r="Z6" s="68">
        <f t="array" ref="Z6">IF($D6,SUMPRODUCT((economics!$AG$2:$AG$167=$B6)*(economics!$D$2:$D$167="whr")*economics!$AH$2:$AH$167*_xlfn.NORM.DIST(Z$3,economics!$AK$2:$AK$167,economics!$AJ$2:$AJ$167,TRUE))+$CR6*_xlfn.NORM.DIST(Z$3,$CU6,0.3*$CU6,TRUE)+$CS6*_xlfn.NORM.DIST(Z$3,$CV6,0.3*$CV6,TRUE),$CW6*_xlfn.NORM.DIST(Z$3,'energy base (MECS)'!$F$11,0.3*'energy base (MECS)'!$F$11,TRUE))</f>
        <v>0</v>
      </c>
      <c r="AA6" s="68">
        <f t="array" ref="AA6">IF($D6,SUMPRODUCT((economics!$AG$2:$AG$167=$B6)*(economics!$D$2:$D$167="whr")*economics!$AH$2:$AH$167*_xlfn.NORM.DIST(AA$3,economics!$AK$2:$AK$167,economics!$AJ$2:$AJ$167,TRUE))+$CR6*_xlfn.NORM.DIST(AA$3,$CU6,0.3*$CU6,TRUE)+$CS6*_xlfn.NORM.DIST(AA$3,$CV6,0.3*$CV6,TRUE),$CW6*_xlfn.NORM.DIST(AA$3,'energy base (MECS)'!$F$11,0.3*'energy base (MECS)'!$F$11,TRUE))</f>
        <v>0</v>
      </c>
      <c r="AB6" s="68">
        <f t="array" ref="AB6">IF($D6,SUMPRODUCT((economics!$AG$2:$AG$167=$B6)*(economics!$D$2:$D$167="whr")*economics!$AH$2:$AH$167*_xlfn.NORM.DIST(AB$3,economics!$AK$2:$AK$167,economics!$AJ$2:$AJ$167,TRUE))+$CR6*_xlfn.NORM.DIST(AB$3,$CU6,0.3*$CU6,TRUE)+$CS6*_xlfn.NORM.DIST(AB$3,$CV6,0.3*$CV6,TRUE),$CW6*_xlfn.NORM.DIST(AB$3,'energy base (MECS)'!$F$11,0.3*'energy base (MECS)'!$F$11,TRUE))</f>
        <v>0</v>
      </c>
      <c r="AC6" s="68">
        <f t="array" ref="AC6">IF($D6,SUMPRODUCT((economics!$AG$2:$AG$167=$B6)*(economics!$D$2:$D$167="whr")*economics!$AH$2:$AH$167*_xlfn.NORM.DIST(AC$3,economics!$AK$2:$AK$167,economics!$AJ$2:$AJ$167,TRUE))+$CR6*_xlfn.NORM.DIST(AC$3,$CU6,0.3*$CU6,TRUE)+$CS6*_xlfn.NORM.DIST(AC$3,$CV6,0.3*$CV6,TRUE),$CW6*_xlfn.NORM.DIST(AC$3,'energy base (MECS)'!$F$11,0.3*'energy base (MECS)'!$F$11,TRUE))</f>
        <v>0</v>
      </c>
      <c r="AD6" s="68">
        <f t="array" ref="AD6">IF($D6,SUMPRODUCT((economics!$AG$2:$AG$167=$B6)*(economics!$D$2:$D$167="whr")*economics!$AH$2:$AH$167*_xlfn.NORM.DIST(AD$3,economics!$AK$2:$AK$167,economics!$AJ$2:$AJ$167,TRUE))+$CR6*_xlfn.NORM.DIST(AD$3,$CU6,0.3*$CU6,TRUE)+$CS6*_xlfn.NORM.DIST(AD$3,$CV6,0.3*$CV6,TRUE),$CW6*_xlfn.NORM.DIST(AD$3,'energy base (MECS)'!$F$11,0.3*'energy base (MECS)'!$F$11,TRUE))</f>
        <v>0</v>
      </c>
      <c r="AE6" s="68">
        <f t="array" ref="AE6">IF($D6,SUMPRODUCT((economics!$AG$2:$AG$167=$B6)*(economics!$D$2:$D$167="whr")*economics!$AH$2:$AH$167*_xlfn.NORM.DIST(AE$3,economics!$AK$2:$AK$167,economics!$AJ$2:$AJ$167,TRUE))+$CR6*_xlfn.NORM.DIST(AE$3,$CU6,0.3*$CU6,TRUE)+$CS6*_xlfn.NORM.DIST(AE$3,$CV6,0.3*$CV6,TRUE),$CW6*_xlfn.NORM.DIST(AE$3,'energy base (MECS)'!$F$11,0.3*'energy base (MECS)'!$F$11,TRUE))</f>
        <v>0</v>
      </c>
      <c r="AF6" s="68">
        <f t="array" ref="AF6">IF($D6,SUMPRODUCT((economics!$AG$2:$AG$167=$B6)*(economics!$D$2:$D$167="whr")*economics!$AH$2:$AH$167*_xlfn.NORM.DIST(AF$3,economics!$AK$2:$AK$167,economics!$AJ$2:$AJ$167,TRUE))+$CR6*_xlfn.NORM.DIST(AF$3,$CU6,0.3*$CU6,TRUE)+$CS6*_xlfn.NORM.DIST(AF$3,$CV6,0.3*$CV6,TRUE),$CW6*_xlfn.NORM.DIST(AF$3,'energy base (MECS)'!$F$11,0.3*'energy base (MECS)'!$F$11,TRUE))</f>
        <v>0</v>
      </c>
      <c r="AG6" s="68">
        <f t="array" ref="AG6">IF($D6,SUMPRODUCT((economics!$AG$2:$AG$167=$B6)*(economics!$D$2:$D$167="whr")*economics!$AH$2:$AH$167*_xlfn.NORM.DIST(AG$3,economics!$AK$2:$AK$167,economics!$AJ$2:$AJ$167,TRUE))+$CR6*_xlfn.NORM.DIST(AG$3,$CU6,0.3*$CU6,TRUE)+$CS6*_xlfn.NORM.DIST(AG$3,$CV6,0.3*$CV6,TRUE),$CW6*_xlfn.NORM.DIST(AG$3,'energy base (MECS)'!$F$11,0.3*'energy base (MECS)'!$F$11,TRUE))</f>
        <v>0</v>
      </c>
      <c r="AH6" s="68">
        <f t="array" ref="AH6">IF($D6,SUMPRODUCT((economics!$AG$2:$AG$167=$B6)*(economics!$D$2:$D$167="whr")*economics!$AH$2:$AH$167*_xlfn.NORM.DIST(AH$3,economics!$AK$2:$AK$167,economics!$AJ$2:$AJ$167,TRUE))+$CR6*_xlfn.NORM.DIST(AH$3,$CU6,0.3*$CU6,TRUE)+$CS6*_xlfn.NORM.DIST(AH$3,$CV6,0.3*$CV6,TRUE),$CW6*_xlfn.NORM.DIST(AH$3,'energy base (MECS)'!$F$11,0.3*'energy base (MECS)'!$F$11,TRUE))</f>
        <v>0</v>
      </c>
      <c r="AI6" s="68">
        <f t="array" ref="AI6">IF($D6,SUMPRODUCT((economics!$AG$2:$AG$167=$B6)*(economics!$D$2:$D$167="whr")*economics!$AH$2:$AH$167*_xlfn.NORM.DIST(AI$3,economics!$AK$2:$AK$167,economics!$AJ$2:$AJ$167,TRUE))+$CR6*_xlfn.NORM.DIST(AI$3,$CU6,0.3*$CU6,TRUE)+$CS6*_xlfn.NORM.DIST(AI$3,$CV6,0.3*$CV6,TRUE),$CW6*_xlfn.NORM.DIST(AI$3,'energy base (MECS)'!$F$11,0.3*'energy base (MECS)'!$F$11,TRUE))</f>
        <v>0</v>
      </c>
      <c r="AJ6" s="68">
        <f t="array" ref="AJ6">IF($D6,SUMPRODUCT((economics!$AG$2:$AG$167=$B6)*(economics!$D$2:$D$167="whr")*economics!$AH$2:$AH$167*_xlfn.NORM.DIST(AJ$3,economics!$AK$2:$AK$167,economics!$AJ$2:$AJ$167,TRUE))+$CR6*_xlfn.NORM.DIST(AJ$3,$CU6,0.3*$CU6,TRUE)+$CS6*_xlfn.NORM.DIST(AJ$3,$CV6,0.3*$CV6,TRUE),$CW6*_xlfn.NORM.DIST(AJ$3,'energy base (MECS)'!$F$11,0.3*'energy base (MECS)'!$F$11,TRUE))</f>
        <v>0</v>
      </c>
      <c r="AK6" s="68">
        <f t="array" ref="AK6">IF($D6,SUMPRODUCT((economics!$AG$2:$AG$167=$B6)*(economics!$D$2:$D$167="whr")*economics!$AH$2:$AH$167*_xlfn.NORM.DIST(AK$3,economics!$AK$2:$AK$167,economics!$AJ$2:$AJ$167,TRUE))+$CR6*_xlfn.NORM.DIST(AK$3,$CU6,0.3*$CU6,TRUE)+$CS6*_xlfn.NORM.DIST(AK$3,$CV6,0.3*$CV6,TRUE),$CW6*_xlfn.NORM.DIST(AK$3,'energy base (MECS)'!$F$11,0.3*'energy base (MECS)'!$F$11,TRUE))</f>
        <v>0</v>
      </c>
      <c r="AL6" s="68">
        <f t="array" ref="AL6">IF($D6,SUMPRODUCT((economics!$AG$2:$AG$167=$B6)*(economics!$D$2:$D$167="whr")*economics!$AH$2:$AH$167*_xlfn.NORM.DIST(AL$3,economics!$AK$2:$AK$167,economics!$AJ$2:$AJ$167,TRUE))+$CR6*_xlfn.NORM.DIST(AL$3,$CU6,0.3*$CU6,TRUE)+$CS6*_xlfn.NORM.DIST(AL$3,$CV6,0.3*$CV6,TRUE),$CW6*_xlfn.NORM.DIST(AL$3,'energy base (MECS)'!$F$11,0.3*'energy base (MECS)'!$F$11,TRUE))</f>
        <v>0</v>
      </c>
      <c r="AM6" s="68">
        <f t="array" ref="AM6">IF($D6,SUMPRODUCT((economics!$AG$2:$AG$167=$B6)*(economics!$D$2:$D$167="whr")*economics!$AH$2:$AH$167*_xlfn.NORM.DIST(AM$3,economics!$AK$2:$AK$167,economics!$AJ$2:$AJ$167,TRUE))+$CR6*_xlfn.NORM.DIST(AM$3,$CU6,0.3*$CU6,TRUE)+$CS6*_xlfn.NORM.DIST(AM$3,$CV6,0.3*$CV6,TRUE),$CW6*_xlfn.NORM.DIST(AM$3,'energy base (MECS)'!$F$11,0.3*'energy base (MECS)'!$F$11,TRUE))</f>
        <v>0</v>
      </c>
      <c r="AN6" s="68">
        <f t="array" ref="AN6">IF($D6,SUMPRODUCT((economics!$AG$2:$AG$167=$B6)*(economics!$D$2:$D$167="whr")*economics!$AH$2:$AH$167*_xlfn.NORM.DIST(AN$3,economics!$AK$2:$AK$167,economics!$AJ$2:$AJ$167,TRUE))+$CR6*_xlfn.NORM.DIST(AN$3,$CU6,0.3*$CU6,TRUE)+$CS6*_xlfn.NORM.DIST(AN$3,$CV6,0.3*$CV6,TRUE),$CW6*_xlfn.NORM.DIST(AN$3,'energy base (MECS)'!$F$11,0.3*'energy base (MECS)'!$F$11,TRUE))</f>
        <v>0</v>
      </c>
      <c r="AO6" s="68">
        <f t="array" ref="AO6">IF($D6,SUMPRODUCT((economics!$AG$2:$AG$167=$B6)*(economics!$D$2:$D$167="whr")*economics!$AH$2:$AH$167*_xlfn.NORM.DIST(AO$3,economics!$AK$2:$AK$167,economics!$AJ$2:$AJ$167,TRUE))+$CR6*_xlfn.NORM.DIST(AO$3,$CU6,0.3*$CU6,TRUE)+$CS6*_xlfn.NORM.DIST(AO$3,$CV6,0.3*$CV6,TRUE),$CW6*_xlfn.NORM.DIST(AO$3,'energy base (MECS)'!$F$11,0.3*'energy base (MECS)'!$F$11,TRUE))</f>
        <v>0</v>
      </c>
      <c r="AP6" s="68">
        <f t="array" ref="AP6">IF($D6,SUMPRODUCT((economics!$AG$2:$AG$167=$B6)*(economics!$D$2:$D$167="whr")*economics!$AH$2:$AH$167*_xlfn.NORM.DIST(AP$3,economics!$AK$2:$AK$167,economics!$AJ$2:$AJ$167,TRUE))+$CR6*_xlfn.NORM.DIST(AP$3,$CU6,0.3*$CU6,TRUE)+$CS6*_xlfn.NORM.DIST(AP$3,$CV6,0.3*$CV6,TRUE),$CW6*_xlfn.NORM.DIST(AP$3,'energy base (MECS)'!$F$11,0.3*'energy base (MECS)'!$F$11,TRUE))</f>
        <v>0</v>
      </c>
      <c r="AQ6" s="68">
        <f t="array" ref="AQ6">IF($D6,SUMPRODUCT((economics!$AG$2:$AG$167=$B6)*(economics!$D$2:$D$167="whr")*economics!$AH$2:$AH$167*_xlfn.NORM.DIST(AQ$3,economics!$AK$2:$AK$167,economics!$AJ$2:$AJ$167,TRUE))+$CR6*_xlfn.NORM.DIST(AQ$3,$CU6,0.3*$CU6,TRUE)+$CS6*_xlfn.NORM.DIST(AQ$3,$CV6,0.3*$CV6,TRUE),$CW6*_xlfn.NORM.DIST(AQ$3,'energy base (MECS)'!$F$11,0.3*'energy base (MECS)'!$F$11,TRUE))</f>
        <v>0</v>
      </c>
      <c r="AR6" s="68">
        <f t="array" ref="AR6">IF($D6,SUMPRODUCT((economics!$AG$2:$AG$167=$B6)*(economics!$D$2:$D$167="whr")*economics!$AH$2:$AH$167*_xlfn.NORM.DIST(AR$3,economics!$AK$2:$AK$167,economics!$AJ$2:$AJ$167,TRUE))+$CR6*_xlfn.NORM.DIST(AR$3,$CU6,0.3*$CU6,TRUE)+$CS6*_xlfn.NORM.DIST(AR$3,$CV6,0.3*$CV6,TRUE),$CW6*_xlfn.NORM.DIST(AR$3,'energy base (MECS)'!$F$11,0.3*'energy base (MECS)'!$F$11,TRUE))</f>
        <v>0</v>
      </c>
      <c r="AS6" s="68">
        <f t="array" ref="AS6">IF($D6,SUMPRODUCT((economics!$AG$2:$AG$167=$B6)*(economics!$D$2:$D$167="whr")*economics!$AH$2:$AH$167*_xlfn.NORM.DIST(AS$3,economics!$AK$2:$AK$167,economics!$AJ$2:$AJ$167,TRUE))+$CR6*_xlfn.NORM.DIST(AS$3,$CU6,0.3*$CU6,TRUE)+$CS6*_xlfn.NORM.DIST(AS$3,$CV6,0.3*$CV6,TRUE),$CW6*_xlfn.NORM.DIST(AS$3,'energy base (MECS)'!$F$11,0.3*'energy base (MECS)'!$F$11,TRUE))</f>
        <v>0</v>
      </c>
      <c r="AT6" s="68">
        <f t="array" ref="AT6">IF($D6,SUMPRODUCT((economics!$AG$2:$AG$167=$B6)*(economics!$D$2:$D$167="whr")*economics!$AH$2:$AH$167*_xlfn.NORM.DIST(AT$3,economics!$AK$2:$AK$167,economics!$AJ$2:$AJ$167,TRUE))+$CR6*_xlfn.NORM.DIST(AT$3,$CU6,0.3*$CU6,TRUE)+$CS6*_xlfn.NORM.DIST(AT$3,$CV6,0.3*$CV6,TRUE),$CW6*_xlfn.NORM.DIST(AT$3,'energy base (MECS)'!$F$11,0.3*'energy base (MECS)'!$F$11,TRUE))</f>
        <v>0</v>
      </c>
      <c r="AU6" s="68">
        <f t="array" ref="AU6">IF($D6,SUMPRODUCT((economics!$AG$2:$AG$167=$B6)*(economics!$D$2:$D$167="whr")*economics!$AH$2:$AH$167*_xlfn.NORM.DIST(AU$3,economics!$AK$2:$AK$167,economics!$AJ$2:$AJ$167,TRUE))+$CR6*_xlfn.NORM.DIST(AU$3,$CU6,0.3*$CU6,TRUE)+$CS6*_xlfn.NORM.DIST(AU$3,$CV6,0.3*$CV6,TRUE),$CW6*_xlfn.NORM.DIST(AU$3,'energy base (MECS)'!$F$11,0.3*'energy base (MECS)'!$F$11,TRUE))</f>
        <v>0</v>
      </c>
      <c r="AV6" s="68">
        <f t="array" ref="AV6">IF($D6,SUMPRODUCT((economics!$AG$2:$AG$167=$B6)*(economics!$D$2:$D$167="whr")*economics!$AH$2:$AH$167*_xlfn.NORM.DIST(AV$3,economics!$AK$2:$AK$167,economics!$AJ$2:$AJ$167,TRUE))+$CR6*_xlfn.NORM.DIST(AV$3,$CU6,0.3*$CU6,TRUE)+$CS6*_xlfn.NORM.DIST(AV$3,$CV6,0.3*$CV6,TRUE),$CW6*_xlfn.NORM.DIST(AV$3,'energy base (MECS)'!$F$11,0.3*'energy base (MECS)'!$F$11,TRUE))</f>
        <v>0</v>
      </c>
      <c r="AW6" s="68">
        <f t="array" ref="AW6">IF($D6,SUMPRODUCT((economics!$AG$2:$AG$167=$B6)*(economics!$D$2:$D$167="whr")*economics!$AH$2:$AH$167*_xlfn.NORM.DIST(AW$3,economics!$AK$2:$AK$167,economics!$AJ$2:$AJ$167,TRUE))+$CR6*_xlfn.NORM.DIST(AW$3,$CU6,0.3*$CU6,TRUE)+$CS6*_xlfn.NORM.DIST(AW$3,$CV6,0.3*$CV6,TRUE),$CW6*_xlfn.NORM.DIST(AW$3,'energy base (MECS)'!$F$11,0.3*'energy base (MECS)'!$F$11,TRUE))</f>
        <v>0</v>
      </c>
      <c r="AX6" s="68">
        <f t="array" ref="AX6">IF($D6,SUMPRODUCT((economics!$AG$2:$AG$167=$B6)*(economics!$D$2:$D$167="whr")*economics!$AH$2:$AH$167*_xlfn.NORM.DIST(AX$3,economics!$AK$2:$AK$167,economics!$AJ$2:$AJ$167,TRUE))+$CR6*_xlfn.NORM.DIST(AX$3,$CU6,0.3*$CU6,TRUE)+$CS6*_xlfn.NORM.DIST(AX$3,$CV6,0.3*$CV6,TRUE),$CW6*_xlfn.NORM.DIST(AX$3,'energy base (MECS)'!$F$11,0.3*'energy base (MECS)'!$F$11,TRUE))</f>
        <v>0</v>
      </c>
      <c r="AY6" s="68">
        <f t="array" ref="AY6">IF($D6,SUMPRODUCT((economics!$AG$2:$AG$167=$B6)*(economics!$D$2:$D$167="whr")*economics!$AH$2:$AH$167*_xlfn.NORM.DIST(AY$3,economics!$AK$2:$AK$167,economics!$AJ$2:$AJ$167,TRUE))+$CR6*_xlfn.NORM.DIST(AY$3,$CU6,0.3*$CU6,TRUE)+$CS6*_xlfn.NORM.DIST(AY$3,$CV6,0.3*$CV6,TRUE),$CW6*_xlfn.NORM.DIST(AY$3,'energy base (MECS)'!$F$11,0.3*'energy base (MECS)'!$F$11,TRUE))</f>
        <v>0</v>
      </c>
      <c r="AZ6" s="68">
        <f t="array" ref="AZ6">IF($D6,SUMPRODUCT((economics!$AG$2:$AG$167=$B6)*(economics!$D$2:$D$167="whr")*economics!$AH$2:$AH$167*_xlfn.NORM.DIST(AZ$3,economics!$AK$2:$AK$167,economics!$AJ$2:$AJ$167,TRUE))+$CR6*_xlfn.NORM.DIST(AZ$3,$CU6,0.3*$CU6,TRUE)+$CS6*_xlfn.NORM.DIST(AZ$3,$CV6,0.3*$CV6,TRUE),$CW6*_xlfn.NORM.DIST(AZ$3,'energy base (MECS)'!$F$11,0.3*'energy base (MECS)'!$F$11,TRUE))</f>
        <v>0</v>
      </c>
      <c r="BA6" s="68">
        <f t="array" ref="BA6">IF($D6,SUMPRODUCT((economics!$AG$2:$AG$167=$B6)*(economics!$D$2:$D$167="whr")*economics!$AH$2:$AH$167*_xlfn.NORM.DIST(BA$3,economics!$AK$2:$AK$167,economics!$AJ$2:$AJ$167,TRUE))+$CR6*_xlfn.NORM.DIST(BA$3,$CU6,0.3*$CU6,TRUE)+$CS6*_xlfn.NORM.DIST(BA$3,$CV6,0.3*$CV6,TRUE),$CW6*_xlfn.NORM.DIST(BA$3,'energy base (MECS)'!$F$11,0.3*'energy base (MECS)'!$F$11,TRUE))</f>
        <v>0</v>
      </c>
      <c r="BB6" s="68">
        <f t="array" ref="BB6">IF($D6,SUMPRODUCT((economics!$AG$2:$AG$167=$B6)*(economics!$D$2:$D$167="whr")*economics!$AH$2:$AH$167*_xlfn.NORM.DIST(BB$3,economics!$AK$2:$AK$167,economics!$AJ$2:$AJ$167,TRUE))+$CR6*_xlfn.NORM.DIST(BB$3,$CU6,0.3*$CU6,TRUE)+$CS6*_xlfn.NORM.DIST(BB$3,$CV6,0.3*$CV6,TRUE),$CW6*_xlfn.NORM.DIST(BB$3,'energy base (MECS)'!$F$11,0.3*'energy base (MECS)'!$F$11,TRUE))</f>
        <v>0</v>
      </c>
      <c r="BC6" s="68">
        <f t="array" ref="BC6">IF($D6,SUMPRODUCT((economics!$AG$2:$AG$167=$B6)*(economics!$D$2:$D$167="whr")*economics!$AH$2:$AH$167*_xlfn.NORM.DIST(BC$3,economics!$AK$2:$AK$167,economics!$AJ$2:$AJ$167,TRUE))+$CR6*_xlfn.NORM.DIST(BC$3,$CU6,0.3*$CU6,TRUE)+$CS6*_xlfn.NORM.DIST(BC$3,$CV6,0.3*$CV6,TRUE),$CW6*_xlfn.NORM.DIST(BC$3,'energy base (MECS)'!$F$11,0.3*'energy base (MECS)'!$F$11,TRUE))</f>
        <v>0</v>
      </c>
      <c r="BD6" s="68">
        <f t="array" ref="BD6">IF($D6,SUMPRODUCT((economics!$AG$2:$AG$167=$B6)*(economics!$D$2:$D$167="whr")*economics!$AH$2:$AH$167*_xlfn.NORM.DIST(BD$3,economics!$AK$2:$AK$167,economics!$AJ$2:$AJ$167,TRUE))+$CR6*_xlfn.NORM.DIST(BD$3,$CU6,0.3*$CU6,TRUE)+$CS6*_xlfn.NORM.DIST(BD$3,$CV6,0.3*$CV6,TRUE),$CW6*_xlfn.NORM.DIST(BD$3,'energy base (MECS)'!$F$11,0.3*'energy base (MECS)'!$F$11,TRUE))</f>
        <v>0</v>
      </c>
      <c r="BE6" s="68">
        <f t="array" ref="BE6">IF($D6,SUMPRODUCT((economics!$AG$2:$AG$167=$B6)*(economics!$D$2:$D$167="whr")*economics!$AH$2:$AH$167*_xlfn.NORM.DIST(BE$3,economics!$AK$2:$AK$167,economics!$AJ$2:$AJ$167,TRUE))+$CR6*_xlfn.NORM.DIST(BE$3,$CU6,0.3*$CU6,TRUE)+$CS6*_xlfn.NORM.DIST(BE$3,$CV6,0.3*$CV6,TRUE),$CW6*_xlfn.NORM.DIST(BE$3,'energy base (MECS)'!$F$11,0.3*'energy base (MECS)'!$F$11,TRUE))</f>
        <v>0</v>
      </c>
      <c r="BF6" s="68">
        <f t="array" ref="BF6">IF($D6,SUMPRODUCT((economics!$AG$2:$AG$167=$B6)*(economics!$D$2:$D$167="whr")*economics!$AH$2:$AH$167*_xlfn.NORM.DIST(BF$3,economics!$AK$2:$AK$167,economics!$AJ$2:$AJ$167,TRUE))+$CR6*_xlfn.NORM.DIST(BF$3,$CU6,0.3*$CU6,TRUE)+$CS6*_xlfn.NORM.DIST(BF$3,$CV6,0.3*$CV6,TRUE),$CW6*_xlfn.NORM.DIST(BF$3,'energy base (MECS)'!$F$11,0.3*'energy base (MECS)'!$F$11,TRUE))</f>
        <v>0</v>
      </c>
      <c r="BG6" s="68">
        <f t="array" ref="BG6">IF($D6,SUMPRODUCT((economics!$AG$2:$AG$167=$B6)*(economics!$D$2:$D$167="whr")*economics!$AH$2:$AH$167*_xlfn.NORM.DIST(BG$3,economics!$AK$2:$AK$167,economics!$AJ$2:$AJ$167,TRUE))+$CR6*_xlfn.NORM.DIST(BG$3,$CU6,0.3*$CU6,TRUE)+$CS6*_xlfn.NORM.DIST(BG$3,$CV6,0.3*$CV6,TRUE),$CW6*_xlfn.NORM.DIST(BG$3,'energy base (MECS)'!$F$11,0.3*'energy base (MECS)'!$F$11,TRUE))</f>
        <v>0</v>
      </c>
      <c r="BH6" s="68">
        <f t="array" ref="BH6">IF($D6,SUMPRODUCT((economics!$AG$2:$AG$167=$B6)*(economics!$D$2:$D$167="whr")*economics!$AH$2:$AH$167*_xlfn.NORM.DIST(BH$3,economics!$AK$2:$AK$167,economics!$AJ$2:$AJ$167,TRUE))+$CR6*_xlfn.NORM.DIST(BH$3,$CU6,0.3*$CU6,TRUE)+$CS6*_xlfn.NORM.DIST(BH$3,$CV6,0.3*$CV6,TRUE),$CW6*_xlfn.NORM.DIST(BH$3,'energy base (MECS)'!$F$11,0.3*'energy base (MECS)'!$F$11,TRUE))</f>
        <v>0</v>
      </c>
      <c r="BI6" s="68">
        <f t="array" ref="BI6">IF($D6,SUMPRODUCT((economics!$AG$2:$AG$167=$B6)*(economics!$D$2:$D$167="whr")*economics!$AH$2:$AH$167*_xlfn.NORM.DIST(BI$3,economics!$AK$2:$AK$167,economics!$AJ$2:$AJ$167,TRUE))+$CR6*_xlfn.NORM.DIST(BI$3,$CU6,0.3*$CU6,TRUE)+$CS6*_xlfn.NORM.DIST(BI$3,$CV6,0.3*$CV6,TRUE),$CW6*_xlfn.NORM.DIST(BI$3,'energy base (MECS)'!$F$11,0.3*'energy base (MECS)'!$F$11,TRUE))</f>
        <v>0</v>
      </c>
      <c r="BJ6" s="68">
        <f t="array" ref="BJ6">IF($D6,SUMPRODUCT((economics!$AG$2:$AG$167=$B6)*(economics!$D$2:$D$167="whr")*economics!$AH$2:$AH$167*_xlfn.NORM.DIST(BJ$3,economics!$AK$2:$AK$167,economics!$AJ$2:$AJ$167,TRUE))+$CR6*_xlfn.NORM.DIST(BJ$3,$CU6,0.3*$CU6,TRUE)+$CS6*_xlfn.NORM.DIST(BJ$3,$CV6,0.3*$CV6,TRUE),$CW6*_xlfn.NORM.DIST(BJ$3,'energy base (MECS)'!$F$11,0.3*'energy base (MECS)'!$F$11,TRUE))</f>
        <v>0</v>
      </c>
      <c r="BK6" s="68">
        <f t="array" ref="BK6">IF($D6,SUMPRODUCT((economics!$AG$2:$AG$167=$B6)*(economics!$D$2:$D$167="whr")*economics!$AH$2:$AH$167*_xlfn.NORM.DIST(BK$3,economics!$AK$2:$AK$167,economics!$AJ$2:$AJ$167,TRUE))+$CR6*_xlfn.NORM.DIST(BK$3,$CU6,0.3*$CU6,TRUE)+$CS6*_xlfn.NORM.DIST(BK$3,$CV6,0.3*$CV6,TRUE),$CW6*_xlfn.NORM.DIST(BK$3,'energy base (MECS)'!$F$11,0.3*'energy base (MECS)'!$F$11,TRUE))</f>
        <v>0</v>
      </c>
      <c r="BL6" s="68">
        <f t="array" ref="BL6">IF($D6,SUMPRODUCT((economics!$AG$2:$AG$167=$B6)*(economics!$D$2:$D$167="whr")*economics!$AH$2:$AH$167*_xlfn.NORM.DIST(BL$3,economics!$AK$2:$AK$167,economics!$AJ$2:$AJ$167,TRUE))+$CR6*_xlfn.NORM.DIST(BL$3,$CU6,0.3*$CU6,TRUE)+$CS6*_xlfn.NORM.DIST(BL$3,$CV6,0.3*$CV6,TRUE),$CW6*_xlfn.NORM.DIST(BL$3,'energy base (MECS)'!$F$11,0.3*'energy base (MECS)'!$F$11,TRUE))</f>
        <v>0</v>
      </c>
      <c r="BM6" s="68">
        <f t="array" ref="BM6">IF($D6,SUMPRODUCT((economics!$AG$2:$AG$167=$B6)*(economics!$D$2:$D$167="whr")*economics!$AH$2:$AH$167*_xlfn.NORM.DIST(BM$3,economics!$AK$2:$AK$167,economics!$AJ$2:$AJ$167,TRUE))+$CR6*_xlfn.NORM.DIST(BM$3,$CU6,0.3*$CU6,TRUE)+$CS6*_xlfn.NORM.DIST(BM$3,$CV6,0.3*$CV6,TRUE),$CW6*_xlfn.NORM.DIST(BM$3,'energy base (MECS)'!$F$11,0.3*'energy base (MECS)'!$F$11,TRUE))</f>
        <v>0</v>
      </c>
      <c r="BN6" s="68">
        <f t="array" ref="BN6">IF($D6,SUMPRODUCT((economics!$AG$2:$AG$167=$B6)*(economics!$D$2:$D$167="whr")*economics!$AH$2:$AH$167*_xlfn.NORM.DIST(BN$3,economics!$AK$2:$AK$167,economics!$AJ$2:$AJ$167,TRUE))+$CR6*_xlfn.NORM.DIST(BN$3,$CU6,0.3*$CU6,TRUE)+$CS6*_xlfn.NORM.DIST(BN$3,$CV6,0.3*$CV6,TRUE),$CW6*_xlfn.NORM.DIST(BN$3,'energy base (MECS)'!$F$11,0.3*'energy base (MECS)'!$F$11,TRUE))</f>
        <v>0</v>
      </c>
      <c r="BO6" s="68">
        <f t="array" ref="BO6">IF($D6,SUMPRODUCT((economics!$AG$2:$AG$167=$B6)*(economics!$D$2:$D$167="whr")*economics!$AH$2:$AH$167*_xlfn.NORM.DIST(BO$3,economics!$AK$2:$AK$167,economics!$AJ$2:$AJ$167,TRUE))+$CR6*_xlfn.NORM.DIST(BO$3,$CU6,0.3*$CU6,TRUE)+$CS6*_xlfn.NORM.DIST(BO$3,$CV6,0.3*$CV6,TRUE),$CW6*_xlfn.NORM.DIST(BO$3,'energy base (MECS)'!$F$11,0.3*'energy base (MECS)'!$F$11,TRUE))</f>
        <v>0</v>
      </c>
      <c r="BP6" s="68">
        <f t="array" ref="BP6">IF($D6,SUMPRODUCT((economics!$AG$2:$AG$167=$B6)*(economics!$D$2:$D$167="whr")*economics!$AH$2:$AH$167*_xlfn.NORM.DIST(BP$3,economics!$AK$2:$AK$167,economics!$AJ$2:$AJ$167,TRUE))+$CR6*_xlfn.NORM.DIST(BP$3,$CU6,0.3*$CU6,TRUE)+$CS6*_xlfn.NORM.DIST(BP$3,$CV6,0.3*$CV6,TRUE),$CW6*_xlfn.NORM.DIST(BP$3,'energy base (MECS)'!$F$11,0.3*'energy base (MECS)'!$F$11,TRUE))</f>
        <v>0</v>
      </c>
      <c r="BQ6" s="68">
        <f t="array" ref="BQ6">IF($D6,SUMPRODUCT((economics!$AG$2:$AG$167=$B6)*(economics!$D$2:$D$167="whr")*economics!$AH$2:$AH$167*_xlfn.NORM.DIST(BQ$3,economics!$AK$2:$AK$167,economics!$AJ$2:$AJ$167,TRUE))+$CR6*_xlfn.NORM.DIST(BQ$3,$CU6,0.3*$CU6,TRUE)+$CS6*_xlfn.NORM.DIST(BQ$3,$CV6,0.3*$CV6,TRUE),$CW6*_xlfn.NORM.DIST(BQ$3,'energy base (MECS)'!$F$11,0.3*'energy base (MECS)'!$F$11,TRUE))</f>
        <v>0</v>
      </c>
      <c r="BR6" s="68">
        <f t="array" ref="BR6">IF($D6,SUMPRODUCT((economics!$AG$2:$AG$167=$B6)*(economics!$D$2:$D$167="whr")*economics!$AH$2:$AH$167*_xlfn.NORM.DIST(BR$3,economics!$AK$2:$AK$167,economics!$AJ$2:$AJ$167,TRUE))+$CR6*_xlfn.NORM.DIST(BR$3,$CU6,0.3*$CU6,TRUE)+$CS6*_xlfn.NORM.DIST(BR$3,$CV6,0.3*$CV6,TRUE),$CW6*_xlfn.NORM.DIST(BR$3,'energy base (MECS)'!$F$11,0.3*'energy base (MECS)'!$F$11,TRUE))</f>
        <v>0</v>
      </c>
      <c r="BS6" s="68">
        <f t="array" ref="BS6">IF($D6,SUMPRODUCT((economics!$AG$2:$AG$167=$B6)*(economics!$D$2:$D$167="whr")*economics!$AH$2:$AH$167*_xlfn.NORM.DIST(BS$3,economics!$AK$2:$AK$167,economics!$AJ$2:$AJ$167,TRUE))+$CR6*_xlfn.NORM.DIST(BS$3,$CU6,0.3*$CU6,TRUE)+$CS6*_xlfn.NORM.DIST(BS$3,$CV6,0.3*$CV6,TRUE),$CW6*_xlfn.NORM.DIST(BS$3,'energy base (MECS)'!$F$11,0.3*'energy base (MECS)'!$F$11,TRUE))</f>
        <v>0</v>
      </c>
      <c r="BT6" s="68">
        <f t="array" ref="BT6">IF($D6,SUMPRODUCT((economics!$AG$2:$AG$167=$B6)*(economics!$D$2:$D$167="whr")*economics!$AH$2:$AH$167*_xlfn.NORM.DIST(BT$3,economics!$AK$2:$AK$167,economics!$AJ$2:$AJ$167,TRUE))+$CR6*_xlfn.NORM.DIST(BT$3,$CU6,0.3*$CU6,TRUE)+$CS6*_xlfn.NORM.DIST(BT$3,$CV6,0.3*$CV6,TRUE),$CW6*_xlfn.NORM.DIST(BT$3,'energy base (MECS)'!$F$11,0.3*'energy base (MECS)'!$F$11,TRUE))</f>
        <v>0</v>
      </c>
      <c r="BU6" s="68">
        <f t="array" ref="BU6">IF($D6,SUMPRODUCT((economics!$AG$2:$AG$167=$B6)*(economics!$D$2:$D$167="whr")*economics!$AH$2:$AH$167*_xlfn.NORM.DIST(BU$3,economics!$AK$2:$AK$167,economics!$AJ$2:$AJ$167,TRUE))+$CR6*_xlfn.NORM.DIST(BU$3,$CU6,0.3*$CU6,TRUE)+$CS6*_xlfn.NORM.DIST(BU$3,$CV6,0.3*$CV6,TRUE),$CW6*_xlfn.NORM.DIST(BU$3,'energy base (MECS)'!$F$11,0.3*'energy base (MECS)'!$F$11,TRUE))</f>
        <v>0</v>
      </c>
      <c r="BV6" s="68">
        <f t="array" ref="BV6">IF($D6,SUMPRODUCT((economics!$AG$2:$AG$167=$B6)*(economics!$D$2:$D$167="whr")*economics!$AH$2:$AH$167*_xlfn.NORM.DIST(BV$3,economics!$AK$2:$AK$167,economics!$AJ$2:$AJ$167,TRUE))+$CR6*_xlfn.NORM.DIST(BV$3,$CU6,0.3*$CU6,TRUE)+$CS6*_xlfn.NORM.DIST(BV$3,$CV6,0.3*$CV6,TRUE),$CW6*_xlfn.NORM.DIST(BV$3,'energy base (MECS)'!$F$11,0.3*'energy base (MECS)'!$F$11,TRUE))</f>
        <v>0</v>
      </c>
      <c r="BW6" s="68">
        <f t="array" ref="BW6">IF($D6,SUMPRODUCT((economics!$AG$2:$AG$167=$B6)*(economics!$D$2:$D$167="whr")*economics!$AH$2:$AH$167*_xlfn.NORM.DIST(BW$3,economics!$AK$2:$AK$167,economics!$AJ$2:$AJ$167,TRUE))+$CR6*_xlfn.NORM.DIST(BW$3,$CU6,0.3*$CU6,TRUE)+$CS6*_xlfn.NORM.DIST(BW$3,$CV6,0.3*$CV6,TRUE),$CW6*_xlfn.NORM.DIST(BW$3,'energy base (MECS)'!$F$11,0.3*'energy base (MECS)'!$F$11,TRUE))</f>
        <v>0</v>
      </c>
      <c r="BX6" s="68">
        <f t="array" ref="BX6">IF($D6,SUMPRODUCT((economics!$AG$2:$AG$167=$B6)*(economics!$D$2:$D$167="whr")*economics!$AH$2:$AH$167*_xlfn.NORM.DIST(BX$3,economics!$AK$2:$AK$167,economics!$AJ$2:$AJ$167,TRUE))+$CR6*_xlfn.NORM.DIST(BX$3,$CU6,0.3*$CU6,TRUE)+$CS6*_xlfn.NORM.DIST(BX$3,$CV6,0.3*$CV6,TRUE),$CW6*_xlfn.NORM.DIST(BX$3,'energy base (MECS)'!$F$11,0.3*'energy base (MECS)'!$F$11,TRUE))</f>
        <v>0</v>
      </c>
      <c r="BY6" s="68">
        <f t="array" ref="BY6">IF($D6,SUMPRODUCT((economics!$AG$2:$AG$167=$B6)*(economics!$D$2:$D$167="whr")*economics!$AH$2:$AH$167*_xlfn.NORM.DIST(BY$3,economics!$AK$2:$AK$167,economics!$AJ$2:$AJ$167,TRUE))+$CR6*_xlfn.NORM.DIST(BY$3,$CU6,0.3*$CU6,TRUE)+$CS6*_xlfn.NORM.DIST(BY$3,$CV6,0.3*$CV6,TRUE),$CW6*_xlfn.NORM.DIST(BY$3,'energy base (MECS)'!$F$11,0.3*'energy base (MECS)'!$F$11,TRUE))</f>
        <v>0</v>
      </c>
      <c r="BZ6" s="68">
        <f t="array" ref="BZ6">IF($D6,SUMPRODUCT((economics!$AG$2:$AG$167=$B6)*(economics!$D$2:$D$167="whr")*economics!$AH$2:$AH$167*_xlfn.NORM.DIST(BZ$3,economics!$AK$2:$AK$167,economics!$AJ$2:$AJ$167,TRUE))+$CR6*_xlfn.NORM.DIST(BZ$3,$CU6,0.3*$CU6,TRUE)+$CS6*_xlfn.NORM.DIST(BZ$3,$CV6,0.3*$CV6,TRUE),$CW6*_xlfn.NORM.DIST(BZ$3,'energy base (MECS)'!$F$11,0.3*'energy base (MECS)'!$F$11,TRUE))</f>
        <v>0</v>
      </c>
      <c r="CA6" s="68">
        <f t="array" ref="CA6">IF($D6,SUMPRODUCT((economics!$AG$2:$AG$167=$B6)*(economics!$D$2:$D$167="whr")*economics!$AH$2:$AH$167*_xlfn.NORM.DIST(CA$3,economics!$AK$2:$AK$167,economics!$AJ$2:$AJ$167,TRUE))+$CR6*_xlfn.NORM.DIST(CA$3,$CU6,0.3*$CU6,TRUE)+$CS6*_xlfn.NORM.DIST(CA$3,$CV6,0.3*$CV6,TRUE),$CW6*_xlfn.NORM.DIST(CA$3,'energy base (MECS)'!$F$11,0.3*'energy base (MECS)'!$F$11,TRUE))</f>
        <v>0</v>
      </c>
      <c r="CB6" s="68">
        <f t="array" ref="CB6">IF($D6,SUMPRODUCT((economics!$AG$2:$AG$167=$B6)*(economics!$D$2:$D$167="whr")*economics!$AH$2:$AH$167*_xlfn.NORM.DIST(CB$3,economics!$AK$2:$AK$167,economics!$AJ$2:$AJ$167,TRUE))+$CR6*_xlfn.NORM.DIST(CB$3,$CU6,0.3*$CU6,TRUE)+$CS6*_xlfn.NORM.DIST(CB$3,$CV6,0.3*$CV6,TRUE),$CW6*_xlfn.NORM.DIST(CB$3,'energy base (MECS)'!$F$11,0.3*'energy base (MECS)'!$F$11,TRUE))</f>
        <v>0</v>
      </c>
      <c r="CC6" s="68">
        <f t="array" ref="CC6">IF($D6,SUMPRODUCT((economics!$AG$2:$AG$167=$B6)*(economics!$D$2:$D$167="whr")*economics!$AH$2:$AH$167*_xlfn.NORM.DIST(CC$3,economics!$AK$2:$AK$167,economics!$AJ$2:$AJ$167,TRUE))+$CR6*_xlfn.NORM.DIST(CC$3,$CU6,0.3*$CU6,TRUE)+$CS6*_xlfn.NORM.DIST(CC$3,$CV6,0.3*$CV6,TRUE),$CW6*_xlfn.NORM.DIST(CC$3,'energy base (MECS)'!$F$11,0.3*'energy base (MECS)'!$F$11,TRUE))</f>
        <v>0</v>
      </c>
      <c r="CD6" s="68">
        <f t="array" ref="CD6">IF($D6,SUMPRODUCT((economics!$AG$2:$AG$167=$B6)*(economics!$D$2:$D$167="whr")*economics!$AH$2:$AH$167*_xlfn.NORM.DIST(CD$3,economics!$AK$2:$AK$167,economics!$AJ$2:$AJ$167,TRUE))+$CR6*_xlfn.NORM.DIST(CD$3,$CU6,0.3*$CU6,TRUE)+$CS6*_xlfn.NORM.DIST(CD$3,$CV6,0.3*$CV6,TRUE),$CW6*_xlfn.NORM.DIST(CD$3,'energy base (MECS)'!$F$11,0.3*'energy base (MECS)'!$F$11,TRUE))</f>
        <v>0</v>
      </c>
      <c r="CE6" s="68">
        <f t="array" ref="CE6">IF($D6,SUMPRODUCT((economics!$AG$2:$AG$167=$B6)*(economics!$D$2:$D$167="whr")*economics!$AH$2:$AH$167*_xlfn.NORM.DIST(CE$3,economics!$AK$2:$AK$167,economics!$AJ$2:$AJ$167,TRUE))+$CR6*_xlfn.NORM.DIST(CE$3,$CU6,0.3*$CU6,TRUE)+$CS6*_xlfn.NORM.DIST(CE$3,$CV6,0.3*$CV6,TRUE),$CW6*_xlfn.NORM.DIST(CE$3,'energy base (MECS)'!$F$11,0.3*'energy base (MECS)'!$F$11,TRUE))</f>
        <v>0</v>
      </c>
      <c r="CF6" s="68">
        <f t="array" ref="CF6">IF($D6,SUMPRODUCT((economics!$AG$2:$AG$167=$B6)*(economics!$D$2:$D$167="whr")*economics!$AH$2:$AH$167*_xlfn.NORM.DIST(CF$3,economics!$AK$2:$AK$167,economics!$AJ$2:$AJ$167,TRUE))+$CR6*_xlfn.NORM.DIST(CF$3,$CU6,0.3*$CU6,TRUE)+$CS6*_xlfn.NORM.DIST(CF$3,$CV6,0.3*$CV6,TRUE),$CW6*_xlfn.NORM.DIST(CF$3,'energy base (MECS)'!$F$11,0.3*'energy base (MECS)'!$F$11,TRUE))</f>
        <v>0</v>
      </c>
      <c r="CG6" s="68">
        <f t="array" ref="CG6">IF($D6,SUMPRODUCT((economics!$AG$2:$AG$167=$B6)*(economics!$D$2:$D$167="whr")*economics!$AH$2:$AH$167*_xlfn.NORM.DIST(CG$3,economics!$AK$2:$AK$167,economics!$AJ$2:$AJ$167,TRUE))+$CR6*_xlfn.NORM.DIST(CG$3,$CU6,0.3*$CU6,TRUE)+$CS6*_xlfn.NORM.DIST(CG$3,$CV6,0.3*$CV6,TRUE),$CW6*_xlfn.NORM.DIST(CG$3,'energy base (MECS)'!$F$11,0.3*'energy base (MECS)'!$F$11,TRUE))</f>
        <v>0</v>
      </c>
      <c r="CH6" s="68">
        <f t="array" ref="CH6">IF($D6,SUMPRODUCT((economics!$AG$2:$AG$167=$B6)*(economics!$D$2:$D$167="whr")*economics!$AH$2:$AH$167*_xlfn.NORM.DIST(CH$3,economics!$AK$2:$AK$167,economics!$AJ$2:$AJ$167,TRUE))+$CR6*_xlfn.NORM.DIST(CH$3,$CU6,0.3*$CU6,TRUE)+$CS6*_xlfn.NORM.DIST(CH$3,$CV6,0.3*$CV6,TRUE),$CW6*_xlfn.NORM.DIST(CH$3,'energy base (MECS)'!$F$11,0.3*'energy base (MECS)'!$F$11,TRUE))</f>
        <v>0</v>
      </c>
      <c r="CJ6">
        <f t="array" ref="CJ6">SUMPRODUCT((economics!$AG$2:$AG$167=$B6)*(economics!$D$2:$D$167="whr")*economics!$AH$2:$AH$167)</f>
        <v>0</v>
      </c>
      <c r="CK6" s="80">
        <f>'indst heat consumption'!D6</f>
        <v>7.6923076923076913E-2</v>
      </c>
      <c r="CL6" s="80">
        <f>'indst heat consumption'!E6</f>
        <v>0.25213675213675207</v>
      </c>
      <c r="CM6" s="80">
        <f>'indst heat consumption'!F6</f>
        <v>0.53205128205128205</v>
      </c>
      <c r="CN6" s="80">
        <f>'indst heat consumption'!G6</f>
        <v>0.1388888888888889</v>
      </c>
      <c r="CO6" s="80">
        <f>'indst heat consumption'!H6</f>
        <v>0</v>
      </c>
      <c r="CP6">
        <f>$C6*(CK6*summary!$B$94+CL6*summary!$C$94+CM6*summary!$D$94)</f>
        <v>0</v>
      </c>
      <c r="CQ6">
        <f>$C6*(CN6*summary!$E$94+CO6*summary!$F$94)</f>
        <v>0</v>
      </c>
      <c r="CR6">
        <f t="shared" si="0"/>
        <v>0</v>
      </c>
      <c r="CS6">
        <f t="shared" si="1"/>
        <v>0</v>
      </c>
      <c r="CT6">
        <f>IFERROR(_xlfn.XLOOKUP($B6,'BCoISC-WACCbI'!$C$2:$C$26,'BCoISC-WACCbI'!$B$2:$B$26)+economics!$AE$4,0.1)</f>
        <v>0.10656000000000002</v>
      </c>
      <c r="CU6">
        <f>(summary!$C$7*(CT6/(1-(1+CT6)^-summary!$D$7))+summary!$C$7*summary!$E$7)/(summary!$F$7*3412/1000000)</f>
        <v>1.3075343211600921</v>
      </c>
      <c r="CV6">
        <f>(summary!$C$6*(CT6/(1-(1+CT6)^-summary!$D$6))+summary!$C$6*summary!$E$6)/(summary!$F$6*3412/1000000)</f>
        <v>1.5690411853921105</v>
      </c>
      <c r="CW6">
        <f t="shared" si="2"/>
        <v>0</v>
      </c>
    </row>
    <row r="7" spans="1:101" x14ac:dyDescent="0.35">
      <c r="A7" t="str">
        <f>WHRPbI!A5</f>
        <v>other mining and quarrying 07T08</v>
      </c>
      <c r="B7" t="s">
        <v>761</v>
      </c>
      <c r="C7" s="68">
        <f>WHRPbI!B5</f>
        <v>1.0437097252055405E-2</v>
      </c>
      <c r="D7" t="b">
        <f>ISNUMBER(MATCH($B7,'energy base (MECS)'!$K$4:$K$9,0))</f>
        <v>0</v>
      </c>
      <c r="E7" s="68">
        <f t="array" ref="E7">IF($D7,SUMPRODUCT((economics!$AG$2:$AG$167=$B7)*(economics!$D$2:$D$167="whr")*economics!$AH$2:$AH$167*_xlfn.NORM.DIST(E$3,economics!$AK$2:$AK$167,economics!$AJ$2:$AJ$167,TRUE))+$CR7*_xlfn.NORM.DIST(E$3,$CU7,0.3*$CU7,TRUE)+$CS7*_xlfn.NORM.DIST(E$3,$CV7,0.3*$CV7,TRUE),$CW7*_xlfn.NORM.DIST(E$3,'energy base (MECS)'!$F$11,0.3*'energy base (MECS)'!$F$11,TRUE))</f>
        <v>4.4781444245746845E-6</v>
      </c>
      <c r="F7" s="68">
        <f t="array" ref="F7">IF($D7,SUMPRODUCT((economics!$AG$2:$AG$167=$B7)*(economics!$D$2:$D$167="whr")*economics!$AH$2:$AH$167*_xlfn.NORM.DIST(F$3,economics!$AK$2:$AK$167,economics!$AJ$2:$AJ$167,TRUE))+$CR7*_xlfn.NORM.DIST(F$3,$CU7,0.3*$CU7,TRUE)+$CS7*_xlfn.NORM.DIST(F$3,$CV7,0.3*$CV7,TRUE),$CW7*_xlfn.NORM.DIST(F$3,'energy base (MECS)'!$F$11,0.3*'energy base (MECS)'!$F$11,TRUE))</f>
        <v>7.6438998821063712E-6</v>
      </c>
      <c r="G7" s="68">
        <f t="array" ref="G7">IF($D7,SUMPRODUCT((economics!$AG$2:$AG$167=$B7)*(economics!$D$2:$D$167="whr")*economics!$AH$2:$AH$167*_xlfn.NORM.DIST(G$3,economics!$AK$2:$AK$167,economics!$AJ$2:$AJ$167,TRUE))+$CR7*_xlfn.NORM.DIST(G$3,$CU7,0.3*$CU7,TRUE)+$CS7*_xlfn.NORM.DIST(G$3,$CV7,0.3*$CV7,TRUE),$CW7*_xlfn.NORM.DIST(G$3,'energy base (MECS)'!$F$11,0.3*'energy base (MECS)'!$F$11,TRUE))</f>
        <v>1.2769737252992075E-5</v>
      </c>
      <c r="H7" s="68">
        <f t="array" ref="H7">IF($D7,SUMPRODUCT((economics!$AG$2:$AG$167=$B7)*(economics!$D$2:$D$167="whr")*economics!$AH$2:$AH$167*_xlfn.NORM.DIST(H$3,economics!$AK$2:$AK$167,economics!$AJ$2:$AJ$167,TRUE))+$CR7*_xlfn.NORM.DIST(H$3,$CU7,0.3*$CU7,TRUE)+$CS7*_xlfn.NORM.DIST(H$3,$CV7,0.3*$CV7,TRUE),$CW7*_xlfn.NORM.DIST(H$3,'energy base (MECS)'!$F$11,0.3*'energy base (MECS)'!$F$11,TRUE))</f>
        <v>2.088064484575358E-5</v>
      </c>
      <c r="I7" s="68">
        <f t="array" ref="I7">IF($D7,SUMPRODUCT((economics!$AG$2:$AG$167=$B7)*(economics!$D$2:$D$167="whr")*economics!$AH$2:$AH$167*_xlfn.NORM.DIST(I$3,economics!$AK$2:$AK$167,economics!$AJ$2:$AJ$167,TRUE))+$CR7*_xlfn.NORM.DIST(I$3,$CU7,0.3*$CU7,TRUE)+$CS7*_xlfn.NORM.DIST(I$3,$CV7,0.3*$CV7,TRUE),$CW7*_xlfn.NORM.DIST(I$3,'energy base (MECS)'!$F$11,0.3*'energy base (MECS)'!$F$11,TRUE))</f>
        <v>3.3423351799337588E-5</v>
      </c>
      <c r="J7" s="68">
        <f t="array" ref="J7">IF($D7,SUMPRODUCT((economics!$AG$2:$AG$167=$B7)*(economics!$D$2:$D$167="whr")*economics!$AH$2:$AH$167*_xlfn.NORM.DIST(J$3,economics!$AK$2:$AK$167,economics!$AJ$2:$AJ$167,TRUE))+$CR7*_xlfn.NORM.DIST(J$3,$CU7,0.3*$CU7,TRUE)+$CS7*_xlfn.NORM.DIST(J$3,$CV7,0.3*$CV7,TRUE),$CW7*_xlfn.NORM.DIST(J$3,'energy base (MECS)'!$F$11,0.3*'energy base (MECS)'!$F$11,TRUE))</f>
        <v>5.2378636345255968E-5</v>
      </c>
      <c r="K7" s="68">
        <f t="array" ref="K7">IF($D7,SUMPRODUCT((economics!$AG$2:$AG$167=$B7)*(economics!$D$2:$D$167="whr")*economics!$AH$2:$AH$167*_xlfn.NORM.DIST(K$3,economics!$AK$2:$AK$167,economics!$AJ$2:$AJ$167,TRUE))+$CR7*_xlfn.NORM.DIST(K$3,$CU7,0.3*$CU7,TRUE)+$CS7*_xlfn.NORM.DIST(K$3,$CV7,0.3*$CV7,TRUE),$CW7*_xlfn.NORM.DIST(K$3,'energy base (MECS)'!$F$11,0.3*'energy base (MECS)'!$F$11,TRUE))</f>
        <v>8.0374029400639597E-5</v>
      </c>
      <c r="L7" s="68">
        <f t="array" ref="L7">IF($D7,SUMPRODUCT((economics!$AG$2:$AG$167=$B7)*(economics!$D$2:$D$167="whr")*economics!$AH$2:$AH$167*_xlfn.NORM.DIST(L$3,economics!$AK$2:$AK$167,economics!$AJ$2:$AJ$167,TRUE))+$CR7*_xlfn.NORM.DIST(L$3,$CU7,0.3*$CU7,TRUE)+$CS7*_xlfn.NORM.DIST(L$3,$CV7,0.3*$CV7,TRUE),$CW7*_xlfn.NORM.DIST(L$3,'energy base (MECS)'!$F$11,0.3*'energy base (MECS)'!$F$11,TRUE))</f>
        <v>1.2078135211323353E-4</v>
      </c>
      <c r="M7" s="68">
        <f t="array" ref="M7">IF($D7,SUMPRODUCT((economics!$AG$2:$AG$167=$B7)*(economics!$D$2:$D$167="whr")*economics!$AH$2:$AH$167*_xlfn.NORM.DIST(M$3,economics!$AK$2:$AK$167,economics!$AJ$2:$AJ$167,TRUE))+$CR7*_xlfn.NORM.DIST(M$3,$CU7,0.3*$CU7,TRUE)+$CS7*_xlfn.NORM.DIST(M$3,$CV7,0.3*$CV7,TRUE),$CW7*_xlfn.NORM.DIST(M$3,'energy base (MECS)'!$F$11,0.3*'energy base (MECS)'!$F$11,TRUE))</f>
        <v>1.7777820080310927E-4</v>
      </c>
      <c r="N7" s="68">
        <f t="array" ref="N7">IF($D7,SUMPRODUCT((economics!$AG$2:$AG$167=$B7)*(economics!$D$2:$D$167="whr")*economics!$AH$2:$AH$167*_xlfn.NORM.DIST(N$3,economics!$AK$2:$AK$167,economics!$AJ$2:$AJ$167,TRUE))+$CR7*_xlfn.NORM.DIST(N$3,$CU7,0.3*$CU7,TRUE)+$CS7*_xlfn.NORM.DIST(N$3,$CV7,0.3*$CV7,TRUE),$CW7*_xlfn.NORM.DIST(N$3,'energy base (MECS)'!$F$11,0.3*'energy base (MECS)'!$F$11,TRUE))</f>
        <v>2.5634858732656688E-4</v>
      </c>
      <c r="O7" s="68">
        <f t="array" ref="O7">IF($D7,SUMPRODUCT((economics!$AG$2:$AG$167=$B7)*(economics!$D$2:$D$167="whr")*economics!$AH$2:$AH$167*_xlfn.NORM.DIST(O$3,economics!$AK$2:$AK$167,economics!$AJ$2:$AJ$167,TRUE))+$CR7*_xlfn.NORM.DIST(O$3,$CU7,0.3*$CU7,TRUE)+$CS7*_xlfn.NORM.DIST(O$3,$CV7,0.3*$CV7,TRUE),$CW7*_xlfn.NORM.DIST(O$3,'energy base (MECS)'!$F$11,0.3*'energy base (MECS)'!$F$11,TRUE))</f>
        <v>3.6219696974916596E-4</v>
      </c>
      <c r="P7" s="68">
        <f t="array" ref="P7">IF($D7,SUMPRODUCT((economics!$AG$2:$AG$167=$B7)*(economics!$D$2:$D$167="whr")*economics!$AH$2:$AH$167*_xlfn.NORM.DIST(P$3,economics!$AK$2:$AK$167,economics!$AJ$2:$AJ$167,TRUE))+$CR7*_xlfn.NORM.DIST(P$3,$CU7,0.3*$CU7,TRUE)+$CS7*_xlfn.NORM.DIST(P$3,$CV7,0.3*$CV7,TRUE),$CW7*_xlfn.NORM.DIST(P$3,'energy base (MECS)'!$F$11,0.3*'energy base (MECS)'!$F$11,TRUE))</f>
        <v>5.015533526002698E-4</v>
      </c>
      <c r="Q7" s="68">
        <f t="array" ref="Q7">IF($D7,SUMPRODUCT((economics!$AG$2:$AG$167=$B7)*(economics!$D$2:$D$167="whr")*economics!$AH$2:$AH$167*_xlfn.NORM.DIST(Q$3,economics!$AK$2:$AK$167,economics!$AJ$2:$AJ$167,TRUE))+$CR7*_xlfn.NORM.DIST(Q$3,$CU7,0.3*$CU7,TRUE)+$CS7*_xlfn.NORM.DIST(Q$3,$CV7,0.3*$CV7,TRUE),$CW7*_xlfn.NORM.DIST(Q$3,'energy base (MECS)'!$F$11,0.3*'energy base (MECS)'!$F$11,TRUE))</f>
        <v>6.8085604908558789E-4</v>
      </c>
      <c r="R7" s="68">
        <f t="array" ref="R7">IF($D7,SUMPRODUCT((economics!$AG$2:$AG$167=$B7)*(economics!$D$2:$D$167="whr")*economics!$AH$2:$AH$167*_xlfn.NORM.DIST(R$3,economics!$AK$2:$AK$167,economics!$AJ$2:$AJ$167,TRUE))+$CR7*_xlfn.NORM.DIST(R$3,$CU7,0.3*$CU7,TRUE)+$CS7*_xlfn.NORM.DIST(R$3,$CV7,0.3*$CV7,TRUE),$CW7*_xlfn.NORM.DIST(R$3,'energy base (MECS)'!$F$11,0.3*'energy base (MECS)'!$F$11,TRUE))</f>
        <v>9.0631324617039652E-4</v>
      </c>
      <c r="S7" s="68">
        <f t="array" ref="S7">IF($D7,SUMPRODUCT((economics!$AG$2:$AG$167=$B7)*(economics!$D$2:$D$167="whr")*economics!$AH$2:$AH$167*_xlfn.NORM.DIST(S$3,economics!$AK$2:$AK$167,economics!$AJ$2:$AJ$167,TRUE))+$CR7*_xlfn.NORM.DIST(S$3,$CU7,0.3*$CU7,TRUE)+$CS7*_xlfn.NORM.DIST(S$3,$CV7,0.3*$CV7,TRUE),$CW7*_xlfn.NORM.DIST(S$3,'energy base (MECS)'!$F$11,0.3*'energy base (MECS)'!$F$11,TRUE))</f>
        <v>1.1833636089752472E-3</v>
      </c>
      <c r="T7" s="68">
        <f t="array" ref="T7">IF($D7,SUMPRODUCT((economics!$AG$2:$AG$167=$B7)*(economics!$D$2:$D$167="whr")*economics!$AH$2:$AH$167*_xlfn.NORM.DIST(T$3,economics!$AK$2:$AK$167,economics!$AJ$2:$AJ$167,TRUE))+$CR7*_xlfn.NORM.DIST(T$3,$CU7,0.3*$CU7,TRUE)+$CS7*_xlfn.NORM.DIST(T$3,$CV7,0.3*$CV7,TRUE),$CW7*_xlfn.NORM.DIST(T$3,'energy base (MECS)'!$F$11,0.3*'energy base (MECS)'!$F$11,TRUE))</f>
        <v>1.5160773129007455E-3</v>
      </c>
      <c r="U7" s="68">
        <f t="array" ref="U7">IF($D7,SUMPRODUCT((economics!$AG$2:$AG$167=$B7)*(economics!$D$2:$D$167="whr")*economics!$AH$2:$AH$167*_xlfn.NORM.DIST(U$3,economics!$AK$2:$AK$167,economics!$AJ$2:$AJ$167,TRUE))+$CR7*_xlfn.NORM.DIST(U$3,$CU7,0.3*$CU7,TRUE)+$CS7*_xlfn.NORM.DIST(U$3,$CV7,0.3*$CV7,TRUE),$CW7*_xlfn.NORM.DIST(U$3,'energy base (MECS)'!$F$11,0.3*'energy base (MECS)'!$F$11,TRUE))</f>
        <v>1.9065584049478151E-3</v>
      </c>
      <c r="V7" s="68">
        <f t="array" ref="V7">IF($D7,SUMPRODUCT((economics!$AG$2:$AG$167=$B7)*(economics!$D$2:$D$167="whr")*economics!$AH$2:$AH$167*_xlfn.NORM.DIST(V$3,economics!$AK$2:$AK$167,economics!$AJ$2:$AJ$167,TRUE))+$CR7*_xlfn.NORM.DIST(V$3,$CU7,0.3*$CU7,TRUE)+$CS7*_xlfn.NORM.DIST(V$3,$CV7,0.3*$CV7,TRUE),$CW7*_xlfn.NORM.DIST(V$3,'energy base (MECS)'!$F$11,0.3*'energy base (MECS)'!$F$11,TRUE))</f>
        <v>2.3544229577553148E-3</v>
      </c>
      <c r="W7" s="68">
        <f t="array" ref="W7">IF($D7,SUMPRODUCT((economics!$AG$2:$AG$167=$B7)*(economics!$D$2:$D$167="whr")*economics!$AH$2:$AH$167*_xlfn.NORM.DIST(W$3,economics!$AK$2:$AK$167,economics!$AJ$2:$AJ$167,TRUE))+$CR7*_xlfn.NORM.DIST(W$3,$CU7,0.3*$CU7,TRUE)+$CS7*_xlfn.NORM.DIST(W$3,$CV7,0.3*$CV7,TRUE),$CW7*_xlfn.NORM.DIST(W$3,'energy base (MECS)'!$F$11,0.3*'energy base (MECS)'!$F$11,TRUE))</f>
        <v>2.8564310748336527E-3</v>
      </c>
      <c r="X7" s="68">
        <f t="array" ref="X7">IF($D7,SUMPRODUCT((economics!$AG$2:$AG$167=$B7)*(economics!$D$2:$D$167="whr")*economics!$AH$2:$AH$167*_xlfn.NORM.DIST(X$3,economics!$AK$2:$AK$167,economics!$AJ$2:$AJ$167,TRUE))+$CR7*_xlfn.NORM.DIST(X$3,$CU7,0.3*$CU7,TRUE)+$CS7*_xlfn.NORM.DIST(X$3,$CV7,0.3*$CV7,TRUE),$CW7*_xlfn.NORM.DIST(X$3,'energy base (MECS)'!$F$11,0.3*'energy base (MECS)'!$F$11,TRUE))</f>
        <v>3.4063417626864888E-3</v>
      </c>
      <c r="Y7" s="68">
        <f t="array" ref="Y7">IF($D7,SUMPRODUCT((economics!$AG$2:$AG$167=$B7)*(economics!$D$2:$D$167="whr")*economics!$AH$2:$AH$167*_xlfn.NORM.DIST(Y$3,economics!$AK$2:$AK$167,economics!$AJ$2:$AJ$167,TRUE))+$CR7*_xlfn.NORM.DIST(Y$3,$CU7,0.3*$CU7,TRUE)+$CS7*_xlfn.NORM.DIST(Y$3,$CV7,0.3*$CV7,TRUE),$CW7*_xlfn.NORM.DIST(Y$3,'energy base (MECS)'!$F$11,0.3*'energy base (MECS)'!$F$11,TRUE))</f>
        <v>3.9950375907540801E-3</v>
      </c>
      <c r="Z7" s="68">
        <f t="array" ref="Z7">IF($D7,SUMPRODUCT((economics!$AG$2:$AG$167=$B7)*(economics!$D$2:$D$167="whr")*economics!$AH$2:$AH$167*_xlfn.NORM.DIST(Z$3,economics!$AK$2:$AK$167,economics!$AJ$2:$AJ$167,TRUE))+$CR7*_xlfn.NORM.DIST(Z$3,$CU7,0.3*$CU7,TRUE)+$CS7*_xlfn.NORM.DIST(Z$3,$CV7,0.3*$CV7,TRUE),$CW7*_xlfn.NORM.DIST(Z$3,'energy base (MECS)'!$F$11,0.3*'energy base (MECS)'!$F$11,TRUE))</f>
        <v>4.6109332383837652E-3</v>
      </c>
      <c r="AA7" s="68">
        <f t="array" ref="AA7">IF($D7,SUMPRODUCT((economics!$AG$2:$AG$167=$B7)*(economics!$D$2:$D$167="whr")*economics!$AH$2:$AH$167*_xlfn.NORM.DIST(AA$3,economics!$AK$2:$AK$167,economics!$AJ$2:$AJ$167,TRUE))+$CR7*_xlfn.NORM.DIST(AA$3,$CU7,0.3*$CU7,TRUE)+$CS7*_xlfn.NORM.DIST(AA$3,$CV7,0.3*$CV7,TRUE),$CW7*_xlfn.NORM.DIST(AA$3,'energy base (MECS)'!$F$11,0.3*'energy base (MECS)'!$F$11,TRUE))</f>
        <v>5.2406433882255174E-3</v>
      </c>
      <c r="AB7" s="68">
        <f t="array" ref="AB7">IF($D7,SUMPRODUCT((economics!$AG$2:$AG$167=$B7)*(economics!$D$2:$D$167="whr")*economics!$AH$2:$AH$167*_xlfn.NORM.DIST(AB$3,economics!$AK$2:$AK$167,economics!$AJ$2:$AJ$167,TRUE))+$CR7*_xlfn.NORM.DIST(AB$3,$CU7,0.3*$CU7,TRUE)+$CS7*_xlfn.NORM.DIST(AB$3,$CV7,0.3*$CV7,TRUE),$CW7*_xlfn.NORM.DIST(AB$3,'energy base (MECS)'!$F$11,0.3*'energy base (MECS)'!$F$11,TRUE))</f>
        <v>5.8698476190700627E-3</v>
      </c>
      <c r="AC7" s="68">
        <f t="array" ref="AC7">IF($D7,SUMPRODUCT((economics!$AG$2:$AG$167=$B7)*(economics!$D$2:$D$167="whr")*economics!$AH$2:$AH$167*_xlfn.NORM.DIST(AC$3,economics!$AK$2:$AK$167,economics!$AJ$2:$AJ$167,TRUE))+$CR7*_xlfn.NORM.DIST(AC$3,$CU7,0.3*$CU7,TRUE)+$CS7*_xlfn.NORM.DIST(AC$3,$CV7,0.3*$CV7,TRUE),$CW7*_xlfn.NORM.DIST(AC$3,'energy base (MECS)'!$F$11,0.3*'energy base (MECS)'!$F$11,TRUE))</f>
        <v>6.4842599983397373E-3</v>
      </c>
      <c r="AD7" s="68">
        <f t="array" ref="AD7">IF($D7,SUMPRODUCT((economics!$AG$2:$AG$167=$B7)*(economics!$D$2:$D$167="whr")*economics!$AH$2:$AH$167*_xlfn.NORM.DIST(AD$3,economics!$AK$2:$AK$167,economics!$AJ$2:$AJ$167,TRUE))+$CR7*_xlfn.NORM.DIST(AD$3,$CU7,0.3*$CU7,TRUE)+$CS7*_xlfn.NORM.DIST(AD$3,$CV7,0.3*$CV7,TRUE),$CW7*_xlfn.NORM.DIST(AD$3,'energy base (MECS)'!$F$11,0.3*'energy base (MECS)'!$F$11,TRUE))</f>
        <v>7.0705947857669172E-3</v>
      </c>
      <c r="AE7" s="68">
        <f t="array" ref="AE7">IF($D7,SUMPRODUCT((economics!$AG$2:$AG$167=$B7)*(economics!$D$2:$D$167="whr")*economics!$AH$2:$AH$167*_xlfn.NORM.DIST(AE$3,economics!$AK$2:$AK$167,economics!$AJ$2:$AJ$167,TRUE))+$CR7*_xlfn.NORM.DIST(AE$3,$CU7,0.3*$CU7,TRUE)+$CS7*_xlfn.NORM.DIST(AE$3,$CV7,0.3*$CV7,TRUE),$CW7*_xlfn.NORM.DIST(AE$3,'energy base (MECS)'!$F$11,0.3*'energy base (MECS)'!$F$11,TRUE))</f>
        <v>7.6174202690490094E-3</v>
      </c>
      <c r="AF7" s="68">
        <f t="array" ref="AF7">IF($D7,SUMPRODUCT((economics!$AG$2:$AG$167=$B7)*(economics!$D$2:$D$167="whr")*economics!$AH$2:$AH$167*_xlfn.NORM.DIST(AF$3,economics!$AK$2:$AK$167,economics!$AJ$2:$AJ$167,TRUE))+$CR7*_xlfn.NORM.DIST(AF$3,$CU7,0.3*$CU7,TRUE)+$CS7*_xlfn.NORM.DIST(AF$3,$CV7,0.3*$CV7,TRUE),$CW7*_xlfn.NORM.DIST(AF$3,'energy base (MECS)'!$F$11,0.3*'energy base (MECS)'!$F$11,TRUE))</f>
        <v>8.1158101376514451E-3</v>
      </c>
      <c r="AG7" s="68">
        <f t="array" ref="AG7">IF($D7,SUMPRODUCT((economics!$AG$2:$AG$167=$B7)*(economics!$D$2:$D$167="whr")*economics!$AH$2:$AH$167*_xlfn.NORM.DIST(AG$3,economics!$AK$2:$AK$167,economics!$AJ$2:$AJ$167,TRUE))+$CR7*_xlfn.NORM.DIST(AG$3,$CU7,0.3*$CU7,TRUE)+$CS7*_xlfn.NORM.DIST(AG$3,$CV7,0.3*$CV7,TRUE),$CW7*_xlfn.NORM.DIST(AG$3,'energy base (MECS)'!$F$11,0.3*'energy base (MECS)'!$F$11,TRUE))</f>
        <v>8.559732514579619E-3</v>
      </c>
      <c r="AH7" s="68">
        <f t="array" ref="AH7">IF($D7,SUMPRODUCT((economics!$AG$2:$AG$167=$B7)*(economics!$D$2:$D$167="whr")*economics!$AH$2:$AH$167*_xlfn.NORM.DIST(AH$3,economics!$AK$2:$AK$167,economics!$AJ$2:$AJ$167,TRUE))+$CR7*_xlfn.NORM.DIST(AH$3,$CU7,0.3*$CU7,TRUE)+$CS7*_xlfn.NORM.DIST(AH$3,$CV7,0.3*$CV7,TRUE),$CW7*_xlfn.NORM.DIST(AH$3,'energy base (MECS)'!$F$11,0.3*'energy base (MECS)'!$F$11,TRUE))</f>
        <v>8.9461548634492127E-3</v>
      </c>
      <c r="AI7" s="68">
        <f t="array" ref="AI7">IF($D7,SUMPRODUCT((economics!$AG$2:$AG$167=$B7)*(economics!$D$2:$D$167="whr")*economics!$AH$2:$AH$167*_xlfn.NORM.DIST(AI$3,economics!$AK$2:$AK$167,economics!$AJ$2:$AJ$167,TRUE))+$CR7*_xlfn.NORM.DIST(AI$3,$CU7,0.3*$CU7,TRUE)+$CS7*_xlfn.NORM.DIST(AI$3,$CV7,0.3*$CV7,TRUE),$CW7*_xlfn.NORM.DIST(AI$3,'energy base (MECS)'!$F$11,0.3*'energy base (MECS)'!$F$11,TRUE))</f>
        <v>9.2748814239733395E-3</v>
      </c>
      <c r="AJ7" s="68">
        <f t="array" ref="AJ7">IF($D7,SUMPRODUCT((economics!$AG$2:$AG$167=$B7)*(economics!$D$2:$D$167="whr")*economics!$AH$2:$AH$167*_xlfn.NORM.DIST(AJ$3,economics!$AK$2:$AK$167,economics!$AJ$2:$AJ$167,TRUE))+$CR7*_xlfn.NORM.DIST(AJ$3,$CU7,0.3*$CU7,TRUE)+$CS7*_xlfn.NORM.DIST(AJ$3,$CV7,0.3*$CV7,TRUE),$CW7*_xlfn.NORM.DIST(AJ$3,'energy base (MECS)'!$F$11,0.3*'energy base (MECS)'!$F$11,TRUE))</f>
        <v>9.5481720334051907E-3</v>
      </c>
      <c r="AK7" s="68">
        <f t="array" ref="AK7">IF($D7,SUMPRODUCT((economics!$AG$2:$AG$167=$B7)*(economics!$D$2:$D$167="whr")*economics!$AH$2:$AH$167*_xlfn.NORM.DIST(AK$3,economics!$AK$2:$AK$167,economics!$AJ$2:$AJ$167,TRUE))+$CR7*_xlfn.NORM.DIST(AK$3,$CU7,0.3*$CU7,TRUE)+$CS7*_xlfn.NORM.DIST(AK$3,$CV7,0.3*$CV7,TRUE),$CW7*_xlfn.NORM.DIST(AK$3,'energy base (MECS)'!$F$11,0.3*'energy base (MECS)'!$F$11,TRUE))</f>
        <v>9.7702124165459751E-3</v>
      </c>
      <c r="AL7" s="68">
        <f t="array" ref="AL7">IF($D7,SUMPRODUCT((economics!$AG$2:$AG$167=$B7)*(economics!$D$2:$D$167="whr")*economics!$AH$2:$AH$167*_xlfn.NORM.DIST(AL$3,economics!$AK$2:$AK$167,economics!$AJ$2:$AJ$167,TRUE))+$CR7*_xlfn.NORM.DIST(AL$3,$CU7,0.3*$CU7,TRUE)+$CS7*_xlfn.NORM.DIST(AL$3,$CV7,0.3*$CV7,TRUE),$CW7*_xlfn.NORM.DIST(AL$3,'energy base (MECS)'!$F$11,0.3*'energy base (MECS)'!$F$11,TRUE))</f>
        <v>9.9465141422771814E-3</v>
      </c>
      <c r="AM7" s="68">
        <f t="array" ref="AM7">IF($D7,SUMPRODUCT((economics!$AG$2:$AG$167=$B7)*(economics!$D$2:$D$167="whr")*economics!$AH$2:$AH$167*_xlfn.NORM.DIST(AM$3,economics!$AK$2:$AK$167,economics!$AJ$2:$AJ$167,TRUE))+$CR7*_xlfn.NORM.DIST(AM$3,$CU7,0.3*$CU7,TRUE)+$CS7*_xlfn.NORM.DIST(AM$3,$CV7,0.3*$CV7,TRUE),$CW7*_xlfn.NORM.DIST(AM$3,'energy base (MECS)'!$F$11,0.3*'energy base (MECS)'!$F$11,TRUE))</f>
        <v>1.0083318044365916E-2</v>
      </c>
      <c r="AN7" s="68">
        <f t="array" ref="AN7">IF($D7,SUMPRODUCT((economics!$AG$2:$AG$167=$B7)*(economics!$D$2:$D$167="whr")*economics!$AH$2:$AH$167*_xlfn.NORM.DIST(AN$3,economics!$AK$2:$AK$167,economics!$AJ$2:$AJ$167,TRUE))+$CR7*_xlfn.NORM.DIST(AN$3,$CU7,0.3*$CU7,TRUE)+$CS7*_xlfn.NORM.DIST(AN$3,$CV7,0.3*$CV7,TRUE),$CW7*_xlfn.NORM.DIST(AN$3,'energy base (MECS)'!$F$11,0.3*'energy base (MECS)'!$F$11,TRUE))</f>
        <v>1.0187060786182704E-2</v>
      </c>
      <c r="AO7" s="68">
        <f t="array" ref="AO7">IF($D7,SUMPRODUCT((economics!$AG$2:$AG$167=$B7)*(economics!$D$2:$D$167="whr")*economics!$AH$2:$AH$167*_xlfn.NORM.DIST(AO$3,economics!$AK$2:$AK$167,economics!$AJ$2:$AJ$167,TRUE))+$CR7*_xlfn.NORM.DIST(AO$3,$CU7,0.3*$CU7,TRUE)+$CS7*_xlfn.NORM.DIST(AO$3,$CV7,0.3*$CV7,TRUE),$CW7*_xlfn.NORM.DIST(AO$3,'energy base (MECS)'!$F$11,0.3*'energy base (MECS)'!$F$11,TRUE))</f>
        <v>1.0263944483712812E-2</v>
      </c>
      <c r="AP7" s="68">
        <f t="array" ref="AP7">IF($D7,SUMPRODUCT((economics!$AG$2:$AG$167=$B7)*(economics!$D$2:$D$167="whr")*economics!$AH$2:$AH$167*_xlfn.NORM.DIST(AP$3,economics!$AK$2:$AK$167,economics!$AJ$2:$AJ$167,TRUE))+$CR7*_xlfn.NORM.DIST(AP$3,$CU7,0.3*$CU7,TRUE)+$CS7*_xlfn.NORM.DIST(AP$3,$CV7,0.3*$CV7,TRUE),$CW7*_xlfn.NORM.DIST(AP$3,'energy base (MECS)'!$F$11,0.3*'energy base (MECS)'!$F$11,TRUE))</f>
        <v>1.0319628184478968E-2</v>
      </c>
      <c r="AQ7" s="68">
        <f t="array" ref="AQ7">IF($D7,SUMPRODUCT((economics!$AG$2:$AG$167=$B7)*(economics!$D$2:$D$167="whr")*economics!$AH$2:$AH$167*_xlfn.NORM.DIST(AQ$3,economics!$AK$2:$AK$167,economics!$AJ$2:$AJ$167,TRUE))+$CR7*_xlfn.NORM.DIST(AQ$3,$CU7,0.3*$CU7,TRUE)+$CS7*_xlfn.NORM.DIST(AQ$3,$CV7,0.3*$CV7,TRUE),$CW7*_xlfn.NORM.DIST(AQ$3,'energy base (MECS)'!$F$11,0.3*'energy base (MECS)'!$F$11,TRUE))</f>
        <v>1.0359041157511944E-2</v>
      </c>
      <c r="AR7" s="68">
        <f t="array" ref="AR7">IF($D7,SUMPRODUCT((economics!$AG$2:$AG$167=$B7)*(economics!$D$2:$D$167="whr")*economics!$AH$2:$AH$167*_xlfn.NORM.DIST(AR$3,economics!$AK$2:$AK$167,economics!$AJ$2:$AJ$167,TRUE))+$CR7*_xlfn.NORM.DIST(AR$3,$CU7,0.3*$CU7,TRUE)+$CS7*_xlfn.NORM.DIST(AR$3,$CV7,0.3*$CV7,TRUE),$CW7*_xlfn.NORM.DIST(AR$3,'energy base (MECS)'!$F$11,0.3*'energy base (MECS)'!$F$11,TRUE))</f>
        <v>1.0386303775736046E-2</v>
      </c>
      <c r="AS7" s="68">
        <f t="array" ref="AS7">IF($D7,SUMPRODUCT((economics!$AG$2:$AG$167=$B7)*(economics!$D$2:$D$167="whr")*economics!$AH$2:$AH$167*_xlfn.NORM.DIST(AS$3,economics!$AK$2:$AK$167,economics!$AJ$2:$AJ$167,TRUE))+$CR7*_xlfn.NORM.DIST(AS$3,$CU7,0.3*$CU7,TRUE)+$CS7*_xlfn.NORM.DIST(AS$3,$CV7,0.3*$CV7,TRUE),$CW7*_xlfn.NORM.DIST(AS$3,'energy base (MECS)'!$F$11,0.3*'energy base (MECS)'!$F$11,TRUE))</f>
        <v>1.0404733259580046E-2</v>
      </c>
      <c r="AT7" s="68">
        <f t="array" ref="AT7">IF($D7,SUMPRODUCT((economics!$AG$2:$AG$167=$B7)*(economics!$D$2:$D$167="whr")*economics!$AH$2:$AH$167*_xlfn.NORM.DIST(AT$3,economics!$AK$2:$AK$167,economics!$AJ$2:$AJ$167,TRUE))+$CR7*_xlfn.NORM.DIST(AT$3,$CU7,0.3*$CU7,TRUE)+$CS7*_xlfn.NORM.DIST(AT$3,$CV7,0.3*$CV7,TRUE),$CW7*_xlfn.NORM.DIST(AT$3,'energy base (MECS)'!$F$11,0.3*'energy base (MECS)'!$F$11,TRUE))</f>
        <v>1.0416908456932002E-2</v>
      </c>
      <c r="AU7" s="68">
        <f t="array" ref="AU7">IF($D7,SUMPRODUCT((economics!$AG$2:$AG$167=$B7)*(economics!$D$2:$D$167="whr")*economics!$AH$2:$AH$167*_xlfn.NORM.DIST(AU$3,economics!$AK$2:$AK$167,economics!$AJ$2:$AJ$167,TRUE))+$CR7*_xlfn.NORM.DIST(AU$3,$CU7,0.3*$CU7,TRUE)+$CS7*_xlfn.NORM.DIST(AU$3,$CV7,0.3*$CV7,TRUE),$CW7*_xlfn.NORM.DIST(AU$3,'energy base (MECS)'!$F$11,0.3*'energy base (MECS)'!$F$11,TRUE))</f>
        <v>1.0424769063435512E-2</v>
      </c>
      <c r="AV7" s="68">
        <f t="array" ref="AV7">IF($D7,SUMPRODUCT((economics!$AG$2:$AG$167=$B7)*(economics!$D$2:$D$167="whr")*economics!$AH$2:$AH$167*_xlfn.NORM.DIST(AV$3,economics!$AK$2:$AK$167,economics!$AJ$2:$AJ$167,TRUE))+$CR7*_xlfn.NORM.DIST(AV$3,$CU7,0.3*$CU7,TRUE)+$CS7*_xlfn.NORM.DIST(AV$3,$CV7,0.3*$CV7,TRUE),$CW7*_xlfn.NORM.DIST(AV$3,'energy base (MECS)'!$F$11,0.3*'energy base (MECS)'!$F$11,TRUE))</f>
        <v>1.0429728739287086E-2</v>
      </c>
      <c r="AW7" s="68">
        <f t="array" ref="AW7">IF($D7,SUMPRODUCT((economics!$AG$2:$AG$167=$B7)*(economics!$D$2:$D$167="whr")*economics!$AH$2:$AH$167*_xlfn.NORM.DIST(AW$3,economics!$AK$2:$AK$167,economics!$AJ$2:$AJ$167,TRUE))+$CR7*_xlfn.NORM.DIST(AW$3,$CU7,0.3*$CU7,TRUE)+$CS7*_xlfn.NORM.DIST(AW$3,$CV7,0.3*$CV7,TRUE),$CW7*_xlfn.NORM.DIST(AW$3,'energy base (MECS)'!$F$11,0.3*'energy base (MECS)'!$F$11,TRUE))</f>
        <v>1.0432786952078882E-2</v>
      </c>
      <c r="AX7" s="68">
        <f t="array" ref="AX7">IF($D7,SUMPRODUCT((economics!$AG$2:$AG$167=$B7)*(economics!$D$2:$D$167="whr")*economics!$AH$2:$AH$167*_xlfn.NORM.DIST(AX$3,economics!$AK$2:$AK$167,economics!$AJ$2:$AJ$167,TRUE))+$CR7*_xlfn.NORM.DIST(AX$3,$CU7,0.3*$CU7,TRUE)+$CS7*_xlfn.NORM.DIST(AX$3,$CV7,0.3*$CV7,TRUE),$CW7*_xlfn.NORM.DIST(AX$3,'energy base (MECS)'!$F$11,0.3*'energy base (MECS)'!$F$11,TRUE))</f>
        <v>1.0434629841414841E-2</v>
      </c>
      <c r="AY7" s="68">
        <f t="array" ref="AY7">IF($D7,SUMPRODUCT((economics!$AG$2:$AG$167=$B7)*(economics!$D$2:$D$167="whr")*economics!$AH$2:$AH$167*_xlfn.NORM.DIST(AY$3,economics!$AK$2:$AK$167,economics!$AJ$2:$AJ$167,TRUE))+$CR7*_xlfn.NORM.DIST(AY$3,$CU7,0.3*$CU7,TRUE)+$CS7*_xlfn.NORM.DIST(AY$3,$CV7,0.3*$CV7,TRUE),$CW7*_xlfn.NORM.DIST(AY$3,'energy base (MECS)'!$F$11,0.3*'energy base (MECS)'!$F$11,TRUE))</f>
        <v>1.0435715136760945E-2</v>
      </c>
      <c r="AZ7" s="68">
        <f t="array" ref="AZ7">IF($D7,SUMPRODUCT((economics!$AG$2:$AG$167=$B7)*(economics!$D$2:$D$167="whr")*economics!$AH$2:$AH$167*_xlfn.NORM.DIST(AZ$3,economics!$AK$2:$AK$167,economics!$AJ$2:$AJ$167,TRUE))+$CR7*_xlfn.NORM.DIST(AZ$3,$CU7,0.3*$CU7,TRUE)+$CS7*_xlfn.NORM.DIST(AZ$3,$CV7,0.3*$CV7,TRUE),$CW7*_xlfn.NORM.DIST(AZ$3,'energy base (MECS)'!$F$11,0.3*'energy base (MECS)'!$F$11,TRUE))</f>
        <v>1.0436339753658463E-2</v>
      </c>
      <c r="BA7" s="68">
        <f t="array" ref="BA7">IF($D7,SUMPRODUCT((economics!$AG$2:$AG$167=$B7)*(economics!$D$2:$D$167="whr")*economics!$AH$2:$AH$167*_xlfn.NORM.DIST(BA$3,economics!$AK$2:$AK$167,economics!$AJ$2:$AJ$167,TRUE))+$CR7*_xlfn.NORM.DIST(BA$3,$CU7,0.3*$CU7,TRUE)+$CS7*_xlfn.NORM.DIST(BA$3,$CV7,0.3*$CV7,TRUE),$CW7*_xlfn.NORM.DIST(BA$3,'energy base (MECS)'!$F$11,0.3*'energy base (MECS)'!$F$11,TRUE))</f>
        <v>1.0436691068581172E-2</v>
      </c>
      <c r="BB7" s="68">
        <f t="array" ref="BB7">IF($D7,SUMPRODUCT((economics!$AG$2:$AG$167=$B7)*(economics!$D$2:$D$167="whr")*economics!$AH$2:$AH$167*_xlfn.NORM.DIST(BB$3,economics!$AK$2:$AK$167,economics!$AJ$2:$AJ$167,TRUE))+$CR7*_xlfn.NORM.DIST(BB$3,$CU7,0.3*$CU7,TRUE)+$CS7*_xlfn.NORM.DIST(BB$3,$CV7,0.3*$CV7,TRUE),$CW7*_xlfn.NORM.DIST(BB$3,'energy base (MECS)'!$F$11,0.3*'energy base (MECS)'!$F$11,TRUE))</f>
        <v>1.0436884174916514E-2</v>
      </c>
      <c r="BC7" s="68">
        <f t="array" ref="BC7">IF($D7,SUMPRODUCT((economics!$AG$2:$AG$167=$B7)*(economics!$D$2:$D$167="whr")*economics!$AH$2:$AH$167*_xlfn.NORM.DIST(BC$3,economics!$AK$2:$AK$167,economics!$AJ$2:$AJ$167,TRUE))+$CR7*_xlfn.NORM.DIST(BC$3,$CU7,0.3*$CU7,TRUE)+$CS7*_xlfn.NORM.DIST(BC$3,$CV7,0.3*$CV7,TRUE),$CW7*_xlfn.NORM.DIST(BC$3,'energy base (MECS)'!$F$11,0.3*'energy base (MECS)'!$F$11,TRUE))</f>
        <v>1.0436987907089787E-2</v>
      </c>
      <c r="BD7" s="68">
        <f t="array" ref="BD7">IF($D7,SUMPRODUCT((economics!$AG$2:$AG$167=$B7)*(economics!$D$2:$D$167="whr")*economics!$AH$2:$AH$167*_xlfn.NORM.DIST(BD$3,economics!$AK$2:$AK$167,economics!$AJ$2:$AJ$167,TRUE))+$CR7*_xlfn.NORM.DIST(BD$3,$CU7,0.3*$CU7,TRUE)+$CS7*_xlfn.NORM.DIST(BD$3,$CV7,0.3*$CV7,TRUE),$CW7*_xlfn.NORM.DIST(BD$3,'energy base (MECS)'!$F$11,0.3*'energy base (MECS)'!$F$11,TRUE))</f>
        <v>1.0437042363302614E-2</v>
      </c>
      <c r="BE7" s="68">
        <f t="array" ref="BE7">IF($D7,SUMPRODUCT((economics!$AG$2:$AG$167=$B7)*(economics!$D$2:$D$167="whr")*economics!$AH$2:$AH$167*_xlfn.NORM.DIST(BE$3,economics!$AK$2:$AK$167,economics!$AJ$2:$AJ$167,TRUE))+$CR7*_xlfn.NORM.DIST(BE$3,$CU7,0.3*$CU7,TRUE)+$CS7*_xlfn.NORM.DIST(BE$3,$CV7,0.3*$CV7,TRUE),$CW7*_xlfn.NORM.DIST(BE$3,'energy base (MECS)'!$F$11,0.3*'energy base (MECS)'!$F$11,TRUE))</f>
        <v>1.0437070301499204E-2</v>
      </c>
      <c r="BF7" s="68">
        <f t="array" ref="BF7">IF($D7,SUMPRODUCT((economics!$AG$2:$AG$167=$B7)*(economics!$D$2:$D$167="whr")*economics!$AH$2:$AH$167*_xlfn.NORM.DIST(BF$3,economics!$AK$2:$AK$167,economics!$AJ$2:$AJ$167,TRUE))+$CR7*_xlfn.NORM.DIST(BF$3,$CU7,0.3*$CU7,TRUE)+$CS7*_xlfn.NORM.DIST(BF$3,$CV7,0.3*$CV7,TRUE),$CW7*_xlfn.NORM.DIST(BF$3,'energy base (MECS)'!$F$11,0.3*'energy base (MECS)'!$F$11,TRUE))</f>
        <v>1.0437084309180448E-2</v>
      </c>
      <c r="BG7" s="68">
        <f t="array" ref="BG7">IF($D7,SUMPRODUCT((economics!$AG$2:$AG$167=$B7)*(economics!$D$2:$D$167="whr")*economics!$AH$2:$AH$167*_xlfn.NORM.DIST(BG$3,economics!$AK$2:$AK$167,economics!$AJ$2:$AJ$167,TRUE))+$CR7*_xlfn.NORM.DIST(BG$3,$CU7,0.3*$CU7,TRUE)+$CS7*_xlfn.NORM.DIST(BG$3,$CV7,0.3*$CV7,TRUE),$CW7*_xlfn.NORM.DIST(BG$3,'energy base (MECS)'!$F$11,0.3*'energy base (MECS)'!$F$11,TRUE))</f>
        <v>1.0437091172765979E-2</v>
      </c>
      <c r="BH7" s="68">
        <f t="array" ref="BH7">IF($D7,SUMPRODUCT((economics!$AG$2:$AG$167=$B7)*(economics!$D$2:$D$167="whr")*economics!$AH$2:$AH$167*_xlfn.NORM.DIST(BH$3,economics!$AK$2:$AK$167,economics!$AJ$2:$AJ$167,TRUE))+$CR7*_xlfn.NORM.DIST(BH$3,$CU7,0.3*$CU7,TRUE)+$CS7*_xlfn.NORM.DIST(BH$3,$CV7,0.3*$CV7,TRUE),$CW7*_xlfn.NORM.DIST(BH$3,'energy base (MECS)'!$F$11,0.3*'energy base (MECS)'!$F$11,TRUE))</f>
        <v>1.0437094459410526E-2</v>
      </c>
      <c r="BI7" s="68">
        <f t="array" ref="BI7">IF($D7,SUMPRODUCT((economics!$AG$2:$AG$167=$B7)*(economics!$D$2:$D$167="whr")*economics!$AH$2:$AH$167*_xlfn.NORM.DIST(BI$3,economics!$AK$2:$AK$167,economics!$AJ$2:$AJ$167,TRUE))+$CR7*_xlfn.NORM.DIST(BI$3,$CU7,0.3*$CU7,TRUE)+$CS7*_xlfn.NORM.DIST(BI$3,$CV7,0.3*$CV7,TRUE),$CW7*_xlfn.NORM.DIST(BI$3,'energy base (MECS)'!$F$11,0.3*'energy base (MECS)'!$F$11,TRUE))</f>
        <v>1.0437095997463456E-2</v>
      </c>
      <c r="BJ7" s="68">
        <f t="array" ref="BJ7">IF($D7,SUMPRODUCT((economics!$AG$2:$AG$167=$B7)*(economics!$D$2:$D$167="whr")*economics!$AH$2:$AH$167*_xlfn.NORM.DIST(BJ$3,economics!$AK$2:$AK$167,economics!$AJ$2:$AJ$167,TRUE))+$CR7*_xlfn.NORM.DIST(BJ$3,$CU7,0.3*$CU7,TRUE)+$CS7*_xlfn.NORM.DIST(BJ$3,$CV7,0.3*$CV7,TRUE),$CW7*_xlfn.NORM.DIST(BJ$3,'energy base (MECS)'!$F$11,0.3*'energy base (MECS)'!$F$11,TRUE))</f>
        <v>1.0437096700870398E-2</v>
      </c>
      <c r="BK7" s="68">
        <f t="array" ref="BK7">IF($D7,SUMPRODUCT((economics!$AG$2:$AG$167=$B7)*(economics!$D$2:$D$167="whr")*economics!$AH$2:$AH$167*_xlfn.NORM.DIST(BK$3,economics!$AK$2:$AK$167,economics!$AJ$2:$AJ$167,TRUE))+$CR7*_xlfn.NORM.DIST(BK$3,$CU7,0.3*$CU7,TRUE)+$CS7*_xlfn.NORM.DIST(BK$3,$CV7,0.3*$CV7,TRUE),$CW7*_xlfn.NORM.DIST(BK$3,'energy base (MECS)'!$F$11,0.3*'energy base (MECS)'!$F$11,TRUE))</f>
        <v>1.043709701525322E-2</v>
      </c>
      <c r="BL7" s="68">
        <f t="array" ref="BL7">IF($D7,SUMPRODUCT((economics!$AG$2:$AG$167=$B7)*(economics!$D$2:$D$167="whr")*economics!$AH$2:$AH$167*_xlfn.NORM.DIST(BL$3,economics!$AK$2:$AK$167,economics!$AJ$2:$AJ$167,TRUE))+$CR7*_xlfn.NORM.DIST(BL$3,$CU7,0.3*$CU7,TRUE)+$CS7*_xlfn.NORM.DIST(BL$3,$CV7,0.3*$CV7,TRUE),$CW7*_xlfn.NORM.DIST(BL$3,'energy base (MECS)'!$F$11,0.3*'energy base (MECS)'!$F$11,TRUE))</f>
        <v>1.0437097152571302E-2</v>
      </c>
      <c r="BM7" s="68">
        <f t="array" ref="BM7">IF($D7,SUMPRODUCT((economics!$AG$2:$AG$167=$B7)*(economics!$D$2:$D$167="whr")*economics!$AH$2:$AH$167*_xlfn.NORM.DIST(BM$3,economics!$AK$2:$AK$167,economics!$AJ$2:$AJ$167,TRUE))+$CR7*_xlfn.NORM.DIST(BM$3,$CU7,0.3*$CU7,TRUE)+$CS7*_xlfn.NORM.DIST(BM$3,$CV7,0.3*$CV7,TRUE),$CW7*_xlfn.NORM.DIST(BM$3,'energy base (MECS)'!$F$11,0.3*'energy base (MECS)'!$F$11,TRUE))</f>
        <v>1.0437097211186923E-2</v>
      </c>
      <c r="BN7" s="68">
        <f t="array" ref="BN7">IF($D7,SUMPRODUCT((economics!$AG$2:$AG$167=$B7)*(economics!$D$2:$D$167="whr")*economics!$AH$2:$AH$167*_xlfn.NORM.DIST(BN$3,economics!$AK$2:$AK$167,economics!$AJ$2:$AJ$167,TRUE))+$CR7*_xlfn.NORM.DIST(BN$3,$CU7,0.3*$CU7,TRUE)+$CS7*_xlfn.NORM.DIST(BN$3,$CV7,0.3*$CV7,TRUE),$CW7*_xlfn.NORM.DIST(BN$3,'energy base (MECS)'!$F$11,0.3*'energy base (MECS)'!$F$11,TRUE))</f>
        <v>1.0437097235638997E-2</v>
      </c>
      <c r="BO7" s="68">
        <f t="array" ref="BO7">IF($D7,SUMPRODUCT((economics!$AG$2:$AG$167=$B7)*(economics!$D$2:$D$167="whr")*economics!$AH$2:$AH$167*_xlfn.NORM.DIST(BO$3,economics!$AK$2:$AK$167,economics!$AJ$2:$AJ$167,TRUE))+$CR7*_xlfn.NORM.DIST(BO$3,$CU7,0.3*$CU7,TRUE)+$CS7*_xlfn.NORM.DIST(BO$3,$CV7,0.3*$CV7,TRUE),$CW7*_xlfn.NORM.DIST(BO$3,'energy base (MECS)'!$F$11,0.3*'energy base (MECS)'!$F$11,TRUE))</f>
        <v>1.0437097245607608E-2</v>
      </c>
      <c r="BP7" s="68">
        <f t="array" ref="BP7">IF($D7,SUMPRODUCT((economics!$AG$2:$AG$167=$B7)*(economics!$D$2:$D$167="whr")*economics!$AH$2:$AH$167*_xlfn.NORM.DIST(BP$3,economics!$AK$2:$AK$167,economics!$AJ$2:$AJ$167,TRUE))+$CR7*_xlfn.NORM.DIST(BP$3,$CU7,0.3*$CU7,TRUE)+$CS7*_xlfn.NORM.DIST(BP$3,$CV7,0.3*$CV7,TRUE),$CW7*_xlfn.NORM.DIST(BP$3,'energy base (MECS)'!$F$11,0.3*'energy base (MECS)'!$F$11,TRUE))</f>
        <v>1.0437097249579252E-2</v>
      </c>
      <c r="BQ7" s="68">
        <f t="array" ref="BQ7">IF($D7,SUMPRODUCT((economics!$AG$2:$AG$167=$B7)*(economics!$D$2:$D$167="whr")*economics!$AH$2:$AH$167*_xlfn.NORM.DIST(BQ$3,economics!$AK$2:$AK$167,economics!$AJ$2:$AJ$167,TRUE))+$CR7*_xlfn.NORM.DIST(BQ$3,$CU7,0.3*$CU7,TRUE)+$CS7*_xlfn.NORM.DIST(BQ$3,$CV7,0.3*$CV7,TRUE),$CW7*_xlfn.NORM.DIST(BQ$3,'energy base (MECS)'!$F$11,0.3*'energy base (MECS)'!$F$11,TRUE))</f>
        <v>1.0437097251125654E-2</v>
      </c>
      <c r="BR7" s="68">
        <f t="array" ref="BR7">IF($D7,SUMPRODUCT((economics!$AG$2:$AG$167=$B7)*(economics!$D$2:$D$167="whr")*economics!$AH$2:$AH$167*_xlfn.NORM.DIST(BR$3,economics!$AK$2:$AK$167,economics!$AJ$2:$AJ$167,TRUE))+$CR7*_xlfn.NORM.DIST(BR$3,$CU7,0.3*$CU7,TRUE)+$CS7*_xlfn.NORM.DIST(BR$3,$CV7,0.3*$CV7,TRUE),$CW7*_xlfn.NORM.DIST(BR$3,'energy base (MECS)'!$F$11,0.3*'energy base (MECS)'!$F$11,TRUE))</f>
        <v>1.0437097251714079E-2</v>
      </c>
      <c r="BS7" s="68">
        <f t="array" ref="BS7">IF($D7,SUMPRODUCT((economics!$AG$2:$AG$167=$B7)*(economics!$D$2:$D$167="whr")*economics!$AH$2:$AH$167*_xlfn.NORM.DIST(BS$3,economics!$AK$2:$AK$167,economics!$AJ$2:$AJ$167,TRUE))+$CR7*_xlfn.NORM.DIST(BS$3,$CU7,0.3*$CU7,TRUE)+$CS7*_xlfn.NORM.DIST(BS$3,$CV7,0.3*$CV7,TRUE),$CW7*_xlfn.NORM.DIST(BS$3,'energy base (MECS)'!$F$11,0.3*'energy base (MECS)'!$F$11,TRUE))</f>
        <v>1.0437097251932892E-2</v>
      </c>
      <c r="BT7" s="68">
        <f t="array" ref="BT7">IF($D7,SUMPRODUCT((economics!$AG$2:$AG$167=$B7)*(economics!$D$2:$D$167="whr")*economics!$AH$2:$AH$167*_xlfn.NORM.DIST(BT$3,economics!$AK$2:$AK$167,economics!$AJ$2:$AJ$167,TRUE))+$CR7*_xlfn.NORM.DIST(BT$3,$CU7,0.3*$CU7,TRUE)+$CS7*_xlfn.NORM.DIST(BT$3,$CV7,0.3*$CV7,TRUE),$CW7*_xlfn.NORM.DIST(BT$3,'energy base (MECS)'!$F$11,0.3*'energy base (MECS)'!$F$11,TRUE))</f>
        <v>1.0437097252012414E-2</v>
      </c>
      <c r="BU7" s="68">
        <f t="array" ref="BU7">IF($D7,SUMPRODUCT((economics!$AG$2:$AG$167=$B7)*(economics!$D$2:$D$167="whr")*economics!$AH$2:$AH$167*_xlfn.NORM.DIST(BU$3,economics!$AK$2:$AK$167,economics!$AJ$2:$AJ$167,TRUE))+$CR7*_xlfn.NORM.DIST(BU$3,$CU7,0.3*$CU7,TRUE)+$CS7*_xlfn.NORM.DIST(BU$3,$CV7,0.3*$CV7,TRUE),$CW7*_xlfn.NORM.DIST(BU$3,'energy base (MECS)'!$F$11,0.3*'energy base (MECS)'!$F$11,TRUE))</f>
        <v>1.0437097252040655E-2</v>
      </c>
      <c r="BV7" s="68">
        <f t="array" ref="BV7">IF($D7,SUMPRODUCT((economics!$AG$2:$AG$167=$B7)*(economics!$D$2:$D$167="whr")*economics!$AH$2:$AH$167*_xlfn.NORM.DIST(BV$3,economics!$AK$2:$AK$167,economics!$AJ$2:$AJ$167,TRUE))+$CR7*_xlfn.NORM.DIST(BV$3,$CU7,0.3*$CU7,TRUE)+$CS7*_xlfn.NORM.DIST(BV$3,$CV7,0.3*$CV7,TRUE),$CW7*_xlfn.NORM.DIST(BV$3,'energy base (MECS)'!$F$11,0.3*'energy base (MECS)'!$F$11,TRUE))</f>
        <v>1.0437097252050458E-2</v>
      </c>
      <c r="BW7" s="68">
        <f t="array" ref="BW7">IF($D7,SUMPRODUCT((economics!$AG$2:$AG$167=$B7)*(economics!$D$2:$D$167="whr")*economics!$AH$2:$AH$167*_xlfn.NORM.DIST(BW$3,economics!$AK$2:$AK$167,economics!$AJ$2:$AJ$167,TRUE))+$CR7*_xlfn.NORM.DIST(BW$3,$CU7,0.3*$CU7,TRUE)+$CS7*_xlfn.NORM.DIST(BW$3,$CV7,0.3*$CV7,TRUE),$CW7*_xlfn.NORM.DIST(BW$3,'energy base (MECS)'!$F$11,0.3*'energy base (MECS)'!$F$11,TRUE))</f>
        <v>1.0437097252053783E-2</v>
      </c>
      <c r="BX7" s="68">
        <f t="array" ref="BX7">IF($D7,SUMPRODUCT((economics!$AG$2:$AG$167=$B7)*(economics!$D$2:$D$167="whr")*economics!$AH$2:$AH$167*_xlfn.NORM.DIST(BX$3,economics!$AK$2:$AK$167,economics!$AJ$2:$AJ$167,TRUE))+$CR7*_xlfn.NORM.DIST(BX$3,$CU7,0.3*$CU7,TRUE)+$CS7*_xlfn.NORM.DIST(BX$3,$CV7,0.3*$CV7,TRUE),$CW7*_xlfn.NORM.DIST(BX$3,'energy base (MECS)'!$F$11,0.3*'energy base (MECS)'!$F$11,TRUE))</f>
        <v>1.0437097252054885E-2</v>
      </c>
      <c r="BY7" s="68">
        <f t="array" ref="BY7">IF($D7,SUMPRODUCT((economics!$AG$2:$AG$167=$B7)*(economics!$D$2:$D$167="whr")*economics!$AH$2:$AH$167*_xlfn.NORM.DIST(BY$3,economics!$AK$2:$AK$167,economics!$AJ$2:$AJ$167,TRUE))+$CR7*_xlfn.NORM.DIST(BY$3,$CU7,0.3*$CU7,TRUE)+$CS7*_xlfn.NORM.DIST(BY$3,$CV7,0.3*$CV7,TRUE),$CW7*_xlfn.NORM.DIST(BY$3,'energy base (MECS)'!$F$11,0.3*'energy base (MECS)'!$F$11,TRUE))</f>
        <v>1.0437097252055242E-2</v>
      </c>
      <c r="BZ7" s="68">
        <f t="array" ref="BZ7">IF($D7,SUMPRODUCT((economics!$AG$2:$AG$167=$B7)*(economics!$D$2:$D$167="whr")*economics!$AH$2:$AH$167*_xlfn.NORM.DIST(BZ$3,economics!$AK$2:$AK$167,economics!$AJ$2:$AJ$167,TRUE))+$CR7*_xlfn.NORM.DIST(BZ$3,$CU7,0.3*$CU7,TRUE)+$CS7*_xlfn.NORM.DIST(BZ$3,$CV7,0.3*$CV7,TRUE),$CW7*_xlfn.NORM.DIST(BZ$3,'energy base (MECS)'!$F$11,0.3*'energy base (MECS)'!$F$11,TRUE))</f>
        <v>1.0437097252055355E-2</v>
      </c>
      <c r="CA7" s="68">
        <f t="array" ref="CA7">IF($D7,SUMPRODUCT((economics!$AG$2:$AG$167=$B7)*(economics!$D$2:$D$167="whr")*economics!$AH$2:$AH$167*_xlfn.NORM.DIST(CA$3,economics!$AK$2:$AK$167,economics!$AJ$2:$AJ$167,TRUE))+$CR7*_xlfn.NORM.DIST(CA$3,$CU7,0.3*$CU7,TRUE)+$CS7*_xlfn.NORM.DIST(CA$3,$CV7,0.3*$CV7,TRUE),$CW7*_xlfn.NORM.DIST(CA$3,'energy base (MECS)'!$F$11,0.3*'energy base (MECS)'!$F$11,TRUE))</f>
        <v>1.043709725205539E-2</v>
      </c>
      <c r="CB7" s="68">
        <f t="array" ref="CB7">IF($D7,SUMPRODUCT((economics!$AG$2:$AG$167=$B7)*(economics!$D$2:$D$167="whr")*economics!$AH$2:$AH$167*_xlfn.NORM.DIST(CB$3,economics!$AK$2:$AK$167,economics!$AJ$2:$AJ$167,TRUE))+$CR7*_xlfn.NORM.DIST(CB$3,$CU7,0.3*$CU7,TRUE)+$CS7*_xlfn.NORM.DIST(CB$3,$CV7,0.3*$CV7,TRUE),$CW7*_xlfn.NORM.DIST(CB$3,'energy base (MECS)'!$F$11,0.3*'energy base (MECS)'!$F$11,TRUE))</f>
        <v>1.04370972520554E-2</v>
      </c>
      <c r="CC7" s="68">
        <f t="array" ref="CC7">IF($D7,SUMPRODUCT((economics!$AG$2:$AG$167=$B7)*(economics!$D$2:$D$167="whr")*economics!$AH$2:$AH$167*_xlfn.NORM.DIST(CC$3,economics!$AK$2:$AK$167,economics!$AJ$2:$AJ$167,TRUE))+$CR7*_xlfn.NORM.DIST(CC$3,$CU7,0.3*$CU7,TRUE)+$CS7*_xlfn.NORM.DIST(CC$3,$CV7,0.3*$CV7,TRUE),$CW7*_xlfn.NORM.DIST(CC$3,'energy base (MECS)'!$F$11,0.3*'energy base (MECS)'!$F$11,TRUE))</f>
        <v>1.0437097252055404E-2</v>
      </c>
      <c r="CD7" s="68">
        <f t="array" ref="CD7">IF($D7,SUMPRODUCT((economics!$AG$2:$AG$167=$B7)*(economics!$D$2:$D$167="whr")*economics!$AH$2:$AH$167*_xlfn.NORM.DIST(CD$3,economics!$AK$2:$AK$167,economics!$AJ$2:$AJ$167,TRUE))+$CR7*_xlfn.NORM.DIST(CD$3,$CU7,0.3*$CU7,TRUE)+$CS7*_xlfn.NORM.DIST(CD$3,$CV7,0.3*$CV7,TRUE),$CW7*_xlfn.NORM.DIST(CD$3,'energy base (MECS)'!$F$11,0.3*'energy base (MECS)'!$F$11,TRUE))</f>
        <v>1.0437097252055405E-2</v>
      </c>
      <c r="CE7" s="68">
        <f t="array" ref="CE7">IF($D7,SUMPRODUCT((economics!$AG$2:$AG$167=$B7)*(economics!$D$2:$D$167="whr")*economics!$AH$2:$AH$167*_xlfn.NORM.DIST(CE$3,economics!$AK$2:$AK$167,economics!$AJ$2:$AJ$167,TRUE))+$CR7*_xlfn.NORM.DIST(CE$3,$CU7,0.3*$CU7,TRUE)+$CS7*_xlfn.NORM.DIST(CE$3,$CV7,0.3*$CV7,TRUE),$CW7*_xlfn.NORM.DIST(CE$3,'energy base (MECS)'!$F$11,0.3*'energy base (MECS)'!$F$11,TRUE))</f>
        <v>1.0437097252055405E-2</v>
      </c>
      <c r="CF7" s="68">
        <f t="array" ref="CF7">IF($D7,SUMPRODUCT((economics!$AG$2:$AG$167=$B7)*(economics!$D$2:$D$167="whr")*economics!$AH$2:$AH$167*_xlfn.NORM.DIST(CF$3,economics!$AK$2:$AK$167,economics!$AJ$2:$AJ$167,TRUE))+$CR7*_xlfn.NORM.DIST(CF$3,$CU7,0.3*$CU7,TRUE)+$CS7*_xlfn.NORM.DIST(CF$3,$CV7,0.3*$CV7,TRUE),$CW7*_xlfn.NORM.DIST(CF$3,'energy base (MECS)'!$F$11,0.3*'energy base (MECS)'!$F$11,TRUE))</f>
        <v>1.0437097252055405E-2</v>
      </c>
      <c r="CG7" s="68">
        <f t="array" ref="CG7">IF($D7,SUMPRODUCT((economics!$AG$2:$AG$167=$B7)*(economics!$D$2:$D$167="whr")*economics!$AH$2:$AH$167*_xlfn.NORM.DIST(CG$3,economics!$AK$2:$AK$167,economics!$AJ$2:$AJ$167,TRUE))+$CR7*_xlfn.NORM.DIST(CG$3,$CU7,0.3*$CU7,TRUE)+$CS7*_xlfn.NORM.DIST(CG$3,$CV7,0.3*$CV7,TRUE),$CW7*_xlfn.NORM.DIST(CG$3,'energy base (MECS)'!$F$11,0.3*'energy base (MECS)'!$F$11,TRUE))</f>
        <v>1.0437097252055405E-2</v>
      </c>
      <c r="CH7" s="68">
        <f t="array" ref="CH7">IF($D7,SUMPRODUCT((economics!$AG$2:$AG$167=$B7)*(economics!$D$2:$D$167="whr")*economics!$AH$2:$AH$167*_xlfn.NORM.DIST(CH$3,economics!$AK$2:$AK$167,economics!$AJ$2:$AJ$167,TRUE))+$CR7*_xlfn.NORM.DIST(CH$3,$CU7,0.3*$CU7,TRUE)+$CS7*_xlfn.NORM.DIST(CH$3,$CV7,0.3*$CV7,TRUE),$CW7*_xlfn.NORM.DIST(CH$3,'energy base (MECS)'!$F$11,0.3*'energy base (MECS)'!$F$11,TRUE))</f>
        <v>1.0437097252055405E-2</v>
      </c>
      <c r="CJ7">
        <f t="array" ref="CJ7">SUMPRODUCT((economics!$AG$2:$AG$167=$B7)*(economics!$D$2:$D$167="whr")*economics!$AH$2:$AH$167)</f>
        <v>0</v>
      </c>
      <c r="CK7" s="80">
        <f>'indst heat consumption'!D7</f>
        <v>1</v>
      </c>
      <c r="CL7" s="80">
        <f>'indst heat consumption'!E7</f>
        <v>0</v>
      </c>
      <c r="CM7" s="80">
        <f>'indst heat consumption'!F7</f>
        <v>0</v>
      </c>
      <c r="CN7" s="80">
        <f>'indst heat consumption'!G7</f>
        <v>0</v>
      </c>
      <c r="CO7" s="80">
        <f>'indst heat consumption'!H7</f>
        <v>0</v>
      </c>
      <c r="CP7">
        <f>$C7*(CK7*summary!$B$94+CL7*summary!$C$94+CM7*summary!$D$94)</f>
        <v>1.0437097252055405E-2</v>
      </c>
      <c r="CQ7">
        <f>$C7*(CN7*summary!$E$94+CO7*summary!$F$94)</f>
        <v>0</v>
      </c>
      <c r="CR7">
        <f t="shared" si="0"/>
        <v>1.0437097252055405E-2</v>
      </c>
      <c r="CS7">
        <f t="shared" si="1"/>
        <v>0</v>
      </c>
      <c r="CT7">
        <f>IFERROR(_xlfn.XLOOKUP($B7,'BCoISC-WACCbI'!$C$2:$C$26,'BCoISC-WACCbI'!$B$2:$B$26)+economics!$AE$4,0.1)</f>
        <v>0.12558</v>
      </c>
      <c r="CU7">
        <f>(summary!$C$7*(CT7/(1-(1+CT7)^-summary!$D$7))+summary!$C$7*summary!$E$7)/(summary!$F$7*3412/1000000)</f>
        <v>1.4524801705318133</v>
      </c>
      <c r="CV7">
        <f>(summary!$C$6*(CT7/(1-(1+CT7)^-summary!$D$6))+summary!$C$6*summary!$E$6)/(summary!$F$6*3412/1000000)</f>
        <v>1.7429762046381758</v>
      </c>
      <c r="CW7">
        <f t="shared" si="2"/>
        <v>1.0437097252055405E-2</v>
      </c>
    </row>
    <row r="8" spans="1:101" x14ac:dyDescent="0.35">
      <c r="A8" t="str">
        <f>WHRPbI!A6</f>
        <v>food beverage and tobacco 10T12</v>
      </c>
      <c r="B8" t="s">
        <v>762</v>
      </c>
      <c r="C8" s="68">
        <f>WHRPbI!B6</f>
        <v>9.2204861491295309E-2</v>
      </c>
      <c r="D8" t="b">
        <f>ISNUMBER(MATCH($B8,'energy base (MECS)'!$K$4:$K$9,0))</f>
        <v>0</v>
      </c>
      <c r="E8" s="68">
        <f t="array" ref="E8">IF($D8,SUMPRODUCT((economics!$AG$2:$AG$167=$B8)*(economics!$D$2:$D$167="whr")*economics!$AH$2:$AH$167*_xlfn.NORM.DIST(E$3,economics!$AK$2:$AK$167,economics!$AJ$2:$AJ$167,TRUE))+$CR8*_xlfn.NORM.DIST(E$3,$CU8,0.3*$CU8,TRUE)+$CS8*_xlfn.NORM.DIST(E$3,$CV8,0.3*$CV8,TRUE),$CW8*_xlfn.NORM.DIST(E$3,'energy base (MECS)'!$F$11,0.3*'energy base (MECS)'!$F$11,TRUE))</f>
        <v>3.8550433796425662E-5</v>
      </c>
      <c r="F8" s="68">
        <f t="array" ref="F8">IF($D8,SUMPRODUCT((economics!$AG$2:$AG$167=$B8)*(economics!$D$2:$D$167="whr")*economics!$AH$2:$AH$167*_xlfn.NORM.DIST(F$3,economics!$AK$2:$AK$167,economics!$AJ$2:$AJ$167,TRUE))+$CR8*_xlfn.NORM.DIST(F$3,$CU8,0.3*$CU8,TRUE)+$CS8*_xlfn.NORM.DIST(F$3,$CV8,0.3*$CV8,TRUE),$CW8*_xlfn.NORM.DIST(F$3,'energy base (MECS)'!$F$11,0.3*'energy base (MECS)'!$F$11,TRUE))</f>
        <v>6.5803071186038109E-5</v>
      </c>
      <c r="G8" s="68">
        <f t="array" ref="G8">IF($D8,SUMPRODUCT((economics!$AG$2:$AG$167=$B8)*(economics!$D$2:$D$167="whr")*economics!$AH$2:$AH$167*_xlfn.NORM.DIST(G$3,economics!$AK$2:$AK$167,economics!$AJ$2:$AJ$167,TRUE))+$CR8*_xlfn.NORM.DIST(G$3,$CU8,0.3*$CU8,TRUE)+$CS8*_xlfn.NORM.DIST(G$3,$CV8,0.3*$CV8,TRUE),$CW8*_xlfn.NORM.DIST(G$3,'energy base (MECS)'!$F$11,0.3*'energy base (MECS)'!$F$11,TRUE))</f>
        <v>1.0992921708101813E-4</v>
      </c>
      <c r="H8" s="68">
        <f t="array" ref="H8">IF($D8,SUMPRODUCT((economics!$AG$2:$AG$167=$B8)*(economics!$D$2:$D$167="whr")*economics!$AH$2:$AH$167*_xlfn.NORM.DIST(H$3,economics!$AK$2:$AK$167,economics!$AJ$2:$AJ$167,TRUE))+$CR8*_xlfn.NORM.DIST(H$3,$CU8,0.3*$CU8,TRUE)+$CS8*_xlfn.NORM.DIST(H$3,$CV8,0.3*$CV8,TRUE),$CW8*_xlfn.NORM.DIST(H$3,'energy base (MECS)'!$F$11,0.3*'energy base (MECS)'!$F$11,TRUE))</f>
        <v>1.7975255829971401E-4</v>
      </c>
      <c r="I8" s="68">
        <f t="array" ref="I8">IF($D8,SUMPRODUCT((economics!$AG$2:$AG$167=$B8)*(economics!$D$2:$D$167="whr")*economics!$AH$2:$AH$167*_xlfn.NORM.DIST(I$3,economics!$AK$2:$AK$167,economics!$AJ$2:$AJ$167,TRUE))+$CR8*_xlfn.NORM.DIST(I$3,$CU8,0.3*$CU8,TRUE)+$CS8*_xlfn.NORM.DIST(I$3,$CV8,0.3*$CV8,TRUE),$CW8*_xlfn.NORM.DIST(I$3,'energy base (MECS)'!$F$11,0.3*'energy base (MECS)'!$F$11,TRUE))</f>
        <v>2.8772736844399189E-4</v>
      </c>
      <c r="J8" s="68">
        <f t="array" ref="J8">IF($D8,SUMPRODUCT((economics!$AG$2:$AG$167=$B8)*(economics!$D$2:$D$167="whr")*economics!$AH$2:$AH$167*_xlfn.NORM.DIST(J$3,economics!$AK$2:$AK$167,economics!$AJ$2:$AJ$167,TRUE))+$CR8*_xlfn.NORM.DIST(J$3,$CU8,0.3*$CU8,TRUE)+$CS8*_xlfn.NORM.DIST(J$3,$CV8,0.3*$CV8,TRUE),$CW8*_xlfn.NORM.DIST(J$3,'energy base (MECS)'!$F$11,0.3*'energy base (MECS)'!$F$11,TRUE))</f>
        <v>4.5090532178774525E-4</v>
      </c>
      <c r="K8" s="68">
        <f t="array" ref="K8">IF($D8,SUMPRODUCT((economics!$AG$2:$AG$167=$B8)*(economics!$D$2:$D$167="whr")*economics!$AH$2:$AH$167*_xlfn.NORM.DIST(K$3,economics!$AK$2:$AK$167,economics!$AJ$2:$AJ$167,TRUE))+$CR8*_xlfn.NORM.DIST(K$3,$CU8,0.3*$CU8,TRUE)+$CS8*_xlfn.NORM.DIST(K$3,$CV8,0.3*$CV8,TRUE),$CW8*_xlfn.NORM.DIST(K$3,'energy base (MECS)'!$F$11,0.3*'energy base (MECS)'!$F$11,TRUE))</f>
        <v>6.9190571040048685E-4</v>
      </c>
      <c r="L8" s="68">
        <f t="array" ref="L8">IF($D8,SUMPRODUCT((economics!$AG$2:$AG$167=$B8)*(economics!$D$2:$D$167="whr")*economics!$AH$2:$AH$167*_xlfn.NORM.DIST(L$3,economics!$AK$2:$AK$167,economics!$AJ$2:$AJ$167,TRUE))+$CR8*_xlfn.NORM.DIST(L$3,$CU8,0.3*$CU8,TRUE)+$CS8*_xlfn.NORM.DIST(L$3,$CV8,0.3*$CV8,TRUE),$CW8*_xlfn.NORM.DIST(L$3,'energy base (MECS)'!$F$11,0.3*'energy base (MECS)'!$F$11,TRUE))</f>
        <v>1.0397551032370312E-3</v>
      </c>
      <c r="M8" s="68">
        <f t="array" ref="M8">IF($D8,SUMPRODUCT((economics!$AG$2:$AG$167=$B8)*(economics!$D$2:$D$167="whr")*economics!$AH$2:$AH$167*_xlfn.NORM.DIST(M$3,economics!$AK$2:$AK$167,economics!$AJ$2:$AJ$167,TRUE))+$CR8*_xlfn.NORM.DIST(M$3,$CU8,0.3*$CU8,TRUE)+$CS8*_xlfn.NORM.DIST(M$3,$CV8,0.3*$CV8,TRUE),$CW8*_xlfn.NORM.DIST(M$3,'energy base (MECS)'!$F$11,0.3*'energy base (MECS)'!$F$11,TRUE))</f>
        <v>1.5304166437550397E-3</v>
      </c>
      <c r="N8" s="68">
        <f t="array" ref="N8">IF($D8,SUMPRODUCT((economics!$AG$2:$AG$167=$B8)*(economics!$D$2:$D$167="whr")*economics!$AH$2:$AH$167*_xlfn.NORM.DIST(N$3,economics!$AK$2:$AK$167,economics!$AJ$2:$AJ$167,TRUE))+$CR8*_xlfn.NORM.DIST(N$3,$CU8,0.3*$CU8,TRUE)+$CS8*_xlfn.NORM.DIST(N$3,$CV8,0.3*$CV8,TRUE),$CW8*_xlfn.NORM.DIST(N$3,'energy base (MECS)'!$F$11,0.3*'energy base (MECS)'!$F$11,TRUE))</f>
        <v>2.2067955625345078E-3</v>
      </c>
      <c r="O8" s="68">
        <f t="array" ref="O8">IF($D8,SUMPRODUCT((economics!$AG$2:$AG$167=$B8)*(economics!$D$2:$D$167="whr")*economics!$AH$2:$AH$167*_xlfn.NORM.DIST(O$3,economics!$AK$2:$AK$167,economics!$AJ$2:$AJ$167,TRUE))+$CR8*_xlfn.NORM.DIST(O$3,$CU8,0.3*$CU8,TRUE)+$CS8*_xlfn.NORM.DIST(O$3,$CV8,0.3*$CV8,TRUE),$CW8*_xlfn.NORM.DIST(O$3,'energy base (MECS)'!$F$11,0.3*'energy base (MECS)'!$F$11,TRUE))</f>
        <v>3.1179991040390228E-3</v>
      </c>
      <c r="P8" s="68">
        <f t="array" ref="P8">IF($D8,SUMPRODUCT((economics!$AG$2:$AG$167=$B8)*(economics!$D$2:$D$167="whr")*economics!$AH$2:$AH$167*_xlfn.NORM.DIST(P$3,economics!$AK$2:$AK$167,economics!$AJ$2:$AJ$167,TRUE))+$CR8*_xlfn.NORM.DIST(P$3,$CU8,0.3*$CU8,TRUE)+$CS8*_xlfn.NORM.DIST(P$3,$CV8,0.3*$CV8,TRUE),$CW8*_xlfn.NORM.DIST(P$3,'energy base (MECS)'!$F$11,0.3*'energy base (MECS)'!$F$11,TRUE))</f>
        <v>4.3176587179026516E-3</v>
      </c>
      <c r="Q8" s="68">
        <f t="array" ref="Q8">IF($D8,SUMPRODUCT((economics!$AG$2:$AG$167=$B8)*(economics!$D$2:$D$167="whr")*economics!$AH$2:$AH$167*_xlfn.NORM.DIST(Q$3,economics!$AK$2:$AK$167,economics!$AJ$2:$AJ$167,TRUE))+$CR8*_xlfn.NORM.DIST(Q$3,$CU8,0.3*$CU8,TRUE)+$CS8*_xlfn.NORM.DIST(Q$3,$CV8,0.3*$CV8,TRUE),$CW8*_xlfn.NORM.DIST(Q$3,'energy base (MECS)'!$F$11,0.3*'energy base (MECS)'!$F$11,TRUE))</f>
        <v>5.861199094234831E-3</v>
      </c>
      <c r="R8" s="68">
        <f t="array" ref="R8">IF($D8,SUMPRODUCT((economics!$AG$2:$AG$167=$B8)*(economics!$D$2:$D$167="whr")*economics!$AH$2:$AH$167*_xlfn.NORM.DIST(R$3,economics!$AK$2:$AK$167,economics!$AJ$2:$AJ$167,TRUE))+$CR8*_xlfn.NORM.DIST(R$3,$CU8,0.3*$CU8,TRUE)+$CS8*_xlfn.NORM.DIST(R$3,$CV8,0.3*$CV8,TRUE),$CW8*_xlfn.NORM.DIST(R$3,'energy base (MECS)'!$F$11,0.3*'energy base (MECS)'!$F$11,TRUE))</f>
        <v>7.8020638645735167E-3</v>
      </c>
      <c r="S8" s="68">
        <f t="array" ref="S8">IF($D8,SUMPRODUCT((economics!$AG$2:$AG$167=$B8)*(economics!$D$2:$D$167="whr")*economics!$AH$2:$AH$167*_xlfn.NORM.DIST(S$3,economics!$AK$2:$AK$167,economics!$AJ$2:$AJ$167,TRUE))+$CR8*_xlfn.NORM.DIST(S$3,$CU8,0.3*$CU8,TRUE)+$CS8*_xlfn.NORM.DIST(S$3,$CV8,0.3*$CV8,TRUE),$CW8*_xlfn.NORM.DIST(S$3,'energy base (MECS)'!$F$11,0.3*'energy base (MECS)'!$F$11,TRUE))</f>
        <v>1.0187072175375927E-2</v>
      </c>
      <c r="T8" s="68">
        <f t="array" ref="T8">IF($D8,SUMPRODUCT((economics!$AG$2:$AG$167=$B8)*(economics!$D$2:$D$167="whr")*economics!$AH$2:$AH$167*_xlfn.NORM.DIST(T$3,economics!$AK$2:$AK$167,economics!$AJ$2:$AJ$167,TRUE))+$CR8*_xlfn.NORM.DIST(T$3,$CU8,0.3*$CU8,TRUE)+$CS8*_xlfn.NORM.DIST(T$3,$CV8,0.3*$CV8,TRUE),$CW8*_xlfn.NORM.DIST(T$3,'energy base (MECS)'!$F$11,0.3*'energy base (MECS)'!$F$11,TRUE))</f>
        <v>1.3051262429258076E-2</v>
      </c>
      <c r="U8" s="68">
        <f t="array" ref="U8">IF($D8,SUMPRODUCT((economics!$AG$2:$AG$167=$B8)*(economics!$D$2:$D$167="whr")*economics!$AH$2:$AH$167*_xlfn.NORM.DIST(U$3,economics!$AK$2:$AK$167,economics!$AJ$2:$AJ$167,TRUE))+$CR8*_xlfn.NORM.DIST(U$3,$CU8,0.3*$CU8,TRUE)+$CS8*_xlfn.NORM.DIST(U$3,$CV8,0.3*$CV8,TRUE),$CW8*_xlfn.NORM.DIST(U$3,'energy base (MECS)'!$F$11,0.3*'energy base (MECS)'!$F$11,TRUE))</f>
        <v>1.6412747468710829E-2</v>
      </c>
      <c r="V8" s="68">
        <f t="array" ref="V8">IF($D8,SUMPRODUCT((economics!$AG$2:$AG$167=$B8)*(economics!$D$2:$D$167="whr")*economics!$AH$2:$AH$167*_xlfn.NORM.DIST(V$3,economics!$AK$2:$AK$167,economics!$AJ$2:$AJ$167,TRUE))+$CR8*_xlfn.NORM.DIST(V$3,$CU8,0.3*$CU8,TRUE)+$CS8*_xlfn.NORM.DIST(V$3,$CV8,0.3*$CV8,TRUE),$CW8*_xlfn.NORM.DIST(V$3,'energy base (MECS)'!$F$11,0.3*'energy base (MECS)'!$F$11,TRUE))</f>
        <v>2.0268222226966552E-2</v>
      </c>
      <c r="W8" s="68">
        <f t="array" ref="W8">IF($D8,SUMPRODUCT((economics!$AG$2:$AG$167=$B8)*(economics!$D$2:$D$167="whr")*economics!$AH$2:$AH$167*_xlfn.NORM.DIST(W$3,economics!$AK$2:$AK$167,economics!$AJ$2:$AJ$167,TRUE))+$CR8*_xlfn.NORM.DIST(W$3,$CU8,0.3*$CU8,TRUE)+$CS8*_xlfn.NORM.DIST(W$3,$CV8,0.3*$CV8,TRUE),$CW8*_xlfn.NORM.DIST(W$3,'energy base (MECS)'!$F$11,0.3*'energy base (MECS)'!$F$11,TRUE))</f>
        <v>2.4589795818138704E-2</v>
      </c>
      <c r="X8" s="68">
        <f t="array" ref="X8">IF($D8,SUMPRODUCT((economics!$AG$2:$AG$167=$B8)*(economics!$D$2:$D$167="whr")*economics!$AH$2:$AH$167*_xlfn.NORM.DIST(X$3,economics!$AK$2:$AK$167,economics!$AJ$2:$AJ$167,TRUE))+$CR8*_xlfn.NORM.DIST(X$3,$CU8,0.3*$CU8,TRUE)+$CS8*_xlfn.NORM.DIST(X$3,$CV8,0.3*$CV8,TRUE),$CW8*_xlfn.NORM.DIST(X$3,'energy base (MECS)'!$F$11,0.3*'energy base (MECS)'!$F$11,TRUE))</f>
        <v>2.9323742193267301E-2</v>
      </c>
      <c r="Y8" s="68">
        <f t="array" ref="Y8">IF($D8,SUMPRODUCT((economics!$AG$2:$AG$167=$B8)*(economics!$D$2:$D$167="whr")*economics!$AH$2:$AH$167*_xlfn.NORM.DIST(Y$3,economics!$AK$2:$AK$167,economics!$AJ$2:$AJ$167,TRUE))+$CR8*_xlfn.NORM.DIST(Y$3,$CU8,0.3*$CU8,TRUE)+$CS8*_xlfn.NORM.DIST(Y$3,$CV8,0.3*$CV8,TRUE),$CW8*_xlfn.NORM.DIST(Y$3,'energy base (MECS)'!$F$11,0.3*'energy base (MECS)'!$F$11,TRUE))</f>
        <v>3.4391573284558441E-2</v>
      </c>
      <c r="Z8" s="68">
        <f t="array" ref="Z8">IF($D8,SUMPRODUCT((economics!$AG$2:$AG$167=$B8)*(economics!$D$2:$D$167="whr")*economics!$AH$2:$AH$167*_xlfn.NORM.DIST(Z$3,economics!$AK$2:$AK$167,economics!$AJ$2:$AJ$167,TRUE))+$CR8*_xlfn.NORM.DIST(Z$3,$CU8,0.3*$CU8,TRUE)+$CS8*_xlfn.NORM.DIST(Z$3,$CV8,0.3*$CV8,TRUE),$CW8*_xlfn.NORM.DIST(Z$3,'energy base (MECS)'!$F$11,0.3*'energy base (MECS)'!$F$11,TRUE))</f>
        <v>3.9693556011859581E-2</v>
      </c>
      <c r="AA8" s="68">
        <f t="array" ref="AA8">IF($D8,SUMPRODUCT((economics!$AG$2:$AG$167=$B8)*(economics!$D$2:$D$167="whr")*economics!$AH$2:$AH$167*_xlfn.NORM.DIST(AA$3,economics!$AK$2:$AK$167,economics!$AJ$2:$AJ$167,TRUE))+$CR8*_xlfn.NORM.DIST(AA$3,$CU8,0.3*$CU8,TRUE)+$CS8*_xlfn.NORM.DIST(AA$3,$CV8,0.3*$CV8,TRUE),$CW8*_xlfn.NORM.DIST(AA$3,'energy base (MECS)'!$F$11,0.3*'energy base (MECS)'!$F$11,TRUE))</f>
        <v>4.5114461891802786E-2</v>
      </c>
      <c r="AB8" s="68">
        <f t="array" ref="AB8">IF($D8,SUMPRODUCT((economics!$AG$2:$AG$167=$B8)*(economics!$D$2:$D$167="whr")*economics!$AH$2:$AH$167*_xlfn.NORM.DIST(AB$3,economics!$AK$2:$AK$167,economics!$AJ$2:$AJ$167,TRUE))+$CR8*_xlfn.NORM.DIST(AB$3,$CU8,0.3*$CU8,TRUE)+$CS8*_xlfn.NORM.DIST(AB$3,$CV8,0.3*$CV8,TRUE),$CW8*_xlfn.NORM.DIST(AB$3,'energy base (MECS)'!$F$11,0.3*'energy base (MECS)'!$F$11,TRUE))</f>
        <v>5.0531012531057191E-2</v>
      </c>
      <c r="AC8" s="68">
        <f t="array" ref="AC8">IF($D8,SUMPRODUCT((economics!$AG$2:$AG$167=$B8)*(economics!$D$2:$D$167="whr")*economics!$AH$2:$AH$167*_xlfn.NORM.DIST(AC$3,economics!$AK$2:$AK$167,economics!$AJ$2:$AJ$167,TRUE))+$CR8*_xlfn.NORM.DIST(AC$3,$CU8,0.3*$CU8,TRUE)+$CS8*_xlfn.NORM.DIST(AC$3,$CV8,0.3*$CV8,TRUE),$CW8*_xlfn.NORM.DIST(AC$3,'energy base (MECS)'!$F$11,0.3*'energy base (MECS)'!$F$11,TRUE))</f>
        <v>5.5820226434199573E-2</v>
      </c>
      <c r="AD8" s="68">
        <f t="array" ref="AD8">IF($D8,SUMPRODUCT((economics!$AG$2:$AG$167=$B8)*(economics!$D$2:$D$167="whr")*economics!$AH$2:$AH$167*_xlfn.NORM.DIST(AD$3,economics!$AK$2:$AK$167,economics!$AJ$2:$AJ$167,TRUE))+$CR8*_xlfn.NORM.DIST(AD$3,$CU8,0.3*$CU8,TRUE)+$CS8*_xlfn.NORM.DIST(AD$3,$CV8,0.3*$CV8,TRUE),$CW8*_xlfn.NORM.DIST(AD$3,'energy base (MECS)'!$F$11,0.3*'energy base (MECS)'!$F$11,TRUE))</f>
        <v>6.0867732334458607E-2</v>
      </c>
      <c r="AE8" s="68">
        <f t="array" ref="AE8">IF($D8,SUMPRODUCT((economics!$AG$2:$AG$167=$B8)*(economics!$D$2:$D$167="whr")*economics!$AH$2:$AH$167*_xlfn.NORM.DIST(AE$3,economics!$AK$2:$AK$167,economics!$AJ$2:$AJ$167,TRUE))+$CR8*_xlfn.NORM.DIST(AE$3,$CU8,0.3*$CU8,TRUE)+$CS8*_xlfn.NORM.DIST(AE$3,$CV8,0.3*$CV8,TRUE),$CW8*_xlfn.NORM.DIST(AE$3,'energy base (MECS)'!$F$11,0.3*'energy base (MECS)'!$F$11,TRUE))</f>
        <v>6.5575119500397752E-2</v>
      </c>
      <c r="AF8" s="68">
        <f t="array" ref="AF8">IF($D8,SUMPRODUCT((economics!$AG$2:$AG$167=$B8)*(economics!$D$2:$D$167="whr")*economics!$AH$2:$AH$167*_xlfn.NORM.DIST(AF$3,economics!$AK$2:$AK$167,economics!$AJ$2:$AJ$167,TRUE))+$CR8*_xlfn.NORM.DIST(AF$3,$CU8,0.3*$CU8,TRUE)+$CS8*_xlfn.NORM.DIST(AF$3,$CV8,0.3*$CV8,TRUE),$CW8*_xlfn.NORM.DIST(AF$3,'energy base (MECS)'!$F$11,0.3*'energy base (MECS)'!$F$11,TRUE))</f>
        <v>6.9865545134937715E-2</v>
      </c>
      <c r="AG8" s="68">
        <f t="array" ref="AG8">IF($D8,SUMPRODUCT((economics!$AG$2:$AG$167=$B8)*(economics!$D$2:$D$167="whr")*economics!$AH$2:$AH$167*_xlfn.NORM.DIST(AG$3,economics!$AK$2:$AK$167,economics!$AJ$2:$AJ$167,TRUE))+$CR8*_xlfn.NORM.DIST(AG$3,$CU8,0.3*$CU8,TRUE)+$CS8*_xlfn.NORM.DIST(AG$3,$CV8,0.3*$CV8,TRUE),$CW8*_xlfn.NORM.DIST(AG$3,'energy base (MECS)'!$F$11,0.3*'energy base (MECS)'!$F$11,TRUE))</f>
        <v>7.3687083383817853E-2</v>
      </c>
      <c r="AH8" s="68">
        <f t="array" ref="AH8">IF($D8,SUMPRODUCT((economics!$AG$2:$AG$167=$B8)*(economics!$D$2:$D$167="whr")*economics!$AH$2:$AH$167*_xlfn.NORM.DIST(AH$3,economics!$AK$2:$AK$167,economics!$AJ$2:$AJ$167,TRUE))+$CR8*_xlfn.NORM.DIST(AH$3,$CU8,0.3*$CU8,TRUE)+$CS8*_xlfn.NORM.DIST(AH$3,$CV8,0.3*$CV8,TRUE),$CW8*_xlfn.NORM.DIST(AH$3,'energy base (MECS)'!$F$11,0.3*'energy base (MECS)'!$F$11,TRUE))</f>
        <v>7.7013628435783521E-2</v>
      </c>
      <c r="AI8" s="68">
        <f t="array" ref="AI8">IF($D8,SUMPRODUCT((economics!$AG$2:$AG$167=$B8)*(economics!$D$2:$D$167="whr")*economics!$AH$2:$AH$167*_xlfn.NORM.DIST(AI$3,economics!$AK$2:$AK$167,economics!$AJ$2:$AJ$167,TRUE))+$CR8*_xlfn.NORM.DIST(AI$3,$CU8,0.3*$CU8,TRUE)+$CS8*_xlfn.NORM.DIST(AI$3,$CV8,0.3*$CV8,TRUE),$CW8*_xlfn.NORM.DIST(AI$3,'energy base (MECS)'!$F$11,0.3*'energy base (MECS)'!$F$11,TRUE))</f>
        <v>7.9843495074087778E-2</v>
      </c>
      <c r="AJ8" s="68">
        <f t="array" ref="AJ8">IF($D8,SUMPRODUCT((economics!$AG$2:$AG$167=$B8)*(economics!$D$2:$D$167="whr")*economics!$AH$2:$AH$167*_xlfn.NORM.DIST(AJ$3,economics!$AK$2:$AK$167,economics!$AJ$2:$AJ$167,TRUE))+$CR8*_xlfn.NORM.DIST(AJ$3,$CU8,0.3*$CU8,TRUE)+$CS8*_xlfn.NORM.DIST(AJ$3,$CV8,0.3*$CV8,TRUE),$CW8*_xlfn.NORM.DIST(AJ$3,'energy base (MECS)'!$F$11,0.3*'energy base (MECS)'!$F$11,TRUE))</f>
        <v>8.2196137273002109E-2</v>
      </c>
      <c r="AK8" s="68">
        <f t="array" ref="AK8">IF($D8,SUMPRODUCT((economics!$AG$2:$AG$167=$B8)*(economics!$D$2:$D$167="whr")*economics!$AH$2:$AH$167*_xlfn.NORM.DIST(AK$3,economics!$AK$2:$AK$167,economics!$AJ$2:$AJ$167,TRUE))+$CR8*_xlfn.NORM.DIST(AK$3,$CU8,0.3*$CU8,TRUE)+$CS8*_xlfn.NORM.DIST(AK$3,$CV8,0.3*$CV8,TRUE),$CW8*_xlfn.NORM.DIST(AK$3,'energy base (MECS)'!$F$11,0.3*'energy base (MECS)'!$F$11,TRUE))</f>
        <v>8.4107588150608578E-2</v>
      </c>
      <c r="AL8" s="68">
        <f t="array" ref="AL8">IF($D8,SUMPRODUCT((economics!$AG$2:$AG$167=$B8)*(economics!$D$2:$D$167="whr")*economics!$AH$2:$AH$167*_xlfn.NORM.DIST(AL$3,economics!$AK$2:$AK$167,economics!$AJ$2:$AJ$167,TRUE))+$CR8*_xlfn.NORM.DIST(AL$3,$CU8,0.3*$CU8,TRUE)+$CS8*_xlfn.NORM.DIST(AL$3,$CV8,0.3*$CV8,TRUE),$CW8*_xlfn.NORM.DIST(AL$3,'energy base (MECS)'!$F$11,0.3*'energy base (MECS)'!$F$11,TRUE))</f>
        <v>8.5625294450722381E-2</v>
      </c>
      <c r="AM8" s="68">
        <f t="array" ref="AM8">IF($D8,SUMPRODUCT((economics!$AG$2:$AG$167=$B8)*(economics!$D$2:$D$167="whr")*economics!$AH$2:$AH$167*_xlfn.NORM.DIST(AM$3,economics!$AK$2:$AK$167,economics!$AJ$2:$AJ$167,TRUE))+$CR8*_xlfn.NORM.DIST(AM$3,$CU8,0.3*$CU8,TRUE)+$CS8*_xlfn.NORM.DIST(AM$3,$CV8,0.3*$CV8,TRUE),$CW8*_xlfn.NORM.DIST(AM$3,'energy base (MECS)'!$F$11,0.3*'energy base (MECS)'!$F$11,TRUE))</f>
        <v>8.6802980847262692E-2</v>
      </c>
      <c r="AN8" s="68">
        <f t="array" ref="AN8">IF($D8,SUMPRODUCT((economics!$AG$2:$AG$167=$B8)*(economics!$D$2:$D$167="whr")*economics!$AH$2:$AH$167*_xlfn.NORM.DIST(AN$3,economics!$AK$2:$AK$167,economics!$AJ$2:$AJ$167,TRUE))+$CR8*_xlfn.NORM.DIST(AN$3,$CU8,0.3*$CU8,TRUE)+$CS8*_xlfn.NORM.DIST(AN$3,$CV8,0.3*$CV8,TRUE),$CW8*_xlfn.NORM.DIST(AN$3,'energy base (MECS)'!$F$11,0.3*'energy base (MECS)'!$F$11,TRUE))</f>
        <v>8.7696057827612112E-2</v>
      </c>
      <c r="AO8" s="68">
        <f t="array" ref="AO8">IF($D8,SUMPRODUCT((economics!$AG$2:$AG$167=$B8)*(economics!$D$2:$D$167="whr")*economics!$AH$2:$AH$167*_xlfn.NORM.DIST(AO$3,economics!$AK$2:$AK$167,economics!$AJ$2:$AJ$167,TRUE))+$CR8*_xlfn.NORM.DIST(AO$3,$CU8,0.3*$CU8,TRUE)+$CS8*_xlfn.NORM.DIST(AO$3,$CV8,0.3*$CV8,TRUE),$CW8*_xlfn.NORM.DIST(AO$3,'energy base (MECS)'!$F$11,0.3*'energy base (MECS)'!$F$11,TRUE))</f>
        <v>8.8357916760833183E-2</v>
      </c>
      <c r="AP8" s="68">
        <f t="array" ref="AP8">IF($D8,SUMPRODUCT((economics!$AG$2:$AG$167=$B8)*(economics!$D$2:$D$167="whr")*economics!$AH$2:$AH$167*_xlfn.NORM.DIST(AP$3,economics!$AK$2:$AK$167,economics!$AJ$2:$AJ$167,TRUE))+$CR8*_xlfn.NORM.DIST(AP$3,$CU8,0.3*$CU8,TRUE)+$CS8*_xlfn.NORM.DIST(AP$3,$CV8,0.3*$CV8,TRUE),$CW8*_xlfn.NORM.DIST(AP$3,'energy base (MECS)'!$F$11,0.3*'energy base (MECS)'!$F$11,TRUE))</f>
        <v>8.8837273971410308E-2</v>
      </c>
      <c r="AQ8" s="68">
        <f t="array" ref="AQ8">IF($D8,SUMPRODUCT((economics!$AG$2:$AG$167=$B8)*(economics!$D$2:$D$167="whr")*economics!$AH$2:$AH$167*_xlfn.NORM.DIST(AQ$3,economics!$AK$2:$AK$167,economics!$AJ$2:$AJ$167,TRUE))+$CR8*_xlfn.NORM.DIST(AQ$3,$CU8,0.3*$CU8,TRUE)+$CS8*_xlfn.NORM.DIST(AQ$3,$CV8,0.3*$CV8,TRUE),$CW8*_xlfn.NORM.DIST(AQ$3,'energy base (MECS)'!$F$11,0.3*'energy base (MECS)'!$F$11,TRUE))</f>
        <v>8.9176563432306233E-2</v>
      </c>
      <c r="AR8" s="68">
        <f t="array" ref="AR8">IF($D8,SUMPRODUCT((economics!$AG$2:$AG$167=$B8)*(economics!$D$2:$D$167="whr")*economics!$AH$2:$AH$167*_xlfn.NORM.DIST(AR$3,economics!$AK$2:$AK$167,economics!$AJ$2:$AJ$167,TRUE))+$CR8*_xlfn.NORM.DIST(AR$3,$CU8,0.3*$CU8,TRUE)+$CS8*_xlfn.NORM.DIST(AR$3,$CV8,0.3*$CV8,TRUE),$CW8*_xlfn.NORM.DIST(AR$3,'energy base (MECS)'!$F$11,0.3*'energy base (MECS)'!$F$11,TRUE))</f>
        <v>8.9411255675191037E-2</v>
      </c>
      <c r="AS8" s="68">
        <f t="array" ref="AS8">IF($D8,SUMPRODUCT((economics!$AG$2:$AG$167=$B8)*(economics!$D$2:$D$167="whr")*economics!$AH$2:$AH$167*_xlfn.NORM.DIST(AS$3,economics!$AK$2:$AK$167,economics!$AJ$2:$AJ$167,TRUE))+$CR8*_xlfn.NORM.DIST(AS$3,$CU8,0.3*$CU8,TRUE)+$CS8*_xlfn.NORM.DIST(AS$3,$CV8,0.3*$CV8,TRUE),$CW8*_xlfn.NORM.DIST(AS$3,'energy base (MECS)'!$F$11,0.3*'energy base (MECS)'!$F$11,TRUE))</f>
        <v>8.9569907234736901E-2</v>
      </c>
      <c r="AT8" s="68">
        <f t="array" ref="AT8">IF($D8,SUMPRODUCT((economics!$AG$2:$AG$167=$B8)*(economics!$D$2:$D$167="whr")*economics!$AH$2:$AH$167*_xlfn.NORM.DIST(AT$3,economics!$AK$2:$AK$167,economics!$AJ$2:$AJ$167,TRUE))+$CR8*_xlfn.NORM.DIST(AT$3,$CU8,0.3*$CU8,TRUE)+$CS8*_xlfn.NORM.DIST(AT$3,$CV8,0.3*$CV8,TRUE),$CW8*_xlfn.NORM.DIST(AT$3,'energy base (MECS)'!$F$11,0.3*'energy base (MECS)'!$F$11,TRUE))</f>
        <v>8.9674718311597068E-2</v>
      </c>
      <c r="AU8" s="68">
        <f t="array" ref="AU8">IF($D8,SUMPRODUCT((economics!$AG$2:$AG$167=$B8)*(economics!$D$2:$D$167="whr")*economics!$AH$2:$AH$167*_xlfn.NORM.DIST(AU$3,economics!$AK$2:$AK$167,economics!$AJ$2:$AJ$167,TRUE))+$CR8*_xlfn.NORM.DIST(AU$3,$CU8,0.3*$CU8,TRUE)+$CS8*_xlfn.NORM.DIST(AU$3,$CV8,0.3*$CV8,TRUE),$CW8*_xlfn.NORM.DIST(AU$3,'energy base (MECS)'!$F$11,0.3*'energy base (MECS)'!$F$11,TRUE))</f>
        <v>8.9742386917582712E-2</v>
      </c>
      <c r="AV8" s="68">
        <f t="array" ref="AV8">IF($D8,SUMPRODUCT((economics!$AG$2:$AG$167=$B8)*(economics!$D$2:$D$167="whr")*economics!$AH$2:$AH$167*_xlfn.NORM.DIST(AV$3,economics!$AK$2:$AK$167,economics!$AJ$2:$AJ$167,TRUE))+$CR8*_xlfn.NORM.DIST(AV$3,$CU8,0.3*$CU8,TRUE)+$CS8*_xlfn.NORM.DIST(AV$3,$CV8,0.3*$CV8,TRUE),$CW8*_xlfn.NORM.DIST(AV$3,'energy base (MECS)'!$F$11,0.3*'energy base (MECS)'!$F$11,TRUE))</f>
        <v>8.9785082649886147E-2</v>
      </c>
      <c r="AW8" s="68">
        <f t="array" ref="AW8">IF($D8,SUMPRODUCT((economics!$AG$2:$AG$167=$B8)*(economics!$D$2:$D$167="whr")*economics!$AH$2:$AH$167*_xlfn.NORM.DIST(AW$3,economics!$AK$2:$AK$167,economics!$AJ$2:$AJ$167,TRUE))+$CR8*_xlfn.NORM.DIST(AW$3,$CU8,0.3*$CU8,TRUE)+$CS8*_xlfn.NORM.DIST(AW$3,$CV8,0.3*$CV8,TRUE),$CW8*_xlfn.NORM.DIST(AW$3,'energy base (MECS)'!$F$11,0.3*'energy base (MECS)'!$F$11,TRUE))</f>
        <v>8.9811409498372449E-2</v>
      </c>
      <c r="AX8" s="68">
        <f t="array" ref="AX8">IF($D8,SUMPRODUCT((economics!$AG$2:$AG$167=$B8)*(economics!$D$2:$D$167="whr")*economics!$AH$2:$AH$167*_xlfn.NORM.DIST(AX$3,economics!$AK$2:$AK$167,economics!$AJ$2:$AJ$167,TRUE))+$CR8*_xlfn.NORM.DIST(AX$3,$CU8,0.3*$CU8,TRUE)+$CS8*_xlfn.NORM.DIST(AX$3,$CV8,0.3*$CV8,TRUE),$CW8*_xlfn.NORM.DIST(AX$3,'energy base (MECS)'!$F$11,0.3*'energy base (MECS)'!$F$11,TRUE))</f>
        <v>8.9827274146004221E-2</v>
      </c>
      <c r="AY8" s="68">
        <f t="array" ref="AY8">IF($D8,SUMPRODUCT((economics!$AG$2:$AG$167=$B8)*(economics!$D$2:$D$167="whr")*economics!$AH$2:$AH$167*_xlfn.NORM.DIST(AY$3,economics!$AK$2:$AK$167,economics!$AJ$2:$AJ$167,TRUE))+$CR8*_xlfn.NORM.DIST(AY$3,$CU8,0.3*$CU8,TRUE)+$CS8*_xlfn.NORM.DIST(AY$3,$CV8,0.3*$CV8,TRUE),$CW8*_xlfn.NORM.DIST(AY$3,'energy base (MECS)'!$F$11,0.3*'energy base (MECS)'!$F$11,TRUE))</f>
        <v>8.9836616990366255E-2</v>
      </c>
      <c r="AZ8" s="68">
        <f t="array" ref="AZ8">IF($D8,SUMPRODUCT((economics!$AG$2:$AG$167=$B8)*(economics!$D$2:$D$167="whr")*economics!$AH$2:$AH$167*_xlfn.NORM.DIST(AZ$3,economics!$AK$2:$AK$167,economics!$AJ$2:$AJ$167,TRUE))+$CR8*_xlfn.NORM.DIST(AZ$3,$CU8,0.3*$CU8,TRUE)+$CS8*_xlfn.NORM.DIST(AZ$3,$CV8,0.3*$CV8,TRUE),$CW8*_xlfn.NORM.DIST(AZ$3,'energy base (MECS)'!$F$11,0.3*'energy base (MECS)'!$F$11,TRUE))</f>
        <v>8.9841994050611065E-2</v>
      </c>
      <c r="BA8" s="68">
        <f t="array" ref="BA8">IF($D8,SUMPRODUCT((economics!$AG$2:$AG$167=$B8)*(economics!$D$2:$D$167="whr")*economics!$AH$2:$AH$167*_xlfn.NORM.DIST(BA$3,economics!$AK$2:$AK$167,economics!$AJ$2:$AJ$167,TRUE))+$CR8*_xlfn.NORM.DIST(BA$3,$CU8,0.3*$CU8,TRUE)+$CS8*_xlfn.NORM.DIST(BA$3,$CV8,0.3*$CV8,TRUE),$CW8*_xlfn.NORM.DIST(BA$3,'energy base (MECS)'!$F$11,0.3*'energy base (MECS)'!$F$11,TRUE))</f>
        <v>8.9845018370817278E-2</v>
      </c>
      <c r="BB8" s="68">
        <f t="array" ref="BB8">IF($D8,SUMPRODUCT((economics!$AG$2:$AG$167=$B8)*(economics!$D$2:$D$167="whr")*economics!$AH$2:$AH$167*_xlfn.NORM.DIST(BB$3,economics!$AK$2:$AK$167,economics!$AJ$2:$AJ$167,TRUE))+$CR8*_xlfn.NORM.DIST(BB$3,$CU8,0.3*$CU8,TRUE)+$CS8*_xlfn.NORM.DIST(BB$3,$CV8,0.3*$CV8,TRUE),$CW8*_xlfn.NORM.DIST(BB$3,'energy base (MECS)'!$F$11,0.3*'energy base (MECS)'!$F$11,TRUE))</f>
        <v>8.9846680740828272E-2</v>
      </c>
      <c r="BC8" s="68">
        <f t="array" ref="BC8">IF($D8,SUMPRODUCT((economics!$AG$2:$AG$167=$B8)*(economics!$D$2:$D$167="whr")*economics!$AH$2:$AH$167*_xlfn.NORM.DIST(BC$3,economics!$AK$2:$AK$167,economics!$AJ$2:$AJ$167,TRUE))+$CR8*_xlfn.NORM.DIST(BC$3,$CU8,0.3*$CU8,TRUE)+$CS8*_xlfn.NORM.DIST(BC$3,$CV8,0.3*$CV8,TRUE),$CW8*_xlfn.NORM.DIST(BC$3,'energy base (MECS)'!$F$11,0.3*'energy base (MECS)'!$F$11,TRUE))</f>
        <v>8.9847573726828528E-2</v>
      </c>
      <c r="BD8" s="68">
        <f t="array" ref="BD8">IF($D8,SUMPRODUCT((economics!$AG$2:$AG$167=$B8)*(economics!$D$2:$D$167="whr")*economics!$AH$2:$AH$167*_xlfn.NORM.DIST(BD$3,economics!$AK$2:$AK$167,economics!$AJ$2:$AJ$167,TRUE))+$CR8*_xlfn.NORM.DIST(BD$3,$CU8,0.3*$CU8,TRUE)+$CS8*_xlfn.NORM.DIST(BD$3,$CV8,0.3*$CV8,TRUE),$CW8*_xlfn.NORM.DIST(BD$3,'energy base (MECS)'!$F$11,0.3*'energy base (MECS)'!$F$11,TRUE))</f>
        <v>8.984804251711942E-2</v>
      </c>
      <c r="BE8" s="68">
        <f t="array" ref="BE8">IF($D8,SUMPRODUCT((economics!$AG$2:$AG$167=$B8)*(economics!$D$2:$D$167="whr")*economics!$AH$2:$AH$167*_xlfn.NORM.DIST(BE$3,economics!$AK$2:$AK$167,economics!$AJ$2:$AJ$167,TRUE))+$CR8*_xlfn.NORM.DIST(BE$3,$CU8,0.3*$CU8,TRUE)+$CS8*_xlfn.NORM.DIST(BE$3,$CV8,0.3*$CV8,TRUE),$CW8*_xlfn.NORM.DIST(BE$3,'energy base (MECS)'!$F$11,0.3*'energy base (MECS)'!$F$11,TRUE))</f>
        <v>8.9848283025128067E-2</v>
      </c>
      <c r="BF8" s="68">
        <f t="array" ref="BF8">IF($D8,SUMPRODUCT((economics!$AG$2:$AG$167=$B8)*(economics!$D$2:$D$167="whr")*economics!$AH$2:$AH$167*_xlfn.NORM.DIST(BF$3,economics!$AK$2:$AK$167,economics!$AJ$2:$AJ$167,TRUE))+$CR8*_xlfn.NORM.DIST(BF$3,$CU8,0.3*$CU8,TRUE)+$CS8*_xlfn.NORM.DIST(BF$3,$CV8,0.3*$CV8,TRUE),$CW8*_xlfn.NORM.DIST(BF$3,'energy base (MECS)'!$F$11,0.3*'energy base (MECS)'!$F$11,TRUE))</f>
        <v>8.9848403611276537E-2</v>
      </c>
      <c r="BG8" s="68">
        <f t="array" ref="BG8">IF($D8,SUMPRODUCT((economics!$AG$2:$AG$167=$B8)*(economics!$D$2:$D$167="whr")*economics!$AH$2:$AH$167*_xlfn.NORM.DIST(BG$3,economics!$AK$2:$AK$167,economics!$AJ$2:$AJ$167,TRUE))+$CR8*_xlfn.NORM.DIST(BG$3,$CU8,0.3*$CU8,TRUE)+$CS8*_xlfn.NORM.DIST(BG$3,$CV8,0.3*$CV8,TRUE),$CW8*_xlfn.NORM.DIST(BG$3,'energy base (MECS)'!$F$11,0.3*'energy base (MECS)'!$F$11,TRUE))</f>
        <v>8.9848462696954567E-2</v>
      </c>
      <c r="BH8" s="68">
        <f t="array" ref="BH8">IF($D8,SUMPRODUCT((economics!$AG$2:$AG$167=$B8)*(economics!$D$2:$D$167="whr")*economics!$AH$2:$AH$167*_xlfn.NORM.DIST(BH$3,economics!$AK$2:$AK$167,economics!$AJ$2:$AJ$167,TRUE))+$CR8*_xlfn.NORM.DIST(BH$3,$CU8,0.3*$CU8,TRUE)+$CS8*_xlfn.NORM.DIST(BH$3,$CV8,0.3*$CV8,TRUE),$CW8*_xlfn.NORM.DIST(BH$3,'energy base (MECS)'!$F$11,0.3*'energy base (MECS)'!$F$11,TRUE))</f>
        <v>8.9848490990274518E-2</v>
      </c>
      <c r="BI8" s="68">
        <f t="array" ref="BI8">IF($D8,SUMPRODUCT((economics!$AG$2:$AG$167=$B8)*(economics!$D$2:$D$167="whr")*economics!$AH$2:$AH$167*_xlfn.NORM.DIST(BI$3,economics!$AK$2:$AK$167,economics!$AJ$2:$AJ$167,TRUE))+$CR8*_xlfn.NORM.DIST(BI$3,$CU8,0.3*$CU8,TRUE)+$CS8*_xlfn.NORM.DIST(BI$3,$CV8,0.3*$CV8,TRUE),$CW8*_xlfn.NORM.DIST(BI$3,'energy base (MECS)'!$F$11,0.3*'energy base (MECS)'!$F$11,TRUE))</f>
        <v>8.9848504230715651E-2</v>
      </c>
      <c r="BJ8" s="68">
        <f t="array" ref="BJ8">IF($D8,SUMPRODUCT((economics!$AG$2:$AG$167=$B8)*(economics!$D$2:$D$167="whr")*economics!$AH$2:$AH$167*_xlfn.NORM.DIST(BJ$3,economics!$AK$2:$AK$167,economics!$AJ$2:$AJ$167,TRUE))+$CR8*_xlfn.NORM.DIST(BJ$3,$CU8,0.3*$CU8,TRUE)+$CS8*_xlfn.NORM.DIST(BJ$3,$CV8,0.3*$CV8,TRUE),$CW8*_xlfn.NORM.DIST(BJ$3,'energy base (MECS)'!$F$11,0.3*'energy base (MECS)'!$F$11,TRUE))</f>
        <v>8.9848510286045763E-2</v>
      </c>
      <c r="BK8" s="68">
        <f t="array" ref="BK8">IF($D8,SUMPRODUCT((economics!$AG$2:$AG$167=$B8)*(economics!$D$2:$D$167="whr")*economics!$AH$2:$AH$167*_xlfn.NORM.DIST(BK$3,economics!$AK$2:$AK$167,economics!$AJ$2:$AJ$167,TRUE))+$CR8*_xlfn.NORM.DIST(BK$3,$CU8,0.3*$CU8,TRUE)+$CS8*_xlfn.NORM.DIST(BK$3,$CV8,0.3*$CV8,TRUE),$CW8*_xlfn.NORM.DIST(BK$3,'energy base (MECS)'!$F$11,0.3*'energy base (MECS)'!$F$11,TRUE))</f>
        <v>8.984851299243328E-2</v>
      </c>
      <c r="BL8" s="68">
        <f t="array" ref="BL8">IF($D8,SUMPRODUCT((economics!$AG$2:$AG$167=$B8)*(economics!$D$2:$D$167="whr")*economics!$AH$2:$AH$167*_xlfn.NORM.DIST(BL$3,economics!$AK$2:$AK$167,economics!$AJ$2:$AJ$167,TRUE))+$CR8*_xlfn.NORM.DIST(BL$3,$CU8,0.3*$CU8,TRUE)+$CS8*_xlfn.NORM.DIST(BL$3,$CV8,0.3*$CV8,TRUE),$CW8*_xlfn.NORM.DIST(BL$3,'energy base (MECS)'!$F$11,0.3*'energy base (MECS)'!$F$11,TRUE))</f>
        <v>8.9848514174546021E-2</v>
      </c>
      <c r="BM8" s="68">
        <f t="array" ref="BM8">IF($D8,SUMPRODUCT((economics!$AG$2:$AG$167=$B8)*(economics!$D$2:$D$167="whr")*economics!$AH$2:$AH$167*_xlfn.NORM.DIST(BM$3,economics!$AK$2:$AK$167,economics!$AJ$2:$AJ$167,TRUE))+$CR8*_xlfn.NORM.DIST(BM$3,$CU8,0.3*$CU8,TRUE)+$CS8*_xlfn.NORM.DIST(BM$3,$CV8,0.3*$CV8,TRUE),$CW8*_xlfn.NORM.DIST(BM$3,'energy base (MECS)'!$F$11,0.3*'energy base (MECS)'!$F$11,TRUE))</f>
        <v>8.9848514679142885E-2</v>
      </c>
      <c r="BN8" s="68">
        <f t="array" ref="BN8">IF($D8,SUMPRODUCT((economics!$AG$2:$AG$167=$B8)*(economics!$D$2:$D$167="whr")*economics!$AH$2:$AH$167*_xlfn.NORM.DIST(BN$3,economics!$AK$2:$AK$167,economics!$AJ$2:$AJ$167,TRUE))+$CR8*_xlfn.NORM.DIST(BN$3,$CU8,0.3*$CU8,TRUE)+$CS8*_xlfn.NORM.DIST(BN$3,$CV8,0.3*$CV8,TRUE),$CW8*_xlfn.NORM.DIST(BN$3,'energy base (MECS)'!$F$11,0.3*'energy base (MECS)'!$F$11,TRUE))</f>
        <v>8.9848514889640352E-2</v>
      </c>
      <c r="BO8" s="68">
        <f t="array" ref="BO8">IF($D8,SUMPRODUCT((economics!$AG$2:$AG$167=$B8)*(economics!$D$2:$D$167="whr")*economics!$AH$2:$AH$167*_xlfn.NORM.DIST(BO$3,economics!$AK$2:$AK$167,economics!$AJ$2:$AJ$167,TRUE))+$CR8*_xlfn.NORM.DIST(BO$3,$CU8,0.3*$CU8,TRUE)+$CS8*_xlfn.NORM.DIST(BO$3,$CV8,0.3*$CV8,TRUE),$CW8*_xlfn.NORM.DIST(BO$3,'energy base (MECS)'!$F$11,0.3*'energy base (MECS)'!$F$11,TRUE))</f>
        <v>8.9848514975455873E-2</v>
      </c>
      <c r="BP8" s="68">
        <f t="array" ref="BP8">IF($D8,SUMPRODUCT((economics!$AG$2:$AG$167=$B8)*(economics!$D$2:$D$167="whr")*economics!$AH$2:$AH$167*_xlfn.NORM.DIST(BP$3,economics!$AK$2:$AK$167,economics!$AJ$2:$AJ$167,TRUE))+$CR8*_xlfn.NORM.DIST(BP$3,$CU8,0.3*$CU8,TRUE)+$CS8*_xlfn.NORM.DIST(BP$3,$CV8,0.3*$CV8,TRUE),$CW8*_xlfn.NORM.DIST(BP$3,'energy base (MECS)'!$F$11,0.3*'energy base (MECS)'!$F$11,TRUE))</f>
        <v>8.9848515009646052E-2</v>
      </c>
      <c r="BQ8" s="68">
        <f t="array" ref="BQ8">IF($D8,SUMPRODUCT((economics!$AG$2:$AG$167=$B8)*(economics!$D$2:$D$167="whr")*economics!$AH$2:$AH$167*_xlfn.NORM.DIST(BQ$3,economics!$AK$2:$AK$167,economics!$AJ$2:$AJ$167,TRUE))+$CR8*_xlfn.NORM.DIST(BQ$3,$CU8,0.3*$CU8,TRUE)+$CS8*_xlfn.NORM.DIST(BQ$3,$CV8,0.3*$CV8,TRUE),$CW8*_xlfn.NORM.DIST(BQ$3,'energy base (MECS)'!$F$11,0.3*'energy base (MECS)'!$F$11,TRUE))</f>
        <v>8.9848515022958375E-2</v>
      </c>
      <c r="BR8" s="68">
        <f t="array" ref="BR8">IF($D8,SUMPRODUCT((economics!$AG$2:$AG$167=$B8)*(economics!$D$2:$D$167="whr")*economics!$AH$2:$AH$167*_xlfn.NORM.DIST(BR$3,economics!$AK$2:$AK$167,economics!$AJ$2:$AJ$167,TRUE))+$CR8*_xlfn.NORM.DIST(BR$3,$CU8,0.3*$CU8,TRUE)+$CS8*_xlfn.NORM.DIST(BR$3,$CV8,0.3*$CV8,TRUE),$CW8*_xlfn.NORM.DIST(BR$3,'energy base (MECS)'!$F$11,0.3*'energy base (MECS)'!$F$11,TRUE))</f>
        <v>8.9848515028023879E-2</v>
      </c>
      <c r="BS8" s="68">
        <f t="array" ref="BS8">IF($D8,SUMPRODUCT((economics!$AG$2:$AG$167=$B8)*(economics!$D$2:$D$167="whr")*economics!$AH$2:$AH$167*_xlfn.NORM.DIST(BS$3,economics!$AK$2:$AK$167,economics!$AJ$2:$AJ$167,TRUE))+$CR8*_xlfn.NORM.DIST(BS$3,$CU8,0.3*$CU8,TRUE)+$CS8*_xlfn.NORM.DIST(BS$3,$CV8,0.3*$CV8,TRUE),$CW8*_xlfn.NORM.DIST(BS$3,'energy base (MECS)'!$F$11,0.3*'energy base (MECS)'!$F$11,TRUE))</f>
        <v>8.9848515029907552E-2</v>
      </c>
      <c r="BT8" s="68">
        <f t="array" ref="BT8">IF($D8,SUMPRODUCT((economics!$AG$2:$AG$167=$B8)*(economics!$D$2:$D$167="whr")*economics!$AH$2:$AH$167*_xlfn.NORM.DIST(BT$3,economics!$AK$2:$AK$167,economics!$AJ$2:$AJ$167,TRUE))+$CR8*_xlfn.NORM.DIST(BT$3,$CU8,0.3*$CU8,TRUE)+$CS8*_xlfn.NORM.DIST(BT$3,$CV8,0.3*$CV8,TRUE),$CW8*_xlfn.NORM.DIST(BT$3,'energy base (MECS)'!$F$11,0.3*'energy base (MECS)'!$F$11,TRUE))</f>
        <v>8.9848515030592116E-2</v>
      </c>
      <c r="BU8" s="68">
        <f t="array" ref="BU8">IF($D8,SUMPRODUCT((economics!$AG$2:$AG$167=$B8)*(economics!$D$2:$D$167="whr")*economics!$AH$2:$AH$167*_xlfn.NORM.DIST(BU$3,economics!$AK$2:$AK$167,economics!$AJ$2:$AJ$167,TRUE))+$CR8*_xlfn.NORM.DIST(BU$3,$CU8,0.3*$CU8,TRUE)+$CS8*_xlfn.NORM.DIST(BU$3,$CV8,0.3*$CV8,TRUE),$CW8*_xlfn.NORM.DIST(BU$3,'energy base (MECS)'!$F$11,0.3*'energy base (MECS)'!$F$11,TRUE))</f>
        <v>8.9848515030835241E-2</v>
      </c>
      <c r="BV8" s="68">
        <f t="array" ref="BV8">IF($D8,SUMPRODUCT((economics!$AG$2:$AG$167=$B8)*(economics!$D$2:$D$167="whr")*economics!$AH$2:$AH$167*_xlfn.NORM.DIST(BV$3,economics!$AK$2:$AK$167,economics!$AJ$2:$AJ$167,TRUE))+$CR8*_xlfn.NORM.DIST(BV$3,$CU8,0.3*$CU8,TRUE)+$CS8*_xlfn.NORM.DIST(BV$3,$CV8,0.3*$CV8,TRUE),$CW8*_xlfn.NORM.DIST(BV$3,'energy base (MECS)'!$F$11,0.3*'energy base (MECS)'!$F$11,TRUE))</f>
        <v>8.9848515030919618E-2</v>
      </c>
      <c r="BW8" s="68">
        <f t="array" ref="BW8">IF($D8,SUMPRODUCT((economics!$AG$2:$AG$167=$B8)*(economics!$D$2:$D$167="whr")*economics!$AH$2:$AH$167*_xlfn.NORM.DIST(BW$3,economics!$AK$2:$AK$167,economics!$AJ$2:$AJ$167,TRUE))+$CR8*_xlfn.NORM.DIST(BW$3,$CU8,0.3*$CU8,TRUE)+$CS8*_xlfn.NORM.DIST(BW$3,$CV8,0.3*$CV8,TRUE),$CW8*_xlfn.NORM.DIST(BW$3,'energy base (MECS)'!$F$11,0.3*'energy base (MECS)'!$F$11,TRUE))</f>
        <v>8.9848515030948248E-2</v>
      </c>
      <c r="BX8" s="68">
        <f t="array" ref="BX8">IF($D8,SUMPRODUCT((economics!$AG$2:$AG$167=$B8)*(economics!$D$2:$D$167="whr")*economics!$AH$2:$AH$167*_xlfn.NORM.DIST(BX$3,economics!$AK$2:$AK$167,economics!$AJ$2:$AJ$167,TRUE))+$CR8*_xlfn.NORM.DIST(BX$3,$CU8,0.3*$CU8,TRUE)+$CS8*_xlfn.NORM.DIST(BX$3,$CV8,0.3*$CV8,TRUE),$CW8*_xlfn.NORM.DIST(BX$3,'energy base (MECS)'!$F$11,0.3*'energy base (MECS)'!$F$11,TRUE))</f>
        <v>8.9848515030957726E-2</v>
      </c>
      <c r="BY8" s="68">
        <f t="array" ref="BY8">IF($D8,SUMPRODUCT((economics!$AG$2:$AG$167=$B8)*(economics!$D$2:$D$167="whr")*economics!$AH$2:$AH$167*_xlfn.NORM.DIST(BY$3,economics!$AK$2:$AK$167,economics!$AJ$2:$AJ$167,TRUE))+$CR8*_xlfn.NORM.DIST(BY$3,$CU8,0.3*$CU8,TRUE)+$CS8*_xlfn.NORM.DIST(BY$3,$CV8,0.3*$CV8,TRUE),$CW8*_xlfn.NORM.DIST(BY$3,'energy base (MECS)'!$F$11,0.3*'energy base (MECS)'!$F$11,TRUE))</f>
        <v>8.9848515030960807E-2</v>
      </c>
      <c r="BZ8" s="68">
        <f t="array" ref="BZ8">IF($D8,SUMPRODUCT((economics!$AG$2:$AG$167=$B8)*(economics!$D$2:$D$167="whr")*economics!$AH$2:$AH$167*_xlfn.NORM.DIST(BZ$3,economics!$AK$2:$AK$167,economics!$AJ$2:$AJ$167,TRUE))+$CR8*_xlfn.NORM.DIST(BZ$3,$CU8,0.3*$CU8,TRUE)+$CS8*_xlfn.NORM.DIST(BZ$3,$CV8,0.3*$CV8,TRUE),$CW8*_xlfn.NORM.DIST(BZ$3,'energy base (MECS)'!$F$11,0.3*'energy base (MECS)'!$F$11,TRUE))</f>
        <v>8.9848515030961779E-2</v>
      </c>
      <c r="CA8" s="68">
        <f t="array" ref="CA8">IF($D8,SUMPRODUCT((economics!$AG$2:$AG$167=$B8)*(economics!$D$2:$D$167="whr")*economics!$AH$2:$AH$167*_xlfn.NORM.DIST(CA$3,economics!$AK$2:$AK$167,economics!$AJ$2:$AJ$167,TRUE))+$CR8*_xlfn.NORM.DIST(CA$3,$CU8,0.3*$CU8,TRUE)+$CS8*_xlfn.NORM.DIST(CA$3,$CV8,0.3*$CV8,TRUE),$CW8*_xlfn.NORM.DIST(CA$3,'energy base (MECS)'!$F$11,0.3*'energy base (MECS)'!$F$11,TRUE))</f>
        <v>8.9848515030962084E-2</v>
      </c>
      <c r="CB8" s="68">
        <f t="array" ref="CB8">IF($D8,SUMPRODUCT((economics!$AG$2:$AG$167=$B8)*(economics!$D$2:$D$167="whr")*economics!$AH$2:$AH$167*_xlfn.NORM.DIST(CB$3,economics!$AK$2:$AK$167,economics!$AJ$2:$AJ$167,TRUE))+$CR8*_xlfn.NORM.DIST(CB$3,$CU8,0.3*$CU8,TRUE)+$CS8*_xlfn.NORM.DIST(CB$3,$CV8,0.3*$CV8,TRUE),$CW8*_xlfn.NORM.DIST(CB$3,'energy base (MECS)'!$F$11,0.3*'energy base (MECS)'!$F$11,TRUE))</f>
        <v>8.9848515030962167E-2</v>
      </c>
      <c r="CC8" s="68">
        <f t="array" ref="CC8">IF($D8,SUMPRODUCT((economics!$AG$2:$AG$167=$B8)*(economics!$D$2:$D$167="whr")*economics!$AH$2:$AH$167*_xlfn.NORM.DIST(CC$3,economics!$AK$2:$AK$167,economics!$AJ$2:$AJ$167,TRUE))+$CR8*_xlfn.NORM.DIST(CC$3,$CU8,0.3*$CU8,TRUE)+$CS8*_xlfn.NORM.DIST(CC$3,$CV8,0.3*$CV8,TRUE),$CW8*_xlfn.NORM.DIST(CC$3,'energy base (MECS)'!$F$11,0.3*'energy base (MECS)'!$F$11,TRUE))</f>
        <v>8.9848515030962195E-2</v>
      </c>
      <c r="CD8" s="68">
        <f t="array" ref="CD8">IF($D8,SUMPRODUCT((economics!$AG$2:$AG$167=$B8)*(economics!$D$2:$D$167="whr")*economics!$AH$2:$AH$167*_xlfn.NORM.DIST(CD$3,economics!$AK$2:$AK$167,economics!$AJ$2:$AJ$167,TRUE))+$CR8*_xlfn.NORM.DIST(CD$3,$CU8,0.3*$CU8,TRUE)+$CS8*_xlfn.NORM.DIST(CD$3,$CV8,0.3*$CV8,TRUE),$CW8*_xlfn.NORM.DIST(CD$3,'energy base (MECS)'!$F$11,0.3*'energy base (MECS)'!$F$11,TRUE))</f>
        <v>8.9848515030962209E-2</v>
      </c>
      <c r="CE8" s="68">
        <f t="array" ref="CE8">IF($D8,SUMPRODUCT((economics!$AG$2:$AG$167=$B8)*(economics!$D$2:$D$167="whr")*economics!$AH$2:$AH$167*_xlfn.NORM.DIST(CE$3,economics!$AK$2:$AK$167,economics!$AJ$2:$AJ$167,TRUE))+$CR8*_xlfn.NORM.DIST(CE$3,$CU8,0.3*$CU8,TRUE)+$CS8*_xlfn.NORM.DIST(CE$3,$CV8,0.3*$CV8,TRUE),$CW8*_xlfn.NORM.DIST(CE$3,'energy base (MECS)'!$F$11,0.3*'energy base (MECS)'!$F$11,TRUE))</f>
        <v>8.9848515030962209E-2</v>
      </c>
      <c r="CF8" s="68">
        <f t="array" ref="CF8">IF($D8,SUMPRODUCT((economics!$AG$2:$AG$167=$B8)*(economics!$D$2:$D$167="whr")*economics!$AH$2:$AH$167*_xlfn.NORM.DIST(CF$3,economics!$AK$2:$AK$167,economics!$AJ$2:$AJ$167,TRUE))+$CR8*_xlfn.NORM.DIST(CF$3,$CU8,0.3*$CU8,TRUE)+$CS8*_xlfn.NORM.DIST(CF$3,$CV8,0.3*$CV8,TRUE),$CW8*_xlfn.NORM.DIST(CF$3,'energy base (MECS)'!$F$11,0.3*'energy base (MECS)'!$F$11,TRUE))</f>
        <v>8.9848515030962209E-2</v>
      </c>
      <c r="CG8" s="68">
        <f t="array" ref="CG8">IF($D8,SUMPRODUCT((economics!$AG$2:$AG$167=$B8)*(economics!$D$2:$D$167="whr")*economics!$AH$2:$AH$167*_xlfn.NORM.DIST(CG$3,economics!$AK$2:$AK$167,economics!$AJ$2:$AJ$167,TRUE))+$CR8*_xlfn.NORM.DIST(CG$3,$CU8,0.3*$CU8,TRUE)+$CS8*_xlfn.NORM.DIST(CG$3,$CV8,0.3*$CV8,TRUE),$CW8*_xlfn.NORM.DIST(CG$3,'energy base (MECS)'!$F$11,0.3*'energy base (MECS)'!$F$11,TRUE))</f>
        <v>8.9848515030962209E-2</v>
      </c>
      <c r="CH8" s="68">
        <f t="array" ref="CH8">IF($D8,SUMPRODUCT((economics!$AG$2:$AG$167=$B8)*(economics!$D$2:$D$167="whr")*economics!$AH$2:$AH$167*_xlfn.NORM.DIST(CH$3,economics!$AK$2:$AK$167,economics!$AJ$2:$AJ$167,TRUE))+$CR8*_xlfn.NORM.DIST(CH$3,$CU8,0.3*$CU8,TRUE)+$CS8*_xlfn.NORM.DIST(CH$3,$CV8,0.3*$CV8,TRUE),$CW8*_xlfn.NORM.DIST(CH$3,'energy base (MECS)'!$F$11,0.3*'energy base (MECS)'!$F$11,TRUE))</f>
        <v>8.9848515030962209E-2</v>
      </c>
      <c r="CJ8">
        <f t="array" ref="CJ8">SUMPRODUCT((economics!$AG$2:$AG$167=$B8)*(economics!$D$2:$D$167="whr")*economics!$AH$2:$AH$167)</f>
        <v>0</v>
      </c>
      <c r="CK8" s="80">
        <f>'indst heat consumption'!D8</f>
        <v>0.23333333333333339</v>
      </c>
      <c r="CL8" s="80">
        <f>'indst heat consumption'!E8</f>
        <v>0.25555555555555548</v>
      </c>
      <c r="CM8" s="80">
        <f>'indst heat consumption'!F8</f>
        <v>0.51111111111111107</v>
      </c>
      <c r="CN8" s="80">
        <f>'indst heat consumption'!G8</f>
        <v>0</v>
      </c>
      <c r="CO8" s="80">
        <f>'indst heat consumption'!H8</f>
        <v>0</v>
      </c>
      <c r="CP8">
        <f>$C8*(CK8*summary!$B$94+CL8*summary!$C$94+CM8*summary!$D$94)</f>
        <v>8.9848515030962209E-2</v>
      </c>
      <c r="CQ8">
        <f>$C8*(CN8*summary!$E$94+CO8*summary!$F$94)</f>
        <v>0</v>
      </c>
      <c r="CR8">
        <f t="shared" si="0"/>
        <v>8.9848515030962209E-2</v>
      </c>
      <c r="CS8">
        <f t="shared" si="1"/>
        <v>0</v>
      </c>
      <c r="CT8">
        <f>IFERROR(_xlfn.XLOOKUP($B8,'BCoISC-WACCbI'!$C$2:$C$26,'BCoISC-WACCbI'!$B$2:$B$26)+economics!$AE$4,0.1)</f>
        <v>0.10824</v>
      </c>
      <c r="CU8">
        <f>(summary!$C$7*(CT8/(1-(1+CT8)^-summary!$D$7))+summary!$C$7*summary!$E$7)/(summary!$F$7*3412/1000000)</f>
        <v>1.3200945878675623</v>
      </c>
      <c r="CV8">
        <f>(summary!$C$6*(CT8/(1-(1+CT8)^-summary!$D$6))+summary!$C$6*summary!$E$6)/(summary!$F$6*3412/1000000)</f>
        <v>1.5841135054410744</v>
      </c>
      <c r="CW8">
        <f t="shared" si="2"/>
        <v>8.9848515030962209E-2</v>
      </c>
    </row>
    <row r="9" spans="1:101" x14ac:dyDescent="0.35">
      <c r="A9" t="str">
        <f>WHRPbI!A7</f>
        <v>textiles apparel and leather 13T15</v>
      </c>
      <c r="B9" t="s">
        <v>763</v>
      </c>
      <c r="C9" s="68">
        <f>WHRPbI!B7</f>
        <v>2.2499999999999996E-2</v>
      </c>
      <c r="D9" t="b">
        <f>ISNUMBER(MATCH($B9,'energy base (MECS)'!$K$4:$K$9,0))</f>
        <v>0</v>
      </c>
      <c r="E9" s="68">
        <f t="array" ref="E9">IF($D9,SUMPRODUCT((economics!$AG$2:$AG$167=$B9)*(economics!$D$2:$D$167="whr")*economics!$AH$2:$AH$167*_xlfn.NORM.DIST(E$3,economics!$AK$2:$AK$167,economics!$AJ$2:$AJ$167,TRUE))+$CR9*_xlfn.NORM.DIST(E$3,$CU9,0.3*$CU9,TRUE)+$CS9*_xlfn.NORM.DIST(E$3,$CV9,0.3*$CV9,TRUE),$CW9*_xlfn.NORM.DIST(E$3,'energy base (MECS)'!$F$11,0.3*'energy base (MECS)'!$F$11,TRUE))</f>
        <v>9.4841836378918965E-6</v>
      </c>
      <c r="F9" s="68">
        <f t="array" ref="F9">IF($D9,SUMPRODUCT((economics!$AG$2:$AG$167=$B9)*(economics!$D$2:$D$167="whr")*economics!$AH$2:$AH$167*_xlfn.NORM.DIST(F$3,economics!$AK$2:$AK$167,economics!$AJ$2:$AJ$167,TRUE))+$CR9*_xlfn.NORM.DIST(F$3,$CU9,0.3*$CU9,TRUE)+$CS9*_xlfn.NORM.DIST(F$3,$CV9,0.3*$CV9,TRUE),$CW9*_xlfn.NORM.DIST(F$3,'energy base (MECS)'!$F$11,0.3*'energy base (MECS)'!$F$11,TRUE))</f>
        <v>1.6188881670211524E-5</v>
      </c>
      <c r="G9" s="68">
        <f t="array" ref="G9">IF($D9,SUMPRODUCT((economics!$AG$2:$AG$167=$B9)*(economics!$D$2:$D$167="whr")*economics!$AH$2:$AH$167*_xlfn.NORM.DIST(G$3,economics!$AK$2:$AK$167,economics!$AJ$2:$AJ$167,TRUE))+$CR9*_xlfn.NORM.DIST(G$3,$CU9,0.3*$CU9,TRUE)+$CS9*_xlfn.NORM.DIST(G$3,$CV9,0.3*$CV9,TRUE),$CW9*_xlfn.NORM.DIST(G$3,'energy base (MECS)'!$F$11,0.3*'energy base (MECS)'!$F$11,TRUE))</f>
        <v>2.7044802854143909E-5</v>
      </c>
      <c r="H9" s="68">
        <f t="array" ref="H9">IF($D9,SUMPRODUCT((economics!$AG$2:$AG$167=$B9)*(economics!$D$2:$D$167="whr")*economics!$AH$2:$AH$167*_xlfn.NORM.DIST(H$3,economics!$AK$2:$AK$167,economics!$AJ$2:$AJ$167,TRUE))+$CR9*_xlfn.NORM.DIST(H$3,$CU9,0.3*$CU9,TRUE)+$CS9*_xlfn.NORM.DIST(H$3,$CV9,0.3*$CV9,TRUE),$CW9*_xlfn.NORM.DIST(H$3,'energy base (MECS)'!$F$11,0.3*'energy base (MECS)'!$F$11,TRUE))</f>
        <v>4.42227519746723E-5</v>
      </c>
      <c r="I9" s="68">
        <f t="array" ref="I9">IF($D9,SUMPRODUCT((economics!$AG$2:$AG$167=$B9)*(economics!$D$2:$D$167="whr")*economics!$AH$2:$AH$167*_xlfn.NORM.DIST(I$3,economics!$AK$2:$AK$167,economics!$AJ$2:$AJ$167,TRUE))+$CR9*_xlfn.NORM.DIST(I$3,$CU9,0.3*$CU9,TRUE)+$CS9*_xlfn.NORM.DIST(I$3,$CV9,0.3*$CV9,TRUE),$CW9*_xlfn.NORM.DIST(I$3,'energy base (MECS)'!$F$11,0.3*'energy base (MECS)'!$F$11,TRUE))</f>
        <v>7.0786731334349264E-5</v>
      </c>
      <c r="J9" s="68">
        <f t="array" ref="J9">IF($D9,SUMPRODUCT((economics!$AG$2:$AG$167=$B9)*(economics!$D$2:$D$167="whr")*economics!$AH$2:$AH$167*_xlfn.NORM.DIST(J$3,economics!$AK$2:$AK$167,economics!$AJ$2:$AJ$167,TRUE))+$CR9*_xlfn.NORM.DIST(J$3,$CU9,0.3*$CU9,TRUE)+$CS9*_xlfn.NORM.DIST(J$3,$CV9,0.3*$CV9,TRUE),$CW9*_xlfn.NORM.DIST(J$3,'energy base (MECS)'!$F$11,0.3*'energy base (MECS)'!$F$11,TRUE))</f>
        <v>1.1093179645449857E-4</v>
      </c>
      <c r="K9" s="68">
        <f t="array" ref="K9">IF($D9,SUMPRODUCT((economics!$AG$2:$AG$167=$B9)*(economics!$D$2:$D$167="whr")*economics!$AH$2:$AH$167*_xlfn.NORM.DIST(K$3,economics!$AK$2:$AK$167,economics!$AJ$2:$AJ$167,TRUE))+$CR9*_xlfn.NORM.DIST(K$3,$CU9,0.3*$CU9,TRUE)+$CS9*_xlfn.NORM.DIST(K$3,$CV9,0.3*$CV9,TRUE),$CW9*_xlfn.NORM.DIST(K$3,'energy base (MECS)'!$F$11,0.3*'energy base (MECS)'!$F$11,TRUE))</f>
        <v>1.7022274904083441E-4</v>
      </c>
      <c r="L9" s="68">
        <f t="array" ref="L9">IF($D9,SUMPRODUCT((economics!$AG$2:$AG$167=$B9)*(economics!$D$2:$D$167="whr")*economics!$AH$2:$AH$167*_xlfn.NORM.DIST(L$3,economics!$AK$2:$AK$167,economics!$AJ$2:$AJ$167,TRUE))+$CR9*_xlfn.NORM.DIST(L$3,$CU9,0.3*$CU9,TRUE)+$CS9*_xlfn.NORM.DIST(L$3,$CV9,0.3*$CV9,TRUE),$CW9*_xlfn.NORM.DIST(L$3,'energy base (MECS)'!$F$11,0.3*'energy base (MECS)'!$F$11,TRUE))</f>
        <v>2.558007100415448E-4</v>
      </c>
      <c r="M9" s="68">
        <f t="array" ref="M9">IF($D9,SUMPRODUCT((economics!$AG$2:$AG$167=$B9)*(economics!$D$2:$D$167="whr")*economics!$AH$2:$AH$167*_xlfn.NORM.DIST(M$3,economics!$AK$2:$AK$167,economics!$AJ$2:$AJ$167,TRUE))+$CR9*_xlfn.NORM.DIST(M$3,$CU9,0.3*$CU9,TRUE)+$CS9*_xlfn.NORM.DIST(M$3,$CV9,0.3*$CV9,TRUE),$CW9*_xlfn.NORM.DIST(M$3,'energy base (MECS)'!$F$11,0.3*'energy base (MECS)'!$F$11,TRUE))</f>
        <v>3.765133375283773E-4</v>
      </c>
      <c r="N9" s="68">
        <f t="array" ref="N9">IF($D9,SUMPRODUCT((economics!$AG$2:$AG$167=$B9)*(economics!$D$2:$D$167="whr")*economics!$AH$2:$AH$167*_xlfn.NORM.DIST(N$3,economics!$AK$2:$AK$167,economics!$AJ$2:$AJ$167,TRUE))+$CR9*_xlfn.NORM.DIST(N$3,$CU9,0.3*$CU9,TRUE)+$CS9*_xlfn.NORM.DIST(N$3,$CV9,0.3*$CV9,TRUE),$CW9*_xlfn.NORM.DIST(N$3,'energy base (MECS)'!$F$11,0.3*'energy base (MECS)'!$F$11,TRUE))</f>
        <v>5.429161829121307E-4</v>
      </c>
      <c r="O9" s="68">
        <f t="array" ref="O9">IF($D9,SUMPRODUCT((economics!$AG$2:$AG$167=$B9)*(economics!$D$2:$D$167="whr")*economics!$AH$2:$AH$167*_xlfn.NORM.DIST(O$3,economics!$AK$2:$AK$167,economics!$AJ$2:$AJ$167,TRUE))+$CR9*_xlfn.NORM.DIST(O$3,$CU9,0.3*$CU9,TRUE)+$CS9*_xlfn.NORM.DIST(O$3,$CV9,0.3*$CV9,TRUE),$CW9*_xlfn.NORM.DIST(O$3,'energy base (MECS)'!$F$11,0.3*'energy base (MECS)'!$F$11,TRUE))</f>
        <v>7.6709061801090114E-4</v>
      </c>
      <c r="P9" s="68">
        <f t="array" ref="P9">IF($D9,SUMPRODUCT((economics!$AG$2:$AG$167=$B9)*(economics!$D$2:$D$167="whr")*economics!$AH$2:$AH$167*_xlfn.NORM.DIST(P$3,economics!$AK$2:$AK$167,economics!$AJ$2:$AJ$167,TRUE))+$CR9*_xlfn.NORM.DIST(P$3,$CU9,0.3*$CU9,TRUE)+$CS9*_xlfn.NORM.DIST(P$3,$CV9,0.3*$CV9,TRUE),$CW9*_xlfn.NORM.DIST(P$3,'energy base (MECS)'!$F$11,0.3*'energy base (MECS)'!$F$11,TRUE))</f>
        <v>1.0622310602930337E-3</v>
      </c>
      <c r="Q9" s="68">
        <f t="array" ref="Q9">IF($D9,SUMPRODUCT((economics!$AG$2:$AG$167=$B9)*(economics!$D$2:$D$167="whr")*economics!$AH$2:$AH$167*_xlfn.NORM.DIST(Q$3,economics!$AK$2:$AK$167,economics!$AJ$2:$AJ$167,TRUE))+$CR9*_xlfn.NORM.DIST(Q$3,$CU9,0.3*$CU9,TRUE)+$CS9*_xlfn.NORM.DIST(Q$3,$CV9,0.3*$CV9,TRUE),$CW9*_xlfn.NORM.DIST(Q$3,'energy base (MECS)'!$F$11,0.3*'energy base (MECS)'!$F$11,TRUE))</f>
        <v>1.4419731005237842E-3</v>
      </c>
      <c r="R9" s="68">
        <f t="array" ref="R9">IF($D9,SUMPRODUCT((economics!$AG$2:$AG$167=$B9)*(economics!$D$2:$D$167="whr")*economics!$AH$2:$AH$167*_xlfn.NORM.DIST(R$3,economics!$AK$2:$AK$167,economics!$AJ$2:$AJ$167,TRUE))+$CR9*_xlfn.NORM.DIST(R$3,$CU9,0.3*$CU9,TRUE)+$CS9*_xlfn.NORM.DIST(R$3,$CV9,0.3*$CV9,TRUE),$CW9*_xlfn.NORM.DIST(R$3,'energy base (MECS)'!$F$11,0.3*'energy base (MECS)'!$F$11,TRUE))</f>
        <v>1.919464949134673E-3</v>
      </c>
      <c r="S9" s="68">
        <f t="array" ref="S9">IF($D9,SUMPRODUCT((economics!$AG$2:$AG$167=$B9)*(economics!$D$2:$D$167="whr")*economics!$AH$2:$AH$167*_xlfn.NORM.DIST(S$3,economics!$AK$2:$AK$167,economics!$AJ$2:$AJ$167,TRUE))+$CR9*_xlfn.NORM.DIST(S$3,$CU9,0.3*$CU9,TRUE)+$CS9*_xlfn.NORM.DIST(S$3,$CV9,0.3*$CV9,TRUE),$CW9*_xlfn.NORM.DIST(S$3,'energy base (MECS)'!$F$11,0.3*'energy base (MECS)'!$F$11,TRUE))</f>
        <v>2.5062250597211767E-3</v>
      </c>
      <c r="T9" s="68">
        <f t="array" ref="T9">IF($D9,SUMPRODUCT((economics!$AG$2:$AG$167=$B9)*(economics!$D$2:$D$167="whr")*economics!$AH$2:$AH$167*_xlfn.NORM.DIST(T$3,economics!$AK$2:$AK$167,economics!$AJ$2:$AJ$167,TRUE))+$CR9*_xlfn.NORM.DIST(T$3,$CU9,0.3*$CU9,TRUE)+$CS9*_xlfn.NORM.DIST(T$3,$CV9,0.3*$CV9,TRUE),$CW9*_xlfn.NORM.DIST(T$3,'energy base (MECS)'!$F$11,0.3*'energy base (MECS)'!$F$11,TRUE))</f>
        <v>3.2108735854712855E-3</v>
      </c>
      <c r="U9" s="68">
        <f t="array" ref="U9">IF($D9,SUMPRODUCT((economics!$AG$2:$AG$167=$B9)*(economics!$D$2:$D$167="whr")*economics!$AH$2:$AH$167*_xlfn.NORM.DIST(U$3,economics!$AK$2:$AK$167,economics!$AJ$2:$AJ$167,TRUE))+$CR9*_xlfn.NORM.DIST(U$3,$CU9,0.3*$CU9,TRUE)+$CS9*_xlfn.NORM.DIST(U$3,$CV9,0.3*$CV9,TRUE),$CW9*_xlfn.NORM.DIST(U$3,'energy base (MECS)'!$F$11,0.3*'energy base (MECS)'!$F$11,TRUE))</f>
        <v>4.0378666506738917E-3</v>
      </c>
      <c r="V9" s="68">
        <f t="array" ref="V9">IF($D9,SUMPRODUCT((economics!$AG$2:$AG$167=$B9)*(economics!$D$2:$D$167="whr")*economics!$AH$2:$AH$167*_xlfn.NORM.DIST(V$3,economics!$AK$2:$AK$167,economics!$AJ$2:$AJ$167,TRUE))+$CR9*_xlfn.NORM.DIST(V$3,$CU9,0.3*$CU9,TRUE)+$CS9*_xlfn.NORM.DIST(V$3,$CV9,0.3*$CV9,TRUE),$CW9*_xlfn.NORM.DIST(V$3,'energy base (MECS)'!$F$11,0.3*'energy base (MECS)'!$F$11,TRUE))</f>
        <v>4.9863911422956819E-3</v>
      </c>
      <c r="W9" s="68">
        <f t="array" ref="W9">IF($D9,SUMPRODUCT((economics!$AG$2:$AG$167=$B9)*(economics!$D$2:$D$167="whr")*economics!$AH$2:$AH$167*_xlfn.NORM.DIST(W$3,economics!$AK$2:$AK$167,economics!$AJ$2:$AJ$167,TRUE))+$CR9*_xlfn.NORM.DIST(W$3,$CU9,0.3*$CU9,TRUE)+$CS9*_xlfn.NORM.DIST(W$3,$CV9,0.3*$CV9,TRUE),$CW9*_xlfn.NORM.DIST(W$3,'energy base (MECS)'!$F$11,0.3*'energy base (MECS)'!$F$11,TRUE))</f>
        <v>6.0495853403111886E-3</v>
      </c>
      <c r="X9" s="68">
        <f t="array" ref="X9">IF($D9,SUMPRODUCT((economics!$AG$2:$AG$167=$B9)*(economics!$D$2:$D$167="whr")*economics!$AH$2:$AH$167*_xlfn.NORM.DIST(X$3,economics!$AK$2:$AK$167,economics!$AJ$2:$AJ$167,TRUE))+$CR9*_xlfn.NORM.DIST(X$3,$CU9,0.3*$CU9,TRUE)+$CS9*_xlfn.NORM.DIST(X$3,$CV9,0.3*$CV9,TRUE),$CW9*_xlfn.NORM.DIST(X$3,'energy base (MECS)'!$F$11,0.3*'energy base (MECS)'!$F$11,TRUE))</f>
        <v>7.2142315539113879E-3</v>
      </c>
      <c r="Y9" s="68">
        <f t="array" ref="Y9">IF($D9,SUMPRODUCT((economics!$AG$2:$AG$167=$B9)*(economics!$D$2:$D$167="whr")*economics!$AH$2:$AH$167*_xlfn.NORM.DIST(Y$3,economics!$AK$2:$AK$167,economics!$AJ$2:$AJ$167,TRUE))+$CR9*_xlfn.NORM.DIST(Y$3,$CU9,0.3*$CU9,TRUE)+$CS9*_xlfn.NORM.DIST(Y$3,$CV9,0.3*$CV9,TRUE),$CW9*_xlfn.NORM.DIST(Y$3,'energy base (MECS)'!$F$11,0.3*'energy base (MECS)'!$F$11,TRUE))</f>
        <v>8.4610201366141762E-3</v>
      </c>
      <c r="Z9" s="68">
        <f t="array" ref="Z9">IF($D9,SUMPRODUCT((economics!$AG$2:$AG$167=$B9)*(economics!$D$2:$D$167="whr")*economics!$AH$2:$AH$167*_xlfn.NORM.DIST(Z$3,economics!$AK$2:$AK$167,economics!$AJ$2:$AJ$167,TRUE))+$CR9*_xlfn.NORM.DIST(Z$3,$CU9,0.3*$CU9,TRUE)+$CS9*_xlfn.NORM.DIST(Z$3,$CV9,0.3*$CV9,TRUE),$CW9*_xlfn.NORM.DIST(Z$3,'energy base (MECS)'!$F$11,0.3*'energy base (MECS)'!$F$11,TRUE))</f>
        <v>9.7654147407370828E-3</v>
      </c>
      <c r="AA9" s="68">
        <f t="array" ref="AA9">IF($D9,SUMPRODUCT((economics!$AG$2:$AG$167=$B9)*(economics!$D$2:$D$167="whr")*economics!$AH$2:$AH$167*_xlfn.NORM.DIST(AA$3,economics!$AK$2:$AK$167,economics!$AJ$2:$AJ$167,TRUE))+$CR9*_xlfn.NORM.DIST(AA$3,$CU9,0.3*$CU9,TRUE)+$CS9*_xlfn.NORM.DIST(AA$3,$CV9,0.3*$CV9,TRUE),$CW9*_xlfn.NORM.DIST(AA$3,'energy base (MECS)'!$F$11,0.3*'energy base (MECS)'!$F$11,TRUE))</f>
        <v>1.1099066837120915E-2</v>
      </c>
      <c r="AB9" s="68">
        <f t="array" ref="AB9">IF($D9,SUMPRODUCT((economics!$AG$2:$AG$167=$B9)*(economics!$D$2:$D$167="whr")*economics!$AH$2:$AH$167*_xlfn.NORM.DIST(AB$3,economics!$AK$2:$AK$167,economics!$AJ$2:$AJ$167,TRUE))+$CR9*_xlfn.NORM.DIST(AB$3,$CU9,0.3*$CU9,TRUE)+$CS9*_xlfn.NORM.DIST(AB$3,$CV9,0.3*$CV9,TRUE),$CW9*_xlfn.NORM.DIST(AB$3,'energy base (MECS)'!$F$11,0.3*'energy base (MECS)'!$F$11,TRUE))</f>
        <v>1.2431647456522211E-2</v>
      </c>
      <c r="AC9" s="68">
        <f t="array" ref="AC9">IF($D9,SUMPRODUCT((economics!$AG$2:$AG$167=$B9)*(economics!$D$2:$D$167="whr")*economics!$AH$2:$AH$167*_xlfn.NORM.DIST(AC$3,economics!$AK$2:$AK$167,economics!$AJ$2:$AJ$167,TRUE))+$CR9*_xlfn.NORM.DIST(AC$3,$CU9,0.3*$CU9,TRUE)+$CS9*_xlfn.NORM.DIST(AC$3,$CV9,0.3*$CV9,TRUE),$CW9*_xlfn.NORM.DIST(AC$3,'energy base (MECS)'!$F$11,0.3*'energy base (MECS)'!$F$11,TRUE))</f>
        <v>1.3732900672566292E-2</v>
      </c>
      <c r="AD9" s="68">
        <f t="array" ref="AD9">IF($D9,SUMPRODUCT((economics!$AG$2:$AG$167=$B9)*(economics!$D$2:$D$167="whr")*economics!$AH$2:$AH$167*_xlfn.NORM.DIST(AD$3,economics!$AK$2:$AK$167,economics!$AJ$2:$AJ$167,TRUE))+$CR9*_xlfn.NORM.DIST(AD$3,$CU9,0.3*$CU9,TRUE)+$CS9*_xlfn.NORM.DIST(AD$3,$CV9,0.3*$CV9,TRUE),$CW9*_xlfn.NORM.DIST(AD$3,'energy base (MECS)'!$F$11,0.3*'energy base (MECS)'!$F$11,TRUE))</f>
        <v>1.4974688848652605E-2</v>
      </c>
      <c r="AE9" s="68">
        <f t="array" ref="AE9">IF($D9,SUMPRODUCT((economics!$AG$2:$AG$167=$B9)*(economics!$D$2:$D$167="whr")*economics!$AH$2:$AH$167*_xlfn.NORM.DIST(AE$3,economics!$AK$2:$AK$167,economics!$AJ$2:$AJ$167,TRUE))+$CR9*_xlfn.NORM.DIST(AE$3,$CU9,0.3*$CU9,TRUE)+$CS9*_xlfn.NORM.DIST(AE$3,$CV9,0.3*$CV9,TRUE),$CW9*_xlfn.NORM.DIST(AE$3,'energy base (MECS)'!$F$11,0.3*'energy base (MECS)'!$F$11,TRUE))</f>
        <v>1.6132800961532686E-2</v>
      </c>
      <c r="AF9" s="68">
        <f t="array" ref="AF9">IF($D9,SUMPRODUCT((economics!$AG$2:$AG$167=$B9)*(economics!$D$2:$D$167="whr")*economics!$AH$2:$AH$167*_xlfn.NORM.DIST(AF$3,economics!$AK$2:$AK$167,economics!$AJ$2:$AJ$167,TRUE))+$CR9*_xlfn.NORM.DIST(AF$3,$CU9,0.3*$CU9,TRUE)+$CS9*_xlfn.NORM.DIST(AF$3,$CV9,0.3*$CV9,TRUE),$CW9*_xlfn.NORM.DIST(AF$3,'energy base (MECS)'!$F$11,0.3*'energy base (MECS)'!$F$11,TRUE))</f>
        <v>1.7188332134478106E-2</v>
      </c>
      <c r="AG9" s="68">
        <f t="array" ref="AG9">IF($D9,SUMPRODUCT((economics!$AG$2:$AG$167=$B9)*(economics!$D$2:$D$167="whr")*economics!$AH$2:$AH$167*_xlfn.NORM.DIST(AG$3,economics!$AK$2:$AK$167,economics!$AJ$2:$AJ$167,TRUE))+$CR9*_xlfn.NORM.DIST(AG$3,$CU9,0.3*$CU9,TRUE)+$CS9*_xlfn.NORM.DIST(AG$3,$CV9,0.3*$CV9,TRUE),$CW9*_xlfn.NORM.DIST(AG$3,'energy base (MECS)'!$F$11,0.3*'energy base (MECS)'!$F$11,TRUE))</f>
        <v>1.8128507560855996E-2</v>
      </c>
      <c r="AH9" s="68">
        <f t="array" ref="AH9">IF($D9,SUMPRODUCT((economics!$AG$2:$AG$167=$B9)*(economics!$D$2:$D$167="whr")*economics!$AH$2:$AH$167*_xlfn.NORM.DIST(AH$3,economics!$AK$2:$AK$167,economics!$AJ$2:$AJ$167,TRUE))+$CR9*_xlfn.NORM.DIST(AH$3,$CU9,0.3*$CU9,TRUE)+$CS9*_xlfn.NORM.DIST(AH$3,$CV9,0.3*$CV9,TRUE),$CW9*_xlfn.NORM.DIST(AH$3,'energy base (MECS)'!$F$11,0.3*'energy base (MECS)'!$F$11,TRUE))</f>
        <v>1.8946904684975729E-2</v>
      </c>
      <c r="AI9" s="68">
        <f t="array" ref="AI9">IF($D9,SUMPRODUCT((economics!$AG$2:$AG$167=$B9)*(economics!$D$2:$D$167="whr")*economics!$AH$2:$AH$167*_xlfn.NORM.DIST(AI$3,economics!$AK$2:$AK$167,economics!$AJ$2:$AJ$167,TRUE))+$CR9*_xlfn.NORM.DIST(AI$3,$CU9,0.3*$CU9,TRUE)+$CS9*_xlfn.NORM.DIST(AI$3,$CV9,0.3*$CV9,TRUE),$CW9*_xlfn.NORM.DIST(AI$3,'energy base (MECS)'!$F$11,0.3*'energy base (MECS)'!$F$11,TRUE))</f>
        <v>1.9643108909554646E-2</v>
      </c>
      <c r="AJ9" s="68">
        <f t="array" ref="AJ9">IF($D9,SUMPRODUCT((economics!$AG$2:$AG$167=$B9)*(economics!$D$2:$D$167="whr")*economics!$AH$2:$AH$167*_xlfn.NORM.DIST(AJ$3,economics!$AK$2:$AK$167,economics!$AJ$2:$AJ$167,TRUE))+$CR9*_xlfn.NORM.DIST(AJ$3,$CU9,0.3*$CU9,TRUE)+$CS9*_xlfn.NORM.DIST(AJ$3,$CV9,0.3*$CV9,TRUE),$CW9*_xlfn.NORM.DIST(AJ$3,'energy base (MECS)'!$F$11,0.3*'energy base (MECS)'!$F$11,TRUE))</f>
        <v>2.0221906304328092E-2</v>
      </c>
      <c r="AK9" s="68">
        <f t="array" ref="AK9">IF($D9,SUMPRODUCT((economics!$AG$2:$AG$167=$B9)*(economics!$D$2:$D$167="whr")*economics!$AH$2:$AH$167*_xlfn.NORM.DIST(AK$3,economics!$AK$2:$AK$167,economics!$AJ$2:$AJ$167,TRUE))+$CR9*_xlfn.NORM.DIST(AK$3,$CU9,0.3*$CU9,TRUE)+$CS9*_xlfn.NORM.DIST(AK$3,$CV9,0.3*$CV9,TRUE),$CW9*_xlfn.NORM.DIST(AK$3,'energy base (MECS)'!$F$11,0.3*'energy base (MECS)'!$F$11,TRUE))</f>
        <v>2.0692161742535645E-2</v>
      </c>
      <c r="AL9" s="68">
        <f t="array" ref="AL9">IF($D9,SUMPRODUCT((economics!$AG$2:$AG$167=$B9)*(economics!$D$2:$D$167="whr")*economics!$AH$2:$AH$167*_xlfn.NORM.DIST(AL$3,economics!$AK$2:$AK$167,economics!$AJ$2:$AJ$167,TRUE))+$CR9*_xlfn.NORM.DIST(AL$3,$CU9,0.3*$CU9,TRUE)+$CS9*_xlfn.NORM.DIST(AL$3,$CV9,0.3*$CV9,TRUE),$CW9*_xlfn.NORM.DIST(AL$3,'energy base (MECS)'!$F$11,0.3*'energy base (MECS)'!$F$11,TRUE))</f>
        <v>2.1065548079371089E-2</v>
      </c>
      <c r="AM9" s="68">
        <f t="array" ref="AM9">IF($D9,SUMPRODUCT((economics!$AG$2:$AG$167=$B9)*(economics!$D$2:$D$167="whr")*economics!$AH$2:$AH$167*_xlfn.NORM.DIST(AM$3,economics!$AK$2:$AK$167,economics!$AJ$2:$AJ$167,TRUE))+$CR9*_xlfn.NORM.DIST(AM$3,$CU9,0.3*$CU9,TRUE)+$CS9*_xlfn.NORM.DIST(AM$3,$CV9,0.3*$CV9,TRUE),$CW9*_xlfn.NORM.DIST(AM$3,'energy base (MECS)'!$F$11,0.3*'energy base (MECS)'!$F$11,TRUE))</f>
        <v>2.1355282667355705E-2</v>
      </c>
      <c r="AN9" s="68">
        <f t="array" ref="AN9">IF($D9,SUMPRODUCT((economics!$AG$2:$AG$167=$B9)*(economics!$D$2:$D$167="whr")*economics!$AH$2:$AH$167*_xlfn.NORM.DIST(AN$3,economics!$AK$2:$AK$167,economics!$AJ$2:$AJ$167,TRUE))+$CR9*_xlfn.NORM.DIST(AN$3,$CU9,0.3*$CU9,TRUE)+$CS9*_xlfn.NORM.DIST(AN$3,$CV9,0.3*$CV9,TRUE),$CW9*_xlfn.NORM.DIST(AN$3,'energy base (MECS)'!$F$11,0.3*'energy base (MECS)'!$F$11,TRUE))</f>
        <v>2.1574997603097702E-2</v>
      </c>
      <c r="AO9" s="68">
        <f t="array" ref="AO9">IF($D9,SUMPRODUCT((economics!$AG$2:$AG$167=$B9)*(economics!$D$2:$D$167="whr")*economics!$AH$2:$AH$167*_xlfn.NORM.DIST(AO$3,economics!$AK$2:$AK$167,economics!$AJ$2:$AJ$167,TRUE))+$CR9*_xlfn.NORM.DIST(AO$3,$CU9,0.3*$CU9,TRUE)+$CS9*_xlfn.NORM.DIST(AO$3,$CV9,0.3*$CV9,TRUE),$CW9*_xlfn.NORM.DIST(AO$3,'energy base (MECS)'!$F$11,0.3*'energy base (MECS)'!$F$11,TRUE))</f>
        <v>2.1737828239406388E-2</v>
      </c>
      <c r="AP9" s="68">
        <f t="array" ref="AP9">IF($D9,SUMPRODUCT((economics!$AG$2:$AG$167=$B9)*(economics!$D$2:$D$167="whr")*economics!$AH$2:$AH$167*_xlfn.NORM.DIST(AP$3,economics!$AK$2:$AK$167,economics!$AJ$2:$AJ$167,TRUE))+$CR9*_xlfn.NORM.DIST(AP$3,$CU9,0.3*$CU9,TRUE)+$CS9*_xlfn.NORM.DIST(AP$3,$CV9,0.3*$CV9,TRUE),$CW9*_xlfn.NORM.DIST(AP$3,'energy base (MECS)'!$F$11,0.3*'energy base (MECS)'!$F$11,TRUE))</f>
        <v>2.1855759773906597E-2</v>
      </c>
      <c r="AQ9" s="68">
        <f t="array" ref="AQ9">IF($D9,SUMPRODUCT((economics!$AG$2:$AG$167=$B9)*(economics!$D$2:$D$167="whr")*economics!$AH$2:$AH$167*_xlfn.NORM.DIST(AQ$3,economics!$AK$2:$AK$167,economics!$AJ$2:$AJ$167,TRUE))+$CR9*_xlfn.NORM.DIST(AQ$3,$CU9,0.3*$CU9,TRUE)+$CS9*_xlfn.NORM.DIST(AQ$3,$CV9,0.3*$CV9,TRUE),$CW9*_xlfn.NORM.DIST(AQ$3,'energy base (MECS)'!$F$11,0.3*'energy base (MECS)'!$F$11,TRUE))</f>
        <v>2.1939231819137813E-2</v>
      </c>
      <c r="AR9" s="68">
        <f t="array" ref="AR9">IF($D9,SUMPRODUCT((economics!$AG$2:$AG$167=$B9)*(economics!$D$2:$D$167="whr")*economics!$AH$2:$AH$167*_xlfn.NORM.DIST(AR$3,economics!$AK$2:$AK$167,economics!$AJ$2:$AJ$167,TRUE))+$CR9*_xlfn.NORM.DIST(AR$3,$CU9,0.3*$CU9,TRUE)+$CS9*_xlfn.NORM.DIST(AR$3,$CV9,0.3*$CV9,TRUE),$CW9*_xlfn.NORM.DIST(AR$3,'energy base (MECS)'!$F$11,0.3*'energy base (MECS)'!$F$11,TRUE))</f>
        <v>2.1996970840744222E-2</v>
      </c>
      <c r="AS9" s="68">
        <f t="array" ref="AS9">IF($D9,SUMPRODUCT((economics!$AG$2:$AG$167=$B9)*(economics!$D$2:$D$167="whr")*economics!$AH$2:$AH$167*_xlfn.NORM.DIST(AS$3,economics!$AK$2:$AK$167,economics!$AJ$2:$AJ$167,TRUE))+$CR9*_xlfn.NORM.DIST(AS$3,$CU9,0.3*$CU9,TRUE)+$CS9*_xlfn.NORM.DIST(AS$3,$CV9,0.3*$CV9,TRUE),$CW9*_xlfn.NORM.DIST(AS$3,'energy base (MECS)'!$F$11,0.3*'energy base (MECS)'!$F$11,TRUE))</f>
        <v>2.2036002321767671E-2</v>
      </c>
      <c r="AT9" s="68">
        <f t="array" ref="AT9">IF($D9,SUMPRODUCT((economics!$AG$2:$AG$167=$B9)*(economics!$D$2:$D$167="whr")*economics!$AH$2:$AH$167*_xlfn.NORM.DIST(AT$3,economics!$AK$2:$AK$167,economics!$AJ$2:$AJ$167,TRUE))+$CR9*_xlfn.NORM.DIST(AT$3,$CU9,0.3*$CU9,TRUE)+$CS9*_xlfn.NORM.DIST(AT$3,$CV9,0.3*$CV9,TRUE),$CW9*_xlfn.NORM.DIST(AT$3,'energy base (MECS)'!$F$11,0.3*'energy base (MECS)'!$F$11,TRUE))</f>
        <v>2.2061787958979336E-2</v>
      </c>
      <c r="AU9" s="68">
        <f t="array" ref="AU9">IF($D9,SUMPRODUCT((economics!$AG$2:$AG$167=$B9)*(economics!$D$2:$D$167="whr")*economics!$AH$2:$AH$167*_xlfn.NORM.DIST(AU$3,economics!$AK$2:$AK$167,economics!$AJ$2:$AJ$167,TRUE))+$CR9*_xlfn.NORM.DIST(AU$3,$CU9,0.3*$CU9,TRUE)+$CS9*_xlfn.NORM.DIST(AU$3,$CV9,0.3*$CV9,TRUE),$CW9*_xlfn.NORM.DIST(AU$3,'energy base (MECS)'!$F$11,0.3*'energy base (MECS)'!$F$11,TRUE))</f>
        <v>2.2078435799807197E-2</v>
      </c>
      <c r="AV9" s="68">
        <f t="array" ref="AV9">IF($D9,SUMPRODUCT((economics!$AG$2:$AG$167=$B9)*(economics!$D$2:$D$167="whr")*economics!$AH$2:$AH$167*_xlfn.NORM.DIST(AV$3,economics!$AK$2:$AK$167,economics!$AJ$2:$AJ$167,TRUE))+$CR9*_xlfn.NORM.DIST(AV$3,$CU9,0.3*$CU9,TRUE)+$CS9*_xlfn.NORM.DIST(AV$3,$CV9,0.3*$CV9,TRUE),$CW9*_xlfn.NORM.DIST(AV$3,'energy base (MECS)'!$F$11,0.3*'energy base (MECS)'!$F$11,TRUE))</f>
        <v>2.2088939810419855E-2</v>
      </c>
      <c r="AW9" s="68">
        <f t="array" ref="AW9">IF($D9,SUMPRODUCT((economics!$AG$2:$AG$167=$B9)*(economics!$D$2:$D$167="whr")*economics!$AH$2:$AH$167*_xlfn.NORM.DIST(AW$3,economics!$AK$2:$AK$167,economics!$AJ$2:$AJ$167,TRUE))+$CR9*_xlfn.NORM.DIST(AW$3,$CU9,0.3*$CU9,TRUE)+$CS9*_xlfn.NORM.DIST(AW$3,$CV9,0.3*$CV9,TRUE),$CW9*_xlfn.NORM.DIST(AW$3,'energy base (MECS)'!$F$11,0.3*'energy base (MECS)'!$F$11,TRUE))</f>
        <v>2.2095416745724124E-2</v>
      </c>
      <c r="AX9" s="68">
        <f t="array" ref="AX9">IF($D9,SUMPRODUCT((economics!$AG$2:$AG$167=$B9)*(economics!$D$2:$D$167="whr")*economics!$AH$2:$AH$167*_xlfn.NORM.DIST(AX$3,economics!$AK$2:$AK$167,economics!$AJ$2:$AJ$167,TRUE))+$CR9*_xlfn.NORM.DIST(AX$3,$CU9,0.3*$CU9,TRUE)+$CS9*_xlfn.NORM.DIST(AX$3,$CV9,0.3*$CV9,TRUE),$CW9*_xlfn.NORM.DIST(AX$3,'energy base (MECS)'!$F$11,0.3*'energy base (MECS)'!$F$11,TRUE))</f>
        <v>2.2099319768768812E-2</v>
      </c>
      <c r="AY9" s="68">
        <f t="array" ref="AY9">IF($D9,SUMPRODUCT((economics!$AG$2:$AG$167=$B9)*(economics!$D$2:$D$167="whr")*economics!$AH$2:$AH$167*_xlfn.NORM.DIST(AY$3,economics!$AK$2:$AK$167,economics!$AJ$2:$AJ$167,TRUE))+$CR9*_xlfn.NORM.DIST(AY$3,$CU9,0.3*$CU9,TRUE)+$CS9*_xlfn.NORM.DIST(AY$3,$CV9,0.3*$CV9,TRUE),$CW9*_xlfn.NORM.DIST(AY$3,'energy base (MECS)'!$F$11,0.3*'energy base (MECS)'!$F$11,TRUE))</f>
        <v>2.2101618296772353E-2</v>
      </c>
      <c r="AZ9" s="68">
        <f t="array" ref="AZ9">IF($D9,SUMPRODUCT((economics!$AG$2:$AG$167=$B9)*(economics!$D$2:$D$167="whr")*economics!$AH$2:$AH$167*_xlfn.NORM.DIST(AZ$3,economics!$AK$2:$AK$167,economics!$AJ$2:$AJ$167,TRUE))+$CR9*_xlfn.NORM.DIST(AZ$3,$CU9,0.3*$CU9,TRUE)+$CS9*_xlfn.NORM.DIST(AZ$3,$CV9,0.3*$CV9,TRUE),$CW9*_xlfn.NORM.DIST(AZ$3,'energy base (MECS)'!$F$11,0.3*'energy base (MECS)'!$F$11,TRUE))</f>
        <v>2.2102941161958857E-2</v>
      </c>
      <c r="BA9" s="68">
        <f t="array" ref="BA9">IF($D9,SUMPRODUCT((economics!$AG$2:$AG$167=$B9)*(economics!$D$2:$D$167="whr")*economics!$AH$2:$AH$167*_xlfn.NORM.DIST(BA$3,economics!$AK$2:$AK$167,economics!$AJ$2:$AJ$167,TRUE))+$CR9*_xlfn.NORM.DIST(BA$3,$CU9,0.3*$CU9,TRUE)+$CS9*_xlfn.NORM.DIST(BA$3,$CV9,0.3*$CV9,TRUE),$CW9*_xlfn.NORM.DIST(BA$3,'energy base (MECS)'!$F$11,0.3*'energy base (MECS)'!$F$11,TRUE))</f>
        <v>2.2103685205680047E-2</v>
      </c>
      <c r="BB9" s="68">
        <f t="array" ref="BB9">IF($D9,SUMPRODUCT((economics!$AG$2:$AG$167=$B9)*(economics!$D$2:$D$167="whr")*economics!$AH$2:$AH$167*_xlfn.NORM.DIST(BB$3,economics!$AK$2:$AK$167,economics!$AJ$2:$AJ$167,TRUE))+$CR9*_xlfn.NORM.DIST(BB$3,$CU9,0.3*$CU9,TRUE)+$CS9*_xlfn.NORM.DIST(BB$3,$CV9,0.3*$CV9,TRUE),$CW9*_xlfn.NORM.DIST(BB$3,'energy base (MECS)'!$F$11,0.3*'energy base (MECS)'!$F$11,TRUE))</f>
        <v>2.2104094182205231E-2</v>
      </c>
      <c r="BC9" s="68">
        <f t="array" ref="BC9">IF($D9,SUMPRODUCT((economics!$AG$2:$AG$167=$B9)*(economics!$D$2:$D$167="whr")*economics!$AH$2:$AH$167*_xlfn.NORM.DIST(BC$3,economics!$AK$2:$AK$167,economics!$AJ$2:$AJ$167,TRUE))+$CR9*_xlfn.NORM.DIST(BC$3,$CU9,0.3*$CU9,TRUE)+$CS9*_xlfn.NORM.DIST(BC$3,$CV9,0.3*$CV9,TRUE),$CW9*_xlfn.NORM.DIST(BC$3,'energy base (MECS)'!$F$11,0.3*'energy base (MECS)'!$F$11,TRUE))</f>
        <v>2.2104313874758037E-2</v>
      </c>
      <c r="BD9" s="68">
        <f t="array" ref="BD9">IF($D9,SUMPRODUCT((economics!$AG$2:$AG$167=$B9)*(economics!$D$2:$D$167="whr")*economics!$AH$2:$AH$167*_xlfn.NORM.DIST(BD$3,economics!$AK$2:$AK$167,economics!$AJ$2:$AJ$167,TRUE))+$CR9*_xlfn.NORM.DIST(BD$3,$CU9,0.3*$CU9,TRUE)+$CS9*_xlfn.NORM.DIST(BD$3,$CV9,0.3*$CV9,TRUE),$CW9*_xlfn.NORM.DIST(BD$3,'energy base (MECS)'!$F$11,0.3*'energy base (MECS)'!$F$11,TRUE))</f>
        <v>2.2104429206617336E-2</v>
      </c>
      <c r="BE9" s="68">
        <f t="array" ref="BE9">IF($D9,SUMPRODUCT((economics!$AG$2:$AG$167=$B9)*(economics!$D$2:$D$167="whr")*economics!$AH$2:$AH$167*_xlfn.NORM.DIST(BE$3,economics!$AK$2:$AK$167,economics!$AJ$2:$AJ$167,TRUE))+$CR9*_xlfn.NORM.DIST(BE$3,$CU9,0.3*$CU9,TRUE)+$CS9*_xlfn.NORM.DIST(BE$3,$CV9,0.3*$CV9,TRUE),$CW9*_xlfn.NORM.DIST(BE$3,'energy base (MECS)'!$F$11,0.3*'energy base (MECS)'!$F$11,TRUE))</f>
        <v>2.2104488376434528E-2</v>
      </c>
      <c r="BF9" s="68">
        <f t="array" ref="BF9">IF($D9,SUMPRODUCT((economics!$AG$2:$AG$167=$B9)*(economics!$D$2:$D$167="whr")*economics!$AH$2:$AH$167*_xlfn.NORM.DIST(BF$3,economics!$AK$2:$AK$167,economics!$AJ$2:$AJ$167,TRUE))+$CR9*_xlfn.NORM.DIST(BF$3,$CU9,0.3*$CU9,TRUE)+$CS9*_xlfn.NORM.DIST(BF$3,$CV9,0.3*$CV9,TRUE),$CW9*_xlfn.NORM.DIST(BF$3,'energy base (MECS)'!$F$11,0.3*'energy base (MECS)'!$F$11,TRUE))</f>
        <v>2.2104518043057277E-2</v>
      </c>
      <c r="BG9" s="68">
        <f t="array" ref="BG9">IF($D9,SUMPRODUCT((economics!$AG$2:$AG$167=$B9)*(economics!$D$2:$D$167="whr")*economics!$AH$2:$AH$167*_xlfn.NORM.DIST(BG$3,economics!$AK$2:$AK$167,economics!$AJ$2:$AJ$167,TRUE))+$CR9*_xlfn.NORM.DIST(BG$3,$CU9,0.3*$CU9,TRUE)+$CS9*_xlfn.NORM.DIST(BG$3,$CV9,0.3*$CV9,TRUE),$CW9*_xlfn.NORM.DIST(BG$3,'energy base (MECS)'!$F$11,0.3*'energy base (MECS)'!$F$11,TRUE))</f>
        <v>2.2104532579324852E-2</v>
      </c>
      <c r="BH9" s="68">
        <f t="array" ref="BH9">IF($D9,SUMPRODUCT((economics!$AG$2:$AG$167=$B9)*(economics!$D$2:$D$167="whr")*economics!$AH$2:$AH$167*_xlfn.NORM.DIST(BH$3,economics!$AK$2:$AK$167,economics!$AJ$2:$AJ$167,TRUE))+$CR9*_xlfn.NORM.DIST(BH$3,$CU9,0.3*$CU9,TRUE)+$CS9*_xlfn.NORM.DIST(BH$3,$CV9,0.3*$CV9,TRUE),$CW9*_xlfn.NORM.DIST(BH$3,'energy base (MECS)'!$F$11,0.3*'energy base (MECS)'!$F$11,TRUE))</f>
        <v>2.210453954005177E-2</v>
      </c>
      <c r="BI9" s="68">
        <f t="array" ref="BI9">IF($D9,SUMPRODUCT((economics!$AG$2:$AG$167=$B9)*(economics!$D$2:$D$167="whr")*economics!$AH$2:$AH$167*_xlfn.NORM.DIST(BI$3,economics!$AK$2:$AK$167,economics!$AJ$2:$AJ$167,TRUE))+$CR9*_xlfn.NORM.DIST(BI$3,$CU9,0.3*$CU9,TRUE)+$CS9*_xlfn.NORM.DIST(BI$3,$CV9,0.3*$CV9,TRUE),$CW9*_xlfn.NORM.DIST(BI$3,'energy base (MECS)'!$F$11,0.3*'energy base (MECS)'!$F$11,TRUE))</f>
        <v>2.2104542797467125E-2</v>
      </c>
      <c r="BJ9" s="68">
        <f t="array" ref="BJ9">IF($D9,SUMPRODUCT((economics!$AG$2:$AG$167=$B9)*(economics!$D$2:$D$167="whr")*economics!$AH$2:$AH$167*_xlfn.NORM.DIST(BJ$3,economics!$AK$2:$AK$167,economics!$AJ$2:$AJ$167,TRUE))+$CR9*_xlfn.NORM.DIST(BJ$3,$CU9,0.3*$CU9,TRUE)+$CS9*_xlfn.NORM.DIST(BJ$3,$CV9,0.3*$CV9,TRUE),$CW9*_xlfn.NORM.DIST(BJ$3,'energy base (MECS)'!$F$11,0.3*'energy base (MECS)'!$F$11,TRUE))</f>
        <v>2.2104544287200368E-2</v>
      </c>
      <c r="BK9" s="68">
        <f t="array" ref="BK9">IF($D9,SUMPRODUCT((economics!$AG$2:$AG$167=$B9)*(economics!$D$2:$D$167="whr")*economics!$AH$2:$AH$167*_xlfn.NORM.DIST(BK$3,economics!$AK$2:$AK$167,economics!$AJ$2:$AJ$167,TRUE))+$CR9*_xlfn.NORM.DIST(BK$3,$CU9,0.3*$CU9,TRUE)+$CS9*_xlfn.NORM.DIST(BK$3,$CV9,0.3*$CV9,TRUE),$CW9*_xlfn.NORM.DIST(BK$3,'energy base (MECS)'!$F$11,0.3*'energy base (MECS)'!$F$11,TRUE))</f>
        <v>2.2104544953026242E-2</v>
      </c>
      <c r="BL9" s="68">
        <f t="array" ref="BL9">IF($D9,SUMPRODUCT((economics!$AG$2:$AG$167=$B9)*(economics!$D$2:$D$167="whr")*economics!$AH$2:$AH$167*_xlfn.NORM.DIST(BL$3,economics!$AK$2:$AK$167,economics!$AJ$2:$AJ$167,TRUE))+$CR9*_xlfn.NORM.DIST(BL$3,$CU9,0.3*$CU9,TRUE)+$CS9*_xlfn.NORM.DIST(BL$3,$CV9,0.3*$CV9,TRUE),$CW9*_xlfn.NORM.DIST(BL$3,'energy base (MECS)'!$F$11,0.3*'energy base (MECS)'!$F$11,TRUE))</f>
        <v>2.2104545243849801E-2</v>
      </c>
      <c r="BM9" s="68">
        <f t="array" ref="BM9">IF($D9,SUMPRODUCT((economics!$AG$2:$AG$167=$B9)*(economics!$D$2:$D$167="whr")*economics!$AH$2:$AH$167*_xlfn.NORM.DIST(BM$3,economics!$AK$2:$AK$167,economics!$AJ$2:$AJ$167,TRUE))+$CR9*_xlfn.NORM.DIST(BM$3,$CU9,0.3*$CU9,TRUE)+$CS9*_xlfn.NORM.DIST(BM$3,$CV9,0.3*$CV9,TRUE),$CW9*_xlfn.NORM.DIST(BM$3,'energy base (MECS)'!$F$11,0.3*'energy base (MECS)'!$F$11,TRUE))</f>
        <v>2.2104545367990801E-2</v>
      </c>
      <c r="BN9" s="68">
        <f t="array" ref="BN9">IF($D9,SUMPRODUCT((economics!$AG$2:$AG$167=$B9)*(economics!$D$2:$D$167="whr")*economics!$AH$2:$AH$167*_xlfn.NORM.DIST(BN$3,economics!$AK$2:$AK$167,economics!$AJ$2:$AJ$167,TRUE))+$CR9*_xlfn.NORM.DIST(BN$3,$CU9,0.3*$CU9,TRUE)+$CS9*_xlfn.NORM.DIST(BN$3,$CV9,0.3*$CV9,TRUE),$CW9*_xlfn.NORM.DIST(BN$3,'energy base (MECS)'!$F$11,0.3*'energy base (MECS)'!$F$11,TRUE))</f>
        <v>2.2104545419777417E-2</v>
      </c>
      <c r="BO9" s="68">
        <f t="array" ref="BO9">IF($D9,SUMPRODUCT((economics!$AG$2:$AG$167=$B9)*(economics!$D$2:$D$167="whr")*economics!$AH$2:$AH$167*_xlfn.NORM.DIST(BO$3,economics!$AK$2:$AK$167,economics!$AJ$2:$AJ$167,TRUE))+$CR9*_xlfn.NORM.DIST(BO$3,$CU9,0.3*$CU9,TRUE)+$CS9*_xlfn.NORM.DIST(BO$3,$CV9,0.3*$CV9,TRUE),$CW9*_xlfn.NORM.DIST(BO$3,'energy base (MECS)'!$F$11,0.3*'energy base (MECS)'!$F$11,TRUE))</f>
        <v>2.2104545440889765E-2</v>
      </c>
      <c r="BP9" s="68">
        <f t="array" ref="BP9">IF($D9,SUMPRODUCT((economics!$AG$2:$AG$167=$B9)*(economics!$D$2:$D$167="whr")*economics!$AH$2:$AH$167*_xlfn.NORM.DIST(BP$3,economics!$AK$2:$AK$167,economics!$AJ$2:$AJ$167,TRUE))+$CR9*_xlfn.NORM.DIST(BP$3,$CU9,0.3*$CU9,TRUE)+$CS9*_xlfn.NORM.DIST(BP$3,$CV9,0.3*$CV9,TRUE),$CW9*_xlfn.NORM.DIST(BP$3,'energy base (MECS)'!$F$11,0.3*'energy base (MECS)'!$F$11,TRUE))</f>
        <v>2.2104545449301238E-2</v>
      </c>
      <c r="BQ9" s="68">
        <f t="array" ref="BQ9">IF($D9,SUMPRODUCT((economics!$AG$2:$AG$167=$B9)*(economics!$D$2:$D$167="whr")*economics!$AH$2:$AH$167*_xlfn.NORM.DIST(BQ$3,economics!$AK$2:$AK$167,economics!$AJ$2:$AJ$167,TRUE))+$CR9*_xlfn.NORM.DIST(BQ$3,$CU9,0.3*$CU9,TRUE)+$CS9*_xlfn.NORM.DIST(BQ$3,$CV9,0.3*$CV9,TRUE),$CW9*_xlfn.NORM.DIST(BQ$3,'energy base (MECS)'!$F$11,0.3*'energy base (MECS)'!$F$11,TRUE))</f>
        <v>2.2104545452576337E-2</v>
      </c>
      <c r="BR9" s="68">
        <f t="array" ref="BR9">IF($D9,SUMPRODUCT((economics!$AG$2:$AG$167=$B9)*(economics!$D$2:$D$167="whr")*economics!$AH$2:$AH$167*_xlfn.NORM.DIST(BR$3,economics!$AK$2:$AK$167,economics!$AJ$2:$AJ$167,TRUE))+$CR9*_xlfn.NORM.DIST(BR$3,$CU9,0.3*$CU9,TRUE)+$CS9*_xlfn.NORM.DIST(BR$3,$CV9,0.3*$CV9,TRUE),$CW9*_xlfn.NORM.DIST(BR$3,'energy base (MECS)'!$F$11,0.3*'energy base (MECS)'!$F$11,TRUE))</f>
        <v>2.2104545453822552E-2</v>
      </c>
      <c r="BS9" s="68">
        <f t="array" ref="BS9">IF($D9,SUMPRODUCT((economics!$AG$2:$AG$167=$B9)*(economics!$D$2:$D$167="whr")*economics!$AH$2:$AH$167*_xlfn.NORM.DIST(BS$3,economics!$AK$2:$AK$167,economics!$AJ$2:$AJ$167,TRUE))+$CR9*_xlfn.NORM.DIST(BS$3,$CU9,0.3*$CU9,TRUE)+$CS9*_xlfn.NORM.DIST(BS$3,$CV9,0.3*$CV9,TRUE),$CW9*_xlfn.NORM.DIST(BS$3,'energy base (MECS)'!$F$11,0.3*'energy base (MECS)'!$F$11,TRUE))</f>
        <v>2.2104545454285977E-2</v>
      </c>
      <c r="BT9" s="68">
        <f t="array" ref="BT9">IF($D9,SUMPRODUCT((economics!$AG$2:$AG$167=$B9)*(economics!$D$2:$D$167="whr")*economics!$AH$2:$AH$167*_xlfn.NORM.DIST(BT$3,economics!$AK$2:$AK$167,economics!$AJ$2:$AJ$167,TRUE))+$CR9*_xlfn.NORM.DIST(BT$3,$CU9,0.3*$CU9,TRUE)+$CS9*_xlfn.NORM.DIST(BT$3,$CV9,0.3*$CV9,TRUE),$CW9*_xlfn.NORM.DIST(BT$3,'energy base (MECS)'!$F$11,0.3*'energy base (MECS)'!$F$11,TRUE))</f>
        <v>2.2104545454454391E-2</v>
      </c>
      <c r="BU9" s="68">
        <f t="array" ref="BU9">IF($D9,SUMPRODUCT((economics!$AG$2:$AG$167=$B9)*(economics!$D$2:$D$167="whr")*economics!$AH$2:$AH$167*_xlfn.NORM.DIST(BU$3,economics!$AK$2:$AK$167,economics!$AJ$2:$AJ$167,TRUE))+$CR9*_xlfn.NORM.DIST(BU$3,$CU9,0.3*$CU9,TRUE)+$CS9*_xlfn.NORM.DIST(BU$3,$CV9,0.3*$CV9,TRUE),$CW9*_xlfn.NORM.DIST(BU$3,'energy base (MECS)'!$F$11,0.3*'energy base (MECS)'!$F$11,TRUE))</f>
        <v>2.2104545454514204E-2</v>
      </c>
      <c r="BV9" s="68">
        <f t="array" ref="BV9">IF($D9,SUMPRODUCT((economics!$AG$2:$AG$167=$B9)*(economics!$D$2:$D$167="whr")*economics!$AH$2:$AH$167*_xlfn.NORM.DIST(BV$3,economics!$AK$2:$AK$167,economics!$AJ$2:$AJ$167,TRUE))+$CR9*_xlfn.NORM.DIST(BV$3,$CU9,0.3*$CU9,TRUE)+$CS9*_xlfn.NORM.DIST(BV$3,$CV9,0.3*$CV9,TRUE),$CW9*_xlfn.NORM.DIST(BV$3,'energy base (MECS)'!$F$11,0.3*'energy base (MECS)'!$F$11,TRUE))</f>
        <v>2.2104545454534965E-2</v>
      </c>
      <c r="BW9" s="68">
        <f t="array" ref="BW9">IF($D9,SUMPRODUCT((economics!$AG$2:$AG$167=$B9)*(economics!$D$2:$D$167="whr")*economics!$AH$2:$AH$167*_xlfn.NORM.DIST(BW$3,economics!$AK$2:$AK$167,economics!$AJ$2:$AJ$167,TRUE))+$CR9*_xlfn.NORM.DIST(BW$3,$CU9,0.3*$CU9,TRUE)+$CS9*_xlfn.NORM.DIST(BW$3,$CV9,0.3*$CV9,TRUE),$CW9*_xlfn.NORM.DIST(BW$3,'energy base (MECS)'!$F$11,0.3*'energy base (MECS)'!$F$11,TRUE))</f>
        <v>2.2104545454542008E-2</v>
      </c>
      <c r="BX9" s="68">
        <f t="array" ref="BX9">IF($D9,SUMPRODUCT((economics!$AG$2:$AG$167=$B9)*(economics!$D$2:$D$167="whr")*economics!$AH$2:$AH$167*_xlfn.NORM.DIST(BX$3,economics!$AK$2:$AK$167,economics!$AJ$2:$AJ$167,TRUE))+$CR9*_xlfn.NORM.DIST(BX$3,$CU9,0.3*$CU9,TRUE)+$CS9*_xlfn.NORM.DIST(BX$3,$CV9,0.3*$CV9,TRUE),$CW9*_xlfn.NORM.DIST(BX$3,'energy base (MECS)'!$F$11,0.3*'energy base (MECS)'!$F$11,TRUE))</f>
        <v>2.2104545454544339E-2</v>
      </c>
      <c r="BY9" s="68">
        <f t="array" ref="BY9">IF($D9,SUMPRODUCT((economics!$AG$2:$AG$167=$B9)*(economics!$D$2:$D$167="whr")*economics!$AH$2:$AH$167*_xlfn.NORM.DIST(BY$3,economics!$AK$2:$AK$167,economics!$AJ$2:$AJ$167,TRUE))+$CR9*_xlfn.NORM.DIST(BY$3,$CU9,0.3*$CU9,TRUE)+$CS9*_xlfn.NORM.DIST(BY$3,$CV9,0.3*$CV9,TRUE),$CW9*_xlfn.NORM.DIST(BY$3,'energy base (MECS)'!$F$11,0.3*'energy base (MECS)'!$F$11,TRUE))</f>
        <v>2.2104545454545096E-2</v>
      </c>
      <c r="BZ9" s="68">
        <f t="array" ref="BZ9">IF($D9,SUMPRODUCT((economics!$AG$2:$AG$167=$B9)*(economics!$D$2:$D$167="whr")*economics!$AH$2:$AH$167*_xlfn.NORM.DIST(BZ$3,economics!$AK$2:$AK$167,economics!$AJ$2:$AJ$167,TRUE))+$CR9*_xlfn.NORM.DIST(BZ$3,$CU9,0.3*$CU9,TRUE)+$CS9*_xlfn.NORM.DIST(BZ$3,$CV9,0.3*$CV9,TRUE),$CW9*_xlfn.NORM.DIST(BZ$3,'energy base (MECS)'!$F$11,0.3*'energy base (MECS)'!$F$11,TRUE))</f>
        <v>2.2104545454545339E-2</v>
      </c>
      <c r="CA9" s="68">
        <f t="array" ref="CA9">IF($D9,SUMPRODUCT((economics!$AG$2:$AG$167=$B9)*(economics!$D$2:$D$167="whr")*economics!$AH$2:$AH$167*_xlfn.NORM.DIST(CA$3,economics!$AK$2:$AK$167,economics!$AJ$2:$AJ$167,TRUE))+$CR9*_xlfn.NORM.DIST(CA$3,$CU9,0.3*$CU9,TRUE)+$CS9*_xlfn.NORM.DIST(CA$3,$CV9,0.3*$CV9,TRUE),$CW9*_xlfn.NORM.DIST(CA$3,'energy base (MECS)'!$F$11,0.3*'energy base (MECS)'!$F$11,TRUE))</f>
        <v>2.2104545454545411E-2</v>
      </c>
      <c r="CB9" s="68">
        <f t="array" ref="CB9">IF($D9,SUMPRODUCT((economics!$AG$2:$AG$167=$B9)*(economics!$D$2:$D$167="whr")*economics!$AH$2:$AH$167*_xlfn.NORM.DIST(CB$3,economics!$AK$2:$AK$167,economics!$AJ$2:$AJ$167,TRUE))+$CR9*_xlfn.NORM.DIST(CB$3,$CU9,0.3*$CU9,TRUE)+$CS9*_xlfn.NORM.DIST(CB$3,$CV9,0.3*$CV9,TRUE),$CW9*_xlfn.NORM.DIST(CB$3,'energy base (MECS)'!$F$11,0.3*'energy base (MECS)'!$F$11,TRUE))</f>
        <v>2.2104545454545432E-2</v>
      </c>
      <c r="CC9" s="68">
        <f t="array" ref="CC9">IF($D9,SUMPRODUCT((economics!$AG$2:$AG$167=$B9)*(economics!$D$2:$D$167="whr")*economics!$AH$2:$AH$167*_xlfn.NORM.DIST(CC$3,economics!$AK$2:$AK$167,economics!$AJ$2:$AJ$167,TRUE))+$CR9*_xlfn.NORM.DIST(CC$3,$CU9,0.3*$CU9,TRUE)+$CS9*_xlfn.NORM.DIST(CC$3,$CV9,0.3*$CV9,TRUE),$CW9*_xlfn.NORM.DIST(CC$3,'energy base (MECS)'!$F$11,0.3*'energy base (MECS)'!$F$11,TRUE))</f>
        <v>2.2104545454545439E-2</v>
      </c>
      <c r="CD9" s="68">
        <f t="array" ref="CD9">IF($D9,SUMPRODUCT((economics!$AG$2:$AG$167=$B9)*(economics!$D$2:$D$167="whr")*economics!$AH$2:$AH$167*_xlfn.NORM.DIST(CD$3,economics!$AK$2:$AK$167,economics!$AJ$2:$AJ$167,TRUE))+$CR9*_xlfn.NORM.DIST(CD$3,$CU9,0.3*$CU9,TRUE)+$CS9*_xlfn.NORM.DIST(CD$3,$CV9,0.3*$CV9,TRUE),$CW9*_xlfn.NORM.DIST(CD$3,'energy base (MECS)'!$F$11,0.3*'energy base (MECS)'!$F$11,TRUE))</f>
        <v>2.2104545454545443E-2</v>
      </c>
      <c r="CE9" s="68">
        <f t="array" ref="CE9">IF($D9,SUMPRODUCT((economics!$AG$2:$AG$167=$B9)*(economics!$D$2:$D$167="whr")*economics!$AH$2:$AH$167*_xlfn.NORM.DIST(CE$3,economics!$AK$2:$AK$167,economics!$AJ$2:$AJ$167,TRUE))+$CR9*_xlfn.NORM.DIST(CE$3,$CU9,0.3*$CU9,TRUE)+$CS9*_xlfn.NORM.DIST(CE$3,$CV9,0.3*$CV9,TRUE),$CW9*_xlfn.NORM.DIST(CE$3,'energy base (MECS)'!$F$11,0.3*'energy base (MECS)'!$F$11,TRUE))</f>
        <v>2.2104545454545443E-2</v>
      </c>
      <c r="CF9" s="68">
        <f t="array" ref="CF9">IF($D9,SUMPRODUCT((economics!$AG$2:$AG$167=$B9)*(economics!$D$2:$D$167="whr")*economics!$AH$2:$AH$167*_xlfn.NORM.DIST(CF$3,economics!$AK$2:$AK$167,economics!$AJ$2:$AJ$167,TRUE))+$CR9*_xlfn.NORM.DIST(CF$3,$CU9,0.3*$CU9,TRUE)+$CS9*_xlfn.NORM.DIST(CF$3,$CV9,0.3*$CV9,TRUE),$CW9*_xlfn.NORM.DIST(CF$3,'energy base (MECS)'!$F$11,0.3*'energy base (MECS)'!$F$11,TRUE))</f>
        <v>2.2104545454545443E-2</v>
      </c>
      <c r="CG9" s="68">
        <f t="array" ref="CG9">IF($D9,SUMPRODUCT((economics!$AG$2:$AG$167=$B9)*(economics!$D$2:$D$167="whr")*economics!$AH$2:$AH$167*_xlfn.NORM.DIST(CG$3,economics!$AK$2:$AK$167,economics!$AJ$2:$AJ$167,TRUE))+$CR9*_xlfn.NORM.DIST(CG$3,$CU9,0.3*$CU9,TRUE)+$CS9*_xlfn.NORM.DIST(CG$3,$CV9,0.3*$CV9,TRUE),$CW9*_xlfn.NORM.DIST(CG$3,'energy base (MECS)'!$F$11,0.3*'energy base (MECS)'!$F$11,TRUE))</f>
        <v>2.2104545454545443E-2</v>
      </c>
      <c r="CH9" s="68">
        <f t="array" ref="CH9">IF($D9,SUMPRODUCT((economics!$AG$2:$AG$167=$B9)*(economics!$D$2:$D$167="whr")*economics!$AH$2:$AH$167*_xlfn.NORM.DIST(CH$3,economics!$AK$2:$AK$167,economics!$AJ$2:$AJ$167,TRUE))+$CR9*_xlfn.NORM.DIST(CH$3,$CU9,0.3*$CU9,TRUE)+$CS9*_xlfn.NORM.DIST(CH$3,$CV9,0.3*$CV9,TRUE),$CW9*_xlfn.NORM.DIST(CH$3,'energy base (MECS)'!$F$11,0.3*'energy base (MECS)'!$F$11,TRUE))</f>
        <v>2.2104545454545443E-2</v>
      </c>
      <c r="CJ9">
        <f t="array" ref="CJ9">SUMPRODUCT((economics!$AG$2:$AG$167=$B9)*(economics!$D$2:$D$167="whr")*economics!$AH$2:$AH$167)</f>
        <v>0</v>
      </c>
      <c r="CK9" s="80">
        <f>'indst heat consumption'!D9</f>
        <v>0.47272727272727272</v>
      </c>
      <c r="CL9" s="80">
        <f>'indst heat consumption'!E9</f>
        <v>0.1757575757575757</v>
      </c>
      <c r="CM9" s="80">
        <f>'indst heat consumption'!F9</f>
        <v>0.35151515151515139</v>
      </c>
      <c r="CN9" s="80">
        <f>'indst heat consumption'!G9</f>
        <v>0</v>
      </c>
      <c r="CO9" s="80">
        <f>'indst heat consumption'!H9</f>
        <v>0</v>
      </c>
      <c r="CP9">
        <f>$C9*(CK9*summary!$B$94+CL9*summary!$C$94+CM9*summary!$D$94)</f>
        <v>2.2104545454545446E-2</v>
      </c>
      <c r="CQ9">
        <f>$C9*(CN9*summary!$E$94+CO9*summary!$F$94)</f>
        <v>0</v>
      </c>
      <c r="CR9">
        <f t="shared" si="0"/>
        <v>2.2104545454545443E-2</v>
      </c>
      <c r="CS9">
        <f t="shared" si="1"/>
        <v>0</v>
      </c>
      <c r="CT9">
        <f>IFERROR(_xlfn.XLOOKUP($B9,'BCoISC-WACCbI'!$C$2:$C$26,'BCoISC-WACCbI'!$B$2:$B$26)+economics!$AE$4,0.1)</f>
        <v>0.11521000000000001</v>
      </c>
      <c r="CU9">
        <f>(summary!$C$7*(CT9/(1-(1+CT9)^-summary!$D$7))+summary!$C$7*summary!$E$7)/(summary!$F$7*3412/1000000)</f>
        <v>1.3727213036470072</v>
      </c>
      <c r="CV9">
        <f>(summary!$C$6*(CT9/(1-(1+CT9)^-summary!$D$6))+summary!$C$6*summary!$E$6)/(summary!$F$6*3412/1000000)</f>
        <v>1.6472655643764085</v>
      </c>
      <c r="CW9">
        <f t="shared" si="2"/>
        <v>2.2104545454545443E-2</v>
      </c>
    </row>
    <row r="10" spans="1:101" x14ac:dyDescent="0.35">
      <c r="A10" t="str">
        <f>WHRPbI!A8</f>
        <v>wood products 16</v>
      </c>
      <c r="B10">
        <v>16</v>
      </c>
      <c r="C10" s="68">
        <f>WHRPbI!B8</f>
        <v>9.1981735159817352E-3</v>
      </c>
      <c r="D10" t="b">
        <f>ISNUMBER(MATCH($B10,'energy base (MECS)'!$K$4:$K$9,0))</f>
        <v>0</v>
      </c>
      <c r="E10" s="68">
        <f t="array" ref="E10">IF($D10,SUMPRODUCT((economics!$AG$2:$AG$167=$B10)*(economics!$D$2:$D$167="whr")*economics!$AH$2:$AH$167*_xlfn.NORM.DIST(E$3,economics!$AK$2:$AK$167,economics!$AJ$2:$AJ$167,TRUE))+$CR10*_xlfn.NORM.DIST(E$3,$CU10,0.3*$CU10,TRUE)+$CS10*_xlfn.NORM.DIST(E$3,$CV10,0.3*$CV10,TRUE),$CW10*_xlfn.NORM.DIST(E$3,'energy base (MECS)'!$F$11,0.3*'energy base (MECS)'!$F$11,TRUE))</f>
        <v>3.8304957643468146E-6</v>
      </c>
      <c r="F10" s="68">
        <f t="array" ref="F10">IF($D10,SUMPRODUCT((economics!$AG$2:$AG$167=$B10)*(economics!$D$2:$D$167="whr")*economics!$AH$2:$AH$167*_xlfn.NORM.DIST(F$3,economics!$AK$2:$AK$167,economics!$AJ$2:$AJ$167,TRUE))+$CR10*_xlfn.NORM.DIST(F$3,$CU10,0.3*$CU10,TRUE)+$CS10*_xlfn.NORM.DIST(F$3,$CV10,0.3*$CV10,TRUE),$CW10*_xlfn.NORM.DIST(F$3,'energy base (MECS)'!$F$11,0.3*'energy base (MECS)'!$F$11,TRUE))</f>
        <v>6.5384059435020237E-6</v>
      </c>
      <c r="G10" s="68">
        <f t="array" ref="G10">IF($D10,SUMPRODUCT((economics!$AG$2:$AG$167=$B10)*(economics!$D$2:$D$167="whr")*economics!$AH$2:$AH$167*_xlfn.NORM.DIST(G$3,economics!$AK$2:$AK$167,economics!$AJ$2:$AJ$167,TRUE))+$CR10*_xlfn.NORM.DIST(G$3,$CU10,0.3*$CU10,TRUE)+$CS10*_xlfn.NORM.DIST(G$3,$CV10,0.3*$CV10,TRUE),$CW10*_xlfn.NORM.DIST(G$3,'energy base (MECS)'!$F$11,0.3*'energy base (MECS)'!$F$11,TRUE))</f>
        <v>1.0922922492401203E-5</v>
      </c>
      <c r="H10" s="68">
        <f t="array" ref="H10">IF($D10,SUMPRODUCT((economics!$AG$2:$AG$167=$B10)*(economics!$D$2:$D$167="whr")*economics!$AH$2:$AH$167*_xlfn.NORM.DIST(H$3,economics!$AK$2:$AK$167,economics!$AJ$2:$AJ$167,TRUE))+$CR10*_xlfn.NORM.DIST(H$3,$CU10,0.3*$CU10,TRUE)+$CS10*_xlfn.NORM.DIST(H$3,$CV10,0.3*$CV10,TRUE),$CW10*_xlfn.NORM.DIST(H$3,'energy base (MECS)'!$F$11,0.3*'energy base (MECS)'!$F$11,TRUE))</f>
        <v>1.7860795466882626E-5</v>
      </c>
      <c r="I10" s="68">
        <f t="array" ref="I10">IF($D10,SUMPRODUCT((economics!$AG$2:$AG$167=$B10)*(economics!$D$2:$D$167="whr")*economics!$AH$2:$AH$167*_xlfn.NORM.DIST(I$3,economics!$AK$2:$AK$167,economics!$AJ$2:$AJ$167,TRUE))+$CR10*_xlfn.NORM.DIST(I$3,$CU10,0.3*$CU10,TRUE)+$CS10*_xlfn.NORM.DIST(I$3,$CV10,0.3*$CV10,TRUE),$CW10*_xlfn.NORM.DIST(I$3,'energy base (MECS)'!$F$11,0.3*'energy base (MECS)'!$F$11,TRUE))</f>
        <v>2.8589521765992547E-5</v>
      </c>
      <c r="J10" s="68">
        <f t="array" ref="J10">IF($D10,SUMPRODUCT((economics!$AG$2:$AG$167=$B10)*(economics!$D$2:$D$167="whr")*economics!$AH$2:$AH$167*_xlfn.NORM.DIST(J$3,economics!$AK$2:$AK$167,economics!$AJ$2:$AJ$167,TRUE))+$CR10*_xlfn.NORM.DIST(J$3,$CU10,0.3*$CU10,TRUE)+$CS10*_xlfn.NORM.DIST(J$3,$CV10,0.3*$CV10,TRUE),$CW10*_xlfn.NORM.DIST(J$3,'energy base (MECS)'!$F$11,0.3*'energy base (MECS)'!$F$11,TRUE))</f>
        <v>4.480341088637861E-5</v>
      </c>
      <c r="K10" s="68">
        <f t="array" ref="K10">IF($D10,SUMPRODUCT((economics!$AG$2:$AG$167=$B10)*(economics!$D$2:$D$167="whr")*economics!$AH$2:$AH$167*_xlfn.NORM.DIST(K$3,economics!$AK$2:$AK$167,economics!$AJ$2:$AJ$167,TRUE))+$CR10*_xlfn.NORM.DIST(K$3,$CU10,0.3*$CU10,TRUE)+$CS10*_xlfn.NORM.DIST(K$3,$CV10,0.3*$CV10,TRUE),$CW10*_xlfn.NORM.DIST(K$3,'energy base (MECS)'!$F$11,0.3*'energy base (MECS)'!$F$11,TRUE))</f>
        <v>6.8749988833126277E-5</v>
      </c>
      <c r="L10" s="68">
        <f t="array" ref="L10">IF($D10,SUMPRODUCT((economics!$AG$2:$AG$167=$B10)*(economics!$D$2:$D$167="whr")*economics!$AH$2:$AH$167*_xlfn.NORM.DIST(L$3,economics!$AK$2:$AK$167,economics!$AJ$2:$AJ$167,TRUE))+$CR10*_xlfn.NORM.DIST(L$3,$CU10,0.3*$CU10,TRUE)+$CS10*_xlfn.NORM.DIST(L$3,$CV10,0.3*$CV10,TRUE),$CW10*_xlfn.NORM.DIST(L$3,'energy base (MECS)'!$F$11,0.3*'energy base (MECS)'!$F$11,TRUE))</f>
        <v>1.0331342936215438E-4</v>
      </c>
      <c r="M10" s="68">
        <f t="array" ref="M10">IF($D10,SUMPRODUCT((economics!$AG$2:$AG$167=$B10)*(economics!$D$2:$D$167="whr")*economics!$AH$2:$AH$167*_xlfn.NORM.DIST(M$3,economics!$AK$2:$AK$167,economics!$AJ$2:$AJ$167,TRUE))+$CR10*_xlfn.NORM.DIST(M$3,$CU10,0.3*$CU10,TRUE)+$CS10*_xlfn.NORM.DIST(M$3,$CV10,0.3*$CV10,TRUE),$CW10*_xlfn.NORM.DIST(M$3,'energy base (MECS)'!$F$11,0.3*'energy base (MECS)'!$F$11,TRUE))</f>
        <v>1.5206714670310884E-4</v>
      </c>
      <c r="N10" s="68">
        <f t="array" ref="N10">IF($D10,SUMPRODUCT((economics!$AG$2:$AG$167=$B10)*(economics!$D$2:$D$167="whr")*economics!$AH$2:$AH$167*_xlfn.NORM.DIST(N$3,economics!$AK$2:$AK$167,economics!$AJ$2:$AJ$167,TRUE))+$CR10*_xlfn.NORM.DIST(N$3,$CU10,0.3*$CU10,TRUE)+$CS10*_xlfn.NORM.DIST(N$3,$CV10,0.3*$CV10,TRUE),$CW10*_xlfn.NORM.DIST(N$3,'energy base (MECS)'!$F$11,0.3*'energy base (MECS)'!$F$11,TRUE))</f>
        <v>2.1927434331106118E-4</v>
      </c>
      <c r="O10" s="68">
        <f t="array" ref="O10">IF($D10,SUMPRODUCT((economics!$AG$2:$AG$167=$B10)*(economics!$D$2:$D$167="whr")*economics!$AH$2:$AH$167*_xlfn.NORM.DIST(O$3,economics!$AK$2:$AK$167,economics!$AJ$2:$AJ$167,TRUE))+$CR10*_xlfn.NORM.DIST(O$3,$CU10,0.3*$CU10,TRUE)+$CS10*_xlfn.NORM.DIST(O$3,$CV10,0.3*$CV10,TRUE),$CW10*_xlfn.NORM.DIST(O$3,'energy base (MECS)'!$F$11,0.3*'energy base (MECS)'!$F$11,TRUE))</f>
        <v>3.0981447379629793E-4</v>
      </c>
      <c r="P10" s="68">
        <f t="array" ref="P10">IF($D10,SUMPRODUCT((economics!$AG$2:$AG$167=$B10)*(economics!$D$2:$D$167="whr")*economics!$AH$2:$AH$167*_xlfn.NORM.DIST(P$3,economics!$AK$2:$AK$167,economics!$AJ$2:$AJ$167,TRUE))+$CR10*_xlfn.NORM.DIST(P$3,$CU10,0.3*$CU10,TRUE)+$CS10*_xlfn.NORM.DIST(P$3,$CV10,0.3*$CV10,TRUE),$CW10*_xlfn.NORM.DIST(P$3,'energy base (MECS)'!$F$11,0.3*'energy base (MECS)'!$F$11,TRUE))</f>
        <v>4.2901653242497753E-4</v>
      </c>
      <c r="Q10" s="68">
        <f t="array" ref="Q10">IF($D10,SUMPRODUCT((economics!$AG$2:$AG$167=$B10)*(economics!$D$2:$D$167="whr")*economics!$AH$2:$AH$167*_xlfn.NORM.DIST(Q$3,economics!$AK$2:$AK$167,economics!$AJ$2:$AJ$167,TRUE))+$CR10*_xlfn.NORM.DIST(Q$3,$CU10,0.3*$CU10,TRUE)+$CS10*_xlfn.NORM.DIST(Q$3,$CV10,0.3*$CV10,TRUE),$CW10*_xlfn.NORM.DIST(Q$3,'energy base (MECS)'!$F$11,0.3*'energy base (MECS)'!$F$11,TRUE))</f>
        <v>5.8238769563577649E-4</v>
      </c>
      <c r="R10" s="68">
        <f t="array" ref="R10">IF($D10,SUMPRODUCT((economics!$AG$2:$AG$167=$B10)*(economics!$D$2:$D$167="whr")*economics!$AH$2:$AH$167*_xlfn.NORM.DIST(R$3,economics!$AK$2:$AK$167,economics!$AJ$2:$AJ$167,TRUE))+$CR10*_xlfn.NORM.DIST(R$3,$CU10,0.3*$CU10,TRUE)+$CS10*_xlfn.NORM.DIST(R$3,$CV10,0.3*$CV10,TRUE),$CW10*_xlfn.NORM.DIST(R$3,'energy base (MECS)'!$F$11,0.3*'energy base (MECS)'!$F$11,TRUE))</f>
        <v>7.7523829548146756E-4</v>
      </c>
      <c r="S10" s="68">
        <f t="array" ref="S10">IF($D10,SUMPRODUCT((economics!$AG$2:$AG$167=$B10)*(economics!$D$2:$D$167="whr")*economics!$AH$2:$AH$167*_xlfn.NORM.DIST(S$3,economics!$AK$2:$AK$167,economics!$AJ$2:$AJ$167,TRUE))+$CR10*_xlfn.NORM.DIST(S$3,$CU10,0.3*$CU10,TRUE)+$CS10*_xlfn.NORM.DIST(S$3,$CV10,0.3*$CV10,TRUE),$CW10*_xlfn.NORM.DIST(S$3,'energy base (MECS)'!$F$11,0.3*'energy base (MECS)'!$F$11,TRUE))</f>
        <v>1.0122204337552952E-3</v>
      </c>
      <c r="T10" s="68">
        <f t="array" ref="T10">IF($D10,SUMPRODUCT((economics!$AG$2:$AG$167=$B10)*(economics!$D$2:$D$167="whr")*economics!$AH$2:$AH$167*_xlfn.NORM.DIST(T$3,economics!$AK$2:$AK$167,economics!$AJ$2:$AJ$167,TRUE))+$CR10*_xlfn.NORM.DIST(T$3,$CU10,0.3*$CU10,TRUE)+$CS10*_xlfn.NORM.DIST(T$3,$CV10,0.3*$CV10,TRUE),$CW10*_xlfn.NORM.DIST(T$3,'energy base (MECS)'!$F$11,0.3*'energy base (MECS)'!$F$11,TRUE))</f>
        <v>1.2968156394465016E-3</v>
      </c>
      <c r="U10" s="68">
        <f t="array" ref="U10">IF($D10,SUMPRODUCT((economics!$AG$2:$AG$167=$B10)*(economics!$D$2:$D$167="whr")*economics!$AH$2:$AH$167*_xlfn.NORM.DIST(U$3,economics!$AK$2:$AK$167,economics!$AJ$2:$AJ$167,TRUE))+$CR10*_xlfn.NORM.DIST(U$3,$CU10,0.3*$CU10,TRUE)+$CS10*_xlfn.NORM.DIST(U$3,$CV10,0.3*$CV10,TRUE),$CW10*_xlfn.NORM.DIST(U$3,'energy base (MECS)'!$F$11,0.3*'energy base (MECS)'!$F$11,TRUE))</f>
        <v>1.6308236631573218E-3</v>
      </c>
      <c r="V10" s="68">
        <f t="array" ref="V10">IF($D10,SUMPRODUCT((economics!$AG$2:$AG$167=$B10)*(economics!$D$2:$D$167="whr")*economics!$AH$2:$AH$167*_xlfn.NORM.DIST(V$3,economics!$AK$2:$AK$167,economics!$AJ$2:$AJ$167,TRUE))+$CR10*_xlfn.NORM.DIST(V$3,$CU10,0.3*$CU10,TRUE)+$CS10*_xlfn.NORM.DIST(V$3,$CV10,0.3*$CV10,TRUE),$CW10*_xlfn.NORM.DIST(V$3,'energy base (MECS)'!$F$11,0.3*'energy base (MECS)'!$F$11,TRUE))</f>
        <v>2.0139161027659756E-3</v>
      </c>
      <c r="W10" s="68">
        <f t="array" ref="W10">IF($D10,SUMPRODUCT((economics!$AG$2:$AG$167=$B10)*(economics!$D$2:$D$167="whr")*economics!$AH$2:$AH$167*_xlfn.NORM.DIST(W$3,economics!$AK$2:$AK$167,economics!$AJ$2:$AJ$167,TRUE))+$CR10*_xlfn.NORM.DIST(W$3,$CU10,0.3*$CU10,TRUE)+$CS10*_xlfn.NORM.DIST(W$3,$CV10,0.3*$CV10,TRUE),$CW10*_xlfn.NORM.DIST(W$3,'energy base (MECS)'!$F$11,0.3*'energy base (MECS)'!$F$11,TRUE))</f>
        <v>2.4433216296587189E-3</v>
      </c>
      <c r="X10" s="68">
        <f t="array" ref="X10">IF($D10,SUMPRODUCT((economics!$AG$2:$AG$167=$B10)*(economics!$D$2:$D$167="whr")*economics!$AH$2:$AH$167*_xlfn.NORM.DIST(X$3,economics!$AK$2:$AK$167,economics!$AJ$2:$AJ$167,TRUE))+$CR10*_xlfn.NORM.DIST(X$3,$CU10,0.3*$CU10,TRUE)+$CS10*_xlfn.NORM.DIST(X$3,$CV10,0.3*$CV10,TRUE),$CW10*_xlfn.NORM.DIST(X$3,'energy base (MECS)'!$F$11,0.3*'energy base (MECS)'!$F$11,TRUE))</f>
        <v>2.9137018498744597E-3</v>
      </c>
      <c r="Y10" s="68">
        <f t="array" ref="Y10">IF($D10,SUMPRODUCT((economics!$AG$2:$AG$167=$B10)*(economics!$D$2:$D$167="whr")*economics!$AH$2:$AH$167*_xlfn.NORM.DIST(Y$3,economics!$AK$2:$AK$167,economics!$AJ$2:$AJ$167,TRUE))+$CR10*_xlfn.NORM.DIST(Y$3,$CU10,0.3*$CU10,TRUE)+$CS10*_xlfn.NORM.DIST(Y$3,$CV10,0.3*$CV10,TRUE),$CW10*_xlfn.NORM.DIST(Y$3,'energy base (MECS)'!$F$11,0.3*'energy base (MECS)'!$F$11,TRUE))</f>
        <v>3.4172579351866746E-3</v>
      </c>
      <c r="Z10" s="68">
        <f t="array" ref="Z10">IF($D10,SUMPRODUCT((economics!$AG$2:$AG$167=$B10)*(economics!$D$2:$D$167="whr")*economics!$AH$2:$AH$167*_xlfn.NORM.DIST(Z$3,economics!$AK$2:$AK$167,economics!$AJ$2:$AJ$167,TRUE))+$CR10*_xlfn.NORM.DIST(Z$3,$CU10,0.3*$CU10,TRUE)+$CS10*_xlfn.NORM.DIST(Z$3,$CV10,0.3*$CV10,TRUE),$CW10*_xlfn.NORM.DIST(Z$3,'energy base (MECS)'!$F$11,0.3*'energy base (MECS)'!$F$11,TRUE))</f>
        <v>3.944080084239898E-3</v>
      </c>
      <c r="AA10" s="68">
        <f t="array" ref="AA10">IF($D10,SUMPRODUCT((economics!$AG$2:$AG$167=$B10)*(economics!$D$2:$D$167="whr")*economics!$AH$2:$AH$167*_xlfn.NORM.DIST(AA$3,economics!$AK$2:$AK$167,economics!$AJ$2:$AJ$167,TRUE))+$CR10*_xlfn.NORM.DIST(AA$3,$CU10,0.3*$CU10,TRUE)+$CS10*_xlfn.NORM.DIST(AA$3,$CV10,0.3*$CV10,TRUE),$CW10*_xlfn.NORM.DIST(AA$3,'energy base (MECS)'!$F$11,0.3*'energy base (MECS)'!$F$11,TRUE))</f>
        <v>4.4827188223069761E-3</v>
      </c>
      <c r="AB10" s="68">
        <f t="array" ref="AB10">IF($D10,SUMPRODUCT((economics!$AG$2:$AG$167=$B10)*(economics!$D$2:$D$167="whr")*economics!$AH$2:$AH$167*_xlfn.NORM.DIST(AB$3,economics!$AK$2:$AK$167,economics!$AJ$2:$AJ$167,TRUE))+$CR10*_xlfn.NORM.DIST(AB$3,$CU10,0.3*$CU10,TRUE)+$CS10*_xlfn.NORM.DIST(AB$3,$CV10,0.3*$CV10,TRUE),$CW10*_xlfn.NORM.DIST(AB$3,'energy base (MECS)'!$F$11,0.3*'energy base (MECS)'!$F$11,TRUE))</f>
        <v>5.0209248095754722E-3</v>
      </c>
      <c r="AC10" s="68">
        <f t="array" ref="AC10">IF($D10,SUMPRODUCT((economics!$AG$2:$AG$167=$B10)*(economics!$D$2:$D$167="whr")*economics!$AH$2:$AH$167*_xlfn.NORM.DIST(AC$3,economics!$AK$2:$AK$167,economics!$AJ$2:$AJ$167,TRUE))+$CR10*_xlfn.NORM.DIST(AC$3,$CU10,0.3*$CU10,TRUE)+$CS10*_xlfn.NORM.DIST(AC$3,$CV10,0.3*$CV10,TRUE),$CW10*_xlfn.NORM.DIST(AC$3,'energy base (MECS)'!$F$11,0.3*'energy base (MECS)'!$F$11,TRUE))</f>
        <v>5.5464782069691394E-3</v>
      </c>
      <c r="AD10" s="68">
        <f t="array" ref="AD10">IF($D10,SUMPRODUCT((economics!$AG$2:$AG$167=$B10)*(economics!$D$2:$D$167="whr")*economics!$AH$2:$AH$167*_xlfn.NORM.DIST(AD$3,economics!$AK$2:$AK$167,economics!$AJ$2:$AJ$167,TRUE))+$CR10*_xlfn.NORM.DIST(AD$3,$CU10,0.3*$CU10,TRUE)+$CS10*_xlfn.NORM.DIST(AD$3,$CV10,0.3*$CV10,TRUE),$CW10*_xlfn.NORM.DIST(AD$3,'energy base (MECS)'!$F$11,0.3*'energy base (MECS)'!$F$11,TRUE))</f>
        <v>6.0480147155738866E-3</v>
      </c>
      <c r="AE10" s="68">
        <f t="array" ref="AE10">IF($D10,SUMPRODUCT((economics!$AG$2:$AG$167=$B10)*(economics!$D$2:$D$167="whr")*economics!$AH$2:$AH$167*_xlfn.NORM.DIST(AE$3,economics!$AK$2:$AK$167,economics!$AJ$2:$AJ$167,TRUE))+$CR10*_xlfn.NORM.DIST(AE$3,$CU10,0.3*$CU10,TRUE)+$CS10*_xlfn.NORM.DIST(AE$3,$CV10,0.3*$CV10,TRUE),$CW10*_xlfn.NORM.DIST(AE$3,'energy base (MECS)'!$F$11,0.3*'energy base (MECS)'!$F$11,TRUE))</f>
        <v>6.5157559268788105E-3</v>
      </c>
      <c r="AF10" s="68">
        <f t="array" ref="AF10">IF($D10,SUMPRODUCT((economics!$AG$2:$AG$167=$B10)*(economics!$D$2:$D$167="whr")*economics!$AH$2:$AH$167*_xlfn.NORM.DIST(AF$3,economics!$AK$2:$AK$167,economics!$AJ$2:$AJ$167,TRUE))+$CR10*_xlfn.NORM.DIST(AF$3,$CU10,0.3*$CU10,TRUE)+$CS10*_xlfn.NORM.DIST(AF$3,$CV10,0.3*$CV10,TRUE),$CW10*_xlfn.NORM.DIST(AF$3,'energy base (MECS)'!$F$11,0.3*'energy base (MECS)'!$F$11,TRUE))</f>
        <v>6.9420664920759809E-3</v>
      </c>
      <c r="AG10" s="68">
        <f t="array" ref="AG10">IF($D10,SUMPRODUCT((economics!$AG$2:$AG$167=$B10)*(economics!$D$2:$D$167="whr")*economics!$AH$2:$AH$167*_xlfn.NORM.DIST(AG$3,economics!$AK$2:$AK$167,economics!$AJ$2:$AJ$167,TRUE))+$CR10*_xlfn.NORM.DIST(AG$3,$CU10,0.3*$CU10,TRUE)+$CS10*_xlfn.NORM.DIST(AG$3,$CV10,0.3*$CV10,TRUE),$CW10*_xlfn.NORM.DIST(AG$3,'energy base (MECS)'!$F$11,0.3*'energy base (MECS)'!$F$11,TRUE))</f>
        <v>7.3217868903710055E-3</v>
      </c>
      <c r="AH10" s="68">
        <f t="array" ref="AH10">IF($D10,SUMPRODUCT((economics!$AG$2:$AG$167=$B10)*(economics!$D$2:$D$167="whr")*economics!$AH$2:$AH$167*_xlfn.NORM.DIST(AH$3,economics!$AK$2:$AK$167,economics!$AJ$2:$AJ$167,TRUE))+$CR10*_xlfn.NORM.DIST(AH$3,$CU10,0.3*$CU10,TRUE)+$CS10*_xlfn.NORM.DIST(AH$3,$CV10,0.3*$CV10,TRUE),$CW10*_xlfn.NORM.DIST(AH$3,'energy base (MECS)'!$F$11,0.3*'energy base (MECS)'!$F$11,TRUE))</f>
        <v>7.6523231639380436E-3</v>
      </c>
      <c r="AI10" s="68">
        <f t="array" ref="AI10">IF($D10,SUMPRODUCT((economics!$AG$2:$AG$167=$B10)*(economics!$D$2:$D$167="whr")*economics!$AH$2:$AH$167*_xlfn.NORM.DIST(AI$3,economics!$AK$2:$AK$167,economics!$AJ$2:$AJ$167,TRUE))+$CR10*_xlfn.NORM.DIST(AI$3,$CU10,0.3*$CU10,TRUE)+$CS10*_xlfn.NORM.DIST(AI$3,$CV10,0.3*$CV10,TRUE),$CW10*_xlfn.NORM.DIST(AI$3,'energy base (MECS)'!$F$11,0.3*'energy base (MECS)'!$F$11,TRUE))</f>
        <v>7.9335078641915562E-3</v>
      </c>
      <c r="AJ10" s="68">
        <f t="array" ref="AJ10">IF($D10,SUMPRODUCT((economics!$AG$2:$AG$167=$B10)*(economics!$D$2:$D$167="whr")*economics!$AH$2:$AH$167*_xlfn.NORM.DIST(AJ$3,economics!$AK$2:$AK$167,economics!$AJ$2:$AJ$167,TRUE))+$CR10*_xlfn.NORM.DIST(AJ$3,$CU10,0.3*$CU10,TRUE)+$CS10*_xlfn.NORM.DIST(AJ$3,$CV10,0.3*$CV10,TRUE),$CW10*_xlfn.NORM.DIST(AJ$3,'energy base (MECS)'!$F$11,0.3*'energy base (MECS)'!$F$11,TRUE))</f>
        <v>8.1672740009243808E-3</v>
      </c>
      <c r="AK10" s="68">
        <f t="array" ref="AK10">IF($D10,SUMPRODUCT((economics!$AG$2:$AG$167=$B10)*(economics!$D$2:$D$167="whr")*economics!$AH$2:$AH$167*_xlfn.NORM.DIST(AK$3,economics!$AK$2:$AK$167,economics!$AJ$2:$AJ$167,TRUE))+$CR10*_xlfn.NORM.DIST(AK$3,$CU10,0.3*$CU10,TRUE)+$CS10*_xlfn.NORM.DIST(AK$3,$CV10,0.3*$CV10,TRUE),$CW10*_xlfn.NORM.DIST(AK$3,'energy base (MECS)'!$F$11,0.3*'energy base (MECS)'!$F$11,TRUE))</f>
        <v>8.3572019412711234E-3</v>
      </c>
      <c r="AL10" s="68">
        <f t="array" ref="AL10">IF($D10,SUMPRODUCT((economics!$AG$2:$AG$167=$B10)*(economics!$D$2:$D$167="whr")*economics!$AH$2:$AH$167*_xlfn.NORM.DIST(AL$3,economics!$AK$2:$AK$167,economics!$AJ$2:$AJ$167,TRUE))+$CR10*_xlfn.NORM.DIST(AL$3,$CU10,0.3*$CU10,TRUE)+$CS10*_xlfn.NORM.DIST(AL$3,$CV10,0.3*$CV10,TRUE),$CW10*_xlfn.NORM.DIST(AL$3,'energy base (MECS)'!$F$11,0.3*'energy base (MECS)'!$F$11,TRUE))</f>
        <v>8.5080061471280062E-3</v>
      </c>
      <c r="AM10" s="68">
        <f t="array" ref="AM10">IF($D10,SUMPRODUCT((economics!$AG$2:$AG$167=$B10)*(economics!$D$2:$D$167="whr")*economics!$AH$2:$AH$167*_xlfn.NORM.DIST(AM$3,economics!$AK$2:$AK$167,economics!$AJ$2:$AJ$167,TRUE))+$CR10*_xlfn.NORM.DIST(AM$3,$CU10,0.3*$CU10,TRUE)+$CS10*_xlfn.NORM.DIST(AM$3,$CV10,0.3*$CV10,TRUE),$CW10*_xlfn.NORM.DIST(AM$3,'energy base (MECS)'!$F$11,0.3*'energy base (MECS)'!$F$11,TRUE))</f>
        <v>8.6250248758276259E-3</v>
      </c>
      <c r="AN10" s="68">
        <f t="array" ref="AN10">IF($D10,SUMPRODUCT((economics!$AG$2:$AG$167=$B10)*(economics!$D$2:$D$167="whr")*economics!$AH$2:$AH$167*_xlfn.NORM.DIST(AN$3,economics!$AK$2:$AK$167,economics!$AJ$2:$AJ$167,TRUE))+$CR10*_xlfn.NORM.DIST(AN$3,$CU10,0.3*$CU10,TRUE)+$CS10*_xlfn.NORM.DIST(AN$3,$CV10,0.3*$CV10,TRUE),$CW10*_xlfn.NORM.DIST(AN$3,'energy base (MECS)'!$F$11,0.3*'energy base (MECS)'!$F$11,TRUE))</f>
        <v>8.7137638925797872E-3</v>
      </c>
      <c r="AO10" s="68">
        <f t="array" ref="AO10">IF($D10,SUMPRODUCT((economics!$AG$2:$AG$167=$B10)*(economics!$D$2:$D$167="whr")*economics!$AH$2:$AH$167*_xlfn.NORM.DIST(AO$3,economics!$AK$2:$AK$167,economics!$AJ$2:$AJ$167,TRUE))+$CR10*_xlfn.NORM.DIST(AO$3,$CU10,0.3*$CU10,TRUE)+$CS10*_xlfn.NORM.DIST(AO$3,$CV10,0.3*$CV10,TRUE),$CW10*_xlfn.NORM.DIST(AO$3,'energy base (MECS)'!$F$11,0.3*'energy base (MECS)'!$F$11,TRUE))</f>
        <v>8.7795283364687036E-3</v>
      </c>
      <c r="AP10" s="68">
        <f t="array" ref="AP10">IF($D10,SUMPRODUCT((economics!$AG$2:$AG$167=$B10)*(economics!$D$2:$D$167="whr")*economics!$AH$2:$AH$167*_xlfn.NORM.DIST(AP$3,economics!$AK$2:$AK$167,economics!$AJ$2:$AJ$167,TRUE))+$CR10*_xlfn.NORM.DIST(AP$3,$CU10,0.3*$CU10,TRUE)+$CS10*_xlfn.NORM.DIST(AP$3,$CV10,0.3*$CV10,TRUE),$CW10*_xlfn.NORM.DIST(AP$3,'energy base (MECS)'!$F$11,0.3*'energy base (MECS)'!$F$11,TRUE))</f>
        <v>8.8271588190313929E-3</v>
      </c>
      <c r="AQ10" s="68">
        <f t="array" ref="AQ10">IF($D10,SUMPRODUCT((economics!$AG$2:$AG$167=$B10)*(economics!$D$2:$D$167="whr")*economics!$AH$2:$AH$167*_xlfn.NORM.DIST(AQ$3,economics!$AK$2:$AK$167,economics!$AJ$2:$AJ$167,TRUE))+$CR10*_xlfn.NORM.DIST(AQ$3,$CU10,0.3*$CU10,TRUE)+$CS10*_xlfn.NORM.DIST(AQ$3,$CV10,0.3*$CV10,TRUE),$CW10*_xlfn.NORM.DIST(AQ$3,'energy base (MECS)'!$F$11,0.3*'energy base (MECS)'!$F$11,TRUE))</f>
        <v>8.8608717170421507E-3</v>
      </c>
      <c r="AR10" s="68">
        <f t="array" ref="AR10">IF($D10,SUMPRODUCT((economics!$AG$2:$AG$167=$B10)*(economics!$D$2:$D$167="whr")*economics!$AH$2:$AH$167*_xlfn.NORM.DIST(AR$3,economics!$AK$2:$AK$167,economics!$AJ$2:$AJ$167,TRUE))+$CR10*_xlfn.NORM.DIST(AR$3,$CU10,0.3*$CU10,TRUE)+$CS10*_xlfn.NORM.DIST(AR$3,$CV10,0.3*$CV10,TRUE),$CW10*_xlfn.NORM.DIST(AR$3,'energy base (MECS)'!$F$11,0.3*'energy base (MECS)'!$F$11,TRUE))</f>
        <v>8.8841914972304249E-3</v>
      </c>
      <c r="AS10" s="68">
        <f t="array" ref="AS10">IF($D10,SUMPRODUCT((economics!$AG$2:$AG$167=$B10)*(economics!$D$2:$D$167="whr")*economics!$AH$2:$AH$167*_xlfn.NORM.DIST(AS$3,economics!$AK$2:$AK$167,economics!$AJ$2:$AJ$167,TRUE))+$CR10*_xlfn.NORM.DIST(AS$3,$CU10,0.3*$CU10,TRUE)+$CS10*_xlfn.NORM.DIST(AS$3,$CV10,0.3*$CV10,TRUE),$CW10*_xlfn.NORM.DIST(AS$3,'energy base (MECS)'!$F$11,0.3*'energy base (MECS)'!$F$11,TRUE))</f>
        <v>8.8999556292258426E-3</v>
      </c>
      <c r="AT10" s="68">
        <f t="array" ref="AT10">IF($D10,SUMPRODUCT((economics!$AG$2:$AG$167=$B10)*(economics!$D$2:$D$167="whr")*economics!$AH$2:$AH$167*_xlfn.NORM.DIST(AT$3,economics!$AK$2:$AK$167,economics!$AJ$2:$AJ$167,TRUE))+$CR10*_xlfn.NORM.DIST(AT$3,$CU10,0.3*$CU10,TRUE)+$CS10*_xlfn.NORM.DIST(AT$3,$CV10,0.3*$CV10,TRUE),$CW10*_xlfn.NORM.DIST(AT$3,'energy base (MECS)'!$F$11,0.3*'energy base (MECS)'!$F$11,TRUE))</f>
        <v>8.9103699967551311E-3</v>
      </c>
      <c r="AU10" s="68">
        <f t="array" ref="AU10">IF($D10,SUMPRODUCT((economics!$AG$2:$AG$167=$B10)*(economics!$D$2:$D$167="whr")*economics!$AH$2:$AH$167*_xlfn.NORM.DIST(AU$3,economics!$AK$2:$AK$167,economics!$AJ$2:$AJ$167,TRUE))+$CR10*_xlfn.NORM.DIST(AU$3,$CU10,0.3*$CU10,TRUE)+$CS10*_xlfn.NORM.DIST(AU$3,$CV10,0.3*$CV10,TRUE),$CW10*_xlfn.NORM.DIST(AU$3,'energy base (MECS)'!$F$11,0.3*'energy base (MECS)'!$F$11,TRUE))</f>
        <v>8.9170937682689876E-3</v>
      </c>
      <c r="AV10" s="68">
        <f t="array" ref="AV10">IF($D10,SUMPRODUCT((economics!$AG$2:$AG$167=$B10)*(economics!$D$2:$D$167="whr")*economics!$AH$2:$AH$167*_xlfn.NORM.DIST(AV$3,economics!$AK$2:$AK$167,economics!$AJ$2:$AJ$167,TRUE))+$CR10*_xlfn.NORM.DIST(AV$3,$CU10,0.3*$CU10,TRUE)+$CS10*_xlfn.NORM.DIST(AV$3,$CV10,0.3*$CV10,TRUE),$CW10*_xlfn.NORM.DIST(AV$3,'energy base (MECS)'!$F$11,0.3*'energy base (MECS)'!$F$11,TRUE))</f>
        <v>8.9213361542978369E-3</v>
      </c>
      <c r="AW10" s="68">
        <f t="array" ref="AW10">IF($D10,SUMPRODUCT((economics!$AG$2:$AG$167=$B10)*(economics!$D$2:$D$167="whr")*economics!$AH$2:$AH$167*_xlfn.NORM.DIST(AW$3,economics!$AK$2:$AK$167,economics!$AJ$2:$AJ$167,TRUE))+$CR10*_xlfn.NORM.DIST(AW$3,$CU10,0.3*$CU10,TRUE)+$CS10*_xlfn.NORM.DIST(AW$3,$CV10,0.3*$CV10,TRUE),$CW10*_xlfn.NORM.DIST(AW$3,'energy base (MECS)'!$F$11,0.3*'energy base (MECS)'!$F$11,TRUE))</f>
        <v>8.9239520750977932E-3</v>
      </c>
      <c r="AX10" s="68">
        <f t="array" ref="AX10">IF($D10,SUMPRODUCT((economics!$AG$2:$AG$167=$B10)*(economics!$D$2:$D$167="whr")*economics!$AH$2:$AH$167*_xlfn.NORM.DIST(AX$3,economics!$AK$2:$AK$167,economics!$AJ$2:$AJ$167,TRUE))+$CR10*_xlfn.NORM.DIST(AX$3,$CU10,0.3*$CU10,TRUE)+$CS10*_xlfn.NORM.DIST(AX$3,$CV10,0.3*$CV10,TRUE),$CW10*_xlfn.NORM.DIST(AX$3,'energy base (MECS)'!$F$11,0.3*'energy base (MECS)'!$F$11,TRUE))</f>
        <v>8.9255284377887361E-3</v>
      </c>
      <c r="AY10" s="68">
        <f t="array" ref="AY10">IF($D10,SUMPRODUCT((economics!$AG$2:$AG$167=$B10)*(economics!$D$2:$D$167="whr")*economics!$AH$2:$AH$167*_xlfn.NORM.DIST(AY$3,economics!$AK$2:$AK$167,economics!$AJ$2:$AJ$167,TRUE))+$CR10*_xlfn.NORM.DIST(AY$3,$CU10,0.3*$CU10,TRUE)+$CS10*_xlfn.NORM.DIST(AY$3,$CV10,0.3*$CV10,TRUE),$CW10*_xlfn.NORM.DIST(AY$3,'energy base (MECS)'!$F$11,0.3*'energy base (MECS)'!$F$11,TRUE))</f>
        <v>8.9264567730169379E-3</v>
      </c>
      <c r="AZ10" s="68">
        <f t="array" ref="AZ10">IF($D10,SUMPRODUCT((economics!$AG$2:$AG$167=$B10)*(economics!$D$2:$D$167="whr")*economics!$AH$2:$AH$167*_xlfn.NORM.DIST(AZ$3,economics!$AK$2:$AK$167,economics!$AJ$2:$AJ$167,TRUE))+$CR10*_xlfn.NORM.DIST(AZ$3,$CU10,0.3*$CU10,TRUE)+$CS10*_xlfn.NORM.DIST(AZ$3,$CV10,0.3*$CV10,TRUE),$CW10*_xlfn.NORM.DIST(AZ$3,'energy base (MECS)'!$F$11,0.3*'energy base (MECS)'!$F$11,TRUE))</f>
        <v>8.9269910551109145E-3</v>
      </c>
      <c r="BA10" s="68">
        <f t="array" ref="BA10">IF($D10,SUMPRODUCT((economics!$AG$2:$AG$167=$B10)*(economics!$D$2:$D$167="whr")*economics!$AH$2:$AH$167*_xlfn.NORM.DIST(BA$3,economics!$AK$2:$AK$167,economics!$AJ$2:$AJ$167,TRUE))+$CR10*_xlfn.NORM.DIST(BA$3,$CU10,0.3*$CU10,TRUE)+$CS10*_xlfn.NORM.DIST(BA$3,$CV10,0.3*$CV10,TRUE),$CW10*_xlfn.NORM.DIST(BA$3,'energy base (MECS)'!$F$11,0.3*'energy base (MECS)'!$F$11,TRUE))</f>
        <v>8.927291561346487E-3</v>
      </c>
      <c r="BB10" s="68">
        <f t="array" ref="BB10">IF($D10,SUMPRODUCT((economics!$AG$2:$AG$167=$B10)*(economics!$D$2:$D$167="whr")*economics!$AH$2:$AH$167*_xlfn.NORM.DIST(BB$3,economics!$AK$2:$AK$167,economics!$AJ$2:$AJ$167,TRUE))+$CR10*_xlfn.NORM.DIST(BB$3,$CU10,0.3*$CU10,TRUE)+$CS10*_xlfn.NORM.DIST(BB$3,$CV10,0.3*$CV10,TRUE),$CW10*_xlfn.NORM.DIST(BB$3,'energy base (MECS)'!$F$11,0.3*'energy base (MECS)'!$F$11,TRUE))</f>
        <v>8.9274567398064629E-3</v>
      </c>
      <c r="BC10" s="68">
        <f t="array" ref="BC10">IF($D10,SUMPRODUCT((economics!$AG$2:$AG$167=$B10)*(economics!$D$2:$D$167="whr")*economics!$AH$2:$AH$167*_xlfn.NORM.DIST(BC$3,economics!$AK$2:$AK$167,economics!$AJ$2:$AJ$167,TRUE))+$CR10*_xlfn.NORM.DIST(BC$3,$CU10,0.3*$CU10,TRUE)+$CS10*_xlfn.NORM.DIST(BC$3,$CV10,0.3*$CV10,TRUE),$CW10*_xlfn.NORM.DIST(BC$3,'energy base (MECS)'!$F$11,0.3*'energy base (MECS)'!$F$11,TRUE))</f>
        <v>8.9275454697831397E-3</v>
      </c>
      <c r="BD10" s="68">
        <f t="array" ref="BD10">IF($D10,SUMPRODUCT((economics!$AG$2:$AG$167=$B10)*(economics!$D$2:$D$167="whr")*economics!$AH$2:$AH$167*_xlfn.NORM.DIST(BD$3,economics!$AK$2:$AK$167,economics!$AJ$2:$AJ$167,TRUE))+$CR10*_xlfn.NORM.DIST(BD$3,$CU10,0.3*$CU10,TRUE)+$CS10*_xlfn.NORM.DIST(BD$3,$CV10,0.3*$CV10,TRUE),$CW10*_xlfn.NORM.DIST(BD$3,'energy base (MECS)'!$F$11,0.3*'energy base (MECS)'!$F$11,TRUE))</f>
        <v>8.9275920503023905E-3</v>
      </c>
      <c r="BE10" s="68">
        <f t="array" ref="BE10">IF($D10,SUMPRODUCT((economics!$AG$2:$AG$167=$B10)*(economics!$D$2:$D$167="whr")*economics!$AH$2:$AH$167*_xlfn.NORM.DIST(BE$3,economics!$AK$2:$AK$167,economics!$AJ$2:$AJ$167,TRUE))+$CR10*_xlfn.NORM.DIST(BE$3,$CU10,0.3*$CU10,TRUE)+$CS10*_xlfn.NORM.DIST(BE$3,$CV10,0.3*$CV10,TRUE),$CW10*_xlfn.NORM.DIST(BE$3,'energy base (MECS)'!$F$11,0.3*'energy base (MECS)'!$F$11,TRUE))</f>
        <v>8.9276159479558734E-3</v>
      </c>
      <c r="BF10" s="68">
        <f t="array" ref="BF10">IF($D10,SUMPRODUCT((economics!$AG$2:$AG$167=$B10)*(economics!$D$2:$D$167="whr")*economics!$AH$2:$AH$167*_xlfn.NORM.DIST(BF$3,economics!$AK$2:$AK$167,economics!$AJ$2:$AJ$167,TRUE))+$CR10*_xlfn.NORM.DIST(BF$3,$CU10,0.3*$CU10,TRUE)+$CS10*_xlfn.NORM.DIST(BF$3,$CV10,0.3*$CV10,TRUE),$CW10*_xlfn.NORM.DIST(BF$3,'energy base (MECS)'!$F$11,0.3*'energy base (MECS)'!$F$11,TRUE))</f>
        <v>8.9276279297855303E-3</v>
      </c>
      <c r="BG10" s="68">
        <f t="array" ref="BG10">IF($D10,SUMPRODUCT((economics!$AG$2:$AG$167=$B10)*(economics!$D$2:$D$167="whr")*economics!$AH$2:$AH$167*_xlfn.NORM.DIST(BG$3,economics!$AK$2:$AK$167,economics!$AJ$2:$AJ$167,TRUE))+$CR10*_xlfn.NORM.DIST(BG$3,$CU10,0.3*$CU10,TRUE)+$CS10*_xlfn.NORM.DIST(BG$3,$CV10,0.3*$CV10,TRUE),$CW10*_xlfn.NORM.DIST(BG$3,'energy base (MECS)'!$F$11,0.3*'energy base (MECS)'!$F$11,TRUE))</f>
        <v>8.9276338007295668E-3</v>
      </c>
      <c r="BH10" s="68">
        <f t="array" ref="BH10">IF($D10,SUMPRODUCT((economics!$AG$2:$AG$167=$B10)*(economics!$D$2:$D$167="whr")*economics!$AH$2:$AH$167*_xlfn.NORM.DIST(BH$3,economics!$AK$2:$AK$167,economics!$AJ$2:$AJ$167,TRUE))+$CR10*_xlfn.NORM.DIST(BH$3,$CU10,0.3*$CU10,TRUE)+$CS10*_xlfn.NORM.DIST(BH$3,$CV10,0.3*$CV10,TRUE),$CW10*_xlfn.NORM.DIST(BH$3,'energy base (MECS)'!$F$11,0.3*'energy base (MECS)'!$F$11,TRUE))</f>
        <v>8.9276366120453303E-3</v>
      </c>
      <c r="BI10" s="68">
        <f t="array" ref="BI10">IF($D10,SUMPRODUCT((economics!$AG$2:$AG$167=$B10)*(economics!$D$2:$D$167="whr")*economics!$AH$2:$AH$167*_xlfn.NORM.DIST(BI$3,economics!$AK$2:$AK$167,economics!$AJ$2:$AJ$167,TRUE))+$CR10*_xlfn.NORM.DIST(BI$3,$CU10,0.3*$CU10,TRUE)+$CS10*_xlfn.NORM.DIST(BI$3,$CV10,0.3*$CV10,TRUE),$CW10*_xlfn.NORM.DIST(BI$3,'energy base (MECS)'!$F$11,0.3*'energy base (MECS)'!$F$11,TRUE))</f>
        <v>8.9276379276583776E-3</v>
      </c>
      <c r="BJ10" s="68">
        <f t="array" ref="BJ10">IF($D10,SUMPRODUCT((economics!$AG$2:$AG$167=$B10)*(economics!$D$2:$D$167="whr")*economics!$AH$2:$AH$167*_xlfn.NORM.DIST(BJ$3,economics!$AK$2:$AK$167,economics!$AJ$2:$AJ$167,TRUE))+$CR10*_xlfn.NORM.DIST(BJ$3,$CU10,0.3*$CU10,TRUE)+$CS10*_xlfn.NORM.DIST(BJ$3,$CV10,0.3*$CV10,TRUE),$CW10*_xlfn.NORM.DIST(BJ$3,'energy base (MECS)'!$F$11,0.3*'energy base (MECS)'!$F$11,TRUE))</f>
        <v>8.9276385293355579E-3</v>
      </c>
      <c r="BK10" s="68">
        <f t="array" ref="BK10">IF($D10,SUMPRODUCT((economics!$AG$2:$AG$167=$B10)*(economics!$D$2:$D$167="whr")*economics!$AH$2:$AH$167*_xlfn.NORM.DIST(BK$3,economics!$AK$2:$AK$167,economics!$AJ$2:$AJ$167,TRUE))+$CR10*_xlfn.NORM.DIST(BK$3,$CU10,0.3*$CU10,TRUE)+$CS10*_xlfn.NORM.DIST(BK$3,$CV10,0.3*$CV10,TRUE),$CW10*_xlfn.NORM.DIST(BK$3,'energy base (MECS)'!$F$11,0.3*'energy base (MECS)'!$F$11,TRUE))</f>
        <v>8.9276387982509739E-3</v>
      </c>
      <c r="BL10" s="68">
        <f t="array" ref="BL10">IF($D10,SUMPRODUCT((economics!$AG$2:$AG$167=$B10)*(economics!$D$2:$D$167="whr")*economics!$AH$2:$AH$167*_xlfn.NORM.DIST(BL$3,economics!$AK$2:$AK$167,economics!$AJ$2:$AJ$167,TRUE))+$CR10*_xlfn.NORM.DIST(BL$3,$CU10,0.3*$CU10,TRUE)+$CS10*_xlfn.NORM.DIST(BL$3,$CV10,0.3*$CV10,TRUE),$CW10*_xlfn.NORM.DIST(BL$3,'energy base (MECS)'!$F$11,0.3*'energy base (MECS)'!$F$11,TRUE))</f>
        <v>8.9276389157095203E-3</v>
      </c>
      <c r="BM10" s="68">
        <f t="array" ref="BM10">IF($D10,SUMPRODUCT((economics!$AG$2:$AG$167=$B10)*(economics!$D$2:$D$167="whr")*economics!$AH$2:$AH$167*_xlfn.NORM.DIST(BM$3,economics!$AK$2:$AK$167,economics!$AJ$2:$AJ$167,TRUE))+$CR10*_xlfn.NORM.DIST(BM$3,$CU10,0.3*$CU10,TRUE)+$CS10*_xlfn.NORM.DIST(BM$3,$CV10,0.3*$CV10,TRUE),$CW10*_xlfn.NORM.DIST(BM$3,'energy base (MECS)'!$F$11,0.3*'energy base (MECS)'!$F$11,TRUE))</f>
        <v>8.9276389658478963E-3</v>
      </c>
      <c r="BN10" s="68">
        <f t="array" ref="BN10">IF($D10,SUMPRODUCT((economics!$AG$2:$AG$167=$B10)*(economics!$D$2:$D$167="whr")*economics!$AH$2:$AH$167*_xlfn.NORM.DIST(BN$3,economics!$AK$2:$AK$167,economics!$AJ$2:$AJ$167,TRUE))+$CR10*_xlfn.NORM.DIST(BN$3,$CU10,0.3*$CU10,TRUE)+$CS10*_xlfn.NORM.DIST(BN$3,$CV10,0.3*$CV10,TRUE),$CW10*_xlfn.NORM.DIST(BN$3,'energy base (MECS)'!$F$11,0.3*'energy base (MECS)'!$F$11,TRUE))</f>
        <v>8.9276389867636047E-3</v>
      </c>
      <c r="BO10" s="68">
        <f t="array" ref="BO10">IF($D10,SUMPRODUCT((economics!$AG$2:$AG$167=$B10)*(economics!$D$2:$D$167="whr")*economics!$AH$2:$AH$167*_xlfn.NORM.DIST(BO$3,economics!$AK$2:$AK$167,economics!$AJ$2:$AJ$167,TRUE))+$CR10*_xlfn.NORM.DIST(BO$3,$CU10,0.3*$CU10,TRUE)+$CS10*_xlfn.NORM.DIST(BO$3,$CV10,0.3*$CV10,TRUE),$CW10*_xlfn.NORM.DIST(BO$3,'energy base (MECS)'!$F$11,0.3*'energy base (MECS)'!$F$11,TRUE))</f>
        <v>8.9276389952905131E-3</v>
      </c>
      <c r="BP10" s="68">
        <f t="array" ref="BP10">IF($D10,SUMPRODUCT((economics!$AG$2:$AG$167=$B10)*(economics!$D$2:$D$167="whr")*economics!$AH$2:$AH$167*_xlfn.NORM.DIST(BP$3,economics!$AK$2:$AK$167,economics!$AJ$2:$AJ$167,TRUE))+$CR10*_xlfn.NORM.DIST(BP$3,$CU10,0.3*$CU10,TRUE)+$CS10*_xlfn.NORM.DIST(BP$3,$CV10,0.3*$CV10,TRUE),$CW10*_xlfn.NORM.DIST(BP$3,'energy base (MECS)'!$F$11,0.3*'energy base (MECS)'!$F$11,TRUE))</f>
        <v>8.9276389986877591E-3</v>
      </c>
      <c r="BQ10" s="68">
        <f t="array" ref="BQ10">IF($D10,SUMPRODUCT((economics!$AG$2:$AG$167=$B10)*(economics!$D$2:$D$167="whr")*economics!$AH$2:$AH$167*_xlfn.NORM.DIST(BQ$3,economics!$AK$2:$AK$167,economics!$AJ$2:$AJ$167,TRUE))+$CR10*_xlfn.NORM.DIST(BQ$3,$CU10,0.3*$CU10,TRUE)+$CS10*_xlfn.NORM.DIST(BQ$3,$CV10,0.3*$CV10,TRUE),$CW10*_xlfn.NORM.DIST(BQ$3,'energy base (MECS)'!$F$11,0.3*'energy base (MECS)'!$F$11,TRUE))</f>
        <v>8.9276390000105135E-3</v>
      </c>
      <c r="BR10" s="68">
        <f t="array" ref="BR10">IF($D10,SUMPRODUCT((economics!$AG$2:$AG$167=$B10)*(economics!$D$2:$D$167="whr")*economics!$AH$2:$AH$167*_xlfn.NORM.DIST(BR$3,economics!$AK$2:$AK$167,economics!$AJ$2:$AJ$167,TRUE))+$CR10*_xlfn.NORM.DIST(BR$3,$CU10,0.3*$CU10,TRUE)+$CS10*_xlfn.NORM.DIST(BR$3,$CV10,0.3*$CV10,TRUE),$CW10*_xlfn.NORM.DIST(BR$3,'energy base (MECS)'!$F$11,0.3*'energy base (MECS)'!$F$11,TRUE))</f>
        <v>8.9276390005138383E-3</v>
      </c>
      <c r="BS10" s="68">
        <f t="array" ref="BS10">IF($D10,SUMPRODUCT((economics!$AG$2:$AG$167=$B10)*(economics!$D$2:$D$167="whr")*economics!$AH$2:$AH$167*_xlfn.NORM.DIST(BS$3,economics!$AK$2:$AK$167,economics!$AJ$2:$AJ$167,TRUE))+$CR10*_xlfn.NORM.DIST(BS$3,$CU10,0.3*$CU10,TRUE)+$CS10*_xlfn.NORM.DIST(BS$3,$CV10,0.3*$CV10,TRUE),$CW10*_xlfn.NORM.DIST(BS$3,'energy base (MECS)'!$F$11,0.3*'energy base (MECS)'!$F$11,TRUE))</f>
        <v>8.9276390007010063E-3</v>
      </c>
      <c r="BT10" s="68">
        <f t="array" ref="BT10">IF($D10,SUMPRODUCT((economics!$AG$2:$AG$167=$B10)*(economics!$D$2:$D$167="whr")*economics!$AH$2:$AH$167*_xlfn.NORM.DIST(BT$3,economics!$AK$2:$AK$167,economics!$AJ$2:$AJ$167,TRUE))+$CR10*_xlfn.NORM.DIST(BT$3,$CU10,0.3*$CU10,TRUE)+$CS10*_xlfn.NORM.DIST(BT$3,$CV10,0.3*$CV10,TRUE),$CW10*_xlfn.NORM.DIST(BT$3,'energy base (MECS)'!$F$11,0.3*'energy base (MECS)'!$F$11,TRUE))</f>
        <v>8.9276390007690266E-3</v>
      </c>
      <c r="BU10" s="68">
        <f t="array" ref="BU10">IF($D10,SUMPRODUCT((economics!$AG$2:$AG$167=$B10)*(economics!$D$2:$D$167="whr")*economics!$AH$2:$AH$167*_xlfn.NORM.DIST(BU$3,economics!$AK$2:$AK$167,economics!$AJ$2:$AJ$167,TRUE))+$CR10*_xlfn.NORM.DIST(BU$3,$CU10,0.3*$CU10,TRUE)+$CS10*_xlfn.NORM.DIST(BU$3,$CV10,0.3*$CV10,TRUE),$CW10*_xlfn.NORM.DIST(BU$3,'energy base (MECS)'!$F$11,0.3*'energy base (MECS)'!$F$11,TRUE))</f>
        <v>8.9276390007931843E-3</v>
      </c>
      <c r="BV10" s="68">
        <f t="array" ref="BV10">IF($D10,SUMPRODUCT((economics!$AG$2:$AG$167=$B10)*(economics!$D$2:$D$167="whr")*economics!$AH$2:$AH$167*_xlfn.NORM.DIST(BV$3,economics!$AK$2:$AK$167,economics!$AJ$2:$AJ$167,TRUE))+$CR10*_xlfn.NORM.DIST(BV$3,$CU10,0.3*$CU10,TRUE)+$CS10*_xlfn.NORM.DIST(BV$3,$CV10,0.3*$CV10,TRUE),$CW10*_xlfn.NORM.DIST(BV$3,'energy base (MECS)'!$F$11,0.3*'energy base (MECS)'!$F$11,TRUE))</f>
        <v>8.92763900080157E-3</v>
      </c>
      <c r="BW10" s="68">
        <f t="array" ref="BW10">IF($D10,SUMPRODUCT((economics!$AG$2:$AG$167=$B10)*(economics!$D$2:$D$167="whr")*economics!$AH$2:$AH$167*_xlfn.NORM.DIST(BW$3,economics!$AK$2:$AK$167,economics!$AJ$2:$AJ$167,TRUE))+$CR10*_xlfn.NORM.DIST(BW$3,$CU10,0.3*$CU10,TRUE)+$CS10*_xlfn.NORM.DIST(BW$3,$CV10,0.3*$CV10,TRUE),$CW10*_xlfn.NORM.DIST(BW$3,'energy base (MECS)'!$F$11,0.3*'energy base (MECS)'!$F$11,TRUE))</f>
        <v>8.9276390008044132E-3</v>
      </c>
      <c r="BX10" s="68">
        <f t="array" ref="BX10">IF($D10,SUMPRODUCT((economics!$AG$2:$AG$167=$B10)*(economics!$D$2:$D$167="whr")*economics!$AH$2:$AH$167*_xlfn.NORM.DIST(BX$3,economics!$AK$2:$AK$167,economics!$AJ$2:$AJ$167,TRUE))+$CR10*_xlfn.NORM.DIST(BX$3,$CU10,0.3*$CU10,TRUE)+$CS10*_xlfn.NORM.DIST(BX$3,$CV10,0.3*$CV10,TRUE),$CW10*_xlfn.NORM.DIST(BX$3,'energy base (MECS)'!$F$11,0.3*'energy base (MECS)'!$F$11,TRUE))</f>
        <v>8.9276390008053551E-3</v>
      </c>
      <c r="BY10" s="68">
        <f t="array" ref="BY10">IF($D10,SUMPRODUCT((economics!$AG$2:$AG$167=$B10)*(economics!$D$2:$D$167="whr")*economics!$AH$2:$AH$167*_xlfn.NORM.DIST(BY$3,economics!$AK$2:$AK$167,economics!$AJ$2:$AJ$167,TRUE))+$CR10*_xlfn.NORM.DIST(BY$3,$CU10,0.3*$CU10,TRUE)+$CS10*_xlfn.NORM.DIST(BY$3,$CV10,0.3*$CV10,TRUE),$CW10*_xlfn.NORM.DIST(BY$3,'energy base (MECS)'!$F$11,0.3*'energy base (MECS)'!$F$11,TRUE))</f>
        <v>8.9276390008056605E-3</v>
      </c>
      <c r="BZ10" s="68">
        <f t="array" ref="BZ10">IF($D10,SUMPRODUCT((economics!$AG$2:$AG$167=$B10)*(economics!$D$2:$D$167="whr")*economics!$AH$2:$AH$167*_xlfn.NORM.DIST(BZ$3,economics!$AK$2:$AK$167,economics!$AJ$2:$AJ$167,TRUE))+$CR10*_xlfn.NORM.DIST(BZ$3,$CU10,0.3*$CU10,TRUE)+$CS10*_xlfn.NORM.DIST(BZ$3,$CV10,0.3*$CV10,TRUE),$CW10*_xlfn.NORM.DIST(BZ$3,'energy base (MECS)'!$F$11,0.3*'energy base (MECS)'!$F$11,TRUE))</f>
        <v>8.9276390008057576E-3</v>
      </c>
      <c r="CA10" s="68">
        <f t="array" ref="CA10">IF($D10,SUMPRODUCT((economics!$AG$2:$AG$167=$B10)*(economics!$D$2:$D$167="whr")*economics!$AH$2:$AH$167*_xlfn.NORM.DIST(CA$3,economics!$AK$2:$AK$167,economics!$AJ$2:$AJ$167,TRUE))+$CR10*_xlfn.NORM.DIST(CA$3,$CU10,0.3*$CU10,TRUE)+$CS10*_xlfn.NORM.DIST(CA$3,$CV10,0.3*$CV10,TRUE),$CW10*_xlfn.NORM.DIST(CA$3,'energy base (MECS)'!$F$11,0.3*'energy base (MECS)'!$F$11,TRUE))</f>
        <v>8.9276390008057888E-3</v>
      </c>
      <c r="CB10" s="68">
        <f t="array" ref="CB10">IF($D10,SUMPRODUCT((economics!$AG$2:$AG$167=$B10)*(economics!$D$2:$D$167="whr")*economics!$AH$2:$AH$167*_xlfn.NORM.DIST(CB$3,economics!$AK$2:$AK$167,economics!$AJ$2:$AJ$167,TRUE))+$CR10*_xlfn.NORM.DIST(CB$3,$CU10,0.3*$CU10,TRUE)+$CS10*_xlfn.NORM.DIST(CB$3,$CV10,0.3*$CV10,TRUE),$CW10*_xlfn.NORM.DIST(CB$3,'energy base (MECS)'!$F$11,0.3*'energy base (MECS)'!$F$11,TRUE))</f>
        <v>8.9276390008057975E-3</v>
      </c>
      <c r="CC10" s="68">
        <f t="array" ref="CC10">IF($D10,SUMPRODUCT((economics!$AG$2:$AG$167=$B10)*(economics!$D$2:$D$167="whr")*economics!$AH$2:$AH$167*_xlfn.NORM.DIST(CC$3,economics!$AK$2:$AK$167,economics!$AJ$2:$AJ$167,TRUE))+$CR10*_xlfn.NORM.DIST(CC$3,$CU10,0.3*$CU10,TRUE)+$CS10*_xlfn.NORM.DIST(CC$3,$CV10,0.3*$CV10,TRUE),$CW10*_xlfn.NORM.DIST(CC$3,'energy base (MECS)'!$F$11,0.3*'energy base (MECS)'!$F$11,TRUE))</f>
        <v>8.9276390008057992E-3</v>
      </c>
      <c r="CD10" s="68">
        <f t="array" ref="CD10">IF($D10,SUMPRODUCT((economics!$AG$2:$AG$167=$B10)*(economics!$D$2:$D$167="whr")*economics!$AH$2:$AH$167*_xlfn.NORM.DIST(CD$3,economics!$AK$2:$AK$167,economics!$AJ$2:$AJ$167,TRUE))+$CR10*_xlfn.NORM.DIST(CD$3,$CU10,0.3*$CU10,TRUE)+$CS10*_xlfn.NORM.DIST(CD$3,$CV10,0.3*$CV10,TRUE),$CW10*_xlfn.NORM.DIST(CD$3,'energy base (MECS)'!$F$11,0.3*'energy base (MECS)'!$F$11,TRUE))</f>
        <v>8.927639000805801E-3</v>
      </c>
      <c r="CE10" s="68">
        <f t="array" ref="CE10">IF($D10,SUMPRODUCT((economics!$AG$2:$AG$167=$B10)*(economics!$D$2:$D$167="whr")*economics!$AH$2:$AH$167*_xlfn.NORM.DIST(CE$3,economics!$AK$2:$AK$167,economics!$AJ$2:$AJ$167,TRUE))+$CR10*_xlfn.NORM.DIST(CE$3,$CU10,0.3*$CU10,TRUE)+$CS10*_xlfn.NORM.DIST(CE$3,$CV10,0.3*$CV10,TRUE),$CW10*_xlfn.NORM.DIST(CE$3,'energy base (MECS)'!$F$11,0.3*'energy base (MECS)'!$F$11,TRUE))</f>
        <v>8.927639000805801E-3</v>
      </c>
      <c r="CF10" s="68">
        <f t="array" ref="CF10">IF($D10,SUMPRODUCT((economics!$AG$2:$AG$167=$B10)*(economics!$D$2:$D$167="whr")*economics!$AH$2:$AH$167*_xlfn.NORM.DIST(CF$3,economics!$AK$2:$AK$167,economics!$AJ$2:$AJ$167,TRUE))+$CR10*_xlfn.NORM.DIST(CF$3,$CU10,0.3*$CU10,TRUE)+$CS10*_xlfn.NORM.DIST(CF$3,$CV10,0.3*$CV10,TRUE),$CW10*_xlfn.NORM.DIST(CF$3,'energy base (MECS)'!$F$11,0.3*'energy base (MECS)'!$F$11,TRUE))</f>
        <v>8.927639000805801E-3</v>
      </c>
      <c r="CG10" s="68">
        <f t="array" ref="CG10">IF($D10,SUMPRODUCT((economics!$AG$2:$AG$167=$B10)*(economics!$D$2:$D$167="whr")*economics!$AH$2:$AH$167*_xlfn.NORM.DIST(CG$3,economics!$AK$2:$AK$167,economics!$AJ$2:$AJ$167,TRUE))+$CR10*_xlfn.NORM.DIST(CG$3,$CU10,0.3*$CU10,TRUE)+$CS10*_xlfn.NORM.DIST(CG$3,$CV10,0.3*$CV10,TRUE),$CW10*_xlfn.NORM.DIST(CG$3,'energy base (MECS)'!$F$11,0.3*'energy base (MECS)'!$F$11,TRUE))</f>
        <v>8.927639000805801E-3</v>
      </c>
      <c r="CH10" s="68">
        <f t="array" ref="CH10">IF($D10,SUMPRODUCT((economics!$AG$2:$AG$167=$B10)*(economics!$D$2:$D$167="whr")*economics!$AH$2:$AH$167*_xlfn.NORM.DIST(CH$3,economics!$AK$2:$AK$167,economics!$AJ$2:$AJ$167,TRUE))+$CR10*_xlfn.NORM.DIST(CH$3,$CU10,0.3*$CU10,TRUE)+$CS10*_xlfn.NORM.DIST(CH$3,$CV10,0.3*$CV10,TRUE),$CW10*_xlfn.NORM.DIST(CH$3,'energy base (MECS)'!$F$11,0.3*'energy base (MECS)'!$F$11,TRUE))</f>
        <v>8.927639000805801E-3</v>
      </c>
      <c r="CJ10">
        <f t="array" ref="CJ10">SUMPRODUCT((economics!$AG$2:$AG$167=$B10)*(economics!$D$2:$D$167="whr")*economics!$AH$2:$AH$167)</f>
        <v>0</v>
      </c>
      <c r="CK10" s="80">
        <f>'indst heat consumption'!D10</f>
        <v>0.1176470588235294</v>
      </c>
      <c r="CL10" s="80">
        <f>'indst heat consumption'!E10</f>
        <v>0.29411764705882348</v>
      </c>
      <c r="CM10" s="80">
        <f>'indst heat consumption'!F10</f>
        <v>0.58823529411764708</v>
      </c>
      <c r="CN10" s="80">
        <f>'indst heat consumption'!G10</f>
        <v>0</v>
      </c>
      <c r="CO10" s="80">
        <f>'indst heat consumption'!H10</f>
        <v>0</v>
      </c>
      <c r="CP10">
        <f>$C10*(CK10*summary!$B$94+CL10*summary!$C$94+CM10*summary!$D$94)</f>
        <v>8.927639000805801E-3</v>
      </c>
      <c r="CQ10">
        <f>$C10*(CN10*summary!$E$94+CO10*summary!$F$94)</f>
        <v>0</v>
      </c>
      <c r="CR10">
        <f t="shared" si="0"/>
        <v>8.927639000805801E-3</v>
      </c>
      <c r="CS10">
        <f t="shared" si="1"/>
        <v>0</v>
      </c>
      <c r="CT10">
        <f>IFERROR(_xlfn.XLOOKUP($B10,'BCoISC-WACCbI'!$C$2:$C$26,'BCoISC-WACCbI'!$B$2:$B$26)+economics!$AE$4,0.1)</f>
        <v>0.11321000000000001</v>
      </c>
      <c r="CU10">
        <f>(summary!$C$7*(CT10/(1-(1+CT10)^-summary!$D$7))+summary!$C$7*summary!$E$7)/(summary!$F$7*3412/1000000)</f>
        <v>1.3575367799153868</v>
      </c>
      <c r="CV10">
        <f>(summary!$C$6*(CT10/(1-(1+CT10)^-summary!$D$6))+summary!$C$6*summary!$E$6)/(summary!$F$6*3412/1000000)</f>
        <v>1.6290441358984642</v>
      </c>
      <c r="CW10">
        <f t="shared" si="2"/>
        <v>8.927639000805801E-3</v>
      </c>
    </row>
    <row r="11" spans="1:101" x14ac:dyDescent="0.35">
      <c r="A11" t="str">
        <f>WHRPbI!A9</f>
        <v>pulp paper and printing 17T18</v>
      </c>
      <c r="B11" t="s">
        <v>640</v>
      </c>
      <c r="C11" s="68">
        <f>WHRPbI!B9</f>
        <v>5.2623494992685933E-2</v>
      </c>
      <c r="D11" t="b">
        <f>ISNUMBER(MATCH($B11,'energy base (MECS)'!$K$4:$K$9,0))</f>
        <v>1</v>
      </c>
      <c r="E11" s="68">
        <f t="array" ref="E11">IF($D11,SUMPRODUCT((economics!$AG$2:$AG$167=$B11)*(economics!$D$2:$D$167="whr")*economics!$AH$2:$AH$167*_xlfn.NORM.DIST(E$3,economics!$AK$2:$AK$167,economics!$AJ$2:$AJ$167,TRUE))+$CR11*_xlfn.NORM.DIST(E$3,$CU11,0.3*$CU11,TRUE)+$CS11*_xlfn.NORM.DIST(E$3,$CV11,0.3*$CV11,TRUE),$CW11*_xlfn.NORM.DIST(E$3,'energy base (MECS)'!$F$11,0.3*'energy base (MECS)'!$F$11,TRUE))</f>
        <v>2.1978563839155675E-5</v>
      </c>
      <c r="F11" s="68">
        <f t="array" ref="F11">IF($D11,SUMPRODUCT((economics!$AG$2:$AG$167=$B11)*(economics!$D$2:$D$167="whr")*economics!$AH$2:$AH$167*_xlfn.NORM.DIST(F$3,economics!$AK$2:$AK$167,economics!$AJ$2:$AJ$167,TRUE))+$CR11*_xlfn.NORM.DIST(F$3,$CU11,0.3*$CU11,TRUE)+$CS11*_xlfn.NORM.DIST(F$3,$CV11,0.3*$CV11,TRUE),$CW11*_xlfn.NORM.DIST(F$3,'energy base (MECS)'!$F$11,0.3*'energy base (MECS)'!$F$11,TRUE))</f>
        <v>1.7442698921250088E-4</v>
      </c>
      <c r="G11" s="68">
        <f t="array" ref="G11">IF($D11,SUMPRODUCT((economics!$AG$2:$AG$167=$B11)*(economics!$D$2:$D$167="whr")*economics!$AH$2:$AH$167*_xlfn.NORM.DIST(G$3,economics!$AK$2:$AK$167,economics!$AJ$2:$AJ$167,TRUE))+$CR11*_xlfn.NORM.DIST(G$3,$CU11,0.3*$CU11,TRUE)+$CS11*_xlfn.NORM.DIST(G$3,$CV11,0.3*$CV11,TRUE),$CW11*_xlfn.NORM.DIST(G$3,'energy base (MECS)'!$F$11,0.3*'energy base (MECS)'!$F$11,TRUE))</f>
        <v>9.6591669822330799E-4</v>
      </c>
      <c r="H11" s="68">
        <f t="array" ref="H11">IF($D11,SUMPRODUCT((economics!$AG$2:$AG$167=$B11)*(economics!$D$2:$D$167="whr")*economics!$AH$2:$AH$167*_xlfn.NORM.DIST(H$3,economics!$AK$2:$AK$167,economics!$AJ$2:$AJ$167,TRUE))+$CR11*_xlfn.NORM.DIST(H$3,$CU11,0.3*$CU11,TRUE)+$CS11*_xlfn.NORM.DIST(H$3,$CV11,0.3*$CV11,TRUE),$CW11*_xlfn.NORM.DIST(H$3,'energy base (MECS)'!$F$11,0.3*'energy base (MECS)'!$F$11,TRUE))</f>
        <v>3.7663066151046474E-3</v>
      </c>
      <c r="I11" s="68">
        <f t="array" ref="I11">IF($D11,SUMPRODUCT((economics!$AG$2:$AG$167=$B11)*(economics!$D$2:$D$167="whr")*economics!$AH$2:$AH$167*_xlfn.NORM.DIST(I$3,economics!$AK$2:$AK$167,economics!$AJ$2:$AJ$167,TRUE))+$CR11*_xlfn.NORM.DIST(I$3,$CU11,0.3*$CU11,TRUE)+$CS11*_xlfn.NORM.DIST(I$3,$CV11,0.3*$CV11,TRUE),$CW11*_xlfn.NORM.DIST(I$3,'energy base (MECS)'!$F$11,0.3*'energy base (MECS)'!$F$11,TRUE))</f>
        <v>1.0518223173873383E-2</v>
      </c>
      <c r="J11" s="68">
        <f t="array" ref="J11">IF($D11,SUMPRODUCT((economics!$AG$2:$AG$167=$B11)*(economics!$D$2:$D$167="whr")*economics!$AH$2:$AH$167*_xlfn.NORM.DIST(J$3,economics!$AK$2:$AK$167,economics!$AJ$2:$AJ$167,TRUE))+$CR11*_xlfn.NORM.DIST(J$3,$CU11,0.3*$CU11,TRUE)+$CS11*_xlfn.NORM.DIST(J$3,$CV11,0.3*$CV11,TRUE),$CW11*_xlfn.NORM.DIST(J$3,'energy base (MECS)'!$F$11,0.3*'energy base (MECS)'!$F$11,TRUE))</f>
        <v>2.1617826222541922E-2</v>
      </c>
      <c r="K11" s="68">
        <f t="array" ref="K11">IF($D11,SUMPRODUCT((economics!$AG$2:$AG$167=$B11)*(economics!$D$2:$D$167="whr")*economics!$AH$2:$AH$167*_xlfn.NORM.DIST(K$3,economics!$AK$2:$AK$167,economics!$AJ$2:$AJ$167,TRUE))+$CR11*_xlfn.NORM.DIST(K$3,$CU11,0.3*$CU11,TRUE)+$CS11*_xlfn.NORM.DIST(K$3,$CV11,0.3*$CV11,TRUE),$CW11*_xlfn.NORM.DIST(K$3,'energy base (MECS)'!$F$11,0.3*'energy base (MECS)'!$F$11,TRUE))</f>
        <v>3.4073127176070063E-2</v>
      </c>
      <c r="L11" s="68">
        <f t="array" ref="L11">IF($D11,SUMPRODUCT((economics!$AG$2:$AG$167=$B11)*(economics!$D$2:$D$167="whr")*economics!$AH$2:$AH$167*_xlfn.NORM.DIST(L$3,economics!$AK$2:$AK$167,economics!$AJ$2:$AJ$167,TRUE))+$CR11*_xlfn.NORM.DIST(L$3,$CU11,0.3*$CU11,TRUE)+$CS11*_xlfn.NORM.DIST(L$3,$CV11,0.3*$CV11,TRUE),$CW11*_xlfn.NORM.DIST(L$3,'energy base (MECS)'!$F$11,0.3*'energy base (MECS)'!$F$11,TRUE))</f>
        <v>4.3635233432591569E-2</v>
      </c>
      <c r="M11" s="68">
        <f t="array" ref="M11">IF($D11,SUMPRODUCT((economics!$AG$2:$AG$167=$B11)*(economics!$D$2:$D$167="whr")*economics!$AH$2:$AH$167*_xlfn.NORM.DIST(M$3,economics!$AK$2:$AK$167,economics!$AJ$2:$AJ$167,TRUE))+$CR11*_xlfn.NORM.DIST(M$3,$CU11,0.3*$CU11,TRUE)+$CS11*_xlfn.NORM.DIST(M$3,$CV11,0.3*$CV11,TRUE),$CW11*_xlfn.NORM.DIST(M$3,'energy base (MECS)'!$F$11,0.3*'energy base (MECS)'!$F$11,TRUE))</f>
        <v>4.8682334156953451E-2</v>
      </c>
      <c r="N11" s="68">
        <f t="array" ref="N11">IF($D11,SUMPRODUCT((economics!$AG$2:$AG$167=$B11)*(economics!$D$2:$D$167="whr")*economics!$AH$2:$AH$167*_xlfn.NORM.DIST(N$3,economics!$AK$2:$AK$167,economics!$AJ$2:$AJ$167,TRUE))+$CR11*_xlfn.NORM.DIST(N$3,$CU11,0.3*$CU11,TRUE)+$CS11*_xlfn.NORM.DIST(N$3,$CV11,0.3*$CV11,TRUE),$CW11*_xlfn.NORM.DIST(N$3,'energy base (MECS)'!$F$11,0.3*'energy base (MECS)'!$F$11,TRUE))</f>
        <v>5.0534810628482515E-2</v>
      </c>
      <c r="O11" s="68">
        <f t="array" ref="O11">IF($D11,SUMPRODUCT((economics!$AG$2:$AG$167=$B11)*(economics!$D$2:$D$167="whr")*economics!$AH$2:$AH$167*_xlfn.NORM.DIST(O$3,economics!$AK$2:$AK$167,economics!$AJ$2:$AJ$167,TRUE))+$CR11*_xlfn.NORM.DIST(O$3,$CU11,0.3*$CU11,TRUE)+$CS11*_xlfn.NORM.DIST(O$3,$CV11,0.3*$CV11,TRUE),$CW11*_xlfn.NORM.DIST(O$3,'energy base (MECS)'!$F$11,0.3*'energy base (MECS)'!$F$11,TRUE))</f>
        <v>5.1020407958857358E-2</v>
      </c>
      <c r="P11" s="68">
        <f t="array" ref="P11">IF($D11,SUMPRODUCT((economics!$AG$2:$AG$167=$B11)*(economics!$D$2:$D$167="whr")*economics!$AH$2:$AH$167*_xlfn.NORM.DIST(P$3,economics!$AK$2:$AK$167,economics!$AJ$2:$AJ$167,TRUE))+$CR11*_xlfn.NORM.DIST(P$3,$CU11,0.3*$CU11,TRUE)+$CS11*_xlfn.NORM.DIST(P$3,$CV11,0.3*$CV11,TRUE),$CW11*_xlfn.NORM.DIST(P$3,'energy base (MECS)'!$F$11,0.3*'energy base (MECS)'!$F$11,TRUE))</f>
        <v>5.111686661030436E-2</v>
      </c>
      <c r="Q11" s="68">
        <f t="array" ref="Q11">IF($D11,SUMPRODUCT((economics!$AG$2:$AG$167=$B11)*(economics!$D$2:$D$167="whr")*economics!$AH$2:$AH$167*_xlfn.NORM.DIST(Q$3,economics!$AK$2:$AK$167,economics!$AJ$2:$AJ$167,TRUE))+$CR11*_xlfn.NORM.DIST(Q$3,$CU11,0.3*$CU11,TRUE)+$CS11*_xlfn.NORM.DIST(Q$3,$CV11,0.3*$CV11,TRUE),$CW11*_xlfn.NORM.DIST(Q$3,'energy base (MECS)'!$F$11,0.3*'energy base (MECS)'!$F$11,TRUE))</f>
        <v>5.1133081432861015E-2</v>
      </c>
      <c r="R11" s="68">
        <f t="array" ref="R11">IF($D11,SUMPRODUCT((economics!$AG$2:$AG$167=$B11)*(economics!$D$2:$D$167="whr")*economics!$AH$2:$AH$167*_xlfn.NORM.DIST(R$3,economics!$AK$2:$AK$167,economics!$AJ$2:$AJ$167,TRUE))+$CR11*_xlfn.NORM.DIST(R$3,$CU11,0.3*$CU11,TRUE)+$CS11*_xlfn.NORM.DIST(R$3,$CV11,0.3*$CV11,TRUE),$CW11*_xlfn.NORM.DIST(R$3,'energy base (MECS)'!$F$11,0.3*'energy base (MECS)'!$F$11,TRUE))</f>
        <v>5.1135844932799497E-2</v>
      </c>
      <c r="S11" s="68">
        <f t="array" ref="S11">IF($D11,SUMPRODUCT((economics!$AG$2:$AG$167=$B11)*(economics!$D$2:$D$167="whr")*economics!$AH$2:$AH$167*_xlfn.NORM.DIST(S$3,economics!$AK$2:$AK$167,economics!$AJ$2:$AJ$167,TRUE))+$CR11*_xlfn.NORM.DIST(S$3,$CU11,0.3*$CU11,TRUE)+$CS11*_xlfn.NORM.DIST(S$3,$CV11,0.3*$CV11,TRUE),$CW11*_xlfn.NORM.DIST(S$3,'energy base (MECS)'!$F$11,0.3*'energy base (MECS)'!$F$11,TRUE))</f>
        <v>5.1136601510631867E-2</v>
      </c>
      <c r="T11" s="68">
        <f t="array" ref="T11">IF($D11,SUMPRODUCT((economics!$AG$2:$AG$167=$B11)*(economics!$D$2:$D$167="whr")*economics!$AH$2:$AH$167*_xlfn.NORM.DIST(T$3,economics!$AK$2:$AK$167,economics!$AJ$2:$AJ$167,TRUE))+$CR11*_xlfn.NORM.DIST(T$3,$CU11,0.3*$CU11,TRUE)+$CS11*_xlfn.NORM.DIST(T$3,$CV11,0.3*$CV11,TRUE),$CW11*_xlfn.NORM.DIST(T$3,'energy base (MECS)'!$F$11,0.3*'energy base (MECS)'!$F$11,TRUE))</f>
        <v>5.1137149612419303E-2</v>
      </c>
      <c r="U11" s="68">
        <f t="array" ref="U11">IF($D11,SUMPRODUCT((economics!$AG$2:$AG$167=$B11)*(economics!$D$2:$D$167="whr")*economics!$AH$2:$AH$167*_xlfn.NORM.DIST(U$3,economics!$AK$2:$AK$167,economics!$AJ$2:$AJ$167,TRUE))+$CR11*_xlfn.NORM.DIST(U$3,$CU11,0.3*$CU11,TRUE)+$CS11*_xlfn.NORM.DIST(U$3,$CV11,0.3*$CV11,TRUE),$CW11*_xlfn.NORM.DIST(U$3,'energy base (MECS)'!$F$11,0.3*'energy base (MECS)'!$F$11,TRUE))</f>
        <v>5.1137762787703663E-2</v>
      </c>
      <c r="V11" s="68">
        <f t="array" ref="V11">IF($D11,SUMPRODUCT((economics!$AG$2:$AG$167=$B11)*(economics!$D$2:$D$167="whr")*economics!$AH$2:$AH$167*_xlfn.NORM.DIST(V$3,economics!$AK$2:$AK$167,economics!$AJ$2:$AJ$167,TRUE))+$CR11*_xlfn.NORM.DIST(V$3,$CU11,0.3*$CU11,TRUE)+$CS11*_xlfn.NORM.DIST(V$3,$CV11,0.3*$CV11,TRUE),$CW11*_xlfn.NORM.DIST(V$3,'energy base (MECS)'!$F$11,0.3*'energy base (MECS)'!$F$11,TRUE))</f>
        <v>5.1138487013612038E-2</v>
      </c>
      <c r="W11" s="68">
        <f t="array" ref="W11">IF($D11,SUMPRODUCT((economics!$AG$2:$AG$167=$B11)*(economics!$D$2:$D$167="whr")*economics!$AH$2:$AH$167*_xlfn.NORM.DIST(W$3,economics!$AK$2:$AK$167,economics!$AJ$2:$AJ$167,TRUE))+$CR11*_xlfn.NORM.DIST(W$3,$CU11,0.3*$CU11,TRUE)+$CS11*_xlfn.NORM.DIST(W$3,$CV11,0.3*$CV11,TRUE),$CW11*_xlfn.NORM.DIST(W$3,'energy base (MECS)'!$F$11,0.3*'energy base (MECS)'!$F$11,TRUE))</f>
        <v>5.1139339262835946E-2</v>
      </c>
      <c r="X11" s="68">
        <f t="array" ref="X11">IF($D11,SUMPRODUCT((economics!$AG$2:$AG$167=$B11)*(economics!$D$2:$D$167="whr")*economics!$AH$2:$AH$167*_xlfn.NORM.DIST(X$3,economics!$AK$2:$AK$167,economics!$AJ$2:$AJ$167,TRUE))+$CR11*_xlfn.NORM.DIST(X$3,$CU11,0.3*$CU11,TRUE)+$CS11*_xlfn.NORM.DIST(X$3,$CV11,0.3*$CV11,TRUE),$CW11*_xlfn.NORM.DIST(X$3,'energy base (MECS)'!$F$11,0.3*'energy base (MECS)'!$F$11,TRUE))</f>
        <v>5.1140333475235465E-2</v>
      </c>
      <c r="Y11" s="68">
        <f t="array" ref="Y11">IF($D11,SUMPRODUCT((economics!$AG$2:$AG$167=$B11)*(economics!$D$2:$D$167="whr")*economics!$AH$2:$AH$167*_xlfn.NORM.DIST(Y$3,economics!$AK$2:$AK$167,economics!$AJ$2:$AJ$167,TRUE))+$CR11*_xlfn.NORM.DIST(Y$3,$CU11,0.3*$CU11,TRUE)+$CS11*_xlfn.NORM.DIST(Y$3,$CV11,0.3*$CV11,TRUE),$CW11*_xlfn.NORM.DIST(Y$3,'energy base (MECS)'!$F$11,0.3*'energy base (MECS)'!$F$11,TRUE))</f>
        <v>5.114148287622737E-2</v>
      </c>
      <c r="Z11" s="68">
        <f t="array" ref="Z11">IF($D11,SUMPRODUCT((economics!$AG$2:$AG$167=$B11)*(economics!$D$2:$D$167="whr")*economics!$AH$2:$AH$167*_xlfn.NORM.DIST(Z$3,economics!$AK$2:$AK$167,economics!$AJ$2:$AJ$167,TRUE))+$CR11*_xlfn.NORM.DIST(Z$3,$CU11,0.3*$CU11,TRUE)+$CS11*_xlfn.NORM.DIST(Z$3,$CV11,0.3*$CV11,TRUE),$CW11*_xlfn.NORM.DIST(Z$3,'energy base (MECS)'!$F$11,0.3*'energy base (MECS)'!$F$11,TRUE))</f>
        <v>5.1142799728134541E-2</v>
      </c>
      <c r="AA11" s="68">
        <f t="array" ref="AA11">IF($D11,SUMPRODUCT((economics!$AG$2:$AG$167=$B11)*(economics!$D$2:$D$167="whr")*economics!$AH$2:$AH$167*_xlfn.NORM.DIST(AA$3,economics!$AK$2:$AK$167,economics!$AJ$2:$AJ$167,TRUE))+$CR11*_xlfn.NORM.DIST(AA$3,$CU11,0.3*$CU11,TRUE)+$CS11*_xlfn.NORM.DIST(AA$3,$CV11,0.3*$CV11,TRUE),$CW11*_xlfn.NORM.DIST(AA$3,'energy base (MECS)'!$F$11,0.3*'energy base (MECS)'!$F$11,TRUE))</f>
        <v>5.1144294844613025E-2</v>
      </c>
      <c r="AB11" s="68">
        <f t="array" ref="AB11">IF($D11,SUMPRODUCT((economics!$AG$2:$AG$167=$B11)*(economics!$D$2:$D$167="whr")*economics!$AH$2:$AH$167*_xlfn.NORM.DIST(AB$3,economics!$AK$2:$AK$167,economics!$AJ$2:$AJ$167,TRUE))+$CR11*_xlfn.NORM.DIST(AB$3,$CU11,0.3*$CU11,TRUE)+$CS11*_xlfn.NORM.DIST(AB$3,$CV11,0.3*$CV11,TRUE),$CW11*_xlfn.NORM.DIST(AB$3,'energy base (MECS)'!$F$11,0.3*'energy base (MECS)'!$F$11,TRUE))</f>
        <v>5.1145977076395073E-2</v>
      </c>
      <c r="AC11" s="68">
        <f t="array" ref="AC11">IF($D11,SUMPRODUCT((economics!$AG$2:$AG$167=$B11)*(economics!$D$2:$D$167="whr")*economics!$AH$2:$AH$167*_xlfn.NORM.DIST(AC$3,economics!$AK$2:$AK$167,economics!$AJ$2:$AJ$167,TRUE))+$CR11*_xlfn.NORM.DIST(AC$3,$CU11,0.3*$CU11,TRUE)+$CS11*_xlfn.NORM.DIST(AC$3,$CV11,0.3*$CV11,TRUE),$CW11*_xlfn.NORM.DIST(AC$3,'energy base (MECS)'!$F$11,0.3*'energy base (MECS)'!$F$11,TRUE))</f>
        <v>5.114785280220422E-2</v>
      </c>
      <c r="AD11" s="68">
        <f t="array" ref="AD11">IF($D11,SUMPRODUCT((economics!$AG$2:$AG$167=$B11)*(economics!$D$2:$D$167="whr")*economics!$AH$2:$AH$167*_xlfn.NORM.DIST(AD$3,economics!$AK$2:$AK$167,economics!$AJ$2:$AJ$167,TRUE))+$CR11*_xlfn.NORM.DIST(AD$3,$CU11,0.3*$CU11,TRUE)+$CS11*_xlfn.NORM.DIST(AD$3,$CV11,0.3*$CV11,TRUE),$CW11*_xlfn.NORM.DIST(AD$3,'energy base (MECS)'!$F$11,0.3*'energy base (MECS)'!$F$11,TRUE))</f>
        <v>5.1149925450385256E-2</v>
      </c>
      <c r="AE11" s="68">
        <f t="array" ref="AE11">IF($D11,SUMPRODUCT((economics!$AG$2:$AG$167=$B11)*(economics!$D$2:$D$167="whr")*economics!$AH$2:$AH$167*_xlfn.NORM.DIST(AE$3,economics!$AK$2:$AK$167,economics!$AJ$2:$AJ$167,TRUE))+$CR11*_xlfn.NORM.DIST(AE$3,$CU11,0.3*$CU11,TRUE)+$CS11*_xlfn.NORM.DIST(AE$3,$CV11,0.3*$CV11,TRUE),$CW11*_xlfn.NORM.DIST(AE$3,'energy base (MECS)'!$F$11,0.3*'energy base (MECS)'!$F$11,TRUE))</f>
        <v>5.1152195077652195E-2</v>
      </c>
      <c r="AF11" s="68">
        <f t="array" ref="AF11">IF($D11,SUMPRODUCT((economics!$AG$2:$AG$167=$B11)*(economics!$D$2:$D$167="whr")*economics!$AH$2:$AH$167*_xlfn.NORM.DIST(AF$3,economics!$AK$2:$AK$167,economics!$AJ$2:$AJ$167,TRUE))+$CR11*_xlfn.NORM.DIST(AF$3,$CU11,0.3*$CU11,TRUE)+$CS11*_xlfn.NORM.DIST(AF$3,$CV11,0.3*$CV11,TRUE),$CW11*_xlfn.NORM.DIST(AF$3,'energy base (MECS)'!$F$11,0.3*'energy base (MECS)'!$F$11,TRUE))</f>
        <v>5.1154658031119002E-2</v>
      </c>
      <c r="AG11" s="68">
        <f t="array" ref="AG11">IF($D11,SUMPRODUCT((economics!$AG$2:$AG$167=$B11)*(economics!$D$2:$D$167="whr")*economics!$AH$2:$AH$167*_xlfn.NORM.DIST(AG$3,economics!$AK$2:$AK$167,economics!$AJ$2:$AJ$167,TRUE))+$CR11*_xlfn.NORM.DIST(AG$3,$CU11,0.3*$CU11,TRUE)+$CS11*_xlfn.NORM.DIST(AG$3,$CV11,0.3*$CV11,TRUE),$CW11*_xlfn.NORM.DIST(AG$3,'energy base (MECS)'!$F$11,0.3*'energy base (MECS)'!$F$11,TRUE))</f>
        <v>5.115730671780671E-2</v>
      </c>
      <c r="AH11" s="68">
        <f t="array" ref="AH11">IF($D11,SUMPRODUCT((economics!$AG$2:$AG$167=$B11)*(economics!$D$2:$D$167="whr")*economics!$AH$2:$AH$167*_xlfn.NORM.DIST(AH$3,economics!$AK$2:$AK$167,economics!$AJ$2:$AJ$167,TRUE))+$CR11*_xlfn.NORM.DIST(AH$3,$CU11,0.3*$CU11,TRUE)+$CS11*_xlfn.NORM.DIST(AH$3,$CV11,0.3*$CV11,TRUE),$CW11*_xlfn.NORM.DIST(AH$3,'energy base (MECS)'!$F$11,0.3*'energy base (MECS)'!$F$11,TRUE))</f>
        <v>5.1160129502064958E-2</v>
      </c>
      <c r="AI11" s="68">
        <f t="array" ref="AI11">IF($D11,SUMPRODUCT((economics!$AG$2:$AG$167=$B11)*(economics!$D$2:$D$167="whr")*economics!$AH$2:$AH$167*_xlfn.NORM.DIST(AI$3,economics!$AK$2:$AK$167,economics!$AJ$2:$AJ$167,TRUE))+$CR11*_xlfn.NORM.DIST(AI$3,$CU11,0.3*$CU11,TRUE)+$CS11*_xlfn.NORM.DIST(AI$3,$CV11,0.3*$CV11,TRUE),$CW11*_xlfn.NORM.DIST(AI$3,'energy base (MECS)'!$F$11,0.3*'energy base (MECS)'!$F$11,TRUE))</f>
        <v>5.1163110745918956E-2</v>
      </c>
      <c r="AJ11" s="68">
        <f t="array" ref="AJ11">IF($D11,SUMPRODUCT((economics!$AG$2:$AG$167=$B11)*(economics!$D$2:$D$167="whr")*economics!$AH$2:$AH$167*_xlfn.NORM.DIST(AJ$3,economics!$AK$2:$AK$167,economics!$AJ$2:$AJ$167,TRUE))+$CR11*_xlfn.NORM.DIST(AJ$3,$CU11,0.3*$CU11,TRUE)+$CS11*_xlfn.NORM.DIST(AJ$3,$CV11,0.3*$CV11,TRUE),$CW11*_xlfn.NORM.DIST(AJ$3,'energy base (MECS)'!$F$11,0.3*'energy base (MECS)'!$F$11,TRUE))</f>
        <v>5.1166231000514983E-2</v>
      </c>
      <c r="AK11" s="68">
        <f t="array" ref="AK11">IF($D11,SUMPRODUCT((economics!$AG$2:$AG$167=$B11)*(economics!$D$2:$D$167="whr")*economics!$AH$2:$AH$167*_xlfn.NORM.DIST(AK$3,economics!$AK$2:$AK$167,economics!$AJ$2:$AJ$167,TRUE))+$CR11*_xlfn.NORM.DIST(AK$3,$CU11,0.3*$CU11,TRUE)+$CS11*_xlfn.NORM.DIST(AK$3,$CV11,0.3*$CV11,TRUE),$CW11*_xlfn.NORM.DIST(AK$3,'energy base (MECS)'!$F$11,0.3*'energy base (MECS)'!$F$11,TRUE))</f>
        <v>5.1169467348991478E-2</v>
      </c>
      <c r="AL11" s="68">
        <f t="array" ref="AL11">IF($D11,SUMPRODUCT((economics!$AG$2:$AG$167=$B11)*(economics!$D$2:$D$167="whr")*economics!$AH$2:$AH$167*_xlfn.NORM.DIST(AL$3,economics!$AK$2:$AK$167,economics!$AJ$2:$AJ$167,TRUE))+$CR11*_xlfn.NORM.DIST(AL$3,$CU11,0.3*$CU11,TRUE)+$CS11*_xlfn.NORM.DIST(AL$3,$CV11,0.3*$CV11,TRUE),$CW11*_xlfn.NORM.DIST(AL$3,'energy base (MECS)'!$F$11,0.3*'energy base (MECS)'!$F$11,TRUE))</f>
        <v>5.1172793892759305E-2</v>
      </c>
      <c r="AM11" s="68">
        <f t="array" ref="AM11">IF($D11,SUMPRODUCT((economics!$AG$2:$AG$167=$B11)*(economics!$D$2:$D$167="whr")*economics!$AH$2:$AH$167*_xlfn.NORM.DIST(AM$3,economics!$AK$2:$AK$167,economics!$AJ$2:$AJ$167,TRUE))+$CR11*_xlfn.NORM.DIST(AM$3,$CU11,0.3*$CU11,TRUE)+$CS11*_xlfn.NORM.DIST(AM$3,$CV11,0.3*$CV11,TRUE),$CW11*_xlfn.NORM.DIST(AM$3,'energy base (MECS)'!$F$11,0.3*'energy base (MECS)'!$F$11,TRUE))</f>
        <v>5.1176182364920178E-2</v>
      </c>
      <c r="AN11" s="68">
        <f t="array" ref="AN11">IF($D11,SUMPRODUCT((economics!$AG$2:$AG$167=$B11)*(economics!$D$2:$D$167="whr")*economics!$AH$2:$AH$167*_xlfn.NORM.DIST(AN$3,economics!$AK$2:$AK$167,economics!$AJ$2:$AJ$167,TRUE))+$CR11*_xlfn.NORM.DIST(AN$3,$CU11,0.3*$CU11,TRUE)+$CS11*_xlfn.NORM.DIST(AN$3,$CV11,0.3*$CV11,TRUE),$CW11*_xlfn.NORM.DIST(AN$3,'energy base (MECS)'!$F$11,0.3*'energy base (MECS)'!$F$11,TRUE))</f>
        <v>5.1179602846992696E-2</v>
      </c>
      <c r="AO11" s="68">
        <f t="array" ref="AO11">IF($D11,SUMPRODUCT((economics!$AG$2:$AG$167=$B11)*(economics!$D$2:$D$167="whr")*economics!$AH$2:$AH$167*_xlfn.NORM.DIST(AO$3,economics!$AK$2:$AK$167,economics!$AJ$2:$AJ$167,TRUE))+$CR11*_xlfn.NORM.DIST(AO$3,$CU11,0.3*$CU11,TRUE)+$CS11*_xlfn.NORM.DIST(AO$3,$CV11,0.3*$CV11,TRUE),$CW11*_xlfn.NORM.DIST(AO$3,'energy base (MECS)'!$F$11,0.3*'energy base (MECS)'!$F$11,TRUE))</f>
        <v>5.1183024558826888E-2</v>
      </c>
      <c r="AP11" s="68">
        <f t="array" ref="AP11">IF($D11,SUMPRODUCT((economics!$AG$2:$AG$167=$B11)*(economics!$D$2:$D$167="whr")*economics!$AH$2:$AH$167*_xlfn.NORM.DIST(AP$3,economics!$AK$2:$AK$167,economics!$AJ$2:$AJ$167,TRUE))+$CR11*_xlfn.NORM.DIST(AP$3,$CU11,0.3*$CU11,TRUE)+$CS11*_xlfn.NORM.DIST(AP$3,$CV11,0.3*$CV11,TRUE),$CW11*_xlfn.NORM.DIST(AP$3,'energy base (MECS)'!$F$11,0.3*'energy base (MECS)'!$F$11,TRUE))</f>
        <v>5.1186416687061476E-2</v>
      </c>
      <c r="AQ11" s="68">
        <f t="array" ref="AQ11">IF($D11,SUMPRODUCT((economics!$AG$2:$AG$167=$B11)*(economics!$D$2:$D$167="whr")*economics!$AH$2:$AH$167*_xlfn.NORM.DIST(AQ$3,economics!$AK$2:$AK$167,economics!$AJ$2:$AJ$167,TRUE))+$CR11*_xlfn.NORM.DIST(AQ$3,$CU11,0.3*$CU11,TRUE)+$CS11*_xlfn.NORM.DIST(AQ$3,$CV11,0.3*$CV11,TRUE),$CW11*_xlfn.NORM.DIST(AQ$3,'energy base (MECS)'!$F$11,0.3*'energy base (MECS)'!$F$11,TRUE))</f>
        <v>5.1189749215071544E-2</v>
      </c>
      <c r="AR11" s="68">
        <f t="array" ref="AR11">IF($D11,SUMPRODUCT((economics!$AG$2:$AG$167=$B11)*(economics!$D$2:$D$167="whr")*economics!$AH$2:$AH$167*_xlfn.NORM.DIST(AR$3,economics!$AK$2:$AK$167,economics!$AJ$2:$AJ$167,TRUE))+$CR11*_xlfn.NORM.DIST(AR$3,$CU11,0.3*$CU11,TRUE)+$CS11*_xlfn.NORM.DIST(AR$3,$CV11,0.3*$CV11,TRUE),$CW11*_xlfn.NORM.DIST(AR$3,'energy base (MECS)'!$F$11,0.3*'energy base (MECS)'!$F$11,TRUE))</f>
        <v>5.1192993717260833E-2</v>
      </c>
      <c r="AS11" s="68">
        <f t="array" ref="AS11">IF($D11,SUMPRODUCT((economics!$AG$2:$AG$167=$B11)*(economics!$D$2:$D$167="whr")*economics!$AH$2:$AH$167*_xlfn.NORM.DIST(AS$3,economics!$AK$2:$AK$167,economics!$AJ$2:$AJ$167,TRUE))+$CR11*_xlfn.NORM.DIST(AS$3,$CU11,0.3*$CU11,TRUE)+$CS11*_xlfn.NORM.DIST(AS$3,$CV11,0.3*$CV11,TRUE),$CW11*_xlfn.NORM.DIST(AS$3,'energy base (MECS)'!$F$11,0.3*'energy base (MECS)'!$F$11,TRUE))</f>
        <v>5.1196124082780355E-2</v>
      </c>
      <c r="AT11" s="68">
        <f t="array" ref="AT11">IF($D11,SUMPRODUCT((economics!$AG$2:$AG$167=$B11)*(economics!$D$2:$D$167="whr")*economics!$AH$2:$AH$167*_xlfn.NORM.DIST(AT$3,economics!$AK$2:$AK$167,economics!$AJ$2:$AJ$167,TRUE))+$CR11*_xlfn.NORM.DIST(AT$3,$CU11,0.3*$CU11,TRUE)+$CS11*_xlfn.NORM.DIST(AT$3,$CV11,0.3*$CV11,TRUE),$CW11*_xlfn.NORM.DIST(AT$3,'energy base (MECS)'!$F$11,0.3*'energy base (MECS)'!$F$11,TRUE))</f>
        <v>5.1199117138124188E-2</v>
      </c>
      <c r="AU11" s="68">
        <f t="array" ref="AU11">IF($D11,SUMPRODUCT((economics!$AG$2:$AG$167=$B11)*(economics!$D$2:$D$167="whr")*economics!$AH$2:$AH$167*_xlfn.NORM.DIST(AU$3,economics!$AK$2:$AK$167,economics!$AJ$2:$AJ$167,TRUE))+$CR11*_xlfn.NORM.DIST(AU$3,$CU11,0.3*$CU11,TRUE)+$CS11*_xlfn.NORM.DIST(AU$3,$CV11,0.3*$CV11,TRUE),$CW11*_xlfn.NORM.DIST(AU$3,'energy base (MECS)'!$F$11,0.3*'energy base (MECS)'!$F$11,TRUE))</f>
        <v>5.1201953144218396E-2</v>
      </c>
      <c r="AV11" s="68">
        <f t="array" ref="AV11">IF($D11,SUMPRODUCT((economics!$AG$2:$AG$167=$B11)*(economics!$D$2:$D$167="whr")*economics!$AH$2:$AH$167*_xlfn.NORM.DIST(AV$3,economics!$AK$2:$AK$167,economics!$AJ$2:$AJ$167,TRUE))+$CR11*_xlfn.NORM.DIST(AV$3,$CU11,0.3*$CU11,TRUE)+$CS11*_xlfn.NORM.DIST(AV$3,$CV11,0.3*$CV11,TRUE),$CW11*_xlfn.NORM.DIST(AV$3,'energy base (MECS)'!$F$11,0.3*'energy base (MECS)'!$F$11,TRUE))</f>
        <v>5.1204616151097532E-2</v>
      </c>
      <c r="AW11" s="68">
        <f t="array" ref="AW11">IF($D11,SUMPRODUCT((economics!$AG$2:$AG$167=$B11)*(economics!$D$2:$D$167="whr")*economics!$AH$2:$AH$167*_xlfn.NORM.DIST(AW$3,economics!$AK$2:$AK$167,economics!$AJ$2:$AJ$167,TRUE))+$CR11*_xlfn.NORM.DIST(AW$3,$CU11,0.3*$CU11,TRUE)+$CS11*_xlfn.NORM.DIST(AW$3,$CV11,0.3*$CV11,TRUE),$CW11*_xlfn.NORM.DIST(AW$3,'energy base (MECS)'!$F$11,0.3*'energy base (MECS)'!$F$11,TRUE))</f>
        <v>5.1207094201485052E-2</v>
      </c>
      <c r="AX11" s="68">
        <f t="array" ref="AX11">IF($D11,SUMPRODUCT((economics!$AG$2:$AG$167=$B11)*(economics!$D$2:$D$167="whr")*economics!$AH$2:$AH$167*_xlfn.NORM.DIST(AX$3,economics!$AK$2:$AK$167,economics!$AJ$2:$AJ$167,TRUE))+$CR11*_xlfn.NORM.DIST(AX$3,$CU11,0.3*$CU11,TRUE)+$CS11*_xlfn.NORM.DIST(AX$3,$CV11,0.3*$CV11,TRUE),$CW11*_xlfn.NORM.DIST(AX$3,'energy base (MECS)'!$F$11,0.3*'energy base (MECS)'!$F$11,TRUE))</f>
        <v>5.1209379382951913E-2</v>
      </c>
      <c r="AY11" s="68">
        <f t="array" ref="AY11">IF($D11,SUMPRODUCT((economics!$AG$2:$AG$167=$B11)*(economics!$D$2:$D$167="whr")*economics!$AH$2:$AH$167*_xlfn.NORM.DIST(AY$3,economics!$AK$2:$AK$167,economics!$AJ$2:$AJ$167,TRUE))+$CR11*_xlfn.NORM.DIST(AY$3,$CU11,0.3*$CU11,TRUE)+$CS11*_xlfn.NORM.DIST(AY$3,$CV11,0.3*$CV11,TRUE),$CW11*_xlfn.NORM.DIST(AY$3,'energy base (MECS)'!$F$11,0.3*'energy base (MECS)'!$F$11,TRUE))</f>
        <v>5.1211467736233793E-2</v>
      </c>
      <c r="AZ11" s="68">
        <f t="array" ref="AZ11">IF($D11,SUMPRODUCT((economics!$AG$2:$AG$167=$B11)*(economics!$D$2:$D$167="whr")*economics!$AH$2:$AH$167*_xlfn.NORM.DIST(AZ$3,economics!$AK$2:$AK$167,economics!$AJ$2:$AJ$167,TRUE))+$CR11*_xlfn.NORM.DIST(AZ$3,$CU11,0.3*$CU11,TRUE)+$CS11*_xlfn.NORM.DIST(AZ$3,$CV11,0.3*$CV11,TRUE),$CW11*_xlfn.NORM.DIST(AZ$3,'energy base (MECS)'!$F$11,0.3*'energy base (MECS)'!$F$11,TRUE))</f>
        <v>5.1213359034221112E-2</v>
      </c>
      <c r="BA11" s="68">
        <f t="array" ref="BA11">IF($D11,SUMPRODUCT((economics!$AG$2:$AG$167=$B11)*(economics!$D$2:$D$167="whr")*economics!$AH$2:$AH$167*_xlfn.NORM.DIST(BA$3,economics!$AK$2:$AK$167,economics!$AJ$2:$AJ$167,TRUE))+$CR11*_xlfn.NORM.DIST(BA$3,$CU11,0.3*$CU11,TRUE)+$CS11*_xlfn.NORM.DIST(BA$3,$CV11,0.3*$CV11,TRUE),$CW11*_xlfn.NORM.DIST(BA$3,'energy base (MECS)'!$F$11,0.3*'energy base (MECS)'!$F$11,TRUE))</f>
        <v>5.1215056451687384E-2</v>
      </c>
      <c r="BB11" s="68">
        <f t="array" ref="BB11">IF($D11,SUMPRODUCT((economics!$AG$2:$AG$167=$B11)*(economics!$D$2:$D$167="whr")*economics!$AH$2:$AH$167*_xlfn.NORM.DIST(BB$3,economics!$AK$2:$AK$167,economics!$AJ$2:$AJ$167,TRUE))+$CR11*_xlfn.NORM.DIST(BB$3,$CU11,0.3*$CU11,TRUE)+$CS11*_xlfn.NORM.DIST(BB$3,$CV11,0.3*$CV11,TRUE),$CW11*_xlfn.NORM.DIST(BB$3,'energy base (MECS)'!$F$11,0.3*'energy base (MECS)'!$F$11,TRUE))</f>
        <v>5.1216566149715571E-2</v>
      </c>
      <c r="BC11" s="68">
        <f t="array" ref="BC11">IF($D11,SUMPRODUCT((economics!$AG$2:$AG$167=$B11)*(economics!$D$2:$D$167="whr")*economics!$AH$2:$AH$167*_xlfn.NORM.DIST(BC$3,economics!$AK$2:$AK$167,economics!$AJ$2:$AJ$167,TRUE))+$CR11*_xlfn.NORM.DIST(BC$3,$CU11,0.3*$CU11,TRUE)+$CS11*_xlfn.NORM.DIST(BC$3,$CV11,0.3*$CV11,TRUE),$CW11*_xlfn.NORM.DIST(BC$3,'energy base (MECS)'!$F$11,0.3*'energy base (MECS)'!$F$11,TRUE))</f>
        <v>5.1217896800895446E-2</v>
      </c>
      <c r="BD11" s="68">
        <f t="array" ref="BD11">IF($D11,SUMPRODUCT((economics!$AG$2:$AG$167=$B11)*(economics!$D$2:$D$167="whr")*economics!$AH$2:$AH$167*_xlfn.NORM.DIST(BD$3,economics!$AK$2:$AK$167,economics!$AJ$2:$AJ$167,TRUE))+$CR11*_xlfn.NORM.DIST(BD$3,$CU11,0.3*$CU11,TRUE)+$CS11*_xlfn.NORM.DIST(BD$3,$CV11,0.3*$CV11,TRUE),$CW11*_xlfn.NORM.DIST(BD$3,'energy base (MECS)'!$F$11,0.3*'energy base (MECS)'!$F$11,TRUE))</f>
        <v>5.1219059081720704E-2</v>
      </c>
      <c r="BE11" s="68">
        <f t="array" ref="BE11">IF($D11,SUMPRODUCT((economics!$AG$2:$AG$167=$B11)*(economics!$D$2:$D$167="whr")*economics!$AH$2:$AH$167*_xlfn.NORM.DIST(BE$3,economics!$AK$2:$AK$167,economics!$AJ$2:$AJ$167,TRUE))+$CR11*_xlfn.NORM.DIST(BE$3,$CU11,0.3*$CU11,TRUE)+$CS11*_xlfn.NORM.DIST(BE$3,$CV11,0.3*$CV11,TRUE),$CW11*_xlfn.NORM.DIST(BE$3,'energy base (MECS)'!$F$11,0.3*'energy base (MECS)'!$F$11,TRUE))</f>
        <v>5.1220065157367517E-2</v>
      </c>
      <c r="BF11" s="68">
        <f t="array" ref="BF11">IF($D11,SUMPRODUCT((economics!$AG$2:$AG$167=$B11)*(economics!$D$2:$D$167="whr")*economics!$AH$2:$AH$167*_xlfn.NORM.DIST(BF$3,economics!$AK$2:$AK$167,economics!$AJ$2:$AJ$167,TRUE))+$CR11*_xlfn.NORM.DIST(BF$3,$CU11,0.3*$CU11,TRUE)+$CS11*_xlfn.NORM.DIST(BF$3,$CV11,0.3*$CV11,TRUE),$CW11*_xlfn.NORM.DIST(BF$3,'energy base (MECS)'!$F$11,0.3*'energy base (MECS)'!$F$11,TRUE))</f>
        <v>5.1220928181447238E-2</v>
      </c>
      <c r="BG11" s="68">
        <f t="array" ref="BG11">IF($D11,SUMPRODUCT((economics!$AG$2:$AG$167=$B11)*(economics!$D$2:$D$167="whr")*economics!$AH$2:$AH$167*_xlfn.NORM.DIST(BG$3,economics!$AK$2:$AK$167,economics!$AJ$2:$AJ$167,TRUE))+$CR11*_xlfn.NORM.DIST(BG$3,$CU11,0.3*$CU11,TRUE)+$CS11*_xlfn.NORM.DIST(BG$3,$CV11,0.3*$CV11,TRUE),$CW11*_xlfn.NORM.DIST(BG$3,'energy base (MECS)'!$F$11,0.3*'energy base (MECS)'!$F$11,TRUE))</f>
        <v>5.122166182972638E-2</v>
      </c>
      <c r="BH11" s="68">
        <f t="array" ref="BH11">IF($D11,SUMPRODUCT((economics!$AG$2:$AG$167=$B11)*(economics!$D$2:$D$167="whr")*economics!$AH$2:$AH$167*_xlfn.NORM.DIST(BH$3,economics!$AK$2:$AK$167,economics!$AJ$2:$AJ$167,TRUE))+$CR11*_xlfn.NORM.DIST(BH$3,$CU11,0.3*$CU11,TRUE)+$CS11*_xlfn.NORM.DIST(BH$3,$CV11,0.3*$CV11,TRUE),$CW11*_xlfn.NORM.DIST(BH$3,'energy base (MECS)'!$F$11,0.3*'energy base (MECS)'!$F$11,TRUE))</f>
        <v>5.1222279882565162E-2</v>
      </c>
      <c r="BI11" s="68">
        <f t="array" ref="BI11">IF($D11,SUMPRODUCT((economics!$AG$2:$AG$167=$B11)*(economics!$D$2:$D$167="whr")*economics!$AH$2:$AH$167*_xlfn.NORM.DIST(BI$3,economics!$AK$2:$AK$167,economics!$AJ$2:$AJ$167,TRUE))+$CR11*_xlfn.NORM.DIST(BI$3,$CU11,0.3*$CU11,TRUE)+$CS11*_xlfn.NORM.DIST(BI$3,$CV11,0.3*$CV11,TRUE),$CW11*_xlfn.NORM.DIST(BI$3,'energy base (MECS)'!$F$11,0.3*'energy base (MECS)'!$F$11,TRUE))</f>
        <v>5.1222795866309748E-2</v>
      </c>
      <c r="BJ11" s="68">
        <f t="array" ref="BJ11">IF($D11,SUMPRODUCT((economics!$AG$2:$AG$167=$B11)*(economics!$D$2:$D$167="whr")*economics!$AH$2:$AH$167*_xlfn.NORM.DIST(BJ$3,economics!$AK$2:$AK$167,economics!$AJ$2:$AJ$167,TRUE))+$CR11*_xlfn.NORM.DIST(BJ$3,$CU11,0.3*$CU11,TRUE)+$CS11*_xlfn.NORM.DIST(BJ$3,$CV11,0.3*$CV11,TRUE),$CW11*_xlfn.NORM.DIST(BJ$3,'energy base (MECS)'!$F$11,0.3*'energy base (MECS)'!$F$11,TRUE))</f>
        <v>5.1223222759420282E-2</v>
      </c>
      <c r="BK11" s="68">
        <f t="array" ref="BK11">IF($D11,SUMPRODUCT((economics!$AG$2:$AG$167=$B11)*(economics!$D$2:$D$167="whr")*economics!$AH$2:$AH$167*_xlfn.NORM.DIST(BK$3,economics!$AK$2:$AK$167,economics!$AJ$2:$AJ$167,TRUE))+$CR11*_xlfn.NORM.DIST(BK$3,$CU11,0.3*$CU11,TRUE)+$CS11*_xlfn.NORM.DIST(BK$3,$CV11,0.3*$CV11,TRUE),$CW11*_xlfn.NORM.DIST(BK$3,'energy base (MECS)'!$F$11,0.3*'energy base (MECS)'!$F$11,TRUE))</f>
        <v>5.122357276501225E-2</v>
      </c>
      <c r="BL11" s="68">
        <f t="array" ref="BL11">IF($D11,SUMPRODUCT((economics!$AG$2:$AG$167=$B11)*(economics!$D$2:$D$167="whr")*economics!$AH$2:$AH$167*_xlfn.NORM.DIST(BL$3,economics!$AK$2:$AK$167,economics!$AJ$2:$AJ$167,TRUE))+$CR11*_xlfn.NORM.DIST(BL$3,$CU11,0.3*$CU11,TRUE)+$CS11*_xlfn.NORM.DIST(BL$3,$CV11,0.3*$CV11,TRUE),$CW11*_xlfn.NORM.DIST(BL$3,'energy base (MECS)'!$F$11,0.3*'energy base (MECS)'!$F$11,TRUE))</f>
        <v>5.1223857147946333E-2</v>
      </c>
      <c r="BM11" s="68">
        <f t="array" ref="BM11">IF($D11,SUMPRODUCT((economics!$AG$2:$AG$167=$B11)*(economics!$D$2:$D$167="whr")*economics!$AH$2:$AH$167*_xlfn.NORM.DIST(BM$3,economics!$AK$2:$AK$167,economics!$AJ$2:$AJ$167,TRUE))+$CR11*_xlfn.NORM.DIST(BM$3,$CU11,0.3*$CU11,TRUE)+$CS11*_xlfn.NORM.DIST(BM$3,$CV11,0.3*$CV11,TRUE),$CW11*_xlfn.NORM.DIST(BM$3,'energy base (MECS)'!$F$11,0.3*'energy base (MECS)'!$F$11,TRUE))</f>
        <v>5.1224086131762193E-2</v>
      </c>
      <c r="BN11" s="68">
        <f t="array" ref="BN11">IF($D11,SUMPRODUCT((economics!$AG$2:$AG$167=$B11)*(economics!$D$2:$D$167="whr")*economics!$AH$2:$AH$167*_xlfn.NORM.DIST(BN$3,economics!$AK$2:$AK$167,economics!$AJ$2:$AJ$167,TRUE))+$CR11*_xlfn.NORM.DIST(BN$3,$CU11,0.3*$CU11,TRUE)+$CS11*_xlfn.NORM.DIST(BN$3,$CV11,0.3*$CV11,TRUE),$CW11*_xlfn.NORM.DIST(BN$3,'energy base (MECS)'!$F$11,0.3*'energy base (MECS)'!$F$11,TRUE))</f>
        <v>5.1224268848677784E-2</v>
      </c>
      <c r="BO11" s="68">
        <f t="array" ref="BO11">IF($D11,SUMPRODUCT((economics!$AG$2:$AG$167=$B11)*(economics!$D$2:$D$167="whr")*economics!$AH$2:$AH$167*_xlfn.NORM.DIST(BO$3,economics!$AK$2:$AK$167,economics!$AJ$2:$AJ$167,TRUE))+$CR11*_xlfn.NORM.DIST(BO$3,$CU11,0.3*$CU11,TRUE)+$CS11*_xlfn.NORM.DIST(BO$3,$CV11,0.3*$CV11,TRUE),$CW11*_xlfn.NORM.DIST(BO$3,'energy base (MECS)'!$F$11,0.3*'energy base (MECS)'!$F$11,TRUE))</f>
        <v>5.1224413334565726E-2</v>
      </c>
      <c r="BP11" s="68">
        <f t="array" ref="BP11">IF($D11,SUMPRODUCT((economics!$AG$2:$AG$167=$B11)*(economics!$D$2:$D$167="whr")*economics!$AH$2:$AH$167*_xlfn.NORM.DIST(BP$3,economics!$AK$2:$AK$167,economics!$AJ$2:$AJ$167,TRUE))+$CR11*_xlfn.NORM.DIST(BP$3,$CU11,0.3*$CU11,TRUE)+$CS11*_xlfn.NORM.DIST(BP$3,$CV11,0.3*$CV11,TRUE),$CW11*_xlfn.NORM.DIST(BP$3,'energy base (MECS)'!$F$11,0.3*'energy base (MECS)'!$F$11,TRUE))</f>
        <v>5.1224526560213854E-2</v>
      </c>
      <c r="BQ11" s="68">
        <f t="array" ref="BQ11">IF($D11,SUMPRODUCT((economics!$AG$2:$AG$167=$B11)*(economics!$D$2:$D$167="whr")*economics!$AH$2:$AH$167*_xlfn.NORM.DIST(BQ$3,economics!$AK$2:$AK$167,economics!$AJ$2:$AJ$167,TRUE))+$CR11*_xlfn.NORM.DIST(BQ$3,$CU11,0.3*$CU11,TRUE)+$CS11*_xlfn.NORM.DIST(BQ$3,$CV11,0.3*$CV11,TRUE),$CW11*_xlfn.NORM.DIST(BQ$3,'energy base (MECS)'!$F$11,0.3*'energy base (MECS)'!$F$11,TRUE))</f>
        <v>5.1224614490180197E-2</v>
      </c>
      <c r="BR11" s="68">
        <f t="array" ref="BR11">IF($D11,SUMPRODUCT((economics!$AG$2:$AG$167=$B11)*(economics!$D$2:$D$167="whr")*economics!$AH$2:$AH$167*_xlfn.NORM.DIST(BR$3,economics!$AK$2:$AK$167,economics!$AJ$2:$AJ$167,TRUE))+$CR11*_xlfn.NORM.DIST(BR$3,$CU11,0.3*$CU11,TRUE)+$CS11*_xlfn.NORM.DIST(BR$3,$CV11,0.3*$CV11,TRUE),$CW11*_xlfn.NORM.DIST(BR$3,'energy base (MECS)'!$F$11,0.3*'energy base (MECS)'!$F$11,TRUE))</f>
        <v>5.1224682161041694E-2</v>
      </c>
      <c r="BS11" s="68">
        <f t="array" ref="BS11">IF($D11,SUMPRODUCT((economics!$AG$2:$AG$167=$B11)*(economics!$D$2:$D$167="whr")*economics!$AH$2:$AH$167*_xlfn.NORM.DIST(BS$3,economics!$AK$2:$AK$167,economics!$AJ$2:$AJ$167,TRUE))+$CR11*_xlfn.NORM.DIST(BS$3,$CU11,0.3*$CU11,TRUE)+$CS11*_xlfn.NORM.DIST(BS$3,$CV11,0.3*$CV11,TRUE),$CW11*_xlfn.NORM.DIST(BS$3,'energy base (MECS)'!$F$11,0.3*'energy base (MECS)'!$F$11,TRUE))</f>
        <v>5.1224733771677591E-2</v>
      </c>
      <c r="BT11" s="68">
        <f t="array" ref="BT11">IF($D11,SUMPRODUCT((economics!$AG$2:$AG$167=$B11)*(economics!$D$2:$D$167="whr")*economics!$AH$2:$AH$167*_xlfn.NORM.DIST(BT$3,economics!$AK$2:$AK$167,economics!$AJ$2:$AJ$167,TRUE))+$CR11*_xlfn.NORM.DIST(BT$3,$CU11,0.3*$CU11,TRUE)+$CS11*_xlfn.NORM.DIST(BT$3,$CV11,0.3*$CV11,TRUE),$CW11*_xlfn.NORM.DIST(BT$3,'energy base (MECS)'!$F$11,0.3*'energy base (MECS)'!$F$11,TRUE))</f>
        <v>5.1224772779294624E-2</v>
      </c>
      <c r="BU11" s="68">
        <f t="array" ref="BU11">IF($D11,SUMPRODUCT((economics!$AG$2:$AG$167=$B11)*(economics!$D$2:$D$167="whr")*economics!$AH$2:$AH$167*_xlfn.NORM.DIST(BU$3,economics!$AK$2:$AK$167,economics!$AJ$2:$AJ$167,TRUE))+$CR11*_xlfn.NORM.DIST(BU$3,$CU11,0.3*$CU11,TRUE)+$CS11*_xlfn.NORM.DIST(BU$3,$CV11,0.3*$CV11,TRUE),$CW11*_xlfn.NORM.DIST(BU$3,'energy base (MECS)'!$F$11,0.3*'energy base (MECS)'!$F$11,TRUE))</f>
        <v>5.1224801996073585E-2</v>
      </c>
      <c r="BV11" s="68">
        <f t="array" ref="BV11">IF($D11,SUMPRODUCT((economics!$AG$2:$AG$167=$B11)*(economics!$D$2:$D$167="whr")*economics!$AH$2:$AH$167*_xlfn.NORM.DIST(BV$3,economics!$AK$2:$AK$167,economics!$AJ$2:$AJ$167,TRUE))+$CR11*_xlfn.NORM.DIST(BV$3,$CU11,0.3*$CU11,TRUE)+$CS11*_xlfn.NORM.DIST(BV$3,$CV11,0.3*$CV11,TRUE),$CW11*_xlfn.NORM.DIST(BV$3,'energy base (MECS)'!$F$11,0.3*'energy base (MECS)'!$F$11,TRUE))</f>
        <v>5.1224823682498033E-2</v>
      </c>
      <c r="BW11" s="68">
        <f t="array" ref="BW11">IF($D11,SUMPRODUCT((economics!$AG$2:$AG$167=$B11)*(economics!$D$2:$D$167="whr")*economics!$AH$2:$AH$167*_xlfn.NORM.DIST(BW$3,economics!$AK$2:$AK$167,economics!$AJ$2:$AJ$167,TRUE))+$CR11*_xlfn.NORM.DIST(BW$3,$CU11,0.3*$CU11,TRUE)+$CS11*_xlfn.NORM.DIST(BW$3,$CV11,0.3*$CV11,TRUE),$CW11*_xlfn.NORM.DIST(BW$3,'energy base (MECS)'!$F$11,0.3*'energy base (MECS)'!$F$11,TRUE))</f>
        <v>5.1224839634539707E-2</v>
      </c>
      <c r="BX11" s="68">
        <f t="array" ref="BX11">IF($D11,SUMPRODUCT((economics!$AG$2:$AG$167=$B11)*(economics!$D$2:$D$167="whr")*economics!$AH$2:$AH$167*_xlfn.NORM.DIST(BX$3,economics!$AK$2:$AK$167,economics!$AJ$2:$AJ$167,TRUE))+$CR11*_xlfn.NORM.DIST(BX$3,$CU11,0.3*$CU11,TRUE)+$CS11*_xlfn.NORM.DIST(BX$3,$CV11,0.3*$CV11,TRUE),$CW11*_xlfn.NORM.DIST(BX$3,'energy base (MECS)'!$F$11,0.3*'energy base (MECS)'!$F$11,TRUE))</f>
        <v>5.1224851262868409E-2</v>
      </c>
      <c r="BY11" s="68">
        <f t="array" ref="BY11">IF($D11,SUMPRODUCT((economics!$AG$2:$AG$167=$B11)*(economics!$D$2:$D$167="whr")*economics!$AH$2:$AH$167*_xlfn.NORM.DIST(BY$3,economics!$AK$2:$AK$167,economics!$AJ$2:$AJ$167,TRUE))+$CR11*_xlfn.NORM.DIST(BY$3,$CU11,0.3*$CU11,TRUE)+$CS11*_xlfn.NORM.DIST(BY$3,$CV11,0.3*$CV11,TRUE),$CW11*_xlfn.NORM.DIST(BY$3,'energy base (MECS)'!$F$11,0.3*'energy base (MECS)'!$F$11,TRUE))</f>
        <v>5.1224859663095465E-2</v>
      </c>
      <c r="BZ11" s="68">
        <f t="array" ref="BZ11">IF($D11,SUMPRODUCT((economics!$AG$2:$AG$167=$B11)*(economics!$D$2:$D$167="whr")*economics!$AH$2:$AH$167*_xlfn.NORM.DIST(BZ$3,economics!$AK$2:$AK$167,economics!$AJ$2:$AJ$167,TRUE))+$CR11*_xlfn.NORM.DIST(BZ$3,$CU11,0.3*$CU11,TRUE)+$CS11*_xlfn.NORM.DIST(BZ$3,$CV11,0.3*$CV11,TRUE),$CW11*_xlfn.NORM.DIST(BZ$3,'energy base (MECS)'!$F$11,0.3*'energy base (MECS)'!$F$11,TRUE))</f>
        <v>5.1224865676735822E-2</v>
      </c>
      <c r="CA11" s="68">
        <f t="array" ref="CA11">IF($D11,SUMPRODUCT((economics!$AG$2:$AG$167=$B11)*(economics!$D$2:$D$167="whr")*economics!$AH$2:$AH$167*_xlfn.NORM.DIST(CA$3,economics!$AK$2:$AK$167,economics!$AJ$2:$AJ$167,TRUE))+$CR11*_xlfn.NORM.DIST(CA$3,$CU11,0.3*$CU11,TRUE)+$CS11*_xlfn.NORM.DIST(CA$3,$CV11,0.3*$CV11,TRUE),$CW11*_xlfn.NORM.DIST(CA$3,'energy base (MECS)'!$F$11,0.3*'energy base (MECS)'!$F$11,TRUE))</f>
        <v>5.1224869943086768E-2</v>
      </c>
      <c r="CB11" s="68">
        <f t="array" ref="CB11">IF($D11,SUMPRODUCT((economics!$AG$2:$AG$167=$B11)*(economics!$D$2:$D$167="whr")*economics!$AH$2:$AH$167*_xlfn.NORM.DIST(CB$3,economics!$AK$2:$AK$167,economics!$AJ$2:$AJ$167,TRUE))+$CR11*_xlfn.NORM.DIST(CB$3,$CU11,0.3*$CU11,TRUE)+$CS11*_xlfn.NORM.DIST(CB$3,$CV11,0.3*$CV11,TRUE),$CW11*_xlfn.NORM.DIST(CB$3,'energy base (MECS)'!$F$11,0.3*'energy base (MECS)'!$F$11,TRUE))</f>
        <v>5.1224872942583564E-2</v>
      </c>
      <c r="CC11" s="68">
        <f t="array" ref="CC11">IF($D11,SUMPRODUCT((economics!$AG$2:$AG$167=$B11)*(economics!$D$2:$D$167="whr")*economics!$AH$2:$AH$167*_xlfn.NORM.DIST(CC$3,economics!$AK$2:$AK$167,economics!$AJ$2:$AJ$167,TRUE))+$CR11*_xlfn.NORM.DIST(CC$3,$CU11,0.3*$CU11,TRUE)+$CS11*_xlfn.NORM.DIST(CC$3,$CV11,0.3*$CV11,TRUE),$CW11*_xlfn.NORM.DIST(CC$3,'energy base (MECS)'!$F$11,0.3*'energy base (MECS)'!$F$11,TRUE))</f>
        <v>5.1224875032423019E-2</v>
      </c>
      <c r="CD11" s="68">
        <f t="array" ref="CD11">IF($D11,SUMPRODUCT((economics!$AG$2:$AG$167=$B11)*(economics!$D$2:$D$167="whr")*economics!$AH$2:$AH$167*_xlfn.NORM.DIST(CD$3,economics!$AK$2:$AK$167,economics!$AJ$2:$AJ$167,TRUE))+$CR11*_xlfn.NORM.DIST(CD$3,$CU11,0.3*$CU11,TRUE)+$CS11*_xlfn.NORM.DIST(CD$3,$CV11,0.3*$CV11,TRUE),$CW11*_xlfn.NORM.DIST(CD$3,'energy base (MECS)'!$F$11,0.3*'energy base (MECS)'!$F$11,TRUE))</f>
        <v>5.122487647536924E-2</v>
      </c>
      <c r="CE11" s="68">
        <f t="array" ref="CE11">IF($D11,SUMPRODUCT((economics!$AG$2:$AG$167=$B11)*(economics!$D$2:$D$167="whr")*economics!$AH$2:$AH$167*_xlfn.NORM.DIST(CE$3,economics!$AK$2:$AK$167,economics!$AJ$2:$AJ$167,TRUE))+$CR11*_xlfn.NORM.DIST(CE$3,$CU11,0.3*$CU11,TRUE)+$CS11*_xlfn.NORM.DIST(CE$3,$CV11,0.3*$CV11,TRUE),$CW11*_xlfn.NORM.DIST(CE$3,'energy base (MECS)'!$F$11,0.3*'energy base (MECS)'!$F$11,TRUE))</f>
        <v>5.1224877462694073E-2</v>
      </c>
      <c r="CF11" s="68">
        <f t="array" ref="CF11">IF($D11,SUMPRODUCT((economics!$AG$2:$AG$167=$B11)*(economics!$D$2:$D$167="whr")*economics!$AH$2:$AH$167*_xlfn.NORM.DIST(CF$3,economics!$AK$2:$AK$167,economics!$AJ$2:$AJ$167,TRUE))+$CR11*_xlfn.NORM.DIST(CF$3,$CU11,0.3*$CU11,TRUE)+$CS11*_xlfn.NORM.DIST(CF$3,$CV11,0.3*$CV11,TRUE),$CW11*_xlfn.NORM.DIST(CF$3,'energy base (MECS)'!$F$11,0.3*'energy base (MECS)'!$F$11,TRUE))</f>
        <v>5.1224878132181878E-2</v>
      </c>
      <c r="CG11" s="68">
        <f t="array" ref="CG11">IF($D11,SUMPRODUCT((economics!$AG$2:$AG$167=$B11)*(economics!$D$2:$D$167="whr")*economics!$AH$2:$AH$167*_xlfn.NORM.DIST(CG$3,economics!$AK$2:$AK$167,economics!$AJ$2:$AJ$167,TRUE))+$CR11*_xlfn.NORM.DIST(CG$3,$CU11,0.3*$CU11,TRUE)+$CS11*_xlfn.NORM.DIST(CG$3,$CV11,0.3*$CV11,TRUE),$CW11*_xlfn.NORM.DIST(CG$3,'energy base (MECS)'!$F$11,0.3*'energy base (MECS)'!$F$11,TRUE))</f>
        <v>5.1224878582063212E-2</v>
      </c>
      <c r="CH11" s="68">
        <f t="array" ref="CH11">IF($D11,SUMPRODUCT((economics!$AG$2:$AG$167=$B11)*(economics!$D$2:$D$167="whr")*economics!$AH$2:$AH$167*_xlfn.NORM.DIST(CH$3,economics!$AK$2:$AK$167,economics!$AJ$2:$AJ$167,TRUE))+$CR11*_xlfn.NORM.DIST(CH$3,$CU11,0.3*$CU11,TRUE)+$CS11*_xlfn.NORM.DIST(CH$3,$CV11,0.3*$CV11,TRUE),$CW11*_xlfn.NORM.DIST(CH$3,'energy base (MECS)'!$F$11,0.3*'energy base (MECS)'!$F$11,TRUE))</f>
        <v>5.1224879436880331E-2</v>
      </c>
      <c r="CJ11">
        <f t="array" ref="CJ11">SUMPRODUCT((economics!$AG$2:$AG$167=$B11)*(economics!$D$2:$D$167="whr")*economics!$AH$2:$AH$167)</f>
        <v>2.2194026164079362E-4</v>
      </c>
      <c r="CK11" s="80">
        <f>'indst heat consumption'!D11</f>
        <v>0.34666666666666668</v>
      </c>
      <c r="CL11" s="80">
        <f>'indst heat consumption'!E11</f>
        <v>0.2044444444444444</v>
      </c>
      <c r="CM11" s="80">
        <f>'indst heat consumption'!F11</f>
        <v>0.41555555555555551</v>
      </c>
      <c r="CN11" s="80">
        <f>'indst heat consumption'!G11</f>
        <v>3.3333333333333333E-2</v>
      </c>
      <c r="CO11" s="80">
        <f>'indst heat consumption'!H11</f>
        <v>0</v>
      </c>
      <c r="CP11">
        <f>$C11*(CK11*summary!$B$94+CL11*summary!$C$94+CM11*summary!$D$94)</f>
        <v>4.9775979208081703E-2</v>
      </c>
      <c r="CQ11">
        <f>$C11*(CN11*summary!$E$94+CO11*summary!$F$94)</f>
        <v>1.4489002287986191E-3</v>
      </c>
      <c r="CR11">
        <f t="shared" si="0"/>
        <v>4.9560316546298756E-2</v>
      </c>
      <c r="CS11">
        <f t="shared" si="1"/>
        <v>1.4426226289407762E-3</v>
      </c>
      <c r="CT11">
        <f>IFERROR(_xlfn.XLOOKUP($B11,'BCoISC-WACCbI'!$C$2:$C$26,'BCoISC-WACCbI'!$B$2:$B$26)+economics!$AE$4,0.1)</f>
        <v>0.10842000000000002</v>
      </c>
      <c r="CU11">
        <f>(summary!$C$7*(CT11/(1-(1+CT11)^-summary!$D$7))+summary!$C$7*summary!$E$7)/(summary!$F$7*3412/1000000)</f>
        <v>1.3214432532308082</v>
      </c>
      <c r="CV11">
        <f>(summary!$C$6*(CT11/(1-(1+CT11)^-summary!$D$6))+summary!$C$6*summary!$E$6)/(summary!$F$6*3412/1000000)</f>
        <v>1.5857319038769699</v>
      </c>
      <c r="CW11">
        <f t="shared" si="2"/>
        <v>5.1002939175239535E-2</v>
      </c>
    </row>
    <row r="12" spans="1:101" x14ac:dyDescent="0.35">
      <c r="A12" t="str">
        <f>WHRPbI!A10</f>
        <v>refined petroleum and coke 19</v>
      </c>
      <c r="B12">
        <v>19</v>
      </c>
      <c r="C12" s="68">
        <f>WHRPbI!B10</f>
        <v>0</v>
      </c>
      <c r="D12" t="b">
        <f>ISNUMBER(MATCH($B12,'energy base (MECS)'!$K$4:$K$9,0))</f>
        <v>0</v>
      </c>
      <c r="E12" s="68">
        <f t="array" ref="E12">IF($D12,SUMPRODUCT((economics!$AG$2:$AG$167=$B12)*(economics!$D$2:$D$167="whr")*economics!$AH$2:$AH$167*_xlfn.NORM.DIST(E$3,economics!$AK$2:$AK$167,economics!$AJ$2:$AJ$167,TRUE))+$CR12*_xlfn.NORM.DIST(E$3,$CU12,0.3*$CU12,TRUE)+$CS12*_xlfn.NORM.DIST(E$3,$CV12,0.3*$CV12,TRUE),$CW12*_xlfn.NORM.DIST(E$3,'energy base (MECS)'!$F$11,0.3*'energy base (MECS)'!$F$11,TRUE))</f>
        <v>0</v>
      </c>
      <c r="F12" s="68">
        <f t="array" ref="F12">IF($D12,SUMPRODUCT((economics!$AG$2:$AG$167=$B12)*(economics!$D$2:$D$167="whr")*economics!$AH$2:$AH$167*_xlfn.NORM.DIST(F$3,economics!$AK$2:$AK$167,economics!$AJ$2:$AJ$167,TRUE))+$CR12*_xlfn.NORM.DIST(F$3,$CU12,0.3*$CU12,TRUE)+$CS12*_xlfn.NORM.DIST(F$3,$CV12,0.3*$CV12,TRUE),$CW12*_xlfn.NORM.DIST(F$3,'energy base (MECS)'!$F$11,0.3*'energy base (MECS)'!$F$11,TRUE))</f>
        <v>0</v>
      </c>
      <c r="G12" s="68">
        <f t="array" ref="G12">IF($D12,SUMPRODUCT((economics!$AG$2:$AG$167=$B12)*(economics!$D$2:$D$167="whr")*economics!$AH$2:$AH$167*_xlfn.NORM.DIST(G$3,economics!$AK$2:$AK$167,economics!$AJ$2:$AJ$167,TRUE))+$CR12*_xlfn.NORM.DIST(G$3,$CU12,0.3*$CU12,TRUE)+$CS12*_xlfn.NORM.DIST(G$3,$CV12,0.3*$CV12,TRUE),$CW12*_xlfn.NORM.DIST(G$3,'energy base (MECS)'!$F$11,0.3*'energy base (MECS)'!$F$11,TRUE))</f>
        <v>0</v>
      </c>
      <c r="H12" s="68">
        <f t="array" ref="H12">IF($D12,SUMPRODUCT((economics!$AG$2:$AG$167=$B12)*(economics!$D$2:$D$167="whr")*economics!$AH$2:$AH$167*_xlfn.NORM.DIST(H$3,economics!$AK$2:$AK$167,economics!$AJ$2:$AJ$167,TRUE))+$CR12*_xlfn.NORM.DIST(H$3,$CU12,0.3*$CU12,TRUE)+$CS12*_xlfn.NORM.DIST(H$3,$CV12,0.3*$CV12,TRUE),$CW12*_xlfn.NORM.DIST(H$3,'energy base (MECS)'!$F$11,0.3*'energy base (MECS)'!$F$11,TRUE))</f>
        <v>0</v>
      </c>
      <c r="I12" s="68">
        <f t="array" ref="I12">IF($D12,SUMPRODUCT((economics!$AG$2:$AG$167=$B12)*(economics!$D$2:$D$167="whr")*economics!$AH$2:$AH$167*_xlfn.NORM.DIST(I$3,economics!$AK$2:$AK$167,economics!$AJ$2:$AJ$167,TRUE))+$CR12*_xlfn.NORM.DIST(I$3,$CU12,0.3*$CU12,TRUE)+$CS12*_xlfn.NORM.DIST(I$3,$CV12,0.3*$CV12,TRUE),$CW12*_xlfn.NORM.DIST(I$3,'energy base (MECS)'!$F$11,0.3*'energy base (MECS)'!$F$11,TRUE))</f>
        <v>0</v>
      </c>
      <c r="J12" s="68">
        <f t="array" ref="J12">IF($D12,SUMPRODUCT((economics!$AG$2:$AG$167=$B12)*(economics!$D$2:$D$167="whr")*economics!$AH$2:$AH$167*_xlfn.NORM.DIST(J$3,economics!$AK$2:$AK$167,economics!$AJ$2:$AJ$167,TRUE))+$CR12*_xlfn.NORM.DIST(J$3,$CU12,0.3*$CU12,TRUE)+$CS12*_xlfn.NORM.DIST(J$3,$CV12,0.3*$CV12,TRUE),$CW12*_xlfn.NORM.DIST(J$3,'energy base (MECS)'!$F$11,0.3*'energy base (MECS)'!$F$11,TRUE))</f>
        <v>0</v>
      </c>
      <c r="K12" s="68">
        <f t="array" ref="K12">IF($D12,SUMPRODUCT((economics!$AG$2:$AG$167=$B12)*(economics!$D$2:$D$167="whr")*economics!$AH$2:$AH$167*_xlfn.NORM.DIST(K$3,economics!$AK$2:$AK$167,economics!$AJ$2:$AJ$167,TRUE))+$CR12*_xlfn.NORM.DIST(K$3,$CU12,0.3*$CU12,TRUE)+$CS12*_xlfn.NORM.DIST(K$3,$CV12,0.3*$CV12,TRUE),$CW12*_xlfn.NORM.DIST(K$3,'energy base (MECS)'!$F$11,0.3*'energy base (MECS)'!$F$11,TRUE))</f>
        <v>0</v>
      </c>
      <c r="L12" s="68">
        <f t="array" ref="L12">IF($D12,SUMPRODUCT((economics!$AG$2:$AG$167=$B12)*(economics!$D$2:$D$167="whr")*economics!$AH$2:$AH$167*_xlfn.NORM.DIST(L$3,economics!$AK$2:$AK$167,economics!$AJ$2:$AJ$167,TRUE))+$CR12*_xlfn.NORM.DIST(L$3,$CU12,0.3*$CU12,TRUE)+$CS12*_xlfn.NORM.DIST(L$3,$CV12,0.3*$CV12,TRUE),$CW12*_xlfn.NORM.DIST(L$3,'energy base (MECS)'!$F$11,0.3*'energy base (MECS)'!$F$11,TRUE))</f>
        <v>0</v>
      </c>
      <c r="M12" s="68">
        <f t="array" ref="M12">IF($D12,SUMPRODUCT((economics!$AG$2:$AG$167=$B12)*(economics!$D$2:$D$167="whr")*economics!$AH$2:$AH$167*_xlfn.NORM.DIST(M$3,economics!$AK$2:$AK$167,economics!$AJ$2:$AJ$167,TRUE))+$CR12*_xlfn.NORM.DIST(M$3,$CU12,0.3*$CU12,TRUE)+$CS12*_xlfn.NORM.DIST(M$3,$CV12,0.3*$CV12,TRUE),$CW12*_xlfn.NORM.DIST(M$3,'energy base (MECS)'!$F$11,0.3*'energy base (MECS)'!$F$11,TRUE))</f>
        <v>0</v>
      </c>
      <c r="N12" s="68">
        <f t="array" ref="N12">IF($D12,SUMPRODUCT((economics!$AG$2:$AG$167=$B12)*(economics!$D$2:$D$167="whr")*economics!$AH$2:$AH$167*_xlfn.NORM.DIST(N$3,economics!$AK$2:$AK$167,economics!$AJ$2:$AJ$167,TRUE))+$CR12*_xlfn.NORM.DIST(N$3,$CU12,0.3*$CU12,TRUE)+$CS12*_xlfn.NORM.DIST(N$3,$CV12,0.3*$CV12,TRUE),$CW12*_xlfn.NORM.DIST(N$3,'energy base (MECS)'!$F$11,0.3*'energy base (MECS)'!$F$11,TRUE))</f>
        <v>0</v>
      </c>
      <c r="O12" s="68">
        <f t="array" ref="O12">IF($D12,SUMPRODUCT((economics!$AG$2:$AG$167=$B12)*(economics!$D$2:$D$167="whr")*economics!$AH$2:$AH$167*_xlfn.NORM.DIST(O$3,economics!$AK$2:$AK$167,economics!$AJ$2:$AJ$167,TRUE))+$CR12*_xlfn.NORM.DIST(O$3,$CU12,0.3*$CU12,TRUE)+$CS12*_xlfn.NORM.DIST(O$3,$CV12,0.3*$CV12,TRUE),$CW12*_xlfn.NORM.DIST(O$3,'energy base (MECS)'!$F$11,0.3*'energy base (MECS)'!$F$11,TRUE))</f>
        <v>0</v>
      </c>
      <c r="P12" s="68">
        <f t="array" ref="P12">IF($D12,SUMPRODUCT((economics!$AG$2:$AG$167=$B12)*(economics!$D$2:$D$167="whr")*economics!$AH$2:$AH$167*_xlfn.NORM.DIST(P$3,economics!$AK$2:$AK$167,economics!$AJ$2:$AJ$167,TRUE))+$CR12*_xlfn.NORM.DIST(P$3,$CU12,0.3*$CU12,TRUE)+$CS12*_xlfn.NORM.DIST(P$3,$CV12,0.3*$CV12,TRUE),$CW12*_xlfn.NORM.DIST(P$3,'energy base (MECS)'!$F$11,0.3*'energy base (MECS)'!$F$11,TRUE))</f>
        <v>0</v>
      </c>
      <c r="Q12" s="68">
        <f t="array" ref="Q12">IF($D12,SUMPRODUCT((economics!$AG$2:$AG$167=$B12)*(economics!$D$2:$D$167="whr")*economics!$AH$2:$AH$167*_xlfn.NORM.DIST(Q$3,economics!$AK$2:$AK$167,economics!$AJ$2:$AJ$167,TRUE))+$CR12*_xlfn.NORM.DIST(Q$3,$CU12,0.3*$CU12,TRUE)+$CS12*_xlfn.NORM.DIST(Q$3,$CV12,0.3*$CV12,TRUE),$CW12*_xlfn.NORM.DIST(Q$3,'energy base (MECS)'!$F$11,0.3*'energy base (MECS)'!$F$11,TRUE))</f>
        <v>0</v>
      </c>
      <c r="R12" s="68">
        <f t="array" ref="R12">IF($D12,SUMPRODUCT((economics!$AG$2:$AG$167=$B12)*(economics!$D$2:$D$167="whr")*economics!$AH$2:$AH$167*_xlfn.NORM.DIST(R$3,economics!$AK$2:$AK$167,economics!$AJ$2:$AJ$167,TRUE))+$CR12*_xlfn.NORM.DIST(R$3,$CU12,0.3*$CU12,TRUE)+$CS12*_xlfn.NORM.DIST(R$3,$CV12,0.3*$CV12,TRUE),$CW12*_xlfn.NORM.DIST(R$3,'energy base (MECS)'!$F$11,0.3*'energy base (MECS)'!$F$11,TRUE))</f>
        <v>0</v>
      </c>
      <c r="S12" s="68">
        <f t="array" ref="S12">IF($D12,SUMPRODUCT((economics!$AG$2:$AG$167=$B12)*(economics!$D$2:$D$167="whr")*economics!$AH$2:$AH$167*_xlfn.NORM.DIST(S$3,economics!$AK$2:$AK$167,economics!$AJ$2:$AJ$167,TRUE))+$CR12*_xlfn.NORM.DIST(S$3,$CU12,0.3*$CU12,TRUE)+$CS12*_xlfn.NORM.DIST(S$3,$CV12,0.3*$CV12,TRUE),$CW12*_xlfn.NORM.DIST(S$3,'energy base (MECS)'!$F$11,0.3*'energy base (MECS)'!$F$11,TRUE))</f>
        <v>0</v>
      </c>
      <c r="T12" s="68">
        <f t="array" ref="T12">IF($D12,SUMPRODUCT((economics!$AG$2:$AG$167=$B12)*(economics!$D$2:$D$167="whr")*economics!$AH$2:$AH$167*_xlfn.NORM.DIST(T$3,economics!$AK$2:$AK$167,economics!$AJ$2:$AJ$167,TRUE))+$CR12*_xlfn.NORM.DIST(T$3,$CU12,0.3*$CU12,TRUE)+$CS12*_xlfn.NORM.DIST(T$3,$CV12,0.3*$CV12,TRUE),$CW12*_xlfn.NORM.DIST(T$3,'energy base (MECS)'!$F$11,0.3*'energy base (MECS)'!$F$11,TRUE))</f>
        <v>0</v>
      </c>
      <c r="U12" s="68">
        <f t="array" ref="U12">IF($D12,SUMPRODUCT((economics!$AG$2:$AG$167=$B12)*(economics!$D$2:$D$167="whr")*economics!$AH$2:$AH$167*_xlfn.NORM.DIST(U$3,economics!$AK$2:$AK$167,economics!$AJ$2:$AJ$167,TRUE))+$CR12*_xlfn.NORM.DIST(U$3,$CU12,0.3*$CU12,TRUE)+$CS12*_xlfn.NORM.DIST(U$3,$CV12,0.3*$CV12,TRUE),$CW12*_xlfn.NORM.DIST(U$3,'energy base (MECS)'!$F$11,0.3*'energy base (MECS)'!$F$11,TRUE))</f>
        <v>0</v>
      </c>
      <c r="V12" s="68">
        <f t="array" ref="V12">IF($D12,SUMPRODUCT((economics!$AG$2:$AG$167=$B12)*(economics!$D$2:$D$167="whr")*economics!$AH$2:$AH$167*_xlfn.NORM.DIST(V$3,economics!$AK$2:$AK$167,economics!$AJ$2:$AJ$167,TRUE))+$CR12*_xlfn.NORM.DIST(V$3,$CU12,0.3*$CU12,TRUE)+$CS12*_xlfn.NORM.DIST(V$3,$CV12,0.3*$CV12,TRUE),$CW12*_xlfn.NORM.DIST(V$3,'energy base (MECS)'!$F$11,0.3*'energy base (MECS)'!$F$11,TRUE))</f>
        <v>0</v>
      </c>
      <c r="W12" s="68">
        <f t="array" ref="W12">IF($D12,SUMPRODUCT((economics!$AG$2:$AG$167=$B12)*(economics!$D$2:$D$167="whr")*economics!$AH$2:$AH$167*_xlfn.NORM.DIST(W$3,economics!$AK$2:$AK$167,economics!$AJ$2:$AJ$167,TRUE))+$CR12*_xlfn.NORM.DIST(W$3,$CU12,0.3*$CU12,TRUE)+$CS12*_xlfn.NORM.DIST(W$3,$CV12,0.3*$CV12,TRUE),$CW12*_xlfn.NORM.DIST(W$3,'energy base (MECS)'!$F$11,0.3*'energy base (MECS)'!$F$11,TRUE))</f>
        <v>0</v>
      </c>
      <c r="X12" s="68">
        <f t="array" ref="X12">IF($D12,SUMPRODUCT((economics!$AG$2:$AG$167=$B12)*(economics!$D$2:$D$167="whr")*economics!$AH$2:$AH$167*_xlfn.NORM.DIST(X$3,economics!$AK$2:$AK$167,economics!$AJ$2:$AJ$167,TRUE))+$CR12*_xlfn.NORM.DIST(X$3,$CU12,0.3*$CU12,TRUE)+$CS12*_xlfn.NORM.DIST(X$3,$CV12,0.3*$CV12,TRUE),$CW12*_xlfn.NORM.DIST(X$3,'energy base (MECS)'!$F$11,0.3*'energy base (MECS)'!$F$11,TRUE))</f>
        <v>0</v>
      </c>
      <c r="Y12" s="68">
        <f t="array" ref="Y12">IF($D12,SUMPRODUCT((economics!$AG$2:$AG$167=$B12)*(economics!$D$2:$D$167="whr")*economics!$AH$2:$AH$167*_xlfn.NORM.DIST(Y$3,economics!$AK$2:$AK$167,economics!$AJ$2:$AJ$167,TRUE))+$CR12*_xlfn.NORM.DIST(Y$3,$CU12,0.3*$CU12,TRUE)+$CS12*_xlfn.NORM.DIST(Y$3,$CV12,0.3*$CV12,TRUE),$CW12*_xlfn.NORM.DIST(Y$3,'energy base (MECS)'!$F$11,0.3*'energy base (MECS)'!$F$11,TRUE))</f>
        <v>0</v>
      </c>
      <c r="Z12" s="68">
        <f t="array" ref="Z12">IF($D12,SUMPRODUCT((economics!$AG$2:$AG$167=$B12)*(economics!$D$2:$D$167="whr")*economics!$AH$2:$AH$167*_xlfn.NORM.DIST(Z$3,economics!$AK$2:$AK$167,economics!$AJ$2:$AJ$167,TRUE))+$CR12*_xlfn.NORM.DIST(Z$3,$CU12,0.3*$CU12,TRUE)+$CS12*_xlfn.NORM.DIST(Z$3,$CV12,0.3*$CV12,TRUE),$CW12*_xlfn.NORM.DIST(Z$3,'energy base (MECS)'!$F$11,0.3*'energy base (MECS)'!$F$11,TRUE))</f>
        <v>0</v>
      </c>
      <c r="AA12" s="68">
        <f t="array" ref="AA12">IF($D12,SUMPRODUCT((economics!$AG$2:$AG$167=$B12)*(economics!$D$2:$D$167="whr")*economics!$AH$2:$AH$167*_xlfn.NORM.DIST(AA$3,economics!$AK$2:$AK$167,economics!$AJ$2:$AJ$167,TRUE))+$CR12*_xlfn.NORM.DIST(AA$3,$CU12,0.3*$CU12,TRUE)+$CS12*_xlfn.NORM.DIST(AA$3,$CV12,0.3*$CV12,TRUE),$CW12*_xlfn.NORM.DIST(AA$3,'energy base (MECS)'!$F$11,0.3*'energy base (MECS)'!$F$11,TRUE))</f>
        <v>0</v>
      </c>
      <c r="AB12" s="68">
        <f t="array" ref="AB12">IF($D12,SUMPRODUCT((economics!$AG$2:$AG$167=$B12)*(economics!$D$2:$D$167="whr")*economics!$AH$2:$AH$167*_xlfn.NORM.DIST(AB$3,economics!$AK$2:$AK$167,economics!$AJ$2:$AJ$167,TRUE))+$CR12*_xlfn.NORM.DIST(AB$3,$CU12,0.3*$CU12,TRUE)+$CS12*_xlfn.NORM.DIST(AB$3,$CV12,0.3*$CV12,TRUE),$CW12*_xlfn.NORM.DIST(AB$3,'energy base (MECS)'!$F$11,0.3*'energy base (MECS)'!$F$11,TRUE))</f>
        <v>0</v>
      </c>
      <c r="AC12" s="68">
        <f t="array" ref="AC12">IF($D12,SUMPRODUCT((economics!$AG$2:$AG$167=$B12)*(economics!$D$2:$D$167="whr")*economics!$AH$2:$AH$167*_xlfn.NORM.DIST(AC$3,economics!$AK$2:$AK$167,economics!$AJ$2:$AJ$167,TRUE))+$CR12*_xlfn.NORM.DIST(AC$3,$CU12,0.3*$CU12,TRUE)+$CS12*_xlfn.NORM.DIST(AC$3,$CV12,0.3*$CV12,TRUE),$CW12*_xlfn.NORM.DIST(AC$3,'energy base (MECS)'!$F$11,0.3*'energy base (MECS)'!$F$11,TRUE))</f>
        <v>0</v>
      </c>
      <c r="AD12" s="68">
        <f t="array" ref="AD12">IF($D12,SUMPRODUCT((economics!$AG$2:$AG$167=$B12)*(economics!$D$2:$D$167="whr")*economics!$AH$2:$AH$167*_xlfn.NORM.DIST(AD$3,economics!$AK$2:$AK$167,economics!$AJ$2:$AJ$167,TRUE))+$CR12*_xlfn.NORM.DIST(AD$3,$CU12,0.3*$CU12,TRUE)+$CS12*_xlfn.NORM.DIST(AD$3,$CV12,0.3*$CV12,TRUE),$CW12*_xlfn.NORM.DIST(AD$3,'energy base (MECS)'!$F$11,0.3*'energy base (MECS)'!$F$11,TRUE))</f>
        <v>0</v>
      </c>
      <c r="AE12" s="68">
        <f t="array" ref="AE12">IF($D12,SUMPRODUCT((economics!$AG$2:$AG$167=$B12)*(economics!$D$2:$D$167="whr")*economics!$AH$2:$AH$167*_xlfn.NORM.DIST(AE$3,economics!$AK$2:$AK$167,economics!$AJ$2:$AJ$167,TRUE))+$CR12*_xlfn.NORM.DIST(AE$3,$CU12,0.3*$CU12,TRUE)+$CS12*_xlfn.NORM.DIST(AE$3,$CV12,0.3*$CV12,TRUE),$CW12*_xlfn.NORM.DIST(AE$3,'energy base (MECS)'!$F$11,0.3*'energy base (MECS)'!$F$11,TRUE))</f>
        <v>0</v>
      </c>
      <c r="AF12" s="68">
        <f t="array" ref="AF12">IF($D12,SUMPRODUCT((economics!$AG$2:$AG$167=$B12)*(economics!$D$2:$D$167="whr")*economics!$AH$2:$AH$167*_xlfn.NORM.DIST(AF$3,economics!$AK$2:$AK$167,economics!$AJ$2:$AJ$167,TRUE))+$CR12*_xlfn.NORM.DIST(AF$3,$CU12,0.3*$CU12,TRUE)+$CS12*_xlfn.NORM.DIST(AF$3,$CV12,0.3*$CV12,TRUE),$CW12*_xlfn.NORM.DIST(AF$3,'energy base (MECS)'!$F$11,0.3*'energy base (MECS)'!$F$11,TRUE))</f>
        <v>0</v>
      </c>
      <c r="AG12" s="68">
        <f t="array" ref="AG12">IF($D12,SUMPRODUCT((economics!$AG$2:$AG$167=$B12)*(economics!$D$2:$D$167="whr")*economics!$AH$2:$AH$167*_xlfn.NORM.DIST(AG$3,economics!$AK$2:$AK$167,economics!$AJ$2:$AJ$167,TRUE))+$CR12*_xlfn.NORM.DIST(AG$3,$CU12,0.3*$CU12,TRUE)+$CS12*_xlfn.NORM.DIST(AG$3,$CV12,0.3*$CV12,TRUE),$CW12*_xlfn.NORM.DIST(AG$3,'energy base (MECS)'!$F$11,0.3*'energy base (MECS)'!$F$11,TRUE))</f>
        <v>0</v>
      </c>
      <c r="AH12" s="68">
        <f t="array" ref="AH12">IF($D12,SUMPRODUCT((economics!$AG$2:$AG$167=$B12)*(economics!$D$2:$D$167="whr")*economics!$AH$2:$AH$167*_xlfn.NORM.DIST(AH$3,economics!$AK$2:$AK$167,economics!$AJ$2:$AJ$167,TRUE))+$CR12*_xlfn.NORM.DIST(AH$3,$CU12,0.3*$CU12,TRUE)+$CS12*_xlfn.NORM.DIST(AH$3,$CV12,0.3*$CV12,TRUE),$CW12*_xlfn.NORM.DIST(AH$3,'energy base (MECS)'!$F$11,0.3*'energy base (MECS)'!$F$11,TRUE))</f>
        <v>0</v>
      </c>
      <c r="AI12" s="68">
        <f t="array" ref="AI12">IF($D12,SUMPRODUCT((economics!$AG$2:$AG$167=$B12)*(economics!$D$2:$D$167="whr")*economics!$AH$2:$AH$167*_xlfn.NORM.DIST(AI$3,economics!$AK$2:$AK$167,economics!$AJ$2:$AJ$167,TRUE))+$CR12*_xlfn.NORM.DIST(AI$3,$CU12,0.3*$CU12,TRUE)+$CS12*_xlfn.NORM.DIST(AI$3,$CV12,0.3*$CV12,TRUE),$CW12*_xlfn.NORM.DIST(AI$3,'energy base (MECS)'!$F$11,0.3*'energy base (MECS)'!$F$11,TRUE))</f>
        <v>0</v>
      </c>
      <c r="AJ12" s="68">
        <f t="array" ref="AJ12">IF($D12,SUMPRODUCT((economics!$AG$2:$AG$167=$B12)*(economics!$D$2:$D$167="whr")*economics!$AH$2:$AH$167*_xlfn.NORM.DIST(AJ$3,economics!$AK$2:$AK$167,economics!$AJ$2:$AJ$167,TRUE))+$CR12*_xlfn.NORM.DIST(AJ$3,$CU12,0.3*$CU12,TRUE)+$CS12*_xlfn.NORM.DIST(AJ$3,$CV12,0.3*$CV12,TRUE),$CW12*_xlfn.NORM.DIST(AJ$3,'energy base (MECS)'!$F$11,0.3*'energy base (MECS)'!$F$11,TRUE))</f>
        <v>0</v>
      </c>
      <c r="AK12" s="68">
        <f t="array" ref="AK12">IF($D12,SUMPRODUCT((economics!$AG$2:$AG$167=$B12)*(economics!$D$2:$D$167="whr")*economics!$AH$2:$AH$167*_xlfn.NORM.DIST(AK$3,economics!$AK$2:$AK$167,economics!$AJ$2:$AJ$167,TRUE))+$CR12*_xlfn.NORM.DIST(AK$3,$CU12,0.3*$CU12,TRUE)+$CS12*_xlfn.NORM.DIST(AK$3,$CV12,0.3*$CV12,TRUE),$CW12*_xlfn.NORM.DIST(AK$3,'energy base (MECS)'!$F$11,0.3*'energy base (MECS)'!$F$11,TRUE))</f>
        <v>0</v>
      </c>
      <c r="AL12" s="68">
        <f t="array" ref="AL12">IF($D12,SUMPRODUCT((economics!$AG$2:$AG$167=$B12)*(economics!$D$2:$D$167="whr")*economics!$AH$2:$AH$167*_xlfn.NORM.DIST(AL$3,economics!$AK$2:$AK$167,economics!$AJ$2:$AJ$167,TRUE))+$CR12*_xlfn.NORM.DIST(AL$3,$CU12,0.3*$CU12,TRUE)+$CS12*_xlfn.NORM.DIST(AL$3,$CV12,0.3*$CV12,TRUE),$CW12*_xlfn.NORM.DIST(AL$3,'energy base (MECS)'!$F$11,0.3*'energy base (MECS)'!$F$11,TRUE))</f>
        <v>0</v>
      </c>
      <c r="AM12" s="68">
        <f t="array" ref="AM12">IF($D12,SUMPRODUCT((economics!$AG$2:$AG$167=$B12)*(economics!$D$2:$D$167="whr")*economics!$AH$2:$AH$167*_xlfn.NORM.DIST(AM$3,economics!$AK$2:$AK$167,economics!$AJ$2:$AJ$167,TRUE))+$CR12*_xlfn.NORM.DIST(AM$3,$CU12,0.3*$CU12,TRUE)+$CS12*_xlfn.NORM.DIST(AM$3,$CV12,0.3*$CV12,TRUE),$CW12*_xlfn.NORM.DIST(AM$3,'energy base (MECS)'!$F$11,0.3*'energy base (MECS)'!$F$11,TRUE))</f>
        <v>0</v>
      </c>
      <c r="AN12" s="68">
        <f t="array" ref="AN12">IF($D12,SUMPRODUCT((economics!$AG$2:$AG$167=$B12)*(economics!$D$2:$D$167="whr")*economics!$AH$2:$AH$167*_xlfn.NORM.DIST(AN$3,economics!$AK$2:$AK$167,economics!$AJ$2:$AJ$167,TRUE))+$CR12*_xlfn.NORM.DIST(AN$3,$CU12,0.3*$CU12,TRUE)+$CS12*_xlfn.NORM.DIST(AN$3,$CV12,0.3*$CV12,TRUE),$CW12*_xlfn.NORM.DIST(AN$3,'energy base (MECS)'!$F$11,0.3*'energy base (MECS)'!$F$11,TRUE))</f>
        <v>0</v>
      </c>
      <c r="AO12" s="68">
        <f t="array" ref="AO12">IF($D12,SUMPRODUCT((economics!$AG$2:$AG$167=$B12)*(economics!$D$2:$D$167="whr")*economics!$AH$2:$AH$167*_xlfn.NORM.DIST(AO$3,economics!$AK$2:$AK$167,economics!$AJ$2:$AJ$167,TRUE))+$CR12*_xlfn.NORM.DIST(AO$3,$CU12,0.3*$CU12,TRUE)+$CS12*_xlfn.NORM.DIST(AO$3,$CV12,0.3*$CV12,TRUE),$CW12*_xlfn.NORM.DIST(AO$3,'energy base (MECS)'!$F$11,0.3*'energy base (MECS)'!$F$11,TRUE))</f>
        <v>0</v>
      </c>
      <c r="AP12" s="68">
        <f t="array" ref="AP12">IF($D12,SUMPRODUCT((economics!$AG$2:$AG$167=$B12)*(economics!$D$2:$D$167="whr")*economics!$AH$2:$AH$167*_xlfn.NORM.DIST(AP$3,economics!$AK$2:$AK$167,economics!$AJ$2:$AJ$167,TRUE))+$CR12*_xlfn.NORM.DIST(AP$3,$CU12,0.3*$CU12,TRUE)+$CS12*_xlfn.NORM.DIST(AP$3,$CV12,0.3*$CV12,TRUE),$CW12*_xlfn.NORM.DIST(AP$3,'energy base (MECS)'!$F$11,0.3*'energy base (MECS)'!$F$11,TRUE))</f>
        <v>0</v>
      </c>
      <c r="AQ12" s="68">
        <f t="array" ref="AQ12">IF($D12,SUMPRODUCT((economics!$AG$2:$AG$167=$B12)*(economics!$D$2:$D$167="whr")*economics!$AH$2:$AH$167*_xlfn.NORM.DIST(AQ$3,economics!$AK$2:$AK$167,economics!$AJ$2:$AJ$167,TRUE))+$CR12*_xlfn.NORM.DIST(AQ$3,$CU12,0.3*$CU12,TRUE)+$CS12*_xlfn.NORM.DIST(AQ$3,$CV12,0.3*$CV12,TRUE),$CW12*_xlfn.NORM.DIST(AQ$3,'energy base (MECS)'!$F$11,0.3*'energy base (MECS)'!$F$11,TRUE))</f>
        <v>0</v>
      </c>
      <c r="AR12" s="68">
        <f t="array" ref="AR12">IF($D12,SUMPRODUCT((economics!$AG$2:$AG$167=$B12)*(economics!$D$2:$D$167="whr")*economics!$AH$2:$AH$167*_xlfn.NORM.DIST(AR$3,economics!$AK$2:$AK$167,economics!$AJ$2:$AJ$167,TRUE))+$CR12*_xlfn.NORM.DIST(AR$3,$CU12,0.3*$CU12,TRUE)+$CS12*_xlfn.NORM.DIST(AR$3,$CV12,0.3*$CV12,TRUE),$CW12*_xlfn.NORM.DIST(AR$3,'energy base (MECS)'!$F$11,0.3*'energy base (MECS)'!$F$11,TRUE))</f>
        <v>0</v>
      </c>
      <c r="AS12" s="68">
        <f t="array" ref="AS12">IF($D12,SUMPRODUCT((economics!$AG$2:$AG$167=$B12)*(economics!$D$2:$D$167="whr")*economics!$AH$2:$AH$167*_xlfn.NORM.DIST(AS$3,economics!$AK$2:$AK$167,economics!$AJ$2:$AJ$167,TRUE))+$CR12*_xlfn.NORM.DIST(AS$3,$CU12,0.3*$CU12,TRUE)+$CS12*_xlfn.NORM.DIST(AS$3,$CV12,0.3*$CV12,TRUE),$CW12*_xlfn.NORM.DIST(AS$3,'energy base (MECS)'!$F$11,0.3*'energy base (MECS)'!$F$11,TRUE))</f>
        <v>0</v>
      </c>
      <c r="AT12" s="68">
        <f t="array" ref="AT12">IF($D12,SUMPRODUCT((economics!$AG$2:$AG$167=$B12)*(economics!$D$2:$D$167="whr")*economics!$AH$2:$AH$167*_xlfn.NORM.DIST(AT$3,economics!$AK$2:$AK$167,economics!$AJ$2:$AJ$167,TRUE))+$CR12*_xlfn.NORM.DIST(AT$3,$CU12,0.3*$CU12,TRUE)+$CS12*_xlfn.NORM.DIST(AT$3,$CV12,0.3*$CV12,TRUE),$CW12*_xlfn.NORM.DIST(AT$3,'energy base (MECS)'!$F$11,0.3*'energy base (MECS)'!$F$11,TRUE))</f>
        <v>0</v>
      </c>
      <c r="AU12" s="68">
        <f t="array" ref="AU12">IF($D12,SUMPRODUCT((economics!$AG$2:$AG$167=$B12)*(economics!$D$2:$D$167="whr")*economics!$AH$2:$AH$167*_xlfn.NORM.DIST(AU$3,economics!$AK$2:$AK$167,economics!$AJ$2:$AJ$167,TRUE))+$CR12*_xlfn.NORM.DIST(AU$3,$CU12,0.3*$CU12,TRUE)+$CS12*_xlfn.NORM.DIST(AU$3,$CV12,0.3*$CV12,TRUE),$CW12*_xlfn.NORM.DIST(AU$3,'energy base (MECS)'!$F$11,0.3*'energy base (MECS)'!$F$11,TRUE))</f>
        <v>0</v>
      </c>
      <c r="AV12" s="68">
        <f t="array" ref="AV12">IF($D12,SUMPRODUCT((economics!$AG$2:$AG$167=$B12)*(economics!$D$2:$D$167="whr")*economics!$AH$2:$AH$167*_xlfn.NORM.DIST(AV$3,economics!$AK$2:$AK$167,economics!$AJ$2:$AJ$167,TRUE))+$CR12*_xlfn.NORM.DIST(AV$3,$CU12,0.3*$CU12,TRUE)+$CS12*_xlfn.NORM.DIST(AV$3,$CV12,0.3*$CV12,TRUE),$CW12*_xlfn.NORM.DIST(AV$3,'energy base (MECS)'!$F$11,0.3*'energy base (MECS)'!$F$11,TRUE))</f>
        <v>0</v>
      </c>
      <c r="AW12" s="68">
        <f t="array" ref="AW12">IF($D12,SUMPRODUCT((economics!$AG$2:$AG$167=$B12)*(economics!$D$2:$D$167="whr")*economics!$AH$2:$AH$167*_xlfn.NORM.DIST(AW$3,economics!$AK$2:$AK$167,economics!$AJ$2:$AJ$167,TRUE))+$CR12*_xlfn.NORM.DIST(AW$3,$CU12,0.3*$CU12,TRUE)+$CS12*_xlfn.NORM.DIST(AW$3,$CV12,0.3*$CV12,TRUE),$CW12*_xlfn.NORM.DIST(AW$3,'energy base (MECS)'!$F$11,0.3*'energy base (MECS)'!$F$11,TRUE))</f>
        <v>0</v>
      </c>
      <c r="AX12" s="68">
        <f t="array" ref="AX12">IF($D12,SUMPRODUCT((economics!$AG$2:$AG$167=$B12)*(economics!$D$2:$D$167="whr")*economics!$AH$2:$AH$167*_xlfn.NORM.DIST(AX$3,economics!$AK$2:$AK$167,economics!$AJ$2:$AJ$167,TRUE))+$CR12*_xlfn.NORM.DIST(AX$3,$CU12,0.3*$CU12,TRUE)+$CS12*_xlfn.NORM.DIST(AX$3,$CV12,0.3*$CV12,TRUE),$CW12*_xlfn.NORM.DIST(AX$3,'energy base (MECS)'!$F$11,0.3*'energy base (MECS)'!$F$11,TRUE))</f>
        <v>0</v>
      </c>
      <c r="AY12" s="68">
        <f t="array" ref="AY12">IF($D12,SUMPRODUCT((economics!$AG$2:$AG$167=$B12)*(economics!$D$2:$D$167="whr")*economics!$AH$2:$AH$167*_xlfn.NORM.DIST(AY$3,economics!$AK$2:$AK$167,economics!$AJ$2:$AJ$167,TRUE))+$CR12*_xlfn.NORM.DIST(AY$3,$CU12,0.3*$CU12,TRUE)+$CS12*_xlfn.NORM.DIST(AY$3,$CV12,0.3*$CV12,TRUE),$CW12*_xlfn.NORM.DIST(AY$3,'energy base (MECS)'!$F$11,0.3*'energy base (MECS)'!$F$11,TRUE))</f>
        <v>0</v>
      </c>
      <c r="AZ12" s="68">
        <f t="array" ref="AZ12">IF($D12,SUMPRODUCT((economics!$AG$2:$AG$167=$B12)*(economics!$D$2:$D$167="whr")*economics!$AH$2:$AH$167*_xlfn.NORM.DIST(AZ$3,economics!$AK$2:$AK$167,economics!$AJ$2:$AJ$167,TRUE))+$CR12*_xlfn.NORM.DIST(AZ$3,$CU12,0.3*$CU12,TRUE)+$CS12*_xlfn.NORM.DIST(AZ$3,$CV12,0.3*$CV12,TRUE),$CW12*_xlfn.NORM.DIST(AZ$3,'energy base (MECS)'!$F$11,0.3*'energy base (MECS)'!$F$11,TRUE))</f>
        <v>0</v>
      </c>
      <c r="BA12" s="68">
        <f t="array" ref="BA12">IF($D12,SUMPRODUCT((economics!$AG$2:$AG$167=$B12)*(economics!$D$2:$D$167="whr")*economics!$AH$2:$AH$167*_xlfn.NORM.DIST(BA$3,economics!$AK$2:$AK$167,economics!$AJ$2:$AJ$167,TRUE))+$CR12*_xlfn.NORM.DIST(BA$3,$CU12,0.3*$CU12,TRUE)+$CS12*_xlfn.NORM.DIST(BA$3,$CV12,0.3*$CV12,TRUE),$CW12*_xlfn.NORM.DIST(BA$3,'energy base (MECS)'!$F$11,0.3*'energy base (MECS)'!$F$11,TRUE))</f>
        <v>0</v>
      </c>
      <c r="BB12" s="68">
        <f t="array" ref="BB12">IF($D12,SUMPRODUCT((economics!$AG$2:$AG$167=$B12)*(economics!$D$2:$D$167="whr")*economics!$AH$2:$AH$167*_xlfn.NORM.DIST(BB$3,economics!$AK$2:$AK$167,economics!$AJ$2:$AJ$167,TRUE))+$CR12*_xlfn.NORM.DIST(BB$3,$CU12,0.3*$CU12,TRUE)+$CS12*_xlfn.NORM.DIST(BB$3,$CV12,0.3*$CV12,TRUE),$CW12*_xlfn.NORM.DIST(BB$3,'energy base (MECS)'!$F$11,0.3*'energy base (MECS)'!$F$11,TRUE))</f>
        <v>0</v>
      </c>
      <c r="BC12" s="68">
        <f t="array" ref="BC12">IF($D12,SUMPRODUCT((economics!$AG$2:$AG$167=$B12)*(economics!$D$2:$D$167="whr")*economics!$AH$2:$AH$167*_xlfn.NORM.DIST(BC$3,economics!$AK$2:$AK$167,economics!$AJ$2:$AJ$167,TRUE))+$CR12*_xlfn.NORM.DIST(BC$3,$CU12,0.3*$CU12,TRUE)+$CS12*_xlfn.NORM.DIST(BC$3,$CV12,0.3*$CV12,TRUE),$CW12*_xlfn.NORM.DIST(BC$3,'energy base (MECS)'!$F$11,0.3*'energy base (MECS)'!$F$11,TRUE))</f>
        <v>0</v>
      </c>
      <c r="BD12" s="68">
        <f t="array" ref="BD12">IF($D12,SUMPRODUCT((economics!$AG$2:$AG$167=$B12)*(economics!$D$2:$D$167="whr")*economics!$AH$2:$AH$167*_xlfn.NORM.DIST(BD$3,economics!$AK$2:$AK$167,economics!$AJ$2:$AJ$167,TRUE))+$CR12*_xlfn.NORM.DIST(BD$3,$CU12,0.3*$CU12,TRUE)+$CS12*_xlfn.NORM.DIST(BD$3,$CV12,0.3*$CV12,TRUE),$CW12*_xlfn.NORM.DIST(BD$3,'energy base (MECS)'!$F$11,0.3*'energy base (MECS)'!$F$11,TRUE))</f>
        <v>0</v>
      </c>
      <c r="BE12" s="68">
        <f t="array" ref="BE12">IF($D12,SUMPRODUCT((economics!$AG$2:$AG$167=$B12)*(economics!$D$2:$D$167="whr")*economics!$AH$2:$AH$167*_xlfn.NORM.DIST(BE$3,economics!$AK$2:$AK$167,economics!$AJ$2:$AJ$167,TRUE))+$CR12*_xlfn.NORM.DIST(BE$3,$CU12,0.3*$CU12,TRUE)+$CS12*_xlfn.NORM.DIST(BE$3,$CV12,0.3*$CV12,TRUE),$CW12*_xlfn.NORM.DIST(BE$3,'energy base (MECS)'!$F$11,0.3*'energy base (MECS)'!$F$11,TRUE))</f>
        <v>0</v>
      </c>
      <c r="BF12" s="68">
        <f t="array" ref="BF12">IF($D12,SUMPRODUCT((economics!$AG$2:$AG$167=$B12)*(economics!$D$2:$D$167="whr")*economics!$AH$2:$AH$167*_xlfn.NORM.DIST(BF$3,economics!$AK$2:$AK$167,economics!$AJ$2:$AJ$167,TRUE))+$CR12*_xlfn.NORM.DIST(BF$3,$CU12,0.3*$CU12,TRUE)+$CS12*_xlfn.NORM.DIST(BF$3,$CV12,0.3*$CV12,TRUE),$CW12*_xlfn.NORM.DIST(BF$3,'energy base (MECS)'!$F$11,0.3*'energy base (MECS)'!$F$11,TRUE))</f>
        <v>0</v>
      </c>
      <c r="BG12" s="68">
        <f t="array" ref="BG12">IF($D12,SUMPRODUCT((economics!$AG$2:$AG$167=$B12)*(economics!$D$2:$D$167="whr")*economics!$AH$2:$AH$167*_xlfn.NORM.DIST(BG$3,economics!$AK$2:$AK$167,economics!$AJ$2:$AJ$167,TRUE))+$CR12*_xlfn.NORM.DIST(BG$3,$CU12,0.3*$CU12,TRUE)+$CS12*_xlfn.NORM.DIST(BG$3,$CV12,0.3*$CV12,TRUE),$CW12*_xlfn.NORM.DIST(BG$3,'energy base (MECS)'!$F$11,0.3*'energy base (MECS)'!$F$11,TRUE))</f>
        <v>0</v>
      </c>
      <c r="BH12" s="68">
        <f t="array" ref="BH12">IF($D12,SUMPRODUCT((economics!$AG$2:$AG$167=$B12)*(economics!$D$2:$D$167="whr")*economics!$AH$2:$AH$167*_xlfn.NORM.DIST(BH$3,economics!$AK$2:$AK$167,economics!$AJ$2:$AJ$167,TRUE))+$CR12*_xlfn.NORM.DIST(BH$3,$CU12,0.3*$CU12,TRUE)+$CS12*_xlfn.NORM.DIST(BH$3,$CV12,0.3*$CV12,TRUE),$CW12*_xlfn.NORM.DIST(BH$3,'energy base (MECS)'!$F$11,0.3*'energy base (MECS)'!$F$11,TRUE))</f>
        <v>0</v>
      </c>
      <c r="BI12" s="68">
        <f t="array" ref="BI12">IF($D12,SUMPRODUCT((economics!$AG$2:$AG$167=$B12)*(economics!$D$2:$D$167="whr")*economics!$AH$2:$AH$167*_xlfn.NORM.DIST(BI$3,economics!$AK$2:$AK$167,economics!$AJ$2:$AJ$167,TRUE))+$CR12*_xlfn.NORM.DIST(BI$3,$CU12,0.3*$CU12,TRUE)+$CS12*_xlfn.NORM.DIST(BI$3,$CV12,0.3*$CV12,TRUE),$CW12*_xlfn.NORM.DIST(BI$3,'energy base (MECS)'!$F$11,0.3*'energy base (MECS)'!$F$11,TRUE))</f>
        <v>0</v>
      </c>
      <c r="BJ12" s="68">
        <f t="array" ref="BJ12">IF($D12,SUMPRODUCT((economics!$AG$2:$AG$167=$B12)*(economics!$D$2:$D$167="whr")*economics!$AH$2:$AH$167*_xlfn.NORM.DIST(BJ$3,economics!$AK$2:$AK$167,economics!$AJ$2:$AJ$167,TRUE))+$CR12*_xlfn.NORM.DIST(BJ$3,$CU12,0.3*$CU12,TRUE)+$CS12*_xlfn.NORM.DIST(BJ$3,$CV12,0.3*$CV12,TRUE),$CW12*_xlfn.NORM.DIST(BJ$3,'energy base (MECS)'!$F$11,0.3*'energy base (MECS)'!$F$11,TRUE))</f>
        <v>0</v>
      </c>
      <c r="BK12" s="68">
        <f t="array" ref="BK12">IF($D12,SUMPRODUCT((economics!$AG$2:$AG$167=$B12)*(economics!$D$2:$D$167="whr")*economics!$AH$2:$AH$167*_xlfn.NORM.DIST(BK$3,economics!$AK$2:$AK$167,economics!$AJ$2:$AJ$167,TRUE))+$CR12*_xlfn.NORM.DIST(BK$3,$CU12,0.3*$CU12,TRUE)+$CS12*_xlfn.NORM.DIST(BK$3,$CV12,0.3*$CV12,TRUE),$CW12*_xlfn.NORM.DIST(BK$3,'energy base (MECS)'!$F$11,0.3*'energy base (MECS)'!$F$11,TRUE))</f>
        <v>0</v>
      </c>
      <c r="BL12" s="68">
        <f t="array" ref="BL12">IF($D12,SUMPRODUCT((economics!$AG$2:$AG$167=$B12)*(economics!$D$2:$D$167="whr")*economics!$AH$2:$AH$167*_xlfn.NORM.DIST(BL$3,economics!$AK$2:$AK$167,economics!$AJ$2:$AJ$167,TRUE))+$CR12*_xlfn.NORM.DIST(BL$3,$CU12,0.3*$CU12,TRUE)+$CS12*_xlfn.NORM.DIST(BL$3,$CV12,0.3*$CV12,TRUE),$CW12*_xlfn.NORM.DIST(BL$3,'energy base (MECS)'!$F$11,0.3*'energy base (MECS)'!$F$11,TRUE))</f>
        <v>0</v>
      </c>
      <c r="BM12" s="68">
        <f t="array" ref="BM12">IF($D12,SUMPRODUCT((economics!$AG$2:$AG$167=$B12)*(economics!$D$2:$D$167="whr")*economics!$AH$2:$AH$167*_xlfn.NORM.DIST(BM$3,economics!$AK$2:$AK$167,economics!$AJ$2:$AJ$167,TRUE))+$CR12*_xlfn.NORM.DIST(BM$3,$CU12,0.3*$CU12,TRUE)+$CS12*_xlfn.NORM.DIST(BM$3,$CV12,0.3*$CV12,TRUE),$CW12*_xlfn.NORM.DIST(BM$3,'energy base (MECS)'!$F$11,0.3*'energy base (MECS)'!$F$11,TRUE))</f>
        <v>0</v>
      </c>
      <c r="BN12" s="68">
        <f t="array" ref="BN12">IF($D12,SUMPRODUCT((economics!$AG$2:$AG$167=$B12)*(economics!$D$2:$D$167="whr")*economics!$AH$2:$AH$167*_xlfn.NORM.DIST(BN$3,economics!$AK$2:$AK$167,economics!$AJ$2:$AJ$167,TRUE))+$CR12*_xlfn.NORM.DIST(BN$3,$CU12,0.3*$CU12,TRUE)+$CS12*_xlfn.NORM.DIST(BN$3,$CV12,0.3*$CV12,TRUE),$CW12*_xlfn.NORM.DIST(BN$3,'energy base (MECS)'!$F$11,0.3*'energy base (MECS)'!$F$11,TRUE))</f>
        <v>0</v>
      </c>
      <c r="BO12" s="68">
        <f t="array" ref="BO12">IF($D12,SUMPRODUCT((economics!$AG$2:$AG$167=$B12)*(economics!$D$2:$D$167="whr")*economics!$AH$2:$AH$167*_xlfn.NORM.DIST(BO$3,economics!$AK$2:$AK$167,economics!$AJ$2:$AJ$167,TRUE))+$CR12*_xlfn.NORM.DIST(BO$3,$CU12,0.3*$CU12,TRUE)+$CS12*_xlfn.NORM.DIST(BO$3,$CV12,0.3*$CV12,TRUE),$CW12*_xlfn.NORM.DIST(BO$3,'energy base (MECS)'!$F$11,0.3*'energy base (MECS)'!$F$11,TRUE))</f>
        <v>0</v>
      </c>
      <c r="BP12" s="68">
        <f t="array" ref="BP12">IF($D12,SUMPRODUCT((economics!$AG$2:$AG$167=$B12)*(economics!$D$2:$D$167="whr")*economics!$AH$2:$AH$167*_xlfn.NORM.DIST(BP$3,economics!$AK$2:$AK$167,economics!$AJ$2:$AJ$167,TRUE))+$CR12*_xlfn.NORM.DIST(BP$3,$CU12,0.3*$CU12,TRUE)+$CS12*_xlfn.NORM.DIST(BP$3,$CV12,0.3*$CV12,TRUE),$CW12*_xlfn.NORM.DIST(BP$3,'energy base (MECS)'!$F$11,0.3*'energy base (MECS)'!$F$11,TRUE))</f>
        <v>0</v>
      </c>
      <c r="BQ12" s="68">
        <f t="array" ref="BQ12">IF($D12,SUMPRODUCT((economics!$AG$2:$AG$167=$B12)*(economics!$D$2:$D$167="whr")*economics!$AH$2:$AH$167*_xlfn.NORM.DIST(BQ$3,economics!$AK$2:$AK$167,economics!$AJ$2:$AJ$167,TRUE))+$CR12*_xlfn.NORM.DIST(BQ$3,$CU12,0.3*$CU12,TRUE)+$CS12*_xlfn.NORM.DIST(BQ$3,$CV12,0.3*$CV12,TRUE),$CW12*_xlfn.NORM.DIST(BQ$3,'energy base (MECS)'!$F$11,0.3*'energy base (MECS)'!$F$11,TRUE))</f>
        <v>0</v>
      </c>
      <c r="BR12" s="68">
        <f t="array" ref="BR12">IF($D12,SUMPRODUCT((economics!$AG$2:$AG$167=$B12)*(economics!$D$2:$D$167="whr")*economics!$AH$2:$AH$167*_xlfn.NORM.DIST(BR$3,economics!$AK$2:$AK$167,economics!$AJ$2:$AJ$167,TRUE))+$CR12*_xlfn.NORM.DIST(BR$3,$CU12,0.3*$CU12,TRUE)+$CS12*_xlfn.NORM.DIST(BR$3,$CV12,0.3*$CV12,TRUE),$CW12*_xlfn.NORM.DIST(BR$3,'energy base (MECS)'!$F$11,0.3*'energy base (MECS)'!$F$11,TRUE))</f>
        <v>0</v>
      </c>
      <c r="BS12" s="68">
        <f t="array" ref="BS12">IF($D12,SUMPRODUCT((economics!$AG$2:$AG$167=$B12)*(economics!$D$2:$D$167="whr")*economics!$AH$2:$AH$167*_xlfn.NORM.DIST(BS$3,economics!$AK$2:$AK$167,economics!$AJ$2:$AJ$167,TRUE))+$CR12*_xlfn.NORM.DIST(BS$3,$CU12,0.3*$CU12,TRUE)+$CS12*_xlfn.NORM.DIST(BS$3,$CV12,0.3*$CV12,TRUE),$CW12*_xlfn.NORM.DIST(BS$3,'energy base (MECS)'!$F$11,0.3*'energy base (MECS)'!$F$11,TRUE))</f>
        <v>0</v>
      </c>
      <c r="BT12" s="68">
        <f t="array" ref="BT12">IF($D12,SUMPRODUCT((economics!$AG$2:$AG$167=$B12)*(economics!$D$2:$D$167="whr")*economics!$AH$2:$AH$167*_xlfn.NORM.DIST(BT$3,economics!$AK$2:$AK$167,economics!$AJ$2:$AJ$167,TRUE))+$CR12*_xlfn.NORM.DIST(BT$3,$CU12,0.3*$CU12,TRUE)+$CS12*_xlfn.NORM.DIST(BT$3,$CV12,0.3*$CV12,TRUE),$CW12*_xlfn.NORM.DIST(BT$3,'energy base (MECS)'!$F$11,0.3*'energy base (MECS)'!$F$11,TRUE))</f>
        <v>0</v>
      </c>
      <c r="BU12" s="68">
        <f t="array" ref="BU12">IF($D12,SUMPRODUCT((economics!$AG$2:$AG$167=$B12)*(economics!$D$2:$D$167="whr")*economics!$AH$2:$AH$167*_xlfn.NORM.DIST(BU$3,economics!$AK$2:$AK$167,economics!$AJ$2:$AJ$167,TRUE))+$CR12*_xlfn.NORM.DIST(BU$3,$CU12,0.3*$CU12,TRUE)+$CS12*_xlfn.NORM.DIST(BU$3,$CV12,0.3*$CV12,TRUE),$CW12*_xlfn.NORM.DIST(BU$3,'energy base (MECS)'!$F$11,0.3*'energy base (MECS)'!$F$11,TRUE))</f>
        <v>0</v>
      </c>
      <c r="BV12" s="68">
        <f t="array" ref="BV12">IF($D12,SUMPRODUCT((economics!$AG$2:$AG$167=$B12)*(economics!$D$2:$D$167="whr")*economics!$AH$2:$AH$167*_xlfn.NORM.DIST(BV$3,economics!$AK$2:$AK$167,economics!$AJ$2:$AJ$167,TRUE))+$CR12*_xlfn.NORM.DIST(BV$3,$CU12,0.3*$CU12,TRUE)+$CS12*_xlfn.NORM.DIST(BV$3,$CV12,0.3*$CV12,TRUE),$CW12*_xlfn.NORM.DIST(BV$3,'energy base (MECS)'!$F$11,0.3*'energy base (MECS)'!$F$11,TRUE))</f>
        <v>0</v>
      </c>
      <c r="BW12" s="68">
        <f t="array" ref="BW12">IF($D12,SUMPRODUCT((economics!$AG$2:$AG$167=$B12)*(economics!$D$2:$D$167="whr")*economics!$AH$2:$AH$167*_xlfn.NORM.DIST(BW$3,economics!$AK$2:$AK$167,economics!$AJ$2:$AJ$167,TRUE))+$CR12*_xlfn.NORM.DIST(BW$3,$CU12,0.3*$CU12,TRUE)+$CS12*_xlfn.NORM.DIST(BW$3,$CV12,0.3*$CV12,TRUE),$CW12*_xlfn.NORM.DIST(BW$3,'energy base (MECS)'!$F$11,0.3*'energy base (MECS)'!$F$11,TRUE))</f>
        <v>0</v>
      </c>
      <c r="BX12" s="68">
        <f t="array" ref="BX12">IF($D12,SUMPRODUCT((economics!$AG$2:$AG$167=$B12)*(economics!$D$2:$D$167="whr")*economics!$AH$2:$AH$167*_xlfn.NORM.DIST(BX$3,economics!$AK$2:$AK$167,economics!$AJ$2:$AJ$167,TRUE))+$CR12*_xlfn.NORM.DIST(BX$3,$CU12,0.3*$CU12,TRUE)+$CS12*_xlfn.NORM.DIST(BX$3,$CV12,0.3*$CV12,TRUE),$CW12*_xlfn.NORM.DIST(BX$3,'energy base (MECS)'!$F$11,0.3*'energy base (MECS)'!$F$11,TRUE))</f>
        <v>0</v>
      </c>
      <c r="BY12" s="68">
        <f t="array" ref="BY12">IF($D12,SUMPRODUCT((economics!$AG$2:$AG$167=$B12)*(economics!$D$2:$D$167="whr")*economics!$AH$2:$AH$167*_xlfn.NORM.DIST(BY$3,economics!$AK$2:$AK$167,economics!$AJ$2:$AJ$167,TRUE))+$CR12*_xlfn.NORM.DIST(BY$3,$CU12,0.3*$CU12,TRUE)+$CS12*_xlfn.NORM.DIST(BY$3,$CV12,0.3*$CV12,TRUE),$CW12*_xlfn.NORM.DIST(BY$3,'energy base (MECS)'!$F$11,0.3*'energy base (MECS)'!$F$11,TRUE))</f>
        <v>0</v>
      </c>
      <c r="BZ12" s="68">
        <f t="array" ref="BZ12">IF($D12,SUMPRODUCT((economics!$AG$2:$AG$167=$B12)*(economics!$D$2:$D$167="whr")*economics!$AH$2:$AH$167*_xlfn.NORM.DIST(BZ$3,economics!$AK$2:$AK$167,economics!$AJ$2:$AJ$167,TRUE))+$CR12*_xlfn.NORM.DIST(BZ$3,$CU12,0.3*$CU12,TRUE)+$CS12*_xlfn.NORM.DIST(BZ$3,$CV12,0.3*$CV12,TRUE),$CW12*_xlfn.NORM.DIST(BZ$3,'energy base (MECS)'!$F$11,0.3*'energy base (MECS)'!$F$11,TRUE))</f>
        <v>0</v>
      </c>
      <c r="CA12" s="68">
        <f t="array" ref="CA12">IF($D12,SUMPRODUCT((economics!$AG$2:$AG$167=$B12)*(economics!$D$2:$D$167="whr")*economics!$AH$2:$AH$167*_xlfn.NORM.DIST(CA$3,economics!$AK$2:$AK$167,economics!$AJ$2:$AJ$167,TRUE))+$CR12*_xlfn.NORM.DIST(CA$3,$CU12,0.3*$CU12,TRUE)+$CS12*_xlfn.NORM.DIST(CA$3,$CV12,0.3*$CV12,TRUE),$CW12*_xlfn.NORM.DIST(CA$3,'energy base (MECS)'!$F$11,0.3*'energy base (MECS)'!$F$11,TRUE))</f>
        <v>0</v>
      </c>
      <c r="CB12" s="68">
        <f t="array" ref="CB12">IF($D12,SUMPRODUCT((economics!$AG$2:$AG$167=$B12)*(economics!$D$2:$D$167="whr")*economics!$AH$2:$AH$167*_xlfn.NORM.DIST(CB$3,economics!$AK$2:$AK$167,economics!$AJ$2:$AJ$167,TRUE))+$CR12*_xlfn.NORM.DIST(CB$3,$CU12,0.3*$CU12,TRUE)+$CS12*_xlfn.NORM.DIST(CB$3,$CV12,0.3*$CV12,TRUE),$CW12*_xlfn.NORM.DIST(CB$3,'energy base (MECS)'!$F$11,0.3*'energy base (MECS)'!$F$11,TRUE))</f>
        <v>0</v>
      </c>
      <c r="CC12" s="68">
        <f t="array" ref="CC12">IF($D12,SUMPRODUCT((economics!$AG$2:$AG$167=$B12)*(economics!$D$2:$D$167="whr")*economics!$AH$2:$AH$167*_xlfn.NORM.DIST(CC$3,economics!$AK$2:$AK$167,economics!$AJ$2:$AJ$167,TRUE))+$CR12*_xlfn.NORM.DIST(CC$3,$CU12,0.3*$CU12,TRUE)+$CS12*_xlfn.NORM.DIST(CC$3,$CV12,0.3*$CV12,TRUE),$CW12*_xlfn.NORM.DIST(CC$3,'energy base (MECS)'!$F$11,0.3*'energy base (MECS)'!$F$11,TRUE))</f>
        <v>0</v>
      </c>
      <c r="CD12" s="68">
        <f t="array" ref="CD12">IF($D12,SUMPRODUCT((economics!$AG$2:$AG$167=$B12)*(economics!$D$2:$D$167="whr")*economics!$AH$2:$AH$167*_xlfn.NORM.DIST(CD$3,economics!$AK$2:$AK$167,economics!$AJ$2:$AJ$167,TRUE))+$CR12*_xlfn.NORM.DIST(CD$3,$CU12,0.3*$CU12,TRUE)+$CS12*_xlfn.NORM.DIST(CD$3,$CV12,0.3*$CV12,TRUE),$CW12*_xlfn.NORM.DIST(CD$3,'energy base (MECS)'!$F$11,0.3*'energy base (MECS)'!$F$11,TRUE))</f>
        <v>0</v>
      </c>
      <c r="CE12" s="68">
        <f t="array" ref="CE12">IF($D12,SUMPRODUCT((economics!$AG$2:$AG$167=$B12)*(economics!$D$2:$D$167="whr")*economics!$AH$2:$AH$167*_xlfn.NORM.DIST(CE$3,economics!$AK$2:$AK$167,economics!$AJ$2:$AJ$167,TRUE))+$CR12*_xlfn.NORM.DIST(CE$3,$CU12,0.3*$CU12,TRUE)+$CS12*_xlfn.NORM.DIST(CE$3,$CV12,0.3*$CV12,TRUE),$CW12*_xlfn.NORM.DIST(CE$3,'energy base (MECS)'!$F$11,0.3*'energy base (MECS)'!$F$11,TRUE))</f>
        <v>0</v>
      </c>
      <c r="CF12" s="68">
        <f t="array" ref="CF12">IF($D12,SUMPRODUCT((economics!$AG$2:$AG$167=$B12)*(economics!$D$2:$D$167="whr")*economics!$AH$2:$AH$167*_xlfn.NORM.DIST(CF$3,economics!$AK$2:$AK$167,economics!$AJ$2:$AJ$167,TRUE))+$CR12*_xlfn.NORM.DIST(CF$3,$CU12,0.3*$CU12,TRUE)+$CS12*_xlfn.NORM.DIST(CF$3,$CV12,0.3*$CV12,TRUE),$CW12*_xlfn.NORM.DIST(CF$3,'energy base (MECS)'!$F$11,0.3*'energy base (MECS)'!$F$11,TRUE))</f>
        <v>0</v>
      </c>
      <c r="CG12" s="68">
        <f t="array" ref="CG12">IF($D12,SUMPRODUCT((economics!$AG$2:$AG$167=$B12)*(economics!$D$2:$D$167="whr")*economics!$AH$2:$AH$167*_xlfn.NORM.DIST(CG$3,economics!$AK$2:$AK$167,economics!$AJ$2:$AJ$167,TRUE))+$CR12*_xlfn.NORM.DIST(CG$3,$CU12,0.3*$CU12,TRUE)+$CS12*_xlfn.NORM.DIST(CG$3,$CV12,0.3*$CV12,TRUE),$CW12*_xlfn.NORM.DIST(CG$3,'energy base (MECS)'!$F$11,0.3*'energy base (MECS)'!$F$11,TRUE))</f>
        <v>0</v>
      </c>
      <c r="CH12" s="68">
        <f t="array" ref="CH12">IF($D12,SUMPRODUCT((economics!$AG$2:$AG$167=$B12)*(economics!$D$2:$D$167="whr")*economics!$AH$2:$AH$167*_xlfn.NORM.DIST(CH$3,economics!$AK$2:$AK$167,economics!$AJ$2:$AJ$167,TRUE))+$CR12*_xlfn.NORM.DIST(CH$3,$CU12,0.3*$CU12,TRUE)+$CS12*_xlfn.NORM.DIST(CH$3,$CV12,0.3*$CV12,TRUE),$CW12*_xlfn.NORM.DIST(CH$3,'energy base (MECS)'!$F$11,0.3*'energy base (MECS)'!$F$11,TRUE))</f>
        <v>0</v>
      </c>
      <c r="CJ12">
        <f t="array" ref="CJ12">SUMPRODUCT((economics!$AG$2:$AG$167=$B12)*(economics!$D$2:$D$167="whr")*economics!$AH$2:$AH$167)</f>
        <v>0</v>
      </c>
      <c r="CK12" s="80">
        <f>'indst heat consumption'!D12</f>
        <v>7.6923076923076913E-2</v>
      </c>
      <c r="CL12" s="80">
        <f>'indst heat consumption'!E12</f>
        <v>0.25213675213675207</v>
      </c>
      <c r="CM12" s="80">
        <f>'indst heat consumption'!F12</f>
        <v>0.53205128205128205</v>
      </c>
      <c r="CN12" s="80">
        <f>'indst heat consumption'!G12</f>
        <v>0.1388888888888889</v>
      </c>
      <c r="CO12" s="80">
        <f>'indst heat consumption'!H12</f>
        <v>0</v>
      </c>
      <c r="CP12">
        <f>$C12*(CK12*summary!$B$94+CL12*summary!$C$94+CM12*summary!$D$94)</f>
        <v>0</v>
      </c>
      <c r="CQ12">
        <f>$C12*(CN12*summary!$E$94+CO12*summary!$F$94)</f>
        <v>0</v>
      </c>
      <c r="CR12">
        <f t="shared" si="0"/>
        <v>0</v>
      </c>
      <c r="CS12">
        <f t="shared" si="1"/>
        <v>0</v>
      </c>
      <c r="CT12">
        <f>IFERROR(_xlfn.XLOOKUP($B12,'BCoISC-WACCbI'!$C$2:$C$26,'BCoISC-WACCbI'!$B$2:$B$26)+economics!$AE$4,0.1)</f>
        <v>9.511E-2</v>
      </c>
      <c r="CU12">
        <f>(summary!$C$7*(CT12/(1-(1+CT12)^-summary!$D$7))+summary!$C$7*summary!$E$7)/(summary!$F$7*3412/1000000)</f>
        <v>1.2232905921622637</v>
      </c>
      <c r="CV12">
        <f>(summary!$C$6*(CT12/(1-(1+CT12)^-summary!$D$6))+summary!$C$6*summary!$E$6)/(summary!$F$6*3412/1000000)</f>
        <v>1.4679487105947167</v>
      </c>
      <c r="CW12">
        <f t="shared" si="2"/>
        <v>0</v>
      </c>
    </row>
    <row r="13" spans="1:101" x14ac:dyDescent="0.35">
      <c r="A13" t="str">
        <f>WHRPbI!A11</f>
        <v>chemicals 20</v>
      </c>
      <c r="B13">
        <v>20</v>
      </c>
      <c r="C13" s="68">
        <f>WHRPbI!B11</f>
        <v>7.9594820017559256E-2</v>
      </c>
      <c r="D13" t="b">
        <f>ISNUMBER(MATCH($B13,'energy base (MECS)'!$K$4:$K$9,0))</f>
        <v>1</v>
      </c>
      <c r="E13" s="68">
        <f t="array" ref="E13">IF($D13,SUMPRODUCT((economics!$AG$2:$AG$167=$B13)*(economics!$D$2:$D$167="whr")*economics!$AH$2:$AH$167*_xlfn.NORM.DIST(E$3,economics!$AK$2:$AK$167,economics!$AJ$2:$AJ$167,TRUE))+$CR13*_xlfn.NORM.DIST(E$3,$CU13,0.3*$CU13,TRUE)+$CS13*_xlfn.NORM.DIST(E$3,$CV13,0.3*$CV13,TRUE),$CW13*_xlfn.NORM.DIST(E$3,'energy base (MECS)'!$F$11,0.3*'energy base (MECS)'!$F$11,TRUE))</f>
        <v>3.2417161012988985E-5</v>
      </c>
      <c r="F13" s="68">
        <f t="array" ref="F13">IF($D13,SUMPRODUCT((economics!$AG$2:$AG$167=$B13)*(economics!$D$2:$D$167="whr")*economics!$AH$2:$AH$167*_xlfn.NORM.DIST(F$3,economics!$AK$2:$AK$167,economics!$AJ$2:$AJ$167,TRUE))+$CR13*_xlfn.NORM.DIST(F$3,$CU13,0.3*$CU13,TRUE)+$CS13*_xlfn.NORM.DIST(F$3,$CV13,0.3*$CV13,TRUE),$CW13*_xlfn.NORM.DIST(F$3,'energy base (MECS)'!$F$11,0.3*'energy base (MECS)'!$F$11,TRUE))</f>
        <v>2.5818676991007567E-4</v>
      </c>
      <c r="G13" s="68">
        <f t="array" ref="G13">IF($D13,SUMPRODUCT((economics!$AG$2:$AG$167=$B13)*(economics!$D$2:$D$167="whr")*economics!$AH$2:$AH$167*_xlfn.NORM.DIST(G$3,economics!$AK$2:$AK$167,economics!$AJ$2:$AJ$167,TRUE))+$CR13*_xlfn.NORM.DIST(G$3,$CU13,0.3*$CU13,TRUE)+$CS13*_xlfn.NORM.DIST(G$3,$CV13,0.3*$CV13,TRUE),$CW13*_xlfn.NORM.DIST(G$3,'energy base (MECS)'!$F$11,0.3*'energy base (MECS)'!$F$11,TRUE))</f>
        <v>1.4429496047688921E-3</v>
      </c>
      <c r="H13" s="68">
        <f t="array" ref="H13">IF($D13,SUMPRODUCT((economics!$AG$2:$AG$167=$B13)*(economics!$D$2:$D$167="whr")*economics!$AH$2:$AH$167*_xlfn.NORM.DIST(H$3,economics!$AK$2:$AK$167,economics!$AJ$2:$AJ$167,TRUE))+$CR13*_xlfn.NORM.DIST(H$3,$CU13,0.3*$CU13,TRUE)+$CS13*_xlfn.NORM.DIST(H$3,$CV13,0.3*$CV13,TRUE),$CW13*_xlfn.NORM.DIST(H$3,'energy base (MECS)'!$F$11,0.3*'energy base (MECS)'!$F$11,TRUE))</f>
        <v>5.640819607174617E-3</v>
      </c>
      <c r="I13" s="68">
        <f t="array" ref="I13">IF($D13,SUMPRODUCT((economics!$AG$2:$AG$167=$B13)*(economics!$D$2:$D$167="whr")*economics!$AH$2:$AH$167*_xlfn.NORM.DIST(I$3,economics!$AK$2:$AK$167,economics!$AJ$2:$AJ$167,TRUE))+$CR13*_xlfn.NORM.DIST(I$3,$CU13,0.3*$CU13,TRUE)+$CS13*_xlfn.NORM.DIST(I$3,$CV13,0.3*$CV13,TRUE),$CW13*_xlfn.NORM.DIST(I$3,'energy base (MECS)'!$F$11,0.3*'energy base (MECS)'!$F$11,TRUE))</f>
        <v>1.5647273335339589E-2</v>
      </c>
      <c r="J13" s="68">
        <f t="array" ref="J13">IF($D13,SUMPRODUCT((economics!$AG$2:$AG$167=$B13)*(economics!$D$2:$D$167="whr")*economics!$AH$2:$AH$167*_xlfn.NORM.DIST(J$3,economics!$AK$2:$AK$167,economics!$AJ$2:$AJ$167,TRUE))+$CR13*_xlfn.NORM.DIST(J$3,$CU13,0.3*$CU13,TRUE)+$CS13*_xlfn.NORM.DIST(J$3,$CV13,0.3*$CV13,TRUE),$CW13*_xlfn.NORM.DIST(J$3,'energy base (MECS)'!$F$11,0.3*'energy base (MECS)'!$F$11,TRUE))</f>
        <v>3.18023032106401E-2</v>
      </c>
      <c r="K13" s="68">
        <f t="array" ref="K13">IF($D13,SUMPRODUCT((economics!$AG$2:$AG$167=$B13)*(economics!$D$2:$D$167="whr")*economics!$AH$2:$AH$167*_xlfn.NORM.DIST(K$3,economics!$AK$2:$AK$167,economics!$AJ$2:$AJ$167,TRUE))+$CR13*_xlfn.NORM.DIST(K$3,$CU13,0.3*$CU13,TRUE)+$CS13*_xlfn.NORM.DIST(K$3,$CV13,0.3*$CV13,TRUE),$CW13*_xlfn.NORM.DIST(K$3,'energy base (MECS)'!$F$11,0.3*'energy base (MECS)'!$F$11,TRUE))</f>
        <v>4.9675776025420788E-2</v>
      </c>
      <c r="L13" s="68">
        <f t="array" ref="L13">IF($D13,SUMPRODUCT((economics!$AG$2:$AG$167=$B13)*(economics!$D$2:$D$167="whr")*economics!$AH$2:$AH$167*_xlfn.NORM.DIST(L$3,economics!$AK$2:$AK$167,economics!$AJ$2:$AJ$167,TRUE))+$CR13*_xlfn.NORM.DIST(L$3,$CU13,0.3*$CU13,TRUE)+$CS13*_xlfn.NORM.DIST(L$3,$CV13,0.3*$CV13,TRUE),$CW13*_xlfn.NORM.DIST(L$3,'energy base (MECS)'!$F$11,0.3*'energy base (MECS)'!$F$11,TRUE))</f>
        <v>6.3410252179814428E-2</v>
      </c>
      <c r="M13" s="68">
        <f t="array" ref="M13">IF($D13,SUMPRODUCT((economics!$AG$2:$AG$167=$B13)*(economics!$D$2:$D$167="whr")*economics!$AH$2:$AH$167*_xlfn.NORM.DIST(M$3,economics!$AK$2:$AK$167,economics!$AJ$2:$AJ$167,TRUE))+$CR13*_xlfn.NORM.DIST(M$3,$CU13,0.3*$CU13,TRUE)+$CS13*_xlfn.NORM.DIST(M$3,$CV13,0.3*$CV13,TRUE),$CW13*_xlfn.NORM.DIST(M$3,'energy base (MECS)'!$F$11,0.3*'energy base (MECS)'!$F$11,TRUE))</f>
        <v>7.0892932326501762E-2</v>
      </c>
      <c r="N13" s="68">
        <f t="array" ref="N13">IF($D13,SUMPRODUCT((economics!$AG$2:$AG$167=$B13)*(economics!$D$2:$D$167="whr")*economics!$AH$2:$AH$167*_xlfn.NORM.DIST(N$3,economics!$AK$2:$AK$167,economics!$AJ$2:$AJ$167,TRUE))+$CR13*_xlfn.NORM.DIST(N$3,$CU13,0.3*$CU13,TRUE)+$CS13*_xlfn.NORM.DIST(N$3,$CV13,0.3*$CV13,TRUE),$CW13*_xlfn.NORM.DIST(N$3,'energy base (MECS)'!$F$11,0.3*'energy base (MECS)'!$F$11,TRUE))</f>
        <v>7.3911254525375447E-2</v>
      </c>
      <c r="O13" s="68">
        <f t="array" ref="O13">IF($D13,SUMPRODUCT((economics!$AG$2:$AG$167=$B13)*(economics!$D$2:$D$167="whr")*economics!$AH$2:$AH$167*_xlfn.NORM.DIST(O$3,economics!$AK$2:$AK$167,economics!$AJ$2:$AJ$167,TRUE))+$CR13*_xlfn.NORM.DIST(O$3,$CU13,0.3*$CU13,TRUE)+$CS13*_xlfn.NORM.DIST(O$3,$CV13,0.3*$CV13,TRUE),$CW13*_xlfn.NORM.DIST(O$3,'energy base (MECS)'!$F$11,0.3*'energy base (MECS)'!$F$11,TRUE))</f>
        <v>7.4900464047215343E-2</v>
      </c>
      <c r="P13" s="68">
        <f t="array" ref="P13">IF($D13,SUMPRODUCT((economics!$AG$2:$AG$167=$B13)*(economics!$D$2:$D$167="whr")*economics!$AH$2:$AH$167*_xlfn.NORM.DIST(P$3,economics!$AK$2:$AK$167,economics!$AJ$2:$AJ$167,TRUE))+$CR13*_xlfn.NORM.DIST(P$3,$CU13,0.3*$CU13,TRUE)+$CS13*_xlfn.NORM.DIST(P$3,$CV13,0.3*$CV13,TRUE),$CW13*_xlfn.NORM.DIST(P$3,'energy base (MECS)'!$F$11,0.3*'energy base (MECS)'!$F$11,TRUE))</f>
        <v>7.5216931167191525E-2</v>
      </c>
      <c r="Q13" s="68">
        <f t="array" ref="Q13">IF($D13,SUMPRODUCT((economics!$AG$2:$AG$167=$B13)*(economics!$D$2:$D$167="whr")*economics!$AH$2:$AH$167*_xlfn.NORM.DIST(Q$3,economics!$AK$2:$AK$167,economics!$AJ$2:$AJ$167,TRUE))+$CR13*_xlfn.NORM.DIST(Q$3,$CU13,0.3*$CU13,TRUE)+$CS13*_xlfn.NORM.DIST(Q$3,$CV13,0.3*$CV13,TRUE),$CW13*_xlfn.NORM.DIST(Q$3,'energy base (MECS)'!$F$11,0.3*'energy base (MECS)'!$F$11,TRUE))</f>
        <v>7.534650070972515E-2</v>
      </c>
      <c r="R13" s="68">
        <f t="array" ref="R13">IF($D13,SUMPRODUCT((economics!$AG$2:$AG$167=$B13)*(economics!$D$2:$D$167="whr")*economics!$AH$2:$AH$167*_xlfn.NORM.DIST(R$3,economics!$AK$2:$AK$167,economics!$AJ$2:$AJ$167,TRUE))+$CR13*_xlfn.NORM.DIST(R$3,$CU13,0.3*$CU13,TRUE)+$CS13*_xlfn.NORM.DIST(R$3,$CV13,0.3*$CV13,TRUE),$CW13*_xlfn.NORM.DIST(R$3,'energy base (MECS)'!$F$11,0.3*'energy base (MECS)'!$F$11,TRUE))</f>
        <v>7.5422151112891328E-2</v>
      </c>
      <c r="S13" s="68">
        <f t="array" ref="S13">IF($D13,SUMPRODUCT((economics!$AG$2:$AG$167=$B13)*(economics!$D$2:$D$167="whr")*economics!$AH$2:$AH$167*_xlfn.NORM.DIST(S$3,economics!$AK$2:$AK$167,economics!$AJ$2:$AJ$167,TRUE))+$CR13*_xlfn.NORM.DIST(S$3,$CU13,0.3*$CU13,TRUE)+$CS13*_xlfn.NORM.DIST(S$3,$CV13,0.3*$CV13,TRUE),$CW13*_xlfn.NORM.DIST(S$3,'energy base (MECS)'!$F$11,0.3*'energy base (MECS)'!$F$11,TRUE))</f>
        <v>7.5474082929254407E-2</v>
      </c>
      <c r="T13" s="68">
        <f t="array" ref="T13">IF($D13,SUMPRODUCT((economics!$AG$2:$AG$167=$B13)*(economics!$D$2:$D$167="whr")*economics!$AH$2:$AH$167*_xlfn.NORM.DIST(T$3,economics!$AK$2:$AK$167,economics!$AJ$2:$AJ$167,TRUE))+$CR13*_xlfn.NORM.DIST(T$3,$CU13,0.3*$CU13,TRUE)+$CS13*_xlfn.NORM.DIST(T$3,$CV13,0.3*$CV13,TRUE),$CW13*_xlfn.NORM.DIST(T$3,'energy base (MECS)'!$F$11,0.3*'energy base (MECS)'!$F$11,TRUE))</f>
        <v>7.5509091900617081E-2</v>
      </c>
      <c r="U13" s="68">
        <f t="array" ref="U13">IF($D13,SUMPRODUCT((economics!$AG$2:$AG$167=$B13)*(economics!$D$2:$D$167="whr")*economics!$AH$2:$AH$167*_xlfn.NORM.DIST(U$3,economics!$AK$2:$AK$167,economics!$AJ$2:$AJ$167,TRUE))+$CR13*_xlfn.NORM.DIST(U$3,$CU13,0.3*$CU13,TRUE)+$CS13*_xlfn.NORM.DIST(U$3,$CV13,0.3*$CV13,TRUE),$CW13*_xlfn.NORM.DIST(U$3,'energy base (MECS)'!$F$11,0.3*'energy base (MECS)'!$F$11,TRUE))</f>
        <v>7.553080643922136E-2</v>
      </c>
      <c r="V13" s="68">
        <f t="array" ref="V13">IF($D13,SUMPRODUCT((economics!$AG$2:$AG$167=$B13)*(economics!$D$2:$D$167="whr")*economics!$AH$2:$AH$167*_xlfn.NORM.DIST(V$3,economics!$AK$2:$AK$167,economics!$AJ$2:$AJ$167,TRUE))+$CR13*_xlfn.NORM.DIST(V$3,$CU13,0.3*$CU13,TRUE)+$CS13*_xlfn.NORM.DIST(V$3,$CV13,0.3*$CV13,TRUE),$CW13*_xlfn.NORM.DIST(V$3,'energy base (MECS)'!$F$11,0.3*'energy base (MECS)'!$F$11,TRUE))</f>
        <v>7.5543006644084185E-2</v>
      </c>
      <c r="W13" s="68">
        <f t="array" ref="W13">IF($D13,SUMPRODUCT((economics!$AG$2:$AG$167=$B13)*(economics!$D$2:$D$167="whr")*economics!$AH$2:$AH$167*_xlfn.NORM.DIST(W$3,economics!$AK$2:$AK$167,economics!$AJ$2:$AJ$167,TRUE))+$CR13*_xlfn.NORM.DIST(W$3,$CU13,0.3*$CU13,TRUE)+$CS13*_xlfn.NORM.DIST(W$3,$CV13,0.3*$CV13,TRUE),$CW13*_xlfn.NORM.DIST(W$3,'energy base (MECS)'!$F$11,0.3*'energy base (MECS)'!$F$11,TRUE))</f>
        <v>7.5549197453134584E-2</v>
      </c>
      <c r="X13" s="68">
        <f t="array" ref="X13">IF($D13,SUMPRODUCT((economics!$AG$2:$AG$167=$B13)*(economics!$D$2:$D$167="whr")*economics!$AH$2:$AH$167*_xlfn.NORM.DIST(X$3,economics!$AK$2:$AK$167,economics!$AJ$2:$AJ$167,TRUE))+$CR13*_xlfn.NORM.DIST(X$3,$CU13,0.3*$CU13,TRUE)+$CS13*_xlfn.NORM.DIST(X$3,$CV13,0.3*$CV13,TRUE),$CW13*_xlfn.NORM.DIST(X$3,'energy base (MECS)'!$F$11,0.3*'energy base (MECS)'!$F$11,TRUE))</f>
        <v>7.5552033351233783E-2</v>
      </c>
      <c r="Y13" s="68">
        <f t="array" ref="Y13">IF($D13,SUMPRODUCT((economics!$AG$2:$AG$167=$B13)*(economics!$D$2:$D$167="whr")*economics!$AH$2:$AH$167*_xlfn.NORM.DIST(Y$3,economics!$AK$2:$AK$167,economics!$AJ$2:$AJ$167,TRUE))+$CR13*_xlfn.NORM.DIST(Y$3,$CU13,0.3*$CU13,TRUE)+$CS13*_xlfn.NORM.DIST(Y$3,$CV13,0.3*$CV13,TRUE),$CW13*_xlfn.NORM.DIST(Y$3,'energy base (MECS)'!$F$11,0.3*'energy base (MECS)'!$F$11,TRUE))</f>
        <v>7.5553206001150772E-2</v>
      </c>
      <c r="Z13" s="68">
        <f t="array" ref="Z13">IF($D13,SUMPRODUCT((economics!$AG$2:$AG$167=$B13)*(economics!$D$2:$D$167="whr")*economics!$AH$2:$AH$167*_xlfn.NORM.DIST(Z$3,economics!$AK$2:$AK$167,economics!$AJ$2:$AJ$167,TRUE))+$CR13*_xlfn.NORM.DIST(Z$3,$CU13,0.3*$CU13,TRUE)+$CS13*_xlfn.NORM.DIST(Z$3,$CV13,0.3*$CV13,TRUE),$CW13*_xlfn.NORM.DIST(Z$3,'energy base (MECS)'!$F$11,0.3*'energy base (MECS)'!$F$11,TRUE))</f>
        <v>7.5553643699258793E-2</v>
      </c>
      <c r="AA13" s="68">
        <f t="array" ref="AA13">IF($D13,SUMPRODUCT((economics!$AG$2:$AG$167=$B13)*(economics!$D$2:$D$167="whr")*economics!$AH$2:$AH$167*_xlfn.NORM.DIST(AA$3,economics!$AK$2:$AK$167,economics!$AJ$2:$AJ$167,TRUE))+$CR13*_xlfn.NORM.DIST(AA$3,$CU13,0.3*$CU13,TRUE)+$CS13*_xlfn.NORM.DIST(AA$3,$CV13,0.3*$CV13,TRUE),$CW13*_xlfn.NORM.DIST(AA$3,'energy base (MECS)'!$F$11,0.3*'energy base (MECS)'!$F$11,TRUE))</f>
        <v>7.5553791169921225E-2</v>
      </c>
      <c r="AB13" s="68">
        <f t="array" ref="AB13">IF($D13,SUMPRODUCT((economics!$AG$2:$AG$167=$B13)*(economics!$D$2:$D$167="whr")*economics!$AH$2:$AH$167*_xlfn.NORM.DIST(AB$3,economics!$AK$2:$AK$167,economics!$AJ$2:$AJ$167,TRUE))+$CR13*_xlfn.NORM.DIST(AB$3,$CU13,0.3*$CU13,TRUE)+$CS13*_xlfn.NORM.DIST(AB$3,$CV13,0.3*$CV13,TRUE),$CW13*_xlfn.NORM.DIST(AB$3,'energy base (MECS)'!$F$11,0.3*'energy base (MECS)'!$F$11,TRUE))</f>
        <v>7.555383601939028E-2</v>
      </c>
      <c r="AC13" s="68">
        <f t="array" ref="AC13">IF($D13,SUMPRODUCT((economics!$AG$2:$AG$167=$B13)*(economics!$D$2:$D$167="whr")*economics!$AH$2:$AH$167*_xlfn.NORM.DIST(AC$3,economics!$AK$2:$AK$167,economics!$AJ$2:$AJ$167,TRUE))+$CR13*_xlfn.NORM.DIST(AC$3,$CU13,0.3*$CU13,TRUE)+$CS13*_xlfn.NORM.DIST(AC$3,$CV13,0.3*$CV13,TRUE),$CW13*_xlfn.NORM.DIST(AC$3,'energy base (MECS)'!$F$11,0.3*'energy base (MECS)'!$F$11,TRUE))</f>
        <v>7.5553848331301104E-2</v>
      </c>
      <c r="AD13" s="68">
        <f t="array" ref="AD13">IF($D13,SUMPRODUCT((economics!$AG$2:$AG$167=$B13)*(economics!$D$2:$D$167="whr")*economics!$AH$2:$AH$167*_xlfn.NORM.DIST(AD$3,economics!$AK$2:$AK$167,economics!$AJ$2:$AJ$167,TRUE))+$CR13*_xlfn.NORM.DIST(AD$3,$CU13,0.3*$CU13,TRUE)+$CS13*_xlfn.NORM.DIST(AD$3,$CV13,0.3*$CV13,TRUE),$CW13*_xlfn.NORM.DIST(AD$3,'energy base (MECS)'!$F$11,0.3*'energy base (MECS)'!$F$11,TRUE))</f>
        <v>7.5553851382043874E-2</v>
      </c>
      <c r="AE13" s="68">
        <f t="array" ref="AE13">IF($D13,SUMPRODUCT((economics!$AG$2:$AG$167=$B13)*(economics!$D$2:$D$167="whr")*economics!$AH$2:$AH$167*_xlfn.NORM.DIST(AE$3,economics!$AK$2:$AK$167,economics!$AJ$2:$AJ$167,TRUE))+$CR13*_xlfn.NORM.DIST(AE$3,$CU13,0.3*$CU13,TRUE)+$CS13*_xlfn.NORM.DIST(AE$3,$CV13,0.3*$CV13,TRUE),$CW13*_xlfn.NORM.DIST(AE$3,'energy base (MECS)'!$F$11,0.3*'energy base (MECS)'!$F$11,TRUE))</f>
        <v>7.5553852064371457E-2</v>
      </c>
      <c r="AF13" s="68">
        <f t="array" ref="AF13">IF($D13,SUMPRODUCT((economics!$AG$2:$AG$167=$B13)*(economics!$D$2:$D$167="whr")*economics!$AH$2:$AH$167*_xlfn.NORM.DIST(AF$3,economics!$AK$2:$AK$167,economics!$AJ$2:$AJ$167,TRUE))+$CR13*_xlfn.NORM.DIST(AF$3,$CU13,0.3*$CU13,TRUE)+$CS13*_xlfn.NORM.DIST(AF$3,$CV13,0.3*$CV13,TRUE),$CW13*_xlfn.NORM.DIST(AF$3,'energy base (MECS)'!$F$11,0.3*'energy base (MECS)'!$F$11,TRUE))</f>
        <v>7.5553852202118549E-2</v>
      </c>
      <c r="AG13" s="68">
        <f t="array" ref="AG13">IF($D13,SUMPRODUCT((economics!$AG$2:$AG$167=$B13)*(economics!$D$2:$D$167="whr")*economics!$AH$2:$AH$167*_xlfn.NORM.DIST(AG$3,economics!$AK$2:$AK$167,economics!$AJ$2:$AJ$167,TRUE))+$CR13*_xlfn.NORM.DIST(AG$3,$CU13,0.3*$CU13,TRUE)+$CS13*_xlfn.NORM.DIST(AG$3,$CV13,0.3*$CV13,TRUE),$CW13*_xlfn.NORM.DIST(AG$3,'energy base (MECS)'!$F$11,0.3*'energy base (MECS)'!$F$11,TRUE))</f>
        <v>7.5553852227218304E-2</v>
      </c>
      <c r="AH13" s="68">
        <f t="array" ref="AH13">IF($D13,SUMPRODUCT((economics!$AG$2:$AG$167=$B13)*(economics!$D$2:$D$167="whr")*economics!$AH$2:$AH$167*_xlfn.NORM.DIST(AH$3,economics!$AK$2:$AK$167,economics!$AJ$2:$AJ$167,TRUE))+$CR13*_xlfn.NORM.DIST(AH$3,$CU13,0.3*$CU13,TRUE)+$CS13*_xlfn.NORM.DIST(AH$3,$CV13,0.3*$CV13,TRUE),$CW13*_xlfn.NORM.DIST(AH$3,'energy base (MECS)'!$F$11,0.3*'energy base (MECS)'!$F$11,TRUE))</f>
        <v>7.5553852231346363E-2</v>
      </c>
      <c r="AI13" s="68">
        <f t="array" ref="AI13">IF($D13,SUMPRODUCT((economics!$AG$2:$AG$167=$B13)*(economics!$D$2:$D$167="whr")*economics!$AH$2:$AH$167*_xlfn.NORM.DIST(AI$3,economics!$AK$2:$AK$167,economics!$AJ$2:$AJ$167,TRUE))+$CR13*_xlfn.NORM.DIST(AI$3,$CU13,0.3*$CU13,TRUE)+$CS13*_xlfn.NORM.DIST(AI$3,$CV13,0.3*$CV13,TRUE),$CW13*_xlfn.NORM.DIST(AI$3,'energy base (MECS)'!$F$11,0.3*'energy base (MECS)'!$F$11,TRUE))</f>
        <v>7.5553852231959151E-2</v>
      </c>
      <c r="AJ13" s="68">
        <f t="array" ref="AJ13">IF($D13,SUMPRODUCT((economics!$AG$2:$AG$167=$B13)*(economics!$D$2:$D$167="whr")*economics!$AH$2:$AH$167*_xlfn.NORM.DIST(AJ$3,economics!$AK$2:$AK$167,economics!$AJ$2:$AJ$167,TRUE))+$CR13*_xlfn.NORM.DIST(AJ$3,$CU13,0.3*$CU13,TRUE)+$CS13*_xlfn.NORM.DIST(AJ$3,$CV13,0.3*$CV13,TRUE),$CW13*_xlfn.NORM.DIST(AJ$3,'energy base (MECS)'!$F$11,0.3*'energy base (MECS)'!$F$11,TRUE))</f>
        <v>7.5553852232041252E-2</v>
      </c>
      <c r="AK13" s="68">
        <f t="array" ref="AK13">IF($D13,SUMPRODUCT((economics!$AG$2:$AG$167=$B13)*(economics!$D$2:$D$167="whr")*economics!$AH$2:$AH$167*_xlfn.NORM.DIST(AK$3,economics!$AK$2:$AK$167,economics!$AJ$2:$AJ$167,TRUE))+$CR13*_xlfn.NORM.DIST(AK$3,$CU13,0.3*$CU13,TRUE)+$CS13*_xlfn.NORM.DIST(AK$3,$CV13,0.3*$CV13,TRUE),$CW13*_xlfn.NORM.DIST(AK$3,'energy base (MECS)'!$F$11,0.3*'energy base (MECS)'!$F$11,TRUE))</f>
        <v>7.5553852232051188E-2</v>
      </c>
      <c r="AL13" s="68">
        <f t="array" ref="AL13">IF($D13,SUMPRODUCT((economics!$AG$2:$AG$167=$B13)*(economics!$D$2:$D$167="whr")*economics!$AH$2:$AH$167*_xlfn.NORM.DIST(AL$3,economics!$AK$2:$AK$167,economics!$AJ$2:$AJ$167,TRUE))+$CR13*_xlfn.NORM.DIST(AL$3,$CU13,0.3*$CU13,TRUE)+$CS13*_xlfn.NORM.DIST(AL$3,$CV13,0.3*$CV13,TRUE),$CW13*_xlfn.NORM.DIST(AL$3,'energy base (MECS)'!$F$11,0.3*'energy base (MECS)'!$F$11,TRUE))</f>
        <v>7.5553852232052271E-2</v>
      </c>
      <c r="AM13" s="68">
        <f t="array" ref="AM13">IF($D13,SUMPRODUCT((economics!$AG$2:$AG$167=$B13)*(economics!$D$2:$D$167="whr")*economics!$AH$2:$AH$167*_xlfn.NORM.DIST(AM$3,economics!$AK$2:$AK$167,economics!$AJ$2:$AJ$167,TRUE))+$CR13*_xlfn.NORM.DIST(AM$3,$CU13,0.3*$CU13,TRUE)+$CS13*_xlfn.NORM.DIST(AM$3,$CV13,0.3*$CV13,TRUE),$CW13*_xlfn.NORM.DIST(AM$3,'energy base (MECS)'!$F$11,0.3*'energy base (MECS)'!$F$11,TRUE))</f>
        <v>7.5553852232052382E-2</v>
      </c>
      <c r="AN13" s="68">
        <f t="array" ref="AN13">IF($D13,SUMPRODUCT((economics!$AG$2:$AG$167=$B13)*(economics!$D$2:$D$167="whr")*economics!$AH$2:$AH$167*_xlfn.NORM.DIST(AN$3,economics!$AK$2:$AK$167,economics!$AJ$2:$AJ$167,TRUE))+$CR13*_xlfn.NORM.DIST(AN$3,$CU13,0.3*$CU13,TRUE)+$CS13*_xlfn.NORM.DIST(AN$3,$CV13,0.3*$CV13,TRUE),$CW13*_xlfn.NORM.DIST(AN$3,'energy base (MECS)'!$F$11,0.3*'energy base (MECS)'!$F$11,TRUE))</f>
        <v>7.5553852232052382E-2</v>
      </c>
      <c r="AO13" s="68">
        <f t="array" ref="AO13">IF($D13,SUMPRODUCT((economics!$AG$2:$AG$167=$B13)*(economics!$D$2:$D$167="whr")*economics!$AH$2:$AH$167*_xlfn.NORM.DIST(AO$3,economics!$AK$2:$AK$167,economics!$AJ$2:$AJ$167,TRUE))+$CR13*_xlfn.NORM.DIST(AO$3,$CU13,0.3*$CU13,TRUE)+$CS13*_xlfn.NORM.DIST(AO$3,$CV13,0.3*$CV13,TRUE),$CW13*_xlfn.NORM.DIST(AO$3,'energy base (MECS)'!$F$11,0.3*'energy base (MECS)'!$F$11,TRUE))</f>
        <v>7.5553852232052382E-2</v>
      </c>
      <c r="AP13" s="68">
        <f t="array" ref="AP13">IF($D13,SUMPRODUCT((economics!$AG$2:$AG$167=$B13)*(economics!$D$2:$D$167="whr")*economics!$AH$2:$AH$167*_xlfn.NORM.DIST(AP$3,economics!$AK$2:$AK$167,economics!$AJ$2:$AJ$167,TRUE))+$CR13*_xlfn.NORM.DIST(AP$3,$CU13,0.3*$CU13,TRUE)+$CS13*_xlfn.NORM.DIST(AP$3,$CV13,0.3*$CV13,TRUE),$CW13*_xlfn.NORM.DIST(AP$3,'energy base (MECS)'!$F$11,0.3*'energy base (MECS)'!$F$11,TRUE))</f>
        <v>7.5553852232052382E-2</v>
      </c>
      <c r="AQ13" s="68">
        <f t="array" ref="AQ13">IF($D13,SUMPRODUCT((economics!$AG$2:$AG$167=$B13)*(economics!$D$2:$D$167="whr")*economics!$AH$2:$AH$167*_xlfn.NORM.DIST(AQ$3,economics!$AK$2:$AK$167,economics!$AJ$2:$AJ$167,TRUE))+$CR13*_xlfn.NORM.DIST(AQ$3,$CU13,0.3*$CU13,TRUE)+$CS13*_xlfn.NORM.DIST(AQ$3,$CV13,0.3*$CV13,TRUE),$CW13*_xlfn.NORM.DIST(AQ$3,'energy base (MECS)'!$F$11,0.3*'energy base (MECS)'!$F$11,TRUE))</f>
        <v>7.5553852232052382E-2</v>
      </c>
      <c r="AR13" s="68">
        <f t="array" ref="AR13">IF($D13,SUMPRODUCT((economics!$AG$2:$AG$167=$B13)*(economics!$D$2:$D$167="whr")*economics!$AH$2:$AH$167*_xlfn.NORM.DIST(AR$3,economics!$AK$2:$AK$167,economics!$AJ$2:$AJ$167,TRUE))+$CR13*_xlfn.NORM.DIST(AR$3,$CU13,0.3*$CU13,TRUE)+$CS13*_xlfn.NORM.DIST(AR$3,$CV13,0.3*$CV13,TRUE),$CW13*_xlfn.NORM.DIST(AR$3,'energy base (MECS)'!$F$11,0.3*'energy base (MECS)'!$F$11,TRUE))</f>
        <v>7.5553852232052382E-2</v>
      </c>
      <c r="AS13" s="68">
        <f t="array" ref="AS13">IF($D13,SUMPRODUCT((economics!$AG$2:$AG$167=$B13)*(economics!$D$2:$D$167="whr")*economics!$AH$2:$AH$167*_xlfn.NORM.DIST(AS$3,economics!$AK$2:$AK$167,economics!$AJ$2:$AJ$167,TRUE))+$CR13*_xlfn.NORM.DIST(AS$3,$CU13,0.3*$CU13,TRUE)+$CS13*_xlfn.NORM.DIST(AS$3,$CV13,0.3*$CV13,TRUE),$CW13*_xlfn.NORM.DIST(AS$3,'energy base (MECS)'!$F$11,0.3*'energy base (MECS)'!$F$11,TRUE))</f>
        <v>7.5553852232052382E-2</v>
      </c>
      <c r="AT13" s="68">
        <f t="array" ref="AT13">IF($D13,SUMPRODUCT((economics!$AG$2:$AG$167=$B13)*(economics!$D$2:$D$167="whr")*economics!$AH$2:$AH$167*_xlfn.NORM.DIST(AT$3,economics!$AK$2:$AK$167,economics!$AJ$2:$AJ$167,TRUE))+$CR13*_xlfn.NORM.DIST(AT$3,$CU13,0.3*$CU13,TRUE)+$CS13*_xlfn.NORM.DIST(AT$3,$CV13,0.3*$CV13,TRUE),$CW13*_xlfn.NORM.DIST(AT$3,'energy base (MECS)'!$F$11,0.3*'energy base (MECS)'!$F$11,TRUE))</f>
        <v>7.5553852232052382E-2</v>
      </c>
      <c r="AU13" s="68">
        <f t="array" ref="AU13">IF($D13,SUMPRODUCT((economics!$AG$2:$AG$167=$B13)*(economics!$D$2:$D$167="whr")*economics!$AH$2:$AH$167*_xlfn.NORM.DIST(AU$3,economics!$AK$2:$AK$167,economics!$AJ$2:$AJ$167,TRUE))+$CR13*_xlfn.NORM.DIST(AU$3,$CU13,0.3*$CU13,TRUE)+$CS13*_xlfn.NORM.DIST(AU$3,$CV13,0.3*$CV13,TRUE),$CW13*_xlfn.NORM.DIST(AU$3,'energy base (MECS)'!$F$11,0.3*'energy base (MECS)'!$F$11,TRUE))</f>
        <v>7.5553852232052382E-2</v>
      </c>
      <c r="AV13" s="68">
        <f t="array" ref="AV13">IF($D13,SUMPRODUCT((economics!$AG$2:$AG$167=$B13)*(economics!$D$2:$D$167="whr")*economics!$AH$2:$AH$167*_xlfn.NORM.DIST(AV$3,economics!$AK$2:$AK$167,economics!$AJ$2:$AJ$167,TRUE))+$CR13*_xlfn.NORM.DIST(AV$3,$CU13,0.3*$CU13,TRUE)+$CS13*_xlfn.NORM.DIST(AV$3,$CV13,0.3*$CV13,TRUE),$CW13*_xlfn.NORM.DIST(AV$3,'energy base (MECS)'!$F$11,0.3*'energy base (MECS)'!$F$11,TRUE))</f>
        <v>7.5553852232052382E-2</v>
      </c>
      <c r="AW13" s="68">
        <f t="array" ref="AW13">IF($D13,SUMPRODUCT((economics!$AG$2:$AG$167=$B13)*(economics!$D$2:$D$167="whr")*economics!$AH$2:$AH$167*_xlfn.NORM.DIST(AW$3,economics!$AK$2:$AK$167,economics!$AJ$2:$AJ$167,TRUE))+$CR13*_xlfn.NORM.DIST(AW$3,$CU13,0.3*$CU13,TRUE)+$CS13*_xlfn.NORM.DIST(AW$3,$CV13,0.3*$CV13,TRUE),$CW13*_xlfn.NORM.DIST(AW$3,'energy base (MECS)'!$F$11,0.3*'energy base (MECS)'!$F$11,TRUE))</f>
        <v>7.5553852232052382E-2</v>
      </c>
      <c r="AX13" s="68">
        <f t="array" ref="AX13">IF($D13,SUMPRODUCT((economics!$AG$2:$AG$167=$B13)*(economics!$D$2:$D$167="whr")*economics!$AH$2:$AH$167*_xlfn.NORM.DIST(AX$3,economics!$AK$2:$AK$167,economics!$AJ$2:$AJ$167,TRUE))+$CR13*_xlfn.NORM.DIST(AX$3,$CU13,0.3*$CU13,TRUE)+$CS13*_xlfn.NORM.DIST(AX$3,$CV13,0.3*$CV13,TRUE),$CW13*_xlfn.NORM.DIST(AX$3,'energy base (MECS)'!$F$11,0.3*'energy base (MECS)'!$F$11,TRUE))</f>
        <v>7.5553852232052382E-2</v>
      </c>
      <c r="AY13" s="68">
        <f t="array" ref="AY13">IF($D13,SUMPRODUCT((economics!$AG$2:$AG$167=$B13)*(economics!$D$2:$D$167="whr")*economics!$AH$2:$AH$167*_xlfn.NORM.DIST(AY$3,economics!$AK$2:$AK$167,economics!$AJ$2:$AJ$167,TRUE))+$CR13*_xlfn.NORM.DIST(AY$3,$CU13,0.3*$CU13,TRUE)+$CS13*_xlfn.NORM.DIST(AY$3,$CV13,0.3*$CV13,TRUE),$CW13*_xlfn.NORM.DIST(AY$3,'energy base (MECS)'!$F$11,0.3*'energy base (MECS)'!$F$11,TRUE))</f>
        <v>7.5553852232052382E-2</v>
      </c>
      <c r="AZ13" s="68">
        <f t="array" ref="AZ13">IF($D13,SUMPRODUCT((economics!$AG$2:$AG$167=$B13)*(economics!$D$2:$D$167="whr")*economics!$AH$2:$AH$167*_xlfn.NORM.DIST(AZ$3,economics!$AK$2:$AK$167,economics!$AJ$2:$AJ$167,TRUE))+$CR13*_xlfn.NORM.DIST(AZ$3,$CU13,0.3*$CU13,TRUE)+$CS13*_xlfn.NORM.DIST(AZ$3,$CV13,0.3*$CV13,TRUE),$CW13*_xlfn.NORM.DIST(AZ$3,'energy base (MECS)'!$F$11,0.3*'energy base (MECS)'!$F$11,TRUE))</f>
        <v>7.5553852232052382E-2</v>
      </c>
      <c r="BA13" s="68">
        <f t="array" ref="BA13">IF($D13,SUMPRODUCT((economics!$AG$2:$AG$167=$B13)*(economics!$D$2:$D$167="whr")*economics!$AH$2:$AH$167*_xlfn.NORM.DIST(BA$3,economics!$AK$2:$AK$167,economics!$AJ$2:$AJ$167,TRUE))+$CR13*_xlfn.NORM.DIST(BA$3,$CU13,0.3*$CU13,TRUE)+$CS13*_xlfn.NORM.DIST(BA$3,$CV13,0.3*$CV13,TRUE),$CW13*_xlfn.NORM.DIST(BA$3,'energy base (MECS)'!$F$11,0.3*'energy base (MECS)'!$F$11,TRUE))</f>
        <v>7.5553852232052382E-2</v>
      </c>
      <c r="BB13" s="68">
        <f t="array" ref="BB13">IF($D13,SUMPRODUCT((economics!$AG$2:$AG$167=$B13)*(economics!$D$2:$D$167="whr")*economics!$AH$2:$AH$167*_xlfn.NORM.DIST(BB$3,economics!$AK$2:$AK$167,economics!$AJ$2:$AJ$167,TRUE))+$CR13*_xlfn.NORM.DIST(BB$3,$CU13,0.3*$CU13,TRUE)+$CS13*_xlfn.NORM.DIST(BB$3,$CV13,0.3*$CV13,TRUE),$CW13*_xlfn.NORM.DIST(BB$3,'energy base (MECS)'!$F$11,0.3*'energy base (MECS)'!$F$11,TRUE))</f>
        <v>7.5553852232052382E-2</v>
      </c>
      <c r="BC13" s="68">
        <f t="array" ref="BC13">IF($D13,SUMPRODUCT((economics!$AG$2:$AG$167=$B13)*(economics!$D$2:$D$167="whr")*economics!$AH$2:$AH$167*_xlfn.NORM.DIST(BC$3,economics!$AK$2:$AK$167,economics!$AJ$2:$AJ$167,TRUE))+$CR13*_xlfn.NORM.DIST(BC$3,$CU13,0.3*$CU13,TRUE)+$CS13*_xlfn.NORM.DIST(BC$3,$CV13,0.3*$CV13,TRUE),$CW13*_xlfn.NORM.DIST(BC$3,'energy base (MECS)'!$F$11,0.3*'energy base (MECS)'!$F$11,TRUE))</f>
        <v>7.5553852232052382E-2</v>
      </c>
      <c r="BD13" s="68">
        <f t="array" ref="BD13">IF($D13,SUMPRODUCT((economics!$AG$2:$AG$167=$B13)*(economics!$D$2:$D$167="whr")*economics!$AH$2:$AH$167*_xlfn.NORM.DIST(BD$3,economics!$AK$2:$AK$167,economics!$AJ$2:$AJ$167,TRUE))+$CR13*_xlfn.NORM.DIST(BD$3,$CU13,0.3*$CU13,TRUE)+$CS13*_xlfn.NORM.DIST(BD$3,$CV13,0.3*$CV13,TRUE),$CW13*_xlfn.NORM.DIST(BD$3,'energy base (MECS)'!$F$11,0.3*'energy base (MECS)'!$F$11,TRUE))</f>
        <v>7.5553852232052382E-2</v>
      </c>
      <c r="BE13" s="68">
        <f t="array" ref="BE13">IF($D13,SUMPRODUCT((economics!$AG$2:$AG$167=$B13)*(economics!$D$2:$D$167="whr")*economics!$AH$2:$AH$167*_xlfn.NORM.DIST(BE$3,economics!$AK$2:$AK$167,economics!$AJ$2:$AJ$167,TRUE))+$CR13*_xlfn.NORM.DIST(BE$3,$CU13,0.3*$CU13,TRUE)+$CS13*_xlfn.NORM.DIST(BE$3,$CV13,0.3*$CV13,TRUE),$CW13*_xlfn.NORM.DIST(BE$3,'energy base (MECS)'!$F$11,0.3*'energy base (MECS)'!$F$11,TRUE))</f>
        <v>7.5553852232052382E-2</v>
      </c>
      <c r="BF13" s="68">
        <f t="array" ref="BF13">IF($D13,SUMPRODUCT((economics!$AG$2:$AG$167=$B13)*(economics!$D$2:$D$167="whr")*economics!$AH$2:$AH$167*_xlfn.NORM.DIST(BF$3,economics!$AK$2:$AK$167,economics!$AJ$2:$AJ$167,TRUE))+$CR13*_xlfn.NORM.DIST(BF$3,$CU13,0.3*$CU13,TRUE)+$CS13*_xlfn.NORM.DIST(BF$3,$CV13,0.3*$CV13,TRUE),$CW13*_xlfn.NORM.DIST(BF$3,'energy base (MECS)'!$F$11,0.3*'energy base (MECS)'!$F$11,TRUE))</f>
        <v>7.5553852232052382E-2</v>
      </c>
      <c r="BG13" s="68">
        <f t="array" ref="BG13">IF($D13,SUMPRODUCT((economics!$AG$2:$AG$167=$B13)*(economics!$D$2:$D$167="whr")*economics!$AH$2:$AH$167*_xlfn.NORM.DIST(BG$3,economics!$AK$2:$AK$167,economics!$AJ$2:$AJ$167,TRUE))+$CR13*_xlfn.NORM.DIST(BG$3,$CU13,0.3*$CU13,TRUE)+$CS13*_xlfn.NORM.DIST(BG$3,$CV13,0.3*$CV13,TRUE),$CW13*_xlfn.NORM.DIST(BG$3,'energy base (MECS)'!$F$11,0.3*'energy base (MECS)'!$F$11,TRUE))</f>
        <v>7.5553852232052382E-2</v>
      </c>
      <c r="BH13" s="68">
        <f t="array" ref="BH13">IF($D13,SUMPRODUCT((economics!$AG$2:$AG$167=$B13)*(economics!$D$2:$D$167="whr")*economics!$AH$2:$AH$167*_xlfn.NORM.DIST(BH$3,economics!$AK$2:$AK$167,economics!$AJ$2:$AJ$167,TRUE))+$CR13*_xlfn.NORM.DIST(BH$3,$CU13,0.3*$CU13,TRUE)+$CS13*_xlfn.NORM.DIST(BH$3,$CV13,0.3*$CV13,TRUE),$CW13*_xlfn.NORM.DIST(BH$3,'energy base (MECS)'!$F$11,0.3*'energy base (MECS)'!$F$11,TRUE))</f>
        <v>7.5553852232052382E-2</v>
      </c>
      <c r="BI13" s="68">
        <f t="array" ref="BI13">IF($D13,SUMPRODUCT((economics!$AG$2:$AG$167=$B13)*(economics!$D$2:$D$167="whr")*economics!$AH$2:$AH$167*_xlfn.NORM.DIST(BI$3,economics!$AK$2:$AK$167,economics!$AJ$2:$AJ$167,TRUE))+$CR13*_xlfn.NORM.DIST(BI$3,$CU13,0.3*$CU13,TRUE)+$CS13*_xlfn.NORM.DIST(BI$3,$CV13,0.3*$CV13,TRUE),$CW13*_xlfn.NORM.DIST(BI$3,'energy base (MECS)'!$F$11,0.3*'energy base (MECS)'!$F$11,TRUE))</f>
        <v>7.5553852232052382E-2</v>
      </c>
      <c r="BJ13" s="68">
        <f t="array" ref="BJ13">IF($D13,SUMPRODUCT((economics!$AG$2:$AG$167=$B13)*(economics!$D$2:$D$167="whr")*economics!$AH$2:$AH$167*_xlfn.NORM.DIST(BJ$3,economics!$AK$2:$AK$167,economics!$AJ$2:$AJ$167,TRUE))+$CR13*_xlfn.NORM.DIST(BJ$3,$CU13,0.3*$CU13,TRUE)+$CS13*_xlfn.NORM.DIST(BJ$3,$CV13,0.3*$CV13,TRUE),$CW13*_xlfn.NORM.DIST(BJ$3,'energy base (MECS)'!$F$11,0.3*'energy base (MECS)'!$F$11,TRUE))</f>
        <v>7.5553852232052382E-2</v>
      </c>
      <c r="BK13" s="68">
        <f t="array" ref="BK13">IF($D13,SUMPRODUCT((economics!$AG$2:$AG$167=$B13)*(economics!$D$2:$D$167="whr")*economics!$AH$2:$AH$167*_xlfn.NORM.DIST(BK$3,economics!$AK$2:$AK$167,economics!$AJ$2:$AJ$167,TRUE))+$CR13*_xlfn.NORM.DIST(BK$3,$CU13,0.3*$CU13,TRUE)+$CS13*_xlfn.NORM.DIST(BK$3,$CV13,0.3*$CV13,TRUE),$CW13*_xlfn.NORM.DIST(BK$3,'energy base (MECS)'!$F$11,0.3*'energy base (MECS)'!$F$11,TRUE))</f>
        <v>7.5553852232052382E-2</v>
      </c>
      <c r="BL13" s="68">
        <f t="array" ref="BL13">IF($D13,SUMPRODUCT((economics!$AG$2:$AG$167=$B13)*(economics!$D$2:$D$167="whr")*economics!$AH$2:$AH$167*_xlfn.NORM.DIST(BL$3,economics!$AK$2:$AK$167,economics!$AJ$2:$AJ$167,TRUE))+$CR13*_xlfn.NORM.DIST(BL$3,$CU13,0.3*$CU13,TRUE)+$CS13*_xlfn.NORM.DIST(BL$3,$CV13,0.3*$CV13,TRUE),$CW13*_xlfn.NORM.DIST(BL$3,'energy base (MECS)'!$F$11,0.3*'energy base (MECS)'!$F$11,TRUE))</f>
        <v>7.5553852232052382E-2</v>
      </c>
      <c r="BM13" s="68">
        <f t="array" ref="BM13">IF($D13,SUMPRODUCT((economics!$AG$2:$AG$167=$B13)*(economics!$D$2:$D$167="whr")*economics!$AH$2:$AH$167*_xlfn.NORM.DIST(BM$3,economics!$AK$2:$AK$167,economics!$AJ$2:$AJ$167,TRUE))+$CR13*_xlfn.NORM.DIST(BM$3,$CU13,0.3*$CU13,TRUE)+$CS13*_xlfn.NORM.DIST(BM$3,$CV13,0.3*$CV13,TRUE),$CW13*_xlfn.NORM.DIST(BM$3,'energy base (MECS)'!$F$11,0.3*'energy base (MECS)'!$F$11,TRUE))</f>
        <v>7.5553852232052382E-2</v>
      </c>
      <c r="BN13" s="68">
        <f t="array" ref="BN13">IF($D13,SUMPRODUCT((economics!$AG$2:$AG$167=$B13)*(economics!$D$2:$D$167="whr")*economics!$AH$2:$AH$167*_xlfn.NORM.DIST(BN$3,economics!$AK$2:$AK$167,economics!$AJ$2:$AJ$167,TRUE))+$CR13*_xlfn.NORM.DIST(BN$3,$CU13,0.3*$CU13,TRUE)+$CS13*_xlfn.NORM.DIST(BN$3,$CV13,0.3*$CV13,TRUE),$CW13*_xlfn.NORM.DIST(BN$3,'energy base (MECS)'!$F$11,0.3*'energy base (MECS)'!$F$11,TRUE))</f>
        <v>7.5553852232052382E-2</v>
      </c>
      <c r="BO13" s="68">
        <f t="array" ref="BO13">IF($D13,SUMPRODUCT((economics!$AG$2:$AG$167=$B13)*(economics!$D$2:$D$167="whr")*economics!$AH$2:$AH$167*_xlfn.NORM.DIST(BO$3,economics!$AK$2:$AK$167,economics!$AJ$2:$AJ$167,TRUE))+$CR13*_xlfn.NORM.DIST(BO$3,$CU13,0.3*$CU13,TRUE)+$CS13*_xlfn.NORM.DIST(BO$3,$CV13,0.3*$CV13,TRUE),$CW13*_xlfn.NORM.DIST(BO$3,'energy base (MECS)'!$F$11,0.3*'energy base (MECS)'!$F$11,TRUE))</f>
        <v>7.5553852232052382E-2</v>
      </c>
      <c r="BP13" s="68">
        <f t="array" ref="BP13">IF($D13,SUMPRODUCT((economics!$AG$2:$AG$167=$B13)*(economics!$D$2:$D$167="whr")*economics!$AH$2:$AH$167*_xlfn.NORM.DIST(BP$3,economics!$AK$2:$AK$167,economics!$AJ$2:$AJ$167,TRUE))+$CR13*_xlfn.NORM.DIST(BP$3,$CU13,0.3*$CU13,TRUE)+$CS13*_xlfn.NORM.DIST(BP$3,$CV13,0.3*$CV13,TRUE),$CW13*_xlfn.NORM.DIST(BP$3,'energy base (MECS)'!$F$11,0.3*'energy base (MECS)'!$F$11,TRUE))</f>
        <v>7.5553852232052382E-2</v>
      </c>
      <c r="BQ13" s="68">
        <f t="array" ref="BQ13">IF($D13,SUMPRODUCT((economics!$AG$2:$AG$167=$B13)*(economics!$D$2:$D$167="whr")*economics!$AH$2:$AH$167*_xlfn.NORM.DIST(BQ$3,economics!$AK$2:$AK$167,economics!$AJ$2:$AJ$167,TRUE))+$CR13*_xlfn.NORM.DIST(BQ$3,$CU13,0.3*$CU13,TRUE)+$CS13*_xlfn.NORM.DIST(BQ$3,$CV13,0.3*$CV13,TRUE),$CW13*_xlfn.NORM.DIST(BQ$3,'energy base (MECS)'!$F$11,0.3*'energy base (MECS)'!$F$11,TRUE))</f>
        <v>7.5553852232052382E-2</v>
      </c>
      <c r="BR13" s="68">
        <f t="array" ref="BR13">IF($D13,SUMPRODUCT((economics!$AG$2:$AG$167=$B13)*(economics!$D$2:$D$167="whr")*economics!$AH$2:$AH$167*_xlfn.NORM.DIST(BR$3,economics!$AK$2:$AK$167,economics!$AJ$2:$AJ$167,TRUE))+$CR13*_xlfn.NORM.DIST(BR$3,$CU13,0.3*$CU13,TRUE)+$CS13*_xlfn.NORM.DIST(BR$3,$CV13,0.3*$CV13,TRUE),$CW13*_xlfn.NORM.DIST(BR$3,'energy base (MECS)'!$F$11,0.3*'energy base (MECS)'!$F$11,TRUE))</f>
        <v>7.5553852232052382E-2</v>
      </c>
      <c r="BS13" s="68">
        <f t="array" ref="BS13">IF($D13,SUMPRODUCT((economics!$AG$2:$AG$167=$B13)*(economics!$D$2:$D$167="whr")*economics!$AH$2:$AH$167*_xlfn.NORM.DIST(BS$3,economics!$AK$2:$AK$167,economics!$AJ$2:$AJ$167,TRUE))+$CR13*_xlfn.NORM.DIST(BS$3,$CU13,0.3*$CU13,TRUE)+$CS13*_xlfn.NORM.DIST(BS$3,$CV13,0.3*$CV13,TRUE),$CW13*_xlfn.NORM.DIST(BS$3,'energy base (MECS)'!$F$11,0.3*'energy base (MECS)'!$F$11,TRUE))</f>
        <v>7.5553852232052382E-2</v>
      </c>
      <c r="BT13" s="68">
        <f t="array" ref="BT13">IF($D13,SUMPRODUCT((economics!$AG$2:$AG$167=$B13)*(economics!$D$2:$D$167="whr")*economics!$AH$2:$AH$167*_xlfn.NORM.DIST(BT$3,economics!$AK$2:$AK$167,economics!$AJ$2:$AJ$167,TRUE))+$CR13*_xlfn.NORM.DIST(BT$3,$CU13,0.3*$CU13,TRUE)+$CS13*_xlfn.NORM.DIST(BT$3,$CV13,0.3*$CV13,TRUE),$CW13*_xlfn.NORM.DIST(BT$3,'energy base (MECS)'!$F$11,0.3*'energy base (MECS)'!$F$11,TRUE))</f>
        <v>7.5553852232052382E-2</v>
      </c>
      <c r="BU13" s="68">
        <f t="array" ref="BU13">IF($D13,SUMPRODUCT((economics!$AG$2:$AG$167=$B13)*(economics!$D$2:$D$167="whr")*economics!$AH$2:$AH$167*_xlfn.NORM.DIST(BU$3,economics!$AK$2:$AK$167,economics!$AJ$2:$AJ$167,TRUE))+$CR13*_xlfn.NORM.DIST(BU$3,$CU13,0.3*$CU13,TRUE)+$CS13*_xlfn.NORM.DIST(BU$3,$CV13,0.3*$CV13,TRUE),$CW13*_xlfn.NORM.DIST(BU$3,'energy base (MECS)'!$F$11,0.3*'energy base (MECS)'!$F$11,TRUE))</f>
        <v>7.5553852232052382E-2</v>
      </c>
      <c r="BV13" s="68">
        <f t="array" ref="BV13">IF($D13,SUMPRODUCT((economics!$AG$2:$AG$167=$B13)*(economics!$D$2:$D$167="whr")*economics!$AH$2:$AH$167*_xlfn.NORM.DIST(BV$3,economics!$AK$2:$AK$167,economics!$AJ$2:$AJ$167,TRUE))+$CR13*_xlfn.NORM.DIST(BV$3,$CU13,0.3*$CU13,TRUE)+$CS13*_xlfn.NORM.DIST(BV$3,$CV13,0.3*$CV13,TRUE),$CW13*_xlfn.NORM.DIST(BV$3,'energy base (MECS)'!$F$11,0.3*'energy base (MECS)'!$F$11,TRUE))</f>
        <v>7.5553852232052382E-2</v>
      </c>
      <c r="BW13" s="68">
        <f t="array" ref="BW13">IF($D13,SUMPRODUCT((economics!$AG$2:$AG$167=$B13)*(economics!$D$2:$D$167="whr")*economics!$AH$2:$AH$167*_xlfn.NORM.DIST(BW$3,economics!$AK$2:$AK$167,economics!$AJ$2:$AJ$167,TRUE))+$CR13*_xlfn.NORM.DIST(BW$3,$CU13,0.3*$CU13,TRUE)+$CS13*_xlfn.NORM.DIST(BW$3,$CV13,0.3*$CV13,TRUE),$CW13*_xlfn.NORM.DIST(BW$3,'energy base (MECS)'!$F$11,0.3*'energy base (MECS)'!$F$11,TRUE))</f>
        <v>7.5553852232052382E-2</v>
      </c>
      <c r="BX13" s="68">
        <f t="array" ref="BX13">IF($D13,SUMPRODUCT((economics!$AG$2:$AG$167=$B13)*(economics!$D$2:$D$167="whr")*economics!$AH$2:$AH$167*_xlfn.NORM.DIST(BX$3,economics!$AK$2:$AK$167,economics!$AJ$2:$AJ$167,TRUE))+$CR13*_xlfn.NORM.DIST(BX$3,$CU13,0.3*$CU13,TRUE)+$CS13*_xlfn.NORM.DIST(BX$3,$CV13,0.3*$CV13,TRUE),$CW13*_xlfn.NORM.DIST(BX$3,'energy base (MECS)'!$F$11,0.3*'energy base (MECS)'!$F$11,TRUE))</f>
        <v>7.5553852232052382E-2</v>
      </c>
      <c r="BY13" s="68">
        <f t="array" ref="BY13">IF($D13,SUMPRODUCT((economics!$AG$2:$AG$167=$B13)*(economics!$D$2:$D$167="whr")*economics!$AH$2:$AH$167*_xlfn.NORM.DIST(BY$3,economics!$AK$2:$AK$167,economics!$AJ$2:$AJ$167,TRUE))+$CR13*_xlfn.NORM.DIST(BY$3,$CU13,0.3*$CU13,TRUE)+$CS13*_xlfn.NORM.DIST(BY$3,$CV13,0.3*$CV13,TRUE),$CW13*_xlfn.NORM.DIST(BY$3,'energy base (MECS)'!$F$11,0.3*'energy base (MECS)'!$F$11,TRUE))</f>
        <v>7.5553852232052382E-2</v>
      </c>
      <c r="BZ13" s="68">
        <f t="array" ref="BZ13">IF($D13,SUMPRODUCT((economics!$AG$2:$AG$167=$B13)*(economics!$D$2:$D$167="whr")*economics!$AH$2:$AH$167*_xlfn.NORM.DIST(BZ$3,economics!$AK$2:$AK$167,economics!$AJ$2:$AJ$167,TRUE))+$CR13*_xlfn.NORM.DIST(BZ$3,$CU13,0.3*$CU13,TRUE)+$CS13*_xlfn.NORM.DIST(BZ$3,$CV13,0.3*$CV13,TRUE),$CW13*_xlfn.NORM.DIST(BZ$3,'energy base (MECS)'!$F$11,0.3*'energy base (MECS)'!$F$11,TRUE))</f>
        <v>7.5553852232052382E-2</v>
      </c>
      <c r="CA13" s="68">
        <f t="array" ref="CA13">IF($D13,SUMPRODUCT((economics!$AG$2:$AG$167=$B13)*(economics!$D$2:$D$167="whr")*economics!$AH$2:$AH$167*_xlfn.NORM.DIST(CA$3,economics!$AK$2:$AK$167,economics!$AJ$2:$AJ$167,TRUE))+$CR13*_xlfn.NORM.DIST(CA$3,$CU13,0.3*$CU13,TRUE)+$CS13*_xlfn.NORM.DIST(CA$3,$CV13,0.3*$CV13,TRUE),$CW13*_xlfn.NORM.DIST(CA$3,'energy base (MECS)'!$F$11,0.3*'energy base (MECS)'!$F$11,TRUE))</f>
        <v>7.5553852232052382E-2</v>
      </c>
      <c r="CB13" s="68">
        <f t="array" ref="CB13">IF($D13,SUMPRODUCT((economics!$AG$2:$AG$167=$B13)*(economics!$D$2:$D$167="whr")*economics!$AH$2:$AH$167*_xlfn.NORM.DIST(CB$3,economics!$AK$2:$AK$167,economics!$AJ$2:$AJ$167,TRUE))+$CR13*_xlfn.NORM.DIST(CB$3,$CU13,0.3*$CU13,TRUE)+$CS13*_xlfn.NORM.DIST(CB$3,$CV13,0.3*$CV13,TRUE),$CW13*_xlfn.NORM.DIST(CB$3,'energy base (MECS)'!$F$11,0.3*'energy base (MECS)'!$F$11,TRUE))</f>
        <v>7.5553852232052382E-2</v>
      </c>
      <c r="CC13" s="68">
        <f t="array" ref="CC13">IF($D13,SUMPRODUCT((economics!$AG$2:$AG$167=$B13)*(economics!$D$2:$D$167="whr")*economics!$AH$2:$AH$167*_xlfn.NORM.DIST(CC$3,economics!$AK$2:$AK$167,economics!$AJ$2:$AJ$167,TRUE))+$CR13*_xlfn.NORM.DIST(CC$3,$CU13,0.3*$CU13,TRUE)+$CS13*_xlfn.NORM.DIST(CC$3,$CV13,0.3*$CV13,TRUE),$CW13*_xlfn.NORM.DIST(CC$3,'energy base (MECS)'!$F$11,0.3*'energy base (MECS)'!$F$11,TRUE))</f>
        <v>7.5553852232052382E-2</v>
      </c>
      <c r="CD13" s="68">
        <f t="array" ref="CD13">IF($D13,SUMPRODUCT((economics!$AG$2:$AG$167=$B13)*(economics!$D$2:$D$167="whr")*economics!$AH$2:$AH$167*_xlfn.NORM.DIST(CD$3,economics!$AK$2:$AK$167,economics!$AJ$2:$AJ$167,TRUE))+$CR13*_xlfn.NORM.DIST(CD$3,$CU13,0.3*$CU13,TRUE)+$CS13*_xlfn.NORM.DIST(CD$3,$CV13,0.3*$CV13,TRUE),$CW13*_xlfn.NORM.DIST(CD$3,'energy base (MECS)'!$F$11,0.3*'energy base (MECS)'!$F$11,TRUE))</f>
        <v>7.5553852232052382E-2</v>
      </c>
      <c r="CE13" s="68">
        <f t="array" ref="CE13">IF($D13,SUMPRODUCT((economics!$AG$2:$AG$167=$B13)*(economics!$D$2:$D$167="whr")*economics!$AH$2:$AH$167*_xlfn.NORM.DIST(CE$3,economics!$AK$2:$AK$167,economics!$AJ$2:$AJ$167,TRUE))+$CR13*_xlfn.NORM.DIST(CE$3,$CU13,0.3*$CU13,TRUE)+$CS13*_xlfn.NORM.DIST(CE$3,$CV13,0.3*$CV13,TRUE),$CW13*_xlfn.NORM.DIST(CE$3,'energy base (MECS)'!$F$11,0.3*'energy base (MECS)'!$F$11,TRUE))</f>
        <v>7.5553852232052382E-2</v>
      </c>
      <c r="CF13" s="68">
        <f t="array" ref="CF13">IF($D13,SUMPRODUCT((economics!$AG$2:$AG$167=$B13)*(economics!$D$2:$D$167="whr")*economics!$AH$2:$AH$167*_xlfn.NORM.DIST(CF$3,economics!$AK$2:$AK$167,economics!$AJ$2:$AJ$167,TRUE))+$CR13*_xlfn.NORM.DIST(CF$3,$CU13,0.3*$CU13,TRUE)+$CS13*_xlfn.NORM.DIST(CF$3,$CV13,0.3*$CV13,TRUE),$CW13*_xlfn.NORM.DIST(CF$3,'energy base (MECS)'!$F$11,0.3*'energy base (MECS)'!$F$11,TRUE))</f>
        <v>7.5553852232052382E-2</v>
      </c>
      <c r="CG13" s="68">
        <f t="array" ref="CG13">IF($D13,SUMPRODUCT((economics!$AG$2:$AG$167=$B13)*(economics!$D$2:$D$167="whr")*economics!$AH$2:$AH$167*_xlfn.NORM.DIST(CG$3,economics!$AK$2:$AK$167,economics!$AJ$2:$AJ$167,TRUE))+$CR13*_xlfn.NORM.DIST(CG$3,$CU13,0.3*$CU13,TRUE)+$CS13*_xlfn.NORM.DIST(CG$3,$CV13,0.3*$CV13,TRUE),$CW13*_xlfn.NORM.DIST(CG$3,'energy base (MECS)'!$F$11,0.3*'energy base (MECS)'!$F$11,TRUE))</f>
        <v>7.5553852232052382E-2</v>
      </c>
      <c r="CH13" s="68">
        <f t="array" ref="CH13">IF($D13,SUMPRODUCT((economics!$AG$2:$AG$167=$B13)*(economics!$D$2:$D$167="whr")*economics!$AH$2:$AH$167*_xlfn.NORM.DIST(CH$3,economics!$AK$2:$AK$167,economics!$AJ$2:$AJ$167,TRUE))+$CR13*_xlfn.NORM.DIST(CH$3,$CU13,0.3*$CU13,TRUE)+$CS13*_xlfn.NORM.DIST(CH$3,$CV13,0.3*$CV13,TRUE),$CW13*_xlfn.NORM.DIST(CH$3,'energy base (MECS)'!$F$11,0.3*'energy base (MECS)'!$F$11,TRUE))</f>
        <v>7.5553852232052382E-2</v>
      </c>
      <c r="CJ13">
        <f t="array" ref="CJ13">SUMPRODUCT((economics!$AG$2:$AG$167=$B13)*(economics!$D$2:$D$167="whr")*economics!$AH$2:$AH$167)</f>
        <v>2.8482060677959917E-3</v>
      </c>
      <c r="CK13" s="80">
        <f>'indst heat consumption'!D13</f>
        <v>7.6923076923076913E-2</v>
      </c>
      <c r="CL13" s="80">
        <f>'indst heat consumption'!E13</f>
        <v>0.25213675213675207</v>
      </c>
      <c r="CM13" s="80">
        <f>'indst heat consumption'!F13</f>
        <v>0.53205128205128205</v>
      </c>
      <c r="CN13" s="80">
        <f>'indst heat consumption'!G13</f>
        <v>0.1388888888888889</v>
      </c>
      <c r="CO13" s="80">
        <f>'indst heat consumption'!H13</f>
        <v>0</v>
      </c>
      <c r="CP13">
        <f>$C13*(CK13*summary!$B$94+CL13*summary!$C$94+CM13*summary!$D$94)</f>
        <v>6.6422557602260179E-2</v>
      </c>
      <c r="CQ13">
        <f>$C13*(CN13*summary!$E$94+CO13*summary!$F$94)</f>
        <v>9.1312946297922148E-3</v>
      </c>
      <c r="CR13">
        <f t="shared" si="0"/>
        <v>6.3918580293198121E-2</v>
      </c>
      <c r="CS13">
        <f t="shared" si="1"/>
        <v>8.7870658710582708E-3</v>
      </c>
      <c r="CT13">
        <f>IFERROR(_xlfn.XLOOKUP($B13,'BCoISC-WACCbI'!$C$2:$C$26,'BCoISC-WACCbI'!$B$2:$B$26)+economics!$AE$4,0.1)</f>
        <v>0.10642000000000001</v>
      </c>
      <c r="CU13">
        <f>(summary!$C$7*(CT13/(1-(1+CT13)^-summary!$D$7))+summary!$C$7*summary!$E$7)/(summary!$F$7*3412/1000000)</f>
        <v>1.3064898686192519</v>
      </c>
      <c r="CV13">
        <f>(summary!$C$6*(CT13/(1-(1+CT13)^-summary!$D$6))+summary!$C$6*summary!$E$6)/(summary!$F$6*3412/1000000)</f>
        <v>1.567787842343102</v>
      </c>
      <c r="CW13">
        <f t="shared" si="2"/>
        <v>7.2705646164256399E-2</v>
      </c>
    </row>
    <row r="14" spans="1:101" x14ac:dyDescent="0.35">
      <c r="A14" t="str">
        <f>WHRPbI!A12</f>
        <v>rubber and plastic products 22</v>
      </c>
      <c r="B14">
        <v>22</v>
      </c>
      <c r="C14" s="68">
        <f>WHRPbI!B12</f>
        <v>0.11700000000000001</v>
      </c>
      <c r="D14" t="b">
        <f>ISNUMBER(MATCH($B14,'energy base (MECS)'!$K$4:$K$9,0))</f>
        <v>0</v>
      </c>
      <c r="E14" s="68">
        <f t="array" ref="E14">IF($D14,SUMPRODUCT((economics!$AG$2:$AG$167=$B14)*(economics!$D$2:$D$167="whr")*economics!$AH$2:$AH$167*_xlfn.NORM.DIST(E$3,economics!$AK$2:$AK$167,economics!$AJ$2:$AJ$167,TRUE))+$CR14*_xlfn.NORM.DIST(E$3,$CU14,0.3*$CU14,TRUE)+$CS14*_xlfn.NORM.DIST(E$3,$CV14,0.3*$CV14,TRUE),$CW14*_xlfn.NORM.DIST(E$3,'energy base (MECS)'!$F$11,0.3*'energy base (MECS)'!$F$11,TRUE))</f>
        <v>4.765144060484072E-5</v>
      </c>
      <c r="F14" s="68">
        <f t="array" ref="F14">IF($D14,SUMPRODUCT((economics!$AG$2:$AG$167=$B14)*(economics!$D$2:$D$167="whr")*economics!$AH$2:$AH$167*_xlfn.NORM.DIST(F$3,economics!$AK$2:$AK$167,economics!$AJ$2:$AJ$167,TRUE))+$CR14*_xlfn.NORM.DIST(F$3,$CU14,0.3*$CU14,TRUE)+$CS14*_xlfn.NORM.DIST(F$3,$CV14,0.3*$CV14,TRUE),$CW14*_xlfn.NORM.DIST(F$3,'energy base (MECS)'!$F$11,0.3*'energy base (MECS)'!$F$11,TRUE))</f>
        <v>8.133789504927257E-5</v>
      </c>
      <c r="G14" s="68">
        <f t="array" ref="G14">IF($D14,SUMPRODUCT((economics!$AG$2:$AG$167=$B14)*(economics!$D$2:$D$167="whr")*economics!$AH$2:$AH$167*_xlfn.NORM.DIST(G$3,economics!$AK$2:$AK$167,economics!$AJ$2:$AJ$167,TRUE))+$CR14*_xlfn.NORM.DIST(G$3,$CU14,0.3*$CU14,TRUE)+$CS14*_xlfn.NORM.DIST(G$3,$CV14,0.3*$CV14,TRUE),$CW14*_xlfn.NORM.DIST(G$3,'energy base (MECS)'!$F$11,0.3*'energy base (MECS)'!$F$11,TRUE))</f>
        <v>1.3588136481510783E-4</v>
      </c>
      <c r="H14" s="68">
        <f t="array" ref="H14">IF($D14,SUMPRODUCT((economics!$AG$2:$AG$167=$B14)*(economics!$D$2:$D$167="whr")*economics!$AH$2:$AH$167*_xlfn.NORM.DIST(H$3,economics!$AK$2:$AK$167,economics!$AJ$2:$AJ$167,TRUE))+$CR14*_xlfn.NORM.DIST(H$3,$CU14,0.3*$CU14,TRUE)+$CS14*_xlfn.NORM.DIST(H$3,$CV14,0.3*$CV14,TRUE),$CW14*_xlfn.NORM.DIST(H$3,'energy base (MECS)'!$F$11,0.3*'energy base (MECS)'!$F$11,TRUE))</f>
        <v>2.2218863737354799E-4</v>
      </c>
      <c r="I14" s="68">
        <f t="array" ref="I14">IF($D14,SUMPRODUCT((economics!$AG$2:$AG$167=$B14)*(economics!$D$2:$D$167="whr")*economics!$AH$2:$AH$167*_xlfn.NORM.DIST(I$3,economics!$AK$2:$AK$167,economics!$AJ$2:$AJ$167,TRUE))+$CR14*_xlfn.NORM.DIST(I$3,$CU14,0.3*$CU14,TRUE)+$CS14*_xlfn.NORM.DIST(I$3,$CV14,0.3*$CV14,TRUE),$CW14*_xlfn.NORM.DIST(I$3,'energy base (MECS)'!$F$11,0.3*'energy base (MECS)'!$F$11,TRUE))</f>
        <v>3.556541978281767E-4</v>
      </c>
      <c r="J14" s="68">
        <f t="array" ref="J14">IF($D14,SUMPRODUCT((economics!$AG$2:$AG$167=$B14)*(economics!$D$2:$D$167="whr")*economics!$AH$2:$AH$167*_xlfn.NORM.DIST(J$3,economics!$AK$2:$AK$167,economics!$AJ$2:$AJ$167,TRUE))+$CR14*_xlfn.NORM.DIST(J$3,$CU14,0.3*$CU14,TRUE)+$CS14*_xlfn.NORM.DIST(J$3,$CV14,0.3*$CV14,TRUE),$CW14*_xlfn.NORM.DIST(J$3,'energy base (MECS)'!$F$11,0.3*'energy base (MECS)'!$F$11,TRUE))</f>
        <v>5.5735528873782764E-4</v>
      </c>
      <c r="K14" s="68">
        <f t="array" ref="K14">IF($D14,SUMPRODUCT((economics!$AG$2:$AG$167=$B14)*(economics!$D$2:$D$167="whr")*economics!$AH$2:$AH$167*_xlfn.NORM.DIST(K$3,economics!$AK$2:$AK$167,economics!$AJ$2:$AJ$167,TRUE))+$CR14*_xlfn.NORM.DIST(K$3,$CU14,0.3*$CU14,TRUE)+$CS14*_xlfn.NORM.DIST(K$3,$CV14,0.3*$CV14,TRUE),$CW14*_xlfn.NORM.DIST(K$3,'energy base (MECS)'!$F$11,0.3*'energy base (MECS)'!$F$11,TRUE))</f>
        <v>8.5525117661207437E-4</v>
      </c>
      <c r="L14" s="68">
        <f t="array" ref="L14">IF($D14,SUMPRODUCT((economics!$AG$2:$AG$167=$B14)*(economics!$D$2:$D$167="whr")*economics!$AH$2:$AH$167*_xlfn.NORM.DIST(L$3,economics!$AK$2:$AK$167,economics!$AJ$2:$AJ$167,TRUE))+$CR14*_xlfn.NORM.DIST(L$3,$CU14,0.3*$CU14,TRUE)+$CS14*_xlfn.NORM.DIST(L$3,$CV14,0.3*$CV14,TRUE),$CW14*_xlfn.NORM.DIST(L$3,'energy base (MECS)'!$F$11,0.3*'energy base (MECS)'!$F$11,TRUE))</f>
        <v>1.2852210381630836E-3</v>
      </c>
      <c r="M14" s="68">
        <f t="array" ref="M14">IF($D14,SUMPRODUCT((economics!$AG$2:$AG$167=$B14)*(economics!$D$2:$D$167="whr")*economics!$AH$2:$AH$167*_xlfn.NORM.DIST(M$3,economics!$AK$2:$AK$167,economics!$AJ$2:$AJ$167,TRUE))+$CR14*_xlfn.NORM.DIST(M$3,$CU14,0.3*$CU14,TRUE)+$CS14*_xlfn.NORM.DIST(M$3,$CV14,0.3*$CV14,TRUE),$CW14*_xlfn.NORM.DIST(M$3,'energy base (MECS)'!$F$11,0.3*'energy base (MECS)'!$F$11,TRUE))</f>
        <v>1.8917182147847736E-3</v>
      </c>
      <c r="N14" s="68">
        <f t="array" ref="N14">IF($D14,SUMPRODUCT((economics!$AG$2:$AG$167=$B14)*(economics!$D$2:$D$167="whr")*economics!$AH$2:$AH$167*_xlfn.NORM.DIST(N$3,economics!$AK$2:$AK$167,economics!$AJ$2:$AJ$167,TRUE))+$CR14*_xlfn.NORM.DIST(N$3,$CU14,0.3*$CU14,TRUE)+$CS14*_xlfn.NORM.DIST(N$3,$CV14,0.3*$CV14,TRUE),$CW14*_xlfn.NORM.DIST(N$3,'energy base (MECS)'!$F$11,0.3*'energy base (MECS)'!$F$11,TRUE))</f>
        <v>2.7277770265944231E-3</v>
      </c>
      <c r="O14" s="68">
        <f t="array" ref="O14">IF($D14,SUMPRODUCT((economics!$AG$2:$AG$167=$B14)*(economics!$D$2:$D$167="whr")*economics!$AH$2:$AH$167*_xlfn.NORM.DIST(O$3,economics!$AK$2:$AK$167,economics!$AJ$2:$AJ$167,TRUE))+$CR14*_xlfn.NORM.DIST(O$3,$CU14,0.3*$CU14,TRUE)+$CS14*_xlfn.NORM.DIST(O$3,$CV14,0.3*$CV14,TRUE),$CW14*_xlfn.NORM.DIST(O$3,'energy base (MECS)'!$F$11,0.3*'energy base (MECS)'!$F$11,TRUE))</f>
        <v>3.8540979823121452E-3</v>
      </c>
      <c r="P14" s="68">
        <f t="array" ref="P14">IF($D14,SUMPRODUCT((economics!$AG$2:$AG$167=$B14)*(economics!$D$2:$D$167="whr")*economics!$AH$2:$AH$167*_xlfn.NORM.DIST(P$3,economics!$AK$2:$AK$167,economics!$AJ$2:$AJ$167,TRUE))+$CR14*_xlfn.NORM.DIST(P$3,$CU14,0.3*$CU14,TRUE)+$CS14*_xlfn.NORM.DIST(P$3,$CV14,0.3*$CV14,TRUE),$CW14*_xlfn.NORM.DIST(P$3,'energy base (MECS)'!$F$11,0.3*'energy base (MECS)'!$F$11,TRUE))</f>
        <v>5.3369738725790178E-3</v>
      </c>
      <c r="Q14" s="68">
        <f t="array" ref="Q14">IF($D14,SUMPRODUCT((economics!$AG$2:$AG$167=$B14)*(economics!$D$2:$D$167="whr")*economics!$AH$2:$AH$167*_xlfn.NORM.DIST(Q$3,economics!$AK$2:$AK$167,economics!$AJ$2:$AJ$167,TRUE))+$CR14*_xlfn.NORM.DIST(Q$3,$CU14,0.3*$CU14,TRUE)+$CS14*_xlfn.NORM.DIST(Q$3,$CV14,0.3*$CV14,TRUE),$CW14*_xlfn.NORM.DIST(Q$3,'energy base (MECS)'!$F$11,0.3*'energy base (MECS)'!$F$11,TRUE))</f>
        <v>7.2449140776717552E-3</v>
      </c>
      <c r="R14" s="68">
        <f t="array" ref="R14">IF($D14,SUMPRODUCT((economics!$AG$2:$AG$167=$B14)*(economics!$D$2:$D$167="whr")*economics!$AH$2:$AH$167*_xlfn.NORM.DIST(R$3,economics!$AK$2:$AK$167,economics!$AJ$2:$AJ$167,TRUE))+$CR14*_xlfn.NORM.DIST(R$3,$CU14,0.3*$CU14,TRUE)+$CS14*_xlfn.NORM.DIST(R$3,$CV14,0.3*$CV14,TRUE),$CW14*_xlfn.NORM.DIST(R$3,'energy base (MECS)'!$F$11,0.3*'energy base (MECS)'!$F$11,TRUE))</f>
        <v>9.6439792299398142E-3</v>
      </c>
      <c r="S14" s="68">
        <f t="array" ref="S14">IF($D14,SUMPRODUCT((economics!$AG$2:$AG$167=$B14)*(economics!$D$2:$D$167="whr")*economics!$AH$2:$AH$167*_xlfn.NORM.DIST(S$3,economics!$AK$2:$AK$167,economics!$AJ$2:$AJ$167,TRUE))+$CR14*_xlfn.NORM.DIST(S$3,$CU14,0.3*$CU14,TRUE)+$CS14*_xlfn.NORM.DIST(S$3,$CV14,0.3*$CV14,TRUE),$CW14*_xlfn.NORM.DIST(S$3,'energy base (MECS)'!$F$11,0.3*'energy base (MECS)'!$F$11,TRUE))</f>
        <v>1.2592041564708924E-2</v>
      </c>
      <c r="T14" s="68">
        <f t="array" ref="T14">IF($D14,SUMPRODUCT((economics!$AG$2:$AG$167=$B14)*(economics!$D$2:$D$167="whr")*economics!$AH$2:$AH$167*_xlfn.NORM.DIST(T$3,economics!$AK$2:$AK$167,economics!$AJ$2:$AJ$167,TRUE))+$CR14*_xlfn.NORM.DIST(T$3,$CU14,0.3*$CU14,TRUE)+$CS14*_xlfn.NORM.DIST(T$3,$CV14,0.3*$CV14,TRUE),$CW14*_xlfn.NORM.DIST(T$3,'energy base (MECS)'!$F$11,0.3*'energy base (MECS)'!$F$11,TRUE))</f>
        <v>1.6132411369224154E-2</v>
      </c>
      <c r="U14" s="68">
        <f t="array" ref="U14">IF($D14,SUMPRODUCT((economics!$AG$2:$AG$167=$B14)*(economics!$D$2:$D$167="whr")*economics!$AH$2:$AH$167*_xlfn.NORM.DIST(U$3,economics!$AK$2:$AK$167,economics!$AJ$2:$AJ$167,TRUE))+$CR14*_xlfn.NORM.DIST(U$3,$CU14,0.3*$CU14,TRUE)+$CS14*_xlfn.NORM.DIST(U$3,$CV14,0.3*$CV14,TRUE),$CW14*_xlfn.NORM.DIST(U$3,'energy base (MECS)'!$F$11,0.3*'energy base (MECS)'!$F$11,TRUE))</f>
        <v>2.028747757541546E-2</v>
      </c>
      <c r="V14" s="68">
        <f t="array" ref="V14">IF($D14,SUMPRODUCT((economics!$AG$2:$AG$167=$B14)*(economics!$D$2:$D$167="whr")*economics!$AH$2:$AH$167*_xlfn.NORM.DIST(V$3,economics!$AK$2:$AK$167,economics!$AJ$2:$AJ$167,TRUE))+$CR14*_xlfn.NORM.DIST(V$3,$CU14,0.3*$CU14,TRUE)+$CS14*_xlfn.NORM.DIST(V$3,$CV14,0.3*$CV14,TRUE),$CW14*_xlfn.NORM.DIST(V$3,'energy base (MECS)'!$F$11,0.3*'energy base (MECS)'!$F$11,TRUE))</f>
        <v>2.5053154854603934E-2</v>
      </c>
      <c r="W14" s="68">
        <f t="array" ref="W14">IF($D14,SUMPRODUCT((economics!$AG$2:$AG$167=$B14)*(economics!$D$2:$D$167="whr")*economics!$AH$2:$AH$167*_xlfn.NORM.DIST(W$3,economics!$AK$2:$AK$167,economics!$AJ$2:$AJ$167,TRUE))+$CR14*_xlfn.NORM.DIST(W$3,$CU14,0.3*$CU14,TRUE)+$CS14*_xlfn.NORM.DIST(W$3,$CV14,0.3*$CV14,TRUE),$CW14*_xlfn.NORM.DIST(W$3,'energy base (MECS)'!$F$11,0.3*'energy base (MECS)'!$F$11,TRUE))</f>
        <v>3.039496782580535E-2</v>
      </c>
      <c r="X14" s="68">
        <f t="array" ref="X14">IF($D14,SUMPRODUCT((economics!$AG$2:$AG$167=$B14)*(economics!$D$2:$D$167="whr")*economics!$AH$2:$AH$167*_xlfn.NORM.DIST(X$3,economics!$AK$2:$AK$167,economics!$AJ$2:$AJ$167,TRUE))+$CR14*_xlfn.NORM.DIST(X$3,$CU14,0.3*$CU14,TRUE)+$CS14*_xlfn.NORM.DIST(X$3,$CV14,0.3*$CV14,TRUE),$CW14*_xlfn.NORM.DIST(X$3,'energy base (MECS)'!$F$11,0.3*'energy base (MECS)'!$F$11,TRUE))</f>
        <v>3.6246506765993794E-2</v>
      </c>
      <c r="Y14" s="68">
        <f t="array" ref="Y14">IF($D14,SUMPRODUCT((economics!$AG$2:$AG$167=$B14)*(economics!$D$2:$D$167="whr")*economics!$AH$2:$AH$167*_xlfn.NORM.DIST(Y$3,economics!$AK$2:$AK$167,economics!$AJ$2:$AJ$167,TRUE))+$CR14*_xlfn.NORM.DIST(Y$3,$CU14,0.3*$CU14,TRUE)+$CS14*_xlfn.NORM.DIST(Y$3,$CV14,0.3*$CV14,TRUE),$CW14*_xlfn.NORM.DIST(Y$3,'energy base (MECS)'!$F$11,0.3*'energy base (MECS)'!$F$11,TRUE))</f>
        <v>4.2510754102801071E-2</v>
      </c>
      <c r="Z14" s="68">
        <f t="array" ref="Z14">IF($D14,SUMPRODUCT((economics!$AG$2:$AG$167=$B14)*(economics!$D$2:$D$167="whr")*economics!$AH$2:$AH$167*_xlfn.NORM.DIST(Z$3,economics!$AK$2:$AK$167,economics!$AJ$2:$AJ$167,TRUE))+$CR14*_xlfn.NORM.DIST(Z$3,$CU14,0.3*$CU14,TRUE)+$CS14*_xlfn.NORM.DIST(Z$3,$CV14,0.3*$CV14,TRUE),$CW14*_xlfn.NORM.DIST(Z$3,'energy base (MECS)'!$F$11,0.3*'energy base (MECS)'!$F$11,TRUE))</f>
        <v>4.9064431717741608E-2</v>
      </c>
      <c r="AA14" s="68">
        <f t="array" ref="AA14">IF($D14,SUMPRODUCT((economics!$AG$2:$AG$167=$B14)*(economics!$D$2:$D$167="whr")*economics!$AH$2:$AH$167*_xlfn.NORM.DIST(AA$3,economics!$AK$2:$AK$167,economics!$AJ$2:$AJ$167,TRUE))+$CR14*_xlfn.NORM.DIST(AA$3,$CU14,0.3*$CU14,TRUE)+$CS14*_xlfn.NORM.DIST(AA$3,$CV14,0.3*$CV14,TRUE),$CW14*_xlfn.NORM.DIST(AA$3,'energy base (MECS)'!$F$11,0.3*'energy base (MECS)'!$F$11,TRUE))</f>
        <v>5.5765107926124394E-2</v>
      </c>
      <c r="AB14" s="68">
        <f t="array" ref="AB14">IF($D14,SUMPRODUCT((economics!$AG$2:$AG$167=$B14)*(economics!$D$2:$D$167="whr")*economics!$AH$2:$AH$167*_xlfn.NORM.DIST(AB$3,economics!$AK$2:$AK$167,economics!$AJ$2:$AJ$167,TRUE))+$CR14*_xlfn.NORM.DIST(AB$3,$CU14,0.3*$CU14,TRUE)+$CS14*_xlfn.NORM.DIST(AB$3,$CV14,0.3*$CV14,TRUE),$CW14*_xlfn.NORM.DIST(AB$3,'energy base (MECS)'!$F$11,0.3*'energy base (MECS)'!$F$11,TRUE))</f>
        <v>6.2460400706292142E-2</v>
      </c>
      <c r="AC14" s="68">
        <f t="array" ref="AC14">IF($D14,SUMPRODUCT((economics!$AG$2:$AG$167=$B14)*(economics!$D$2:$D$167="whr")*economics!$AH$2:$AH$167*_xlfn.NORM.DIST(AC$3,economics!$AK$2:$AK$167,economics!$AJ$2:$AJ$167,TRUE))+$CR14*_xlfn.NORM.DIST(AC$3,$CU14,0.3*$CU14,TRUE)+$CS14*_xlfn.NORM.DIST(AC$3,$CV14,0.3*$CV14,TRUE),$CW14*_xlfn.NORM.DIST(AC$3,'energy base (MECS)'!$F$11,0.3*'energy base (MECS)'!$F$11,TRUE))</f>
        <v>6.8998295026310288E-2</v>
      </c>
      <c r="AD14" s="68">
        <f t="array" ref="AD14">IF($D14,SUMPRODUCT((economics!$AG$2:$AG$167=$B14)*(economics!$D$2:$D$167="whr")*economics!$AH$2:$AH$167*_xlfn.NORM.DIST(AD$3,economics!$AK$2:$AK$167,economics!$AJ$2:$AJ$167,TRUE))+$CR14*_xlfn.NORM.DIST(AD$3,$CU14,0.3*$CU14,TRUE)+$CS14*_xlfn.NORM.DIST(AD$3,$CV14,0.3*$CV14,TRUE),$CW14*_xlfn.NORM.DIST(AD$3,'energy base (MECS)'!$F$11,0.3*'energy base (MECS)'!$F$11,TRUE))</f>
        <v>7.5237418790232172E-2</v>
      </c>
      <c r="AE14" s="68">
        <f t="array" ref="AE14">IF($D14,SUMPRODUCT((economics!$AG$2:$AG$167=$B14)*(economics!$D$2:$D$167="whr")*economics!$AH$2:$AH$167*_xlfn.NORM.DIST(AE$3,economics!$AK$2:$AK$167,economics!$AJ$2:$AJ$167,TRUE))+$CR14*_xlfn.NORM.DIST(AE$3,$CU14,0.3*$CU14,TRUE)+$CS14*_xlfn.NORM.DIST(AE$3,$CV14,0.3*$CV14,TRUE),$CW14*_xlfn.NORM.DIST(AE$3,'energy base (MECS)'!$F$11,0.3*'energy base (MECS)'!$F$11,TRUE))</f>
        <v>8.1056128409072725E-2</v>
      </c>
      <c r="AF14" s="68">
        <f t="array" ref="AF14">IF($D14,SUMPRODUCT((economics!$AG$2:$AG$167=$B14)*(economics!$D$2:$D$167="whr")*economics!$AH$2:$AH$167*_xlfn.NORM.DIST(AF$3,economics!$AK$2:$AK$167,economics!$AJ$2:$AJ$167,TRUE))+$CR14*_xlfn.NORM.DIST(AF$3,$CU14,0.3*$CU14,TRUE)+$CS14*_xlfn.NORM.DIST(AF$3,$CV14,0.3*$CV14,TRUE),$CW14*_xlfn.NORM.DIST(AF$3,'energy base (MECS)'!$F$11,0.3*'energy base (MECS)'!$F$11,TRUE))</f>
        <v>8.6359439997559267E-2</v>
      </c>
      <c r="AG14" s="68">
        <f t="array" ref="AG14">IF($D14,SUMPRODUCT((economics!$AG$2:$AG$167=$B14)*(economics!$D$2:$D$167="whr")*economics!$AH$2:$AH$167*_xlfn.NORM.DIST(AG$3,economics!$AK$2:$AK$167,economics!$AJ$2:$AJ$167,TRUE))+$CR14*_xlfn.NORM.DIST(AG$3,$CU14,0.3*$CU14,TRUE)+$CS14*_xlfn.NORM.DIST(AG$3,$CV14,0.3*$CV14,TRUE),$CW14*_xlfn.NORM.DIST(AG$3,'energy base (MECS)'!$F$11,0.3*'energy base (MECS)'!$F$11,TRUE))</f>
        <v>9.1083169018282326E-2</v>
      </c>
      <c r="AH14" s="68">
        <f t="array" ref="AH14">IF($D14,SUMPRODUCT((economics!$AG$2:$AG$167=$B14)*(economics!$D$2:$D$167="whr")*economics!$AH$2:$AH$167*_xlfn.NORM.DIST(AH$3,economics!$AK$2:$AK$167,economics!$AJ$2:$AJ$167,TRUE))+$CR14*_xlfn.NORM.DIST(AH$3,$CU14,0.3*$CU14,TRUE)+$CS14*_xlfn.NORM.DIST(AH$3,$CV14,0.3*$CV14,TRUE),$CW14*_xlfn.NORM.DIST(AH$3,'energy base (MECS)'!$F$11,0.3*'energy base (MECS)'!$F$11,TRUE))</f>
        <v>9.5195046586253204E-2</v>
      </c>
      <c r="AI14" s="68">
        <f t="array" ref="AI14">IF($D14,SUMPRODUCT((economics!$AG$2:$AG$167=$B14)*(economics!$D$2:$D$167="whr")*economics!$AH$2:$AH$167*_xlfn.NORM.DIST(AI$3,economics!$AK$2:$AK$167,economics!$AJ$2:$AJ$167,TRUE))+$CR14*_xlfn.NORM.DIST(AI$3,$CU14,0.3*$CU14,TRUE)+$CS14*_xlfn.NORM.DIST(AI$3,$CV14,0.3*$CV14,TRUE),$CW14*_xlfn.NORM.DIST(AI$3,'energy base (MECS)'!$F$11,0.3*'energy base (MECS)'!$F$11,TRUE))</f>
        <v>9.8692989637863646E-2</v>
      </c>
      <c r="AJ14" s="68">
        <f t="array" ref="AJ14">IF($D14,SUMPRODUCT((economics!$AG$2:$AG$167=$B14)*(economics!$D$2:$D$167="whr")*economics!$AH$2:$AH$167*_xlfn.NORM.DIST(AJ$3,economics!$AK$2:$AK$167,economics!$AJ$2:$AJ$167,TRUE))+$CR14*_xlfn.NORM.DIST(AJ$3,$CU14,0.3*$CU14,TRUE)+$CS14*_xlfn.NORM.DIST(AJ$3,$CV14,0.3*$CV14,TRUE),$CW14*_xlfn.NORM.DIST(AJ$3,'energy base (MECS)'!$F$11,0.3*'energy base (MECS)'!$F$11,TRUE))</f>
        <v>0.10160104485192463</v>
      </c>
      <c r="AK14" s="68">
        <f t="array" ref="AK14">IF($D14,SUMPRODUCT((economics!$AG$2:$AG$167=$B14)*(economics!$D$2:$D$167="whr")*economics!$AH$2:$AH$167*_xlfn.NORM.DIST(AK$3,economics!$AK$2:$AK$167,economics!$AJ$2:$AJ$167,TRUE))+$CR14*_xlfn.NORM.DIST(AK$3,$CU14,0.3*$CU14,TRUE)+$CS14*_xlfn.NORM.DIST(AK$3,$CV14,0.3*$CV14,TRUE),$CW14*_xlfn.NORM.DIST(AK$3,'energy base (MECS)'!$F$11,0.3*'energy base (MECS)'!$F$11,TRUE))</f>
        <v>0.1039637520641008</v>
      </c>
      <c r="AL14" s="68">
        <f t="array" ref="AL14">IF($D14,SUMPRODUCT((economics!$AG$2:$AG$167=$B14)*(economics!$D$2:$D$167="whr")*economics!$AH$2:$AH$167*_xlfn.NORM.DIST(AL$3,economics!$AK$2:$AK$167,economics!$AJ$2:$AJ$167,TRUE))+$CR14*_xlfn.NORM.DIST(AL$3,$CU14,0.3*$CU14,TRUE)+$CS14*_xlfn.NORM.DIST(AL$3,$CV14,0.3*$CV14,TRUE),$CW14*_xlfn.NORM.DIST(AL$3,'energy base (MECS)'!$F$11,0.3*'energy base (MECS)'!$F$11,TRUE))</f>
        <v>0.10583975927059223</v>
      </c>
      <c r="AM14" s="68">
        <f t="array" ref="AM14">IF($D14,SUMPRODUCT((economics!$AG$2:$AG$167=$B14)*(economics!$D$2:$D$167="whr")*economics!$AH$2:$AH$167*_xlfn.NORM.DIST(AM$3,economics!$AK$2:$AK$167,economics!$AJ$2:$AJ$167,TRUE))+$CR14*_xlfn.NORM.DIST(AM$3,$CU14,0.3*$CU14,TRUE)+$CS14*_xlfn.NORM.DIST(AM$3,$CV14,0.3*$CV14,TRUE),$CW14*_xlfn.NORM.DIST(AM$3,'energy base (MECS)'!$F$11,0.3*'energy base (MECS)'!$F$11,TRUE))</f>
        <v>0.10729547449476366</v>
      </c>
      <c r="AN14" s="68">
        <f t="array" ref="AN14">IF($D14,SUMPRODUCT((economics!$AG$2:$AG$167=$B14)*(economics!$D$2:$D$167="whr")*economics!$AH$2:$AH$167*_xlfn.NORM.DIST(AN$3,economics!$AK$2:$AK$167,economics!$AJ$2:$AJ$167,TRUE))+$CR14*_xlfn.NORM.DIST(AN$3,$CU14,0.3*$CU14,TRUE)+$CS14*_xlfn.NORM.DIST(AN$3,$CV14,0.3*$CV14,TRUE),$CW14*_xlfn.NORM.DIST(AN$3,'energy base (MECS)'!$F$11,0.3*'energy base (MECS)'!$F$11,TRUE))</f>
        <v>0.1083993895611777</v>
      </c>
      <c r="AO14" s="68">
        <f t="array" ref="AO14">IF($D14,SUMPRODUCT((economics!$AG$2:$AG$167=$B14)*(economics!$D$2:$D$167="whr")*economics!$AH$2:$AH$167*_xlfn.NORM.DIST(AO$3,economics!$AK$2:$AK$167,economics!$AJ$2:$AJ$167,TRUE))+$CR14*_xlfn.NORM.DIST(AO$3,$CU14,0.3*$CU14,TRUE)+$CS14*_xlfn.NORM.DIST(AO$3,$CV14,0.3*$CV14,TRUE),$CW14*_xlfn.NORM.DIST(AO$3,'energy base (MECS)'!$F$11,0.3*'energy base (MECS)'!$F$11,TRUE))</f>
        <v>0.10921750050155553</v>
      </c>
      <c r="AP14" s="68">
        <f t="array" ref="AP14">IF($D14,SUMPRODUCT((economics!$AG$2:$AG$167=$B14)*(economics!$D$2:$D$167="whr")*economics!$AH$2:$AH$167*_xlfn.NORM.DIST(AP$3,economics!$AK$2:$AK$167,economics!$AJ$2:$AJ$167,TRUE))+$CR14*_xlfn.NORM.DIST(AP$3,$CU14,0.3*$CU14,TRUE)+$CS14*_xlfn.NORM.DIST(AP$3,$CV14,0.3*$CV14,TRUE),$CW14*_xlfn.NORM.DIST(AP$3,'energy base (MECS)'!$F$11,0.3*'energy base (MECS)'!$F$11,TRUE))</f>
        <v>0.10981002461604256</v>
      </c>
      <c r="AQ14" s="68">
        <f t="array" ref="AQ14">IF($D14,SUMPRODUCT((economics!$AG$2:$AG$167=$B14)*(economics!$D$2:$D$167="whr")*economics!$AH$2:$AH$167*_xlfn.NORM.DIST(AQ$3,economics!$AK$2:$AK$167,economics!$AJ$2:$AJ$167,TRUE))+$CR14*_xlfn.NORM.DIST(AQ$3,$CU14,0.3*$CU14,TRUE)+$CS14*_xlfn.NORM.DIST(AQ$3,$CV14,0.3*$CV14,TRUE),$CW14*_xlfn.NORM.DIST(AQ$3,'energy base (MECS)'!$F$11,0.3*'energy base (MECS)'!$F$11,TRUE))</f>
        <v>0.11022941371239119</v>
      </c>
      <c r="AR14" s="68">
        <f t="array" ref="AR14">IF($D14,SUMPRODUCT((economics!$AG$2:$AG$167=$B14)*(economics!$D$2:$D$167="whr")*economics!$AH$2:$AH$167*_xlfn.NORM.DIST(AR$3,economics!$AK$2:$AK$167,economics!$AJ$2:$AJ$167,TRUE))+$CR14*_xlfn.NORM.DIST(AR$3,$CU14,0.3*$CU14,TRUE)+$CS14*_xlfn.NORM.DIST(AR$3,$CV14,0.3*$CV14,TRUE),$CW14*_xlfn.NORM.DIST(AR$3,'energy base (MECS)'!$F$11,0.3*'energy base (MECS)'!$F$11,TRUE))</f>
        <v>0.11051951222415628</v>
      </c>
      <c r="AS14" s="68">
        <f t="array" ref="AS14">IF($D14,SUMPRODUCT((economics!$AG$2:$AG$167=$B14)*(economics!$D$2:$D$167="whr")*economics!$AH$2:$AH$167*_xlfn.NORM.DIST(AS$3,economics!$AK$2:$AK$167,economics!$AJ$2:$AJ$167,TRUE))+$CR14*_xlfn.NORM.DIST(AS$3,$CU14,0.3*$CU14,TRUE)+$CS14*_xlfn.NORM.DIST(AS$3,$CV14,0.3*$CV14,TRUE),$CW14*_xlfn.NORM.DIST(AS$3,'energy base (MECS)'!$F$11,0.3*'energy base (MECS)'!$F$11,TRUE))</f>
        <v>0.11071561832782524</v>
      </c>
      <c r="AT14" s="68">
        <f t="array" ref="AT14">IF($D14,SUMPRODUCT((economics!$AG$2:$AG$167=$B14)*(economics!$D$2:$D$167="whr")*economics!$AH$2:$AH$167*_xlfn.NORM.DIST(AT$3,economics!$AK$2:$AK$167,economics!$AJ$2:$AJ$167,TRUE))+$CR14*_xlfn.NORM.DIST(AT$3,$CU14,0.3*$CU14,TRUE)+$CS14*_xlfn.NORM.DIST(AT$3,$CV14,0.3*$CV14,TRUE),$CW14*_xlfn.NORM.DIST(AT$3,'energy base (MECS)'!$F$11,0.3*'energy base (MECS)'!$F$11,TRUE))</f>
        <v>0.11084517325916805</v>
      </c>
      <c r="AU14" s="68">
        <f t="array" ref="AU14">IF($D14,SUMPRODUCT((economics!$AG$2:$AG$167=$B14)*(economics!$D$2:$D$167="whr")*economics!$AH$2:$AH$167*_xlfn.NORM.DIST(AU$3,economics!$AK$2:$AK$167,economics!$AJ$2:$AJ$167,TRUE))+$CR14*_xlfn.NORM.DIST(AU$3,$CU14,0.3*$CU14,TRUE)+$CS14*_xlfn.NORM.DIST(AU$3,$CV14,0.3*$CV14,TRUE),$CW14*_xlfn.NORM.DIST(AU$3,'energy base (MECS)'!$F$11,0.3*'energy base (MECS)'!$F$11,TRUE))</f>
        <v>0.1109288171054595</v>
      </c>
      <c r="AV14" s="68">
        <f t="array" ref="AV14">IF($D14,SUMPRODUCT((economics!$AG$2:$AG$167=$B14)*(economics!$D$2:$D$167="whr")*economics!$AH$2:$AH$167*_xlfn.NORM.DIST(AV$3,economics!$AK$2:$AK$167,economics!$AJ$2:$AJ$167,TRUE))+$CR14*_xlfn.NORM.DIST(AV$3,$CU14,0.3*$CU14,TRUE)+$CS14*_xlfn.NORM.DIST(AV$3,$CV14,0.3*$CV14,TRUE),$CW14*_xlfn.NORM.DIST(AV$3,'energy base (MECS)'!$F$11,0.3*'energy base (MECS)'!$F$11,TRUE))</f>
        <v>0.11098159246883625</v>
      </c>
      <c r="AW14" s="68">
        <f t="array" ref="AW14">IF($D14,SUMPRODUCT((economics!$AG$2:$AG$167=$B14)*(economics!$D$2:$D$167="whr")*economics!$AH$2:$AH$167*_xlfn.NORM.DIST(AW$3,economics!$AK$2:$AK$167,economics!$AJ$2:$AJ$167,TRUE))+$CR14*_xlfn.NORM.DIST(AW$3,$CU14,0.3*$CU14,TRUE)+$CS14*_xlfn.NORM.DIST(AW$3,$CV14,0.3*$CV14,TRUE),$CW14*_xlfn.NORM.DIST(AW$3,'energy base (MECS)'!$F$11,0.3*'energy base (MECS)'!$F$11,TRUE))</f>
        <v>0.11101413457364322</v>
      </c>
      <c r="AX14" s="68">
        <f t="array" ref="AX14">IF($D14,SUMPRODUCT((economics!$AG$2:$AG$167=$B14)*(economics!$D$2:$D$167="whr")*economics!$AH$2:$AH$167*_xlfn.NORM.DIST(AX$3,economics!$AK$2:$AK$167,economics!$AJ$2:$AJ$167,TRUE))+$CR14*_xlfn.NORM.DIST(AX$3,$CU14,0.3*$CU14,TRUE)+$CS14*_xlfn.NORM.DIST(AX$3,$CV14,0.3*$CV14,TRUE),$CW14*_xlfn.NORM.DIST(AX$3,'energy base (MECS)'!$F$11,0.3*'energy base (MECS)'!$F$11,TRUE))</f>
        <v>0.11103374455568218</v>
      </c>
      <c r="AY14" s="68">
        <f t="array" ref="AY14">IF($D14,SUMPRODUCT((economics!$AG$2:$AG$167=$B14)*(economics!$D$2:$D$167="whr")*economics!$AH$2:$AH$167*_xlfn.NORM.DIST(AY$3,economics!$AK$2:$AK$167,economics!$AJ$2:$AJ$167,TRUE))+$CR14*_xlfn.NORM.DIST(AY$3,$CU14,0.3*$CU14,TRUE)+$CS14*_xlfn.NORM.DIST(AY$3,$CV14,0.3*$CV14,TRUE),$CW14*_xlfn.NORM.DIST(AY$3,'energy base (MECS)'!$F$11,0.3*'energy base (MECS)'!$F$11,TRUE))</f>
        <v>0.11104529306368469</v>
      </c>
      <c r="AZ14" s="68">
        <f t="array" ref="AZ14">IF($D14,SUMPRODUCT((economics!$AG$2:$AG$167=$B14)*(economics!$D$2:$D$167="whr")*economics!$AH$2:$AH$167*_xlfn.NORM.DIST(AZ$3,economics!$AK$2:$AK$167,economics!$AJ$2:$AJ$167,TRUE))+$CR14*_xlfn.NORM.DIST(AZ$3,$CU14,0.3*$CU14,TRUE)+$CS14*_xlfn.NORM.DIST(AZ$3,$CV14,0.3*$CV14,TRUE),$CW14*_xlfn.NORM.DIST(AZ$3,'energy base (MECS)'!$F$11,0.3*'energy base (MECS)'!$F$11,TRUE))</f>
        <v>0.1110519395431572</v>
      </c>
      <c r="BA14" s="68">
        <f t="array" ref="BA14">IF($D14,SUMPRODUCT((economics!$AG$2:$AG$167=$B14)*(economics!$D$2:$D$167="whr")*economics!$AH$2:$AH$167*_xlfn.NORM.DIST(BA$3,economics!$AK$2:$AK$167,economics!$AJ$2:$AJ$167,TRUE))+$CR14*_xlfn.NORM.DIST(BA$3,$CU14,0.3*$CU14,TRUE)+$CS14*_xlfn.NORM.DIST(BA$3,$CV14,0.3*$CV14,TRUE),$CW14*_xlfn.NORM.DIST(BA$3,'energy base (MECS)'!$F$11,0.3*'energy base (MECS)'!$F$11,TRUE))</f>
        <v>0.11105567784647791</v>
      </c>
      <c r="BB14" s="68">
        <f t="array" ref="BB14">IF($D14,SUMPRODUCT((economics!$AG$2:$AG$167=$B14)*(economics!$D$2:$D$167="whr")*economics!$AH$2:$AH$167*_xlfn.NORM.DIST(BB$3,economics!$AK$2:$AK$167,economics!$AJ$2:$AJ$167,TRUE))+$CR14*_xlfn.NORM.DIST(BB$3,$CU14,0.3*$CU14,TRUE)+$CS14*_xlfn.NORM.DIST(BB$3,$CV14,0.3*$CV14,TRUE),$CW14*_xlfn.NORM.DIST(BB$3,'energy base (MECS)'!$F$11,0.3*'energy base (MECS)'!$F$11,TRUE))</f>
        <v>0.11105773266968069</v>
      </c>
      <c r="BC14" s="68">
        <f t="array" ref="BC14">IF($D14,SUMPRODUCT((economics!$AG$2:$AG$167=$B14)*(economics!$D$2:$D$167="whr")*economics!$AH$2:$AH$167*_xlfn.NORM.DIST(BC$3,economics!$AK$2:$AK$167,economics!$AJ$2:$AJ$167,TRUE))+$CR14*_xlfn.NORM.DIST(BC$3,$CU14,0.3*$CU14,TRUE)+$CS14*_xlfn.NORM.DIST(BC$3,$CV14,0.3*$CV14,TRUE),$CW14*_xlfn.NORM.DIST(BC$3,'energy base (MECS)'!$F$11,0.3*'energy base (MECS)'!$F$11,TRUE))</f>
        <v>0.11105883647228838</v>
      </c>
      <c r="BD14" s="68">
        <f t="array" ref="BD14">IF($D14,SUMPRODUCT((economics!$AG$2:$AG$167=$B14)*(economics!$D$2:$D$167="whr")*economics!$AH$2:$AH$167*_xlfn.NORM.DIST(BD$3,economics!$AK$2:$AK$167,economics!$AJ$2:$AJ$167,TRUE))+$CR14*_xlfn.NORM.DIST(BD$3,$CU14,0.3*$CU14,TRUE)+$CS14*_xlfn.NORM.DIST(BD$3,$CV14,0.3*$CV14,TRUE),$CW14*_xlfn.NORM.DIST(BD$3,'energy base (MECS)'!$F$11,0.3*'energy base (MECS)'!$F$11,TRUE))</f>
        <v>0.11105941593483919</v>
      </c>
      <c r="BE14" s="68">
        <f t="array" ref="BE14">IF($D14,SUMPRODUCT((economics!$AG$2:$AG$167=$B14)*(economics!$D$2:$D$167="whr")*economics!$AH$2:$AH$167*_xlfn.NORM.DIST(BE$3,economics!$AK$2:$AK$167,economics!$AJ$2:$AJ$167,TRUE))+$CR14*_xlfn.NORM.DIST(BE$3,$CU14,0.3*$CU14,TRUE)+$CS14*_xlfn.NORM.DIST(BE$3,$CV14,0.3*$CV14,TRUE),$CW14*_xlfn.NORM.DIST(BE$3,'energy base (MECS)'!$F$11,0.3*'energy base (MECS)'!$F$11,TRUE))</f>
        <v>0.11105971322210578</v>
      </c>
      <c r="BF14" s="68">
        <f t="array" ref="BF14">IF($D14,SUMPRODUCT((economics!$AG$2:$AG$167=$B14)*(economics!$D$2:$D$167="whr")*economics!$AH$2:$AH$167*_xlfn.NORM.DIST(BF$3,economics!$AK$2:$AK$167,economics!$AJ$2:$AJ$167,TRUE))+$CR14*_xlfn.NORM.DIST(BF$3,$CU14,0.3*$CU14,TRUE)+$CS14*_xlfn.NORM.DIST(BF$3,$CV14,0.3*$CV14,TRUE),$CW14*_xlfn.NORM.DIST(BF$3,'energy base (MECS)'!$F$11,0.3*'energy base (MECS)'!$F$11,TRUE))</f>
        <v>0.111059862276296</v>
      </c>
      <c r="BG14" s="68">
        <f t="array" ref="BG14">IF($D14,SUMPRODUCT((economics!$AG$2:$AG$167=$B14)*(economics!$D$2:$D$167="whr")*economics!$AH$2:$AH$167*_xlfn.NORM.DIST(BG$3,economics!$AK$2:$AK$167,economics!$AJ$2:$AJ$167,TRUE))+$CR14*_xlfn.NORM.DIST(BG$3,$CU14,0.3*$CU14,TRUE)+$CS14*_xlfn.NORM.DIST(BG$3,$CV14,0.3*$CV14,TRUE),$CW14*_xlfn.NORM.DIST(BG$3,'energy base (MECS)'!$F$11,0.3*'energy base (MECS)'!$F$11,TRUE))</f>
        <v>0.11105993531095215</v>
      </c>
      <c r="BH14" s="68">
        <f t="array" ref="BH14">IF($D14,SUMPRODUCT((economics!$AG$2:$AG$167=$B14)*(economics!$D$2:$D$167="whr")*economics!$AH$2:$AH$167*_xlfn.NORM.DIST(BH$3,economics!$AK$2:$AK$167,economics!$AJ$2:$AJ$167,TRUE))+$CR14*_xlfn.NORM.DIST(BH$3,$CU14,0.3*$CU14,TRUE)+$CS14*_xlfn.NORM.DIST(BH$3,$CV14,0.3*$CV14,TRUE),$CW14*_xlfn.NORM.DIST(BH$3,'energy base (MECS)'!$F$11,0.3*'energy base (MECS)'!$F$11,TRUE))</f>
        <v>0.11105997028377405</v>
      </c>
      <c r="BI14" s="68">
        <f t="array" ref="BI14">IF($D14,SUMPRODUCT((economics!$AG$2:$AG$167=$B14)*(economics!$D$2:$D$167="whr")*economics!$AH$2:$AH$167*_xlfn.NORM.DIST(BI$3,economics!$AK$2:$AK$167,economics!$AJ$2:$AJ$167,TRUE))+$CR14*_xlfn.NORM.DIST(BI$3,$CU14,0.3*$CU14,TRUE)+$CS14*_xlfn.NORM.DIST(BI$3,$CV14,0.3*$CV14,TRUE),$CW14*_xlfn.NORM.DIST(BI$3,'energy base (MECS)'!$F$11,0.3*'energy base (MECS)'!$F$11,TRUE))</f>
        <v>0.11105998665002552</v>
      </c>
      <c r="BJ14" s="68">
        <f t="array" ref="BJ14">IF($D14,SUMPRODUCT((economics!$AG$2:$AG$167=$B14)*(economics!$D$2:$D$167="whr")*economics!$AH$2:$AH$167*_xlfn.NORM.DIST(BJ$3,economics!$AK$2:$AK$167,economics!$AJ$2:$AJ$167,TRUE))+$CR14*_xlfn.NORM.DIST(BJ$3,$CU14,0.3*$CU14,TRUE)+$CS14*_xlfn.NORM.DIST(BJ$3,$CV14,0.3*$CV14,TRUE),$CW14*_xlfn.NORM.DIST(BJ$3,'energy base (MECS)'!$F$11,0.3*'energy base (MECS)'!$F$11,TRUE))</f>
        <v>0.11105999413490117</v>
      </c>
      <c r="BK14" s="68">
        <f t="array" ref="BK14">IF($D14,SUMPRODUCT((economics!$AG$2:$AG$167=$B14)*(economics!$D$2:$D$167="whr")*economics!$AH$2:$AH$167*_xlfn.NORM.DIST(BK$3,economics!$AK$2:$AK$167,economics!$AJ$2:$AJ$167,TRUE))+$CR14*_xlfn.NORM.DIST(BK$3,$CU14,0.3*$CU14,TRUE)+$CS14*_xlfn.NORM.DIST(BK$3,$CV14,0.3*$CV14,TRUE),$CW14*_xlfn.NORM.DIST(BK$3,'energy base (MECS)'!$F$11,0.3*'energy base (MECS)'!$F$11,TRUE))</f>
        <v>0.11105999748021408</v>
      </c>
      <c r="BL14" s="68">
        <f t="array" ref="BL14">IF($D14,SUMPRODUCT((economics!$AG$2:$AG$167=$B14)*(economics!$D$2:$D$167="whr")*economics!$AH$2:$AH$167*_xlfn.NORM.DIST(BL$3,economics!$AK$2:$AK$167,economics!$AJ$2:$AJ$167,TRUE))+$CR14*_xlfn.NORM.DIST(BL$3,$CU14,0.3*$CU14,TRUE)+$CS14*_xlfn.NORM.DIST(BL$3,$CV14,0.3*$CV14,TRUE),$CW14*_xlfn.NORM.DIST(BL$3,'energy base (MECS)'!$F$11,0.3*'energy base (MECS)'!$F$11,TRUE))</f>
        <v>0.11105999894140064</v>
      </c>
      <c r="BM14" s="68">
        <f t="array" ref="BM14">IF($D14,SUMPRODUCT((economics!$AG$2:$AG$167=$B14)*(economics!$D$2:$D$167="whr")*economics!$AH$2:$AH$167*_xlfn.NORM.DIST(BM$3,economics!$AK$2:$AK$167,economics!$AJ$2:$AJ$167,TRUE))+$CR14*_xlfn.NORM.DIST(BM$3,$CU14,0.3*$CU14,TRUE)+$CS14*_xlfn.NORM.DIST(BM$3,$CV14,0.3*$CV14,TRUE),$CW14*_xlfn.NORM.DIST(BM$3,'energy base (MECS)'!$F$11,0.3*'energy base (MECS)'!$F$11,TRUE))</f>
        <v>0.111059999565123</v>
      </c>
      <c r="BN14" s="68">
        <f t="array" ref="BN14">IF($D14,SUMPRODUCT((economics!$AG$2:$AG$167=$B14)*(economics!$D$2:$D$167="whr")*economics!$AH$2:$AH$167*_xlfn.NORM.DIST(BN$3,economics!$AK$2:$AK$167,economics!$AJ$2:$AJ$167,TRUE))+$CR14*_xlfn.NORM.DIST(BN$3,$CU14,0.3*$CU14,TRUE)+$CS14*_xlfn.NORM.DIST(BN$3,$CV14,0.3*$CV14,TRUE),$CW14*_xlfn.NORM.DIST(BN$3,'energy base (MECS)'!$F$11,0.3*'energy base (MECS)'!$F$11,TRUE))</f>
        <v>0.11105999982531481</v>
      </c>
      <c r="BO14" s="68">
        <f t="array" ref="BO14">IF($D14,SUMPRODUCT((economics!$AG$2:$AG$167=$B14)*(economics!$D$2:$D$167="whr")*economics!$AH$2:$AH$167*_xlfn.NORM.DIST(BO$3,economics!$AK$2:$AK$167,economics!$AJ$2:$AJ$167,TRUE))+$CR14*_xlfn.NORM.DIST(BO$3,$CU14,0.3*$CU14,TRUE)+$CS14*_xlfn.NORM.DIST(BO$3,$CV14,0.3*$CV14,TRUE),$CW14*_xlfn.NORM.DIST(BO$3,'energy base (MECS)'!$F$11,0.3*'energy base (MECS)'!$F$11,TRUE))</f>
        <v>0.11105999993138971</v>
      </c>
      <c r="BP14" s="68">
        <f t="array" ref="BP14">IF($D14,SUMPRODUCT((economics!$AG$2:$AG$167=$B14)*(economics!$D$2:$D$167="whr")*economics!$AH$2:$AH$167*_xlfn.NORM.DIST(BP$3,economics!$AK$2:$AK$167,economics!$AJ$2:$AJ$167,TRUE))+$CR14*_xlfn.NORM.DIST(BP$3,$CU14,0.3*$CU14,TRUE)+$CS14*_xlfn.NORM.DIST(BP$3,$CV14,0.3*$CV14,TRUE),$CW14*_xlfn.NORM.DIST(BP$3,'energy base (MECS)'!$F$11,0.3*'energy base (MECS)'!$F$11,TRUE))</f>
        <v>0.11105999997365153</v>
      </c>
      <c r="BQ14" s="68">
        <f t="array" ref="BQ14">IF($D14,SUMPRODUCT((economics!$AG$2:$AG$167=$B14)*(economics!$D$2:$D$167="whr")*economics!$AH$2:$AH$167*_xlfn.NORM.DIST(BQ$3,economics!$AK$2:$AK$167,economics!$AJ$2:$AJ$167,TRUE))+$CR14*_xlfn.NORM.DIST(BQ$3,$CU14,0.3*$CU14,TRUE)+$CS14*_xlfn.NORM.DIST(BQ$3,$CV14,0.3*$CV14,TRUE),$CW14*_xlfn.NORM.DIST(BQ$3,'energy base (MECS)'!$F$11,0.3*'energy base (MECS)'!$F$11,TRUE))</f>
        <v>0.11105999999010663</v>
      </c>
      <c r="BR14" s="68">
        <f t="array" ref="BR14">IF($D14,SUMPRODUCT((economics!$AG$2:$AG$167=$B14)*(economics!$D$2:$D$167="whr")*economics!$AH$2:$AH$167*_xlfn.NORM.DIST(BR$3,economics!$AK$2:$AK$167,economics!$AJ$2:$AJ$167,TRUE))+$CR14*_xlfn.NORM.DIST(BR$3,$CU14,0.3*$CU14,TRUE)+$CS14*_xlfn.NORM.DIST(BR$3,$CV14,0.3*$CV14,TRUE),$CW14*_xlfn.NORM.DIST(BR$3,'energy base (MECS)'!$F$11,0.3*'energy base (MECS)'!$F$11,TRUE))</f>
        <v>0.11105999999636799</v>
      </c>
      <c r="BS14" s="68">
        <f t="array" ref="BS14">IF($D14,SUMPRODUCT((economics!$AG$2:$AG$167=$B14)*(economics!$D$2:$D$167="whr")*economics!$AH$2:$AH$167*_xlfn.NORM.DIST(BS$3,economics!$AK$2:$AK$167,economics!$AJ$2:$AJ$167,TRUE))+$CR14*_xlfn.NORM.DIST(BS$3,$CU14,0.3*$CU14,TRUE)+$CS14*_xlfn.NORM.DIST(BS$3,$CV14,0.3*$CV14,TRUE),$CW14*_xlfn.NORM.DIST(BS$3,'energy base (MECS)'!$F$11,0.3*'energy base (MECS)'!$F$11,TRUE))</f>
        <v>0.11105999999869637</v>
      </c>
      <c r="BT14" s="68">
        <f t="array" ref="BT14">IF($D14,SUMPRODUCT((economics!$AG$2:$AG$167=$B14)*(economics!$D$2:$D$167="whr")*economics!$AH$2:$AH$167*_xlfn.NORM.DIST(BT$3,economics!$AK$2:$AK$167,economics!$AJ$2:$AJ$167,TRUE))+$CR14*_xlfn.NORM.DIST(BT$3,$CU14,0.3*$CU14,TRUE)+$CS14*_xlfn.NORM.DIST(BT$3,$CV14,0.3*$CV14,TRUE),$CW14*_xlfn.NORM.DIST(BT$3,'energy base (MECS)'!$F$11,0.3*'energy base (MECS)'!$F$11,TRUE))</f>
        <v>0.11105999999954254</v>
      </c>
      <c r="BU14" s="68">
        <f t="array" ref="BU14">IF($D14,SUMPRODUCT((economics!$AG$2:$AG$167=$B14)*(economics!$D$2:$D$167="whr")*economics!$AH$2:$AH$167*_xlfn.NORM.DIST(BU$3,economics!$AK$2:$AK$167,economics!$AJ$2:$AJ$167,TRUE))+$CR14*_xlfn.NORM.DIST(BU$3,$CU14,0.3*$CU14,TRUE)+$CS14*_xlfn.NORM.DIST(BU$3,$CV14,0.3*$CV14,TRUE),$CW14*_xlfn.NORM.DIST(BU$3,'energy base (MECS)'!$F$11,0.3*'energy base (MECS)'!$F$11,TRUE))</f>
        <v>0.11105999999984306</v>
      </c>
      <c r="BV14" s="68">
        <f t="array" ref="BV14">IF($D14,SUMPRODUCT((economics!$AG$2:$AG$167=$B14)*(economics!$D$2:$D$167="whr")*economics!$AH$2:$AH$167*_xlfn.NORM.DIST(BV$3,economics!$AK$2:$AK$167,economics!$AJ$2:$AJ$167,TRUE))+$CR14*_xlfn.NORM.DIST(BV$3,$CU14,0.3*$CU14,TRUE)+$CS14*_xlfn.NORM.DIST(BV$3,$CV14,0.3*$CV14,TRUE),$CW14*_xlfn.NORM.DIST(BV$3,'energy base (MECS)'!$F$11,0.3*'energy base (MECS)'!$F$11,TRUE))</f>
        <v>0.11105999999994737</v>
      </c>
      <c r="BW14" s="68">
        <f t="array" ref="BW14">IF($D14,SUMPRODUCT((economics!$AG$2:$AG$167=$B14)*(economics!$D$2:$D$167="whr")*economics!$AH$2:$AH$167*_xlfn.NORM.DIST(BW$3,economics!$AK$2:$AK$167,economics!$AJ$2:$AJ$167,TRUE))+$CR14*_xlfn.NORM.DIST(BW$3,$CU14,0.3*$CU14,TRUE)+$CS14*_xlfn.NORM.DIST(BW$3,$CV14,0.3*$CV14,TRUE),$CW14*_xlfn.NORM.DIST(BW$3,'energy base (MECS)'!$F$11,0.3*'energy base (MECS)'!$F$11,TRUE))</f>
        <v>0.11105999999998274</v>
      </c>
      <c r="BX14" s="68">
        <f t="array" ref="BX14">IF($D14,SUMPRODUCT((economics!$AG$2:$AG$167=$B14)*(economics!$D$2:$D$167="whr")*economics!$AH$2:$AH$167*_xlfn.NORM.DIST(BX$3,economics!$AK$2:$AK$167,economics!$AJ$2:$AJ$167,TRUE))+$CR14*_xlfn.NORM.DIST(BX$3,$CU14,0.3*$CU14,TRUE)+$CS14*_xlfn.NORM.DIST(BX$3,$CV14,0.3*$CV14,TRUE),$CW14*_xlfn.NORM.DIST(BX$3,'energy base (MECS)'!$F$11,0.3*'energy base (MECS)'!$F$11,TRUE))</f>
        <v>0.11105999999999447</v>
      </c>
      <c r="BY14" s="68">
        <f t="array" ref="BY14">IF($D14,SUMPRODUCT((economics!$AG$2:$AG$167=$B14)*(economics!$D$2:$D$167="whr")*economics!$AH$2:$AH$167*_xlfn.NORM.DIST(BY$3,economics!$AK$2:$AK$167,economics!$AJ$2:$AJ$167,TRUE))+$CR14*_xlfn.NORM.DIST(BY$3,$CU14,0.3*$CU14,TRUE)+$CS14*_xlfn.NORM.DIST(BY$3,$CV14,0.3*$CV14,TRUE),$CW14*_xlfn.NORM.DIST(BY$3,'energy base (MECS)'!$F$11,0.3*'energy base (MECS)'!$F$11,TRUE))</f>
        <v>0.11105999999999827</v>
      </c>
      <c r="BZ14" s="68">
        <f t="array" ref="BZ14">IF($D14,SUMPRODUCT((economics!$AG$2:$AG$167=$B14)*(economics!$D$2:$D$167="whr")*economics!$AH$2:$AH$167*_xlfn.NORM.DIST(BZ$3,economics!$AK$2:$AK$167,economics!$AJ$2:$AJ$167,TRUE))+$CR14*_xlfn.NORM.DIST(BZ$3,$CU14,0.3*$CU14,TRUE)+$CS14*_xlfn.NORM.DIST(BZ$3,$CV14,0.3*$CV14,TRUE),$CW14*_xlfn.NORM.DIST(BZ$3,'energy base (MECS)'!$F$11,0.3*'energy base (MECS)'!$F$11,TRUE))</f>
        <v>0.11105999999999948</v>
      </c>
      <c r="CA14" s="68">
        <f t="array" ref="CA14">IF($D14,SUMPRODUCT((economics!$AG$2:$AG$167=$B14)*(economics!$D$2:$D$167="whr")*economics!$AH$2:$AH$167*_xlfn.NORM.DIST(CA$3,economics!$AK$2:$AK$167,economics!$AJ$2:$AJ$167,TRUE))+$CR14*_xlfn.NORM.DIST(CA$3,$CU14,0.3*$CU14,TRUE)+$CS14*_xlfn.NORM.DIST(CA$3,$CV14,0.3*$CV14,TRUE),$CW14*_xlfn.NORM.DIST(CA$3,'energy base (MECS)'!$F$11,0.3*'energy base (MECS)'!$F$11,TRUE))</f>
        <v>0.11105999999999984</v>
      </c>
      <c r="CB14" s="68">
        <f t="array" ref="CB14">IF($D14,SUMPRODUCT((economics!$AG$2:$AG$167=$B14)*(economics!$D$2:$D$167="whr")*economics!$AH$2:$AH$167*_xlfn.NORM.DIST(CB$3,economics!$AK$2:$AK$167,economics!$AJ$2:$AJ$167,TRUE))+$CR14*_xlfn.NORM.DIST(CB$3,$CU14,0.3*$CU14,TRUE)+$CS14*_xlfn.NORM.DIST(CB$3,$CV14,0.3*$CV14,TRUE),$CW14*_xlfn.NORM.DIST(CB$3,'energy base (MECS)'!$F$11,0.3*'energy base (MECS)'!$F$11,TRUE))</f>
        <v>0.11105999999999995</v>
      </c>
      <c r="CC14" s="68">
        <f t="array" ref="CC14">IF($D14,SUMPRODUCT((economics!$AG$2:$AG$167=$B14)*(economics!$D$2:$D$167="whr")*economics!$AH$2:$AH$167*_xlfn.NORM.DIST(CC$3,economics!$AK$2:$AK$167,economics!$AJ$2:$AJ$167,TRUE))+$CR14*_xlfn.NORM.DIST(CC$3,$CU14,0.3*$CU14,TRUE)+$CS14*_xlfn.NORM.DIST(CC$3,$CV14,0.3*$CV14,TRUE),$CW14*_xlfn.NORM.DIST(CC$3,'energy base (MECS)'!$F$11,0.3*'energy base (MECS)'!$F$11,TRUE))</f>
        <v>0.11105999999999999</v>
      </c>
      <c r="CD14" s="68">
        <f t="array" ref="CD14">IF($D14,SUMPRODUCT((economics!$AG$2:$AG$167=$B14)*(economics!$D$2:$D$167="whr")*economics!$AH$2:$AH$167*_xlfn.NORM.DIST(CD$3,economics!$AK$2:$AK$167,economics!$AJ$2:$AJ$167,TRUE))+$CR14*_xlfn.NORM.DIST(CD$3,$CU14,0.3*$CU14,TRUE)+$CS14*_xlfn.NORM.DIST(CD$3,$CV14,0.3*$CV14,TRUE),$CW14*_xlfn.NORM.DIST(CD$3,'energy base (MECS)'!$F$11,0.3*'energy base (MECS)'!$F$11,TRUE))</f>
        <v>0.11106000000000001</v>
      </c>
      <c r="CE14" s="68">
        <f t="array" ref="CE14">IF($D14,SUMPRODUCT((economics!$AG$2:$AG$167=$B14)*(economics!$D$2:$D$167="whr")*economics!$AH$2:$AH$167*_xlfn.NORM.DIST(CE$3,economics!$AK$2:$AK$167,economics!$AJ$2:$AJ$167,TRUE))+$CR14*_xlfn.NORM.DIST(CE$3,$CU14,0.3*$CU14,TRUE)+$CS14*_xlfn.NORM.DIST(CE$3,$CV14,0.3*$CV14,TRUE),$CW14*_xlfn.NORM.DIST(CE$3,'energy base (MECS)'!$F$11,0.3*'energy base (MECS)'!$F$11,TRUE))</f>
        <v>0.11106000000000001</v>
      </c>
      <c r="CF14" s="68">
        <f t="array" ref="CF14">IF($D14,SUMPRODUCT((economics!$AG$2:$AG$167=$B14)*(economics!$D$2:$D$167="whr")*economics!$AH$2:$AH$167*_xlfn.NORM.DIST(CF$3,economics!$AK$2:$AK$167,economics!$AJ$2:$AJ$167,TRUE))+$CR14*_xlfn.NORM.DIST(CF$3,$CU14,0.3*$CU14,TRUE)+$CS14*_xlfn.NORM.DIST(CF$3,$CV14,0.3*$CV14,TRUE),$CW14*_xlfn.NORM.DIST(CF$3,'energy base (MECS)'!$F$11,0.3*'energy base (MECS)'!$F$11,TRUE))</f>
        <v>0.11106000000000001</v>
      </c>
      <c r="CG14" s="68">
        <f t="array" ref="CG14">IF($D14,SUMPRODUCT((economics!$AG$2:$AG$167=$B14)*(economics!$D$2:$D$167="whr")*economics!$AH$2:$AH$167*_xlfn.NORM.DIST(CG$3,economics!$AK$2:$AK$167,economics!$AJ$2:$AJ$167,TRUE))+$CR14*_xlfn.NORM.DIST(CG$3,$CU14,0.3*$CU14,TRUE)+$CS14*_xlfn.NORM.DIST(CG$3,$CV14,0.3*$CV14,TRUE),$CW14*_xlfn.NORM.DIST(CG$3,'energy base (MECS)'!$F$11,0.3*'energy base (MECS)'!$F$11,TRUE))</f>
        <v>0.11106000000000001</v>
      </c>
      <c r="CH14" s="68">
        <f t="array" ref="CH14">IF($D14,SUMPRODUCT((economics!$AG$2:$AG$167=$B14)*(economics!$D$2:$D$167="whr")*economics!$AH$2:$AH$167*_xlfn.NORM.DIST(CH$3,economics!$AK$2:$AK$167,economics!$AJ$2:$AJ$167,TRUE))+$CR14*_xlfn.NORM.DIST(CH$3,$CU14,0.3*$CU14,TRUE)+$CS14*_xlfn.NORM.DIST(CH$3,$CV14,0.3*$CV14,TRUE),$CW14*_xlfn.NORM.DIST(CH$3,'energy base (MECS)'!$F$11,0.3*'energy base (MECS)'!$F$11,TRUE))</f>
        <v>0.11106000000000001</v>
      </c>
      <c r="CJ14">
        <f t="array" ref="CJ14">SUMPRODUCT((economics!$AG$2:$AG$167=$B14)*(economics!$D$2:$D$167="whr")*economics!$AH$2:$AH$167)</f>
        <v>0</v>
      </c>
      <c r="CK14" s="80">
        <f>'indst heat consumption'!D14</f>
        <v>7.6923076923076913E-2</v>
      </c>
      <c r="CL14" s="80">
        <f>'indst heat consumption'!E14</f>
        <v>0.25213675213675207</v>
      </c>
      <c r="CM14" s="80">
        <f>'indst heat consumption'!F14</f>
        <v>0.53205128205128205</v>
      </c>
      <c r="CN14" s="80">
        <f>'indst heat consumption'!G14</f>
        <v>0.1388888888888889</v>
      </c>
      <c r="CO14" s="80">
        <f>'indst heat consumption'!H14</f>
        <v>0</v>
      </c>
      <c r="CP14">
        <f>$C14*(CK14*summary!$B$94+CL14*summary!$C$94+CM14*summary!$D$94)</f>
        <v>9.7637500000000002E-2</v>
      </c>
      <c r="CQ14">
        <f>$C14*(CN14*summary!$E$94+CO14*summary!$F$94)</f>
        <v>1.34225E-2</v>
      </c>
      <c r="CR14">
        <f t="shared" si="0"/>
        <v>9.7637500000000002E-2</v>
      </c>
      <c r="CS14">
        <f t="shared" si="1"/>
        <v>1.34225E-2</v>
      </c>
      <c r="CT14">
        <f>IFERROR(_xlfn.XLOOKUP($B14,'BCoISC-WACCbI'!$C$2:$C$26,'BCoISC-WACCbI'!$B$2:$B$26)+economics!$AE$4,0.1)</f>
        <v>8.931E-2</v>
      </c>
      <c r="CU14">
        <f>(summary!$C$7*(CT14/(1-(1+CT14)^-summary!$D$7))+summary!$C$7*summary!$E$7)/(summary!$F$7*3412/1000000)</f>
        <v>1.1815683236914158</v>
      </c>
      <c r="CV14">
        <f>(summary!$C$6*(CT14/(1-(1+CT14)^-summary!$D$6))+summary!$C$6*summary!$E$6)/(summary!$F$6*3412/1000000)</f>
        <v>1.4178819884296991</v>
      </c>
      <c r="CW14">
        <f t="shared" si="2"/>
        <v>0.11106000000000001</v>
      </c>
    </row>
    <row r="15" spans="1:101" x14ac:dyDescent="0.35">
      <c r="A15" t="str">
        <f>WHRPbI!A13</f>
        <v>glass and glass products 231</v>
      </c>
      <c r="B15">
        <v>231</v>
      </c>
      <c r="C15" s="68">
        <f>WHRPbI!B13</f>
        <v>9.8489208633093517E-2</v>
      </c>
      <c r="D15" t="b">
        <f>ISNUMBER(MATCH($B15,'energy base (MECS)'!$K$4:$K$9,0))</f>
        <v>1</v>
      </c>
      <c r="E15" s="68">
        <f t="array" ref="E15">IF($D15,SUMPRODUCT((economics!$AG$2:$AG$167=$B15)*(economics!$D$2:$D$167="whr")*economics!$AH$2:$AH$167*_xlfn.NORM.DIST(E$3,economics!$AK$2:$AK$167,economics!$AJ$2:$AJ$167,TRUE))+$CR15*_xlfn.NORM.DIST(E$3,$CU15,0.3*$CU15,TRUE)+$CS15*_xlfn.NORM.DIST(E$3,$CV15,0.3*$CV15,TRUE),$CW15*_xlfn.NORM.DIST(E$3,'energy base (MECS)'!$F$11,0.3*'energy base (MECS)'!$F$11,TRUE))</f>
        <v>1.8872973647818442E-5</v>
      </c>
      <c r="F15" s="68">
        <f t="array" ref="F15">IF($D15,SUMPRODUCT((economics!$AG$2:$AG$167=$B15)*(economics!$D$2:$D$167="whr")*economics!$AH$2:$AH$167*_xlfn.NORM.DIST(F$3,economics!$AK$2:$AK$167,economics!$AJ$2:$AJ$167,TRUE))+$CR15*_xlfn.NORM.DIST(F$3,$CU15,0.3*$CU15,TRUE)+$CS15*_xlfn.NORM.DIST(F$3,$CV15,0.3*$CV15,TRUE),$CW15*_xlfn.NORM.DIST(F$3,'energy base (MECS)'!$F$11,0.3*'energy base (MECS)'!$F$11,TRUE))</f>
        <v>4.7718914289112429E-5</v>
      </c>
      <c r="G15" s="68">
        <f t="array" ref="G15">IF($D15,SUMPRODUCT((economics!$AG$2:$AG$167=$B15)*(economics!$D$2:$D$167="whr")*economics!$AH$2:$AH$167*_xlfn.NORM.DIST(G$3,economics!$AK$2:$AK$167,economics!$AJ$2:$AJ$167,TRUE))+$CR15*_xlfn.NORM.DIST(G$3,$CU15,0.3*$CU15,TRUE)+$CS15*_xlfn.NORM.DIST(G$3,$CV15,0.3*$CV15,TRUE),$CW15*_xlfn.NORM.DIST(G$3,'energy base (MECS)'!$F$11,0.3*'energy base (MECS)'!$F$11,TRUE))</f>
        <v>1.1578865401808009E-4</v>
      </c>
      <c r="H15" s="68">
        <f t="array" ref="H15">IF($D15,SUMPRODUCT((economics!$AG$2:$AG$167=$B15)*(economics!$D$2:$D$167="whr")*economics!$AH$2:$AH$167*_xlfn.NORM.DIST(H$3,economics!$AK$2:$AK$167,economics!$AJ$2:$AJ$167,TRUE))+$CR15*_xlfn.NORM.DIST(H$3,$CU15,0.3*$CU15,TRUE)+$CS15*_xlfn.NORM.DIST(H$3,$CV15,0.3*$CV15,TRUE),$CW15*_xlfn.NORM.DIST(H$3,'energy base (MECS)'!$F$11,0.3*'energy base (MECS)'!$F$11,TRUE))</f>
        <v>2.6581380958679566E-4</v>
      </c>
      <c r="I15" s="68">
        <f t="array" ref="I15">IF($D15,SUMPRODUCT((economics!$AG$2:$AG$167=$B15)*(economics!$D$2:$D$167="whr")*economics!$AH$2:$AH$167*_xlfn.NORM.DIST(I$3,economics!$AK$2:$AK$167,economics!$AJ$2:$AJ$167,TRUE))+$CR15*_xlfn.NORM.DIST(I$3,$CU15,0.3*$CU15,TRUE)+$CS15*_xlfn.NORM.DIST(I$3,$CV15,0.3*$CV15,TRUE),$CW15*_xlfn.NORM.DIST(I$3,'energy base (MECS)'!$F$11,0.3*'energy base (MECS)'!$F$11,TRUE))</f>
        <v>5.7146070309935606E-4</v>
      </c>
      <c r="J15" s="68">
        <f t="array" ref="J15">IF($D15,SUMPRODUCT((economics!$AG$2:$AG$167=$B15)*(economics!$D$2:$D$167="whr")*economics!$AH$2:$AH$167*_xlfn.NORM.DIST(J$3,economics!$AK$2:$AK$167,economics!$AJ$2:$AJ$167,TRUE))+$CR15*_xlfn.NORM.DIST(J$3,$CU15,0.3*$CU15,TRUE)+$CS15*_xlfn.NORM.DIST(J$3,$CV15,0.3*$CV15,TRUE),$CW15*_xlfn.NORM.DIST(J$3,'energy base (MECS)'!$F$11,0.3*'energy base (MECS)'!$F$11,TRUE))</f>
        <v>1.1432260067585677E-3</v>
      </c>
      <c r="K15" s="68">
        <f t="array" ref="K15">IF($D15,SUMPRODUCT((economics!$AG$2:$AG$167=$B15)*(economics!$D$2:$D$167="whr")*economics!$AH$2:$AH$167*_xlfn.NORM.DIST(K$3,economics!$AK$2:$AK$167,economics!$AJ$2:$AJ$167,TRUE))+$CR15*_xlfn.NORM.DIST(K$3,$CU15,0.3*$CU15,TRUE)+$CS15*_xlfn.NORM.DIST(K$3,$CV15,0.3*$CV15,TRUE),$CW15*_xlfn.NORM.DIST(K$3,'energy base (MECS)'!$F$11,0.3*'energy base (MECS)'!$F$11,TRUE))</f>
        <v>2.1214137153388857E-3</v>
      </c>
      <c r="L15" s="68">
        <f t="array" ref="L15">IF($D15,SUMPRODUCT((economics!$AG$2:$AG$167=$B15)*(economics!$D$2:$D$167="whr")*economics!$AH$2:$AH$167*_xlfn.NORM.DIST(L$3,economics!$AK$2:$AK$167,economics!$AJ$2:$AJ$167,TRUE))+$CR15*_xlfn.NORM.DIST(L$3,$CU15,0.3*$CU15,TRUE)+$CS15*_xlfn.NORM.DIST(L$3,$CV15,0.3*$CV15,TRUE),$CW15*_xlfn.NORM.DIST(L$3,'energy base (MECS)'!$F$11,0.3*'energy base (MECS)'!$F$11,TRUE))</f>
        <v>3.6487980304106904E-3</v>
      </c>
      <c r="M15" s="68">
        <f t="array" ref="M15">IF($D15,SUMPRODUCT((economics!$AG$2:$AG$167=$B15)*(economics!$D$2:$D$167="whr")*economics!$AH$2:$AH$167*_xlfn.NORM.DIST(M$3,economics!$AK$2:$AK$167,economics!$AJ$2:$AJ$167,TRUE))+$CR15*_xlfn.NORM.DIST(M$3,$CU15,0.3*$CU15,TRUE)+$CS15*_xlfn.NORM.DIST(M$3,$CV15,0.3*$CV15,TRUE),$CW15*_xlfn.NORM.DIST(M$3,'energy base (MECS)'!$F$11,0.3*'energy base (MECS)'!$F$11,TRUE))</f>
        <v>5.8244179382826227E-3</v>
      </c>
      <c r="N15" s="68">
        <f t="array" ref="N15">IF($D15,SUMPRODUCT((economics!$AG$2:$AG$167=$B15)*(economics!$D$2:$D$167="whr")*economics!$AH$2:$AH$167*_xlfn.NORM.DIST(N$3,economics!$AK$2:$AK$167,economics!$AJ$2:$AJ$167,TRUE))+$CR15*_xlfn.NORM.DIST(N$3,$CU15,0.3*$CU15,TRUE)+$CS15*_xlfn.NORM.DIST(N$3,$CV15,0.3*$CV15,TRUE),$CW15*_xlfn.NORM.DIST(N$3,'energy base (MECS)'!$F$11,0.3*'energy base (MECS)'!$F$11,TRUE))</f>
        <v>8.6541159426608023E-3</v>
      </c>
      <c r="O15" s="68">
        <f t="array" ref="O15">IF($D15,SUMPRODUCT((economics!$AG$2:$AG$167=$B15)*(economics!$D$2:$D$167="whr")*economics!$AH$2:$AH$167*_xlfn.NORM.DIST(O$3,economics!$AK$2:$AK$167,economics!$AJ$2:$AJ$167,TRUE))+$CR15*_xlfn.NORM.DIST(O$3,$CU15,0.3*$CU15,TRUE)+$CS15*_xlfn.NORM.DIST(O$3,$CV15,0.3*$CV15,TRUE),$CW15*_xlfn.NORM.DIST(O$3,'energy base (MECS)'!$F$11,0.3*'energy base (MECS)'!$F$11,TRUE))</f>
        <v>1.2023461195430567E-2</v>
      </c>
      <c r="P15" s="68">
        <f t="array" ref="P15">IF($D15,SUMPRODUCT((economics!$AG$2:$AG$167=$B15)*(economics!$D$2:$D$167="whr")*economics!$AH$2:$AH$167*_xlfn.NORM.DIST(P$3,economics!$AK$2:$AK$167,economics!$AJ$2:$AJ$167,TRUE))+$CR15*_xlfn.NORM.DIST(P$3,$CU15,0.3*$CU15,TRUE)+$CS15*_xlfn.NORM.DIST(P$3,$CV15,0.3*$CV15,TRUE),$CW15*_xlfn.NORM.DIST(P$3,'energy base (MECS)'!$F$11,0.3*'energy base (MECS)'!$F$11,TRUE))</f>
        <v>1.5713740900234006E-2</v>
      </c>
      <c r="Q15" s="68">
        <f t="array" ref="Q15">IF($D15,SUMPRODUCT((economics!$AG$2:$AG$167=$B15)*(economics!$D$2:$D$167="whr")*economics!$AH$2:$AH$167*_xlfn.NORM.DIST(Q$3,economics!$AK$2:$AK$167,economics!$AJ$2:$AJ$167,TRUE))+$CR15*_xlfn.NORM.DIST(Q$3,$CU15,0.3*$CU15,TRUE)+$CS15*_xlfn.NORM.DIST(Q$3,$CV15,0.3*$CV15,TRUE),$CW15*_xlfn.NORM.DIST(Q$3,'energy base (MECS)'!$F$11,0.3*'energy base (MECS)'!$F$11,TRUE))</f>
        <v>1.9460304419082683E-2</v>
      </c>
      <c r="R15" s="68">
        <f t="array" ref="R15">IF($D15,SUMPRODUCT((economics!$AG$2:$AG$167=$B15)*(economics!$D$2:$D$167="whr")*economics!$AH$2:$AH$167*_xlfn.NORM.DIST(R$3,economics!$AK$2:$AK$167,economics!$AJ$2:$AJ$167,TRUE))+$CR15*_xlfn.NORM.DIST(R$3,$CU15,0.3*$CU15,TRUE)+$CS15*_xlfn.NORM.DIST(R$3,$CV15,0.3*$CV15,TRUE),$CW15*_xlfn.NORM.DIST(R$3,'energy base (MECS)'!$F$11,0.3*'energy base (MECS)'!$F$11,TRUE))</f>
        <v>2.3027594416275509E-2</v>
      </c>
      <c r="S15" s="68">
        <f t="array" ref="S15">IF($D15,SUMPRODUCT((economics!$AG$2:$AG$167=$B15)*(economics!$D$2:$D$167="whr")*economics!$AH$2:$AH$167*_xlfn.NORM.DIST(S$3,economics!$AK$2:$AK$167,economics!$AJ$2:$AJ$167,TRUE))+$CR15*_xlfn.NORM.DIST(S$3,$CU15,0.3*$CU15,TRUE)+$CS15*_xlfn.NORM.DIST(S$3,$CV15,0.3*$CV15,TRUE),$CW15*_xlfn.NORM.DIST(S$3,'energy base (MECS)'!$F$11,0.3*'energy base (MECS)'!$F$11,TRUE))</f>
        <v>2.626516029326707E-2</v>
      </c>
      <c r="T15" s="68">
        <f t="array" ref="T15">IF($D15,SUMPRODUCT((economics!$AG$2:$AG$167=$B15)*(economics!$D$2:$D$167="whr")*economics!$AH$2:$AH$167*_xlfn.NORM.DIST(T$3,economics!$AK$2:$AK$167,economics!$AJ$2:$AJ$167,TRUE))+$CR15*_xlfn.NORM.DIST(T$3,$CU15,0.3*$CU15,TRUE)+$CS15*_xlfn.NORM.DIST(T$3,$CV15,0.3*$CV15,TRUE),$CW15*_xlfn.NORM.DIST(T$3,'energy base (MECS)'!$F$11,0.3*'energy base (MECS)'!$F$11,TRUE))</f>
        <v>2.9121698133841339E-2</v>
      </c>
      <c r="U15" s="68">
        <f t="array" ref="U15">IF($D15,SUMPRODUCT((economics!$AG$2:$AG$167=$B15)*(economics!$D$2:$D$167="whr")*economics!$AH$2:$AH$167*_xlfn.NORM.DIST(U$3,economics!$AK$2:$AK$167,economics!$AJ$2:$AJ$167,TRUE))+$CR15*_xlfn.NORM.DIST(U$3,$CU15,0.3*$CU15,TRUE)+$CS15*_xlfn.NORM.DIST(U$3,$CV15,0.3*$CV15,TRUE),$CW15*_xlfn.NORM.DIST(U$3,'energy base (MECS)'!$F$11,0.3*'energy base (MECS)'!$F$11,TRUE))</f>
        <v>3.1619635681925391E-2</v>
      </c>
      <c r="V15" s="68">
        <f t="array" ref="V15">IF($D15,SUMPRODUCT((economics!$AG$2:$AG$167=$B15)*(economics!$D$2:$D$167="whr")*economics!$AH$2:$AH$167*_xlfn.NORM.DIST(V$3,economics!$AK$2:$AK$167,economics!$AJ$2:$AJ$167,TRUE))+$CR15*_xlfn.NORM.DIST(V$3,$CU15,0.3*$CU15,TRUE)+$CS15*_xlfn.NORM.DIST(V$3,$CV15,0.3*$CV15,TRUE),$CW15*_xlfn.NORM.DIST(V$3,'energy base (MECS)'!$F$11,0.3*'energy base (MECS)'!$F$11,TRUE))</f>
        <v>3.3812277445835238E-2</v>
      </c>
      <c r="W15" s="68">
        <f t="array" ref="W15">IF($D15,SUMPRODUCT((economics!$AG$2:$AG$167=$B15)*(economics!$D$2:$D$167="whr")*economics!$AH$2:$AH$167*_xlfn.NORM.DIST(W$3,economics!$AK$2:$AK$167,economics!$AJ$2:$AJ$167,TRUE))+$CR15*_xlfn.NORM.DIST(W$3,$CU15,0.3*$CU15,TRUE)+$CS15*_xlfn.NORM.DIST(W$3,$CV15,0.3*$CV15,TRUE),$CW15*_xlfn.NORM.DIST(W$3,'energy base (MECS)'!$F$11,0.3*'energy base (MECS)'!$F$11,TRUE))</f>
        <v>3.5747815586328086E-2</v>
      </c>
      <c r="X15" s="68">
        <f t="array" ref="X15">IF($D15,SUMPRODUCT((economics!$AG$2:$AG$167=$B15)*(economics!$D$2:$D$167="whr")*economics!$AH$2:$AH$167*_xlfn.NORM.DIST(X$3,economics!$AK$2:$AK$167,economics!$AJ$2:$AJ$167,TRUE))+$CR15*_xlfn.NORM.DIST(X$3,$CU15,0.3*$CU15,TRUE)+$CS15*_xlfn.NORM.DIST(X$3,$CV15,0.3*$CV15,TRUE),$CW15*_xlfn.NORM.DIST(X$3,'energy base (MECS)'!$F$11,0.3*'energy base (MECS)'!$F$11,TRUE))</f>
        <v>3.7452908500002109E-2</v>
      </c>
      <c r="Y15" s="68">
        <f t="array" ref="Y15">IF($D15,SUMPRODUCT((economics!$AG$2:$AG$167=$B15)*(economics!$D$2:$D$167="whr")*economics!$AH$2:$AH$167*_xlfn.NORM.DIST(Y$3,economics!$AK$2:$AK$167,economics!$AJ$2:$AJ$167,TRUE))+$CR15*_xlfn.NORM.DIST(Y$3,$CU15,0.3*$CU15,TRUE)+$CS15*_xlfn.NORM.DIST(Y$3,$CV15,0.3*$CV15,TRUE),$CW15*_xlfn.NORM.DIST(Y$3,'energy base (MECS)'!$F$11,0.3*'energy base (MECS)'!$F$11,TRUE))</f>
        <v>3.8934475142958801E-2</v>
      </c>
      <c r="Z15" s="68">
        <f t="array" ref="Z15">IF($D15,SUMPRODUCT((economics!$AG$2:$AG$167=$B15)*(economics!$D$2:$D$167="whr")*economics!$AH$2:$AH$167*_xlfn.NORM.DIST(Z$3,economics!$AK$2:$AK$167,economics!$AJ$2:$AJ$167,TRUE))+$CR15*_xlfn.NORM.DIST(Z$3,$CU15,0.3*$CU15,TRUE)+$CS15*_xlfn.NORM.DIST(Z$3,$CV15,0.3*$CV15,TRUE),$CW15*_xlfn.NORM.DIST(Z$3,'energy base (MECS)'!$F$11,0.3*'energy base (MECS)'!$F$11,TRUE))</f>
        <v>4.0190683692995374E-2</v>
      </c>
      <c r="AA15" s="68">
        <f t="array" ref="AA15">IF($D15,SUMPRODUCT((economics!$AG$2:$AG$167=$B15)*(economics!$D$2:$D$167="whr")*economics!$AH$2:$AH$167*_xlfn.NORM.DIST(AA$3,economics!$AK$2:$AK$167,economics!$AJ$2:$AJ$167,TRUE))+$CR15*_xlfn.NORM.DIST(AA$3,$CU15,0.3*$CU15,TRUE)+$CS15*_xlfn.NORM.DIST(AA$3,$CV15,0.3*$CV15,TRUE),$CW15*_xlfn.NORM.DIST(AA$3,'energy base (MECS)'!$F$11,0.3*'energy base (MECS)'!$F$11,TRUE))</f>
        <v>4.1222172307460024E-2</v>
      </c>
      <c r="AB15" s="68">
        <f t="array" ref="AB15">IF($D15,SUMPRODUCT((economics!$AG$2:$AG$167=$B15)*(economics!$D$2:$D$167="whr")*economics!$AH$2:$AH$167*_xlfn.NORM.DIST(AB$3,economics!$AK$2:$AK$167,economics!$AJ$2:$AJ$167,TRUE))+$CR15*_xlfn.NORM.DIST(AB$3,$CU15,0.3*$CU15,TRUE)+$CS15*_xlfn.NORM.DIST(AB$3,$CV15,0.3*$CV15,TRUE),$CW15*_xlfn.NORM.DIST(AB$3,'energy base (MECS)'!$F$11,0.3*'energy base (MECS)'!$F$11,TRUE))</f>
        <v>4.2038646897151449E-2</v>
      </c>
      <c r="AC15" s="68">
        <f t="array" ref="AC15">IF($D15,SUMPRODUCT((economics!$AG$2:$AG$167=$B15)*(economics!$D$2:$D$167="whr")*economics!$AH$2:$AH$167*_xlfn.NORM.DIST(AC$3,economics!$AK$2:$AK$167,economics!$AJ$2:$AJ$167,TRUE))+$CR15*_xlfn.NORM.DIST(AC$3,$CU15,0.3*$CU15,TRUE)+$CS15*_xlfn.NORM.DIST(AC$3,$CV15,0.3*$CV15,TRUE),$CW15*_xlfn.NORM.DIST(AC$3,'energy base (MECS)'!$F$11,0.3*'energy base (MECS)'!$F$11,TRUE))</f>
        <v>4.2660142390370623E-2</v>
      </c>
      <c r="AD15" s="68">
        <f t="array" ref="AD15">IF($D15,SUMPRODUCT((economics!$AG$2:$AG$167=$B15)*(economics!$D$2:$D$167="whr")*economics!$AH$2:$AH$167*_xlfn.NORM.DIST(AD$3,economics!$AK$2:$AK$167,economics!$AJ$2:$AJ$167,TRUE))+$CR15*_xlfn.NORM.DIST(AD$3,$CU15,0.3*$CU15,TRUE)+$CS15*_xlfn.NORM.DIST(AD$3,$CV15,0.3*$CV15,TRUE),$CW15*_xlfn.NORM.DIST(AD$3,'energy base (MECS)'!$F$11,0.3*'energy base (MECS)'!$F$11,TRUE))</f>
        <v>4.3114542221900781E-2</v>
      </c>
      <c r="AE15" s="68">
        <f t="array" ref="AE15">IF($D15,SUMPRODUCT((economics!$AG$2:$AG$167=$B15)*(economics!$D$2:$D$167="whr")*economics!$AH$2:$AH$167*_xlfn.NORM.DIST(AE$3,economics!$AK$2:$AK$167,economics!$AJ$2:$AJ$167,TRUE))+$CR15*_xlfn.NORM.DIST(AE$3,$CU15,0.3*$CU15,TRUE)+$CS15*_xlfn.NORM.DIST(AE$3,$CV15,0.3*$CV15,TRUE),$CW15*_xlfn.NORM.DIST(AE$3,'energy base (MECS)'!$F$11,0.3*'energy base (MECS)'!$F$11,TRUE))</f>
        <v>4.3433486721227564E-2</v>
      </c>
      <c r="AF15" s="68">
        <f t="array" ref="AF15">IF($D15,SUMPRODUCT((economics!$AG$2:$AG$167=$B15)*(economics!$D$2:$D$167="whr")*economics!$AH$2:$AH$167*_xlfn.NORM.DIST(AF$3,economics!$AK$2:$AK$167,economics!$AJ$2:$AJ$167,TRUE))+$CR15*_xlfn.NORM.DIST(AF$3,$CU15,0.3*$CU15,TRUE)+$CS15*_xlfn.NORM.DIST(AF$3,$CV15,0.3*$CV15,TRUE),$CW15*_xlfn.NORM.DIST(AF$3,'energy base (MECS)'!$F$11,0.3*'energy base (MECS)'!$F$11,TRUE))</f>
        <v>4.3648356185095369E-2</v>
      </c>
      <c r="AG15" s="68">
        <f t="array" ref="AG15">IF($D15,SUMPRODUCT((economics!$AG$2:$AG$167=$B15)*(economics!$D$2:$D$167="whr")*economics!$AH$2:$AH$167*_xlfn.NORM.DIST(AG$3,economics!$AK$2:$AK$167,economics!$AJ$2:$AJ$167,TRUE))+$CR15*_xlfn.NORM.DIST(AG$3,$CU15,0.3*$CU15,TRUE)+$CS15*_xlfn.NORM.DIST(AG$3,$CV15,0.3*$CV15,TRUE),$CW15*_xlfn.NORM.DIST(AG$3,'energy base (MECS)'!$F$11,0.3*'energy base (MECS)'!$F$11,TRUE))</f>
        <v>4.3787281286272552E-2</v>
      </c>
      <c r="AH15" s="68">
        <f t="array" ref="AH15">IF($D15,SUMPRODUCT((economics!$AG$2:$AG$167=$B15)*(economics!$D$2:$D$167="whr")*economics!$AH$2:$AH$167*_xlfn.NORM.DIST(AH$3,economics!$AK$2:$AK$167,economics!$AJ$2:$AJ$167,TRUE))+$CR15*_xlfn.NORM.DIST(AH$3,$CU15,0.3*$CU15,TRUE)+$CS15*_xlfn.NORM.DIST(AH$3,$CV15,0.3*$CV15,TRUE),$CW15*_xlfn.NORM.DIST(AH$3,'energy base (MECS)'!$F$11,0.3*'energy base (MECS)'!$F$11,TRUE))</f>
        <v>4.3873483845515787E-2</v>
      </c>
      <c r="AI15" s="68">
        <f t="array" ref="AI15">IF($D15,SUMPRODUCT((economics!$AG$2:$AG$167=$B15)*(economics!$D$2:$D$167="whr")*economics!$AH$2:$AH$167*_xlfn.NORM.DIST(AI$3,economics!$AK$2:$AK$167,economics!$AJ$2:$AJ$167,TRUE))+$CR15*_xlfn.NORM.DIST(AI$3,$CU15,0.3*$CU15,TRUE)+$CS15*_xlfn.NORM.DIST(AI$3,$CV15,0.3*$CV15,TRUE),$CW15*_xlfn.NORM.DIST(AI$3,'energy base (MECS)'!$F$11,0.3*'energy base (MECS)'!$F$11,TRUE))</f>
        <v>4.3924815892254054E-2</v>
      </c>
      <c r="AJ15" s="68">
        <f t="array" ref="AJ15">IF($D15,SUMPRODUCT((economics!$AG$2:$AG$167=$B15)*(economics!$D$2:$D$167="whr")*economics!$AH$2:$AH$167*_xlfn.NORM.DIST(AJ$3,economics!$AK$2:$AK$167,economics!$AJ$2:$AJ$167,TRUE))+$CR15*_xlfn.NORM.DIST(AJ$3,$CU15,0.3*$CU15,TRUE)+$CS15*_xlfn.NORM.DIST(AJ$3,$CV15,0.3*$CV15,TRUE),$CW15*_xlfn.NORM.DIST(AJ$3,'energy base (MECS)'!$F$11,0.3*'energy base (MECS)'!$F$11,TRUE))</f>
        <v>4.3954150785322235E-2</v>
      </c>
      <c r="AK15" s="68">
        <f t="array" ref="AK15">IF($D15,SUMPRODUCT((economics!$AG$2:$AG$167=$B15)*(economics!$D$2:$D$167="whr")*economics!$AH$2:$AH$167*_xlfn.NORM.DIST(AK$3,economics!$AK$2:$AK$167,economics!$AJ$2:$AJ$167,TRUE))+$CR15*_xlfn.NORM.DIST(AK$3,$CU15,0.3*$CU15,TRUE)+$CS15*_xlfn.NORM.DIST(AK$3,$CV15,0.3*$CV15,TRUE),$CW15*_xlfn.NORM.DIST(AK$3,'energy base (MECS)'!$F$11,0.3*'energy base (MECS)'!$F$11,TRUE))</f>
        <v>4.3970238983684184E-2</v>
      </c>
      <c r="AL15" s="68">
        <f t="array" ref="AL15">IF($D15,SUMPRODUCT((economics!$AG$2:$AG$167=$B15)*(economics!$D$2:$D$167="whr")*economics!$AH$2:$AH$167*_xlfn.NORM.DIST(AL$3,economics!$AK$2:$AK$167,economics!$AJ$2:$AJ$167,TRUE))+$CR15*_xlfn.NORM.DIST(AL$3,$CU15,0.3*$CU15,TRUE)+$CS15*_xlfn.NORM.DIST(AL$3,$CV15,0.3*$CV15,TRUE),$CW15*_xlfn.NORM.DIST(AL$3,'energy base (MECS)'!$F$11,0.3*'energy base (MECS)'!$F$11,TRUE))</f>
        <v>4.3978706519323521E-2</v>
      </c>
      <c r="AM15" s="68">
        <f t="array" ref="AM15">IF($D15,SUMPRODUCT((economics!$AG$2:$AG$167=$B15)*(economics!$D$2:$D$167="whr")*economics!$AH$2:$AH$167*_xlfn.NORM.DIST(AM$3,economics!$AK$2:$AK$167,economics!$AJ$2:$AJ$167,TRUE))+$CR15*_xlfn.NORM.DIST(AM$3,$CU15,0.3*$CU15,TRUE)+$CS15*_xlfn.NORM.DIST(AM$3,$CV15,0.3*$CV15,TRUE),$CW15*_xlfn.NORM.DIST(AM$3,'energy base (MECS)'!$F$11,0.3*'energy base (MECS)'!$F$11,TRUE))</f>
        <v>4.3982983459606009E-2</v>
      </c>
      <c r="AN15" s="68">
        <f t="array" ref="AN15">IF($D15,SUMPRODUCT((economics!$AG$2:$AG$167=$B15)*(economics!$D$2:$D$167="whr")*economics!$AH$2:$AH$167*_xlfn.NORM.DIST(AN$3,economics!$AK$2:$AK$167,economics!$AJ$2:$AJ$167,TRUE))+$CR15*_xlfn.NORM.DIST(AN$3,$CU15,0.3*$CU15,TRUE)+$CS15*_xlfn.NORM.DIST(AN$3,$CV15,0.3*$CV15,TRUE),$CW15*_xlfn.NORM.DIST(AN$3,'energy base (MECS)'!$F$11,0.3*'energy base (MECS)'!$F$11,TRUE))</f>
        <v>4.3985056633337988E-2</v>
      </c>
      <c r="AO15" s="68">
        <f t="array" ref="AO15">IF($D15,SUMPRODUCT((economics!$AG$2:$AG$167=$B15)*(economics!$D$2:$D$167="whr")*economics!$AH$2:$AH$167*_xlfn.NORM.DIST(AO$3,economics!$AK$2:$AK$167,economics!$AJ$2:$AJ$167,TRUE))+$CR15*_xlfn.NORM.DIST(AO$3,$CU15,0.3*$CU15,TRUE)+$CS15*_xlfn.NORM.DIST(AO$3,$CV15,0.3*$CV15,TRUE),$CW15*_xlfn.NORM.DIST(AO$3,'energy base (MECS)'!$F$11,0.3*'energy base (MECS)'!$F$11,TRUE))</f>
        <v>4.3986021049296456E-2</v>
      </c>
      <c r="AP15" s="68">
        <f t="array" ref="AP15">IF($D15,SUMPRODUCT((economics!$AG$2:$AG$167=$B15)*(economics!$D$2:$D$167="whr")*economics!$AH$2:$AH$167*_xlfn.NORM.DIST(AP$3,economics!$AK$2:$AK$167,economics!$AJ$2:$AJ$167,TRUE))+$CR15*_xlfn.NORM.DIST(AP$3,$CU15,0.3*$CU15,TRUE)+$CS15*_xlfn.NORM.DIST(AP$3,$CV15,0.3*$CV15,TRUE),$CW15*_xlfn.NORM.DIST(AP$3,'energy base (MECS)'!$F$11,0.3*'energy base (MECS)'!$F$11,TRUE))</f>
        <v>4.3986451594813854E-2</v>
      </c>
      <c r="AQ15" s="68">
        <f t="array" ref="AQ15">IF($D15,SUMPRODUCT((economics!$AG$2:$AG$167=$B15)*(economics!$D$2:$D$167="whr")*economics!$AH$2:$AH$167*_xlfn.NORM.DIST(AQ$3,economics!$AK$2:$AK$167,economics!$AJ$2:$AJ$167,TRUE))+$CR15*_xlfn.NORM.DIST(AQ$3,$CU15,0.3*$CU15,TRUE)+$CS15*_xlfn.NORM.DIST(AQ$3,$CV15,0.3*$CV15,TRUE),$CW15*_xlfn.NORM.DIST(AQ$3,'energy base (MECS)'!$F$11,0.3*'energy base (MECS)'!$F$11,TRUE))</f>
        <v>4.3986636053688077E-2</v>
      </c>
      <c r="AR15" s="68">
        <f t="array" ref="AR15">IF($D15,SUMPRODUCT((economics!$AG$2:$AG$167=$B15)*(economics!$D$2:$D$167="whr")*economics!$AH$2:$AH$167*_xlfn.NORM.DIST(AR$3,economics!$AK$2:$AK$167,economics!$AJ$2:$AJ$167,TRUE))+$CR15*_xlfn.NORM.DIST(AR$3,$CU15,0.3*$CU15,TRUE)+$CS15*_xlfn.NORM.DIST(AR$3,$CV15,0.3*$CV15,TRUE),$CW15*_xlfn.NORM.DIST(AR$3,'energy base (MECS)'!$F$11,0.3*'energy base (MECS)'!$F$11,TRUE))</f>
        <v>4.3986711894963781E-2</v>
      </c>
      <c r="AS15" s="68">
        <f t="array" ref="AS15">IF($D15,SUMPRODUCT((economics!$AG$2:$AG$167=$B15)*(economics!$D$2:$D$167="whr")*economics!$AH$2:$AH$167*_xlfn.NORM.DIST(AS$3,economics!$AK$2:$AK$167,economics!$AJ$2:$AJ$167,TRUE))+$CR15*_xlfn.NORM.DIST(AS$3,$CU15,0.3*$CU15,TRUE)+$CS15*_xlfn.NORM.DIST(AS$3,$CV15,0.3*$CV15,TRUE),$CW15*_xlfn.NORM.DIST(AS$3,'energy base (MECS)'!$F$11,0.3*'energy base (MECS)'!$F$11,TRUE))</f>
        <v>4.3986741820165508E-2</v>
      </c>
      <c r="AT15" s="68">
        <f t="array" ref="AT15">IF($D15,SUMPRODUCT((economics!$AG$2:$AG$167=$B15)*(economics!$D$2:$D$167="whr")*economics!$AH$2:$AH$167*_xlfn.NORM.DIST(AT$3,economics!$AK$2:$AK$167,economics!$AJ$2:$AJ$167,TRUE))+$CR15*_xlfn.NORM.DIST(AT$3,$CU15,0.3*$CU15,TRUE)+$CS15*_xlfn.NORM.DIST(AT$3,$CV15,0.3*$CV15,TRUE),$CW15*_xlfn.NORM.DIST(AT$3,'energy base (MECS)'!$F$11,0.3*'energy base (MECS)'!$F$11,TRUE))</f>
        <v>4.3986753151829913E-2</v>
      </c>
      <c r="AU15" s="68">
        <f t="array" ref="AU15">IF($D15,SUMPRODUCT((economics!$AG$2:$AG$167=$B15)*(economics!$D$2:$D$167="whr")*economics!$AH$2:$AH$167*_xlfn.NORM.DIST(AU$3,economics!$AK$2:$AK$167,economics!$AJ$2:$AJ$167,TRUE))+$CR15*_xlfn.NORM.DIST(AU$3,$CU15,0.3*$CU15,TRUE)+$CS15*_xlfn.NORM.DIST(AU$3,$CV15,0.3*$CV15,TRUE),$CW15*_xlfn.NORM.DIST(AU$3,'energy base (MECS)'!$F$11,0.3*'energy base (MECS)'!$F$11,TRUE))</f>
        <v>4.3986757269724744E-2</v>
      </c>
      <c r="AV15" s="68">
        <f t="array" ref="AV15">IF($D15,SUMPRODUCT((economics!$AG$2:$AG$167=$B15)*(economics!$D$2:$D$167="whr")*economics!$AH$2:$AH$167*_xlfn.NORM.DIST(AV$3,economics!$AK$2:$AK$167,economics!$AJ$2:$AJ$167,TRUE))+$CR15*_xlfn.NORM.DIST(AV$3,$CU15,0.3*$CU15,TRUE)+$CS15*_xlfn.NORM.DIST(AV$3,$CV15,0.3*$CV15,TRUE),$CW15*_xlfn.NORM.DIST(AV$3,'energy base (MECS)'!$F$11,0.3*'energy base (MECS)'!$F$11,TRUE))</f>
        <v>4.39867587058142E-2</v>
      </c>
      <c r="AW15" s="68">
        <f t="array" ref="AW15">IF($D15,SUMPRODUCT((economics!$AG$2:$AG$167=$B15)*(economics!$D$2:$D$167="whr")*economics!$AH$2:$AH$167*_xlfn.NORM.DIST(AW$3,economics!$AK$2:$AK$167,economics!$AJ$2:$AJ$167,TRUE))+$CR15*_xlfn.NORM.DIST(AW$3,$CU15,0.3*$CU15,TRUE)+$CS15*_xlfn.NORM.DIST(AW$3,$CV15,0.3*$CV15,TRUE),$CW15*_xlfn.NORM.DIST(AW$3,'energy base (MECS)'!$F$11,0.3*'energy base (MECS)'!$F$11,TRUE))</f>
        <v>4.3986759186445644E-2</v>
      </c>
      <c r="AX15" s="68">
        <f t="array" ref="AX15">IF($D15,SUMPRODUCT((economics!$AG$2:$AG$167=$B15)*(economics!$D$2:$D$167="whr")*economics!$AH$2:$AH$167*_xlfn.NORM.DIST(AX$3,economics!$AK$2:$AK$167,economics!$AJ$2:$AJ$167,TRUE))+$CR15*_xlfn.NORM.DIST(AX$3,$CU15,0.3*$CU15,TRUE)+$CS15*_xlfn.NORM.DIST(AX$3,$CV15,0.3*$CV15,TRUE),$CW15*_xlfn.NORM.DIST(AX$3,'energy base (MECS)'!$F$11,0.3*'energy base (MECS)'!$F$11,TRUE))</f>
        <v>4.3986759340817118E-2</v>
      </c>
      <c r="AY15" s="68">
        <f t="array" ref="AY15">IF($D15,SUMPRODUCT((economics!$AG$2:$AG$167=$B15)*(economics!$D$2:$D$167="whr")*economics!$AH$2:$AH$167*_xlfn.NORM.DIST(AY$3,economics!$AK$2:$AK$167,economics!$AJ$2:$AJ$167,TRUE))+$CR15*_xlfn.NORM.DIST(AY$3,$CU15,0.3*$CU15,TRUE)+$CS15*_xlfn.NORM.DIST(AY$3,$CV15,0.3*$CV15,TRUE),$CW15*_xlfn.NORM.DIST(AY$3,'energy base (MECS)'!$F$11,0.3*'energy base (MECS)'!$F$11,TRUE))</f>
        <v>4.3986759388399466E-2</v>
      </c>
      <c r="AZ15" s="68">
        <f t="array" ref="AZ15">IF($D15,SUMPRODUCT((economics!$AG$2:$AG$167=$B15)*(economics!$D$2:$D$167="whr")*economics!$AH$2:$AH$167*_xlfn.NORM.DIST(AZ$3,economics!$AK$2:$AK$167,economics!$AJ$2:$AJ$167,TRUE))+$CR15*_xlfn.NORM.DIST(AZ$3,$CU15,0.3*$CU15,TRUE)+$CS15*_xlfn.NORM.DIST(AZ$3,$CV15,0.3*$CV15,TRUE),$CW15*_xlfn.NORM.DIST(AZ$3,'energy base (MECS)'!$F$11,0.3*'energy base (MECS)'!$F$11,TRUE))</f>
        <v>4.3986759402474471E-2</v>
      </c>
      <c r="BA15" s="68">
        <f t="array" ref="BA15">IF($D15,SUMPRODUCT((economics!$AG$2:$AG$167=$B15)*(economics!$D$2:$D$167="whr")*economics!$AH$2:$AH$167*_xlfn.NORM.DIST(BA$3,economics!$AK$2:$AK$167,economics!$AJ$2:$AJ$167,TRUE))+$CR15*_xlfn.NORM.DIST(BA$3,$CU15,0.3*$CU15,TRUE)+$CS15*_xlfn.NORM.DIST(BA$3,$CV15,0.3*$CV15,TRUE),$CW15*_xlfn.NORM.DIST(BA$3,'energy base (MECS)'!$F$11,0.3*'energy base (MECS)'!$F$11,TRUE))</f>
        <v>4.3986759406469997E-2</v>
      </c>
      <c r="BB15" s="68">
        <f t="array" ref="BB15">IF($D15,SUMPRODUCT((economics!$AG$2:$AG$167=$B15)*(economics!$D$2:$D$167="whr")*economics!$AH$2:$AH$167*_xlfn.NORM.DIST(BB$3,economics!$AK$2:$AK$167,economics!$AJ$2:$AJ$167,TRUE))+$CR15*_xlfn.NORM.DIST(BB$3,$CU15,0.3*$CU15,TRUE)+$CS15*_xlfn.NORM.DIST(BB$3,$CV15,0.3*$CV15,TRUE),$CW15*_xlfn.NORM.DIST(BB$3,'energy base (MECS)'!$F$11,0.3*'energy base (MECS)'!$F$11,TRUE))</f>
        <v>4.3986759407558487E-2</v>
      </c>
      <c r="BC15" s="68">
        <f t="array" ref="BC15">IF($D15,SUMPRODUCT((economics!$AG$2:$AG$167=$B15)*(economics!$D$2:$D$167="whr")*economics!$AH$2:$AH$167*_xlfn.NORM.DIST(BC$3,economics!$AK$2:$AK$167,economics!$AJ$2:$AJ$167,TRUE))+$CR15*_xlfn.NORM.DIST(BC$3,$CU15,0.3*$CU15,TRUE)+$CS15*_xlfn.NORM.DIST(BC$3,$CV15,0.3*$CV15,TRUE),$CW15*_xlfn.NORM.DIST(BC$3,'energy base (MECS)'!$F$11,0.3*'energy base (MECS)'!$F$11,TRUE))</f>
        <v>4.3986759407843051E-2</v>
      </c>
      <c r="BD15" s="68">
        <f t="array" ref="BD15">IF($D15,SUMPRODUCT((economics!$AG$2:$AG$167=$B15)*(economics!$D$2:$D$167="whr")*economics!$AH$2:$AH$167*_xlfn.NORM.DIST(BD$3,economics!$AK$2:$AK$167,economics!$AJ$2:$AJ$167,TRUE))+$CR15*_xlfn.NORM.DIST(BD$3,$CU15,0.3*$CU15,TRUE)+$CS15*_xlfn.NORM.DIST(BD$3,$CV15,0.3*$CV15,TRUE),$CW15*_xlfn.NORM.DIST(BD$3,'energy base (MECS)'!$F$11,0.3*'energy base (MECS)'!$F$11,TRUE))</f>
        <v>4.3986759407914452E-2</v>
      </c>
      <c r="BE15" s="68">
        <f t="array" ref="BE15">IF($D15,SUMPRODUCT((economics!$AG$2:$AG$167=$B15)*(economics!$D$2:$D$167="whr")*economics!$AH$2:$AH$167*_xlfn.NORM.DIST(BE$3,economics!$AK$2:$AK$167,economics!$AJ$2:$AJ$167,TRUE))+$CR15*_xlfn.NORM.DIST(BE$3,$CU15,0.3*$CU15,TRUE)+$CS15*_xlfn.NORM.DIST(BE$3,$CV15,0.3*$CV15,TRUE),$CW15*_xlfn.NORM.DIST(BE$3,'energy base (MECS)'!$F$11,0.3*'energy base (MECS)'!$F$11,TRUE))</f>
        <v>4.3986759407931647E-2</v>
      </c>
      <c r="BF15" s="68">
        <f t="array" ref="BF15">IF($D15,SUMPRODUCT((economics!$AG$2:$AG$167=$B15)*(economics!$D$2:$D$167="whr")*economics!$AH$2:$AH$167*_xlfn.NORM.DIST(BF$3,economics!$AK$2:$AK$167,economics!$AJ$2:$AJ$167,TRUE))+$CR15*_xlfn.NORM.DIST(BF$3,$CU15,0.3*$CU15,TRUE)+$CS15*_xlfn.NORM.DIST(BF$3,$CV15,0.3*$CV15,TRUE),$CW15*_xlfn.NORM.DIST(BF$3,'energy base (MECS)'!$F$11,0.3*'energy base (MECS)'!$F$11,TRUE))</f>
        <v>4.3986759407935616E-2</v>
      </c>
      <c r="BG15" s="68">
        <f t="array" ref="BG15">IF($D15,SUMPRODUCT((economics!$AG$2:$AG$167=$B15)*(economics!$D$2:$D$167="whr")*economics!$AH$2:$AH$167*_xlfn.NORM.DIST(BG$3,economics!$AK$2:$AK$167,economics!$AJ$2:$AJ$167,TRUE))+$CR15*_xlfn.NORM.DIST(BG$3,$CU15,0.3*$CU15,TRUE)+$CS15*_xlfn.NORM.DIST(BG$3,$CV15,0.3*$CV15,TRUE),$CW15*_xlfn.NORM.DIST(BG$3,'energy base (MECS)'!$F$11,0.3*'energy base (MECS)'!$F$11,TRUE))</f>
        <v>4.3986759407936497E-2</v>
      </c>
      <c r="BH15" s="68">
        <f t="array" ref="BH15">IF($D15,SUMPRODUCT((economics!$AG$2:$AG$167=$B15)*(economics!$D$2:$D$167="whr")*economics!$AH$2:$AH$167*_xlfn.NORM.DIST(BH$3,economics!$AK$2:$AK$167,economics!$AJ$2:$AJ$167,TRUE))+$CR15*_xlfn.NORM.DIST(BH$3,$CU15,0.3*$CU15,TRUE)+$CS15*_xlfn.NORM.DIST(BH$3,$CV15,0.3*$CV15,TRUE),$CW15*_xlfn.NORM.DIST(BH$3,'energy base (MECS)'!$F$11,0.3*'energy base (MECS)'!$F$11,TRUE))</f>
        <v>4.3986759407936685E-2</v>
      </c>
      <c r="BI15" s="68">
        <f t="array" ref="BI15">IF($D15,SUMPRODUCT((economics!$AG$2:$AG$167=$B15)*(economics!$D$2:$D$167="whr")*economics!$AH$2:$AH$167*_xlfn.NORM.DIST(BI$3,economics!$AK$2:$AK$167,economics!$AJ$2:$AJ$167,TRUE))+$CR15*_xlfn.NORM.DIST(BI$3,$CU15,0.3*$CU15,TRUE)+$CS15*_xlfn.NORM.DIST(BI$3,$CV15,0.3*$CV15,TRUE),$CW15*_xlfn.NORM.DIST(BI$3,'energy base (MECS)'!$F$11,0.3*'energy base (MECS)'!$F$11,TRUE))</f>
        <v>4.3986759407936726E-2</v>
      </c>
      <c r="BJ15" s="68">
        <f t="array" ref="BJ15">IF($D15,SUMPRODUCT((economics!$AG$2:$AG$167=$B15)*(economics!$D$2:$D$167="whr")*economics!$AH$2:$AH$167*_xlfn.NORM.DIST(BJ$3,economics!$AK$2:$AK$167,economics!$AJ$2:$AJ$167,TRUE))+$CR15*_xlfn.NORM.DIST(BJ$3,$CU15,0.3*$CU15,TRUE)+$CS15*_xlfn.NORM.DIST(BJ$3,$CV15,0.3*$CV15,TRUE),$CW15*_xlfn.NORM.DIST(BJ$3,'energy base (MECS)'!$F$11,0.3*'energy base (MECS)'!$F$11,TRUE))</f>
        <v>4.3986759407936726E-2</v>
      </c>
      <c r="BK15" s="68">
        <f t="array" ref="BK15">IF($D15,SUMPRODUCT((economics!$AG$2:$AG$167=$B15)*(economics!$D$2:$D$167="whr")*economics!$AH$2:$AH$167*_xlfn.NORM.DIST(BK$3,economics!$AK$2:$AK$167,economics!$AJ$2:$AJ$167,TRUE))+$CR15*_xlfn.NORM.DIST(BK$3,$CU15,0.3*$CU15,TRUE)+$CS15*_xlfn.NORM.DIST(BK$3,$CV15,0.3*$CV15,TRUE),$CW15*_xlfn.NORM.DIST(BK$3,'energy base (MECS)'!$F$11,0.3*'energy base (MECS)'!$F$11,TRUE))</f>
        <v>4.3986759407936733E-2</v>
      </c>
      <c r="BL15" s="68">
        <f t="array" ref="BL15">IF($D15,SUMPRODUCT((economics!$AG$2:$AG$167=$B15)*(economics!$D$2:$D$167="whr")*economics!$AH$2:$AH$167*_xlfn.NORM.DIST(BL$3,economics!$AK$2:$AK$167,economics!$AJ$2:$AJ$167,TRUE))+$CR15*_xlfn.NORM.DIST(BL$3,$CU15,0.3*$CU15,TRUE)+$CS15*_xlfn.NORM.DIST(BL$3,$CV15,0.3*$CV15,TRUE),$CW15*_xlfn.NORM.DIST(BL$3,'energy base (MECS)'!$F$11,0.3*'energy base (MECS)'!$F$11,TRUE))</f>
        <v>4.3986759407936733E-2</v>
      </c>
      <c r="BM15" s="68">
        <f t="array" ref="BM15">IF($D15,SUMPRODUCT((economics!$AG$2:$AG$167=$B15)*(economics!$D$2:$D$167="whr")*economics!$AH$2:$AH$167*_xlfn.NORM.DIST(BM$3,economics!$AK$2:$AK$167,economics!$AJ$2:$AJ$167,TRUE))+$CR15*_xlfn.NORM.DIST(BM$3,$CU15,0.3*$CU15,TRUE)+$CS15*_xlfn.NORM.DIST(BM$3,$CV15,0.3*$CV15,TRUE),$CW15*_xlfn.NORM.DIST(BM$3,'energy base (MECS)'!$F$11,0.3*'energy base (MECS)'!$F$11,TRUE))</f>
        <v>4.3986759407936733E-2</v>
      </c>
      <c r="BN15" s="68">
        <f t="array" ref="BN15">IF($D15,SUMPRODUCT((economics!$AG$2:$AG$167=$B15)*(economics!$D$2:$D$167="whr")*economics!$AH$2:$AH$167*_xlfn.NORM.DIST(BN$3,economics!$AK$2:$AK$167,economics!$AJ$2:$AJ$167,TRUE))+$CR15*_xlfn.NORM.DIST(BN$3,$CU15,0.3*$CU15,TRUE)+$CS15*_xlfn.NORM.DIST(BN$3,$CV15,0.3*$CV15,TRUE),$CW15*_xlfn.NORM.DIST(BN$3,'energy base (MECS)'!$F$11,0.3*'energy base (MECS)'!$F$11,TRUE))</f>
        <v>4.3986759407936733E-2</v>
      </c>
      <c r="BO15" s="68">
        <f t="array" ref="BO15">IF($D15,SUMPRODUCT((economics!$AG$2:$AG$167=$B15)*(economics!$D$2:$D$167="whr")*economics!$AH$2:$AH$167*_xlfn.NORM.DIST(BO$3,economics!$AK$2:$AK$167,economics!$AJ$2:$AJ$167,TRUE))+$CR15*_xlfn.NORM.DIST(BO$3,$CU15,0.3*$CU15,TRUE)+$CS15*_xlfn.NORM.DIST(BO$3,$CV15,0.3*$CV15,TRUE),$CW15*_xlfn.NORM.DIST(BO$3,'energy base (MECS)'!$F$11,0.3*'energy base (MECS)'!$F$11,TRUE))</f>
        <v>4.3986759407936733E-2</v>
      </c>
      <c r="BP15" s="68">
        <f t="array" ref="BP15">IF($D15,SUMPRODUCT((economics!$AG$2:$AG$167=$B15)*(economics!$D$2:$D$167="whr")*economics!$AH$2:$AH$167*_xlfn.NORM.DIST(BP$3,economics!$AK$2:$AK$167,economics!$AJ$2:$AJ$167,TRUE))+$CR15*_xlfn.NORM.DIST(BP$3,$CU15,0.3*$CU15,TRUE)+$CS15*_xlfn.NORM.DIST(BP$3,$CV15,0.3*$CV15,TRUE),$CW15*_xlfn.NORM.DIST(BP$3,'energy base (MECS)'!$F$11,0.3*'energy base (MECS)'!$F$11,TRUE))</f>
        <v>4.3986759407936733E-2</v>
      </c>
      <c r="BQ15" s="68">
        <f t="array" ref="BQ15">IF($D15,SUMPRODUCT((economics!$AG$2:$AG$167=$B15)*(economics!$D$2:$D$167="whr")*economics!$AH$2:$AH$167*_xlfn.NORM.DIST(BQ$3,economics!$AK$2:$AK$167,economics!$AJ$2:$AJ$167,TRUE))+$CR15*_xlfn.NORM.DIST(BQ$3,$CU15,0.3*$CU15,TRUE)+$CS15*_xlfn.NORM.DIST(BQ$3,$CV15,0.3*$CV15,TRUE),$CW15*_xlfn.NORM.DIST(BQ$3,'energy base (MECS)'!$F$11,0.3*'energy base (MECS)'!$F$11,TRUE))</f>
        <v>4.3986759407936733E-2</v>
      </c>
      <c r="BR15" s="68">
        <f t="array" ref="BR15">IF($D15,SUMPRODUCT((economics!$AG$2:$AG$167=$B15)*(economics!$D$2:$D$167="whr")*economics!$AH$2:$AH$167*_xlfn.NORM.DIST(BR$3,economics!$AK$2:$AK$167,economics!$AJ$2:$AJ$167,TRUE))+$CR15*_xlfn.NORM.DIST(BR$3,$CU15,0.3*$CU15,TRUE)+$CS15*_xlfn.NORM.DIST(BR$3,$CV15,0.3*$CV15,TRUE),$CW15*_xlfn.NORM.DIST(BR$3,'energy base (MECS)'!$F$11,0.3*'energy base (MECS)'!$F$11,TRUE))</f>
        <v>4.3986759407936733E-2</v>
      </c>
      <c r="BS15" s="68">
        <f t="array" ref="BS15">IF($D15,SUMPRODUCT((economics!$AG$2:$AG$167=$B15)*(economics!$D$2:$D$167="whr")*economics!$AH$2:$AH$167*_xlfn.NORM.DIST(BS$3,economics!$AK$2:$AK$167,economics!$AJ$2:$AJ$167,TRUE))+$CR15*_xlfn.NORM.DIST(BS$3,$CU15,0.3*$CU15,TRUE)+$CS15*_xlfn.NORM.DIST(BS$3,$CV15,0.3*$CV15,TRUE),$CW15*_xlfn.NORM.DIST(BS$3,'energy base (MECS)'!$F$11,0.3*'energy base (MECS)'!$F$11,TRUE))</f>
        <v>4.3986759407936733E-2</v>
      </c>
      <c r="BT15" s="68">
        <f t="array" ref="BT15">IF($D15,SUMPRODUCT((economics!$AG$2:$AG$167=$B15)*(economics!$D$2:$D$167="whr")*economics!$AH$2:$AH$167*_xlfn.NORM.DIST(BT$3,economics!$AK$2:$AK$167,economics!$AJ$2:$AJ$167,TRUE))+$CR15*_xlfn.NORM.DIST(BT$3,$CU15,0.3*$CU15,TRUE)+$CS15*_xlfn.NORM.DIST(BT$3,$CV15,0.3*$CV15,TRUE),$CW15*_xlfn.NORM.DIST(BT$3,'energy base (MECS)'!$F$11,0.3*'energy base (MECS)'!$F$11,TRUE))</f>
        <v>4.3986759407936733E-2</v>
      </c>
      <c r="BU15" s="68">
        <f t="array" ref="BU15">IF($D15,SUMPRODUCT((economics!$AG$2:$AG$167=$B15)*(economics!$D$2:$D$167="whr")*economics!$AH$2:$AH$167*_xlfn.NORM.DIST(BU$3,economics!$AK$2:$AK$167,economics!$AJ$2:$AJ$167,TRUE))+$CR15*_xlfn.NORM.DIST(BU$3,$CU15,0.3*$CU15,TRUE)+$CS15*_xlfn.NORM.DIST(BU$3,$CV15,0.3*$CV15,TRUE),$CW15*_xlfn.NORM.DIST(BU$3,'energy base (MECS)'!$F$11,0.3*'energy base (MECS)'!$F$11,TRUE))</f>
        <v>4.3986759407936733E-2</v>
      </c>
      <c r="BV15" s="68">
        <f t="array" ref="BV15">IF($D15,SUMPRODUCT((economics!$AG$2:$AG$167=$B15)*(economics!$D$2:$D$167="whr")*economics!$AH$2:$AH$167*_xlfn.NORM.DIST(BV$3,economics!$AK$2:$AK$167,economics!$AJ$2:$AJ$167,TRUE))+$CR15*_xlfn.NORM.DIST(BV$3,$CU15,0.3*$CU15,TRUE)+$CS15*_xlfn.NORM.DIST(BV$3,$CV15,0.3*$CV15,TRUE),$CW15*_xlfn.NORM.DIST(BV$3,'energy base (MECS)'!$F$11,0.3*'energy base (MECS)'!$F$11,TRUE))</f>
        <v>4.3986759407936733E-2</v>
      </c>
      <c r="BW15" s="68">
        <f t="array" ref="BW15">IF($D15,SUMPRODUCT((economics!$AG$2:$AG$167=$B15)*(economics!$D$2:$D$167="whr")*economics!$AH$2:$AH$167*_xlfn.NORM.DIST(BW$3,economics!$AK$2:$AK$167,economics!$AJ$2:$AJ$167,TRUE))+$CR15*_xlfn.NORM.DIST(BW$3,$CU15,0.3*$CU15,TRUE)+$CS15*_xlfn.NORM.DIST(BW$3,$CV15,0.3*$CV15,TRUE),$CW15*_xlfn.NORM.DIST(BW$3,'energy base (MECS)'!$F$11,0.3*'energy base (MECS)'!$F$11,TRUE))</f>
        <v>4.3986759407936733E-2</v>
      </c>
      <c r="BX15" s="68">
        <f t="array" ref="BX15">IF($D15,SUMPRODUCT((economics!$AG$2:$AG$167=$B15)*(economics!$D$2:$D$167="whr")*economics!$AH$2:$AH$167*_xlfn.NORM.DIST(BX$3,economics!$AK$2:$AK$167,economics!$AJ$2:$AJ$167,TRUE))+$CR15*_xlfn.NORM.DIST(BX$3,$CU15,0.3*$CU15,TRUE)+$CS15*_xlfn.NORM.DIST(BX$3,$CV15,0.3*$CV15,TRUE),$CW15*_xlfn.NORM.DIST(BX$3,'energy base (MECS)'!$F$11,0.3*'energy base (MECS)'!$F$11,TRUE))</f>
        <v>4.3986759407936733E-2</v>
      </c>
      <c r="BY15" s="68">
        <f t="array" ref="BY15">IF($D15,SUMPRODUCT((economics!$AG$2:$AG$167=$B15)*(economics!$D$2:$D$167="whr")*economics!$AH$2:$AH$167*_xlfn.NORM.DIST(BY$3,economics!$AK$2:$AK$167,economics!$AJ$2:$AJ$167,TRUE))+$CR15*_xlfn.NORM.DIST(BY$3,$CU15,0.3*$CU15,TRUE)+$CS15*_xlfn.NORM.DIST(BY$3,$CV15,0.3*$CV15,TRUE),$CW15*_xlfn.NORM.DIST(BY$3,'energy base (MECS)'!$F$11,0.3*'energy base (MECS)'!$F$11,TRUE))</f>
        <v>4.3986759407936733E-2</v>
      </c>
      <c r="BZ15" s="68">
        <f t="array" ref="BZ15">IF($D15,SUMPRODUCT((economics!$AG$2:$AG$167=$B15)*(economics!$D$2:$D$167="whr")*economics!$AH$2:$AH$167*_xlfn.NORM.DIST(BZ$3,economics!$AK$2:$AK$167,economics!$AJ$2:$AJ$167,TRUE))+$CR15*_xlfn.NORM.DIST(BZ$3,$CU15,0.3*$CU15,TRUE)+$CS15*_xlfn.NORM.DIST(BZ$3,$CV15,0.3*$CV15,TRUE),$CW15*_xlfn.NORM.DIST(BZ$3,'energy base (MECS)'!$F$11,0.3*'energy base (MECS)'!$F$11,TRUE))</f>
        <v>4.3986759407936733E-2</v>
      </c>
      <c r="CA15" s="68">
        <f t="array" ref="CA15">IF($D15,SUMPRODUCT((economics!$AG$2:$AG$167=$B15)*(economics!$D$2:$D$167="whr")*economics!$AH$2:$AH$167*_xlfn.NORM.DIST(CA$3,economics!$AK$2:$AK$167,economics!$AJ$2:$AJ$167,TRUE))+$CR15*_xlfn.NORM.DIST(CA$3,$CU15,0.3*$CU15,TRUE)+$CS15*_xlfn.NORM.DIST(CA$3,$CV15,0.3*$CV15,TRUE),$CW15*_xlfn.NORM.DIST(CA$3,'energy base (MECS)'!$F$11,0.3*'energy base (MECS)'!$F$11,TRUE))</f>
        <v>4.3986759407936733E-2</v>
      </c>
      <c r="CB15" s="68">
        <f t="array" ref="CB15">IF($D15,SUMPRODUCT((economics!$AG$2:$AG$167=$B15)*(economics!$D$2:$D$167="whr")*economics!$AH$2:$AH$167*_xlfn.NORM.DIST(CB$3,economics!$AK$2:$AK$167,economics!$AJ$2:$AJ$167,TRUE))+$CR15*_xlfn.NORM.DIST(CB$3,$CU15,0.3*$CU15,TRUE)+$CS15*_xlfn.NORM.DIST(CB$3,$CV15,0.3*$CV15,TRUE),$CW15*_xlfn.NORM.DIST(CB$3,'energy base (MECS)'!$F$11,0.3*'energy base (MECS)'!$F$11,TRUE))</f>
        <v>4.3986759407936733E-2</v>
      </c>
      <c r="CC15" s="68">
        <f t="array" ref="CC15">IF($D15,SUMPRODUCT((economics!$AG$2:$AG$167=$B15)*(economics!$D$2:$D$167="whr")*economics!$AH$2:$AH$167*_xlfn.NORM.DIST(CC$3,economics!$AK$2:$AK$167,economics!$AJ$2:$AJ$167,TRUE))+$CR15*_xlfn.NORM.DIST(CC$3,$CU15,0.3*$CU15,TRUE)+$CS15*_xlfn.NORM.DIST(CC$3,$CV15,0.3*$CV15,TRUE),$CW15*_xlfn.NORM.DIST(CC$3,'energy base (MECS)'!$F$11,0.3*'energy base (MECS)'!$F$11,TRUE))</f>
        <v>4.3986759407936733E-2</v>
      </c>
      <c r="CD15" s="68">
        <f t="array" ref="CD15">IF($D15,SUMPRODUCT((economics!$AG$2:$AG$167=$B15)*(economics!$D$2:$D$167="whr")*economics!$AH$2:$AH$167*_xlfn.NORM.DIST(CD$3,economics!$AK$2:$AK$167,economics!$AJ$2:$AJ$167,TRUE))+$CR15*_xlfn.NORM.DIST(CD$3,$CU15,0.3*$CU15,TRUE)+$CS15*_xlfn.NORM.DIST(CD$3,$CV15,0.3*$CV15,TRUE),$CW15*_xlfn.NORM.DIST(CD$3,'energy base (MECS)'!$F$11,0.3*'energy base (MECS)'!$F$11,TRUE))</f>
        <v>4.3986759407936733E-2</v>
      </c>
      <c r="CE15" s="68">
        <f t="array" ref="CE15">IF($D15,SUMPRODUCT((economics!$AG$2:$AG$167=$B15)*(economics!$D$2:$D$167="whr")*economics!$AH$2:$AH$167*_xlfn.NORM.DIST(CE$3,economics!$AK$2:$AK$167,economics!$AJ$2:$AJ$167,TRUE))+$CR15*_xlfn.NORM.DIST(CE$3,$CU15,0.3*$CU15,TRUE)+$CS15*_xlfn.NORM.DIST(CE$3,$CV15,0.3*$CV15,TRUE),$CW15*_xlfn.NORM.DIST(CE$3,'energy base (MECS)'!$F$11,0.3*'energy base (MECS)'!$F$11,TRUE))</f>
        <v>4.3986759407936733E-2</v>
      </c>
      <c r="CF15" s="68">
        <f t="array" ref="CF15">IF($D15,SUMPRODUCT((economics!$AG$2:$AG$167=$B15)*(economics!$D$2:$D$167="whr")*economics!$AH$2:$AH$167*_xlfn.NORM.DIST(CF$3,economics!$AK$2:$AK$167,economics!$AJ$2:$AJ$167,TRUE))+$CR15*_xlfn.NORM.DIST(CF$3,$CU15,0.3*$CU15,TRUE)+$CS15*_xlfn.NORM.DIST(CF$3,$CV15,0.3*$CV15,TRUE),$CW15*_xlfn.NORM.DIST(CF$3,'energy base (MECS)'!$F$11,0.3*'energy base (MECS)'!$F$11,TRUE))</f>
        <v>4.3986759407936733E-2</v>
      </c>
      <c r="CG15" s="68">
        <f t="array" ref="CG15">IF($D15,SUMPRODUCT((economics!$AG$2:$AG$167=$B15)*(economics!$D$2:$D$167="whr")*economics!$AH$2:$AH$167*_xlfn.NORM.DIST(CG$3,economics!$AK$2:$AK$167,economics!$AJ$2:$AJ$167,TRUE))+$CR15*_xlfn.NORM.DIST(CG$3,$CU15,0.3*$CU15,TRUE)+$CS15*_xlfn.NORM.DIST(CG$3,$CV15,0.3*$CV15,TRUE),$CW15*_xlfn.NORM.DIST(CG$3,'energy base (MECS)'!$F$11,0.3*'energy base (MECS)'!$F$11,TRUE))</f>
        <v>4.3986759407936733E-2</v>
      </c>
      <c r="CH15" s="68">
        <f t="array" ref="CH15">IF($D15,SUMPRODUCT((economics!$AG$2:$AG$167=$B15)*(economics!$D$2:$D$167="whr")*economics!$AH$2:$AH$167*_xlfn.NORM.DIST(CH$3,economics!$AK$2:$AK$167,economics!$AJ$2:$AJ$167,TRUE))+$CR15*_xlfn.NORM.DIST(CH$3,$CU15,0.3*$CU15,TRUE)+$CS15*_xlfn.NORM.DIST(CH$3,$CV15,0.3*$CV15,TRUE),$CW15*_xlfn.NORM.DIST(CH$3,'energy base (MECS)'!$F$11,0.3*'energy base (MECS)'!$F$11,TRUE))</f>
        <v>4.3986759407936733E-2</v>
      </c>
      <c r="CJ15">
        <f t="array" ref="CJ15">SUMPRODUCT((economics!$AG$2:$AG$167=$B15)*(economics!$D$2:$D$167="whr")*economics!$AH$2:$AH$167)</f>
        <v>4.3986759407936733E-2</v>
      </c>
      <c r="CK15" s="80">
        <f>'indst heat consumption'!D15</f>
        <v>0</v>
      </c>
      <c r="CL15" s="80">
        <f>'indst heat consumption'!E15</f>
        <v>0</v>
      </c>
      <c r="CM15" s="80">
        <f>'indst heat consumption'!F15</f>
        <v>1.282051282051282E-2</v>
      </c>
      <c r="CN15" s="80">
        <f>'indst heat consumption'!G15</f>
        <v>6.4102564102564111E-2</v>
      </c>
      <c r="CO15" s="80">
        <f>'indst heat consumption'!H15</f>
        <v>0.92307692307692302</v>
      </c>
      <c r="CP15">
        <f>$C15*(CK15*summary!$B$94+CL15*summary!$C$94+CM15*summary!$D$94)</f>
        <v>1.1995480538646004E-3</v>
      </c>
      <c r="CQ15">
        <f>$C15*(CN15*summary!$E$94+CO15*summary!$F$94)</f>
        <v>4.2761994097030062E-2</v>
      </c>
      <c r="CR15">
        <f t="shared" si="0"/>
        <v>0</v>
      </c>
      <c r="CS15">
        <f t="shared" si="1"/>
        <v>0</v>
      </c>
      <c r="CT15">
        <f>IFERROR(_xlfn.XLOOKUP($B15,'BCoISC-WACCbI'!$C$2:$C$26,'BCoISC-WACCbI'!$B$2:$B$26)+economics!$AE$4,0.1)</f>
        <v>0.12223000000000001</v>
      </c>
      <c r="CU15">
        <f>(summary!$C$7*(CT15/(1-(1+CT15)^-summary!$D$7))+summary!$C$7*summary!$E$7)/(summary!$F$7*3412/1000000)</f>
        <v>1.4265308599310642</v>
      </c>
      <c r="CV15">
        <f>(summary!$C$6*(CT15/(1-(1+CT15)^-summary!$D$6))+summary!$C$6*summary!$E$6)/(summary!$F$6*3412/1000000)</f>
        <v>1.7118370319172771</v>
      </c>
      <c r="CW15">
        <f t="shared" si="2"/>
        <v>0</v>
      </c>
    </row>
    <row r="16" spans="1:101"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whr")*economics!$AH$2:$AH$167*_xlfn.NORM.DIST(E$3,economics!$AK$2:$AK$167,economics!$AJ$2:$AJ$167,TRUE))+$CR16*_xlfn.NORM.DIST(E$3,$CU16,0.3*$CU16,TRUE)+$CS16*_xlfn.NORM.DIST(E$3,$CV16,0.3*$CV16,TRUE),$CW16*_xlfn.NORM.DIST(E$3,'energy base (MECS)'!$F$11,0.3*'energy base (MECS)'!$F$11,TRUE))</f>
        <v>2.0503569023475274E-5</v>
      </c>
      <c r="F16" s="68">
        <f t="array" ref="F16">IF($D16,SUMPRODUCT((economics!$AG$2:$AG$167=$B16)*(economics!$D$2:$D$167="whr")*economics!$AH$2:$AH$167*_xlfn.NORM.DIST(F$3,economics!$AK$2:$AK$167,economics!$AJ$2:$AJ$167,TRUE))+$CR16*_xlfn.NORM.DIST(F$3,$CU16,0.3*$CU16,TRUE)+$CS16*_xlfn.NORM.DIST(F$3,$CV16,0.3*$CV16,TRUE),$CW16*_xlfn.NORM.DIST(F$3,'energy base (MECS)'!$F$11,0.3*'energy base (MECS)'!$F$11,TRUE))</f>
        <v>9.4400535863549975E-5</v>
      </c>
      <c r="G16" s="68">
        <f t="array" ref="G16">IF($D16,SUMPRODUCT((economics!$AG$2:$AG$167=$B16)*(economics!$D$2:$D$167="whr")*economics!$AH$2:$AH$167*_xlfn.NORM.DIST(G$3,economics!$AK$2:$AK$167,economics!$AJ$2:$AJ$167,TRUE))+$CR16*_xlfn.NORM.DIST(G$3,$CU16,0.3*$CU16,TRUE)+$CS16*_xlfn.NORM.DIST(G$3,$CV16,0.3*$CV16,TRUE),$CW16*_xlfn.NORM.DIST(G$3,'energy base (MECS)'!$F$11,0.3*'energy base (MECS)'!$F$11,TRUE))</f>
        <v>3.8759706526816701E-4</v>
      </c>
      <c r="H16" s="68">
        <f t="array" ref="H16">IF($D16,SUMPRODUCT((economics!$AG$2:$AG$167=$B16)*(economics!$D$2:$D$167="whr")*economics!$AH$2:$AH$167*_xlfn.NORM.DIST(H$3,economics!$AK$2:$AK$167,economics!$AJ$2:$AJ$167,TRUE))+$CR16*_xlfn.NORM.DIST(H$3,$CU16,0.3*$CU16,TRUE)+$CS16*_xlfn.NORM.DIST(H$3,$CV16,0.3*$CV16,TRUE),$CW16*_xlfn.NORM.DIST(H$3,'energy base (MECS)'!$F$11,0.3*'energy base (MECS)'!$F$11,TRUE))</f>
        <v>1.3074376031807981E-3</v>
      </c>
      <c r="I16" s="68">
        <f t="array" ref="I16">IF($D16,SUMPRODUCT((economics!$AG$2:$AG$167=$B16)*(economics!$D$2:$D$167="whr")*economics!$AH$2:$AH$167*_xlfn.NORM.DIST(I$3,economics!$AK$2:$AK$167,economics!$AJ$2:$AJ$167,TRUE))+$CR16*_xlfn.NORM.DIST(I$3,$CU16,0.3*$CU16,TRUE)+$CS16*_xlfn.NORM.DIST(I$3,$CV16,0.3*$CV16,TRUE),$CW16*_xlfn.NORM.DIST(I$3,'energy base (MECS)'!$F$11,0.3*'energy base (MECS)'!$F$11,TRUE))</f>
        <v>3.5509971393115382E-3</v>
      </c>
      <c r="J16" s="68">
        <f t="array" ref="J16">IF($D16,SUMPRODUCT((economics!$AG$2:$AG$167=$B16)*(economics!$D$2:$D$167="whr")*economics!$AH$2:$AH$167*_xlfn.NORM.DIST(J$3,economics!$AK$2:$AK$167,economics!$AJ$2:$AJ$167,TRUE))+$CR16*_xlfn.NORM.DIST(J$3,$CU16,0.3*$CU16,TRUE)+$CS16*_xlfn.NORM.DIST(J$3,$CV16,0.3*$CV16,TRUE),$CW16*_xlfn.NORM.DIST(J$3,'energy base (MECS)'!$F$11,0.3*'energy base (MECS)'!$F$11,TRUE))</f>
        <v>7.7907110391725373E-3</v>
      </c>
      <c r="K16" s="68">
        <f t="array" ref="K16">IF($D16,SUMPRODUCT((economics!$AG$2:$AG$167=$B16)*(economics!$D$2:$D$167="whr")*economics!$AH$2:$AH$167*_xlfn.NORM.DIST(K$3,economics!$AK$2:$AK$167,economics!$AJ$2:$AJ$167,TRUE))+$CR16*_xlfn.NORM.DIST(K$3,$CU16,0.3*$CU16,TRUE)+$CS16*_xlfn.NORM.DIST(K$3,$CV16,0.3*$CV16,TRUE),$CW16*_xlfn.NORM.DIST(K$3,'energy base (MECS)'!$F$11,0.3*'energy base (MECS)'!$F$11,TRUE))</f>
        <v>1.4025253194217784E-2</v>
      </c>
      <c r="L16" s="68">
        <f t="array" ref="L16">IF($D16,SUMPRODUCT((economics!$AG$2:$AG$167=$B16)*(economics!$D$2:$D$167="whr")*economics!$AH$2:$AH$167*_xlfn.NORM.DIST(L$3,economics!$AK$2:$AK$167,economics!$AJ$2:$AJ$167,TRUE))+$CR16*_xlfn.NORM.DIST(L$3,$CU16,0.3*$CU16,TRUE)+$CS16*_xlfn.NORM.DIST(L$3,$CV16,0.3*$CV16,TRUE),$CW16*_xlfn.NORM.DIST(L$3,'energy base (MECS)'!$F$11,0.3*'energy base (MECS)'!$F$11,TRUE))</f>
        <v>2.1227221293148003E-2</v>
      </c>
      <c r="M16" s="68">
        <f t="array" ref="M16">IF($D16,SUMPRODUCT((economics!$AG$2:$AG$167=$B16)*(economics!$D$2:$D$167="whr")*economics!$AH$2:$AH$167*_xlfn.NORM.DIST(M$3,economics!$AK$2:$AK$167,economics!$AJ$2:$AJ$167,TRUE))+$CR16*_xlfn.NORM.DIST(M$3,$CU16,0.3*$CU16,TRUE)+$CS16*_xlfn.NORM.DIST(M$3,$CV16,0.3*$CV16,TRUE),$CW16*_xlfn.NORM.DIST(M$3,'energy base (MECS)'!$F$11,0.3*'energy base (MECS)'!$F$11,TRUE))</f>
        <v>2.7841944878068823E-2</v>
      </c>
      <c r="N16" s="68">
        <f t="array" ref="N16">IF($D16,SUMPRODUCT((economics!$AG$2:$AG$167=$B16)*(economics!$D$2:$D$167="whr")*economics!$AH$2:$AH$167*_xlfn.NORM.DIST(N$3,economics!$AK$2:$AK$167,economics!$AJ$2:$AJ$167,TRUE))+$CR16*_xlfn.NORM.DIST(N$3,$CU16,0.3*$CU16,TRUE)+$CS16*_xlfn.NORM.DIST(N$3,$CV16,0.3*$CV16,TRUE),$CW16*_xlfn.NORM.DIST(N$3,'energy base (MECS)'!$F$11,0.3*'energy base (MECS)'!$F$11,TRUE))</f>
        <v>3.2736352792538503E-2</v>
      </c>
      <c r="O16" s="68">
        <f t="array" ref="O16">IF($D16,SUMPRODUCT((economics!$AG$2:$AG$167=$B16)*(economics!$D$2:$D$167="whr")*economics!$AH$2:$AH$167*_xlfn.NORM.DIST(O$3,economics!$AK$2:$AK$167,economics!$AJ$2:$AJ$167,TRUE))+$CR16*_xlfn.NORM.DIST(O$3,$CU16,0.3*$CU16,TRUE)+$CS16*_xlfn.NORM.DIST(O$3,$CV16,0.3*$CV16,TRUE),$CW16*_xlfn.NORM.DIST(O$3,'energy base (MECS)'!$F$11,0.3*'energy base (MECS)'!$F$11,TRUE))</f>
        <v>3.5707270075848202E-2</v>
      </c>
      <c r="P16" s="68">
        <f t="array" ref="P16">IF($D16,SUMPRODUCT((economics!$AG$2:$AG$167=$B16)*(economics!$D$2:$D$167="whr")*economics!$AH$2:$AH$167*_xlfn.NORM.DIST(P$3,economics!$AK$2:$AK$167,economics!$AJ$2:$AJ$167,TRUE))+$CR16*_xlfn.NORM.DIST(P$3,$CU16,0.3*$CU16,TRUE)+$CS16*_xlfn.NORM.DIST(P$3,$CV16,0.3*$CV16,TRUE),$CW16*_xlfn.NORM.DIST(P$3,'energy base (MECS)'!$F$11,0.3*'energy base (MECS)'!$F$11,TRUE))</f>
        <v>3.7252391032035086E-2</v>
      </c>
      <c r="Q16" s="68">
        <f t="array" ref="Q16">IF($D16,SUMPRODUCT((economics!$AG$2:$AG$167=$B16)*(economics!$D$2:$D$167="whr")*economics!$AH$2:$AH$167*_xlfn.NORM.DIST(Q$3,economics!$AK$2:$AK$167,economics!$AJ$2:$AJ$167,TRUE))+$CR16*_xlfn.NORM.DIST(Q$3,$CU16,0.3*$CU16,TRUE)+$CS16*_xlfn.NORM.DIST(Q$3,$CV16,0.3*$CV16,TRUE),$CW16*_xlfn.NORM.DIST(Q$3,'energy base (MECS)'!$F$11,0.3*'energy base (MECS)'!$F$11,TRUE))</f>
        <v>3.8032112929788642E-2</v>
      </c>
      <c r="R16" s="68">
        <f t="array" ref="R16">IF($D16,SUMPRODUCT((economics!$AG$2:$AG$167=$B16)*(economics!$D$2:$D$167="whr")*economics!$AH$2:$AH$167*_xlfn.NORM.DIST(R$3,economics!$AK$2:$AK$167,economics!$AJ$2:$AJ$167,TRUE))+$CR16*_xlfn.NORM.DIST(R$3,$CU16,0.3*$CU16,TRUE)+$CS16*_xlfn.NORM.DIST(R$3,$CV16,0.3*$CV16,TRUE),$CW16*_xlfn.NORM.DIST(R$3,'energy base (MECS)'!$F$11,0.3*'energy base (MECS)'!$F$11,TRUE))</f>
        <v>3.8515745220494564E-2</v>
      </c>
      <c r="S16" s="68">
        <f t="array" ref="S16">IF($D16,SUMPRODUCT((economics!$AG$2:$AG$167=$B16)*(economics!$D$2:$D$167="whr")*economics!$AH$2:$AH$167*_xlfn.NORM.DIST(S$3,economics!$AK$2:$AK$167,economics!$AJ$2:$AJ$167,TRUE))+$CR16*_xlfn.NORM.DIST(S$3,$CU16,0.3*$CU16,TRUE)+$CS16*_xlfn.NORM.DIST(S$3,$CV16,0.3*$CV16,TRUE),$CW16*_xlfn.NORM.DIST(S$3,'energy base (MECS)'!$F$11,0.3*'energy base (MECS)'!$F$11,TRUE))</f>
        <v>3.8928337138738424E-2</v>
      </c>
      <c r="T16" s="68">
        <f t="array" ref="T16">IF($D16,SUMPRODUCT((economics!$AG$2:$AG$167=$B16)*(economics!$D$2:$D$167="whr")*economics!$AH$2:$AH$167*_xlfn.NORM.DIST(T$3,economics!$AK$2:$AK$167,economics!$AJ$2:$AJ$167,TRUE))+$CR16*_xlfn.NORM.DIST(T$3,$CU16,0.3*$CU16,TRUE)+$CS16*_xlfn.NORM.DIST(T$3,$CV16,0.3*$CV16,TRUE),$CW16*_xlfn.NORM.DIST(T$3,'energy base (MECS)'!$F$11,0.3*'energy base (MECS)'!$F$11,TRUE))</f>
        <v>3.9342698793545308E-2</v>
      </c>
      <c r="U16" s="68">
        <f t="array" ref="U16">IF($D16,SUMPRODUCT((economics!$AG$2:$AG$167=$B16)*(economics!$D$2:$D$167="whr")*economics!$AH$2:$AH$167*_xlfn.NORM.DIST(U$3,economics!$AK$2:$AK$167,economics!$AJ$2:$AJ$167,TRUE))+$CR16*_xlfn.NORM.DIST(U$3,$CU16,0.3*$CU16,TRUE)+$CS16*_xlfn.NORM.DIST(U$3,$CV16,0.3*$CV16,TRUE),$CW16*_xlfn.NORM.DIST(U$3,'energy base (MECS)'!$F$11,0.3*'energy base (MECS)'!$F$11,TRUE))</f>
        <v>3.9768430412609995E-2</v>
      </c>
      <c r="V16" s="68">
        <f t="array" ref="V16">IF($D16,SUMPRODUCT((economics!$AG$2:$AG$167=$B16)*(economics!$D$2:$D$167="whr")*economics!$AH$2:$AH$167*_xlfn.NORM.DIST(V$3,economics!$AK$2:$AK$167,economics!$AJ$2:$AJ$167,TRUE))+$CR16*_xlfn.NORM.DIST(V$3,$CU16,0.3*$CU16,TRUE)+$CS16*_xlfn.NORM.DIST(V$3,$CV16,0.3*$CV16,TRUE),$CW16*_xlfn.NORM.DIST(V$3,'energy base (MECS)'!$F$11,0.3*'energy base (MECS)'!$F$11,TRUE))</f>
        <v>4.0197041324973329E-2</v>
      </c>
      <c r="W16" s="68">
        <f t="array" ref="W16">IF($D16,SUMPRODUCT((economics!$AG$2:$AG$167=$B16)*(economics!$D$2:$D$167="whr")*economics!$AH$2:$AH$167*_xlfn.NORM.DIST(W$3,economics!$AK$2:$AK$167,economics!$AJ$2:$AJ$167,TRUE))+$CR16*_xlfn.NORM.DIST(W$3,$CU16,0.3*$CU16,TRUE)+$CS16*_xlfn.NORM.DIST(W$3,$CV16,0.3*$CV16,TRUE),$CW16*_xlfn.NORM.DIST(W$3,'energy base (MECS)'!$F$11,0.3*'energy base (MECS)'!$F$11,TRUE))</f>
        <v>4.0618133026642904E-2</v>
      </c>
      <c r="X16" s="68">
        <f t="array" ref="X16">IF($D16,SUMPRODUCT((economics!$AG$2:$AG$167=$B16)*(economics!$D$2:$D$167="whr")*economics!$AH$2:$AH$167*_xlfn.NORM.DIST(X$3,economics!$AK$2:$AK$167,economics!$AJ$2:$AJ$167,TRUE))+$CR16*_xlfn.NORM.DIST(X$3,$CU16,0.3*$CU16,TRUE)+$CS16*_xlfn.NORM.DIST(X$3,$CV16,0.3*$CV16,TRUE),$CW16*_xlfn.NORM.DIST(X$3,'energy base (MECS)'!$F$11,0.3*'energy base (MECS)'!$F$11,TRUE))</f>
        <v>4.1024230273982228E-2</v>
      </c>
      <c r="Y16" s="68">
        <f t="array" ref="Y16">IF($D16,SUMPRODUCT((economics!$AG$2:$AG$167=$B16)*(economics!$D$2:$D$167="whr")*economics!$AH$2:$AH$167*_xlfn.NORM.DIST(Y$3,economics!$AK$2:$AK$167,economics!$AJ$2:$AJ$167,TRUE))+$CR16*_xlfn.NORM.DIST(Y$3,$CU16,0.3*$CU16,TRUE)+$CS16*_xlfn.NORM.DIST(Y$3,$CV16,0.3*$CV16,TRUE),$CW16*_xlfn.NORM.DIST(Y$3,'energy base (MECS)'!$F$11,0.3*'energy base (MECS)'!$F$11,TRUE))</f>
        <v>4.1411974092454354E-2</v>
      </c>
      <c r="Z16" s="68">
        <f t="array" ref="Z16">IF($D16,SUMPRODUCT((economics!$AG$2:$AG$167=$B16)*(economics!$D$2:$D$167="whr")*economics!$AH$2:$AH$167*_xlfn.NORM.DIST(Z$3,economics!$AK$2:$AK$167,economics!$AJ$2:$AJ$167,TRUE))+$CR16*_xlfn.NORM.DIST(Z$3,$CU16,0.3*$CU16,TRUE)+$CS16*_xlfn.NORM.DIST(Z$3,$CV16,0.3*$CV16,TRUE),$CW16*_xlfn.NORM.DIST(Z$3,'energy base (MECS)'!$F$11,0.3*'energy base (MECS)'!$F$11,TRUE))</f>
        <v>4.1781874048144832E-2</v>
      </c>
      <c r="AA16" s="68">
        <f t="array" ref="AA16">IF($D16,SUMPRODUCT((economics!$AG$2:$AG$167=$B16)*(economics!$D$2:$D$167="whr")*economics!$AH$2:$AH$167*_xlfn.NORM.DIST(AA$3,economics!$AK$2:$AK$167,economics!$AJ$2:$AJ$167,TRUE))+$CR16*_xlfn.NORM.DIST(AA$3,$CU16,0.3*$CU16,TRUE)+$CS16*_xlfn.NORM.DIST(AA$3,$CV16,0.3*$CV16,TRUE),$CW16*_xlfn.NORM.DIST(AA$3,'energy base (MECS)'!$F$11,0.3*'energy base (MECS)'!$F$11,TRUE))</f>
        <v>4.2137269612742792E-2</v>
      </c>
      <c r="AB16" s="68">
        <f t="array" ref="AB16">IF($D16,SUMPRODUCT((economics!$AG$2:$AG$167=$B16)*(economics!$D$2:$D$167="whr")*economics!$AH$2:$AH$167*_xlfn.NORM.DIST(AB$3,economics!$AK$2:$AK$167,economics!$AJ$2:$AJ$167,TRUE))+$CR16*_xlfn.NORM.DIST(AB$3,$CU16,0.3*$CU16,TRUE)+$CS16*_xlfn.NORM.DIST(AB$3,$CV16,0.3*$CV16,TRUE),$CW16*_xlfn.NORM.DIST(AB$3,'energy base (MECS)'!$F$11,0.3*'energy base (MECS)'!$F$11,TRUE))</f>
        <v>4.2482927706805222E-2</v>
      </c>
      <c r="AC16" s="68">
        <f t="array" ref="AC16">IF($D16,SUMPRODUCT((economics!$AG$2:$AG$167=$B16)*(economics!$D$2:$D$167="whr")*economics!$AH$2:$AH$167*_xlfn.NORM.DIST(AC$3,economics!$AK$2:$AK$167,economics!$AJ$2:$AJ$167,TRUE))+$CR16*_xlfn.NORM.DIST(AC$3,$CU16,0.3*$CU16,TRUE)+$CS16*_xlfn.NORM.DIST(AC$3,$CV16,0.3*$CV16,TRUE),$CW16*_xlfn.NORM.DIST(AC$3,'energy base (MECS)'!$F$11,0.3*'energy base (MECS)'!$F$11,TRUE))</f>
        <v>4.2823664762062258E-2</v>
      </c>
      <c r="AD16" s="68">
        <f t="array" ref="AD16">IF($D16,SUMPRODUCT((economics!$AG$2:$AG$167=$B16)*(economics!$D$2:$D$167="whr")*economics!$AH$2:$AH$167*_xlfn.NORM.DIST(AD$3,economics!$AK$2:$AK$167,economics!$AJ$2:$AJ$167,TRUE))+$CR16*_xlfn.NORM.DIST(AD$3,$CU16,0.3*$CU16,TRUE)+$CS16*_xlfn.NORM.DIST(AD$3,$CV16,0.3*$CV16,TRUE),$CW16*_xlfn.NORM.DIST(AD$3,'energy base (MECS)'!$F$11,0.3*'energy base (MECS)'!$F$11,TRUE))</f>
        <v>4.3163280115989577E-2</v>
      </c>
      <c r="AE16" s="68">
        <f t="array" ref="AE16">IF($D16,SUMPRODUCT((economics!$AG$2:$AG$167=$B16)*(economics!$D$2:$D$167="whr")*economics!$AH$2:$AH$167*_xlfn.NORM.DIST(AE$3,economics!$AK$2:$AK$167,economics!$AJ$2:$AJ$167,TRUE))+$CR16*_xlfn.NORM.DIST(AE$3,$CU16,0.3*$CU16,TRUE)+$CS16*_xlfn.NORM.DIST(AE$3,$CV16,0.3*$CV16,TRUE),$CW16*_xlfn.NORM.DIST(AE$3,'energy base (MECS)'!$F$11,0.3*'energy base (MECS)'!$F$11,TRUE))</f>
        <v>4.3503937332004763E-2</v>
      </c>
      <c r="AF16" s="68">
        <f t="array" ref="AF16">IF($D16,SUMPRODUCT((economics!$AG$2:$AG$167=$B16)*(economics!$D$2:$D$167="whr")*economics!$AH$2:$AH$167*_xlfn.NORM.DIST(AF$3,economics!$AK$2:$AK$167,economics!$AJ$2:$AJ$167,TRUE))+$CR16*_xlfn.NORM.DIST(AF$3,$CU16,0.3*$CU16,TRUE)+$CS16*_xlfn.NORM.DIST(AF$3,$CV16,0.3*$CV16,TRUE),$CW16*_xlfn.NORM.DIST(AF$3,'energy base (MECS)'!$F$11,0.3*'energy base (MECS)'!$F$11,TRUE))</f>
        <v>4.3845987818792134E-2</v>
      </c>
      <c r="AG16" s="68">
        <f t="array" ref="AG16">IF($D16,SUMPRODUCT((economics!$AG$2:$AG$167=$B16)*(economics!$D$2:$D$167="whr")*economics!$AH$2:$AH$167*_xlfn.NORM.DIST(AG$3,economics!$AK$2:$AK$167,economics!$AJ$2:$AJ$167,TRUE))+$CR16*_xlfn.NORM.DIST(AG$3,$CU16,0.3*$CU16,TRUE)+$CS16*_xlfn.NORM.DIST(AG$3,$CV16,0.3*$CV16,TRUE),$CW16*_xlfn.NORM.DIST(AG$3,'energy base (MECS)'!$F$11,0.3*'energy base (MECS)'!$F$11,TRUE))</f>
        <v>4.4188136907151072E-2</v>
      </c>
      <c r="AH16" s="68">
        <f t="array" ref="AH16">IF($D16,SUMPRODUCT((economics!$AG$2:$AG$167=$B16)*(economics!$D$2:$D$167="whr")*economics!$AH$2:$AH$167*_xlfn.NORM.DIST(AH$3,economics!$AK$2:$AK$167,economics!$AJ$2:$AJ$167,TRUE))+$CR16*_xlfn.NORM.DIST(AH$3,$CU16,0.3*$CU16,TRUE)+$CS16*_xlfn.NORM.DIST(AH$3,$CV16,0.3*$CV16,TRUE),$CW16*_xlfn.NORM.DIST(AH$3,'energy base (MECS)'!$F$11,0.3*'energy base (MECS)'!$F$11,TRUE))</f>
        <v>4.4527816933138356E-2</v>
      </c>
      <c r="AI16" s="68">
        <f t="array" ref="AI16">IF($D16,SUMPRODUCT((economics!$AG$2:$AG$167=$B16)*(economics!$D$2:$D$167="whr")*economics!$AH$2:$AH$167*_xlfn.NORM.DIST(AI$3,economics!$AK$2:$AK$167,economics!$AJ$2:$AJ$167,TRUE))+$CR16*_xlfn.NORM.DIST(AI$3,$CU16,0.3*$CU16,TRUE)+$CS16*_xlfn.NORM.DIST(AI$3,$CV16,0.3*$CV16,TRUE),$CW16*_xlfn.NORM.DIST(AI$3,'energy base (MECS)'!$F$11,0.3*'energy base (MECS)'!$F$11,TRUE))</f>
        <v>4.4861642347282862E-2</v>
      </c>
      <c r="AJ16" s="68">
        <f t="array" ref="AJ16">IF($D16,SUMPRODUCT((economics!$AG$2:$AG$167=$B16)*(economics!$D$2:$D$167="whr")*economics!$AH$2:$AH$167*_xlfn.NORM.DIST(AJ$3,economics!$AK$2:$AK$167,economics!$AJ$2:$AJ$167,TRUE))+$CR16*_xlfn.NORM.DIST(AJ$3,$CU16,0.3*$CU16,TRUE)+$CS16*_xlfn.NORM.DIST(AJ$3,$CV16,0.3*$CV16,TRUE),$CW16*_xlfn.NORM.DIST(AJ$3,'energy base (MECS)'!$F$11,0.3*'energy base (MECS)'!$F$11,TRUE))</f>
        <v>4.5185856228862745E-2</v>
      </c>
      <c r="AK16" s="68">
        <f t="array" ref="AK16">IF($D16,SUMPRODUCT((economics!$AG$2:$AG$167=$B16)*(economics!$D$2:$D$167="whr")*economics!$AH$2:$AH$167*_xlfn.NORM.DIST(AK$3,economics!$AK$2:$AK$167,economics!$AJ$2:$AJ$167,TRUE))+$CR16*_xlfn.NORM.DIST(AK$3,$CU16,0.3*$CU16,TRUE)+$CS16*_xlfn.NORM.DIST(AK$3,$CV16,0.3*$CV16,TRUE),$CW16*_xlfn.NORM.DIST(AK$3,'energy base (MECS)'!$F$11,0.3*'energy base (MECS)'!$F$11,TRUE))</f>
        <v>4.5496715861321715E-2</v>
      </c>
      <c r="AL16" s="68">
        <f t="array" ref="AL16">IF($D16,SUMPRODUCT((economics!$AG$2:$AG$167=$B16)*(economics!$D$2:$D$167="whr")*economics!$AH$2:$AH$167*_xlfn.NORM.DIST(AL$3,economics!$AK$2:$AK$167,economics!$AJ$2:$AJ$167,TRUE))+$CR16*_xlfn.NORM.DIST(AL$3,$CU16,0.3*$CU16,TRUE)+$CS16*_xlfn.NORM.DIST(AL$3,$CV16,0.3*$CV16,TRUE),$CW16*_xlfn.NORM.DIST(AL$3,'energy base (MECS)'!$F$11,0.3*'energy base (MECS)'!$F$11,TRUE))</f>
        <v>4.579079541374554E-2</v>
      </c>
      <c r="AM16" s="68">
        <f t="array" ref="AM16">IF($D16,SUMPRODUCT((economics!$AG$2:$AG$167=$B16)*(economics!$D$2:$D$167="whr")*economics!$AH$2:$AH$167*_xlfn.NORM.DIST(AM$3,economics!$AK$2:$AK$167,economics!$AJ$2:$AJ$167,TRUE))+$CR16*_xlfn.NORM.DIST(AM$3,$CU16,0.3*$CU16,TRUE)+$CS16*_xlfn.NORM.DIST(AM$3,$CV16,0.3*$CV16,TRUE),$CW16*_xlfn.NORM.DIST(AM$3,'energy base (MECS)'!$F$11,0.3*'energy base (MECS)'!$F$11,TRUE))</f>
        <v>4.6065202778565163E-2</v>
      </c>
      <c r="AN16" s="68">
        <f t="array" ref="AN16">IF($D16,SUMPRODUCT((economics!$AG$2:$AG$167=$B16)*(economics!$D$2:$D$167="whr")*economics!$AH$2:$AH$167*_xlfn.NORM.DIST(AN$3,economics!$AK$2:$AK$167,economics!$AJ$2:$AJ$167,TRUE))+$CR16*_xlfn.NORM.DIST(AN$3,$CU16,0.3*$CU16,TRUE)+$CS16*_xlfn.NORM.DIST(AN$3,$CV16,0.3*$CV16,TRUE),$CW16*_xlfn.NORM.DIST(AN$3,'energy base (MECS)'!$F$11,0.3*'energy base (MECS)'!$F$11,TRUE))</f>
        <v>4.6317717036021208E-2</v>
      </c>
      <c r="AO16" s="68">
        <f t="array" ref="AO16">IF($D16,SUMPRODUCT((economics!$AG$2:$AG$167=$B16)*(economics!$D$2:$D$167="whr")*economics!$AH$2:$AH$167*_xlfn.NORM.DIST(AO$3,economics!$AK$2:$AK$167,economics!$AJ$2:$AJ$167,TRUE))+$CR16*_xlfn.NORM.DIST(AO$3,$CU16,0.3*$CU16,TRUE)+$CS16*_xlfn.NORM.DIST(AO$3,$CV16,0.3*$CV16,TRUE),$CW16*_xlfn.NORM.DIST(AO$3,'energy base (MECS)'!$F$11,0.3*'energy base (MECS)'!$F$11,TRUE))</f>
        <v>4.6546856512929433E-2</v>
      </c>
      <c r="AP16" s="68">
        <f t="array" ref="AP16">IF($D16,SUMPRODUCT((economics!$AG$2:$AG$167=$B16)*(economics!$D$2:$D$167="whr")*economics!$AH$2:$AH$167*_xlfn.NORM.DIST(AP$3,economics!$AK$2:$AK$167,economics!$AJ$2:$AJ$167,TRUE))+$CR16*_xlfn.NORM.DIST(AP$3,$CU16,0.3*$CU16,TRUE)+$CS16*_xlfn.NORM.DIST(AP$3,$CV16,0.3*$CV16,TRUE),$CW16*_xlfn.NORM.DIST(AP$3,'energy base (MECS)'!$F$11,0.3*'energy base (MECS)'!$F$11,TRUE))</f>
        <v>4.6751888212271442E-2</v>
      </c>
      <c r="AQ16" s="68">
        <f t="array" ref="AQ16">IF($D16,SUMPRODUCT((economics!$AG$2:$AG$167=$B16)*(economics!$D$2:$D$167="whr")*economics!$AH$2:$AH$167*_xlfn.NORM.DIST(AQ$3,economics!$AK$2:$AK$167,economics!$AJ$2:$AJ$167,TRUE))+$CR16*_xlfn.NORM.DIST(AQ$3,$CU16,0.3*$CU16,TRUE)+$CS16*_xlfn.NORM.DIST(AQ$3,$CV16,0.3*$CV16,TRUE),$CW16*_xlfn.NORM.DIST(AQ$3,'energy base (MECS)'!$F$11,0.3*'energy base (MECS)'!$F$11,TRUE))</f>
        <v>4.6932789448384492E-2</v>
      </c>
      <c r="AR16" s="68">
        <f t="array" ref="AR16">IF($D16,SUMPRODUCT((economics!$AG$2:$AG$167=$B16)*(economics!$D$2:$D$167="whr")*economics!$AH$2:$AH$167*_xlfn.NORM.DIST(AR$3,economics!$AK$2:$AK$167,economics!$AJ$2:$AJ$167,TRUE))+$CR16*_xlfn.NORM.DIST(AR$3,$CU16,0.3*$CU16,TRUE)+$CS16*_xlfn.NORM.DIST(AR$3,$CV16,0.3*$CV16,TRUE),$CW16*_xlfn.NORM.DIST(AR$3,'energy base (MECS)'!$F$11,0.3*'energy base (MECS)'!$F$11,TRUE))</f>
        <v>4.7090172564779702E-2</v>
      </c>
      <c r="AS16" s="68">
        <f t="array" ref="AS16">IF($D16,SUMPRODUCT((economics!$AG$2:$AG$167=$B16)*(economics!$D$2:$D$167="whr")*economics!$AH$2:$AH$167*_xlfn.NORM.DIST(AS$3,economics!$AK$2:$AK$167,economics!$AJ$2:$AJ$167,TRUE))+$CR16*_xlfn.NORM.DIST(AS$3,$CU16,0.3*$CU16,TRUE)+$CS16*_xlfn.NORM.DIST(AS$3,$CV16,0.3*$CV16,TRUE),$CW16*_xlfn.NORM.DIST(AS$3,'energy base (MECS)'!$F$11,0.3*'energy base (MECS)'!$F$11,TRUE))</f>
        <v>4.7225183648782018E-2</v>
      </c>
      <c r="AT16" s="68">
        <f t="array" ref="AT16">IF($D16,SUMPRODUCT((economics!$AG$2:$AG$167=$B16)*(economics!$D$2:$D$167="whr")*economics!$AH$2:$AH$167*_xlfn.NORM.DIST(AT$3,economics!$AK$2:$AK$167,economics!$AJ$2:$AJ$167,TRUE))+$CR16*_xlfn.NORM.DIST(AT$3,$CU16,0.3*$CU16,TRUE)+$CS16*_xlfn.NORM.DIST(AT$3,$CV16,0.3*$CV16,TRUE),$CW16*_xlfn.NORM.DIST(AT$3,'energy base (MECS)'!$F$11,0.3*'energy base (MECS)'!$F$11,TRUE))</f>
        <v>4.7339385940025465E-2</v>
      </c>
      <c r="AU16" s="68">
        <f t="array" ref="AU16">IF($D16,SUMPRODUCT((economics!$AG$2:$AG$167=$B16)*(economics!$D$2:$D$167="whr")*economics!$AH$2:$AH$167*_xlfn.NORM.DIST(AU$3,economics!$AK$2:$AK$167,economics!$AJ$2:$AJ$167,TRUE))+$CR16*_xlfn.NORM.DIST(AU$3,$CU16,0.3*$CU16,TRUE)+$CS16*_xlfn.NORM.DIST(AU$3,$CV16,0.3*$CV16,TRUE),$CW16*_xlfn.NORM.DIST(AU$3,'energy base (MECS)'!$F$11,0.3*'energy base (MECS)'!$F$11,TRUE))</f>
        <v>4.7434637939000178E-2</v>
      </c>
      <c r="AV16" s="68">
        <f t="array" ref="AV16">IF($D16,SUMPRODUCT((economics!$AG$2:$AG$167=$B16)*(economics!$D$2:$D$167="whr")*economics!$AH$2:$AH$167*_xlfn.NORM.DIST(AV$3,economics!$AK$2:$AK$167,economics!$AJ$2:$AJ$167,TRUE))+$CR16*_xlfn.NORM.DIST(AV$3,$CU16,0.3*$CU16,TRUE)+$CS16*_xlfn.NORM.DIST(AV$3,$CV16,0.3*$CV16,TRUE),$CW16*_xlfn.NORM.DIST(AV$3,'energy base (MECS)'!$F$11,0.3*'energy base (MECS)'!$F$11,TRUE))</f>
        <v>4.7512974983909446E-2</v>
      </c>
      <c r="AW16" s="68">
        <f t="array" ref="AW16">IF($D16,SUMPRODUCT((economics!$AG$2:$AG$167=$B16)*(economics!$D$2:$D$167="whr")*economics!$AH$2:$AH$167*_xlfn.NORM.DIST(AW$3,economics!$AK$2:$AK$167,economics!$AJ$2:$AJ$167,TRUE))+$CR16*_xlfn.NORM.DIST(AW$3,$CU16,0.3*$CU16,TRUE)+$CS16*_xlfn.NORM.DIST(AW$3,$CV16,0.3*$CV16,TRUE),$CW16*_xlfn.NORM.DIST(AW$3,'energy base (MECS)'!$F$11,0.3*'energy base (MECS)'!$F$11,TRUE))</f>
        <v>4.7576501354577791E-2</v>
      </c>
      <c r="AX16" s="68">
        <f t="array" ref="AX16">IF($D16,SUMPRODUCT((economics!$AG$2:$AG$167=$B16)*(economics!$D$2:$D$167="whr")*economics!$AH$2:$AH$167*_xlfn.NORM.DIST(AX$3,economics!$AK$2:$AK$167,economics!$AJ$2:$AJ$167,TRUE))+$CR16*_xlfn.NORM.DIST(AX$3,$CU16,0.3*$CU16,TRUE)+$CS16*_xlfn.NORM.DIST(AX$3,$CV16,0.3*$CV16,TRUE),$CW16*_xlfn.NORM.DIST(AX$3,'energy base (MECS)'!$F$11,0.3*'energy base (MECS)'!$F$11,TRUE))</f>
        <v>4.7627297957015757E-2</v>
      </c>
      <c r="AY16" s="68">
        <f t="array" ref="AY16">IF($D16,SUMPRODUCT((economics!$AG$2:$AG$167=$B16)*(economics!$D$2:$D$167="whr")*economics!$AH$2:$AH$167*_xlfn.NORM.DIST(AY$3,economics!$AK$2:$AK$167,economics!$AJ$2:$AJ$167,TRUE))+$CR16*_xlfn.NORM.DIST(AY$3,$CU16,0.3*$CU16,TRUE)+$CS16*_xlfn.NORM.DIST(AY$3,$CV16,0.3*$CV16,TRUE),$CW16*_xlfn.NORM.DIST(AY$3,'energy base (MECS)'!$F$11,0.3*'energy base (MECS)'!$F$11,TRUE))</f>
        <v>4.7667348558410073E-2</v>
      </c>
      <c r="AZ16" s="68">
        <f t="array" ref="AZ16">IF($D16,SUMPRODUCT((economics!$AG$2:$AG$167=$B16)*(economics!$D$2:$D$167="whr")*economics!$AH$2:$AH$167*_xlfn.NORM.DIST(AZ$3,economics!$AK$2:$AK$167,economics!$AJ$2:$AJ$167,TRUE))+$CR16*_xlfn.NORM.DIST(AZ$3,$CU16,0.3*$CU16,TRUE)+$CS16*_xlfn.NORM.DIST(AZ$3,$CV16,0.3*$CV16,TRUE),$CW16*_xlfn.NORM.DIST(AZ$3,'energy base (MECS)'!$F$11,0.3*'energy base (MECS)'!$F$11,TRUE))</f>
        <v>4.7698485587369097E-2</v>
      </c>
      <c r="BA16" s="68">
        <f t="array" ref="BA16">IF($D16,SUMPRODUCT((economics!$AG$2:$AG$167=$B16)*(economics!$D$2:$D$167="whr")*economics!$AH$2:$AH$167*_xlfn.NORM.DIST(BA$3,economics!$AK$2:$AK$167,economics!$AJ$2:$AJ$167,TRUE))+$CR16*_xlfn.NORM.DIST(BA$3,$CU16,0.3*$CU16,TRUE)+$CS16*_xlfn.NORM.DIST(BA$3,$CV16,0.3*$CV16,TRUE),$CW16*_xlfn.NORM.DIST(BA$3,'energy base (MECS)'!$F$11,0.3*'energy base (MECS)'!$F$11,TRUE))</f>
        <v>4.7722354852516635E-2</v>
      </c>
      <c r="BB16" s="68">
        <f t="array" ref="BB16">IF($D16,SUMPRODUCT((economics!$AG$2:$AG$167=$B16)*(economics!$D$2:$D$167="whr")*economics!$AH$2:$AH$167*_xlfn.NORM.DIST(BB$3,economics!$AK$2:$AK$167,economics!$AJ$2:$AJ$167,TRUE))+$CR16*_xlfn.NORM.DIST(BB$3,$CU16,0.3*$CU16,TRUE)+$CS16*_xlfn.NORM.DIST(BB$3,$CV16,0.3*$CV16,TRUE),$CW16*_xlfn.NORM.DIST(BB$3,'energy base (MECS)'!$F$11,0.3*'energy base (MECS)'!$F$11,TRUE))</f>
        <v>4.7740397267750638E-2</v>
      </c>
      <c r="BC16" s="68">
        <f t="array" ref="BC16">IF($D16,SUMPRODUCT((economics!$AG$2:$AG$167=$B16)*(economics!$D$2:$D$167="whr")*economics!$AH$2:$AH$167*_xlfn.NORM.DIST(BC$3,economics!$AK$2:$AK$167,economics!$AJ$2:$AJ$167,TRUE))+$CR16*_xlfn.NORM.DIST(BC$3,$CU16,0.3*$CU16,TRUE)+$CS16*_xlfn.NORM.DIST(BC$3,$CV16,0.3*$CV16,TRUE),$CW16*_xlfn.NORM.DIST(BC$3,'energy base (MECS)'!$F$11,0.3*'energy base (MECS)'!$F$11,TRUE))</f>
        <v>4.7753844844827545E-2</v>
      </c>
      <c r="BD16" s="68">
        <f t="array" ref="BD16">IF($D16,SUMPRODUCT((economics!$AG$2:$AG$167=$B16)*(economics!$D$2:$D$167="whr")*economics!$AH$2:$AH$167*_xlfn.NORM.DIST(BD$3,economics!$AK$2:$AK$167,economics!$AJ$2:$AJ$167,TRUE))+$CR16*_xlfn.NORM.DIST(BD$3,$CU16,0.3*$CU16,TRUE)+$CS16*_xlfn.NORM.DIST(BD$3,$CV16,0.3*$CV16,TRUE),$CW16*_xlfn.NORM.DIST(BD$3,'energy base (MECS)'!$F$11,0.3*'energy base (MECS)'!$F$11,TRUE))</f>
        <v>4.7763727807421635E-2</v>
      </c>
      <c r="BE16" s="68">
        <f t="array" ref="BE16">IF($D16,SUMPRODUCT((economics!$AG$2:$AG$167=$B16)*(economics!$D$2:$D$167="whr")*economics!$AH$2:$AH$167*_xlfn.NORM.DIST(BE$3,economics!$AK$2:$AK$167,economics!$AJ$2:$AJ$167,TRUE))+$CR16*_xlfn.NORM.DIST(BE$3,$CU16,0.3*$CU16,TRUE)+$CS16*_xlfn.NORM.DIST(BE$3,$CV16,0.3*$CV16,TRUE),$CW16*_xlfn.NORM.DIST(BE$3,'energy base (MECS)'!$F$11,0.3*'energy base (MECS)'!$F$11,TRUE))</f>
        <v>4.7770889637270025E-2</v>
      </c>
      <c r="BF16" s="68">
        <f t="array" ref="BF16">IF($D16,SUMPRODUCT((economics!$AG$2:$AG$167=$B16)*(economics!$D$2:$D$167="whr")*economics!$AH$2:$AH$167*_xlfn.NORM.DIST(BF$3,economics!$AK$2:$AK$167,economics!$AJ$2:$AJ$167,TRUE))+$CR16*_xlfn.NORM.DIST(BF$3,$CU16,0.3*$CU16,TRUE)+$CS16*_xlfn.NORM.DIST(BF$3,$CV16,0.3*$CV16,TRUE),$CW16*_xlfn.NORM.DIST(BF$3,'energy base (MECS)'!$F$11,0.3*'energy base (MECS)'!$F$11,TRUE))</f>
        <v>4.7776007098727896E-2</v>
      </c>
      <c r="BG16" s="68">
        <f t="array" ref="BG16">IF($D16,SUMPRODUCT((economics!$AG$2:$AG$167=$B16)*(economics!$D$2:$D$167="whr")*economics!$AH$2:$AH$167*_xlfn.NORM.DIST(BG$3,economics!$AK$2:$AK$167,economics!$AJ$2:$AJ$167,TRUE))+$CR16*_xlfn.NORM.DIST(BG$3,$CU16,0.3*$CU16,TRUE)+$CS16*_xlfn.NORM.DIST(BG$3,$CV16,0.3*$CV16,TRUE),$CW16*_xlfn.NORM.DIST(BG$3,'energy base (MECS)'!$F$11,0.3*'energy base (MECS)'!$F$11,TRUE))</f>
        <v>4.777961270992126E-2</v>
      </c>
      <c r="BH16" s="68">
        <f t="array" ref="BH16">IF($D16,SUMPRODUCT((economics!$AG$2:$AG$167=$B16)*(economics!$D$2:$D$167="whr")*economics!$AH$2:$AH$167*_xlfn.NORM.DIST(BH$3,economics!$AK$2:$AK$167,economics!$AJ$2:$AJ$167,TRUE))+$CR16*_xlfn.NORM.DIST(BH$3,$CU16,0.3*$CU16,TRUE)+$CS16*_xlfn.NORM.DIST(BH$3,$CV16,0.3*$CV16,TRUE),$CW16*_xlfn.NORM.DIST(BH$3,'energy base (MECS)'!$F$11,0.3*'energy base (MECS)'!$F$11,TRUE))</f>
        <v>4.7782117647648614E-2</v>
      </c>
      <c r="BI16" s="68">
        <f t="array" ref="BI16">IF($D16,SUMPRODUCT((economics!$AG$2:$AG$167=$B16)*(economics!$D$2:$D$167="whr")*economics!$AH$2:$AH$167*_xlfn.NORM.DIST(BI$3,economics!$AK$2:$AK$167,economics!$AJ$2:$AJ$167,TRUE))+$CR16*_xlfn.NORM.DIST(BI$3,$CU16,0.3*$CU16,TRUE)+$CS16*_xlfn.NORM.DIST(BI$3,$CV16,0.3*$CV16,TRUE),$CW16*_xlfn.NORM.DIST(BI$3,'energy base (MECS)'!$F$11,0.3*'energy base (MECS)'!$F$11,TRUE))</f>
        <v>4.7783833613726776E-2</v>
      </c>
      <c r="BJ16" s="68">
        <f t="array" ref="BJ16">IF($D16,SUMPRODUCT((economics!$AG$2:$AG$167=$B16)*(economics!$D$2:$D$167="whr")*economics!$AH$2:$AH$167*_xlfn.NORM.DIST(BJ$3,economics!$AK$2:$AK$167,economics!$AJ$2:$AJ$167,TRUE))+$CR16*_xlfn.NORM.DIST(BJ$3,$CU16,0.3*$CU16,TRUE)+$CS16*_xlfn.NORM.DIST(BJ$3,$CV16,0.3*$CV16,TRUE),$CW16*_xlfn.NORM.DIST(BJ$3,'energy base (MECS)'!$F$11,0.3*'energy base (MECS)'!$F$11,TRUE))</f>
        <v>4.7784992695784345E-2</v>
      </c>
      <c r="BK16" s="68">
        <f t="array" ref="BK16">IF($D16,SUMPRODUCT((economics!$AG$2:$AG$167=$B16)*(economics!$D$2:$D$167="whr")*economics!$AH$2:$AH$167*_xlfn.NORM.DIST(BK$3,economics!$AK$2:$AK$167,economics!$AJ$2:$AJ$167,TRUE))+$CR16*_xlfn.NORM.DIST(BK$3,$CU16,0.3*$CU16,TRUE)+$CS16*_xlfn.NORM.DIST(BK$3,$CV16,0.3*$CV16,TRUE),$CW16*_xlfn.NORM.DIST(BK$3,'energy base (MECS)'!$F$11,0.3*'energy base (MECS)'!$F$11,TRUE))</f>
        <v>4.7785764688822979E-2</v>
      </c>
      <c r="BL16" s="68">
        <f t="array" ref="BL16">IF($D16,SUMPRODUCT((economics!$AG$2:$AG$167=$B16)*(economics!$D$2:$D$167="whr")*economics!$AH$2:$AH$167*_xlfn.NORM.DIST(BL$3,economics!$AK$2:$AK$167,economics!$AJ$2:$AJ$167,TRUE))+$CR16*_xlfn.NORM.DIST(BL$3,$CU16,0.3*$CU16,TRUE)+$CS16*_xlfn.NORM.DIST(BL$3,$CV16,0.3*$CV16,TRUE),$CW16*_xlfn.NORM.DIST(BL$3,'energy base (MECS)'!$F$11,0.3*'energy base (MECS)'!$F$11,TRUE))</f>
        <v>4.7786271686882958E-2</v>
      </c>
      <c r="BM16" s="68">
        <f t="array" ref="BM16">IF($D16,SUMPRODUCT((economics!$AG$2:$AG$167=$B16)*(economics!$D$2:$D$167="whr")*economics!$AH$2:$AH$167*_xlfn.NORM.DIST(BM$3,economics!$AK$2:$AK$167,economics!$AJ$2:$AJ$167,TRUE))+$CR16*_xlfn.NORM.DIST(BM$3,$CU16,0.3*$CU16,TRUE)+$CS16*_xlfn.NORM.DIST(BM$3,$CV16,0.3*$CV16,TRUE),$CW16*_xlfn.NORM.DIST(BM$3,'energy base (MECS)'!$F$11,0.3*'energy base (MECS)'!$F$11,TRUE))</f>
        <v>4.7786600003541436E-2</v>
      </c>
      <c r="BN16" s="68">
        <f t="array" ref="BN16">IF($D16,SUMPRODUCT((economics!$AG$2:$AG$167=$B16)*(economics!$D$2:$D$167="whr")*economics!$AH$2:$AH$167*_xlfn.NORM.DIST(BN$3,economics!$AK$2:$AK$167,economics!$AJ$2:$AJ$167,TRUE))+$CR16*_xlfn.NORM.DIST(BN$3,$CU16,0.3*$CU16,TRUE)+$CS16*_xlfn.NORM.DIST(BN$3,$CV16,0.3*$CV16,TRUE),$CW16*_xlfn.NORM.DIST(BN$3,'energy base (MECS)'!$F$11,0.3*'energy base (MECS)'!$F$11,TRUE))</f>
        <v>4.7786809643103709E-2</v>
      </c>
      <c r="BO16" s="68">
        <f t="array" ref="BO16">IF($D16,SUMPRODUCT((economics!$AG$2:$AG$167=$B16)*(economics!$D$2:$D$167="whr")*economics!$AH$2:$AH$167*_xlfn.NORM.DIST(BO$3,economics!$AK$2:$AK$167,economics!$AJ$2:$AJ$167,TRUE))+$CR16*_xlfn.NORM.DIST(BO$3,$CU16,0.3*$CU16,TRUE)+$CS16*_xlfn.NORM.DIST(BO$3,$CV16,0.3*$CV16,TRUE),$CW16*_xlfn.NORM.DIST(BO$3,'energy base (MECS)'!$F$11,0.3*'energy base (MECS)'!$F$11,TRUE))</f>
        <v>4.7786941635000156E-2</v>
      </c>
      <c r="BP16" s="68">
        <f t="array" ref="BP16">IF($D16,SUMPRODUCT((economics!$AG$2:$AG$167=$B16)*(economics!$D$2:$D$167="whr")*economics!$AH$2:$AH$167*_xlfn.NORM.DIST(BP$3,economics!$AK$2:$AK$167,economics!$AJ$2:$AJ$167,TRUE))+$CR16*_xlfn.NORM.DIST(BP$3,$CU16,0.3*$CU16,TRUE)+$CS16*_xlfn.NORM.DIST(BP$3,$CV16,0.3*$CV16,TRUE),$CW16*_xlfn.NORM.DIST(BP$3,'energy base (MECS)'!$F$11,0.3*'energy base (MECS)'!$F$11,TRUE))</f>
        <v>4.778702357859041E-2</v>
      </c>
      <c r="BQ16" s="68">
        <f t="array" ref="BQ16">IF($D16,SUMPRODUCT((economics!$AG$2:$AG$167=$B16)*(economics!$D$2:$D$167="whr")*economics!$AH$2:$AH$167*_xlfn.NORM.DIST(BQ$3,economics!$AK$2:$AK$167,economics!$AJ$2:$AJ$167,TRUE))+$CR16*_xlfn.NORM.DIST(BQ$3,$CU16,0.3*$CU16,TRUE)+$CS16*_xlfn.NORM.DIST(BQ$3,$CV16,0.3*$CV16,TRUE),$CW16*_xlfn.NORM.DIST(BQ$3,'energy base (MECS)'!$F$11,0.3*'energy base (MECS)'!$F$11,TRUE))</f>
        <v>4.7787073740769848E-2</v>
      </c>
      <c r="BR16" s="68">
        <f t="array" ref="BR16">IF($D16,SUMPRODUCT((economics!$AG$2:$AG$167=$B16)*(economics!$D$2:$D$167="whr")*economics!$AH$2:$AH$167*_xlfn.NORM.DIST(BR$3,economics!$AK$2:$AK$167,economics!$AJ$2:$AJ$167,TRUE))+$CR16*_xlfn.NORM.DIST(BR$3,$CU16,0.3*$CU16,TRUE)+$CS16*_xlfn.NORM.DIST(BR$3,$CV16,0.3*$CV16,TRUE),$CW16*_xlfn.NORM.DIST(BR$3,'energy base (MECS)'!$F$11,0.3*'energy base (MECS)'!$F$11,TRUE))</f>
        <v>4.7787104019070131E-2</v>
      </c>
      <c r="BS16" s="68">
        <f t="array" ref="BS16">IF($D16,SUMPRODUCT((economics!$AG$2:$AG$167=$B16)*(economics!$D$2:$D$167="whr")*economics!$AH$2:$AH$167*_xlfn.NORM.DIST(BS$3,economics!$AK$2:$AK$167,economics!$AJ$2:$AJ$167,TRUE))+$CR16*_xlfn.NORM.DIST(BS$3,$CU16,0.3*$CU16,TRUE)+$CS16*_xlfn.NORM.DIST(BS$3,$CV16,0.3*$CV16,TRUE),$CW16*_xlfn.NORM.DIST(BS$3,'energy base (MECS)'!$F$11,0.3*'energy base (MECS)'!$F$11,TRUE))</f>
        <v>4.7787122040127389E-2</v>
      </c>
      <c r="BT16" s="68">
        <f t="array" ref="BT16">IF($D16,SUMPRODUCT((economics!$AG$2:$AG$167=$B16)*(economics!$D$2:$D$167="whr")*economics!$AH$2:$AH$167*_xlfn.NORM.DIST(BT$3,economics!$AK$2:$AK$167,economics!$AJ$2:$AJ$167,TRUE))+$CR16*_xlfn.NORM.DIST(BT$3,$CU16,0.3*$CU16,TRUE)+$CS16*_xlfn.NORM.DIST(BT$3,$CV16,0.3*$CV16,TRUE),$CW16*_xlfn.NORM.DIST(BT$3,'energy base (MECS)'!$F$11,0.3*'energy base (MECS)'!$F$11,TRUE))</f>
        <v>4.7787132616158412E-2</v>
      </c>
      <c r="BU16" s="68">
        <f t="array" ref="BU16">IF($D16,SUMPRODUCT((economics!$AG$2:$AG$167=$B16)*(economics!$D$2:$D$167="whr")*economics!$AH$2:$AH$167*_xlfn.NORM.DIST(BU$3,economics!$AK$2:$AK$167,economics!$AJ$2:$AJ$167,TRUE))+$CR16*_xlfn.NORM.DIST(BU$3,$CU16,0.3*$CU16,TRUE)+$CS16*_xlfn.NORM.DIST(BU$3,$CV16,0.3*$CV16,TRUE),$CW16*_xlfn.NORM.DIST(BU$3,'energy base (MECS)'!$F$11,0.3*'energy base (MECS)'!$F$11,TRUE))</f>
        <v>4.7787138736262877E-2</v>
      </c>
      <c r="BV16" s="68">
        <f t="array" ref="BV16">IF($D16,SUMPRODUCT((economics!$AG$2:$AG$167=$B16)*(economics!$D$2:$D$167="whr")*economics!$AH$2:$AH$167*_xlfn.NORM.DIST(BV$3,economics!$AK$2:$AK$167,economics!$AJ$2:$AJ$167,TRUE))+$CR16*_xlfn.NORM.DIST(BV$3,$CU16,0.3*$CU16,TRUE)+$CS16*_xlfn.NORM.DIST(BV$3,$CV16,0.3*$CV16,TRUE),$CW16*_xlfn.NORM.DIST(BV$3,'energy base (MECS)'!$F$11,0.3*'energy base (MECS)'!$F$11,TRUE))</f>
        <v>4.7787142228378543E-2</v>
      </c>
      <c r="BW16" s="68">
        <f t="array" ref="BW16">IF($D16,SUMPRODUCT((economics!$AG$2:$AG$167=$B16)*(economics!$D$2:$D$167="whr")*economics!$AH$2:$AH$167*_xlfn.NORM.DIST(BW$3,economics!$AK$2:$AK$167,economics!$AJ$2:$AJ$167,TRUE))+$CR16*_xlfn.NORM.DIST(BW$3,$CU16,0.3*$CU16,TRUE)+$CS16*_xlfn.NORM.DIST(BW$3,$CV16,0.3*$CV16,TRUE),$CW16*_xlfn.NORM.DIST(BW$3,'energy base (MECS)'!$F$11,0.3*'energy base (MECS)'!$F$11,TRUE))</f>
        <v>4.7787144193150097E-2</v>
      </c>
      <c r="BX16" s="68">
        <f t="array" ref="BX16">IF($D16,SUMPRODUCT((economics!$AG$2:$AG$167=$B16)*(economics!$D$2:$D$167="whr")*economics!$AH$2:$AH$167*_xlfn.NORM.DIST(BX$3,economics!$AK$2:$AK$167,economics!$AJ$2:$AJ$167,TRUE))+$CR16*_xlfn.NORM.DIST(BX$3,$CU16,0.3*$CU16,TRUE)+$CS16*_xlfn.NORM.DIST(BX$3,$CV16,0.3*$CV16,TRUE),$CW16*_xlfn.NORM.DIST(BX$3,'energy base (MECS)'!$F$11,0.3*'energy base (MECS)'!$F$11,TRUE))</f>
        <v>4.7787145283156765E-2</v>
      </c>
      <c r="BY16" s="68">
        <f t="array" ref="BY16">IF($D16,SUMPRODUCT((economics!$AG$2:$AG$167=$B16)*(economics!$D$2:$D$167="whr")*economics!$AH$2:$AH$167*_xlfn.NORM.DIST(BY$3,economics!$AK$2:$AK$167,economics!$AJ$2:$AJ$167,TRUE))+$CR16*_xlfn.NORM.DIST(BY$3,$CU16,0.3*$CU16,TRUE)+$CS16*_xlfn.NORM.DIST(BY$3,$CV16,0.3*$CV16,TRUE),$CW16*_xlfn.NORM.DIST(BY$3,'energy base (MECS)'!$F$11,0.3*'energy base (MECS)'!$F$11,TRUE))</f>
        <v>4.7787145879422566E-2</v>
      </c>
      <c r="BZ16" s="68">
        <f t="array" ref="BZ16">IF($D16,SUMPRODUCT((economics!$AG$2:$AG$167=$B16)*(economics!$D$2:$D$167="whr")*economics!$AH$2:$AH$167*_xlfn.NORM.DIST(BZ$3,economics!$AK$2:$AK$167,economics!$AJ$2:$AJ$167,TRUE))+$CR16*_xlfn.NORM.DIST(BZ$3,$CU16,0.3*$CU16,TRUE)+$CS16*_xlfn.NORM.DIST(BZ$3,$CV16,0.3*$CV16,TRUE),$CW16*_xlfn.NORM.DIST(BZ$3,'energy base (MECS)'!$F$11,0.3*'energy base (MECS)'!$F$11,TRUE))</f>
        <v>4.778714620104349E-2</v>
      </c>
      <c r="CA16" s="68">
        <f t="array" ref="CA16">IF($D16,SUMPRODUCT((economics!$AG$2:$AG$167=$B16)*(economics!$D$2:$D$167="whr")*economics!$AH$2:$AH$167*_xlfn.NORM.DIST(CA$3,economics!$AK$2:$AK$167,economics!$AJ$2:$AJ$167,TRUE))+$CR16*_xlfn.NORM.DIST(CA$3,$CU16,0.3*$CU16,TRUE)+$CS16*_xlfn.NORM.DIST(CA$3,$CV16,0.3*$CV16,TRUE),$CW16*_xlfn.NORM.DIST(CA$3,'energy base (MECS)'!$F$11,0.3*'energy base (MECS)'!$F$11,TRUE))</f>
        <v>4.7787146372101061E-2</v>
      </c>
      <c r="CB16" s="68">
        <f t="array" ref="CB16">IF($D16,SUMPRODUCT((economics!$AG$2:$AG$167=$B16)*(economics!$D$2:$D$167="whr")*economics!$AH$2:$AH$167*_xlfn.NORM.DIST(CB$3,economics!$AK$2:$AK$167,economics!$AJ$2:$AJ$167,TRUE))+$CR16*_xlfn.NORM.DIST(CB$3,$CU16,0.3*$CU16,TRUE)+$CS16*_xlfn.NORM.DIST(CB$3,$CV16,0.3*$CV16,TRUE),$CW16*_xlfn.NORM.DIST(CB$3,'energy base (MECS)'!$F$11,0.3*'energy base (MECS)'!$F$11,TRUE))</f>
        <v>4.7787146461809635E-2</v>
      </c>
      <c r="CC16" s="68">
        <f t="array" ref="CC16">IF($D16,SUMPRODUCT((economics!$AG$2:$AG$167=$B16)*(economics!$D$2:$D$167="whr")*economics!$AH$2:$AH$167*_xlfn.NORM.DIST(CC$3,economics!$AK$2:$AK$167,economics!$AJ$2:$AJ$167,TRUE))+$CR16*_xlfn.NORM.DIST(CC$3,$CU16,0.3*$CU16,TRUE)+$CS16*_xlfn.NORM.DIST(CC$3,$CV16,0.3*$CV16,TRUE),$CW16*_xlfn.NORM.DIST(CC$3,'energy base (MECS)'!$F$11,0.3*'energy base (MECS)'!$F$11,TRUE))</f>
        <v>4.7787146508199083E-2</v>
      </c>
      <c r="CD16" s="68">
        <f t="array" ref="CD16">IF($D16,SUMPRODUCT((economics!$AG$2:$AG$167=$B16)*(economics!$D$2:$D$167="whr")*economics!$AH$2:$AH$167*_xlfn.NORM.DIST(CD$3,economics!$AK$2:$AK$167,economics!$AJ$2:$AJ$167,TRUE))+$CR16*_xlfn.NORM.DIST(CD$3,$CU16,0.3*$CU16,TRUE)+$CS16*_xlfn.NORM.DIST(CD$3,$CV16,0.3*$CV16,TRUE),$CW16*_xlfn.NORM.DIST(CD$3,'energy base (MECS)'!$F$11,0.3*'energy base (MECS)'!$F$11,TRUE))</f>
        <v>4.7787146531852731E-2</v>
      </c>
      <c r="CE16" s="68">
        <f t="array" ref="CE16">IF($D16,SUMPRODUCT((economics!$AG$2:$AG$167=$B16)*(economics!$D$2:$D$167="whr")*economics!$AH$2:$AH$167*_xlfn.NORM.DIST(CE$3,economics!$AK$2:$AK$167,economics!$AJ$2:$AJ$167,TRUE))+$CR16*_xlfn.NORM.DIST(CE$3,$CU16,0.3*$CU16,TRUE)+$CS16*_xlfn.NORM.DIST(CE$3,$CV16,0.3*$CV16,TRUE),$CW16*_xlfn.NORM.DIST(CE$3,'energy base (MECS)'!$F$11,0.3*'energy base (MECS)'!$F$11,TRUE))</f>
        <v>4.7787146543745163E-2</v>
      </c>
      <c r="CF16" s="68">
        <f t="array" ref="CF16">IF($D16,SUMPRODUCT((economics!$AG$2:$AG$167=$B16)*(economics!$D$2:$D$167="whr")*economics!$AH$2:$AH$167*_xlfn.NORM.DIST(CF$3,economics!$AK$2:$AK$167,economics!$AJ$2:$AJ$167,TRUE))+$CR16*_xlfn.NORM.DIST(CF$3,$CU16,0.3*$CU16,TRUE)+$CS16*_xlfn.NORM.DIST(CF$3,$CV16,0.3*$CV16,TRUE),$CW16*_xlfn.NORM.DIST(CF$3,'energy base (MECS)'!$F$11,0.3*'energy base (MECS)'!$F$11,TRUE))</f>
        <v>4.7787146549640877E-2</v>
      </c>
      <c r="CG16" s="68">
        <f t="array" ref="CG16">IF($D16,SUMPRODUCT((economics!$AG$2:$AG$167=$B16)*(economics!$D$2:$D$167="whr")*economics!$AH$2:$AH$167*_xlfn.NORM.DIST(CG$3,economics!$AK$2:$AK$167,economics!$AJ$2:$AJ$167,TRUE))+$CR16*_xlfn.NORM.DIST(CG$3,$CU16,0.3*$CU16,TRUE)+$CS16*_xlfn.NORM.DIST(CG$3,$CV16,0.3*$CV16,TRUE),$CW16*_xlfn.NORM.DIST(CG$3,'energy base (MECS)'!$F$11,0.3*'energy base (MECS)'!$F$11,TRUE))</f>
        <v>4.7787146552522891E-2</v>
      </c>
      <c r="CH16" s="68">
        <f t="array" ref="CH16">IF($D16,SUMPRODUCT((economics!$AG$2:$AG$167=$B16)*(economics!$D$2:$D$167="whr")*economics!$AH$2:$AH$167*_xlfn.NORM.DIST(CH$3,economics!$AK$2:$AK$167,economics!$AJ$2:$AJ$167,TRUE))+$CR16*_xlfn.NORM.DIST(CH$3,$CU16,0.3*$CU16,TRUE)+$CS16*_xlfn.NORM.DIST(CH$3,$CV16,0.3*$CV16,TRUE),$CW16*_xlfn.NORM.DIST(CH$3,'energy base (MECS)'!$F$11,0.3*'energy base (MECS)'!$F$11,TRUE))</f>
        <v>4.7787146555141928E-2</v>
      </c>
      <c r="CJ16">
        <f t="array" ref="CJ16">SUMPRODUCT((economics!$AG$2:$AG$167=$B16)*(economics!$D$2:$D$167="whr")*economics!$AH$2:$AH$167)</f>
        <v>1.0682769731782501E-2</v>
      </c>
      <c r="CK16" s="80">
        <f>'indst heat consumption'!D16</f>
        <v>4.3956043956043953E-2</v>
      </c>
      <c r="CL16" s="80">
        <f>'indst heat consumption'!E16</f>
        <v>0</v>
      </c>
      <c r="CM16" s="80">
        <f>'indst heat consumption'!F16</f>
        <v>4.2124542124542121E-2</v>
      </c>
      <c r="CN16" s="80">
        <f>'indst heat consumption'!G16</f>
        <v>0.2106227106227106</v>
      </c>
      <c r="CO16" s="80">
        <f>'indst heat consumption'!H16</f>
        <v>0.70329670329670324</v>
      </c>
      <c r="CP16">
        <f>$C16*(CK16*summary!$B$94+CL16*summary!$C$94+CM16*summary!$D$94)</f>
        <v>7.3173230301145416E-3</v>
      </c>
      <c r="CQ16">
        <f>$C16*(CN16*summary!$E$94+CO16*summary!$F$94)</f>
        <v>4.0469823525027392E-2</v>
      </c>
      <c r="CR16">
        <f t="shared" si="0"/>
        <v>5.6815426452450956E-3</v>
      </c>
      <c r="CS16">
        <f t="shared" si="1"/>
        <v>3.1422834178114332E-2</v>
      </c>
      <c r="CT16">
        <f>IFERROR(_xlfn.XLOOKUP($B16,'BCoISC-WACCbI'!$C$2:$C$26,'BCoISC-WACCbI'!$B$2:$B$26)+economics!$AE$4,0.1)</f>
        <v>0.12223000000000001</v>
      </c>
      <c r="CU16">
        <f>(summary!$C$7*(CT16/(1-(1+CT16)^-summary!$D$7))+summary!$C$7*summary!$E$7)/(summary!$F$7*3412/1000000)</f>
        <v>1.4265308599310642</v>
      </c>
      <c r="CV16">
        <f>(summary!$C$6*(CT16/(1-(1+CT16)^-summary!$D$6))+summary!$C$6*summary!$E$6)/(summary!$F$6*3412/1000000)</f>
        <v>1.7118370319172771</v>
      </c>
      <c r="CW16">
        <f t="shared" si="2"/>
        <v>3.7104376823359431E-2</v>
      </c>
    </row>
    <row r="17" spans="1:101" x14ac:dyDescent="0.35">
      <c r="A17" t="str">
        <f>WHRPbI!A15</f>
        <v>iron and steel 241</v>
      </c>
      <c r="B17">
        <v>241</v>
      </c>
      <c r="C17" s="68">
        <f>WHRPbI!B15</f>
        <v>0.13965548098434002</v>
      </c>
      <c r="D17" t="b">
        <f>ISNUMBER(MATCH($B17,'energy base (MECS)'!$K$4:$K$9,0))</f>
        <v>1</v>
      </c>
      <c r="E17" s="68">
        <f t="array" ref="E17">IF($D17,SUMPRODUCT((economics!$AG$2:$AG$167=$B17)*(economics!$D$2:$D$167="whr")*economics!$AH$2:$AH$167*_xlfn.NORM.DIST(E$3,economics!$AK$2:$AK$167,economics!$AJ$2:$AJ$167,TRUE))+$CR17*_xlfn.NORM.DIST(E$3,$CU17,0.3*$CU17,TRUE)+$CS17*_xlfn.NORM.DIST(E$3,$CV17,0.3*$CV17,TRUE),$CW17*_xlfn.NORM.DIST(E$3,'energy base (MECS)'!$F$11,0.3*'energy base (MECS)'!$F$11,TRUE))</f>
        <v>2.5908054236807262E-5</v>
      </c>
      <c r="F17" s="68">
        <f t="array" ref="F17">IF($D17,SUMPRODUCT((economics!$AG$2:$AG$167=$B17)*(economics!$D$2:$D$167="whr")*economics!$AH$2:$AH$167*_xlfn.NORM.DIST(F$3,economics!$AK$2:$AK$167,economics!$AJ$2:$AJ$167,TRUE))+$CR17*_xlfn.NORM.DIST(F$3,$CU17,0.3*$CU17,TRUE)+$CS17*_xlfn.NORM.DIST(F$3,$CV17,0.3*$CV17,TRUE),$CW17*_xlfn.NORM.DIST(F$3,'energy base (MECS)'!$F$11,0.3*'energy base (MECS)'!$F$11,TRUE))</f>
        <v>1.1545227564922125E-4</v>
      </c>
      <c r="G17" s="68">
        <f t="array" ref="G17">IF($D17,SUMPRODUCT((economics!$AG$2:$AG$167=$B17)*(economics!$D$2:$D$167="whr")*economics!$AH$2:$AH$167*_xlfn.NORM.DIST(G$3,economics!$AK$2:$AK$167,economics!$AJ$2:$AJ$167,TRUE))+$CR17*_xlfn.NORM.DIST(G$3,$CU17,0.3*$CU17,TRUE)+$CS17*_xlfn.NORM.DIST(G$3,$CV17,0.3*$CV17,TRUE),$CW17*_xlfn.NORM.DIST(G$3,'energy base (MECS)'!$F$11,0.3*'energy base (MECS)'!$F$11,TRUE))</f>
        <v>4.6538532703826568E-4</v>
      </c>
      <c r="H17" s="68">
        <f t="array" ref="H17">IF($D17,SUMPRODUCT((economics!$AG$2:$AG$167=$B17)*(economics!$D$2:$D$167="whr")*economics!$AH$2:$AH$167*_xlfn.NORM.DIST(H$3,economics!$AK$2:$AK$167,economics!$AJ$2:$AJ$167,TRUE))+$CR17*_xlfn.NORM.DIST(H$3,$CU17,0.3*$CU17,TRUE)+$CS17*_xlfn.NORM.DIST(H$3,$CV17,0.3*$CV17,TRUE),$CW17*_xlfn.NORM.DIST(H$3,'energy base (MECS)'!$F$11,0.3*'energy base (MECS)'!$F$11,TRUE))</f>
        <v>1.5515919948905802E-3</v>
      </c>
      <c r="I17" s="68">
        <f t="array" ref="I17">IF($D17,SUMPRODUCT((economics!$AG$2:$AG$167=$B17)*(economics!$D$2:$D$167="whr")*economics!$AH$2:$AH$167*_xlfn.NORM.DIST(I$3,economics!$AK$2:$AK$167,economics!$AJ$2:$AJ$167,TRUE))+$CR17*_xlfn.NORM.DIST(I$3,$CU17,0.3*$CU17,TRUE)+$CS17*_xlfn.NORM.DIST(I$3,$CV17,0.3*$CV17,TRUE),$CW17*_xlfn.NORM.DIST(I$3,'energy base (MECS)'!$F$11,0.3*'energy base (MECS)'!$F$11,TRUE))</f>
        <v>4.204559624823077E-3</v>
      </c>
      <c r="J17" s="68">
        <f t="array" ref="J17">IF($D17,SUMPRODUCT((economics!$AG$2:$AG$167=$B17)*(economics!$D$2:$D$167="whr")*economics!$AH$2:$AH$167*_xlfn.NORM.DIST(J$3,economics!$AK$2:$AK$167,economics!$AJ$2:$AJ$167,TRUE))+$CR17*_xlfn.NORM.DIST(J$3,$CU17,0.3*$CU17,TRUE)+$CS17*_xlfn.NORM.DIST(J$3,$CV17,0.3*$CV17,TRUE),$CW17*_xlfn.NORM.DIST(J$3,'energy base (MECS)'!$F$11,0.3*'energy base (MECS)'!$F$11,TRUE))</f>
        <v>9.2928397478393571E-3</v>
      </c>
      <c r="K17" s="68">
        <f t="array" ref="K17">IF($D17,SUMPRODUCT((economics!$AG$2:$AG$167=$B17)*(economics!$D$2:$D$167="whr")*economics!$AH$2:$AH$167*_xlfn.NORM.DIST(K$3,economics!$AK$2:$AK$167,economics!$AJ$2:$AJ$167,TRUE))+$CR17*_xlfn.NORM.DIST(K$3,$CU17,0.3*$CU17,TRUE)+$CS17*_xlfn.NORM.DIST(K$3,$CV17,0.3*$CV17,TRUE),$CW17*_xlfn.NORM.DIST(K$3,'energy base (MECS)'!$F$11,0.3*'energy base (MECS)'!$F$11,TRUE))</f>
        <v>1.6968875678147786E-2</v>
      </c>
      <c r="L17" s="68">
        <f t="array" ref="L17">IF($D17,SUMPRODUCT((economics!$AG$2:$AG$167=$B17)*(economics!$D$2:$D$167="whr")*economics!$AH$2:$AH$167*_xlfn.NORM.DIST(L$3,economics!$AK$2:$AK$167,economics!$AJ$2:$AJ$167,TRUE))+$CR17*_xlfn.NORM.DIST(L$3,$CU17,0.3*$CU17,TRUE)+$CS17*_xlfn.NORM.DIST(L$3,$CV17,0.3*$CV17,TRUE),$CW17*_xlfn.NORM.DIST(L$3,'energy base (MECS)'!$F$11,0.3*'energy base (MECS)'!$F$11,TRUE))</f>
        <v>2.6109637140015449E-2</v>
      </c>
      <c r="M17" s="68">
        <f t="array" ref="M17">IF($D17,SUMPRODUCT((economics!$AG$2:$AG$167=$B17)*(economics!$D$2:$D$167="whr")*economics!$AH$2:$AH$167*_xlfn.NORM.DIST(M$3,economics!$AK$2:$AK$167,economics!$AJ$2:$AJ$167,TRUE))+$CR17*_xlfn.NORM.DIST(M$3,$CU17,0.3*$CU17,TRUE)+$CS17*_xlfn.NORM.DIST(M$3,$CV17,0.3*$CV17,TRUE),$CW17*_xlfn.NORM.DIST(M$3,'energy base (MECS)'!$F$11,0.3*'energy base (MECS)'!$F$11,TRUE))</f>
        <v>3.4738793420148364E-2</v>
      </c>
      <c r="N17" s="68">
        <f t="array" ref="N17">IF($D17,SUMPRODUCT((economics!$AG$2:$AG$167=$B17)*(economics!$D$2:$D$167="whr")*economics!$AH$2:$AH$167*_xlfn.NORM.DIST(N$3,economics!$AK$2:$AK$167,economics!$AJ$2:$AJ$167,TRUE))+$CR17*_xlfn.NORM.DIST(N$3,$CU17,0.3*$CU17,TRUE)+$CS17*_xlfn.NORM.DIST(N$3,$CV17,0.3*$CV17,TRUE),$CW17*_xlfn.NORM.DIST(N$3,'energy base (MECS)'!$F$11,0.3*'energy base (MECS)'!$F$11,TRUE))</f>
        <v>4.1227928725471499E-2</v>
      </c>
      <c r="O17" s="68">
        <f t="array" ref="O17">IF($D17,SUMPRODUCT((economics!$AG$2:$AG$167=$B17)*(economics!$D$2:$D$167="whr")*economics!$AH$2:$AH$167*_xlfn.NORM.DIST(O$3,economics!$AK$2:$AK$167,economics!$AJ$2:$AJ$167,TRUE))+$CR17*_xlfn.NORM.DIST(O$3,$CU17,0.3*$CU17,TRUE)+$CS17*_xlfn.NORM.DIST(O$3,$CV17,0.3*$CV17,TRUE),$CW17*_xlfn.NORM.DIST(O$3,'energy base (MECS)'!$F$11,0.3*'energy base (MECS)'!$F$11,TRUE))</f>
        <v>4.514775681746936E-2</v>
      </c>
      <c r="P17" s="68">
        <f t="array" ref="P17">IF($D17,SUMPRODUCT((economics!$AG$2:$AG$167=$B17)*(economics!$D$2:$D$167="whr")*economics!$AH$2:$AH$167*_xlfn.NORM.DIST(P$3,economics!$AK$2:$AK$167,economics!$AJ$2:$AJ$167,TRUE))+$CR17*_xlfn.NORM.DIST(P$3,$CU17,0.3*$CU17,TRUE)+$CS17*_xlfn.NORM.DIST(P$3,$CV17,0.3*$CV17,TRUE),$CW17*_xlfn.NORM.DIST(P$3,'energy base (MECS)'!$F$11,0.3*'energy base (MECS)'!$F$11,TRUE))</f>
        <v>4.7097462023906841E-2</v>
      </c>
      <c r="Q17" s="68">
        <f t="array" ref="Q17">IF($D17,SUMPRODUCT((economics!$AG$2:$AG$167=$B17)*(economics!$D$2:$D$167="whr")*economics!$AH$2:$AH$167*_xlfn.NORM.DIST(Q$3,economics!$AK$2:$AK$167,economics!$AJ$2:$AJ$167,TRUE))+$CR17*_xlfn.NORM.DIST(Q$3,$CU17,0.3*$CU17,TRUE)+$CS17*_xlfn.NORM.DIST(Q$3,$CV17,0.3*$CV17,TRUE),$CW17*_xlfn.NORM.DIST(Q$3,'energy base (MECS)'!$F$11,0.3*'energy base (MECS)'!$F$11,TRUE))</f>
        <v>4.7966586833792714E-2</v>
      </c>
      <c r="R17" s="68">
        <f t="array" ref="R17">IF($D17,SUMPRODUCT((economics!$AG$2:$AG$167=$B17)*(economics!$D$2:$D$167="whr")*economics!$AH$2:$AH$167*_xlfn.NORM.DIST(R$3,economics!$AK$2:$AK$167,economics!$AJ$2:$AJ$167,TRUE))+$CR17*_xlfn.NORM.DIST(R$3,$CU17,0.3*$CU17,TRUE)+$CS17*_xlfn.NORM.DIST(R$3,$CV17,0.3*$CV17,TRUE),$CW17*_xlfn.NORM.DIST(R$3,'energy base (MECS)'!$F$11,0.3*'energy base (MECS)'!$F$11,TRUE))</f>
        <v>4.840228374328602E-2</v>
      </c>
      <c r="S17" s="68">
        <f t="array" ref="S17">IF($D17,SUMPRODUCT((economics!$AG$2:$AG$167=$B17)*(economics!$D$2:$D$167="whr")*economics!$AH$2:$AH$167*_xlfn.NORM.DIST(S$3,economics!$AK$2:$AK$167,economics!$AJ$2:$AJ$167,TRUE))+$CR17*_xlfn.NORM.DIST(S$3,$CU17,0.3*$CU17,TRUE)+$CS17*_xlfn.NORM.DIST(S$3,$CV17,0.3*$CV17,TRUE),$CW17*_xlfn.NORM.DIST(S$3,'energy base (MECS)'!$F$11,0.3*'energy base (MECS)'!$F$11,TRUE))</f>
        <v>4.8716938179134708E-2</v>
      </c>
      <c r="T17" s="68">
        <f t="array" ref="T17">IF($D17,SUMPRODUCT((economics!$AG$2:$AG$167=$B17)*(economics!$D$2:$D$167="whr")*economics!$AH$2:$AH$167*_xlfn.NORM.DIST(T$3,economics!$AK$2:$AK$167,economics!$AJ$2:$AJ$167,TRUE))+$CR17*_xlfn.NORM.DIST(T$3,$CU17,0.3*$CU17,TRUE)+$CS17*_xlfn.NORM.DIST(T$3,$CV17,0.3*$CV17,TRUE),$CW17*_xlfn.NORM.DIST(T$3,'energy base (MECS)'!$F$11,0.3*'energy base (MECS)'!$F$11,TRUE))</f>
        <v>4.9014670523621143E-2</v>
      </c>
      <c r="U17" s="68">
        <f t="array" ref="U17">IF($D17,SUMPRODUCT((economics!$AG$2:$AG$167=$B17)*(economics!$D$2:$D$167="whr")*economics!$AH$2:$AH$167*_xlfn.NORM.DIST(U$3,economics!$AK$2:$AK$167,economics!$AJ$2:$AJ$167,TRUE))+$CR17*_xlfn.NORM.DIST(U$3,$CU17,0.3*$CU17,TRUE)+$CS17*_xlfn.NORM.DIST(U$3,$CV17,0.3*$CV17,TRUE),$CW17*_xlfn.NORM.DIST(U$3,'energy base (MECS)'!$F$11,0.3*'energy base (MECS)'!$F$11,TRUE))</f>
        <v>4.9314428113845031E-2</v>
      </c>
      <c r="V17" s="68">
        <f t="array" ref="V17">IF($D17,SUMPRODUCT((economics!$AG$2:$AG$167=$B17)*(economics!$D$2:$D$167="whr")*economics!$AH$2:$AH$167*_xlfn.NORM.DIST(V$3,economics!$AK$2:$AK$167,economics!$AJ$2:$AJ$167,TRUE))+$CR17*_xlfn.NORM.DIST(V$3,$CU17,0.3*$CU17,TRUE)+$CS17*_xlfn.NORM.DIST(V$3,$CV17,0.3*$CV17,TRUE),$CW17*_xlfn.NORM.DIST(V$3,'energy base (MECS)'!$F$11,0.3*'energy base (MECS)'!$F$11,TRUE))</f>
        <v>4.9610460396890446E-2</v>
      </c>
      <c r="W17" s="68">
        <f t="array" ref="W17">IF($D17,SUMPRODUCT((economics!$AG$2:$AG$167=$B17)*(economics!$D$2:$D$167="whr")*economics!$AH$2:$AH$167*_xlfn.NORM.DIST(W$3,economics!$AK$2:$AK$167,economics!$AJ$2:$AJ$167,TRUE))+$CR17*_xlfn.NORM.DIST(W$3,$CU17,0.3*$CU17,TRUE)+$CS17*_xlfn.NORM.DIST(W$3,$CV17,0.3*$CV17,TRUE),$CW17*_xlfn.NORM.DIST(W$3,'energy base (MECS)'!$F$11,0.3*'energy base (MECS)'!$F$11,TRUE))</f>
        <v>4.9892880732682547E-2</v>
      </c>
      <c r="X17" s="68">
        <f t="array" ref="X17">IF($D17,SUMPRODUCT((economics!$AG$2:$AG$167=$B17)*(economics!$D$2:$D$167="whr")*economics!$AH$2:$AH$167*_xlfn.NORM.DIST(X$3,economics!$AK$2:$AK$167,economics!$AJ$2:$AJ$167,TRUE))+$CR17*_xlfn.NORM.DIST(X$3,$CU17,0.3*$CU17,TRUE)+$CS17*_xlfn.NORM.DIST(X$3,$CV17,0.3*$CV17,TRUE),$CW17*_xlfn.NORM.DIST(X$3,'energy base (MECS)'!$F$11,0.3*'energy base (MECS)'!$F$11,TRUE))</f>
        <v>5.0153455756399387E-2</v>
      </c>
      <c r="Y17" s="68">
        <f t="array" ref="Y17">IF($D17,SUMPRODUCT((economics!$AG$2:$AG$167=$B17)*(economics!$D$2:$D$167="whr")*economics!$AH$2:$AH$167*_xlfn.NORM.DIST(Y$3,economics!$AK$2:$AK$167,economics!$AJ$2:$AJ$167,TRUE))+$CR17*_xlfn.NORM.DIST(Y$3,$CU17,0.3*$CU17,TRUE)+$CS17*_xlfn.NORM.DIST(Y$3,$CV17,0.3*$CV17,TRUE),$CW17*_xlfn.NORM.DIST(Y$3,'energy base (MECS)'!$F$11,0.3*'energy base (MECS)'!$F$11,TRUE))</f>
        <v>5.0387246586991855E-2</v>
      </c>
      <c r="Z17" s="68">
        <f t="array" ref="Z17">IF($D17,SUMPRODUCT((economics!$AG$2:$AG$167=$B17)*(economics!$D$2:$D$167="whr")*economics!$AH$2:$AH$167*_xlfn.NORM.DIST(Z$3,economics!$AK$2:$AK$167,economics!$AJ$2:$AJ$167,TRUE))+$CR17*_xlfn.NORM.DIST(Z$3,$CU17,0.3*$CU17,TRUE)+$CS17*_xlfn.NORM.DIST(Z$3,$CV17,0.3*$CV17,TRUE),$CW17*_xlfn.NORM.DIST(Z$3,'energy base (MECS)'!$F$11,0.3*'energy base (MECS)'!$F$11,TRUE))</f>
        <v>5.0592908876319925E-2</v>
      </c>
      <c r="AA17" s="68">
        <f t="array" ref="AA17">IF($D17,SUMPRODUCT((economics!$AG$2:$AG$167=$B17)*(economics!$D$2:$D$167="whr")*economics!$AH$2:$AH$167*_xlfn.NORM.DIST(AA$3,economics!$AK$2:$AK$167,economics!$AJ$2:$AJ$167,TRUE))+$CR17*_xlfn.NORM.DIST(AA$3,$CU17,0.3*$CU17,TRUE)+$CS17*_xlfn.NORM.DIST(AA$3,$CV17,0.3*$CV17,TRUE),$CW17*_xlfn.NORM.DIST(AA$3,'energy base (MECS)'!$F$11,0.3*'energy base (MECS)'!$F$11,TRUE))</f>
        <v>5.0772258116313654E-2</v>
      </c>
      <c r="AB17" s="68">
        <f t="array" ref="AB17">IF($D17,SUMPRODUCT((economics!$AG$2:$AG$167=$B17)*(economics!$D$2:$D$167="whr")*economics!$AH$2:$AH$167*_xlfn.NORM.DIST(AB$3,economics!$AK$2:$AK$167,economics!$AJ$2:$AJ$167,TRUE))+$CR17*_xlfn.NORM.DIST(AB$3,$CU17,0.3*$CU17,TRUE)+$CS17*_xlfn.NORM.DIST(AB$3,$CV17,0.3*$CV17,TRUE),$CW17*_xlfn.NORM.DIST(AB$3,'energy base (MECS)'!$F$11,0.3*'energy base (MECS)'!$F$11,TRUE))</f>
        <v>5.0929377482844589E-2</v>
      </c>
      <c r="AC17" s="68">
        <f t="array" ref="AC17">IF($D17,SUMPRODUCT((economics!$AG$2:$AG$167=$B17)*(economics!$D$2:$D$167="whr")*economics!$AH$2:$AH$167*_xlfn.NORM.DIST(AC$3,economics!$AK$2:$AK$167,economics!$AJ$2:$AJ$167,TRUE))+$CR17*_xlfn.NORM.DIST(AC$3,$CU17,0.3*$CU17,TRUE)+$CS17*_xlfn.NORM.DIST(AC$3,$CV17,0.3*$CV17,TRUE),$CW17*_xlfn.NORM.DIST(AC$3,'energy base (MECS)'!$F$11,0.3*'energy base (MECS)'!$F$11,TRUE))</f>
        <v>5.1069546327534243E-2</v>
      </c>
      <c r="AD17" s="68">
        <f t="array" ref="AD17">IF($D17,SUMPRODUCT((economics!$AG$2:$AG$167=$B17)*(economics!$D$2:$D$167="whr")*economics!$AH$2:$AH$167*_xlfn.NORM.DIST(AD$3,economics!$AK$2:$AK$167,economics!$AJ$2:$AJ$167,TRUE))+$CR17*_xlfn.NORM.DIST(AD$3,$CU17,0.3*$CU17,TRUE)+$CS17*_xlfn.NORM.DIST(AD$3,$CV17,0.3*$CV17,TRUE),$CW17*_xlfn.NORM.DIST(AD$3,'energy base (MECS)'!$F$11,0.3*'energy base (MECS)'!$F$11,TRUE))</f>
        <v>5.1198241703182851E-2</v>
      </c>
      <c r="AE17" s="68">
        <f t="array" ref="AE17">IF($D17,SUMPRODUCT((economics!$AG$2:$AG$167=$B17)*(economics!$D$2:$D$167="whr")*economics!$AH$2:$AH$167*_xlfn.NORM.DIST(AE$3,economics!$AK$2:$AK$167,economics!$AJ$2:$AJ$167,TRUE))+$CR17*_xlfn.NORM.DIST(AE$3,$CU17,0.3*$CU17,TRUE)+$CS17*_xlfn.NORM.DIST(AE$3,$CV17,0.3*$CV17,TRUE),$CW17*_xlfn.NORM.DIST(AE$3,'energy base (MECS)'!$F$11,0.3*'energy base (MECS)'!$F$11,TRUE))</f>
        <v>5.1320383232193144E-2</v>
      </c>
      <c r="AF17" s="68">
        <f t="array" ref="AF17">IF($D17,SUMPRODUCT((economics!$AG$2:$AG$167=$B17)*(economics!$D$2:$D$167="whr")*economics!$AH$2:$AH$167*_xlfn.NORM.DIST(AF$3,economics!$AK$2:$AK$167,economics!$AJ$2:$AJ$167,TRUE))+$CR17*_xlfn.NORM.DIST(AF$3,$CU17,0.3*$CU17,TRUE)+$CS17*_xlfn.NORM.DIST(AF$3,$CV17,0.3*$CV17,TRUE),$CW17*_xlfn.NORM.DIST(AF$3,'energy base (MECS)'!$F$11,0.3*'energy base (MECS)'!$F$11,TRUE))</f>
        <v>5.1439887919104664E-2</v>
      </c>
      <c r="AG17" s="68">
        <f t="array" ref="AG17">IF($D17,SUMPRODUCT((economics!$AG$2:$AG$167=$B17)*(economics!$D$2:$D$167="whr")*economics!$AH$2:$AH$167*_xlfn.NORM.DIST(AG$3,economics!$AK$2:$AK$167,economics!$AJ$2:$AJ$167,TRUE))+$CR17*_xlfn.NORM.DIST(AG$3,$CU17,0.3*$CU17,TRUE)+$CS17*_xlfn.NORM.DIST(AG$3,$CV17,0.3*$CV17,TRUE),$CW17*_xlfn.NORM.DIST(AG$3,'energy base (MECS)'!$F$11,0.3*'energy base (MECS)'!$F$11,TRUE))</f>
        <v>5.1559512793199244E-2</v>
      </c>
      <c r="AH17" s="68">
        <f t="array" ref="AH17">IF($D17,SUMPRODUCT((economics!$AG$2:$AG$167=$B17)*(economics!$D$2:$D$167="whr")*economics!$AH$2:$AH$167*_xlfn.NORM.DIST(AH$3,economics!$AK$2:$AK$167,economics!$AJ$2:$AJ$167,TRUE))+$CR17*_xlfn.NORM.DIST(AH$3,$CU17,0.3*$CU17,TRUE)+$CS17*_xlfn.NORM.DIST(AH$3,$CV17,0.3*$CV17,TRUE),$CW17*_xlfn.NORM.DIST(AH$3,'energy base (MECS)'!$F$11,0.3*'energy base (MECS)'!$F$11,TRUE))</f>
        <v>5.1680910320741139E-2</v>
      </c>
      <c r="AI17" s="68">
        <f t="array" ref="AI17">IF($D17,SUMPRODUCT((economics!$AG$2:$AG$167=$B17)*(economics!$D$2:$D$167="whr")*economics!$AH$2:$AH$167*_xlfn.NORM.DIST(AI$3,economics!$AK$2:$AK$167,economics!$AJ$2:$AJ$167,TRUE))+$CR17*_xlfn.NORM.DIST(AI$3,$CU17,0.3*$CU17,TRUE)+$CS17*_xlfn.NORM.DIST(AI$3,$CV17,0.3*$CV17,TRUE),$CW17*_xlfn.NORM.DIST(AI$3,'energy base (MECS)'!$F$11,0.3*'energy base (MECS)'!$F$11,TRUE))</f>
        <v>5.1804806623144649E-2</v>
      </c>
      <c r="AJ17" s="68">
        <f t="array" ref="AJ17">IF($D17,SUMPRODUCT((economics!$AG$2:$AG$167=$B17)*(economics!$D$2:$D$167="whr")*economics!$AH$2:$AH$167*_xlfn.NORM.DIST(AJ$3,economics!$AK$2:$AK$167,economics!$AJ$2:$AJ$167,TRUE))+$CR17*_xlfn.NORM.DIST(AJ$3,$CU17,0.3*$CU17,TRUE)+$CS17*_xlfn.NORM.DIST(AJ$3,$CV17,0.3*$CV17,TRUE),$CW17*_xlfn.NORM.DIST(AJ$3,'energy base (MECS)'!$F$11,0.3*'energy base (MECS)'!$F$11,TRUE))</f>
        <v>5.193122515303724E-2</v>
      </c>
      <c r="AK17" s="68">
        <f t="array" ref="AK17">IF($D17,SUMPRODUCT((economics!$AG$2:$AG$167=$B17)*(economics!$D$2:$D$167="whr")*economics!$AH$2:$AH$167*_xlfn.NORM.DIST(AK$3,economics!$AK$2:$AK$167,economics!$AJ$2:$AJ$167,TRUE))+$CR17*_xlfn.NORM.DIST(AK$3,$CU17,0.3*$CU17,TRUE)+$CS17*_xlfn.NORM.DIST(AK$3,$CV17,0.3*$CV17,TRUE),$CW17*_xlfn.NORM.DIST(AK$3,'energy base (MECS)'!$F$11,0.3*'energy base (MECS)'!$F$11,TRUE))</f>
        <v>5.2059703787899196E-2</v>
      </c>
      <c r="AL17" s="68">
        <f t="array" ref="AL17">IF($D17,SUMPRODUCT((economics!$AG$2:$AG$167=$B17)*(economics!$D$2:$D$167="whr")*economics!$AH$2:$AH$167*_xlfn.NORM.DIST(AL$3,economics!$AK$2:$AK$167,economics!$AJ$2:$AJ$167,TRUE))+$CR17*_xlfn.NORM.DIST(AL$3,$CU17,0.3*$CU17,TRUE)+$CS17*_xlfn.NORM.DIST(AL$3,$CV17,0.3*$CV17,TRUE),$CW17*_xlfn.NORM.DIST(AL$3,'energy base (MECS)'!$F$11,0.3*'energy base (MECS)'!$F$11,TRUE))</f>
        <v>5.2189478927314466E-2</v>
      </c>
      <c r="AM17" s="68">
        <f t="array" ref="AM17">IF($D17,SUMPRODUCT((economics!$AG$2:$AG$167=$B17)*(economics!$D$2:$D$167="whr")*economics!$AH$2:$AH$167*_xlfn.NORM.DIST(AM$3,economics!$AK$2:$AK$167,economics!$AJ$2:$AJ$167,TRUE))+$CR17*_xlfn.NORM.DIST(AM$3,$CU17,0.3*$CU17,TRUE)+$CS17*_xlfn.NORM.DIST(AM$3,$CV17,0.3*$CV17,TRUE),$CW17*_xlfn.NORM.DIST(AM$3,'energy base (MECS)'!$F$11,0.3*'energy base (MECS)'!$F$11,TRUE))</f>
        <v>5.2319629230410877E-2</v>
      </c>
      <c r="AN17" s="68">
        <f t="array" ref="AN17">IF($D17,SUMPRODUCT((economics!$AG$2:$AG$167=$B17)*(economics!$D$2:$D$167="whr")*economics!$AH$2:$AH$167*_xlfn.NORM.DIST(AN$3,economics!$AK$2:$AK$167,economics!$AJ$2:$AJ$167,TRUE))+$CR17*_xlfn.NORM.DIST(AN$3,$CU17,0.3*$CU17,TRUE)+$CS17*_xlfn.NORM.DIST(AN$3,$CV17,0.3*$CV17,TRUE),$CW17*_xlfn.NORM.DIST(AN$3,'energy base (MECS)'!$F$11,0.3*'energy base (MECS)'!$F$11,TRUE))</f>
        <v>5.2449182409607879E-2</v>
      </c>
      <c r="AO17" s="68">
        <f t="array" ref="AO17">IF($D17,SUMPRODUCT((economics!$AG$2:$AG$167=$B17)*(economics!$D$2:$D$167="whr")*economics!$AH$2:$AH$167*_xlfn.NORM.DIST(AO$3,economics!$AK$2:$AK$167,economics!$AJ$2:$AJ$167,TRUE))+$CR17*_xlfn.NORM.DIST(AO$3,$CU17,0.3*$CU17,TRUE)+$CS17*_xlfn.NORM.DIST(AO$3,$CV17,0.3*$CV17,TRUE),$CW17*_xlfn.NORM.DIST(AO$3,'energy base (MECS)'!$F$11,0.3*'energy base (MECS)'!$F$11,TRUE))</f>
        <v>5.2577192538513624E-2</v>
      </c>
      <c r="AP17" s="68">
        <f t="array" ref="AP17">IF($D17,SUMPRODUCT((economics!$AG$2:$AG$167=$B17)*(economics!$D$2:$D$167="whr")*economics!$AH$2:$AH$167*_xlfn.NORM.DIST(AP$3,economics!$AK$2:$AK$167,economics!$AJ$2:$AJ$167,TRUE))+$CR17*_xlfn.NORM.DIST(AP$3,$CU17,0.3*$CU17,TRUE)+$CS17*_xlfn.NORM.DIST(AP$3,$CV17,0.3*$CV17,TRUE),$CW17*_xlfn.NORM.DIST(AP$3,'energy base (MECS)'!$F$11,0.3*'energy base (MECS)'!$F$11,TRUE))</f>
        <v>5.2702795286453948E-2</v>
      </c>
      <c r="AQ17" s="68">
        <f t="array" ref="AQ17">IF($D17,SUMPRODUCT((economics!$AG$2:$AG$167=$B17)*(economics!$D$2:$D$167="whr")*economics!$AH$2:$AH$167*_xlfn.NORM.DIST(AQ$3,economics!$AK$2:$AK$167,economics!$AJ$2:$AJ$167,TRUE))+$CR17*_xlfn.NORM.DIST(AQ$3,$CU17,0.3*$CU17,TRUE)+$CS17*_xlfn.NORM.DIST(AQ$3,$CV17,0.3*$CV17,TRUE),$CW17*_xlfn.NORM.DIST(AQ$3,'energy base (MECS)'!$F$11,0.3*'energy base (MECS)'!$F$11,TRUE))</f>
        <v>5.2825246724653566E-2</v>
      </c>
      <c r="AR17" s="68">
        <f t="array" ref="AR17">IF($D17,SUMPRODUCT((economics!$AG$2:$AG$167=$B17)*(economics!$D$2:$D$167="whr")*economics!$AH$2:$AH$167*_xlfn.NORM.DIST(AR$3,economics!$AK$2:$AK$167,economics!$AJ$2:$AJ$167,TRUE))+$CR17*_xlfn.NORM.DIST(AR$3,$CU17,0.3*$CU17,TRUE)+$CS17*_xlfn.NORM.DIST(AR$3,$CV17,0.3*$CV17,TRUE),$CW17*_xlfn.NORM.DIST(AR$3,'energy base (MECS)'!$F$11,0.3*'energy base (MECS)'!$F$11,TRUE))</f>
        <v>5.294394937915841E-2</v>
      </c>
      <c r="AS17" s="68">
        <f t="array" ref="AS17">IF($D17,SUMPRODUCT((economics!$AG$2:$AG$167=$B17)*(economics!$D$2:$D$167="whr")*economics!$AH$2:$AH$167*_xlfn.NORM.DIST(AS$3,economics!$AK$2:$AK$167,economics!$AJ$2:$AJ$167,TRUE))+$CR17*_xlfn.NORM.DIST(AS$3,$CU17,0.3*$CU17,TRUE)+$CS17*_xlfn.NORM.DIST(AS$3,$CV17,0.3*$CV17,TRUE),$CW17*_xlfn.NORM.DIST(AS$3,'energy base (MECS)'!$F$11,0.3*'energy base (MECS)'!$F$11,TRUE))</f>
        <v>5.3058467730815989E-2</v>
      </c>
      <c r="AT17" s="68">
        <f t="array" ref="AT17">IF($D17,SUMPRODUCT((economics!$AG$2:$AG$167=$B17)*(economics!$D$2:$D$167="whr")*economics!$AH$2:$AH$167*_xlfn.NORM.DIST(AT$3,economics!$AK$2:$AK$167,economics!$AJ$2:$AJ$167,TRUE))+$CR17*_xlfn.NORM.DIST(AT$3,$CU17,0.3*$CU17,TRUE)+$CS17*_xlfn.NORM.DIST(AT$3,$CV17,0.3*$CV17,TRUE),$CW17*_xlfn.NORM.DIST(AT$3,'energy base (MECS)'!$F$11,0.3*'energy base (MECS)'!$F$11,TRUE))</f>
        <v>5.3168534528793374E-2</v>
      </c>
      <c r="AU17" s="68">
        <f t="array" ref="AU17">IF($D17,SUMPRODUCT((economics!$AG$2:$AG$167=$B17)*(economics!$D$2:$D$167="whr")*economics!$AH$2:$AH$167*_xlfn.NORM.DIST(AU$3,economics!$AK$2:$AK$167,economics!$AJ$2:$AJ$167,TRUE))+$CR17*_xlfn.NORM.DIST(AU$3,$CU17,0.3*$CU17,TRUE)+$CS17*_xlfn.NORM.DIST(AU$3,$CV17,0.3*$CV17,TRUE),$CW17*_xlfn.NORM.DIST(AU$3,'energy base (MECS)'!$F$11,0.3*'energy base (MECS)'!$F$11,TRUE))</f>
        <v>5.3274048967332968E-2</v>
      </c>
      <c r="AV17" s="68">
        <f t="array" ref="AV17">IF($D17,SUMPRODUCT((economics!$AG$2:$AG$167=$B17)*(economics!$D$2:$D$167="whr")*economics!$AH$2:$AH$167*_xlfn.NORM.DIST(AV$3,economics!$AK$2:$AK$167,economics!$AJ$2:$AJ$167,TRUE))+$CR17*_xlfn.NORM.DIST(AV$3,$CU17,0.3*$CU17,TRUE)+$CS17*_xlfn.NORM.DIST(AV$3,$CV17,0.3*$CV17,TRUE),$CW17*_xlfn.NORM.DIST(AV$3,'energy base (MECS)'!$F$11,0.3*'energy base (MECS)'!$F$11,TRUE))</f>
        <v>5.3375067776127869E-2</v>
      </c>
      <c r="AW17" s="68">
        <f t="array" ref="AW17">IF($D17,SUMPRODUCT((economics!$AG$2:$AG$167=$B17)*(economics!$D$2:$D$167="whr")*economics!$AH$2:$AH$167*_xlfn.NORM.DIST(AW$3,economics!$AK$2:$AK$167,economics!$AJ$2:$AJ$167,TRUE))+$CR17*_xlfn.NORM.DIST(AW$3,$CU17,0.3*$CU17,TRUE)+$CS17*_xlfn.NORM.DIST(AW$3,$CV17,0.3*$CV17,TRUE),$CW17*_xlfn.NORM.DIST(AW$3,'energy base (MECS)'!$F$11,0.3*'energy base (MECS)'!$F$11,TRUE))</f>
        <v>5.3471790415172873E-2</v>
      </c>
      <c r="AX17" s="68">
        <f t="array" ref="AX17">IF($D17,SUMPRODUCT((economics!$AG$2:$AG$167=$B17)*(economics!$D$2:$D$167="whr")*economics!$AH$2:$AH$167*_xlfn.NORM.DIST(AX$3,economics!$AK$2:$AK$167,economics!$AJ$2:$AJ$167,TRUE))+$CR17*_xlfn.NORM.DIST(AX$3,$CU17,0.3*$CU17,TRUE)+$CS17*_xlfn.NORM.DIST(AX$3,$CV17,0.3*$CV17,TRUE),$CW17*_xlfn.NORM.DIST(AX$3,'energy base (MECS)'!$F$11,0.3*'energy base (MECS)'!$F$11,TRUE))</f>
        <v>5.3564539721122566E-2</v>
      </c>
      <c r="AY17" s="68">
        <f t="array" ref="AY17">IF($D17,SUMPRODUCT((economics!$AG$2:$AG$167=$B17)*(economics!$D$2:$D$167="whr")*economics!$AH$2:$AH$167*_xlfn.NORM.DIST(AY$3,economics!$AK$2:$AK$167,economics!$AJ$2:$AJ$167,TRUE))+$CR17*_xlfn.NORM.DIST(AY$3,$CU17,0.3*$CU17,TRUE)+$CS17*_xlfn.NORM.DIST(AY$3,$CV17,0.3*$CV17,TRUE),$CW17*_xlfn.NORM.DIST(AY$3,'energy base (MECS)'!$F$11,0.3*'energy base (MECS)'!$F$11,TRUE))</f>
        <v>5.3653739452194316E-2</v>
      </c>
      <c r="AZ17" s="68">
        <f t="array" ref="AZ17">IF($D17,SUMPRODUCT((economics!$AG$2:$AG$167=$B17)*(economics!$D$2:$D$167="whr")*economics!$AH$2:$AH$167*_xlfn.NORM.DIST(AZ$3,economics!$AK$2:$AK$167,economics!$AJ$2:$AJ$167,TRUE))+$CR17*_xlfn.NORM.DIST(AZ$3,$CU17,0.3*$CU17,TRUE)+$CS17*_xlfn.NORM.DIST(AZ$3,$CV17,0.3*$CV17,TRUE),$CW17*_xlfn.NORM.DIST(AZ$3,'energy base (MECS)'!$F$11,0.3*'energy base (MECS)'!$F$11,TRUE))</f>
        <v>5.3739890190469222E-2</v>
      </c>
      <c r="BA17" s="68">
        <f t="array" ref="BA17">IF($D17,SUMPRODUCT((economics!$AG$2:$AG$167=$B17)*(economics!$D$2:$D$167="whr")*economics!$AH$2:$AH$167*_xlfn.NORM.DIST(BA$3,economics!$AK$2:$AK$167,economics!$AJ$2:$AJ$167,TRUE))+$CR17*_xlfn.NORM.DIST(BA$3,$CU17,0.3*$CU17,TRUE)+$CS17*_xlfn.NORM.DIST(BA$3,$CV17,0.3*$CV17,TRUE),$CW17*_xlfn.NORM.DIST(BA$3,'energy base (MECS)'!$F$11,0.3*'energy base (MECS)'!$F$11,TRUE))</f>
        <v>5.3823544978980037E-2</v>
      </c>
      <c r="BB17" s="68">
        <f t="array" ref="BB17">IF($D17,SUMPRODUCT((economics!$AG$2:$AG$167=$B17)*(economics!$D$2:$D$167="whr")*economics!$AH$2:$AH$167*_xlfn.NORM.DIST(BB$3,economics!$AK$2:$AK$167,economics!$AJ$2:$AJ$167,TRUE))+$CR17*_xlfn.NORM.DIST(BB$3,$CU17,0.3*$CU17,TRUE)+$CS17*_xlfn.NORM.DIST(BB$3,$CV17,0.3*$CV17,TRUE),$CW17*_xlfn.NORM.DIST(BB$3,'energy base (MECS)'!$F$11,0.3*'energy base (MECS)'!$F$11,TRUE))</f>
        <v>5.3905285907909342E-2</v>
      </c>
      <c r="BC17" s="68">
        <f t="array" ref="BC17">IF($D17,SUMPRODUCT((economics!$AG$2:$AG$167=$B17)*(economics!$D$2:$D$167="whr")*economics!$AH$2:$AH$167*_xlfn.NORM.DIST(BC$3,economics!$AK$2:$AK$167,economics!$AJ$2:$AJ$167,TRUE))+$CR17*_xlfn.NORM.DIST(BC$3,$CU17,0.3*$CU17,TRUE)+$CS17*_xlfn.NORM.DIST(BC$3,$CV17,0.3*$CV17,TRUE),$CW17*_xlfn.NORM.DIST(BC$3,'energy base (MECS)'!$F$11,0.3*'energy base (MECS)'!$F$11,TRUE))</f>
        <v>5.398570264061385E-2</v>
      </c>
      <c r="BD17" s="68">
        <f t="array" ref="BD17">IF($D17,SUMPRODUCT((economics!$AG$2:$AG$167=$B17)*(economics!$D$2:$D$167="whr")*economics!$AH$2:$AH$167*_xlfn.NORM.DIST(BD$3,economics!$AK$2:$AK$167,economics!$AJ$2:$AJ$167,TRUE))+$CR17*_xlfn.NORM.DIST(BD$3,$CU17,0.3*$CU17,TRUE)+$CS17*_xlfn.NORM.DIST(BD$3,$CV17,0.3*$CV17,TRUE),$CW17*_xlfn.NORM.DIST(BD$3,'energy base (MECS)'!$F$11,0.3*'energy base (MECS)'!$F$11,TRUE))</f>
        <v>5.406537361115335E-2</v>
      </c>
      <c r="BE17" s="68">
        <f t="array" ref="BE17">IF($D17,SUMPRODUCT((economics!$AG$2:$AG$167=$B17)*(economics!$D$2:$D$167="whr")*economics!$AH$2:$AH$167*_xlfn.NORM.DIST(BE$3,economics!$AK$2:$AK$167,economics!$AJ$2:$AJ$167,TRUE))+$CR17*_xlfn.NORM.DIST(BE$3,$CU17,0.3*$CU17,TRUE)+$CS17*_xlfn.NORM.DIST(BE$3,$CV17,0.3*$CV17,TRUE),$CW17*_xlfn.NORM.DIST(BE$3,'energy base (MECS)'!$F$11,0.3*'energy base (MECS)'!$F$11,TRUE))</f>
        <v>5.4144850355765849E-2</v>
      </c>
      <c r="BF17" s="68">
        <f t="array" ref="BF17">IF($D17,SUMPRODUCT((economics!$AG$2:$AG$167=$B17)*(economics!$D$2:$D$167="whr")*economics!$AH$2:$AH$167*_xlfn.NORM.DIST(BF$3,economics!$AK$2:$AK$167,economics!$AJ$2:$AJ$167,TRUE))+$CR17*_xlfn.NORM.DIST(BF$3,$CU17,0.3*$CU17,TRUE)+$CS17*_xlfn.NORM.DIST(BF$3,$CV17,0.3*$CV17,TRUE),$CW17*_xlfn.NORM.DIST(BF$3,'energy base (MECS)'!$F$11,0.3*'energy base (MECS)'!$F$11,TRUE))</f>
        <v>5.4224645183795307E-2</v>
      </c>
      <c r="BG17" s="68">
        <f t="array" ref="BG17">IF($D17,SUMPRODUCT((economics!$AG$2:$AG$167=$B17)*(economics!$D$2:$D$167="whr")*economics!$AH$2:$AH$167*_xlfn.NORM.DIST(BG$3,economics!$AK$2:$AK$167,economics!$AJ$2:$AJ$167,TRUE))+$CR17*_xlfn.NORM.DIST(BG$3,$CU17,0.3*$CU17,TRUE)+$CS17*_xlfn.NORM.DIST(BG$3,$CV17,0.3*$CV17,TRUE),$CW17*_xlfn.NORM.DIST(BG$3,'energy base (MECS)'!$F$11,0.3*'energy base (MECS)'!$F$11,TRUE))</f>
        <v>5.4305222166819898E-2</v>
      </c>
      <c r="BH17" s="68">
        <f t="array" ref="BH17">IF($D17,SUMPRODUCT((economics!$AG$2:$AG$167=$B17)*(economics!$D$2:$D$167="whr")*economics!$AH$2:$AH$167*_xlfn.NORM.DIST(BH$3,economics!$AK$2:$AK$167,economics!$AJ$2:$AJ$167,TRUE))+$CR17*_xlfn.NORM.DIST(BH$3,$CU17,0.3*$CU17,TRUE)+$CS17*_xlfn.NORM.DIST(BH$3,$CV17,0.3*$CV17,TRUE),$CW17*_xlfn.NORM.DIST(BH$3,'energy base (MECS)'!$F$11,0.3*'energy base (MECS)'!$F$11,TRUE))</f>
        <v>5.4386991240378185E-2</v>
      </c>
      <c r="BI17" s="68">
        <f t="array" ref="BI17">IF($D17,SUMPRODUCT((economics!$AG$2:$AG$167=$B17)*(economics!$D$2:$D$167="whr")*economics!$AH$2:$AH$167*_xlfn.NORM.DIST(BI$3,economics!$AK$2:$AK$167,economics!$AJ$2:$AJ$167,TRUE))+$CR17*_xlfn.NORM.DIST(BI$3,$CU17,0.3*$CU17,TRUE)+$CS17*_xlfn.NORM.DIST(BI$3,$CV17,0.3*$CV17,TRUE),$CW17*_xlfn.NORM.DIST(BI$3,'energy base (MECS)'!$F$11,0.3*'energy base (MECS)'!$F$11,TRUE))</f>
        <v>5.4470305077129327E-2</v>
      </c>
      <c r="BJ17" s="68">
        <f t="array" ref="BJ17">IF($D17,SUMPRODUCT((economics!$AG$2:$AG$167=$B17)*(economics!$D$2:$D$167="whr")*economics!$AH$2:$AH$167*_xlfn.NORM.DIST(BJ$3,economics!$AK$2:$AK$167,economics!$AJ$2:$AJ$167,TRUE))+$CR17*_xlfn.NORM.DIST(BJ$3,$CU17,0.3*$CU17,TRUE)+$CS17*_xlfn.NORM.DIST(BJ$3,$CV17,0.3*$CV17,TRUE),$CW17*_xlfn.NORM.DIST(BJ$3,'energy base (MECS)'!$F$11,0.3*'energy base (MECS)'!$F$11,TRUE))</f>
        <v>5.455545830449085E-2</v>
      </c>
      <c r="BK17" s="68">
        <f t="array" ref="BK17">IF($D17,SUMPRODUCT((economics!$AG$2:$AG$167=$B17)*(economics!$D$2:$D$167="whr")*economics!$AH$2:$AH$167*_xlfn.NORM.DIST(BK$3,economics!$AK$2:$AK$167,economics!$AJ$2:$AJ$167,TRUE))+$CR17*_xlfn.NORM.DIST(BK$3,$CU17,0.3*$CU17,TRUE)+$CS17*_xlfn.NORM.DIST(BK$3,$CV17,0.3*$CV17,TRUE),$CW17*_xlfn.NORM.DIST(BK$3,'energy base (MECS)'!$F$11,0.3*'energy base (MECS)'!$F$11,TRUE))</f>
        <v>5.4642688600293123E-2</v>
      </c>
      <c r="BL17" s="68">
        <f t="array" ref="BL17">IF($D17,SUMPRODUCT((economics!$AG$2:$AG$167=$B17)*(economics!$D$2:$D$167="whr")*economics!$AH$2:$AH$167*_xlfn.NORM.DIST(BL$3,economics!$AK$2:$AK$167,economics!$AJ$2:$AJ$167,TRUE))+$CR17*_xlfn.NORM.DIST(BL$3,$CU17,0.3*$CU17,TRUE)+$CS17*_xlfn.NORM.DIST(BL$3,$CV17,0.3*$CV17,TRUE),$CW17*_xlfn.NORM.DIST(BL$3,'energy base (MECS)'!$F$11,0.3*'energy base (MECS)'!$F$11,TRUE))</f>
        <v>5.4732179200052411E-2</v>
      </c>
      <c r="BM17" s="68">
        <f t="array" ref="BM17">IF($D17,SUMPRODUCT((economics!$AG$2:$AG$167=$B17)*(economics!$D$2:$D$167="whr")*economics!$AH$2:$AH$167*_xlfn.NORM.DIST(BM$3,economics!$AK$2:$AK$167,economics!$AJ$2:$AJ$167,TRUE))+$CR17*_xlfn.NORM.DIST(BM$3,$CU17,0.3*$CU17,TRUE)+$CS17*_xlfn.NORM.DIST(BM$3,$CV17,0.3*$CV17,TRUE),$CW17*_xlfn.NORM.DIST(BM$3,'energy base (MECS)'!$F$11,0.3*'energy base (MECS)'!$F$11,TRUE))</f>
        <v>5.4824062380443475E-2</v>
      </c>
      <c r="BN17" s="68">
        <f t="array" ref="BN17">IF($D17,SUMPRODUCT((economics!$AG$2:$AG$167=$B17)*(economics!$D$2:$D$167="whr")*economics!$AH$2:$AH$167*_xlfn.NORM.DIST(BN$3,economics!$AK$2:$AK$167,economics!$AJ$2:$AJ$167,TRUE))+$CR17*_xlfn.NORM.DIST(BN$3,$CU17,0.3*$CU17,TRUE)+$CS17*_xlfn.NORM.DIST(BN$3,$CV17,0.3*$CV17,TRUE),$CW17*_xlfn.NORM.DIST(BN$3,'energy base (MECS)'!$F$11,0.3*'energy base (MECS)'!$F$11,TRUE))</f>
        <v>5.4918423536094621E-2</v>
      </c>
      <c r="BO17" s="68">
        <f t="array" ref="BO17">IF($D17,SUMPRODUCT((economics!$AG$2:$AG$167=$B17)*(economics!$D$2:$D$167="whr")*economics!$AH$2:$AH$167*_xlfn.NORM.DIST(BO$3,economics!$AK$2:$AK$167,economics!$AJ$2:$AJ$167,TRUE))+$CR17*_xlfn.NORM.DIST(BO$3,$CU17,0.3*$CU17,TRUE)+$CS17*_xlfn.NORM.DIST(BO$3,$CV17,0.3*$CV17,TRUE),$CW17*_xlfn.NORM.DIST(BO$3,'energy base (MECS)'!$F$11,0.3*'energy base (MECS)'!$F$11,TRUE))</f>
        <v>5.5015305531912494E-2</v>
      </c>
      <c r="BP17" s="68">
        <f t="array" ref="BP17">IF($D17,SUMPRODUCT((economics!$AG$2:$AG$167=$B17)*(economics!$D$2:$D$167="whr")*economics!$AH$2:$AH$167*_xlfn.NORM.DIST(BP$3,economics!$AK$2:$AK$167,economics!$AJ$2:$AJ$167,TRUE))+$CR17*_xlfn.NORM.DIST(BP$3,$CU17,0.3*$CU17,TRUE)+$CS17*_xlfn.NORM.DIST(BP$3,$CV17,0.3*$CV17,TRUE),$CW17*_xlfn.NORM.DIST(BP$3,'energy base (MECS)'!$F$11,0.3*'energy base (MECS)'!$F$11,TRUE))</f>
        <v>5.5114713082840223E-2</v>
      </c>
      <c r="BQ17" s="68">
        <f t="array" ref="BQ17">IF($D17,SUMPRODUCT((economics!$AG$2:$AG$167=$B17)*(economics!$D$2:$D$167="whr")*economics!$AH$2:$AH$167*_xlfn.NORM.DIST(BQ$3,economics!$AK$2:$AK$167,economics!$AJ$2:$AJ$167,TRUE))+$CR17*_xlfn.NORM.DIST(BQ$3,$CU17,0.3*$CU17,TRUE)+$CS17*_xlfn.NORM.DIST(BQ$3,$CV17,0.3*$CV17,TRUE),$CW17*_xlfn.NORM.DIST(BQ$3,'energy base (MECS)'!$F$11,0.3*'energy base (MECS)'!$F$11,TRUE))</f>
        <v>5.5216616980891899E-2</v>
      </c>
      <c r="BR17" s="68">
        <f t="array" ref="BR17">IF($D17,SUMPRODUCT((economics!$AG$2:$AG$167=$B17)*(economics!$D$2:$D$167="whr")*economics!$AH$2:$AH$167*_xlfn.NORM.DIST(BR$3,economics!$AK$2:$AK$167,economics!$AJ$2:$AJ$167,TRUE))+$CR17*_xlfn.NORM.DIST(BR$3,$CU17,0.3*$CU17,TRUE)+$CS17*_xlfn.NORM.DIST(BR$3,$CV17,0.3*$CV17,TRUE),$CW17*_xlfn.NORM.DIST(BR$3,'energy base (MECS)'!$F$11,0.3*'energy base (MECS)'!$F$11,TRUE))</f>
        <v>5.5320958050879304E-2</v>
      </c>
      <c r="BS17" s="68">
        <f t="array" ref="BS17">IF($D17,SUMPRODUCT((economics!$AG$2:$AG$167=$B17)*(economics!$D$2:$D$167="whr")*economics!$AH$2:$AH$167*_xlfn.NORM.DIST(BS$3,economics!$AK$2:$AK$167,economics!$AJ$2:$AJ$167,TRUE))+$CR17*_xlfn.NORM.DIST(BS$3,$CU17,0.3*$CU17,TRUE)+$CS17*_xlfn.NORM.DIST(BS$3,$CV17,0.3*$CV17,TRUE),$CW17*_xlfn.NORM.DIST(BS$3,'energy base (MECS)'!$F$11,0.3*'energy base (MECS)'!$F$11,TRUE))</f>
        <v>5.5427650768570667E-2</v>
      </c>
      <c r="BT17" s="68">
        <f t="array" ref="BT17">IF($D17,SUMPRODUCT((economics!$AG$2:$AG$167=$B17)*(economics!$D$2:$D$167="whr")*economics!$AH$2:$AH$167*_xlfn.NORM.DIST(BT$3,economics!$AK$2:$AK$167,economics!$AJ$2:$AJ$167,TRUE))+$CR17*_xlfn.NORM.DIST(BT$3,$CU17,0.3*$CU17,TRUE)+$CS17*_xlfn.NORM.DIST(BT$3,$CV17,0.3*$CV17,TRUE),$CW17*_xlfn.NORM.DIST(BT$3,'energy base (MECS)'!$F$11,0.3*'energy base (MECS)'!$F$11,TRUE))</f>
        <v>5.5536586516747005E-2</v>
      </c>
      <c r="BU17" s="68">
        <f t="array" ref="BU17">IF($D17,SUMPRODUCT((economics!$AG$2:$AG$167=$B17)*(economics!$D$2:$D$167="whr")*economics!$AH$2:$AH$167*_xlfn.NORM.DIST(BU$3,economics!$AK$2:$AK$167,economics!$AJ$2:$AJ$167,TRUE))+$CR17*_xlfn.NORM.DIST(BU$3,$CU17,0.3*$CU17,TRUE)+$CS17*_xlfn.NORM.DIST(BU$3,$CV17,0.3*$CV17,TRUE),$CW17*_xlfn.NORM.DIST(BU$3,'energy base (MECS)'!$F$11,0.3*'energy base (MECS)'!$F$11,TRUE))</f>
        <v>5.5647636485639057E-2</v>
      </c>
      <c r="BV17" s="68">
        <f t="array" ref="BV17">IF($D17,SUMPRODUCT((economics!$AG$2:$AG$167=$B17)*(economics!$D$2:$D$167="whr")*economics!$AH$2:$AH$167*_xlfn.NORM.DIST(BV$3,economics!$AK$2:$AK$167,economics!$AJ$2:$AJ$167,TRUE))+$CR17*_xlfn.NORM.DIST(BV$3,$CU17,0.3*$CU17,TRUE)+$CS17*_xlfn.NORM.DIST(BV$3,$CV17,0.3*$CV17,TRUE),$CW17*_xlfn.NORM.DIST(BV$3,'energy base (MECS)'!$F$11,0.3*'energy base (MECS)'!$F$11,TRUE))</f>
        <v>5.5760654245326433E-2</v>
      </c>
      <c r="BW17" s="68">
        <f t="array" ref="BW17">IF($D17,SUMPRODUCT((economics!$AG$2:$AG$167=$B17)*(economics!$D$2:$D$167="whr")*economics!$AH$2:$AH$167*_xlfn.NORM.DIST(BW$3,economics!$AK$2:$AK$167,economics!$AJ$2:$AJ$167,TRUE))+$CR17*_xlfn.NORM.DIST(BW$3,$CU17,0.3*$CU17,TRUE)+$CS17*_xlfn.NORM.DIST(BW$3,$CV17,0.3*$CV17,TRUE),$CW17*_xlfn.NORM.DIST(BW$3,'energy base (MECS)'!$F$11,0.3*'energy base (MECS)'!$F$11,TRUE))</f>
        <v>5.5875478030224079E-2</v>
      </c>
      <c r="BX17" s="68">
        <f t="array" ref="BX17">IF($D17,SUMPRODUCT((economics!$AG$2:$AG$167=$B17)*(economics!$D$2:$D$167="whr")*economics!$AH$2:$AH$167*_xlfn.NORM.DIST(BX$3,economics!$AK$2:$AK$167,economics!$AJ$2:$AJ$167,TRUE))+$CR17*_xlfn.NORM.DIST(BX$3,$CU17,0.3*$CU17,TRUE)+$CS17*_xlfn.NORM.DIST(BX$3,$CV17,0.3*$CV17,TRUE),$CW17*_xlfn.NORM.DIST(BX$3,'energy base (MECS)'!$F$11,0.3*'energy base (MECS)'!$F$11,TRUE))</f>
        <v>5.5991932781413838E-2</v>
      </c>
      <c r="BY17" s="68">
        <f t="array" ref="BY17">IF($D17,SUMPRODUCT((economics!$AG$2:$AG$167=$B17)*(economics!$D$2:$D$167="whr")*economics!$AH$2:$AH$167*_xlfn.NORM.DIST(BY$3,economics!$AK$2:$AK$167,economics!$AJ$2:$AJ$167,TRUE))+$CR17*_xlfn.NORM.DIST(BY$3,$CU17,0.3*$CU17,TRUE)+$CS17*_xlfn.NORM.DIST(BY$3,$CV17,0.3*$CV17,TRUE),$CW17*_xlfn.NORM.DIST(BY$3,'energy base (MECS)'!$F$11,0.3*'energy base (MECS)'!$F$11,TRUE))</f>
        <v>5.6109831992999001E-2</v>
      </c>
      <c r="BZ17" s="68">
        <f t="array" ref="BZ17">IF($D17,SUMPRODUCT((economics!$AG$2:$AG$167=$B17)*(economics!$D$2:$D$167="whr")*economics!$AH$2:$AH$167*_xlfn.NORM.DIST(BZ$3,economics!$AK$2:$AK$167,economics!$AJ$2:$AJ$167,TRUE))+$CR17*_xlfn.NORM.DIST(BZ$3,$CU17,0.3*$CU17,TRUE)+$CS17*_xlfn.NORM.DIST(BZ$3,$CV17,0.3*$CV17,TRUE),$CW17*_xlfn.NORM.DIST(BZ$3,'energy base (MECS)'!$F$11,0.3*'energy base (MECS)'!$F$11,TRUE))</f>
        <v>5.6228979405451678E-2</v>
      </c>
      <c r="CA17" s="68">
        <f t="array" ref="CA17">IF($D17,SUMPRODUCT((economics!$AG$2:$AG$167=$B17)*(economics!$D$2:$D$167="whr")*economics!$AH$2:$AH$167*_xlfn.NORM.DIST(CA$3,economics!$AK$2:$AK$167,economics!$AJ$2:$AJ$167,TRUE))+$CR17*_xlfn.NORM.DIST(CA$3,$CU17,0.3*$CU17,TRUE)+$CS17*_xlfn.NORM.DIST(CA$3,$CV17,0.3*$CV17,TRUE),$CW17*_xlfn.NORM.DIST(CA$3,'energy base (MECS)'!$F$11,0.3*'energy base (MECS)'!$F$11,TRUE))</f>
        <v>5.6349170583456856E-2</v>
      </c>
      <c r="CB17" s="68">
        <f t="array" ref="CB17">IF($D17,SUMPRODUCT((economics!$AG$2:$AG$167=$B17)*(economics!$D$2:$D$167="whr")*economics!$AH$2:$AH$167*_xlfn.NORM.DIST(CB$3,economics!$AK$2:$AK$167,economics!$AJ$2:$AJ$167,TRUE))+$CR17*_xlfn.NORM.DIST(CB$3,$CU17,0.3*$CU17,TRUE)+$CS17*_xlfn.NORM.DIST(CB$3,$CV17,0.3*$CV17,TRUE),$CW17*_xlfn.NORM.DIST(CB$3,'energy base (MECS)'!$F$11,0.3*'energy base (MECS)'!$F$11,TRUE))</f>
        <v>5.6470194409138967E-2</v>
      </c>
      <c r="CC17" s="68">
        <f t="array" ref="CC17">IF($D17,SUMPRODUCT((economics!$AG$2:$AG$167=$B17)*(economics!$D$2:$D$167="whr")*economics!$AH$2:$AH$167*_xlfn.NORM.DIST(CC$3,economics!$AK$2:$AK$167,economics!$AJ$2:$AJ$167,TRUE))+$CR17*_xlfn.NORM.DIST(CC$3,$CU17,0.3*$CU17,TRUE)+$CS17*_xlfn.NORM.DIST(CC$3,$CV17,0.3*$CV17,TRUE),$CW17*_xlfn.NORM.DIST(CC$3,'energy base (MECS)'!$F$11,0.3*'energy base (MECS)'!$F$11,TRUE))</f>
        <v>5.6591834514621811E-2</v>
      </c>
      <c r="CD17" s="68">
        <f t="array" ref="CD17">IF($D17,SUMPRODUCT((economics!$AG$2:$AG$167=$B17)*(economics!$D$2:$D$167="whr")*economics!$AH$2:$AH$167*_xlfn.NORM.DIST(CD$3,economics!$AK$2:$AK$167,economics!$AJ$2:$AJ$167,TRUE))+$CR17*_xlfn.NORM.DIST(CD$3,$CU17,0.3*$CU17,TRUE)+$CS17*_xlfn.NORM.DIST(CD$3,$CV17,0.3*$CV17,TRUE),$CW17*_xlfn.NORM.DIST(CD$3,'energy base (MECS)'!$F$11,0.3*'energy base (MECS)'!$F$11,TRUE))</f>
        <v>5.6713870671204251E-2</v>
      </c>
      <c r="CE17" s="68">
        <f t="array" ref="CE17">IF($D17,SUMPRODUCT((economics!$AG$2:$AG$167=$B17)*(economics!$D$2:$D$167="whr")*economics!$AH$2:$AH$167*_xlfn.NORM.DIST(CE$3,economics!$AK$2:$AK$167,economics!$AJ$2:$AJ$167,TRUE))+$CR17*_xlfn.NORM.DIST(CE$3,$CU17,0.3*$CU17,TRUE)+$CS17*_xlfn.NORM.DIST(CE$3,$CV17,0.3*$CV17,TRUE),$CW17*_xlfn.NORM.DIST(CE$3,'energy base (MECS)'!$F$11,0.3*'energy base (MECS)'!$F$11,TRUE))</f>
        <v>5.6836080146402228E-2</v>
      </c>
      <c r="CF17" s="68">
        <f t="array" ref="CF17">IF($D17,SUMPRODUCT((economics!$AG$2:$AG$167=$B17)*(economics!$D$2:$D$167="whr")*economics!$AH$2:$AH$167*_xlfn.NORM.DIST(CF$3,economics!$AK$2:$AK$167,economics!$AJ$2:$AJ$167,TRUE))+$CR17*_xlfn.NORM.DIST(CF$3,$CU17,0.3*$CU17,TRUE)+$CS17*_xlfn.NORM.DIST(CF$3,$CV17,0.3*$CV17,TRUE),$CW17*_xlfn.NORM.DIST(CF$3,'energy base (MECS)'!$F$11,0.3*'energy base (MECS)'!$F$11,TRUE))</f>
        <v>5.6958239034912178E-2</v>
      </c>
      <c r="CG17" s="68">
        <f t="array" ref="CG17">IF($D17,SUMPRODUCT((economics!$AG$2:$AG$167=$B17)*(economics!$D$2:$D$167="whr")*economics!$AH$2:$AH$167*_xlfn.NORM.DIST(CG$3,economics!$AK$2:$AK$167,economics!$AJ$2:$AJ$167,TRUE))+$CR17*_xlfn.NORM.DIST(CG$3,$CU17,0.3*$CU17,TRUE)+$CS17*_xlfn.NORM.DIST(CG$3,$CV17,0.3*$CV17,TRUE),$CW17*_xlfn.NORM.DIST(CG$3,'energy base (MECS)'!$F$11,0.3*'energy base (MECS)'!$F$11,TRUE))</f>
        <v>5.708012356526658E-2</v>
      </c>
      <c r="CH17" s="68">
        <f t="array" ref="CH17">IF($D17,SUMPRODUCT((economics!$AG$2:$AG$167=$B17)*(economics!$D$2:$D$167="whr")*economics!$AH$2:$AH$167*_xlfn.NORM.DIST(CH$3,economics!$AK$2:$AK$167,economics!$AJ$2:$AJ$167,TRUE))+$CR17*_xlfn.NORM.DIST(CH$3,$CU17,0.3*$CU17,TRUE)+$CS17*_xlfn.NORM.DIST(CH$3,$CV17,0.3*$CV17,TRUE),$CW17*_xlfn.NORM.DIST(CH$3,'energy base (MECS)'!$F$11,0.3*'energy base (MECS)'!$F$11,TRUE))</f>
        <v>6.0383242710347687E-2</v>
      </c>
      <c r="CJ17">
        <f t="array" ref="CJ17">SUMPRODUCT((economics!$AG$2:$AG$167=$B17)*(economics!$D$2:$D$167="whr")*economics!$AH$2:$AH$167)</f>
        <v>1.2957043634331145E-2</v>
      </c>
      <c r="CK17" s="80">
        <f>'indst heat consumption'!D17</f>
        <v>5.6497175141242938E-3</v>
      </c>
      <c r="CL17" s="80">
        <f>'indst heat consumption'!E17</f>
        <v>3.766478342749529E-3</v>
      </c>
      <c r="CM17" s="80">
        <f>'indst heat consumption'!F17</f>
        <v>1.1299435028248589E-2</v>
      </c>
      <c r="CN17" s="80">
        <f>'indst heat consumption'!G17</f>
        <v>1.8832391713747641E-2</v>
      </c>
      <c r="CO17" s="80">
        <f>'indst heat consumption'!H17</f>
        <v>0.96045197740112986</v>
      </c>
      <c r="CP17">
        <f>$C17*(CK17*summary!$B$94+CL17*summary!$C$94+CM17*summary!$D$94)</f>
        <v>2.8141499934697519E-3</v>
      </c>
      <c r="CQ17">
        <f>$C17*(CN17*summary!$E$94+CO17*summary!$F$94)</f>
        <v>5.7569092716877934E-2</v>
      </c>
      <c r="CR17">
        <f t="shared" si="0"/>
        <v>2.2102893423641148E-3</v>
      </c>
      <c r="CS17">
        <f t="shared" si="1"/>
        <v>4.5215909733652429E-2</v>
      </c>
      <c r="CT17">
        <f>IFERROR(_xlfn.XLOOKUP($B17,'BCoISC-WACCbI'!$C$2:$C$26,'BCoISC-WACCbI'!$B$2:$B$26)+economics!$AE$4,0.1)</f>
        <v>0.12131</v>
      </c>
      <c r="CU17">
        <f>(summary!$C$7*(CT17/(1-(1+CT17)^-summary!$D$7))+summary!$C$7*summary!$E$7)/(summary!$F$7*3412/1000000)</f>
        <v>1.4194345768673542</v>
      </c>
      <c r="CV17">
        <f>(summary!$C$6*(CT17/(1-(1+CT17)^-summary!$D$6))+summary!$C$6*summary!$E$6)/(summary!$F$6*3412/1000000)</f>
        <v>1.7033214922408251</v>
      </c>
      <c r="CW17">
        <f t="shared" si="2"/>
        <v>4.7426199076016542E-2</v>
      </c>
    </row>
    <row r="18" spans="1:101" x14ac:dyDescent="0.35">
      <c r="A18" t="str">
        <f>WHRPbI!A16</f>
        <v>other metals 242</v>
      </c>
      <c r="B18">
        <v>242</v>
      </c>
      <c r="C18" s="68">
        <f>WHRPbI!B16</f>
        <v>3.9415384615384609E-2</v>
      </c>
      <c r="D18" t="b">
        <f>ISNUMBER(MATCH($B18,'energy base (MECS)'!$K$4:$K$9,0))</f>
        <v>1</v>
      </c>
      <c r="E18" s="68">
        <f t="array" ref="E18">IF($D18,SUMPRODUCT((economics!$AG$2:$AG$167=$B18)*(economics!$D$2:$D$167="whr")*economics!$AH$2:$AH$167*_xlfn.NORM.DIST(E$3,economics!$AK$2:$AK$167,economics!$AJ$2:$AJ$167,TRUE))+$CR18*_xlfn.NORM.DIST(E$3,$CU18,0.3*$CU18,TRUE)+$CS18*_xlfn.NORM.DIST(E$3,$CV18,0.3*$CV18,TRUE),$CW18*_xlfn.NORM.DIST(E$3,'energy base (MECS)'!$F$11,0.3*'energy base (MECS)'!$F$11,TRUE))</f>
        <v>1.3460735321344997E-5</v>
      </c>
      <c r="F18" s="68">
        <f t="array" ref="F18">IF($D18,SUMPRODUCT((economics!$AG$2:$AG$167=$B18)*(economics!$D$2:$D$167="whr")*economics!$AH$2:$AH$167*_xlfn.NORM.DIST(F$3,economics!$AK$2:$AK$167,economics!$AJ$2:$AJ$167,TRUE))+$CR18*_xlfn.NORM.DIST(F$3,$CU18,0.3*$CU18,TRUE)+$CS18*_xlfn.NORM.DIST(F$3,$CV18,0.3*$CV18,TRUE),$CW18*_xlfn.NORM.DIST(F$3,'energy base (MECS)'!$F$11,0.3*'energy base (MECS)'!$F$11,TRUE))</f>
        <v>8.4855828640774731E-5</v>
      </c>
      <c r="G18" s="68">
        <f t="array" ref="G18">IF($D18,SUMPRODUCT((economics!$AG$2:$AG$167=$B18)*(economics!$D$2:$D$167="whr")*economics!$AH$2:$AH$167*_xlfn.NORM.DIST(G$3,economics!$AK$2:$AK$167,economics!$AJ$2:$AJ$167,TRUE))+$CR18*_xlfn.NORM.DIST(G$3,$CU18,0.3*$CU18,TRUE)+$CS18*_xlfn.NORM.DIST(G$3,$CV18,0.3*$CV18,TRUE),$CW18*_xlfn.NORM.DIST(G$3,'energy base (MECS)'!$F$11,0.3*'energy base (MECS)'!$F$11,TRUE))</f>
        <v>4.0682523051821279E-4</v>
      </c>
      <c r="H18" s="68">
        <f t="array" ref="H18">IF($D18,SUMPRODUCT((economics!$AG$2:$AG$167=$B18)*(economics!$D$2:$D$167="whr")*economics!$AH$2:$AH$167*_xlfn.NORM.DIST(H$3,economics!$AK$2:$AK$167,economics!$AJ$2:$AJ$167,TRUE))+$CR18*_xlfn.NORM.DIST(H$3,$CU18,0.3*$CU18,TRUE)+$CS18*_xlfn.NORM.DIST(H$3,$CV18,0.3*$CV18,TRUE),$CW18*_xlfn.NORM.DIST(H$3,'energy base (MECS)'!$F$11,0.3*'energy base (MECS)'!$F$11,TRUE))</f>
        <v>1.4806373336100518E-3</v>
      </c>
      <c r="I18" s="68">
        <f t="array" ref="I18">IF($D18,SUMPRODUCT((economics!$AG$2:$AG$167=$B18)*(economics!$D$2:$D$167="whr")*economics!$AH$2:$AH$167*_xlfn.NORM.DIST(I$3,economics!$AK$2:$AK$167,economics!$AJ$2:$AJ$167,TRUE))+$CR18*_xlfn.NORM.DIST(I$3,$CU18,0.3*$CU18,TRUE)+$CS18*_xlfn.NORM.DIST(I$3,$CV18,0.3*$CV18,TRUE),$CW18*_xlfn.NORM.DIST(I$3,'energy base (MECS)'!$F$11,0.3*'energy base (MECS)'!$F$11,TRUE))</f>
        <v>4.1187038356185549E-3</v>
      </c>
      <c r="J18" s="68">
        <f t="array" ref="J18">IF($D18,SUMPRODUCT((economics!$AG$2:$AG$167=$B18)*(economics!$D$2:$D$167="whr")*economics!$AH$2:$AH$167*_xlfn.NORM.DIST(J$3,economics!$AK$2:$AK$167,economics!$AJ$2:$AJ$167,TRUE))+$CR18*_xlfn.NORM.DIST(J$3,$CU18,0.3*$CU18,TRUE)+$CS18*_xlfn.NORM.DIST(J$3,$CV18,0.3*$CV18,TRUE),$CW18*_xlfn.NORM.DIST(J$3,'energy base (MECS)'!$F$11,0.3*'energy base (MECS)'!$F$11,TRUE))</f>
        <v>8.8921557875992416E-3</v>
      </c>
      <c r="K18" s="68">
        <f t="array" ref="K18">IF($D18,SUMPRODUCT((economics!$AG$2:$AG$167=$B18)*(economics!$D$2:$D$167="whr")*economics!$AH$2:$AH$167*_xlfn.NORM.DIST(K$3,economics!$AK$2:$AK$167,economics!$AJ$2:$AJ$167,TRUE))+$CR18*_xlfn.NORM.DIST(K$3,$CU18,0.3*$CU18,TRUE)+$CS18*_xlfn.NORM.DIST(K$3,$CV18,0.3*$CV18,TRUE),$CW18*_xlfn.NORM.DIST(K$3,'energy base (MECS)'!$F$11,0.3*'energy base (MECS)'!$F$11,TRUE))</f>
        <v>1.5276529332307498E-2</v>
      </c>
      <c r="L18" s="68">
        <f t="array" ref="L18">IF($D18,SUMPRODUCT((economics!$AG$2:$AG$167=$B18)*(economics!$D$2:$D$167="whr")*economics!$AH$2:$AH$167*_xlfn.NORM.DIST(L$3,economics!$AK$2:$AK$167,economics!$AJ$2:$AJ$167,TRUE))+$CR18*_xlfn.NORM.DIST(L$3,$CU18,0.3*$CU18,TRUE)+$CS18*_xlfn.NORM.DIST(L$3,$CV18,0.3*$CV18,TRUE),$CW18*_xlfn.NORM.DIST(L$3,'energy base (MECS)'!$F$11,0.3*'energy base (MECS)'!$F$11,TRUE))</f>
        <v>2.1641248182050966E-2</v>
      </c>
      <c r="M18" s="68">
        <f t="array" ref="M18">IF($D18,SUMPRODUCT((economics!$AG$2:$AG$167=$B18)*(economics!$D$2:$D$167="whr")*economics!$AH$2:$AH$167*_xlfn.NORM.DIST(M$3,economics!$AK$2:$AK$167,economics!$AJ$2:$AJ$167,TRUE))+$CR18*_xlfn.NORM.DIST(M$3,$CU18,0.3*$CU18,TRUE)+$CS18*_xlfn.NORM.DIST(M$3,$CV18,0.3*$CV18,TRUE),$CW18*_xlfn.NORM.DIST(M$3,'energy base (MECS)'!$F$11,0.3*'energy base (MECS)'!$F$11,TRUE))</f>
        <v>2.6445091431000954E-2</v>
      </c>
      <c r="N18" s="68">
        <f t="array" ref="N18">IF($D18,SUMPRODUCT((economics!$AG$2:$AG$167=$B18)*(economics!$D$2:$D$167="whr")*economics!$AH$2:$AH$167*_xlfn.NORM.DIST(N$3,economics!$AK$2:$AK$167,economics!$AJ$2:$AJ$167,TRUE))+$CR18*_xlfn.NORM.DIST(N$3,$CU18,0.3*$CU18,TRUE)+$CS18*_xlfn.NORM.DIST(N$3,$CV18,0.3*$CV18,TRUE),$CW18*_xlfn.NORM.DIST(N$3,'energy base (MECS)'!$F$11,0.3*'energy base (MECS)'!$F$11,TRUE))</f>
        <v>2.9262257004371708E-2</v>
      </c>
      <c r="O18" s="68">
        <f t="array" ref="O18">IF($D18,SUMPRODUCT((economics!$AG$2:$AG$167=$B18)*(economics!$D$2:$D$167="whr")*economics!$AH$2:$AH$167*_xlfn.NORM.DIST(O$3,economics!$AK$2:$AK$167,economics!$AJ$2:$AJ$167,TRUE))+$CR18*_xlfn.NORM.DIST(O$3,$CU18,0.3*$CU18,TRUE)+$CS18*_xlfn.NORM.DIST(O$3,$CV18,0.3*$CV18,TRUE),$CW18*_xlfn.NORM.DIST(O$3,'energy base (MECS)'!$F$11,0.3*'energy base (MECS)'!$F$11,TRUE))</f>
        <v>3.059432401874583E-2</v>
      </c>
      <c r="P18" s="68">
        <f t="array" ref="P18">IF($D18,SUMPRODUCT((economics!$AG$2:$AG$167=$B18)*(economics!$D$2:$D$167="whr")*economics!$AH$2:$AH$167*_xlfn.NORM.DIST(P$3,economics!$AK$2:$AK$167,economics!$AJ$2:$AJ$167,TRUE))+$CR18*_xlfn.NORM.DIST(P$3,$CU18,0.3*$CU18,TRUE)+$CS18*_xlfn.NORM.DIST(P$3,$CV18,0.3*$CV18,TRUE),$CW18*_xlfn.NORM.DIST(P$3,'energy base (MECS)'!$F$11,0.3*'energy base (MECS)'!$F$11,TRUE))</f>
        <v>3.1122948517228043E-2</v>
      </c>
      <c r="Q18" s="68">
        <f t="array" ref="Q18">IF($D18,SUMPRODUCT((economics!$AG$2:$AG$167=$B18)*(economics!$D$2:$D$167="whr")*economics!$AH$2:$AH$167*_xlfn.NORM.DIST(Q$3,economics!$AK$2:$AK$167,economics!$AJ$2:$AJ$167,TRUE))+$CR18*_xlfn.NORM.DIST(Q$3,$CU18,0.3*$CU18,TRUE)+$CS18*_xlfn.NORM.DIST(Q$3,$CV18,0.3*$CV18,TRUE),$CW18*_xlfn.NORM.DIST(Q$3,'energy base (MECS)'!$F$11,0.3*'energy base (MECS)'!$F$11,TRUE))</f>
        <v>3.1303485064148852E-2</v>
      </c>
      <c r="R18" s="68">
        <f t="array" ref="R18">IF($D18,SUMPRODUCT((economics!$AG$2:$AG$167=$B18)*(economics!$D$2:$D$167="whr")*economics!$AH$2:$AH$167*_xlfn.NORM.DIST(R$3,economics!$AK$2:$AK$167,economics!$AJ$2:$AJ$167,TRUE))+$CR18*_xlfn.NORM.DIST(R$3,$CU18,0.3*$CU18,TRUE)+$CS18*_xlfn.NORM.DIST(R$3,$CV18,0.3*$CV18,TRUE),$CW18*_xlfn.NORM.DIST(R$3,'energy base (MECS)'!$F$11,0.3*'energy base (MECS)'!$F$11,TRUE))</f>
        <v>3.135641769344872E-2</v>
      </c>
      <c r="S18" s="68">
        <f t="array" ref="S18">IF($D18,SUMPRODUCT((economics!$AG$2:$AG$167=$B18)*(economics!$D$2:$D$167="whr")*economics!$AH$2:$AH$167*_xlfn.NORM.DIST(S$3,economics!$AK$2:$AK$167,economics!$AJ$2:$AJ$167,TRUE))+$CR18*_xlfn.NORM.DIST(S$3,$CU18,0.3*$CU18,TRUE)+$CS18*_xlfn.NORM.DIST(S$3,$CV18,0.3*$CV18,TRUE),$CW18*_xlfn.NORM.DIST(S$3,'energy base (MECS)'!$F$11,0.3*'energy base (MECS)'!$F$11,TRUE))</f>
        <v>3.1369458999444232E-2</v>
      </c>
      <c r="T18" s="68">
        <f t="array" ref="T18">IF($D18,SUMPRODUCT((economics!$AG$2:$AG$167=$B18)*(economics!$D$2:$D$167="whr")*economics!$AH$2:$AH$167*_xlfn.NORM.DIST(T$3,economics!$AK$2:$AK$167,economics!$AJ$2:$AJ$167,TRUE))+$CR18*_xlfn.NORM.DIST(T$3,$CU18,0.3*$CU18,TRUE)+$CS18*_xlfn.NORM.DIST(T$3,$CV18,0.3*$CV18,TRUE),$CW18*_xlfn.NORM.DIST(T$3,'energy base (MECS)'!$F$11,0.3*'energy base (MECS)'!$F$11,TRUE))</f>
        <v>3.1372098031632087E-2</v>
      </c>
      <c r="U18" s="68">
        <f t="array" ref="U18">IF($D18,SUMPRODUCT((economics!$AG$2:$AG$167=$B18)*(economics!$D$2:$D$167="whr")*economics!$AH$2:$AH$167*_xlfn.NORM.DIST(U$3,economics!$AK$2:$AK$167,economics!$AJ$2:$AJ$167,TRUE))+$CR18*_xlfn.NORM.DIST(U$3,$CU18,0.3*$CU18,TRUE)+$CS18*_xlfn.NORM.DIST(U$3,$CV18,0.3*$CV18,TRUE),$CW18*_xlfn.NORM.DIST(U$3,'energy base (MECS)'!$F$11,0.3*'energy base (MECS)'!$F$11,TRUE))</f>
        <v>3.1372530017802311E-2</v>
      </c>
      <c r="V18" s="68">
        <f t="array" ref="V18">IF($D18,SUMPRODUCT((economics!$AG$2:$AG$167=$B18)*(economics!$D$2:$D$167="whr")*economics!$AH$2:$AH$167*_xlfn.NORM.DIST(V$3,economics!$AK$2:$AK$167,economics!$AJ$2:$AJ$167,TRUE))+$CR18*_xlfn.NORM.DIST(V$3,$CU18,0.3*$CU18,TRUE)+$CS18*_xlfn.NORM.DIST(V$3,$CV18,0.3*$CV18,TRUE),$CW18*_xlfn.NORM.DIST(V$3,'energy base (MECS)'!$F$11,0.3*'energy base (MECS)'!$F$11,TRUE))</f>
        <v>3.1372586769960374E-2</v>
      </c>
      <c r="W18" s="68">
        <f t="array" ref="W18">IF($D18,SUMPRODUCT((economics!$AG$2:$AG$167=$B18)*(economics!$D$2:$D$167="whr")*economics!$AH$2:$AH$167*_xlfn.NORM.DIST(W$3,economics!$AK$2:$AK$167,economics!$AJ$2:$AJ$167,TRUE))+$CR18*_xlfn.NORM.DIST(W$3,$CU18,0.3*$CU18,TRUE)+$CS18*_xlfn.NORM.DIST(W$3,$CV18,0.3*$CV18,TRUE),$CW18*_xlfn.NORM.DIST(W$3,'energy base (MECS)'!$F$11,0.3*'energy base (MECS)'!$F$11,TRUE))</f>
        <v>3.1372592733324156E-2</v>
      </c>
      <c r="X18" s="68">
        <f t="array" ref="X18">IF($D18,SUMPRODUCT((economics!$AG$2:$AG$167=$B18)*(economics!$D$2:$D$167="whr")*economics!$AH$2:$AH$167*_xlfn.NORM.DIST(X$3,economics!$AK$2:$AK$167,economics!$AJ$2:$AJ$167,TRUE))+$CR18*_xlfn.NORM.DIST(X$3,$CU18,0.3*$CU18,TRUE)+$CS18*_xlfn.NORM.DIST(X$3,$CV18,0.3*$CV18,TRUE),$CW18*_xlfn.NORM.DIST(X$3,'energy base (MECS)'!$F$11,0.3*'energy base (MECS)'!$F$11,TRUE))</f>
        <v>3.1372593233824589E-2</v>
      </c>
      <c r="Y18" s="68">
        <f t="array" ref="Y18">IF($D18,SUMPRODUCT((economics!$AG$2:$AG$167=$B18)*(economics!$D$2:$D$167="whr")*economics!$AH$2:$AH$167*_xlfn.NORM.DIST(Y$3,economics!$AK$2:$AK$167,economics!$AJ$2:$AJ$167,TRUE))+$CR18*_xlfn.NORM.DIST(Y$3,$CU18,0.3*$CU18,TRUE)+$CS18*_xlfn.NORM.DIST(Y$3,$CV18,0.3*$CV18,TRUE),$CW18*_xlfn.NORM.DIST(Y$3,'energy base (MECS)'!$F$11,0.3*'energy base (MECS)'!$F$11,TRUE))</f>
        <v>3.1372593267358445E-2</v>
      </c>
      <c r="Z18" s="68">
        <f t="array" ref="Z18">IF($D18,SUMPRODUCT((economics!$AG$2:$AG$167=$B18)*(economics!$D$2:$D$167="whr")*economics!$AH$2:$AH$167*_xlfn.NORM.DIST(Z$3,economics!$AK$2:$AK$167,economics!$AJ$2:$AJ$167,TRUE))+$CR18*_xlfn.NORM.DIST(Z$3,$CU18,0.3*$CU18,TRUE)+$CS18*_xlfn.NORM.DIST(Z$3,$CV18,0.3*$CV18,TRUE),$CW18*_xlfn.NORM.DIST(Z$3,'energy base (MECS)'!$F$11,0.3*'energy base (MECS)'!$F$11,TRUE))</f>
        <v>3.137259326915158E-2</v>
      </c>
      <c r="AA18" s="68">
        <f t="array" ref="AA18">IF($D18,SUMPRODUCT((economics!$AG$2:$AG$167=$B18)*(economics!$D$2:$D$167="whr")*economics!$AH$2:$AH$167*_xlfn.NORM.DIST(AA$3,economics!$AK$2:$AK$167,economics!$AJ$2:$AJ$167,TRUE))+$CR18*_xlfn.NORM.DIST(AA$3,$CU18,0.3*$CU18,TRUE)+$CS18*_xlfn.NORM.DIST(AA$3,$CV18,0.3*$CV18,TRUE),$CW18*_xlfn.NORM.DIST(AA$3,'energy base (MECS)'!$F$11,0.3*'energy base (MECS)'!$F$11,TRUE))</f>
        <v>3.1372593269228088E-2</v>
      </c>
      <c r="AB18" s="68">
        <f t="array" ref="AB18">IF($D18,SUMPRODUCT((economics!$AG$2:$AG$167=$B18)*(economics!$D$2:$D$167="whr")*economics!$AH$2:$AH$167*_xlfn.NORM.DIST(AB$3,economics!$AK$2:$AK$167,economics!$AJ$2:$AJ$167,TRUE))+$CR18*_xlfn.NORM.DIST(AB$3,$CU18,0.3*$CU18,TRUE)+$CS18*_xlfn.NORM.DIST(AB$3,$CV18,0.3*$CV18,TRUE),$CW18*_xlfn.NORM.DIST(AB$3,'energy base (MECS)'!$F$11,0.3*'energy base (MECS)'!$F$11,TRUE))</f>
        <v>3.1372593269230691E-2</v>
      </c>
      <c r="AC18" s="68">
        <f t="array" ref="AC18">IF($D18,SUMPRODUCT((economics!$AG$2:$AG$167=$B18)*(economics!$D$2:$D$167="whr")*economics!$AH$2:$AH$167*_xlfn.NORM.DIST(AC$3,economics!$AK$2:$AK$167,economics!$AJ$2:$AJ$167,TRUE))+$CR18*_xlfn.NORM.DIST(AC$3,$CU18,0.3*$CU18,TRUE)+$CS18*_xlfn.NORM.DIST(AC$3,$CV18,0.3*$CV18,TRUE),$CW18*_xlfn.NORM.DIST(AC$3,'energy base (MECS)'!$F$11,0.3*'energy base (MECS)'!$F$11,TRUE))</f>
        <v>3.137259326923076E-2</v>
      </c>
      <c r="AD18" s="68">
        <f t="array" ref="AD18">IF($D18,SUMPRODUCT((economics!$AG$2:$AG$167=$B18)*(economics!$D$2:$D$167="whr")*economics!$AH$2:$AH$167*_xlfn.NORM.DIST(AD$3,economics!$AK$2:$AK$167,economics!$AJ$2:$AJ$167,TRUE))+$CR18*_xlfn.NORM.DIST(AD$3,$CU18,0.3*$CU18,TRUE)+$CS18*_xlfn.NORM.DIST(AD$3,$CV18,0.3*$CV18,TRUE),$CW18*_xlfn.NORM.DIST(AD$3,'energy base (MECS)'!$F$11,0.3*'energy base (MECS)'!$F$11,TRUE))</f>
        <v>3.137259326923076E-2</v>
      </c>
      <c r="AE18" s="68">
        <f t="array" ref="AE18">IF($D18,SUMPRODUCT((economics!$AG$2:$AG$167=$B18)*(economics!$D$2:$D$167="whr")*economics!$AH$2:$AH$167*_xlfn.NORM.DIST(AE$3,economics!$AK$2:$AK$167,economics!$AJ$2:$AJ$167,TRUE))+$CR18*_xlfn.NORM.DIST(AE$3,$CU18,0.3*$CU18,TRUE)+$CS18*_xlfn.NORM.DIST(AE$3,$CV18,0.3*$CV18,TRUE),$CW18*_xlfn.NORM.DIST(AE$3,'energy base (MECS)'!$F$11,0.3*'energy base (MECS)'!$F$11,TRUE))</f>
        <v>3.137259326923076E-2</v>
      </c>
      <c r="AF18" s="68">
        <f t="array" ref="AF18">IF($D18,SUMPRODUCT((economics!$AG$2:$AG$167=$B18)*(economics!$D$2:$D$167="whr")*economics!$AH$2:$AH$167*_xlfn.NORM.DIST(AF$3,economics!$AK$2:$AK$167,economics!$AJ$2:$AJ$167,TRUE))+$CR18*_xlfn.NORM.DIST(AF$3,$CU18,0.3*$CU18,TRUE)+$CS18*_xlfn.NORM.DIST(AF$3,$CV18,0.3*$CV18,TRUE),$CW18*_xlfn.NORM.DIST(AF$3,'energy base (MECS)'!$F$11,0.3*'energy base (MECS)'!$F$11,TRUE))</f>
        <v>3.137259326923076E-2</v>
      </c>
      <c r="AG18" s="68">
        <f t="array" ref="AG18">IF($D18,SUMPRODUCT((economics!$AG$2:$AG$167=$B18)*(economics!$D$2:$D$167="whr")*economics!$AH$2:$AH$167*_xlfn.NORM.DIST(AG$3,economics!$AK$2:$AK$167,economics!$AJ$2:$AJ$167,TRUE))+$CR18*_xlfn.NORM.DIST(AG$3,$CU18,0.3*$CU18,TRUE)+$CS18*_xlfn.NORM.DIST(AG$3,$CV18,0.3*$CV18,TRUE),$CW18*_xlfn.NORM.DIST(AG$3,'energy base (MECS)'!$F$11,0.3*'energy base (MECS)'!$F$11,TRUE))</f>
        <v>3.137259326923076E-2</v>
      </c>
      <c r="AH18" s="68">
        <f t="array" ref="AH18">IF($D18,SUMPRODUCT((economics!$AG$2:$AG$167=$B18)*(economics!$D$2:$D$167="whr")*economics!$AH$2:$AH$167*_xlfn.NORM.DIST(AH$3,economics!$AK$2:$AK$167,economics!$AJ$2:$AJ$167,TRUE))+$CR18*_xlfn.NORM.DIST(AH$3,$CU18,0.3*$CU18,TRUE)+$CS18*_xlfn.NORM.DIST(AH$3,$CV18,0.3*$CV18,TRUE),$CW18*_xlfn.NORM.DIST(AH$3,'energy base (MECS)'!$F$11,0.3*'energy base (MECS)'!$F$11,TRUE))</f>
        <v>3.137259326923076E-2</v>
      </c>
      <c r="AI18" s="68">
        <f t="array" ref="AI18">IF($D18,SUMPRODUCT((economics!$AG$2:$AG$167=$B18)*(economics!$D$2:$D$167="whr")*economics!$AH$2:$AH$167*_xlfn.NORM.DIST(AI$3,economics!$AK$2:$AK$167,economics!$AJ$2:$AJ$167,TRUE))+$CR18*_xlfn.NORM.DIST(AI$3,$CU18,0.3*$CU18,TRUE)+$CS18*_xlfn.NORM.DIST(AI$3,$CV18,0.3*$CV18,TRUE),$CW18*_xlfn.NORM.DIST(AI$3,'energy base (MECS)'!$F$11,0.3*'energy base (MECS)'!$F$11,TRUE))</f>
        <v>3.137259326923076E-2</v>
      </c>
      <c r="AJ18" s="68">
        <f t="array" ref="AJ18">IF($D18,SUMPRODUCT((economics!$AG$2:$AG$167=$B18)*(economics!$D$2:$D$167="whr")*economics!$AH$2:$AH$167*_xlfn.NORM.DIST(AJ$3,economics!$AK$2:$AK$167,economics!$AJ$2:$AJ$167,TRUE))+$CR18*_xlfn.NORM.DIST(AJ$3,$CU18,0.3*$CU18,TRUE)+$CS18*_xlfn.NORM.DIST(AJ$3,$CV18,0.3*$CV18,TRUE),$CW18*_xlfn.NORM.DIST(AJ$3,'energy base (MECS)'!$F$11,0.3*'energy base (MECS)'!$F$11,TRUE))</f>
        <v>3.137259326923076E-2</v>
      </c>
      <c r="AK18" s="68">
        <f t="array" ref="AK18">IF($D18,SUMPRODUCT((economics!$AG$2:$AG$167=$B18)*(economics!$D$2:$D$167="whr")*economics!$AH$2:$AH$167*_xlfn.NORM.DIST(AK$3,economics!$AK$2:$AK$167,economics!$AJ$2:$AJ$167,TRUE))+$CR18*_xlfn.NORM.DIST(AK$3,$CU18,0.3*$CU18,TRUE)+$CS18*_xlfn.NORM.DIST(AK$3,$CV18,0.3*$CV18,TRUE),$CW18*_xlfn.NORM.DIST(AK$3,'energy base (MECS)'!$F$11,0.3*'energy base (MECS)'!$F$11,TRUE))</f>
        <v>3.137259326923076E-2</v>
      </c>
      <c r="AL18" s="68">
        <f t="array" ref="AL18">IF($D18,SUMPRODUCT((economics!$AG$2:$AG$167=$B18)*(economics!$D$2:$D$167="whr")*economics!$AH$2:$AH$167*_xlfn.NORM.DIST(AL$3,economics!$AK$2:$AK$167,economics!$AJ$2:$AJ$167,TRUE))+$CR18*_xlfn.NORM.DIST(AL$3,$CU18,0.3*$CU18,TRUE)+$CS18*_xlfn.NORM.DIST(AL$3,$CV18,0.3*$CV18,TRUE),$CW18*_xlfn.NORM.DIST(AL$3,'energy base (MECS)'!$F$11,0.3*'energy base (MECS)'!$F$11,TRUE))</f>
        <v>3.137259326923076E-2</v>
      </c>
      <c r="AM18" s="68">
        <f t="array" ref="AM18">IF($D18,SUMPRODUCT((economics!$AG$2:$AG$167=$B18)*(economics!$D$2:$D$167="whr")*economics!$AH$2:$AH$167*_xlfn.NORM.DIST(AM$3,economics!$AK$2:$AK$167,economics!$AJ$2:$AJ$167,TRUE))+$CR18*_xlfn.NORM.DIST(AM$3,$CU18,0.3*$CU18,TRUE)+$CS18*_xlfn.NORM.DIST(AM$3,$CV18,0.3*$CV18,TRUE),$CW18*_xlfn.NORM.DIST(AM$3,'energy base (MECS)'!$F$11,0.3*'energy base (MECS)'!$F$11,TRUE))</f>
        <v>3.137259326923076E-2</v>
      </c>
      <c r="AN18" s="68">
        <f t="array" ref="AN18">IF($D18,SUMPRODUCT((economics!$AG$2:$AG$167=$B18)*(economics!$D$2:$D$167="whr")*economics!$AH$2:$AH$167*_xlfn.NORM.DIST(AN$3,economics!$AK$2:$AK$167,economics!$AJ$2:$AJ$167,TRUE))+$CR18*_xlfn.NORM.DIST(AN$3,$CU18,0.3*$CU18,TRUE)+$CS18*_xlfn.NORM.DIST(AN$3,$CV18,0.3*$CV18,TRUE),$CW18*_xlfn.NORM.DIST(AN$3,'energy base (MECS)'!$F$11,0.3*'energy base (MECS)'!$F$11,TRUE))</f>
        <v>3.137259326923076E-2</v>
      </c>
      <c r="AO18" s="68">
        <f t="array" ref="AO18">IF($D18,SUMPRODUCT((economics!$AG$2:$AG$167=$B18)*(economics!$D$2:$D$167="whr")*economics!$AH$2:$AH$167*_xlfn.NORM.DIST(AO$3,economics!$AK$2:$AK$167,economics!$AJ$2:$AJ$167,TRUE))+$CR18*_xlfn.NORM.DIST(AO$3,$CU18,0.3*$CU18,TRUE)+$CS18*_xlfn.NORM.DIST(AO$3,$CV18,0.3*$CV18,TRUE),$CW18*_xlfn.NORM.DIST(AO$3,'energy base (MECS)'!$F$11,0.3*'energy base (MECS)'!$F$11,TRUE))</f>
        <v>3.137259326923076E-2</v>
      </c>
      <c r="AP18" s="68">
        <f t="array" ref="AP18">IF($D18,SUMPRODUCT((economics!$AG$2:$AG$167=$B18)*(economics!$D$2:$D$167="whr")*economics!$AH$2:$AH$167*_xlfn.NORM.DIST(AP$3,economics!$AK$2:$AK$167,economics!$AJ$2:$AJ$167,TRUE))+$CR18*_xlfn.NORM.DIST(AP$3,$CU18,0.3*$CU18,TRUE)+$CS18*_xlfn.NORM.DIST(AP$3,$CV18,0.3*$CV18,TRUE),$CW18*_xlfn.NORM.DIST(AP$3,'energy base (MECS)'!$F$11,0.3*'energy base (MECS)'!$F$11,TRUE))</f>
        <v>3.137259326923076E-2</v>
      </c>
      <c r="AQ18" s="68">
        <f t="array" ref="AQ18">IF($D18,SUMPRODUCT((economics!$AG$2:$AG$167=$B18)*(economics!$D$2:$D$167="whr")*economics!$AH$2:$AH$167*_xlfn.NORM.DIST(AQ$3,economics!$AK$2:$AK$167,economics!$AJ$2:$AJ$167,TRUE))+$CR18*_xlfn.NORM.DIST(AQ$3,$CU18,0.3*$CU18,TRUE)+$CS18*_xlfn.NORM.DIST(AQ$3,$CV18,0.3*$CV18,TRUE),$CW18*_xlfn.NORM.DIST(AQ$3,'energy base (MECS)'!$F$11,0.3*'energy base (MECS)'!$F$11,TRUE))</f>
        <v>3.137259326923076E-2</v>
      </c>
      <c r="AR18" s="68">
        <f t="array" ref="AR18">IF($D18,SUMPRODUCT((economics!$AG$2:$AG$167=$B18)*(economics!$D$2:$D$167="whr")*economics!$AH$2:$AH$167*_xlfn.NORM.DIST(AR$3,economics!$AK$2:$AK$167,economics!$AJ$2:$AJ$167,TRUE))+$CR18*_xlfn.NORM.DIST(AR$3,$CU18,0.3*$CU18,TRUE)+$CS18*_xlfn.NORM.DIST(AR$3,$CV18,0.3*$CV18,TRUE),$CW18*_xlfn.NORM.DIST(AR$3,'energy base (MECS)'!$F$11,0.3*'energy base (MECS)'!$F$11,TRUE))</f>
        <v>3.137259326923076E-2</v>
      </c>
      <c r="AS18" s="68">
        <f t="array" ref="AS18">IF($D18,SUMPRODUCT((economics!$AG$2:$AG$167=$B18)*(economics!$D$2:$D$167="whr")*economics!$AH$2:$AH$167*_xlfn.NORM.DIST(AS$3,economics!$AK$2:$AK$167,economics!$AJ$2:$AJ$167,TRUE))+$CR18*_xlfn.NORM.DIST(AS$3,$CU18,0.3*$CU18,TRUE)+$CS18*_xlfn.NORM.DIST(AS$3,$CV18,0.3*$CV18,TRUE),$CW18*_xlfn.NORM.DIST(AS$3,'energy base (MECS)'!$F$11,0.3*'energy base (MECS)'!$F$11,TRUE))</f>
        <v>3.137259326923076E-2</v>
      </c>
      <c r="AT18" s="68">
        <f t="array" ref="AT18">IF($D18,SUMPRODUCT((economics!$AG$2:$AG$167=$B18)*(economics!$D$2:$D$167="whr")*economics!$AH$2:$AH$167*_xlfn.NORM.DIST(AT$3,economics!$AK$2:$AK$167,economics!$AJ$2:$AJ$167,TRUE))+$CR18*_xlfn.NORM.DIST(AT$3,$CU18,0.3*$CU18,TRUE)+$CS18*_xlfn.NORM.DIST(AT$3,$CV18,0.3*$CV18,TRUE),$CW18*_xlfn.NORM.DIST(AT$3,'energy base (MECS)'!$F$11,0.3*'energy base (MECS)'!$F$11,TRUE))</f>
        <v>3.137259326923076E-2</v>
      </c>
      <c r="AU18" s="68">
        <f t="array" ref="AU18">IF($D18,SUMPRODUCT((economics!$AG$2:$AG$167=$B18)*(economics!$D$2:$D$167="whr")*economics!$AH$2:$AH$167*_xlfn.NORM.DIST(AU$3,economics!$AK$2:$AK$167,economics!$AJ$2:$AJ$167,TRUE))+$CR18*_xlfn.NORM.DIST(AU$3,$CU18,0.3*$CU18,TRUE)+$CS18*_xlfn.NORM.DIST(AU$3,$CV18,0.3*$CV18,TRUE),$CW18*_xlfn.NORM.DIST(AU$3,'energy base (MECS)'!$F$11,0.3*'energy base (MECS)'!$F$11,TRUE))</f>
        <v>3.137259326923076E-2</v>
      </c>
      <c r="AV18" s="68">
        <f t="array" ref="AV18">IF($D18,SUMPRODUCT((economics!$AG$2:$AG$167=$B18)*(economics!$D$2:$D$167="whr")*economics!$AH$2:$AH$167*_xlfn.NORM.DIST(AV$3,economics!$AK$2:$AK$167,economics!$AJ$2:$AJ$167,TRUE))+$CR18*_xlfn.NORM.DIST(AV$3,$CU18,0.3*$CU18,TRUE)+$CS18*_xlfn.NORM.DIST(AV$3,$CV18,0.3*$CV18,TRUE),$CW18*_xlfn.NORM.DIST(AV$3,'energy base (MECS)'!$F$11,0.3*'energy base (MECS)'!$F$11,TRUE))</f>
        <v>3.137259326923076E-2</v>
      </c>
      <c r="AW18" s="68">
        <f t="array" ref="AW18">IF($D18,SUMPRODUCT((economics!$AG$2:$AG$167=$B18)*(economics!$D$2:$D$167="whr")*economics!$AH$2:$AH$167*_xlfn.NORM.DIST(AW$3,economics!$AK$2:$AK$167,economics!$AJ$2:$AJ$167,TRUE))+$CR18*_xlfn.NORM.DIST(AW$3,$CU18,0.3*$CU18,TRUE)+$CS18*_xlfn.NORM.DIST(AW$3,$CV18,0.3*$CV18,TRUE),$CW18*_xlfn.NORM.DIST(AW$3,'energy base (MECS)'!$F$11,0.3*'energy base (MECS)'!$F$11,TRUE))</f>
        <v>3.137259326923076E-2</v>
      </c>
      <c r="AX18" s="68">
        <f t="array" ref="AX18">IF($D18,SUMPRODUCT((economics!$AG$2:$AG$167=$B18)*(economics!$D$2:$D$167="whr")*economics!$AH$2:$AH$167*_xlfn.NORM.DIST(AX$3,economics!$AK$2:$AK$167,economics!$AJ$2:$AJ$167,TRUE))+$CR18*_xlfn.NORM.DIST(AX$3,$CU18,0.3*$CU18,TRUE)+$CS18*_xlfn.NORM.DIST(AX$3,$CV18,0.3*$CV18,TRUE),$CW18*_xlfn.NORM.DIST(AX$3,'energy base (MECS)'!$F$11,0.3*'energy base (MECS)'!$F$11,TRUE))</f>
        <v>3.137259326923076E-2</v>
      </c>
      <c r="AY18" s="68">
        <f t="array" ref="AY18">IF($D18,SUMPRODUCT((economics!$AG$2:$AG$167=$B18)*(economics!$D$2:$D$167="whr")*economics!$AH$2:$AH$167*_xlfn.NORM.DIST(AY$3,economics!$AK$2:$AK$167,economics!$AJ$2:$AJ$167,TRUE))+$CR18*_xlfn.NORM.DIST(AY$3,$CU18,0.3*$CU18,TRUE)+$CS18*_xlfn.NORM.DIST(AY$3,$CV18,0.3*$CV18,TRUE),$CW18*_xlfn.NORM.DIST(AY$3,'energy base (MECS)'!$F$11,0.3*'energy base (MECS)'!$F$11,TRUE))</f>
        <v>3.137259326923076E-2</v>
      </c>
      <c r="AZ18" s="68">
        <f t="array" ref="AZ18">IF($D18,SUMPRODUCT((economics!$AG$2:$AG$167=$B18)*(economics!$D$2:$D$167="whr")*economics!$AH$2:$AH$167*_xlfn.NORM.DIST(AZ$3,economics!$AK$2:$AK$167,economics!$AJ$2:$AJ$167,TRUE))+$CR18*_xlfn.NORM.DIST(AZ$3,$CU18,0.3*$CU18,TRUE)+$CS18*_xlfn.NORM.DIST(AZ$3,$CV18,0.3*$CV18,TRUE),$CW18*_xlfn.NORM.DIST(AZ$3,'energy base (MECS)'!$F$11,0.3*'energy base (MECS)'!$F$11,TRUE))</f>
        <v>3.137259326923076E-2</v>
      </c>
      <c r="BA18" s="68">
        <f t="array" ref="BA18">IF($D18,SUMPRODUCT((economics!$AG$2:$AG$167=$B18)*(economics!$D$2:$D$167="whr")*economics!$AH$2:$AH$167*_xlfn.NORM.DIST(BA$3,economics!$AK$2:$AK$167,economics!$AJ$2:$AJ$167,TRUE))+$CR18*_xlfn.NORM.DIST(BA$3,$CU18,0.3*$CU18,TRUE)+$CS18*_xlfn.NORM.DIST(BA$3,$CV18,0.3*$CV18,TRUE),$CW18*_xlfn.NORM.DIST(BA$3,'energy base (MECS)'!$F$11,0.3*'energy base (MECS)'!$F$11,TRUE))</f>
        <v>3.137259326923076E-2</v>
      </c>
      <c r="BB18" s="68">
        <f t="array" ref="BB18">IF($D18,SUMPRODUCT((economics!$AG$2:$AG$167=$B18)*(economics!$D$2:$D$167="whr")*economics!$AH$2:$AH$167*_xlfn.NORM.DIST(BB$3,economics!$AK$2:$AK$167,economics!$AJ$2:$AJ$167,TRUE))+$CR18*_xlfn.NORM.DIST(BB$3,$CU18,0.3*$CU18,TRUE)+$CS18*_xlfn.NORM.DIST(BB$3,$CV18,0.3*$CV18,TRUE),$CW18*_xlfn.NORM.DIST(BB$3,'energy base (MECS)'!$F$11,0.3*'energy base (MECS)'!$F$11,TRUE))</f>
        <v>3.137259326923076E-2</v>
      </c>
      <c r="BC18" s="68">
        <f t="array" ref="BC18">IF($D18,SUMPRODUCT((economics!$AG$2:$AG$167=$B18)*(economics!$D$2:$D$167="whr")*economics!$AH$2:$AH$167*_xlfn.NORM.DIST(BC$3,economics!$AK$2:$AK$167,economics!$AJ$2:$AJ$167,TRUE))+$CR18*_xlfn.NORM.DIST(BC$3,$CU18,0.3*$CU18,TRUE)+$CS18*_xlfn.NORM.DIST(BC$3,$CV18,0.3*$CV18,TRUE),$CW18*_xlfn.NORM.DIST(BC$3,'energy base (MECS)'!$F$11,0.3*'energy base (MECS)'!$F$11,TRUE))</f>
        <v>3.137259326923076E-2</v>
      </c>
      <c r="BD18" s="68">
        <f t="array" ref="BD18">IF($D18,SUMPRODUCT((economics!$AG$2:$AG$167=$B18)*(economics!$D$2:$D$167="whr")*economics!$AH$2:$AH$167*_xlfn.NORM.DIST(BD$3,economics!$AK$2:$AK$167,economics!$AJ$2:$AJ$167,TRUE))+$CR18*_xlfn.NORM.DIST(BD$3,$CU18,0.3*$CU18,TRUE)+$CS18*_xlfn.NORM.DIST(BD$3,$CV18,0.3*$CV18,TRUE),$CW18*_xlfn.NORM.DIST(BD$3,'energy base (MECS)'!$F$11,0.3*'energy base (MECS)'!$F$11,TRUE))</f>
        <v>3.137259326923076E-2</v>
      </c>
      <c r="BE18" s="68">
        <f t="array" ref="BE18">IF($D18,SUMPRODUCT((economics!$AG$2:$AG$167=$B18)*(economics!$D$2:$D$167="whr")*economics!$AH$2:$AH$167*_xlfn.NORM.DIST(BE$3,economics!$AK$2:$AK$167,economics!$AJ$2:$AJ$167,TRUE))+$CR18*_xlfn.NORM.DIST(BE$3,$CU18,0.3*$CU18,TRUE)+$CS18*_xlfn.NORM.DIST(BE$3,$CV18,0.3*$CV18,TRUE),$CW18*_xlfn.NORM.DIST(BE$3,'energy base (MECS)'!$F$11,0.3*'energy base (MECS)'!$F$11,TRUE))</f>
        <v>3.137259326923076E-2</v>
      </c>
      <c r="BF18" s="68">
        <f t="array" ref="BF18">IF($D18,SUMPRODUCT((economics!$AG$2:$AG$167=$B18)*(economics!$D$2:$D$167="whr")*economics!$AH$2:$AH$167*_xlfn.NORM.DIST(BF$3,economics!$AK$2:$AK$167,economics!$AJ$2:$AJ$167,TRUE))+$CR18*_xlfn.NORM.DIST(BF$3,$CU18,0.3*$CU18,TRUE)+$CS18*_xlfn.NORM.DIST(BF$3,$CV18,0.3*$CV18,TRUE),$CW18*_xlfn.NORM.DIST(BF$3,'energy base (MECS)'!$F$11,0.3*'energy base (MECS)'!$F$11,TRUE))</f>
        <v>3.137259326923076E-2</v>
      </c>
      <c r="BG18" s="68">
        <f t="array" ref="BG18">IF($D18,SUMPRODUCT((economics!$AG$2:$AG$167=$B18)*(economics!$D$2:$D$167="whr")*economics!$AH$2:$AH$167*_xlfn.NORM.DIST(BG$3,economics!$AK$2:$AK$167,economics!$AJ$2:$AJ$167,TRUE))+$CR18*_xlfn.NORM.DIST(BG$3,$CU18,0.3*$CU18,TRUE)+$CS18*_xlfn.NORM.DIST(BG$3,$CV18,0.3*$CV18,TRUE),$CW18*_xlfn.NORM.DIST(BG$3,'energy base (MECS)'!$F$11,0.3*'energy base (MECS)'!$F$11,TRUE))</f>
        <v>3.137259326923076E-2</v>
      </c>
      <c r="BH18" s="68">
        <f t="array" ref="BH18">IF($D18,SUMPRODUCT((economics!$AG$2:$AG$167=$B18)*(economics!$D$2:$D$167="whr")*economics!$AH$2:$AH$167*_xlfn.NORM.DIST(BH$3,economics!$AK$2:$AK$167,economics!$AJ$2:$AJ$167,TRUE))+$CR18*_xlfn.NORM.DIST(BH$3,$CU18,0.3*$CU18,TRUE)+$CS18*_xlfn.NORM.DIST(BH$3,$CV18,0.3*$CV18,TRUE),$CW18*_xlfn.NORM.DIST(BH$3,'energy base (MECS)'!$F$11,0.3*'energy base (MECS)'!$F$11,TRUE))</f>
        <v>3.137259326923076E-2</v>
      </c>
      <c r="BI18" s="68">
        <f t="array" ref="BI18">IF($D18,SUMPRODUCT((economics!$AG$2:$AG$167=$B18)*(economics!$D$2:$D$167="whr")*economics!$AH$2:$AH$167*_xlfn.NORM.DIST(BI$3,economics!$AK$2:$AK$167,economics!$AJ$2:$AJ$167,TRUE))+$CR18*_xlfn.NORM.DIST(BI$3,$CU18,0.3*$CU18,TRUE)+$CS18*_xlfn.NORM.DIST(BI$3,$CV18,0.3*$CV18,TRUE),$CW18*_xlfn.NORM.DIST(BI$3,'energy base (MECS)'!$F$11,0.3*'energy base (MECS)'!$F$11,TRUE))</f>
        <v>3.137259326923076E-2</v>
      </c>
      <c r="BJ18" s="68">
        <f t="array" ref="BJ18">IF($D18,SUMPRODUCT((economics!$AG$2:$AG$167=$B18)*(economics!$D$2:$D$167="whr")*economics!$AH$2:$AH$167*_xlfn.NORM.DIST(BJ$3,economics!$AK$2:$AK$167,economics!$AJ$2:$AJ$167,TRUE))+$CR18*_xlfn.NORM.DIST(BJ$3,$CU18,0.3*$CU18,TRUE)+$CS18*_xlfn.NORM.DIST(BJ$3,$CV18,0.3*$CV18,TRUE),$CW18*_xlfn.NORM.DIST(BJ$3,'energy base (MECS)'!$F$11,0.3*'energy base (MECS)'!$F$11,TRUE))</f>
        <v>3.137259326923076E-2</v>
      </c>
      <c r="BK18" s="68">
        <f t="array" ref="BK18">IF($D18,SUMPRODUCT((economics!$AG$2:$AG$167=$B18)*(economics!$D$2:$D$167="whr")*economics!$AH$2:$AH$167*_xlfn.NORM.DIST(BK$3,economics!$AK$2:$AK$167,economics!$AJ$2:$AJ$167,TRUE))+$CR18*_xlfn.NORM.DIST(BK$3,$CU18,0.3*$CU18,TRUE)+$CS18*_xlfn.NORM.DIST(BK$3,$CV18,0.3*$CV18,TRUE),$CW18*_xlfn.NORM.DIST(BK$3,'energy base (MECS)'!$F$11,0.3*'energy base (MECS)'!$F$11,TRUE))</f>
        <v>3.137259326923076E-2</v>
      </c>
      <c r="BL18" s="68">
        <f t="array" ref="BL18">IF($D18,SUMPRODUCT((economics!$AG$2:$AG$167=$B18)*(economics!$D$2:$D$167="whr")*economics!$AH$2:$AH$167*_xlfn.NORM.DIST(BL$3,economics!$AK$2:$AK$167,economics!$AJ$2:$AJ$167,TRUE))+$CR18*_xlfn.NORM.DIST(BL$3,$CU18,0.3*$CU18,TRUE)+$CS18*_xlfn.NORM.DIST(BL$3,$CV18,0.3*$CV18,TRUE),$CW18*_xlfn.NORM.DIST(BL$3,'energy base (MECS)'!$F$11,0.3*'energy base (MECS)'!$F$11,TRUE))</f>
        <v>3.137259326923076E-2</v>
      </c>
      <c r="BM18" s="68">
        <f t="array" ref="BM18">IF($D18,SUMPRODUCT((economics!$AG$2:$AG$167=$B18)*(economics!$D$2:$D$167="whr")*economics!$AH$2:$AH$167*_xlfn.NORM.DIST(BM$3,economics!$AK$2:$AK$167,economics!$AJ$2:$AJ$167,TRUE))+$CR18*_xlfn.NORM.DIST(BM$3,$CU18,0.3*$CU18,TRUE)+$CS18*_xlfn.NORM.DIST(BM$3,$CV18,0.3*$CV18,TRUE),$CW18*_xlfn.NORM.DIST(BM$3,'energy base (MECS)'!$F$11,0.3*'energy base (MECS)'!$F$11,TRUE))</f>
        <v>3.137259326923076E-2</v>
      </c>
      <c r="BN18" s="68">
        <f t="array" ref="BN18">IF($D18,SUMPRODUCT((economics!$AG$2:$AG$167=$B18)*(economics!$D$2:$D$167="whr")*economics!$AH$2:$AH$167*_xlfn.NORM.DIST(BN$3,economics!$AK$2:$AK$167,economics!$AJ$2:$AJ$167,TRUE))+$CR18*_xlfn.NORM.DIST(BN$3,$CU18,0.3*$CU18,TRUE)+$CS18*_xlfn.NORM.DIST(BN$3,$CV18,0.3*$CV18,TRUE),$CW18*_xlfn.NORM.DIST(BN$3,'energy base (MECS)'!$F$11,0.3*'energy base (MECS)'!$F$11,TRUE))</f>
        <v>3.137259326923076E-2</v>
      </c>
      <c r="BO18" s="68">
        <f t="array" ref="BO18">IF($D18,SUMPRODUCT((economics!$AG$2:$AG$167=$B18)*(economics!$D$2:$D$167="whr")*economics!$AH$2:$AH$167*_xlfn.NORM.DIST(BO$3,economics!$AK$2:$AK$167,economics!$AJ$2:$AJ$167,TRUE))+$CR18*_xlfn.NORM.DIST(BO$3,$CU18,0.3*$CU18,TRUE)+$CS18*_xlfn.NORM.DIST(BO$3,$CV18,0.3*$CV18,TRUE),$CW18*_xlfn.NORM.DIST(BO$3,'energy base (MECS)'!$F$11,0.3*'energy base (MECS)'!$F$11,TRUE))</f>
        <v>3.137259326923076E-2</v>
      </c>
      <c r="BP18" s="68">
        <f t="array" ref="BP18">IF($D18,SUMPRODUCT((economics!$AG$2:$AG$167=$B18)*(economics!$D$2:$D$167="whr")*economics!$AH$2:$AH$167*_xlfn.NORM.DIST(BP$3,economics!$AK$2:$AK$167,economics!$AJ$2:$AJ$167,TRUE))+$CR18*_xlfn.NORM.DIST(BP$3,$CU18,0.3*$CU18,TRUE)+$CS18*_xlfn.NORM.DIST(BP$3,$CV18,0.3*$CV18,TRUE),$CW18*_xlfn.NORM.DIST(BP$3,'energy base (MECS)'!$F$11,0.3*'energy base (MECS)'!$F$11,TRUE))</f>
        <v>3.137259326923076E-2</v>
      </c>
      <c r="BQ18" s="68">
        <f t="array" ref="BQ18">IF($D18,SUMPRODUCT((economics!$AG$2:$AG$167=$B18)*(economics!$D$2:$D$167="whr")*economics!$AH$2:$AH$167*_xlfn.NORM.DIST(BQ$3,economics!$AK$2:$AK$167,economics!$AJ$2:$AJ$167,TRUE))+$CR18*_xlfn.NORM.DIST(BQ$3,$CU18,0.3*$CU18,TRUE)+$CS18*_xlfn.NORM.DIST(BQ$3,$CV18,0.3*$CV18,TRUE),$CW18*_xlfn.NORM.DIST(BQ$3,'energy base (MECS)'!$F$11,0.3*'energy base (MECS)'!$F$11,TRUE))</f>
        <v>3.137259326923076E-2</v>
      </c>
      <c r="BR18" s="68">
        <f t="array" ref="BR18">IF($D18,SUMPRODUCT((economics!$AG$2:$AG$167=$B18)*(economics!$D$2:$D$167="whr")*economics!$AH$2:$AH$167*_xlfn.NORM.DIST(BR$3,economics!$AK$2:$AK$167,economics!$AJ$2:$AJ$167,TRUE))+$CR18*_xlfn.NORM.DIST(BR$3,$CU18,0.3*$CU18,TRUE)+$CS18*_xlfn.NORM.DIST(BR$3,$CV18,0.3*$CV18,TRUE),$CW18*_xlfn.NORM.DIST(BR$3,'energy base (MECS)'!$F$11,0.3*'energy base (MECS)'!$F$11,TRUE))</f>
        <v>3.137259326923076E-2</v>
      </c>
      <c r="BS18" s="68">
        <f t="array" ref="BS18">IF($D18,SUMPRODUCT((economics!$AG$2:$AG$167=$B18)*(economics!$D$2:$D$167="whr")*economics!$AH$2:$AH$167*_xlfn.NORM.DIST(BS$3,economics!$AK$2:$AK$167,economics!$AJ$2:$AJ$167,TRUE))+$CR18*_xlfn.NORM.DIST(BS$3,$CU18,0.3*$CU18,TRUE)+$CS18*_xlfn.NORM.DIST(BS$3,$CV18,0.3*$CV18,TRUE),$CW18*_xlfn.NORM.DIST(BS$3,'energy base (MECS)'!$F$11,0.3*'energy base (MECS)'!$F$11,TRUE))</f>
        <v>3.137259326923076E-2</v>
      </c>
      <c r="BT18" s="68">
        <f t="array" ref="BT18">IF($D18,SUMPRODUCT((economics!$AG$2:$AG$167=$B18)*(economics!$D$2:$D$167="whr")*economics!$AH$2:$AH$167*_xlfn.NORM.DIST(BT$3,economics!$AK$2:$AK$167,economics!$AJ$2:$AJ$167,TRUE))+$CR18*_xlfn.NORM.DIST(BT$3,$CU18,0.3*$CU18,TRUE)+$CS18*_xlfn.NORM.DIST(BT$3,$CV18,0.3*$CV18,TRUE),$CW18*_xlfn.NORM.DIST(BT$3,'energy base (MECS)'!$F$11,0.3*'energy base (MECS)'!$F$11,TRUE))</f>
        <v>3.137259326923076E-2</v>
      </c>
      <c r="BU18" s="68">
        <f t="array" ref="BU18">IF($D18,SUMPRODUCT((economics!$AG$2:$AG$167=$B18)*(economics!$D$2:$D$167="whr")*economics!$AH$2:$AH$167*_xlfn.NORM.DIST(BU$3,economics!$AK$2:$AK$167,economics!$AJ$2:$AJ$167,TRUE))+$CR18*_xlfn.NORM.DIST(BU$3,$CU18,0.3*$CU18,TRUE)+$CS18*_xlfn.NORM.DIST(BU$3,$CV18,0.3*$CV18,TRUE),$CW18*_xlfn.NORM.DIST(BU$3,'energy base (MECS)'!$F$11,0.3*'energy base (MECS)'!$F$11,TRUE))</f>
        <v>3.137259326923076E-2</v>
      </c>
      <c r="BV18" s="68">
        <f t="array" ref="BV18">IF($D18,SUMPRODUCT((economics!$AG$2:$AG$167=$B18)*(economics!$D$2:$D$167="whr")*economics!$AH$2:$AH$167*_xlfn.NORM.DIST(BV$3,economics!$AK$2:$AK$167,economics!$AJ$2:$AJ$167,TRUE))+$CR18*_xlfn.NORM.DIST(BV$3,$CU18,0.3*$CU18,TRUE)+$CS18*_xlfn.NORM.DIST(BV$3,$CV18,0.3*$CV18,TRUE),$CW18*_xlfn.NORM.DIST(BV$3,'energy base (MECS)'!$F$11,0.3*'energy base (MECS)'!$F$11,TRUE))</f>
        <v>3.137259326923076E-2</v>
      </c>
      <c r="BW18" s="68">
        <f t="array" ref="BW18">IF($D18,SUMPRODUCT((economics!$AG$2:$AG$167=$B18)*(economics!$D$2:$D$167="whr")*economics!$AH$2:$AH$167*_xlfn.NORM.DIST(BW$3,economics!$AK$2:$AK$167,economics!$AJ$2:$AJ$167,TRUE))+$CR18*_xlfn.NORM.DIST(BW$3,$CU18,0.3*$CU18,TRUE)+$CS18*_xlfn.NORM.DIST(BW$3,$CV18,0.3*$CV18,TRUE),$CW18*_xlfn.NORM.DIST(BW$3,'energy base (MECS)'!$F$11,0.3*'energy base (MECS)'!$F$11,TRUE))</f>
        <v>3.137259326923076E-2</v>
      </c>
      <c r="BX18" s="68">
        <f t="array" ref="BX18">IF($D18,SUMPRODUCT((economics!$AG$2:$AG$167=$B18)*(economics!$D$2:$D$167="whr")*economics!$AH$2:$AH$167*_xlfn.NORM.DIST(BX$3,economics!$AK$2:$AK$167,economics!$AJ$2:$AJ$167,TRUE))+$CR18*_xlfn.NORM.DIST(BX$3,$CU18,0.3*$CU18,TRUE)+$CS18*_xlfn.NORM.DIST(BX$3,$CV18,0.3*$CV18,TRUE),$CW18*_xlfn.NORM.DIST(BX$3,'energy base (MECS)'!$F$11,0.3*'energy base (MECS)'!$F$11,TRUE))</f>
        <v>3.137259326923076E-2</v>
      </c>
      <c r="BY18" s="68">
        <f t="array" ref="BY18">IF($D18,SUMPRODUCT((economics!$AG$2:$AG$167=$B18)*(economics!$D$2:$D$167="whr")*economics!$AH$2:$AH$167*_xlfn.NORM.DIST(BY$3,economics!$AK$2:$AK$167,economics!$AJ$2:$AJ$167,TRUE))+$CR18*_xlfn.NORM.DIST(BY$3,$CU18,0.3*$CU18,TRUE)+$CS18*_xlfn.NORM.DIST(BY$3,$CV18,0.3*$CV18,TRUE),$CW18*_xlfn.NORM.DIST(BY$3,'energy base (MECS)'!$F$11,0.3*'energy base (MECS)'!$F$11,TRUE))</f>
        <v>3.137259326923076E-2</v>
      </c>
      <c r="BZ18" s="68">
        <f t="array" ref="BZ18">IF($D18,SUMPRODUCT((economics!$AG$2:$AG$167=$B18)*(economics!$D$2:$D$167="whr")*economics!$AH$2:$AH$167*_xlfn.NORM.DIST(BZ$3,economics!$AK$2:$AK$167,economics!$AJ$2:$AJ$167,TRUE))+$CR18*_xlfn.NORM.DIST(BZ$3,$CU18,0.3*$CU18,TRUE)+$CS18*_xlfn.NORM.DIST(BZ$3,$CV18,0.3*$CV18,TRUE),$CW18*_xlfn.NORM.DIST(BZ$3,'energy base (MECS)'!$F$11,0.3*'energy base (MECS)'!$F$11,TRUE))</f>
        <v>3.137259326923076E-2</v>
      </c>
      <c r="CA18" s="68">
        <f t="array" ref="CA18">IF($D18,SUMPRODUCT((economics!$AG$2:$AG$167=$B18)*(economics!$D$2:$D$167="whr")*economics!$AH$2:$AH$167*_xlfn.NORM.DIST(CA$3,economics!$AK$2:$AK$167,economics!$AJ$2:$AJ$167,TRUE))+$CR18*_xlfn.NORM.DIST(CA$3,$CU18,0.3*$CU18,TRUE)+$CS18*_xlfn.NORM.DIST(CA$3,$CV18,0.3*$CV18,TRUE),$CW18*_xlfn.NORM.DIST(CA$3,'energy base (MECS)'!$F$11,0.3*'energy base (MECS)'!$F$11,TRUE))</f>
        <v>3.137259326923076E-2</v>
      </c>
      <c r="CB18" s="68">
        <f t="array" ref="CB18">IF($D18,SUMPRODUCT((economics!$AG$2:$AG$167=$B18)*(economics!$D$2:$D$167="whr")*economics!$AH$2:$AH$167*_xlfn.NORM.DIST(CB$3,economics!$AK$2:$AK$167,economics!$AJ$2:$AJ$167,TRUE))+$CR18*_xlfn.NORM.DIST(CB$3,$CU18,0.3*$CU18,TRUE)+$CS18*_xlfn.NORM.DIST(CB$3,$CV18,0.3*$CV18,TRUE),$CW18*_xlfn.NORM.DIST(CB$3,'energy base (MECS)'!$F$11,0.3*'energy base (MECS)'!$F$11,TRUE))</f>
        <v>3.137259326923076E-2</v>
      </c>
      <c r="CC18" s="68">
        <f t="array" ref="CC18">IF($D18,SUMPRODUCT((economics!$AG$2:$AG$167=$B18)*(economics!$D$2:$D$167="whr")*economics!$AH$2:$AH$167*_xlfn.NORM.DIST(CC$3,economics!$AK$2:$AK$167,economics!$AJ$2:$AJ$167,TRUE))+$CR18*_xlfn.NORM.DIST(CC$3,$CU18,0.3*$CU18,TRUE)+$CS18*_xlfn.NORM.DIST(CC$3,$CV18,0.3*$CV18,TRUE),$CW18*_xlfn.NORM.DIST(CC$3,'energy base (MECS)'!$F$11,0.3*'energy base (MECS)'!$F$11,TRUE))</f>
        <v>3.137259326923076E-2</v>
      </c>
      <c r="CD18" s="68">
        <f t="array" ref="CD18">IF($D18,SUMPRODUCT((economics!$AG$2:$AG$167=$B18)*(economics!$D$2:$D$167="whr")*economics!$AH$2:$AH$167*_xlfn.NORM.DIST(CD$3,economics!$AK$2:$AK$167,economics!$AJ$2:$AJ$167,TRUE))+$CR18*_xlfn.NORM.DIST(CD$3,$CU18,0.3*$CU18,TRUE)+$CS18*_xlfn.NORM.DIST(CD$3,$CV18,0.3*$CV18,TRUE),$CW18*_xlfn.NORM.DIST(CD$3,'energy base (MECS)'!$F$11,0.3*'energy base (MECS)'!$F$11,TRUE))</f>
        <v>3.137259326923076E-2</v>
      </c>
      <c r="CE18" s="68">
        <f t="array" ref="CE18">IF($D18,SUMPRODUCT((economics!$AG$2:$AG$167=$B18)*(economics!$D$2:$D$167="whr")*economics!$AH$2:$AH$167*_xlfn.NORM.DIST(CE$3,economics!$AK$2:$AK$167,economics!$AJ$2:$AJ$167,TRUE))+$CR18*_xlfn.NORM.DIST(CE$3,$CU18,0.3*$CU18,TRUE)+$CS18*_xlfn.NORM.DIST(CE$3,$CV18,0.3*$CV18,TRUE),$CW18*_xlfn.NORM.DIST(CE$3,'energy base (MECS)'!$F$11,0.3*'energy base (MECS)'!$F$11,TRUE))</f>
        <v>3.137259326923076E-2</v>
      </c>
      <c r="CF18" s="68">
        <f t="array" ref="CF18">IF($D18,SUMPRODUCT((economics!$AG$2:$AG$167=$B18)*(economics!$D$2:$D$167="whr")*economics!$AH$2:$AH$167*_xlfn.NORM.DIST(CF$3,economics!$AK$2:$AK$167,economics!$AJ$2:$AJ$167,TRUE))+$CR18*_xlfn.NORM.DIST(CF$3,$CU18,0.3*$CU18,TRUE)+$CS18*_xlfn.NORM.DIST(CF$3,$CV18,0.3*$CV18,TRUE),$CW18*_xlfn.NORM.DIST(CF$3,'energy base (MECS)'!$F$11,0.3*'energy base (MECS)'!$F$11,TRUE))</f>
        <v>3.137259326923076E-2</v>
      </c>
      <c r="CG18" s="68">
        <f t="array" ref="CG18">IF($D18,SUMPRODUCT((economics!$AG$2:$AG$167=$B18)*(economics!$D$2:$D$167="whr")*economics!$AH$2:$AH$167*_xlfn.NORM.DIST(CG$3,economics!$AK$2:$AK$167,economics!$AJ$2:$AJ$167,TRUE))+$CR18*_xlfn.NORM.DIST(CG$3,$CU18,0.3*$CU18,TRUE)+$CS18*_xlfn.NORM.DIST(CG$3,$CV18,0.3*$CV18,TRUE),$CW18*_xlfn.NORM.DIST(CG$3,'energy base (MECS)'!$F$11,0.3*'energy base (MECS)'!$F$11,TRUE))</f>
        <v>3.137259326923076E-2</v>
      </c>
      <c r="CH18" s="68">
        <f t="array" ref="CH18">IF($D18,SUMPRODUCT((economics!$AG$2:$AG$167=$B18)*(economics!$D$2:$D$167="whr")*economics!$AH$2:$AH$167*_xlfn.NORM.DIST(CH$3,economics!$AK$2:$AK$167,economics!$AJ$2:$AJ$167,TRUE))+$CR18*_xlfn.NORM.DIST(CH$3,$CU18,0.3*$CU18,TRUE)+$CS18*_xlfn.NORM.DIST(CH$3,$CV18,0.3*$CV18,TRUE),$CW18*_xlfn.NORM.DIST(CH$3,'energy base (MECS)'!$F$11,0.3*'energy base (MECS)'!$F$11,TRUE))</f>
        <v>3.137259326923076E-2</v>
      </c>
      <c r="CJ18">
        <f t="array" ref="CJ18">SUMPRODUCT((economics!$AG$2:$AG$167=$B18)*(economics!$D$2:$D$167="whr")*economics!$AH$2:$AH$167)</f>
        <v>0</v>
      </c>
      <c r="CK18" s="80">
        <f>'indst heat consumption'!D18</f>
        <v>0</v>
      </c>
      <c r="CL18" s="80">
        <f>'indst heat consumption'!E18</f>
        <v>0.19791666666666671</v>
      </c>
      <c r="CM18" s="80">
        <f>'indst heat consumption'!F18</f>
        <v>0.41666666666666657</v>
      </c>
      <c r="CN18" s="80">
        <f>'indst heat consumption'!G18</f>
        <v>0.1041666666666667</v>
      </c>
      <c r="CO18" s="80">
        <f>'indst heat consumption'!H18</f>
        <v>0.28125000000000011</v>
      </c>
      <c r="CP18">
        <f>$C18*(CK18*summary!$B$94+CL18*summary!$C$94+CM18*summary!$D$94)</f>
        <v>2.3402884615384607E-2</v>
      </c>
      <c r="CQ18">
        <f>$C18*(CN18*summary!$E$94+CO18*summary!$F$94)</f>
        <v>7.969708653846155E-3</v>
      </c>
      <c r="CR18">
        <f t="shared" si="0"/>
        <v>2.3402884615384607E-2</v>
      </c>
      <c r="CS18">
        <f t="shared" si="1"/>
        <v>7.969708653846155E-3</v>
      </c>
      <c r="CT18">
        <f>IFERROR(_xlfn.XLOOKUP($B18,'BCoISC-WACCbI'!$C$2:$C$26,'BCoISC-WACCbI'!$B$2:$B$26)+economics!$AE$4,0.1)</f>
        <v>0.12558</v>
      </c>
      <c r="CU18">
        <f>(summary!$C$7*(CT18/(1-(1+CT18)^-summary!$D$7))+summary!$C$7*summary!$E$7)/(summary!$F$7*3412/1000000)</f>
        <v>1.4524801705318133</v>
      </c>
      <c r="CV18">
        <f>(summary!$C$6*(CT18/(1-(1+CT18)^-summary!$D$6))+summary!$C$6*summary!$E$6)/(summary!$F$6*3412/1000000)</f>
        <v>1.7429762046381758</v>
      </c>
      <c r="CW18">
        <f t="shared" si="2"/>
        <v>3.137259326923076E-2</v>
      </c>
    </row>
    <row r="19" spans="1:101"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whr")*economics!$AH$2:$AH$167*_xlfn.NORM.DIST(E$3,economics!$AK$2:$AK$167,economics!$AJ$2:$AJ$167,TRUE))+$CR19*_xlfn.NORM.DIST(E$3,$CU19,0.3*$CU19,TRUE)+$CS19*_xlfn.NORM.DIST(E$3,$CV19,0.3*$CV19,TRUE),$CW19*_xlfn.NORM.DIST(E$3,'energy base (MECS)'!$F$11,0.3*'energy base (MECS)'!$F$11,TRUE))</f>
        <v>1.5349487298364815E-5</v>
      </c>
      <c r="F19" s="68">
        <f t="array" ref="F19">IF($D19,SUMPRODUCT((economics!$AG$2:$AG$167=$B19)*(economics!$D$2:$D$167="whr")*economics!$AH$2:$AH$167*_xlfn.NORM.DIST(F$3,economics!$AK$2:$AK$167,economics!$AJ$2:$AJ$167,TRUE))+$CR19*_xlfn.NORM.DIST(F$3,$CU19,0.3*$CU19,TRUE)+$CS19*_xlfn.NORM.DIST(F$3,$CV19,0.3*$CV19,TRUE),$CW19*_xlfn.NORM.DIST(F$3,'energy base (MECS)'!$F$11,0.3*'energy base (MECS)'!$F$11,TRUE))</f>
        <v>2.620057171593066E-5</v>
      </c>
      <c r="G19" s="68">
        <f t="array" ref="G19">IF($D19,SUMPRODUCT((economics!$AG$2:$AG$167=$B19)*(economics!$D$2:$D$167="whr")*economics!$AH$2:$AH$167*_xlfn.NORM.DIST(G$3,economics!$AK$2:$AK$167,economics!$AJ$2:$AJ$167,TRUE))+$CR19*_xlfn.NORM.DIST(G$3,$CU19,0.3*$CU19,TRUE)+$CS19*_xlfn.NORM.DIST(G$3,$CV19,0.3*$CV19,TRUE),$CW19*_xlfn.NORM.DIST(G$3,'energy base (MECS)'!$F$11,0.3*'energy base (MECS)'!$F$11,TRUE))</f>
        <v>4.3770120207070808E-5</v>
      </c>
      <c r="H19" s="68">
        <f t="array" ref="H19">IF($D19,SUMPRODUCT((economics!$AG$2:$AG$167=$B19)*(economics!$D$2:$D$167="whr")*economics!$AH$2:$AH$167*_xlfn.NORM.DIST(H$3,economics!$AK$2:$AK$167,economics!$AJ$2:$AJ$167,TRUE))+$CR19*_xlfn.NORM.DIST(H$3,$CU19,0.3*$CU19,TRUE)+$CS19*_xlfn.NORM.DIST(H$3,$CV19,0.3*$CV19,TRUE),$CW19*_xlfn.NORM.DIST(H$3,'energy base (MECS)'!$F$11,0.3*'energy base (MECS)'!$F$11,TRUE))</f>
        <v>7.1571428353832463E-5</v>
      </c>
      <c r="I19" s="68">
        <f t="array" ref="I19">IF($D19,SUMPRODUCT((economics!$AG$2:$AG$167=$B19)*(economics!$D$2:$D$167="whr")*economics!$AH$2:$AH$167*_xlfn.NORM.DIST(I$3,economics!$AK$2:$AK$167,economics!$AJ$2:$AJ$167,TRUE))+$CR19*_xlfn.NORM.DIST(I$3,$CU19,0.3*$CU19,TRUE)+$CS19*_xlfn.NORM.DIST(I$3,$CV19,0.3*$CV19,TRUE),$CW19*_xlfn.NORM.DIST(I$3,'energy base (MECS)'!$F$11,0.3*'energy base (MECS)'!$F$11,TRUE))</f>
        <v>1.1456336939410719E-4</v>
      </c>
      <c r="J19" s="68">
        <f t="array" ref="J19">IF($D19,SUMPRODUCT((economics!$AG$2:$AG$167=$B19)*(economics!$D$2:$D$167="whr")*economics!$AH$2:$AH$167*_xlfn.NORM.DIST(J$3,economics!$AK$2:$AK$167,economics!$AJ$2:$AJ$167,TRUE))+$CR19*_xlfn.NORM.DIST(J$3,$CU19,0.3*$CU19,TRUE)+$CS19*_xlfn.NORM.DIST(J$3,$CV19,0.3*$CV19,TRUE),$CW19*_xlfn.NORM.DIST(J$3,'energy base (MECS)'!$F$11,0.3*'energy base (MECS)'!$F$11,TRUE))</f>
        <v>1.7953534702345723E-4</v>
      </c>
      <c r="K19" s="68">
        <f t="array" ref="K19">IF($D19,SUMPRODUCT((economics!$AG$2:$AG$167=$B19)*(economics!$D$2:$D$167="whr")*economics!$AH$2:$AH$167*_xlfn.NORM.DIST(K$3,economics!$AK$2:$AK$167,economics!$AJ$2:$AJ$167,TRUE))+$CR19*_xlfn.NORM.DIST(K$3,$CU19,0.3*$CU19,TRUE)+$CS19*_xlfn.NORM.DIST(K$3,$CV19,0.3*$CV19,TRUE),$CW19*_xlfn.NORM.DIST(K$3,'energy base (MECS)'!$F$11,0.3*'energy base (MECS)'!$F$11,TRUE))</f>
        <v>2.7549360325079049E-4</v>
      </c>
      <c r="L19" s="68">
        <f t="array" ref="L19">IF($D19,SUMPRODUCT((economics!$AG$2:$AG$167=$B19)*(economics!$D$2:$D$167="whr")*economics!$AH$2:$AH$167*_xlfn.NORM.DIST(L$3,economics!$AK$2:$AK$167,economics!$AJ$2:$AJ$167,TRUE))+$CR19*_xlfn.NORM.DIST(L$3,$CU19,0.3*$CU19,TRUE)+$CS19*_xlfn.NORM.DIST(L$3,$CV19,0.3*$CV19,TRUE),$CW19*_xlfn.NORM.DIST(L$3,'energy base (MECS)'!$F$11,0.3*'energy base (MECS)'!$F$11,TRUE))</f>
        <v>4.139955424321727E-4</v>
      </c>
      <c r="M19" s="68">
        <f t="array" ref="M19">IF($D19,SUMPRODUCT((economics!$AG$2:$AG$167=$B19)*(economics!$D$2:$D$167="whr")*economics!$AH$2:$AH$167*_xlfn.NORM.DIST(M$3,economics!$AK$2:$AK$167,economics!$AJ$2:$AJ$167,TRUE))+$CR19*_xlfn.NORM.DIST(M$3,$CU19,0.3*$CU19,TRUE)+$CS19*_xlfn.NORM.DIST(M$3,$CV19,0.3*$CV19,TRUE),$CW19*_xlfn.NORM.DIST(M$3,'energy base (MECS)'!$F$11,0.3*'energy base (MECS)'!$F$11,TRUE))</f>
        <v>6.0936047979574619E-4</v>
      </c>
      <c r="N19" s="68">
        <f t="array" ref="N19">IF($D19,SUMPRODUCT((economics!$AG$2:$AG$167=$B19)*(economics!$D$2:$D$167="whr")*economics!$AH$2:$AH$167*_xlfn.NORM.DIST(N$3,economics!$AK$2:$AK$167,economics!$AJ$2:$AJ$167,TRUE))+$CR19*_xlfn.NORM.DIST(N$3,$CU19,0.3*$CU19,TRUE)+$CS19*_xlfn.NORM.DIST(N$3,$CV19,0.3*$CV19,TRUE),$CW19*_xlfn.NORM.DIST(N$3,'energy base (MECS)'!$F$11,0.3*'energy base (MECS)'!$F$11,TRUE))</f>
        <v>8.7867183638156441E-4</v>
      </c>
      <c r="O19" s="68">
        <f t="array" ref="O19">IF($D19,SUMPRODUCT((economics!$AG$2:$AG$167=$B19)*(economics!$D$2:$D$167="whr")*economics!$AH$2:$AH$167*_xlfn.NORM.DIST(O$3,economics!$AK$2:$AK$167,economics!$AJ$2:$AJ$167,TRUE))+$CR19*_xlfn.NORM.DIST(O$3,$CU19,0.3*$CU19,TRUE)+$CS19*_xlfn.NORM.DIST(O$3,$CV19,0.3*$CV19,TRUE),$CW19*_xlfn.NORM.DIST(O$3,'energy base (MECS)'!$F$11,0.3*'energy base (MECS)'!$F$11,TRUE))</f>
        <v>1.2414824667471662E-3</v>
      </c>
      <c r="P19" s="68">
        <f t="array" ref="P19">IF($D19,SUMPRODUCT((economics!$AG$2:$AG$167=$B19)*(economics!$D$2:$D$167="whr")*economics!$AH$2:$AH$167*_xlfn.NORM.DIST(P$3,economics!$AK$2:$AK$167,economics!$AJ$2:$AJ$167,TRUE))+$CR19*_xlfn.NORM.DIST(P$3,$CU19,0.3*$CU19,TRUE)+$CS19*_xlfn.NORM.DIST(P$3,$CV19,0.3*$CV19,TRUE),$CW19*_xlfn.NORM.DIST(P$3,'energy base (MECS)'!$F$11,0.3*'energy base (MECS)'!$F$11,TRUE))</f>
        <v>1.7191466119186878E-3</v>
      </c>
      <c r="Q19" s="68">
        <f t="array" ref="Q19">IF($D19,SUMPRODUCT((economics!$AG$2:$AG$167=$B19)*(economics!$D$2:$D$167="whr")*economics!$AH$2:$AH$167*_xlfn.NORM.DIST(Q$3,economics!$AK$2:$AK$167,economics!$AJ$2:$AJ$167,TRUE))+$CR19*_xlfn.NORM.DIST(Q$3,$CU19,0.3*$CU19,TRUE)+$CS19*_xlfn.NORM.DIST(Q$3,$CV19,0.3*$CV19,TRUE),$CW19*_xlfn.NORM.DIST(Q$3,'energy base (MECS)'!$F$11,0.3*'energy base (MECS)'!$F$11,TRUE))</f>
        <v>2.3337325210199436E-3</v>
      </c>
      <c r="R19" s="68">
        <f t="array" ref="R19">IF($D19,SUMPRODUCT((economics!$AG$2:$AG$167=$B19)*(economics!$D$2:$D$167="whr")*economics!$AH$2:$AH$167*_xlfn.NORM.DIST(R$3,economics!$AK$2:$AK$167,economics!$AJ$2:$AJ$167,TRUE))+$CR19*_xlfn.NORM.DIST(R$3,$CU19,0.3*$CU19,TRUE)+$CS19*_xlfn.NORM.DIST(R$3,$CV19,0.3*$CV19,TRUE),$CW19*_xlfn.NORM.DIST(R$3,'energy base (MECS)'!$F$11,0.3*'energy base (MECS)'!$F$11,TRUE))</f>
        <v>3.1065196522225918E-3</v>
      </c>
      <c r="S19" s="68">
        <f t="array" ref="S19">IF($D19,SUMPRODUCT((economics!$AG$2:$AG$167=$B19)*(economics!$D$2:$D$167="whr")*economics!$AH$2:$AH$167*_xlfn.NORM.DIST(S$3,economics!$AK$2:$AK$167,economics!$AJ$2:$AJ$167,TRUE))+$CR19*_xlfn.NORM.DIST(S$3,$CU19,0.3*$CU19,TRUE)+$CS19*_xlfn.NORM.DIST(S$3,$CV19,0.3*$CV19,TRUE),$CW19*_xlfn.NORM.DIST(S$3,'energy base (MECS)'!$F$11,0.3*'energy base (MECS)'!$F$11,TRUE))</f>
        <v>4.0561498163467222E-3</v>
      </c>
      <c r="T19" s="68">
        <f t="array" ref="T19">IF($D19,SUMPRODUCT((economics!$AG$2:$AG$167=$B19)*(economics!$D$2:$D$167="whr")*economics!$AH$2:$AH$167*_xlfn.NORM.DIST(T$3,economics!$AK$2:$AK$167,economics!$AJ$2:$AJ$167,TRUE))+$CR19*_xlfn.NORM.DIST(T$3,$CU19,0.3*$CU19,TRUE)+$CS19*_xlfn.NORM.DIST(T$3,$CV19,0.3*$CV19,TRUE),$CW19*_xlfn.NORM.DIST(T$3,'energy base (MECS)'!$F$11,0.3*'energy base (MECS)'!$F$11,TRUE))</f>
        <v>5.1965741278920986E-3</v>
      </c>
      <c r="U19" s="68">
        <f t="array" ref="U19">IF($D19,SUMPRODUCT((economics!$AG$2:$AG$167=$B19)*(economics!$D$2:$D$167="whr")*economics!$AH$2:$AH$167*_xlfn.NORM.DIST(U$3,economics!$AK$2:$AK$167,economics!$AJ$2:$AJ$167,TRUE))+$CR19*_xlfn.NORM.DIST(U$3,$CU19,0.3*$CU19,TRUE)+$CS19*_xlfn.NORM.DIST(U$3,$CV19,0.3*$CV19,TRUE),$CW19*_xlfn.NORM.DIST(U$3,'energy base (MECS)'!$F$11,0.3*'energy base (MECS)'!$F$11,TRUE))</f>
        <v>6.5350045120790429E-3</v>
      </c>
      <c r="V19" s="68">
        <f t="array" ref="V19">IF($D19,SUMPRODUCT((economics!$AG$2:$AG$167=$B19)*(economics!$D$2:$D$167="whr")*economics!$AH$2:$AH$167*_xlfn.NORM.DIST(V$3,economics!$AK$2:$AK$167,economics!$AJ$2:$AJ$167,TRUE))+$CR19*_xlfn.NORM.DIST(V$3,$CU19,0.3*$CU19,TRUE)+$CS19*_xlfn.NORM.DIST(V$3,$CV19,0.3*$CV19,TRUE),$CW19*_xlfn.NORM.DIST(V$3,'energy base (MECS)'!$F$11,0.3*'energy base (MECS)'!$F$11,TRUE))</f>
        <v>8.070125002383341E-3</v>
      </c>
      <c r="W19" s="68">
        <f t="array" ref="W19">IF($D19,SUMPRODUCT((economics!$AG$2:$AG$167=$B19)*(economics!$D$2:$D$167="whr")*economics!$AH$2:$AH$167*_xlfn.NORM.DIST(W$3,economics!$AK$2:$AK$167,economics!$AJ$2:$AJ$167,TRUE))+$CR19*_xlfn.NORM.DIST(W$3,$CU19,0.3*$CU19,TRUE)+$CS19*_xlfn.NORM.DIST(W$3,$CV19,0.3*$CV19,TRUE),$CW19*_xlfn.NORM.DIST(W$3,'energy base (MECS)'!$F$11,0.3*'energy base (MECS)'!$F$11,TRUE))</f>
        <v>9.7908303852834982E-3</v>
      </c>
      <c r="X19" s="68">
        <f t="array" ref="X19">IF($D19,SUMPRODUCT((economics!$AG$2:$AG$167=$B19)*(economics!$D$2:$D$167="whr")*economics!$AH$2:$AH$167*_xlfn.NORM.DIST(X$3,economics!$AK$2:$AK$167,economics!$AJ$2:$AJ$167,TRUE))+$CR19*_xlfn.NORM.DIST(X$3,$CU19,0.3*$CU19,TRUE)+$CS19*_xlfn.NORM.DIST(X$3,$CV19,0.3*$CV19,TRUE),$CW19*_xlfn.NORM.DIST(X$3,'energy base (MECS)'!$F$11,0.3*'energy base (MECS)'!$F$11,TRUE))</f>
        <v>1.1675728753480689E-2</v>
      </c>
      <c r="Y19" s="68">
        <f t="array" ref="Y19">IF($D19,SUMPRODUCT((economics!$AG$2:$AG$167=$B19)*(economics!$D$2:$D$167="whr")*economics!$AH$2:$AH$167*_xlfn.NORM.DIST(Y$3,economics!$AK$2:$AK$167,economics!$AJ$2:$AJ$167,TRUE))+$CR19*_xlfn.NORM.DIST(Y$3,$CU19,0.3*$CU19,TRUE)+$CS19*_xlfn.NORM.DIST(Y$3,$CV19,0.3*$CV19,TRUE),$CW19*_xlfn.NORM.DIST(Y$3,'energy base (MECS)'!$F$11,0.3*'energy base (MECS)'!$F$11,TRUE))</f>
        <v>1.3693568795873263E-2</v>
      </c>
      <c r="Z19" s="68">
        <f t="array" ref="Z19">IF($D19,SUMPRODUCT((economics!$AG$2:$AG$167=$B19)*(economics!$D$2:$D$167="whr")*economics!$AH$2:$AH$167*_xlfn.NORM.DIST(Z$3,economics!$AK$2:$AK$167,economics!$AJ$2:$AJ$167,TRUE))+$CR19*_xlfn.NORM.DIST(Z$3,$CU19,0.3*$CU19,TRUE)+$CS19*_xlfn.NORM.DIST(Z$3,$CV19,0.3*$CV19,TRUE),$CW19*_xlfn.NORM.DIST(Z$3,'energy base (MECS)'!$F$11,0.3*'energy base (MECS)'!$F$11,TRUE))</f>
        <v>1.5804640151350569E-2</v>
      </c>
      <c r="AA19" s="68">
        <f t="array" ref="AA19">IF($D19,SUMPRODUCT((economics!$AG$2:$AG$167=$B19)*(economics!$D$2:$D$167="whr")*economics!$AH$2:$AH$167*_xlfn.NORM.DIST(AA$3,economics!$AK$2:$AK$167,economics!$AJ$2:$AJ$167,TRUE))+$CR19*_xlfn.NORM.DIST(AA$3,$CU19,0.3*$CU19,TRUE)+$CS19*_xlfn.NORM.DIST(AA$3,$CV19,0.3*$CV19,TRUE),$CW19*_xlfn.NORM.DIST(AA$3,'energy base (MECS)'!$F$11,0.3*'energy base (MECS)'!$F$11,TRUE))</f>
        <v>1.7963062709945337E-2</v>
      </c>
      <c r="AB19" s="68">
        <f t="array" ref="AB19">IF($D19,SUMPRODUCT((economics!$AG$2:$AG$167=$B19)*(economics!$D$2:$D$167="whr")*economics!$AH$2:$AH$167*_xlfn.NORM.DIST(AB$3,economics!$AK$2:$AK$167,economics!$AJ$2:$AJ$167,TRUE))+$CR19*_xlfn.NORM.DIST(AB$3,$CU19,0.3*$CU19,TRUE)+$CS19*_xlfn.NORM.DIST(AB$3,$CV19,0.3*$CV19,TRUE),$CW19*_xlfn.NORM.DIST(AB$3,'energy base (MECS)'!$F$11,0.3*'energy base (MECS)'!$F$11,TRUE))</f>
        <v>2.0119751158050272E-2</v>
      </c>
      <c r="AC19" s="68">
        <f t="array" ref="AC19">IF($D19,SUMPRODUCT((economics!$AG$2:$AG$167=$B19)*(economics!$D$2:$D$167="whr")*economics!$AH$2:$AH$167*_xlfn.NORM.DIST(AC$3,economics!$AK$2:$AK$167,economics!$AJ$2:$AJ$167,TRUE))+$CR19*_xlfn.NORM.DIST(AC$3,$CU19,0.3*$CU19,TRUE)+$CS19*_xlfn.NORM.DIST(AC$3,$CV19,0.3*$CV19,TRUE),$CW19*_xlfn.NORM.DIST(AC$3,'energy base (MECS)'!$F$11,0.3*'energy base (MECS)'!$F$11,TRUE))</f>
        <v>2.2225738396828013E-2</v>
      </c>
      <c r="AD19" s="68">
        <f t="array" ref="AD19">IF($D19,SUMPRODUCT((economics!$AG$2:$AG$167=$B19)*(economics!$D$2:$D$167="whr")*economics!$AH$2:$AH$167*_xlfn.NORM.DIST(AD$3,economics!$AK$2:$AK$167,economics!$AJ$2:$AJ$167,TRUE))+$CR19*_xlfn.NORM.DIST(AD$3,$CU19,0.3*$CU19,TRUE)+$CS19*_xlfn.NORM.DIST(AD$3,$CV19,0.3*$CV19,TRUE),$CW19*_xlfn.NORM.DIST(AD$3,'energy base (MECS)'!$F$11,0.3*'energy base (MECS)'!$F$11,TRUE))</f>
        <v>2.4235485631154366E-2</v>
      </c>
      <c r="AE19" s="68">
        <f t="array" ref="AE19">IF($D19,SUMPRODUCT((economics!$AG$2:$AG$167=$B19)*(economics!$D$2:$D$167="whr")*economics!$AH$2:$AH$167*_xlfn.NORM.DIST(AE$3,economics!$AK$2:$AK$167,economics!$AJ$2:$AJ$167,TRUE))+$CR19*_xlfn.NORM.DIST(AE$3,$CU19,0.3*$CU19,TRUE)+$CS19*_xlfn.NORM.DIST(AE$3,$CV19,0.3*$CV19,TRUE),$CW19*_xlfn.NORM.DIST(AE$3,'energy base (MECS)'!$F$11,0.3*'energy base (MECS)'!$F$11,TRUE))</f>
        <v>2.6109809014741497E-2</v>
      </c>
      <c r="AF19" s="68">
        <f t="array" ref="AF19">IF($D19,SUMPRODUCT((economics!$AG$2:$AG$167=$B19)*(economics!$D$2:$D$167="whr")*economics!$AH$2:$AH$167*_xlfn.NORM.DIST(AF$3,economics!$AK$2:$AK$167,economics!$AJ$2:$AJ$167,TRUE))+$CR19*_xlfn.NORM.DIST(AF$3,$CU19,0.3*$CU19,TRUE)+$CS19*_xlfn.NORM.DIST(AF$3,$CV19,0.3*$CV19,TRUE),$CW19*_xlfn.NORM.DIST(AF$3,'energy base (MECS)'!$F$11,0.3*'energy base (MECS)'!$F$11,TRUE))</f>
        <v>2.7818112327999054E-2</v>
      </c>
      <c r="AG19" s="68">
        <f t="array" ref="AG19">IF($D19,SUMPRODUCT((economics!$AG$2:$AG$167=$B19)*(economics!$D$2:$D$167="whr")*economics!$AH$2:$AH$167*_xlfn.NORM.DIST(AG$3,economics!$AK$2:$AK$167,economics!$AJ$2:$AJ$167,TRUE))+$CR19*_xlfn.NORM.DIST(AG$3,$CU19,0.3*$CU19,TRUE)+$CS19*_xlfn.NORM.DIST(AG$3,$CV19,0.3*$CV19,TRUE),$CW19*_xlfn.NORM.DIST(AG$3,'energy base (MECS)'!$F$11,0.3*'energy base (MECS)'!$F$11,TRUE))</f>
        <v>2.9339720440664175E-2</v>
      </c>
      <c r="AH19" s="68">
        <f t="array" ref="AH19">IF($D19,SUMPRODUCT((economics!$AG$2:$AG$167=$B19)*(economics!$D$2:$D$167="whr")*economics!$AH$2:$AH$167*_xlfn.NORM.DIST(AH$3,economics!$AK$2:$AK$167,economics!$AJ$2:$AJ$167,TRUE))+$CR19*_xlfn.NORM.DIST(AH$3,$CU19,0.3*$CU19,TRUE)+$CS19*_xlfn.NORM.DIST(AH$3,$CV19,0.3*$CV19,TRUE),$CW19*_xlfn.NORM.DIST(AH$3,'energy base (MECS)'!$F$11,0.3*'energy base (MECS)'!$F$11,TRUE))</f>
        <v>3.0664238895948579E-2</v>
      </c>
      <c r="AI19" s="68">
        <f t="array" ref="AI19">IF($D19,SUMPRODUCT((economics!$AG$2:$AG$167=$B19)*(economics!$D$2:$D$167="whr")*economics!$AH$2:$AH$167*_xlfn.NORM.DIST(AI$3,economics!$AK$2:$AK$167,economics!$AJ$2:$AJ$167,TRUE))+$CR19*_xlfn.NORM.DIST(AI$3,$CU19,0.3*$CU19,TRUE)+$CS19*_xlfn.NORM.DIST(AI$3,$CV19,0.3*$CV19,TRUE),$CW19*_xlfn.NORM.DIST(AI$3,'energy base (MECS)'!$F$11,0.3*'energy base (MECS)'!$F$11,TRUE))</f>
        <v>3.1790996697173245E-2</v>
      </c>
      <c r="AJ19" s="68">
        <f t="array" ref="AJ19">IF($D19,SUMPRODUCT((economics!$AG$2:$AG$167=$B19)*(economics!$D$2:$D$167="whr")*economics!$AH$2:$AH$167*_xlfn.NORM.DIST(AJ$3,economics!$AK$2:$AK$167,economics!$AJ$2:$AJ$167,TRUE))+$CR19*_xlfn.NORM.DIST(AJ$3,$CU19,0.3*$CU19,TRUE)+$CS19*_xlfn.NORM.DIST(AJ$3,$CV19,0.3*$CV19,TRUE),$CW19*_xlfn.NORM.DIST(AJ$3,'energy base (MECS)'!$F$11,0.3*'energy base (MECS)'!$F$11,TRUE))</f>
        <v>3.2727739763166466E-2</v>
      </c>
      <c r="AK19" s="68">
        <f t="array" ref="AK19">IF($D19,SUMPRODUCT((economics!$AG$2:$AG$167=$B19)*(economics!$D$2:$D$167="whr")*economics!$AH$2:$AH$167*_xlfn.NORM.DIST(AK$3,economics!$AK$2:$AK$167,economics!$AJ$2:$AJ$167,TRUE))+$CR19*_xlfn.NORM.DIST(AK$3,$CU19,0.3*$CU19,TRUE)+$CS19*_xlfn.NORM.DIST(AK$3,$CV19,0.3*$CV19,TRUE),$CW19*_xlfn.NORM.DIST(AK$3,'energy base (MECS)'!$F$11,0.3*'energy base (MECS)'!$F$11,TRUE))</f>
        <v>3.3488815270700426E-2</v>
      </c>
      <c r="AL19" s="68">
        <f t="array" ref="AL19">IF($D19,SUMPRODUCT((economics!$AG$2:$AG$167=$B19)*(economics!$D$2:$D$167="whr")*economics!$AH$2:$AH$167*_xlfn.NORM.DIST(AL$3,economics!$AK$2:$AK$167,economics!$AJ$2:$AJ$167,TRUE))+$CR19*_xlfn.NORM.DIST(AL$3,$CU19,0.3*$CU19,TRUE)+$CS19*_xlfn.NORM.DIST(AL$3,$CV19,0.3*$CV19,TRUE),$CW19*_xlfn.NORM.DIST(AL$3,'energy base (MECS)'!$F$11,0.3*'energy base (MECS)'!$F$11,TRUE))</f>
        <v>3.4093114918773509E-2</v>
      </c>
      <c r="AM19" s="68">
        <f t="array" ref="AM19">IF($D19,SUMPRODUCT((economics!$AG$2:$AG$167=$B19)*(economics!$D$2:$D$167="whr")*economics!$AH$2:$AH$167*_xlfn.NORM.DIST(AM$3,economics!$AK$2:$AK$167,economics!$AJ$2:$AJ$167,TRUE))+$CR19*_xlfn.NORM.DIST(AM$3,$CU19,0.3*$CU19,TRUE)+$CS19*_xlfn.NORM.DIST(AM$3,$CV19,0.3*$CV19,TRUE),$CW19*_xlfn.NORM.DIST(AM$3,'energy base (MECS)'!$F$11,0.3*'energy base (MECS)'!$F$11,TRUE))</f>
        <v>3.4562030067189525E-2</v>
      </c>
      <c r="AN19" s="68">
        <f t="array" ref="AN19">IF($D19,SUMPRODUCT((economics!$AG$2:$AG$167=$B19)*(economics!$D$2:$D$167="whr")*economics!$AH$2:$AH$167*_xlfn.NORM.DIST(AN$3,economics!$AK$2:$AK$167,economics!$AJ$2:$AJ$167,TRUE))+$CR19*_xlfn.NORM.DIST(AN$3,$CU19,0.3*$CU19,TRUE)+$CS19*_xlfn.NORM.DIST(AN$3,$CV19,0.3*$CV19,TRUE),$CW19*_xlfn.NORM.DIST(AN$3,'energy base (MECS)'!$F$11,0.3*'energy base (MECS)'!$F$11,TRUE))</f>
        <v>3.491762331002371E-2</v>
      </c>
      <c r="AO19" s="68">
        <f t="array" ref="AO19">IF($D19,SUMPRODUCT((economics!$AG$2:$AG$167=$B19)*(economics!$D$2:$D$167="whr")*economics!$AH$2:$AH$167*_xlfn.NORM.DIST(AO$3,economics!$AK$2:$AK$167,economics!$AJ$2:$AJ$167,TRUE))+$CR19*_xlfn.NORM.DIST(AO$3,$CU19,0.3*$CU19,TRUE)+$CS19*_xlfn.NORM.DIST(AO$3,$CV19,0.3*$CV19,TRUE),$CW19*_xlfn.NORM.DIST(AO$3,'energy base (MECS)'!$F$11,0.3*'energy base (MECS)'!$F$11,TRUE))</f>
        <v>3.5181153296286224E-2</v>
      </c>
      <c r="AP19" s="68">
        <f t="array" ref="AP19">IF($D19,SUMPRODUCT((economics!$AG$2:$AG$167=$B19)*(economics!$D$2:$D$167="whr")*economics!$AH$2:$AH$167*_xlfn.NORM.DIST(AP$3,economics!$AK$2:$AK$167,economics!$AJ$2:$AJ$167,TRUE))+$CR19*_xlfn.NORM.DIST(AP$3,$CU19,0.3*$CU19,TRUE)+$CS19*_xlfn.NORM.DIST(AP$3,$CV19,0.3*$CV19,TRUE),$CW19*_xlfn.NORM.DIST(AP$3,'energy base (MECS)'!$F$11,0.3*'energy base (MECS)'!$F$11,TRUE))</f>
        <v>3.5372017229335286E-2</v>
      </c>
      <c r="AQ19" s="68">
        <f t="array" ref="AQ19">IF($D19,SUMPRODUCT((economics!$AG$2:$AG$167=$B19)*(economics!$D$2:$D$167="whr")*economics!$AH$2:$AH$167*_xlfn.NORM.DIST(AQ$3,economics!$AK$2:$AK$167,economics!$AJ$2:$AJ$167,TRUE))+$CR19*_xlfn.NORM.DIST(AQ$3,$CU19,0.3*$CU19,TRUE)+$CS19*_xlfn.NORM.DIST(AQ$3,$CV19,0.3*$CV19,TRUE),$CW19*_xlfn.NORM.DIST(AQ$3,'energy base (MECS)'!$F$11,0.3*'energy base (MECS)'!$F$11,TRUE))</f>
        <v>3.5507110891263773E-2</v>
      </c>
      <c r="AR19" s="68">
        <f t="array" ref="AR19">IF($D19,SUMPRODUCT((economics!$AG$2:$AG$167=$B19)*(economics!$D$2:$D$167="whr")*economics!$AH$2:$AH$167*_xlfn.NORM.DIST(AR$3,economics!$AK$2:$AK$167,economics!$AJ$2:$AJ$167,TRUE))+$CR19*_xlfn.NORM.DIST(AR$3,$CU19,0.3*$CU19,TRUE)+$CS19*_xlfn.NORM.DIST(AR$3,$CV19,0.3*$CV19,TRUE),$CW19*_xlfn.NORM.DIST(AR$3,'energy base (MECS)'!$F$11,0.3*'energy base (MECS)'!$F$11,TRUE))</f>
        <v>3.5600557455839635E-2</v>
      </c>
      <c r="AS19" s="68">
        <f t="array" ref="AS19">IF($D19,SUMPRODUCT((economics!$AG$2:$AG$167=$B19)*(economics!$D$2:$D$167="whr")*economics!$AH$2:$AH$167*_xlfn.NORM.DIST(AS$3,economics!$AK$2:$AK$167,economics!$AJ$2:$AJ$167,TRUE))+$CR19*_xlfn.NORM.DIST(AS$3,$CU19,0.3*$CU19,TRUE)+$CS19*_xlfn.NORM.DIST(AS$3,$CV19,0.3*$CV19,TRUE),$CW19*_xlfn.NORM.DIST(AS$3,'energy base (MECS)'!$F$11,0.3*'energy base (MECS)'!$F$11,TRUE))</f>
        <v>3.5663727175562494E-2</v>
      </c>
      <c r="AT19" s="68">
        <f t="array" ref="AT19">IF($D19,SUMPRODUCT((economics!$AG$2:$AG$167=$B19)*(economics!$D$2:$D$167="whr")*economics!$AH$2:$AH$167*_xlfn.NORM.DIST(AT$3,economics!$AK$2:$AK$167,economics!$AJ$2:$AJ$167,TRUE))+$CR19*_xlfn.NORM.DIST(AT$3,$CU19,0.3*$CU19,TRUE)+$CS19*_xlfn.NORM.DIST(AT$3,$CV19,0.3*$CV19,TRUE),$CW19*_xlfn.NORM.DIST(AT$3,'energy base (MECS)'!$F$11,0.3*'energy base (MECS)'!$F$11,TRUE))</f>
        <v>3.5705459424322357E-2</v>
      </c>
      <c r="AU19" s="68">
        <f t="array" ref="AU19">IF($D19,SUMPRODUCT((economics!$AG$2:$AG$167=$B19)*(economics!$D$2:$D$167="whr")*economics!$AH$2:$AH$167*_xlfn.NORM.DIST(AU$3,economics!$AK$2:$AK$167,economics!$AJ$2:$AJ$167,TRUE))+$CR19*_xlfn.NORM.DIST(AU$3,$CU19,0.3*$CU19,TRUE)+$CS19*_xlfn.NORM.DIST(AU$3,$CV19,0.3*$CV19,TRUE),$CW19*_xlfn.NORM.DIST(AU$3,'energy base (MECS)'!$F$11,0.3*'energy base (MECS)'!$F$11,TRUE))</f>
        <v>3.5732402789306512E-2</v>
      </c>
      <c r="AV19" s="68">
        <f t="array" ref="AV19">IF($D19,SUMPRODUCT((economics!$AG$2:$AG$167=$B19)*(economics!$D$2:$D$167="whr")*economics!$AH$2:$AH$167*_xlfn.NORM.DIST(AV$3,economics!$AK$2:$AK$167,economics!$AJ$2:$AJ$167,TRUE))+$CR19*_xlfn.NORM.DIST(AV$3,$CU19,0.3*$CU19,TRUE)+$CS19*_xlfn.NORM.DIST(AV$3,$CV19,0.3*$CV19,TRUE),$CW19*_xlfn.NORM.DIST(AV$3,'energy base (MECS)'!$F$11,0.3*'energy base (MECS)'!$F$11,TRUE))</f>
        <v>3.5749402795172774E-2</v>
      </c>
      <c r="AW19" s="68">
        <f t="array" ref="AW19">IF($D19,SUMPRODUCT((economics!$AG$2:$AG$167=$B19)*(economics!$D$2:$D$167="whr")*economics!$AH$2:$AH$167*_xlfn.NORM.DIST(AW$3,economics!$AK$2:$AK$167,economics!$AJ$2:$AJ$167,TRUE))+$CR19*_xlfn.NORM.DIST(AW$3,$CU19,0.3*$CU19,TRUE)+$CS19*_xlfn.NORM.DIST(AW$3,$CV19,0.3*$CV19,TRUE),$CW19*_xlfn.NORM.DIST(AW$3,'energy base (MECS)'!$F$11,0.3*'energy base (MECS)'!$F$11,TRUE))</f>
        <v>3.5759885261559023E-2</v>
      </c>
      <c r="AX19" s="68">
        <f t="array" ref="AX19">IF($D19,SUMPRODUCT((economics!$AG$2:$AG$167=$B19)*(economics!$D$2:$D$167="whr")*economics!$AH$2:$AH$167*_xlfn.NORM.DIST(AX$3,economics!$AK$2:$AK$167,economics!$AJ$2:$AJ$167,TRUE))+$CR19*_xlfn.NORM.DIST(AX$3,$CU19,0.3*$CU19,TRUE)+$CS19*_xlfn.NORM.DIST(AX$3,$CV19,0.3*$CV19,TRUE),$CW19*_xlfn.NORM.DIST(AX$3,'energy base (MECS)'!$F$11,0.3*'energy base (MECS)'!$F$11,TRUE))</f>
        <v>3.5766202031134245E-2</v>
      </c>
      <c r="AY19" s="68">
        <f t="array" ref="AY19">IF($D19,SUMPRODUCT((economics!$AG$2:$AG$167=$B19)*(economics!$D$2:$D$167="whr")*economics!$AH$2:$AH$167*_xlfn.NORM.DIST(AY$3,economics!$AK$2:$AK$167,economics!$AJ$2:$AJ$167,TRUE))+$CR19*_xlfn.NORM.DIST(AY$3,$CU19,0.3*$CU19,TRUE)+$CS19*_xlfn.NORM.DIST(AY$3,$CV19,0.3*$CV19,TRUE),$CW19*_xlfn.NORM.DIST(AY$3,'energy base (MECS)'!$F$11,0.3*'energy base (MECS)'!$F$11,TRUE))</f>
        <v>3.5769922037804547E-2</v>
      </c>
      <c r="AZ19" s="68">
        <f t="array" ref="AZ19">IF($D19,SUMPRODUCT((economics!$AG$2:$AG$167=$B19)*(economics!$D$2:$D$167="whr")*economics!$AH$2:$AH$167*_xlfn.NORM.DIST(AZ$3,economics!$AK$2:$AK$167,economics!$AJ$2:$AJ$167,TRUE))+$CR19*_xlfn.NORM.DIST(AZ$3,$CU19,0.3*$CU19,TRUE)+$CS19*_xlfn.NORM.DIST(AZ$3,$CV19,0.3*$CV19,TRUE),$CW19*_xlfn.NORM.DIST(AZ$3,'energy base (MECS)'!$F$11,0.3*'energy base (MECS)'!$F$11,TRUE))</f>
        <v>3.5772063002504614E-2</v>
      </c>
      <c r="BA19" s="68">
        <f t="array" ref="BA19">IF($D19,SUMPRODUCT((economics!$AG$2:$AG$167=$B19)*(economics!$D$2:$D$167="whr")*economics!$AH$2:$AH$167*_xlfn.NORM.DIST(BA$3,economics!$AK$2:$AK$167,economics!$AJ$2:$AJ$167,TRUE))+$CR19*_xlfn.NORM.DIST(BA$3,$CU19,0.3*$CU19,TRUE)+$CS19*_xlfn.NORM.DIST(BA$3,$CV19,0.3*$CV19,TRUE),$CW19*_xlfn.NORM.DIST(BA$3,'energy base (MECS)'!$F$11,0.3*'energy base (MECS)'!$F$11,TRUE))</f>
        <v>3.5773267185182207E-2</v>
      </c>
      <c r="BB19" s="68">
        <f t="array" ref="BB19">IF($D19,SUMPRODUCT((economics!$AG$2:$AG$167=$B19)*(economics!$D$2:$D$167="whr")*economics!$AH$2:$AH$167*_xlfn.NORM.DIST(BB$3,economics!$AK$2:$AK$167,economics!$AJ$2:$AJ$167,TRUE))+$CR19*_xlfn.NORM.DIST(BB$3,$CU19,0.3*$CU19,TRUE)+$CS19*_xlfn.NORM.DIST(BB$3,$CV19,0.3*$CV19,TRUE),$CW19*_xlfn.NORM.DIST(BB$3,'energy base (MECS)'!$F$11,0.3*'energy base (MECS)'!$F$11,TRUE))</f>
        <v>3.5773929085058706E-2</v>
      </c>
      <c r="BC19" s="68">
        <f t="array" ref="BC19">IF($D19,SUMPRODUCT((economics!$AG$2:$AG$167=$B19)*(economics!$D$2:$D$167="whr")*economics!$AH$2:$AH$167*_xlfn.NORM.DIST(BC$3,economics!$AK$2:$AK$167,economics!$AJ$2:$AJ$167,TRUE))+$CR19*_xlfn.NORM.DIST(BC$3,$CU19,0.3*$CU19,TRUE)+$CS19*_xlfn.NORM.DIST(BC$3,$CV19,0.3*$CV19,TRUE),$CW19*_xlfn.NORM.DIST(BC$3,'energy base (MECS)'!$F$11,0.3*'energy base (MECS)'!$F$11,TRUE))</f>
        <v>3.5774284642076326E-2</v>
      </c>
      <c r="BD19" s="68">
        <f t="array" ref="BD19">IF($D19,SUMPRODUCT((economics!$AG$2:$AG$167=$B19)*(economics!$D$2:$D$167="whr")*economics!$AH$2:$AH$167*_xlfn.NORM.DIST(BD$3,economics!$AK$2:$AK$167,economics!$AJ$2:$AJ$167,TRUE))+$CR19*_xlfn.NORM.DIST(BD$3,$CU19,0.3*$CU19,TRUE)+$CS19*_xlfn.NORM.DIST(BD$3,$CV19,0.3*$CV19,TRUE),$CW19*_xlfn.NORM.DIST(BD$3,'energy base (MECS)'!$F$11,0.3*'energy base (MECS)'!$F$11,TRUE))</f>
        <v>3.5774471298617043E-2</v>
      </c>
      <c r="BE19" s="68">
        <f t="array" ref="BE19">IF($D19,SUMPRODUCT((economics!$AG$2:$AG$167=$B19)*(economics!$D$2:$D$167="whr")*economics!$AH$2:$AH$167*_xlfn.NORM.DIST(BE$3,economics!$AK$2:$AK$167,economics!$AJ$2:$AJ$167,TRUE))+$CR19*_xlfn.NORM.DIST(BE$3,$CU19,0.3*$CU19,TRUE)+$CS19*_xlfn.NORM.DIST(BE$3,$CV19,0.3*$CV19,TRUE),$CW19*_xlfn.NORM.DIST(BE$3,'energy base (MECS)'!$F$11,0.3*'energy base (MECS)'!$F$11,TRUE))</f>
        <v>3.5774567060824117E-2</v>
      </c>
      <c r="BF19" s="68">
        <f t="array" ref="BF19">IF($D19,SUMPRODUCT((economics!$AG$2:$AG$167=$B19)*(economics!$D$2:$D$167="whr")*economics!$AH$2:$AH$167*_xlfn.NORM.DIST(BF$3,economics!$AK$2:$AK$167,economics!$AJ$2:$AJ$167,TRUE))+$CR19*_xlfn.NORM.DIST(BF$3,$CU19,0.3*$CU19,TRUE)+$CS19*_xlfn.NORM.DIST(BF$3,$CV19,0.3*$CV19,TRUE),$CW19*_xlfn.NORM.DIST(BF$3,'energy base (MECS)'!$F$11,0.3*'energy base (MECS)'!$F$11,TRUE))</f>
        <v>3.5774615074176293E-2</v>
      </c>
      <c r="BG19" s="68">
        <f t="array" ref="BG19">IF($D19,SUMPRODUCT((economics!$AG$2:$AG$167=$B19)*(economics!$D$2:$D$167="whr")*economics!$AH$2:$AH$167*_xlfn.NORM.DIST(BG$3,economics!$AK$2:$AK$167,economics!$AJ$2:$AJ$167,TRUE))+$CR19*_xlfn.NORM.DIST(BG$3,$CU19,0.3*$CU19,TRUE)+$CS19*_xlfn.NORM.DIST(BG$3,$CV19,0.3*$CV19,TRUE),$CW19*_xlfn.NORM.DIST(BG$3,'energy base (MECS)'!$F$11,0.3*'energy base (MECS)'!$F$11,TRUE))</f>
        <v>3.577463860010778E-2</v>
      </c>
      <c r="BH19" s="68">
        <f t="array" ref="BH19">IF($D19,SUMPRODUCT((economics!$AG$2:$AG$167=$B19)*(economics!$D$2:$D$167="whr")*economics!$AH$2:$AH$167*_xlfn.NORM.DIST(BH$3,economics!$AK$2:$AK$167,economics!$AJ$2:$AJ$167,TRUE))+$CR19*_xlfn.NORM.DIST(BH$3,$CU19,0.3*$CU19,TRUE)+$CS19*_xlfn.NORM.DIST(BH$3,$CV19,0.3*$CV19,TRUE),$CW19*_xlfn.NORM.DIST(BH$3,'energy base (MECS)'!$F$11,0.3*'energy base (MECS)'!$F$11,TRUE))</f>
        <v>3.5774649865557021E-2</v>
      </c>
      <c r="BI19" s="68">
        <f t="array" ref="BI19">IF($D19,SUMPRODUCT((economics!$AG$2:$AG$167=$B19)*(economics!$D$2:$D$167="whr")*economics!$AH$2:$AH$167*_xlfn.NORM.DIST(BI$3,economics!$AK$2:$AK$167,economics!$AJ$2:$AJ$167,TRUE))+$CR19*_xlfn.NORM.DIST(BI$3,$CU19,0.3*$CU19,TRUE)+$CS19*_xlfn.NORM.DIST(BI$3,$CV19,0.3*$CV19,TRUE),$CW19*_xlfn.NORM.DIST(BI$3,'energy base (MECS)'!$F$11,0.3*'energy base (MECS)'!$F$11,TRUE))</f>
        <v>3.5774655137455751E-2</v>
      </c>
      <c r="BJ19" s="68">
        <f t="array" ref="BJ19">IF($D19,SUMPRODUCT((economics!$AG$2:$AG$167=$B19)*(economics!$D$2:$D$167="whr")*economics!$AH$2:$AH$167*_xlfn.NORM.DIST(BJ$3,economics!$AK$2:$AK$167,economics!$AJ$2:$AJ$167,TRUE))+$CR19*_xlfn.NORM.DIST(BJ$3,$CU19,0.3*$CU19,TRUE)+$CS19*_xlfn.NORM.DIST(BJ$3,$CV19,0.3*$CV19,TRUE),$CW19*_xlfn.NORM.DIST(BJ$3,'energy base (MECS)'!$F$11,0.3*'energy base (MECS)'!$F$11,TRUE))</f>
        <v>3.5774657548484717E-2</v>
      </c>
      <c r="BK19" s="68">
        <f t="array" ref="BK19">IF($D19,SUMPRODUCT((economics!$AG$2:$AG$167=$B19)*(economics!$D$2:$D$167="whr")*economics!$AH$2:$AH$167*_xlfn.NORM.DIST(BK$3,economics!$AK$2:$AK$167,economics!$AJ$2:$AJ$167,TRUE))+$CR19*_xlfn.NORM.DIST(BK$3,$CU19,0.3*$CU19,TRUE)+$CS19*_xlfn.NORM.DIST(BK$3,$CV19,0.3*$CV19,TRUE),$CW19*_xlfn.NORM.DIST(BK$3,'energy base (MECS)'!$F$11,0.3*'energy base (MECS)'!$F$11,TRUE))</f>
        <v>3.5774658626077288E-2</v>
      </c>
      <c r="BL19" s="68">
        <f t="array" ref="BL19">IF($D19,SUMPRODUCT((economics!$AG$2:$AG$167=$B19)*(economics!$D$2:$D$167="whr")*economics!$AH$2:$AH$167*_xlfn.NORM.DIST(BL$3,economics!$AK$2:$AK$167,economics!$AJ$2:$AJ$167,TRUE))+$CR19*_xlfn.NORM.DIST(BL$3,$CU19,0.3*$CU19,TRUE)+$CS19*_xlfn.NORM.DIST(BL$3,$CV19,0.3*$CV19,TRUE),$CW19*_xlfn.NORM.DIST(BL$3,'energy base (MECS)'!$F$11,0.3*'energy base (MECS)'!$F$11,TRUE))</f>
        <v>3.5774659096754854E-2</v>
      </c>
      <c r="BM19" s="68">
        <f t="array" ref="BM19">IF($D19,SUMPRODUCT((economics!$AG$2:$AG$167=$B19)*(economics!$D$2:$D$167="whr")*economics!$AH$2:$AH$167*_xlfn.NORM.DIST(BM$3,economics!$AK$2:$AK$167,economics!$AJ$2:$AJ$167,TRUE))+$CR19*_xlfn.NORM.DIST(BM$3,$CU19,0.3*$CU19,TRUE)+$CS19*_xlfn.NORM.DIST(BM$3,$CV19,0.3*$CV19,TRUE),$CW19*_xlfn.NORM.DIST(BM$3,'energy base (MECS)'!$F$11,0.3*'energy base (MECS)'!$F$11,TRUE))</f>
        <v>3.5774659297668369E-2</v>
      </c>
      <c r="BN19" s="68">
        <f t="array" ref="BN19">IF($D19,SUMPRODUCT((economics!$AG$2:$AG$167=$B19)*(economics!$D$2:$D$167="whr")*economics!$AH$2:$AH$167*_xlfn.NORM.DIST(BN$3,economics!$AK$2:$AK$167,economics!$AJ$2:$AJ$167,TRUE))+$CR19*_xlfn.NORM.DIST(BN$3,$CU19,0.3*$CU19,TRUE)+$CS19*_xlfn.NORM.DIST(BN$3,$CV19,0.3*$CV19,TRUE),$CW19*_xlfn.NORM.DIST(BN$3,'energy base (MECS)'!$F$11,0.3*'energy base (MECS)'!$F$11,TRUE))</f>
        <v>3.5774659381481388E-2</v>
      </c>
      <c r="BO19" s="68">
        <f t="array" ref="BO19">IF($D19,SUMPRODUCT((economics!$AG$2:$AG$167=$B19)*(economics!$D$2:$D$167="whr")*economics!$AH$2:$AH$167*_xlfn.NORM.DIST(BO$3,economics!$AK$2:$AK$167,economics!$AJ$2:$AJ$167,TRUE))+$CR19*_xlfn.NORM.DIST(BO$3,$CU19,0.3*$CU19,TRUE)+$CS19*_xlfn.NORM.DIST(BO$3,$CV19,0.3*$CV19,TRUE),$CW19*_xlfn.NORM.DIST(BO$3,'energy base (MECS)'!$F$11,0.3*'energy base (MECS)'!$F$11,TRUE))</f>
        <v>3.5774659415650244E-2</v>
      </c>
      <c r="BP19" s="68">
        <f t="array" ref="BP19">IF($D19,SUMPRODUCT((economics!$AG$2:$AG$167=$B19)*(economics!$D$2:$D$167="whr")*economics!$AH$2:$AH$167*_xlfn.NORM.DIST(BP$3,economics!$AK$2:$AK$167,economics!$AJ$2:$AJ$167,TRUE))+$CR19*_xlfn.NORM.DIST(BP$3,$CU19,0.3*$CU19,TRUE)+$CS19*_xlfn.NORM.DIST(BP$3,$CV19,0.3*$CV19,TRUE),$CW19*_xlfn.NORM.DIST(BP$3,'energy base (MECS)'!$F$11,0.3*'energy base (MECS)'!$F$11,TRUE))</f>
        <v>3.5774659429263625E-2</v>
      </c>
      <c r="BQ19" s="68">
        <f t="array" ref="BQ19">IF($D19,SUMPRODUCT((economics!$AG$2:$AG$167=$B19)*(economics!$D$2:$D$167="whr")*economics!$AH$2:$AH$167*_xlfn.NORM.DIST(BQ$3,economics!$AK$2:$AK$167,economics!$AJ$2:$AJ$167,TRUE))+$CR19*_xlfn.NORM.DIST(BQ$3,$CU19,0.3*$CU19,TRUE)+$CS19*_xlfn.NORM.DIST(BQ$3,$CV19,0.3*$CV19,TRUE),$CW19*_xlfn.NORM.DIST(BQ$3,'energy base (MECS)'!$F$11,0.3*'energy base (MECS)'!$F$11,TRUE))</f>
        <v>3.5774659434564142E-2</v>
      </c>
      <c r="BR19" s="68">
        <f t="array" ref="BR19">IF($D19,SUMPRODUCT((economics!$AG$2:$AG$167=$B19)*(economics!$D$2:$D$167="whr")*economics!$AH$2:$AH$167*_xlfn.NORM.DIST(BR$3,economics!$AK$2:$AK$167,economics!$AJ$2:$AJ$167,TRUE))+$CR19*_xlfn.NORM.DIST(BR$3,$CU19,0.3*$CU19,TRUE)+$CS19*_xlfn.NORM.DIST(BR$3,$CV19,0.3*$CV19,TRUE),$CW19*_xlfn.NORM.DIST(BR$3,'energy base (MECS)'!$F$11,0.3*'energy base (MECS)'!$F$11,TRUE))</f>
        <v>3.5774659436581056E-2</v>
      </c>
      <c r="BS19" s="68">
        <f t="array" ref="BS19">IF($D19,SUMPRODUCT((economics!$AG$2:$AG$167=$B19)*(economics!$D$2:$D$167="whr")*economics!$AH$2:$AH$167*_xlfn.NORM.DIST(BS$3,economics!$AK$2:$AK$167,economics!$AJ$2:$AJ$167,TRUE))+$CR19*_xlfn.NORM.DIST(BS$3,$CU19,0.3*$CU19,TRUE)+$CS19*_xlfn.NORM.DIST(BS$3,$CV19,0.3*$CV19,TRUE),$CW19*_xlfn.NORM.DIST(BS$3,'energy base (MECS)'!$F$11,0.3*'energy base (MECS)'!$F$11,TRUE))</f>
        <v>3.5774659437331074E-2</v>
      </c>
      <c r="BT19" s="68">
        <f t="array" ref="BT19">IF($D19,SUMPRODUCT((economics!$AG$2:$AG$167=$B19)*(economics!$D$2:$D$167="whr")*economics!$AH$2:$AH$167*_xlfn.NORM.DIST(BT$3,economics!$AK$2:$AK$167,economics!$AJ$2:$AJ$167,TRUE))+$CR19*_xlfn.NORM.DIST(BT$3,$CU19,0.3*$CU19,TRUE)+$CS19*_xlfn.NORM.DIST(BT$3,$CV19,0.3*$CV19,TRUE),$CW19*_xlfn.NORM.DIST(BT$3,'energy base (MECS)'!$F$11,0.3*'energy base (MECS)'!$F$11,TRUE))</f>
        <v>3.5774659437603641E-2</v>
      </c>
      <c r="BU19" s="68">
        <f t="array" ref="BU19">IF($D19,SUMPRODUCT((economics!$AG$2:$AG$167=$B19)*(economics!$D$2:$D$167="whr")*economics!$AH$2:$AH$167*_xlfn.NORM.DIST(BU$3,economics!$AK$2:$AK$167,economics!$AJ$2:$AJ$167,TRUE))+$CR19*_xlfn.NORM.DIST(BU$3,$CU19,0.3*$CU19,TRUE)+$CS19*_xlfn.NORM.DIST(BU$3,$CV19,0.3*$CV19,TRUE),$CW19*_xlfn.NORM.DIST(BU$3,'energy base (MECS)'!$F$11,0.3*'energy base (MECS)'!$F$11,TRUE))</f>
        <v>3.5774659437700446E-2</v>
      </c>
      <c r="BV19" s="68">
        <f t="array" ref="BV19">IF($D19,SUMPRODUCT((economics!$AG$2:$AG$167=$B19)*(economics!$D$2:$D$167="whr")*economics!$AH$2:$AH$167*_xlfn.NORM.DIST(BV$3,economics!$AK$2:$AK$167,economics!$AJ$2:$AJ$167,TRUE))+$CR19*_xlfn.NORM.DIST(BV$3,$CU19,0.3*$CU19,TRUE)+$CS19*_xlfn.NORM.DIST(BV$3,$CV19,0.3*$CV19,TRUE),$CW19*_xlfn.NORM.DIST(BV$3,'energy base (MECS)'!$F$11,0.3*'energy base (MECS)'!$F$11,TRUE))</f>
        <v>3.5774659437734044E-2</v>
      </c>
      <c r="BW19" s="68">
        <f t="array" ref="BW19">IF($D19,SUMPRODUCT((economics!$AG$2:$AG$167=$B19)*(economics!$D$2:$D$167="whr")*economics!$AH$2:$AH$167*_xlfn.NORM.DIST(BW$3,economics!$AK$2:$AK$167,economics!$AJ$2:$AJ$167,TRUE))+$CR19*_xlfn.NORM.DIST(BW$3,$CU19,0.3*$CU19,TRUE)+$CS19*_xlfn.NORM.DIST(BW$3,$CV19,0.3*$CV19,TRUE),$CW19*_xlfn.NORM.DIST(BW$3,'energy base (MECS)'!$F$11,0.3*'energy base (MECS)'!$F$11,TRUE))</f>
        <v>3.5774659437745444E-2</v>
      </c>
      <c r="BX19" s="68">
        <f t="array" ref="BX19">IF($D19,SUMPRODUCT((economics!$AG$2:$AG$167=$B19)*(economics!$D$2:$D$167="whr")*economics!$AH$2:$AH$167*_xlfn.NORM.DIST(BX$3,economics!$AK$2:$AK$167,economics!$AJ$2:$AJ$167,TRUE))+$CR19*_xlfn.NORM.DIST(BX$3,$CU19,0.3*$CU19,TRUE)+$CS19*_xlfn.NORM.DIST(BX$3,$CV19,0.3*$CV19,TRUE),$CW19*_xlfn.NORM.DIST(BX$3,'energy base (MECS)'!$F$11,0.3*'energy base (MECS)'!$F$11,TRUE))</f>
        <v>3.5774659437749219E-2</v>
      </c>
      <c r="BY19" s="68">
        <f t="array" ref="BY19">IF($D19,SUMPRODUCT((economics!$AG$2:$AG$167=$B19)*(economics!$D$2:$D$167="whr")*economics!$AH$2:$AH$167*_xlfn.NORM.DIST(BY$3,economics!$AK$2:$AK$167,economics!$AJ$2:$AJ$167,TRUE))+$CR19*_xlfn.NORM.DIST(BY$3,$CU19,0.3*$CU19,TRUE)+$CS19*_xlfn.NORM.DIST(BY$3,$CV19,0.3*$CV19,TRUE),$CW19*_xlfn.NORM.DIST(BY$3,'energy base (MECS)'!$F$11,0.3*'energy base (MECS)'!$F$11,TRUE))</f>
        <v>3.577465943775044E-2</v>
      </c>
      <c r="BZ19" s="68">
        <f t="array" ref="BZ19">IF($D19,SUMPRODUCT((economics!$AG$2:$AG$167=$B19)*(economics!$D$2:$D$167="whr")*economics!$AH$2:$AH$167*_xlfn.NORM.DIST(BZ$3,economics!$AK$2:$AK$167,economics!$AJ$2:$AJ$167,TRUE))+$CR19*_xlfn.NORM.DIST(BZ$3,$CU19,0.3*$CU19,TRUE)+$CS19*_xlfn.NORM.DIST(BZ$3,$CV19,0.3*$CV19,TRUE),$CW19*_xlfn.NORM.DIST(BZ$3,'energy base (MECS)'!$F$11,0.3*'energy base (MECS)'!$F$11,TRUE))</f>
        <v>3.5774659437750829E-2</v>
      </c>
      <c r="CA19" s="68">
        <f t="array" ref="CA19">IF($D19,SUMPRODUCT((economics!$AG$2:$AG$167=$B19)*(economics!$D$2:$D$167="whr")*economics!$AH$2:$AH$167*_xlfn.NORM.DIST(CA$3,economics!$AK$2:$AK$167,economics!$AJ$2:$AJ$167,TRUE))+$CR19*_xlfn.NORM.DIST(CA$3,$CU19,0.3*$CU19,TRUE)+$CS19*_xlfn.NORM.DIST(CA$3,$CV19,0.3*$CV19,TRUE),$CW19*_xlfn.NORM.DIST(CA$3,'energy base (MECS)'!$F$11,0.3*'energy base (MECS)'!$F$11,TRUE))</f>
        <v>3.5774659437750954E-2</v>
      </c>
      <c r="CB19" s="68">
        <f t="array" ref="CB19">IF($D19,SUMPRODUCT((economics!$AG$2:$AG$167=$B19)*(economics!$D$2:$D$167="whr")*economics!$AH$2:$AH$167*_xlfn.NORM.DIST(CB$3,economics!$AK$2:$AK$167,economics!$AJ$2:$AJ$167,TRUE))+$CR19*_xlfn.NORM.DIST(CB$3,$CU19,0.3*$CU19,TRUE)+$CS19*_xlfn.NORM.DIST(CB$3,$CV19,0.3*$CV19,TRUE),$CW19*_xlfn.NORM.DIST(CB$3,'energy base (MECS)'!$F$11,0.3*'energy base (MECS)'!$F$11,TRUE))</f>
        <v>3.5774659437750989E-2</v>
      </c>
      <c r="CC19" s="68">
        <f t="array" ref="CC19">IF($D19,SUMPRODUCT((economics!$AG$2:$AG$167=$B19)*(economics!$D$2:$D$167="whr")*economics!$AH$2:$AH$167*_xlfn.NORM.DIST(CC$3,economics!$AK$2:$AK$167,economics!$AJ$2:$AJ$167,TRUE))+$CR19*_xlfn.NORM.DIST(CC$3,$CU19,0.3*$CU19,TRUE)+$CS19*_xlfn.NORM.DIST(CC$3,$CV19,0.3*$CV19,TRUE),$CW19*_xlfn.NORM.DIST(CC$3,'energy base (MECS)'!$F$11,0.3*'energy base (MECS)'!$F$11,TRUE))</f>
        <v>3.5774659437750995E-2</v>
      </c>
      <c r="CD19" s="68">
        <f t="array" ref="CD19">IF($D19,SUMPRODUCT((economics!$AG$2:$AG$167=$B19)*(economics!$D$2:$D$167="whr")*economics!$AH$2:$AH$167*_xlfn.NORM.DIST(CD$3,economics!$AK$2:$AK$167,economics!$AJ$2:$AJ$167,TRUE))+$CR19*_xlfn.NORM.DIST(CD$3,$CU19,0.3*$CU19,TRUE)+$CS19*_xlfn.NORM.DIST(CD$3,$CV19,0.3*$CV19,TRUE),$CW19*_xlfn.NORM.DIST(CD$3,'energy base (MECS)'!$F$11,0.3*'energy base (MECS)'!$F$11,TRUE))</f>
        <v>3.5774659437751002E-2</v>
      </c>
      <c r="CE19" s="68">
        <f t="array" ref="CE19">IF($D19,SUMPRODUCT((economics!$AG$2:$AG$167=$B19)*(economics!$D$2:$D$167="whr")*economics!$AH$2:$AH$167*_xlfn.NORM.DIST(CE$3,economics!$AK$2:$AK$167,economics!$AJ$2:$AJ$167,TRUE))+$CR19*_xlfn.NORM.DIST(CE$3,$CU19,0.3*$CU19,TRUE)+$CS19*_xlfn.NORM.DIST(CE$3,$CV19,0.3*$CV19,TRUE),$CW19*_xlfn.NORM.DIST(CE$3,'energy base (MECS)'!$F$11,0.3*'energy base (MECS)'!$F$11,TRUE))</f>
        <v>3.5774659437751002E-2</v>
      </c>
      <c r="CF19" s="68">
        <f t="array" ref="CF19">IF($D19,SUMPRODUCT((economics!$AG$2:$AG$167=$B19)*(economics!$D$2:$D$167="whr")*economics!$AH$2:$AH$167*_xlfn.NORM.DIST(CF$3,economics!$AK$2:$AK$167,economics!$AJ$2:$AJ$167,TRUE))+$CR19*_xlfn.NORM.DIST(CF$3,$CU19,0.3*$CU19,TRUE)+$CS19*_xlfn.NORM.DIST(CF$3,$CV19,0.3*$CV19,TRUE),$CW19*_xlfn.NORM.DIST(CF$3,'energy base (MECS)'!$F$11,0.3*'energy base (MECS)'!$F$11,TRUE))</f>
        <v>3.5774659437751002E-2</v>
      </c>
      <c r="CG19" s="68">
        <f t="array" ref="CG19">IF($D19,SUMPRODUCT((economics!$AG$2:$AG$167=$B19)*(economics!$D$2:$D$167="whr")*economics!$AH$2:$AH$167*_xlfn.NORM.DIST(CG$3,economics!$AK$2:$AK$167,economics!$AJ$2:$AJ$167,TRUE))+$CR19*_xlfn.NORM.DIST(CG$3,$CU19,0.3*$CU19,TRUE)+$CS19*_xlfn.NORM.DIST(CG$3,$CV19,0.3*$CV19,TRUE),$CW19*_xlfn.NORM.DIST(CG$3,'energy base (MECS)'!$F$11,0.3*'energy base (MECS)'!$F$11,TRUE))</f>
        <v>3.5774659437751002E-2</v>
      </c>
      <c r="CH19" s="68">
        <f t="array" ref="CH19">IF($D19,SUMPRODUCT((economics!$AG$2:$AG$167=$B19)*(economics!$D$2:$D$167="whr")*economics!$AH$2:$AH$167*_xlfn.NORM.DIST(CH$3,economics!$AK$2:$AK$167,economics!$AJ$2:$AJ$167,TRUE))+$CR19*_xlfn.NORM.DIST(CH$3,$CU19,0.3*$CU19,TRUE)+$CS19*_xlfn.NORM.DIST(CH$3,$CV19,0.3*$CV19,TRUE),$CW19*_xlfn.NORM.DIST(CH$3,'energy base (MECS)'!$F$11,0.3*'energy base (MECS)'!$F$11,TRUE))</f>
        <v>3.5774659437751002E-2</v>
      </c>
      <c r="CJ19">
        <f t="array" ref="CJ19">SUMPRODUCT((economics!$AG$2:$AG$167=$B19)*(economics!$D$2:$D$167="whr")*economics!$AH$2:$AH$167)</f>
        <v>0</v>
      </c>
      <c r="CK19" s="80">
        <f>'indst heat consumption'!D19</f>
        <v>9.9999999999999992E-2</v>
      </c>
      <c r="CL19" s="80">
        <f>'indst heat consumption'!E19</f>
        <v>6.6666666666666652E-2</v>
      </c>
      <c r="CM19" s="80">
        <f>'indst heat consumption'!F19</f>
        <v>0.15416666666666659</v>
      </c>
      <c r="CN19" s="80">
        <f>'indst heat consumption'!G19</f>
        <v>0.1041666666666667</v>
      </c>
      <c r="CO19" s="80">
        <f>'indst heat consumption'!H19</f>
        <v>0.57499999999999996</v>
      </c>
      <c r="CP19">
        <f>$C19*(CK19*summary!$B$94+CL19*summary!$C$94+CM19*summary!$D$94)</f>
        <v>1.7595361445783126E-2</v>
      </c>
      <c r="CQ19">
        <f>$C19*(CN19*summary!$E$94+CO19*summary!$F$94)</f>
        <v>1.8179297991967873E-2</v>
      </c>
      <c r="CR19">
        <f t="shared" si="0"/>
        <v>1.7595361445783126E-2</v>
      </c>
      <c r="CS19">
        <f t="shared" si="1"/>
        <v>1.8179297991967873E-2</v>
      </c>
      <c r="CT19">
        <f>IFERROR(_xlfn.XLOOKUP($B19,'BCoISC-WACCbI'!$C$2:$C$26,'BCoISC-WACCbI'!$B$2:$B$26)+economics!$AE$4,0.1)</f>
        <v>0.12558</v>
      </c>
      <c r="CU19">
        <f>(summary!$C$7*(CT19/(1-(1+CT19)^-summary!$D$7))+summary!$C$7*summary!$E$7)/(summary!$F$7*3412/1000000)</f>
        <v>1.4524801705318133</v>
      </c>
      <c r="CV19">
        <f>(summary!$C$6*(CT19/(1-(1+CT19)^-summary!$D$6))+summary!$C$6*summary!$E$6)/(summary!$F$6*3412/1000000)</f>
        <v>1.7429762046381758</v>
      </c>
      <c r="CW19">
        <f t="shared" si="2"/>
        <v>3.5774659437751002E-2</v>
      </c>
    </row>
    <row r="20" spans="1:101" x14ac:dyDescent="0.35">
      <c r="A20" t="str">
        <f>WHRPbI!A18</f>
        <v>computers and electronics 26</v>
      </c>
      <c r="B20">
        <v>26</v>
      </c>
      <c r="C20" s="68">
        <f>WHRPbI!B18</f>
        <v>0.21884210526315792</v>
      </c>
      <c r="D20" t="b">
        <f>ISNUMBER(MATCH($B20,'energy base (MECS)'!$K$4:$K$9,0))</f>
        <v>0</v>
      </c>
      <c r="E20" s="68">
        <f t="array" ref="E20">IF($D20,SUMPRODUCT((economics!$AG$2:$AG$167=$B20)*(economics!$D$2:$D$167="whr")*economics!$AH$2:$AH$167*_xlfn.NORM.DIST(E$3,economics!$AK$2:$AK$167,economics!$AJ$2:$AJ$167,TRUE))+$CR20*_xlfn.NORM.DIST(E$3,$CU20,0.3*$CU20,TRUE)+$CS20*_xlfn.NORM.DIST(E$3,$CV20,0.3*$CV20,TRUE),$CW20*_xlfn.NORM.DIST(E$3,'energy base (MECS)'!$F$11,0.3*'energy base (MECS)'!$F$11,TRUE))</f>
        <v>7.6128198026403245E-5</v>
      </c>
      <c r="F20" s="68">
        <f t="array" ref="F20">IF($D20,SUMPRODUCT((economics!$AG$2:$AG$167=$B20)*(economics!$D$2:$D$167="whr")*economics!$AH$2:$AH$167*_xlfn.NORM.DIST(F$3,economics!$AK$2:$AK$167,economics!$AJ$2:$AJ$167,TRUE))+$CR20*_xlfn.NORM.DIST(F$3,$CU20,0.3*$CU20,TRUE)+$CS20*_xlfn.NORM.DIST(F$3,$CV20,0.3*$CV20,TRUE),$CW20*_xlfn.NORM.DIST(F$3,'energy base (MECS)'!$F$11,0.3*'energy base (MECS)'!$F$11,TRUE))</f>
        <v>1.2994585898695358E-4</v>
      </c>
      <c r="G20" s="68">
        <f t="array" ref="G20">IF($D20,SUMPRODUCT((economics!$AG$2:$AG$167=$B20)*(economics!$D$2:$D$167="whr")*economics!$AH$2:$AH$167*_xlfn.NORM.DIST(G$3,economics!$AK$2:$AK$167,economics!$AJ$2:$AJ$167,TRUE))+$CR20*_xlfn.NORM.DIST(G$3,$CU20,0.3*$CU20,TRUE)+$CS20*_xlfn.NORM.DIST(G$3,$CV20,0.3*$CV20,TRUE),$CW20*_xlfn.NORM.DIST(G$3,'energy base (MECS)'!$F$11,0.3*'energy base (MECS)'!$F$11,TRUE))</f>
        <v>2.170847999019703E-4</v>
      </c>
      <c r="H20" s="68">
        <f t="array" ref="H20">IF($D20,SUMPRODUCT((economics!$AG$2:$AG$167=$B20)*(economics!$D$2:$D$167="whr")*economics!$AH$2:$AH$167*_xlfn.NORM.DIST(H$3,economics!$AK$2:$AK$167,economics!$AJ$2:$AJ$167,TRUE))+$CR20*_xlfn.NORM.DIST(H$3,$CU20,0.3*$CU20,TRUE)+$CS20*_xlfn.NORM.DIST(H$3,$CV20,0.3*$CV20,TRUE),$CW20*_xlfn.NORM.DIST(H$3,'energy base (MECS)'!$F$11,0.3*'energy base (MECS)'!$F$11,TRUE))</f>
        <v>3.5496976314860568E-4</v>
      </c>
      <c r="I20" s="68">
        <f t="array" ref="I20">IF($D20,SUMPRODUCT((economics!$AG$2:$AG$167=$B20)*(economics!$D$2:$D$167="whr")*economics!$AH$2:$AH$167*_xlfn.NORM.DIST(I$3,economics!$AK$2:$AK$167,economics!$AJ$2:$AJ$167,TRUE))+$CR20*_xlfn.NORM.DIST(I$3,$CU20,0.3*$CU20,TRUE)+$CS20*_xlfn.NORM.DIST(I$3,$CV20,0.3*$CV20,TRUE),$CW20*_xlfn.NORM.DIST(I$3,'energy base (MECS)'!$F$11,0.3*'energy base (MECS)'!$F$11,TRUE))</f>
        <v>5.6819506099957363E-4</v>
      </c>
      <c r="J20" s="68">
        <f t="array" ref="J20">IF($D20,SUMPRODUCT((economics!$AG$2:$AG$167=$B20)*(economics!$D$2:$D$167="whr")*economics!$AH$2:$AH$167*_xlfn.NORM.DIST(J$3,economics!$AK$2:$AK$167,economics!$AJ$2:$AJ$167,TRUE))+$CR20*_xlfn.NORM.DIST(J$3,$CU20,0.3*$CU20,TRUE)+$CS20*_xlfn.NORM.DIST(J$3,$CV20,0.3*$CV20,TRUE),$CW20*_xlfn.NORM.DIST(J$3,'energy base (MECS)'!$F$11,0.3*'energy base (MECS)'!$F$11,TRUE))</f>
        <v>8.9043380962938116E-4</v>
      </c>
      <c r="K20" s="68">
        <f t="array" ref="K20">IF($D20,SUMPRODUCT((economics!$AG$2:$AG$167=$B20)*(economics!$D$2:$D$167="whr")*economics!$AH$2:$AH$167*_xlfn.NORM.DIST(K$3,economics!$AK$2:$AK$167,economics!$AJ$2:$AJ$167,TRUE))+$CR20*_xlfn.NORM.DIST(K$3,$CU20,0.3*$CU20,TRUE)+$CS20*_xlfn.NORM.DIST(K$3,$CV20,0.3*$CV20,TRUE),$CW20*_xlfn.NORM.DIST(K$3,'energy base (MECS)'!$F$11,0.3*'energy base (MECS)'!$F$11,TRUE))</f>
        <v>1.366353883723386E-3</v>
      </c>
      <c r="L20" s="68">
        <f t="array" ref="L20">IF($D20,SUMPRODUCT((economics!$AG$2:$AG$167=$B20)*(economics!$D$2:$D$167="whr")*economics!$AH$2:$AH$167*_xlfn.NORM.DIST(L$3,economics!$AK$2:$AK$167,economics!$AJ$2:$AJ$167,TRUE))+$CR20*_xlfn.NORM.DIST(L$3,$CU20,0.3*$CU20,TRUE)+$CS20*_xlfn.NORM.DIST(L$3,$CV20,0.3*$CV20,TRUE),$CW20*_xlfn.NORM.DIST(L$3,'energy base (MECS)'!$F$11,0.3*'energy base (MECS)'!$F$11,TRUE))</f>
        <v>2.0532760491408829E-3</v>
      </c>
      <c r="M20" s="68">
        <f t="array" ref="M20">IF($D20,SUMPRODUCT((economics!$AG$2:$AG$167=$B20)*(economics!$D$2:$D$167="whr")*economics!$AH$2:$AH$167*_xlfn.NORM.DIST(M$3,economics!$AK$2:$AK$167,economics!$AJ$2:$AJ$167,TRUE))+$CR20*_xlfn.NORM.DIST(M$3,$CU20,0.3*$CU20,TRUE)+$CS20*_xlfn.NORM.DIST(M$3,$CV20,0.3*$CV20,TRUE),$CW20*_xlfn.NORM.DIST(M$3,'energy base (MECS)'!$F$11,0.3*'energy base (MECS)'!$F$11,TRUE))</f>
        <v>3.0222192033929726E-3</v>
      </c>
      <c r="N20" s="68">
        <f t="array" ref="N20">IF($D20,SUMPRODUCT((economics!$AG$2:$AG$167=$B20)*(economics!$D$2:$D$167="whr")*economics!$AH$2:$AH$167*_xlfn.NORM.DIST(N$3,economics!$AK$2:$AK$167,economics!$AJ$2:$AJ$167,TRUE))+$CR20*_xlfn.NORM.DIST(N$3,$CU20,0.3*$CU20,TRUE)+$CS20*_xlfn.NORM.DIST(N$3,$CV20,0.3*$CV20,TRUE),$CW20*_xlfn.NORM.DIST(N$3,'energy base (MECS)'!$F$11,0.3*'energy base (MECS)'!$F$11,TRUE))</f>
        <v>4.35791126179212E-3</v>
      </c>
      <c r="O20" s="68">
        <f t="array" ref="O20">IF($D20,SUMPRODUCT((economics!$AG$2:$AG$167=$B20)*(economics!$D$2:$D$167="whr")*economics!$AH$2:$AH$167*_xlfn.NORM.DIST(O$3,economics!$AK$2:$AK$167,economics!$AJ$2:$AJ$167,TRUE))+$CR20*_xlfn.NORM.DIST(O$3,$CU20,0.3*$CU20,TRUE)+$CS20*_xlfn.NORM.DIST(O$3,$CV20,0.3*$CV20,TRUE),$CW20*_xlfn.NORM.DIST(O$3,'energy base (MECS)'!$F$11,0.3*'energy base (MECS)'!$F$11,TRUE))</f>
        <v>6.1573276838311217E-3</v>
      </c>
      <c r="P20" s="68">
        <f t="array" ref="P20">IF($D20,SUMPRODUCT((economics!$AG$2:$AG$167=$B20)*(economics!$D$2:$D$167="whr")*economics!$AH$2:$AH$167*_xlfn.NORM.DIST(P$3,economics!$AK$2:$AK$167,economics!$AJ$2:$AJ$167,TRUE))+$CR20*_xlfn.NORM.DIST(P$3,$CU20,0.3*$CU20,TRUE)+$CS20*_xlfn.NORM.DIST(P$3,$CV20,0.3*$CV20,TRUE),$CW20*_xlfn.NORM.DIST(P$3,'energy base (MECS)'!$F$11,0.3*'energy base (MECS)'!$F$11,TRUE))</f>
        <v>8.5263781887039494E-3</v>
      </c>
      <c r="Q20" s="68">
        <f t="array" ref="Q20">IF($D20,SUMPRODUCT((economics!$AG$2:$AG$167=$B20)*(economics!$D$2:$D$167="whr")*economics!$AH$2:$AH$167*_xlfn.NORM.DIST(Q$3,economics!$AK$2:$AK$167,economics!$AJ$2:$AJ$167,TRUE))+$CR20*_xlfn.NORM.DIST(Q$3,$CU20,0.3*$CU20,TRUE)+$CS20*_xlfn.NORM.DIST(Q$3,$CV20,0.3*$CV20,TRUE),$CW20*_xlfn.NORM.DIST(Q$3,'energy base (MECS)'!$F$11,0.3*'energy base (MECS)'!$F$11,TRUE))</f>
        <v>1.157451373113876E-2</v>
      </c>
      <c r="R20" s="68">
        <f t="array" ref="R20">IF($D20,SUMPRODUCT((economics!$AG$2:$AG$167=$B20)*(economics!$D$2:$D$167="whr")*economics!$AH$2:$AH$167*_xlfn.NORM.DIST(R$3,economics!$AK$2:$AK$167,economics!$AJ$2:$AJ$167,TRUE))+$CR20*_xlfn.NORM.DIST(R$3,$CU20,0.3*$CU20,TRUE)+$CS20*_xlfn.NORM.DIST(R$3,$CV20,0.3*$CV20,TRUE),$CW20*_xlfn.NORM.DIST(R$3,'energy base (MECS)'!$F$11,0.3*'energy base (MECS)'!$F$11,TRUE))</f>
        <v>1.5407273132993083E-2</v>
      </c>
      <c r="S20" s="68">
        <f t="array" ref="S20">IF($D20,SUMPRODUCT((economics!$AG$2:$AG$167=$B20)*(economics!$D$2:$D$167="whr")*economics!$AH$2:$AH$167*_xlfn.NORM.DIST(S$3,economics!$AK$2:$AK$167,economics!$AJ$2:$AJ$167,TRUE))+$CR20*_xlfn.NORM.DIST(S$3,$CU20,0.3*$CU20,TRUE)+$CS20*_xlfn.NORM.DIST(S$3,$CV20,0.3*$CV20,TRUE),$CW20*_xlfn.NORM.DIST(S$3,'energy base (MECS)'!$F$11,0.3*'energy base (MECS)'!$F$11,TRUE))</f>
        <v>2.0117113388959749E-2</v>
      </c>
      <c r="T20" s="68">
        <f t="array" ref="T20">IF($D20,SUMPRODUCT((economics!$AG$2:$AG$167=$B20)*(economics!$D$2:$D$167="whr")*economics!$AH$2:$AH$167*_xlfn.NORM.DIST(T$3,economics!$AK$2:$AK$167,economics!$AJ$2:$AJ$167,TRUE))+$CR20*_xlfn.NORM.DIST(T$3,$CU20,0.3*$CU20,TRUE)+$CS20*_xlfn.NORM.DIST(T$3,$CV20,0.3*$CV20,TRUE),$CW20*_xlfn.NORM.DIST(T$3,'energy base (MECS)'!$F$11,0.3*'energy base (MECS)'!$F$11,TRUE))</f>
        <v>2.5773227247088405E-2</v>
      </c>
      <c r="U20" s="68">
        <f t="array" ref="U20">IF($D20,SUMPRODUCT((economics!$AG$2:$AG$167=$B20)*(economics!$D$2:$D$167="whr")*economics!$AH$2:$AH$167*_xlfn.NORM.DIST(U$3,economics!$AK$2:$AK$167,economics!$AJ$2:$AJ$167,TRUE))+$CR20*_xlfn.NORM.DIST(U$3,$CU20,0.3*$CU20,TRUE)+$CS20*_xlfn.NORM.DIST(U$3,$CV20,0.3*$CV20,TRUE),$CW20*_xlfn.NORM.DIST(U$3,'energy base (MECS)'!$F$11,0.3*'energy base (MECS)'!$F$11,TRUE))</f>
        <v>3.2411383385553903E-2</v>
      </c>
      <c r="V20" s="68">
        <f t="array" ref="V20">IF($D20,SUMPRODUCT((economics!$AG$2:$AG$167=$B20)*(economics!$D$2:$D$167="whr")*economics!$AH$2:$AH$167*_xlfn.NORM.DIST(V$3,economics!$AK$2:$AK$167,economics!$AJ$2:$AJ$167,TRUE))+$CR20*_xlfn.NORM.DIST(V$3,$CU20,0.3*$CU20,TRUE)+$CS20*_xlfn.NORM.DIST(V$3,$CV20,0.3*$CV20,TRUE),$CW20*_xlfn.NORM.DIST(V$3,'energy base (MECS)'!$F$11,0.3*'energy base (MECS)'!$F$11,TRUE))</f>
        <v>4.0025055061266794E-2</v>
      </c>
      <c r="W20" s="68">
        <f t="array" ref="W20">IF($D20,SUMPRODUCT((economics!$AG$2:$AG$167=$B20)*(economics!$D$2:$D$167="whr")*economics!$AH$2:$AH$167*_xlfn.NORM.DIST(W$3,economics!$AK$2:$AK$167,economics!$AJ$2:$AJ$167,TRUE))+$CR20*_xlfn.NORM.DIST(W$3,$CU20,0.3*$CU20,TRUE)+$CS20*_xlfn.NORM.DIST(W$3,$CV20,0.3*$CV20,TRUE),$CW20*_xlfn.NORM.DIST(W$3,'energy base (MECS)'!$F$11,0.3*'energy base (MECS)'!$F$11,TRUE))</f>
        <v>4.8559164219979606E-2</v>
      </c>
      <c r="X20" s="68">
        <f t="array" ref="X20">IF($D20,SUMPRODUCT((economics!$AG$2:$AG$167=$B20)*(economics!$D$2:$D$167="whr")*economics!$AH$2:$AH$167*_xlfn.NORM.DIST(X$3,economics!$AK$2:$AK$167,economics!$AJ$2:$AJ$167,TRUE))+$CR20*_xlfn.NORM.DIST(X$3,$CU20,0.3*$CU20,TRUE)+$CS20*_xlfn.NORM.DIST(X$3,$CV20,0.3*$CV20,TRUE),$CW20*_xlfn.NORM.DIST(X$3,'energy base (MECS)'!$F$11,0.3*'energy base (MECS)'!$F$11,TRUE))</f>
        <v>5.7907614330690894E-2</v>
      </c>
      <c r="Y20" s="68">
        <f t="array" ref="Y20">IF($D20,SUMPRODUCT((economics!$AG$2:$AG$167=$B20)*(economics!$D$2:$D$167="whr")*economics!$AH$2:$AH$167*_xlfn.NORM.DIST(Y$3,economics!$AK$2:$AK$167,economics!$AJ$2:$AJ$167,TRUE))+$CR20*_xlfn.NORM.DIST(Y$3,$CU20,0.3*$CU20,TRUE)+$CS20*_xlfn.NORM.DIST(Y$3,$CV20,0.3*$CV20,TRUE),$CW20*_xlfn.NORM.DIST(Y$3,'energy base (MECS)'!$F$11,0.3*'energy base (MECS)'!$F$11,TRUE))</f>
        <v>6.7915409597522527E-2</v>
      </c>
      <c r="Z20" s="68">
        <f t="array" ref="Z20">IF($D20,SUMPRODUCT((economics!$AG$2:$AG$167=$B20)*(economics!$D$2:$D$167="whr")*economics!$AH$2:$AH$167*_xlfn.NORM.DIST(Z$3,economics!$AK$2:$AK$167,economics!$AJ$2:$AJ$167,TRUE))+$CR20*_xlfn.NORM.DIST(Z$3,$CU20,0.3*$CU20,TRUE)+$CS20*_xlfn.NORM.DIST(Z$3,$CV20,0.3*$CV20,TRUE),$CW20*_xlfn.NORM.DIST(Z$3,'energy base (MECS)'!$F$11,0.3*'energy base (MECS)'!$F$11,TRUE))</f>
        <v>7.8385600234754091E-2</v>
      </c>
      <c r="AA20" s="68">
        <f t="array" ref="AA20">IF($D20,SUMPRODUCT((economics!$AG$2:$AG$167=$B20)*(economics!$D$2:$D$167="whr")*economics!$AH$2:$AH$167*_xlfn.NORM.DIST(AA$3,economics!$AK$2:$AK$167,economics!$AJ$2:$AJ$167,TRUE))+$CR20*_xlfn.NORM.DIST(AA$3,$CU20,0.3*$CU20,TRUE)+$CS20*_xlfn.NORM.DIST(AA$3,$CV20,0.3*$CV20,TRUE),$CW20*_xlfn.NORM.DIST(AA$3,'energy base (MECS)'!$F$11,0.3*'energy base (MECS)'!$F$11,TRUE))</f>
        <v>8.9090636616188351E-2</v>
      </c>
      <c r="AB20" s="68">
        <f t="array" ref="AB20">IF($D20,SUMPRODUCT((economics!$AG$2:$AG$167=$B20)*(economics!$D$2:$D$167="whr")*economics!$AH$2:$AH$167*_xlfn.NORM.DIST(AB$3,economics!$AK$2:$AK$167,economics!$AJ$2:$AJ$167,TRUE))+$CR20*_xlfn.NORM.DIST(AB$3,$CU20,0.3*$CU20,TRUE)+$CS20*_xlfn.NORM.DIST(AB$3,$CV20,0.3*$CV20,TRUE),$CW20*_xlfn.NORM.DIST(AB$3,'energy base (MECS)'!$F$11,0.3*'energy base (MECS)'!$F$11,TRUE))</f>
        <v>9.9787072403726321E-2</v>
      </c>
      <c r="AC20" s="68">
        <f t="array" ref="AC20">IF($D20,SUMPRODUCT((economics!$AG$2:$AG$167=$B20)*(economics!$D$2:$D$167="whr")*economics!$AH$2:$AH$167*_xlfn.NORM.DIST(AC$3,economics!$AK$2:$AK$167,economics!$AJ$2:$AJ$167,TRUE))+$CR20*_xlfn.NORM.DIST(AC$3,$CU20,0.3*$CU20,TRUE)+$CS20*_xlfn.NORM.DIST(AC$3,$CV20,0.3*$CV20,TRUE),$CW20*_xlfn.NORM.DIST(AC$3,'energy base (MECS)'!$F$11,0.3*'energy base (MECS)'!$F$11,TRUE))</f>
        <v>0.11023204756402562</v>
      </c>
      <c r="AD20" s="68">
        <f t="array" ref="AD20">IF($D20,SUMPRODUCT((economics!$AG$2:$AG$167=$B20)*(economics!$D$2:$D$167="whr")*economics!$AH$2:$AH$167*_xlfn.NORM.DIST(AD$3,economics!$AK$2:$AK$167,economics!$AJ$2:$AJ$167,TRUE))+$CR20*_xlfn.NORM.DIST(AD$3,$CU20,0.3*$CU20,TRUE)+$CS20*_xlfn.NORM.DIST(AD$3,$CV20,0.3*$CV20,TRUE),$CW20*_xlfn.NORM.DIST(AD$3,'energy base (MECS)'!$F$11,0.3*'energy base (MECS)'!$F$11,TRUE))</f>
        <v>0.12019970527557092</v>
      </c>
      <c r="AE20" s="68">
        <f t="array" ref="AE20">IF($D20,SUMPRODUCT((economics!$AG$2:$AG$167=$B20)*(economics!$D$2:$D$167="whr")*economics!$AH$2:$AH$167*_xlfn.NORM.DIST(AE$3,economics!$AK$2:$AK$167,economics!$AJ$2:$AJ$167,TRUE))+$CR20*_xlfn.NORM.DIST(AE$3,$CU20,0.3*$CU20,TRUE)+$CS20*_xlfn.NORM.DIST(AE$3,$CV20,0.3*$CV20,TRUE),$CW20*_xlfn.NORM.DIST(AE$3,'energy base (MECS)'!$F$11,0.3*'energy base (MECS)'!$F$11,TRUE))</f>
        <v>0.12949570708577079</v>
      </c>
      <c r="AF20" s="68">
        <f t="array" ref="AF20">IF($D20,SUMPRODUCT((economics!$AG$2:$AG$167=$B20)*(economics!$D$2:$D$167="whr")*economics!$AH$2:$AH$167*_xlfn.NORM.DIST(AF$3,economics!$AK$2:$AK$167,economics!$AJ$2:$AJ$167,TRUE))+$CR20*_xlfn.NORM.DIST(AF$3,$CU20,0.3*$CU20,TRUE)+$CS20*_xlfn.NORM.DIST(AF$3,$CV20,0.3*$CV20,TRUE),$CW20*_xlfn.NORM.DIST(AF$3,'energy base (MECS)'!$F$11,0.3*'energy base (MECS)'!$F$11,TRUE))</f>
        <v>0.13796830622819858</v>
      </c>
      <c r="AG20" s="68">
        <f t="array" ref="AG20">IF($D20,SUMPRODUCT((economics!$AG$2:$AG$167=$B20)*(economics!$D$2:$D$167="whr")*economics!$AH$2:$AH$167*_xlfn.NORM.DIST(AG$3,economics!$AK$2:$AK$167,economics!$AJ$2:$AJ$167,TRUE))+$CR20*_xlfn.NORM.DIST(AG$3,$CU20,0.3*$CU20,TRUE)+$CS20*_xlfn.NORM.DIST(AG$3,$CV20,0.3*$CV20,TRUE),$CW20*_xlfn.NORM.DIST(AG$3,'energy base (MECS)'!$F$11,0.3*'energy base (MECS)'!$F$11,TRUE))</f>
        <v>0.14551496114037224</v>
      </c>
      <c r="AH20" s="68">
        <f t="array" ref="AH20">IF($D20,SUMPRODUCT((economics!$AG$2:$AG$167=$B20)*(economics!$D$2:$D$167="whr")*economics!$AH$2:$AH$167*_xlfn.NORM.DIST(AH$3,economics!$AK$2:$AK$167,economics!$AJ$2:$AJ$167,TRUE))+$CR20*_xlfn.NORM.DIST(AH$3,$CU20,0.3*$CU20,TRUE)+$CS20*_xlfn.NORM.DIST(AH$3,$CV20,0.3*$CV20,TRUE),$CW20*_xlfn.NORM.DIST(AH$3,'energy base (MECS)'!$F$11,0.3*'energy base (MECS)'!$F$11,TRUE))</f>
        <v>0.15208411887792472</v>
      </c>
      <c r="AI20" s="68">
        <f t="array" ref="AI20">IF($D20,SUMPRODUCT((economics!$AG$2:$AG$167=$B20)*(economics!$D$2:$D$167="whr")*economics!$AH$2:$AH$167*_xlfn.NORM.DIST(AI$3,economics!$AK$2:$AK$167,economics!$AJ$2:$AJ$167,TRUE))+$CR20*_xlfn.NORM.DIST(AI$3,$CU20,0.3*$CU20,TRUE)+$CS20*_xlfn.NORM.DIST(AI$3,$CV20,0.3*$CV20,TRUE),$CW20*_xlfn.NORM.DIST(AI$3,'energy base (MECS)'!$F$11,0.3*'energy base (MECS)'!$F$11,TRUE))</f>
        <v>0.15767245152722201</v>
      </c>
      <c r="AJ20" s="68">
        <f t="array" ref="AJ20">IF($D20,SUMPRODUCT((economics!$AG$2:$AG$167=$B20)*(economics!$D$2:$D$167="whr")*economics!$AH$2:$AH$167*_xlfn.NORM.DIST(AJ$3,economics!$AK$2:$AK$167,economics!$AJ$2:$AJ$167,TRUE))+$CR20*_xlfn.NORM.DIST(AJ$3,$CU20,0.3*$CU20,TRUE)+$CS20*_xlfn.NORM.DIST(AJ$3,$CV20,0.3*$CV20,TRUE),$CW20*_xlfn.NORM.DIST(AJ$3,'energy base (MECS)'!$F$11,0.3*'energy base (MECS)'!$F$11,TRUE))</f>
        <v>0.16231837619177999</v>
      </c>
      <c r="AK20" s="68">
        <f t="array" ref="AK20">IF($D20,SUMPRODUCT((economics!$AG$2:$AG$167=$B20)*(economics!$D$2:$D$167="whr")*economics!$AH$2:$AH$167*_xlfn.NORM.DIST(AK$3,economics!$AK$2:$AK$167,economics!$AJ$2:$AJ$167,TRUE))+$CR20*_xlfn.NORM.DIST(AK$3,$CU20,0.3*$CU20,TRUE)+$CS20*_xlfn.NORM.DIST(AK$3,$CV20,0.3*$CV20,TRUE),$CW20*_xlfn.NORM.DIST(AK$3,'energy base (MECS)'!$F$11,0.3*'energy base (MECS)'!$F$11,TRUE))</f>
        <v>0.16609304995282231</v>
      </c>
      <c r="AL20" s="68">
        <f t="array" ref="AL20">IF($D20,SUMPRODUCT((economics!$AG$2:$AG$167=$B20)*(economics!$D$2:$D$167="whr")*economics!$AH$2:$AH$167*_xlfn.NORM.DIST(AL$3,economics!$AK$2:$AK$167,economics!$AJ$2:$AJ$167,TRUE))+$CR20*_xlfn.NORM.DIST(AL$3,$CU20,0.3*$CU20,TRUE)+$CS20*_xlfn.NORM.DIST(AL$3,$CV20,0.3*$CV20,TRUE),$CW20*_xlfn.NORM.DIST(AL$3,'energy base (MECS)'!$F$11,0.3*'energy base (MECS)'!$F$11,TRUE))</f>
        <v>0.16909016916479069</v>
      </c>
      <c r="AM20" s="68">
        <f t="array" ref="AM20">IF($D20,SUMPRODUCT((economics!$AG$2:$AG$167=$B20)*(economics!$D$2:$D$167="whr")*economics!$AH$2:$AH$167*_xlfn.NORM.DIST(AM$3,economics!$AK$2:$AK$167,economics!$AJ$2:$AJ$167,TRUE))+$CR20*_xlfn.NORM.DIST(AM$3,$CU20,0.3*$CU20,TRUE)+$CS20*_xlfn.NORM.DIST(AM$3,$CV20,0.3*$CV20,TRUE),$CW20*_xlfn.NORM.DIST(AM$3,'energy base (MECS)'!$F$11,0.3*'energy base (MECS)'!$F$11,TRUE))</f>
        <v>0.1714158276432988</v>
      </c>
      <c r="AN20" s="68">
        <f t="array" ref="AN20">IF($D20,SUMPRODUCT((economics!$AG$2:$AG$167=$B20)*(economics!$D$2:$D$167="whr")*economics!$AH$2:$AH$167*_xlfn.NORM.DIST(AN$3,economics!$AK$2:$AK$167,economics!$AJ$2:$AJ$167,TRUE))+$CR20*_xlfn.NORM.DIST(AN$3,$CU20,0.3*$CU20,TRUE)+$CS20*_xlfn.NORM.DIST(AN$3,$CV20,0.3*$CV20,TRUE),$CW20*_xlfn.NORM.DIST(AN$3,'energy base (MECS)'!$F$11,0.3*'energy base (MECS)'!$F$11,TRUE))</f>
        <v>0.17317944829597137</v>
      </c>
      <c r="AO20" s="68">
        <f t="array" ref="AO20">IF($D20,SUMPRODUCT((economics!$AG$2:$AG$167=$B20)*(economics!$D$2:$D$167="whr")*economics!$AH$2:$AH$167*_xlfn.NORM.DIST(AO$3,economics!$AK$2:$AK$167,economics!$AJ$2:$AJ$167,TRUE))+$CR20*_xlfn.NORM.DIST(AO$3,$CU20,0.3*$CU20,TRUE)+$CS20*_xlfn.NORM.DIST(AO$3,$CV20,0.3*$CV20,TRUE),$CW20*_xlfn.NORM.DIST(AO$3,'energy base (MECS)'!$F$11,0.3*'energy base (MECS)'!$F$11,TRUE))</f>
        <v>0.1744864667383545</v>
      </c>
      <c r="AP20" s="68">
        <f t="array" ref="AP20">IF($D20,SUMPRODUCT((economics!$AG$2:$AG$167=$B20)*(economics!$D$2:$D$167="whr")*economics!$AH$2:$AH$167*_xlfn.NORM.DIST(AP$3,economics!$AK$2:$AK$167,economics!$AJ$2:$AJ$167,TRUE))+$CR20*_xlfn.NORM.DIST(AP$3,$CU20,0.3*$CU20,TRUE)+$CS20*_xlfn.NORM.DIST(AP$3,$CV20,0.3*$CV20,TRUE),$CW20*_xlfn.NORM.DIST(AP$3,'energy base (MECS)'!$F$11,0.3*'energy base (MECS)'!$F$11,TRUE))</f>
        <v>0.17543308645332079</v>
      </c>
      <c r="AQ20" s="68">
        <f t="array" ref="AQ20">IF($D20,SUMPRODUCT((economics!$AG$2:$AG$167=$B20)*(economics!$D$2:$D$167="whr")*economics!$AH$2:$AH$167*_xlfn.NORM.DIST(AQ$3,economics!$AK$2:$AK$167,economics!$AJ$2:$AJ$167,TRUE))+$CR20*_xlfn.NORM.DIST(AQ$3,$CU20,0.3*$CU20,TRUE)+$CS20*_xlfn.NORM.DIST(AQ$3,$CV20,0.3*$CV20,TRUE),$CW20*_xlfn.NORM.DIST(AQ$3,'energy base (MECS)'!$F$11,0.3*'energy base (MECS)'!$F$11,TRUE))</f>
        <v>0.17610310473129284</v>
      </c>
      <c r="AR20" s="68">
        <f t="array" ref="AR20">IF($D20,SUMPRODUCT((economics!$AG$2:$AG$167=$B20)*(economics!$D$2:$D$167="whr")*economics!$AH$2:$AH$167*_xlfn.NORM.DIST(AR$3,economics!$AK$2:$AK$167,economics!$AJ$2:$AJ$167,TRUE))+$CR20*_xlfn.NORM.DIST(AR$3,$CU20,0.3*$CU20,TRUE)+$CS20*_xlfn.NORM.DIST(AR$3,$CV20,0.3*$CV20,TRUE),$CW20*_xlfn.NORM.DIST(AR$3,'energy base (MECS)'!$F$11,0.3*'energy base (MECS)'!$F$11,TRUE))</f>
        <v>0.17656656767534021</v>
      </c>
      <c r="AS20" s="68">
        <f t="array" ref="AS20">IF($D20,SUMPRODUCT((economics!$AG$2:$AG$167=$B20)*(economics!$D$2:$D$167="whr")*economics!$AH$2:$AH$167*_xlfn.NORM.DIST(AS$3,economics!$AK$2:$AK$167,economics!$AJ$2:$AJ$167,TRUE))+$CR20*_xlfn.NORM.DIST(AS$3,$CU20,0.3*$CU20,TRUE)+$CS20*_xlfn.NORM.DIST(AS$3,$CV20,0.3*$CV20,TRUE),$CW20*_xlfn.NORM.DIST(AS$3,'energy base (MECS)'!$F$11,0.3*'energy base (MECS)'!$F$11,TRUE))</f>
        <v>0.17687986784223547</v>
      </c>
      <c r="AT20" s="68">
        <f t="array" ref="AT20">IF($D20,SUMPRODUCT((economics!$AG$2:$AG$167=$B20)*(economics!$D$2:$D$167="whr")*economics!$AH$2:$AH$167*_xlfn.NORM.DIST(AT$3,economics!$AK$2:$AK$167,economics!$AJ$2:$AJ$167,TRUE))+$CR20*_xlfn.NORM.DIST(AT$3,$CU20,0.3*$CU20,TRUE)+$CS20*_xlfn.NORM.DIST(AT$3,$CV20,0.3*$CV20,TRUE),$CW20*_xlfn.NORM.DIST(AT$3,'energy base (MECS)'!$F$11,0.3*'energy base (MECS)'!$F$11,TRUE))</f>
        <v>0.1770868454979658</v>
      </c>
      <c r="AU20" s="68">
        <f t="array" ref="AU20">IF($D20,SUMPRODUCT((economics!$AG$2:$AG$167=$B20)*(economics!$D$2:$D$167="whr")*economics!$AH$2:$AH$167*_xlfn.NORM.DIST(AU$3,economics!$AK$2:$AK$167,economics!$AJ$2:$AJ$167,TRUE))+$CR20*_xlfn.NORM.DIST(AU$3,$CU20,0.3*$CU20,TRUE)+$CS20*_xlfn.NORM.DIST(AU$3,$CV20,0.3*$CV20,TRUE),$CW20*_xlfn.NORM.DIST(AU$3,'energy base (MECS)'!$F$11,0.3*'energy base (MECS)'!$F$11,TRUE))</f>
        <v>0.17722047535707061</v>
      </c>
      <c r="AV20" s="68">
        <f t="array" ref="AV20">IF($D20,SUMPRODUCT((economics!$AG$2:$AG$167=$B20)*(economics!$D$2:$D$167="whr")*economics!$AH$2:$AH$167*_xlfn.NORM.DIST(AV$3,economics!$AK$2:$AK$167,economics!$AJ$2:$AJ$167,TRUE))+$CR20*_xlfn.NORM.DIST(AV$3,$CU20,0.3*$CU20,TRUE)+$CS20*_xlfn.NORM.DIST(AV$3,$CV20,0.3*$CV20,TRUE),$CW20*_xlfn.NORM.DIST(AV$3,'energy base (MECS)'!$F$11,0.3*'energy base (MECS)'!$F$11,TRUE))</f>
        <v>0.1773047895617004</v>
      </c>
      <c r="AW20" s="68">
        <f t="array" ref="AW20">IF($D20,SUMPRODUCT((economics!$AG$2:$AG$167=$B20)*(economics!$D$2:$D$167="whr")*economics!$AH$2:$AH$167*_xlfn.NORM.DIST(AW$3,economics!$AK$2:$AK$167,economics!$AJ$2:$AJ$167,TRUE))+$CR20*_xlfn.NORM.DIST(AW$3,$CU20,0.3*$CU20,TRUE)+$CS20*_xlfn.NORM.DIST(AW$3,$CV20,0.3*$CV20,TRUE),$CW20*_xlfn.NORM.DIST(AW$3,'energy base (MECS)'!$F$11,0.3*'energy base (MECS)'!$F$11,TRUE))</f>
        <v>0.1773567790035199</v>
      </c>
      <c r="AX20" s="68">
        <f t="array" ref="AX20">IF($D20,SUMPRODUCT((economics!$AG$2:$AG$167=$B20)*(economics!$D$2:$D$167="whr")*economics!$AH$2:$AH$167*_xlfn.NORM.DIST(AX$3,economics!$AK$2:$AK$167,economics!$AJ$2:$AJ$167,TRUE))+$CR20*_xlfn.NORM.DIST(AX$3,$CU20,0.3*$CU20,TRUE)+$CS20*_xlfn.NORM.DIST(AX$3,$CV20,0.3*$CV20,TRUE),$CW20*_xlfn.NORM.DIST(AX$3,'energy base (MECS)'!$F$11,0.3*'energy base (MECS)'!$F$11,TRUE))</f>
        <v>0.17738810801638932</v>
      </c>
      <c r="AY20" s="68">
        <f t="array" ref="AY20">IF($D20,SUMPRODUCT((economics!$AG$2:$AG$167=$B20)*(economics!$D$2:$D$167="whr")*economics!$AH$2:$AH$167*_xlfn.NORM.DIST(AY$3,economics!$AK$2:$AK$167,economics!$AJ$2:$AJ$167,TRUE))+$CR20*_xlfn.NORM.DIST(AY$3,$CU20,0.3*$CU20,TRUE)+$CS20*_xlfn.NORM.DIST(AY$3,$CV20,0.3*$CV20,TRUE),$CW20*_xlfn.NORM.DIST(AY$3,'energy base (MECS)'!$F$11,0.3*'energy base (MECS)'!$F$11,TRUE))</f>
        <v>0.17740655797494179</v>
      </c>
      <c r="AZ20" s="68">
        <f t="array" ref="AZ20">IF($D20,SUMPRODUCT((economics!$AG$2:$AG$167=$B20)*(economics!$D$2:$D$167="whr")*economics!$AH$2:$AH$167*_xlfn.NORM.DIST(AZ$3,economics!$AK$2:$AK$167,economics!$AJ$2:$AJ$167,TRUE))+$CR20*_xlfn.NORM.DIST(AZ$3,$CU20,0.3*$CU20,TRUE)+$CS20*_xlfn.NORM.DIST(AZ$3,$CV20,0.3*$CV20,TRUE),$CW20*_xlfn.NORM.DIST(AZ$3,'energy base (MECS)'!$F$11,0.3*'energy base (MECS)'!$F$11,TRUE))</f>
        <v>0.17741717642632623</v>
      </c>
      <c r="BA20" s="68">
        <f t="array" ref="BA20">IF($D20,SUMPRODUCT((economics!$AG$2:$AG$167=$B20)*(economics!$D$2:$D$167="whr")*economics!$AH$2:$AH$167*_xlfn.NORM.DIST(BA$3,economics!$AK$2:$AK$167,economics!$AJ$2:$AJ$167,TRUE))+$CR20*_xlfn.NORM.DIST(BA$3,$CU20,0.3*$CU20,TRUE)+$CS20*_xlfn.NORM.DIST(BA$3,$CV20,0.3*$CV20,TRUE),$CW20*_xlfn.NORM.DIST(BA$3,'energy base (MECS)'!$F$11,0.3*'energy base (MECS)'!$F$11,TRUE))</f>
        <v>0.17742314875983536</v>
      </c>
      <c r="BB20" s="68">
        <f t="array" ref="BB20">IF($D20,SUMPRODUCT((economics!$AG$2:$AG$167=$B20)*(economics!$D$2:$D$167="whr")*economics!$AH$2:$AH$167*_xlfn.NORM.DIST(BB$3,economics!$AK$2:$AK$167,economics!$AJ$2:$AJ$167,TRUE))+$CR20*_xlfn.NORM.DIST(BB$3,$CU20,0.3*$CU20,TRUE)+$CS20*_xlfn.NORM.DIST(BB$3,$CV20,0.3*$CV20,TRUE),$CW20*_xlfn.NORM.DIST(BB$3,'energy base (MECS)'!$F$11,0.3*'energy base (MECS)'!$F$11,TRUE))</f>
        <v>0.17742643155644561</v>
      </c>
      <c r="BC20" s="68">
        <f t="array" ref="BC20">IF($D20,SUMPRODUCT((economics!$AG$2:$AG$167=$B20)*(economics!$D$2:$D$167="whr")*economics!$AH$2:$AH$167*_xlfn.NORM.DIST(BC$3,economics!$AK$2:$AK$167,economics!$AJ$2:$AJ$167,TRUE))+$CR20*_xlfn.NORM.DIST(BC$3,$CU20,0.3*$CU20,TRUE)+$CS20*_xlfn.NORM.DIST(BC$3,$CV20,0.3*$CV20,TRUE),$CW20*_xlfn.NORM.DIST(BC$3,'energy base (MECS)'!$F$11,0.3*'energy base (MECS)'!$F$11,TRUE))</f>
        <v>0.17742819499743362</v>
      </c>
      <c r="BD20" s="68">
        <f t="array" ref="BD20">IF($D20,SUMPRODUCT((economics!$AG$2:$AG$167=$B20)*(economics!$D$2:$D$167="whr")*economics!$AH$2:$AH$167*_xlfn.NORM.DIST(BD$3,economics!$AK$2:$AK$167,economics!$AJ$2:$AJ$167,TRUE))+$CR20*_xlfn.NORM.DIST(BD$3,$CU20,0.3*$CU20,TRUE)+$CS20*_xlfn.NORM.DIST(BD$3,$CV20,0.3*$CV20,TRUE),$CW20*_xlfn.NORM.DIST(BD$3,'energy base (MECS)'!$F$11,0.3*'energy base (MECS)'!$F$11,TRUE))</f>
        <v>0.17742912074992415</v>
      </c>
      <c r="BE20" s="68">
        <f t="array" ref="BE20">IF($D20,SUMPRODUCT((economics!$AG$2:$AG$167=$B20)*(economics!$D$2:$D$167="whr")*economics!$AH$2:$AH$167*_xlfn.NORM.DIST(BE$3,economics!$AK$2:$AK$167,economics!$AJ$2:$AJ$167,TRUE))+$CR20*_xlfn.NORM.DIST(BE$3,$CU20,0.3*$CU20,TRUE)+$CS20*_xlfn.NORM.DIST(BE$3,$CV20,0.3*$CV20,TRUE),$CW20*_xlfn.NORM.DIST(BE$3,'energy base (MECS)'!$F$11,0.3*'energy base (MECS)'!$F$11,TRUE))</f>
        <v>0.17742959569766159</v>
      </c>
      <c r="BF20" s="68">
        <f t="array" ref="BF20">IF($D20,SUMPRODUCT((economics!$AG$2:$AG$167=$B20)*(economics!$D$2:$D$167="whr")*economics!$AH$2:$AH$167*_xlfn.NORM.DIST(BF$3,economics!$AK$2:$AK$167,economics!$AJ$2:$AJ$167,TRUE))+$CR20*_xlfn.NORM.DIST(BF$3,$CU20,0.3*$CU20,TRUE)+$CS20*_xlfn.NORM.DIST(BF$3,$CV20,0.3*$CV20,TRUE),$CW20*_xlfn.NORM.DIST(BF$3,'energy base (MECS)'!$F$11,0.3*'energy base (MECS)'!$F$11,TRUE))</f>
        <v>0.17742983382743824</v>
      </c>
      <c r="BG20" s="68">
        <f t="array" ref="BG20">IF($D20,SUMPRODUCT((economics!$AG$2:$AG$167=$B20)*(economics!$D$2:$D$167="whr")*economics!$AH$2:$AH$167*_xlfn.NORM.DIST(BG$3,economics!$AK$2:$AK$167,economics!$AJ$2:$AJ$167,TRUE))+$CR20*_xlfn.NORM.DIST(BG$3,$CU20,0.3*$CU20,TRUE)+$CS20*_xlfn.NORM.DIST(BG$3,$CV20,0.3*$CV20,TRUE),$CW20*_xlfn.NORM.DIST(BG$3,'energy base (MECS)'!$F$11,0.3*'energy base (MECS)'!$F$11,TRUE))</f>
        <v>0.17742995050799809</v>
      </c>
      <c r="BH20" s="68">
        <f t="array" ref="BH20">IF($D20,SUMPRODUCT((economics!$AG$2:$AG$167=$B20)*(economics!$D$2:$D$167="whr")*economics!$AH$2:$AH$167*_xlfn.NORM.DIST(BH$3,economics!$AK$2:$AK$167,economics!$AJ$2:$AJ$167,TRUE))+$CR20*_xlfn.NORM.DIST(BH$3,$CU20,0.3*$CU20,TRUE)+$CS20*_xlfn.NORM.DIST(BH$3,$CV20,0.3*$CV20,TRUE),$CW20*_xlfn.NORM.DIST(BH$3,'energy base (MECS)'!$F$11,0.3*'energy base (MECS)'!$F$11,TRUE))</f>
        <v>0.17743000638076661</v>
      </c>
      <c r="BI20" s="68">
        <f t="array" ref="BI20">IF($D20,SUMPRODUCT((economics!$AG$2:$AG$167=$B20)*(economics!$D$2:$D$167="whr")*economics!$AH$2:$AH$167*_xlfn.NORM.DIST(BI$3,economics!$AK$2:$AK$167,economics!$AJ$2:$AJ$167,TRUE))+$CR20*_xlfn.NORM.DIST(BI$3,$CU20,0.3*$CU20,TRUE)+$CS20*_xlfn.NORM.DIST(BI$3,$CV20,0.3*$CV20,TRUE),$CW20*_xlfn.NORM.DIST(BI$3,'energy base (MECS)'!$F$11,0.3*'energy base (MECS)'!$F$11,TRUE))</f>
        <v>0.17743003252757808</v>
      </c>
      <c r="BJ20" s="68">
        <f t="array" ref="BJ20">IF($D20,SUMPRODUCT((economics!$AG$2:$AG$167=$B20)*(economics!$D$2:$D$167="whr")*economics!$AH$2:$AH$167*_xlfn.NORM.DIST(BJ$3,economics!$AK$2:$AK$167,economics!$AJ$2:$AJ$167,TRUE))+$CR20*_xlfn.NORM.DIST(BJ$3,$CU20,0.3*$CU20,TRUE)+$CS20*_xlfn.NORM.DIST(BJ$3,$CV20,0.3*$CV20,TRUE),$CW20*_xlfn.NORM.DIST(BJ$3,'energy base (MECS)'!$F$11,0.3*'energy base (MECS)'!$F$11,TRUE))</f>
        <v>0.17743004448545571</v>
      </c>
      <c r="BK20" s="68">
        <f t="array" ref="BK20">IF($D20,SUMPRODUCT((economics!$AG$2:$AG$167=$B20)*(economics!$D$2:$D$167="whr")*economics!$AH$2:$AH$167*_xlfn.NORM.DIST(BK$3,economics!$AK$2:$AK$167,economics!$AJ$2:$AJ$167,TRUE))+$CR20*_xlfn.NORM.DIST(BK$3,$CU20,0.3*$CU20,TRUE)+$CS20*_xlfn.NORM.DIST(BK$3,$CV20,0.3*$CV20,TRUE),$CW20*_xlfn.NORM.DIST(BK$3,'energy base (MECS)'!$F$11,0.3*'energy base (MECS)'!$F$11,TRUE))</f>
        <v>0.17743004982994562</v>
      </c>
      <c r="BL20" s="68">
        <f t="array" ref="BL20">IF($D20,SUMPRODUCT((economics!$AG$2:$AG$167=$B20)*(economics!$D$2:$D$167="whr")*economics!$AH$2:$AH$167*_xlfn.NORM.DIST(BL$3,economics!$AK$2:$AK$167,economics!$AJ$2:$AJ$167,TRUE))+$CR20*_xlfn.NORM.DIST(BL$3,$CU20,0.3*$CU20,TRUE)+$CS20*_xlfn.NORM.DIST(BL$3,$CV20,0.3*$CV20,TRUE),$CW20*_xlfn.NORM.DIST(BL$3,'energy base (MECS)'!$F$11,0.3*'energy base (MECS)'!$F$11,TRUE))</f>
        <v>0.17743005216434513</v>
      </c>
      <c r="BM20" s="68">
        <f t="array" ref="BM20">IF($D20,SUMPRODUCT((economics!$AG$2:$AG$167=$B20)*(economics!$D$2:$D$167="whr")*economics!$AH$2:$AH$167*_xlfn.NORM.DIST(BM$3,economics!$AK$2:$AK$167,economics!$AJ$2:$AJ$167,TRUE))+$CR20*_xlfn.NORM.DIST(BM$3,$CU20,0.3*$CU20,TRUE)+$CS20*_xlfn.NORM.DIST(BM$3,$CV20,0.3*$CV20,TRUE),$CW20*_xlfn.NORM.DIST(BM$3,'energy base (MECS)'!$F$11,0.3*'energy base (MECS)'!$F$11,TRUE))</f>
        <v>0.17743005316080732</v>
      </c>
      <c r="BN20" s="68">
        <f t="array" ref="BN20">IF($D20,SUMPRODUCT((economics!$AG$2:$AG$167=$B20)*(economics!$D$2:$D$167="whr")*economics!$AH$2:$AH$167*_xlfn.NORM.DIST(BN$3,economics!$AK$2:$AK$167,economics!$AJ$2:$AJ$167,TRUE))+$CR20*_xlfn.NORM.DIST(BN$3,$CU20,0.3*$CU20,TRUE)+$CS20*_xlfn.NORM.DIST(BN$3,$CV20,0.3*$CV20,TRUE),$CW20*_xlfn.NORM.DIST(BN$3,'energy base (MECS)'!$F$11,0.3*'energy base (MECS)'!$F$11,TRUE))</f>
        <v>0.17743005357649116</v>
      </c>
      <c r="BO20" s="68">
        <f t="array" ref="BO20">IF($D20,SUMPRODUCT((economics!$AG$2:$AG$167=$B20)*(economics!$D$2:$D$167="whr")*economics!$AH$2:$AH$167*_xlfn.NORM.DIST(BO$3,economics!$AK$2:$AK$167,economics!$AJ$2:$AJ$167,TRUE))+$CR20*_xlfn.NORM.DIST(BO$3,$CU20,0.3*$CU20,TRUE)+$CS20*_xlfn.NORM.DIST(BO$3,$CV20,0.3*$CV20,TRUE),$CW20*_xlfn.NORM.DIST(BO$3,'energy base (MECS)'!$F$11,0.3*'energy base (MECS)'!$F$11,TRUE))</f>
        <v>0.17743005374595699</v>
      </c>
      <c r="BP20" s="68">
        <f t="array" ref="BP20">IF($D20,SUMPRODUCT((economics!$AG$2:$AG$167=$B20)*(economics!$D$2:$D$167="whr")*economics!$AH$2:$AH$167*_xlfn.NORM.DIST(BP$3,economics!$AK$2:$AK$167,economics!$AJ$2:$AJ$167,TRUE))+$CR20*_xlfn.NORM.DIST(BP$3,$CU20,0.3*$CU20,TRUE)+$CS20*_xlfn.NORM.DIST(BP$3,$CV20,0.3*$CV20,TRUE),$CW20*_xlfn.NORM.DIST(BP$3,'energy base (MECS)'!$F$11,0.3*'energy base (MECS)'!$F$11,TRUE))</f>
        <v>0.17743005381347471</v>
      </c>
      <c r="BQ20" s="68">
        <f t="array" ref="BQ20">IF($D20,SUMPRODUCT((economics!$AG$2:$AG$167=$B20)*(economics!$D$2:$D$167="whr")*economics!$AH$2:$AH$167*_xlfn.NORM.DIST(BQ$3,economics!$AK$2:$AK$167,economics!$AJ$2:$AJ$167,TRUE))+$CR20*_xlfn.NORM.DIST(BQ$3,$CU20,0.3*$CU20,TRUE)+$CS20*_xlfn.NORM.DIST(BQ$3,$CV20,0.3*$CV20,TRUE),$CW20*_xlfn.NORM.DIST(BQ$3,'energy base (MECS)'!$F$11,0.3*'energy base (MECS)'!$F$11,TRUE))</f>
        <v>0.17743005383976346</v>
      </c>
      <c r="BR20" s="68">
        <f t="array" ref="BR20">IF($D20,SUMPRODUCT((economics!$AG$2:$AG$167=$B20)*(economics!$D$2:$D$167="whr")*economics!$AH$2:$AH$167*_xlfn.NORM.DIST(BR$3,economics!$AK$2:$AK$167,economics!$AJ$2:$AJ$167,TRUE))+$CR20*_xlfn.NORM.DIST(BR$3,$CU20,0.3*$CU20,TRUE)+$CS20*_xlfn.NORM.DIST(BR$3,$CV20,0.3*$CV20,TRUE),$CW20*_xlfn.NORM.DIST(BR$3,'energy base (MECS)'!$F$11,0.3*'energy base (MECS)'!$F$11,TRUE))</f>
        <v>0.17743005384976665</v>
      </c>
      <c r="BS20" s="68">
        <f t="array" ref="BS20">IF($D20,SUMPRODUCT((economics!$AG$2:$AG$167=$B20)*(economics!$D$2:$D$167="whr")*economics!$AH$2:$AH$167*_xlfn.NORM.DIST(BS$3,economics!$AK$2:$AK$167,economics!$AJ$2:$AJ$167,TRUE))+$CR20*_xlfn.NORM.DIST(BS$3,$CU20,0.3*$CU20,TRUE)+$CS20*_xlfn.NORM.DIST(BS$3,$CV20,0.3*$CV20,TRUE),$CW20*_xlfn.NORM.DIST(BS$3,'energy base (MECS)'!$F$11,0.3*'energy base (MECS)'!$F$11,TRUE))</f>
        <v>0.17743005385348648</v>
      </c>
      <c r="BT20" s="68">
        <f t="array" ref="BT20">IF($D20,SUMPRODUCT((economics!$AG$2:$AG$167=$B20)*(economics!$D$2:$D$167="whr")*economics!$AH$2:$AH$167*_xlfn.NORM.DIST(BT$3,economics!$AK$2:$AK$167,economics!$AJ$2:$AJ$167,TRUE))+$CR20*_xlfn.NORM.DIST(BT$3,$CU20,0.3*$CU20,TRUE)+$CS20*_xlfn.NORM.DIST(BT$3,$CV20,0.3*$CV20,TRUE),$CW20*_xlfn.NORM.DIST(BT$3,'energy base (MECS)'!$F$11,0.3*'energy base (MECS)'!$F$11,TRUE))</f>
        <v>0.17743005385483832</v>
      </c>
      <c r="BU20" s="68">
        <f t="array" ref="BU20">IF($D20,SUMPRODUCT((economics!$AG$2:$AG$167=$B20)*(economics!$D$2:$D$167="whr")*economics!$AH$2:$AH$167*_xlfn.NORM.DIST(BU$3,economics!$AK$2:$AK$167,economics!$AJ$2:$AJ$167,TRUE))+$CR20*_xlfn.NORM.DIST(BU$3,$CU20,0.3*$CU20,TRUE)+$CS20*_xlfn.NORM.DIST(BU$3,$CV20,0.3*$CV20,TRUE),$CW20*_xlfn.NORM.DIST(BU$3,'energy base (MECS)'!$F$11,0.3*'energy base (MECS)'!$F$11,TRUE))</f>
        <v>0.17743005385531843</v>
      </c>
      <c r="BV20" s="68">
        <f t="array" ref="BV20">IF($D20,SUMPRODUCT((economics!$AG$2:$AG$167=$B20)*(economics!$D$2:$D$167="whr")*economics!$AH$2:$AH$167*_xlfn.NORM.DIST(BV$3,economics!$AK$2:$AK$167,economics!$AJ$2:$AJ$167,TRUE))+$CR20*_xlfn.NORM.DIST(BV$3,$CU20,0.3*$CU20,TRUE)+$CS20*_xlfn.NORM.DIST(BV$3,$CV20,0.3*$CV20,TRUE),$CW20*_xlfn.NORM.DIST(BV$3,'energy base (MECS)'!$F$11,0.3*'energy base (MECS)'!$F$11,TRUE))</f>
        <v>0.17743005385548508</v>
      </c>
      <c r="BW20" s="68">
        <f t="array" ref="BW20">IF($D20,SUMPRODUCT((economics!$AG$2:$AG$167=$B20)*(economics!$D$2:$D$167="whr")*economics!$AH$2:$AH$167*_xlfn.NORM.DIST(BW$3,economics!$AK$2:$AK$167,economics!$AJ$2:$AJ$167,TRUE))+$CR20*_xlfn.NORM.DIST(BW$3,$CU20,0.3*$CU20,TRUE)+$CS20*_xlfn.NORM.DIST(BW$3,$CV20,0.3*$CV20,TRUE),$CW20*_xlfn.NORM.DIST(BW$3,'energy base (MECS)'!$F$11,0.3*'energy base (MECS)'!$F$11,TRUE))</f>
        <v>0.17743005385554159</v>
      </c>
      <c r="BX20" s="68">
        <f t="array" ref="BX20">IF($D20,SUMPRODUCT((economics!$AG$2:$AG$167=$B20)*(economics!$D$2:$D$167="whr")*economics!$AH$2:$AH$167*_xlfn.NORM.DIST(BX$3,economics!$AK$2:$AK$167,economics!$AJ$2:$AJ$167,TRUE))+$CR20*_xlfn.NORM.DIST(BX$3,$CU20,0.3*$CU20,TRUE)+$CS20*_xlfn.NORM.DIST(BX$3,$CV20,0.3*$CV20,TRUE),$CW20*_xlfn.NORM.DIST(BX$3,'energy base (MECS)'!$F$11,0.3*'energy base (MECS)'!$F$11,TRUE))</f>
        <v>0.17743005385556032</v>
      </c>
      <c r="BY20" s="68">
        <f t="array" ref="BY20">IF($D20,SUMPRODUCT((economics!$AG$2:$AG$167=$B20)*(economics!$D$2:$D$167="whr")*economics!$AH$2:$AH$167*_xlfn.NORM.DIST(BY$3,economics!$AK$2:$AK$167,economics!$AJ$2:$AJ$167,TRUE))+$CR20*_xlfn.NORM.DIST(BY$3,$CU20,0.3*$CU20,TRUE)+$CS20*_xlfn.NORM.DIST(BY$3,$CV20,0.3*$CV20,TRUE),$CW20*_xlfn.NORM.DIST(BY$3,'energy base (MECS)'!$F$11,0.3*'energy base (MECS)'!$F$11,TRUE))</f>
        <v>0.1774300538555664</v>
      </c>
      <c r="BZ20" s="68">
        <f t="array" ref="BZ20">IF($D20,SUMPRODUCT((economics!$AG$2:$AG$167=$B20)*(economics!$D$2:$D$167="whr")*economics!$AH$2:$AH$167*_xlfn.NORM.DIST(BZ$3,economics!$AK$2:$AK$167,economics!$AJ$2:$AJ$167,TRUE))+$CR20*_xlfn.NORM.DIST(BZ$3,$CU20,0.3*$CU20,TRUE)+$CS20*_xlfn.NORM.DIST(BZ$3,$CV20,0.3*$CV20,TRUE),$CW20*_xlfn.NORM.DIST(BZ$3,'energy base (MECS)'!$F$11,0.3*'energy base (MECS)'!$F$11,TRUE))</f>
        <v>0.17743005385556831</v>
      </c>
      <c r="CA20" s="68">
        <f t="array" ref="CA20">IF($D20,SUMPRODUCT((economics!$AG$2:$AG$167=$B20)*(economics!$D$2:$D$167="whr")*economics!$AH$2:$AH$167*_xlfn.NORM.DIST(CA$3,economics!$AK$2:$AK$167,economics!$AJ$2:$AJ$167,TRUE))+$CR20*_xlfn.NORM.DIST(CA$3,$CU20,0.3*$CU20,TRUE)+$CS20*_xlfn.NORM.DIST(CA$3,$CV20,0.3*$CV20,TRUE),$CW20*_xlfn.NORM.DIST(CA$3,'energy base (MECS)'!$F$11,0.3*'energy base (MECS)'!$F$11,TRUE))</f>
        <v>0.17743005385556893</v>
      </c>
      <c r="CB20" s="68">
        <f t="array" ref="CB20">IF($D20,SUMPRODUCT((economics!$AG$2:$AG$167=$B20)*(economics!$D$2:$D$167="whr")*economics!$AH$2:$AH$167*_xlfn.NORM.DIST(CB$3,economics!$AK$2:$AK$167,economics!$AJ$2:$AJ$167,TRUE))+$CR20*_xlfn.NORM.DIST(CB$3,$CU20,0.3*$CU20,TRUE)+$CS20*_xlfn.NORM.DIST(CB$3,$CV20,0.3*$CV20,TRUE),$CW20*_xlfn.NORM.DIST(CB$3,'energy base (MECS)'!$F$11,0.3*'energy base (MECS)'!$F$11,TRUE))</f>
        <v>0.17743005385556909</v>
      </c>
      <c r="CC20" s="68">
        <f t="array" ref="CC20">IF($D20,SUMPRODUCT((economics!$AG$2:$AG$167=$B20)*(economics!$D$2:$D$167="whr")*economics!$AH$2:$AH$167*_xlfn.NORM.DIST(CC$3,economics!$AK$2:$AK$167,economics!$AJ$2:$AJ$167,TRUE))+$CR20*_xlfn.NORM.DIST(CC$3,$CU20,0.3*$CU20,TRUE)+$CS20*_xlfn.NORM.DIST(CC$3,$CV20,0.3*$CV20,TRUE),$CW20*_xlfn.NORM.DIST(CC$3,'energy base (MECS)'!$F$11,0.3*'energy base (MECS)'!$F$11,TRUE))</f>
        <v>0.17743005385556915</v>
      </c>
      <c r="CD20" s="68">
        <f t="array" ref="CD20">IF($D20,SUMPRODUCT((economics!$AG$2:$AG$167=$B20)*(economics!$D$2:$D$167="whr")*economics!$AH$2:$AH$167*_xlfn.NORM.DIST(CD$3,economics!$AK$2:$AK$167,economics!$AJ$2:$AJ$167,TRUE))+$CR20*_xlfn.NORM.DIST(CD$3,$CU20,0.3*$CU20,TRUE)+$CS20*_xlfn.NORM.DIST(CD$3,$CV20,0.3*$CV20,TRUE),$CW20*_xlfn.NORM.DIST(CD$3,'energy base (MECS)'!$F$11,0.3*'energy base (MECS)'!$F$11,TRUE))</f>
        <v>0.17743005385556918</v>
      </c>
      <c r="CE20" s="68">
        <f t="array" ref="CE20">IF($D20,SUMPRODUCT((economics!$AG$2:$AG$167=$B20)*(economics!$D$2:$D$167="whr")*economics!$AH$2:$AH$167*_xlfn.NORM.DIST(CE$3,economics!$AK$2:$AK$167,economics!$AJ$2:$AJ$167,TRUE))+$CR20*_xlfn.NORM.DIST(CE$3,$CU20,0.3*$CU20,TRUE)+$CS20*_xlfn.NORM.DIST(CE$3,$CV20,0.3*$CV20,TRUE),$CW20*_xlfn.NORM.DIST(CE$3,'energy base (MECS)'!$F$11,0.3*'energy base (MECS)'!$F$11,TRUE))</f>
        <v>0.17743005385556918</v>
      </c>
      <c r="CF20" s="68">
        <f t="array" ref="CF20">IF($D20,SUMPRODUCT((economics!$AG$2:$AG$167=$B20)*(economics!$D$2:$D$167="whr")*economics!$AH$2:$AH$167*_xlfn.NORM.DIST(CF$3,economics!$AK$2:$AK$167,economics!$AJ$2:$AJ$167,TRUE))+$CR20*_xlfn.NORM.DIST(CF$3,$CU20,0.3*$CU20,TRUE)+$CS20*_xlfn.NORM.DIST(CF$3,$CV20,0.3*$CV20,TRUE),$CW20*_xlfn.NORM.DIST(CF$3,'energy base (MECS)'!$F$11,0.3*'energy base (MECS)'!$F$11,TRUE))</f>
        <v>0.17743005385556918</v>
      </c>
      <c r="CG20" s="68">
        <f t="array" ref="CG20">IF($D20,SUMPRODUCT((economics!$AG$2:$AG$167=$B20)*(economics!$D$2:$D$167="whr")*economics!$AH$2:$AH$167*_xlfn.NORM.DIST(CG$3,economics!$AK$2:$AK$167,economics!$AJ$2:$AJ$167,TRUE))+$CR20*_xlfn.NORM.DIST(CG$3,$CU20,0.3*$CU20,TRUE)+$CS20*_xlfn.NORM.DIST(CG$3,$CV20,0.3*$CV20,TRUE),$CW20*_xlfn.NORM.DIST(CG$3,'energy base (MECS)'!$F$11,0.3*'energy base (MECS)'!$F$11,TRUE))</f>
        <v>0.17743005385556918</v>
      </c>
      <c r="CH20" s="68">
        <f t="array" ref="CH20">IF($D20,SUMPRODUCT((economics!$AG$2:$AG$167=$B20)*(economics!$D$2:$D$167="whr")*economics!$AH$2:$AH$167*_xlfn.NORM.DIST(CH$3,economics!$AK$2:$AK$167,economics!$AJ$2:$AJ$167,TRUE))+$CR20*_xlfn.NORM.DIST(CH$3,$CU20,0.3*$CU20,TRUE)+$CS20*_xlfn.NORM.DIST(CH$3,$CV20,0.3*$CV20,TRUE),$CW20*_xlfn.NORM.DIST(CH$3,'energy base (MECS)'!$F$11,0.3*'energy base (MECS)'!$F$11,TRUE))</f>
        <v>0.17743005385556918</v>
      </c>
      <c r="CJ20">
        <f t="array" ref="CJ20">SUMPRODUCT((economics!$AG$2:$AG$167=$B20)*(economics!$D$2:$D$167="whr")*economics!$AH$2:$AH$167)</f>
        <v>0</v>
      </c>
      <c r="CK20" s="80">
        <f>'indst heat consumption'!D20</f>
        <v>0.32558139534883718</v>
      </c>
      <c r="CL20" s="80">
        <f>'indst heat consumption'!E20</f>
        <v>6.9767441860465115E-2</v>
      </c>
      <c r="CM20" s="80">
        <f>'indst heat consumption'!F20</f>
        <v>0.1744186046511628</v>
      </c>
      <c r="CN20" s="80">
        <f>'indst heat consumption'!G20</f>
        <v>0.1744186046511628</v>
      </c>
      <c r="CO20" s="80">
        <f>'indst heat consumption'!H20</f>
        <v>0.2558139534883721</v>
      </c>
      <c r="CP20">
        <f>$C20*(CK20*summary!$B$94+CL20*summary!$C$94+CM20*summary!$D$94)</f>
        <v>0.12278059975520197</v>
      </c>
      <c r="CQ20">
        <f>$C20*(CN20*summary!$E$94+CO20*summary!$F$94)</f>
        <v>5.4649454100367201E-2</v>
      </c>
      <c r="CR20">
        <f t="shared" si="0"/>
        <v>0.12278059975520197</v>
      </c>
      <c r="CS20">
        <f t="shared" si="1"/>
        <v>5.4649454100367208E-2</v>
      </c>
      <c r="CT20">
        <f>IFERROR(_xlfn.XLOOKUP($B20,'BCoISC-WACCbI'!$C$2:$C$26,'BCoISC-WACCbI'!$B$2:$B$26)+economics!$AE$4,0.1)</f>
        <v>0.12115000000000001</v>
      </c>
      <c r="CU20">
        <f>(summary!$C$7*(CT20/(1-(1+CT20)^-summary!$D$7))+summary!$C$7*summary!$E$7)/(summary!$F$7*3412/1000000)</f>
        <v>1.4182017818046191</v>
      </c>
      <c r="CV20">
        <f>(summary!$C$6*(CT20/(1-(1+CT20)^-summary!$D$6))+summary!$C$6*summary!$E$6)/(summary!$F$6*3412/1000000)</f>
        <v>1.7018421381655431</v>
      </c>
      <c r="CW20">
        <f t="shared" si="2"/>
        <v>0.17743005385556918</v>
      </c>
    </row>
    <row r="21" spans="1:101" x14ac:dyDescent="0.35">
      <c r="A21" t="str">
        <f>WHRPbI!A19</f>
        <v>appliances and electrical equipment 27</v>
      </c>
      <c r="B21">
        <v>27</v>
      </c>
      <c r="C21" s="68">
        <f>WHRPbI!B19</f>
        <v>9.646153846153846E-2</v>
      </c>
      <c r="D21" t="b">
        <f>ISNUMBER(MATCH($B21,'energy base (MECS)'!$K$4:$K$9,0))</f>
        <v>0</v>
      </c>
      <c r="E21" s="68">
        <f t="array" ref="E21">IF($D21,SUMPRODUCT((economics!$AG$2:$AG$167=$B21)*(economics!$D$2:$D$167="whr")*economics!$AH$2:$AH$167*_xlfn.NORM.DIST(E$3,economics!$AK$2:$AK$167,economics!$AJ$2:$AJ$167,TRUE))+$CR21*_xlfn.NORM.DIST(E$3,$CU21,0.3*$CU21,TRUE)+$CS21*_xlfn.NORM.DIST(E$3,$CV21,0.3*$CV21,TRUE),$CW21*_xlfn.NORM.DIST(E$3,'energy base (MECS)'!$F$11,0.3*'energy base (MECS)'!$F$11,TRUE))</f>
        <v>3.3555896810172849E-5</v>
      </c>
      <c r="F21" s="68">
        <f t="array" ref="F21">IF($D21,SUMPRODUCT((economics!$AG$2:$AG$167=$B21)*(economics!$D$2:$D$167="whr")*economics!$AH$2:$AH$167*_xlfn.NORM.DIST(F$3,economics!$AK$2:$AK$167,economics!$AJ$2:$AJ$167,TRUE))+$CR21*_xlfn.NORM.DIST(F$3,$CU21,0.3*$CU21,TRUE)+$CS21*_xlfn.NORM.DIST(F$3,$CV21,0.3*$CV21,TRUE),$CW21*_xlfn.NORM.DIST(F$3,'energy base (MECS)'!$F$11,0.3*'energy base (MECS)'!$F$11,TRUE))</f>
        <v>5.727772294785131E-5</v>
      </c>
      <c r="G21" s="68">
        <f t="array" ref="G21">IF($D21,SUMPRODUCT((economics!$AG$2:$AG$167=$B21)*(economics!$D$2:$D$167="whr")*economics!$AH$2:$AH$167*_xlfn.NORM.DIST(G$3,economics!$AK$2:$AK$167,economics!$AJ$2:$AJ$167,TRUE))+$CR21*_xlfn.NORM.DIST(G$3,$CU21,0.3*$CU21,TRUE)+$CS21*_xlfn.NORM.DIST(G$3,$CV21,0.3*$CV21,TRUE),$CW21*_xlfn.NORM.DIST(G$3,'energy base (MECS)'!$F$11,0.3*'energy base (MECS)'!$F$11,TRUE))</f>
        <v>9.5686950872541206E-5</v>
      </c>
      <c r="H21" s="68">
        <f t="array" ref="H21">IF($D21,SUMPRODUCT((economics!$AG$2:$AG$167=$B21)*(economics!$D$2:$D$167="whr")*economics!$AH$2:$AH$167*_xlfn.NORM.DIST(H$3,economics!$AK$2:$AK$167,economics!$AJ$2:$AJ$167,TRUE))+$CR21*_xlfn.NORM.DIST(H$3,$CU21,0.3*$CU21,TRUE)+$CS21*_xlfn.NORM.DIST(H$3,$CV21,0.3*$CV21,TRUE),$CW21*_xlfn.NORM.DIST(H$3,'energy base (MECS)'!$F$11,0.3*'energy base (MECS)'!$F$11,TRUE))</f>
        <v>1.5646408363448913E-4</v>
      </c>
      <c r="I21" s="68">
        <f t="array" ref="I21">IF($D21,SUMPRODUCT((economics!$AG$2:$AG$167=$B21)*(economics!$D$2:$D$167="whr")*economics!$AH$2:$AH$167*_xlfn.NORM.DIST(I$3,economics!$AK$2:$AK$167,economics!$AJ$2:$AJ$167,TRUE))+$CR21*_xlfn.NORM.DIST(I$3,$CU21,0.3*$CU21,TRUE)+$CS21*_xlfn.NORM.DIST(I$3,$CV21,0.3*$CV21,TRUE),$CW21*_xlfn.NORM.DIST(I$3,'energy base (MECS)'!$F$11,0.3*'energy base (MECS)'!$F$11,TRUE))</f>
        <v>2.504498376322906E-4</v>
      </c>
      <c r="J21" s="68">
        <f t="array" ref="J21">IF($D21,SUMPRODUCT((economics!$AG$2:$AG$167=$B21)*(economics!$D$2:$D$167="whr")*economics!$AH$2:$AH$167*_xlfn.NORM.DIST(J$3,economics!$AK$2:$AK$167,economics!$AJ$2:$AJ$167,TRUE))+$CR21*_xlfn.NORM.DIST(J$3,$CU21,0.3*$CU21,TRUE)+$CS21*_xlfn.NORM.DIST(J$3,$CV21,0.3*$CV21,TRUE),$CW21*_xlfn.NORM.DIST(J$3,'energy base (MECS)'!$F$11,0.3*'energy base (MECS)'!$F$11,TRUE))</f>
        <v>3.9248669752894562E-4</v>
      </c>
      <c r="K21" s="68">
        <f t="array" ref="K21">IF($D21,SUMPRODUCT((economics!$AG$2:$AG$167=$B21)*(economics!$D$2:$D$167="whr")*economics!$AH$2:$AH$167*_xlfn.NORM.DIST(K$3,economics!$AK$2:$AK$167,economics!$AJ$2:$AJ$167,TRUE))+$CR21*_xlfn.NORM.DIST(K$3,$CU21,0.3*$CU21,TRUE)+$CS21*_xlfn.NORM.DIST(K$3,$CV21,0.3*$CV21,TRUE),$CW21*_xlfn.NORM.DIST(K$3,'energy base (MECS)'!$F$11,0.3*'energy base (MECS)'!$F$11,TRUE))</f>
        <v>6.0226343348491107E-4</v>
      </c>
      <c r="L21" s="68">
        <f t="array" ref="L21">IF($D21,SUMPRODUCT((economics!$AG$2:$AG$167=$B21)*(economics!$D$2:$D$167="whr")*economics!$AH$2:$AH$167*_xlfn.NORM.DIST(L$3,economics!$AK$2:$AK$167,economics!$AJ$2:$AJ$167,TRUE))+$CR21*_xlfn.NORM.DIST(L$3,$CU21,0.3*$CU21,TRUE)+$CS21*_xlfn.NORM.DIST(L$3,$CV21,0.3*$CV21,TRUE),$CW21*_xlfn.NORM.DIST(L$3,'energy base (MECS)'!$F$11,0.3*'energy base (MECS)'!$F$11,TRUE))</f>
        <v>9.0504597526234239E-4</v>
      </c>
      <c r="M21" s="68">
        <f t="array" ref="M21">IF($D21,SUMPRODUCT((economics!$AG$2:$AG$167=$B21)*(economics!$D$2:$D$167="whr")*economics!$AH$2:$AH$167*_xlfn.NORM.DIST(M$3,economics!$AK$2:$AK$167,economics!$AJ$2:$AJ$167,TRUE))+$CR21*_xlfn.NORM.DIST(M$3,$CU21,0.3*$CU21,TRUE)+$CS21*_xlfn.NORM.DIST(M$3,$CV21,0.3*$CV21,TRUE),$CW21*_xlfn.NORM.DIST(M$3,'energy base (MECS)'!$F$11,0.3*'energy base (MECS)'!$F$11,TRUE))</f>
        <v>1.332138134828892E-3</v>
      </c>
      <c r="N21" s="68">
        <f t="array" ref="N21">IF($D21,SUMPRODUCT((economics!$AG$2:$AG$167=$B21)*(economics!$D$2:$D$167="whr")*economics!$AH$2:$AH$167*_xlfn.NORM.DIST(N$3,economics!$AK$2:$AK$167,economics!$AJ$2:$AJ$167,TRUE))+$CR21*_xlfn.NORM.DIST(N$3,$CU21,0.3*$CU21,TRUE)+$CS21*_xlfn.NORM.DIST(N$3,$CV21,0.3*$CV21,TRUE),$CW21*_xlfn.NORM.DIST(N$3,'energy base (MECS)'!$F$11,0.3*'energy base (MECS)'!$F$11,TRUE))</f>
        <v>1.9208864047703964E-3</v>
      </c>
      <c r="O21" s="68">
        <f t="array" ref="O21">IF($D21,SUMPRODUCT((economics!$AG$2:$AG$167=$B21)*(economics!$D$2:$D$167="whr")*economics!$AH$2:$AH$167*_xlfn.NORM.DIST(O$3,economics!$AK$2:$AK$167,economics!$AJ$2:$AJ$167,TRUE))+$CR21*_xlfn.NORM.DIST(O$3,$CU21,0.3*$CU21,TRUE)+$CS21*_xlfn.NORM.DIST(O$3,$CV21,0.3*$CV21,TRUE),$CW21*_xlfn.NORM.DIST(O$3,'energy base (MECS)'!$F$11,0.3*'energy base (MECS)'!$F$11,TRUE))</f>
        <v>2.7140357678425322E-3</v>
      </c>
      <c r="P21" s="68">
        <f t="array" ref="P21">IF($D21,SUMPRODUCT((economics!$AG$2:$AG$167=$B21)*(economics!$D$2:$D$167="whr")*economics!$AH$2:$AH$167*_xlfn.NORM.DIST(P$3,economics!$AK$2:$AK$167,economics!$AJ$2:$AJ$167,TRUE))+$CR21*_xlfn.NORM.DIST(P$3,$CU21,0.3*$CU21,TRUE)+$CS21*_xlfn.NORM.DIST(P$3,$CV21,0.3*$CV21,TRUE),$CW21*_xlfn.NORM.DIST(P$3,'energy base (MECS)'!$F$11,0.3*'energy base (MECS)'!$F$11,TRUE))</f>
        <v>3.7582692626643771E-3</v>
      </c>
      <c r="Q21" s="68">
        <f t="array" ref="Q21">IF($D21,SUMPRODUCT((economics!$AG$2:$AG$167=$B21)*(economics!$D$2:$D$167="whr")*economics!$AH$2:$AH$167*_xlfn.NORM.DIST(Q$3,economics!$AK$2:$AK$167,economics!$AJ$2:$AJ$167,TRUE))+$CR21*_xlfn.NORM.DIST(Q$3,$CU21,0.3*$CU21,TRUE)+$CS21*_xlfn.NORM.DIST(Q$3,$CV21,0.3*$CV21,TRUE),$CW21*_xlfn.NORM.DIST(Q$3,'energy base (MECS)'!$F$11,0.3*'energy base (MECS)'!$F$11,TRUE))</f>
        <v>5.1018308387559101E-3</v>
      </c>
      <c r="R21" s="68">
        <f t="array" ref="R21">IF($D21,SUMPRODUCT((economics!$AG$2:$AG$167=$B21)*(economics!$D$2:$D$167="whr")*economics!$AH$2:$AH$167*_xlfn.NORM.DIST(R$3,economics!$AK$2:$AK$167,economics!$AJ$2:$AJ$167,TRUE))+$CR21*_xlfn.NORM.DIST(R$3,$CU21,0.3*$CU21,TRUE)+$CS21*_xlfn.NORM.DIST(R$3,$CV21,0.3*$CV21,TRUE),$CW21*_xlfn.NORM.DIST(R$3,'energy base (MECS)'!$F$11,0.3*'energy base (MECS)'!$F$11,TRUE))</f>
        <v>6.7912400500738717E-3</v>
      </c>
      <c r="S21" s="68">
        <f t="array" ref="S21">IF($D21,SUMPRODUCT((economics!$AG$2:$AG$167=$B21)*(economics!$D$2:$D$167="whr")*economics!$AH$2:$AH$167*_xlfn.NORM.DIST(S$3,economics!$AK$2:$AK$167,economics!$AJ$2:$AJ$167,TRUE))+$CR21*_xlfn.NORM.DIST(S$3,$CU21,0.3*$CU21,TRUE)+$CS21*_xlfn.NORM.DIST(S$3,$CV21,0.3*$CV21,TRUE),$CW21*_xlfn.NORM.DIST(S$3,'energy base (MECS)'!$F$11,0.3*'energy base (MECS)'!$F$11,TRUE))</f>
        <v>8.8672502239492881E-3</v>
      </c>
      <c r="T21" s="68">
        <f t="array" ref="T21">IF($D21,SUMPRODUCT((economics!$AG$2:$AG$167=$B21)*(economics!$D$2:$D$167="whr")*economics!$AH$2:$AH$167*_xlfn.NORM.DIST(T$3,economics!$AK$2:$AK$167,economics!$AJ$2:$AJ$167,TRUE))+$CR21*_xlfn.NORM.DIST(T$3,$CU21,0.3*$CU21,TRUE)+$CS21*_xlfn.NORM.DIST(T$3,$CV21,0.3*$CV21,TRUE),$CW21*_xlfn.NORM.DIST(T$3,'energy base (MECS)'!$F$11,0.3*'energy base (MECS)'!$F$11,TRUE))</f>
        <v>1.1360360239559109E-2</v>
      </c>
      <c r="U21" s="68">
        <f t="array" ref="U21">IF($D21,SUMPRODUCT((economics!$AG$2:$AG$167=$B21)*(economics!$D$2:$D$167="whr")*economics!$AH$2:$AH$167*_xlfn.NORM.DIST(U$3,economics!$AK$2:$AK$167,economics!$AJ$2:$AJ$167,TRUE))+$CR21*_xlfn.NORM.DIST(U$3,$CU21,0.3*$CU21,TRUE)+$CS21*_xlfn.NORM.DIST(U$3,$CV21,0.3*$CV21,TRUE),$CW21*_xlfn.NORM.DIST(U$3,'energy base (MECS)'!$F$11,0.3*'energy base (MECS)'!$F$11,TRUE))</f>
        <v>1.4286336266404097E-2</v>
      </c>
      <c r="V21" s="68">
        <f t="array" ref="V21">IF($D21,SUMPRODUCT((economics!$AG$2:$AG$167=$B21)*(economics!$D$2:$D$167="whr")*economics!$AH$2:$AH$167*_xlfn.NORM.DIST(V$3,economics!$AK$2:$AK$167,economics!$AJ$2:$AJ$167,TRUE))+$CR21*_xlfn.NORM.DIST(V$3,$CU21,0.3*$CU21,TRUE)+$CS21*_xlfn.NORM.DIST(V$3,$CV21,0.3*$CV21,TRUE),$CW21*_xlfn.NORM.DIST(V$3,'energy base (MECS)'!$F$11,0.3*'energy base (MECS)'!$F$11,TRUE))</f>
        <v>1.764230143726167E-2</v>
      </c>
      <c r="W21" s="68">
        <f t="array" ref="W21">IF($D21,SUMPRODUCT((economics!$AG$2:$AG$167=$B21)*(economics!$D$2:$D$167="whr")*economics!$AH$2:$AH$167*_xlfn.NORM.DIST(W$3,economics!$AK$2:$AK$167,economics!$AJ$2:$AJ$167,TRUE))+$CR21*_xlfn.NORM.DIST(W$3,$CU21,0.3*$CU21,TRUE)+$CS21*_xlfn.NORM.DIST(W$3,$CV21,0.3*$CV21,TRUE),$CW21*_xlfn.NORM.DIST(W$3,'energy base (MECS)'!$F$11,0.3*'energy base (MECS)'!$F$11,TRUE))</f>
        <v>2.1403978368025191E-2</v>
      </c>
      <c r="X21" s="68">
        <f t="array" ref="X21">IF($D21,SUMPRODUCT((economics!$AG$2:$AG$167=$B21)*(economics!$D$2:$D$167="whr")*economics!$AH$2:$AH$167*_xlfn.NORM.DIST(X$3,economics!$AK$2:$AK$167,economics!$AJ$2:$AJ$167,TRUE))+$CR21*_xlfn.NORM.DIST(X$3,$CU21,0.3*$CU21,TRUE)+$CS21*_xlfn.NORM.DIST(X$3,$CV21,0.3*$CV21,TRUE),$CW21*_xlfn.NORM.DIST(X$3,'energy base (MECS)'!$F$11,0.3*'energy base (MECS)'!$F$11,TRUE))</f>
        <v>2.5524601676897931E-2</v>
      </c>
      <c r="Y21" s="68">
        <f t="array" ref="Y21">IF($D21,SUMPRODUCT((economics!$AG$2:$AG$167=$B21)*(economics!$D$2:$D$167="whr")*economics!$AH$2:$AH$167*_xlfn.NORM.DIST(Y$3,economics!$AK$2:$AK$167,economics!$AJ$2:$AJ$167,TRUE))+$CR21*_xlfn.NORM.DIST(Y$3,$CU21,0.3*$CU21,TRUE)+$CS21*_xlfn.NORM.DIST(Y$3,$CV21,0.3*$CV21,TRUE),$CW21*_xlfn.NORM.DIST(Y$3,'energy base (MECS)'!$F$11,0.3*'energy base (MECS)'!$F$11,TRUE))</f>
        <v>2.993585209365766E-2</v>
      </c>
      <c r="Z21" s="68">
        <f t="array" ref="Z21">IF($D21,SUMPRODUCT((economics!$AG$2:$AG$167=$B21)*(economics!$D$2:$D$167="whr")*economics!$AH$2:$AH$167*_xlfn.NORM.DIST(Z$3,economics!$AK$2:$AK$167,economics!$AJ$2:$AJ$167,TRUE))+$CR21*_xlfn.NORM.DIST(Z$3,$CU21,0.3*$CU21,TRUE)+$CS21*_xlfn.NORM.DIST(Z$3,$CV21,0.3*$CV21,TRUE),$CW21*_xlfn.NORM.DIST(Z$3,'energy base (MECS)'!$F$11,0.3*'energy base (MECS)'!$F$11,TRUE))</f>
        <v>3.4550917807992937E-2</v>
      </c>
      <c r="AA21" s="68">
        <f t="array" ref="AA21">IF($D21,SUMPRODUCT((economics!$AG$2:$AG$167=$B21)*(economics!$D$2:$D$167="whr")*economics!$AH$2:$AH$167*_xlfn.NORM.DIST(AA$3,economics!$AK$2:$AK$167,economics!$AJ$2:$AJ$167,TRUE))+$CR21*_xlfn.NORM.DIST(AA$3,$CU21,0.3*$CU21,TRUE)+$CS21*_xlfn.NORM.DIST(AA$3,$CV21,0.3*$CV21,TRUE),$CW21*_xlfn.NORM.DIST(AA$3,'energy base (MECS)'!$F$11,0.3*'energy base (MECS)'!$F$11,TRUE))</f>
        <v>3.9269499167819272E-2</v>
      </c>
      <c r="AB21" s="68">
        <f t="array" ref="AB21">IF($D21,SUMPRODUCT((economics!$AG$2:$AG$167=$B21)*(economics!$D$2:$D$167="whr")*economics!$AH$2:$AH$167*_xlfn.NORM.DIST(AB$3,economics!$AK$2:$AK$167,economics!$AJ$2:$AJ$167,TRUE))+$CR21*_xlfn.NORM.DIST(AB$3,$CU21,0.3*$CU21,TRUE)+$CS21*_xlfn.NORM.DIST(AB$3,$CV21,0.3*$CV21,TRUE),$CW21*_xlfn.NORM.DIST(AB$3,'energy base (MECS)'!$F$11,0.3*'energy base (MECS)'!$F$11,TRUE))</f>
        <v>4.3984289545476417E-2</v>
      </c>
      <c r="AC21" s="68">
        <f t="array" ref="AC21">IF($D21,SUMPRODUCT((economics!$AG$2:$AG$167=$B21)*(economics!$D$2:$D$167="whr")*economics!$AH$2:$AH$167*_xlfn.NORM.DIST(AC$3,economics!$AK$2:$AK$167,economics!$AJ$2:$AJ$167,TRUE))+$CR21*_xlfn.NORM.DIST(AC$3,$CU21,0.3*$CU21,TRUE)+$CS21*_xlfn.NORM.DIST(AC$3,$CV21,0.3*$CV21,TRUE),$CW21*_xlfn.NORM.DIST(AC$3,'energy base (MECS)'!$F$11,0.3*'energy base (MECS)'!$F$11,TRUE))</f>
        <v>4.8588240745559501E-2</v>
      </c>
      <c r="AD21" s="68">
        <f t="array" ref="AD21">IF($D21,SUMPRODUCT((economics!$AG$2:$AG$167=$B21)*(economics!$D$2:$D$167="whr")*economics!$AH$2:$AH$167*_xlfn.NORM.DIST(AD$3,economics!$AK$2:$AK$167,economics!$AJ$2:$AJ$167,TRUE))+$CR21*_xlfn.NORM.DIST(AD$3,$CU21,0.3*$CU21,TRUE)+$CS21*_xlfn.NORM.DIST(AD$3,$CV21,0.3*$CV21,TRUE),$CW21*_xlfn.NORM.DIST(AD$3,'energy base (MECS)'!$F$11,0.3*'energy base (MECS)'!$F$11,TRUE))</f>
        <v>5.2981799272870674E-2</v>
      </c>
      <c r="AE21" s="68">
        <f t="array" ref="AE21">IF($D21,SUMPRODUCT((economics!$AG$2:$AG$167=$B21)*(economics!$D$2:$D$167="whr")*economics!$AH$2:$AH$167*_xlfn.NORM.DIST(AE$3,economics!$AK$2:$AK$167,economics!$AJ$2:$AJ$167,TRUE))+$CR21*_xlfn.NORM.DIST(AE$3,$CU21,0.3*$CU21,TRUE)+$CS21*_xlfn.NORM.DIST(AE$3,$CV21,0.3*$CV21,TRUE),$CW21*_xlfn.NORM.DIST(AE$3,'energy base (MECS)'!$F$11,0.3*'energy base (MECS)'!$F$11,TRUE))</f>
        <v>5.7079304344277458E-2</v>
      </c>
      <c r="AF21" s="68">
        <f t="array" ref="AF21">IF($D21,SUMPRODUCT((economics!$AG$2:$AG$167=$B21)*(economics!$D$2:$D$167="whr")*economics!$AH$2:$AH$167*_xlfn.NORM.DIST(AF$3,economics!$AK$2:$AK$167,economics!$AJ$2:$AJ$167,TRUE))+$CR21*_xlfn.NORM.DIST(AF$3,$CU21,0.3*$CU21,TRUE)+$CS21*_xlfn.NORM.DIST(AF$3,$CV21,0.3*$CV21,TRUE),$CW21*_xlfn.NORM.DIST(AF$3,'energy base (MECS)'!$F$11,0.3*'energy base (MECS)'!$F$11,TRUE))</f>
        <v>6.0813868801440372E-2</v>
      </c>
      <c r="AG21" s="68">
        <f t="array" ref="AG21">IF($D21,SUMPRODUCT((economics!$AG$2:$AG$167=$B21)*(economics!$D$2:$D$167="whr")*economics!$AH$2:$AH$167*_xlfn.NORM.DIST(AG$3,economics!$AK$2:$AK$167,economics!$AJ$2:$AJ$167,TRUE))+$CR21*_xlfn.NORM.DIST(AG$3,$CU21,0.3*$CU21,TRUE)+$CS21*_xlfn.NORM.DIST(AG$3,$CV21,0.3*$CV21,TRUE),$CW21*_xlfn.NORM.DIST(AG$3,'energy base (MECS)'!$F$11,0.3*'energy base (MECS)'!$F$11,TRUE))</f>
        <v>6.4140294226708625E-2</v>
      </c>
      <c r="AH21" s="68">
        <f t="array" ref="AH21">IF($D21,SUMPRODUCT((economics!$AG$2:$AG$167=$B21)*(economics!$D$2:$D$167="whr")*economics!$AH$2:$AH$167*_xlfn.NORM.DIST(AH$3,economics!$AK$2:$AK$167,economics!$AJ$2:$AJ$167,TRUE))+$CR21*_xlfn.NORM.DIST(AH$3,$CU21,0.3*$CU21,TRUE)+$CS21*_xlfn.NORM.DIST(AH$3,$CV21,0.3*$CV21,TRUE),$CW21*_xlfn.NORM.DIST(AH$3,'energy base (MECS)'!$F$11,0.3*'energy base (MECS)'!$F$11,TRUE))</f>
        <v>6.7035857038987554E-2</v>
      </c>
      <c r="AI21" s="68">
        <f t="array" ref="AI21">IF($D21,SUMPRODUCT((economics!$AG$2:$AG$167=$B21)*(economics!$D$2:$D$167="whr")*economics!$AH$2:$AH$167*_xlfn.NORM.DIST(AI$3,economics!$AK$2:$AK$167,economics!$AJ$2:$AJ$167,TRUE))+$CR21*_xlfn.NORM.DIST(AI$3,$CU21,0.3*$CU21,TRUE)+$CS21*_xlfn.NORM.DIST(AI$3,$CV21,0.3*$CV21,TRUE),$CW21*_xlfn.NORM.DIST(AI$3,'energy base (MECS)'!$F$11,0.3*'energy base (MECS)'!$F$11,TRUE))</f>
        <v>6.9499090355710766E-2</v>
      </c>
      <c r="AJ21" s="68">
        <f t="array" ref="AJ21">IF($D21,SUMPRODUCT((economics!$AG$2:$AG$167=$B21)*(economics!$D$2:$D$167="whr")*economics!$AH$2:$AH$167*_xlfn.NORM.DIST(AJ$3,economics!$AK$2:$AK$167,economics!$AJ$2:$AJ$167,TRUE))+$CR21*_xlfn.NORM.DIST(AJ$3,$CU21,0.3*$CU21,TRUE)+$CS21*_xlfn.NORM.DIST(AJ$3,$CV21,0.3*$CV21,TRUE),$CW21*_xlfn.NORM.DIST(AJ$3,'energy base (MECS)'!$F$11,0.3*'energy base (MECS)'!$F$11,TRUE))</f>
        <v>7.1546927723116674E-2</v>
      </c>
      <c r="AK21" s="68">
        <f t="array" ref="AK21">IF($D21,SUMPRODUCT((economics!$AG$2:$AG$167=$B21)*(economics!$D$2:$D$167="whr")*economics!$AH$2:$AH$167*_xlfn.NORM.DIST(AK$3,economics!$AK$2:$AK$167,economics!$AJ$2:$AJ$167,TRUE))+$CR21*_xlfn.NORM.DIST(AK$3,$CU21,0.3*$CU21,TRUE)+$CS21*_xlfn.NORM.DIST(AK$3,$CV21,0.3*$CV21,TRUE),$CW21*_xlfn.NORM.DIST(AK$3,'energy base (MECS)'!$F$11,0.3*'energy base (MECS)'!$F$11,TRUE))</f>
        <v>7.32107338619888E-2</v>
      </c>
      <c r="AL21" s="68">
        <f t="array" ref="AL21">IF($D21,SUMPRODUCT((economics!$AG$2:$AG$167=$B21)*(economics!$D$2:$D$167="whr")*economics!$AH$2:$AH$167*_xlfn.NORM.DIST(AL$3,economics!$AK$2:$AK$167,economics!$AJ$2:$AJ$167,TRUE))+$CR21*_xlfn.NORM.DIST(AL$3,$CU21,0.3*$CU21,TRUE)+$CS21*_xlfn.NORM.DIST(AL$3,$CV21,0.3*$CV21,TRUE),$CW21*_xlfn.NORM.DIST(AL$3,'energy base (MECS)'!$F$11,0.3*'energy base (MECS)'!$F$11,TRUE))</f>
        <v>7.4531808386433959E-2</v>
      </c>
      <c r="AM21" s="68">
        <f t="array" ref="AM21">IF($D21,SUMPRODUCT((economics!$AG$2:$AG$167=$B21)*(economics!$D$2:$D$167="whr")*economics!$AH$2:$AH$167*_xlfn.NORM.DIST(AM$3,economics!$AK$2:$AK$167,economics!$AJ$2:$AJ$167,TRUE))+$CR21*_xlfn.NORM.DIST(AM$3,$CU21,0.3*$CU21,TRUE)+$CS21*_xlfn.NORM.DIST(AM$3,$CV21,0.3*$CV21,TRUE),$CW21*_xlfn.NORM.DIST(AM$3,'energy base (MECS)'!$F$11,0.3*'energy base (MECS)'!$F$11,TRUE))</f>
        <v>7.5556915481356346E-2</v>
      </c>
      <c r="AN21" s="68">
        <f t="array" ref="AN21">IF($D21,SUMPRODUCT((economics!$AG$2:$AG$167=$B21)*(economics!$D$2:$D$167="whr")*economics!$AH$2:$AH$167*_xlfn.NORM.DIST(AN$3,economics!$AK$2:$AK$167,economics!$AJ$2:$AJ$167,TRUE))+$CR21*_xlfn.NORM.DIST(AN$3,$CU21,0.3*$CU21,TRUE)+$CS21*_xlfn.NORM.DIST(AN$3,$CV21,0.3*$CV21,TRUE),$CW21*_xlfn.NORM.DIST(AN$3,'energy base (MECS)'!$F$11,0.3*'energy base (MECS)'!$F$11,TRUE))</f>
        <v>7.6334286733633266E-2</v>
      </c>
      <c r="AO21" s="68">
        <f t="array" ref="AO21">IF($D21,SUMPRODUCT((economics!$AG$2:$AG$167=$B21)*(economics!$D$2:$D$167="whr")*economics!$AH$2:$AH$167*_xlfn.NORM.DIST(AO$3,economics!$AK$2:$AK$167,economics!$AJ$2:$AJ$167,TRUE))+$CR21*_xlfn.NORM.DIST(AO$3,$CU21,0.3*$CU21,TRUE)+$CS21*_xlfn.NORM.DIST(AO$3,$CV21,0.3*$CV21,TRUE),$CW21*_xlfn.NORM.DIST(AO$3,'energy base (MECS)'!$F$11,0.3*'energy base (MECS)'!$F$11,TRUE))</f>
        <v>7.6910396205794804E-2</v>
      </c>
      <c r="AP21" s="68">
        <f t="array" ref="AP21">IF($D21,SUMPRODUCT((economics!$AG$2:$AG$167=$B21)*(economics!$D$2:$D$167="whr")*economics!$AH$2:$AH$167*_xlfn.NORM.DIST(AP$3,economics!$AK$2:$AK$167,economics!$AJ$2:$AJ$167,TRUE))+$CR21*_xlfn.NORM.DIST(AP$3,$CU21,0.3*$CU21,TRUE)+$CS21*_xlfn.NORM.DIST(AP$3,$CV21,0.3*$CV21,TRUE),$CW21*_xlfn.NORM.DIST(AP$3,'energy base (MECS)'!$F$11,0.3*'energy base (MECS)'!$F$11,TRUE))</f>
        <v>7.7327648607629765E-2</v>
      </c>
      <c r="AQ21" s="68">
        <f t="array" ref="AQ21">IF($D21,SUMPRODUCT((economics!$AG$2:$AG$167=$B21)*(economics!$D$2:$D$167="whr")*economics!$AH$2:$AH$167*_xlfn.NORM.DIST(AQ$3,economics!$AK$2:$AK$167,economics!$AJ$2:$AJ$167,TRUE))+$CR21*_xlfn.NORM.DIST(AQ$3,$CU21,0.3*$CU21,TRUE)+$CS21*_xlfn.NORM.DIST(AQ$3,$CV21,0.3*$CV21,TRUE),$CW21*_xlfn.NORM.DIST(AQ$3,'energy base (MECS)'!$F$11,0.3*'energy base (MECS)'!$F$11,TRUE))</f>
        <v>7.7622980229544183E-2</v>
      </c>
      <c r="AR21" s="68">
        <f t="array" ref="AR21">IF($D21,SUMPRODUCT((economics!$AG$2:$AG$167=$B21)*(economics!$D$2:$D$167="whr")*economics!$AH$2:$AH$167*_xlfn.NORM.DIST(AR$3,economics!$AK$2:$AK$167,economics!$AJ$2:$AJ$167,TRUE))+$CR21*_xlfn.NORM.DIST(AR$3,$CU21,0.3*$CU21,TRUE)+$CS21*_xlfn.NORM.DIST(AR$3,$CV21,0.3*$CV21,TRUE),$CW21*_xlfn.NORM.DIST(AR$3,'energy base (MECS)'!$F$11,0.3*'energy base (MECS)'!$F$11,TRUE))</f>
        <v>7.7827266093770192E-2</v>
      </c>
      <c r="AS21" s="68">
        <f t="array" ref="AS21">IF($D21,SUMPRODUCT((economics!$AG$2:$AG$167=$B21)*(economics!$D$2:$D$167="whr")*economics!$AH$2:$AH$167*_xlfn.NORM.DIST(AS$3,economics!$AK$2:$AK$167,economics!$AJ$2:$AJ$167,TRUE))+$CR21*_xlfn.NORM.DIST(AS$3,$CU21,0.3*$CU21,TRUE)+$CS21*_xlfn.NORM.DIST(AS$3,$CV21,0.3*$CV21,TRUE),$CW21*_xlfn.NORM.DIST(AS$3,'energy base (MECS)'!$F$11,0.3*'energy base (MECS)'!$F$11,TRUE))</f>
        <v>7.7965362992731366E-2</v>
      </c>
      <c r="AT21" s="68">
        <f t="array" ref="AT21">IF($D21,SUMPRODUCT((economics!$AG$2:$AG$167=$B21)*(economics!$D$2:$D$167="whr")*economics!$AH$2:$AH$167*_xlfn.NORM.DIST(AT$3,economics!$AK$2:$AK$167,economics!$AJ$2:$AJ$167,TRUE))+$CR21*_xlfn.NORM.DIST(AT$3,$CU21,0.3*$CU21,TRUE)+$CS21*_xlfn.NORM.DIST(AT$3,$CV21,0.3*$CV21,TRUE),$CW21*_xlfn.NORM.DIST(AT$3,'energy base (MECS)'!$F$11,0.3*'energy base (MECS)'!$F$11,TRUE))</f>
        <v>7.8056594902033732E-2</v>
      </c>
      <c r="AU21" s="68">
        <f t="array" ref="AU21">IF($D21,SUMPRODUCT((economics!$AG$2:$AG$167=$B21)*(economics!$D$2:$D$167="whr")*economics!$AH$2:$AH$167*_xlfn.NORM.DIST(AU$3,economics!$AK$2:$AK$167,economics!$AJ$2:$AJ$167,TRUE))+$CR21*_xlfn.NORM.DIST(AU$3,$CU21,0.3*$CU21,TRUE)+$CS21*_xlfn.NORM.DIST(AU$3,$CV21,0.3*$CV21,TRUE),$CW21*_xlfn.NORM.DIST(AU$3,'energy base (MECS)'!$F$11,0.3*'energy base (MECS)'!$F$11,TRUE))</f>
        <v>7.8115496463861372E-2</v>
      </c>
      <c r="AV21" s="68">
        <f t="array" ref="AV21">IF($D21,SUMPRODUCT((economics!$AG$2:$AG$167=$B21)*(economics!$D$2:$D$167="whr")*economics!$AH$2:$AH$167*_xlfn.NORM.DIST(AV$3,economics!$AK$2:$AK$167,economics!$AJ$2:$AJ$167,TRUE))+$CR21*_xlfn.NORM.DIST(AV$3,$CU21,0.3*$CU21,TRUE)+$CS21*_xlfn.NORM.DIST(AV$3,$CV21,0.3*$CV21,TRUE),$CW21*_xlfn.NORM.DIST(AV$3,'energy base (MECS)'!$F$11,0.3*'energy base (MECS)'!$F$11,TRUE))</f>
        <v>7.8152660600456433E-2</v>
      </c>
      <c r="AW21" s="68">
        <f t="array" ref="AW21">IF($D21,SUMPRODUCT((economics!$AG$2:$AG$167=$B21)*(economics!$D$2:$D$167="whr")*economics!$AH$2:$AH$167*_xlfn.NORM.DIST(AW$3,economics!$AK$2:$AK$167,economics!$AJ$2:$AJ$167,TRUE))+$CR21*_xlfn.NORM.DIST(AW$3,$CU21,0.3*$CU21,TRUE)+$CS21*_xlfn.NORM.DIST(AW$3,$CV21,0.3*$CV21,TRUE),$CW21*_xlfn.NORM.DIST(AW$3,'energy base (MECS)'!$F$11,0.3*'energy base (MECS)'!$F$11,TRUE))</f>
        <v>7.8175576581527059E-2</v>
      </c>
      <c r="AX21" s="68">
        <f t="array" ref="AX21">IF($D21,SUMPRODUCT((economics!$AG$2:$AG$167=$B21)*(economics!$D$2:$D$167="whr")*economics!$AH$2:$AH$167*_xlfn.NORM.DIST(AX$3,economics!$AK$2:$AK$167,economics!$AJ$2:$AJ$167,TRUE))+$CR21*_xlfn.NORM.DIST(AX$3,$CU21,0.3*$CU21,TRUE)+$CS21*_xlfn.NORM.DIST(AX$3,$CV21,0.3*$CV21,TRUE),$CW21*_xlfn.NORM.DIST(AX$3,'energy base (MECS)'!$F$11,0.3*'energy base (MECS)'!$F$11,TRUE))</f>
        <v>7.8189385828957902E-2</v>
      </c>
      <c r="AY21" s="68">
        <f t="array" ref="AY21">IF($D21,SUMPRODUCT((economics!$AG$2:$AG$167=$B21)*(economics!$D$2:$D$167="whr")*economics!$AH$2:$AH$167*_xlfn.NORM.DIST(AY$3,economics!$AK$2:$AK$167,economics!$AJ$2:$AJ$167,TRUE))+$CR21*_xlfn.NORM.DIST(AY$3,$CU21,0.3*$CU21,TRUE)+$CS21*_xlfn.NORM.DIST(AY$3,$CV21,0.3*$CV21,TRUE),$CW21*_xlfn.NORM.DIST(AY$3,'energy base (MECS)'!$F$11,0.3*'energy base (MECS)'!$F$11,TRUE))</f>
        <v>7.8197518228271007E-2</v>
      </c>
      <c r="AZ21" s="68">
        <f t="array" ref="AZ21">IF($D21,SUMPRODUCT((economics!$AG$2:$AG$167=$B21)*(economics!$D$2:$D$167="whr")*economics!$AH$2:$AH$167*_xlfn.NORM.DIST(AZ$3,economics!$AK$2:$AK$167,economics!$AJ$2:$AJ$167,TRUE))+$CR21*_xlfn.NORM.DIST(AZ$3,$CU21,0.3*$CU21,TRUE)+$CS21*_xlfn.NORM.DIST(AZ$3,$CV21,0.3*$CV21,TRUE),$CW21*_xlfn.NORM.DIST(AZ$3,'energy base (MECS)'!$F$11,0.3*'energy base (MECS)'!$F$11,TRUE))</f>
        <v>7.8202198644571119E-2</v>
      </c>
      <c r="BA21" s="68">
        <f t="array" ref="BA21">IF($D21,SUMPRODUCT((economics!$AG$2:$AG$167=$B21)*(economics!$D$2:$D$167="whr")*economics!$AH$2:$AH$167*_xlfn.NORM.DIST(BA$3,economics!$AK$2:$AK$167,economics!$AJ$2:$AJ$167,TRUE))+$CR21*_xlfn.NORM.DIST(BA$3,$CU21,0.3*$CU21,TRUE)+$CS21*_xlfn.NORM.DIST(BA$3,$CV21,0.3*$CV21,TRUE),$CW21*_xlfn.NORM.DIST(BA$3,'energy base (MECS)'!$F$11,0.3*'energy base (MECS)'!$F$11,TRUE))</f>
        <v>7.8204831138340092E-2</v>
      </c>
      <c r="BB21" s="68">
        <f t="array" ref="BB21">IF($D21,SUMPRODUCT((economics!$AG$2:$AG$167=$B21)*(economics!$D$2:$D$167="whr")*economics!$AH$2:$AH$167*_xlfn.NORM.DIST(BB$3,economics!$AK$2:$AK$167,economics!$AJ$2:$AJ$167,TRUE))+$CR21*_xlfn.NORM.DIST(BB$3,$CU21,0.3*$CU21,TRUE)+$CS21*_xlfn.NORM.DIST(BB$3,$CV21,0.3*$CV21,TRUE),$CW21*_xlfn.NORM.DIST(BB$3,'energy base (MECS)'!$F$11,0.3*'energy base (MECS)'!$F$11,TRUE))</f>
        <v>7.8206278134159743E-2</v>
      </c>
      <c r="BC21" s="68">
        <f t="array" ref="BC21">IF($D21,SUMPRODUCT((economics!$AG$2:$AG$167=$B21)*(economics!$D$2:$D$167="whr")*economics!$AH$2:$AH$167*_xlfn.NORM.DIST(BC$3,economics!$AK$2:$AK$167,economics!$AJ$2:$AJ$167,TRUE))+$CR21*_xlfn.NORM.DIST(BC$3,$CU21,0.3*$CU21,TRUE)+$CS21*_xlfn.NORM.DIST(BC$3,$CV21,0.3*$CV21,TRUE),$CW21*_xlfn.NORM.DIST(BC$3,'energy base (MECS)'!$F$11,0.3*'energy base (MECS)'!$F$11,TRUE))</f>
        <v>7.8207055426219182E-2</v>
      </c>
      <c r="BD21" s="68">
        <f t="array" ref="BD21">IF($D21,SUMPRODUCT((economics!$AG$2:$AG$167=$B21)*(economics!$D$2:$D$167="whr")*economics!$AH$2:$AH$167*_xlfn.NORM.DIST(BD$3,economics!$AK$2:$AK$167,economics!$AJ$2:$AJ$167,TRUE))+$CR21*_xlfn.NORM.DIST(BD$3,$CU21,0.3*$CU21,TRUE)+$CS21*_xlfn.NORM.DIST(BD$3,$CV21,0.3*$CV21,TRUE),$CW21*_xlfn.NORM.DIST(BD$3,'energy base (MECS)'!$F$11,0.3*'energy base (MECS)'!$F$11,TRUE))</f>
        <v>7.8207463480735762E-2</v>
      </c>
      <c r="BE21" s="68">
        <f t="array" ref="BE21">IF($D21,SUMPRODUCT((economics!$AG$2:$AG$167=$B21)*(economics!$D$2:$D$167="whr")*economics!$AH$2:$AH$167*_xlfn.NORM.DIST(BE$3,economics!$AK$2:$AK$167,economics!$AJ$2:$AJ$167,TRUE))+$CR21*_xlfn.NORM.DIST(BE$3,$CU21,0.3*$CU21,TRUE)+$CS21*_xlfn.NORM.DIST(BE$3,$CV21,0.3*$CV21,TRUE),$CW21*_xlfn.NORM.DIST(BE$3,'energy base (MECS)'!$F$11,0.3*'energy base (MECS)'!$F$11,TRUE))</f>
        <v>7.8207672828883773E-2</v>
      </c>
      <c r="BF21" s="68">
        <f t="array" ref="BF21">IF($D21,SUMPRODUCT((economics!$AG$2:$AG$167=$B21)*(economics!$D$2:$D$167="whr")*economics!$AH$2:$AH$167*_xlfn.NORM.DIST(BF$3,economics!$AK$2:$AK$167,economics!$AJ$2:$AJ$167,TRUE))+$CR21*_xlfn.NORM.DIST(BF$3,$CU21,0.3*$CU21,TRUE)+$CS21*_xlfn.NORM.DIST(BF$3,$CV21,0.3*$CV21,TRUE),$CW21*_xlfn.NORM.DIST(BF$3,'energy base (MECS)'!$F$11,0.3*'energy base (MECS)'!$F$11,TRUE))</f>
        <v>7.8207777792069819E-2</v>
      </c>
      <c r="BG21" s="68">
        <f t="array" ref="BG21">IF($D21,SUMPRODUCT((economics!$AG$2:$AG$167=$B21)*(economics!$D$2:$D$167="whr")*economics!$AH$2:$AH$167*_xlfn.NORM.DIST(BG$3,economics!$AK$2:$AK$167,economics!$AJ$2:$AJ$167,TRUE))+$CR21*_xlfn.NORM.DIST(BG$3,$CU21,0.3*$CU21,TRUE)+$CS21*_xlfn.NORM.DIST(BG$3,$CV21,0.3*$CV21,TRUE),$CW21*_xlfn.NORM.DIST(BG$3,'energy base (MECS)'!$F$11,0.3*'energy base (MECS)'!$F$11,TRUE))</f>
        <v>7.8207829222695091E-2</v>
      </c>
      <c r="BH21" s="68">
        <f t="array" ref="BH21">IF($D21,SUMPRODUCT((economics!$AG$2:$AG$167=$B21)*(economics!$D$2:$D$167="whr")*economics!$AH$2:$AH$167*_xlfn.NORM.DIST(BH$3,economics!$AK$2:$AK$167,economics!$AJ$2:$AJ$167,TRUE))+$CR21*_xlfn.NORM.DIST(BH$3,$CU21,0.3*$CU21,TRUE)+$CS21*_xlfn.NORM.DIST(BH$3,$CV21,0.3*$CV21,TRUE),$CW21*_xlfn.NORM.DIST(BH$3,'energy base (MECS)'!$F$11,0.3*'energy base (MECS)'!$F$11,TRUE))</f>
        <v>7.8207853850374515E-2</v>
      </c>
      <c r="BI21" s="68">
        <f t="array" ref="BI21">IF($D21,SUMPRODUCT((economics!$AG$2:$AG$167=$B21)*(economics!$D$2:$D$167="whr")*economics!$AH$2:$AH$167*_xlfn.NORM.DIST(BI$3,economics!$AK$2:$AK$167,economics!$AJ$2:$AJ$167,TRUE))+$CR21*_xlfn.NORM.DIST(BI$3,$CU21,0.3*$CU21,TRUE)+$CS21*_xlfn.NORM.DIST(BI$3,$CV21,0.3*$CV21,TRUE),$CW21*_xlfn.NORM.DIST(BI$3,'energy base (MECS)'!$F$11,0.3*'energy base (MECS)'!$F$11,TRUE))</f>
        <v>7.8207865375403737E-2</v>
      </c>
      <c r="BJ21" s="68">
        <f t="array" ref="BJ21">IF($D21,SUMPRODUCT((economics!$AG$2:$AG$167=$B21)*(economics!$D$2:$D$167="whr")*economics!$AH$2:$AH$167*_xlfn.NORM.DIST(BJ$3,economics!$AK$2:$AK$167,economics!$AJ$2:$AJ$167,TRUE))+$CR21*_xlfn.NORM.DIST(BJ$3,$CU21,0.3*$CU21,TRUE)+$CS21*_xlfn.NORM.DIST(BJ$3,$CV21,0.3*$CV21,TRUE),$CW21*_xlfn.NORM.DIST(BJ$3,'energy base (MECS)'!$F$11,0.3*'energy base (MECS)'!$F$11,TRUE))</f>
        <v>7.8207870646214261E-2</v>
      </c>
      <c r="BK21" s="68">
        <f t="array" ref="BK21">IF($D21,SUMPRODUCT((economics!$AG$2:$AG$167=$B21)*(economics!$D$2:$D$167="whr")*economics!$AH$2:$AH$167*_xlfn.NORM.DIST(BK$3,economics!$AK$2:$AK$167,economics!$AJ$2:$AJ$167,TRUE))+$CR21*_xlfn.NORM.DIST(BK$3,$CU21,0.3*$CU21,TRUE)+$CS21*_xlfn.NORM.DIST(BK$3,$CV21,0.3*$CV21,TRUE),$CW21*_xlfn.NORM.DIST(BK$3,'energy base (MECS)'!$F$11,0.3*'energy base (MECS)'!$F$11,TRUE))</f>
        <v>7.820787300196623E-2</v>
      </c>
      <c r="BL21" s="68">
        <f t="array" ref="BL21">IF($D21,SUMPRODUCT((economics!$AG$2:$AG$167=$B21)*(economics!$D$2:$D$167="whr")*economics!$AH$2:$AH$167*_xlfn.NORM.DIST(BL$3,economics!$AK$2:$AK$167,economics!$AJ$2:$AJ$167,TRUE))+$CR21*_xlfn.NORM.DIST(BL$3,$CU21,0.3*$CU21,TRUE)+$CS21*_xlfn.NORM.DIST(BL$3,$CV21,0.3*$CV21,TRUE),$CW21*_xlfn.NORM.DIST(BL$3,'energy base (MECS)'!$F$11,0.3*'energy base (MECS)'!$F$11,TRUE))</f>
        <v>7.8207874030926217E-2</v>
      </c>
      <c r="BM21" s="68">
        <f t="array" ref="BM21">IF($D21,SUMPRODUCT((economics!$AG$2:$AG$167=$B21)*(economics!$D$2:$D$167="whr")*economics!$AH$2:$AH$167*_xlfn.NORM.DIST(BM$3,economics!$AK$2:$AK$167,economics!$AJ$2:$AJ$167,TRUE))+$CR21*_xlfn.NORM.DIST(BM$3,$CU21,0.3*$CU21,TRUE)+$CS21*_xlfn.NORM.DIST(BM$3,$CV21,0.3*$CV21,TRUE),$CW21*_xlfn.NORM.DIST(BM$3,'energy base (MECS)'!$F$11,0.3*'energy base (MECS)'!$F$11,TRUE))</f>
        <v>7.820787447014825E-2</v>
      </c>
      <c r="BN21" s="68">
        <f t="array" ref="BN21">IF($D21,SUMPRODUCT((economics!$AG$2:$AG$167=$B21)*(economics!$D$2:$D$167="whr")*economics!$AH$2:$AH$167*_xlfn.NORM.DIST(BN$3,economics!$AK$2:$AK$167,economics!$AJ$2:$AJ$167,TRUE))+$CR21*_xlfn.NORM.DIST(BN$3,$CU21,0.3*$CU21,TRUE)+$CS21*_xlfn.NORM.DIST(BN$3,$CV21,0.3*$CV21,TRUE),$CW21*_xlfn.NORM.DIST(BN$3,'energy base (MECS)'!$F$11,0.3*'energy base (MECS)'!$F$11,TRUE))</f>
        <v>7.8207874653373977E-2</v>
      </c>
      <c r="BO21" s="68">
        <f t="array" ref="BO21">IF($D21,SUMPRODUCT((economics!$AG$2:$AG$167=$B21)*(economics!$D$2:$D$167="whr")*economics!$AH$2:$AH$167*_xlfn.NORM.DIST(BO$3,economics!$AK$2:$AK$167,economics!$AJ$2:$AJ$167,TRUE))+$CR21*_xlfn.NORM.DIST(BO$3,$CU21,0.3*$CU21,TRUE)+$CS21*_xlfn.NORM.DIST(BO$3,$CV21,0.3*$CV21,TRUE),$CW21*_xlfn.NORM.DIST(BO$3,'energy base (MECS)'!$F$11,0.3*'energy base (MECS)'!$F$11,TRUE))</f>
        <v>7.8207874728071364E-2</v>
      </c>
      <c r="BP21" s="68">
        <f t="array" ref="BP21">IF($D21,SUMPRODUCT((economics!$AG$2:$AG$167=$B21)*(economics!$D$2:$D$167="whr")*economics!$AH$2:$AH$167*_xlfn.NORM.DIST(BP$3,economics!$AK$2:$AK$167,economics!$AJ$2:$AJ$167,TRUE))+$CR21*_xlfn.NORM.DIST(BP$3,$CU21,0.3*$CU21,TRUE)+$CS21*_xlfn.NORM.DIST(BP$3,$CV21,0.3*$CV21,TRUE),$CW21*_xlfn.NORM.DIST(BP$3,'energy base (MECS)'!$F$11,0.3*'energy base (MECS)'!$F$11,TRUE))</f>
        <v>7.8207874757831919E-2</v>
      </c>
      <c r="BQ21" s="68">
        <f t="array" ref="BQ21">IF($D21,SUMPRODUCT((economics!$AG$2:$AG$167=$B21)*(economics!$D$2:$D$167="whr")*economics!$AH$2:$AH$167*_xlfn.NORM.DIST(BQ$3,economics!$AK$2:$AK$167,economics!$AJ$2:$AJ$167,TRUE))+$CR21*_xlfn.NORM.DIST(BQ$3,$CU21,0.3*$CU21,TRUE)+$CS21*_xlfn.NORM.DIST(BQ$3,$CV21,0.3*$CV21,TRUE),$CW21*_xlfn.NORM.DIST(BQ$3,'energy base (MECS)'!$F$11,0.3*'energy base (MECS)'!$F$11,TRUE))</f>
        <v>7.8207874769419511E-2</v>
      </c>
      <c r="BR21" s="68">
        <f t="array" ref="BR21">IF($D21,SUMPRODUCT((economics!$AG$2:$AG$167=$B21)*(economics!$D$2:$D$167="whr")*economics!$AH$2:$AH$167*_xlfn.NORM.DIST(BR$3,economics!$AK$2:$AK$167,economics!$AJ$2:$AJ$167,TRUE))+$CR21*_xlfn.NORM.DIST(BR$3,$CU21,0.3*$CU21,TRUE)+$CS21*_xlfn.NORM.DIST(BR$3,$CV21,0.3*$CV21,TRUE),$CW21*_xlfn.NORM.DIST(BR$3,'energy base (MECS)'!$F$11,0.3*'energy base (MECS)'!$F$11,TRUE))</f>
        <v>7.8207874773828734E-2</v>
      </c>
      <c r="BS21" s="68">
        <f t="array" ref="BS21">IF($D21,SUMPRODUCT((economics!$AG$2:$AG$167=$B21)*(economics!$D$2:$D$167="whr")*economics!$AH$2:$AH$167*_xlfn.NORM.DIST(BS$3,economics!$AK$2:$AK$167,economics!$AJ$2:$AJ$167,TRUE))+$CR21*_xlfn.NORM.DIST(BS$3,$CU21,0.3*$CU21,TRUE)+$CS21*_xlfn.NORM.DIST(BS$3,$CV21,0.3*$CV21,TRUE),$CW21*_xlfn.NORM.DIST(BS$3,'energy base (MECS)'!$F$11,0.3*'energy base (MECS)'!$F$11,TRUE))</f>
        <v>7.8207874775468367E-2</v>
      </c>
      <c r="BT21" s="68">
        <f t="array" ref="BT21">IF($D21,SUMPRODUCT((economics!$AG$2:$AG$167=$B21)*(economics!$D$2:$D$167="whr")*economics!$AH$2:$AH$167*_xlfn.NORM.DIST(BT$3,economics!$AK$2:$AK$167,economics!$AJ$2:$AJ$167,TRUE))+$CR21*_xlfn.NORM.DIST(BT$3,$CU21,0.3*$CU21,TRUE)+$CS21*_xlfn.NORM.DIST(BT$3,$CV21,0.3*$CV21,TRUE),$CW21*_xlfn.NORM.DIST(BT$3,'energy base (MECS)'!$F$11,0.3*'energy base (MECS)'!$F$11,TRUE))</f>
        <v>7.8207874776064237E-2</v>
      </c>
      <c r="BU21" s="68">
        <f t="array" ref="BU21">IF($D21,SUMPRODUCT((economics!$AG$2:$AG$167=$B21)*(economics!$D$2:$D$167="whr")*economics!$AH$2:$AH$167*_xlfn.NORM.DIST(BU$3,economics!$AK$2:$AK$167,economics!$AJ$2:$AJ$167,TRUE))+$CR21*_xlfn.NORM.DIST(BU$3,$CU21,0.3*$CU21,TRUE)+$CS21*_xlfn.NORM.DIST(BU$3,$CV21,0.3*$CV21,TRUE),$CW21*_xlfn.NORM.DIST(BU$3,'energy base (MECS)'!$F$11,0.3*'energy base (MECS)'!$F$11,TRUE))</f>
        <v>7.820787477627586E-2</v>
      </c>
      <c r="BV21" s="68">
        <f t="array" ref="BV21">IF($D21,SUMPRODUCT((economics!$AG$2:$AG$167=$B21)*(economics!$D$2:$D$167="whr")*economics!$AH$2:$AH$167*_xlfn.NORM.DIST(BV$3,economics!$AK$2:$AK$167,economics!$AJ$2:$AJ$167,TRUE))+$CR21*_xlfn.NORM.DIST(BV$3,$CU21,0.3*$CU21,TRUE)+$CS21*_xlfn.NORM.DIST(BV$3,$CV21,0.3*$CV21,TRUE),$CW21*_xlfn.NORM.DIST(BV$3,'energy base (MECS)'!$F$11,0.3*'energy base (MECS)'!$F$11,TRUE))</f>
        <v>7.8207874776349315E-2</v>
      </c>
      <c r="BW21" s="68">
        <f t="array" ref="BW21">IF($D21,SUMPRODUCT((economics!$AG$2:$AG$167=$B21)*(economics!$D$2:$D$167="whr")*economics!$AH$2:$AH$167*_xlfn.NORM.DIST(BW$3,economics!$AK$2:$AK$167,economics!$AJ$2:$AJ$167,TRUE))+$CR21*_xlfn.NORM.DIST(BW$3,$CU21,0.3*$CU21,TRUE)+$CS21*_xlfn.NORM.DIST(BW$3,$CV21,0.3*$CV21,TRUE),$CW21*_xlfn.NORM.DIST(BW$3,'energy base (MECS)'!$F$11,0.3*'energy base (MECS)'!$F$11,TRUE))</f>
        <v>7.8207874776374225E-2</v>
      </c>
      <c r="BX21" s="68">
        <f t="array" ref="BX21">IF($D21,SUMPRODUCT((economics!$AG$2:$AG$167=$B21)*(economics!$D$2:$D$167="whr")*economics!$AH$2:$AH$167*_xlfn.NORM.DIST(BX$3,economics!$AK$2:$AK$167,economics!$AJ$2:$AJ$167,TRUE))+$CR21*_xlfn.NORM.DIST(BX$3,$CU21,0.3*$CU21,TRUE)+$CS21*_xlfn.NORM.DIST(BX$3,$CV21,0.3*$CV21,TRUE),$CW21*_xlfn.NORM.DIST(BX$3,'energy base (MECS)'!$F$11,0.3*'energy base (MECS)'!$F$11,TRUE))</f>
        <v>7.8207874776382483E-2</v>
      </c>
      <c r="BY21" s="68">
        <f t="array" ref="BY21">IF($D21,SUMPRODUCT((economics!$AG$2:$AG$167=$B21)*(economics!$D$2:$D$167="whr")*economics!$AH$2:$AH$167*_xlfn.NORM.DIST(BY$3,economics!$AK$2:$AK$167,economics!$AJ$2:$AJ$167,TRUE))+$CR21*_xlfn.NORM.DIST(BY$3,$CU21,0.3*$CU21,TRUE)+$CS21*_xlfn.NORM.DIST(BY$3,$CV21,0.3*$CV21,TRUE),$CW21*_xlfn.NORM.DIST(BY$3,'energy base (MECS)'!$F$11,0.3*'energy base (MECS)'!$F$11,TRUE))</f>
        <v>7.8207874776385161E-2</v>
      </c>
      <c r="BZ21" s="68">
        <f t="array" ref="BZ21">IF($D21,SUMPRODUCT((economics!$AG$2:$AG$167=$B21)*(economics!$D$2:$D$167="whr")*economics!$AH$2:$AH$167*_xlfn.NORM.DIST(BZ$3,economics!$AK$2:$AK$167,economics!$AJ$2:$AJ$167,TRUE))+$CR21*_xlfn.NORM.DIST(BZ$3,$CU21,0.3*$CU21,TRUE)+$CS21*_xlfn.NORM.DIST(BZ$3,$CV21,0.3*$CV21,TRUE),$CW21*_xlfn.NORM.DIST(BZ$3,'energy base (MECS)'!$F$11,0.3*'energy base (MECS)'!$F$11,TRUE))</f>
        <v>7.8207874776386008E-2</v>
      </c>
      <c r="CA21" s="68">
        <f t="array" ref="CA21">IF($D21,SUMPRODUCT((economics!$AG$2:$AG$167=$B21)*(economics!$D$2:$D$167="whr")*economics!$AH$2:$AH$167*_xlfn.NORM.DIST(CA$3,economics!$AK$2:$AK$167,economics!$AJ$2:$AJ$167,TRUE))+$CR21*_xlfn.NORM.DIST(CA$3,$CU21,0.3*$CU21,TRUE)+$CS21*_xlfn.NORM.DIST(CA$3,$CV21,0.3*$CV21,TRUE),$CW21*_xlfn.NORM.DIST(CA$3,'energy base (MECS)'!$F$11,0.3*'energy base (MECS)'!$F$11,TRUE))</f>
        <v>7.8207874776386271E-2</v>
      </c>
      <c r="CB21" s="68">
        <f t="array" ref="CB21">IF($D21,SUMPRODUCT((economics!$AG$2:$AG$167=$B21)*(economics!$D$2:$D$167="whr")*economics!$AH$2:$AH$167*_xlfn.NORM.DIST(CB$3,economics!$AK$2:$AK$167,economics!$AJ$2:$AJ$167,TRUE))+$CR21*_xlfn.NORM.DIST(CB$3,$CU21,0.3*$CU21,TRUE)+$CS21*_xlfn.NORM.DIST(CB$3,$CV21,0.3*$CV21,TRUE),$CW21*_xlfn.NORM.DIST(CB$3,'energy base (MECS)'!$F$11,0.3*'energy base (MECS)'!$F$11,TRUE))</f>
        <v>7.8207874776386341E-2</v>
      </c>
      <c r="CC21" s="68">
        <f t="array" ref="CC21">IF($D21,SUMPRODUCT((economics!$AG$2:$AG$167=$B21)*(economics!$D$2:$D$167="whr")*economics!$AH$2:$AH$167*_xlfn.NORM.DIST(CC$3,economics!$AK$2:$AK$167,economics!$AJ$2:$AJ$167,TRUE))+$CR21*_xlfn.NORM.DIST(CC$3,$CU21,0.3*$CU21,TRUE)+$CS21*_xlfn.NORM.DIST(CC$3,$CV21,0.3*$CV21,TRUE),$CW21*_xlfn.NORM.DIST(CC$3,'energy base (MECS)'!$F$11,0.3*'energy base (MECS)'!$F$11,TRUE))</f>
        <v>7.8207874776386369E-2</v>
      </c>
      <c r="CD21" s="68">
        <f t="array" ref="CD21">IF($D21,SUMPRODUCT((economics!$AG$2:$AG$167=$B21)*(economics!$D$2:$D$167="whr")*economics!$AH$2:$AH$167*_xlfn.NORM.DIST(CD$3,economics!$AK$2:$AK$167,economics!$AJ$2:$AJ$167,TRUE))+$CR21*_xlfn.NORM.DIST(CD$3,$CU21,0.3*$CU21,TRUE)+$CS21*_xlfn.NORM.DIST(CD$3,$CV21,0.3*$CV21,TRUE),$CW21*_xlfn.NORM.DIST(CD$3,'energy base (MECS)'!$F$11,0.3*'energy base (MECS)'!$F$11,TRUE))</f>
        <v>7.8207874776386382E-2</v>
      </c>
      <c r="CE21" s="68">
        <f t="array" ref="CE21">IF($D21,SUMPRODUCT((economics!$AG$2:$AG$167=$B21)*(economics!$D$2:$D$167="whr")*economics!$AH$2:$AH$167*_xlfn.NORM.DIST(CE$3,economics!$AK$2:$AK$167,economics!$AJ$2:$AJ$167,TRUE))+$CR21*_xlfn.NORM.DIST(CE$3,$CU21,0.3*$CU21,TRUE)+$CS21*_xlfn.NORM.DIST(CE$3,$CV21,0.3*$CV21,TRUE),$CW21*_xlfn.NORM.DIST(CE$3,'energy base (MECS)'!$F$11,0.3*'energy base (MECS)'!$F$11,TRUE))</f>
        <v>7.8207874776386382E-2</v>
      </c>
      <c r="CF21" s="68">
        <f t="array" ref="CF21">IF($D21,SUMPRODUCT((economics!$AG$2:$AG$167=$B21)*(economics!$D$2:$D$167="whr")*economics!$AH$2:$AH$167*_xlfn.NORM.DIST(CF$3,economics!$AK$2:$AK$167,economics!$AJ$2:$AJ$167,TRUE))+$CR21*_xlfn.NORM.DIST(CF$3,$CU21,0.3*$CU21,TRUE)+$CS21*_xlfn.NORM.DIST(CF$3,$CV21,0.3*$CV21,TRUE),$CW21*_xlfn.NORM.DIST(CF$3,'energy base (MECS)'!$F$11,0.3*'energy base (MECS)'!$F$11,TRUE))</f>
        <v>7.8207874776386382E-2</v>
      </c>
      <c r="CG21" s="68">
        <f t="array" ref="CG21">IF($D21,SUMPRODUCT((economics!$AG$2:$AG$167=$B21)*(economics!$D$2:$D$167="whr")*economics!$AH$2:$AH$167*_xlfn.NORM.DIST(CG$3,economics!$AK$2:$AK$167,economics!$AJ$2:$AJ$167,TRUE))+$CR21*_xlfn.NORM.DIST(CG$3,$CU21,0.3*$CU21,TRUE)+$CS21*_xlfn.NORM.DIST(CG$3,$CV21,0.3*$CV21,TRUE),$CW21*_xlfn.NORM.DIST(CG$3,'energy base (MECS)'!$F$11,0.3*'energy base (MECS)'!$F$11,TRUE))</f>
        <v>7.8207874776386382E-2</v>
      </c>
      <c r="CH21" s="68">
        <f t="array" ref="CH21">IF($D21,SUMPRODUCT((economics!$AG$2:$AG$167=$B21)*(economics!$D$2:$D$167="whr")*economics!$AH$2:$AH$167*_xlfn.NORM.DIST(CH$3,economics!$AK$2:$AK$167,economics!$AJ$2:$AJ$167,TRUE))+$CR21*_xlfn.NORM.DIST(CH$3,$CU21,0.3*$CU21,TRUE)+$CS21*_xlfn.NORM.DIST(CH$3,$CV21,0.3*$CV21,TRUE),$CW21*_xlfn.NORM.DIST(CH$3,'energy base (MECS)'!$F$11,0.3*'energy base (MECS)'!$F$11,TRUE))</f>
        <v>7.8207874776386382E-2</v>
      </c>
      <c r="CJ21">
        <f t="array" ref="CJ21">SUMPRODUCT((economics!$AG$2:$AG$167=$B21)*(economics!$D$2:$D$167="whr")*economics!$AH$2:$AH$167)</f>
        <v>0</v>
      </c>
      <c r="CK21" s="80">
        <f>'indst heat consumption'!D21</f>
        <v>0.32558139534883718</v>
      </c>
      <c r="CL21" s="80">
        <f>'indst heat consumption'!E21</f>
        <v>6.9767441860465115E-2</v>
      </c>
      <c r="CM21" s="80">
        <f>'indst heat consumption'!F21</f>
        <v>0.1744186046511628</v>
      </c>
      <c r="CN21" s="80">
        <f>'indst heat consumption'!G21</f>
        <v>0.1744186046511628</v>
      </c>
      <c r="CO21" s="80">
        <f>'indst heat consumption'!H21</f>
        <v>0.2558139534883721</v>
      </c>
      <c r="CP21">
        <f>$C21*(CK21*summary!$B$94+CL21*summary!$C$94+CM21*summary!$D$94)</f>
        <v>5.411940966010733E-2</v>
      </c>
      <c r="CQ21">
        <f>$C21*(CN21*summary!$E$94+CO21*summary!$F$94)</f>
        <v>2.4088465116279066E-2</v>
      </c>
      <c r="CR21">
        <f t="shared" si="0"/>
        <v>5.4119409660107323E-2</v>
      </c>
      <c r="CS21">
        <f t="shared" si="1"/>
        <v>2.4088465116279066E-2</v>
      </c>
      <c r="CT21">
        <f>IFERROR(_xlfn.XLOOKUP($B21,'BCoISC-WACCbI'!$C$2:$C$26,'BCoISC-WACCbI'!$B$2:$B$26)+economics!$AE$4,0.1)</f>
        <v>0.12135000000000001</v>
      </c>
      <c r="CU21">
        <f>(summary!$C$7*(CT21/(1-(1+CT21)^-summary!$D$7))+summary!$C$7*summary!$E$7)/(summary!$F$7*3412/1000000)</f>
        <v>1.4197428378821537</v>
      </c>
      <c r="CV21">
        <f>(summary!$C$6*(CT21/(1-(1+CT21)^-summary!$D$6))+summary!$C$6*summary!$E$6)/(summary!$F$6*3412/1000000)</f>
        <v>1.7036914054585843</v>
      </c>
      <c r="CW21">
        <f t="shared" si="2"/>
        <v>7.8207874776386382E-2</v>
      </c>
    </row>
    <row r="22" spans="1:101" x14ac:dyDescent="0.35">
      <c r="A22" t="str">
        <f>WHRPbI!A20</f>
        <v>other machinery 28</v>
      </c>
      <c r="B22">
        <v>28</v>
      </c>
      <c r="C22" s="68">
        <f>WHRPbI!B20</f>
        <v>0.15116129032258066</v>
      </c>
      <c r="D22" t="b">
        <f>ISNUMBER(MATCH($B22,'energy base (MECS)'!$K$4:$K$9,0))</f>
        <v>0</v>
      </c>
      <c r="E22" s="68">
        <f t="array" ref="E22">IF($D22,SUMPRODUCT((economics!$AG$2:$AG$167=$B22)*(economics!$D$2:$D$167="whr")*economics!$AH$2:$AH$167*_xlfn.NORM.DIST(E$3,economics!$AK$2:$AK$167,economics!$AJ$2:$AJ$167,TRUE))+$CR22*_xlfn.NORM.DIST(E$3,$CU22,0.3*$CU22,TRUE)+$CS22*_xlfn.NORM.DIST(E$3,$CV22,0.3*$CV22,TRUE),$CW22*_xlfn.NORM.DIST(E$3,'energy base (MECS)'!$F$11,0.3*'energy base (MECS)'!$F$11,TRUE))</f>
        <v>5.258419822714694E-5</v>
      </c>
      <c r="F22" s="68">
        <f t="array" ref="F22">IF($D22,SUMPRODUCT((economics!$AG$2:$AG$167=$B22)*(economics!$D$2:$D$167="whr")*economics!$AH$2:$AH$167*_xlfn.NORM.DIST(F$3,economics!$AK$2:$AK$167,economics!$AJ$2:$AJ$167,TRUE))+$CR22*_xlfn.NORM.DIST(F$3,$CU22,0.3*$CU22,TRUE)+$CS22*_xlfn.NORM.DIST(F$3,$CV22,0.3*$CV22,TRUE),$CW22*_xlfn.NORM.DIST(F$3,'energy base (MECS)'!$F$11,0.3*'energy base (MECS)'!$F$11,TRUE))</f>
        <v>8.9757789950537818E-5</v>
      </c>
      <c r="G22" s="68">
        <f t="array" ref="G22">IF($D22,SUMPRODUCT((economics!$AG$2:$AG$167=$B22)*(economics!$D$2:$D$167="whr")*economics!$AH$2:$AH$167*_xlfn.NORM.DIST(G$3,economics!$AK$2:$AK$167,economics!$AJ$2:$AJ$167,TRUE))+$CR22*_xlfn.NORM.DIST(G$3,$CU22,0.3*$CU22,TRUE)+$CS22*_xlfn.NORM.DIST(G$3,$CV22,0.3*$CV22,TRUE),$CW22*_xlfn.NORM.DIST(G$3,'energy base (MECS)'!$F$11,0.3*'energy base (MECS)'!$F$11,TRUE))</f>
        <v>1.4994746291231844E-4</v>
      </c>
      <c r="H22" s="68">
        <f t="array" ref="H22">IF($D22,SUMPRODUCT((economics!$AG$2:$AG$167=$B22)*(economics!$D$2:$D$167="whr")*economics!$AH$2:$AH$167*_xlfn.NORM.DIST(H$3,economics!$AK$2:$AK$167,economics!$AJ$2:$AJ$167,TRUE))+$CR22*_xlfn.NORM.DIST(H$3,$CU22,0.3*$CU22,TRUE)+$CS22*_xlfn.NORM.DIST(H$3,$CV22,0.3*$CV22,TRUE),$CW22*_xlfn.NORM.DIST(H$3,'energy base (MECS)'!$F$11,0.3*'energy base (MECS)'!$F$11,TRUE))</f>
        <v>2.4518904786864773E-4</v>
      </c>
      <c r="I22" s="68">
        <f t="array" ref="I22">IF($D22,SUMPRODUCT((economics!$AG$2:$AG$167=$B22)*(economics!$D$2:$D$167="whr")*economics!$AH$2:$AH$167*_xlfn.NORM.DIST(I$3,economics!$AK$2:$AK$167,economics!$AJ$2:$AJ$167,TRUE))+$CR22*_xlfn.NORM.DIST(I$3,$CU22,0.3*$CU22,TRUE)+$CS22*_xlfn.NORM.DIST(I$3,$CV22,0.3*$CV22,TRUE),$CW22*_xlfn.NORM.DIST(I$3,'energy base (MECS)'!$F$11,0.3*'energy base (MECS)'!$F$11,TRUE))</f>
        <v>3.9247062841189182E-4</v>
      </c>
      <c r="J22" s="68">
        <f t="array" ref="J22">IF($D22,SUMPRODUCT((economics!$AG$2:$AG$167=$B22)*(economics!$D$2:$D$167="whr")*economics!$AH$2:$AH$167*_xlfn.NORM.DIST(J$3,economics!$AK$2:$AK$167,economics!$AJ$2:$AJ$167,TRUE))+$CR22*_xlfn.NORM.DIST(J$3,$CU22,0.3*$CU22,TRUE)+$CS22*_xlfn.NORM.DIST(J$3,$CV22,0.3*$CV22,TRUE),$CW22*_xlfn.NORM.DIST(J$3,'energy base (MECS)'!$F$11,0.3*'energy base (MECS)'!$F$11,TRUE))</f>
        <v>6.1505131038916286E-4</v>
      </c>
      <c r="K22" s="68">
        <f t="array" ref="K22">IF($D22,SUMPRODUCT((economics!$AG$2:$AG$167=$B22)*(economics!$D$2:$D$167="whr")*economics!$AH$2:$AH$167*_xlfn.NORM.DIST(K$3,economics!$AK$2:$AK$167,economics!$AJ$2:$AJ$167,TRUE))+$CR22*_xlfn.NORM.DIST(K$3,$CU22,0.3*$CU22,TRUE)+$CS22*_xlfn.NORM.DIST(K$3,$CV22,0.3*$CV22,TRUE),$CW22*_xlfn.NORM.DIST(K$3,'energy base (MECS)'!$F$11,0.3*'energy base (MECS)'!$F$11,TRUE))</f>
        <v>9.4378463345767924E-4</v>
      </c>
      <c r="L22" s="68">
        <f t="array" ref="L22">IF($D22,SUMPRODUCT((economics!$AG$2:$AG$167=$B22)*(economics!$D$2:$D$167="whr")*economics!$AH$2:$AH$167*_xlfn.NORM.DIST(L$3,economics!$AK$2:$AK$167,economics!$AJ$2:$AJ$167,TRUE))+$CR22*_xlfn.NORM.DIST(L$3,$CU22,0.3*$CU22,TRUE)+$CS22*_xlfn.NORM.DIST(L$3,$CV22,0.3*$CV22,TRUE),$CW22*_xlfn.NORM.DIST(L$3,'energy base (MECS)'!$F$11,0.3*'energy base (MECS)'!$F$11,TRUE))</f>
        <v>1.418263896718408E-3</v>
      </c>
      <c r="M22" s="68">
        <f t="array" ref="M22">IF($D22,SUMPRODUCT((economics!$AG$2:$AG$167=$B22)*(economics!$D$2:$D$167="whr")*economics!$AH$2:$AH$167*_xlfn.NORM.DIST(M$3,economics!$AK$2:$AK$167,economics!$AJ$2:$AJ$167,TRUE))+$CR22*_xlfn.NORM.DIST(M$3,$CU22,0.3*$CU22,TRUE)+$CS22*_xlfn.NORM.DIST(M$3,$CV22,0.3*$CV22,TRUE),$CW22*_xlfn.NORM.DIST(M$3,'energy base (MECS)'!$F$11,0.3*'energy base (MECS)'!$F$11,TRUE))</f>
        <v>2.0875441399780437E-3</v>
      </c>
      <c r="N22" s="68">
        <f t="array" ref="N22">IF($D22,SUMPRODUCT((economics!$AG$2:$AG$167=$B22)*(economics!$D$2:$D$167="whr")*economics!$AH$2:$AH$167*_xlfn.NORM.DIST(N$3,economics!$AK$2:$AK$167,economics!$AJ$2:$AJ$167,TRUE))+$CR22*_xlfn.NORM.DIST(N$3,$CU22,0.3*$CU22,TRUE)+$CS22*_xlfn.NORM.DIST(N$3,$CV22,0.3*$CV22,TRUE),$CW22*_xlfn.NORM.DIST(N$3,'energy base (MECS)'!$F$11,0.3*'energy base (MECS)'!$F$11,TRUE))</f>
        <v>3.0101496631631179E-3</v>
      </c>
      <c r="O22" s="68">
        <f t="array" ref="O22">IF($D22,SUMPRODUCT((economics!$AG$2:$AG$167=$B22)*(economics!$D$2:$D$167="whr")*economics!$AH$2:$AH$167*_xlfn.NORM.DIST(O$3,economics!$AK$2:$AK$167,economics!$AJ$2:$AJ$167,TRUE))+$CR22*_xlfn.NORM.DIST(O$3,$CU22,0.3*$CU22,TRUE)+$CS22*_xlfn.NORM.DIST(O$3,$CV22,0.3*$CV22,TRUE),$CW22*_xlfn.NORM.DIST(O$3,'energy base (MECS)'!$F$11,0.3*'energy base (MECS)'!$F$11,TRUE))</f>
        <v>4.2530645394204718E-3</v>
      </c>
      <c r="P22" s="68">
        <f t="array" ref="P22">IF($D22,SUMPRODUCT((economics!$AG$2:$AG$167=$B22)*(economics!$D$2:$D$167="whr")*economics!$AH$2:$AH$167*_xlfn.NORM.DIST(P$3,economics!$AK$2:$AK$167,economics!$AJ$2:$AJ$167,TRUE))+$CR22*_xlfn.NORM.DIST(P$3,$CU22,0.3*$CU22,TRUE)+$CS22*_xlfn.NORM.DIST(P$3,$CV22,0.3*$CV22,TRUE),$CW22*_xlfn.NORM.DIST(P$3,'energy base (MECS)'!$F$11,0.3*'energy base (MECS)'!$F$11,TRUE))</f>
        <v>5.8894440228170128E-3</v>
      </c>
      <c r="Q22" s="68">
        <f t="array" ref="Q22">IF($D22,SUMPRODUCT((economics!$AG$2:$AG$167=$B22)*(economics!$D$2:$D$167="whr")*economics!$AH$2:$AH$167*_xlfn.NORM.DIST(Q$3,economics!$AK$2:$AK$167,economics!$AJ$2:$AJ$167,TRUE))+$CR22*_xlfn.NORM.DIST(Q$3,$CU22,0.3*$CU22,TRUE)+$CS22*_xlfn.NORM.DIST(Q$3,$CV22,0.3*$CV22,TRUE),$CW22*_xlfn.NORM.DIST(Q$3,'energy base (MECS)'!$F$11,0.3*'energy base (MECS)'!$F$11,TRUE))</f>
        <v>7.9948894128551891E-3</v>
      </c>
      <c r="R22" s="68">
        <f t="array" ref="R22">IF($D22,SUMPRODUCT((economics!$AG$2:$AG$167=$B22)*(economics!$D$2:$D$167="whr")*economics!$AH$2:$AH$167*_xlfn.NORM.DIST(R$3,economics!$AK$2:$AK$167,economics!$AJ$2:$AJ$167,TRUE))+$CR22*_xlfn.NORM.DIST(R$3,$CU22,0.3*$CU22,TRUE)+$CS22*_xlfn.NORM.DIST(R$3,$CV22,0.3*$CV22,TRUE),$CW22*_xlfn.NORM.DIST(R$3,'energy base (MECS)'!$F$11,0.3*'energy base (MECS)'!$F$11,TRUE))</f>
        <v>1.0642299772866189E-2</v>
      </c>
      <c r="S22" s="68">
        <f t="array" ref="S22">IF($D22,SUMPRODUCT((economics!$AG$2:$AG$167=$B22)*(economics!$D$2:$D$167="whr")*economics!$AH$2:$AH$167*_xlfn.NORM.DIST(S$3,economics!$AK$2:$AK$167,economics!$AJ$2:$AJ$167,TRUE))+$CR22*_xlfn.NORM.DIST(S$3,$CU22,0.3*$CU22,TRUE)+$CS22*_xlfn.NORM.DIST(S$3,$CV22,0.3*$CV22,TRUE),$CW22*_xlfn.NORM.DIST(S$3,'energy base (MECS)'!$F$11,0.3*'energy base (MECS)'!$F$11,TRUE))</f>
        <v>1.3895538126833947E-2</v>
      </c>
      <c r="T22" s="68">
        <f t="array" ref="T22">IF($D22,SUMPRODUCT((economics!$AG$2:$AG$167=$B22)*(economics!$D$2:$D$167="whr")*economics!$AH$2:$AH$167*_xlfn.NORM.DIST(T$3,economics!$AK$2:$AK$167,economics!$AJ$2:$AJ$167,TRUE))+$CR22*_xlfn.NORM.DIST(T$3,$CU22,0.3*$CU22,TRUE)+$CS22*_xlfn.NORM.DIST(T$3,$CV22,0.3*$CV22,TRUE),$CW22*_xlfn.NORM.DIST(T$3,'energy base (MECS)'!$F$11,0.3*'energy base (MECS)'!$F$11,TRUE))</f>
        <v>1.7802398134317589E-2</v>
      </c>
      <c r="U22" s="68">
        <f t="array" ref="U22">IF($D22,SUMPRODUCT((economics!$AG$2:$AG$167=$B22)*(economics!$D$2:$D$167="whr")*economics!$AH$2:$AH$167*_xlfn.NORM.DIST(U$3,economics!$AK$2:$AK$167,economics!$AJ$2:$AJ$167,TRUE))+$CR22*_xlfn.NORM.DIST(U$3,$CU22,0.3*$CU22,TRUE)+$CS22*_xlfn.NORM.DIST(U$3,$CV22,0.3*$CV22,TRUE),$CW22*_xlfn.NORM.DIST(U$3,'energy base (MECS)'!$F$11,0.3*'energy base (MECS)'!$F$11,TRUE))</f>
        <v>2.2387586373329348E-2</v>
      </c>
      <c r="V22" s="68">
        <f t="array" ref="V22">IF($D22,SUMPRODUCT((economics!$AG$2:$AG$167=$B22)*(economics!$D$2:$D$167="whr")*economics!$AH$2:$AH$167*_xlfn.NORM.DIST(V$3,economics!$AK$2:$AK$167,economics!$AJ$2:$AJ$167,TRUE))+$CR22*_xlfn.NORM.DIST(V$3,$CU22,0.3*$CU22,TRUE)+$CS22*_xlfn.NORM.DIST(V$3,$CV22,0.3*$CV22,TRUE),$CW22*_xlfn.NORM.DIST(V$3,'energy base (MECS)'!$F$11,0.3*'energy base (MECS)'!$F$11,TRUE))</f>
        <v>2.7646594612211417E-2</v>
      </c>
      <c r="W22" s="68">
        <f t="array" ref="W22">IF($D22,SUMPRODUCT((economics!$AG$2:$AG$167=$B22)*(economics!$D$2:$D$167="whr")*economics!$AH$2:$AH$167*_xlfn.NORM.DIST(W$3,economics!$AK$2:$AK$167,economics!$AJ$2:$AJ$167,TRUE))+$CR22*_xlfn.NORM.DIST(W$3,$CU22,0.3*$CU22,TRUE)+$CS22*_xlfn.NORM.DIST(W$3,$CV22,0.3*$CV22,TRUE),$CW22*_xlfn.NORM.DIST(W$3,'energy base (MECS)'!$F$11,0.3*'energy base (MECS)'!$F$11,TRUE))</f>
        <v>3.3541378665003833E-2</v>
      </c>
      <c r="X22" s="68">
        <f t="array" ref="X22">IF($D22,SUMPRODUCT((economics!$AG$2:$AG$167=$B22)*(economics!$D$2:$D$167="whr")*economics!$AH$2:$AH$167*_xlfn.NORM.DIST(X$3,economics!$AK$2:$AK$167,economics!$AJ$2:$AJ$167,TRUE))+$CR22*_xlfn.NORM.DIST(X$3,$CU22,0.3*$CU22,TRUE)+$CS22*_xlfn.NORM.DIST(X$3,$CV22,0.3*$CV22,TRUE),$CW22*_xlfn.NORM.DIST(X$3,'energy base (MECS)'!$F$11,0.3*'energy base (MECS)'!$F$11,TRUE))</f>
        <v>3.9998654240707636E-2</v>
      </c>
      <c r="Y22" s="68">
        <f t="array" ref="Y22">IF($D22,SUMPRODUCT((economics!$AG$2:$AG$167=$B22)*(economics!$D$2:$D$167="whr")*economics!$AH$2:$AH$167*_xlfn.NORM.DIST(Y$3,economics!$AK$2:$AK$167,economics!$AJ$2:$AJ$167,TRUE))+$CR22*_xlfn.NORM.DIST(Y$3,$CU22,0.3*$CU22,TRUE)+$CS22*_xlfn.NORM.DIST(Y$3,$CV22,0.3*$CV22,TRUE),$CW22*_xlfn.NORM.DIST(Y$3,'energy base (MECS)'!$F$11,0.3*'energy base (MECS)'!$F$11,TRUE))</f>
        <v>4.6911360751181713E-2</v>
      </c>
      <c r="Z22" s="68">
        <f t="array" ref="Z22">IF($D22,SUMPRODUCT((economics!$AG$2:$AG$167=$B22)*(economics!$D$2:$D$167="whr")*economics!$AH$2:$AH$167*_xlfn.NORM.DIST(Z$3,economics!$AK$2:$AK$167,economics!$AJ$2:$AJ$167,TRUE))+$CR22*_xlfn.NORM.DIST(Z$3,$CU22,0.3*$CU22,TRUE)+$CS22*_xlfn.NORM.DIST(Z$3,$CV22,0.3*$CV22,TRUE),$CW22*_xlfn.NORM.DIST(Z$3,'energy base (MECS)'!$F$11,0.3*'energy base (MECS)'!$F$11,TRUE))</f>
        <v>5.414345863629455E-2</v>
      </c>
      <c r="AA22" s="68">
        <f t="array" ref="AA22">IF($D22,SUMPRODUCT((economics!$AG$2:$AG$167=$B22)*(economics!$D$2:$D$167="whr")*economics!$AH$2:$AH$167*_xlfn.NORM.DIST(AA$3,economics!$AK$2:$AK$167,economics!$AJ$2:$AJ$167,TRUE))+$CR22*_xlfn.NORM.DIST(AA$3,$CU22,0.3*$CU22,TRUE)+$CS22*_xlfn.NORM.DIST(AA$3,$CV22,0.3*$CV22,TRUE),$CW22*_xlfn.NORM.DIST(AA$3,'energy base (MECS)'!$F$11,0.3*'energy base (MECS)'!$F$11,TRUE))</f>
        <v>6.1537772040572487E-2</v>
      </c>
      <c r="AB22" s="68">
        <f t="array" ref="AB22">IF($D22,SUMPRODUCT((economics!$AG$2:$AG$167=$B22)*(economics!$D$2:$D$167="whr")*economics!$AH$2:$AH$167*_xlfn.NORM.DIST(AB$3,economics!$AK$2:$AK$167,economics!$AJ$2:$AJ$167,TRUE))+$CR22*_xlfn.NORM.DIST(AB$3,$CU22,0.3*$CU22,TRUE)+$CS22*_xlfn.NORM.DIST(AB$3,$CV22,0.3*$CV22,TRUE),$CW22*_xlfn.NORM.DIST(AB$3,'energy base (MECS)'!$F$11,0.3*'energy base (MECS)'!$F$11,TRUE))</f>
        <v>6.8926144737648118E-2</v>
      </c>
      <c r="AC22" s="68">
        <f t="array" ref="AC22">IF($D22,SUMPRODUCT((economics!$AG$2:$AG$167=$B22)*(economics!$D$2:$D$167="whr")*economics!$AH$2:$AH$167*_xlfn.NORM.DIST(AC$3,economics!$AK$2:$AK$167,economics!$AJ$2:$AJ$167,TRUE))+$CR22*_xlfn.NORM.DIST(AC$3,$CU22,0.3*$CU22,TRUE)+$CS22*_xlfn.NORM.DIST(AC$3,$CV22,0.3*$CV22,TRUE),$CW22*_xlfn.NORM.DIST(AC$3,'energy base (MECS)'!$F$11,0.3*'energy base (MECS)'!$F$11,TRUE))</f>
        <v>7.6140825480732477E-2</v>
      </c>
      <c r="AD22" s="68">
        <f t="array" ref="AD22">IF($D22,SUMPRODUCT((economics!$AG$2:$AG$167=$B22)*(economics!$D$2:$D$167="whr")*economics!$AH$2:$AH$167*_xlfn.NORM.DIST(AD$3,economics!$AK$2:$AK$167,economics!$AJ$2:$AJ$167,TRUE))+$CR22*_xlfn.NORM.DIST(AD$3,$CU22,0.3*$CU22,TRUE)+$CS22*_xlfn.NORM.DIST(AD$3,$CV22,0.3*$CV22,TRUE),$CW22*_xlfn.NORM.DIST(AD$3,'energy base (MECS)'!$F$11,0.3*'energy base (MECS)'!$F$11,TRUE))</f>
        <v>8.3025807689065603E-2</v>
      </c>
      <c r="AE22" s="68">
        <f t="array" ref="AE22">IF($D22,SUMPRODUCT((economics!$AG$2:$AG$167=$B22)*(economics!$D$2:$D$167="whr")*economics!$AH$2:$AH$167*_xlfn.NORM.DIST(AE$3,economics!$AK$2:$AK$167,economics!$AJ$2:$AJ$167,TRUE))+$CR22*_xlfn.NORM.DIST(AE$3,$CU22,0.3*$CU22,TRUE)+$CS22*_xlfn.NORM.DIST(AE$3,$CV22,0.3*$CV22,TRUE),$CW22*_xlfn.NORM.DIST(AE$3,'energy base (MECS)'!$F$11,0.3*'energy base (MECS)'!$F$11,TRUE))</f>
        <v>8.9446855534411049E-2</v>
      </c>
      <c r="AF22" s="68">
        <f t="array" ref="AF22">IF($D22,SUMPRODUCT((economics!$AG$2:$AG$167=$B22)*(economics!$D$2:$D$167="whr")*economics!$AH$2:$AH$167*_xlfn.NORM.DIST(AF$3,economics!$AK$2:$AK$167,economics!$AJ$2:$AJ$167,TRUE))+$CR22*_xlfn.NORM.DIST(AF$3,$CU22,0.3*$CU22,TRUE)+$CS22*_xlfn.NORM.DIST(AF$3,$CV22,0.3*$CV22,TRUE),$CW22*_xlfn.NORM.DIST(AF$3,'energy base (MECS)'!$F$11,0.3*'energy base (MECS)'!$F$11,TRUE))</f>
        <v>9.5299152637910833E-2</v>
      </c>
      <c r="AG22" s="68">
        <f t="array" ref="AG22">IF($D22,SUMPRODUCT((economics!$AG$2:$AG$167=$B22)*(economics!$D$2:$D$167="whr")*economics!$AH$2:$AH$167*_xlfn.NORM.DIST(AG$3,economics!$AK$2:$AK$167,economics!$AJ$2:$AJ$167,TRUE))+$CR22*_xlfn.NORM.DIST(AG$3,$CU22,0.3*$CU22,TRUE)+$CS22*_xlfn.NORM.DIST(AG$3,$CV22,0.3*$CV22,TRUE),$CW22*_xlfn.NORM.DIST(AG$3,'energy base (MECS)'!$F$11,0.3*'energy base (MECS)'!$F$11,TRUE))</f>
        <v>0.10051187023981677</v>
      </c>
      <c r="AH22" s="68">
        <f t="array" ref="AH22">IF($D22,SUMPRODUCT((economics!$AG$2:$AG$167=$B22)*(economics!$D$2:$D$167="whr")*economics!$AH$2:$AH$167*_xlfn.NORM.DIST(AH$3,economics!$AK$2:$AK$167,economics!$AJ$2:$AJ$167,TRUE))+$CR22*_xlfn.NORM.DIST(AH$3,$CU22,0.3*$CU22,TRUE)+$CS22*_xlfn.NORM.DIST(AH$3,$CV22,0.3*$CV22,TRUE),$CW22*_xlfn.NORM.DIST(AH$3,'energy base (MECS)'!$F$11,0.3*'energy base (MECS)'!$F$11,TRUE))</f>
        <v>0.10504939906109598</v>
      </c>
      <c r="AI22" s="68">
        <f t="array" ref="AI22">IF($D22,SUMPRODUCT((economics!$AG$2:$AG$167=$B22)*(economics!$D$2:$D$167="whr")*economics!$AH$2:$AH$167*_xlfn.NORM.DIST(AI$3,economics!$AK$2:$AK$167,economics!$AJ$2:$AJ$167,TRUE))+$CR22*_xlfn.NORM.DIST(AI$3,$CU22,0.3*$CU22,TRUE)+$CS22*_xlfn.NORM.DIST(AI$3,$CV22,0.3*$CV22,TRUE),$CW22*_xlfn.NORM.DIST(AI$3,'energy base (MECS)'!$F$11,0.3*'energy base (MECS)'!$F$11,TRUE))</f>
        <v>0.10890944040461979</v>
      </c>
      <c r="AJ22" s="68">
        <f t="array" ref="AJ22">IF($D22,SUMPRODUCT((economics!$AG$2:$AG$167=$B22)*(economics!$D$2:$D$167="whr")*economics!$AH$2:$AH$167*_xlfn.NORM.DIST(AJ$3,economics!$AK$2:$AK$167,economics!$AJ$2:$AJ$167,TRUE))+$CR22*_xlfn.NORM.DIST(AJ$3,$CU22,0.3*$CU22,TRUE)+$CS22*_xlfn.NORM.DIST(AJ$3,$CV22,0.3*$CV22,TRUE),$CW22*_xlfn.NORM.DIST(AJ$3,'energy base (MECS)'!$F$11,0.3*'energy base (MECS)'!$F$11,TRUE))</f>
        <v>0.11211853020108098</v>
      </c>
      <c r="AK22" s="68">
        <f t="array" ref="AK22">IF($D22,SUMPRODUCT((economics!$AG$2:$AG$167=$B22)*(economics!$D$2:$D$167="whr")*economics!$AH$2:$AH$167*_xlfn.NORM.DIST(AK$3,economics!$AK$2:$AK$167,economics!$AJ$2:$AJ$167,TRUE))+$CR22*_xlfn.NORM.DIST(AK$3,$CU22,0.3*$CU22,TRUE)+$CS22*_xlfn.NORM.DIST(AK$3,$CV22,0.3*$CV22,TRUE),$CW22*_xlfn.NORM.DIST(AK$3,'energy base (MECS)'!$F$11,0.3*'energy base (MECS)'!$F$11,TRUE))</f>
        <v>0.11472581893822698</v>
      </c>
      <c r="AL22" s="68">
        <f t="array" ref="AL22">IF($D22,SUMPRODUCT((economics!$AG$2:$AG$167=$B22)*(economics!$D$2:$D$167="whr")*economics!$AH$2:$AH$167*_xlfn.NORM.DIST(AL$3,economics!$AK$2:$AK$167,economics!$AJ$2:$AJ$167,TRUE))+$CR22*_xlfn.NORM.DIST(AL$3,$CU22,0.3*$CU22,TRUE)+$CS22*_xlfn.NORM.DIST(AL$3,$CV22,0.3*$CV22,TRUE),$CW22*_xlfn.NORM.DIST(AL$3,'energy base (MECS)'!$F$11,0.3*'energy base (MECS)'!$F$11,TRUE))</f>
        <v>0.11679602570573611</v>
      </c>
      <c r="AM22" s="68">
        <f t="array" ref="AM22">IF($D22,SUMPRODUCT((economics!$AG$2:$AG$167=$B22)*(economics!$D$2:$D$167="whr")*economics!$AH$2:$AH$167*_xlfn.NORM.DIST(AM$3,economics!$AK$2:$AK$167,economics!$AJ$2:$AJ$167,TRUE))+$CR22*_xlfn.NORM.DIST(AM$3,$CU22,0.3*$CU22,TRUE)+$CS22*_xlfn.NORM.DIST(AM$3,$CV22,0.3*$CV22,TRUE),$CW22*_xlfn.NORM.DIST(AM$3,'energy base (MECS)'!$F$11,0.3*'energy base (MECS)'!$F$11,TRUE))</f>
        <v>0.11840243291900157</v>
      </c>
      <c r="AN22" s="68">
        <f t="array" ref="AN22">IF($D22,SUMPRODUCT((economics!$AG$2:$AG$167=$B22)*(economics!$D$2:$D$167="whr")*economics!$AH$2:$AH$167*_xlfn.NORM.DIST(AN$3,economics!$AK$2:$AK$167,economics!$AJ$2:$AJ$167,TRUE))+$CR22*_xlfn.NORM.DIST(AN$3,$CU22,0.3*$CU22,TRUE)+$CS22*_xlfn.NORM.DIST(AN$3,$CV22,0.3*$CV22,TRUE),$CW22*_xlfn.NORM.DIST(AN$3,'energy base (MECS)'!$F$11,0.3*'energy base (MECS)'!$F$11,TRUE))</f>
        <v>0.11962062250448814</v>
      </c>
      <c r="AO22" s="68">
        <f t="array" ref="AO22">IF($D22,SUMPRODUCT((economics!$AG$2:$AG$167=$B22)*(economics!$D$2:$D$167="whr")*economics!$AH$2:$AH$167*_xlfn.NORM.DIST(AO$3,economics!$AK$2:$AK$167,economics!$AJ$2:$AJ$167,TRUE))+$CR22*_xlfn.NORM.DIST(AO$3,$CU22,0.3*$CU22,TRUE)+$CS22*_xlfn.NORM.DIST(AO$3,$CV22,0.3*$CV22,TRUE),$CW22*_xlfn.NORM.DIST(AO$3,'energy base (MECS)'!$F$11,0.3*'energy base (MECS)'!$F$11,TRUE))</f>
        <v>0.12052342223760378</v>
      </c>
      <c r="AP22" s="68">
        <f t="array" ref="AP22">IF($D22,SUMPRODUCT((economics!$AG$2:$AG$167=$B22)*(economics!$D$2:$D$167="whr")*economics!$AH$2:$AH$167*_xlfn.NORM.DIST(AP$3,economics!$AK$2:$AK$167,economics!$AJ$2:$AJ$167,TRUE))+$CR22*_xlfn.NORM.DIST(AP$3,$CU22,0.3*$CU22,TRUE)+$CS22*_xlfn.NORM.DIST(AP$3,$CV22,0.3*$CV22,TRUE),$CW22*_xlfn.NORM.DIST(AP$3,'energy base (MECS)'!$F$11,0.3*'energy base (MECS)'!$F$11,TRUE))</f>
        <v>0.1211772829623808</v>
      </c>
      <c r="AQ22" s="68">
        <f t="array" ref="AQ22">IF($D22,SUMPRODUCT((economics!$AG$2:$AG$167=$B22)*(economics!$D$2:$D$167="whr")*economics!$AH$2:$AH$167*_xlfn.NORM.DIST(AQ$3,economics!$AK$2:$AK$167,economics!$AJ$2:$AJ$167,TRUE))+$CR22*_xlfn.NORM.DIST(AQ$3,$CU22,0.3*$CU22,TRUE)+$CS22*_xlfn.NORM.DIST(AQ$3,$CV22,0.3*$CV22,TRUE),$CW22*_xlfn.NORM.DIST(AQ$3,'energy base (MECS)'!$F$11,0.3*'energy base (MECS)'!$F$11,TRUE))</f>
        <v>0.1216400861661618</v>
      </c>
      <c r="AR22" s="68">
        <f t="array" ref="AR22">IF($D22,SUMPRODUCT((economics!$AG$2:$AG$167=$B22)*(economics!$D$2:$D$167="whr")*economics!$AH$2:$AH$167*_xlfn.NORM.DIST(AR$3,economics!$AK$2:$AK$167,economics!$AJ$2:$AJ$167,TRUE))+$CR22*_xlfn.NORM.DIST(AR$3,$CU22,0.3*$CU22,TRUE)+$CS22*_xlfn.NORM.DIST(AR$3,$CV22,0.3*$CV22,TRUE),$CW22*_xlfn.NORM.DIST(AR$3,'energy base (MECS)'!$F$11,0.3*'energy base (MECS)'!$F$11,TRUE))</f>
        <v>0.12196021494830206</v>
      </c>
      <c r="AS22" s="68">
        <f t="array" ref="AS22">IF($D22,SUMPRODUCT((economics!$AG$2:$AG$167=$B22)*(economics!$D$2:$D$167="whr")*economics!$AH$2:$AH$167*_xlfn.NORM.DIST(AS$3,economics!$AK$2:$AK$167,economics!$AJ$2:$AJ$167,TRUE))+$CR22*_xlfn.NORM.DIST(AS$3,$CU22,0.3*$CU22,TRUE)+$CS22*_xlfn.NORM.DIST(AS$3,$CV22,0.3*$CV22,TRUE),$CW22*_xlfn.NORM.DIST(AS$3,'energy base (MECS)'!$F$11,0.3*'energy base (MECS)'!$F$11,TRUE))</f>
        <v>0.12217662146399162</v>
      </c>
      <c r="AT22" s="68">
        <f t="array" ref="AT22">IF($D22,SUMPRODUCT((economics!$AG$2:$AG$167=$B22)*(economics!$D$2:$D$167="whr")*economics!$AH$2:$AH$167*_xlfn.NORM.DIST(AT$3,economics!$AK$2:$AK$167,economics!$AJ$2:$AJ$167,TRUE))+$CR22*_xlfn.NORM.DIST(AT$3,$CU22,0.3*$CU22,TRUE)+$CS22*_xlfn.NORM.DIST(AT$3,$CV22,0.3*$CV22,TRUE),$CW22*_xlfn.NORM.DIST(AT$3,'energy base (MECS)'!$F$11,0.3*'energy base (MECS)'!$F$11,TRUE))</f>
        <v>0.12231958759690519</v>
      </c>
      <c r="AU22" s="68">
        <f t="array" ref="AU22">IF($D22,SUMPRODUCT((economics!$AG$2:$AG$167=$B22)*(economics!$D$2:$D$167="whr")*economics!$AH$2:$AH$167*_xlfn.NORM.DIST(AU$3,economics!$AK$2:$AK$167,economics!$AJ$2:$AJ$167,TRUE))+$CR22*_xlfn.NORM.DIST(AU$3,$CU22,0.3*$CU22,TRUE)+$CS22*_xlfn.NORM.DIST(AU$3,$CV22,0.3*$CV22,TRUE),$CW22*_xlfn.NORM.DIST(AU$3,'energy base (MECS)'!$F$11,0.3*'energy base (MECS)'!$F$11,TRUE))</f>
        <v>0.12241189004438721</v>
      </c>
      <c r="AV22" s="68">
        <f t="array" ref="AV22">IF($D22,SUMPRODUCT((economics!$AG$2:$AG$167=$B22)*(economics!$D$2:$D$167="whr")*economics!$AH$2:$AH$167*_xlfn.NORM.DIST(AV$3,economics!$AK$2:$AK$167,economics!$AJ$2:$AJ$167,TRUE))+$CR22*_xlfn.NORM.DIST(AV$3,$CU22,0.3*$CU22,TRUE)+$CS22*_xlfn.NORM.DIST(AV$3,$CV22,0.3*$CV22,TRUE),$CW22*_xlfn.NORM.DIST(AV$3,'energy base (MECS)'!$F$11,0.3*'energy base (MECS)'!$F$11,TRUE))</f>
        <v>0.12247012858102088</v>
      </c>
      <c r="AW22" s="68">
        <f t="array" ref="AW22">IF($D22,SUMPRODUCT((economics!$AG$2:$AG$167=$B22)*(economics!$D$2:$D$167="whr")*economics!$AH$2:$AH$167*_xlfn.NORM.DIST(AW$3,economics!$AK$2:$AK$167,economics!$AJ$2:$AJ$167,TRUE))+$CR22*_xlfn.NORM.DIST(AW$3,$CU22,0.3*$CU22,TRUE)+$CS22*_xlfn.NORM.DIST(AW$3,$CV22,0.3*$CV22,TRUE),$CW22*_xlfn.NORM.DIST(AW$3,'energy base (MECS)'!$F$11,0.3*'energy base (MECS)'!$F$11,TRUE))</f>
        <v>0.12250603936290236</v>
      </c>
      <c r="AX22" s="68">
        <f t="array" ref="AX22">IF($D22,SUMPRODUCT((economics!$AG$2:$AG$167=$B22)*(economics!$D$2:$D$167="whr")*economics!$AH$2:$AH$167*_xlfn.NORM.DIST(AX$3,economics!$AK$2:$AK$167,economics!$AJ$2:$AJ$167,TRUE))+$CR22*_xlfn.NORM.DIST(AX$3,$CU22,0.3*$CU22,TRUE)+$CS22*_xlfn.NORM.DIST(AX$3,$CV22,0.3*$CV22,TRUE),$CW22*_xlfn.NORM.DIST(AX$3,'energy base (MECS)'!$F$11,0.3*'energy base (MECS)'!$F$11,TRUE))</f>
        <v>0.12252767932110045</v>
      </c>
      <c r="AY22" s="68">
        <f t="array" ref="AY22">IF($D22,SUMPRODUCT((economics!$AG$2:$AG$167=$B22)*(economics!$D$2:$D$167="whr")*economics!$AH$2:$AH$167*_xlfn.NORM.DIST(AY$3,economics!$AK$2:$AK$167,economics!$AJ$2:$AJ$167,TRUE))+$CR22*_xlfn.NORM.DIST(AY$3,$CU22,0.3*$CU22,TRUE)+$CS22*_xlfn.NORM.DIST(AY$3,$CV22,0.3*$CV22,TRUE),$CW22*_xlfn.NORM.DIST(AY$3,'energy base (MECS)'!$F$11,0.3*'energy base (MECS)'!$F$11,TRUE))</f>
        <v>0.12254042330168788</v>
      </c>
      <c r="AZ22" s="68">
        <f t="array" ref="AZ22">IF($D22,SUMPRODUCT((economics!$AG$2:$AG$167=$B22)*(economics!$D$2:$D$167="whr")*economics!$AH$2:$AH$167*_xlfn.NORM.DIST(AZ$3,economics!$AK$2:$AK$167,economics!$AJ$2:$AJ$167,TRUE))+$CR22*_xlfn.NORM.DIST(AZ$3,$CU22,0.3*$CU22,TRUE)+$CS22*_xlfn.NORM.DIST(AZ$3,$CV22,0.3*$CV22,TRUE),$CW22*_xlfn.NORM.DIST(AZ$3,'energy base (MECS)'!$F$11,0.3*'energy base (MECS)'!$F$11,TRUE))</f>
        <v>0.12254775780804612</v>
      </c>
      <c r="BA22" s="68">
        <f t="array" ref="BA22">IF($D22,SUMPRODUCT((economics!$AG$2:$AG$167=$B22)*(economics!$D$2:$D$167="whr")*economics!$AH$2:$AH$167*_xlfn.NORM.DIST(BA$3,economics!$AK$2:$AK$167,economics!$AJ$2:$AJ$167,TRUE))+$CR22*_xlfn.NORM.DIST(BA$3,$CU22,0.3*$CU22,TRUE)+$CS22*_xlfn.NORM.DIST(BA$3,$CV22,0.3*$CV22,TRUE),$CW22*_xlfn.NORM.DIST(BA$3,'energy base (MECS)'!$F$11,0.3*'energy base (MECS)'!$F$11,TRUE))</f>
        <v>0.12255188309115098</v>
      </c>
      <c r="BB22" s="68">
        <f t="array" ref="BB22">IF($D22,SUMPRODUCT((economics!$AG$2:$AG$167=$B22)*(economics!$D$2:$D$167="whr")*economics!$AH$2:$AH$167*_xlfn.NORM.DIST(BB$3,economics!$AK$2:$AK$167,economics!$AJ$2:$AJ$167,TRUE))+$CR22*_xlfn.NORM.DIST(BB$3,$CU22,0.3*$CU22,TRUE)+$CS22*_xlfn.NORM.DIST(BB$3,$CV22,0.3*$CV22,TRUE),$CW22*_xlfn.NORM.DIST(BB$3,'energy base (MECS)'!$F$11,0.3*'energy base (MECS)'!$F$11,TRUE))</f>
        <v>0.12255415062449825</v>
      </c>
      <c r="BC22" s="68">
        <f t="array" ref="BC22">IF($D22,SUMPRODUCT((economics!$AG$2:$AG$167=$B22)*(economics!$D$2:$D$167="whr")*economics!$AH$2:$AH$167*_xlfn.NORM.DIST(BC$3,economics!$AK$2:$AK$167,economics!$AJ$2:$AJ$167,TRUE))+$CR22*_xlfn.NORM.DIST(BC$3,$CU22,0.3*$CU22,TRUE)+$CS22*_xlfn.NORM.DIST(BC$3,$CV22,0.3*$CV22,TRUE),$CW22*_xlfn.NORM.DIST(BC$3,'energy base (MECS)'!$F$11,0.3*'energy base (MECS)'!$F$11,TRUE))</f>
        <v>0.12255536868998357</v>
      </c>
      <c r="BD22" s="68">
        <f t="array" ref="BD22">IF($D22,SUMPRODUCT((economics!$AG$2:$AG$167=$B22)*(economics!$D$2:$D$167="whr")*economics!$AH$2:$AH$167*_xlfn.NORM.DIST(BD$3,economics!$AK$2:$AK$167,economics!$AJ$2:$AJ$167,TRUE))+$CR22*_xlfn.NORM.DIST(BD$3,$CU22,0.3*$CU22,TRUE)+$CS22*_xlfn.NORM.DIST(BD$3,$CV22,0.3*$CV22,TRUE),$CW22*_xlfn.NORM.DIST(BD$3,'energy base (MECS)'!$F$11,0.3*'energy base (MECS)'!$F$11,TRUE))</f>
        <v>0.12255600813704436</v>
      </c>
      <c r="BE22" s="68">
        <f t="array" ref="BE22">IF($D22,SUMPRODUCT((economics!$AG$2:$AG$167=$B22)*(economics!$D$2:$D$167="whr")*economics!$AH$2:$AH$167*_xlfn.NORM.DIST(BE$3,economics!$AK$2:$AK$167,economics!$AJ$2:$AJ$167,TRUE))+$CR22*_xlfn.NORM.DIST(BE$3,$CU22,0.3*$CU22,TRUE)+$CS22*_xlfn.NORM.DIST(BE$3,$CV22,0.3*$CV22,TRUE),$CW22*_xlfn.NORM.DIST(BE$3,'energy base (MECS)'!$F$11,0.3*'energy base (MECS)'!$F$11,TRUE))</f>
        <v>0.12255633619874319</v>
      </c>
      <c r="BF22" s="68">
        <f t="array" ref="BF22">IF($D22,SUMPRODUCT((economics!$AG$2:$AG$167=$B22)*(economics!$D$2:$D$167="whr")*economics!$AH$2:$AH$167*_xlfn.NORM.DIST(BF$3,economics!$AK$2:$AK$167,economics!$AJ$2:$AJ$167,TRUE))+$CR22*_xlfn.NORM.DIST(BF$3,$CU22,0.3*$CU22,TRUE)+$CS22*_xlfn.NORM.DIST(BF$3,$CV22,0.3*$CV22,TRUE),$CW22*_xlfn.NORM.DIST(BF$3,'energy base (MECS)'!$F$11,0.3*'energy base (MECS)'!$F$11,TRUE))</f>
        <v>0.12255650068264934</v>
      </c>
      <c r="BG22" s="68">
        <f t="array" ref="BG22">IF($D22,SUMPRODUCT((economics!$AG$2:$AG$167=$B22)*(economics!$D$2:$D$167="whr")*economics!$AH$2:$AH$167*_xlfn.NORM.DIST(BG$3,economics!$AK$2:$AK$167,economics!$AJ$2:$AJ$167,TRUE))+$CR22*_xlfn.NORM.DIST(BG$3,$CU22,0.3*$CU22,TRUE)+$CS22*_xlfn.NORM.DIST(BG$3,$CV22,0.3*$CV22,TRUE),$CW22*_xlfn.NORM.DIST(BG$3,'energy base (MECS)'!$F$11,0.3*'energy base (MECS)'!$F$11,TRUE))</f>
        <v>0.12255658127766994</v>
      </c>
      <c r="BH22" s="68">
        <f t="array" ref="BH22">IF($D22,SUMPRODUCT((economics!$AG$2:$AG$167=$B22)*(economics!$D$2:$D$167="whr")*economics!$AH$2:$AH$167*_xlfn.NORM.DIST(BH$3,economics!$AK$2:$AK$167,economics!$AJ$2:$AJ$167,TRUE))+$CR22*_xlfn.NORM.DIST(BH$3,$CU22,0.3*$CU22,TRUE)+$CS22*_xlfn.NORM.DIST(BH$3,$CV22,0.3*$CV22,TRUE),$CW22*_xlfn.NORM.DIST(BH$3,'energy base (MECS)'!$F$11,0.3*'energy base (MECS)'!$F$11,TRUE))</f>
        <v>0.12255661987079064</v>
      </c>
      <c r="BI22" s="68">
        <f t="array" ref="BI22">IF($D22,SUMPRODUCT((economics!$AG$2:$AG$167=$B22)*(economics!$D$2:$D$167="whr")*economics!$AH$2:$AH$167*_xlfn.NORM.DIST(BI$3,economics!$AK$2:$AK$167,economics!$AJ$2:$AJ$167,TRUE))+$CR22*_xlfn.NORM.DIST(BI$3,$CU22,0.3*$CU22,TRUE)+$CS22*_xlfn.NORM.DIST(BI$3,$CV22,0.3*$CV22,TRUE),$CW22*_xlfn.NORM.DIST(BI$3,'energy base (MECS)'!$F$11,0.3*'energy base (MECS)'!$F$11,TRUE))</f>
        <v>0.12255663793123543</v>
      </c>
      <c r="BJ22" s="68">
        <f t="array" ref="BJ22">IF($D22,SUMPRODUCT((economics!$AG$2:$AG$167=$B22)*(economics!$D$2:$D$167="whr")*economics!$AH$2:$AH$167*_xlfn.NORM.DIST(BJ$3,economics!$AK$2:$AK$167,economics!$AJ$2:$AJ$167,TRUE))+$CR22*_xlfn.NORM.DIST(BJ$3,$CU22,0.3*$CU22,TRUE)+$CS22*_xlfn.NORM.DIST(BJ$3,$CV22,0.3*$CV22,TRUE),$CW22*_xlfn.NORM.DIST(BJ$3,'energy base (MECS)'!$F$11,0.3*'energy base (MECS)'!$F$11,TRUE))</f>
        <v>0.12255664619092663</v>
      </c>
      <c r="BK22" s="68">
        <f t="array" ref="BK22">IF($D22,SUMPRODUCT((economics!$AG$2:$AG$167=$B22)*(economics!$D$2:$D$167="whr")*economics!$AH$2:$AH$167*_xlfn.NORM.DIST(BK$3,economics!$AK$2:$AK$167,economics!$AJ$2:$AJ$167,TRUE))+$CR22*_xlfn.NORM.DIST(BK$3,$CU22,0.3*$CU22,TRUE)+$CS22*_xlfn.NORM.DIST(BK$3,$CV22,0.3*$CV22,TRUE),$CW22*_xlfn.NORM.DIST(BK$3,'energy base (MECS)'!$F$11,0.3*'energy base (MECS)'!$F$11,TRUE))</f>
        <v>0.12255664988253795</v>
      </c>
      <c r="BL22" s="68">
        <f t="array" ref="BL22">IF($D22,SUMPRODUCT((economics!$AG$2:$AG$167=$B22)*(economics!$D$2:$D$167="whr")*economics!$AH$2:$AH$167*_xlfn.NORM.DIST(BL$3,economics!$AK$2:$AK$167,economics!$AJ$2:$AJ$167,TRUE))+$CR22*_xlfn.NORM.DIST(BL$3,$CU22,0.3*$CU22,TRUE)+$CS22*_xlfn.NORM.DIST(BL$3,$CV22,0.3*$CV22,TRUE),$CW22*_xlfn.NORM.DIST(BL$3,'energy base (MECS)'!$F$11,0.3*'energy base (MECS)'!$F$11,TRUE))</f>
        <v>0.12255665149498286</v>
      </c>
      <c r="BM22" s="68">
        <f t="array" ref="BM22">IF($D22,SUMPRODUCT((economics!$AG$2:$AG$167=$B22)*(economics!$D$2:$D$167="whr")*economics!$AH$2:$AH$167*_xlfn.NORM.DIST(BM$3,economics!$AK$2:$AK$167,economics!$AJ$2:$AJ$167,TRUE))+$CR22*_xlfn.NORM.DIST(BM$3,$CU22,0.3*$CU22,TRUE)+$CS22*_xlfn.NORM.DIST(BM$3,$CV22,0.3*$CV22,TRUE),$CW22*_xlfn.NORM.DIST(BM$3,'energy base (MECS)'!$F$11,0.3*'energy base (MECS)'!$F$11,TRUE))</f>
        <v>0.1225566521832714</v>
      </c>
      <c r="BN22" s="68">
        <f t="array" ref="BN22">IF($D22,SUMPRODUCT((economics!$AG$2:$AG$167=$B22)*(economics!$D$2:$D$167="whr")*economics!$AH$2:$AH$167*_xlfn.NORM.DIST(BN$3,economics!$AK$2:$AK$167,economics!$AJ$2:$AJ$167,TRUE))+$CR22*_xlfn.NORM.DIST(BN$3,$CU22,0.3*$CU22,TRUE)+$CS22*_xlfn.NORM.DIST(BN$3,$CV22,0.3*$CV22,TRUE),$CW22*_xlfn.NORM.DIST(BN$3,'energy base (MECS)'!$F$11,0.3*'energy base (MECS)'!$F$11,TRUE))</f>
        <v>0.12255665247039763</v>
      </c>
      <c r="BO22" s="68">
        <f t="array" ref="BO22">IF($D22,SUMPRODUCT((economics!$AG$2:$AG$167=$B22)*(economics!$D$2:$D$167="whr")*economics!$AH$2:$AH$167*_xlfn.NORM.DIST(BO$3,economics!$AK$2:$AK$167,economics!$AJ$2:$AJ$167,TRUE))+$CR22*_xlfn.NORM.DIST(BO$3,$CU22,0.3*$CU22,TRUE)+$CS22*_xlfn.NORM.DIST(BO$3,$CV22,0.3*$CV22,TRUE),$CW22*_xlfn.NORM.DIST(BO$3,'energy base (MECS)'!$F$11,0.3*'energy base (MECS)'!$F$11,TRUE))</f>
        <v>0.12255665258745313</v>
      </c>
      <c r="BP22" s="68">
        <f t="array" ref="BP22">IF($D22,SUMPRODUCT((economics!$AG$2:$AG$167=$B22)*(economics!$D$2:$D$167="whr")*economics!$AH$2:$AH$167*_xlfn.NORM.DIST(BP$3,economics!$AK$2:$AK$167,economics!$AJ$2:$AJ$167,TRUE))+$CR22*_xlfn.NORM.DIST(BP$3,$CU22,0.3*$CU22,TRUE)+$CS22*_xlfn.NORM.DIST(BP$3,$CV22,0.3*$CV22,TRUE),$CW22*_xlfn.NORM.DIST(BP$3,'energy base (MECS)'!$F$11,0.3*'energy base (MECS)'!$F$11,TRUE))</f>
        <v>0.12255665263408978</v>
      </c>
      <c r="BQ22" s="68">
        <f t="array" ref="BQ22">IF($D22,SUMPRODUCT((economics!$AG$2:$AG$167=$B22)*(economics!$D$2:$D$167="whr")*economics!$AH$2:$AH$167*_xlfn.NORM.DIST(BQ$3,economics!$AK$2:$AK$167,economics!$AJ$2:$AJ$167,TRUE))+$CR22*_xlfn.NORM.DIST(BQ$3,$CU22,0.3*$CU22,TRUE)+$CS22*_xlfn.NORM.DIST(BQ$3,$CV22,0.3*$CV22,TRUE),$CW22*_xlfn.NORM.DIST(BQ$3,'energy base (MECS)'!$F$11,0.3*'energy base (MECS)'!$F$11,TRUE))</f>
        <v>0.12255665265224827</v>
      </c>
      <c r="BR22" s="68">
        <f t="array" ref="BR22">IF($D22,SUMPRODUCT((economics!$AG$2:$AG$167=$B22)*(economics!$D$2:$D$167="whr")*economics!$AH$2:$AH$167*_xlfn.NORM.DIST(BR$3,economics!$AK$2:$AK$167,economics!$AJ$2:$AJ$167,TRUE))+$CR22*_xlfn.NORM.DIST(BR$3,$CU22,0.3*$CU22,TRUE)+$CS22*_xlfn.NORM.DIST(BR$3,$CV22,0.3*$CV22,TRUE),$CW22*_xlfn.NORM.DIST(BR$3,'energy base (MECS)'!$F$11,0.3*'energy base (MECS)'!$F$11,TRUE))</f>
        <v>0.1225566526591578</v>
      </c>
      <c r="BS22" s="68">
        <f t="array" ref="BS22">IF($D22,SUMPRODUCT((economics!$AG$2:$AG$167=$B22)*(economics!$D$2:$D$167="whr")*economics!$AH$2:$AH$167*_xlfn.NORM.DIST(BS$3,economics!$AK$2:$AK$167,economics!$AJ$2:$AJ$167,TRUE))+$CR22*_xlfn.NORM.DIST(BS$3,$CU22,0.3*$CU22,TRUE)+$CS22*_xlfn.NORM.DIST(BS$3,$CV22,0.3*$CV22,TRUE),$CW22*_xlfn.NORM.DIST(BS$3,'energy base (MECS)'!$F$11,0.3*'energy base (MECS)'!$F$11,TRUE))</f>
        <v>0.1225566526617272</v>
      </c>
      <c r="BT22" s="68">
        <f t="array" ref="BT22">IF($D22,SUMPRODUCT((economics!$AG$2:$AG$167=$B22)*(economics!$D$2:$D$167="whr")*economics!$AH$2:$AH$167*_xlfn.NORM.DIST(BT$3,economics!$AK$2:$AK$167,economics!$AJ$2:$AJ$167,TRUE))+$CR22*_xlfn.NORM.DIST(BT$3,$CU22,0.3*$CU22,TRUE)+$CS22*_xlfn.NORM.DIST(BT$3,$CV22,0.3*$CV22,TRUE),$CW22*_xlfn.NORM.DIST(BT$3,'energy base (MECS)'!$F$11,0.3*'energy base (MECS)'!$F$11,TRUE))</f>
        <v>0.12255665266266096</v>
      </c>
      <c r="BU22" s="68">
        <f t="array" ref="BU22">IF($D22,SUMPRODUCT((economics!$AG$2:$AG$167=$B22)*(economics!$D$2:$D$167="whr")*economics!$AH$2:$AH$167*_xlfn.NORM.DIST(BU$3,economics!$AK$2:$AK$167,economics!$AJ$2:$AJ$167,TRUE))+$CR22*_xlfn.NORM.DIST(BU$3,$CU22,0.3*$CU22,TRUE)+$CS22*_xlfn.NORM.DIST(BU$3,$CV22,0.3*$CV22,TRUE),$CW22*_xlfn.NORM.DIST(BU$3,'energy base (MECS)'!$F$11,0.3*'energy base (MECS)'!$F$11,TRUE))</f>
        <v>0.12255665266299259</v>
      </c>
      <c r="BV22" s="68">
        <f t="array" ref="BV22">IF($D22,SUMPRODUCT((economics!$AG$2:$AG$167=$B22)*(economics!$D$2:$D$167="whr")*economics!$AH$2:$AH$167*_xlfn.NORM.DIST(BV$3,economics!$AK$2:$AK$167,economics!$AJ$2:$AJ$167,TRUE))+$CR22*_xlfn.NORM.DIST(BV$3,$CU22,0.3*$CU22,TRUE)+$CS22*_xlfn.NORM.DIST(BV$3,$CV22,0.3*$CV22,TRUE),$CW22*_xlfn.NORM.DIST(BV$3,'energy base (MECS)'!$F$11,0.3*'energy base (MECS)'!$F$11,TRUE))</f>
        <v>0.1225566526631077</v>
      </c>
      <c r="BW22" s="68">
        <f t="array" ref="BW22">IF($D22,SUMPRODUCT((economics!$AG$2:$AG$167=$B22)*(economics!$D$2:$D$167="whr")*economics!$AH$2:$AH$167*_xlfn.NORM.DIST(BW$3,economics!$AK$2:$AK$167,economics!$AJ$2:$AJ$167,TRUE))+$CR22*_xlfn.NORM.DIST(BW$3,$CU22,0.3*$CU22,TRUE)+$CS22*_xlfn.NORM.DIST(BW$3,$CV22,0.3*$CV22,TRUE),$CW22*_xlfn.NORM.DIST(BW$3,'energy base (MECS)'!$F$11,0.3*'energy base (MECS)'!$F$11,TRUE))</f>
        <v>0.12255665266314673</v>
      </c>
      <c r="BX22" s="68">
        <f t="array" ref="BX22">IF($D22,SUMPRODUCT((economics!$AG$2:$AG$167=$B22)*(economics!$D$2:$D$167="whr")*economics!$AH$2:$AH$167*_xlfn.NORM.DIST(BX$3,economics!$AK$2:$AK$167,economics!$AJ$2:$AJ$167,TRUE))+$CR22*_xlfn.NORM.DIST(BX$3,$CU22,0.3*$CU22,TRUE)+$CS22*_xlfn.NORM.DIST(BX$3,$CV22,0.3*$CV22,TRUE),$CW22*_xlfn.NORM.DIST(BX$3,'energy base (MECS)'!$F$11,0.3*'energy base (MECS)'!$F$11,TRUE))</f>
        <v>0.12255665266315968</v>
      </c>
      <c r="BY22" s="68">
        <f t="array" ref="BY22">IF($D22,SUMPRODUCT((economics!$AG$2:$AG$167=$B22)*(economics!$D$2:$D$167="whr")*economics!$AH$2:$AH$167*_xlfn.NORM.DIST(BY$3,economics!$AK$2:$AK$167,economics!$AJ$2:$AJ$167,TRUE))+$CR22*_xlfn.NORM.DIST(BY$3,$CU22,0.3*$CU22,TRUE)+$CS22*_xlfn.NORM.DIST(BY$3,$CV22,0.3*$CV22,TRUE),$CW22*_xlfn.NORM.DIST(BY$3,'energy base (MECS)'!$F$11,0.3*'energy base (MECS)'!$F$11,TRUE))</f>
        <v>0.12255665266316387</v>
      </c>
      <c r="BZ22" s="68">
        <f t="array" ref="BZ22">IF($D22,SUMPRODUCT((economics!$AG$2:$AG$167=$B22)*(economics!$D$2:$D$167="whr")*economics!$AH$2:$AH$167*_xlfn.NORM.DIST(BZ$3,economics!$AK$2:$AK$167,economics!$AJ$2:$AJ$167,TRUE))+$CR22*_xlfn.NORM.DIST(BZ$3,$CU22,0.3*$CU22,TRUE)+$CS22*_xlfn.NORM.DIST(BZ$3,$CV22,0.3*$CV22,TRUE),$CW22*_xlfn.NORM.DIST(BZ$3,'energy base (MECS)'!$F$11,0.3*'energy base (MECS)'!$F$11,TRUE))</f>
        <v>0.12255665266316521</v>
      </c>
      <c r="CA22" s="68">
        <f t="array" ref="CA22">IF($D22,SUMPRODUCT((economics!$AG$2:$AG$167=$B22)*(economics!$D$2:$D$167="whr")*economics!$AH$2:$AH$167*_xlfn.NORM.DIST(CA$3,economics!$AK$2:$AK$167,economics!$AJ$2:$AJ$167,TRUE))+$CR22*_xlfn.NORM.DIST(CA$3,$CU22,0.3*$CU22,TRUE)+$CS22*_xlfn.NORM.DIST(CA$3,$CV22,0.3*$CV22,TRUE),$CW22*_xlfn.NORM.DIST(CA$3,'energy base (MECS)'!$F$11,0.3*'energy base (MECS)'!$F$11,TRUE))</f>
        <v>0.12255665266316561</v>
      </c>
      <c r="CB22" s="68">
        <f t="array" ref="CB22">IF($D22,SUMPRODUCT((economics!$AG$2:$AG$167=$B22)*(economics!$D$2:$D$167="whr")*economics!$AH$2:$AH$167*_xlfn.NORM.DIST(CB$3,economics!$AK$2:$AK$167,economics!$AJ$2:$AJ$167,TRUE))+$CR22*_xlfn.NORM.DIST(CB$3,$CU22,0.3*$CU22,TRUE)+$CS22*_xlfn.NORM.DIST(CB$3,$CV22,0.3*$CV22,TRUE),$CW22*_xlfn.NORM.DIST(CB$3,'energy base (MECS)'!$F$11,0.3*'energy base (MECS)'!$F$11,TRUE))</f>
        <v>0.12255665266316573</v>
      </c>
      <c r="CC22" s="68">
        <f t="array" ref="CC22">IF($D22,SUMPRODUCT((economics!$AG$2:$AG$167=$B22)*(economics!$D$2:$D$167="whr")*economics!$AH$2:$AH$167*_xlfn.NORM.DIST(CC$3,economics!$AK$2:$AK$167,economics!$AJ$2:$AJ$167,TRUE))+$CR22*_xlfn.NORM.DIST(CC$3,$CU22,0.3*$CU22,TRUE)+$CS22*_xlfn.NORM.DIST(CC$3,$CV22,0.3*$CV22,TRUE),$CW22*_xlfn.NORM.DIST(CC$3,'energy base (MECS)'!$F$11,0.3*'energy base (MECS)'!$F$11,TRUE))</f>
        <v>0.12255665266316577</v>
      </c>
      <c r="CD22" s="68">
        <f t="array" ref="CD22">IF($D22,SUMPRODUCT((economics!$AG$2:$AG$167=$B22)*(economics!$D$2:$D$167="whr")*economics!$AH$2:$AH$167*_xlfn.NORM.DIST(CD$3,economics!$AK$2:$AK$167,economics!$AJ$2:$AJ$167,TRUE))+$CR22*_xlfn.NORM.DIST(CD$3,$CU22,0.3*$CU22,TRUE)+$CS22*_xlfn.NORM.DIST(CD$3,$CV22,0.3*$CV22,TRUE),$CW22*_xlfn.NORM.DIST(CD$3,'energy base (MECS)'!$F$11,0.3*'energy base (MECS)'!$F$11,TRUE))</f>
        <v>0.12255665266316579</v>
      </c>
      <c r="CE22" s="68">
        <f t="array" ref="CE22">IF($D22,SUMPRODUCT((economics!$AG$2:$AG$167=$B22)*(economics!$D$2:$D$167="whr")*economics!$AH$2:$AH$167*_xlfn.NORM.DIST(CE$3,economics!$AK$2:$AK$167,economics!$AJ$2:$AJ$167,TRUE))+$CR22*_xlfn.NORM.DIST(CE$3,$CU22,0.3*$CU22,TRUE)+$CS22*_xlfn.NORM.DIST(CE$3,$CV22,0.3*$CV22,TRUE),$CW22*_xlfn.NORM.DIST(CE$3,'energy base (MECS)'!$F$11,0.3*'energy base (MECS)'!$F$11,TRUE))</f>
        <v>0.12255665266316579</v>
      </c>
      <c r="CF22" s="68">
        <f t="array" ref="CF22">IF($D22,SUMPRODUCT((economics!$AG$2:$AG$167=$B22)*(economics!$D$2:$D$167="whr")*economics!$AH$2:$AH$167*_xlfn.NORM.DIST(CF$3,economics!$AK$2:$AK$167,economics!$AJ$2:$AJ$167,TRUE))+$CR22*_xlfn.NORM.DIST(CF$3,$CU22,0.3*$CU22,TRUE)+$CS22*_xlfn.NORM.DIST(CF$3,$CV22,0.3*$CV22,TRUE),$CW22*_xlfn.NORM.DIST(CF$3,'energy base (MECS)'!$F$11,0.3*'energy base (MECS)'!$F$11,TRUE))</f>
        <v>0.12255665266316579</v>
      </c>
      <c r="CG22" s="68">
        <f t="array" ref="CG22">IF($D22,SUMPRODUCT((economics!$AG$2:$AG$167=$B22)*(economics!$D$2:$D$167="whr")*economics!$AH$2:$AH$167*_xlfn.NORM.DIST(CG$3,economics!$AK$2:$AK$167,economics!$AJ$2:$AJ$167,TRUE))+$CR22*_xlfn.NORM.DIST(CG$3,$CU22,0.3*$CU22,TRUE)+$CS22*_xlfn.NORM.DIST(CG$3,$CV22,0.3*$CV22,TRUE),$CW22*_xlfn.NORM.DIST(CG$3,'energy base (MECS)'!$F$11,0.3*'energy base (MECS)'!$F$11,TRUE))</f>
        <v>0.12255665266316579</v>
      </c>
      <c r="CH22" s="68">
        <f t="array" ref="CH22">IF($D22,SUMPRODUCT((economics!$AG$2:$AG$167=$B22)*(economics!$D$2:$D$167="whr")*economics!$AH$2:$AH$167*_xlfn.NORM.DIST(CH$3,economics!$AK$2:$AK$167,economics!$AJ$2:$AJ$167,TRUE))+$CR22*_xlfn.NORM.DIST(CH$3,$CU22,0.3*$CU22,TRUE)+$CS22*_xlfn.NORM.DIST(CH$3,$CV22,0.3*$CV22,TRUE),$CW22*_xlfn.NORM.DIST(CH$3,'energy base (MECS)'!$F$11,0.3*'energy base (MECS)'!$F$11,TRUE))</f>
        <v>0.12255665266316579</v>
      </c>
      <c r="CJ22">
        <f t="array" ref="CJ22">SUMPRODUCT((economics!$AG$2:$AG$167=$B22)*(economics!$D$2:$D$167="whr")*economics!$AH$2:$AH$167)</f>
        <v>0</v>
      </c>
      <c r="CK22" s="80">
        <f>'indst heat consumption'!D22</f>
        <v>0.32558139534883718</v>
      </c>
      <c r="CL22" s="80">
        <f>'indst heat consumption'!E22</f>
        <v>6.9767441860465115E-2</v>
      </c>
      <c r="CM22" s="80">
        <f>'indst heat consumption'!F22</f>
        <v>0.1744186046511628</v>
      </c>
      <c r="CN22" s="80">
        <f>'indst heat consumption'!G22</f>
        <v>0.1744186046511628</v>
      </c>
      <c r="CO22" s="80">
        <f>'indst heat consumption'!H22</f>
        <v>0.2558139534883721</v>
      </c>
      <c r="CP22">
        <f>$C22*(CK22*summary!$B$94+CL22*summary!$C$94+CM22*summary!$D$94)</f>
        <v>8.4808514628657169E-2</v>
      </c>
      <c r="CQ22">
        <f>$C22*(CN22*summary!$E$94+CO22*summary!$F$94)</f>
        <v>3.7748138034508626E-2</v>
      </c>
      <c r="CR22">
        <f t="shared" si="0"/>
        <v>8.4808514628657169E-2</v>
      </c>
      <c r="CS22">
        <f t="shared" si="1"/>
        <v>3.7748138034508626E-2</v>
      </c>
      <c r="CT22">
        <f>IFERROR(_xlfn.XLOOKUP($B22,'BCoISC-WACCbI'!$C$2:$C$26,'BCoISC-WACCbI'!$B$2:$B$26)+economics!$AE$4,0.1)</f>
        <v>0.12073</v>
      </c>
      <c r="CU22">
        <f>(summary!$C$7*(CT22/(1-(1+CT22)^-summary!$D$7))+summary!$C$7*summary!$E$7)/(summary!$F$7*3412/1000000)</f>
        <v>1.4149675936911055</v>
      </c>
      <c r="CV22">
        <f>(summary!$C$6*(CT22/(1-(1+CT22)^-summary!$D$6))+summary!$C$6*summary!$E$6)/(summary!$F$6*3412/1000000)</f>
        <v>1.6979611124293263</v>
      </c>
      <c r="CW22">
        <f t="shared" si="2"/>
        <v>0.12255665266316579</v>
      </c>
    </row>
    <row r="23" spans="1:101" x14ac:dyDescent="0.35">
      <c r="A23" t="str">
        <f>WHRPbI!A21</f>
        <v>road vehicles 29</v>
      </c>
      <c r="B23">
        <v>29</v>
      </c>
      <c r="C23" s="68">
        <f>WHRPbI!B21</f>
        <v>2.9033333333333331E-2</v>
      </c>
      <c r="D23" t="b">
        <f>ISNUMBER(MATCH($B23,'energy base (MECS)'!$K$4:$K$9,0))</f>
        <v>0</v>
      </c>
      <c r="E23" s="68">
        <f t="array" ref="E23">IF($D23,SUMPRODUCT((economics!$AG$2:$AG$167=$B23)*(economics!$D$2:$D$167="whr")*economics!$AH$2:$AH$167*_xlfn.NORM.DIST(E$3,economics!$AK$2:$AK$167,economics!$AJ$2:$AJ$167,TRUE))+$CR23*_xlfn.NORM.DIST(E$3,$CU23,0.3*$CU23,TRUE)+$CS23*_xlfn.NORM.DIST(E$3,$CV23,0.3*$CV23,TRUE),$CW23*_xlfn.NORM.DIST(E$3,'energy base (MECS)'!$F$11,0.3*'energy base (MECS)'!$F$11,TRUE))</f>
        <v>1.093246305500717E-5</v>
      </c>
      <c r="F23" s="68">
        <f t="array" ref="F23">IF($D23,SUMPRODUCT((economics!$AG$2:$AG$167=$B23)*(economics!$D$2:$D$167="whr")*economics!$AH$2:$AH$167*_xlfn.NORM.DIST(F$3,economics!$AK$2:$AK$167,economics!$AJ$2:$AJ$167,TRUE))+$CR23*_xlfn.NORM.DIST(F$3,$CU23,0.3*$CU23,TRUE)+$CS23*_xlfn.NORM.DIST(F$3,$CV23,0.3*$CV23,TRUE),$CW23*_xlfn.NORM.DIST(F$3,'energy base (MECS)'!$F$11,0.3*'energy base (MECS)'!$F$11,TRUE))</f>
        <v>1.8660999988904641E-5</v>
      </c>
      <c r="G23" s="68">
        <f t="array" ref="G23">IF($D23,SUMPRODUCT((economics!$AG$2:$AG$167=$B23)*(economics!$D$2:$D$167="whr")*economics!$AH$2:$AH$167*_xlfn.NORM.DIST(G$3,economics!$AK$2:$AK$167,economics!$AJ$2:$AJ$167,TRUE))+$CR23*_xlfn.NORM.DIST(G$3,$CU23,0.3*$CU23,TRUE)+$CS23*_xlfn.NORM.DIST(G$3,$CV23,0.3*$CV23,TRUE),$CW23*_xlfn.NORM.DIST(G$3,'energy base (MECS)'!$F$11,0.3*'energy base (MECS)'!$F$11,TRUE))</f>
        <v>3.1174671360391342E-5</v>
      </c>
      <c r="H23" s="68">
        <f t="array" ref="H23">IF($D23,SUMPRODUCT((economics!$AG$2:$AG$167=$B23)*(economics!$D$2:$D$167="whr")*economics!$AH$2:$AH$167*_xlfn.NORM.DIST(H$3,economics!$AK$2:$AK$167,economics!$AJ$2:$AJ$167,TRUE))+$CR23*_xlfn.NORM.DIST(H$3,$CU23,0.3*$CU23,TRUE)+$CS23*_xlfn.NORM.DIST(H$3,$CV23,0.3*$CV23,TRUE),$CW23*_xlfn.NORM.DIST(H$3,'energy base (MECS)'!$F$11,0.3*'energy base (MECS)'!$F$11,TRUE))</f>
        <v>5.0975774047887634E-5</v>
      </c>
      <c r="I23" s="68">
        <f t="array" ref="I23">IF($D23,SUMPRODUCT((economics!$AG$2:$AG$167=$B23)*(economics!$D$2:$D$167="whr")*economics!$AH$2:$AH$167*_xlfn.NORM.DIST(I$3,economics!$AK$2:$AK$167,economics!$AJ$2:$AJ$167,TRUE))+$CR23*_xlfn.NORM.DIST(I$3,$CU23,0.3*$CU23,TRUE)+$CS23*_xlfn.NORM.DIST(I$3,$CV23,0.3*$CV23,TRUE),$CW23*_xlfn.NORM.DIST(I$3,'energy base (MECS)'!$F$11,0.3*'energy base (MECS)'!$F$11,TRUE))</f>
        <v>8.1596197906339235E-5</v>
      </c>
      <c r="J23" s="68">
        <f t="array" ref="J23">IF($D23,SUMPRODUCT((economics!$AG$2:$AG$167=$B23)*(economics!$D$2:$D$167="whr")*economics!$AH$2:$AH$167*_xlfn.NORM.DIST(J$3,economics!$AK$2:$AK$167,economics!$AJ$2:$AJ$167,TRUE))+$CR23*_xlfn.NORM.DIST(J$3,$CU23,0.3*$CU23,TRUE)+$CS23*_xlfn.NORM.DIST(J$3,$CV23,0.3*$CV23,TRUE),$CW23*_xlfn.NORM.DIST(J$3,'energy base (MECS)'!$F$11,0.3*'energy base (MECS)'!$F$11,TRUE))</f>
        <v>1.2787160315191318E-4</v>
      </c>
      <c r="K23" s="68">
        <f t="array" ref="K23">IF($D23,SUMPRODUCT((economics!$AG$2:$AG$167=$B23)*(economics!$D$2:$D$167="whr")*economics!$AH$2:$AH$167*_xlfn.NORM.DIST(K$3,economics!$AK$2:$AK$167,economics!$AJ$2:$AJ$167,TRUE))+$CR23*_xlfn.NORM.DIST(K$3,$CU23,0.3*$CU23,TRUE)+$CS23*_xlfn.NORM.DIST(K$3,$CV23,0.3*$CV23,TRUE),$CW23*_xlfn.NORM.DIST(K$3,'energy base (MECS)'!$F$11,0.3*'energy base (MECS)'!$F$11,TRUE))</f>
        <v>1.9621656286532258E-4</v>
      </c>
      <c r="L23" s="68">
        <f t="array" ref="L23">IF($D23,SUMPRODUCT((economics!$AG$2:$AG$167=$B23)*(economics!$D$2:$D$167="whr")*economics!$AH$2:$AH$167*_xlfn.NORM.DIST(L$3,economics!$AK$2:$AK$167,economics!$AJ$2:$AJ$167,TRUE))+$CR23*_xlfn.NORM.DIST(L$3,$CU23,0.3*$CU23,TRUE)+$CS23*_xlfn.NORM.DIST(L$3,$CV23,0.3*$CV23,TRUE),$CW23*_xlfn.NORM.DIST(L$3,'energy base (MECS)'!$F$11,0.3*'energy base (MECS)'!$F$11,TRUE))</f>
        <v>2.9486268072677162E-4</v>
      </c>
      <c r="M23" s="68">
        <f t="array" ref="M23">IF($D23,SUMPRODUCT((economics!$AG$2:$AG$167=$B23)*(economics!$D$2:$D$167="whr")*economics!$AH$2:$AH$167*_xlfn.NORM.DIST(M$3,economics!$AK$2:$AK$167,economics!$AJ$2:$AJ$167,TRUE))+$CR23*_xlfn.NORM.DIST(M$3,$CU23,0.3*$CU23,TRUE)+$CS23*_xlfn.NORM.DIST(M$3,$CV23,0.3*$CV23,TRUE),$CW23*_xlfn.NORM.DIST(M$3,'energy base (MECS)'!$F$11,0.3*'energy base (MECS)'!$F$11,TRUE))</f>
        <v>4.3400869377950639E-4</v>
      </c>
      <c r="N23" s="68">
        <f t="array" ref="N23">IF($D23,SUMPRODUCT((economics!$AG$2:$AG$167=$B23)*(economics!$D$2:$D$167="whr")*economics!$AH$2:$AH$167*_xlfn.NORM.DIST(N$3,economics!$AK$2:$AK$167,economics!$AJ$2:$AJ$167,TRUE))+$CR23*_xlfn.NORM.DIST(N$3,$CU23,0.3*$CU23,TRUE)+$CS23*_xlfn.NORM.DIST(N$3,$CV23,0.3*$CV23,TRUE),$CW23*_xlfn.NORM.DIST(N$3,'energy base (MECS)'!$F$11,0.3*'energy base (MECS)'!$F$11,TRUE))</f>
        <v>6.2582203574578616E-4</v>
      </c>
      <c r="O23" s="68">
        <f t="array" ref="O23">IF($D23,SUMPRODUCT((economics!$AG$2:$AG$167=$B23)*(economics!$D$2:$D$167="whr")*economics!$AH$2:$AH$167*_xlfn.NORM.DIST(O$3,economics!$AK$2:$AK$167,economics!$AJ$2:$AJ$167,TRUE))+$CR23*_xlfn.NORM.DIST(O$3,$CU23,0.3*$CU23,TRUE)+$CS23*_xlfn.NORM.DIST(O$3,$CV23,0.3*$CV23,TRUE),$CW23*_xlfn.NORM.DIST(O$3,'energy base (MECS)'!$F$11,0.3*'energy base (MECS)'!$F$11,TRUE))</f>
        <v>8.8422896070270937E-4</v>
      </c>
      <c r="P23" s="68">
        <f t="array" ref="P23">IF($D23,SUMPRODUCT((economics!$AG$2:$AG$167=$B23)*(economics!$D$2:$D$167="whr")*economics!$AH$2:$AH$167*_xlfn.NORM.DIST(P$3,economics!$AK$2:$AK$167,economics!$AJ$2:$AJ$167,TRUE))+$CR23*_xlfn.NORM.DIST(P$3,$CU23,0.3*$CU23,TRUE)+$CS23*_xlfn.NORM.DIST(P$3,$CV23,0.3*$CV23,TRUE),$CW23*_xlfn.NORM.DIST(P$3,'energy base (MECS)'!$F$11,0.3*'energy base (MECS)'!$F$11,TRUE))</f>
        <v>1.2244387356797242E-3</v>
      </c>
      <c r="Q23" s="68">
        <f t="array" ref="Q23">IF($D23,SUMPRODUCT((economics!$AG$2:$AG$167=$B23)*(economics!$D$2:$D$167="whr")*economics!$AH$2:$AH$167*_xlfn.NORM.DIST(Q$3,economics!$AK$2:$AK$167,economics!$AJ$2:$AJ$167,TRUE))+$CR23*_xlfn.NORM.DIST(Q$3,$CU23,0.3*$CU23,TRUE)+$CS23*_xlfn.NORM.DIST(Q$3,$CV23,0.3*$CV23,TRUE),$CW23*_xlfn.NORM.DIST(Q$3,'energy base (MECS)'!$F$11,0.3*'energy base (MECS)'!$F$11,TRUE))</f>
        <v>1.6621691702391407E-3</v>
      </c>
      <c r="R23" s="68">
        <f t="array" ref="R23">IF($D23,SUMPRODUCT((economics!$AG$2:$AG$167=$B23)*(economics!$D$2:$D$167="whr")*economics!$AH$2:$AH$167*_xlfn.NORM.DIST(R$3,economics!$AK$2:$AK$167,economics!$AJ$2:$AJ$167,TRUE))+$CR23*_xlfn.NORM.DIST(R$3,$CU23,0.3*$CU23,TRUE)+$CS23*_xlfn.NORM.DIST(R$3,$CV23,0.3*$CV23,TRUE),$CW23*_xlfn.NORM.DIST(R$3,'energy base (MECS)'!$F$11,0.3*'energy base (MECS)'!$F$11,TRUE))</f>
        <v>2.212576268341886E-3</v>
      </c>
      <c r="S23" s="68">
        <f t="array" ref="S23">IF($D23,SUMPRODUCT((economics!$AG$2:$AG$167=$B23)*(economics!$D$2:$D$167="whr")*economics!$AH$2:$AH$167*_xlfn.NORM.DIST(S$3,economics!$AK$2:$AK$167,economics!$AJ$2:$AJ$167,TRUE))+$CR23*_xlfn.NORM.DIST(S$3,$CU23,0.3*$CU23,TRUE)+$CS23*_xlfn.NORM.DIST(S$3,$CV23,0.3*$CV23,TRUE),$CW23*_xlfn.NORM.DIST(S$3,'energy base (MECS)'!$F$11,0.3*'energy base (MECS)'!$F$11,TRUE))</f>
        <v>2.888937405584133E-3</v>
      </c>
      <c r="T23" s="68">
        <f t="array" ref="T23">IF($D23,SUMPRODUCT((economics!$AG$2:$AG$167=$B23)*(economics!$D$2:$D$167="whr")*economics!$AH$2:$AH$167*_xlfn.NORM.DIST(T$3,economics!$AK$2:$AK$167,economics!$AJ$2:$AJ$167,TRUE))+$CR23*_xlfn.NORM.DIST(T$3,$CU23,0.3*$CU23,TRUE)+$CS23*_xlfn.NORM.DIST(T$3,$CV23,0.3*$CV23,TRUE),$CW23*_xlfn.NORM.DIST(T$3,'energy base (MECS)'!$F$11,0.3*'energy base (MECS)'!$F$11,TRUE))</f>
        <v>3.7011890730603487E-3</v>
      </c>
      <c r="U23" s="68">
        <f t="array" ref="U23">IF($D23,SUMPRODUCT((economics!$AG$2:$AG$167=$B23)*(economics!$D$2:$D$167="whr")*economics!$AH$2:$AH$167*_xlfn.NORM.DIST(U$3,economics!$AK$2:$AK$167,economics!$AJ$2:$AJ$167,TRUE))+$CR23*_xlfn.NORM.DIST(U$3,$CU23,0.3*$CU23,TRUE)+$CS23*_xlfn.NORM.DIST(U$3,$CV23,0.3*$CV23,TRUE),$CW23*_xlfn.NORM.DIST(U$3,'energy base (MECS)'!$F$11,0.3*'energy base (MECS)'!$F$11,TRUE))</f>
        <v>4.6544678661820972E-3</v>
      </c>
      <c r="V23" s="68">
        <f t="array" ref="V23">IF($D23,SUMPRODUCT((economics!$AG$2:$AG$167=$B23)*(economics!$D$2:$D$167="whr")*economics!$AH$2:$AH$167*_xlfn.NORM.DIST(V$3,economics!$AK$2:$AK$167,economics!$AJ$2:$AJ$167,TRUE))+$CR23*_xlfn.NORM.DIST(V$3,$CU23,0.3*$CU23,TRUE)+$CS23*_xlfn.NORM.DIST(V$3,$CV23,0.3*$CV23,TRUE),$CW23*_xlfn.NORM.DIST(V$3,'energy base (MECS)'!$F$11,0.3*'energy base (MECS)'!$F$11,TRUE))</f>
        <v>5.7478365057342532E-3</v>
      </c>
      <c r="W23" s="68">
        <f t="array" ref="W23">IF($D23,SUMPRODUCT((economics!$AG$2:$AG$167=$B23)*(economics!$D$2:$D$167="whr")*economics!$AH$2:$AH$167*_xlfn.NORM.DIST(W$3,economics!$AK$2:$AK$167,economics!$AJ$2:$AJ$167,TRUE))+$CR23*_xlfn.NORM.DIST(W$3,$CU23,0.3*$CU23,TRUE)+$CS23*_xlfn.NORM.DIST(W$3,$CV23,0.3*$CV23,TRUE),$CW23*_xlfn.NORM.DIST(W$3,'energy base (MECS)'!$F$11,0.3*'energy base (MECS)'!$F$11,TRUE))</f>
        <v>6.9733854547934133E-3</v>
      </c>
      <c r="X23" s="68">
        <f t="array" ref="X23">IF($D23,SUMPRODUCT((economics!$AG$2:$AG$167=$B23)*(economics!$D$2:$D$167="whr")*economics!$AH$2:$AH$167*_xlfn.NORM.DIST(X$3,economics!$AK$2:$AK$167,economics!$AJ$2:$AJ$167,TRUE))+$CR23*_xlfn.NORM.DIST(X$3,$CU23,0.3*$CU23,TRUE)+$CS23*_xlfn.NORM.DIST(X$3,$CV23,0.3*$CV23,TRUE),$CW23*_xlfn.NORM.DIST(X$3,'energy base (MECS)'!$F$11,0.3*'energy base (MECS)'!$F$11,TRUE))</f>
        <v>8.3158786190409457E-3</v>
      </c>
      <c r="Y23" s="68">
        <f t="array" ref="Y23">IF($D23,SUMPRODUCT((economics!$AG$2:$AG$167=$B23)*(economics!$D$2:$D$167="whr")*economics!$AH$2:$AH$167*_xlfn.NORM.DIST(Y$3,economics!$AK$2:$AK$167,economics!$AJ$2:$AJ$167,TRUE))+$CR23*_xlfn.NORM.DIST(Y$3,$CU23,0.3*$CU23,TRUE)+$CS23*_xlfn.NORM.DIST(Y$3,$CV23,0.3*$CV23,TRUE),$CW23*_xlfn.NORM.DIST(Y$3,'energy base (MECS)'!$F$11,0.3*'energy base (MECS)'!$F$11,TRUE))</f>
        <v>9.7530576782217018E-3</v>
      </c>
      <c r="Z23" s="68">
        <f t="array" ref="Z23">IF($D23,SUMPRODUCT((economics!$AG$2:$AG$167=$B23)*(economics!$D$2:$D$167="whr")*economics!$AH$2:$AH$167*_xlfn.NORM.DIST(Z$3,economics!$AK$2:$AK$167,economics!$AJ$2:$AJ$167,TRUE))+$CR23*_xlfn.NORM.DIST(Z$3,$CU23,0.3*$CU23,TRUE)+$CS23*_xlfn.NORM.DIST(Z$3,$CV23,0.3*$CV23,TRUE),$CW23*_xlfn.NORM.DIST(Z$3,'energy base (MECS)'!$F$11,0.3*'energy base (MECS)'!$F$11,TRUE))</f>
        <v>1.1256639469041398E-2</v>
      </c>
      <c r="AA23" s="68">
        <f t="array" ref="AA23">IF($D23,SUMPRODUCT((economics!$AG$2:$AG$167=$B23)*(economics!$D$2:$D$167="whr")*economics!$AH$2:$AH$167*_xlfn.NORM.DIST(AA$3,economics!$AK$2:$AK$167,economics!$AJ$2:$AJ$167,TRUE))+$CR23*_xlfn.NORM.DIST(AA$3,$CU23,0.3*$CU23,TRUE)+$CS23*_xlfn.NORM.DIST(AA$3,$CV23,0.3*$CV23,TRUE),$CW23*_xlfn.NORM.DIST(AA$3,'energy base (MECS)'!$F$11,0.3*'energy base (MECS)'!$F$11,TRUE))</f>
        <v>1.2793946508700315E-2</v>
      </c>
      <c r="AB23" s="68">
        <f t="array" ref="AB23">IF($D23,SUMPRODUCT((economics!$AG$2:$AG$167=$B23)*(economics!$D$2:$D$167="whr")*economics!$AH$2:$AH$167*_xlfn.NORM.DIST(AB$3,economics!$AK$2:$AK$167,economics!$AJ$2:$AJ$167,TRUE))+$CR23*_xlfn.NORM.DIST(AB$3,$CU23,0.3*$CU23,TRUE)+$CS23*_xlfn.NORM.DIST(AB$3,$CV23,0.3*$CV23,TRUE),$CW23*_xlfn.NORM.DIST(AB$3,'energy base (MECS)'!$F$11,0.3*'energy base (MECS)'!$F$11,TRUE))</f>
        <v>1.4330018451805523E-2</v>
      </c>
      <c r="AC23" s="68">
        <f t="array" ref="AC23">IF($D23,SUMPRODUCT((economics!$AG$2:$AG$167=$B23)*(economics!$D$2:$D$167="whr")*economics!$AH$2:$AH$167*_xlfn.NORM.DIST(AC$3,economics!$AK$2:$AK$167,economics!$AJ$2:$AJ$167,TRUE))+$CR23*_xlfn.NORM.DIST(AC$3,$CU23,0.3*$CU23,TRUE)+$CS23*_xlfn.NORM.DIST(AC$3,$CV23,0.3*$CV23,TRUE),$CW23*_xlfn.NORM.DIST(AC$3,'energy base (MECS)'!$F$11,0.3*'energy base (MECS)'!$F$11,TRUE))</f>
        <v>1.5829979149822253E-2</v>
      </c>
      <c r="AD23" s="68">
        <f t="array" ref="AD23">IF($D23,SUMPRODUCT((economics!$AG$2:$AG$167=$B23)*(economics!$D$2:$D$167="whr")*economics!$AH$2:$AH$167*_xlfn.NORM.DIST(AD$3,economics!$AK$2:$AK$167,economics!$AJ$2:$AJ$167,TRUE))+$CR23*_xlfn.NORM.DIST(AD$3,$CU23,0.3*$CU23,TRUE)+$CS23*_xlfn.NORM.DIST(AD$3,$CV23,0.3*$CV23,TRUE),$CW23*_xlfn.NORM.DIST(AD$3,'energy base (MECS)'!$F$11,0.3*'energy base (MECS)'!$F$11,TRUE))</f>
        <v>1.7261394216794314E-2</v>
      </c>
      <c r="AE23" s="68">
        <f t="array" ref="AE23">IF($D23,SUMPRODUCT((economics!$AG$2:$AG$167=$B23)*(economics!$D$2:$D$167="whr")*economics!$AH$2:$AH$167*_xlfn.NORM.DIST(AE$3,economics!$AK$2:$AK$167,economics!$AJ$2:$AJ$167,TRUE))+$CR23*_xlfn.NORM.DIST(AE$3,$CU23,0.3*$CU23,TRUE)+$CS23*_xlfn.NORM.DIST(AE$3,$CV23,0.3*$CV23,TRUE),$CW23*_xlfn.NORM.DIST(AE$3,'energy base (MECS)'!$F$11,0.3*'energy base (MECS)'!$F$11,TRUE))</f>
        <v>1.8596355492431531E-2</v>
      </c>
      <c r="AF23" s="68">
        <f t="array" ref="AF23">IF($D23,SUMPRODUCT((economics!$AG$2:$AG$167=$B23)*(economics!$D$2:$D$167="whr")*economics!$AH$2:$AH$167*_xlfn.NORM.DIST(AF$3,economics!$AK$2:$AK$167,economics!$AJ$2:$AJ$167,TRUE))+$CR23*_xlfn.NORM.DIST(AF$3,$CU23,0.3*$CU23,TRUE)+$CS23*_xlfn.NORM.DIST(AF$3,$CV23,0.3*$CV23,TRUE),$CW23*_xlfn.NORM.DIST(AF$3,'energy base (MECS)'!$F$11,0.3*'energy base (MECS)'!$F$11,TRUE))</f>
        <v>1.9813071236476226E-2</v>
      </c>
      <c r="AG23" s="68">
        <f t="array" ref="AG23">IF($D23,SUMPRODUCT((economics!$AG$2:$AG$167=$B23)*(economics!$D$2:$D$167="whr")*economics!$AH$2:$AH$167*_xlfn.NORM.DIST(AG$3,economics!$AK$2:$AK$167,economics!$AJ$2:$AJ$167,TRUE))+$CR23*_xlfn.NORM.DIST(AG$3,$CU23,0.3*$CU23,TRUE)+$CS23*_xlfn.NORM.DIST(AG$3,$CV23,0.3*$CV23,TRUE),$CW23*_xlfn.NORM.DIST(AG$3,'energy base (MECS)'!$F$11,0.3*'energy base (MECS)'!$F$11,TRUE))</f>
        <v>2.0896815869281177E-2</v>
      </c>
      <c r="AH23" s="68">
        <f t="array" ref="AH23">IF($D23,SUMPRODUCT((economics!$AG$2:$AG$167=$B23)*(economics!$D$2:$D$167="whr")*economics!$AH$2:$AH$167*_xlfn.NORM.DIST(AH$3,economics!$AK$2:$AK$167,economics!$AJ$2:$AJ$167,TRUE))+$CR23*_xlfn.NORM.DIST(AH$3,$CU23,0.3*$CU23,TRUE)+$CS23*_xlfn.NORM.DIST(AH$3,$CV23,0.3*$CV23,TRUE),$CW23*_xlfn.NORM.DIST(AH$3,'energy base (MECS)'!$F$11,0.3*'energy base (MECS)'!$F$11,TRUE))</f>
        <v>2.1840186080715827E-2</v>
      </c>
      <c r="AI23" s="68">
        <f t="array" ref="AI23">IF($D23,SUMPRODUCT((economics!$AG$2:$AG$167=$B23)*(economics!$D$2:$D$167="whr")*economics!$AH$2:$AH$167*_xlfn.NORM.DIST(AI$3,economics!$AK$2:$AK$167,economics!$AJ$2:$AJ$167,TRUE))+$CR23*_xlfn.NORM.DIST(AI$3,$CU23,0.3*$CU23,TRUE)+$CS23*_xlfn.NORM.DIST(AI$3,$CV23,0.3*$CV23,TRUE),$CW23*_xlfn.NORM.DIST(AI$3,'energy base (MECS)'!$F$11,0.3*'energy base (MECS)'!$F$11,TRUE))</f>
        <v>2.2642703962543843E-2</v>
      </c>
      <c r="AJ23" s="68">
        <f t="array" ref="AJ23">IF($D23,SUMPRODUCT((economics!$AG$2:$AG$167=$B23)*(economics!$D$2:$D$167="whr")*economics!$AH$2:$AH$167*_xlfn.NORM.DIST(AJ$3,economics!$AK$2:$AK$167,economics!$AJ$2:$AJ$167,TRUE))+$CR23*_xlfn.NORM.DIST(AJ$3,$CU23,0.3*$CU23,TRUE)+$CS23*_xlfn.NORM.DIST(AJ$3,$CV23,0.3*$CV23,TRUE),$CW23*_xlfn.NORM.DIST(AJ$3,'energy base (MECS)'!$F$11,0.3*'energy base (MECS)'!$F$11,TRUE))</f>
        <v>2.330988643984366E-2</v>
      </c>
      <c r="AK23" s="68">
        <f t="array" ref="AK23">IF($D23,SUMPRODUCT((economics!$AG$2:$AG$167=$B23)*(economics!$D$2:$D$167="whr")*economics!$AH$2:$AH$167*_xlfn.NORM.DIST(AK$3,economics!$AK$2:$AK$167,economics!$AJ$2:$AJ$167,TRUE))+$CR23*_xlfn.NORM.DIST(AK$3,$CU23,0.3*$CU23,TRUE)+$CS23*_xlfn.NORM.DIST(AK$3,$CV23,0.3*$CV23,TRUE),$CW23*_xlfn.NORM.DIST(AK$3,'energy base (MECS)'!$F$11,0.3*'energy base (MECS)'!$F$11,TRUE))</f>
        <v>2.3851952093663389E-2</v>
      </c>
      <c r="AL23" s="68">
        <f t="array" ref="AL23">IF($D23,SUMPRODUCT((economics!$AG$2:$AG$167=$B23)*(economics!$D$2:$D$167="whr")*economics!$AH$2:$AH$167*_xlfn.NORM.DIST(AL$3,economics!$AK$2:$AK$167,economics!$AJ$2:$AJ$167,TRUE))+$CR23*_xlfn.NORM.DIST(AL$3,$CU23,0.3*$CU23,TRUE)+$CS23*_xlfn.NORM.DIST(AL$3,$CV23,0.3*$CV23,TRUE),$CW23*_xlfn.NORM.DIST(AL$3,'energy base (MECS)'!$F$11,0.3*'energy base (MECS)'!$F$11,TRUE))</f>
        <v>2.4282356279047266E-2</v>
      </c>
      <c r="AM23" s="68">
        <f t="array" ref="AM23">IF($D23,SUMPRODUCT((economics!$AG$2:$AG$167=$B23)*(economics!$D$2:$D$167="whr")*economics!$AH$2:$AH$167*_xlfn.NORM.DIST(AM$3,economics!$AK$2:$AK$167,economics!$AJ$2:$AJ$167,TRUE))+$CR23*_xlfn.NORM.DIST(AM$3,$CU23,0.3*$CU23,TRUE)+$CS23*_xlfn.NORM.DIST(AM$3,$CV23,0.3*$CV23,TRUE),$CW23*_xlfn.NORM.DIST(AM$3,'energy base (MECS)'!$F$11,0.3*'energy base (MECS)'!$F$11,TRUE))</f>
        <v>2.4616334700368048E-2</v>
      </c>
      <c r="AN23" s="68">
        <f t="array" ref="AN23">IF($D23,SUMPRODUCT((economics!$AG$2:$AG$167=$B23)*(economics!$D$2:$D$167="whr")*economics!$AH$2:$AH$167*_xlfn.NORM.DIST(AN$3,economics!$AK$2:$AK$167,economics!$AJ$2:$AJ$167,TRUE))+$CR23*_xlfn.NORM.DIST(AN$3,$CU23,0.3*$CU23,TRUE)+$CS23*_xlfn.NORM.DIST(AN$3,$CV23,0.3*$CV23,TRUE),$CW23*_xlfn.NORM.DIST(AN$3,'energy base (MECS)'!$F$11,0.3*'energy base (MECS)'!$F$11,TRUE))</f>
        <v>2.4869601139456802E-2</v>
      </c>
      <c r="AO23" s="68">
        <f t="array" ref="AO23">IF($D23,SUMPRODUCT((economics!$AG$2:$AG$167=$B23)*(economics!$D$2:$D$167="whr")*economics!$AH$2:$AH$167*_xlfn.NORM.DIST(AO$3,economics!$AK$2:$AK$167,economics!$AJ$2:$AJ$167,TRUE))+$CR23*_xlfn.NORM.DIST(AO$3,$CU23,0.3*$CU23,TRUE)+$CS23*_xlfn.NORM.DIST(AO$3,$CV23,0.3*$CV23,TRUE),$CW23*_xlfn.NORM.DIST(AO$3,'energy base (MECS)'!$F$11,0.3*'energy base (MECS)'!$F$11,TRUE))</f>
        <v>2.5057296779232886E-2</v>
      </c>
      <c r="AP23" s="68">
        <f t="array" ref="AP23">IF($D23,SUMPRODUCT((economics!$AG$2:$AG$167=$B23)*(economics!$D$2:$D$167="whr")*economics!$AH$2:$AH$167*_xlfn.NORM.DIST(AP$3,economics!$AK$2:$AK$167,economics!$AJ$2:$AJ$167,TRUE))+$CR23*_xlfn.NORM.DIST(AP$3,$CU23,0.3*$CU23,TRUE)+$CS23*_xlfn.NORM.DIST(AP$3,$CV23,0.3*$CV23,TRUE),$CW23*_xlfn.NORM.DIST(AP$3,'energy base (MECS)'!$F$11,0.3*'energy base (MECS)'!$F$11,TRUE))</f>
        <v>2.5193237013328817E-2</v>
      </c>
      <c r="AQ23" s="68">
        <f t="array" ref="AQ23">IF($D23,SUMPRODUCT((economics!$AG$2:$AG$167=$B23)*(economics!$D$2:$D$167="whr")*economics!$AH$2:$AH$167*_xlfn.NORM.DIST(AQ$3,economics!$AK$2:$AK$167,economics!$AJ$2:$AJ$167,TRUE))+$CR23*_xlfn.NORM.DIST(AQ$3,$CU23,0.3*$CU23,TRUE)+$CS23*_xlfn.NORM.DIST(AQ$3,$CV23,0.3*$CV23,TRUE),$CW23*_xlfn.NORM.DIST(AQ$3,'energy base (MECS)'!$F$11,0.3*'energy base (MECS)'!$F$11,TRUE))</f>
        <v>2.528945563218498E-2</v>
      </c>
      <c r="AR23" s="68">
        <f t="array" ref="AR23">IF($D23,SUMPRODUCT((economics!$AG$2:$AG$167=$B23)*(economics!$D$2:$D$167="whr")*economics!$AH$2:$AH$167*_xlfn.NORM.DIST(AR$3,economics!$AK$2:$AK$167,economics!$AJ$2:$AJ$167,TRUE))+$CR23*_xlfn.NORM.DIST(AR$3,$CU23,0.3*$CU23,TRUE)+$CS23*_xlfn.NORM.DIST(AR$3,$CV23,0.3*$CV23,TRUE),$CW23*_xlfn.NORM.DIST(AR$3,'energy base (MECS)'!$F$11,0.3*'energy base (MECS)'!$F$11,TRUE))</f>
        <v>2.5356011673763758E-2</v>
      </c>
      <c r="AS23" s="68">
        <f t="array" ref="AS23">IF($D23,SUMPRODUCT((economics!$AG$2:$AG$167=$B23)*(economics!$D$2:$D$167="whr")*economics!$AH$2:$AH$167*_xlfn.NORM.DIST(AS$3,economics!$AK$2:$AK$167,economics!$AJ$2:$AJ$167,TRUE))+$CR23*_xlfn.NORM.DIST(AS$3,$CU23,0.3*$CU23,TRUE)+$CS23*_xlfn.NORM.DIST(AS$3,$CV23,0.3*$CV23,TRUE),$CW23*_xlfn.NORM.DIST(AS$3,'energy base (MECS)'!$F$11,0.3*'energy base (MECS)'!$F$11,TRUE))</f>
        <v>2.5401003445387225E-2</v>
      </c>
      <c r="AT23" s="68">
        <f t="array" ref="AT23">IF($D23,SUMPRODUCT((economics!$AG$2:$AG$167=$B23)*(economics!$D$2:$D$167="whr")*economics!$AH$2:$AH$167*_xlfn.NORM.DIST(AT$3,economics!$AK$2:$AK$167,economics!$AJ$2:$AJ$167,TRUE))+$CR23*_xlfn.NORM.DIST(AT$3,$CU23,0.3*$CU23,TRUE)+$CS23*_xlfn.NORM.DIST(AT$3,$CV23,0.3*$CV23,TRUE),$CW23*_xlfn.NORM.DIST(AT$3,'energy base (MECS)'!$F$11,0.3*'energy base (MECS)'!$F$11,TRUE))</f>
        <v>2.5430726670593463E-2</v>
      </c>
      <c r="AU23" s="68">
        <f t="array" ref="AU23">IF($D23,SUMPRODUCT((economics!$AG$2:$AG$167=$B23)*(economics!$D$2:$D$167="whr")*economics!$AH$2:$AH$167*_xlfn.NORM.DIST(AU$3,economics!$AK$2:$AK$167,economics!$AJ$2:$AJ$167,TRUE))+$CR23*_xlfn.NORM.DIST(AU$3,$CU23,0.3*$CU23,TRUE)+$CS23*_xlfn.NORM.DIST(AU$3,$CV23,0.3*$CV23,TRUE),$CW23*_xlfn.NORM.DIST(AU$3,'energy base (MECS)'!$F$11,0.3*'energy base (MECS)'!$F$11,TRUE))</f>
        <v>2.5449916714960497E-2</v>
      </c>
      <c r="AV23" s="68">
        <f t="array" ref="AV23">IF($D23,SUMPRODUCT((economics!$AG$2:$AG$167=$B23)*(economics!$D$2:$D$167="whr")*economics!$AH$2:$AH$167*_xlfn.NORM.DIST(AV$3,economics!$AK$2:$AK$167,economics!$AJ$2:$AJ$167,TRUE))+$CR23*_xlfn.NORM.DIST(AV$3,$CU23,0.3*$CU23,TRUE)+$CS23*_xlfn.NORM.DIST(AV$3,$CV23,0.3*$CV23,TRUE),$CW23*_xlfn.NORM.DIST(AV$3,'energy base (MECS)'!$F$11,0.3*'energy base (MECS)'!$F$11,TRUE))</f>
        <v>2.5462024737362497E-2</v>
      </c>
      <c r="AW23" s="68">
        <f t="array" ref="AW23">IF($D23,SUMPRODUCT((economics!$AG$2:$AG$167=$B23)*(economics!$D$2:$D$167="whr")*economics!$AH$2:$AH$167*_xlfn.NORM.DIST(AW$3,economics!$AK$2:$AK$167,economics!$AJ$2:$AJ$167,TRUE))+$CR23*_xlfn.NORM.DIST(AW$3,$CU23,0.3*$CU23,TRUE)+$CS23*_xlfn.NORM.DIST(AW$3,$CV23,0.3*$CV23,TRUE),$CW23*_xlfn.NORM.DIST(AW$3,'energy base (MECS)'!$F$11,0.3*'energy base (MECS)'!$F$11,TRUE))</f>
        <v>2.5469490731129286E-2</v>
      </c>
      <c r="AX23" s="68">
        <f t="array" ref="AX23">IF($D23,SUMPRODUCT((economics!$AG$2:$AG$167=$B23)*(economics!$D$2:$D$167="whr")*economics!$AH$2:$AH$167*_xlfn.NORM.DIST(AX$3,economics!$AK$2:$AK$167,economics!$AJ$2:$AJ$167,TRUE))+$CR23*_xlfn.NORM.DIST(AX$3,$CU23,0.3*$CU23,TRUE)+$CS23*_xlfn.NORM.DIST(AX$3,$CV23,0.3*$CV23,TRUE),$CW23*_xlfn.NORM.DIST(AX$3,'energy base (MECS)'!$F$11,0.3*'energy base (MECS)'!$F$11,TRUE))</f>
        <v>2.5473989764137086E-2</v>
      </c>
      <c r="AY23" s="68">
        <f t="array" ref="AY23">IF($D23,SUMPRODUCT((economics!$AG$2:$AG$167=$B23)*(economics!$D$2:$D$167="whr")*economics!$AH$2:$AH$167*_xlfn.NORM.DIST(AY$3,economics!$AK$2:$AK$167,economics!$AJ$2:$AJ$167,TRUE))+$CR23*_xlfn.NORM.DIST(AY$3,$CU23,0.3*$CU23,TRUE)+$CS23*_xlfn.NORM.DIST(AY$3,$CV23,0.3*$CV23,TRUE),$CW23*_xlfn.NORM.DIST(AY$3,'energy base (MECS)'!$F$11,0.3*'energy base (MECS)'!$F$11,TRUE))</f>
        <v>2.5476639288169838E-2</v>
      </c>
      <c r="AZ23" s="68">
        <f t="array" ref="AZ23">IF($D23,SUMPRODUCT((economics!$AG$2:$AG$167=$B23)*(economics!$D$2:$D$167="whr")*economics!$AH$2:$AH$167*_xlfn.NORM.DIST(AZ$3,economics!$AK$2:$AK$167,economics!$AJ$2:$AJ$167,TRUE))+$CR23*_xlfn.NORM.DIST(AZ$3,$CU23,0.3*$CU23,TRUE)+$CS23*_xlfn.NORM.DIST(AZ$3,$CV23,0.3*$CV23,TRUE),$CW23*_xlfn.NORM.DIST(AZ$3,'energy base (MECS)'!$F$11,0.3*'energy base (MECS)'!$F$11,TRUE))</f>
        <v>2.5478164161087776E-2</v>
      </c>
      <c r="BA23" s="68">
        <f t="array" ref="BA23">IF($D23,SUMPRODUCT((economics!$AG$2:$AG$167=$B23)*(economics!$D$2:$D$167="whr")*economics!$AH$2:$AH$167*_xlfn.NORM.DIST(BA$3,economics!$AK$2:$AK$167,economics!$AJ$2:$AJ$167,TRUE))+$CR23*_xlfn.NORM.DIST(BA$3,$CU23,0.3*$CU23,TRUE)+$CS23*_xlfn.NORM.DIST(BA$3,$CV23,0.3*$CV23,TRUE),$CW23*_xlfn.NORM.DIST(BA$3,'energy base (MECS)'!$F$11,0.3*'energy base (MECS)'!$F$11,TRUE))</f>
        <v>2.5479021823782196E-2</v>
      </c>
      <c r="BB23" s="68">
        <f t="array" ref="BB23">IF($D23,SUMPRODUCT((economics!$AG$2:$AG$167=$B23)*(economics!$D$2:$D$167="whr")*economics!$AH$2:$AH$167*_xlfn.NORM.DIST(BB$3,economics!$AK$2:$AK$167,economics!$AJ$2:$AJ$167,TRUE))+$CR23*_xlfn.NORM.DIST(BB$3,$CU23,0.3*$CU23,TRUE)+$CS23*_xlfn.NORM.DIST(BB$3,$CV23,0.3*$CV23,TRUE),$CW23*_xlfn.NORM.DIST(BB$3,'energy base (MECS)'!$F$11,0.3*'energy base (MECS)'!$F$11,TRUE))</f>
        <v>2.5479493252944962E-2</v>
      </c>
      <c r="BC23" s="68">
        <f t="array" ref="BC23">IF($D23,SUMPRODUCT((economics!$AG$2:$AG$167=$B23)*(economics!$D$2:$D$167="whr")*economics!$AH$2:$AH$167*_xlfn.NORM.DIST(BC$3,economics!$AK$2:$AK$167,economics!$AJ$2:$AJ$167,TRUE))+$CR23*_xlfn.NORM.DIST(BC$3,$CU23,0.3*$CU23,TRUE)+$CS23*_xlfn.NORM.DIST(BC$3,$CV23,0.3*$CV23,TRUE),$CW23*_xlfn.NORM.DIST(BC$3,'energy base (MECS)'!$F$11,0.3*'energy base (MECS)'!$F$11,TRUE))</f>
        <v>2.5479746493583134E-2</v>
      </c>
      <c r="BD23" s="68">
        <f t="array" ref="BD23">IF($D23,SUMPRODUCT((economics!$AG$2:$AG$167=$B23)*(economics!$D$2:$D$167="whr")*economics!$AH$2:$AH$167*_xlfn.NORM.DIST(BD$3,economics!$AK$2:$AK$167,economics!$AJ$2:$AJ$167,TRUE))+$CR23*_xlfn.NORM.DIST(BD$3,$CU23,0.3*$CU23,TRUE)+$CS23*_xlfn.NORM.DIST(BD$3,$CV23,0.3*$CV23,TRUE),$CW23*_xlfn.NORM.DIST(BD$3,'energy base (MECS)'!$F$11,0.3*'energy base (MECS)'!$F$11,TRUE))</f>
        <v>2.5479879437159406E-2</v>
      </c>
      <c r="BE23" s="68">
        <f t="array" ref="BE23">IF($D23,SUMPRODUCT((economics!$AG$2:$AG$167=$B23)*(economics!$D$2:$D$167="whr")*economics!$AH$2:$AH$167*_xlfn.NORM.DIST(BE$3,economics!$AK$2:$AK$167,economics!$AJ$2:$AJ$167,TRUE))+$CR23*_xlfn.NORM.DIST(BE$3,$CU23,0.3*$CU23,TRUE)+$CS23*_xlfn.NORM.DIST(BE$3,$CV23,0.3*$CV23,TRUE),$CW23*_xlfn.NORM.DIST(BE$3,'energy base (MECS)'!$F$11,0.3*'energy base (MECS)'!$F$11,TRUE))</f>
        <v>2.5479947642485783E-2</v>
      </c>
      <c r="BF23" s="68">
        <f t="array" ref="BF23">IF($D23,SUMPRODUCT((economics!$AG$2:$AG$167=$B23)*(economics!$D$2:$D$167="whr")*economics!$AH$2:$AH$167*_xlfn.NORM.DIST(BF$3,economics!$AK$2:$AK$167,economics!$AJ$2:$AJ$167,TRUE))+$CR23*_xlfn.NORM.DIST(BF$3,$CU23,0.3*$CU23,TRUE)+$CS23*_xlfn.NORM.DIST(BF$3,$CV23,0.3*$CV23,TRUE),$CW23*_xlfn.NORM.DIST(BF$3,'energy base (MECS)'!$F$11,0.3*'energy base (MECS)'!$F$11,TRUE))</f>
        <v>2.5479981839341258E-2</v>
      </c>
      <c r="BG23" s="68">
        <f t="array" ref="BG23">IF($D23,SUMPRODUCT((economics!$AG$2:$AG$167=$B23)*(economics!$D$2:$D$167="whr")*economics!$AH$2:$AH$167*_xlfn.NORM.DIST(BG$3,economics!$AK$2:$AK$167,economics!$AJ$2:$AJ$167,TRUE))+$CR23*_xlfn.NORM.DIST(BG$3,$CU23,0.3*$CU23,TRUE)+$CS23*_xlfn.NORM.DIST(BG$3,$CV23,0.3*$CV23,TRUE),$CW23*_xlfn.NORM.DIST(BG$3,'energy base (MECS)'!$F$11,0.3*'energy base (MECS)'!$F$11,TRUE))</f>
        <v>2.5479998595365212E-2</v>
      </c>
      <c r="BH23" s="68">
        <f t="array" ref="BH23">IF($D23,SUMPRODUCT((economics!$AG$2:$AG$167=$B23)*(economics!$D$2:$D$167="whr")*economics!$AH$2:$AH$167*_xlfn.NORM.DIST(BH$3,economics!$AK$2:$AK$167,economics!$AJ$2:$AJ$167,TRUE))+$CR23*_xlfn.NORM.DIST(BH$3,$CU23,0.3*$CU23,TRUE)+$CS23*_xlfn.NORM.DIST(BH$3,$CV23,0.3*$CV23,TRUE),$CW23*_xlfn.NORM.DIST(BH$3,'energy base (MECS)'!$F$11,0.3*'energy base (MECS)'!$F$11,TRUE))</f>
        <v>2.5480006619027846E-2</v>
      </c>
      <c r="BI23" s="68">
        <f t="array" ref="BI23">IF($D23,SUMPRODUCT((economics!$AG$2:$AG$167=$B23)*(economics!$D$2:$D$167="whr")*economics!$AH$2:$AH$167*_xlfn.NORM.DIST(BI$3,economics!$AK$2:$AK$167,economics!$AJ$2:$AJ$167,TRUE))+$CR23*_xlfn.NORM.DIST(BI$3,$CU23,0.3*$CU23,TRUE)+$CS23*_xlfn.NORM.DIST(BI$3,$CV23,0.3*$CV23,TRUE),$CW23*_xlfn.NORM.DIST(BI$3,'energy base (MECS)'!$F$11,0.3*'energy base (MECS)'!$F$11,TRUE))</f>
        <v>2.5480010373865838E-2</v>
      </c>
      <c r="BJ23" s="68">
        <f t="array" ref="BJ23">IF($D23,SUMPRODUCT((economics!$AG$2:$AG$167=$B23)*(economics!$D$2:$D$167="whr")*economics!$AH$2:$AH$167*_xlfn.NORM.DIST(BJ$3,economics!$AK$2:$AK$167,economics!$AJ$2:$AJ$167,TRUE))+$CR23*_xlfn.NORM.DIST(BJ$3,$CU23,0.3*$CU23,TRUE)+$CS23*_xlfn.NORM.DIST(BJ$3,$CV23,0.3*$CV23,TRUE),$CW23*_xlfn.NORM.DIST(BJ$3,'energy base (MECS)'!$F$11,0.3*'energy base (MECS)'!$F$11,TRUE))</f>
        <v>2.5480012091088348E-2</v>
      </c>
      <c r="BK23" s="68">
        <f t="array" ref="BK23">IF($D23,SUMPRODUCT((economics!$AG$2:$AG$167=$B23)*(economics!$D$2:$D$167="whr")*economics!$AH$2:$AH$167*_xlfn.NORM.DIST(BK$3,economics!$AK$2:$AK$167,economics!$AJ$2:$AJ$167,TRUE))+$CR23*_xlfn.NORM.DIST(BK$3,$CU23,0.3*$CU23,TRUE)+$CS23*_xlfn.NORM.DIST(BK$3,$CV23,0.3*$CV23,TRUE),$CW23*_xlfn.NORM.DIST(BK$3,'energy base (MECS)'!$F$11,0.3*'energy base (MECS)'!$F$11,TRUE))</f>
        <v>2.5480012858588964E-2</v>
      </c>
      <c r="BL23" s="68">
        <f t="array" ref="BL23">IF($D23,SUMPRODUCT((economics!$AG$2:$AG$167=$B23)*(economics!$D$2:$D$167="whr")*economics!$AH$2:$AH$167*_xlfn.NORM.DIST(BL$3,economics!$AK$2:$AK$167,economics!$AJ$2:$AJ$167,TRUE))+$CR23*_xlfn.NORM.DIST(BL$3,$CU23,0.3*$CU23,TRUE)+$CS23*_xlfn.NORM.DIST(BL$3,$CV23,0.3*$CV23,TRUE),$CW23*_xlfn.NORM.DIST(BL$3,'energy base (MECS)'!$F$11,0.3*'energy base (MECS)'!$F$11,TRUE))</f>
        <v>2.5480013193822645E-2</v>
      </c>
      <c r="BM23" s="68">
        <f t="array" ref="BM23">IF($D23,SUMPRODUCT((economics!$AG$2:$AG$167=$B23)*(economics!$D$2:$D$167="whr")*economics!$AH$2:$AH$167*_xlfn.NORM.DIST(BM$3,economics!$AK$2:$AK$167,economics!$AJ$2:$AJ$167,TRUE))+$CR23*_xlfn.NORM.DIST(BM$3,$CU23,0.3*$CU23,TRUE)+$CS23*_xlfn.NORM.DIST(BM$3,$CV23,0.3*$CV23,TRUE),$CW23*_xlfn.NORM.DIST(BM$3,'energy base (MECS)'!$F$11,0.3*'energy base (MECS)'!$F$11,TRUE))</f>
        <v>2.5480013336920557E-2</v>
      </c>
      <c r="BN23" s="68">
        <f t="array" ref="BN23">IF($D23,SUMPRODUCT((economics!$AG$2:$AG$167=$B23)*(economics!$D$2:$D$167="whr")*economics!$AH$2:$AH$167*_xlfn.NORM.DIST(BN$3,economics!$AK$2:$AK$167,economics!$AJ$2:$AJ$167,TRUE))+$CR23*_xlfn.NORM.DIST(BN$3,$CU23,0.3*$CU23,TRUE)+$CS23*_xlfn.NORM.DIST(BN$3,$CV23,0.3*$CV23,TRUE),$CW23*_xlfn.NORM.DIST(BN$3,'energy base (MECS)'!$F$11,0.3*'energy base (MECS)'!$F$11,TRUE))</f>
        <v>2.5480013396615236E-2</v>
      </c>
      <c r="BO23" s="68">
        <f t="array" ref="BO23">IF($D23,SUMPRODUCT((economics!$AG$2:$AG$167=$B23)*(economics!$D$2:$D$167="whr")*economics!$AH$2:$AH$167*_xlfn.NORM.DIST(BO$3,economics!$AK$2:$AK$167,economics!$AJ$2:$AJ$167,TRUE))+$CR23*_xlfn.NORM.DIST(BO$3,$CU23,0.3*$CU23,TRUE)+$CS23*_xlfn.NORM.DIST(BO$3,$CV23,0.3*$CV23,TRUE),$CW23*_xlfn.NORM.DIST(BO$3,'energy base (MECS)'!$F$11,0.3*'energy base (MECS)'!$F$11,TRUE))</f>
        <v>2.548001342095154E-2</v>
      </c>
      <c r="BP23" s="68">
        <f t="array" ref="BP23">IF($D23,SUMPRODUCT((economics!$AG$2:$AG$167=$B23)*(economics!$D$2:$D$167="whr")*economics!$AH$2:$AH$167*_xlfn.NORM.DIST(BP$3,economics!$AK$2:$AK$167,economics!$AJ$2:$AJ$167,TRUE))+$CR23*_xlfn.NORM.DIST(BP$3,$CU23,0.3*$CU23,TRUE)+$CS23*_xlfn.NORM.DIST(BP$3,$CV23,0.3*$CV23,TRUE),$CW23*_xlfn.NORM.DIST(BP$3,'energy base (MECS)'!$F$11,0.3*'energy base (MECS)'!$F$11,TRUE))</f>
        <v>2.5480013430647482E-2</v>
      </c>
      <c r="BQ23" s="68">
        <f t="array" ref="BQ23">IF($D23,SUMPRODUCT((economics!$AG$2:$AG$167=$B23)*(economics!$D$2:$D$167="whr")*economics!$AH$2:$AH$167*_xlfn.NORM.DIST(BQ$3,economics!$AK$2:$AK$167,economics!$AJ$2:$AJ$167,TRUE))+$CR23*_xlfn.NORM.DIST(BQ$3,$CU23,0.3*$CU23,TRUE)+$CS23*_xlfn.NORM.DIST(BQ$3,$CV23,0.3*$CV23,TRUE),$CW23*_xlfn.NORM.DIST(BQ$3,'energy base (MECS)'!$F$11,0.3*'energy base (MECS)'!$F$11,TRUE))</f>
        <v>2.5480013434422705E-2</v>
      </c>
      <c r="BR23" s="68">
        <f t="array" ref="BR23">IF($D23,SUMPRODUCT((economics!$AG$2:$AG$167=$B23)*(economics!$D$2:$D$167="whr")*economics!$AH$2:$AH$167*_xlfn.NORM.DIST(BR$3,economics!$AK$2:$AK$167,economics!$AJ$2:$AJ$167,TRUE))+$CR23*_xlfn.NORM.DIST(BR$3,$CU23,0.3*$CU23,TRUE)+$CS23*_xlfn.NORM.DIST(BR$3,$CV23,0.3*$CV23,TRUE),$CW23*_xlfn.NORM.DIST(BR$3,'energy base (MECS)'!$F$11,0.3*'energy base (MECS)'!$F$11,TRUE))</f>
        <v>2.5480013435859223E-2</v>
      </c>
      <c r="BS23" s="68">
        <f t="array" ref="BS23">IF($D23,SUMPRODUCT((economics!$AG$2:$AG$167=$B23)*(economics!$D$2:$D$167="whr")*economics!$AH$2:$AH$167*_xlfn.NORM.DIST(BS$3,economics!$AK$2:$AK$167,economics!$AJ$2:$AJ$167,TRUE))+$CR23*_xlfn.NORM.DIST(BS$3,$CU23,0.3*$CU23,TRUE)+$CS23*_xlfn.NORM.DIST(BS$3,$CV23,0.3*$CV23,TRUE),$CW23*_xlfn.NORM.DIST(BS$3,'energy base (MECS)'!$F$11,0.3*'energy base (MECS)'!$F$11,TRUE))</f>
        <v>2.5480013436393414E-2</v>
      </c>
      <c r="BT23" s="68">
        <f t="array" ref="BT23">IF($D23,SUMPRODUCT((economics!$AG$2:$AG$167=$B23)*(economics!$D$2:$D$167="whr")*economics!$AH$2:$AH$167*_xlfn.NORM.DIST(BT$3,economics!$AK$2:$AK$167,economics!$AJ$2:$AJ$167,TRUE))+$CR23*_xlfn.NORM.DIST(BT$3,$CU23,0.3*$CU23,TRUE)+$CS23*_xlfn.NORM.DIST(BT$3,$CV23,0.3*$CV23,TRUE),$CW23*_xlfn.NORM.DIST(BT$3,'energy base (MECS)'!$F$11,0.3*'energy base (MECS)'!$F$11,TRUE))</f>
        <v>2.5480013436587543E-2</v>
      </c>
      <c r="BU23" s="68">
        <f t="array" ref="BU23">IF($D23,SUMPRODUCT((economics!$AG$2:$AG$167=$B23)*(economics!$D$2:$D$167="whr")*economics!$AH$2:$AH$167*_xlfn.NORM.DIST(BU$3,economics!$AK$2:$AK$167,economics!$AJ$2:$AJ$167,TRUE))+$CR23*_xlfn.NORM.DIST(BU$3,$CU23,0.3*$CU23,TRUE)+$CS23*_xlfn.NORM.DIST(BU$3,$CV23,0.3*$CV23,TRUE),$CW23*_xlfn.NORM.DIST(BU$3,'energy base (MECS)'!$F$11,0.3*'energy base (MECS)'!$F$11,TRUE))</f>
        <v>2.5480013436656491E-2</v>
      </c>
      <c r="BV23" s="68">
        <f t="array" ref="BV23">IF($D23,SUMPRODUCT((economics!$AG$2:$AG$167=$B23)*(economics!$D$2:$D$167="whr")*economics!$AH$2:$AH$167*_xlfn.NORM.DIST(BV$3,economics!$AK$2:$AK$167,economics!$AJ$2:$AJ$167,TRUE))+$CR23*_xlfn.NORM.DIST(BV$3,$CU23,0.3*$CU23,TRUE)+$CS23*_xlfn.NORM.DIST(BV$3,$CV23,0.3*$CV23,TRUE),$CW23*_xlfn.NORM.DIST(BV$3,'energy base (MECS)'!$F$11,0.3*'energy base (MECS)'!$F$11,TRUE))</f>
        <v>2.5480013436680424E-2</v>
      </c>
      <c r="BW23" s="68">
        <f t="array" ref="BW23">IF($D23,SUMPRODUCT((economics!$AG$2:$AG$167=$B23)*(economics!$D$2:$D$167="whr")*economics!$AH$2:$AH$167*_xlfn.NORM.DIST(BW$3,economics!$AK$2:$AK$167,economics!$AJ$2:$AJ$167,TRUE))+$CR23*_xlfn.NORM.DIST(BW$3,$CU23,0.3*$CU23,TRUE)+$CS23*_xlfn.NORM.DIST(BW$3,$CV23,0.3*$CV23,TRUE),$CW23*_xlfn.NORM.DIST(BW$3,'energy base (MECS)'!$F$11,0.3*'energy base (MECS)'!$F$11,TRUE))</f>
        <v>2.5480013436688539E-2</v>
      </c>
      <c r="BX23" s="68">
        <f t="array" ref="BX23">IF($D23,SUMPRODUCT((economics!$AG$2:$AG$167=$B23)*(economics!$D$2:$D$167="whr")*economics!$AH$2:$AH$167*_xlfn.NORM.DIST(BX$3,economics!$AK$2:$AK$167,economics!$AJ$2:$AJ$167,TRUE))+$CR23*_xlfn.NORM.DIST(BX$3,$CU23,0.3*$CU23,TRUE)+$CS23*_xlfn.NORM.DIST(BX$3,$CV23,0.3*$CV23,TRUE),$CW23*_xlfn.NORM.DIST(BX$3,'energy base (MECS)'!$F$11,0.3*'energy base (MECS)'!$F$11,TRUE))</f>
        <v>2.5480013436691231E-2</v>
      </c>
      <c r="BY23" s="68">
        <f t="array" ref="BY23">IF($D23,SUMPRODUCT((economics!$AG$2:$AG$167=$B23)*(economics!$D$2:$D$167="whr")*economics!$AH$2:$AH$167*_xlfn.NORM.DIST(BY$3,economics!$AK$2:$AK$167,economics!$AJ$2:$AJ$167,TRUE))+$CR23*_xlfn.NORM.DIST(BY$3,$CU23,0.3*$CU23,TRUE)+$CS23*_xlfn.NORM.DIST(BY$3,$CV23,0.3*$CV23,TRUE),$CW23*_xlfn.NORM.DIST(BY$3,'energy base (MECS)'!$F$11,0.3*'energy base (MECS)'!$F$11,TRUE))</f>
        <v>2.5480013436692102E-2</v>
      </c>
      <c r="BZ23" s="68">
        <f t="array" ref="BZ23">IF($D23,SUMPRODUCT((economics!$AG$2:$AG$167=$B23)*(economics!$D$2:$D$167="whr")*economics!$AH$2:$AH$167*_xlfn.NORM.DIST(BZ$3,economics!$AK$2:$AK$167,economics!$AJ$2:$AJ$167,TRUE))+$CR23*_xlfn.NORM.DIST(BZ$3,$CU23,0.3*$CU23,TRUE)+$CS23*_xlfn.NORM.DIST(BZ$3,$CV23,0.3*$CV23,TRUE),$CW23*_xlfn.NORM.DIST(BZ$3,'energy base (MECS)'!$F$11,0.3*'energy base (MECS)'!$F$11,TRUE))</f>
        <v>2.5480013436692379E-2</v>
      </c>
      <c r="CA23" s="68">
        <f t="array" ref="CA23">IF($D23,SUMPRODUCT((economics!$AG$2:$AG$167=$B23)*(economics!$D$2:$D$167="whr")*economics!$AH$2:$AH$167*_xlfn.NORM.DIST(CA$3,economics!$AK$2:$AK$167,economics!$AJ$2:$AJ$167,TRUE))+$CR23*_xlfn.NORM.DIST(CA$3,$CU23,0.3*$CU23,TRUE)+$CS23*_xlfn.NORM.DIST(CA$3,$CV23,0.3*$CV23,TRUE),$CW23*_xlfn.NORM.DIST(CA$3,'energy base (MECS)'!$F$11,0.3*'energy base (MECS)'!$F$11,TRUE))</f>
        <v>2.5480013436692463E-2</v>
      </c>
      <c r="CB23" s="68">
        <f t="array" ref="CB23">IF($D23,SUMPRODUCT((economics!$AG$2:$AG$167=$B23)*(economics!$D$2:$D$167="whr")*economics!$AH$2:$AH$167*_xlfn.NORM.DIST(CB$3,economics!$AK$2:$AK$167,economics!$AJ$2:$AJ$167,TRUE))+$CR23*_xlfn.NORM.DIST(CB$3,$CU23,0.3*$CU23,TRUE)+$CS23*_xlfn.NORM.DIST(CB$3,$CV23,0.3*$CV23,TRUE),$CW23*_xlfn.NORM.DIST(CB$3,'energy base (MECS)'!$F$11,0.3*'energy base (MECS)'!$F$11,TRUE))</f>
        <v>2.548001343669249E-2</v>
      </c>
      <c r="CC23" s="68">
        <f t="array" ref="CC23">IF($D23,SUMPRODUCT((economics!$AG$2:$AG$167=$B23)*(economics!$D$2:$D$167="whr")*economics!$AH$2:$AH$167*_xlfn.NORM.DIST(CC$3,economics!$AK$2:$AK$167,economics!$AJ$2:$AJ$167,TRUE))+$CR23*_xlfn.NORM.DIST(CC$3,$CU23,0.3*$CU23,TRUE)+$CS23*_xlfn.NORM.DIST(CC$3,$CV23,0.3*$CV23,TRUE),$CW23*_xlfn.NORM.DIST(CC$3,'energy base (MECS)'!$F$11,0.3*'energy base (MECS)'!$F$11,TRUE))</f>
        <v>2.5480013436692497E-2</v>
      </c>
      <c r="CD23" s="68">
        <f t="array" ref="CD23">IF($D23,SUMPRODUCT((economics!$AG$2:$AG$167=$B23)*(economics!$D$2:$D$167="whr")*economics!$AH$2:$AH$167*_xlfn.NORM.DIST(CD$3,economics!$AK$2:$AK$167,economics!$AJ$2:$AJ$167,TRUE))+$CR23*_xlfn.NORM.DIST(CD$3,$CU23,0.3*$CU23,TRUE)+$CS23*_xlfn.NORM.DIST(CD$3,$CV23,0.3*$CV23,TRUE),$CW23*_xlfn.NORM.DIST(CD$3,'energy base (MECS)'!$F$11,0.3*'energy base (MECS)'!$F$11,TRUE))</f>
        <v>2.5480013436692501E-2</v>
      </c>
      <c r="CE23" s="68">
        <f t="array" ref="CE23">IF($D23,SUMPRODUCT((economics!$AG$2:$AG$167=$B23)*(economics!$D$2:$D$167="whr")*economics!$AH$2:$AH$167*_xlfn.NORM.DIST(CE$3,economics!$AK$2:$AK$167,economics!$AJ$2:$AJ$167,TRUE))+$CR23*_xlfn.NORM.DIST(CE$3,$CU23,0.3*$CU23,TRUE)+$CS23*_xlfn.NORM.DIST(CE$3,$CV23,0.3*$CV23,TRUE),$CW23*_xlfn.NORM.DIST(CE$3,'energy base (MECS)'!$F$11,0.3*'energy base (MECS)'!$F$11,TRUE))</f>
        <v>2.5480013436692501E-2</v>
      </c>
      <c r="CF23" s="68">
        <f t="array" ref="CF23">IF($D23,SUMPRODUCT((economics!$AG$2:$AG$167=$B23)*(economics!$D$2:$D$167="whr")*economics!$AH$2:$AH$167*_xlfn.NORM.DIST(CF$3,economics!$AK$2:$AK$167,economics!$AJ$2:$AJ$167,TRUE))+$CR23*_xlfn.NORM.DIST(CF$3,$CU23,0.3*$CU23,TRUE)+$CS23*_xlfn.NORM.DIST(CF$3,$CV23,0.3*$CV23,TRUE),$CW23*_xlfn.NORM.DIST(CF$3,'energy base (MECS)'!$F$11,0.3*'energy base (MECS)'!$F$11,TRUE))</f>
        <v>2.5480013436692501E-2</v>
      </c>
      <c r="CG23" s="68">
        <f t="array" ref="CG23">IF($D23,SUMPRODUCT((economics!$AG$2:$AG$167=$B23)*(economics!$D$2:$D$167="whr")*economics!$AH$2:$AH$167*_xlfn.NORM.DIST(CG$3,economics!$AK$2:$AK$167,economics!$AJ$2:$AJ$167,TRUE))+$CR23*_xlfn.NORM.DIST(CG$3,$CU23,0.3*$CU23,TRUE)+$CS23*_xlfn.NORM.DIST(CG$3,$CV23,0.3*$CV23,TRUE),$CW23*_xlfn.NORM.DIST(CG$3,'energy base (MECS)'!$F$11,0.3*'energy base (MECS)'!$F$11,TRUE))</f>
        <v>2.5480013436692501E-2</v>
      </c>
      <c r="CH23" s="68">
        <f t="array" ref="CH23">IF($D23,SUMPRODUCT((economics!$AG$2:$AG$167=$B23)*(economics!$D$2:$D$167="whr")*economics!$AH$2:$AH$167*_xlfn.NORM.DIST(CH$3,economics!$AK$2:$AK$167,economics!$AJ$2:$AJ$167,TRUE))+$CR23*_xlfn.NORM.DIST(CH$3,$CU23,0.3*$CU23,TRUE)+$CS23*_xlfn.NORM.DIST(CH$3,$CV23,0.3*$CV23,TRUE),$CW23*_xlfn.NORM.DIST(CH$3,'energy base (MECS)'!$F$11,0.3*'energy base (MECS)'!$F$11,TRUE))</f>
        <v>2.5480013436692501E-2</v>
      </c>
      <c r="CJ23">
        <f t="array" ref="CJ23">SUMPRODUCT((economics!$AG$2:$AG$167=$B23)*(economics!$D$2:$D$167="whr")*economics!$AH$2:$AH$167)</f>
        <v>0</v>
      </c>
      <c r="CK23" s="80">
        <f>'indst heat consumption'!D23</f>
        <v>0.41860465116279072</v>
      </c>
      <c r="CL23" s="80">
        <f>'indst heat consumption'!E23</f>
        <v>0.13178294573643409</v>
      </c>
      <c r="CM23" s="80">
        <f>'indst heat consumption'!F23</f>
        <v>0.26356589147286819</v>
      </c>
      <c r="CN23" s="80">
        <f>'indst heat consumption'!G23</f>
        <v>0</v>
      </c>
      <c r="CO23" s="80">
        <f>'indst heat consumption'!H23</f>
        <v>0.186046511627907</v>
      </c>
      <c r="CP23">
        <f>$C23*(CK23*summary!$B$94+CL23*summary!$C$94+CM23*summary!$D$94)</f>
        <v>2.3249173126614984E-2</v>
      </c>
      <c r="CQ23">
        <f>$C23*(CN23*summary!$E$94+CO23*summary!$F$94)</f>
        <v>2.2308403100775192E-3</v>
      </c>
      <c r="CR23">
        <f t="shared" si="0"/>
        <v>2.324917312661498E-2</v>
      </c>
      <c r="CS23">
        <f t="shared" si="1"/>
        <v>2.2308403100775192E-3</v>
      </c>
      <c r="CT23">
        <f>IFERROR(_xlfn.XLOOKUP($B23,'BCoISC-WACCbI'!$C$2:$C$26,'BCoISC-WACCbI'!$B$2:$B$26)+economics!$AE$4,0.1)</f>
        <v>0.11509</v>
      </c>
      <c r="CU23">
        <f>(summary!$C$7*(CT23/(1-(1+CT23)^-summary!$D$7))+summary!$C$7*summary!$E$7)/(summary!$F$7*3412/1000000)</f>
        <v>1.3718083711084645</v>
      </c>
      <c r="CV23">
        <f>(summary!$C$6*(CT23/(1-(1+CT23)^-summary!$D$6))+summary!$C$6*summary!$E$6)/(summary!$F$6*3412/1000000)</f>
        <v>1.6461700453301573</v>
      </c>
      <c r="CW23">
        <f t="shared" si="2"/>
        <v>2.5480013436692501E-2</v>
      </c>
    </row>
    <row r="24" spans="1:101" x14ac:dyDescent="0.35">
      <c r="A24" t="str">
        <f>WHRPbI!A22</f>
        <v>nonroad vehicles 30</v>
      </c>
      <c r="B24">
        <v>30</v>
      </c>
      <c r="C24" s="68">
        <f>WHRPbI!B22</f>
        <v>3.9684210526315787E-2</v>
      </c>
      <c r="D24" t="b">
        <f>ISNUMBER(MATCH($B24,'energy base (MECS)'!$K$4:$K$9,0))</f>
        <v>0</v>
      </c>
      <c r="E24" s="68">
        <f t="array" ref="E24">IF($D24,SUMPRODUCT((economics!$AG$2:$AG$167=$B24)*(economics!$D$2:$D$167="whr")*economics!$AH$2:$AH$167*_xlfn.NORM.DIST(E$3,economics!$AK$2:$AK$167,economics!$AJ$2:$AJ$167,TRUE))+$CR24*_xlfn.NORM.DIST(E$3,$CU24,0.3*$CU24,TRUE)+$CS24*_xlfn.NORM.DIST(E$3,$CV24,0.3*$CV24,TRUE),$CW24*_xlfn.NORM.DIST(E$3,'energy base (MECS)'!$F$11,0.3*'energy base (MECS)'!$F$11,TRUE))</f>
        <v>1.4943036697338945E-5</v>
      </c>
      <c r="F24" s="68">
        <f t="array" ref="F24">IF($D24,SUMPRODUCT((economics!$AG$2:$AG$167=$B24)*(economics!$D$2:$D$167="whr")*economics!$AH$2:$AH$167*_xlfn.NORM.DIST(F$3,economics!$AK$2:$AK$167,economics!$AJ$2:$AJ$167,TRUE))+$CR24*_xlfn.NORM.DIST(F$3,$CU24,0.3*$CU24,TRUE)+$CS24*_xlfn.NORM.DIST(F$3,$CV24,0.3*$CV24,TRUE),$CW24*_xlfn.NORM.DIST(F$3,'energy base (MECS)'!$F$11,0.3*'energy base (MECS)'!$F$11,TRUE))</f>
        <v>2.5506787101880658E-5</v>
      </c>
      <c r="G24" s="68">
        <f t="array" ref="G24">IF($D24,SUMPRODUCT((economics!$AG$2:$AG$167=$B24)*(economics!$D$2:$D$167="whr")*economics!$AH$2:$AH$167*_xlfn.NORM.DIST(G$3,economics!$AK$2:$AK$167,economics!$AJ$2:$AJ$167,TRUE))+$CR24*_xlfn.NORM.DIST(G$3,$CU24,0.3*$CU24,TRUE)+$CS24*_xlfn.NORM.DIST(G$3,$CV24,0.3*$CV24,TRUE),$CW24*_xlfn.NORM.DIST(G$3,'energy base (MECS)'!$F$11,0.3*'energy base (MECS)'!$F$11,TRUE))</f>
        <v>4.2611098324494071E-5</v>
      </c>
      <c r="H24" s="68">
        <f t="array" ref="H24">IF($D24,SUMPRODUCT((economics!$AG$2:$AG$167=$B24)*(economics!$D$2:$D$167="whr")*economics!$AH$2:$AH$167*_xlfn.NORM.DIST(H$3,economics!$AK$2:$AK$167,economics!$AJ$2:$AJ$167,TRUE))+$CR24*_xlfn.NORM.DIST(H$3,$CU24,0.3*$CU24,TRUE)+$CS24*_xlfn.NORM.DIST(H$3,$CV24,0.3*$CV24,TRUE),$CW24*_xlfn.NORM.DIST(H$3,'energy base (MECS)'!$F$11,0.3*'energy base (MECS)'!$F$11,TRUE))</f>
        <v>6.9676234755164569E-5</v>
      </c>
      <c r="I24" s="68">
        <f t="array" ref="I24">IF($D24,SUMPRODUCT((economics!$AG$2:$AG$167=$B24)*(economics!$D$2:$D$167="whr")*economics!$AH$2:$AH$167*_xlfn.NORM.DIST(I$3,economics!$AK$2:$AK$167,economics!$AJ$2:$AJ$167,TRUE))+$CR24*_xlfn.NORM.DIST(I$3,$CU24,0.3*$CU24,TRUE)+$CS24*_xlfn.NORM.DIST(I$3,$CV24,0.3*$CV24,TRUE),$CW24*_xlfn.NORM.DIST(I$3,'energy base (MECS)'!$F$11,0.3*'energy base (MECS)'!$F$11,TRUE))</f>
        <v>1.1152975990340163E-4</v>
      </c>
      <c r="J24" s="68">
        <f t="array" ref="J24">IF($D24,SUMPRODUCT((economics!$AG$2:$AG$167=$B24)*(economics!$D$2:$D$167="whr")*economics!$AH$2:$AH$167*_xlfn.NORM.DIST(J$3,economics!$AK$2:$AK$167,economics!$AJ$2:$AJ$167,TRUE))+$CR24*_xlfn.NORM.DIST(J$3,$CU24,0.3*$CU24,TRUE)+$CS24*_xlfn.NORM.DIST(J$3,$CV24,0.3*$CV24,TRUE),$CW24*_xlfn.NORM.DIST(J$3,'energy base (MECS)'!$F$11,0.3*'energy base (MECS)'!$F$11,TRUE))</f>
        <v>1.7478129574574153E-4</v>
      </c>
      <c r="K24" s="68">
        <f t="array" ref="K24">IF($D24,SUMPRODUCT((economics!$AG$2:$AG$167=$B24)*(economics!$D$2:$D$167="whr")*economics!$AH$2:$AH$167*_xlfn.NORM.DIST(K$3,economics!$AK$2:$AK$167,economics!$AJ$2:$AJ$167,TRUE))+$CR24*_xlfn.NORM.DIST(K$3,$CU24,0.3*$CU24,TRUE)+$CS24*_xlfn.NORM.DIST(K$3,$CV24,0.3*$CV24,TRUE),$CW24*_xlfn.NORM.DIST(K$3,'energy base (MECS)'!$F$11,0.3*'energy base (MECS)'!$F$11,TRUE))</f>
        <v>2.6819860124560981E-4</v>
      </c>
      <c r="L24" s="68">
        <f t="array" ref="L24">IF($D24,SUMPRODUCT((economics!$AG$2:$AG$167=$B24)*(economics!$D$2:$D$167="whr")*economics!$AH$2:$AH$167*_xlfn.NORM.DIST(L$3,economics!$AK$2:$AK$167,economics!$AJ$2:$AJ$167,TRUE))+$CR24*_xlfn.NORM.DIST(L$3,$CU24,0.3*$CU24,TRUE)+$CS24*_xlfn.NORM.DIST(L$3,$CV24,0.3*$CV24,TRUE),$CW24*_xlfn.NORM.DIST(L$3,'energy base (MECS)'!$F$11,0.3*'energy base (MECS)'!$F$11,TRUE))</f>
        <v>4.0303304356997853E-4</v>
      </c>
      <c r="M24" s="68">
        <f t="array" ref="M24">IF($D24,SUMPRODUCT((economics!$AG$2:$AG$167=$B24)*(economics!$D$2:$D$167="whr")*economics!$AH$2:$AH$167*_xlfn.NORM.DIST(M$3,economics!$AK$2:$AK$167,economics!$AJ$2:$AJ$167,TRUE))+$CR24*_xlfn.NORM.DIST(M$3,$CU24,0.3*$CU24,TRUE)+$CS24*_xlfn.NORM.DIST(M$3,$CV24,0.3*$CV24,TRUE),$CW24*_xlfn.NORM.DIST(M$3,'energy base (MECS)'!$F$11,0.3*'energy base (MECS)'!$F$11,TRUE))</f>
        <v>5.9322476604582969E-4</v>
      </c>
      <c r="N24" s="68">
        <f t="array" ref="N24">IF($D24,SUMPRODUCT((economics!$AG$2:$AG$167=$B24)*(economics!$D$2:$D$167="whr")*economics!$AH$2:$AH$167*_xlfn.NORM.DIST(N$3,economics!$AK$2:$AK$167,economics!$AJ$2:$AJ$167,TRUE))+$CR24*_xlfn.NORM.DIST(N$3,$CU24,0.3*$CU24,TRUE)+$CS24*_xlfn.NORM.DIST(N$3,$CV24,0.3*$CV24,TRUE),$CW24*_xlfn.NORM.DIST(N$3,'energy base (MECS)'!$F$11,0.3*'energy base (MECS)'!$F$11,TRUE))</f>
        <v>8.5540482497852954E-4</v>
      </c>
      <c r="O24" s="68">
        <f t="array" ref="O24">IF($D24,SUMPRODUCT((economics!$AG$2:$AG$167=$B24)*(economics!$D$2:$D$167="whr")*economics!$AH$2:$AH$167*_xlfn.NORM.DIST(O$3,economics!$AK$2:$AK$167,economics!$AJ$2:$AJ$167,TRUE))+$CR24*_xlfn.NORM.DIST(O$3,$CU24,0.3*$CU24,TRUE)+$CS24*_xlfn.NORM.DIST(O$3,$CV24,0.3*$CV24,TRUE),$CW24*_xlfn.NORM.DIST(O$3,'energy base (MECS)'!$F$11,0.3*'energy base (MECS)'!$F$11,TRUE))</f>
        <v>1.2086083202063743E-3</v>
      </c>
      <c r="P24" s="68">
        <f t="array" ref="P24">IF($D24,SUMPRODUCT((economics!$AG$2:$AG$167=$B24)*(economics!$D$2:$D$167="whr")*economics!$AH$2:$AH$167*_xlfn.NORM.DIST(P$3,economics!$AK$2:$AK$167,economics!$AJ$2:$AJ$167,TRUE))+$CR24*_xlfn.NORM.DIST(P$3,$CU24,0.3*$CU24,TRUE)+$CS24*_xlfn.NORM.DIST(P$3,$CV24,0.3*$CV24,TRUE),$CW24*_xlfn.NORM.DIST(P$3,'energy base (MECS)'!$F$11,0.3*'energy base (MECS)'!$F$11,TRUE))</f>
        <v>1.6736240377711866E-3</v>
      </c>
      <c r="Q24" s="68">
        <f t="array" ref="Q24">IF($D24,SUMPRODUCT((economics!$AG$2:$AG$167=$B24)*(economics!$D$2:$D$167="whr")*economics!$AH$2:$AH$167*_xlfn.NORM.DIST(Q$3,economics!$AK$2:$AK$167,economics!$AJ$2:$AJ$167,TRUE))+$CR24*_xlfn.NORM.DIST(Q$3,$CU24,0.3*$CU24,TRUE)+$CS24*_xlfn.NORM.DIST(Q$3,$CV24,0.3*$CV24,TRUE),$CW24*_xlfn.NORM.DIST(Q$3,'energy base (MECS)'!$F$11,0.3*'energy base (MECS)'!$F$11,TRUE))</f>
        <v>2.2719358650558565E-3</v>
      </c>
      <c r="R24" s="68">
        <f t="array" ref="R24">IF($D24,SUMPRODUCT((economics!$AG$2:$AG$167=$B24)*(economics!$D$2:$D$167="whr")*economics!$AH$2:$AH$167*_xlfn.NORM.DIST(R$3,economics!$AK$2:$AK$167,economics!$AJ$2:$AJ$167,TRUE))+$CR24*_xlfn.NORM.DIST(R$3,$CU24,0.3*$CU24,TRUE)+$CS24*_xlfn.NORM.DIST(R$3,$CV24,0.3*$CV24,TRUE),$CW24*_xlfn.NORM.DIST(R$3,'energy base (MECS)'!$F$11,0.3*'energy base (MECS)'!$F$11,TRUE))</f>
        <v>3.0242597854790907E-3</v>
      </c>
      <c r="S24" s="68">
        <f t="array" ref="S24">IF($D24,SUMPRODUCT((economics!$AG$2:$AG$167=$B24)*(economics!$D$2:$D$167="whr")*economics!$AH$2:$AH$167*_xlfn.NORM.DIST(S$3,economics!$AK$2:$AK$167,economics!$AJ$2:$AJ$167,TRUE))+$CR24*_xlfn.NORM.DIST(S$3,$CU24,0.3*$CU24,TRUE)+$CS24*_xlfn.NORM.DIST(S$3,$CV24,0.3*$CV24,TRUE),$CW24*_xlfn.NORM.DIST(S$3,'energy base (MECS)'!$F$11,0.3*'energy base (MECS)'!$F$11,TRUE))</f>
        <v>3.9487439793530182E-3</v>
      </c>
      <c r="T24" s="68">
        <f t="array" ref="T24">IF($D24,SUMPRODUCT((economics!$AG$2:$AG$167=$B24)*(economics!$D$2:$D$167="whr")*economics!$AH$2:$AH$167*_xlfn.NORM.DIST(T$3,economics!$AK$2:$AK$167,economics!$AJ$2:$AJ$167,TRUE))+$CR24*_xlfn.NORM.DIST(T$3,$CU24,0.3*$CU24,TRUE)+$CS24*_xlfn.NORM.DIST(T$3,$CV24,0.3*$CV24,TRUE),$CW24*_xlfn.NORM.DIST(T$3,'energy base (MECS)'!$F$11,0.3*'energy base (MECS)'!$F$11,TRUE))</f>
        <v>5.0589701391398328E-3</v>
      </c>
      <c r="U24" s="68">
        <f t="array" ref="U24">IF($D24,SUMPRODUCT((economics!$AG$2:$AG$167=$B24)*(economics!$D$2:$D$167="whr")*economics!$AH$2:$AH$167*_xlfn.NORM.DIST(U$3,economics!$AK$2:$AK$167,economics!$AJ$2:$AJ$167,TRUE))+$CR24*_xlfn.NORM.DIST(U$3,$CU24,0.3*$CU24,TRUE)+$CS24*_xlfn.NORM.DIST(U$3,$CV24,0.3*$CV24,TRUE),$CW24*_xlfn.NORM.DIST(U$3,'energy base (MECS)'!$F$11,0.3*'energy base (MECS)'!$F$11,TRUE))</f>
        <v>6.3619592200760801E-3</v>
      </c>
      <c r="V24" s="68">
        <f t="array" ref="V24">IF($D24,SUMPRODUCT((economics!$AG$2:$AG$167=$B24)*(economics!$D$2:$D$167="whr")*economics!$AH$2:$AH$167*_xlfn.NORM.DIST(V$3,economics!$AK$2:$AK$167,economics!$AJ$2:$AJ$167,TRUE))+$CR24*_xlfn.NORM.DIST(V$3,$CU24,0.3*$CU24,TRUE)+$CS24*_xlfn.NORM.DIST(V$3,$CV24,0.3*$CV24,TRUE),$CW24*_xlfn.NORM.DIST(V$3,'energy base (MECS)'!$F$11,0.3*'energy base (MECS)'!$F$11,TRUE))</f>
        <v>7.8564301021033789E-3</v>
      </c>
      <c r="W24" s="68">
        <f t="array" ref="W24">IF($D24,SUMPRODUCT((economics!$AG$2:$AG$167=$B24)*(economics!$D$2:$D$167="whr")*economics!$AH$2:$AH$167*_xlfn.NORM.DIST(W$3,economics!$AK$2:$AK$167,economics!$AJ$2:$AJ$167,TRUE))+$CR24*_xlfn.NORM.DIST(W$3,$CU24,0.3*$CU24,TRUE)+$CS24*_xlfn.NORM.DIST(W$3,$CV24,0.3*$CV24,TRUE),$CW24*_xlfn.NORM.DIST(W$3,'energy base (MECS)'!$F$11,0.3*'energy base (MECS)'!$F$11,TRUE))</f>
        <v>9.5315716349886424E-3</v>
      </c>
      <c r="X24" s="68">
        <f t="array" ref="X24">IF($D24,SUMPRODUCT((economics!$AG$2:$AG$167=$B24)*(economics!$D$2:$D$167="whr")*economics!$AH$2:$AH$167*_xlfn.NORM.DIST(X$3,economics!$AK$2:$AK$167,economics!$AJ$2:$AJ$167,TRUE))+$CR24*_xlfn.NORM.DIST(X$3,$CU24,0.3*$CU24,TRUE)+$CS24*_xlfn.NORM.DIST(X$3,$CV24,0.3*$CV24,TRUE),$CW24*_xlfn.NORM.DIST(X$3,'energy base (MECS)'!$F$11,0.3*'energy base (MECS)'!$F$11,TRUE))</f>
        <v>1.1366558363810878E-2</v>
      </c>
      <c r="Y24" s="68">
        <f t="array" ref="Y24">IF($D24,SUMPRODUCT((economics!$AG$2:$AG$167=$B24)*(economics!$D$2:$D$167="whr")*economics!$AH$2:$AH$167*_xlfn.NORM.DIST(Y$3,economics!$AK$2:$AK$167,economics!$AJ$2:$AJ$167,TRUE))+$CR24*_xlfn.NORM.DIST(Y$3,$CU24,0.3*$CU24,TRUE)+$CS24*_xlfn.NORM.DIST(Y$3,$CV24,0.3*$CV24,TRUE),$CW24*_xlfn.NORM.DIST(Y$3,'energy base (MECS)'!$F$11,0.3*'energy base (MECS)'!$F$11,TRUE))</f>
        <v>1.3330966504403585E-2</v>
      </c>
      <c r="Z24" s="68">
        <f t="array" ref="Z24">IF($D24,SUMPRODUCT((economics!$AG$2:$AG$167=$B24)*(economics!$D$2:$D$167="whr")*economics!$AH$2:$AH$167*_xlfn.NORM.DIST(Z$3,economics!$AK$2:$AK$167,economics!$AJ$2:$AJ$167,TRUE))+$CR24*_xlfn.NORM.DIST(Z$3,$CU24,0.3*$CU24,TRUE)+$CS24*_xlfn.NORM.DIST(Z$3,$CV24,0.3*$CV24,TRUE),$CW24*_xlfn.NORM.DIST(Z$3,'energy base (MECS)'!$F$11,0.3*'energy base (MECS)'!$F$11,TRUE))</f>
        <v>1.5386137216128859E-2</v>
      </c>
      <c r="AA24" s="68">
        <f t="array" ref="AA24">IF($D24,SUMPRODUCT((economics!$AG$2:$AG$167=$B24)*(economics!$D$2:$D$167="whr")*economics!$AH$2:$AH$167*_xlfn.NORM.DIST(AA$3,economics!$AK$2:$AK$167,economics!$AJ$2:$AJ$167,TRUE))+$CR24*_xlfn.NORM.DIST(AA$3,$CU24,0.3*$CU24,TRUE)+$CS24*_xlfn.NORM.DIST(AA$3,$CV24,0.3*$CV24,TRUE),$CW24*_xlfn.NORM.DIST(AA$3,'energy base (MECS)'!$F$11,0.3*'energy base (MECS)'!$F$11,TRUE))</f>
        <v>1.7487405282905381E-2</v>
      </c>
      <c r="AB24" s="68">
        <f t="array" ref="AB24">IF($D24,SUMPRODUCT((economics!$AG$2:$AG$167=$B24)*(economics!$D$2:$D$167="whr")*economics!$AH$2:$AH$167*_xlfn.NORM.DIST(AB$3,economics!$AK$2:$AK$167,economics!$AJ$2:$AJ$167,TRUE))+$CR24*_xlfn.NORM.DIST(AB$3,$CU24,0.3*$CU24,TRUE)+$CS24*_xlfn.NORM.DIST(AB$3,$CV24,0.3*$CV24,TRUE),$CW24*_xlfn.NORM.DIST(AB$3,'energy base (MECS)'!$F$11,0.3*'energy base (MECS)'!$F$11,TRUE))</f>
        <v>1.9586985158005981E-2</v>
      </c>
      <c r="AC24" s="68">
        <f t="array" ref="AC24">IF($D24,SUMPRODUCT((economics!$AG$2:$AG$167=$B24)*(economics!$D$2:$D$167="whr")*economics!$AH$2:$AH$167*_xlfn.NORM.DIST(AC$3,economics!$AK$2:$AK$167,economics!$AJ$2:$AJ$167,TRUE))+$CR24*_xlfn.NORM.DIST(AC$3,$CU24,0.3*$CU24,TRUE)+$CS24*_xlfn.NORM.DIST(AC$3,$CV24,0.3*$CV24,TRUE),$CW24*_xlfn.NORM.DIST(AC$3,'energy base (MECS)'!$F$11,0.3*'energy base (MECS)'!$F$11,TRUE))</f>
        <v>2.1637206379175745E-2</v>
      </c>
      <c r="AD24" s="68">
        <f t="array" ref="AD24">IF($D24,SUMPRODUCT((economics!$AG$2:$AG$167=$B24)*(economics!$D$2:$D$167="whr")*economics!$AH$2:$AH$167*_xlfn.NORM.DIST(AD$3,economics!$AK$2:$AK$167,economics!$AJ$2:$AJ$167,TRUE))+$CR24*_xlfn.NORM.DIST(AD$3,$CU24,0.3*$CU24,TRUE)+$CS24*_xlfn.NORM.DIST(AD$3,$CV24,0.3*$CV24,TRUE),$CW24*_xlfn.NORM.DIST(AD$3,'energy base (MECS)'!$F$11,0.3*'energy base (MECS)'!$F$11,TRUE))</f>
        <v>2.359373600724439E-2</v>
      </c>
      <c r="AE24" s="68">
        <f t="array" ref="AE24">IF($D24,SUMPRODUCT((economics!$AG$2:$AG$167=$B24)*(economics!$D$2:$D$167="whr")*economics!$AH$2:$AH$167*_xlfn.NORM.DIST(AE$3,economics!$AK$2:$AK$167,economics!$AJ$2:$AJ$167,TRUE))+$CR24*_xlfn.NORM.DIST(AE$3,$CU24,0.3*$CU24,TRUE)+$CS24*_xlfn.NORM.DIST(AE$3,$CV24,0.3*$CV24,TRUE),$CW24*_xlfn.NORM.DIST(AE$3,'energy base (MECS)'!$F$11,0.3*'energy base (MECS)'!$F$11,TRUE))</f>
        <v>2.5418427774415449E-2</v>
      </c>
      <c r="AF24" s="68">
        <f t="array" ref="AF24">IF($D24,SUMPRODUCT((economics!$AG$2:$AG$167=$B24)*(economics!$D$2:$D$167="whr")*economics!$AH$2:$AH$167*_xlfn.NORM.DIST(AF$3,economics!$AK$2:$AK$167,economics!$AJ$2:$AJ$167,TRUE))+$CR24*_xlfn.NORM.DIST(AF$3,$CU24,0.3*$CU24,TRUE)+$CS24*_xlfn.NORM.DIST(AF$3,$CV24,0.3*$CV24,TRUE),$CW24*_xlfn.NORM.DIST(AF$3,'energy base (MECS)'!$F$11,0.3*'energy base (MECS)'!$F$11,TRUE))</f>
        <v>2.7081495641373635E-2</v>
      </c>
      <c r="AG24" s="68">
        <f t="array" ref="AG24">IF($D24,SUMPRODUCT((economics!$AG$2:$AG$167=$B24)*(economics!$D$2:$D$167="whr")*economics!$AH$2:$AH$167*_xlfn.NORM.DIST(AG$3,economics!$AK$2:$AK$167,economics!$AJ$2:$AJ$167,TRUE))+$CR24*_xlfn.NORM.DIST(AG$3,$CU24,0.3*$CU24,TRUE)+$CS24*_xlfn.NORM.DIST(AG$3,$CV24,0.3*$CV24,TRUE),$CW24*_xlfn.NORM.DIST(AG$3,'energy base (MECS)'!$F$11,0.3*'energy base (MECS)'!$F$11,TRUE))</f>
        <v>2.8562811950156523E-2</v>
      </c>
      <c r="AH24" s="68">
        <f t="array" ref="AH24">IF($D24,SUMPRODUCT((economics!$AG$2:$AG$167=$B24)*(economics!$D$2:$D$167="whr")*economics!$AH$2:$AH$167*_xlfn.NORM.DIST(AH$3,economics!$AK$2:$AK$167,economics!$AJ$2:$AJ$167,TRUE))+$CR24*_xlfn.NORM.DIST(AH$3,$CU24,0.3*$CU24,TRUE)+$CS24*_xlfn.NORM.DIST(AH$3,$CV24,0.3*$CV24,TRUE),$CW24*_xlfn.NORM.DIST(AH$3,'energy base (MECS)'!$F$11,0.3*'energy base (MECS)'!$F$11,TRUE))</f>
        <v>2.9852257486602942E-2</v>
      </c>
      <c r="AI24" s="68">
        <f t="array" ref="AI24">IF($D24,SUMPRODUCT((economics!$AG$2:$AG$167=$B24)*(economics!$D$2:$D$167="whr")*economics!$AH$2:$AH$167*_xlfn.NORM.DIST(AI$3,economics!$AK$2:$AK$167,economics!$AJ$2:$AJ$167,TRUE))+$CR24*_xlfn.NORM.DIST(AI$3,$CU24,0.3*$CU24,TRUE)+$CS24*_xlfn.NORM.DIST(AI$3,$CV24,0.3*$CV24,TRUE),$CW24*_xlfn.NORM.DIST(AI$3,'energy base (MECS)'!$F$11,0.3*'energy base (MECS)'!$F$11,TRUE))</f>
        <v>3.0949179021858831E-2</v>
      </c>
      <c r="AJ24" s="68">
        <f t="array" ref="AJ24">IF($D24,SUMPRODUCT((economics!$AG$2:$AG$167=$B24)*(economics!$D$2:$D$167="whr")*economics!$AH$2:$AH$167*_xlfn.NORM.DIST(AJ$3,economics!$AK$2:$AK$167,economics!$AJ$2:$AJ$167,TRUE))+$CR24*_xlfn.NORM.DIST(AJ$3,$CU24,0.3*$CU24,TRUE)+$CS24*_xlfn.NORM.DIST(AJ$3,$CV24,0.3*$CV24,TRUE),$CW24*_xlfn.NORM.DIST(AJ$3,'energy base (MECS)'!$F$11,0.3*'energy base (MECS)'!$F$11,TRUE))</f>
        <v>3.186111736475096E-2</v>
      </c>
      <c r="AK24" s="68">
        <f t="array" ref="AK24">IF($D24,SUMPRODUCT((economics!$AG$2:$AG$167=$B24)*(economics!$D$2:$D$167="whr")*economics!$AH$2:$AH$167*_xlfn.NORM.DIST(AK$3,economics!$AK$2:$AK$167,economics!$AJ$2:$AJ$167,TRUE))+$CR24*_xlfn.NORM.DIST(AK$3,$CU24,0.3*$CU24,TRUE)+$CS24*_xlfn.NORM.DIST(AK$3,$CV24,0.3*$CV24,TRUE),$CW24*_xlfn.NORM.DIST(AK$3,'energy base (MECS)'!$F$11,0.3*'energy base (MECS)'!$F$11,TRUE))</f>
        <v>3.2602039782383588E-2</v>
      </c>
      <c r="AL24" s="68">
        <f t="array" ref="AL24">IF($D24,SUMPRODUCT((economics!$AG$2:$AG$167=$B24)*(economics!$D$2:$D$167="whr")*economics!$AH$2:$AH$167*_xlfn.NORM.DIST(AL$3,economics!$AK$2:$AK$167,economics!$AJ$2:$AJ$167,TRUE))+$CR24*_xlfn.NORM.DIST(AL$3,$CU24,0.3*$CU24,TRUE)+$CS24*_xlfn.NORM.DIST(AL$3,$CV24,0.3*$CV24,TRUE),$CW24*_xlfn.NORM.DIST(AL$3,'energy base (MECS)'!$F$11,0.3*'energy base (MECS)'!$F$11,TRUE))</f>
        <v>3.3190337726270426E-2</v>
      </c>
      <c r="AM24" s="68">
        <f t="array" ref="AM24">IF($D24,SUMPRODUCT((economics!$AG$2:$AG$167=$B24)*(economics!$D$2:$D$167="whr")*economics!$AH$2:$AH$167*_xlfn.NORM.DIST(AM$3,economics!$AK$2:$AK$167,economics!$AJ$2:$AJ$167,TRUE))+$CR24*_xlfn.NORM.DIST(AM$3,$CU24,0.3*$CU24,TRUE)+$CS24*_xlfn.NORM.DIST(AM$3,$CV24,0.3*$CV24,TRUE),$CW24*_xlfn.NORM.DIST(AM$3,'energy base (MECS)'!$F$11,0.3*'energy base (MECS)'!$F$11,TRUE))</f>
        <v>3.3646836118334966E-2</v>
      </c>
      <c r="AN24" s="68">
        <f t="array" ref="AN24">IF($D24,SUMPRODUCT((economics!$AG$2:$AG$167=$B24)*(economics!$D$2:$D$167="whr")*economics!$AH$2:$AH$167*_xlfn.NORM.DIST(AN$3,economics!$AK$2:$AK$167,economics!$AJ$2:$AJ$167,TRUE))+$CR24*_xlfn.NORM.DIST(AN$3,$CU24,0.3*$CU24,TRUE)+$CS24*_xlfn.NORM.DIST(AN$3,$CV24,0.3*$CV24,TRUE),$CW24*_xlfn.NORM.DIST(AN$3,'energy base (MECS)'!$F$11,0.3*'energy base (MECS)'!$F$11,TRUE))</f>
        <v>3.3993013340655805E-2</v>
      </c>
      <c r="AO24" s="68">
        <f t="array" ref="AO24">IF($D24,SUMPRODUCT((economics!$AG$2:$AG$167=$B24)*(economics!$D$2:$D$167="whr")*economics!$AH$2:$AH$167*_xlfn.NORM.DIST(AO$3,economics!$AK$2:$AK$167,economics!$AJ$2:$AJ$167,TRUE))+$CR24*_xlfn.NORM.DIST(AO$3,$CU24,0.3*$CU24,TRUE)+$CS24*_xlfn.NORM.DIST(AO$3,$CV24,0.3*$CV24,TRUE),$CW24*_xlfn.NORM.DIST(AO$3,'energy base (MECS)'!$F$11,0.3*'energy base (MECS)'!$F$11,TRUE))</f>
        <v>3.4249565118511571E-2</v>
      </c>
      <c r="AP24" s="68">
        <f t="array" ref="AP24">IF($D24,SUMPRODUCT((economics!$AG$2:$AG$167=$B24)*(economics!$D$2:$D$167="whr")*economics!$AH$2:$AH$167*_xlfn.NORM.DIST(AP$3,economics!$AK$2:$AK$167,economics!$AJ$2:$AJ$167,TRUE))+$CR24*_xlfn.NORM.DIST(AP$3,$CU24,0.3*$CU24,TRUE)+$CS24*_xlfn.NORM.DIST(AP$3,$CV24,0.3*$CV24,TRUE),$CW24*_xlfn.NORM.DIST(AP$3,'energy base (MECS)'!$F$11,0.3*'energy base (MECS)'!$F$11,TRUE))</f>
        <v>3.4435375022146227E-2</v>
      </c>
      <c r="AQ24" s="68">
        <f t="array" ref="AQ24">IF($D24,SUMPRODUCT((economics!$AG$2:$AG$167=$B24)*(economics!$D$2:$D$167="whr")*economics!$AH$2:$AH$167*_xlfn.NORM.DIST(AQ$3,economics!$AK$2:$AK$167,economics!$AJ$2:$AJ$167,TRUE))+$CR24*_xlfn.NORM.DIST(AQ$3,$CU24,0.3*$CU24,TRUE)+$CS24*_xlfn.NORM.DIST(AQ$3,$CV24,0.3*$CV24,TRUE),$CW24*_xlfn.NORM.DIST(AQ$3,'energy base (MECS)'!$F$11,0.3*'energy base (MECS)'!$F$11,TRUE))</f>
        <v>3.4566891437550568E-2</v>
      </c>
      <c r="AR24" s="68">
        <f t="array" ref="AR24">IF($D24,SUMPRODUCT((economics!$AG$2:$AG$167=$B24)*(economics!$D$2:$D$167="whr")*economics!$AH$2:$AH$167*_xlfn.NORM.DIST(AR$3,economics!$AK$2:$AK$167,economics!$AJ$2:$AJ$167,TRUE))+$CR24*_xlfn.NORM.DIST(AR$3,$CU24,0.3*$CU24,TRUE)+$CS24*_xlfn.NORM.DIST(AR$3,$CV24,0.3*$CV24,TRUE),$CW24*_xlfn.NORM.DIST(AR$3,'energy base (MECS)'!$F$11,0.3*'energy base (MECS)'!$F$11,TRUE))</f>
        <v>3.4657863560368381E-2</v>
      </c>
      <c r="AS24" s="68">
        <f t="array" ref="AS24">IF($D24,SUMPRODUCT((economics!$AG$2:$AG$167=$B24)*(economics!$D$2:$D$167="whr")*economics!$AH$2:$AH$167*_xlfn.NORM.DIST(AS$3,economics!$AK$2:$AK$167,economics!$AJ$2:$AJ$167,TRUE))+$CR24*_xlfn.NORM.DIST(AS$3,$CU24,0.3*$CU24,TRUE)+$CS24*_xlfn.NORM.DIST(AS$3,$CV24,0.3*$CV24,TRUE),$CW24*_xlfn.NORM.DIST(AS$3,'energy base (MECS)'!$F$11,0.3*'energy base (MECS)'!$F$11,TRUE))</f>
        <v>3.4719360561644763E-2</v>
      </c>
      <c r="AT24" s="68">
        <f t="array" ref="AT24">IF($D24,SUMPRODUCT((economics!$AG$2:$AG$167=$B24)*(economics!$D$2:$D$167="whr")*economics!$AH$2:$AH$167*_xlfn.NORM.DIST(AT$3,economics!$AK$2:$AK$167,economics!$AJ$2:$AJ$167,TRUE))+$CR24*_xlfn.NORM.DIST(AT$3,$CU24,0.3*$CU24,TRUE)+$CS24*_xlfn.NORM.DIST(AT$3,$CV24,0.3*$CV24,TRUE),$CW24*_xlfn.NORM.DIST(AT$3,'energy base (MECS)'!$F$11,0.3*'energy base (MECS)'!$F$11,TRUE))</f>
        <v>3.4759987750850457E-2</v>
      </c>
      <c r="AU24" s="68">
        <f t="array" ref="AU24">IF($D24,SUMPRODUCT((economics!$AG$2:$AG$167=$B24)*(economics!$D$2:$D$167="whr")*economics!$AH$2:$AH$167*_xlfn.NORM.DIST(AU$3,economics!$AK$2:$AK$167,economics!$AJ$2:$AJ$167,TRUE))+$CR24*_xlfn.NORM.DIST(AU$3,$CU24,0.3*$CU24,TRUE)+$CS24*_xlfn.NORM.DIST(AU$3,$CV24,0.3*$CV24,TRUE),$CW24*_xlfn.NORM.DIST(AU$3,'energy base (MECS)'!$F$11,0.3*'energy base (MECS)'!$F$11,TRUE))</f>
        <v>3.4786217662239806E-2</v>
      </c>
      <c r="AV24" s="68">
        <f t="array" ref="AV24">IF($D24,SUMPRODUCT((economics!$AG$2:$AG$167=$B24)*(economics!$D$2:$D$167="whr")*economics!$AH$2:$AH$167*_xlfn.NORM.DIST(AV$3,economics!$AK$2:$AK$167,economics!$AJ$2:$AJ$167,TRUE))+$CR24*_xlfn.NORM.DIST(AV$3,$CU24,0.3*$CU24,TRUE)+$CS24*_xlfn.NORM.DIST(AV$3,$CV24,0.3*$CV24,TRUE),$CW24*_xlfn.NORM.DIST(AV$3,'energy base (MECS)'!$F$11,0.3*'energy base (MECS)'!$F$11,TRUE))</f>
        <v>3.4802767512184404E-2</v>
      </c>
      <c r="AW24" s="68">
        <f t="array" ref="AW24">IF($D24,SUMPRODUCT((economics!$AG$2:$AG$167=$B24)*(economics!$D$2:$D$167="whr")*economics!$AH$2:$AH$167*_xlfn.NORM.DIST(AW$3,economics!$AK$2:$AK$167,economics!$AJ$2:$AJ$167,TRUE))+$CR24*_xlfn.NORM.DIST(AW$3,$CU24,0.3*$CU24,TRUE)+$CS24*_xlfn.NORM.DIST(AW$3,$CV24,0.3*$CV24,TRUE),$CW24*_xlfn.NORM.DIST(AW$3,'energy base (MECS)'!$F$11,0.3*'energy base (MECS)'!$F$11,TRUE))</f>
        <v>3.48129724054713E-2</v>
      </c>
      <c r="AX24" s="68">
        <f t="array" ref="AX24">IF($D24,SUMPRODUCT((economics!$AG$2:$AG$167=$B24)*(economics!$D$2:$D$167="whr")*economics!$AH$2:$AH$167*_xlfn.NORM.DIST(AX$3,economics!$AK$2:$AK$167,economics!$AJ$2:$AJ$167,TRUE))+$CR24*_xlfn.NORM.DIST(AX$3,$CU24,0.3*$CU24,TRUE)+$CS24*_xlfn.NORM.DIST(AX$3,$CV24,0.3*$CV24,TRUE),$CW24*_xlfn.NORM.DIST(AX$3,'energy base (MECS)'!$F$11,0.3*'energy base (MECS)'!$F$11,TRUE))</f>
        <v>3.4819121908561297E-2</v>
      </c>
      <c r="AY24" s="68">
        <f t="array" ref="AY24">IF($D24,SUMPRODUCT((economics!$AG$2:$AG$167=$B24)*(economics!$D$2:$D$167="whr")*economics!$AH$2:$AH$167*_xlfn.NORM.DIST(AY$3,economics!$AK$2:$AK$167,economics!$AJ$2:$AJ$167,TRUE))+$CR24*_xlfn.NORM.DIST(AY$3,$CU24,0.3*$CU24,TRUE)+$CS24*_xlfn.NORM.DIST(AY$3,$CV24,0.3*$CV24,TRUE),$CW24*_xlfn.NORM.DIST(AY$3,'energy base (MECS)'!$F$11,0.3*'energy base (MECS)'!$F$11,TRUE))</f>
        <v>3.4822743410381399E-2</v>
      </c>
      <c r="AZ24" s="68">
        <f t="array" ref="AZ24">IF($D24,SUMPRODUCT((economics!$AG$2:$AG$167=$B24)*(economics!$D$2:$D$167="whr")*economics!$AH$2:$AH$167*_xlfn.NORM.DIST(AZ$3,economics!$AK$2:$AK$167,economics!$AJ$2:$AJ$167,TRUE))+$CR24*_xlfn.NORM.DIST(AZ$3,$CU24,0.3*$CU24,TRUE)+$CS24*_xlfn.NORM.DIST(AZ$3,$CV24,0.3*$CV24,TRUE),$CW24*_xlfn.NORM.DIST(AZ$3,'energy base (MECS)'!$F$11,0.3*'energy base (MECS)'!$F$11,TRUE))</f>
        <v>3.4824827682869396E-2</v>
      </c>
      <c r="BA24" s="68">
        <f t="array" ref="BA24">IF($D24,SUMPRODUCT((economics!$AG$2:$AG$167=$B24)*(economics!$D$2:$D$167="whr")*economics!$AH$2:$AH$167*_xlfn.NORM.DIST(BA$3,economics!$AK$2:$AK$167,economics!$AJ$2:$AJ$167,TRUE))+$CR24*_xlfn.NORM.DIST(BA$3,$CU24,0.3*$CU24,TRUE)+$CS24*_xlfn.NORM.DIST(BA$3,$CV24,0.3*$CV24,TRUE),$CW24*_xlfn.NORM.DIST(BA$3,'energy base (MECS)'!$F$11,0.3*'energy base (MECS)'!$F$11,TRUE))</f>
        <v>3.482599997908957E-2</v>
      </c>
      <c r="BB24" s="68">
        <f t="array" ref="BB24">IF($D24,SUMPRODUCT((economics!$AG$2:$AG$167=$B24)*(economics!$D$2:$D$167="whr")*economics!$AH$2:$AH$167*_xlfn.NORM.DIST(BB$3,economics!$AK$2:$AK$167,economics!$AJ$2:$AJ$167,TRUE))+$CR24*_xlfn.NORM.DIST(BB$3,$CU24,0.3*$CU24,TRUE)+$CS24*_xlfn.NORM.DIST(BB$3,$CV24,0.3*$CV24,TRUE),$CW24*_xlfn.NORM.DIST(BB$3,'energy base (MECS)'!$F$11,0.3*'energy base (MECS)'!$F$11,TRUE))</f>
        <v>3.4826644352022186E-2</v>
      </c>
      <c r="BC24" s="68">
        <f t="array" ref="BC24">IF($D24,SUMPRODUCT((economics!$AG$2:$AG$167=$B24)*(economics!$D$2:$D$167="whr")*economics!$AH$2:$AH$167*_xlfn.NORM.DIST(BC$3,economics!$AK$2:$AK$167,economics!$AJ$2:$AJ$167,TRUE))+$CR24*_xlfn.NORM.DIST(BC$3,$CU24,0.3*$CU24,TRUE)+$CS24*_xlfn.NORM.DIST(BC$3,$CV24,0.3*$CV24,TRUE),$CW24*_xlfn.NORM.DIST(BC$3,'energy base (MECS)'!$F$11,0.3*'energy base (MECS)'!$F$11,TRUE))</f>
        <v>3.4826990493978527E-2</v>
      </c>
      <c r="BD24" s="68">
        <f t="array" ref="BD24">IF($D24,SUMPRODUCT((economics!$AG$2:$AG$167=$B24)*(economics!$D$2:$D$167="whr")*economics!$AH$2:$AH$167*_xlfn.NORM.DIST(BD$3,economics!$AK$2:$AK$167,economics!$AJ$2:$AJ$167,TRUE))+$CR24*_xlfn.NORM.DIST(BD$3,$CU24,0.3*$CU24,TRUE)+$CS24*_xlfn.NORM.DIST(BD$3,$CV24,0.3*$CV24,TRUE),$CW24*_xlfn.NORM.DIST(BD$3,'energy base (MECS)'!$F$11,0.3*'energy base (MECS)'!$F$11,TRUE))</f>
        <v>3.4827172207900527E-2</v>
      </c>
      <c r="BE24" s="68">
        <f t="array" ref="BE24">IF($D24,SUMPRODUCT((economics!$AG$2:$AG$167=$B24)*(economics!$D$2:$D$167="whr")*economics!$AH$2:$AH$167*_xlfn.NORM.DIST(BE$3,economics!$AK$2:$AK$167,economics!$AJ$2:$AJ$167,TRUE))+$CR24*_xlfn.NORM.DIST(BE$3,$CU24,0.3*$CU24,TRUE)+$CS24*_xlfn.NORM.DIST(BE$3,$CV24,0.3*$CV24,TRUE),$CW24*_xlfn.NORM.DIST(BE$3,'energy base (MECS)'!$F$11,0.3*'energy base (MECS)'!$F$11,TRUE))</f>
        <v>3.4827265434348206E-2</v>
      </c>
      <c r="BF24" s="68">
        <f t="array" ref="BF24">IF($D24,SUMPRODUCT((economics!$AG$2:$AG$167=$B24)*(economics!$D$2:$D$167="whr")*economics!$AH$2:$AH$167*_xlfn.NORM.DIST(BF$3,economics!$AK$2:$AK$167,economics!$AJ$2:$AJ$167,TRUE))+$CR24*_xlfn.NORM.DIST(BF$3,$CU24,0.3*$CU24,TRUE)+$CS24*_xlfn.NORM.DIST(BF$3,$CV24,0.3*$CV24,TRUE),$CW24*_xlfn.NORM.DIST(BF$3,'energy base (MECS)'!$F$11,0.3*'energy base (MECS)'!$F$11,TRUE))</f>
        <v>3.4827312176318771E-2</v>
      </c>
      <c r="BG24" s="68">
        <f t="array" ref="BG24">IF($D24,SUMPRODUCT((economics!$AG$2:$AG$167=$B24)*(economics!$D$2:$D$167="whr")*economics!$AH$2:$AH$167*_xlfn.NORM.DIST(BG$3,economics!$AK$2:$AK$167,economics!$AJ$2:$AJ$167,TRUE))+$CR24*_xlfn.NORM.DIST(BG$3,$CU24,0.3*$CU24,TRUE)+$CS24*_xlfn.NORM.DIST(BG$3,$CV24,0.3*$CV24,TRUE),$CW24*_xlfn.NORM.DIST(BG$3,'energy base (MECS)'!$F$11,0.3*'energy base (MECS)'!$F$11,TRUE))</f>
        <v>3.4827335079289458E-2</v>
      </c>
      <c r="BH24" s="68">
        <f t="array" ref="BH24">IF($D24,SUMPRODUCT((economics!$AG$2:$AG$167=$B24)*(economics!$D$2:$D$167="whr")*economics!$AH$2:$AH$167*_xlfn.NORM.DIST(BH$3,economics!$AK$2:$AK$167,economics!$AJ$2:$AJ$167,TRUE))+$CR24*_xlfn.NORM.DIST(BH$3,$CU24,0.3*$CU24,TRUE)+$CS24*_xlfn.NORM.DIST(BH$3,$CV24,0.3*$CV24,TRUE),$CW24*_xlfn.NORM.DIST(BH$3,'energy base (MECS)'!$F$11,0.3*'energy base (MECS)'!$F$11,TRUE))</f>
        <v>3.4827346046432409E-2</v>
      </c>
      <c r="BI24" s="68">
        <f t="array" ref="BI24">IF($D24,SUMPRODUCT((economics!$AG$2:$AG$167=$B24)*(economics!$D$2:$D$167="whr")*economics!$AH$2:$AH$167*_xlfn.NORM.DIST(BI$3,economics!$AK$2:$AK$167,economics!$AJ$2:$AJ$167,TRUE))+$CR24*_xlfn.NORM.DIST(BI$3,$CU24,0.3*$CU24,TRUE)+$CS24*_xlfn.NORM.DIST(BI$3,$CV24,0.3*$CV24,TRUE),$CW24*_xlfn.NORM.DIST(BI$3,'energy base (MECS)'!$F$11,0.3*'energy base (MECS)'!$F$11,TRUE))</f>
        <v>3.482735117873257E-2</v>
      </c>
      <c r="BJ24" s="68">
        <f t="array" ref="BJ24">IF($D24,SUMPRODUCT((economics!$AG$2:$AG$167=$B24)*(economics!$D$2:$D$167="whr")*economics!$AH$2:$AH$167*_xlfn.NORM.DIST(BJ$3,economics!$AK$2:$AK$167,economics!$AJ$2:$AJ$167,TRUE))+$CR24*_xlfn.NORM.DIST(BJ$3,$CU24,0.3*$CU24,TRUE)+$CS24*_xlfn.NORM.DIST(BJ$3,$CV24,0.3*$CV24,TRUE),$CW24*_xlfn.NORM.DIST(BJ$3,'energy base (MECS)'!$F$11,0.3*'energy base (MECS)'!$F$11,TRUE))</f>
        <v>3.4827353525918092E-2</v>
      </c>
      <c r="BK24" s="68">
        <f t="array" ref="BK24">IF($D24,SUMPRODUCT((economics!$AG$2:$AG$167=$B24)*(economics!$D$2:$D$167="whr")*economics!$AH$2:$AH$167*_xlfn.NORM.DIST(BK$3,economics!$AK$2:$AK$167,economics!$AJ$2:$AJ$167,TRUE))+$CR24*_xlfn.NORM.DIST(BK$3,$CU24,0.3*$CU24,TRUE)+$CS24*_xlfn.NORM.DIST(BK$3,$CV24,0.3*$CV24,TRUE),$CW24*_xlfn.NORM.DIST(BK$3,'energy base (MECS)'!$F$11,0.3*'energy base (MECS)'!$F$11,TRUE))</f>
        <v>3.482735457497628E-2</v>
      </c>
      <c r="BL24" s="68">
        <f t="array" ref="BL24">IF($D24,SUMPRODUCT((economics!$AG$2:$AG$167=$B24)*(economics!$D$2:$D$167="whr")*economics!$AH$2:$AH$167*_xlfn.NORM.DIST(BL$3,economics!$AK$2:$AK$167,economics!$AJ$2:$AJ$167,TRUE))+$CR24*_xlfn.NORM.DIST(BL$3,$CU24,0.3*$CU24,TRUE)+$CS24*_xlfn.NORM.DIST(BL$3,$CV24,0.3*$CV24,TRUE),$CW24*_xlfn.NORM.DIST(BL$3,'energy base (MECS)'!$F$11,0.3*'energy base (MECS)'!$F$11,TRUE))</f>
        <v>3.4827355033190427E-2</v>
      </c>
      <c r="BM24" s="68">
        <f t="array" ref="BM24">IF($D24,SUMPRODUCT((economics!$AG$2:$AG$167=$B24)*(economics!$D$2:$D$167="whr")*economics!$AH$2:$AH$167*_xlfn.NORM.DIST(BM$3,economics!$AK$2:$AK$167,economics!$AJ$2:$AJ$167,TRUE))+$CR24*_xlfn.NORM.DIST(BM$3,$CU24,0.3*$CU24,TRUE)+$CS24*_xlfn.NORM.DIST(BM$3,$CV24,0.3*$CV24,TRUE),$CW24*_xlfn.NORM.DIST(BM$3,'energy base (MECS)'!$F$11,0.3*'energy base (MECS)'!$F$11,TRUE))</f>
        <v>3.4827355228783795E-2</v>
      </c>
      <c r="BN24" s="68">
        <f t="array" ref="BN24">IF($D24,SUMPRODUCT((economics!$AG$2:$AG$167=$B24)*(economics!$D$2:$D$167="whr")*economics!$AH$2:$AH$167*_xlfn.NORM.DIST(BN$3,economics!$AK$2:$AK$167,economics!$AJ$2:$AJ$167,TRUE))+$CR24*_xlfn.NORM.DIST(BN$3,$CU24,0.3*$CU24,TRUE)+$CS24*_xlfn.NORM.DIST(BN$3,$CV24,0.3*$CV24,TRUE),$CW24*_xlfn.NORM.DIST(BN$3,'energy base (MECS)'!$F$11,0.3*'energy base (MECS)'!$F$11,TRUE))</f>
        <v>3.4827355310377464E-2</v>
      </c>
      <c r="BO24" s="68">
        <f t="array" ref="BO24">IF($D24,SUMPRODUCT((economics!$AG$2:$AG$167=$B24)*(economics!$D$2:$D$167="whr")*economics!$AH$2:$AH$167*_xlfn.NORM.DIST(BO$3,economics!$AK$2:$AK$167,economics!$AJ$2:$AJ$167,TRUE))+$CR24*_xlfn.NORM.DIST(BO$3,$CU24,0.3*$CU24,TRUE)+$CS24*_xlfn.NORM.DIST(BO$3,$CV24,0.3*$CV24,TRUE),$CW24*_xlfn.NORM.DIST(BO$3,'energy base (MECS)'!$F$11,0.3*'energy base (MECS)'!$F$11,TRUE))</f>
        <v>3.4827355343641543E-2</v>
      </c>
      <c r="BP24" s="68">
        <f t="array" ref="BP24">IF($D24,SUMPRODUCT((economics!$AG$2:$AG$167=$B24)*(economics!$D$2:$D$167="whr")*economics!$AH$2:$AH$167*_xlfn.NORM.DIST(BP$3,economics!$AK$2:$AK$167,economics!$AJ$2:$AJ$167,TRUE))+$CR24*_xlfn.NORM.DIST(BP$3,$CU24,0.3*$CU24,TRUE)+$CS24*_xlfn.NORM.DIST(BP$3,$CV24,0.3*$CV24,TRUE),$CW24*_xlfn.NORM.DIST(BP$3,'energy base (MECS)'!$F$11,0.3*'energy base (MECS)'!$F$11,TRUE))</f>
        <v>3.4827355356894442E-2</v>
      </c>
      <c r="BQ24" s="68">
        <f t="array" ref="BQ24">IF($D24,SUMPRODUCT((economics!$AG$2:$AG$167=$B24)*(economics!$D$2:$D$167="whr")*economics!$AH$2:$AH$167*_xlfn.NORM.DIST(BQ$3,economics!$AK$2:$AK$167,economics!$AJ$2:$AJ$167,TRUE))+$CR24*_xlfn.NORM.DIST(BQ$3,$CU24,0.3*$CU24,TRUE)+$CS24*_xlfn.NORM.DIST(BQ$3,$CV24,0.3*$CV24,TRUE),$CW24*_xlfn.NORM.DIST(BQ$3,'energy base (MECS)'!$F$11,0.3*'energy base (MECS)'!$F$11,TRUE))</f>
        <v>3.4827355362054606E-2</v>
      </c>
      <c r="BR24" s="68">
        <f t="array" ref="BR24">IF($D24,SUMPRODUCT((economics!$AG$2:$AG$167=$B24)*(economics!$D$2:$D$167="whr")*economics!$AH$2:$AH$167*_xlfn.NORM.DIST(BR$3,economics!$AK$2:$AK$167,economics!$AJ$2:$AJ$167,TRUE))+$CR24*_xlfn.NORM.DIST(BR$3,$CU24,0.3*$CU24,TRUE)+$CS24*_xlfn.NORM.DIST(BR$3,$CV24,0.3*$CV24,TRUE),$CW24*_xlfn.NORM.DIST(BR$3,'energy base (MECS)'!$F$11,0.3*'energy base (MECS)'!$F$11,TRUE))</f>
        <v>3.4827355364018112E-2</v>
      </c>
      <c r="BS24" s="68">
        <f t="array" ref="BS24">IF($D24,SUMPRODUCT((economics!$AG$2:$AG$167=$B24)*(economics!$D$2:$D$167="whr")*economics!$AH$2:$AH$167*_xlfn.NORM.DIST(BS$3,economics!$AK$2:$AK$167,economics!$AJ$2:$AJ$167,TRUE))+$CR24*_xlfn.NORM.DIST(BS$3,$CU24,0.3*$CU24,TRUE)+$CS24*_xlfn.NORM.DIST(BS$3,$CV24,0.3*$CV24,TRUE),$CW24*_xlfn.NORM.DIST(BS$3,'energy base (MECS)'!$F$11,0.3*'energy base (MECS)'!$F$11,TRUE))</f>
        <v>3.4827355364748264E-2</v>
      </c>
      <c r="BT24" s="68">
        <f t="array" ref="BT24">IF($D24,SUMPRODUCT((economics!$AG$2:$AG$167=$B24)*(economics!$D$2:$D$167="whr")*economics!$AH$2:$AH$167*_xlfn.NORM.DIST(BT$3,economics!$AK$2:$AK$167,economics!$AJ$2:$AJ$167,TRUE))+$CR24*_xlfn.NORM.DIST(BT$3,$CU24,0.3*$CU24,TRUE)+$CS24*_xlfn.NORM.DIST(BT$3,$CV24,0.3*$CV24,TRUE),$CW24*_xlfn.NORM.DIST(BT$3,'energy base (MECS)'!$F$11,0.3*'energy base (MECS)'!$F$11,TRUE))</f>
        <v>3.4827355365013614E-2</v>
      </c>
      <c r="BU24" s="68">
        <f t="array" ref="BU24">IF($D24,SUMPRODUCT((economics!$AG$2:$AG$167=$B24)*(economics!$D$2:$D$167="whr")*economics!$AH$2:$AH$167*_xlfn.NORM.DIST(BU$3,economics!$AK$2:$AK$167,economics!$AJ$2:$AJ$167,TRUE))+$CR24*_xlfn.NORM.DIST(BU$3,$CU24,0.3*$CU24,TRUE)+$CS24*_xlfn.NORM.DIST(BU$3,$CV24,0.3*$CV24,TRUE),$CW24*_xlfn.NORM.DIST(BU$3,'energy base (MECS)'!$F$11,0.3*'energy base (MECS)'!$F$11,TRUE))</f>
        <v>3.4827355365107858E-2</v>
      </c>
      <c r="BV24" s="68">
        <f t="array" ref="BV24">IF($D24,SUMPRODUCT((economics!$AG$2:$AG$167=$B24)*(economics!$D$2:$D$167="whr")*economics!$AH$2:$AH$167*_xlfn.NORM.DIST(BV$3,economics!$AK$2:$AK$167,economics!$AJ$2:$AJ$167,TRUE))+$CR24*_xlfn.NORM.DIST(BV$3,$CU24,0.3*$CU24,TRUE)+$CS24*_xlfn.NORM.DIST(BV$3,$CV24,0.3*$CV24,TRUE),$CW24*_xlfn.NORM.DIST(BV$3,'energy base (MECS)'!$F$11,0.3*'energy base (MECS)'!$F$11,TRUE))</f>
        <v>3.4827355365140568E-2</v>
      </c>
      <c r="BW24" s="68">
        <f t="array" ref="BW24">IF($D24,SUMPRODUCT((economics!$AG$2:$AG$167=$B24)*(economics!$D$2:$D$167="whr")*economics!$AH$2:$AH$167*_xlfn.NORM.DIST(BW$3,economics!$AK$2:$AK$167,economics!$AJ$2:$AJ$167,TRUE))+$CR24*_xlfn.NORM.DIST(BW$3,$CU24,0.3*$CU24,TRUE)+$CS24*_xlfn.NORM.DIST(BW$3,$CV24,0.3*$CV24,TRUE),$CW24*_xlfn.NORM.DIST(BW$3,'energy base (MECS)'!$F$11,0.3*'energy base (MECS)'!$F$11,TRUE))</f>
        <v>3.4827355365151663E-2</v>
      </c>
      <c r="BX24" s="68">
        <f t="array" ref="BX24">IF($D24,SUMPRODUCT((economics!$AG$2:$AG$167=$B24)*(economics!$D$2:$D$167="whr")*economics!$AH$2:$AH$167*_xlfn.NORM.DIST(BX$3,economics!$AK$2:$AK$167,economics!$AJ$2:$AJ$167,TRUE))+$CR24*_xlfn.NORM.DIST(BX$3,$CU24,0.3*$CU24,TRUE)+$CS24*_xlfn.NORM.DIST(BX$3,$CV24,0.3*$CV24,TRUE),$CW24*_xlfn.NORM.DIST(BX$3,'energy base (MECS)'!$F$11,0.3*'energy base (MECS)'!$F$11,TRUE))</f>
        <v>3.4827355365155341E-2</v>
      </c>
      <c r="BY24" s="68">
        <f t="array" ref="BY24">IF($D24,SUMPRODUCT((economics!$AG$2:$AG$167=$B24)*(economics!$D$2:$D$167="whr")*economics!$AH$2:$AH$167*_xlfn.NORM.DIST(BY$3,economics!$AK$2:$AK$167,economics!$AJ$2:$AJ$167,TRUE))+$CR24*_xlfn.NORM.DIST(BY$3,$CU24,0.3*$CU24,TRUE)+$CS24*_xlfn.NORM.DIST(BY$3,$CV24,0.3*$CV24,TRUE),$CW24*_xlfn.NORM.DIST(BY$3,'energy base (MECS)'!$F$11,0.3*'energy base (MECS)'!$F$11,TRUE))</f>
        <v>3.4827355365156527E-2</v>
      </c>
      <c r="BZ24" s="68">
        <f t="array" ref="BZ24">IF($D24,SUMPRODUCT((economics!$AG$2:$AG$167=$B24)*(economics!$D$2:$D$167="whr")*economics!$AH$2:$AH$167*_xlfn.NORM.DIST(BZ$3,economics!$AK$2:$AK$167,economics!$AJ$2:$AJ$167,TRUE))+$CR24*_xlfn.NORM.DIST(BZ$3,$CU24,0.3*$CU24,TRUE)+$CS24*_xlfn.NORM.DIST(BZ$3,$CV24,0.3*$CV24,TRUE),$CW24*_xlfn.NORM.DIST(BZ$3,'energy base (MECS)'!$F$11,0.3*'energy base (MECS)'!$F$11,TRUE))</f>
        <v>3.4827355365156909E-2</v>
      </c>
      <c r="CA24" s="68">
        <f t="array" ref="CA24">IF($D24,SUMPRODUCT((economics!$AG$2:$AG$167=$B24)*(economics!$D$2:$D$167="whr")*economics!$AH$2:$AH$167*_xlfn.NORM.DIST(CA$3,economics!$AK$2:$AK$167,economics!$AJ$2:$AJ$167,TRUE))+$CR24*_xlfn.NORM.DIST(CA$3,$CU24,0.3*$CU24,TRUE)+$CS24*_xlfn.NORM.DIST(CA$3,$CV24,0.3*$CV24,TRUE),$CW24*_xlfn.NORM.DIST(CA$3,'energy base (MECS)'!$F$11,0.3*'energy base (MECS)'!$F$11,TRUE))</f>
        <v>3.4827355365157027E-2</v>
      </c>
      <c r="CB24" s="68">
        <f t="array" ref="CB24">IF($D24,SUMPRODUCT((economics!$AG$2:$AG$167=$B24)*(economics!$D$2:$D$167="whr")*economics!$AH$2:$AH$167*_xlfn.NORM.DIST(CB$3,economics!$AK$2:$AK$167,economics!$AJ$2:$AJ$167,TRUE))+$CR24*_xlfn.NORM.DIST(CB$3,$CU24,0.3*$CU24,TRUE)+$CS24*_xlfn.NORM.DIST(CB$3,$CV24,0.3*$CV24,TRUE),$CW24*_xlfn.NORM.DIST(CB$3,'energy base (MECS)'!$F$11,0.3*'energy base (MECS)'!$F$11,TRUE))</f>
        <v>3.4827355365157062E-2</v>
      </c>
      <c r="CC24" s="68">
        <f t="array" ref="CC24">IF($D24,SUMPRODUCT((economics!$AG$2:$AG$167=$B24)*(economics!$D$2:$D$167="whr")*economics!$AH$2:$AH$167*_xlfn.NORM.DIST(CC$3,economics!$AK$2:$AK$167,economics!$AJ$2:$AJ$167,TRUE))+$CR24*_xlfn.NORM.DIST(CC$3,$CU24,0.3*$CU24,TRUE)+$CS24*_xlfn.NORM.DIST(CC$3,$CV24,0.3*$CV24,TRUE),$CW24*_xlfn.NORM.DIST(CC$3,'energy base (MECS)'!$F$11,0.3*'energy base (MECS)'!$F$11,TRUE))</f>
        <v>3.4827355365157069E-2</v>
      </c>
      <c r="CD24" s="68">
        <f t="array" ref="CD24">IF($D24,SUMPRODUCT((economics!$AG$2:$AG$167=$B24)*(economics!$D$2:$D$167="whr")*economics!$AH$2:$AH$167*_xlfn.NORM.DIST(CD$3,economics!$AK$2:$AK$167,economics!$AJ$2:$AJ$167,TRUE))+$CR24*_xlfn.NORM.DIST(CD$3,$CU24,0.3*$CU24,TRUE)+$CS24*_xlfn.NORM.DIST(CD$3,$CV24,0.3*$CV24,TRUE),$CW24*_xlfn.NORM.DIST(CD$3,'energy base (MECS)'!$F$11,0.3*'energy base (MECS)'!$F$11,TRUE))</f>
        <v>3.4827355365157076E-2</v>
      </c>
      <c r="CE24" s="68">
        <f t="array" ref="CE24">IF($D24,SUMPRODUCT((economics!$AG$2:$AG$167=$B24)*(economics!$D$2:$D$167="whr")*economics!$AH$2:$AH$167*_xlfn.NORM.DIST(CE$3,economics!$AK$2:$AK$167,economics!$AJ$2:$AJ$167,TRUE))+$CR24*_xlfn.NORM.DIST(CE$3,$CU24,0.3*$CU24,TRUE)+$CS24*_xlfn.NORM.DIST(CE$3,$CV24,0.3*$CV24,TRUE),$CW24*_xlfn.NORM.DIST(CE$3,'energy base (MECS)'!$F$11,0.3*'energy base (MECS)'!$F$11,TRUE))</f>
        <v>3.4827355365157076E-2</v>
      </c>
      <c r="CF24" s="68">
        <f t="array" ref="CF24">IF($D24,SUMPRODUCT((economics!$AG$2:$AG$167=$B24)*(economics!$D$2:$D$167="whr")*economics!$AH$2:$AH$167*_xlfn.NORM.DIST(CF$3,economics!$AK$2:$AK$167,economics!$AJ$2:$AJ$167,TRUE))+$CR24*_xlfn.NORM.DIST(CF$3,$CU24,0.3*$CU24,TRUE)+$CS24*_xlfn.NORM.DIST(CF$3,$CV24,0.3*$CV24,TRUE),$CW24*_xlfn.NORM.DIST(CF$3,'energy base (MECS)'!$F$11,0.3*'energy base (MECS)'!$F$11,TRUE))</f>
        <v>3.4827355365157076E-2</v>
      </c>
      <c r="CG24" s="68">
        <f t="array" ref="CG24">IF($D24,SUMPRODUCT((economics!$AG$2:$AG$167=$B24)*(economics!$D$2:$D$167="whr")*economics!$AH$2:$AH$167*_xlfn.NORM.DIST(CG$3,economics!$AK$2:$AK$167,economics!$AJ$2:$AJ$167,TRUE))+$CR24*_xlfn.NORM.DIST(CG$3,$CU24,0.3*$CU24,TRUE)+$CS24*_xlfn.NORM.DIST(CG$3,$CV24,0.3*$CV24,TRUE),$CW24*_xlfn.NORM.DIST(CG$3,'energy base (MECS)'!$F$11,0.3*'energy base (MECS)'!$F$11,TRUE))</f>
        <v>3.4827355365157076E-2</v>
      </c>
      <c r="CH24" s="68">
        <f t="array" ref="CH24">IF($D24,SUMPRODUCT((economics!$AG$2:$AG$167=$B24)*(economics!$D$2:$D$167="whr")*economics!$AH$2:$AH$167*_xlfn.NORM.DIST(CH$3,economics!$AK$2:$AK$167,economics!$AJ$2:$AJ$167,TRUE))+$CR24*_xlfn.NORM.DIST(CH$3,$CU24,0.3*$CU24,TRUE)+$CS24*_xlfn.NORM.DIST(CH$3,$CV24,0.3*$CV24,TRUE),$CW24*_xlfn.NORM.DIST(CH$3,'energy base (MECS)'!$F$11,0.3*'energy base (MECS)'!$F$11,TRUE))</f>
        <v>3.4827355365157076E-2</v>
      </c>
      <c r="CJ24">
        <f t="array" ref="CJ24">SUMPRODUCT((economics!$AG$2:$AG$167=$B24)*(economics!$D$2:$D$167="whr")*economics!$AH$2:$AH$167)</f>
        <v>0</v>
      </c>
      <c r="CK24" s="80">
        <f>'indst heat consumption'!D24</f>
        <v>0.41860465116279072</v>
      </c>
      <c r="CL24" s="80">
        <f>'indst heat consumption'!E24</f>
        <v>0.13178294573643409</v>
      </c>
      <c r="CM24" s="80">
        <f>'indst heat consumption'!F24</f>
        <v>0.26356589147286819</v>
      </c>
      <c r="CN24" s="80">
        <f>'indst heat consumption'!G24</f>
        <v>0</v>
      </c>
      <c r="CO24" s="80">
        <f>'indst heat consumption'!H24</f>
        <v>0.186046511627907</v>
      </c>
      <c r="CP24">
        <f>$C24*(CK24*summary!$B$94+CL24*summary!$C$94+CM24*summary!$D$94)</f>
        <v>3.1778131374948997E-2</v>
      </c>
      <c r="CQ24">
        <f>$C24*(CN24*summary!$E$94+CO24*summary!$F$94)</f>
        <v>3.0492239902080781E-3</v>
      </c>
      <c r="CR24">
        <f t="shared" si="0"/>
        <v>3.1778131374948997E-2</v>
      </c>
      <c r="CS24">
        <f t="shared" si="1"/>
        <v>3.0492239902080781E-3</v>
      </c>
      <c r="CT24">
        <f>IFERROR(_xlfn.XLOOKUP($B24,'BCoISC-WACCbI'!$C$2:$C$26,'BCoISC-WACCbI'!$B$2:$B$26)+economics!$AE$4,0.1)</f>
        <v>0.11650000000000001</v>
      </c>
      <c r="CU24">
        <f>(summary!$C$7*(CT24/(1-(1+CT24)^-summary!$D$7))+summary!$C$7*summary!$E$7)/(summary!$F$7*3412/1000000)</f>
        <v>1.3825501940680871</v>
      </c>
      <c r="CV24">
        <f>(summary!$C$6*(CT24/(1-(1+CT24)^-summary!$D$6))+summary!$C$6*summary!$E$6)/(summary!$F$6*3412/1000000)</f>
        <v>1.6590602328817043</v>
      </c>
      <c r="CW24">
        <f t="shared" si="2"/>
        <v>3.4827355365157076E-2</v>
      </c>
    </row>
    <row r="25" spans="1:101" x14ac:dyDescent="0.35">
      <c r="A25" t="str">
        <f>WHRPbI!A23</f>
        <v>other manufacturing 31T33</v>
      </c>
      <c r="B25" t="s">
        <v>764</v>
      </c>
      <c r="C25" s="68">
        <f>WHRPbI!B23</f>
        <v>9.7254807692307696E-2</v>
      </c>
      <c r="D25" t="b">
        <f>ISNUMBER(MATCH($B25,'energy base (MECS)'!$K$4:$K$9,0))</f>
        <v>0</v>
      </c>
      <c r="E25" s="68">
        <f t="array" ref="E25">IF($D25,SUMPRODUCT((economics!$AG$2:$AG$167=$B25)*(economics!$D$2:$D$167="whr")*economics!$AH$2:$AH$167*_xlfn.NORM.DIST(E$3,economics!$AK$2:$AK$167,economics!$AJ$2:$AJ$167,TRUE))+$CR25*_xlfn.NORM.DIST(E$3,$CU25,0.3*$CU25,TRUE)+$CS25*_xlfn.NORM.DIST(E$3,$CV25,0.3*$CV25,TRUE),$CW25*_xlfn.NORM.DIST(E$3,'energy base (MECS)'!$F$11,0.3*'energy base (MECS)'!$F$11,TRUE))</f>
        <v>3.3831849908940726E-5</v>
      </c>
      <c r="F25" s="68">
        <f t="array" ref="F25">IF($D25,SUMPRODUCT((economics!$AG$2:$AG$167=$B25)*(economics!$D$2:$D$167="whr")*economics!$AH$2:$AH$167*_xlfn.NORM.DIST(F$3,economics!$AK$2:$AK$167,economics!$AJ$2:$AJ$167,TRUE))+$CR25*_xlfn.NORM.DIST(F$3,$CU25,0.3*$CU25,TRUE)+$CS25*_xlfn.NORM.DIST(F$3,$CV25,0.3*$CV25,TRUE),$CW25*_xlfn.NORM.DIST(F$3,'energy base (MECS)'!$F$11,0.3*'energy base (MECS)'!$F$11,TRUE))</f>
        <v>5.7748756853672464E-5</v>
      </c>
      <c r="G25" s="68">
        <f t="array" ref="G25">IF($D25,SUMPRODUCT((economics!$AG$2:$AG$167=$B25)*(economics!$D$2:$D$167="whr")*economics!$AH$2:$AH$167*_xlfn.NORM.DIST(G$3,economics!$AK$2:$AK$167,economics!$AJ$2:$AJ$167,TRUE))+$CR25*_xlfn.NORM.DIST(G$3,$CU25,0.3*$CU25,TRUE)+$CS25*_xlfn.NORM.DIST(G$3,$CV25,0.3*$CV25,TRUE),$CW25*_xlfn.NORM.DIST(G$3,'energy base (MECS)'!$F$11,0.3*'energy base (MECS)'!$F$11,TRUE))</f>
        <v>9.6473850139585149E-5</v>
      </c>
      <c r="H25" s="68">
        <f t="array" ref="H25">IF($D25,SUMPRODUCT((economics!$AG$2:$AG$167=$B25)*(economics!$D$2:$D$167="whr")*economics!$AH$2:$AH$167*_xlfn.NORM.DIST(H$3,economics!$AK$2:$AK$167,economics!$AJ$2:$AJ$167,TRUE))+$CR25*_xlfn.NORM.DIST(H$3,$CU25,0.3*$CU25,TRUE)+$CS25*_xlfn.NORM.DIST(H$3,$CV25,0.3*$CV25,TRUE),$CW25*_xlfn.NORM.DIST(H$3,'energy base (MECS)'!$F$11,0.3*'energy base (MECS)'!$F$11,TRUE))</f>
        <v>1.577507948485886E-4</v>
      </c>
      <c r="I25" s="68">
        <f t="array" ref="I25">IF($D25,SUMPRODUCT((economics!$AG$2:$AG$167=$B25)*(economics!$D$2:$D$167="whr")*economics!$AH$2:$AH$167*_xlfn.NORM.DIST(I$3,economics!$AK$2:$AK$167,economics!$AJ$2:$AJ$167,TRUE))+$CR25*_xlfn.NORM.DIST(I$3,$CU25,0.3*$CU25,TRUE)+$CS25*_xlfn.NORM.DIST(I$3,$CV25,0.3*$CV25,TRUE),$CW25*_xlfn.NORM.DIST(I$3,'energy base (MECS)'!$F$11,0.3*'energy base (MECS)'!$F$11,TRUE))</f>
        <v>2.5250945800755619E-4</v>
      </c>
      <c r="J25" s="68">
        <f t="array" ref="J25">IF($D25,SUMPRODUCT((economics!$AG$2:$AG$167=$B25)*(economics!$D$2:$D$167="whr")*economics!$AH$2:$AH$167*_xlfn.NORM.DIST(J$3,economics!$AK$2:$AK$167,economics!$AJ$2:$AJ$167,TRUE))+$CR25*_xlfn.NORM.DIST(J$3,$CU25,0.3*$CU25,TRUE)+$CS25*_xlfn.NORM.DIST(J$3,$CV25,0.3*$CV25,TRUE),$CW25*_xlfn.NORM.DIST(J$3,'energy base (MECS)'!$F$11,0.3*'energy base (MECS)'!$F$11,TRUE))</f>
        <v>3.9571438418625613E-4</v>
      </c>
      <c r="K25" s="68">
        <f t="array" ref="K25">IF($D25,SUMPRODUCT((economics!$AG$2:$AG$167=$B25)*(economics!$D$2:$D$167="whr")*economics!$AH$2:$AH$167*_xlfn.NORM.DIST(K$3,economics!$AK$2:$AK$167,economics!$AJ$2:$AJ$167,TRUE))+$CR25*_xlfn.NORM.DIST(K$3,$CU25,0.3*$CU25,TRUE)+$CS25*_xlfn.NORM.DIST(K$3,$CV25,0.3*$CV25,TRUE),$CW25*_xlfn.NORM.DIST(K$3,'energy base (MECS)'!$F$11,0.3*'energy base (MECS)'!$F$11,TRUE))</f>
        <v>6.0721625777343839E-4</v>
      </c>
      <c r="L25" s="68">
        <f t="array" ref="L25">IF($D25,SUMPRODUCT((economics!$AG$2:$AG$167=$B25)*(economics!$D$2:$D$167="whr")*economics!$AH$2:$AH$167*_xlfn.NORM.DIST(L$3,economics!$AK$2:$AK$167,economics!$AJ$2:$AJ$167,TRUE))+$CR25*_xlfn.NORM.DIST(L$3,$CU25,0.3*$CU25,TRUE)+$CS25*_xlfn.NORM.DIST(L$3,$CV25,0.3*$CV25,TRUE),$CW25*_xlfn.NORM.DIST(L$3,'energy base (MECS)'!$F$11,0.3*'energy base (MECS)'!$F$11,TRUE))</f>
        <v>9.1248878755890788E-4</v>
      </c>
      <c r="M25" s="68">
        <f t="array" ref="M25">IF($D25,SUMPRODUCT((economics!$AG$2:$AG$167=$B25)*(economics!$D$2:$D$167="whr")*economics!$AH$2:$AH$167*_xlfn.NORM.DIST(M$3,economics!$AK$2:$AK$167,economics!$AJ$2:$AJ$167,TRUE))+$CR25*_xlfn.NORM.DIST(M$3,$CU25,0.3*$CU25,TRUE)+$CS25*_xlfn.NORM.DIST(M$3,$CV25,0.3*$CV25,TRUE),$CW25*_xlfn.NORM.DIST(M$3,'energy base (MECS)'!$F$11,0.3*'energy base (MECS)'!$F$11,TRUE))</f>
        <v>1.3430932181745247E-3</v>
      </c>
      <c r="N25" s="68">
        <f t="array" ref="N25">IF($D25,SUMPRODUCT((economics!$AG$2:$AG$167=$B25)*(economics!$D$2:$D$167="whr")*economics!$AH$2:$AH$167*_xlfn.NORM.DIST(N$3,economics!$AK$2:$AK$167,economics!$AJ$2:$AJ$167,TRUE))+$CR25*_xlfn.NORM.DIST(N$3,$CU25,0.3*$CU25,TRUE)+$CS25*_xlfn.NORM.DIST(N$3,$CV25,0.3*$CV25,TRUE),$CW25*_xlfn.NORM.DIST(N$3,'energy base (MECS)'!$F$11,0.3*'energy base (MECS)'!$F$11,TRUE))</f>
        <v>1.9366831679675219E-3</v>
      </c>
      <c r="O25" s="68">
        <f t="array" ref="O25">IF($D25,SUMPRODUCT((economics!$AG$2:$AG$167=$B25)*(economics!$D$2:$D$167="whr")*economics!$AH$2:$AH$167*_xlfn.NORM.DIST(O$3,economics!$AK$2:$AK$167,economics!$AJ$2:$AJ$167,TRUE))+$CR25*_xlfn.NORM.DIST(O$3,$CU25,0.3*$CU25,TRUE)+$CS25*_xlfn.NORM.DIST(O$3,$CV25,0.3*$CV25,TRUE),$CW25*_xlfn.NORM.DIST(O$3,'energy base (MECS)'!$F$11,0.3*'energy base (MECS)'!$F$11,TRUE))</f>
        <v>2.7363551409333433E-3</v>
      </c>
      <c r="P25" s="68">
        <f t="array" ref="P25">IF($D25,SUMPRODUCT((economics!$AG$2:$AG$167=$B25)*(economics!$D$2:$D$167="whr")*economics!$AH$2:$AH$167*_xlfn.NORM.DIST(P$3,economics!$AK$2:$AK$167,economics!$AJ$2:$AJ$167,TRUE))+$CR25*_xlfn.NORM.DIST(P$3,$CU25,0.3*$CU25,TRUE)+$CS25*_xlfn.NORM.DIST(P$3,$CV25,0.3*$CV25,TRUE),$CW25*_xlfn.NORM.DIST(P$3,'energy base (MECS)'!$F$11,0.3*'energy base (MECS)'!$F$11,TRUE))</f>
        <v>3.7891760822586569E-3</v>
      </c>
      <c r="Q25" s="68">
        <f t="array" ref="Q25">IF($D25,SUMPRODUCT((economics!$AG$2:$AG$167=$B25)*(economics!$D$2:$D$167="whr")*economics!$AH$2:$AH$167*_xlfn.NORM.DIST(Q$3,economics!$AK$2:$AK$167,economics!$AJ$2:$AJ$167,TRUE))+$CR25*_xlfn.NORM.DIST(Q$3,$CU25,0.3*$CU25,TRUE)+$CS25*_xlfn.NORM.DIST(Q$3,$CV25,0.3*$CV25,TRUE),$CW25*_xlfn.NORM.DIST(Q$3,'energy base (MECS)'!$F$11,0.3*'energy base (MECS)'!$F$11,TRUE))</f>
        <v>5.1437866844693649E-3</v>
      </c>
      <c r="R25" s="68">
        <f t="array" ref="R25">IF($D25,SUMPRODUCT((economics!$AG$2:$AG$167=$B25)*(economics!$D$2:$D$167="whr")*economics!$AH$2:$AH$167*_xlfn.NORM.DIST(R$3,economics!$AK$2:$AK$167,economics!$AJ$2:$AJ$167,TRUE))+$CR25*_xlfn.NORM.DIST(R$3,$CU25,0.3*$CU25,TRUE)+$CS25*_xlfn.NORM.DIST(R$3,$CV25,0.3*$CV25,TRUE),$CW25*_xlfn.NORM.DIST(R$3,'energy base (MECS)'!$F$11,0.3*'energy base (MECS)'!$F$11,TRUE))</f>
        <v>6.8470890636435598E-3</v>
      </c>
      <c r="S25" s="68">
        <f t="array" ref="S25">IF($D25,SUMPRODUCT((economics!$AG$2:$AG$167=$B25)*(economics!$D$2:$D$167="whr")*economics!$AH$2:$AH$167*_xlfn.NORM.DIST(S$3,economics!$AK$2:$AK$167,economics!$AJ$2:$AJ$167,TRUE))+$CR25*_xlfn.NORM.DIST(S$3,$CU25,0.3*$CU25,TRUE)+$CS25*_xlfn.NORM.DIST(S$3,$CV25,0.3*$CV25,TRUE),$CW25*_xlfn.NORM.DIST(S$3,'energy base (MECS)'!$F$11,0.3*'energy base (MECS)'!$F$11,TRUE))</f>
        <v>8.9401716896067678E-3</v>
      </c>
      <c r="T25" s="68">
        <f t="array" ref="T25">IF($D25,SUMPRODUCT((economics!$AG$2:$AG$167=$B25)*(economics!$D$2:$D$167="whr")*economics!$AH$2:$AH$167*_xlfn.NORM.DIST(T$3,economics!$AK$2:$AK$167,economics!$AJ$2:$AJ$167,TRUE))+$CR25*_xlfn.NORM.DIST(T$3,$CU25,0.3*$CU25,TRUE)+$CS25*_xlfn.NORM.DIST(T$3,$CV25,0.3*$CV25,TRUE),$CW25*_xlfn.NORM.DIST(T$3,'energy base (MECS)'!$F$11,0.3*'energy base (MECS)'!$F$11,TRUE))</f>
        <v>1.1453784254687065E-2</v>
      </c>
      <c r="U25" s="68">
        <f t="array" ref="U25">IF($D25,SUMPRODUCT((economics!$AG$2:$AG$167=$B25)*(economics!$D$2:$D$167="whr")*economics!$AH$2:$AH$167*_xlfn.NORM.DIST(U$3,economics!$AK$2:$AK$167,economics!$AJ$2:$AJ$167,TRUE))+$CR25*_xlfn.NORM.DIST(U$3,$CU25,0.3*$CU25,TRUE)+$CS25*_xlfn.NORM.DIST(U$3,$CV25,0.3*$CV25,TRUE),$CW25*_xlfn.NORM.DIST(U$3,'energy base (MECS)'!$F$11,0.3*'energy base (MECS)'!$F$11,TRUE))</f>
        <v>1.4403822584384397E-2</v>
      </c>
      <c r="V25" s="68">
        <f t="array" ref="V25">IF($D25,SUMPRODUCT((economics!$AG$2:$AG$167=$B25)*(economics!$D$2:$D$167="whr")*economics!$AH$2:$AH$167*_xlfn.NORM.DIST(V$3,economics!$AK$2:$AK$167,economics!$AJ$2:$AJ$167,TRUE))+$CR25*_xlfn.NORM.DIST(V$3,$CU25,0.3*$CU25,TRUE)+$CS25*_xlfn.NORM.DIST(V$3,$CV25,0.3*$CV25,TRUE),$CW25*_xlfn.NORM.DIST(V$3,'energy base (MECS)'!$F$11,0.3*'energy base (MECS)'!$F$11,TRUE))</f>
        <v>1.7787386153028627E-2</v>
      </c>
      <c r="W25" s="68">
        <f t="array" ref="W25">IF($D25,SUMPRODUCT((economics!$AG$2:$AG$167=$B25)*(economics!$D$2:$D$167="whr")*economics!$AH$2:$AH$167*_xlfn.NORM.DIST(W$3,economics!$AK$2:$AK$167,economics!$AJ$2:$AJ$167,TRUE))+$CR25*_xlfn.NORM.DIST(W$3,$CU25,0.3*$CU25,TRUE)+$CS25*_xlfn.NORM.DIST(W$3,$CV25,0.3*$CV25,TRUE),$CW25*_xlfn.NORM.DIST(W$3,'energy base (MECS)'!$F$11,0.3*'energy base (MECS)'!$F$11,TRUE))</f>
        <v>2.1579997926972773E-2</v>
      </c>
      <c r="X25" s="68">
        <f t="array" ref="X25">IF($D25,SUMPRODUCT((economics!$AG$2:$AG$167=$B25)*(economics!$D$2:$D$167="whr")*economics!$AH$2:$AH$167*_xlfn.NORM.DIST(X$3,economics!$AK$2:$AK$167,economics!$AJ$2:$AJ$167,TRUE))+$CR25*_xlfn.NORM.DIST(X$3,$CU25,0.3*$CU25,TRUE)+$CS25*_xlfn.NORM.DIST(X$3,$CV25,0.3*$CV25,TRUE),$CW25*_xlfn.NORM.DIST(X$3,'energy base (MECS)'!$F$11,0.3*'energy base (MECS)'!$F$11,TRUE))</f>
        <v>2.5734507940688215E-2</v>
      </c>
      <c r="Y25" s="68">
        <f t="array" ref="Y25">IF($D25,SUMPRODUCT((economics!$AG$2:$AG$167=$B25)*(economics!$D$2:$D$167="whr")*economics!$AH$2:$AH$167*_xlfn.NORM.DIST(Y$3,economics!$AK$2:$AK$167,economics!$AJ$2:$AJ$167,TRUE))+$CR25*_xlfn.NORM.DIST(Y$3,$CU25,0.3*$CU25,TRUE)+$CS25*_xlfn.NORM.DIST(Y$3,$CV25,0.3*$CV25,TRUE),$CW25*_xlfn.NORM.DIST(Y$3,'energy base (MECS)'!$F$11,0.3*'energy base (MECS)'!$F$11,TRUE))</f>
        <v>3.0182035087848932E-2</v>
      </c>
      <c r="Z25" s="68">
        <f t="array" ref="Z25">IF($D25,SUMPRODUCT((economics!$AG$2:$AG$167=$B25)*(economics!$D$2:$D$167="whr")*economics!$AH$2:$AH$167*_xlfn.NORM.DIST(Z$3,economics!$AK$2:$AK$167,economics!$AJ$2:$AJ$167,TRUE))+$CR25*_xlfn.NORM.DIST(Z$3,$CU25,0.3*$CU25,TRUE)+$CS25*_xlfn.NORM.DIST(Z$3,$CV25,0.3*$CV25,TRUE),$CW25*_xlfn.NORM.DIST(Z$3,'energy base (MECS)'!$F$11,0.3*'energy base (MECS)'!$F$11,TRUE))</f>
        <v>3.4835053645229729E-2</v>
      </c>
      <c r="AA25" s="68">
        <f t="array" ref="AA25">IF($D25,SUMPRODUCT((economics!$AG$2:$AG$167=$B25)*(economics!$D$2:$D$167="whr")*economics!$AH$2:$AH$167*_xlfn.NORM.DIST(AA$3,economics!$AK$2:$AK$167,economics!$AJ$2:$AJ$167,TRUE))+$CR25*_xlfn.NORM.DIST(AA$3,$CU25,0.3*$CU25,TRUE)+$CS25*_xlfn.NORM.DIST(AA$3,$CV25,0.3*$CV25,TRUE),$CW25*_xlfn.NORM.DIST(AA$3,'energy base (MECS)'!$F$11,0.3*'energy base (MECS)'!$F$11,TRUE))</f>
        <v>3.9592439128080949E-2</v>
      </c>
      <c r="AB25" s="68">
        <f t="array" ref="AB25">IF($D25,SUMPRODUCT((economics!$AG$2:$AG$167=$B25)*(economics!$D$2:$D$167="whr")*economics!$AH$2:$AH$167*_xlfn.NORM.DIST(AB$3,economics!$AK$2:$AK$167,economics!$AJ$2:$AJ$167,TRUE))+$CR25*_xlfn.NORM.DIST(AB$3,$CU25,0.3*$CU25,TRUE)+$CS25*_xlfn.NORM.DIST(AB$3,$CV25,0.3*$CV25,TRUE),$CW25*_xlfn.NORM.DIST(AB$3,'energy base (MECS)'!$F$11,0.3*'energy base (MECS)'!$F$11,TRUE))</f>
        <v>4.4346002452922778E-2</v>
      </c>
      <c r="AC25" s="68">
        <f t="array" ref="AC25">IF($D25,SUMPRODUCT((economics!$AG$2:$AG$167=$B25)*(economics!$D$2:$D$167="whr")*economics!$AH$2:$AH$167*_xlfn.NORM.DIST(AC$3,economics!$AK$2:$AK$167,economics!$AJ$2:$AJ$167,TRUE))+$CR25*_xlfn.NORM.DIST(AC$3,$CU25,0.3*$CU25,TRUE)+$CS25*_xlfn.NORM.DIST(AC$3,$CV25,0.3*$CV25,TRUE),$CW25*_xlfn.NORM.DIST(AC$3,'energy base (MECS)'!$F$11,0.3*'energy base (MECS)'!$F$11,TRUE))</f>
        <v>4.8987815093796017E-2</v>
      </c>
      <c r="AD25" s="68">
        <f t="array" ref="AD25">IF($D25,SUMPRODUCT((economics!$AG$2:$AG$167=$B25)*(economics!$D$2:$D$167="whr")*economics!$AH$2:$AH$167*_xlfn.NORM.DIST(AD$3,economics!$AK$2:$AK$167,economics!$AJ$2:$AJ$167,TRUE))+$CR25*_xlfn.NORM.DIST(AD$3,$CU25,0.3*$CU25,TRUE)+$CS25*_xlfn.NORM.DIST(AD$3,$CV25,0.3*$CV25,TRUE),$CW25*_xlfn.NORM.DIST(AD$3,'energy base (MECS)'!$F$11,0.3*'energy base (MECS)'!$F$11,TRUE))</f>
        <v>5.3417504858996268E-2</v>
      </c>
      <c r="AE25" s="68">
        <f t="array" ref="AE25">IF($D25,SUMPRODUCT((economics!$AG$2:$AG$167=$B25)*(economics!$D$2:$D$167="whr")*economics!$AH$2:$AH$167*_xlfn.NORM.DIST(AE$3,economics!$AK$2:$AK$167,economics!$AJ$2:$AJ$167,TRUE))+$CR25*_xlfn.NORM.DIST(AE$3,$CU25,0.3*$CU25,TRUE)+$CS25*_xlfn.NORM.DIST(AE$3,$CV25,0.3*$CV25,TRUE),$CW25*_xlfn.NORM.DIST(AE$3,'energy base (MECS)'!$F$11,0.3*'energy base (MECS)'!$F$11,TRUE))</f>
        <v>5.7548706518161331E-2</v>
      </c>
      <c r="AF25" s="68">
        <f t="array" ref="AF25">IF($D25,SUMPRODUCT((economics!$AG$2:$AG$167=$B25)*(economics!$D$2:$D$167="whr")*economics!$AH$2:$AH$167*_xlfn.NORM.DIST(AF$3,economics!$AK$2:$AK$167,economics!$AJ$2:$AJ$167,TRUE))+$CR25*_xlfn.NORM.DIST(AF$3,$CU25,0.3*$CU25,TRUE)+$CS25*_xlfn.NORM.DIST(AF$3,$CV25,0.3*$CV25,TRUE),$CW25*_xlfn.NORM.DIST(AF$3,'energy base (MECS)'!$F$11,0.3*'energy base (MECS)'!$F$11,TRUE))</f>
        <v>6.1313982854083814E-2</v>
      </c>
      <c r="AG25" s="68">
        <f t="array" ref="AG25">IF($D25,SUMPRODUCT((economics!$AG$2:$AG$167=$B25)*(economics!$D$2:$D$167="whr")*economics!$AH$2:$AH$167*_xlfn.NORM.DIST(AG$3,economics!$AK$2:$AK$167,economics!$AJ$2:$AJ$167,TRUE))+$CR25*_xlfn.NORM.DIST(AG$3,$CU25,0.3*$CU25,TRUE)+$CS25*_xlfn.NORM.DIST(AG$3,$CV25,0.3*$CV25,TRUE),$CW25*_xlfn.NORM.DIST(AG$3,'energy base (MECS)'!$F$11,0.3*'energy base (MECS)'!$F$11,TRUE))</f>
        <v>6.4667763751599328E-2</v>
      </c>
      <c r="AH25" s="68">
        <f t="array" ref="AH25">IF($D25,SUMPRODUCT((economics!$AG$2:$AG$167=$B25)*(economics!$D$2:$D$167="whr")*economics!$AH$2:$AH$167*_xlfn.NORM.DIST(AH$3,economics!$AK$2:$AK$167,economics!$AJ$2:$AJ$167,TRUE))+$CR25*_xlfn.NORM.DIST(AH$3,$CU25,0.3*$CU25,TRUE)+$CS25*_xlfn.NORM.DIST(AH$3,$CV25,0.3*$CV25,TRUE),$CW25*_xlfn.NORM.DIST(AH$3,'energy base (MECS)'!$F$11,0.3*'energy base (MECS)'!$F$11,TRUE))</f>
        <v>6.7587138758058191E-2</v>
      </c>
      <c r="AI25" s="68">
        <f t="array" ref="AI25">IF($D25,SUMPRODUCT((economics!$AG$2:$AG$167=$B25)*(economics!$D$2:$D$167="whr")*economics!$AH$2:$AH$167*_xlfn.NORM.DIST(AI$3,economics!$AK$2:$AK$167,economics!$AJ$2:$AJ$167,TRUE))+$CR25*_xlfn.NORM.DIST(AI$3,$CU25,0.3*$CU25,TRUE)+$CS25*_xlfn.NORM.DIST(AI$3,$CV25,0.3*$CV25,TRUE),$CW25*_xlfn.NORM.DIST(AI$3,'energy base (MECS)'!$F$11,0.3*'energy base (MECS)'!$F$11,TRUE))</f>
        <v>7.0070628927714984E-2</v>
      </c>
      <c r="AJ25" s="68">
        <f t="array" ref="AJ25">IF($D25,SUMPRODUCT((economics!$AG$2:$AG$167=$B25)*(economics!$D$2:$D$167="whr")*economics!$AH$2:$AH$167*_xlfn.NORM.DIST(AJ$3,economics!$AK$2:$AK$167,economics!$AJ$2:$AJ$167,TRUE))+$CR25*_xlfn.NORM.DIST(AJ$3,$CU25,0.3*$CU25,TRUE)+$CS25*_xlfn.NORM.DIST(AJ$3,$CV25,0.3*$CV25,TRUE),$CW25*_xlfn.NORM.DIST(AJ$3,'energy base (MECS)'!$F$11,0.3*'energy base (MECS)'!$F$11,TRUE))</f>
        <v>7.2135307062944951E-2</v>
      </c>
      <c r="AK25" s="68">
        <f t="array" ref="AK25">IF($D25,SUMPRODUCT((economics!$AG$2:$AG$167=$B25)*(economics!$D$2:$D$167="whr")*economics!$AH$2:$AH$167*_xlfn.NORM.DIST(AK$3,economics!$AK$2:$AK$167,economics!$AJ$2:$AJ$167,TRUE))+$CR25*_xlfn.NORM.DIST(AK$3,$CU25,0.3*$CU25,TRUE)+$CS25*_xlfn.NORM.DIST(AK$3,$CV25,0.3*$CV25,TRUE),$CW25*_xlfn.NORM.DIST(AK$3,'energy base (MECS)'!$F$11,0.3*'energy base (MECS)'!$F$11,TRUE))</f>
        <v>7.3812795818090707E-2</v>
      </c>
      <c r="AL25" s="68">
        <f t="array" ref="AL25">IF($D25,SUMPRODUCT((economics!$AG$2:$AG$167=$B25)*(economics!$D$2:$D$167="whr")*economics!$AH$2:$AH$167*_xlfn.NORM.DIST(AL$3,economics!$AK$2:$AK$167,economics!$AJ$2:$AJ$167,TRUE))+$CR25*_xlfn.NORM.DIST(AL$3,$CU25,0.3*$CU25,TRUE)+$CS25*_xlfn.NORM.DIST(AL$3,$CV25,0.3*$CV25,TRUE),$CW25*_xlfn.NORM.DIST(AL$3,'energy base (MECS)'!$F$11,0.3*'energy base (MECS)'!$F$11,TRUE))</f>
        <v>7.5144734442243469E-2</v>
      </c>
      <c r="AM25" s="68">
        <f t="array" ref="AM25">IF($D25,SUMPRODUCT((economics!$AG$2:$AG$167=$B25)*(economics!$D$2:$D$167="whr")*economics!$AH$2:$AH$167*_xlfn.NORM.DIST(AM$3,economics!$AK$2:$AK$167,economics!$AJ$2:$AJ$167,TRUE))+$CR25*_xlfn.NORM.DIST(AM$3,$CU25,0.3*$CU25,TRUE)+$CS25*_xlfn.NORM.DIST(AM$3,$CV25,0.3*$CV25,TRUE),$CW25*_xlfn.NORM.DIST(AM$3,'energy base (MECS)'!$F$11,0.3*'energy base (MECS)'!$F$11,TRUE))</f>
        <v>7.6178271694196456E-2</v>
      </c>
      <c r="AN25" s="68">
        <f t="array" ref="AN25">IF($D25,SUMPRODUCT((economics!$AG$2:$AG$167=$B25)*(economics!$D$2:$D$167="whr")*economics!$AH$2:$AH$167*_xlfn.NORM.DIST(AN$3,economics!$AK$2:$AK$167,economics!$AJ$2:$AJ$167,TRUE))+$CR25*_xlfn.NORM.DIST(AN$3,$CU25,0.3*$CU25,TRUE)+$CS25*_xlfn.NORM.DIST(AN$3,$CV25,0.3*$CV25,TRUE),$CW25*_xlfn.NORM.DIST(AN$3,'energy base (MECS)'!$F$11,0.3*'energy base (MECS)'!$F$11,TRUE))</f>
        <v>7.6962035802166442E-2</v>
      </c>
      <c r="AO25" s="68">
        <f t="array" ref="AO25">IF($D25,SUMPRODUCT((economics!$AG$2:$AG$167=$B25)*(economics!$D$2:$D$167="whr")*economics!$AH$2:$AH$167*_xlfn.NORM.DIST(AO$3,economics!$AK$2:$AK$167,economics!$AJ$2:$AJ$167,TRUE))+$CR25*_xlfn.NORM.DIST(AO$3,$CU25,0.3*$CU25,TRUE)+$CS25*_xlfn.NORM.DIST(AO$3,$CV25,0.3*$CV25,TRUE),$CW25*_xlfn.NORM.DIST(AO$3,'energy base (MECS)'!$F$11,0.3*'energy base (MECS)'!$F$11,TRUE))</f>
        <v>7.7542883016697733E-2</v>
      </c>
      <c r="AP25" s="68">
        <f t="array" ref="AP25">IF($D25,SUMPRODUCT((economics!$AG$2:$AG$167=$B25)*(economics!$D$2:$D$167="whr")*economics!$AH$2:$AH$167*_xlfn.NORM.DIST(AP$3,economics!$AK$2:$AK$167,economics!$AJ$2:$AJ$167,TRUE))+$CR25*_xlfn.NORM.DIST(AP$3,$CU25,0.3*$CU25,TRUE)+$CS25*_xlfn.NORM.DIST(AP$3,$CV25,0.3*$CV25,TRUE),$CW25*_xlfn.NORM.DIST(AP$3,'energy base (MECS)'!$F$11,0.3*'energy base (MECS)'!$F$11,TRUE))</f>
        <v>7.7963566770521478E-2</v>
      </c>
      <c r="AQ25" s="68">
        <f t="array" ref="AQ25">IF($D25,SUMPRODUCT((economics!$AG$2:$AG$167=$B25)*(economics!$D$2:$D$167="whr")*economics!$AH$2:$AH$167*_xlfn.NORM.DIST(AQ$3,economics!$AK$2:$AK$167,economics!$AJ$2:$AJ$167,TRUE))+$CR25*_xlfn.NORM.DIST(AQ$3,$CU25,0.3*$CU25,TRUE)+$CS25*_xlfn.NORM.DIST(AQ$3,$CV25,0.3*$CV25,TRUE),$CW25*_xlfn.NORM.DIST(AQ$3,'energy base (MECS)'!$F$11,0.3*'energy base (MECS)'!$F$11,TRUE))</f>
        <v>7.8261327106431897E-2</v>
      </c>
      <c r="AR25" s="68">
        <f t="array" ref="AR25">IF($D25,SUMPRODUCT((economics!$AG$2:$AG$167=$B25)*(economics!$D$2:$D$167="whr")*economics!$AH$2:$AH$167*_xlfn.NORM.DIST(AR$3,economics!$AK$2:$AK$167,economics!$AJ$2:$AJ$167,TRUE))+$CR25*_xlfn.NORM.DIST(AR$3,$CU25,0.3*$CU25,TRUE)+$CS25*_xlfn.NORM.DIST(AR$3,$CV25,0.3*$CV25,TRUE),$CW25*_xlfn.NORM.DIST(AR$3,'energy base (MECS)'!$F$11,0.3*'energy base (MECS)'!$F$11,TRUE))</f>
        <v>7.8467292953093987E-2</v>
      </c>
      <c r="AS25" s="68">
        <f t="array" ref="AS25">IF($D25,SUMPRODUCT((economics!$AG$2:$AG$167=$B25)*(economics!$D$2:$D$167="whr")*economics!$AH$2:$AH$167*_xlfn.NORM.DIST(AS$3,economics!$AK$2:$AK$167,economics!$AJ$2:$AJ$167,TRUE))+$CR25*_xlfn.NORM.DIST(AS$3,$CU25,0.3*$CU25,TRUE)+$CS25*_xlfn.NORM.DIST(AS$3,$CV25,0.3*$CV25,TRUE),$CW25*_xlfn.NORM.DIST(AS$3,'energy base (MECS)'!$F$11,0.3*'energy base (MECS)'!$F$11,TRUE))</f>
        <v>7.8606525517342651E-2</v>
      </c>
      <c r="AT25" s="68">
        <f t="array" ref="AT25">IF($D25,SUMPRODUCT((economics!$AG$2:$AG$167=$B25)*(economics!$D$2:$D$167="whr")*economics!$AH$2:$AH$167*_xlfn.NORM.DIST(AT$3,economics!$AK$2:$AK$167,economics!$AJ$2:$AJ$167,TRUE))+$CR25*_xlfn.NORM.DIST(AT$3,$CU25,0.3*$CU25,TRUE)+$CS25*_xlfn.NORM.DIST(AT$3,$CV25,0.3*$CV25,TRUE),$CW25*_xlfn.NORM.DIST(AT$3,'energy base (MECS)'!$F$11,0.3*'energy base (MECS)'!$F$11,TRUE))</f>
        <v>7.8698507689057062E-2</v>
      </c>
      <c r="AU25" s="68">
        <f t="array" ref="AU25">IF($D25,SUMPRODUCT((economics!$AG$2:$AG$167=$B25)*(economics!$D$2:$D$167="whr")*economics!$AH$2:$AH$167*_xlfn.NORM.DIST(AU$3,economics!$AK$2:$AK$167,economics!$AJ$2:$AJ$167,TRUE))+$CR25*_xlfn.NORM.DIST(AU$3,$CU25,0.3*$CU25,TRUE)+$CS25*_xlfn.NORM.DIST(AU$3,$CV25,0.3*$CV25,TRUE),$CW25*_xlfn.NORM.DIST(AU$3,'energy base (MECS)'!$F$11,0.3*'energy base (MECS)'!$F$11,TRUE))</f>
        <v>7.8757893638728677E-2</v>
      </c>
      <c r="AV25" s="68">
        <f t="array" ref="AV25">IF($D25,SUMPRODUCT((economics!$AG$2:$AG$167=$B25)*(economics!$D$2:$D$167="whr")*economics!$AH$2:$AH$167*_xlfn.NORM.DIST(AV$3,economics!$AK$2:$AK$167,economics!$AJ$2:$AJ$167,TRUE))+$CR25*_xlfn.NORM.DIST(AV$3,$CU25,0.3*$CU25,TRUE)+$CS25*_xlfn.NORM.DIST(AV$3,$CV25,0.3*$CV25,TRUE),$CW25*_xlfn.NORM.DIST(AV$3,'energy base (MECS)'!$F$11,0.3*'energy base (MECS)'!$F$11,TRUE))</f>
        <v>7.8795363401447036E-2</v>
      </c>
      <c r="AW25" s="68">
        <f t="array" ref="AW25">IF($D25,SUMPRODUCT((economics!$AG$2:$AG$167=$B25)*(economics!$D$2:$D$167="whr")*economics!$AH$2:$AH$167*_xlfn.NORM.DIST(AW$3,economics!$AK$2:$AK$167,economics!$AJ$2:$AJ$167,TRUE))+$CR25*_xlfn.NORM.DIST(AW$3,$CU25,0.3*$CU25,TRUE)+$CS25*_xlfn.NORM.DIST(AW$3,$CV25,0.3*$CV25,TRUE),$CW25*_xlfn.NORM.DIST(AW$3,'energy base (MECS)'!$F$11,0.3*'energy base (MECS)'!$F$11,TRUE))</f>
        <v>7.8818467836309372E-2</v>
      </c>
      <c r="AX25" s="68">
        <f t="array" ref="AX25">IF($D25,SUMPRODUCT((economics!$AG$2:$AG$167=$B25)*(economics!$D$2:$D$167="whr")*economics!$AH$2:$AH$167*_xlfn.NORM.DIST(AX$3,economics!$AK$2:$AK$167,economics!$AJ$2:$AJ$167,TRUE))+$CR25*_xlfn.NORM.DIST(AX$3,$CU25,0.3*$CU25,TRUE)+$CS25*_xlfn.NORM.DIST(AX$3,$CV25,0.3*$CV25,TRUE),$CW25*_xlfn.NORM.DIST(AX$3,'energy base (MECS)'!$F$11,0.3*'energy base (MECS)'!$F$11,TRUE))</f>
        <v>7.8832390646630279E-2</v>
      </c>
      <c r="AY25" s="68">
        <f t="array" ref="AY25">IF($D25,SUMPRODUCT((economics!$AG$2:$AG$167=$B25)*(economics!$D$2:$D$167="whr")*economics!$AH$2:$AH$167*_xlfn.NORM.DIST(AY$3,economics!$AK$2:$AK$167,economics!$AJ$2:$AJ$167,TRUE))+$CR25*_xlfn.NORM.DIST(AY$3,$CU25,0.3*$CU25,TRUE)+$CS25*_xlfn.NORM.DIST(AY$3,$CV25,0.3*$CV25,TRUE),$CW25*_xlfn.NORM.DIST(AY$3,'energy base (MECS)'!$F$11,0.3*'energy base (MECS)'!$F$11,TRUE))</f>
        <v>7.8840589924227211E-2</v>
      </c>
      <c r="AZ25" s="68">
        <f t="array" ref="AZ25">IF($D25,SUMPRODUCT((economics!$AG$2:$AG$167=$B25)*(economics!$D$2:$D$167="whr")*economics!$AH$2:$AH$167*_xlfn.NORM.DIST(AZ$3,economics!$AK$2:$AK$167,economics!$AJ$2:$AJ$167,TRUE))+$CR25*_xlfn.NORM.DIST(AZ$3,$CU25,0.3*$CU25,TRUE)+$CS25*_xlfn.NORM.DIST(AZ$3,$CV25,0.3*$CV25,TRUE),$CW25*_xlfn.NORM.DIST(AZ$3,'energy base (MECS)'!$F$11,0.3*'energy base (MECS)'!$F$11,TRUE))</f>
        <v>7.8845308830792937E-2</v>
      </c>
      <c r="BA25" s="68">
        <f t="array" ref="BA25">IF($D25,SUMPRODUCT((economics!$AG$2:$AG$167=$B25)*(economics!$D$2:$D$167="whr")*economics!$AH$2:$AH$167*_xlfn.NORM.DIST(BA$3,economics!$AK$2:$AK$167,economics!$AJ$2:$AJ$167,TRUE))+$CR25*_xlfn.NORM.DIST(BA$3,$CU25,0.3*$CU25,TRUE)+$CS25*_xlfn.NORM.DIST(BA$3,$CV25,0.3*$CV25,TRUE),$CW25*_xlfn.NORM.DIST(BA$3,'energy base (MECS)'!$F$11,0.3*'energy base (MECS)'!$F$11,TRUE))</f>
        <v>7.8847962973359359E-2</v>
      </c>
      <c r="BB25" s="68">
        <f t="array" ref="BB25">IF($D25,SUMPRODUCT((economics!$AG$2:$AG$167=$B25)*(economics!$D$2:$D$167="whr")*economics!$AH$2:$AH$167*_xlfn.NORM.DIST(BB$3,economics!$AK$2:$AK$167,economics!$AJ$2:$AJ$167,TRUE))+$CR25*_xlfn.NORM.DIST(BB$3,$CU25,0.3*$CU25,TRUE)+$CS25*_xlfn.NORM.DIST(BB$3,$CV25,0.3*$CV25,TRUE),$CW25*_xlfn.NORM.DIST(BB$3,'energy base (MECS)'!$F$11,0.3*'energy base (MECS)'!$F$11,TRUE))</f>
        <v>7.8849421868815689E-2</v>
      </c>
      <c r="BC25" s="68">
        <f t="array" ref="BC25">IF($D25,SUMPRODUCT((economics!$AG$2:$AG$167=$B25)*(economics!$D$2:$D$167="whr")*economics!$AH$2:$AH$167*_xlfn.NORM.DIST(BC$3,economics!$AK$2:$AK$167,economics!$AJ$2:$AJ$167,TRUE))+$CR25*_xlfn.NORM.DIST(BC$3,$CU25,0.3*$CU25,TRUE)+$CS25*_xlfn.NORM.DIST(BC$3,$CV25,0.3*$CV25,TRUE),$CW25*_xlfn.NORM.DIST(BC$3,'energy base (MECS)'!$F$11,0.3*'energy base (MECS)'!$F$11,TRUE))</f>
        <v>7.8850205553079547E-2</v>
      </c>
      <c r="BD25" s="68">
        <f t="array" ref="BD25">IF($D25,SUMPRODUCT((economics!$AG$2:$AG$167=$B25)*(economics!$D$2:$D$167="whr")*economics!$AH$2:$AH$167*_xlfn.NORM.DIST(BD$3,economics!$AK$2:$AK$167,economics!$AJ$2:$AJ$167,TRUE))+$CR25*_xlfn.NORM.DIST(BD$3,$CU25,0.3*$CU25,TRUE)+$CS25*_xlfn.NORM.DIST(BD$3,$CV25,0.3*$CV25,TRUE),$CW25*_xlfn.NORM.DIST(BD$3,'energy base (MECS)'!$F$11,0.3*'energy base (MECS)'!$F$11,TRUE))</f>
        <v>7.8850616963307613E-2</v>
      </c>
      <c r="BE25" s="68">
        <f t="array" ref="BE25">IF($D25,SUMPRODUCT((economics!$AG$2:$AG$167=$B25)*(economics!$D$2:$D$167="whr")*economics!$AH$2:$AH$167*_xlfn.NORM.DIST(BE$3,economics!$AK$2:$AK$167,economics!$AJ$2:$AJ$167,TRUE))+$CR25*_xlfn.NORM.DIST(BE$3,$CU25,0.3*$CU25,TRUE)+$CS25*_xlfn.NORM.DIST(BE$3,$CV25,0.3*$CV25,TRUE),$CW25*_xlfn.NORM.DIST(BE$3,'energy base (MECS)'!$F$11,0.3*'energy base (MECS)'!$F$11,TRUE))</f>
        <v>7.8850828033068684E-2</v>
      </c>
      <c r="BF25" s="68">
        <f t="array" ref="BF25">IF($D25,SUMPRODUCT((economics!$AG$2:$AG$167=$B25)*(economics!$D$2:$D$167="whr")*economics!$AH$2:$AH$167*_xlfn.NORM.DIST(BF$3,economics!$AK$2:$AK$167,economics!$AJ$2:$AJ$167,TRUE))+$CR25*_xlfn.NORM.DIST(BF$3,$CU25,0.3*$CU25,TRUE)+$CS25*_xlfn.NORM.DIST(BF$3,$CV25,0.3*$CV25,TRUE),$CW25*_xlfn.NORM.DIST(BF$3,'energy base (MECS)'!$F$11,0.3*'energy base (MECS)'!$F$11,TRUE))</f>
        <v>7.8850933859438838E-2</v>
      </c>
      <c r="BG25" s="68">
        <f t="array" ref="BG25">IF($D25,SUMPRODUCT((economics!$AG$2:$AG$167=$B25)*(economics!$D$2:$D$167="whr")*economics!$AH$2:$AH$167*_xlfn.NORM.DIST(BG$3,economics!$AK$2:$AK$167,economics!$AJ$2:$AJ$167,TRUE))+$CR25*_xlfn.NORM.DIST(BG$3,$CU25,0.3*$CU25,TRUE)+$CS25*_xlfn.NORM.DIST(BG$3,$CV25,0.3*$CV25,TRUE),$CW25*_xlfn.NORM.DIST(BG$3,'energy base (MECS)'!$F$11,0.3*'energy base (MECS)'!$F$11,TRUE))</f>
        <v>7.8850985713013327E-2</v>
      </c>
      <c r="BH25" s="68">
        <f t="array" ref="BH25">IF($D25,SUMPRODUCT((economics!$AG$2:$AG$167=$B25)*(economics!$D$2:$D$167="whr")*economics!$AH$2:$AH$167*_xlfn.NORM.DIST(BH$3,economics!$AK$2:$AK$167,economics!$AJ$2:$AJ$167,TRUE))+$CR25*_xlfn.NORM.DIST(BH$3,$CU25,0.3*$CU25,TRUE)+$CS25*_xlfn.NORM.DIST(BH$3,$CV25,0.3*$CV25,TRUE),$CW25*_xlfn.NORM.DIST(BH$3,'energy base (MECS)'!$F$11,0.3*'energy base (MECS)'!$F$11,TRUE))</f>
        <v>7.8851010543223007E-2</v>
      </c>
      <c r="BI25" s="68">
        <f t="array" ref="BI25">IF($D25,SUMPRODUCT((economics!$AG$2:$AG$167=$B25)*(economics!$D$2:$D$167="whr")*economics!$AH$2:$AH$167*_xlfn.NORM.DIST(BI$3,economics!$AK$2:$AK$167,economics!$AJ$2:$AJ$167,TRUE))+$CR25*_xlfn.NORM.DIST(BI$3,$CU25,0.3*$CU25,TRUE)+$CS25*_xlfn.NORM.DIST(BI$3,$CV25,0.3*$CV25,TRUE),$CW25*_xlfn.NORM.DIST(BI$3,'energy base (MECS)'!$F$11,0.3*'energy base (MECS)'!$F$11,TRUE))</f>
        <v>7.8851022163030429E-2</v>
      </c>
      <c r="BJ25" s="68">
        <f t="array" ref="BJ25">IF($D25,SUMPRODUCT((economics!$AG$2:$AG$167=$B25)*(economics!$D$2:$D$167="whr")*economics!$AH$2:$AH$167*_xlfn.NORM.DIST(BJ$3,economics!$AK$2:$AK$167,economics!$AJ$2:$AJ$167,TRUE))+$CR25*_xlfn.NORM.DIST(BJ$3,$CU25,0.3*$CU25,TRUE)+$CS25*_xlfn.NORM.DIST(BJ$3,$CV25,0.3*$CV25,TRUE),$CW25*_xlfn.NORM.DIST(BJ$3,'energy base (MECS)'!$F$11,0.3*'energy base (MECS)'!$F$11,TRUE))</f>
        <v>7.8851027477186433E-2</v>
      </c>
      <c r="BK25" s="68">
        <f t="array" ref="BK25">IF($D25,SUMPRODUCT((economics!$AG$2:$AG$167=$B25)*(economics!$D$2:$D$167="whr")*economics!$AH$2:$AH$167*_xlfn.NORM.DIST(BK$3,economics!$AK$2:$AK$167,economics!$AJ$2:$AJ$167,TRUE))+$CR25*_xlfn.NORM.DIST(BK$3,$CU25,0.3*$CU25,TRUE)+$CS25*_xlfn.NORM.DIST(BK$3,$CV25,0.3*$CV25,TRUE),$CW25*_xlfn.NORM.DIST(BK$3,'energy base (MECS)'!$F$11,0.3*'energy base (MECS)'!$F$11,TRUE))</f>
        <v>7.8851029852311377E-2</v>
      </c>
      <c r="BL25" s="68">
        <f t="array" ref="BL25">IF($D25,SUMPRODUCT((economics!$AG$2:$AG$167=$B25)*(economics!$D$2:$D$167="whr")*economics!$AH$2:$AH$167*_xlfn.NORM.DIST(BL$3,economics!$AK$2:$AK$167,economics!$AJ$2:$AJ$167,TRUE))+$CR25*_xlfn.NORM.DIST(BL$3,$CU25,0.3*$CU25,TRUE)+$CS25*_xlfn.NORM.DIST(BL$3,$CV25,0.3*$CV25,TRUE),$CW25*_xlfn.NORM.DIST(BL$3,'energy base (MECS)'!$F$11,0.3*'energy base (MECS)'!$F$11,TRUE))</f>
        <v>7.8851030889733192E-2</v>
      </c>
      <c r="BM25" s="68">
        <f t="array" ref="BM25">IF($D25,SUMPRODUCT((economics!$AG$2:$AG$167=$B25)*(economics!$D$2:$D$167="whr")*economics!$AH$2:$AH$167*_xlfn.NORM.DIST(BM$3,economics!$AK$2:$AK$167,economics!$AJ$2:$AJ$167,TRUE))+$CR25*_xlfn.NORM.DIST(BM$3,$CU25,0.3*$CU25,TRUE)+$CS25*_xlfn.NORM.DIST(BM$3,$CV25,0.3*$CV25,TRUE),$CW25*_xlfn.NORM.DIST(BM$3,'energy base (MECS)'!$F$11,0.3*'energy base (MECS)'!$F$11,TRUE))</f>
        <v>7.8851031332567253E-2</v>
      </c>
      <c r="BN25" s="68">
        <f t="array" ref="BN25">IF($D25,SUMPRODUCT((economics!$AG$2:$AG$167=$B25)*(economics!$D$2:$D$167="whr")*economics!$AH$2:$AH$167*_xlfn.NORM.DIST(BN$3,economics!$AK$2:$AK$167,economics!$AJ$2:$AJ$167,TRUE))+$CR25*_xlfn.NORM.DIST(BN$3,$CU25,0.3*$CU25,TRUE)+$CS25*_xlfn.NORM.DIST(BN$3,$CV25,0.3*$CV25,TRUE),$CW25*_xlfn.NORM.DIST(BN$3,'energy base (MECS)'!$F$11,0.3*'energy base (MECS)'!$F$11,TRUE))</f>
        <v>7.8851031517299774E-2</v>
      </c>
      <c r="BO25" s="68">
        <f t="array" ref="BO25">IF($D25,SUMPRODUCT((economics!$AG$2:$AG$167=$B25)*(economics!$D$2:$D$167="whr")*economics!$AH$2:$AH$167*_xlfn.NORM.DIST(BO$3,economics!$AK$2:$AK$167,economics!$AJ$2:$AJ$167,TRUE))+$CR25*_xlfn.NORM.DIST(BO$3,$CU25,0.3*$CU25,TRUE)+$CS25*_xlfn.NORM.DIST(BO$3,$CV25,0.3*$CV25,TRUE),$CW25*_xlfn.NORM.DIST(BO$3,'energy base (MECS)'!$F$11,0.3*'energy base (MECS)'!$F$11,TRUE))</f>
        <v>7.8851031592611448E-2</v>
      </c>
      <c r="BP25" s="68">
        <f t="array" ref="BP25">IF($D25,SUMPRODUCT((economics!$AG$2:$AG$167=$B25)*(economics!$D$2:$D$167="whr")*economics!$AH$2:$AH$167*_xlfn.NORM.DIST(BP$3,economics!$AK$2:$AK$167,economics!$AJ$2:$AJ$167,TRUE))+$CR25*_xlfn.NORM.DIST(BP$3,$CU25,0.3*$CU25,TRUE)+$CS25*_xlfn.NORM.DIST(BP$3,$CV25,0.3*$CV25,TRUE),$CW25*_xlfn.NORM.DIST(BP$3,'energy base (MECS)'!$F$11,0.3*'energy base (MECS)'!$F$11,TRUE))</f>
        <v>7.8851031622616738E-2</v>
      </c>
      <c r="BQ25" s="68">
        <f t="array" ref="BQ25">IF($D25,SUMPRODUCT((economics!$AG$2:$AG$167=$B25)*(economics!$D$2:$D$167="whr")*economics!$AH$2:$AH$167*_xlfn.NORM.DIST(BQ$3,economics!$AK$2:$AK$167,economics!$AJ$2:$AJ$167,TRUE))+$CR25*_xlfn.NORM.DIST(BQ$3,$CU25,0.3*$CU25,TRUE)+$CS25*_xlfn.NORM.DIST(BQ$3,$CV25,0.3*$CV25,TRUE),$CW25*_xlfn.NORM.DIST(BQ$3,'energy base (MECS)'!$F$11,0.3*'energy base (MECS)'!$F$11,TRUE))</f>
        <v>7.8851031634299629E-2</v>
      </c>
      <c r="BR25" s="68">
        <f t="array" ref="BR25">IF($D25,SUMPRODUCT((economics!$AG$2:$AG$167=$B25)*(economics!$D$2:$D$167="whr")*economics!$AH$2:$AH$167*_xlfn.NORM.DIST(BR$3,economics!$AK$2:$AK$167,economics!$AJ$2:$AJ$167,TRUE))+$CR25*_xlfn.NORM.DIST(BR$3,$CU25,0.3*$CU25,TRUE)+$CS25*_xlfn.NORM.DIST(BR$3,$CV25,0.3*$CV25,TRUE),$CW25*_xlfn.NORM.DIST(BR$3,'energy base (MECS)'!$F$11,0.3*'energy base (MECS)'!$F$11,TRUE))</f>
        <v>7.8851031638745114E-2</v>
      </c>
      <c r="BS25" s="68">
        <f t="array" ref="BS25">IF($D25,SUMPRODUCT((economics!$AG$2:$AG$167=$B25)*(economics!$D$2:$D$167="whr")*economics!$AH$2:$AH$167*_xlfn.NORM.DIST(BS$3,economics!$AK$2:$AK$167,economics!$AJ$2:$AJ$167,TRUE))+$CR25*_xlfn.NORM.DIST(BS$3,$CU25,0.3*$CU25,TRUE)+$CS25*_xlfn.NORM.DIST(BS$3,$CV25,0.3*$CV25,TRUE),$CW25*_xlfn.NORM.DIST(BS$3,'energy base (MECS)'!$F$11,0.3*'energy base (MECS)'!$F$11,TRUE))</f>
        <v>7.8851031640398223E-2</v>
      </c>
      <c r="BT25" s="68">
        <f t="array" ref="BT25">IF($D25,SUMPRODUCT((economics!$AG$2:$AG$167=$B25)*(economics!$D$2:$D$167="whr")*economics!$AH$2:$AH$167*_xlfn.NORM.DIST(BT$3,economics!$AK$2:$AK$167,economics!$AJ$2:$AJ$167,TRUE))+$CR25*_xlfn.NORM.DIST(BT$3,$CU25,0.3*$CU25,TRUE)+$CS25*_xlfn.NORM.DIST(BT$3,$CV25,0.3*$CV25,TRUE),$CW25*_xlfn.NORM.DIST(BT$3,'energy base (MECS)'!$F$11,0.3*'energy base (MECS)'!$F$11,TRUE))</f>
        <v>7.8851031640998992E-2</v>
      </c>
      <c r="BU25" s="68">
        <f t="array" ref="BU25">IF($D25,SUMPRODUCT((economics!$AG$2:$AG$167=$B25)*(economics!$D$2:$D$167="whr")*economics!$AH$2:$AH$167*_xlfn.NORM.DIST(BU$3,economics!$AK$2:$AK$167,economics!$AJ$2:$AJ$167,TRUE))+$CR25*_xlfn.NORM.DIST(BU$3,$CU25,0.3*$CU25,TRUE)+$CS25*_xlfn.NORM.DIST(BU$3,$CV25,0.3*$CV25,TRUE),$CW25*_xlfn.NORM.DIST(BU$3,'energy base (MECS)'!$F$11,0.3*'energy base (MECS)'!$F$11,TRUE))</f>
        <v>7.8851031641212349E-2</v>
      </c>
      <c r="BV25" s="68">
        <f t="array" ref="BV25">IF($D25,SUMPRODUCT((economics!$AG$2:$AG$167=$B25)*(economics!$D$2:$D$167="whr")*economics!$AH$2:$AH$167*_xlfn.NORM.DIST(BV$3,economics!$AK$2:$AK$167,economics!$AJ$2:$AJ$167,TRUE))+$CR25*_xlfn.NORM.DIST(BV$3,$CU25,0.3*$CU25,TRUE)+$CS25*_xlfn.NORM.DIST(BV$3,$CV25,0.3*$CV25,TRUE),$CW25*_xlfn.NORM.DIST(BV$3,'energy base (MECS)'!$F$11,0.3*'energy base (MECS)'!$F$11,TRUE))</f>
        <v>7.8851031641286415E-2</v>
      </c>
      <c r="BW25" s="68">
        <f t="array" ref="BW25">IF($D25,SUMPRODUCT((economics!$AG$2:$AG$167=$B25)*(economics!$D$2:$D$167="whr")*economics!$AH$2:$AH$167*_xlfn.NORM.DIST(BW$3,economics!$AK$2:$AK$167,economics!$AJ$2:$AJ$167,TRUE))+$CR25*_xlfn.NORM.DIST(BW$3,$CU25,0.3*$CU25,TRUE)+$CS25*_xlfn.NORM.DIST(BW$3,$CV25,0.3*$CV25,TRUE),$CW25*_xlfn.NORM.DIST(BW$3,'energy base (MECS)'!$F$11,0.3*'energy base (MECS)'!$F$11,TRUE))</f>
        <v>7.8851031641311534E-2</v>
      </c>
      <c r="BX25" s="68">
        <f t="array" ref="BX25">IF($D25,SUMPRODUCT((economics!$AG$2:$AG$167=$B25)*(economics!$D$2:$D$167="whr")*economics!$AH$2:$AH$167*_xlfn.NORM.DIST(BX$3,economics!$AK$2:$AK$167,economics!$AJ$2:$AJ$167,TRUE))+$CR25*_xlfn.NORM.DIST(BX$3,$CU25,0.3*$CU25,TRUE)+$CS25*_xlfn.NORM.DIST(BX$3,$CV25,0.3*$CV25,TRUE),$CW25*_xlfn.NORM.DIST(BX$3,'energy base (MECS)'!$F$11,0.3*'energy base (MECS)'!$F$11,TRUE))</f>
        <v>7.885103164131986E-2</v>
      </c>
      <c r="BY25" s="68">
        <f t="array" ref="BY25">IF($D25,SUMPRODUCT((economics!$AG$2:$AG$167=$B25)*(economics!$D$2:$D$167="whr")*economics!$AH$2:$AH$167*_xlfn.NORM.DIST(BY$3,economics!$AK$2:$AK$167,economics!$AJ$2:$AJ$167,TRUE))+$CR25*_xlfn.NORM.DIST(BY$3,$CU25,0.3*$CU25,TRUE)+$CS25*_xlfn.NORM.DIST(BY$3,$CV25,0.3*$CV25,TRUE),$CW25*_xlfn.NORM.DIST(BY$3,'energy base (MECS)'!$F$11,0.3*'energy base (MECS)'!$F$11,TRUE))</f>
        <v>7.8851031641322553E-2</v>
      </c>
      <c r="BZ25" s="68">
        <f t="array" ref="BZ25">IF($D25,SUMPRODUCT((economics!$AG$2:$AG$167=$B25)*(economics!$D$2:$D$167="whr")*economics!$AH$2:$AH$167*_xlfn.NORM.DIST(BZ$3,economics!$AK$2:$AK$167,economics!$AJ$2:$AJ$167,TRUE))+$CR25*_xlfn.NORM.DIST(BZ$3,$CU25,0.3*$CU25,TRUE)+$CS25*_xlfn.NORM.DIST(BZ$3,$CV25,0.3*$CV25,TRUE),$CW25*_xlfn.NORM.DIST(BZ$3,'energy base (MECS)'!$F$11,0.3*'energy base (MECS)'!$F$11,TRUE))</f>
        <v>7.8851031641323413E-2</v>
      </c>
      <c r="CA25" s="68">
        <f t="array" ref="CA25">IF($D25,SUMPRODUCT((economics!$AG$2:$AG$167=$B25)*(economics!$D$2:$D$167="whr")*economics!$AH$2:$AH$167*_xlfn.NORM.DIST(CA$3,economics!$AK$2:$AK$167,economics!$AJ$2:$AJ$167,TRUE))+$CR25*_xlfn.NORM.DIST(CA$3,$CU25,0.3*$CU25,TRUE)+$CS25*_xlfn.NORM.DIST(CA$3,$CV25,0.3*$CV25,TRUE),$CW25*_xlfn.NORM.DIST(CA$3,'energy base (MECS)'!$F$11,0.3*'energy base (MECS)'!$F$11,TRUE))</f>
        <v>7.8851031641323677E-2</v>
      </c>
      <c r="CB25" s="68">
        <f t="array" ref="CB25">IF($D25,SUMPRODUCT((economics!$AG$2:$AG$167=$B25)*(economics!$D$2:$D$167="whr")*economics!$AH$2:$AH$167*_xlfn.NORM.DIST(CB$3,economics!$AK$2:$AK$167,economics!$AJ$2:$AJ$167,TRUE))+$CR25*_xlfn.NORM.DIST(CB$3,$CU25,0.3*$CU25,TRUE)+$CS25*_xlfn.NORM.DIST(CB$3,$CV25,0.3*$CV25,TRUE),$CW25*_xlfn.NORM.DIST(CB$3,'energy base (MECS)'!$F$11,0.3*'energy base (MECS)'!$F$11,TRUE))</f>
        <v>7.8851031641323746E-2</v>
      </c>
      <c r="CC25" s="68">
        <f t="array" ref="CC25">IF($D25,SUMPRODUCT((economics!$AG$2:$AG$167=$B25)*(economics!$D$2:$D$167="whr")*economics!$AH$2:$AH$167*_xlfn.NORM.DIST(CC$3,economics!$AK$2:$AK$167,economics!$AJ$2:$AJ$167,TRUE))+$CR25*_xlfn.NORM.DIST(CC$3,$CU25,0.3*$CU25,TRUE)+$CS25*_xlfn.NORM.DIST(CC$3,$CV25,0.3*$CV25,TRUE),$CW25*_xlfn.NORM.DIST(CC$3,'energy base (MECS)'!$F$11,0.3*'energy base (MECS)'!$F$11,TRUE))</f>
        <v>7.8851031641323774E-2</v>
      </c>
      <c r="CD25" s="68">
        <f t="array" ref="CD25">IF($D25,SUMPRODUCT((economics!$AG$2:$AG$167=$B25)*(economics!$D$2:$D$167="whr")*economics!$AH$2:$AH$167*_xlfn.NORM.DIST(CD$3,economics!$AK$2:$AK$167,economics!$AJ$2:$AJ$167,TRUE))+$CR25*_xlfn.NORM.DIST(CD$3,$CU25,0.3*$CU25,TRUE)+$CS25*_xlfn.NORM.DIST(CD$3,$CV25,0.3*$CV25,TRUE),$CW25*_xlfn.NORM.DIST(CD$3,'energy base (MECS)'!$F$11,0.3*'energy base (MECS)'!$F$11,TRUE))</f>
        <v>7.8851031641323788E-2</v>
      </c>
      <c r="CE25" s="68">
        <f t="array" ref="CE25">IF($D25,SUMPRODUCT((economics!$AG$2:$AG$167=$B25)*(economics!$D$2:$D$167="whr")*economics!$AH$2:$AH$167*_xlfn.NORM.DIST(CE$3,economics!$AK$2:$AK$167,economics!$AJ$2:$AJ$167,TRUE))+$CR25*_xlfn.NORM.DIST(CE$3,$CU25,0.3*$CU25,TRUE)+$CS25*_xlfn.NORM.DIST(CE$3,$CV25,0.3*$CV25,TRUE),$CW25*_xlfn.NORM.DIST(CE$3,'energy base (MECS)'!$F$11,0.3*'energy base (MECS)'!$F$11,TRUE))</f>
        <v>7.8851031641323788E-2</v>
      </c>
      <c r="CF25" s="68">
        <f t="array" ref="CF25">IF($D25,SUMPRODUCT((economics!$AG$2:$AG$167=$B25)*(economics!$D$2:$D$167="whr")*economics!$AH$2:$AH$167*_xlfn.NORM.DIST(CF$3,economics!$AK$2:$AK$167,economics!$AJ$2:$AJ$167,TRUE))+$CR25*_xlfn.NORM.DIST(CF$3,$CU25,0.3*$CU25,TRUE)+$CS25*_xlfn.NORM.DIST(CF$3,$CV25,0.3*$CV25,TRUE),$CW25*_xlfn.NORM.DIST(CF$3,'energy base (MECS)'!$F$11,0.3*'energy base (MECS)'!$F$11,TRUE))</f>
        <v>7.8851031641323788E-2</v>
      </c>
      <c r="CG25" s="68">
        <f t="array" ref="CG25">IF($D25,SUMPRODUCT((economics!$AG$2:$AG$167=$B25)*(economics!$D$2:$D$167="whr")*economics!$AH$2:$AH$167*_xlfn.NORM.DIST(CG$3,economics!$AK$2:$AK$167,economics!$AJ$2:$AJ$167,TRUE))+$CR25*_xlfn.NORM.DIST(CG$3,$CU25,0.3*$CU25,TRUE)+$CS25*_xlfn.NORM.DIST(CG$3,$CV25,0.3*$CV25,TRUE),$CW25*_xlfn.NORM.DIST(CG$3,'energy base (MECS)'!$F$11,0.3*'energy base (MECS)'!$F$11,TRUE))</f>
        <v>7.8851031641323788E-2</v>
      </c>
      <c r="CH25" s="68">
        <f t="array" ref="CH25">IF($D25,SUMPRODUCT((economics!$AG$2:$AG$167=$B25)*(economics!$D$2:$D$167="whr")*economics!$AH$2:$AH$167*_xlfn.NORM.DIST(CH$3,economics!$AK$2:$AK$167,economics!$AJ$2:$AJ$167,TRUE))+$CR25*_xlfn.NORM.DIST(CH$3,$CU25,0.3*$CU25,TRUE)+$CS25*_xlfn.NORM.DIST(CH$3,$CV25,0.3*$CV25,TRUE),$CW25*_xlfn.NORM.DIST(CH$3,'energy base (MECS)'!$F$11,0.3*'energy base (MECS)'!$F$11,TRUE))</f>
        <v>7.8851031641323788E-2</v>
      </c>
      <c r="CJ25">
        <f t="array" ref="CJ25">SUMPRODUCT((economics!$AG$2:$AG$167=$B25)*(economics!$D$2:$D$167="whr")*economics!$AH$2:$AH$167)</f>
        <v>0</v>
      </c>
      <c r="CK25" s="80">
        <f>'indst heat consumption'!D25</f>
        <v>0.32558139534883718</v>
      </c>
      <c r="CL25" s="80">
        <f>'indst heat consumption'!E25</f>
        <v>6.9767441860465115E-2</v>
      </c>
      <c r="CM25" s="80">
        <f>'indst heat consumption'!F25</f>
        <v>0.1744186046511628</v>
      </c>
      <c r="CN25" s="80">
        <f>'indst heat consumption'!G25</f>
        <v>0.1744186046511628</v>
      </c>
      <c r="CO25" s="80">
        <f>'indst heat consumption'!H25</f>
        <v>0.2558139534883721</v>
      </c>
      <c r="CP25">
        <f>$C25*(CK25*summary!$B$94+CL25*summary!$C$94+CM25*summary!$D$94)</f>
        <v>5.4564470594812169E-2</v>
      </c>
      <c r="CQ25">
        <f>$C25*(CN25*summary!$E$94+CO25*summary!$F$94)</f>
        <v>2.4286561046511626E-2</v>
      </c>
      <c r="CR25">
        <f t="shared" si="0"/>
        <v>5.4564470594812169E-2</v>
      </c>
      <c r="CS25">
        <f t="shared" si="1"/>
        <v>2.4286561046511626E-2</v>
      </c>
      <c r="CT25">
        <f>IFERROR(_xlfn.XLOOKUP($B25,'BCoISC-WACCbI'!$C$2:$C$26,'BCoISC-WACCbI'!$B$2:$B$26)+economics!$AE$4,0.1)</f>
        <v>0.12073</v>
      </c>
      <c r="CU25">
        <f>(summary!$C$7*(CT25/(1-(1+CT25)^-summary!$D$7))+summary!$C$7*summary!$E$7)/(summary!$F$7*3412/1000000)</f>
        <v>1.4149675936911055</v>
      </c>
      <c r="CV25">
        <f>(summary!$C$6*(CT25/(1-(1+CT25)^-summary!$D$6))+summary!$C$6*summary!$E$6)/(summary!$F$6*3412/1000000)</f>
        <v>1.6979611124293263</v>
      </c>
      <c r="CW25">
        <f t="shared" si="2"/>
        <v>7.8851031641323788E-2</v>
      </c>
    </row>
    <row r="26" spans="1:101" x14ac:dyDescent="0.35">
      <c r="A26" t="str">
        <f>WHRPbI!A24</f>
        <v>energy pipelines and gas processing 352T353</v>
      </c>
      <c r="B26" t="s">
        <v>765</v>
      </c>
      <c r="C26" s="68">
        <f>WHRPbI!B24</f>
        <v>0</v>
      </c>
      <c r="D26" t="b">
        <f>ISNUMBER(MATCH($B26,'energy base (MECS)'!$K$4:$K$9,0))</f>
        <v>0</v>
      </c>
      <c r="E26" s="68">
        <f t="array" ref="E26">IF($D26,SUMPRODUCT((economics!$AG$2:$AG$167=$B26)*(economics!$D$2:$D$167="whr")*economics!$AH$2:$AH$167*_xlfn.NORM.DIST(E$3,economics!$AK$2:$AK$167,economics!$AJ$2:$AJ$167,TRUE))+$CR26*_xlfn.NORM.DIST(E$3,$CU26,0.3*$CU26,TRUE)+$CS26*_xlfn.NORM.DIST(E$3,$CV26,0.3*$CV26,TRUE),$CW26*_xlfn.NORM.DIST(E$3,'energy base (MECS)'!$F$11,0.3*'energy base (MECS)'!$F$11,TRUE))</f>
        <v>0</v>
      </c>
      <c r="F26" s="68">
        <f t="array" ref="F26">IF($D26,SUMPRODUCT((economics!$AG$2:$AG$167=$B26)*(economics!$D$2:$D$167="whr")*economics!$AH$2:$AH$167*_xlfn.NORM.DIST(F$3,economics!$AK$2:$AK$167,economics!$AJ$2:$AJ$167,TRUE))+$CR26*_xlfn.NORM.DIST(F$3,$CU26,0.3*$CU26,TRUE)+$CS26*_xlfn.NORM.DIST(F$3,$CV26,0.3*$CV26,TRUE),$CW26*_xlfn.NORM.DIST(F$3,'energy base (MECS)'!$F$11,0.3*'energy base (MECS)'!$F$11,TRUE))</f>
        <v>0</v>
      </c>
      <c r="G26" s="68">
        <f t="array" ref="G26">IF($D26,SUMPRODUCT((economics!$AG$2:$AG$167=$B26)*(economics!$D$2:$D$167="whr")*economics!$AH$2:$AH$167*_xlfn.NORM.DIST(G$3,economics!$AK$2:$AK$167,economics!$AJ$2:$AJ$167,TRUE))+$CR26*_xlfn.NORM.DIST(G$3,$CU26,0.3*$CU26,TRUE)+$CS26*_xlfn.NORM.DIST(G$3,$CV26,0.3*$CV26,TRUE),$CW26*_xlfn.NORM.DIST(G$3,'energy base (MECS)'!$F$11,0.3*'energy base (MECS)'!$F$11,TRUE))</f>
        <v>0</v>
      </c>
      <c r="H26" s="68">
        <f t="array" ref="H26">IF($D26,SUMPRODUCT((economics!$AG$2:$AG$167=$B26)*(economics!$D$2:$D$167="whr")*economics!$AH$2:$AH$167*_xlfn.NORM.DIST(H$3,economics!$AK$2:$AK$167,economics!$AJ$2:$AJ$167,TRUE))+$CR26*_xlfn.NORM.DIST(H$3,$CU26,0.3*$CU26,TRUE)+$CS26*_xlfn.NORM.DIST(H$3,$CV26,0.3*$CV26,TRUE),$CW26*_xlfn.NORM.DIST(H$3,'energy base (MECS)'!$F$11,0.3*'energy base (MECS)'!$F$11,TRUE))</f>
        <v>0</v>
      </c>
      <c r="I26" s="68">
        <f t="array" ref="I26">IF($D26,SUMPRODUCT((economics!$AG$2:$AG$167=$B26)*(economics!$D$2:$D$167="whr")*economics!$AH$2:$AH$167*_xlfn.NORM.DIST(I$3,economics!$AK$2:$AK$167,economics!$AJ$2:$AJ$167,TRUE))+$CR26*_xlfn.NORM.DIST(I$3,$CU26,0.3*$CU26,TRUE)+$CS26*_xlfn.NORM.DIST(I$3,$CV26,0.3*$CV26,TRUE),$CW26*_xlfn.NORM.DIST(I$3,'energy base (MECS)'!$F$11,0.3*'energy base (MECS)'!$F$11,TRUE))</f>
        <v>0</v>
      </c>
      <c r="J26" s="68">
        <f t="array" ref="J26">IF($D26,SUMPRODUCT((economics!$AG$2:$AG$167=$B26)*(economics!$D$2:$D$167="whr")*economics!$AH$2:$AH$167*_xlfn.NORM.DIST(J$3,economics!$AK$2:$AK$167,economics!$AJ$2:$AJ$167,TRUE))+$CR26*_xlfn.NORM.DIST(J$3,$CU26,0.3*$CU26,TRUE)+$CS26*_xlfn.NORM.DIST(J$3,$CV26,0.3*$CV26,TRUE),$CW26*_xlfn.NORM.DIST(J$3,'energy base (MECS)'!$F$11,0.3*'energy base (MECS)'!$F$11,TRUE))</f>
        <v>0</v>
      </c>
      <c r="K26" s="68">
        <f t="array" ref="K26">IF($D26,SUMPRODUCT((economics!$AG$2:$AG$167=$B26)*(economics!$D$2:$D$167="whr")*economics!$AH$2:$AH$167*_xlfn.NORM.DIST(K$3,economics!$AK$2:$AK$167,economics!$AJ$2:$AJ$167,TRUE))+$CR26*_xlfn.NORM.DIST(K$3,$CU26,0.3*$CU26,TRUE)+$CS26*_xlfn.NORM.DIST(K$3,$CV26,0.3*$CV26,TRUE),$CW26*_xlfn.NORM.DIST(K$3,'energy base (MECS)'!$F$11,0.3*'energy base (MECS)'!$F$11,TRUE))</f>
        <v>0</v>
      </c>
      <c r="L26" s="68">
        <f t="array" ref="L26">IF($D26,SUMPRODUCT((economics!$AG$2:$AG$167=$B26)*(economics!$D$2:$D$167="whr")*economics!$AH$2:$AH$167*_xlfn.NORM.DIST(L$3,economics!$AK$2:$AK$167,economics!$AJ$2:$AJ$167,TRUE))+$CR26*_xlfn.NORM.DIST(L$3,$CU26,0.3*$CU26,TRUE)+$CS26*_xlfn.NORM.DIST(L$3,$CV26,0.3*$CV26,TRUE),$CW26*_xlfn.NORM.DIST(L$3,'energy base (MECS)'!$F$11,0.3*'energy base (MECS)'!$F$11,TRUE))</f>
        <v>0</v>
      </c>
      <c r="M26" s="68">
        <f t="array" ref="M26">IF($D26,SUMPRODUCT((economics!$AG$2:$AG$167=$B26)*(economics!$D$2:$D$167="whr")*economics!$AH$2:$AH$167*_xlfn.NORM.DIST(M$3,economics!$AK$2:$AK$167,economics!$AJ$2:$AJ$167,TRUE))+$CR26*_xlfn.NORM.DIST(M$3,$CU26,0.3*$CU26,TRUE)+$CS26*_xlfn.NORM.DIST(M$3,$CV26,0.3*$CV26,TRUE),$CW26*_xlfn.NORM.DIST(M$3,'energy base (MECS)'!$F$11,0.3*'energy base (MECS)'!$F$11,TRUE))</f>
        <v>0</v>
      </c>
      <c r="N26" s="68">
        <f t="array" ref="N26">IF($D26,SUMPRODUCT((economics!$AG$2:$AG$167=$B26)*(economics!$D$2:$D$167="whr")*economics!$AH$2:$AH$167*_xlfn.NORM.DIST(N$3,economics!$AK$2:$AK$167,economics!$AJ$2:$AJ$167,TRUE))+$CR26*_xlfn.NORM.DIST(N$3,$CU26,0.3*$CU26,TRUE)+$CS26*_xlfn.NORM.DIST(N$3,$CV26,0.3*$CV26,TRUE),$CW26*_xlfn.NORM.DIST(N$3,'energy base (MECS)'!$F$11,0.3*'energy base (MECS)'!$F$11,TRUE))</f>
        <v>0</v>
      </c>
      <c r="O26" s="68">
        <f t="array" ref="O26">IF($D26,SUMPRODUCT((economics!$AG$2:$AG$167=$B26)*(economics!$D$2:$D$167="whr")*economics!$AH$2:$AH$167*_xlfn.NORM.DIST(O$3,economics!$AK$2:$AK$167,economics!$AJ$2:$AJ$167,TRUE))+$CR26*_xlfn.NORM.DIST(O$3,$CU26,0.3*$CU26,TRUE)+$CS26*_xlfn.NORM.DIST(O$3,$CV26,0.3*$CV26,TRUE),$CW26*_xlfn.NORM.DIST(O$3,'energy base (MECS)'!$F$11,0.3*'energy base (MECS)'!$F$11,TRUE))</f>
        <v>0</v>
      </c>
      <c r="P26" s="68">
        <f t="array" ref="P26">IF($D26,SUMPRODUCT((economics!$AG$2:$AG$167=$B26)*(economics!$D$2:$D$167="whr")*economics!$AH$2:$AH$167*_xlfn.NORM.DIST(P$3,economics!$AK$2:$AK$167,economics!$AJ$2:$AJ$167,TRUE))+$CR26*_xlfn.NORM.DIST(P$3,$CU26,0.3*$CU26,TRUE)+$CS26*_xlfn.NORM.DIST(P$3,$CV26,0.3*$CV26,TRUE),$CW26*_xlfn.NORM.DIST(P$3,'energy base (MECS)'!$F$11,0.3*'energy base (MECS)'!$F$11,TRUE))</f>
        <v>0</v>
      </c>
      <c r="Q26" s="68">
        <f t="array" ref="Q26">IF($D26,SUMPRODUCT((economics!$AG$2:$AG$167=$B26)*(economics!$D$2:$D$167="whr")*economics!$AH$2:$AH$167*_xlfn.NORM.DIST(Q$3,economics!$AK$2:$AK$167,economics!$AJ$2:$AJ$167,TRUE))+$CR26*_xlfn.NORM.DIST(Q$3,$CU26,0.3*$CU26,TRUE)+$CS26*_xlfn.NORM.DIST(Q$3,$CV26,0.3*$CV26,TRUE),$CW26*_xlfn.NORM.DIST(Q$3,'energy base (MECS)'!$F$11,0.3*'energy base (MECS)'!$F$11,TRUE))</f>
        <v>0</v>
      </c>
      <c r="R26" s="68">
        <f t="array" ref="R26">IF($D26,SUMPRODUCT((economics!$AG$2:$AG$167=$B26)*(economics!$D$2:$D$167="whr")*economics!$AH$2:$AH$167*_xlfn.NORM.DIST(R$3,economics!$AK$2:$AK$167,economics!$AJ$2:$AJ$167,TRUE))+$CR26*_xlfn.NORM.DIST(R$3,$CU26,0.3*$CU26,TRUE)+$CS26*_xlfn.NORM.DIST(R$3,$CV26,0.3*$CV26,TRUE),$CW26*_xlfn.NORM.DIST(R$3,'energy base (MECS)'!$F$11,0.3*'energy base (MECS)'!$F$11,TRUE))</f>
        <v>0</v>
      </c>
      <c r="S26" s="68">
        <f t="array" ref="S26">IF($D26,SUMPRODUCT((economics!$AG$2:$AG$167=$B26)*(economics!$D$2:$D$167="whr")*economics!$AH$2:$AH$167*_xlfn.NORM.DIST(S$3,economics!$AK$2:$AK$167,economics!$AJ$2:$AJ$167,TRUE))+$CR26*_xlfn.NORM.DIST(S$3,$CU26,0.3*$CU26,TRUE)+$CS26*_xlfn.NORM.DIST(S$3,$CV26,0.3*$CV26,TRUE),$CW26*_xlfn.NORM.DIST(S$3,'energy base (MECS)'!$F$11,0.3*'energy base (MECS)'!$F$11,TRUE))</f>
        <v>0</v>
      </c>
      <c r="T26" s="68">
        <f t="array" ref="T26">IF($D26,SUMPRODUCT((economics!$AG$2:$AG$167=$B26)*(economics!$D$2:$D$167="whr")*economics!$AH$2:$AH$167*_xlfn.NORM.DIST(T$3,economics!$AK$2:$AK$167,economics!$AJ$2:$AJ$167,TRUE))+$CR26*_xlfn.NORM.DIST(T$3,$CU26,0.3*$CU26,TRUE)+$CS26*_xlfn.NORM.DIST(T$3,$CV26,0.3*$CV26,TRUE),$CW26*_xlfn.NORM.DIST(T$3,'energy base (MECS)'!$F$11,0.3*'energy base (MECS)'!$F$11,TRUE))</f>
        <v>0</v>
      </c>
      <c r="U26" s="68">
        <f t="array" ref="U26">IF($D26,SUMPRODUCT((economics!$AG$2:$AG$167=$B26)*(economics!$D$2:$D$167="whr")*economics!$AH$2:$AH$167*_xlfn.NORM.DIST(U$3,economics!$AK$2:$AK$167,economics!$AJ$2:$AJ$167,TRUE))+$CR26*_xlfn.NORM.DIST(U$3,$CU26,0.3*$CU26,TRUE)+$CS26*_xlfn.NORM.DIST(U$3,$CV26,0.3*$CV26,TRUE),$CW26*_xlfn.NORM.DIST(U$3,'energy base (MECS)'!$F$11,0.3*'energy base (MECS)'!$F$11,TRUE))</f>
        <v>0</v>
      </c>
      <c r="V26" s="68">
        <f t="array" ref="V26">IF($D26,SUMPRODUCT((economics!$AG$2:$AG$167=$B26)*(economics!$D$2:$D$167="whr")*economics!$AH$2:$AH$167*_xlfn.NORM.DIST(V$3,economics!$AK$2:$AK$167,economics!$AJ$2:$AJ$167,TRUE))+$CR26*_xlfn.NORM.DIST(V$3,$CU26,0.3*$CU26,TRUE)+$CS26*_xlfn.NORM.DIST(V$3,$CV26,0.3*$CV26,TRUE),$CW26*_xlfn.NORM.DIST(V$3,'energy base (MECS)'!$F$11,0.3*'energy base (MECS)'!$F$11,TRUE))</f>
        <v>0</v>
      </c>
      <c r="W26" s="68">
        <f t="array" ref="W26">IF($D26,SUMPRODUCT((economics!$AG$2:$AG$167=$B26)*(economics!$D$2:$D$167="whr")*economics!$AH$2:$AH$167*_xlfn.NORM.DIST(W$3,economics!$AK$2:$AK$167,economics!$AJ$2:$AJ$167,TRUE))+$CR26*_xlfn.NORM.DIST(W$3,$CU26,0.3*$CU26,TRUE)+$CS26*_xlfn.NORM.DIST(W$3,$CV26,0.3*$CV26,TRUE),$CW26*_xlfn.NORM.DIST(W$3,'energy base (MECS)'!$F$11,0.3*'energy base (MECS)'!$F$11,TRUE))</f>
        <v>0</v>
      </c>
      <c r="X26" s="68">
        <f t="array" ref="X26">IF($D26,SUMPRODUCT((economics!$AG$2:$AG$167=$B26)*(economics!$D$2:$D$167="whr")*economics!$AH$2:$AH$167*_xlfn.NORM.DIST(X$3,economics!$AK$2:$AK$167,economics!$AJ$2:$AJ$167,TRUE))+$CR26*_xlfn.NORM.DIST(X$3,$CU26,0.3*$CU26,TRUE)+$CS26*_xlfn.NORM.DIST(X$3,$CV26,0.3*$CV26,TRUE),$CW26*_xlfn.NORM.DIST(X$3,'energy base (MECS)'!$F$11,0.3*'energy base (MECS)'!$F$11,TRUE))</f>
        <v>0</v>
      </c>
      <c r="Y26" s="68">
        <f t="array" ref="Y26">IF($D26,SUMPRODUCT((economics!$AG$2:$AG$167=$B26)*(economics!$D$2:$D$167="whr")*economics!$AH$2:$AH$167*_xlfn.NORM.DIST(Y$3,economics!$AK$2:$AK$167,economics!$AJ$2:$AJ$167,TRUE))+$CR26*_xlfn.NORM.DIST(Y$3,$CU26,0.3*$CU26,TRUE)+$CS26*_xlfn.NORM.DIST(Y$3,$CV26,0.3*$CV26,TRUE),$CW26*_xlfn.NORM.DIST(Y$3,'energy base (MECS)'!$F$11,0.3*'energy base (MECS)'!$F$11,TRUE))</f>
        <v>0</v>
      </c>
      <c r="Z26" s="68">
        <f t="array" ref="Z26">IF($D26,SUMPRODUCT((economics!$AG$2:$AG$167=$B26)*(economics!$D$2:$D$167="whr")*economics!$AH$2:$AH$167*_xlfn.NORM.DIST(Z$3,economics!$AK$2:$AK$167,economics!$AJ$2:$AJ$167,TRUE))+$CR26*_xlfn.NORM.DIST(Z$3,$CU26,0.3*$CU26,TRUE)+$CS26*_xlfn.NORM.DIST(Z$3,$CV26,0.3*$CV26,TRUE),$CW26*_xlfn.NORM.DIST(Z$3,'energy base (MECS)'!$F$11,0.3*'energy base (MECS)'!$F$11,TRUE))</f>
        <v>0</v>
      </c>
      <c r="AA26" s="68">
        <f t="array" ref="AA26">IF($D26,SUMPRODUCT((economics!$AG$2:$AG$167=$B26)*(economics!$D$2:$D$167="whr")*economics!$AH$2:$AH$167*_xlfn.NORM.DIST(AA$3,economics!$AK$2:$AK$167,economics!$AJ$2:$AJ$167,TRUE))+$CR26*_xlfn.NORM.DIST(AA$3,$CU26,0.3*$CU26,TRUE)+$CS26*_xlfn.NORM.DIST(AA$3,$CV26,0.3*$CV26,TRUE),$CW26*_xlfn.NORM.DIST(AA$3,'energy base (MECS)'!$F$11,0.3*'energy base (MECS)'!$F$11,TRUE))</f>
        <v>0</v>
      </c>
      <c r="AB26" s="68">
        <f t="array" ref="AB26">IF($D26,SUMPRODUCT((economics!$AG$2:$AG$167=$B26)*(economics!$D$2:$D$167="whr")*economics!$AH$2:$AH$167*_xlfn.NORM.DIST(AB$3,economics!$AK$2:$AK$167,economics!$AJ$2:$AJ$167,TRUE))+$CR26*_xlfn.NORM.DIST(AB$3,$CU26,0.3*$CU26,TRUE)+$CS26*_xlfn.NORM.DIST(AB$3,$CV26,0.3*$CV26,TRUE),$CW26*_xlfn.NORM.DIST(AB$3,'energy base (MECS)'!$F$11,0.3*'energy base (MECS)'!$F$11,TRUE))</f>
        <v>0</v>
      </c>
      <c r="AC26" s="68">
        <f t="array" ref="AC26">IF($D26,SUMPRODUCT((economics!$AG$2:$AG$167=$B26)*(economics!$D$2:$D$167="whr")*economics!$AH$2:$AH$167*_xlfn.NORM.DIST(AC$3,economics!$AK$2:$AK$167,economics!$AJ$2:$AJ$167,TRUE))+$CR26*_xlfn.NORM.DIST(AC$3,$CU26,0.3*$CU26,TRUE)+$CS26*_xlfn.NORM.DIST(AC$3,$CV26,0.3*$CV26,TRUE),$CW26*_xlfn.NORM.DIST(AC$3,'energy base (MECS)'!$F$11,0.3*'energy base (MECS)'!$F$11,TRUE))</f>
        <v>0</v>
      </c>
      <c r="AD26" s="68">
        <f t="array" ref="AD26">IF($D26,SUMPRODUCT((economics!$AG$2:$AG$167=$B26)*(economics!$D$2:$D$167="whr")*economics!$AH$2:$AH$167*_xlfn.NORM.DIST(AD$3,economics!$AK$2:$AK$167,economics!$AJ$2:$AJ$167,TRUE))+$CR26*_xlfn.NORM.DIST(AD$3,$CU26,0.3*$CU26,TRUE)+$CS26*_xlfn.NORM.DIST(AD$3,$CV26,0.3*$CV26,TRUE),$CW26*_xlfn.NORM.DIST(AD$3,'energy base (MECS)'!$F$11,0.3*'energy base (MECS)'!$F$11,TRUE))</f>
        <v>0</v>
      </c>
      <c r="AE26" s="68">
        <f t="array" ref="AE26">IF($D26,SUMPRODUCT((economics!$AG$2:$AG$167=$B26)*(economics!$D$2:$D$167="whr")*economics!$AH$2:$AH$167*_xlfn.NORM.DIST(AE$3,economics!$AK$2:$AK$167,economics!$AJ$2:$AJ$167,TRUE))+$CR26*_xlfn.NORM.DIST(AE$3,$CU26,0.3*$CU26,TRUE)+$CS26*_xlfn.NORM.DIST(AE$3,$CV26,0.3*$CV26,TRUE),$CW26*_xlfn.NORM.DIST(AE$3,'energy base (MECS)'!$F$11,0.3*'energy base (MECS)'!$F$11,TRUE))</f>
        <v>0</v>
      </c>
      <c r="AF26" s="68">
        <f t="array" ref="AF26">IF($D26,SUMPRODUCT((economics!$AG$2:$AG$167=$B26)*(economics!$D$2:$D$167="whr")*economics!$AH$2:$AH$167*_xlfn.NORM.DIST(AF$3,economics!$AK$2:$AK$167,economics!$AJ$2:$AJ$167,TRUE))+$CR26*_xlfn.NORM.DIST(AF$3,$CU26,0.3*$CU26,TRUE)+$CS26*_xlfn.NORM.DIST(AF$3,$CV26,0.3*$CV26,TRUE),$CW26*_xlfn.NORM.DIST(AF$3,'energy base (MECS)'!$F$11,0.3*'energy base (MECS)'!$F$11,TRUE))</f>
        <v>0</v>
      </c>
      <c r="AG26" s="68">
        <f t="array" ref="AG26">IF($D26,SUMPRODUCT((economics!$AG$2:$AG$167=$B26)*(economics!$D$2:$D$167="whr")*economics!$AH$2:$AH$167*_xlfn.NORM.DIST(AG$3,economics!$AK$2:$AK$167,economics!$AJ$2:$AJ$167,TRUE))+$CR26*_xlfn.NORM.DIST(AG$3,$CU26,0.3*$CU26,TRUE)+$CS26*_xlfn.NORM.DIST(AG$3,$CV26,0.3*$CV26,TRUE),$CW26*_xlfn.NORM.DIST(AG$3,'energy base (MECS)'!$F$11,0.3*'energy base (MECS)'!$F$11,TRUE))</f>
        <v>0</v>
      </c>
      <c r="AH26" s="68">
        <f t="array" ref="AH26">IF($D26,SUMPRODUCT((economics!$AG$2:$AG$167=$B26)*(economics!$D$2:$D$167="whr")*economics!$AH$2:$AH$167*_xlfn.NORM.DIST(AH$3,economics!$AK$2:$AK$167,economics!$AJ$2:$AJ$167,TRUE))+$CR26*_xlfn.NORM.DIST(AH$3,$CU26,0.3*$CU26,TRUE)+$CS26*_xlfn.NORM.DIST(AH$3,$CV26,0.3*$CV26,TRUE),$CW26*_xlfn.NORM.DIST(AH$3,'energy base (MECS)'!$F$11,0.3*'energy base (MECS)'!$F$11,TRUE))</f>
        <v>0</v>
      </c>
      <c r="AI26" s="68">
        <f t="array" ref="AI26">IF($D26,SUMPRODUCT((economics!$AG$2:$AG$167=$B26)*(economics!$D$2:$D$167="whr")*economics!$AH$2:$AH$167*_xlfn.NORM.DIST(AI$3,economics!$AK$2:$AK$167,economics!$AJ$2:$AJ$167,TRUE))+$CR26*_xlfn.NORM.DIST(AI$3,$CU26,0.3*$CU26,TRUE)+$CS26*_xlfn.NORM.DIST(AI$3,$CV26,0.3*$CV26,TRUE),$CW26*_xlfn.NORM.DIST(AI$3,'energy base (MECS)'!$F$11,0.3*'energy base (MECS)'!$F$11,TRUE))</f>
        <v>0</v>
      </c>
      <c r="AJ26" s="68">
        <f t="array" ref="AJ26">IF($D26,SUMPRODUCT((economics!$AG$2:$AG$167=$B26)*(economics!$D$2:$D$167="whr")*economics!$AH$2:$AH$167*_xlfn.NORM.DIST(AJ$3,economics!$AK$2:$AK$167,economics!$AJ$2:$AJ$167,TRUE))+$CR26*_xlfn.NORM.DIST(AJ$3,$CU26,0.3*$CU26,TRUE)+$CS26*_xlfn.NORM.DIST(AJ$3,$CV26,0.3*$CV26,TRUE),$CW26*_xlfn.NORM.DIST(AJ$3,'energy base (MECS)'!$F$11,0.3*'energy base (MECS)'!$F$11,TRUE))</f>
        <v>0</v>
      </c>
      <c r="AK26" s="68">
        <f t="array" ref="AK26">IF($D26,SUMPRODUCT((economics!$AG$2:$AG$167=$B26)*(economics!$D$2:$D$167="whr")*economics!$AH$2:$AH$167*_xlfn.NORM.DIST(AK$3,economics!$AK$2:$AK$167,economics!$AJ$2:$AJ$167,TRUE))+$CR26*_xlfn.NORM.DIST(AK$3,$CU26,0.3*$CU26,TRUE)+$CS26*_xlfn.NORM.DIST(AK$3,$CV26,0.3*$CV26,TRUE),$CW26*_xlfn.NORM.DIST(AK$3,'energy base (MECS)'!$F$11,0.3*'energy base (MECS)'!$F$11,TRUE))</f>
        <v>0</v>
      </c>
      <c r="AL26" s="68">
        <f t="array" ref="AL26">IF($D26,SUMPRODUCT((economics!$AG$2:$AG$167=$B26)*(economics!$D$2:$D$167="whr")*economics!$AH$2:$AH$167*_xlfn.NORM.DIST(AL$3,economics!$AK$2:$AK$167,economics!$AJ$2:$AJ$167,TRUE))+$CR26*_xlfn.NORM.DIST(AL$3,$CU26,0.3*$CU26,TRUE)+$CS26*_xlfn.NORM.DIST(AL$3,$CV26,0.3*$CV26,TRUE),$CW26*_xlfn.NORM.DIST(AL$3,'energy base (MECS)'!$F$11,0.3*'energy base (MECS)'!$F$11,TRUE))</f>
        <v>0</v>
      </c>
      <c r="AM26" s="68">
        <f t="array" ref="AM26">IF($D26,SUMPRODUCT((economics!$AG$2:$AG$167=$B26)*(economics!$D$2:$D$167="whr")*economics!$AH$2:$AH$167*_xlfn.NORM.DIST(AM$3,economics!$AK$2:$AK$167,economics!$AJ$2:$AJ$167,TRUE))+$CR26*_xlfn.NORM.DIST(AM$3,$CU26,0.3*$CU26,TRUE)+$CS26*_xlfn.NORM.DIST(AM$3,$CV26,0.3*$CV26,TRUE),$CW26*_xlfn.NORM.DIST(AM$3,'energy base (MECS)'!$F$11,0.3*'energy base (MECS)'!$F$11,TRUE))</f>
        <v>0</v>
      </c>
      <c r="AN26" s="68">
        <f t="array" ref="AN26">IF($D26,SUMPRODUCT((economics!$AG$2:$AG$167=$B26)*(economics!$D$2:$D$167="whr")*economics!$AH$2:$AH$167*_xlfn.NORM.DIST(AN$3,economics!$AK$2:$AK$167,economics!$AJ$2:$AJ$167,TRUE))+$CR26*_xlfn.NORM.DIST(AN$3,$CU26,0.3*$CU26,TRUE)+$CS26*_xlfn.NORM.DIST(AN$3,$CV26,0.3*$CV26,TRUE),$CW26*_xlfn.NORM.DIST(AN$3,'energy base (MECS)'!$F$11,0.3*'energy base (MECS)'!$F$11,TRUE))</f>
        <v>0</v>
      </c>
      <c r="AO26" s="68">
        <f t="array" ref="AO26">IF($D26,SUMPRODUCT((economics!$AG$2:$AG$167=$B26)*(economics!$D$2:$D$167="whr")*economics!$AH$2:$AH$167*_xlfn.NORM.DIST(AO$3,economics!$AK$2:$AK$167,economics!$AJ$2:$AJ$167,TRUE))+$CR26*_xlfn.NORM.DIST(AO$3,$CU26,0.3*$CU26,TRUE)+$CS26*_xlfn.NORM.DIST(AO$3,$CV26,0.3*$CV26,TRUE),$CW26*_xlfn.NORM.DIST(AO$3,'energy base (MECS)'!$F$11,0.3*'energy base (MECS)'!$F$11,TRUE))</f>
        <v>0</v>
      </c>
      <c r="AP26" s="68">
        <f t="array" ref="AP26">IF($D26,SUMPRODUCT((economics!$AG$2:$AG$167=$B26)*(economics!$D$2:$D$167="whr")*economics!$AH$2:$AH$167*_xlfn.NORM.DIST(AP$3,economics!$AK$2:$AK$167,economics!$AJ$2:$AJ$167,TRUE))+$CR26*_xlfn.NORM.DIST(AP$3,$CU26,0.3*$CU26,TRUE)+$CS26*_xlfn.NORM.DIST(AP$3,$CV26,0.3*$CV26,TRUE),$CW26*_xlfn.NORM.DIST(AP$3,'energy base (MECS)'!$F$11,0.3*'energy base (MECS)'!$F$11,TRUE))</f>
        <v>0</v>
      </c>
      <c r="AQ26" s="68">
        <f t="array" ref="AQ26">IF($D26,SUMPRODUCT((economics!$AG$2:$AG$167=$B26)*(economics!$D$2:$D$167="whr")*economics!$AH$2:$AH$167*_xlfn.NORM.DIST(AQ$3,economics!$AK$2:$AK$167,economics!$AJ$2:$AJ$167,TRUE))+$CR26*_xlfn.NORM.DIST(AQ$3,$CU26,0.3*$CU26,TRUE)+$CS26*_xlfn.NORM.DIST(AQ$3,$CV26,0.3*$CV26,TRUE),$CW26*_xlfn.NORM.DIST(AQ$3,'energy base (MECS)'!$F$11,0.3*'energy base (MECS)'!$F$11,TRUE))</f>
        <v>0</v>
      </c>
      <c r="AR26" s="68">
        <f t="array" ref="AR26">IF($D26,SUMPRODUCT((economics!$AG$2:$AG$167=$B26)*(economics!$D$2:$D$167="whr")*economics!$AH$2:$AH$167*_xlfn.NORM.DIST(AR$3,economics!$AK$2:$AK$167,economics!$AJ$2:$AJ$167,TRUE))+$CR26*_xlfn.NORM.DIST(AR$3,$CU26,0.3*$CU26,TRUE)+$CS26*_xlfn.NORM.DIST(AR$3,$CV26,0.3*$CV26,TRUE),$CW26*_xlfn.NORM.DIST(AR$3,'energy base (MECS)'!$F$11,0.3*'energy base (MECS)'!$F$11,TRUE))</f>
        <v>0</v>
      </c>
      <c r="AS26" s="68">
        <f t="array" ref="AS26">IF($D26,SUMPRODUCT((economics!$AG$2:$AG$167=$B26)*(economics!$D$2:$D$167="whr")*economics!$AH$2:$AH$167*_xlfn.NORM.DIST(AS$3,economics!$AK$2:$AK$167,economics!$AJ$2:$AJ$167,TRUE))+$CR26*_xlfn.NORM.DIST(AS$3,$CU26,0.3*$CU26,TRUE)+$CS26*_xlfn.NORM.DIST(AS$3,$CV26,0.3*$CV26,TRUE),$CW26*_xlfn.NORM.DIST(AS$3,'energy base (MECS)'!$F$11,0.3*'energy base (MECS)'!$F$11,TRUE))</f>
        <v>0</v>
      </c>
      <c r="AT26" s="68">
        <f t="array" ref="AT26">IF($D26,SUMPRODUCT((economics!$AG$2:$AG$167=$B26)*(economics!$D$2:$D$167="whr")*economics!$AH$2:$AH$167*_xlfn.NORM.DIST(AT$3,economics!$AK$2:$AK$167,economics!$AJ$2:$AJ$167,TRUE))+$CR26*_xlfn.NORM.DIST(AT$3,$CU26,0.3*$CU26,TRUE)+$CS26*_xlfn.NORM.DIST(AT$3,$CV26,0.3*$CV26,TRUE),$CW26*_xlfn.NORM.DIST(AT$3,'energy base (MECS)'!$F$11,0.3*'energy base (MECS)'!$F$11,TRUE))</f>
        <v>0</v>
      </c>
      <c r="AU26" s="68">
        <f t="array" ref="AU26">IF($D26,SUMPRODUCT((economics!$AG$2:$AG$167=$B26)*(economics!$D$2:$D$167="whr")*economics!$AH$2:$AH$167*_xlfn.NORM.DIST(AU$3,economics!$AK$2:$AK$167,economics!$AJ$2:$AJ$167,TRUE))+$CR26*_xlfn.NORM.DIST(AU$3,$CU26,0.3*$CU26,TRUE)+$CS26*_xlfn.NORM.DIST(AU$3,$CV26,0.3*$CV26,TRUE),$CW26*_xlfn.NORM.DIST(AU$3,'energy base (MECS)'!$F$11,0.3*'energy base (MECS)'!$F$11,TRUE))</f>
        <v>0</v>
      </c>
      <c r="AV26" s="68">
        <f t="array" ref="AV26">IF($D26,SUMPRODUCT((economics!$AG$2:$AG$167=$B26)*(economics!$D$2:$D$167="whr")*economics!$AH$2:$AH$167*_xlfn.NORM.DIST(AV$3,economics!$AK$2:$AK$167,economics!$AJ$2:$AJ$167,TRUE))+$CR26*_xlfn.NORM.DIST(AV$3,$CU26,0.3*$CU26,TRUE)+$CS26*_xlfn.NORM.DIST(AV$3,$CV26,0.3*$CV26,TRUE),$CW26*_xlfn.NORM.DIST(AV$3,'energy base (MECS)'!$F$11,0.3*'energy base (MECS)'!$F$11,TRUE))</f>
        <v>0</v>
      </c>
      <c r="AW26" s="68">
        <f t="array" ref="AW26">IF($D26,SUMPRODUCT((economics!$AG$2:$AG$167=$B26)*(economics!$D$2:$D$167="whr")*economics!$AH$2:$AH$167*_xlfn.NORM.DIST(AW$3,economics!$AK$2:$AK$167,economics!$AJ$2:$AJ$167,TRUE))+$CR26*_xlfn.NORM.DIST(AW$3,$CU26,0.3*$CU26,TRUE)+$CS26*_xlfn.NORM.DIST(AW$3,$CV26,0.3*$CV26,TRUE),$CW26*_xlfn.NORM.DIST(AW$3,'energy base (MECS)'!$F$11,0.3*'energy base (MECS)'!$F$11,TRUE))</f>
        <v>0</v>
      </c>
      <c r="AX26" s="68">
        <f t="array" ref="AX26">IF($D26,SUMPRODUCT((economics!$AG$2:$AG$167=$B26)*(economics!$D$2:$D$167="whr")*economics!$AH$2:$AH$167*_xlfn.NORM.DIST(AX$3,economics!$AK$2:$AK$167,economics!$AJ$2:$AJ$167,TRUE))+$CR26*_xlfn.NORM.DIST(AX$3,$CU26,0.3*$CU26,TRUE)+$CS26*_xlfn.NORM.DIST(AX$3,$CV26,0.3*$CV26,TRUE),$CW26*_xlfn.NORM.DIST(AX$3,'energy base (MECS)'!$F$11,0.3*'energy base (MECS)'!$F$11,TRUE))</f>
        <v>0</v>
      </c>
      <c r="AY26" s="68">
        <f t="array" ref="AY26">IF($D26,SUMPRODUCT((economics!$AG$2:$AG$167=$B26)*(economics!$D$2:$D$167="whr")*economics!$AH$2:$AH$167*_xlfn.NORM.DIST(AY$3,economics!$AK$2:$AK$167,economics!$AJ$2:$AJ$167,TRUE))+$CR26*_xlfn.NORM.DIST(AY$3,$CU26,0.3*$CU26,TRUE)+$CS26*_xlfn.NORM.DIST(AY$3,$CV26,0.3*$CV26,TRUE),$CW26*_xlfn.NORM.DIST(AY$3,'energy base (MECS)'!$F$11,0.3*'energy base (MECS)'!$F$11,TRUE))</f>
        <v>0</v>
      </c>
      <c r="AZ26" s="68">
        <f t="array" ref="AZ26">IF($D26,SUMPRODUCT((economics!$AG$2:$AG$167=$B26)*(economics!$D$2:$D$167="whr")*economics!$AH$2:$AH$167*_xlfn.NORM.DIST(AZ$3,economics!$AK$2:$AK$167,economics!$AJ$2:$AJ$167,TRUE))+$CR26*_xlfn.NORM.DIST(AZ$3,$CU26,0.3*$CU26,TRUE)+$CS26*_xlfn.NORM.DIST(AZ$3,$CV26,0.3*$CV26,TRUE),$CW26*_xlfn.NORM.DIST(AZ$3,'energy base (MECS)'!$F$11,0.3*'energy base (MECS)'!$F$11,TRUE))</f>
        <v>0</v>
      </c>
      <c r="BA26" s="68">
        <f t="array" ref="BA26">IF($D26,SUMPRODUCT((economics!$AG$2:$AG$167=$B26)*(economics!$D$2:$D$167="whr")*economics!$AH$2:$AH$167*_xlfn.NORM.DIST(BA$3,economics!$AK$2:$AK$167,economics!$AJ$2:$AJ$167,TRUE))+$CR26*_xlfn.NORM.DIST(BA$3,$CU26,0.3*$CU26,TRUE)+$CS26*_xlfn.NORM.DIST(BA$3,$CV26,0.3*$CV26,TRUE),$CW26*_xlfn.NORM.DIST(BA$3,'energy base (MECS)'!$F$11,0.3*'energy base (MECS)'!$F$11,TRUE))</f>
        <v>0</v>
      </c>
      <c r="BB26" s="68">
        <f t="array" ref="BB26">IF($D26,SUMPRODUCT((economics!$AG$2:$AG$167=$B26)*(economics!$D$2:$D$167="whr")*economics!$AH$2:$AH$167*_xlfn.NORM.DIST(BB$3,economics!$AK$2:$AK$167,economics!$AJ$2:$AJ$167,TRUE))+$CR26*_xlfn.NORM.DIST(BB$3,$CU26,0.3*$CU26,TRUE)+$CS26*_xlfn.NORM.DIST(BB$3,$CV26,0.3*$CV26,TRUE),$CW26*_xlfn.NORM.DIST(BB$3,'energy base (MECS)'!$F$11,0.3*'energy base (MECS)'!$F$11,TRUE))</f>
        <v>0</v>
      </c>
      <c r="BC26" s="68">
        <f t="array" ref="BC26">IF($D26,SUMPRODUCT((economics!$AG$2:$AG$167=$B26)*(economics!$D$2:$D$167="whr")*economics!$AH$2:$AH$167*_xlfn.NORM.DIST(BC$3,economics!$AK$2:$AK$167,economics!$AJ$2:$AJ$167,TRUE))+$CR26*_xlfn.NORM.DIST(BC$3,$CU26,0.3*$CU26,TRUE)+$CS26*_xlfn.NORM.DIST(BC$3,$CV26,0.3*$CV26,TRUE),$CW26*_xlfn.NORM.DIST(BC$3,'energy base (MECS)'!$F$11,0.3*'energy base (MECS)'!$F$11,TRUE))</f>
        <v>0</v>
      </c>
      <c r="BD26" s="68">
        <f t="array" ref="BD26">IF($D26,SUMPRODUCT((economics!$AG$2:$AG$167=$B26)*(economics!$D$2:$D$167="whr")*economics!$AH$2:$AH$167*_xlfn.NORM.DIST(BD$3,economics!$AK$2:$AK$167,economics!$AJ$2:$AJ$167,TRUE))+$CR26*_xlfn.NORM.DIST(BD$3,$CU26,0.3*$CU26,TRUE)+$CS26*_xlfn.NORM.DIST(BD$3,$CV26,0.3*$CV26,TRUE),$CW26*_xlfn.NORM.DIST(BD$3,'energy base (MECS)'!$F$11,0.3*'energy base (MECS)'!$F$11,TRUE))</f>
        <v>0</v>
      </c>
      <c r="BE26" s="68">
        <f t="array" ref="BE26">IF($D26,SUMPRODUCT((economics!$AG$2:$AG$167=$B26)*(economics!$D$2:$D$167="whr")*economics!$AH$2:$AH$167*_xlfn.NORM.DIST(BE$3,economics!$AK$2:$AK$167,economics!$AJ$2:$AJ$167,TRUE))+$CR26*_xlfn.NORM.DIST(BE$3,$CU26,0.3*$CU26,TRUE)+$CS26*_xlfn.NORM.DIST(BE$3,$CV26,0.3*$CV26,TRUE),$CW26*_xlfn.NORM.DIST(BE$3,'energy base (MECS)'!$F$11,0.3*'energy base (MECS)'!$F$11,TRUE))</f>
        <v>0</v>
      </c>
      <c r="BF26" s="68">
        <f t="array" ref="BF26">IF($D26,SUMPRODUCT((economics!$AG$2:$AG$167=$B26)*(economics!$D$2:$D$167="whr")*economics!$AH$2:$AH$167*_xlfn.NORM.DIST(BF$3,economics!$AK$2:$AK$167,economics!$AJ$2:$AJ$167,TRUE))+$CR26*_xlfn.NORM.DIST(BF$3,$CU26,0.3*$CU26,TRUE)+$CS26*_xlfn.NORM.DIST(BF$3,$CV26,0.3*$CV26,TRUE),$CW26*_xlfn.NORM.DIST(BF$3,'energy base (MECS)'!$F$11,0.3*'energy base (MECS)'!$F$11,TRUE))</f>
        <v>0</v>
      </c>
      <c r="BG26" s="68">
        <f t="array" ref="BG26">IF($D26,SUMPRODUCT((economics!$AG$2:$AG$167=$B26)*(economics!$D$2:$D$167="whr")*economics!$AH$2:$AH$167*_xlfn.NORM.DIST(BG$3,economics!$AK$2:$AK$167,economics!$AJ$2:$AJ$167,TRUE))+$CR26*_xlfn.NORM.DIST(BG$3,$CU26,0.3*$CU26,TRUE)+$CS26*_xlfn.NORM.DIST(BG$3,$CV26,0.3*$CV26,TRUE),$CW26*_xlfn.NORM.DIST(BG$3,'energy base (MECS)'!$F$11,0.3*'energy base (MECS)'!$F$11,TRUE))</f>
        <v>0</v>
      </c>
      <c r="BH26" s="68">
        <f t="array" ref="BH26">IF($D26,SUMPRODUCT((economics!$AG$2:$AG$167=$B26)*(economics!$D$2:$D$167="whr")*economics!$AH$2:$AH$167*_xlfn.NORM.DIST(BH$3,economics!$AK$2:$AK$167,economics!$AJ$2:$AJ$167,TRUE))+$CR26*_xlfn.NORM.DIST(BH$3,$CU26,0.3*$CU26,TRUE)+$CS26*_xlfn.NORM.DIST(BH$3,$CV26,0.3*$CV26,TRUE),$CW26*_xlfn.NORM.DIST(BH$3,'energy base (MECS)'!$F$11,0.3*'energy base (MECS)'!$F$11,TRUE))</f>
        <v>0</v>
      </c>
      <c r="BI26" s="68">
        <f t="array" ref="BI26">IF($D26,SUMPRODUCT((economics!$AG$2:$AG$167=$B26)*(economics!$D$2:$D$167="whr")*economics!$AH$2:$AH$167*_xlfn.NORM.DIST(BI$3,economics!$AK$2:$AK$167,economics!$AJ$2:$AJ$167,TRUE))+$CR26*_xlfn.NORM.DIST(BI$3,$CU26,0.3*$CU26,TRUE)+$CS26*_xlfn.NORM.DIST(BI$3,$CV26,0.3*$CV26,TRUE),$CW26*_xlfn.NORM.DIST(BI$3,'energy base (MECS)'!$F$11,0.3*'energy base (MECS)'!$F$11,TRUE))</f>
        <v>0</v>
      </c>
      <c r="BJ26" s="68">
        <f t="array" ref="BJ26">IF($D26,SUMPRODUCT((economics!$AG$2:$AG$167=$B26)*(economics!$D$2:$D$167="whr")*economics!$AH$2:$AH$167*_xlfn.NORM.DIST(BJ$3,economics!$AK$2:$AK$167,economics!$AJ$2:$AJ$167,TRUE))+$CR26*_xlfn.NORM.DIST(BJ$3,$CU26,0.3*$CU26,TRUE)+$CS26*_xlfn.NORM.DIST(BJ$3,$CV26,0.3*$CV26,TRUE),$CW26*_xlfn.NORM.DIST(BJ$3,'energy base (MECS)'!$F$11,0.3*'energy base (MECS)'!$F$11,TRUE))</f>
        <v>0</v>
      </c>
      <c r="BK26" s="68">
        <f t="array" ref="BK26">IF($D26,SUMPRODUCT((economics!$AG$2:$AG$167=$B26)*(economics!$D$2:$D$167="whr")*economics!$AH$2:$AH$167*_xlfn.NORM.DIST(BK$3,economics!$AK$2:$AK$167,economics!$AJ$2:$AJ$167,TRUE))+$CR26*_xlfn.NORM.DIST(BK$3,$CU26,0.3*$CU26,TRUE)+$CS26*_xlfn.NORM.DIST(BK$3,$CV26,0.3*$CV26,TRUE),$CW26*_xlfn.NORM.DIST(BK$3,'energy base (MECS)'!$F$11,0.3*'energy base (MECS)'!$F$11,TRUE))</f>
        <v>0</v>
      </c>
      <c r="BL26" s="68">
        <f t="array" ref="BL26">IF($D26,SUMPRODUCT((economics!$AG$2:$AG$167=$B26)*(economics!$D$2:$D$167="whr")*economics!$AH$2:$AH$167*_xlfn.NORM.DIST(BL$3,economics!$AK$2:$AK$167,economics!$AJ$2:$AJ$167,TRUE))+$CR26*_xlfn.NORM.DIST(BL$3,$CU26,0.3*$CU26,TRUE)+$CS26*_xlfn.NORM.DIST(BL$3,$CV26,0.3*$CV26,TRUE),$CW26*_xlfn.NORM.DIST(BL$3,'energy base (MECS)'!$F$11,0.3*'energy base (MECS)'!$F$11,TRUE))</f>
        <v>0</v>
      </c>
      <c r="BM26" s="68">
        <f t="array" ref="BM26">IF($D26,SUMPRODUCT((economics!$AG$2:$AG$167=$B26)*(economics!$D$2:$D$167="whr")*economics!$AH$2:$AH$167*_xlfn.NORM.DIST(BM$3,economics!$AK$2:$AK$167,economics!$AJ$2:$AJ$167,TRUE))+$CR26*_xlfn.NORM.DIST(BM$3,$CU26,0.3*$CU26,TRUE)+$CS26*_xlfn.NORM.DIST(BM$3,$CV26,0.3*$CV26,TRUE),$CW26*_xlfn.NORM.DIST(BM$3,'energy base (MECS)'!$F$11,0.3*'energy base (MECS)'!$F$11,TRUE))</f>
        <v>0</v>
      </c>
      <c r="BN26" s="68">
        <f t="array" ref="BN26">IF($D26,SUMPRODUCT((economics!$AG$2:$AG$167=$B26)*(economics!$D$2:$D$167="whr")*economics!$AH$2:$AH$167*_xlfn.NORM.DIST(BN$3,economics!$AK$2:$AK$167,economics!$AJ$2:$AJ$167,TRUE))+$CR26*_xlfn.NORM.DIST(BN$3,$CU26,0.3*$CU26,TRUE)+$CS26*_xlfn.NORM.DIST(BN$3,$CV26,0.3*$CV26,TRUE),$CW26*_xlfn.NORM.DIST(BN$3,'energy base (MECS)'!$F$11,0.3*'energy base (MECS)'!$F$11,TRUE))</f>
        <v>0</v>
      </c>
      <c r="BO26" s="68">
        <f t="array" ref="BO26">IF($D26,SUMPRODUCT((economics!$AG$2:$AG$167=$B26)*(economics!$D$2:$D$167="whr")*economics!$AH$2:$AH$167*_xlfn.NORM.DIST(BO$3,economics!$AK$2:$AK$167,economics!$AJ$2:$AJ$167,TRUE))+$CR26*_xlfn.NORM.DIST(BO$3,$CU26,0.3*$CU26,TRUE)+$CS26*_xlfn.NORM.DIST(BO$3,$CV26,0.3*$CV26,TRUE),$CW26*_xlfn.NORM.DIST(BO$3,'energy base (MECS)'!$F$11,0.3*'energy base (MECS)'!$F$11,TRUE))</f>
        <v>0</v>
      </c>
      <c r="BP26" s="68">
        <f t="array" ref="BP26">IF($D26,SUMPRODUCT((economics!$AG$2:$AG$167=$B26)*(economics!$D$2:$D$167="whr")*economics!$AH$2:$AH$167*_xlfn.NORM.DIST(BP$3,economics!$AK$2:$AK$167,economics!$AJ$2:$AJ$167,TRUE))+$CR26*_xlfn.NORM.DIST(BP$3,$CU26,0.3*$CU26,TRUE)+$CS26*_xlfn.NORM.DIST(BP$3,$CV26,0.3*$CV26,TRUE),$CW26*_xlfn.NORM.DIST(BP$3,'energy base (MECS)'!$F$11,0.3*'energy base (MECS)'!$F$11,TRUE))</f>
        <v>0</v>
      </c>
      <c r="BQ26" s="68">
        <f t="array" ref="BQ26">IF($D26,SUMPRODUCT((economics!$AG$2:$AG$167=$B26)*(economics!$D$2:$D$167="whr")*economics!$AH$2:$AH$167*_xlfn.NORM.DIST(BQ$3,economics!$AK$2:$AK$167,economics!$AJ$2:$AJ$167,TRUE))+$CR26*_xlfn.NORM.DIST(BQ$3,$CU26,0.3*$CU26,TRUE)+$CS26*_xlfn.NORM.DIST(BQ$3,$CV26,0.3*$CV26,TRUE),$CW26*_xlfn.NORM.DIST(BQ$3,'energy base (MECS)'!$F$11,0.3*'energy base (MECS)'!$F$11,TRUE))</f>
        <v>0</v>
      </c>
      <c r="BR26" s="68">
        <f t="array" ref="BR26">IF($D26,SUMPRODUCT((economics!$AG$2:$AG$167=$B26)*(economics!$D$2:$D$167="whr")*economics!$AH$2:$AH$167*_xlfn.NORM.DIST(BR$3,economics!$AK$2:$AK$167,economics!$AJ$2:$AJ$167,TRUE))+$CR26*_xlfn.NORM.DIST(BR$3,$CU26,0.3*$CU26,TRUE)+$CS26*_xlfn.NORM.DIST(BR$3,$CV26,0.3*$CV26,TRUE),$CW26*_xlfn.NORM.DIST(BR$3,'energy base (MECS)'!$F$11,0.3*'energy base (MECS)'!$F$11,TRUE))</f>
        <v>0</v>
      </c>
      <c r="BS26" s="68">
        <f t="array" ref="BS26">IF($D26,SUMPRODUCT((economics!$AG$2:$AG$167=$B26)*(economics!$D$2:$D$167="whr")*economics!$AH$2:$AH$167*_xlfn.NORM.DIST(BS$3,economics!$AK$2:$AK$167,economics!$AJ$2:$AJ$167,TRUE))+$CR26*_xlfn.NORM.DIST(BS$3,$CU26,0.3*$CU26,TRUE)+$CS26*_xlfn.NORM.DIST(BS$3,$CV26,0.3*$CV26,TRUE),$CW26*_xlfn.NORM.DIST(BS$3,'energy base (MECS)'!$F$11,0.3*'energy base (MECS)'!$F$11,TRUE))</f>
        <v>0</v>
      </c>
      <c r="BT26" s="68">
        <f t="array" ref="BT26">IF($D26,SUMPRODUCT((economics!$AG$2:$AG$167=$B26)*(economics!$D$2:$D$167="whr")*economics!$AH$2:$AH$167*_xlfn.NORM.DIST(BT$3,economics!$AK$2:$AK$167,economics!$AJ$2:$AJ$167,TRUE))+$CR26*_xlfn.NORM.DIST(BT$3,$CU26,0.3*$CU26,TRUE)+$CS26*_xlfn.NORM.DIST(BT$3,$CV26,0.3*$CV26,TRUE),$CW26*_xlfn.NORM.DIST(BT$3,'energy base (MECS)'!$F$11,0.3*'energy base (MECS)'!$F$11,TRUE))</f>
        <v>0</v>
      </c>
      <c r="BU26" s="68">
        <f t="array" ref="BU26">IF($D26,SUMPRODUCT((economics!$AG$2:$AG$167=$B26)*(economics!$D$2:$D$167="whr")*economics!$AH$2:$AH$167*_xlfn.NORM.DIST(BU$3,economics!$AK$2:$AK$167,economics!$AJ$2:$AJ$167,TRUE))+$CR26*_xlfn.NORM.DIST(BU$3,$CU26,0.3*$CU26,TRUE)+$CS26*_xlfn.NORM.DIST(BU$3,$CV26,0.3*$CV26,TRUE),$CW26*_xlfn.NORM.DIST(BU$3,'energy base (MECS)'!$F$11,0.3*'energy base (MECS)'!$F$11,TRUE))</f>
        <v>0</v>
      </c>
      <c r="BV26" s="68">
        <f t="array" ref="BV26">IF($D26,SUMPRODUCT((economics!$AG$2:$AG$167=$B26)*(economics!$D$2:$D$167="whr")*economics!$AH$2:$AH$167*_xlfn.NORM.DIST(BV$3,economics!$AK$2:$AK$167,economics!$AJ$2:$AJ$167,TRUE))+$CR26*_xlfn.NORM.DIST(BV$3,$CU26,0.3*$CU26,TRUE)+$CS26*_xlfn.NORM.DIST(BV$3,$CV26,0.3*$CV26,TRUE),$CW26*_xlfn.NORM.DIST(BV$3,'energy base (MECS)'!$F$11,0.3*'energy base (MECS)'!$F$11,TRUE))</f>
        <v>0</v>
      </c>
      <c r="BW26" s="68">
        <f t="array" ref="BW26">IF($D26,SUMPRODUCT((economics!$AG$2:$AG$167=$B26)*(economics!$D$2:$D$167="whr")*economics!$AH$2:$AH$167*_xlfn.NORM.DIST(BW$3,economics!$AK$2:$AK$167,economics!$AJ$2:$AJ$167,TRUE))+$CR26*_xlfn.NORM.DIST(BW$3,$CU26,0.3*$CU26,TRUE)+$CS26*_xlfn.NORM.DIST(BW$3,$CV26,0.3*$CV26,TRUE),$CW26*_xlfn.NORM.DIST(BW$3,'energy base (MECS)'!$F$11,0.3*'energy base (MECS)'!$F$11,TRUE))</f>
        <v>0</v>
      </c>
      <c r="BX26" s="68">
        <f t="array" ref="BX26">IF($D26,SUMPRODUCT((economics!$AG$2:$AG$167=$B26)*(economics!$D$2:$D$167="whr")*economics!$AH$2:$AH$167*_xlfn.NORM.DIST(BX$3,economics!$AK$2:$AK$167,economics!$AJ$2:$AJ$167,TRUE))+$CR26*_xlfn.NORM.DIST(BX$3,$CU26,0.3*$CU26,TRUE)+$CS26*_xlfn.NORM.DIST(BX$3,$CV26,0.3*$CV26,TRUE),$CW26*_xlfn.NORM.DIST(BX$3,'energy base (MECS)'!$F$11,0.3*'energy base (MECS)'!$F$11,TRUE))</f>
        <v>0</v>
      </c>
      <c r="BY26" s="68">
        <f t="array" ref="BY26">IF($D26,SUMPRODUCT((economics!$AG$2:$AG$167=$B26)*(economics!$D$2:$D$167="whr")*economics!$AH$2:$AH$167*_xlfn.NORM.DIST(BY$3,economics!$AK$2:$AK$167,economics!$AJ$2:$AJ$167,TRUE))+$CR26*_xlfn.NORM.DIST(BY$3,$CU26,0.3*$CU26,TRUE)+$CS26*_xlfn.NORM.DIST(BY$3,$CV26,0.3*$CV26,TRUE),$CW26*_xlfn.NORM.DIST(BY$3,'energy base (MECS)'!$F$11,0.3*'energy base (MECS)'!$F$11,TRUE))</f>
        <v>0</v>
      </c>
      <c r="BZ26" s="68">
        <f t="array" ref="BZ26">IF($D26,SUMPRODUCT((economics!$AG$2:$AG$167=$B26)*(economics!$D$2:$D$167="whr")*economics!$AH$2:$AH$167*_xlfn.NORM.DIST(BZ$3,economics!$AK$2:$AK$167,economics!$AJ$2:$AJ$167,TRUE))+$CR26*_xlfn.NORM.DIST(BZ$3,$CU26,0.3*$CU26,TRUE)+$CS26*_xlfn.NORM.DIST(BZ$3,$CV26,0.3*$CV26,TRUE),$CW26*_xlfn.NORM.DIST(BZ$3,'energy base (MECS)'!$F$11,0.3*'energy base (MECS)'!$F$11,TRUE))</f>
        <v>0</v>
      </c>
      <c r="CA26" s="68">
        <f t="array" ref="CA26">IF($D26,SUMPRODUCT((economics!$AG$2:$AG$167=$B26)*(economics!$D$2:$D$167="whr")*economics!$AH$2:$AH$167*_xlfn.NORM.DIST(CA$3,economics!$AK$2:$AK$167,economics!$AJ$2:$AJ$167,TRUE))+$CR26*_xlfn.NORM.DIST(CA$3,$CU26,0.3*$CU26,TRUE)+$CS26*_xlfn.NORM.DIST(CA$3,$CV26,0.3*$CV26,TRUE),$CW26*_xlfn.NORM.DIST(CA$3,'energy base (MECS)'!$F$11,0.3*'energy base (MECS)'!$F$11,TRUE))</f>
        <v>0</v>
      </c>
      <c r="CB26" s="68">
        <f t="array" ref="CB26">IF($D26,SUMPRODUCT((economics!$AG$2:$AG$167=$B26)*(economics!$D$2:$D$167="whr")*economics!$AH$2:$AH$167*_xlfn.NORM.DIST(CB$3,economics!$AK$2:$AK$167,economics!$AJ$2:$AJ$167,TRUE))+$CR26*_xlfn.NORM.DIST(CB$3,$CU26,0.3*$CU26,TRUE)+$CS26*_xlfn.NORM.DIST(CB$3,$CV26,0.3*$CV26,TRUE),$CW26*_xlfn.NORM.DIST(CB$3,'energy base (MECS)'!$F$11,0.3*'energy base (MECS)'!$F$11,TRUE))</f>
        <v>0</v>
      </c>
      <c r="CC26" s="68">
        <f t="array" ref="CC26">IF($D26,SUMPRODUCT((economics!$AG$2:$AG$167=$B26)*(economics!$D$2:$D$167="whr")*economics!$AH$2:$AH$167*_xlfn.NORM.DIST(CC$3,economics!$AK$2:$AK$167,economics!$AJ$2:$AJ$167,TRUE))+$CR26*_xlfn.NORM.DIST(CC$3,$CU26,0.3*$CU26,TRUE)+$CS26*_xlfn.NORM.DIST(CC$3,$CV26,0.3*$CV26,TRUE),$CW26*_xlfn.NORM.DIST(CC$3,'energy base (MECS)'!$F$11,0.3*'energy base (MECS)'!$F$11,TRUE))</f>
        <v>0</v>
      </c>
      <c r="CD26" s="68">
        <f t="array" ref="CD26">IF($D26,SUMPRODUCT((economics!$AG$2:$AG$167=$B26)*(economics!$D$2:$D$167="whr")*economics!$AH$2:$AH$167*_xlfn.NORM.DIST(CD$3,economics!$AK$2:$AK$167,economics!$AJ$2:$AJ$167,TRUE))+$CR26*_xlfn.NORM.DIST(CD$3,$CU26,0.3*$CU26,TRUE)+$CS26*_xlfn.NORM.DIST(CD$3,$CV26,0.3*$CV26,TRUE),$CW26*_xlfn.NORM.DIST(CD$3,'energy base (MECS)'!$F$11,0.3*'energy base (MECS)'!$F$11,TRUE))</f>
        <v>0</v>
      </c>
      <c r="CE26" s="68">
        <f t="array" ref="CE26">IF($D26,SUMPRODUCT((economics!$AG$2:$AG$167=$B26)*(economics!$D$2:$D$167="whr")*economics!$AH$2:$AH$167*_xlfn.NORM.DIST(CE$3,economics!$AK$2:$AK$167,economics!$AJ$2:$AJ$167,TRUE))+$CR26*_xlfn.NORM.DIST(CE$3,$CU26,0.3*$CU26,TRUE)+$CS26*_xlfn.NORM.DIST(CE$3,$CV26,0.3*$CV26,TRUE),$CW26*_xlfn.NORM.DIST(CE$3,'energy base (MECS)'!$F$11,0.3*'energy base (MECS)'!$F$11,TRUE))</f>
        <v>0</v>
      </c>
      <c r="CF26" s="68">
        <f t="array" ref="CF26">IF($D26,SUMPRODUCT((economics!$AG$2:$AG$167=$B26)*(economics!$D$2:$D$167="whr")*economics!$AH$2:$AH$167*_xlfn.NORM.DIST(CF$3,economics!$AK$2:$AK$167,economics!$AJ$2:$AJ$167,TRUE))+$CR26*_xlfn.NORM.DIST(CF$3,$CU26,0.3*$CU26,TRUE)+$CS26*_xlfn.NORM.DIST(CF$3,$CV26,0.3*$CV26,TRUE),$CW26*_xlfn.NORM.DIST(CF$3,'energy base (MECS)'!$F$11,0.3*'energy base (MECS)'!$F$11,TRUE))</f>
        <v>0</v>
      </c>
      <c r="CG26" s="68">
        <f t="array" ref="CG26">IF($D26,SUMPRODUCT((economics!$AG$2:$AG$167=$B26)*(economics!$D$2:$D$167="whr")*economics!$AH$2:$AH$167*_xlfn.NORM.DIST(CG$3,economics!$AK$2:$AK$167,economics!$AJ$2:$AJ$167,TRUE))+$CR26*_xlfn.NORM.DIST(CG$3,$CU26,0.3*$CU26,TRUE)+$CS26*_xlfn.NORM.DIST(CG$3,$CV26,0.3*$CV26,TRUE),$CW26*_xlfn.NORM.DIST(CG$3,'energy base (MECS)'!$F$11,0.3*'energy base (MECS)'!$F$11,TRUE))</f>
        <v>0</v>
      </c>
      <c r="CH26" s="68">
        <f t="array" ref="CH26">IF($D26,SUMPRODUCT((economics!$AG$2:$AG$167=$B26)*(economics!$D$2:$D$167="whr")*economics!$AH$2:$AH$167*_xlfn.NORM.DIST(CH$3,economics!$AK$2:$AK$167,economics!$AJ$2:$AJ$167,TRUE))+$CR26*_xlfn.NORM.DIST(CH$3,$CU26,0.3*$CU26,TRUE)+$CS26*_xlfn.NORM.DIST(CH$3,$CV26,0.3*$CV26,TRUE),$CW26*_xlfn.NORM.DIST(CH$3,'energy base (MECS)'!$F$11,0.3*'energy base (MECS)'!$F$11,TRUE))</f>
        <v>0</v>
      </c>
      <c r="CJ26">
        <f t="array" ref="CJ26">SUMPRODUCT((economics!$AG$2:$AG$167=$B26)*(economics!$D$2:$D$167="whr")*economics!$AH$2:$AH$167)</f>
        <v>0</v>
      </c>
      <c r="CK26" s="80">
        <f>'indst heat consumption'!D26</f>
        <v>1</v>
      </c>
      <c r="CL26" s="80">
        <f>'indst heat consumption'!E26</f>
        <v>0</v>
      </c>
      <c r="CM26" s="80">
        <f>'indst heat consumption'!F26</f>
        <v>0</v>
      </c>
      <c r="CN26" s="80">
        <f>'indst heat consumption'!G26</f>
        <v>0</v>
      </c>
      <c r="CO26" s="80">
        <f>'indst heat consumption'!H26</f>
        <v>0</v>
      </c>
      <c r="CP26">
        <f>$C26*(CK26*summary!$B$94+CL26*summary!$C$94+CM26*summary!$D$94)</f>
        <v>0</v>
      </c>
      <c r="CQ26">
        <f>$C26*(CN26*summary!$E$94+CO26*summary!$F$94)</f>
        <v>0</v>
      </c>
      <c r="CR26">
        <f t="shared" si="0"/>
        <v>0</v>
      </c>
      <c r="CS26">
        <f t="shared" si="1"/>
        <v>0</v>
      </c>
      <c r="CT26">
        <f>IFERROR(_xlfn.XLOOKUP($B26,'BCoISC-WACCbI'!$C$2:$C$26,'BCoISC-WACCbI'!$B$2:$B$26)+economics!$AE$4,0.1)</f>
        <v>0.10198000000000002</v>
      </c>
      <c r="CU26">
        <f>(summary!$C$7*(CT26/(1-(1+CT26)^-summary!$D$7))+summary!$C$7*summary!$E$7)/(summary!$F$7*3412/1000000)</f>
        <v>1.2735473369306713</v>
      </c>
      <c r="CV26">
        <f>(summary!$C$6*(CT26/(1-(1+CT26)^-summary!$D$6))+summary!$C$6*summary!$E$6)/(summary!$F$6*3412/1000000)</f>
        <v>1.5282568043168057</v>
      </c>
      <c r="CW26">
        <f t="shared" si="2"/>
        <v>0</v>
      </c>
    </row>
    <row r="27" spans="1:101" x14ac:dyDescent="0.35">
      <c r="A27" t="str">
        <f>WHRPbI!A25</f>
        <v>water and waste 36T39</v>
      </c>
      <c r="B27" t="s">
        <v>766</v>
      </c>
      <c r="C27" s="68">
        <f>WHRPbI!B25</f>
        <v>0</v>
      </c>
      <c r="D27" t="b">
        <f>ISNUMBER(MATCH($B27,'energy base (MECS)'!$K$4:$K$9,0))</f>
        <v>0</v>
      </c>
      <c r="E27" s="68">
        <f t="array" ref="E27">IF($D27,SUMPRODUCT((economics!$AG$2:$AG$167=$B27)*(economics!$D$2:$D$167="whr")*economics!$AH$2:$AH$167*_xlfn.NORM.DIST(E$3,economics!$AK$2:$AK$167,economics!$AJ$2:$AJ$167,TRUE))+$CR27*_xlfn.NORM.DIST(E$3,$CU27,0.3*$CU27,TRUE)+$CS27*_xlfn.NORM.DIST(E$3,$CV27,0.3*$CV27,TRUE),$CW27*_xlfn.NORM.DIST(E$3,'energy base (MECS)'!$F$11,0.3*'energy base (MECS)'!$F$11,TRUE))</f>
        <v>0</v>
      </c>
      <c r="F27" s="68">
        <f t="array" ref="F27">IF($D27,SUMPRODUCT((economics!$AG$2:$AG$167=$B27)*(economics!$D$2:$D$167="whr")*economics!$AH$2:$AH$167*_xlfn.NORM.DIST(F$3,economics!$AK$2:$AK$167,economics!$AJ$2:$AJ$167,TRUE))+$CR27*_xlfn.NORM.DIST(F$3,$CU27,0.3*$CU27,TRUE)+$CS27*_xlfn.NORM.DIST(F$3,$CV27,0.3*$CV27,TRUE),$CW27*_xlfn.NORM.DIST(F$3,'energy base (MECS)'!$F$11,0.3*'energy base (MECS)'!$F$11,TRUE))</f>
        <v>0</v>
      </c>
      <c r="G27" s="68">
        <f t="array" ref="G27">IF($D27,SUMPRODUCT((economics!$AG$2:$AG$167=$B27)*(economics!$D$2:$D$167="whr")*economics!$AH$2:$AH$167*_xlfn.NORM.DIST(G$3,economics!$AK$2:$AK$167,economics!$AJ$2:$AJ$167,TRUE))+$CR27*_xlfn.NORM.DIST(G$3,$CU27,0.3*$CU27,TRUE)+$CS27*_xlfn.NORM.DIST(G$3,$CV27,0.3*$CV27,TRUE),$CW27*_xlfn.NORM.DIST(G$3,'energy base (MECS)'!$F$11,0.3*'energy base (MECS)'!$F$11,TRUE))</f>
        <v>0</v>
      </c>
      <c r="H27" s="68">
        <f t="array" ref="H27">IF($D27,SUMPRODUCT((economics!$AG$2:$AG$167=$B27)*(economics!$D$2:$D$167="whr")*economics!$AH$2:$AH$167*_xlfn.NORM.DIST(H$3,economics!$AK$2:$AK$167,economics!$AJ$2:$AJ$167,TRUE))+$CR27*_xlfn.NORM.DIST(H$3,$CU27,0.3*$CU27,TRUE)+$CS27*_xlfn.NORM.DIST(H$3,$CV27,0.3*$CV27,TRUE),$CW27*_xlfn.NORM.DIST(H$3,'energy base (MECS)'!$F$11,0.3*'energy base (MECS)'!$F$11,TRUE))</f>
        <v>0</v>
      </c>
      <c r="I27" s="68">
        <f t="array" ref="I27">IF($D27,SUMPRODUCT((economics!$AG$2:$AG$167=$B27)*(economics!$D$2:$D$167="whr")*economics!$AH$2:$AH$167*_xlfn.NORM.DIST(I$3,economics!$AK$2:$AK$167,economics!$AJ$2:$AJ$167,TRUE))+$CR27*_xlfn.NORM.DIST(I$3,$CU27,0.3*$CU27,TRUE)+$CS27*_xlfn.NORM.DIST(I$3,$CV27,0.3*$CV27,TRUE),$CW27*_xlfn.NORM.DIST(I$3,'energy base (MECS)'!$F$11,0.3*'energy base (MECS)'!$F$11,TRUE))</f>
        <v>0</v>
      </c>
      <c r="J27" s="68">
        <f t="array" ref="J27">IF($D27,SUMPRODUCT((economics!$AG$2:$AG$167=$B27)*(economics!$D$2:$D$167="whr")*economics!$AH$2:$AH$167*_xlfn.NORM.DIST(J$3,economics!$AK$2:$AK$167,economics!$AJ$2:$AJ$167,TRUE))+$CR27*_xlfn.NORM.DIST(J$3,$CU27,0.3*$CU27,TRUE)+$CS27*_xlfn.NORM.DIST(J$3,$CV27,0.3*$CV27,TRUE),$CW27*_xlfn.NORM.DIST(J$3,'energy base (MECS)'!$F$11,0.3*'energy base (MECS)'!$F$11,TRUE))</f>
        <v>0</v>
      </c>
      <c r="K27" s="68">
        <f t="array" ref="K27">IF($D27,SUMPRODUCT((economics!$AG$2:$AG$167=$B27)*(economics!$D$2:$D$167="whr")*economics!$AH$2:$AH$167*_xlfn.NORM.DIST(K$3,economics!$AK$2:$AK$167,economics!$AJ$2:$AJ$167,TRUE))+$CR27*_xlfn.NORM.DIST(K$3,$CU27,0.3*$CU27,TRUE)+$CS27*_xlfn.NORM.DIST(K$3,$CV27,0.3*$CV27,TRUE),$CW27*_xlfn.NORM.DIST(K$3,'energy base (MECS)'!$F$11,0.3*'energy base (MECS)'!$F$11,TRUE))</f>
        <v>0</v>
      </c>
      <c r="L27" s="68">
        <f t="array" ref="L27">IF($D27,SUMPRODUCT((economics!$AG$2:$AG$167=$B27)*(economics!$D$2:$D$167="whr")*economics!$AH$2:$AH$167*_xlfn.NORM.DIST(L$3,economics!$AK$2:$AK$167,economics!$AJ$2:$AJ$167,TRUE))+$CR27*_xlfn.NORM.DIST(L$3,$CU27,0.3*$CU27,TRUE)+$CS27*_xlfn.NORM.DIST(L$3,$CV27,0.3*$CV27,TRUE),$CW27*_xlfn.NORM.DIST(L$3,'energy base (MECS)'!$F$11,0.3*'energy base (MECS)'!$F$11,TRUE))</f>
        <v>0</v>
      </c>
      <c r="M27" s="68">
        <f t="array" ref="M27">IF($D27,SUMPRODUCT((economics!$AG$2:$AG$167=$B27)*(economics!$D$2:$D$167="whr")*economics!$AH$2:$AH$167*_xlfn.NORM.DIST(M$3,economics!$AK$2:$AK$167,economics!$AJ$2:$AJ$167,TRUE))+$CR27*_xlfn.NORM.DIST(M$3,$CU27,0.3*$CU27,TRUE)+$CS27*_xlfn.NORM.DIST(M$3,$CV27,0.3*$CV27,TRUE),$CW27*_xlfn.NORM.DIST(M$3,'energy base (MECS)'!$F$11,0.3*'energy base (MECS)'!$F$11,TRUE))</f>
        <v>0</v>
      </c>
      <c r="N27" s="68">
        <f t="array" ref="N27">IF($D27,SUMPRODUCT((economics!$AG$2:$AG$167=$B27)*(economics!$D$2:$D$167="whr")*economics!$AH$2:$AH$167*_xlfn.NORM.DIST(N$3,economics!$AK$2:$AK$167,economics!$AJ$2:$AJ$167,TRUE))+$CR27*_xlfn.NORM.DIST(N$3,$CU27,0.3*$CU27,TRUE)+$CS27*_xlfn.NORM.DIST(N$3,$CV27,0.3*$CV27,TRUE),$CW27*_xlfn.NORM.DIST(N$3,'energy base (MECS)'!$F$11,0.3*'energy base (MECS)'!$F$11,TRUE))</f>
        <v>0</v>
      </c>
      <c r="O27" s="68">
        <f t="array" ref="O27">IF($D27,SUMPRODUCT((economics!$AG$2:$AG$167=$B27)*(economics!$D$2:$D$167="whr")*economics!$AH$2:$AH$167*_xlfn.NORM.DIST(O$3,economics!$AK$2:$AK$167,economics!$AJ$2:$AJ$167,TRUE))+$CR27*_xlfn.NORM.DIST(O$3,$CU27,0.3*$CU27,TRUE)+$CS27*_xlfn.NORM.DIST(O$3,$CV27,0.3*$CV27,TRUE),$CW27*_xlfn.NORM.DIST(O$3,'energy base (MECS)'!$F$11,0.3*'energy base (MECS)'!$F$11,TRUE))</f>
        <v>0</v>
      </c>
      <c r="P27" s="68">
        <f t="array" ref="P27">IF($D27,SUMPRODUCT((economics!$AG$2:$AG$167=$B27)*(economics!$D$2:$D$167="whr")*economics!$AH$2:$AH$167*_xlfn.NORM.DIST(P$3,economics!$AK$2:$AK$167,economics!$AJ$2:$AJ$167,TRUE))+$CR27*_xlfn.NORM.DIST(P$3,$CU27,0.3*$CU27,TRUE)+$CS27*_xlfn.NORM.DIST(P$3,$CV27,0.3*$CV27,TRUE),$CW27*_xlfn.NORM.DIST(P$3,'energy base (MECS)'!$F$11,0.3*'energy base (MECS)'!$F$11,TRUE))</f>
        <v>0</v>
      </c>
      <c r="Q27" s="68">
        <f t="array" ref="Q27">IF($D27,SUMPRODUCT((economics!$AG$2:$AG$167=$B27)*(economics!$D$2:$D$167="whr")*economics!$AH$2:$AH$167*_xlfn.NORM.DIST(Q$3,economics!$AK$2:$AK$167,economics!$AJ$2:$AJ$167,TRUE))+$CR27*_xlfn.NORM.DIST(Q$3,$CU27,0.3*$CU27,TRUE)+$CS27*_xlfn.NORM.DIST(Q$3,$CV27,0.3*$CV27,TRUE),$CW27*_xlfn.NORM.DIST(Q$3,'energy base (MECS)'!$F$11,0.3*'energy base (MECS)'!$F$11,TRUE))</f>
        <v>0</v>
      </c>
      <c r="R27" s="68">
        <f t="array" ref="R27">IF($D27,SUMPRODUCT((economics!$AG$2:$AG$167=$B27)*(economics!$D$2:$D$167="whr")*economics!$AH$2:$AH$167*_xlfn.NORM.DIST(R$3,economics!$AK$2:$AK$167,economics!$AJ$2:$AJ$167,TRUE))+$CR27*_xlfn.NORM.DIST(R$3,$CU27,0.3*$CU27,TRUE)+$CS27*_xlfn.NORM.DIST(R$3,$CV27,0.3*$CV27,TRUE),$CW27*_xlfn.NORM.DIST(R$3,'energy base (MECS)'!$F$11,0.3*'energy base (MECS)'!$F$11,TRUE))</f>
        <v>0</v>
      </c>
      <c r="S27" s="68">
        <f t="array" ref="S27">IF($D27,SUMPRODUCT((economics!$AG$2:$AG$167=$B27)*(economics!$D$2:$D$167="whr")*economics!$AH$2:$AH$167*_xlfn.NORM.DIST(S$3,economics!$AK$2:$AK$167,economics!$AJ$2:$AJ$167,TRUE))+$CR27*_xlfn.NORM.DIST(S$3,$CU27,0.3*$CU27,TRUE)+$CS27*_xlfn.NORM.DIST(S$3,$CV27,0.3*$CV27,TRUE),$CW27*_xlfn.NORM.DIST(S$3,'energy base (MECS)'!$F$11,0.3*'energy base (MECS)'!$F$11,TRUE))</f>
        <v>0</v>
      </c>
      <c r="T27" s="68">
        <f t="array" ref="T27">IF($D27,SUMPRODUCT((economics!$AG$2:$AG$167=$B27)*(economics!$D$2:$D$167="whr")*economics!$AH$2:$AH$167*_xlfn.NORM.DIST(T$3,economics!$AK$2:$AK$167,economics!$AJ$2:$AJ$167,TRUE))+$CR27*_xlfn.NORM.DIST(T$3,$CU27,0.3*$CU27,TRUE)+$CS27*_xlfn.NORM.DIST(T$3,$CV27,0.3*$CV27,TRUE),$CW27*_xlfn.NORM.DIST(T$3,'energy base (MECS)'!$F$11,0.3*'energy base (MECS)'!$F$11,TRUE))</f>
        <v>0</v>
      </c>
      <c r="U27" s="68">
        <f t="array" ref="U27">IF($D27,SUMPRODUCT((economics!$AG$2:$AG$167=$B27)*(economics!$D$2:$D$167="whr")*economics!$AH$2:$AH$167*_xlfn.NORM.DIST(U$3,economics!$AK$2:$AK$167,economics!$AJ$2:$AJ$167,TRUE))+$CR27*_xlfn.NORM.DIST(U$3,$CU27,0.3*$CU27,TRUE)+$CS27*_xlfn.NORM.DIST(U$3,$CV27,0.3*$CV27,TRUE),$CW27*_xlfn.NORM.DIST(U$3,'energy base (MECS)'!$F$11,0.3*'energy base (MECS)'!$F$11,TRUE))</f>
        <v>0</v>
      </c>
      <c r="V27" s="68">
        <f t="array" ref="V27">IF($D27,SUMPRODUCT((economics!$AG$2:$AG$167=$B27)*(economics!$D$2:$D$167="whr")*economics!$AH$2:$AH$167*_xlfn.NORM.DIST(V$3,economics!$AK$2:$AK$167,economics!$AJ$2:$AJ$167,TRUE))+$CR27*_xlfn.NORM.DIST(V$3,$CU27,0.3*$CU27,TRUE)+$CS27*_xlfn.NORM.DIST(V$3,$CV27,0.3*$CV27,TRUE),$CW27*_xlfn.NORM.DIST(V$3,'energy base (MECS)'!$F$11,0.3*'energy base (MECS)'!$F$11,TRUE))</f>
        <v>0</v>
      </c>
      <c r="W27" s="68">
        <f t="array" ref="W27">IF($D27,SUMPRODUCT((economics!$AG$2:$AG$167=$B27)*(economics!$D$2:$D$167="whr")*economics!$AH$2:$AH$167*_xlfn.NORM.DIST(W$3,economics!$AK$2:$AK$167,economics!$AJ$2:$AJ$167,TRUE))+$CR27*_xlfn.NORM.DIST(W$3,$CU27,0.3*$CU27,TRUE)+$CS27*_xlfn.NORM.DIST(W$3,$CV27,0.3*$CV27,TRUE),$CW27*_xlfn.NORM.DIST(W$3,'energy base (MECS)'!$F$11,0.3*'energy base (MECS)'!$F$11,TRUE))</f>
        <v>0</v>
      </c>
      <c r="X27" s="68">
        <f t="array" ref="X27">IF($D27,SUMPRODUCT((economics!$AG$2:$AG$167=$B27)*(economics!$D$2:$D$167="whr")*economics!$AH$2:$AH$167*_xlfn.NORM.DIST(X$3,economics!$AK$2:$AK$167,economics!$AJ$2:$AJ$167,TRUE))+$CR27*_xlfn.NORM.DIST(X$3,$CU27,0.3*$CU27,TRUE)+$CS27*_xlfn.NORM.DIST(X$3,$CV27,0.3*$CV27,TRUE),$CW27*_xlfn.NORM.DIST(X$3,'energy base (MECS)'!$F$11,0.3*'energy base (MECS)'!$F$11,TRUE))</f>
        <v>0</v>
      </c>
      <c r="Y27" s="68">
        <f t="array" ref="Y27">IF($D27,SUMPRODUCT((economics!$AG$2:$AG$167=$B27)*(economics!$D$2:$D$167="whr")*economics!$AH$2:$AH$167*_xlfn.NORM.DIST(Y$3,economics!$AK$2:$AK$167,economics!$AJ$2:$AJ$167,TRUE))+$CR27*_xlfn.NORM.DIST(Y$3,$CU27,0.3*$CU27,TRUE)+$CS27*_xlfn.NORM.DIST(Y$3,$CV27,0.3*$CV27,TRUE),$CW27*_xlfn.NORM.DIST(Y$3,'energy base (MECS)'!$F$11,0.3*'energy base (MECS)'!$F$11,TRUE))</f>
        <v>0</v>
      </c>
      <c r="Z27" s="68">
        <f t="array" ref="Z27">IF($D27,SUMPRODUCT((economics!$AG$2:$AG$167=$B27)*(economics!$D$2:$D$167="whr")*economics!$AH$2:$AH$167*_xlfn.NORM.DIST(Z$3,economics!$AK$2:$AK$167,economics!$AJ$2:$AJ$167,TRUE))+$CR27*_xlfn.NORM.DIST(Z$3,$CU27,0.3*$CU27,TRUE)+$CS27*_xlfn.NORM.DIST(Z$3,$CV27,0.3*$CV27,TRUE),$CW27*_xlfn.NORM.DIST(Z$3,'energy base (MECS)'!$F$11,0.3*'energy base (MECS)'!$F$11,TRUE))</f>
        <v>0</v>
      </c>
      <c r="AA27" s="68">
        <f t="array" ref="AA27">IF($D27,SUMPRODUCT((economics!$AG$2:$AG$167=$B27)*(economics!$D$2:$D$167="whr")*economics!$AH$2:$AH$167*_xlfn.NORM.DIST(AA$3,economics!$AK$2:$AK$167,economics!$AJ$2:$AJ$167,TRUE))+$CR27*_xlfn.NORM.DIST(AA$3,$CU27,0.3*$CU27,TRUE)+$CS27*_xlfn.NORM.DIST(AA$3,$CV27,0.3*$CV27,TRUE),$CW27*_xlfn.NORM.DIST(AA$3,'energy base (MECS)'!$F$11,0.3*'energy base (MECS)'!$F$11,TRUE))</f>
        <v>0</v>
      </c>
      <c r="AB27" s="68">
        <f t="array" ref="AB27">IF($D27,SUMPRODUCT((economics!$AG$2:$AG$167=$B27)*(economics!$D$2:$D$167="whr")*economics!$AH$2:$AH$167*_xlfn.NORM.DIST(AB$3,economics!$AK$2:$AK$167,economics!$AJ$2:$AJ$167,TRUE))+$CR27*_xlfn.NORM.DIST(AB$3,$CU27,0.3*$CU27,TRUE)+$CS27*_xlfn.NORM.DIST(AB$3,$CV27,0.3*$CV27,TRUE),$CW27*_xlfn.NORM.DIST(AB$3,'energy base (MECS)'!$F$11,0.3*'energy base (MECS)'!$F$11,TRUE))</f>
        <v>0</v>
      </c>
      <c r="AC27" s="68">
        <f t="array" ref="AC27">IF($D27,SUMPRODUCT((economics!$AG$2:$AG$167=$B27)*(economics!$D$2:$D$167="whr")*economics!$AH$2:$AH$167*_xlfn.NORM.DIST(AC$3,economics!$AK$2:$AK$167,economics!$AJ$2:$AJ$167,TRUE))+$CR27*_xlfn.NORM.DIST(AC$3,$CU27,0.3*$CU27,TRUE)+$CS27*_xlfn.NORM.DIST(AC$3,$CV27,0.3*$CV27,TRUE),$CW27*_xlfn.NORM.DIST(AC$3,'energy base (MECS)'!$F$11,0.3*'energy base (MECS)'!$F$11,TRUE))</f>
        <v>0</v>
      </c>
      <c r="AD27" s="68">
        <f t="array" ref="AD27">IF($D27,SUMPRODUCT((economics!$AG$2:$AG$167=$B27)*(economics!$D$2:$D$167="whr")*economics!$AH$2:$AH$167*_xlfn.NORM.DIST(AD$3,economics!$AK$2:$AK$167,economics!$AJ$2:$AJ$167,TRUE))+$CR27*_xlfn.NORM.DIST(AD$3,$CU27,0.3*$CU27,TRUE)+$CS27*_xlfn.NORM.DIST(AD$3,$CV27,0.3*$CV27,TRUE),$CW27*_xlfn.NORM.DIST(AD$3,'energy base (MECS)'!$F$11,0.3*'energy base (MECS)'!$F$11,TRUE))</f>
        <v>0</v>
      </c>
      <c r="AE27" s="68">
        <f t="array" ref="AE27">IF($D27,SUMPRODUCT((economics!$AG$2:$AG$167=$B27)*(economics!$D$2:$D$167="whr")*economics!$AH$2:$AH$167*_xlfn.NORM.DIST(AE$3,economics!$AK$2:$AK$167,economics!$AJ$2:$AJ$167,TRUE))+$CR27*_xlfn.NORM.DIST(AE$3,$CU27,0.3*$CU27,TRUE)+$CS27*_xlfn.NORM.DIST(AE$3,$CV27,0.3*$CV27,TRUE),$CW27*_xlfn.NORM.DIST(AE$3,'energy base (MECS)'!$F$11,0.3*'energy base (MECS)'!$F$11,TRUE))</f>
        <v>0</v>
      </c>
      <c r="AF27" s="68">
        <f t="array" ref="AF27">IF($D27,SUMPRODUCT((economics!$AG$2:$AG$167=$B27)*(economics!$D$2:$D$167="whr")*economics!$AH$2:$AH$167*_xlfn.NORM.DIST(AF$3,economics!$AK$2:$AK$167,economics!$AJ$2:$AJ$167,TRUE))+$CR27*_xlfn.NORM.DIST(AF$3,$CU27,0.3*$CU27,TRUE)+$CS27*_xlfn.NORM.DIST(AF$3,$CV27,0.3*$CV27,TRUE),$CW27*_xlfn.NORM.DIST(AF$3,'energy base (MECS)'!$F$11,0.3*'energy base (MECS)'!$F$11,TRUE))</f>
        <v>0</v>
      </c>
      <c r="AG27" s="68">
        <f t="array" ref="AG27">IF($D27,SUMPRODUCT((economics!$AG$2:$AG$167=$B27)*(economics!$D$2:$D$167="whr")*economics!$AH$2:$AH$167*_xlfn.NORM.DIST(AG$3,economics!$AK$2:$AK$167,economics!$AJ$2:$AJ$167,TRUE))+$CR27*_xlfn.NORM.DIST(AG$3,$CU27,0.3*$CU27,TRUE)+$CS27*_xlfn.NORM.DIST(AG$3,$CV27,0.3*$CV27,TRUE),$CW27*_xlfn.NORM.DIST(AG$3,'energy base (MECS)'!$F$11,0.3*'energy base (MECS)'!$F$11,TRUE))</f>
        <v>0</v>
      </c>
      <c r="AH27" s="68">
        <f t="array" ref="AH27">IF($D27,SUMPRODUCT((economics!$AG$2:$AG$167=$B27)*(economics!$D$2:$D$167="whr")*economics!$AH$2:$AH$167*_xlfn.NORM.DIST(AH$3,economics!$AK$2:$AK$167,economics!$AJ$2:$AJ$167,TRUE))+$CR27*_xlfn.NORM.DIST(AH$3,$CU27,0.3*$CU27,TRUE)+$CS27*_xlfn.NORM.DIST(AH$3,$CV27,0.3*$CV27,TRUE),$CW27*_xlfn.NORM.DIST(AH$3,'energy base (MECS)'!$F$11,0.3*'energy base (MECS)'!$F$11,TRUE))</f>
        <v>0</v>
      </c>
      <c r="AI27" s="68">
        <f t="array" ref="AI27">IF($D27,SUMPRODUCT((economics!$AG$2:$AG$167=$B27)*(economics!$D$2:$D$167="whr")*economics!$AH$2:$AH$167*_xlfn.NORM.DIST(AI$3,economics!$AK$2:$AK$167,economics!$AJ$2:$AJ$167,TRUE))+$CR27*_xlfn.NORM.DIST(AI$3,$CU27,0.3*$CU27,TRUE)+$CS27*_xlfn.NORM.DIST(AI$3,$CV27,0.3*$CV27,TRUE),$CW27*_xlfn.NORM.DIST(AI$3,'energy base (MECS)'!$F$11,0.3*'energy base (MECS)'!$F$11,TRUE))</f>
        <v>0</v>
      </c>
      <c r="AJ27" s="68">
        <f t="array" ref="AJ27">IF($D27,SUMPRODUCT((economics!$AG$2:$AG$167=$B27)*(economics!$D$2:$D$167="whr")*economics!$AH$2:$AH$167*_xlfn.NORM.DIST(AJ$3,economics!$AK$2:$AK$167,economics!$AJ$2:$AJ$167,TRUE))+$CR27*_xlfn.NORM.DIST(AJ$3,$CU27,0.3*$CU27,TRUE)+$CS27*_xlfn.NORM.DIST(AJ$3,$CV27,0.3*$CV27,TRUE),$CW27*_xlfn.NORM.DIST(AJ$3,'energy base (MECS)'!$F$11,0.3*'energy base (MECS)'!$F$11,TRUE))</f>
        <v>0</v>
      </c>
      <c r="AK27" s="68">
        <f t="array" ref="AK27">IF($D27,SUMPRODUCT((economics!$AG$2:$AG$167=$B27)*(economics!$D$2:$D$167="whr")*economics!$AH$2:$AH$167*_xlfn.NORM.DIST(AK$3,economics!$AK$2:$AK$167,economics!$AJ$2:$AJ$167,TRUE))+$CR27*_xlfn.NORM.DIST(AK$3,$CU27,0.3*$CU27,TRUE)+$CS27*_xlfn.NORM.DIST(AK$3,$CV27,0.3*$CV27,TRUE),$CW27*_xlfn.NORM.DIST(AK$3,'energy base (MECS)'!$F$11,0.3*'energy base (MECS)'!$F$11,TRUE))</f>
        <v>0</v>
      </c>
      <c r="AL27" s="68">
        <f t="array" ref="AL27">IF($D27,SUMPRODUCT((economics!$AG$2:$AG$167=$B27)*(economics!$D$2:$D$167="whr")*economics!$AH$2:$AH$167*_xlfn.NORM.DIST(AL$3,economics!$AK$2:$AK$167,economics!$AJ$2:$AJ$167,TRUE))+$CR27*_xlfn.NORM.DIST(AL$3,$CU27,0.3*$CU27,TRUE)+$CS27*_xlfn.NORM.DIST(AL$3,$CV27,0.3*$CV27,TRUE),$CW27*_xlfn.NORM.DIST(AL$3,'energy base (MECS)'!$F$11,0.3*'energy base (MECS)'!$F$11,TRUE))</f>
        <v>0</v>
      </c>
      <c r="AM27" s="68">
        <f t="array" ref="AM27">IF($D27,SUMPRODUCT((economics!$AG$2:$AG$167=$B27)*(economics!$D$2:$D$167="whr")*economics!$AH$2:$AH$167*_xlfn.NORM.DIST(AM$3,economics!$AK$2:$AK$167,economics!$AJ$2:$AJ$167,TRUE))+$CR27*_xlfn.NORM.DIST(AM$3,$CU27,0.3*$CU27,TRUE)+$CS27*_xlfn.NORM.DIST(AM$3,$CV27,0.3*$CV27,TRUE),$CW27*_xlfn.NORM.DIST(AM$3,'energy base (MECS)'!$F$11,0.3*'energy base (MECS)'!$F$11,TRUE))</f>
        <v>0</v>
      </c>
      <c r="AN27" s="68">
        <f t="array" ref="AN27">IF($D27,SUMPRODUCT((economics!$AG$2:$AG$167=$B27)*(economics!$D$2:$D$167="whr")*economics!$AH$2:$AH$167*_xlfn.NORM.DIST(AN$3,economics!$AK$2:$AK$167,economics!$AJ$2:$AJ$167,TRUE))+$CR27*_xlfn.NORM.DIST(AN$3,$CU27,0.3*$CU27,TRUE)+$CS27*_xlfn.NORM.DIST(AN$3,$CV27,0.3*$CV27,TRUE),$CW27*_xlfn.NORM.DIST(AN$3,'energy base (MECS)'!$F$11,0.3*'energy base (MECS)'!$F$11,TRUE))</f>
        <v>0</v>
      </c>
      <c r="AO27" s="68">
        <f t="array" ref="AO27">IF($D27,SUMPRODUCT((economics!$AG$2:$AG$167=$B27)*(economics!$D$2:$D$167="whr")*economics!$AH$2:$AH$167*_xlfn.NORM.DIST(AO$3,economics!$AK$2:$AK$167,economics!$AJ$2:$AJ$167,TRUE))+$CR27*_xlfn.NORM.DIST(AO$3,$CU27,0.3*$CU27,TRUE)+$CS27*_xlfn.NORM.DIST(AO$3,$CV27,0.3*$CV27,TRUE),$CW27*_xlfn.NORM.DIST(AO$3,'energy base (MECS)'!$F$11,0.3*'energy base (MECS)'!$F$11,TRUE))</f>
        <v>0</v>
      </c>
      <c r="AP27" s="68">
        <f t="array" ref="AP27">IF($D27,SUMPRODUCT((economics!$AG$2:$AG$167=$B27)*(economics!$D$2:$D$167="whr")*economics!$AH$2:$AH$167*_xlfn.NORM.DIST(AP$3,economics!$AK$2:$AK$167,economics!$AJ$2:$AJ$167,TRUE))+$CR27*_xlfn.NORM.DIST(AP$3,$CU27,0.3*$CU27,TRUE)+$CS27*_xlfn.NORM.DIST(AP$3,$CV27,0.3*$CV27,TRUE),$CW27*_xlfn.NORM.DIST(AP$3,'energy base (MECS)'!$F$11,0.3*'energy base (MECS)'!$F$11,TRUE))</f>
        <v>0</v>
      </c>
      <c r="AQ27" s="68">
        <f t="array" ref="AQ27">IF($D27,SUMPRODUCT((economics!$AG$2:$AG$167=$B27)*(economics!$D$2:$D$167="whr")*economics!$AH$2:$AH$167*_xlfn.NORM.DIST(AQ$3,economics!$AK$2:$AK$167,economics!$AJ$2:$AJ$167,TRUE))+$CR27*_xlfn.NORM.DIST(AQ$3,$CU27,0.3*$CU27,TRUE)+$CS27*_xlfn.NORM.DIST(AQ$3,$CV27,0.3*$CV27,TRUE),$CW27*_xlfn.NORM.DIST(AQ$3,'energy base (MECS)'!$F$11,0.3*'energy base (MECS)'!$F$11,TRUE))</f>
        <v>0</v>
      </c>
      <c r="AR27" s="68">
        <f t="array" ref="AR27">IF($D27,SUMPRODUCT((economics!$AG$2:$AG$167=$B27)*(economics!$D$2:$D$167="whr")*economics!$AH$2:$AH$167*_xlfn.NORM.DIST(AR$3,economics!$AK$2:$AK$167,economics!$AJ$2:$AJ$167,TRUE))+$CR27*_xlfn.NORM.DIST(AR$3,$CU27,0.3*$CU27,TRUE)+$CS27*_xlfn.NORM.DIST(AR$3,$CV27,0.3*$CV27,TRUE),$CW27*_xlfn.NORM.DIST(AR$3,'energy base (MECS)'!$F$11,0.3*'energy base (MECS)'!$F$11,TRUE))</f>
        <v>0</v>
      </c>
      <c r="AS27" s="68">
        <f t="array" ref="AS27">IF($D27,SUMPRODUCT((economics!$AG$2:$AG$167=$B27)*(economics!$D$2:$D$167="whr")*economics!$AH$2:$AH$167*_xlfn.NORM.DIST(AS$3,economics!$AK$2:$AK$167,economics!$AJ$2:$AJ$167,TRUE))+$CR27*_xlfn.NORM.DIST(AS$3,$CU27,0.3*$CU27,TRUE)+$CS27*_xlfn.NORM.DIST(AS$3,$CV27,0.3*$CV27,TRUE),$CW27*_xlfn.NORM.DIST(AS$3,'energy base (MECS)'!$F$11,0.3*'energy base (MECS)'!$F$11,TRUE))</f>
        <v>0</v>
      </c>
      <c r="AT27" s="68">
        <f t="array" ref="AT27">IF($D27,SUMPRODUCT((economics!$AG$2:$AG$167=$B27)*(economics!$D$2:$D$167="whr")*economics!$AH$2:$AH$167*_xlfn.NORM.DIST(AT$3,economics!$AK$2:$AK$167,economics!$AJ$2:$AJ$167,TRUE))+$CR27*_xlfn.NORM.DIST(AT$3,$CU27,0.3*$CU27,TRUE)+$CS27*_xlfn.NORM.DIST(AT$3,$CV27,0.3*$CV27,TRUE),$CW27*_xlfn.NORM.DIST(AT$3,'energy base (MECS)'!$F$11,0.3*'energy base (MECS)'!$F$11,TRUE))</f>
        <v>0</v>
      </c>
      <c r="AU27" s="68">
        <f t="array" ref="AU27">IF($D27,SUMPRODUCT((economics!$AG$2:$AG$167=$B27)*(economics!$D$2:$D$167="whr")*economics!$AH$2:$AH$167*_xlfn.NORM.DIST(AU$3,economics!$AK$2:$AK$167,economics!$AJ$2:$AJ$167,TRUE))+$CR27*_xlfn.NORM.DIST(AU$3,$CU27,0.3*$CU27,TRUE)+$CS27*_xlfn.NORM.DIST(AU$3,$CV27,0.3*$CV27,TRUE),$CW27*_xlfn.NORM.DIST(AU$3,'energy base (MECS)'!$F$11,0.3*'energy base (MECS)'!$F$11,TRUE))</f>
        <v>0</v>
      </c>
      <c r="AV27" s="68">
        <f t="array" ref="AV27">IF($D27,SUMPRODUCT((economics!$AG$2:$AG$167=$B27)*(economics!$D$2:$D$167="whr")*economics!$AH$2:$AH$167*_xlfn.NORM.DIST(AV$3,economics!$AK$2:$AK$167,economics!$AJ$2:$AJ$167,TRUE))+$CR27*_xlfn.NORM.DIST(AV$3,$CU27,0.3*$CU27,TRUE)+$CS27*_xlfn.NORM.DIST(AV$3,$CV27,0.3*$CV27,TRUE),$CW27*_xlfn.NORM.DIST(AV$3,'energy base (MECS)'!$F$11,0.3*'energy base (MECS)'!$F$11,TRUE))</f>
        <v>0</v>
      </c>
      <c r="AW27" s="68">
        <f t="array" ref="AW27">IF($D27,SUMPRODUCT((economics!$AG$2:$AG$167=$B27)*(economics!$D$2:$D$167="whr")*economics!$AH$2:$AH$167*_xlfn.NORM.DIST(AW$3,economics!$AK$2:$AK$167,economics!$AJ$2:$AJ$167,TRUE))+$CR27*_xlfn.NORM.DIST(AW$3,$CU27,0.3*$CU27,TRUE)+$CS27*_xlfn.NORM.DIST(AW$3,$CV27,0.3*$CV27,TRUE),$CW27*_xlfn.NORM.DIST(AW$3,'energy base (MECS)'!$F$11,0.3*'energy base (MECS)'!$F$11,TRUE))</f>
        <v>0</v>
      </c>
      <c r="AX27" s="68">
        <f t="array" ref="AX27">IF($D27,SUMPRODUCT((economics!$AG$2:$AG$167=$B27)*(economics!$D$2:$D$167="whr")*economics!$AH$2:$AH$167*_xlfn.NORM.DIST(AX$3,economics!$AK$2:$AK$167,economics!$AJ$2:$AJ$167,TRUE))+$CR27*_xlfn.NORM.DIST(AX$3,$CU27,0.3*$CU27,TRUE)+$CS27*_xlfn.NORM.DIST(AX$3,$CV27,0.3*$CV27,TRUE),$CW27*_xlfn.NORM.DIST(AX$3,'energy base (MECS)'!$F$11,0.3*'energy base (MECS)'!$F$11,TRUE))</f>
        <v>0</v>
      </c>
      <c r="AY27" s="68">
        <f t="array" ref="AY27">IF($D27,SUMPRODUCT((economics!$AG$2:$AG$167=$B27)*(economics!$D$2:$D$167="whr")*economics!$AH$2:$AH$167*_xlfn.NORM.DIST(AY$3,economics!$AK$2:$AK$167,economics!$AJ$2:$AJ$167,TRUE))+$CR27*_xlfn.NORM.DIST(AY$3,$CU27,0.3*$CU27,TRUE)+$CS27*_xlfn.NORM.DIST(AY$3,$CV27,0.3*$CV27,TRUE),$CW27*_xlfn.NORM.DIST(AY$3,'energy base (MECS)'!$F$11,0.3*'energy base (MECS)'!$F$11,TRUE))</f>
        <v>0</v>
      </c>
      <c r="AZ27" s="68">
        <f t="array" ref="AZ27">IF($D27,SUMPRODUCT((economics!$AG$2:$AG$167=$B27)*(economics!$D$2:$D$167="whr")*economics!$AH$2:$AH$167*_xlfn.NORM.DIST(AZ$3,economics!$AK$2:$AK$167,economics!$AJ$2:$AJ$167,TRUE))+$CR27*_xlfn.NORM.DIST(AZ$3,$CU27,0.3*$CU27,TRUE)+$CS27*_xlfn.NORM.DIST(AZ$3,$CV27,0.3*$CV27,TRUE),$CW27*_xlfn.NORM.DIST(AZ$3,'energy base (MECS)'!$F$11,0.3*'energy base (MECS)'!$F$11,TRUE))</f>
        <v>0</v>
      </c>
      <c r="BA27" s="68">
        <f t="array" ref="BA27">IF($D27,SUMPRODUCT((economics!$AG$2:$AG$167=$B27)*(economics!$D$2:$D$167="whr")*economics!$AH$2:$AH$167*_xlfn.NORM.DIST(BA$3,economics!$AK$2:$AK$167,economics!$AJ$2:$AJ$167,TRUE))+$CR27*_xlfn.NORM.DIST(BA$3,$CU27,0.3*$CU27,TRUE)+$CS27*_xlfn.NORM.DIST(BA$3,$CV27,0.3*$CV27,TRUE),$CW27*_xlfn.NORM.DIST(BA$3,'energy base (MECS)'!$F$11,0.3*'energy base (MECS)'!$F$11,TRUE))</f>
        <v>0</v>
      </c>
      <c r="BB27" s="68">
        <f t="array" ref="BB27">IF($D27,SUMPRODUCT((economics!$AG$2:$AG$167=$B27)*(economics!$D$2:$D$167="whr")*economics!$AH$2:$AH$167*_xlfn.NORM.DIST(BB$3,economics!$AK$2:$AK$167,economics!$AJ$2:$AJ$167,TRUE))+$CR27*_xlfn.NORM.DIST(BB$3,$CU27,0.3*$CU27,TRUE)+$CS27*_xlfn.NORM.DIST(BB$3,$CV27,0.3*$CV27,TRUE),$CW27*_xlfn.NORM.DIST(BB$3,'energy base (MECS)'!$F$11,0.3*'energy base (MECS)'!$F$11,TRUE))</f>
        <v>0</v>
      </c>
      <c r="BC27" s="68">
        <f t="array" ref="BC27">IF($D27,SUMPRODUCT((economics!$AG$2:$AG$167=$B27)*(economics!$D$2:$D$167="whr")*economics!$AH$2:$AH$167*_xlfn.NORM.DIST(BC$3,economics!$AK$2:$AK$167,economics!$AJ$2:$AJ$167,TRUE))+$CR27*_xlfn.NORM.DIST(BC$3,$CU27,0.3*$CU27,TRUE)+$CS27*_xlfn.NORM.DIST(BC$3,$CV27,0.3*$CV27,TRUE),$CW27*_xlfn.NORM.DIST(BC$3,'energy base (MECS)'!$F$11,0.3*'energy base (MECS)'!$F$11,TRUE))</f>
        <v>0</v>
      </c>
      <c r="BD27" s="68">
        <f t="array" ref="BD27">IF($D27,SUMPRODUCT((economics!$AG$2:$AG$167=$B27)*(economics!$D$2:$D$167="whr")*economics!$AH$2:$AH$167*_xlfn.NORM.DIST(BD$3,economics!$AK$2:$AK$167,economics!$AJ$2:$AJ$167,TRUE))+$CR27*_xlfn.NORM.DIST(BD$3,$CU27,0.3*$CU27,TRUE)+$CS27*_xlfn.NORM.DIST(BD$3,$CV27,0.3*$CV27,TRUE),$CW27*_xlfn.NORM.DIST(BD$3,'energy base (MECS)'!$F$11,0.3*'energy base (MECS)'!$F$11,TRUE))</f>
        <v>0</v>
      </c>
      <c r="BE27" s="68">
        <f t="array" ref="BE27">IF($D27,SUMPRODUCT((economics!$AG$2:$AG$167=$B27)*(economics!$D$2:$D$167="whr")*economics!$AH$2:$AH$167*_xlfn.NORM.DIST(BE$3,economics!$AK$2:$AK$167,economics!$AJ$2:$AJ$167,TRUE))+$CR27*_xlfn.NORM.DIST(BE$3,$CU27,0.3*$CU27,TRUE)+$CS27*_xlfn.NORM.DIST(BE$3,$CV27,0.3*$CV27,TRUE),$CW27*_xlfn.NORM.DIST(BE$3,'energy base (MECS)'!$F$11,0.3*'energy base (MECS)'!$F$11,TRUE))</f>
        <v>0</v>
      </c>
      <c r="BF27" s="68">
        <f t="array" ref="BF27">IF($D27,SUMPRODUCT((economics!$AG$2:$AG$167=$B27)*(economics!$D$2:$D$167="whr")*economics!$AH$2:$AH$167*_xlfn.NORM.DIST(BF$3,economics!$AK$2:$AK$167,economics!$AJ$2:$AJ$167,TRUE))+$CR27*_xlfn.NORM.DIST(BF$3,$CU27,0.3*$CU27,TRUE)+$CS27*_xlfn.NORM.DIST(BF$3,$CV27,0.3*$CV27,TRUE),$CW27*_xlfn.NORM.DIST(BF$3,'energy base (MECS)'!$F$11,0.3*'energy base (MECS)'!$F$11,TRUE))</f>
        <v>0</v>
      </c>
      <c r="BG27" s="68">
        <f t="array" ref="BG27">IF($D27,SUMPRODUCT((economics!$AG$2:$AG$167=$B27)*(economics!$D$2:$D$167="whr")*economics!$AH$2:$AH$167*_xlfn.NORM.DIST(BG$3,economics!$AK$2:$AK$167,economics!$AJ$2:$AJ$167,TRUE))+$CR27*_xlfn.NORM.DIST(BG$3,$CU27,0.3*$CU27,TRUE)+$CS27*_xlfn.NORM.DIST(BG$3,$CV27,0.3*$CV27,TRUE),$CW27*_xlfn.NORM.DIST(BG$3,'energy base (MECS)'!$F$11,0.3*'energy base (MECS)'!$F$11,TRUE))</f>
        <v>0</v>
      </c>
      <c r="BH27" s="68">
        <f t="array" ref="BH27">IF($D27,SUMPRODUCT((economics!$AG$2:$AG$167=$B27)*(economics!$D$2:$D$167="whr")*economics!$AH$2:$AH$167*_xlfn.NORM.DIST(BH$3,economics!$AK$2:$AK$167,economics!$AJ$2:$AJ$167,TRUE))+$CR27*_xlfn.NORM.DIST(BH$3,$CU27,0.3*$CU27,TRUE)+$CS27*_xlfn.NORM.DIST(BH$3,$CV27,0.3*$CV27,TRUE),$CW27*_xlfn.NORM.DIST(BH$3,'energy base (MECS)'!$F$11,0.3*'energy base (MECS)'!$F$11,TRUE))</f>
        <v>0</v>
      </c>
      <c r="BI27" s="68">
        <f t="array" ref="BI27">IF($D27,SUMPRODUCT((economics!$AG$2:$AG$167=$B27)*(economics!$D$2:$D$167="whr")*economics!$AH$2:$AH$167*_xlfn.NORM.DIST(BI$3,economics!$AK$2:$AK$167,economics!$AJ$2:$AJ$167,TRUE))+$CR27*_xlfn.NORM.DIST(BI$3,$CU27,0.3*$CU27,TRUE)+$CS27*_xlfn.NORM.DIST(BI$3,$CV27,0.3*$CV27,TRUE),$CW27*_xlfn.NORM.DIST(BI$3,'energy base (MECS)'!$F$11,0.3*'energy base (MECS)'!$F$11,TRUE))</f>
        <v>0</v>
      </c>
      <c r="BJ27" s="68">
        <f t="array" ref="BJ27">IF($D27,SUMPRODUCT((economics!$AG$2:$AG$167=$B27)*(economics!$D$2:$D$167="whr")*economics!$AH$2:$AH$167*_xlfn.NORM.DIST(BJ$3,economics!$AK$2:$AK$167,economics!$AJ$2:$AJ$167,TRUE))+$CR27*_xlfn.NORM.DIST(BJ$3,$CU27,0.3*$CU27,TRUE)+$CS27*_xlfn.NORM.DIST(BJ$3,$CV27,0.3*$CV27,TRUE),$CW27*_xlfn.NORM.DIST(BJ$3,'energy base (MECS)'!$F$11,0.3*'energy base (MECS)'!$F$11,TRUE))</f>
        <v>0</v>
      </c>
      <c r="BK27" s="68">
        <f t="array" ref="BK27">IF($D27,SUMPRODUCT((economics!$AG$2:$AG$167=$B27)*(economics!$D$2:$D$167="whr")*economics!$AH$2:$AH$167*_xlfn.NORM.DIST(BK$3,economics!$AK$2:$AK$167,economics!$AJ$2:$AJ$167,TRUE))+$CR27*_xlfn.NORM.DIST(BK$3,$CU27,0.3*$CU27,TRUE)+$CS27*_xlfn.NORM.DIST(BK$3,$CV27,0.3*$CV27,TRUE),$CW27*_xlfn.NORM.DIST(BK$3,'energy base (MECS)'!$F$11,0.3*'energy base (MECS)'!$F$11,TRUE))</f>
        <v>0</v>
      </c>
      <c r="BL27" s="68">
        <f t="array" ref="BL27">IF($D27,SUMPRODUCT((economics!$AG$2:$AG$167=$B27)*(economics!$D$2:$D$167="whr")*economics!$AH$2:$AH$167*_xlfn.NORM.DIST(BL$3,economics!$AK$2:$AK$167,economics!$AJ$2:$AJ$167,TRUE))+$CR27*_xlfn.NORM.DIST(BL$3,$CU27,0.3*$CU27,TRUE)+$CS27*_xlfn.NORM.DIST(BL$3,$CV27,0.3*$CV27,TRUE),$CW27*_xlfn.NORM.DIST(BL$3,'energy base (MECS)'!$F$11,0.3*'energy base (MECS)'!$F$11,TRUE))</f>
        <v>0</v>
      </c>
      <c r="BM27" s="68">
        <f t="array" ref="BM27">IF($D27,SUMPRODUCT((economics!$AG$2:$AG$167=$B27)*(economics!$D$2:$D$167="whr")*economics!$AH$2:$AH$167*_xlfn.NORM.DIST(BM$3,economics!$AK$2:$AK$167,economics!$AJ$2:$AJ$167,TRUE))+$CR27*_xlfn.NORM.DIST(BM$3,$CU27,0.3*$CU27,TRUE)+$CS27*_xlfn.NORM.DIST(BM$3,$CV27,0.3*$CV27,TRUE),$CW27*_xlfn.NORM.DIST(BM$3,'energy base (MECS)'!$F$11,0.3*'energy base (MECS)'!$F$11,TRUE))</f>
        <v>0</v>
      </c>
      <c r="BN27" s="68">
        <f t="array" ref="BN27">IF($D27,SUMPRODUCT((economics!$AG$2:$AG$167=$B27)*(economics!$D$2:$D$167="whr")*economics!$AH$2:$AH$167*_xlfn.NORM.DIST(BN$3,economics!$AK$2:$AK$167,economics!$AJ$2:$AJ$167,TRUE))+$CR27*_xlfn.NORM.DIST(BN$3,$CU27,0.3*$CU27,TRUE)+$CS27*_xlfn.NORM.DIST(BN$3,$CV27,0.3*$CV27,TRUE),$CW27*_xlfn.NORM.DIST(BN$3,'energy base (MECS)'!$F$11,0.3*'energy base (MECS)'!$F$11,TRUE))</f>
        <v>0</v>
      </c>
      <c r="BO27" s="68">
        <f t="array" ref="BO27">IF($D27,SUMPRODUCT((economics!$AG$2:$AG$167=$B27)*(economics!$D$2:$D$167="whr")*economics!$AH$2:$AH$167*_xlfn.NORM.DIST(BO$3,economics!$AK$2:$AK$167,economics!$AJ$2:$AJ$167,TRUE))+$CR27*_xlfn.NORM.DIST(BO$3,$CU27,0.3*$CU27,TRUE)+$CS27*_xlfn.NORM.DIST(BO$3,$CV27,0.3*$CV27,TRUE),$CW27*_xlfn.NORM.DIST(BO$3,'energy base (MECS)'!$F$11,0.3*'energy base (MECS)'!$F$11,TRUE))</f>
        <v>0</v>
      </c>
      <c r="BP27" s="68">
        <f t="array" ref="BP27">IF($D27,SUMPRODUCT((economics!$AG$2:$AG$167=$B27)*(economics!$D$2:$D$167="whr")*economics!$AH$2:$AH$167*_xlfn.NORM.DIST(BP$3,economics!$AK$2:$AK$167,economics!$AJ$2:$AJ$167,TRUE))+$CR27*_xlfn.NORM.DIST(BP$3,$CU27,0.3*$CU27,TRUE)+$CS27*_xlfn.NORM.DIST(BP$3,$CV27,0.3*$CV27,TRUE),$CW27*_xlfn.NORM.DIST(BP$3,'energy base (MECS)'!$F$11,0.3*'energy base (MECS)'!$F$11,TRUE))</f>
        <v>0</v>
      </c>
      <c r="BQ27" s="68">
        <f t="array" ref="BQ27">IF($D27,SUMPRODUCT((economics!$AG$2:$AG$167=$B27)*(economics!$D$2:$D$167="whr")*economics!$AH$2:$AH$167*_xlfn.NORM.DIST(BQ$3,economics!$AK$2:$AK$167,economics!$AJ$2:$AJ$167,TRUE))+$CR27*_xlfn.NORM.DIST(BQ$3,$CU27,0.3*$CU27,TRUE)+$CS27*_xlfn.NORM.DIST(BQ$3,$CV27,0.3*$CV27,TRUE),$CW27*_xlfn.NORM.DIST(BQ$3,'energy base (MECS)'!$F$11,0.3*'energy base (MECS)'!$F$11,TRUE))</f>
        <v>0</v>
      </c>
      <c r="BR27" s="68">
        <f t="array" ref="BR27">IF($D27,SUMPRODUCT((economics!$AG$2:$AG$167=$B27)*(economics!$D$2:$D$167="whr")*economics!$AH$2:$AH$167*_xlfn.NORM.DIST(BR$3,economics!$AK$2:$AK$167,economics!$AJ$2:$AJ$167,TRUE))+$CR27*_xlfn.NORM.DIST(BR$3,$CU27,0.3*$CU27,TRUE)+$CS27*_xlfn.NORM.DIST(BR$3,$CV27,0.3*$CV27,TRUE),$CW27*_xlfn.NORM.DIST(BR$3,'energy base (MECS)'!$F$11,0.3*'energy base (MECS)'!$F$11,TRUE))</f>
        <v>0</v>
      </c>
      <c r="BS27" s="68">
        <f t="array" ref="BS27">IF($D27,SUMPRODUCT((economics!$AG$2:$AG$167=$B27)*(economics!$D$2:$D$167="whr")*economics!$AH$2:$AH$167*_xlfn.NORM.DIST(BS$3,economics!$AK$2:$AK$167,economics!$AJ$2:$AJ$167,TRUE))+$CR27*_xlfn.NORM.DIST(BS$3,$CU27,0.3*$CU27,TRUE)+$CS27*_xlfn.NORM.DIST(BS$3,$CV27,0.3*$CV27,TRUE),$CW27*_xlfn.NORM.DIST(BS$3,'energy base (MECS)'!$F$11,0.3*'energy base (MECS)'!$F$11,TRUE))</f>
        <v>0</v>
      </c>
      <c r="BT27" s="68">
        <f t="array" ref="BT27">IF($D27,SUMPRODUCT((economics!$AG$2:$AG$167=$B27)*(economics!$D$2:$D$167="whr")*economics!$AH$2:$AH$167*_xlfn.NORM.DIST(BT$3,economics!$AK$2:$AK$167,economics!$AJ$2:$AJ$167,TRUE))+$CR27*_xlfn.NORM.DIST(BT$3,$CU27,0.3*$CU27,TRUE)+$CS27*_xlfn.NORM.DIST(BT$3,$CV27,0.3*$CV27,TRUE),$CW27*_xlfn.NORM.DIST(BT$3,'energy base (MECS)'!$F$11,0.3*'energy base (MECS)'!$F$11,TRUE))</f>
        <v>0</v>
      </c>
      <c r="BU27" s="68">
        <f t="array" ref="BU27">IF($D27,SUMPRODUCT((economics!$AG$2:$AG$167=$B27)*(economics!$D$2:$D$167="whr")*economics!$AH$2:$AH$167*_xlfn.NORM.DIST(BU$3,economics!$AK$2:$AK$167,economics!$AJ$2:$AJ$167,TRUE))+$CR27*_xlfn.NORM.DIST(BU$3,$CU27,0.3*$CU27,TRUE)+$CS27*_xlfn.NORM.DIST(BU$3,$CV27,0.3*$CV27,TRUE),$CW27*_xlfn.NORM.DIST(BU$3,'energy base (MECS)'!$F$11,0.3*'energy base (MECS)'!$F$11,TRUE))</f>
        <v>0</v>
      </c>
      <c r="BV27" s="68">
        <f t="array" ref="BV27">IF($D27,SUMPRODUCT((economics!$AG$2:$AG$167=$B27)*(economics!$D$2:$D$167="whr")*economics!$AH$2:$AH$167*_xlfn.NORM.DIST(BV$3,economics!$AK$2:$AK$167,economics!$AJ$2:$AJ$167,TRUE))+$CR27*_xlfn.NORM.DIST(BV$3,$CU27,0.3*$CU27,TRUE)+$CS27*_xlfn.NORM.DIST(BV$3,$CV27,0.3*$CV27,TRUE),$CW27*_xlfn.NORM.DIST(BV$3,'energy base (MECS)'!$F$11,0.3*'energy base (MECS)'!$F$11,TRUE))</f>
        <v>0</v>
      </c>
      <c r="BW27" s="68">
        <f t="array" ref="BW27">IF($D27,SUMPRODUCT((economics!$AG$2:$AG$167=$B27)*(economics!$D$2:$D$167="whr")*economics!$AH$2:$AH$167*_xlfn.NORM.DIST(BW$3,economics!$AK$2:$AK$167,economics!$AJ$2:$AJ$167,TRUE))+$CR27*_xlfn.NORM.DIST(BW$3,$CU27,0.3*$CU27,TRUE)+$CS27*_xlfn.NORM.DIST(BW$3,$CV27,0.3*$CV27,TRUE),$CW27*_xlfn.NORM.DIST(BW$3,'energy base (MECS)'!$F$11,0.3*'energy base (MECS)'!$F$11,TRUE))</f>
        <v>0</v>
      </c>
      <c r="BX27" s="68">
        <f t="array" ref="BX27">IF($D27,SUMPRODUCT((economics!$AG$2:$AG$167=$B27)*(economics!$D$2:$D$167="whr")*economics!$AH$2:$AH$167*_xlfn.NORM.DIST(BX$3,economics!$AK$2:$AK$167,economics!$AJ$2:$AJ$167,TRUE))+$CR27*_xlfn.NORM.DIST(BX$3,$CU27,0.3*$CU27,TRUE)+$CS27*_xlfn.NORM.DIST(BX$3,$CV27,0.3*$CV27,TRUE),$CW27*_xlfn.NORM.DIST(BX$3,'energy base (MECS)'!$F$11,0.3*'energy base (MECS)'!$F$11,TRUE))</f>
        <v>0</v>
      </c>
      <c r="BY27" s="68">
        <f t="array" ref="BY27">IF($D27,SUMPRODUCT((economics!$AG$2:$AG$167=$B27)*(economics!$D$2:$D$167="whr")*economics!$AH$2:$AH$167*_xlfn.NORM.DIST(BY$3,economics!$AK$2:$AK$167,economics!$AJ$2:$AJ$167,TRUE))+$CR27*_xlfn.NORM.DIST(BY$3,$CU27,0.3*$CU27,TRUE)+$CS27*_xlfn.NORM.DIST(BY$3,$CV27,0.3*$CV27,TRUE),$CW27*_xlfn.NORM.DIST(BY$3,'energy base (MECS)'!$F$11,0.3*'energy base (MECS)'!$F$11,TRUE))</f>
        <v>0</v>
      </c>
      <c r="BZ27" s="68">
        <f t="array" ref="BZ27">IF($D27,SUMPRODUCT((economics!$AG$2:$AG$167=$B27)*(economics!$D$2:$D$167="whr")*economics!$AH$2:$AH$167*_xlfn.NORM.DIST(BZ$3,economics!$AK$2:$AK$167,economics!$AJ$2:$AJ$167,TRUE))+$CR27*_xlfn.NORM.DIST(BZ$3,$CU27,0.3*$CU27,TRUE)+$CS27*_xlfn.NORM.DIST(BZ$3,$CV27,0.3*$CV27,TRUE),$CW27*_xlfn.NORM.DIST(BZ$3,'energy base (MECS)'!$F$11,0.3*'energy base (MECS)'!$F$11,TRUE))</f>
        <v>0</v>
      </c>
      <c r="CA27" s="68">
        <f t="array" ref="CA27">IF($D27,SUMPRODUCT((economics!$AG$2:$AG$167=$B27)*(economics!$D$2:$D$167="whr")*economics!$AH$2:$AH$167*_xlfn.NORM.DIST(CA$3,economics!$AK$2:$AK$167,economics!$AJ$2:$AJ$167,TRUE))+$CR27*_xlfn.NORM.DIST(CA$3,$CU27,0.3*$CU27,TRUE)+$CS27*_xlfn.NORM.DIST(CA$3,$CV27,0.3*$CV27,TRUE),$CW27*_xlfn.NORM.DIST(CA$3,'energy base (MECS)'!$F$11,0.3*'energy base (MECS)'!$F$11,TRUE))</f>
        <v>0</v>
      </c>
      <c r="CB27" s="68">
        <f t="array" ref="CB27">IF($D27,SUMPRODUCT((economics!$AG$2:$AG$167=$B27)*(economics!$D$2:$D$167="whr")*economics!$AH$2:$AH$167*_xlfn.NORM.DIST(CB$3,economics!$AK$2:$AK$167,economics!$AJ$2:$AJ$167,TRUE))+$CR27*_xlfn.NORM.DIST(CB$3,$CU27,0.3*$CU27,TRUE)+$CS27*_xlfn.NORM.DIST(CB$3,$CV27,0.3*$CV27,TRUE),$CW27*_xlfn.NORM.DIST(CB$3,'energy base (MECS)'!$F$11,0.3*'energy base (MECS)'!$F$11,TRUE))</f>
        <v>0</v>
      </c>
      <c r="CC27" s="68">
        <f t="array" ref="CC27">IF($D27,SUMPRODUCT((economics!$AG$2:$AG$167=$B27)*(economics!$D$2:$D$167="whr")*economics!$AH$2:$AH$167*_xlfn.NORM.DIST(CC$3,economics!$AK$2:$AK$167,economics!$AJ$2:$AJ$167,TRUE))+$CR27*_xlfn.NORM.DIST(CC$3,$CU27,0.3*$CU27,TRUE)+$CS27*_xlfn.NORM.DIST(CC$3,$CV27,0.3*$CV27,TRUE),$CW27*_xlfn.NORM.DIST(CC$3,'energy base (MECS)'!$F$11,0.3*'energy base (MECS)'!$F$11,TRUE))</f>
        <v>0</v>
      </c>
      <c r="CD27" s="68">
        <f t="array" ref="CD27">IF($D27,SUMPRODUCT((economics!$AG$2:$AG$167=$B27)*(economics!$D$2:$D$167="whr")*economics!$AH$2:$AH$167*_xlfn.NORM.DIST(CD$3,economics!$AK$2:$AK$167,economics!$AJ$2:$AJ$167,TRUE))+$CR27*_xlfn.NORM.DIST(CD$3,$CU27,0.3*$CU27,TRUE)+$CS27*_xlfn.NORM.DIST(CD$3,$CV27,0.3*$CV27,TRUE),$CW27*_xlfn.NORM.DIST(CD$3,'energy base (MECS)'!$F$11,0.3*'energy base (MECS)'!$F$11,TRUE))</f>
        <v>0</v>
      </c>
      <c r="CE27" s="68">
        <f t="array" ref="CE27">IF($D27,SUMPRODUCT((economics!$AG$2:$AG$167=$B27)*(economics!$D$2:$D$167="whr")*economics!$AH$2:$AH$167*_xlfn.NORM.DIST(CE$3,economics!$AK$2:$AK$167,economics!$AJ$2:$AJ$167,TRUE))+$CR27*_xlfn.NORM.DIST(CE$3,$CU27,0.3*$CU27,TRUE)+$CS27*_xlfn.NORM.DIST(CE$3,$CV27,0.3*$CV27,TRUE),$CW27*_xlfn.NORM.DIST(CE$3,'energy base (MECS)'!$F$11,0.3*'energy base (MECS)'!$F$11,TRUE))</f>
        <v>0</v>
      </c>
      <c r="CF27" s="68">
        <f t="array" ref="CF27">IF($D27,SUMPRODUCT((economics!$AG$2:$AG$167=$B27)*(economics!$D$2:$D$167="whr")*economics!$AH$2:$AH$167*_xlfn.NORM.DIST(CF$3,economics!$AK$2:$AK$167,economics!$AJ$2:$AJ$167,TRUE))+$CR27*_xlfn.NORM.DIST(CF$3,$CU27,0.3*$CU27,TRUE)+$CS27*_xlfn.NORM.DIST(CF$3,$CV27,0.3*$CV27,TRUE),$CW27*_xlfn.NORM.DIST(CF$3,'energy base (MECS)'!$F$11,0.3*'energy base (MECS)'!$F$11,TRUE))</f>
        <v>0</v>
      </c>
      <c r="CG27" s="68">
        <f t="array" ref="CG27">IF($D27,SUMPRODUCT((economics!$AG$2:$AG$167=$B27)*(economics!$D$2:$D$167="whr")*economics!$AH$2:$AH$167*_xlfn.NORM.DIST(CG$3,economics!$AK$2:$AK$167,economics!$AJ$2:$AJ$167,TRUE))+$CR27*_xlfn.NORM.DIST(CG$3,$CU27,0.3*$CU27,TRUE)+$CS27*_xlfn.NORM.DIST(CG$3,$CV27,0.3*$CV27,TRUE),$CW27*_xlfn.NORM.DIST(CG$3,'energy base (MECS)'!$F$11,0.3*'energy base (MECS)'!$F$11,TRUE))</f>
        <v>0</v>
      </c>
      <c r="CH27" s="68">
        <f t="array" ref="CH27">IF($D27,SUMPRODUCT((economics!$AG$2:$AG$167=$B27)*(economics!$D$2:$D$167="whr")*economics!$AH$2:$AH$167*_xlfn.NORM.DIST(CH$3,economics!$AK$2:$AK$167,economics!$AJ$2:$AJ$167,TRUE))+$CR27*_xlfn.NORM.DIST(CH$3,$CU27,0.3*$CU27,TRUE)+$CS27*_xlfn.NORM.DIST(CH$3,$CV27,0.3*$CV27,TRUE),$CW27*_xlfn.NORM.DIST(CH$3,'energy base (MECS)'!$F$11,0.3*'energy base (MECS)'!$F$11,TRUE))</f>
        <v>0</v>
      </c>
      <c r="CJ27">
        <f t="array" ref="CJ27">SUMPRODUCT((economics!$AG$2:$AG$167=$B27)*(economics!$D$2:$D$167="whr")*economics!$AH$2:$AH$167)</f>
        <v>0</v>
      </c>
      <c r="CK27" s="80">
        <f>'indst heat consumption'!D27</f>
        <v>1</v>
      </c>
      <c r="CL27" s="80">
        <f>'indst heat consumption'!E27</f>
        <v>0</v>
      </c>
      <c r="CM27" s="80">
        <f>'indst heat consumption'!F27</f>
        <v>0</v>
      </c>
      <c r="CN27" s="80">
        <f>'indst heat consumption'!G27</f>
        <v>0</v>
      </c>
      <c r="CO27" s="80">
        <f>'indst heat consumption'!H27</f>
        <v>0</v>
      </c>
      <c r="CP27">
        <f>$C27*(CK27*summary!$B$94+CL27*summary!$C$94+CM27*summary!$D$94)</f>
        <v>0</v>
      </c>
      <c r="CQ27">
        <f>$C27*(CN27*summary!$E$94+CO27*summary!$F$94)</f>
        <v>0</v>
      </c>
      <c r="CR27">
        <f t="shared" si="0"/>
        <v>0</v>
      </c>
      <c r="CS27">
        <f t="shared" si="1"/>
        <v>0</v>
      </c>
      <c r="CT27">
        <f>IFERROR(_xlfn.XLOOKUP($B27,'BCoISC-WACCbI'!$C$2:$C$26,'BCoISC-WACCbI'!$B$2:$B$26)+economics!$AE$4,0.1)</f>
        <v>9.3700000000000006E-2</v>
      </c>
      <c r="CU27">
        <f>(summary!$C$7*(CT27/(1-(1+CT27)^-summary!$D$7))+summary!$C$7*summary!$E$7)/(summary!$F$7*3412/1000000)</f>
        <v>1.2130869568649758</v>
      </c>
      <c r="CV27">
        <f>(summary!$C$6*(CT27/(1-(1+CT27)^-summary!$D$6))+summary!$C$6*summary!$E$6)/(summary!$F$6*3412/1000000)</f>
        <v>1.4557043482379708</v>
      </c>
      <c r="CW27">
        <f t="shared" si="2"/>
        <v>0</v>
      </c>
    </row>
    <row r="28" spans="1:101" x14ac:dyDescent="0.35">
      <c r="A28" t="str">
        <f>WHRPbI!A26</f>
        <v>construction 41T43</v>
      </c>
      <c r="B28" t="s">
        <v>767</v>
      </c>
      <c r="C28" s="68">
        <f>WHRPbI!B26</f>
        <v>8.023044086258925E-2</v>
      </c>
      <c r="D28" t="b">
        <f>ISNUMBER(MATCH($B28,'energy base (MECS)'!$K$4:$K$9,0))</f>
        <v>0</v>
      </c>
      <c r="E28" s="68">
        <f t="array" ref="E28">IF($D28,SUMPRODUCT((economics!$AG$2:$AG$167=$B28)*(economics!$D$2:$D$167="whr")*economics!$AH$2:$AH$167*_xlfn.NORM.DIST(E$3,economics!$AK$2:$AK$167,economics!$AJ$2:$AJ$167,TRUE))+$CR28*_xlfn.NORM.DIST(E$3,$CU28,0.3*$CU28,TRUE)+$CS28*_xlfn.NORM.DIST(E$3,$CV28,0.3*$CV28,TRUE),$CW28*_xlfn.NORM.DIST(E$3,'energy base (MECS)'!$F$11,0.3*'energy base (MECS)'!$F$11,TRUE))</f>
        <v>3.4423699689031674E-5</v>
      </c>
      <c r="F28" s="68">
        <f t="array" ref="F28">IF($D28,SUMPRODUCT((economics!$AG$2:$AG$167=$B28)*(economics!$D$2:$D$167="whr")*economics!$AH$2:$AH$167*_xlfn.NORM.DIST(F$3,economics!$AK$2:$AK$167,economics!$AJ$2:$AJ$167,TRUE))+$CR28*_xlfn.NORM.DIST(F$3,$CU28,0.3*$CU28,TRUE)+$CS28*_xlfn.NORM.DIST(F$3,$CV28,0.3*$CV28,TRUE),$CW28*_xlfn.NORM.DIST(F$3,'energy base (MECS)'!$F$11,0.3*'energy base (MECS)'!$F$11,TRUE))</f>
        <v>5.875900575038856E-5</v>
      </c>
      <c r="G28" s="68">
        <f t="array" ref="G28">IF($D28,SUMPRODUCT((economics!$AG$2:$AG$167=$B28)*(economics!$D$2:$D$167="whr")*economics!$AH$2:$AH$167*_xlfn.NORM.DIST(G$3,economics!$AK$2:$AK$167,economics!$AJ$2:$AJ$167,TRUE))+$CR28*_xlfn.NORM.DIST(G$3,$CU28,0.3*$CU28,TRUE)+$CS28*_xlfn.NORM.DIST(G$3,$CV28,0.3*$CV28,TRUE),$CW28*_xlfn.NORM.DIST(G$3,'energy base (MECS)'!$F$11,0.3*'energy base (MECS)'!$F$11,TRUE))</f>
        <v>9.8161550550390986E-5</v>
      </c>
      <c r="H28" s="68">
        <f t="array" ref="H28">IF($D28,SUMPRODUCT((economics!$AG$2:$AG$167=$B28)*(economics!$D$2:$D$167="whr")*economics!$AH$2:$AH$167*_xlfn.NORM.DIST(H$3,economics!$AK$2:$AK$167,economics!$AJ$2:$AJ$167,TRUE))+$CR28*_xlfn.NORM.DIST(H$3,$CU28,0.3*$CU28,TRUE)+$CS28*_xlfn.NORM.DIST(H$3,$CV28,0.3*$CV28,TRUE),$CW28*_xlfn.NORM.DIST(H$3,'energy base (MECS)'!$F$11,0.3*'energy base (MECS)'!$F$11,TRUE))</f>
        <v>1.6051046579450504E-4</v>
      </c>
      <c r="I28" s="68">
        <f t="array" ref="I28">IF($D28,SUMPRODUCT((economics!$AG$2:$AG$167=$B28)*(economics!$D$2:$D$167="whr")*economics!$AH$2:$AH$167*_xlfn.NORM.DIST(I$3,economics!$AK$2:$AK$167,economics!$AJ$2:$AJ$167,TRUE))+$CR28*_xlfn.NORM.DIST(I$3,$CU28,0.3*$CU28,TRUE)+$CS28*_xlfn.NORM.DIST(I$3,$CV28,0.3*$CV28,TRUE),$CW28*_xlfn.NORM.DIST(I$3,'energy base (MECS)'!$F$11,0.3*'energy base (MECS)'!$F$11,TRUE))</f>
        <v>2.5692682411655997E-4</v>
      </c>
      <c r="J28" s="68">
        <f t="array" ref="J28">IF($D28,SUMPRODUCT((economics!$AG$2:$AG$167=$B28)*(economics!$D$2:$D$167="whr")*economics!$AH$2:$AH$167*_xlfn.NORM.DIST(J$3,economics!$AK$2:$AK$167,economics!$AJ$2:$AJ$167,TRUE))+$CR28*_xlfn.NORM.DIST(J$3,$CU28,0.3*$CU28,TRUE)+$CS28*_xlfn.NORM.DIST(J$3,$CV28,0.3*$CV28,TRUE),$CW28*_xlfn.NORM.DIST(J$3,'energy base (MECS)'!$F$11,0.3*'energy base (MECS)'!$F$11,TRUE))</f>
        <v>4.0263695779336968E-4</v>
      </c>
      <c r="K28" s="68">
        <f t="array" ref="K28">IF($D28,SUMPRODUCT((economics!$AG$2:$AG$167=$B28)*(economics!$D$2:$D$167="whr")*economics!$AH$2:$AH$167*_xlfn.NORM.DIST(K$3,economics!$AK$2:$AK$167,economics!$AJ$2:$AJ$167,TRUE))+$CR28*_xlfn.NORM.DIST(K$3,$CU28,0.3*$CU28,TRUE)+$CS28*_xlfn.NORM.DIST(K$3,$CV28,0.3*$CV28,TRUE),$CW28*_xlfn.NORM.DIST(K$3,'energy base (MECS)'!$F$11,0.3*'energy base (MECS)'!$F$11,TRUE))</f>
        <v>6.1783881638605175E-4</v>
      </c>
      <c r="L28" s="68">
        <f t="array" ref="L28">IF($D28,SUMPRODUCT((economics!$AG$2:$AG$167=$B28)*(economics!$D$2:$D$167="whr")*economics!$AH$2:$AH$167*_xlfn.NORM.DIST(L$3,economics!$AK$2:$AK$167,economics!$AJ$2:$AJ$167,TRUE))+$CR28*_xlfn.NORM.DIST(L$3,$CU28,0.3*$CU28,TRUE)+$CS28*_xlfn.NORM.DIST(L$3,$CV28,0.3*$CV28,TRUE),$CW28*_xlfn.NORM.DIST(L$3,'energy base (MECS)'!$F$11,0.3*'energy base (MECS)'!$F$11,TRUE))</f>
        <v>9.2845174228073878E-4</v>
      </c>
      <c r="M28" s="68">
        <f t="array" ref="M28">IF($D28,SUMPRODUCT((economics!$AG$2:$AG$167=$B28)*(economics!$D$2:$D$167="whr")*economics!$AH$2:$AH$167*_xlfn.NORM.DIST(M$3,economics!$AK$2:$AK$167,economics!$AJ$2:$AJ$167,TRUE))+$CR28*_xlfn.NORM.DIST(M$3,$CU28,0.3*$CU28,TRUE)+$CS28*_xlfn.NORM.DIST(M$3,$CV28,0.3*$CV28,TRUE),$CW28*_xlfn.NORM.DIST(M$3,'energy base (MECS)'!$F$11,0.3*'energy base (MECS)'!$F$11,TRUE))</f>
        <v>1.3665891082295398E-3</v>
      </c>
      <c r="N28" s="68">
        <f t="array" ref="N28">IF($D28,SUMPRODUCT((economics!$AG$2:$AG$167=$B28)*(economics!$D$2:$D$167="whr")*economics!$AH$2:$AH$167*_xlfn.NORM.DIST(N$3,economics!$AK$2:$AK$167,economics!$AJ$2:$AJ$167,TRUE))+$CR28*_xlfn.NORM.DIST(N$3,$CU28,0.3*$CU28,TRUE)+$CS28*_xlfn.NORM.DIST(N$3,$CV28,0.3*$CV28,TRUE),$CW28*_xlfn.NORM.DIST(N$3,'energy base (MECS)'!$F$11,0.3*'energy base (MECS)'!$F$11,TRUE))</f>
        <v>1.9705632398569549E-3</v>
      </c>
      <c r="O28" s="68">
        <f t="array" ref="O28">IF($D28,SUMPRODUCT((economics!$AG$2:$AG$167=$B28)*(economics!$D$2:$D$167="whr")*economics!$AH$2:$AH$167*_xlfn.NORM.DIST(O$3,economics!$AK$2:$AK$167,economics!$AJ$2:$AJ$167,TRUE))+$CR28*_xlfn.NORM.DIST(O$3,$CU28,0.3*$CU28,TRUE)+$CS28*_xlfn.NORM.DIST(O$3,$CV28,0.3*$CV28,TRUE),$CW28*_xlfn.NORM.DIST(O$3,'energy base (MECS)'!$F$11,0.3*'energy base (MECS)'!$F$11,TRUE))</f>
        <v>2.7842245655368188E-3</v>
      </c>
      <c r="P28" s="68">
        <f t="array" ref="P28">IF($D28,SUMPRODUCT((economics!$AG$2:$AG$167=$B28)*(economics!$D$2:$D$167="whr")*economics!$AH$2:$AH$167*_xlfn.NORM.DIST(P$3,economics!$AK$2:$AK$167,economics!$AJ$2:$AJ$167,TRUE))+$CR28*_xlfn.NORM.DIST(P$3,$CU28,0.3*$CU28,TRUE)+$CS28*_xlfn.NORM.DIST(P$3,$CV28,0.3*$CV28,TRUE),$CW28*_xlfn.NORM.DIST(P$3,'energy base (MECS)'!$F$11,0.3*'energy base (MECS)'!$F$11,TRUE))</f>
        <v>3.8554634131922816E-3</v>
      </c>
      <c r="Q28" s="68">
        <f t="array" ref="Q28">IF($D28,SUMPRODUCT((economics!$AG$2:$AG$167=$B28)*(economics!$D$2:$D$167="whr")*economics!$AH$2:$AH$167*_xlfn.NORM.DIST(Q$3,economics!$AK$2:$AK$167,economics!$AJ$2:$AJ$167,TRUE))+$CR28*_xlfn.NORM.DIST(Q$3,$CU28,0.3*$CU28,TRUE)+$CS28*_xlfn.NORM.DIST(Q$3,$CV28,0.3*$CV28,TRUE),$CW28*_xlfn.NORM.DIST(Q$3,'energy base (MECS)'!$F$11,0.3*'energy base (MECS)'!$F$11,TRUE))</f>
        <v>5.2337713890075995E-3</v>
      </c>
      <c r="R28" s="68">
        <f t="array" ref="R28">IF($D28,SUMPRODUCT((economics!$AG$2:$AG$167=$B28)*(economics!$D$2:$D$167="whr")*economics!$AH$2:$AH$167*_xlfn.NORM.DIST(R$3,economics!$AK$2:$AK$167,economics!$AJ$2:$AJ$167,TRUE))+$CR28*_xlfn.NORM.DIST(R$3,$CU28,0.3*$CU28,TRUE)+$CS28*_xlfn.NORM.DIST(R$3,$CV28,0.3*$CV28,TRUE),$CW28*_xlfn.NORM.DIST(R$3,'energy base (MECS)'!$F$11,0.3*'energy base (MECS)'!$F$11,TRUE))</f>
        <v>6.9668711082993455E-3</v>
      </c>
      <c r="S28" s="68">
        <f t="array" ref="S28">IF($D28,SUMPRODUCT((economics!$AG$2:$AG$167=$B28)*(economics!$D$2:$D$167="whr")*economics!$AH$2:$AH$167*_xlfn.NORM.DIST(S$3,economics!$AK$2:$AK$167,economics!$AJ$2:$AJ$167,TRUE))+$CR28*_xlfn.NORM.DIST(S$3,$CU28,0.3*$CU28,TRUE)+$CS28*_xlfn.NORM.DIST(S$3,$CV28,0.3*$CV28,TRUE),$CW28*_xlfn.NORM.DIST(S$3,'energy base (MECS)'!$F$11,0.3*'energy base (MECS)'!$F$11,TRUE))</f>
        <v>9.0965698369948229E-3</v>
      </c>
      <c r="T28" s="68">
        <f t="array" ref="T28">IF($D28,SUMPRODUCT((economics!$AG$2:$AG$167=$B28)*(economics!$D$2:$D$167="whr")*economics!$AH$2:$AH$167*_xlfn.NORM.DIST(T$3,economics!$AK$2:$AK$167,economics!$AJ$2:$AJ$167,TRUE))+$CR28*_xlfn.NORM.DIST(T$3,$CU28,0.3*$CU28,TRUE)+$CS28*_xlfn.NORM.DIST(T$3,$CV28,0.3*$CV28,TRUE),$CW28*_xlfn.NORM.DIST(T$3,'energy base (MECS)'!$F$11,0.3*'energy base (MECS)'!$F$11,TRUE))</f>
        <v>1.1654155198356752E-2</v>
      </c>
      <c r="U28" s="68">
        <f t="array" ref="U28">IF($D28,SUMPRODUCT((economics!$AG$2:$AG$167=$B28)*(economics!$D$2:$D$167="whr")*economics!$AH$2:$AH$167*_xlfn.NORM.DIST(U$3,economics!$AK$2:$AK$167,economics!$AJ$2:$AJ$167,TRUE))+$CR28*_xlfn.NORM.DIST(U$3,$CU28,0.3*$CU28,TRUE)+$CS28*_xlfn.NORM.DIST(U$3,$CV28,0.3*$CV28,TRUE),$CW28*_xlfn.NORM.DIST(U$3,'energy base (MECS)'!$F$11,0.3*'energy base (MECS)'!$F$11,TRUE))</f>
        <v>1.4655801097294035E-2</v>
      </c>
      <c r="V28" s="68">
        <f t="array" ref="V28">IF($D28,SUMPRODUCT((economics!$AG$2:$AG$167=$B28)*(economics!$D$2:$D$167="whr")*economics!$AH$2:$AH$167*_xlfn.NORM.DIST(V$3,economics!$AK$2:$AK$167,economics!$AJ$2:$AJ$167,TRUE))+$CR28*_xlfn.NORM.DIST(V$3,$CU28,0.3*$CU28,TRUE)+$CS28*_xlfn.NORM.DIST(V$3,$CV28,0.3*$CV28,TRUE),$CW28*_xlfn.NORM.DIST(V$3,'energy base (MECS)'!$F$11,0.3*'energy base (MECS)'!$F$11,TRUE))</f>
        <v>1.8098556266735021E-2</v>
      </c>
      <c r="W28" s="68">
        <f t="array" ref="W28">IF($D28,SUMPRODUCT((economics!$AG$2:$AG$167=$B28)*(economics!$D$2:$D$167="whr")*economics!$AH$2:$AH$167*_xlfn.NORM.DIST(W$3,economics!$AK$2:$AK$167,economics!$AJ$2:$AJ$167,TRUE))+$CR28*_xlfn.NORM.DIST(W$3,$CU28,0.3*$CU28,TRUE)+$CS28*_xlfn.NORM.DIST(W$3,$CV28,0.3*$CV28,TRUE),$CW28*_xlfn.NORM.DIST(W$3,'energy base (MECS)'!$F$11,0.3*'energy base (MECS)'!$F$11,TRUE))</f>
        <v>2.1957515475135775E-2</v>
      </c>
      <c r="X28" s="68">
        <f t="array" ref="X28">IF($D28,SUMPRODUCT((economics!$AG$2:$AG$167=$B28)*(economics!$D$2:$D$167="whr")*economics!$AH$2:$AH$167*_xlfn.NORM.DIST(X$3,economics!$AK$2:$AK$167,economics!$AJ$2:$AJ$167,TRUE))+$CR28*_xlfn.NORM.DIST(X$3,$CU28,0.3*$CU28,TRUE)+$CS28*_xlfn.NORM.DIST(X$3,$CV28,0.3*$CV28,TRUE),$CW28*_xlfn.NORM.DIST(X$3,'energy base (MECS)'!$F$11,0.3*'energy base (MECS)'!$F$11,TRUE))</f>
        <v>2.6184703921884621E-2</v>
      </c>
      <c r="Y28" s="68">
        <f t="array" ref="Y28">IF($D28,SUMPRODUCT((economics!$AG$2:$AG$167=$B28)*(economics!$D$2:$D$167="whr")*economics!$AH$2:$AH$167*_xlfn.NORM.DIST(Y$3,economics!$AK$2:$AK$167,economics!$AJ$2:$AJ$167,TRUE))+$CR28*_xlfn.NORM.DIST(Y$3,$CU28,0.3*$CU28,TRUE)+$CS28*_xlfn.NORM.DIST(Y$3,$CV28,0.3*$CV28,TRUE),$CW28*_xlfn.NORM.DIST(Y$3,'energy base (MECS)'!$F$11,0.3*'energy base (MECS)'!$F$11,TRUE))</f>
        <v>3.0710035503951509E-2</v>
      </c>
      <c r="Z28" s="68">
        <f t="array" ref="Z28">IF($D28,SUMPRODUCT((economics!$AG$2:$AG$167=$B28)*(economics!$D$2:$D$167="whr")*economics!$AH$2:$AH$167*_xlfn.NORM.DIST(Z$3,economics!$AK$2:$AK$167,economics!$AJ$2:$AJ$167,TRUE))+$CR28*_xlfn.NORM.DIST(Z$3,$CU28,0.3*$CU28,TRUE)+$CS28*_xlfn.NORM.DIST(Z$3,$CV28,0.3*$CV28,TRUE),$CW28*_xlfn.NORM.DIST(Z$3,'energy base (MECS)'!$F$11,0.3*'energy base (MECS)'!$F$11,TRUE))</f>
        <v>3.5444453335015454E-2</v>
      </c>
      <c r="AA28" s="68">
        <f t="array" ref="AA28">IF($D28,SUMPRODUCT((economics!$AG$2:$AG$167=$B28)*(economics!$D$2:$D$167="whr")*economics!$AH$2:$AH$167*_xlfn.NORM.DIST(AA$3,economics!$AK$2:$AK$167,economics!$AJ$2:$AJ$167,TRUE))+$CR28*_xlfn.NORM.DIST(AA$3,$CU28,0.3*$CU28,TRUE)+$CS28*_xlfn.NORM.DIST(AA$3,$CV28,0.3*$CV28,TRUE),$CW28*_xlfn.NORM.DIST(AA$3,'energy base (MECS)'!$F$11,0.3*'energy base (MECS)'!$F$11,TRUE))</f>
        <v>4.0285063872346746E-2</v>
      </c>
      <c r="AB28" s="68">
        <f t="array" ref="AB28">IF($D28,SUMPRODUCT((economics!$AG$2:$AG$167=$B28)*(economics!$D$2:$D$167="whr")*economics!$AH$2:$AH$167*_xlfn.NORM.DIST(AB$3,economics!$AK$2:$AK$167,economics!$AJ$2:$AJ$167,TRUE))+$CR28*_xlfn.NORM.DIST(AB$3,$CU28,0.3*$CU28,TRUE)+$CS28*_xlfn.NORM.DIST(AB$3,$CV28,0.3*$CV28,TRUE),$CW28*_xlfn.NORM.DIST(AB$3,'energy base (MECS)'!$F$11,0.3*'energy base (MECS)'!$F$11,TRUE))</f>
        <v>4.5121785387356381E-2</v>
      </c>
      <c r="AC28" s="68">
        <f t="array" ref="AC28">IF($D28,SUMPRODUCT((economics!$AG$2:$AG$167=$B28)*(economics!$D$2:$D$167="whr")*economics!$AH$2:$AH$167*_xlfn.NORM.DIST(AC$3,economics!$AK$2:$AK$167,economics!$AJ$2:$AJ$167,TRUE))+$CR28*_xlfn.NORM.DIST(AC$3,$CU28,0.3*$CU28,TRUE)+$CS28*_xlfn.NORM.DIST(AC$3,$CV28,0.3*$CV28,TRUE),$CW28*_xlfn.NORM.DIST(AC$3,'energy base (MECS)'!$F$11,0.3*'energy base (MECS)'!$F$11,TRUE))</f>
        <v>4.984480126713374E-2</v>
      </c>
      <c r="AD28" s="68">
        <f t="array" ref="AD28">IF($D28,SUMPRODUCT((economics!$AG$2:$AG$167=$B28)*(economics!$D$2:$D$167="whr")*economics!$AH$2:$AH$167*_xlfn.NORM.DIST(AD$3,economics!$AK$2:$AK$167,economics!$AJ$2:$AJ$167,TRUE))+$CR28*_xlfn.NORM.DIST(AD$3,$CU28,0.3*$CU28,TRUE)+$CS28*_xlfn.NORM.DIST(AD$3,$CV28,0.3*$CV28,TRUE),$CW28*_xlfn.NORM.DIST(AD$3,'energy base (MECS)'!$F$11,0.3*'energy base (MECS)'!$F$11,TRUE))</f>
        <v>5.4351983422506599E-2</v>
      </c>
      <c r="AE28" s="68">
        <f t="array" ref="AE28">IF($D28,SUMPRODUCT((economics!$AG$2:$AG$167=$B28)*(economics!$D$2:$D$167="whr")*economics!$AH$2:$AH$167*_xlfn.NORM.DIST(AE$3,economics!$AK$2:$AK$167,economics!$AJ$2:$AJ$167,TRUE))+$CR28*_xlfn.NORM.DIST(AE$3,$CU28,0.3*$CU28,TRUE)+$CS28*_xlfn.NORM.DIST(AE$3,$CV28,0.3*$CV28,TRUE),$CW28*_xlfn.NORM.DIST(AE$3,'energy base (MECS)'!$F$11,0.3*'energy base (MECS)'!$F$11,TRUE))</f>
        <v>5.8555455761521248E-2</v>
      </c>
      <c r="AF28" s="68">
        <f t="array" ref="AF28">IF($D28,SUMPRODUCT((economics!$AG$2:$AG$167=$B28)*(economics!$D$2:$D$167="whr")*economics!$AH$2:$AH$167*_xlfn.NORM.DIST(AF$3,economics!$AK$2:$AK$167,economics!$AJ$2:$AJ$167,TRUE))+$CR28*_xlfn.NORM.DIST(AF$3,$CU28,0.3*$CU28,TRUE)+$CS28*_xlfn.NORM.DIST(AF$3,$CV28,0.3*$CV28,TRUE),$CW28*_xlfn.NORM.DIST(AF$3,'energy base (MECS)'!$F$11,0.3*'energy base (MECS)'!$F$11,TRUE))</f>
        <v>6.2386601329466079E-2</v>
      </c>
      <c r="AG28" s="68">
        <f t="array" ref="AG28">IF($D28,SUMPRODUCT((economics!$AG$2:$AG$167=$B28)*(economics!$D$2:$D$167="whr")*economics!$AH$2:$AH$167*_xlfn.NORM.DIST(AG$3,economics!$AK$2:$AK$167,economics!$AJ$2:$AJ$167,TRUE))+$CR28*_xlfn.NORM.DIST(AG$3,$CU28,0.3*$CU28,TRUE)+$CS28*_xlfn.NORM.DIST(AG$3,$CV28,0.3*$CV28,TRUE),$CW28*_xlfn.NORM.DIST(AG$3,'energy base (MECS)'!$F$11,0.3*'energy base (MECS)'!$F$11,TRUE))</f>
        <v>6.5799052813781025E-2</v>
      </c>
      <c r="AH28" s="68">
        <f t="array" ref="AH28">IF($D28,SUMPRODUCT((economics!$AG$2:$AG$167=$B28)*(economics!$D$2:$D$167="whr")*economics!$AH$2:$AH$167*_xlfn.NORM.DIST(AH$3,economics!$AK$2:$AK$167,economics!$AJ$2:$AJ$167,TRUE))+$CR28*_xlfn.NORM.DIST(AH$3,$CU28,0.3*$CU28,TRUE)+$CS28*_xlfn.NORM.DIST(AH$3,$CV28,0.3*$CV28,TRUE),$CW28*_xlfn.NORM.DIST(AH$3,'energy base (MECS)'!$F$11,0.3*'energy base (MECS)'!$F$11,TRUE))</f>
        <v>6.8769498969474291E-2</v>
      </c>
      <c r="AI28" s="68">
        <f t="array" ref="AI28">IF($D28,SUMPRODUCT((economics!$AG$2:$AG$167=$B28)*(economics!$D$2:$D$167="whr")*economics!$AH$2:$AH$167*_xlfn.NORM.DIST(AI$3,economics!$AK$2:$AK$167,economics!$AJ$2:$AJ$167,TRUE))+$CR28*_xlfn.NORM.DIST(AI$3,$CU28,0.3*$CU28,TRUE)+$CS28*_xlfn.NORM.DIST(AI$3,$CV28,0.3*$CV28,TRUE),$CW28*_xlfn.NORM.DIST(AI$3,'energy base (MECS)'!$F$11,0.3*'energy base (MECS)'!$F$11,TRUE))</f>
        <v>7.1296434978324802E-2</v>
      </c>
      <c r="AJ28" s="68">
        <f t="array" ref="AJ28">IF($D28,SUMPRODUCT((economics!$AG$2:$AG$167=$B28)*(economics!$D$2:$D$167="whr")*economics!$AH$2:$AH$167*_xlfn.NORM.DIST(AJ$3,economics!$AK$2:$AK$167,economics!$AJ$2:$AJ$167,TRUE))+$CR28*_xlfn.NORM.DIST(AJ$3,$CU28,0.3*$CU28,TRUE)+$CS28*_xlfn.NORM.DIST(AJ$3,$CV28,0.3*$CV28,TRUE),$CW28*_xlfn.NORM.DIST(AJ$3,'energy base (MECS)'!$F$11,0.3*'energy base (MECS)'!$F$11,TRUE))</f>
        <v>7.3397232311990065E-2</v>
      </c>
      <c r="AK28" s="68">
        <f t="array" ref="AK28">IF($D28,SUMPRODUCT((economics!$AG$2:$AG$167=$B28)*(economics!$D$2:$D$167="whr")*economics!$AH$2:$AH$167*_xlfn.NORM.DIST(AK$3,economics!$AK$2:$AK$167,economics!$AJ$2:$AJ$167,TRUE))+$CR28*_xlfn.NORM.DIST(AK$3,$CU28,0.3*$CU28,TRUE)+$CS28*_xlfn.NORM.DIST(AK$3,$CV28,0.3*$CV28,TRUE),$CW28*_xlfn.NORM.DIST(AK$3,'energy base (MECS)'!$F$11,0.3*'energy base (MECS)'!$F$11,TRUE))</f>
        <v>7.5104066827226104E-2</v>
      </c>
      <c r="AL28" s="68">
        <f t="array" ref="AL28">IF($D28,SUMPRODUCT((economics!$AG$2:$AG$167=$B28)*(economics!$D$2:$D$167="whr")*economics!$AH$2:$AH$167*_xlfn.NORM.DIST(AL$3,economics!$AK$2:$AK$167,economics!$AJ$2:$AJ$167,TRUE))+$CR28*_xlfn.NORM.DIST(AL$3,$CU28,0.3*$CU28,TRUE)+$CS28*_xlfn.NORM.DIST(AL$3,$CV28,0.3*$CV28,TRUE),$CW28*_xlfn.NORM.DIST(AL$3,'energy base (MECS)'!$F$11,0.3*'energy base (MECS)'!$F$11,TRUE))</f>
        <v>7.6459306204483449E-2</v>
      </c>
      <c r="AM28" s="68">
        <f t="array" ref="AM28">IF($D28,SUMPRODUCT((economics!$AG$2:$AG$167=$B28)*(economics!$D$2:$D$167="whr")*economics!$AH$2:$AH$167*_xlfn.NORM.DIST(AM$3,economics!$AK$2:$AK$167,economics!$AJ$2:$AJ$167,TRUE))+$CR28*_xlfn.NORM.DIST(AM$3,$CU28,0.3*$CU28,TRUE)+$CS28*_xlfn.NORM.DIST(AM$3,$CV28,0.3*$CV28,TRUE),$CW28*_xlfn.NORM.DIST(AM$3,'energy base (MECS)'!$F$11,0.3*'energy base (MECS)'!$F$11,TRUE))</f>
        <v>7.7510924016527899E-2</v>
      </c>
      <c r="AN28" s="68">
        <f t="array" ref="AN28">IF($D28,SUMPRODUCT((economics!$AG$2:$AG$167=$B28)*(economics!$D$2:$D$167="whr")*economics!$AH$2:$AH$167*_xlfn.NORM.DIST(AN$3,economics!$AK$2:$AK$167,economics!$AJ$2:$AJ$167,TRUE))+$CR28*_xlfn.NORM.DIST(AN$3,$CU28,0.3*$CU28,TRUE)+$CS28*_xlfn.NORM.DIST(AN$3,$CV28,0.3*$CV28,TRUE),$CW28*_xlfn.NORM.DIST(AN$3,'energy base (MECS)'!$F$11,0.3*'energy base (MECS)'!$F$11,TRUE))</f>
        <v>7.830839918718567E-2</v>
      </c>
      <c r="AO28" s="68">
        <f t="array" ref="AO28">IF($D28,SUMPRODUCT((economics!$AG$2:$AG$167=$B28)*(economics!$D$2:$D$167="whr")*economics!$AH$2:$AH$167*_xlfn.NORM.DIST(AO$3,economics!$AK$2:$AK$167,economics!$AJ$2:$AJ$167,TRUE))+$CR28*_xlfn.NORM.DIST(AO$3,$CU28,0.3*$CU28,TRUE)+$CS28*_xlfn.NORM.DIST(AO$3,$CV28,0.3*$CV28,TRUE),$CW28*_xlfn.NORM.DIST(AO$3,'energy base (MECS)'!$F$11,0.3*'energy base (MECS)'!$F$11,TRUE))</f>
        <v>7.8899407663874141E-2</v>
      </c>
      <c r="AP28" s="68">
        <f t="array" ref="AP28">IF($D28,SUMPRODUCT((economics!$AG$2:$AG$167=$B28)*(economics!$D$2:$D$167="whr")*economics!$AH$2:$AH$167*_xlfn.NORM.DIST(AP$3,economics!$AK$2:$AK$167,economics!$AJ$2:$AJ$167,TRUE))+$CR28*_xlfn.NORM.DIST(AP$3,$CU28,0.3*$CU28,TRUE)+$CS28*_xlfn.NORM.DIST(AP$3,$CV28,0.3*$CV28,TRUE),$CW28*_xlfn.NORM.DIST(AP$3,'energy base (MECS)'!$F$11,0.3*'energy base (MECS)'!$F$11,TRUE))</f>
        <v>7.93274508020608E-2</v>
      </c>
      <c r="AQ28" s="68">
        <f t="array" ref="AQ28">IF($D28,SUMPRODUCT((economics!$AG$2:$AG$167=$B28)*(economics!$D$2:$D$167="whr")*economics!$AH$2:$AH$167*_xlfn.NORM.DIST(AQ$3,economics!$AK$2:$AK$167,economics!$AJ$2:$AJ$167,TRUE))+$CR28*_xlfn.NORM.DIST(AQ$3,$CU28,0.3*$CU28,TRUE)+$CS28*_xlfn.NORM.DIST(AQ$3,$CV28,0.3*$CV28,TRUE),$CW28*_xlfn.NORM.DIST(AQ$3,'energy base (MECS)'!$F$11,0.3*'energy base (MECS)'!$F$11,TRUE))</f>
        <v>7.9630420116782688E-2</v>
      </c>
      <c r="AR28" s="68">
        <f t="array" ref="AR28">IF($D28,SUMPRODUCT((economics!$AG$2:$AG$167=$B28)*(economics!$D$2:$D$167="whr")*economics!$AH$2:$AH$167*_xlfn.NORM.DIST(AR$3,economics!$AK$2:$AK$167,economics!$AJ$2:$AJ$167,TRUE))+$CR28*_xlfn.NORM.DIST(AR$3,$CU28,0.3*$CU28,TRUE)+$CS28*_xlfn.NORM.DIST(AR$3,$CV28,0.3*$CV28,TRUE),$CW28*_xlfn.NORM.DIST(AR$3,'energy base (MECS)'!$F$11,0.3*'energy base (MECS)'!$F$11,TRUE))</f>
        <v>7.9839989101948311E-2</v>
      </c>
      <c r="AS28" s="68">
        <f t="array" ref="AS28">IF($D28,SUMPRODUCT((economics!$AG$2:$AG$167=$B28)*(economics!$D$2:$D$167="whr")*economics!$AH$2:$AH$167*_xlfn.NORM.DIST(AS$3,economics!$AK$2:$AK$167,economics!$AJ$2:$AJ$167,TRUE))+$CR28*_xlfn.NORM.DIST(AS$3,$CU28,0.3*$CU28,TRUE)+$CS28*_xlfn.NORM.DIST(AS$3,$CV28,0.3*$CV28,TRUE),$CW28*_xlfn.NORM.DIST(AS$3,'energy base (MECS)'!$F$11,0.3*'energy base (MECS)'!$F$11,TRUE))</f>
        <v>7.9981657381735863E-2</v>
      </c>
      <c r="AT28" s="68">
        <f t="array" ref="AT28">IF($D28,SUMPRODUCT((economics!$AG$2:$AG$167=$B28)*(economics!$D$2:$D$167="whr")*economics!$AH$2:$AH$167*_xlfn.NORM.DIST(AT$3,economics!$AK$2:$AK$167,economics!$AJ$2:$AJ$167,TRUE))+$CR28*_xlfn.NORM.DIST(AT$3,$CU28,0.3*$CU28,TRUE)+$CS28*_xlfn.NORM.DIST(AT$3,$CV28,0.3*$CV28,TRUE),$CW28*_xlfn.NORM.DIST(AT$3,'energy base (MECS)'!$F$11,0.3*'energy base (MECS)'!$F$11,TRUE))</f>
        <v>8.007524867704971E-2</v>
      </c>
      <c r="AU28" s="68">
        <f t="array" ref="AU28">IF($D28,SUMPRODUCT((economics!$AG$2:$AG$167=$B28)*(economics!$D$2:$D$167="whr")*economics!$AH$2:$AH$167*_xlfn.NORM.DIST(AU$3,economics!$AK$2:$AK$167,economics!$AJ$2:$AJ$167,TRUE))+$CR28*_xlfn.NORM.DIST(AU$3,$CU28,0.3*$CU28,TRUE)+$CS28*_xlfn.NORM.DIST(AU$3,$CV28,0.3*$CV28,TRUE),$CW28*_xlfn.NORM.DIST(AU$3,'energy base (MECS)'!$F$11,0.3*'energy base (MECS)'!$F$11,TRUE))</f>
        <v>8.0135673516446487E-2</v>
      </c>
      <c r="AV28" s="68">
        <f t="array" ref="AV28">IF($D28,SUMPRODUCT((economics!$AG$2:$AG$167=$B28)*(economics!$D$2:$D$167="whr")*economics!$AH$2:$AH$167*_xlfn.NORM.DIST(AV$3,economics!$AK$2:$AK$167,economics!$AJ$2:$AJ$167,TRUE))+$CR28*_xlfn.NORM.DIST(AV$3,$CU28,0.3*$CU28,TRUE)+$CS28*_xlfn.NORM.DIST(AV$3,$CV28,0.3*$CV28,TRUE),$CW28*_xlfn.NORM.DIST(AV$3,'energy base (MECS)'!$F$11,0.3*'energy base (MECS)'!$F$11,TRUE))</f>
        <v>8.0173798770096769E-2</v>
      </c>
      <c r="AW28" s="68">
        <f t="array" ref="AW28">IF($D28,SUMPRODUCT((economics!$AG$2:$AG$167=$B28)*(economics!$D$2:$D$167="whr")*economics!$AH$2:$AH$167*_xlfn.NORM.DIST(AW$3,economics!$AK$2:$AK$167,economics!$AJ$2:$AJ$167,TRUE))+$CR28*_xlfn.NORM.DIST(AW$3,$CU28,0.3*$CU28,TRUE)+$CS28*_xlfn.NORM.DIST(AW$3,$CV28,0.3*$CV28,TRUE),$CW28*_xlfn.NORM.DIST(AW$3,'energy base (MECS)'!$F$11,0.3*'energy base (MECS)'!$F$11,TRUE))</f>
        <v>8.0197307390799624E-2</v>
      </c>
      <c r="AX28" s="68">
        <f t="array" ref="AX28">IF($D28,SUMPRODUCT((economics!$AG$2:$AG$167=$B28)*(economics!$D$2:$D$167="whr")*economics!$AH$2:$AH$167*_xlfn.NORM.DIST(AX$3,economics!$AK$2:$AK$167,economics!$AJ$2:$AJ$167,TRUE))+$CR28*_xlfn.NORM.DIST(AX$3,$CU28,0.3*$CU28,TRUE)+$CS28*_xlfn.NORM.DIST(AX$3,$CV28,0.3*$CV28,TRUE),$CW28*_xlfn.NORM.DIST(AX$3,'energy base (MECS)'!$F$11,0.3*'energy base (MECS)'!$F$11,TRUE))</f>
        <v>8.0211473764870339E-2</v>
      </c>
      <c r="AY28" s="68">
        <f t="array" ref="AY28">IF($D28,SUMPRODUCT((economics!$AG$2:$AG$167=$B28)*(economics!$D$2:$D$167="whr")*economics!$AH$2:$AH$167*_xlfn.NORM.DIST(AY$3,economics!$AK$2:$AK$167,economics!$AJ$2:$AJ$167,TRUE))+$CR28*_xlfn.NORM.DIST(AY$3,$CU28,0.3*$CU28,TRUE)+$CS28*_xlfn.NORM.DIST(AY$3,$CV28,0.3*$CV28,TRUE),$CW28*_xlfn.NORM.DIST(AY$3,'energy base (MECS)'!$F$11,0.3*'energy base (MECS)'!$F$11,TRUE))</f>
        <v>8.0219816479514192E-2</v>
      </c>
      <c r="AZ28" s="68">
        <f t="array" ref="AZ28">IF($D28,SUMPRODUCT((economics!$AG$2:$AG$167=$B28)*(economics!$D$2:$D$167="whr")*economics!$AH$2:$AH$167*_xlfn.NORM.DIST(AZ$3,economics!$AK$2:$AK$167,economics!$AJ$2:$AJ$167,TRUE))+$CR28*_xlfn.NORM.DIST(AZ$3,$CU28,0.3*$CU28,TRUE)+$CS28*_xlfn.NORM.DIST(AZ$3,$CV28,0.3*$CV28,TRUE),$CW28*_xlfn.NORM.DIST(AZ$3,'energy base (MECS)'!$F$11,0.3*'energy base (MECS)'!$F$11,TRUE))</f>
        <v>8.0224617937989462E-2</v>
      </c>
      <c r="BA28" s="68">
        <f t="array" ref="BA28">IF($D28,SUMPRODUCT((economics!$AG$2:$AG$167=$B28)*(economics!$D$2:$D$167="whr")*economics!$AH$2:$AH$167*_xlfn.NORM.DIST(BA$3,economics!$AK$2:$AK$167,economics!$AJ$2:$AJ$167,TRUE))+$CR28*_xlfn.NORM.DIST(BA$3,$CU28,0.3*$CU28,TRUE)+$CS28*_xlfn.NORM.DIST(BA$3,$CV28,0.3*$CV28,TRUE),$CW28*_xlfn.NORM.DIST(BA$3,'energy base (MECS)'!$F$11,0.3*'energy base (MECS)'!$F$11,TRUE))</f>
        <v>8.0227318511764886E-2</v>
      </c>
      <c r="BB28" s="68">
        <f t="array" ref="BB28">IF($D28,SUMPRODUCT((economics!$AG$2:$AG$167=$B28)*(economics!$D$2:$D$167="whr")*economics!$AH$2:$AH$167*_xlfn.NORM.DIST(BB$3,economics!$AK$2:$AK$167,economics!$AJ$2:$AJ$167,TRUE))+$CR28*_xlfn.NORM.DIST(BB$3,$CU28,0.3*$CU28,TRUE)+$CS28*_xlfn.NORM.DIST(BB$3,$CV28,0.3*$CV28,TRUE),$CW28*_xlfn.NORM.DIST(BB$3,'energy base (MECS)'!$F$11,0.3*'energy base (MECS)'!$F$11,TRUE))</f>
        <v>8.0228802928939871E-2</v>
      </c>
      <c r="BC28" s="68">
        <f t="array" ref="BC28">IF($D28,SUMPRODUCT((economics!$AG$2:$AG$167=$B28)*(economics!$D$2:$D$167="whr")*economics!$AH$2:$AH$167*_xlfn.NORM.DIST(BC$3,economics!$AK$2:$AK$167,economics!$AJ$2:$AJ$167,TRUE))+$CR28*_xlfn.NORM.DIST(BC$3,$CU28,0.3*$CU28,TRUE)+$CS28*_xlfn.NORM.DIST(BC$3,$CV28,0.3*$CV28,TRUE),$CW28*_xlfn.NORM.DIST(BC$3,'energy base (MECS)'!$F$11,0.3*'energy base (MECS)'!$F$11,TRUE))</f>
        <v>8.0229600322869646E-2</v>
      </c>
      <c r="BD28" s="68">
        <f t="array" ref="BD28">IF($D28,SUMPRODUCT((economics!$AG$2:$AG$167=$B28)*(economics!$D$2:$D$167="whr")*economics!$AH$2:$AH$167*_xlfn.NORM.DIST(BD$3,economics!$AK$2:$AK$167,economics!$AJ$2:$AJ$167,TRUE))+$CR28*_xlfn.NORM.DIST(BD$3,$CU28,0.3*$CU28,TRUE)+$CS28*_xlfn.NORM.DIST(BD$3,$CV28,0.3*$CV28,TRUE),$CW28*_xlfn.NORM.DIST(BD$3,'energy base (MECS)'!$F$11,0.3*'energy base (MECS)'!$F$11,TRUE))</f>
        <v>8.0230018930252278E-2</v>
      </c>
      <c r="BE28" s="68">
        <f t="array" ref="BE28">IF($D28,SUMPRODUCT((economics!$AG$2:$AG$167=$B28)*(economics!$D$2:$D$167="whr")*economics!$AH$2:$AH$167*_xlfn.NORM.DIST(BE$3,economics!$AK$2:$AK$167,economics!$AJ$2:$AJ$167,TRUE))+$CR28*_xlfn.NORM.DIST(BE$3,$CU28,0.3*$CU28,TRUE)+$CS28*_xlfn.NORM.DIST(BE$3,$CV28,0.3*$CV28,TRUE),$CW28*_xlfn.NORM.DIST(BE$3,'energy base (MECS)'!$F$11,0.3*'energy base (MECS)'!$F$11,TRUE))</f>
        <v>8.0230233692439035E-2</v>
      </c>
      <c r="BF28" s="68">
        <f t="array" ref="BF28">IF($D28,SUMPRODUCT((economics!$AG$2:$AG$167=$B28)*(economics!$D$2:$D$167="whr")*economics!$AH$2:$AH$167*_xlfn.NORM.DIST(BF$3,economics!$AK$2:$AK$167,economics!$AJ$2:$AJ$167,TRUE))+$CR28*_xlfn.NORM.DIST(BF$3,$CU28,0.3*$CU28,TRUE)+$CS28*_xlfn.NORM.DIST(BF$3,$CV28,0.3*$CV28,TRUE),$CW28*_xlfn.NORM.DIST(BF$3,'energy base (MECS)'!$F$11,0.3*'energy base (MECS)'!$F$11,TRUE))</f>
        <v>8.0230341370121305E-2</v>
      </c>
      <c r="BG28" s="68">
        <f t="array" ref="BG28">IF($D28,SUMPRODUCT((economics!$AG$2:$AG$167=$B28)*(economics!$D$2:$D$167="whr")*economics!$AH$2:$AH$167*_xlfn.NORM.DIST(BG$3,economics!$AK$2:$AK$167,economics!$AJ$2:$AJ$167,TRUE))+$CR28*_xlfn.NORM.DIST(BG$3,$CU28,0.3*$CU28,TRUE)+$CS28*_xlfn.NORM.DIST(BG$3,$CV28,0.3*$CV28,TRUE),$CW28*_xlfn.NORM.DIST(BG$3,'energy base (MECS)'!$F$11,0.3*'energy base (MECS)'!$F$11,TRUE))</f>
        <v>8.0230394130815175E-2</v>
      </c>
      <c r="BH28" s="68">
        <f t="array" ref="BH28">IF($D28,SUMPRODUCT((economics!$AG$2:$AG$167=$B28)*(economics!$D$2:$D$167="whr")*economics!$AH$2:$AH$167*_xlfn.NORM.DIST(BH$3,economics!$AK$2:$AK$167,economics!$AJ$2:$AJ$167,TRUE))+$CR28*_xlfn.NORM.DIST(BH$3,$CU28,0.3*$CU28,TRUE)+$CS28*_xlfn.NORM.DIST(BH$3,$CV28,0.3*$CV28,TRUE),$CW28*_xlfn.NORM.DIST(BH$3,'energy base (MECS)'!$F$11,0.3*'energy base (MECS)'!$F$11,TRUE))</f>
        <v>8.0230419395401154E-2</v>
      </c>
      <c r="BI28" s="68">
        <f t="array" ref="BI28">IF($D28,SUMPRODUCT((economics!$AG$2:$AG$167=$B28)*(economics!$D$2:$D$167="whr")*economics!$AH$2:$AH$167*_xlfn.NORM.DIST(BI$3,economics!$AK$2:$AK$167,economics!$AJ$2:$AJ$167,TRUE))+$CR28*_xlfn.NORM.DIST(BI$3,$CU28,0.3*$CU28,TRUE)+$CS28*_xlfn.NORM.DIST(BI$3,$CV28,0.3*$CV28,TRUE),$CW28*_xlfn.NORM.DIST(BI$3,'energy base (MECS)'!$F$11,0.3*'energy base (MECS)'!$F$11,TRUE))</f>
        <v>8.0230431218483916E-2</v>
      </c>
      <c r="BJ28" s="68">
        <f t="array" ref="BJ28">IF($D28,SUMPRODUCT((economics!$AG$2:$AG$167=$B28)*(economics!$D$2:$D$167="whr")*economics!$AH$2:$AH$167*_xlfn.NORM.DIST(BJ$3,economics!$AK$2:$AK$167,economics!$AJ$2:$AJ$167,TRUE))+$CR28*_xlfn.NORM.DIST(BJ$3,$CU28,0.3*$CU28,TRUE)+$CS28*_xlfn.NORM.DIST(BJ$3,$CV28,0.3*$CV28,TRUE),$CW28*_xlfn.NORM.DIST(BJ$3,'energy base (MECS)'!$F$11,0.3*'energy base (MECS)'!$F$11,TRUE))</f>
        <v>8.0230436625605042E-2</v>
      </c>
      <c r="BK28" s="68">
        <f t="array" ref="BK28">IF($D28,SUMPRODUCT((economics!$AG$2:$AG$167=$B28)*(economics!$D$2:$D$167="whr")*economics!$AH$2:$AH$167*_xlfn.NORM.DIST(BK$3,economics!$AK$2:$AK$167,economics!$AJ$2:$AJ$167,TRUE))+$CR28*_xlfn.NORM.DIST(BK$3,$CU28,0.3*$CU28,TRUE)+$CS28*_xlfn.NORM.DIST(BK$3,$CV28,0.3*$CV28,TRUE),$CW28*_xlfn.NORM.DIST(BK$3,'energy base (MECS)'!$F$11,0.3*'energy base (MECS)'!$F$11,TRUE))</f>
        <v>8.0230439042280097E-2</v>
      </c>
      <c r="BL28" s="68">
        <f t="array" ref="BL28">IF($D28,SUMPRODUCT((economics!$AG$2:$AG$167=$B28)*(economics!$D$2:$D$167="whr")*economics!$AH$2:$AH$167*_xlfn.NORM.DIST(BL$3,economics!$AK$2:$AK$167,economics!$AJ$2:$AJ$167,TRUE))+$CR28*_xlfn.NORM.DIST(BL$3,$CU28,0.3*$CU28,TRUE)+$CS28*_xlfn.NORM.DIST(BL$3,$CV28,0.3*$CV28,TRUE),$CW28*_xlfn.NORM.DIST(BL$3,'energy base (MECS)'!$F$11,0.3*'energy base (MECS)'!$F$11,TRUE))</f>
        <v>8.0230440097850422E-2</v>
      </c>
      <c r="BM28" s="68">
        <f t="array" ref="BM28">IF($D28,SUMPRODUCT((economics!$AG$2:$AG$167=$B28)*(economics!$D$2:$D$167="whr")*economics!$AH$2:$AH$167*_xlfn.NORM.DIST(BM$3,economics!$AK$2:$AK$167,economics!$AJ$2:$AJ$167,TRUE))+$CR28*_xlfn.NORM.DIST(BM$3,$CU28,0.3*$CU28,TRUE)+$CS28*_xlfn.NORM.DIST(BM$3,$CV28,0.3*$CV28,TRUE),$CW28*_xlfn.NORM.DIST(BM$3,'energy base (MECS)'!$F$11,0.3*'energy base (MECS)'!$F$11,TRUE))</f>
        <v>8.023044054843137E-2</v>
      </c>
      <c r="BN28" s="68">
        <f t="array" ref="BN28">IF($D28,SUMPRODUCT((economics!$AG$2:$AG$167=$B28)*(economics!$D$2:$D$167="whr")*economics!$AH$2:$AH$167*_xlfn.NORM.DIST(BN$3,economics!$AK$2:$AK$167,economics!$AJ$2:$AJ$167,TRUE))+$CR28*_xlfn.NORM.DIST(BN$3,$CU28,0.3*$CU28,TRUE)+$CS28*_xlfn.NORM.DIST(BN$3,$CV28,0.3*$CV28,TRUE),$CW28*_xlfn.NORM.DIST(BN$3,'energy base (MECS)'!$F$11,0.3*'energy base (MECS)'!$F$11,TRUE))</f>
        <v>8.023044073639557E-2</v>
      </c>
      <c r="BO28" s="68">
        <f t="array" ref="BO28">IF($D28,SUMPRODUCT((economics!$AG$2:$AG$167=$B28)*(economics!$D$2:$D$167="whr")*economics!$AH$2:$AH$167*_xlfn.NORM.DIST(BO$3,economics!$AK$2:$AK$167,economics!$AJ$2:$AJ$167,TRUE))+$CR28*_xlfn.NORM.DIST(BO$3,$CU28,0.3*$CU28,TRUE)+$CS28*_xlfn.NORM.DIST(BO$3,$CV28,0.3*$CV28,TRUE),$CW28*_xlfn.NORM.DIST(BO$3,'energy base (MECS)'!$F$11,0.3*'energy base (MECS)'!$F$11,TRUE))</f>
        <v>8.0230440813024745E-2</v>
      </c>
      <c r="BP28" s="68">
        <f t="array" ref="BP28">IF($D28,SUMPRODUCT((economics!$AG$2:$AG$167=$B28)*(economics!$D$2:$D$167="whr")*economics!$AH$2:$AH$167*_xlfn.NORM.DIST(BP$3,economics!$AK$2:$AK$167,economics!$AJ$2:$AJ$167,TRUE))+$CR28*_xlfn.NORM.DIST(BP$3,$CU28,0.3*$CU28,TRUE)+$CS28*_xlfn.NORM.DIST(BP$3,$CV28,0.3*$CV28,TRUE),$CW28*_xlfn.NORM.DIST(BP$3,'energy base (MECS)'!$F$11,0.3*'energy base (MECS)'!$F$11,TRUE))</f>
        <v>8.0230440843554948E-2</v>
      </c>
      <c r="BQ28" s="68">
        <f t="array" ref="BQ28">IF($D28,SUMPRODUCT((economics!$AG$2:$AG$167=$B28)*(economics!$D$2:$D$167="whr")*economics!$AH$2:$AH$167*_xlfn.NORM.DIST(BQ$3,economics!$AK$2:$AK$167,economics!$AJ$2:$AJ$167,TRUE))+$CR28*_xlfn.NORM.DIST(BQ$3,$CU28,0.3*$CU28,TRUE)+$CS28*_xlfn.NORM.DIST(BQ$3,$CV28,0.3*$CV28,TRUE),$CW28*_xlfn.NORM.DIST(BQ$3,'energy base (MECS)'!$F$11,0.3*'energy base (MECS)'!$F$11,TRUE))</f>
        <v>8.0230440855442203E-2</v>
      </c>
      <c r="BR28" s="68">
        <f t="array" ref="BR28">IF($D28,SUMPRODUCT((economics!$AG$2:$AG$167=$B28)*(economics!$D$2:$D$167="whr")*economics!$AH$2:$AH$167*_xlfn.NORM.DIST(BR$3,economics!$AK$2:$AK$167,economics!$AJ$2:$AJ$167,TRUE))+$CR28*_xlfn.NORM.DIST(BR$3,$CU28,0.3*$CU28,TRUE)+$CS28*_xlfn.NORM.DIST(BR$3,$CV28,0.3*$CV28,TRUE),$CW28*_xlfn.NORM.DIST(BR$3,'energy base (MECS)'!$F$11,0.3*'energy base (MECS)'!$F$11,TRUE))</f>
        <v>8.023044085996546E-2</v>
      </c>
      <c r="BS28" s="68">
        <f t="array" ref="BS28">IF($D28,SUMPRODUCT((economics!$AG$2:$AG$167=$B28)*(economics!$D$2:$D$167="whr")*economics!$AH$2:$AH$167*_xlfn.NORM.DIST(BS$3,economics!$AK$2:$AK$167,economics!$AJ$2:$AJ$167,TRUE))+$CR28*_xlfn.NORM.DIST(BS$3,$CU28,0.3*$CU28,TRUE)+$CS28*_xlfn.NORM.DIST(BS$3,$CV28,0.3*$CV28,TRUE),$CW28*_xlfn.NORM.DIST(BS$3,'energy base (MECS)'!$F$11,0.3*'energy base (MECS)'!$F$11,TRUE))</f>
        <v>8.023044086164749E-2</v>
      </c>
      <c r="BT28" s="68">
        <f t="array" ref="BT28">IF($D28,SUMPRODUCT((economics!$AG$2:$AG$167=$B28)*(economics!$D$2:$D$167="whr")*economics!$AH$2:$AH$167*_xlfn.NORM.DIST(BT$3,economics!$AK$2:$AK$167,economics!$AJ$2:$AJ$167,TRUE))+$CR28*_xlfn.NORM.DIST(BT$3,$CU28,0.3*$CU28,TRUE)+$CS28*_xlfn.NORM.DIST(BT$3,$CV28,0.3*$CV28,TRUE),$CW28*_xlfn.NORM.DIST(BT$3,'energy base (MECS)'!$F$11,0.3*'energy base (MECS)'!$F$11,TRUE))</f>
        <v>8.0230440862258764E-2</v>
      </c>
      <c r="BU28" s="68">
        <f t="array" ref="BU28">IF($D28,SUMPRODUCT((economics!$AG$2:$AG$167=$B28)*(economics!$D$2:$D$167="whr")*economics!$AH$2:$AH$167*_xlfn.NORM.DIST(BU$3,economics!$AK$2:$AK$167,economics!$AJ$2:$AJ$167,TRUE))+$CR28*_xlfn.NORM.DIST(BU$3,$CU28,0.3*$CU28,TRUE)+$CS28*_xlfn.NORM.DIST(BU$3,$CV28,0.3*$CV28,TRUE),$CW28*_xlfn.NORM.DIST(BU$3,'energy base (MECS)'!$F$11,0.3*'energy base (MECS)'!$F$11,TRUE))</f>
        <v>8.0230440862475869E-2</v>
      </c>
      <c r="BV28" s="68">
        <f t="array" ref="BV28">IF($D28,SUMPRODUCT((economics!$AG$2:$AG$167=$B28)*(economics!$D$2:$D$167="whr")*economics!$AH$2:$AH$167*_xlfn.NORM.DIST(BV$3,economics!$AK$2:$AK$167,economics!$AJ$2:$AJ$167,TRUE))+$CR28*_xlfn.NORM.DIST(BV$3,$CU28,0.3*$CU28,TRUE)+$CS28*_xlfn.NORM.DIST(BV$3,$CV28,0.3*$CV28,TRUE),$CW28*_xlfn.NORM.DIST(BV$3,'energy base (MECS)'!$F$11,0.3*'energy base (MECS)'!$F$11,TRUE))</f>
        <v>8.0230440862551225E-2</v>
      </c>
      <c r="BW28" s="68">
        <f t="array" ref="BW28">IF($D28,SUMPRODUCT((economics!$AG$2:$AG$167=$B28)*(economics!$D$2:$D$167="whr")*economics!$AH$2:$AH$167*_xlfn.NORM.DIST(BW$3,economics!$AK$2:$AK$167,economics!$AJ$2:$AJ$167,TRUE))+$CR28*_xlfn.NORM.DIST(BW$3,$CU28,0.3*$CU28,TRUE)+$CS28*_xlfn.NORM.DIST(BW$3,$CV28,0.3*$CV28,TRUE),$CW28*_xlfn.NORM.DIST(BW$3,'energy base (MECS)'!$F$11,0.3*'energy base (MECS)'!$F$11,TRUE))</f>
        <v>8.0230440862576774E-2</v>
      </c>
      <c r="BX28" s="68">
        <f t="array" ref="BX28">IF($D28,SUMPRODUCT((economics!$AG$2:$AG$167=$B28)*(economics!$D$2:$D$167="whr")*economics!$AH$2:$AH$167*_xlfn.NORM.DIST(BX$3,economics!$AK$2:$AK$167,economics!$AJ$2:$AJ$167,TRUE))+$CR28*_xlfn.NORM.DIST(BX$3,$CU28,0.3*$CU28,TRUE)+$CS28*_xlfn.NORM.DIST(BX$3,$CV28,0.3*$CV28,TRUE),$CW28*_xlfn.NORM.DIST(BX$3,'energy base (MECS)'!$F$11,0.3*'energy base (MECS)'!$F$11,TRUE))</f>
        <v>8.0230440862585253E-2</v>
      </c>
      <c r="BY28" s="68">
        <f t="array" ref="BY28">IF($D28,SUMPRODUCT((economics!$AG$2:$AG$167=$B28)*(economics!$D$2:$D$167="whr")*economics!$AH$2:$AH$167*_xlfn.NORM.DIST(BY$3,economics!$AK$2:$AK$167,economics!$AJ$2:$AJ$167,TRUE))+$CR28*_xlfn.NORM.DIST(BY$3,$CU28,0.3*$CU28,TRUE)+$CS28*_xlfn.NORM.DIST(BY$3,$CV28,0.3*$CV28,TRUE),$CW28*_xlfn.NORM.DIST(BY$3,'energy base (MECS)'!$F$11,0.3*'energy base (MECS)'!$F$11,TRUE))</f>
        <v>8.0230440862587987E-2</v>
      </c>
      <c r="BZ28" s="68">
        <f t="array" ref="BZ28">IF($D28,SUMPRODUCT((economics!$AG$2:$AG$167=$B28)*(economics!$D$2:$D$167="whr")*economics!$AH$2:$AH$167*_xlfn.NORM.DIST(BZ$3,economics!$AK$2:$AK$167,economics!$AJ$2:$AJ$167,TRUE))+$CR28*_xlfn.NORM.DIST(BZ$3,$CU28,0.3*$CU28,TRUE)+$CS28*_xlfn.NORM.DIST(BZ$3,$CV28,0.3*$CV28,TRUE),$CW28*_xlfn.NORM.DIST(BZ$3,'energy base (MECS)'!$F$11,0.3*'energy base (MECS)'!$F$11,TRUE))</f>
        <v>8.0230440862588862E-2</v>
      </c>
      <c r="CA28" s="68">
        <f t="array" ref="CA28">IF($D28,SUMPRODUCT((economics!$AG$2:$AG$167=$B28)*(economics!$D$2:$D$167="whr")*economics!$AH$2:$AH$167*_xlfn.NORM.DIST(CA$3,economics!$AK$2:$AK$167,economics!$AJ$2:$AJ$167,TRUE))+$CR28*_xlfn.NORM.DIST(CA$3,$CU28,0.3*$CU28,TRUE)+$CS28*_xlfn.NORM.DIST(CA$3,$CV28,0.3*$CV28,TRUE),$CW28*_xlfn.NORM.DIST(CA$3,'energy base (MECS)'!$F$11,0.3*'energy base (MECS)'!$F$11,TRUE))</f>
        <v>8.0230440862589139E-2</v>
      </c>
      <c r="CB28" s="68">
        <f t="array" ref="CB28">IF($D28,SUMPRODUCT((economics!$AG$2:$AG$167=$B28)*(economics!$D$2:$D$167="whr")*economics!$AH$2:$AH$167*_xlfn.NORM.DIST(CB$3,economics!$AK$2:$AK$167,economics!$AJ$2:$AJ$167,TRUE))+$CR28*_xlfn.NORM.DIST(CB$3,$CU28,0.3*$CU28,TRUE)+$CS28*_xlfn.NORM.DIST(CB$3,$CV28,0.3*$CV28,TRUE),$CW28*_xlfn.NORM.DIST(CB$3,'energy base (MECS)'!$F$11,0.3*'energy base (MECS)'!$F$11,TRUE))</f>
        <v>8.0230440862589208E-2</v>
      </c>
      <c r="CC28" s="68">
        <f t="array" ref="CC28">IF($D28,SUMPRODUCT((economics!$AG$2:$AG$167=$B28)*(economics!$D$2:$D$167="whr")*economics!$AH$2:$AH$167*_xlfn.NORM.DIST(CC$3,economics!$AK$2:$AK$167,economics!$AJ$2:$AJ$167,TRUE))+$CR28*_xlfn.NORM.DIST(CC$3,$CU28,0.3*$CU28,TRUE)+$CS28*_xlfn.NORM.DIST(CC$3,$CV28,0.3*$CV28,TRUE),$CW28*_xlfn.NORM.DIST(CC$3,'energy base (MECS)'!$F$11,0.3*'energy base (MECS)'!$F$11,TRUE))</f>
        <v>8.0230440862589236E-2</v>
      </c>
      <c r="CD28" s="68">
        <f t="array" ref="CD28">IF($D28,SUMPRODUCT((economics!$AG$2:$AG$167=$B28)*(economics!$D$2:$D$167="whr")*economics!$AH$2:$AH$167*_xlfn.NORM.DIST(CD$3,economics!$AK$2:$AK$167,economics!$AJ$2:$AJ$167,TRUE))+$CR28*_xlfn.NORM.DIST(CD$3,$CU28,0.3*$CU28,TRUE)+$CS28*_xlfn.NORM.DIST(CD$3,$CV28,0.3*$CV28,TRUE),$CW28*_xlfn.NORM.DIST(CD$3,'energy base (MECS)'!$F$11,0.3*'energy base (MECS)'!$F$11,TRUE))</f>
        <v>8.023044086258925E-2</v>
      </c>
      <c r="CE28" s="68">
        <f t="array" ref="CE28">IF($D28,SUMPRODUCT((economics!$AG$2:$AG$167=$B28)*(economics!$D$2:$D$167="whr")*economics!$AH$2:$AH$167*_xlfn.NORM.DIST(CE$3,economics!$AK$2:$AK$167,economics!$AJ$2:$AJ$167,TRUE))+$CR28*_xlfn.NORM.DIST(CE$3,$CU28,0.3*$CU28,TRUE)+$CS28*_xlfn.NORM.DIST(CE$3,$CV28,0.3*$CV28,TRUE),$CW28*_xlfn.NORM.DIST(CE$3,'energy base (MECS)'!$F$11,0.3*'energy base (MECS)'!$F$11,TRUE))</f>
        <v>8.023044086258925E-2</v>
      </c>
      <c r="CF28" s="68">
        <f t="array" ref="CF28">IF($D28,SUMPRODUCT((economics!$AG$2:$AG$167=$B28)*(economics!$D$2:$D$167="whr")*economics!$AH$2:$AH$167*_xlfn.NORM.DIST(CF$3,economics!$AK$2:$AK$167,economics!$AJ$2:$AJ$167,TRUE))+$CR28*_xlfn.NORM.DIST(CF$3,$CU28,0.3*$CU28,TRUE)+$CS28*_xlfn.NORM.DIST(CF$3,$CV28,0.3*$CV28,TRUE),$CW28*_xlfn.NORM.DIST(CF$3,'energy base (MECS)'!$F$11,0.3*'energy base (MECS)'!$F$11,TRUE))</f>
        <v>8.023044086258925E-2</v>
      </c>
      <c r="CG28" s="68">
        <f t="array" ref="CG28">IF($D28,SUMPRODUCT((economics!$AG$2:$AG$167=$B28)*(economics!$D$2:$D$167="whr")*economics!$AH$2:$AH$167*_xlfn.NORM.DIST(CG$3,economics!$AK$2:$AK$167,economics!$AJ$2:$AJ$167,TRUE))+$CR28*_xlfn.NORM.DIST(CG$3,$CU28,0.3*$CU28,TRUE)+$CS28*_xlfn.NORM.DIST(CG$3,$CV28,0.3*$CV28,TRUE),$CW28*_xlfn.NORM.DIST(CG$3,'energy base (MECS)'!$F$11,0.3*'energy base (MECS)'!$F$11,TRUE))</f>
        <v>8.023044086258925E-2</v>
      </c>
      <c r="CH28" s="68">
        <f t="array" ref="CH28">IF($D28,SUMPRODUCT((economics!$AG$2:$AG$167=$B28)*(economics!$D$2:$D$167="whr")*economics!$AH$2:$AH$167*_xlfn.NORM.DIST(CH$3,economics!$AK$2:$AK$167,economics!$AJ$2:$AJ$167,TRUE))+$CR28*_xlfn.NORM.DIST(CH$3,$CU28,0.3*$CU28,TRUE)+$CS28*_xlfn.NORM.DIST(CH$3,$CV28,0.3*$CV28,TRUE),$CW28*_xlfn.NORM.DIST(CH$3,'energy base (MECS)'!$F$11,0.3*'energy base (MECS)'!$F$11,TRUE))</f>
        <v>8.023044086258925E-2</v>
      </c>
      <c r="CJ28">
        <f t="array" ref="CJ28">SUMPRODUCT((economics!$AG$2:$AG$167=$B28)*(economics!$D$2:$D$167="whr")*economics!$AH$2:$AH$167)</f>
        <v>0</v>
      </c>
      <c r="CK28" s="80">
        <f>'indst heat consumption'!D28</f>
        <v>1</v>
      </c>
      <c r="CL28" s="80">
        <f>'indst heat consumption'!E28</f>
        <v>0</v>
      </c>
      <c r="CM28" s="80">
        <f>'indst heat consumption'!F28</f>
        <v>0</v>
      </c>
      <c r="CN28" s="80">
        <f>'indst heat consumption'!G28</f>
        <v>0</v>
      </c>
      <c r="CO28" s="80">
        <f>'indst heat consumption'!H28</f>
        <v>0</v>
      </c>
      <c r="CP28">
        <f>$C28*(CK28*summary!$B$94+CL28*summary!$C$94+CM28*summary!$D$94)</f>
        <v>8.023044086258925E-2</v>
      </c>
      <c r="CQ28">
        <f>$C28*(CN28*summary!$E$94+CO28*summary!$F$94)</f>
        <v>0</v>
      </c>
      <c r="CR28">
        <f t="shared" si="0"/>
        <v>8.023044086258925E-2</v>
      </c>
      <c r="CS28">
        <f t="shared" si="1"/>
        <v>0</v>
      </c>
      <c r="CT28">
        <f>IFERROR(_xlfn.XLOOKUP($B28,'BCoISC-WACCbI'!$C$2:$C$26,'BCoISC-WACCbI'!$B$2:$B$26)+economics!$AE$4,0.1)</f>
        <v>0.13035000000000002</v>
      </c>
      <c r="CU28">
        <f>(summary!$C$7*(CT28/(1-(1+CT28)^-summary!$D$7))+summary!$C$7*summary!$E$7)/(summary!$F$7*3412/1000000)</f>
        <v>1.4897177655838598</v>
      </c>
      <c r="CV28">
        <f>(summary!$C$6*(CT28/(1-(1+CT28)^-summary!$D$6))+summary!$C$6*summary!$E$6)/(summary!$F$6*3412/1000000)</f>
        <v>1.7876613187006316</v>
      </c>
      <c r="CW28">
        <f t="shared" si="2"/>
        <v>8.023044086258925E-2</v>
      </c>
    </row>
    <row r="30" spans="1:101" x14ac:dyDescent="0.3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101" x14ac:dyDescent="0.35">
      <c r="A31" s="1" t="s">
        <v>769</v>
      </c>
    </row>
    <row r="33" spans="1:86" x14ac:dyDescent="0.35">
      <c r="A33" t="str">
        <f t="shared" ref="A33:B57" si="3">A4</f>
        <v>agriculture and forestry 01T03</v>
      </c>
      <c r="B33" t="str">
        <f t="shared" si="3"/>
        <v>01T03</v>
      </c>
      <c r="E33" t="str">
        <f t="array" ref="E33">IF($D4,IFERROR((SUMPRODUCT((economics!$AG$2:$AG$167=$B33)*(economics!$D$2:$D$167="whr")*economics!$AH$2:$AH$167*(_xlfn.NORM.DIST(E$3,economics!$AK$2:$AK$167,economics!$AJ$2:$AJ$167,TRUE)-_xlfn.NORM.DIST(E$30,economics!$AK$2:$AK$167,economics!$AJ$2:$AJ$167,TRUE))*economics!$AM$2:$AM$167)+$CR4*(_xlfn.NORM.DIST(E$3,$CU4,0.3*$CU4,TRUE)-_xlfn.NORM.DIST(E$30,$CU4,0.3*$CU4,TRUE))*summary!$C$7/28.8/0.947817+$CS4*(_xlfn.NORM.DIST(E$3,$CV4,0.3*$CV4,TRUE)-_xlfn.NORM.DIST(E$30,$CV4,0.3*$CV4,TRUE))*summary!$C$6/28.8/0.947817)/(SUMPRODUCT((economics!$AG$2:$AG$167=$B33)*(economics!$D$2:$D$167="whr")*economics!$AH$2:$AH$167*(_xlfn.NORM.DIST(E$3,economics!$AK$2:$AK$167,economics!$AJ$2:$AJ$167,TRUE)-_xlfn.NORM.DIST(E$30,economics!$AK$2:$AK$167,economics!$AJ$2:$AJ$167,TRUE)))+$CR4*(_xlfn.NORM.DIST(E$3,$CU4,0.3*$CU4,TRUE)-_xlfn.NORM.DIST(E$30,$CU4,0.3*$CU4,TRUE))+$CS4*(_xlfn.NORM.DIST(E$3,$CV4,0.3*$CV4,TRUE)-_xlfn.NORM.DIST(E$30,$CV4,0.3*$CV4,TRUE))),""),IF($C4&gt;0,summary!$C$10/28.8/0.947817,""))</f>
        <v/>
      </c>
      <c r="F33" t="str">
        <f t="array" ref="F33">IF($D4,IFERROR((SUMPRODUCT((economics!$AG$2:$AG$167=$B33)*(economics!$D$2:$D$167="whr")*economics!$AH$2:$AH$167*(_xlfn.NORM.DIST(F$3,economics!$AK$2:$AK$167,economics!$AJ$2:$AJ$167,TRUE)-_xlfn.NORM.DIST(F$30,economics!$AK$2:$AK$167,economics!$AJ$2:$AJ$167,TRUE))*economics!$AM$2:$AM$167)+$CR4*(_xlfn.NORM.DIST(F$3,$CU4,0.3*$CU4,TRUE)-_xlfn.NORM.DIST(F$30,$CU4,0.3*$CU4,TRUE))*summary!$C$7/28.8/0.947817+$CS4*(_xlfn.NORM.DIST(F$3,$CV4,0.3*$CV4,TRUE)-_xlfn.NORM.DIST(F$30,$CV4,0.3*$CV4,TRUE))*summary!$C$6/28.8/0.947817)/(SUMPRODUCT((economics!$AG$2:$AG$167=$B33)*(economics!$D$2:$D$167="whr")*economics!$AH$2:$AH$167*(_xlfn.NORM.DIST(F$3,economics!$AK$2:$AK$167,economics!$AJ$2:$AJ$167,TRUE)-_xlfn.NORM.DIST(F$30,economics!$AK$2:$AK$167,economics!$AJ$2:$AJ$167,TRUE)))+$CR4*(_xlfn.NORM.DIST(F$3,$CU4,0.3*$CU4,TRUE)-_xlfn.NORM.DIST(F$30,$CU4,0.3*$CU4,TRUE))+$CS4*(_xlfn.NORM.DIST(F$3,$CV4,0.3*$CV4,TRUE)-_xlfn.NORM.DIST(F$30,$CV4,0.3*$CV4,TRUE))),""),IF($C4&gt;0,summary!$C$10/28.8/0.947817,""))</f>
        <v/>
      </c>
      <c r="G33" t="str">
        <f t="array" ref="G33">IF($D4,IFERROR((SUMPRODUCT((economics!$AG$2:$AG$167=$B33)*(economics!$D$2:$D$167="whr")*economics!$AH$2:$AH$167*(_xlfn.NORM.DIST(G$3,economics!$AK$2:$AK$167,economics!$AJ$2:$AJ$167,TRUE)-_xlfn.NORM.DIST(G$30,economics!$AK$2:$AK$167,economics!$AJ$2:$AJ$167,TRUE))*economics!$AM$2:$AM$167)+$CR4*(_xlfn.NORM.DIST(G$3,$CU4,0.3*$CU4,TRUE)-_xlfn.NORM.DIST(G$30,$CU4,0.3*$CU4,TRUE))*summary!$C$7/28.8/0.947817+$CS4*(_xlfn.NORM.DIST(G$3,$CV4,0.3*$CV4,TRUE)-_xlfn.NORM.DIST(G$30,$CV4,0.3*$CV4,TRUE))*summary!$C$6/28.8/0.947817)/(SUMPRODUCT((economics!$AG$2:$AG$167=$B33)*(economics!$D$2:$D$167="whr")*economics!$AH$2:$AH$167*(_xlfn.NORM.DIST(G$3,economics!$AK$2:$AK$167,economics!$AJ$2:$AJ$167,TRUE)-_xlfn.NORM.DIST(G$30,economics!$AK$2:$AK$167,economics!$AJ$2:$AJ$167,TRUE)))+$CR4*(_xlfn.NORM.DIST(G$3,$CU4,0.3*$CU4,TRUE)-_xlfn.NORM.DIST(G$30,$CU4,0.3*$CU4,TRUE))+$CS4*(_xlfn.NORM.DIST(G$3,$CV4,0.3*$CV4,TRUE)-_xlfn.NORM.DIST(G$30,$CV4,0.3*$CV4,TRUE))),""),IF($C4&gt;0,summary!$C$10/28.8/0.947817,""))</f>
        <v/>
      </c>
      <c r="H33" t="str">
        <f t="array" ref="H33">IF($D4,IFERROR((SUMPRODUCT((economics!$AG$2:$AG$167=$B33)*(economics!$D$2:$D$167="whr")*economics!$AH$2:$AH$167*(_xlfn.NORM.DIST(H$3,economics!$AK$2:$AK$167,economics!$AJ$2:$AJ$167,TRUE)-_xlfn.NORM.DIST(H$30,economics!$AK$2:$AK$167,economics!$AJ$2:$AJ$167,TRUE))*economics!$AM$2:$AM$167)+$CR4*(_xlfn.NORM.DIST(H$3,$CU4,0.3*$CU4,TRUE)-_xlfn.NORM.DIST(H$30,$CU4,0.3*$CU4,TRUE))*summary!$C$7/28.8/0.947817+$CS4*(_xlfn.NORM.DIST(H$3,$CV4,0.3*$CV4,TRUE)-_xlfn.NORM.DIST(H$30,$CV4,0.3*$CV4,TRUE))*summary!$C$6/28.8/0.947817)/(SUMPRODUCT((economics!$AG$2:$AG$167=$B33)*(economics!$D$2:$D$167="whr")*economics!$AH$2:$AH$167*(_xlfn.NORM.DIST(H$3,economics!$AK$2:$AK$167,economics!$AJ$2:$AJ$167,TRUE)-_xlfn.NORM.DIST(H$30,economics!$AK$2:$AK$167,economics!$AJ$2:$AJ$167,TRUE)))+$CR4*(_xlfn.NORM.DIST(H$3,$CU4,0.3*$CU4,TRUE)-_xlfn.NORM.DIST(H$30,$CU4,0.3*$CU4,TRUE))+$CS4*(_xlfn.NORM.DIST(H$3,$CV4,0.3*$CV4,TRUE)-_xlfn.NORM.DIST(H$30,$CV4,0.3*$CV4,TRUE))),""),IF($C4&gt;0,summary!$C$10/28.8/0.947817,""))</f>
        <v/>
      </c>
      <c r="I33" t="str">
        <f t="array" ref="I33">IF($D4,IFERROR((SUMPRODUCT((economics!$AG$2:$AG$167=$B33)*(economics!$D$2:$D$167="whr")*economics!$AH$2:$AH$167*(_xlfn.NORM.DIST(I$3,economics!$AK$2:$AK$167,economics!$AJ$2:$AJ$167,TRUE)-_xlfn.NORM.DIST(I$30,economics!$AK$2:$AK$167,economics!$AJ$2:$AJ$167,TRUE))*economics!$AM$2:$AM$167)+$CR4*(_xlfn.NORM.DIST(I$3,$CU4,0.3*$CU4,TRUE)-_xlfn.NORM.DIST(I$30,$CU4,0.3*$CU4,TRUE))*summary!$C$7/28.8/0.947817+$CS4*(_xlfn.NORM.DIST(I$3,$CV4,0.3*$CV4,TRUE)-_xlfn.NORM.DIST(I$30,$CV4,0.3*$CV4,TRUE))*summary!$C$6/28.8/0.947817)/(SUMPRODUCT((economics!$AG$2:$AG$167=$B33)*(economics!$D$2:$D$167="whr")*economics!$AH$2:$AH$167*(_xlfn.NORM.DIST(I$3,economics!$AK$2:$AK$167,economics!$AJ$2:$AJ$167,TRUE)-_xlfn.NORM.DIST(I$30,economics!$AK$2:$AK$167,economics!$AJ$2:$AJ$167,TRUE)))+$CR4*(_xlfn.NORM.DIST(I$3,$CU4,0.3*$CU4,TRUE)-_xlfn.NORM.DIST(I$30,$CU4,0.3*$CU4,TRUE))+$CS4*(_xlfn.NORM.DIST(I$3,$CV4,0.3*$CV4,TRUE)-_xlfn.NORM.DIST(I$30,$CV4,0.3*$CV4,TRUE))),""),IF($C4&gt;0,summary!$C$10/28.8/0.947817,""))</f>
        <v/>
      </c>
      <c r="J33" t="str">
        <f t="array" ref="J33">IF($D4,IFERROR((SUMPRODUCT((economics!$AG$2:$AG$167=$B33)*(economics!$D$2:$D$167="whr")*economics!$AH$2:$AH$167*(_xlfn.NORM.DIST(J$3,economics!$AK$2:$AK$167,economics!$AJ$2:$AJ$167,TRUE)-_xlfn.NORM.DIST(J$30,economics!$AK$2:$AK$167,economics!$AJ$2:$AJ$167,TRUE))*economics!$AM$2:$AM$167)+$CR4*(_xlfn.NORM.DIST(J$3,$CU4,0.3*$CU4,TRUE)-_xlfn.NORM.DIST(J$30,$CU4,0.3*$CU4,TRUE))*summary!$C$7/28.8/0.947817+$CS4*(_xlfn.NORM.DIST(J$3,$CV4,0.3*$CV4,TRUE)-_xlfn.NORM.DIST(J$30,$CV4,0.3*$CV4,TRUE))*summary!$C$6/28.8/0.947817)/(SUMPRODUCT((economics!$AG$2:$AG$167=$B33)*(economics!$D$2:$D$167="whr")*economics!$AH$2:$AH$167*(_xlfn.NORM.DIST(J$3,economics!$AK$2:$AK$167,economics!$AJ$2:$AJ$167,TRUE)-_xlfn.NORM.DIST(J$30,economics!$AK$2:$AK$167,economics!$AJ$2:$AJ$167,TRUE)))+$CR4*(_xlfn.NORM.DIST(J$3,$CU4,0.3*$CU4,TRUE)-_xlfn.NORM.DIST(J$30,$CU4,0.3*$CU4,TRUE))+$CS4*(_xlfn.NORM.DIST(J$3,$CV4,0.3*$CV4,TRUE)-_xlfn.NORM.DIST(J$30,$CV4,0.3*$CV4,TRUE))),""),IF($C4&gt;0,summary!$C$10/28.8/0.947817,""))</f>
        <v/>
      </c>
      <c r="K33" t="str">
        <f t="array" ref="K33">IF($D4,IFERROR((SUMPRODUCT((economics!$AG$2:$AG$167=$B33)*(economics!$D$2:$D$167="whr")*economics!$AH$2:$AH$167*(_xlfn.NORM.DIST(K$3,economics!$AK$2:$AK$167,economics!$AJ$2:$AJ$167,TRUE)-_xlfn.NORM.DIST(K$30,economics!$AK$2:$AK$167,economics!$AJ$2:$AJ$167,TRUE))*economics!$AM$2:$AM$167)+$CR4*(_xlfn.NORM.DIST(K$3,$CU4,0.3*$CU4,TRUE)-_xlfn.NORM.DIST(K$30,$CU4,0.3*$CU4,TRUE))*summary!$C$7/28.8/0.947817+$CS4*(_xlfn.NORM.DIST(K$3,$CV4,0.3*$CV4,TRUE)-_xlfn.NORM.DIST(K$30,$CV4,0.3*$CV4,TRUE))*summary!$C$6/28.8/0.947817)/(SUMPRODUCT((economics!$AG$2:$AG$167=$B33)*(economics!$D$2:$D$167="whr")*economics!$AH$2:$AH$167*(_xlfn.NORM.DIST(K$3,economics!$AK$2:$AK$167,economics!$AJ$2:$AJ$167,TRUE)-_xlfn.NORM.DIST(K$30,economics!$AK$2:$AK$167,economics!$AJ$2:$AJ$167,TRUE)))+$CR4*(_xlfn.NORM.DIST(K$3,$CU4,0.3*$CU4,TRUE)-_xlfn.NORM.DIST(K$30,$CU4,0.3*$CU4,TRUE))+$CS4*(_xlfn.NORM.DIST(K$3,$CV4,0.3*$CV4,TRUE)-_xlfn.NORM.DIST(K$30,$CV4,0.3*$CV4,TRUE))),""),IF($C4&gt;0,summary!$C$10/28.8/0.947817,""))</f>
        <v/>
      </c>
      <c r="L33" t="str">
        <f t="array" ref="L33">IF($D4,IFERROR((SUMPRODUCT((economics!$AG$2:$AG$167=$B33)*(economics!$D$2:$D$167="whr")*economics!$AH$2:$AH$167*(_xlfn.NORM.DIST(L$3,economics!$AK$2:$AK$167,economics!$AJ$2:$AJ$167,TRUE)-_xlfn.NORM.DIST(L$30,economics!$AK$2:$AK$167,economics!$AJ$2:$AJ$167,TRUE))*economics!$AM$2:$AM$167)+$CR4*(_xlfn.NORM.DIST(L$3,$CU4,0.3*$CU4,TRUE)-_xlfn.NORM.DIST(L$30,$CU4,0.3*$CU4,TRUE))*summary!$C$7/28.8/0.947817+$CS4*(_xlfn.NORM.DIST(L$3,$CV4,0.3*$CV4,TRUE)-_xlfn.NORM.DIST(L$30,$CV4,0.3*$CV4,TRUE))*summary!$C$6/28.8/0.947817)/(SUMPRODUCT((economics!$AG$2:$AG$167=$B33)*(economics!$D$2:$D$167="whr")*economics!$AH$2:$AH$167*(_xlfn.NORM.DIST(L$3,economics!$AK$2:$AK$167,economics!$AJ$2:$AJ$167,TRUE)-_xlfn.NORM.DIST(L$30,economics!$AK$2:$AK$167,economics!$AJ$2:$AJ$167,TRUE)))+$CR4*(_xlfn.NORM.DIST(L$3,$CU4,0.3*$CU4,TRUE)-_xlfn.NORM.DIST(L$30,$CU4,0.3*$CU4,TRUE))+$CS4*(_xlfn.NORM.DIST(L$3,$CV4,0.3*$CV4,TRUE)-_xlfn.NORM.DIST(L$30,$CV4,0.3*$CV4,TRUE))),""),IF($C4&gt;0,summary!$C$10/28.8/0.947817,""))</f>
        <v/>
      </c>
      <c r="M33" t="str">
        <f t="array" ref="M33">IF($D4,IFERROR((SUMPRODUCT((economics!$AG$2:$AG$167=$B33)*(economics!$D$2:$D$167="whr")*economics!$AH$2:$AH$167*(_xlfn.NORM.DIST(M$3,economics!$AK$2:$AK$167,economics!$AJ$2:$AJ$167,TRUE)-_xlfn.NORM.DIST(M$30,economics!$AK$2:$AK$167,economics!$AJ$2:$AJ$167,TRUE))*economics!$AM$2:$AM$167)+$CR4*(_xlfn.NORM.DIST(M$3,$CU4,0.3*$CU4,TRUE)-_xlfn.NORM.DIST(M$30,$CU4,0.3*$CU4,TRUE))*summary!$C$7/28.8/0.947817+$CS4*(_xlfn.NORM.DIST(M$3,$CV4,0.3*$CV4,TRUE)-_xlfn.NORM.DIST(M$30,$CV4,0.3*$CV4,TRUE))*summary!$C$6/28.8/0.947817)/(SUMPRODUCT((economics!$AG$2:$AG$167=$B33)*(economics!$D$2:$D$167="whr")*economics!$AH$2:$AH$167*(_xlfn.NORM.DIST(M$3,economics!$AK$2:$AK$167,economics!$AJ$2:$AJ$167,TRUE)-_xlfn.NORM.DIST(M$30,economics!$AK$2:$AK$167,economics!$AJ$2:$AJ$167,TRUE)))+$CR4*(_xlfn.NORM.DIST(M$3,$CU4,0.3*$CU4,TRUE)-_xlfn.NORM.DIST(M$30,$CU4,0.3*$CU4,TRUE))+$CS4*(_xlfn.NORM.DIST(M$3,$CV4,0.3*$CV4,TRUE)-_xlfn.NORM.DIST(M$30,$CV4,0.3*$CV4,TRUE))),""),IF($C4&gt;0,summary!$C$10/28.8/0.947817,""))</f>
        <v/>
      </c>
      <c r="N33" t="str">
        <f t="array" ref="N33">IF($D4,IFERROR((SUMPRODUCT((economics!$AG$2:$AG$167=$B33)*(economics!$D$2:$D$167="whr")*economics!$AH$2:$AH$167*(_xlfn.NORM.DIST(N$3,economics!$AK$2:$AK$167,economics!$AJ$2:$AJ$167,TRUE)-_xlfn.NORM.DIST(N$30,economics!$AK$2:$AK$167,economics!$AJ$2:$AJ$167,TRUE))*economics!$AM$2:$AM$167)+$CR4*(_xlfn.NORM.DIST(N$3,$CU4,0.3*$CU4,TRUE)-_xlfn.NORM.DIST(N$30,$CU4,0.3*$CU4,TRUE))*summary!$C$7/28.8/0.947817+$CS4*(_xlfn.NORM.DIST(N$3,$CV4,0.3*$CV4,TRUE)-_xlfn.NORM.DIST(N$30,$CV4,0.3*$CV4,TRUE))*summary!$C$6/28.8/0.947817)/(SUMPRODUCT((economics!$AG$2:$AG$167=$B33)*(economics!$D$2:$D$167="whr")*economics!$AH$2:$AH$167*(_xlfn.NORM.DIST(N$3,economics!$AK$2:$AK$167,economics!$AJ$2:$AJ$167,TRUE)-_xlfn.NORM.DIST(N$30,economics!$AK$2:$AK$167,economics!$AJ$2:$AJ$167,TRUE)))+$CR4*(_xlfn.NORM.DIST(N$3,$CU4,0.3*$CU4,TRUE)-_xlfn.NORM.DIST(N$30,$CU4,0.3*$CU4,TRUE))+$CS4*(_xlfn.NORM.DIST(N$3,$CV4,0.3*$CV4,TRUE)-_xlfn.NORM.DIST(N$30,$CV4,0.3*$CV4,TRUE))),""),IF($C4&gt;0,summary!$C$10/28.8/0.947817,""))</f>
        <v/>
      </c>
      <c r="O33" t="str">
        <f t="array" ref="O33">IF($D4,IFERROR((SUMPRODUCT((economics!$AG$2:$AG$167=$B33)*(economics!$D$2:$D$167="whr")*economics!$AH$2:$AH$167*(_xlfn.NORM.DIST(O$3,economics!$AK$2:$AK$167,economics!$AJ$2:$AJ$167,TRUE)-_xlfn.NORM.DIST(O$30,economics!$AK$2:$AK$167,economics!$AJ$2:$AJ$167,TRUE))*economics!$AM$2:$AM$167)+$CR4*(_xlfn.NORM.DIST(O$3,$CU4,0.3*$CU4,TRUE)-_xlfn.NORM.DIST(O$30,$CU4,0.3*$CU4,TRUE))*summary!$C$7/28.8/0.947817+$CS4*(_xlfn.NORM.DIST(O$3,$CV4,0.3*$CV4,TRUE)-_xlfn.NORM.DIST(O$30,$CV4,0.3*$CV4,TRUE))*summary!$C$6/28.8/0.947817)/(SUMPRODUCT((economics!$AG$2:$AG$167=$B33)*(economics!$D$2:$D$167="whr")*economics!$AH$2:$AH$167*(_xlfn.NORM.DIST(O$3,economics!$AK$2:$AK$167,economics!$AJ$2:$AJ$167,TRUE)-_xlfn.NORM.DIST(O$30,economics!$AK$2:$AK$167,economics!$AJ$2:$AJ$167,TRUE)))+$CR4*(_xlfn.NORM.DIST(O$3,$CU4,0.3*$CU4,TRUE)-_xlfn.NORM.DIST(O$30,$CU4,0.3*$CU4,TRUE))+$CS4*(_xlfn.NORM.DIST(O$3,$CV4,0.3*$CV4,TRUE)-_xlfn.NORM.DIST(O$30,$CV4,0.3*$CV4,TRUE))),""),IF($C4&gt;0,summary!$C$10/28.8/0.947817,""))</f>
        <v/>
      </c>
      <c r="P33" t="str">
        <f t="array" ref="P33">IF($D4,IFERROR((SUMPRODUCT((economics!$AG$2:$AG$167=$B33)*(economics!$D$2:$D$167="whr")*economics!$AH$2:$AH$167*(_xlfn.NORM.DIST(P$3,economics!$AK$2:$AK$167,economics!$AJ$2:$AJ$167,TRUE)-_xlfn.NORM.DIST(P$30,economics!$AK$2:$AK$167,economics!$AJ$2:$AJ$167,TRUE))*economics!$AM$2:$AM$167)+$CR4*(_xlfn.NORM.DIST(P$3,$CU4,0.3*$CU4,TRUE)-_xlfn.NORM.DIST(P$30,$CU4,0.3*$CU4,TRUE))*summary!$C$7/28.8/0.947817+$CS4*(_xlfn.NORM.DIST(P$3,$CV4,0.3*$CV4,TRUE)-_xlfn.NORM.DIST(P$30,$CV4,0.3*$CV4,TRUE))*summary!$C$6/28.8/0.947817)/(SUMPRODUCT((economics!$AG$2:$AG$167=$B33)*(economics!$D$2:$D$167="whr")*economics!$AH$2:$AH$167*(_xlfn.NORM.DIST(P$3,economics!$AK$2:$AK$167,economics!$AJ$2:$AJ$167,TRUE)-_xlfn.NORM.DIST(P$30,economics!$AK$2:$AK$167,economics!$AJ$2:$AJ$167,TRUE)))+$CR4*(_xlfn.NORM.DIST(P$3,$CU4,0.3*$CU4,TRUE)-_xlfn.NORM.DIST(P$30,$CU4,0.3*$CU4,TRUE))+$CS4*(_xlfn.NORM.DIST(P$3,$CV4,0.3*$CV4,TRUE)-_xlfn.NORM.DIST(P$30,$CV4,0.3*$CV4,TRUE))),""),IF($C4&gt;0,summary!$C$10/28.8/0.947817,""))</f>
        <v/>
      </c>
      <c r="Q33" t="str">
        <f t="array" ref="Q33">IF($D4,IFERROR((SUMPRODUCT((economics!$AG$2:$AG$167=$B33)*(economics!$D$2:$D$167="whr")*economics!$AH$2:$AH$167*(_xlfn.NORM.DIST(Q$3,economics!$AK$2:$AK$167,economics!$AJ$2:$AJ$167,TRUE)-_xlfn.NORM.DIST(Q$30,economics!$AK$2:$AK$167,economics!$AJ$2:$AJ$167,TRUE))*economics!$AM$2:$AM$167)+$CR4*(_xlfn.NORM.DIST(Q$3,$CU4,0.3*$CU4,TRUE)-_xlfn.NORM.DIST(Q$30,$CU4,0.3*$CU4,TRUE))*summary!$C$7/28.8/0.947817+$CS4*(_xlfn.NORM.DIST(Q$3,$CV4,0.3*$CV4,TRUE)-_xlfn.NORM.DIST(Q$30,$CV4,0.3*$CV4,TRUE))*summary!$C$6/28.8/0.947817)/(SUMPRODUCT((economics!$AG$2:$AG$167=$B33)*(economics!$D$2:$D$167="whr")*economics!$AH$2:$AH$167*(_xlfn.NORM.DIST(Q$3,economics!$AK$2:$AK$167,economics!$AJ$2:$AJ$167,TRUE)-_xlfn.NORM.DIST(Q$30,economics!$AK$2:$AK$167,economics!$AJ$2:$AJ$167,TRUE)))+$CR4*(_xlfn.NORM.DIST(Q$3,$CU4,0.3*$CU4,TRUE)-_xlfn.NORM.DIST(Q$30,$CU4,0.3*$CU4,TRUE))+$CS4*(_xlfn.NORM.DIST(Q$3,$CV4,0.3*$CV4,TRUE)-_xlfn.NORM.DIST(Q$30,$CV4,0.3*$CV4,TRUE))),""),IF($C4&gt;0,summary!$C$10/28.8/0.947817,""))</f>
        <v/>
      </c>
      <c r="R33" t="str">
        <f t="array" ref="R33">IF($D4,IFERROR((SUMPRODUCT((economics!$AG$2:$AG$167=$B33)*(economics!$D$2:$D$167="whr")*economics!$AH$2:$AH$167*(_xlfn.NORM.DIST(R$3,economics!$AK$2:$AK$167,economics!$AJ$2:$AJ$167,TRUE)-_xlfn.NORM.DIST(R$30,economics!$AK$2:$AK$167,economics!$AJ$2:$AJ$167,TRUE))*economics!$AM$2:$AM$167)+$CR4*(_xlfn.NORM.DIST(R$3,$CU4,0.3*$CU4,TRUE)-_xlfn.NORM.DIST(R$30,$CU4,0.3*$CU4,TRUE))*summary!$C$7/28.8/0.947817+$CS4*(_xlfn.NORM.DIST(R$3,$CV4,0.3*$CV4,TRUE)-_xlfn.NORM.DIST(R$30,$CV4,0.3*$CV4,TRUE))*summary!$C$6/28.8/0.947817)/(SUMPRODUCT((economics!$AG$2:$AG$167=$B33)*(economics!$D$2:$D$167="whr")*economics!$AH$2:$AH$167*(_xlfn.NORM.DIST(R$3,economics!$AK$2:$AK$167,economics!$AJ$2:$AJ$167,TRUE)-_xlfn.NORM.DIST(R$30,economics!$AK$2:$AK$167,economics!$AJ$2:$AJ$167,TRUE)))+$CR4*(_xlfn.NORM.DIST(R$3,$CU4,0.3*$CU4,TRUE)-_xlfn.NORM.DIST(R$30,$CU4,0.3*$CU4,TRUE))+$CS4*(_xlfn.NORM.DIST(R$3,$CV4,0.3*$CV4,TRUE)-_xlfn.NORM.DIST(R$30,$CV4,0.3*$CV4,TRUE))),""),IF($C4&gt;0,summary!$C$10/28.8/0.947817,""))</f>
        <v/>
      </c>
      <c r="S33" t="str">
        <f t="array" ref="S33">IF($D4,IFERROR((SUMPRODUCT((economics!$AG$2:$AG$167=$B33)*(economics!$D$2:$D$167="whr")*economics!$AH$2:$AH$167*(_xlfn.NORM.DIST(S$3,economics!$AK$2:$AK$167,economics!$AJ$2:$AJ$167,TRUE)-_xlfn.NORM.DIST(S$30,economics!$AK$2:$AK$167,economics!$AJ$2:$AJ$167,TRUE))*economics!$AM$2:$AM$167)+$CR4*(_xlfn.NORM.DIST(S$3,$CU4,0.3*$CU4,TRUE)-_xlfn.NORM.DIST(S$30,$CU4,0.3*$CU4,TRUE))*summary!$C$7/28.8/0.947817+$CS4*(_xlfn.NORM.DIST(S$3,$CV4,0.3*$CV4,TRUE)-_xlfn.NORM.DIST(S$30,$CV4,0.3*$CV4,TRUE))*summary!$C$6/28.8/0.947817)/(SUMPRODUCT((economics!$AG$2:$AG$167=$B33)*(economics!$D$2:$D$167="whr")*economics!$AH$2:$AH$167*(_xlfn.NORM.DIST(S$3,economics!$AK$2:$AK$167,economics!$AJ$2:$AJ$167,TRUE)-_xlfn.NORM.DIST(S$30,economics!$AK$2:$AK$167,economics!$AJ$2:$AJ$167,TRUE)))+$CR4*(_xlfn.NORM.DIST(S$3,$CU4,0.3*$CU4,TRUE)-_xlfn.NORM.DIST(S$30,$CU4,0.3*$CU4,TRUE))+$CS4*(_xlfn.NORM.DIST(S$3,$CV4,0.3*$CV4,TRUE)-_xlfn.NORM.DIST(S$30,$CV4,0.3*$CV4,TRUE))),""),IF($C4&gt;0,summary!$C$10/28.8/0.947817,""))</f>
        <v/>
      </c>
      <c r="T33" t="str">
        <f t="array" ref="T33">IF($D4,IFERROR((SUMPRODUCT((economics!$AG$2:$AG$167=$B33)*(economics!$D$2:$D$167="whr")*economics!$AH$2:$AH$167*(_xlfn.NORM.DIST(T$3,economics!$AK$2:$AK$167,economics!$AJ$2:$AJ$167,TRUE)-_xlfn.NORM.DIST(T$30,economics!$AK$2:$AK$167,economics!$AJ$2:$AJ$167,TRUE))*economics!$AM$2:$AM$167)+$CR4*(_xlfn.NORM.DIST(T$3,$CU4,0.3*$CU4,TRUE)-_xlfn.NORM.DIST(T$30,$CU4,0.3*$CU4,TRUE))*summary!$C$7/28.8/0.947817+$CS4*(_xlfn.NORM.DIST(T$3,$CV4,0.3*$CV4,TRUE)-_xlfn.NORM.DIST(T$30,$CV4,0.3*$CV4,TRUE))*summary!$C$6/28.8/0.947817)/(SUMPRODUCT((economics!$AG$2:$AG$167=$B33)*(economics!$D$2:$D$167="whr")*economics!$AH$2:$AH$167*(_xlfn.NORM.DIST(T$3,economics!$AK$2:$AK$167,economics!$AJ$2:$AJ$167,TRUE)-_xlfn.NORM.DIST(T$30,economics!$AK$2:$AK$167,economics!$AJ$2:$AJ$167,TRUE)))+$CR4*(_xlfn.NORM.DIST(T$3,$CU4,0.3*$CU4,TRUE)-_xlfn.NORM.DIST(T$30,$CU4,0.3*$CU4,TRUE))+$CS4*(_xlfn.NORM.DIST(T$3,$CV4,0.3*$CV4,TRUE)-_xlfn.NORM.DIST(T$30,$CV4,0.3*$CV4,TRUE))),""),IF($C4&gt;0,summary!$C$10/28.8/0.947817,""))</f>
        <v/>
      </c>
      <c r="U33" t="str">
        <f t="array" ref="U33">IF($D4,IFERROR((SUMPRODUCT((economics!$AG$2:$AG$167=$B33)*(economics!$D$2:$D$167="whr")*economics!$AH$2:$AH$167*(_xlfn.NORM.DIST(U$3,economics!$AK$2:$AK$167,economics!$AJ$2:$AJ$167,TRUE)-_xlfn.NORM.DIST(U$30,economics!$AK$2:$AK$167,economics!$AJ$2:$AJ$167,TRUE))*economics!$AM$2:$AM$167)+$CR4*(_xlfn.NORM.DIST(U$3,$CU4,0.3*$CU4,TRUE)-_xlfn.NORM.DIST(U$30,$CU4,0.3*$CU4,TRUE))*summary!$C$7/28.8/0.947817+$CS4*(_xlfn.NORM.DIST(U$3,$CV4,0.3*$CV4,TRUE)-_xlfn.NORM.DIST(U$30,$CV4,0.3*$CV4,TRUE))*summary!$C$6/28.8/0.947817)/(SUMPRODUCT((economics!$AG$2:$AG$167=$B33)*(economics!$D$2:$D$167="whr")*economics!$AH$2:$AH$167*(_xlfn.NORM.DIST(U$3,economics!$AK$2:$AK$167,economics!$AJ$2:$AJ$167,TRUE)-_xlfn.NORM.DIST(U$30,economics!$AK$2:$AK$167,economics!$AJ$2:$AJ$167,TRUE)))+$CR4*(_xlfn.NORM.DIST(U$3,$CU4,0.3*$CU4,TRUE)-_xlfn.NORM.DIST(U$30,$CU4,0.3*$CU4,TRUE))+$CS4*(_xlfn.NORM.DIST(U$3,$CV4,0.3*$CV4,TRUE)-_xlfn.NORM.DIST(U$30,$CV4,0.3*$CV4,TRUE))),""),IF($C4&gt;0,summary!$C$10/28.8/0.947817,""))</f>
        <v/>
      </c>
      <c r="V33" t="str">
        <f t="array" ref="V33">IF($D4,IFERROR((SUMPRODUCT((economics!$AG$2:$AG$167=$B33)*(economics!$D$2:$D$167="whr")*economics!$AH$2:$AH$167*(_xlfn.NORM.DIST(V$3,economics!$AK$2:$AK$167,economics!$AJ$2:$AJ$167,TRUE)-_xlfn.NORM.DIST(V$30,economics!$AK$2:$AK$167,economics!$AJ$2:$AJ$167,TRUE))*economics!$AM$2:$AM$167)+$CR4*(_xlfn.NORM.DIST(V$3,$CU4,0.3*$CU4,TRUE)-_xlfn.NORM.DIST(V$30,$CU4,0.3*$CU4,TRUE))*summary!$C$7/28.8/0.947817+$CS4*(_xlfn.NORM.DIST(V$3,$CV4,0.3*$CV4,TRUE)-_xlfn.NORM.DIST(V$30,$CV4,0.3*$CV4,TRUE))*summary!$C$6/28.8/0.947817)/(SUMPRODUCT((economics!$AG$2:$AG$167=$B33)*(economics!$D$2:$D$167="whr")*economics!$AH$2:$AH$167*(_xlfn.NORM.DIST(V$3,economics!$AK$2:$AK$167,economics!$AJ$2:$AJ$167,TRUE)-_xlfn.NORM.DIST(V$30,economics!$AK$2:$AK$167,economics!$AJ$2:$AJ$167,TRUE)))+$CR4*(_xlfn.NORM.DIST(V$3,$CU4,0.3*$CU4,TRUE)-_xlfn.NORM.DIST(V$30,$CU4,0.3*$CU4,TRUE))+$CS4*(_xlfn.NORM.DIST(V$3,$CV4,0.3*$CV4,TRUE)-_xlfn.NORM.DIST(V$30,$CV4,0.3*$CV4,TRUE))),""),IF($C4&gt;0,summary!$C$10/28.8/0.947817,""))</f>
        <v/>
      </c>
      <c r="W33" t="str">
        <f t="array" ref="W33">IF($D4,IFERROR((SUMPRODUCT((economics!$AG$2:$AG$167=$B33)*(economics!$D$2:$D$167="whr")*economics!$AH$2:$AH$167*(_xlfn.NORM.DIST(W$3,economics!$AK$2:$AK$167,economics!$AJ$2:$AJ$167,TRUE)-_xlfn.NORM.DIST(W$30,economics!$AK$2:$AK$167,economics!$AJ$2:$AJ$167,TRUE))*economics!$AM$2:$AM$167)+$CR4*(_xlfn.NORM.DIST(W$3,$CU4,0.3*$CU4,TRUE)-_xlfn.NORM.DIST(W$30,$CU4,0.3*$CU4,TRUE))*summary!$C$7/28.8/0.947817+$CS4*(_xlfn.NORM.DIST(W$3,$CV4,0.3*$CV4,TRUE)-_xlfn.NORM.DIST(W$30,$CV4,0.3*$CV4,TRUE))*summary!$C$6/28.8/0.947817)/(SUMPRODUCT((economics!$AG$2:$AG$167=$B33)*(economics!$D$2:$D$167="whr")*economics!$AH$2:$AH$167*(_xlfn.NORM.DIST(W$3,economics!$AK$2:$AK$167,economics!$AJ$2:$AJ$167,TRUE)-_xlfn.NORM.DIST(W$30,economics!$AK$2:$AK$167,economics!$AJ$2:$AJ$167,TRUE)))+$CR4*(_xlfn.NORM.DIST(W$3,$CU4,0.3*$CU4,TRUE)-_xlfn.NORM.DIST(W$30,$CU4,0.3*$CU4,TRUE))+$CS4*(_xlfn.NORM.DIST(W$3,$CV4,0.3*$CV4,TRUE)-_xlfn.NORM.DIST(W$30,$CV4,0.3*$CV4,TRUE))),""),IF($C4&gt;0,summary!$C$10/28.8/0.947817,""))</f>
        <v/>
      </c>
      <c r="X33" t="str">
        <f t="array" ref="X33">IF($D4,IFERROR((SUMPRODUCT((economics!$AG$2:$AG$167=$B33)*(economics!$D$2:$D$167="whr")*economics!$AH$2:$AH$167*(_xlfn.NORM.DIST(X$3,economics!$AK$2:$AK$167,economics!$AJ$2:$AJ$167,TRUE)-_xlfn.NORM.DIST(X$30,economics!$AK$2:$AK$167,economics!$AJ$2:$AJ$167,TRUE))*economics!$AM$2:$AM$167)+$CR4*(_xlfn.NORM.DIST(X$3,$CU4,0.3*$CU4,TRUE)-_xlfn.NORM.DIST(X$30,$CU4,0.3*$CU4,TRUE))*summary!$C$7/28.8/0.947817+$CS4*(_xlfn.NORM.DIST(X$3,$CV4,0.3*$CV4,TRUE)-_xlfn.NORM.DIST(X$30,$CV4,0.3*$CV4,TRUE))*summary!$C$6/28.8/0.947817)/(SUMPRODUCT((economics!$AG$2:$AG$167=$B33)*(economics!$D$2:$D$167="whr")*economics!$AH$2:$AH$167*(_xlfn.NORM.DIST(X$3,economics!$AK$2:$AK$167,economics!$AJ$2:$AJ$167,TRUE)-_xlfn.NORM.DIST(X$30,economics!$AK$2:$AK$167,economics!$AJ$2:$AJ$167,TRUE)))+$CR4*(_xlfn.NORM.DIST(X$3,$CU4,0.3*$CU4,TRUE)-_xlfn.NORM.DIST(X$30,$CU4,0.3*$CU4,TRUE))+$CS4*(_xlfn.NORM.DIST(X$3,$CV4,0.3*$CV4,TRUE)-_xlfn.NORM.DIST(X$30,$CV4,0.3*$CV4,TRUE))),""),IF($C4&gt;0,summary!$C$10/28.8/0.947817,""))</f>
        <v/>
      </c>
      <c r="Y33" t="str">
        <f t="array" ref="Y33">IF($D4,IFERROR((SUMPRODUCT((economics!$AG$2:$AG$167=$B33)*(economics!$D$2:$D$167="whr")*economics!$AH$2:$AH$167*(_xlfn.NORM.DIST(Y$3,economics!$AK$2:$AK$167,economics!$AJ$2:$AJ$167,TRUE)-_xlfn.NORM.DIST(Y$30,economics!$AK$2:$AK$167,economics!$AJ$2:$AJ$167,TRUE))*economics!$AM$2:$AM$167)+$CR4*(_xlfn.NORM.DIST(Y$3,$CU4,0.3*$CU4,TRUE)-_xlfn.NORM.DIST(Y$30,$CU4,0.3*$CU4,TRUE))*summary!$C$7/28.8/0.947817+$CS4*(_xlfn.NORM.DIST(Y$3,$CV4,0.3*$CV4,TRUE)-_xlfn.NORM.DIST(Y$30,$CV4,0.3*$CV4,TRUE))*summary!$C$6/28.8/0.947817)/(SUMPRODUCT((economics!$AG$2:$AG$167=$B33)*(economics!$D$2:$D$167="whr")*economics!$AH$2:$AH$167*(_xlfn.NORM.DIST(Y$3,economics!$AK$2:$AK$167,economics!$AJ$2:$AJ$167,TRUE)-_xlfn.NORM.DIST(Y$30,economics!$AK$2:$AK$167,economics!$AJ$2:$AJ$167,TRUE)))+$CR4*(_xlfn.NORM.DIST(Y$3,$CU4,0.3*$CU4,TRUE)-_xlfn.NORM.DIST(Y$30,$CU4,0.3*$CU4,TRUE))+$CS4*(_xlfn.NORM.DIST(Y$3,$CV4,0.3*$CV4,TRUE)-_xlfn.NORM.DIST(Y$30,$CV4,0.3*$CV4,TRUE))),""),IF($C4&gt;0,summary!$C$10/28.8/0.947817,""))</f>
        <v/>
      </c>
      <c r="Z33" t="str">
        <f t="array" ref="Z33">IF($D4,IFERROR((SUMPRODUCT((economics!$AG$2:$AG$167=$B33)*(economics!$D$2:$D$167="whr")*economics!$AH$2:$AH$167*(_xlfn.NORM.DIST(Z$3,economics!$AK$2:$AK$167,economics!$AJ$2:$AJ$167,TRUE)-_xlfn.NORM.DIST(Z$30,economics!$AK$2:$AK$167,economics!$AJ$2:$AJ$167,TRUE))*economics!$AM$2:$AM$167)+$CR4*(_xlfn.NORM.DIST(Z$3,$CU4,0.3*$CU4,TRUE)-_xlfn.NORM.DIST(Z$30,$CU4,0.3*$CU4,TRUE))*summary!$C$7/28.8/0.947817+$CS4*(_xlfn.NORM.DIST(Z$3,$CV4,0.3*$CV4,TRUE)-_xlfn.NORM.DIST(Z$30,$CV4,0.3*$CV4,TRUE))*summary!$C$6/28.8/0.947817)/(SUMPRODUCT((economics!$AG$2:$AG$167=$B33)*(economics!$D$2:$D$167="whr")*economics!$AH$2:$AH$167*(_xlfn.NORM.DIST(Z$3,economics!$AK$2:$AK$167,economics!$AJ$2:$AJ$167,TRUE)-_xlfn.NORM.DIST(Z$30,economics!$AK$2:$AK$167,economics!$AJ$2:$AJ$167,TRUE)))+$CR4*(_xlfn.NORM.DIST(Z$3,$CU4,0.3*$CU4,TRUE)-_xlfn.NORM.DIST(Z$30,$CU4,0.3*$CU4,TRUE))+$CS4*(_xlfn.NORM.DIST(Z$3,$CV4,0.3*$CV4,TRUE)-_xlfn.NORM.DIST(Z$30,$CV4,0.3*$CV4,TRUE))),""),IF($C4&gt;0,summary!$C$10/28.8/0.947817,""))</f>
        <v/>
      </c>
      <c r="AA33" t="str">
        <f t="array" ref="AA33">IF($D4,IFERROR((SUMPRODUCT((economics!$AG$2:$AG$167=$B33)*(economics!$D$2:$D$167="whr")*economics!$AH$2:$AH$167*(_xlfn.NORM.DIST(AA$3,economics!$AK$2:$AK$167,economics!$AJ$2:$AJ$167,TRUE)-_xlfn.NORM.DIST(AA$30,economics!$AK$2:$AK$167,economics!$AJ$2:$AJ$167,TRUE))*economics!$AM$2:$AM$167)+$CR4*(_xlfn.NORM.DIST(AA$3,$CU4,0.3*$CU4,TRUE)-_xlfn.NORM.DIST(AA$30,$CU4,0.3*$CU4,TRUE))*summary!$C$7/28.8/0.947817+$CS4*(_xlfn.NORM.DIST(AA$3,$CV4,0.3*$CV4,TRUE)-_xlfn.NORM.DIST(AA$30,$CV4,0.3*$CV4,TRUE))*summary!$C$6/28.8/0.947817)/(SUMPRODUCT((economics!$AG$2:$AG$167=$B33)*(economics!$D$2:$D$167="whr")*economics!$AH$2:$AH$167*(_xlfn.NORM.DIST(AA$3,economics!$AK$2:$AK$167,economics!$AJ$2:$AJ$167,TRUE)-_xlfn.NORM.DIST(AA$30,economics!$AK$2:$AK$167,economics!$AJ$2:$AJ$167,TRUE)))+$CR4*(_xlfn.NORM.DIST(AA$3,$CU4,0.3*$CU4,TRUE)-_xlfn.NORM.DIST(AA$30,$CU4,0.3*$CU4,TRUE))+$CS4*(_xlfn.NORM.DIST(AA$3,$CV4,0.3*$CV4,TRUE)-_xlfn.NORM.DIST(AA$30,$CV4,0.3*$CV4,TRUE))),""),IF($C4&gt;0,summary!$C$10/28.8/0.947817,""))</f>
        <v/>
      </c>
      <c r="AB33" t="str">
        <f t="array" ref="AB33">IF($D4,IFERROR((SUMPRODUCT((economics!$AG$2:$AG$167=$B33)*(economics!$D$2:$D$167="whr")*economics!$AH$2:$AH$167*(_xlfn.NORM.DIST(AB$3,economics!$AK$2:$AK$167,economics!$AJ$2:$AJ$167,TRUE)-_xlfn.NORM.DIST(AB$30,economics!$AK$2:$AK$167,economics!$AJ$2:$AJ$167,TRUE))*economics!$AM$2:$AM$167)+$CR4*(_xlfn.NORM.DIST(AB$3,$CU4,0.3*$CU4,TRUE)-_xlfn.NORM.DIST(AB$30,$CU4,0.3*$CU4,TRUE))*summary!$C$7/28.8/0.947817+$CS4*(_xlfn.NORM.DIST(AB$3,$CV4,0.3*$CV4,TRUE)-_xlfn.NORM.DIST(AB$30,$CV4,0.3*$CV4,TRUE))*summary!$C$6/28.8/0.947817)/(SUMPRODUCT((economics!$AG$2:$AG$167=$B33)*(economics!$D$2:$D$167="whr")*economics!$AH$2:$AH$167*(_xlfn.NORM.DIST(AB$3,economics!$AK$2:$AK$167,economics!$AJ$2:$AJ$167,TRUE)-_xlfn.NORM.DIST(AB$30,economics!$AK$2:$AK$167,economics!$AJ$2:$AJ$167,TRUE)))+$CR4*(_xlfn.NORM.DIST(AB$3,$CU4,0.3*$CU4,TRUE)-_xlfn.NORM.DIST(AB$30,$CU4,0.3*$CU4,TRUE))+$CS4*(_xlfn.NORM.DIST(AB$3,$CV4,0.3*$CV4,TRUE)-_xlfn.NORM.DIST(AB$30,$CV4,0.3*$CV4,TRUE))),""),IF($C4&gt;0,summary!$C$10/28.8/0.947817,""))</f>
        <v/>
      </c>
      <c r="AC33" t="str">
        <f t="array" ref="AC33">IF($D4,IFERROR((SUMPRODUCT((economics!$AG$2:$AG$167=$B33)*(economics!$D$2:$D$167="whr")*economics!$AH$2:$AH$167*(_xlfn.NORM.DIST(AC$3,economics!$AK$2:$AK$167,economics!$AJ$2:$AJ$167,TRUE)-_xlfn.NORM.DIST(AC$30,economics!$AK$2:$AK$167,economics!$AJ$2:$AJ$167,TRUE))*economics!$AM$2:$AM$167)+$CR4*(_xlfn.NORM.DIST(AC$3,$CU4,0.3*$CU4,TRUE)-_xlfn.NORM.DIST(AC$30,$CU4,0.3*$CU4,TRUE))*summary!$C$7/28.8/0.947817+$CS4*(_xlfn.NORM.DIST(AC$3,$CV4,0.3*$CV4,TRUE)-_xlfn.NORM.DIST(AC$30,$CV4,0.3*$CV4,TRUE))*summary!$C$6/28.8/0.947817)/(SUMPRODUCT((economics!$AG$2:$AG$167=$B33)*(economics!$D$2:$D$167="whr")*economics!$AH$2:$AH$167*(_xlfn.NORM.DIST(AC$3,economics!$AK$2:$AK$167,economics!$AJ$2:$AJ$167,TRUE)-_xlfn.NORM.DIST(AC$30,economics!$AK$2:$AK$167,economics!$AJ$2:$AJ$167,TRUE)))+$CR4*(_xlfn.NORM.DIST(AC$3,$CU4,0.3*$CU4,TRUE)-_xlfn.NORM.DIST(AC$30,$CU4,0.3*$CU4,TRUE))+$CS4*(_xlfn.NORM.DIST(AC$3,$CV4,0.3*$CV4,TRUE)-_xlfn.NORM.DIST(AC$30,$CV4,0.3*$CV4,TRUE))),""),IF($C4&gt;0,summary!$C$10/28.8/0.947817,""))</f>
        <v/>
      </c>
      <c r="AD33" t="str">
        <f t="array" ref="AD33">IF($D4,IFERROR((SUMPRODUCT((economics!$AG$2:$AG$167=$B33)*(economics!$D$2:$D$167="whr")*economics!$AH$2:$AH$167*(_xlfn.NORM.DIST(AD$3,economics!$AK$2:$AK$167,economics!$AJ$2:$AJ$167,TRUE)-_xlfn.NORM.DIST(AD$30,economics!$AK$2:$AK$167,economics!$AJ$2:$AJ$167,TRUE))*economics!$AM$2:$AM$167)+$CR4*(_xlfn.NORM.DIST(AD$3,$CU4,0.3*$CU4,TRUE)-_xlfn.NORM.DIST(AD$30,$CU4,0.3*$CU4,TRUE))*summary!$C$7/28.8/0.947817+$CS4*(_xlfn.NORM.DIST(AD$3,$CV4,0.3*$CV4,TRUE)-_xlfn.NORM.DIST(AD$30,$CV4,0.3*$CV4,TRUE))*summary!$C$6/28.8/0.947817)/(SUMPRODUCT((economics!$AG$2:$AG$167=$B33)*(economics!$D$2:$D$167="whr")*economics!$AH$2:$AH$167*(_xlfn.NORM.DIST(AD$3,economics!$AK$2:$AK$167,economics!$AJ$2:$AJ$167,TRUE)-_xlfn.NORM.DIST(AD$30,economics!$AK$2:$AK$167,economics!$AJ$2:$AJ$167,TRUE)))+$CR4*(_xlfn.NORM.DIST(AD$3,$CU4,0.3*$CU4,TRUE)-_xlfn.NORM.DIST(AD$30,$CU4,0.3*$CU4,TRUE))+$CS4*(_xlfn.NORM.DIST(AD$3,$CV4,0.3*$CV4,TRUE)-_xlfn.NORM.DIST(AD$30,$CV4,0.3*$CV4,TRUE))),""),IF($C4&gt;0,summary!$C$10/28.8/0.947817,""))</f>
        <v/>
      </c>
      <c r="AE33" t="str">
        <f t="array" ref="AE33">IF($D4,IFERROR((SUMPRODUCT((economics!$AG$2:$AG$167=$B33)*(economics!$D$2:$D$167="whr")*economics!$AH$2:$AH$167*(_xlfn.NORM.DIST(AE$3,economics!$AK$2:$AK$167,economics!$AJ$2:$AJ$167,TRUE)-_xlfn.NORM.DIST(AE$30,economics!$AK$2:$AK$167,economics!$AJ$2:$AJ$167,TRUE))*economics!$AM$2:$AM$167)+$CR4*(_xlfn.NORM.DIST(AE$3,$CU4,0.3*$CU4,TRUE)-_xlfn.NORM.DIST(AE$30,$CU4,0.3*$CU4,TRUE))*summary!$C$7/28.8/0.947817+$CS4*(_xlfn.NORM.DIST(AE$3,$CV4,0.3*$CV4,TRUE)-_xlfn.NORM.DIST(AE$30,$CV4,0.3*$CV4,TRUE))*summary!$C$6/28.8/0.947817)/(SUMPRODUCT((economics!$AG$2:$AG$167=$B33)*(economics!$D$2:$D$167="whr")*economics!$AH$2:$AH$167*(_xlfn.NORM.DIST(AE$3,economics!$AK$2:$AK$167,economics!$AJ$2:$AJ$167,TRUE)-_xlfn.NORM.DIST(AE$30,economics!$AK$2:$AK$167,economics!$AJ$2:$AJ$167,TRUE)))+$CR4*(_xlfn.NORM.DIST(AE$3,$CU4,0.3*$CU4,TRUE)-_xlfn.NORM.DIST(AE$30,$CU4,0.3*$CU4,TRUE))+$CS4*(_xlfn.NORM.DIST(AE$3,$CV4,0.3*$CV4,TRUE)-_xlfn.NORM.DIST(AE$30,$CV4,0.3*$CV4,TRUE))),""),IF($C4&gt;0,summary!$C$10/28.8/0.947817,""))</f>
        <v/>
      </c>
      <c r="AF33" t="str">
        <f t="array" ref="AF33">IF($D4,IFERROR((SUMPRODUCT((economics!$AG$2:$AG$167=$B33)*(economics!$D$2:$D$167="whr")*economics!$AH$2:$AH$167*(_xlfn.NORM.DIST(AF$3,economics!$AK$2:$AK$167,economics!$AJ$2:$AJ$167,TRUE)-_xlfn.NORM.DIST(AF$30,economics!$AK$2:$AK$167,economics!$AJ$2:$AJ$167,TRUE))*economics!$AM$2:$AM$167)+$CR4*(_xlfn.NORM.DIST(AF$3,$CU4,0.3*$CU4,TRUE)-_xlfn.NORM.DIST(AF$30,$CU4,0.3*$CU4,TRUE))*summary!$C$7/28.8/0.947817+$CS4*(_xlfn.NORM.DIST(AF$3,$CV4,0.3*$CV4,TRUE)-_xlfn.NORM.DIST(AF$30,$CV4,0.3*$CV4,TRUE))*summary!$C$6/28.8/0.947817)/(SUMPRODUCT((economics!$AG$2:$AG$167=$B33)*(economics!$D$2:$D$167="whr")*economics!$AH$2:$AH$167*(_xlfn.NORM.DIST(AF$3,economics!$AK$2:$AK$167,economics!$AJ$2:$AJ$167,TRUE)-_xlfn.NORM.DIST(AF$30,economics!$AK$2:$AK$167,economics!$AJ$2:$AJ$167,TRUE)))+$CR4*(_xlfn.NORM.DIST(AF$3,$CU4,0.3*$CU4,TRUE)-_xlfn.NORM.DIST(AF$30,$CU4,0.3*$CU4,TRUE))+$CS4*(_xlfn.NORM.DIST(AF$3,$CV4,0.3*$CV4,TRUE)-_xlfn.NORM.DIST(AF$30,$CV4,0.3*$CV4,TRUE))),""),IF($C4&gt;0,summary!$C$10/28.8/0.947817,""))</f>
        <v/>
      </c>
      <c r="AG33" t="str">
        <f t="array" ref="AG33">IF($D4,IFERROR((SUMPRODUCT((economics!$AG$2:$AG$167=$B33)*(economics!$D$2:$D$167="whr")*economics!$AH$2:$AH$167*(_xlfn.NORM.DIST(AG$3,economics!$AK$2:$AK$167,economics!$AJ$2:$AJ$167,TRUE)-_xlfn.NORM.DIST(AG$30,economics!$AK$2:$AK$167,economics!$AJ$2:$AJ$167,TRUE))*economics!$AM$2:$AM$167)+$CR4*(_xlfn.NORM.DIST(AG$3,$CU4,0.3*$CU4,TRUE)-_xlfn.NORM.DIST(AG$30,$CU4,0.3*$CU4,TRUE))*summary!$C$7/28.8/0.947817+$CS4*(_xlfn.NORM.DIST(AG$3,$CV4,0.3*$CV4,TRUE)-_xlfn.NORM.DIST(AG$30,$CV4,0.3*$CV4,TRUE))*summary!$C$6/28.8/0.947817)/(SUMPRODUCT((economics!$AG$2:$AG$167=$B33)*(economics!$D$2:$D$167="whr")*economics!$AH$2:$AH$167*(_xlfn.NORM.DIST(AG$3,economics!$AK$2:$AK$167,economics!$AJ$2:$AJ$167,TRUE)-_xlfn.NORM.DIST(AG$30,economics!$AK$2:$AK$167,economics!$AJ$2:$AJ$167,TRUE)))+$CR4*(_xlfn.NORM.DIST(AG$3,$CU4,0.3*$CU4,TRUE)-_xlfn.NORM.DIST(AG$30,$CU4,0.3*$CU4,TRUE))+$CS4*(_xlfn.NORM.DIST(AG$3,$CV4,0.3*$CV4,TRUE)-_xlfn.NORM.DIST(AG$30,$CV4,0.3*$CV4,TRUE))),""),IF($C4&gt;0,summary!$C$10/28.8/0.947817,""))</f>
        <v/>
      </c>
      <c r="AH33" t="str">
        <f t="array" ref="AH33">IF($D4,IFERROR((SUMPRODUCT((economics!$AG$2:$AG$167=$B33)*(economics!$D$2:$D$167="whr")*economics!$AH$2:$AH$167*(_xlfn.NORM.DIST(AH$3,economics!$AK$2:$AK$167,economics!$AJ$2:$AJ$167,TRUE)-_xlfn.NORM.DIST(AH$30,economics!$AK$2:$AK$167,economics!$AJ$2:$AJ$167,TRUE))*economics!$AM$2:$AM$167)+$CR4*(_xlfn.NORM.DIST(AH$3,$CU4,0.3*$CU4,TRUE)-_xlfn.NORM.DIST(AH$30,$CU4,0.3*$CU4,TRUE))*summary!$C$7/28.8/0.947817+$CS4*(_xlfn.NORM.DIST(AH$3,$CV4,0.3*$CV4,TRUE)-_xlfn.NORM.DIST(AH$30,$CV4,0.3*$CV4,TRUE))*summary!$C$6/28.8/0.947817)/(SUMPRODUCT((economics!$AG$2:$AG$167=$B33)*(economics!$D$2:$D$167="whr")*economics!$AH$2:$AH$167*(_xlfn.NORM.DIST(AH$3,economics!$AK$2:$AK$167,economics!$AJ$2:$AJ$167,TRUE)-_xlfn.NORM.DIST(AH$30,economics!$AK$2:$AK$167,economics!$AJ$2:$AJ$167,TRUE)))+$CR4*(_xlfn.NORM.DIST(AH$3,$CU4,0.3*$CU4,TRUE)-_xlfn.NORM.DIST(AH$30,$CU4,0.3*$CU4,TRUE))+$CS4*(_xlfn.NORM.DIST(AH$3,$CV4,0.3*$CV4,TRUE)-_xlfn.NORM.DIST(AH$30,$CV4,0.3*$CV4,TRUE))),""),IF($C4&gt;0,summary!$C$10/28.8/0.947817,""))</f>
        <v/>
      </c>
      <c r="AI33" t="str">
        <f t="array" ref="AI33">IF($D4,IFERROR((SUMPRODUCT((economics!$AG$2:$AG$167=$B33)*(economics!$D$2:$D$167="whr")*economics!$AH$2:$AH$167*(_xlfn.NORM.DIST(AI$3,economics!$AK$2:$AK$167,economics!$AJ$2:$AJ$167,TRUE)-_xlfn.NORM.DIST(AI$30,economics!$AK$2:$AK$167,economics!$AJ$2:$AJ$167,TRUE))*economics!$AM$2:$AM$167)+$CR4*(_xlfn.NORM.DIST(AI$3,$CU4,0.3*$CU4,TRUE)-_xlfn.NORM.DIST(AI$30,$CU4,0.3*$CU4,TRUE))*summary!$C$7/28.8/0.947817+$CS4*(_xlfn.NORM.DIST(AI$3,$CV4,0.3*$CV4,TRUE)-_xlfn.NORM.DIST(AI$30,$CV4,0.3*$CV4,TRUE))*summary!$C$6/28.8/0.947817)/(SUMPRODUCT((economics!$AG$2:$AG$167=$B33)*(economics!$D$2:$D$167="whr")*economics!$AH$2:$AH$167*(_xlfn.NORM.DIST(AI$3,economics!$AK$2:$AK$167,economics!$AJ$2:$AJ$167,TRUE)-_xlfn.NORM.DIST(AI$30,economics!$AK$2:$AK$167,economics!$AJ$2:$AJ$167,TRUE)))+$CR4*(_xlfn.NORM.DIST(AI$3,$CU4,0.3*$CU4,TRUE)-_xlfn.NORM.DIST(AI$30,$CU4,0.3*$CU4,TRUE))+$CS4*(_xlfn.NORM.DIST(AI$3,$CV4,0.3*$CV4,TRUE)-_xlfn.NORM.DIST(AI$30,$CV4,0.3*$CV4,TRUE))),""),IF($C4&gt;0,summary!$C$10/28.8/0.947817,""))</f>
        <v/>
      </c>
      <c r="AJ33" t="str">
        <f t="array" ref="AJ33">IF($D4,IFERROR((SUMPRODUCT((economics!$AG$2:$AG$167=$B33)*(economics!$D$2:$D$167="whr")*economics!$AH$2:$AH$167*(_xlfn.NORM.DIST(AJ$3,economics!$AK$2:$AK$167,economics!$AJ$2:$AJ$167,TRUE)-_xlfn.NORM.DIST(AJ$30,economics!$AK$2:$AK$167,economics!$AJ$2:$AJ$167,TRUE))*economics!$AM$2:$AM$167)+$CR4*(_xlfn.NORM.DIST(AJ$3,$CU4,0.3*$CU4,TRUE)-_xlfn.NORM.DIST(AJ$30,$CU4,0.3*$CU4,TRUE))*summary!$C$7/28.8/0.947817+$CS4*(_xlfn.NORM.DIST(AJ$3,$CV4,0.3*$CV4,TRUE)-_xlfn.NORM.DIST(AJ$30,$CV4,0.3*$CV4,TRUE))*summary!$C$6/28.8/0.947817)/(SUMPRODUCT((economics!$AG$2:$AG$167=$B33)*(economics!$D$2:$D$167="whr")*economics!$AH$2:$AH$167*(_xlfn.NORM.DIST(AJ$3,economics!$AK$2:$AK$167,economics!$AJ$2:$AJ$167,TRUE)-_xlfn.NORM.DIST(AJ$30,economics!$AK$2:$AK$167,economics!$AJ$2:$AJ$167,TRUE)))+$CR4*(_xlfn.NORM.DIST(AJ$3,$CU4,0.3*$CU4,TRUE)-_xlfn.NORM.DIST(AJ$30,$CU4,0.3*$CU4,TRUE))+$CS4*(_xlfn.NORM.DIST(AJ$3,$CV4,0.3*$CV4,TRUE)-_xlfn.NORM.DIST(AJ$30,$CV4,0.3*$CV4,TRUE))),""),IF($C4&gt;0,summary!$C$10/28.8/0.947817,""))</f>
        <v/>
      </c>
      <c r="AK33" t="str">
        <f t="array" ref="AK33">IF($D4,IFERROR((SUMPRODUCT((economics!$AG$2:$AG$167=$B33)*(economics!$D$2:$D$167="whr")*economics!$AH$2:$AH$167*(_xlfn.NORM.DIST(AK$3,economics!$AK$2:$AK$167,economics!$AJ$2:$AJ$167,TRUE)-_xlfn.NORM.DIST(AK$30,economics!$AK$2:$AK$167,economics!$AJ$2:$AJ$167,TRUE))*economics!$AM$2:$AM$167)+$CR4*(_xlfn.NORM.DIST(AK$3,$CU4,0.3*$CU4,TRUE)-_xlfn.NORM.DIST(AK$30,$CU4,0.3*$CU4,TRUE))*summary!$C$7/28.8/0.947817+$CS4*(_xlfn.NORM.DIST(AK$3,$CV4,0.3*$CV4,TRUE)-_xlfn.NORM.DIST(AK$30,$CV4,0.3*$CV4,TRUE))*summary!$C$6/28.8/0.947817)/(SUMPRODUCT((economics!$AG$2:$AG$167=$B33)*(economics!$D$2:$D$167="whr")*economics!$AH$2:$AH$167*(_xlfn.NORM.DIST(AK$3,economics!$AK$2:$AK$167,economics!$AJ$2:$AJ$167,TRUE)-_xlfn.NORM.DIST(AK$30,economics!$AK$2:$AK$167,economics!$AJ$2:$AJ$167,TRUE)))+$CR4*(_xlfn.NORM.DIST(AK$3,$CU4,0.3*$CU4,TRUE)-_xlfn.NORM.DIST(AK$30,$CU4,0.3*$CU4,TRUE))+$CS4*(_xlfn.NORM.DIST(AK$3,$CV4,0.3*$CV4,TRUE)-_xlfn.NORM.DIST(AK$30,$CV4,0.3*$CV4,TRUE))),""),IF($C4&gt;0,summary!$C$10/28.8/0.947817,""))</f>
        <v/>
      </c>
      <c r="AL33" t="str">
        <f t="array" ref="AL33">IF($D4,IFERROR((SUMPRODUCT((economics!$AG$2:$AG$167=$B33)*(economics!$D$2:$D$167="whr")*economics!$AH$2:$AH$167*(_xlfn.NORM.DIST(AL$3,economics!$AK$2:$AK$167,economics!$AJ$2:$AJ$167,TRUE)-_xlfn.NORM.DIST(AL$30,economics!$AK$2:$AK$167,economics!$AJ$2:$AJ$167,TRUE))*economics!$AM$2:$AM$167)+$CR4*(_xlfn.NORM.DIST(AL$3,$CU4,0.3*$CU4,TRUE)-_xlfn.NORM.DIST(AL$30,$CU4,0.3*$CU4,TRUE))*summary!$C$7/28.8/0.947817+$CS4*(_xlfn.NORM.DIST(AL$3,$CV4,0.3*$CV4,TRUE)-_xlfn.NORM.DIST(AL$30,$CV4,0.3*$CV4,TRUE))*summary!$C$6/28.8/0.947817)/(SUMPRODUCT((economics!$AG$2:$AG$167=$B33)*(economics!$D$2:$D$167="whr")*economics!$AH$2:$AH$167*(_xlfn.NORM.DIST(AL$3,economics!$AK$2:$AK$167,economics!$AJ$2:$AJ$167,TRUE)-_xlfn.NORM.DIST(AL$30,economics!$AK$2:$AK$167,economics!$AJ$2:$AJ$167,TRUE)))+$CR4*(_xlfn.NORM.DIST(AL$3,$CU4,0.3*$CU4,TRUE)-_xlfn.NORM.DIST(AL$30,$CU4,0.3*$CU4,TRUE))+$CS4*(_xlfn.NORM.DIST(AL$3,$CV4,0.3*$CV4,TRUE)-_xlfn.NORM.DIST(AL$30,$CV4,0.3*$CV4,TRUE))),""),IF($C4&gt;0,summary!$C$10/28.8/0.947817,""))</f>
        <v/>
      </c>
      <c r="AM33" t="str">
        <f t="array" ref="AM33">IF($D4,IFERROR((SUMPRODUCT((economics!$AG$2:$AG$167=$B33)*(economics!$D$2:$D$167="whr")*economics!$AH$2:$AH$167*(_xlfn.NORM.DIST(AM$3,economics!$AK$2:$AK$167,economics!$AJ$2:$AJ$167,TRUE)-_xlfn.NORM.DIST(AM$30,economics!$AK$2:$AK$167,economics!$AJ$2:$AJ$167,TRUE))*economics!$AM$2:$AM$167)+$CR4*(_xlfn.NORM.DIST(AM$3,$CU4,0.3*$CU4,TRUE)-_xlfn.NORM.DIST(AM$30,$CU4,0.3*$CU4,TRUE))*summary!$C$7/28.8/0.947817+$CS4*(_xlfn.NORM.DIST(AM$3,$CV4,0.3*$CV4,TRUE)-_xlfn.NORM.DIST(AM$30,$CV4,0.3*$CV4,TRUE))*summary!$C$6/28.8/0.947817)/(SUMPRODUCT((economics!$AG$2:$AG$167=$B33)*(economics!$D$2:$D$167="whr")*economics!$AH$2:$AH$167*(_xlfn.NORM.DIST(AM$3,economics!$AK$2:$AK$167,economics!$AJ$2:$AJ$167,TRUE)-_xlfn.NORM.DIST(AM$30,economics!$AK$2:$AK$167,economics!$AJ$2:$AJ$167,TRUE)))+$CR4*(_xlfn.NORM.DIST(AM$3,$CU4,0.3*$CU4,TRUE)-_xlfn.NORM.DIST(AM$30,$CU4,0.3*$CU4,TRUE))+$CS4*(_xlfn.NORM.DIST(AM$3,$CV4,0.3*$CV4,TRUE)-_xlfn.NORM.DIST(AM$30,$CV4,0.3*$CV4,TRUE))),""),IF($C4&gt;0,summary!$C$10/28.8/0.947817,""))</f>
        <v/>
      </c>
      <c r="AN33" t="str">
        <f t="array" ref="AN33">IF($D4,IFERROR((SUMPRODUCT((economics!$AG$2:$AG$167=$B33)*(economics!$D$2:$D$167="whr")*economics!$AH$2:$AH$167*(_xlfn.NORM.DIST(AN$3,economics!$AK$2:$AK$167,economics!$AJ$2:$AJ$167,TRUE)-_xlfn.NORM.DIST(AN$30,economics!$AK$2:$AK$167,economics!$AJ$2:$AJ$167,TRUE))*economics!$AM$2:$AM$167)+$CR4*(_xlfn.NORM.DIST(AN$3,$CU4,0.3*$CU4,TRUE)-_xlfn.NORM.DIST(AN$30,$CU4,0.3*$CU4,TRUE))*summary!$C$7/28.8/0.947817+$CS4*(_xlfn.NORM.DIST(AN$3,$CV4,0.3*$CV4,TRUE)-_xlfn.NORM.DIST(AN$30,$CV4,0.3*$CV4,TRUE))*summary!$C$6/28.8/0.947817)/(SUMPRODUCT((economics!$AG$2:$AG$167=$B33)*(economics!$D$2:$D$167="whr")*economics!$AH$2:$AH$167*(_xlfn.NORM.DIST(AN$3,economics!$AK$2:$AK$167,economics!$AJ$2:$AJ$167,TRUE)-_xlfn.NORM.DIST(AN$30,economics!$AK$2:$AK$167,economics!$AJ$2:$AJ$167,TRUE)))+$CR4*(_xlfn.NORM.DIST(AN$3,$CU4,0.3*$CU4,TRUE)-_xlfn.NORM.DIST(AN$30,$CU4,0.3*$CU4,TRUE))+$CS4*(_xlfn.NORM.DIST(AN$3,$CV4,0.3*$CV4,TRUE)-_xlfn.NORM.DIST(AN$30,$CV4,0.3*$CV4,TRUE))),""),IF($C4&gt;0,summary!$C$10/28.8/0.947817,""))</f>
        <v/>
      </c>
      <c r="AO33" t="str">
        <f t="array" ref="AO33">IF($D4,IFERROR((SUMPRODUCT((economics!$AG$2:$AG$167=$B33)*(economics!$D$2:$D$167="whr")*economics!$AH$2:$AH$167*(_xlfn.NORM.DIST(AO$3,economics!$AK$2:$AK$167,economics!$AJ$2:$AJ$167,TRUE)-_xlfn.NORM.DIST(AO$30,economics!$AK$2:$AK$167,economics!$AJ$2:$AJ$167,TRUE))*economics!$AM$2:$AM$167)+$CR4*(_xlfn.NORM.DIST(AO$3,$CU4,0.3*$CU4,TRUE)-_xlfn.NORM.DIST(AO$30,$CU4,0.3*$CU4,TRUE))*summary!$C$7/28.8/0.947817+$CS4*(_xlfn.NORM.DIST(AO$3,$CV4,0.3*$CV4,TRUE)-_xlfn.NORM.DIST(AO$30,$CV4,0.3*$CV4,TRUE))*summary!$C$6/28.8/0.947817)/(SUMPRODUCT((economics!$AG$2:$AG$167=$B33)*(economics!$D$2:$D$167="whr")*economics!$AH$2:$AH$167*(_xlfn.NORM.DIST(AO$3,economics!$AK$2:$AK$167,economics!$AJ$2:$AJ$167,TRUE)-_xlfn.NORM.DIST(AO$30,economics!$AK$2:$AK$167,economics!$AJ$2:$AJ$167,TRUE)))+$CR4*(_xlfn.NORM.DIST(AO$3,$CU4,0.3*$CU4,TRUE)-_xlfn.NORM.DIST(AO$30,$CU4,0.3*$CU4,TRUE))+$CS4*(_xlfn.NORM.DIST(AO$3,$CV4,0.3*$CV4,TRUE)-_xlfn.NORM.DIST(AO$30,$CV4,0.3*$CV4,TRUE))),""),IF($C4&gt;0,summary!$C$10/28.8/0.947817,""))</f>
        <v/>
      </c>
      <c r="AP33" t="str">
        <f t="array" ref="AP33">IF($D4,IFERROR((SUMPRODUCT((economics!$AG$2:$AG$167=$B33)*(economics!$D$2:$D$167="whr")*economics!$AH$2:$AH$167*(_xlfn.NORM.DIST(AP$3,economics!$AK$2:$AK$167,economics!$AJ$2:$AJ$167,TRUE)-_xlfn.NORM.DIST(AP$30,economics!$AK$2:$AK$167,economics!$AJ$2:$AJ$167,TRUE))*economics!$AM$2:$AM$167)+$CR4*(_xlfn.NORM.DIST(AP$3,$CU4,0.3*$CU4,TRUE)-_xlfn.NORM.DIST(AP$30,$CU4,0.3*$CU4,TRUE))*summary!$C$7/28.8/0.947817+$CS4*(_xlfn.NORM.DIST(AP$3,$CV4,0.3*$CV4,TRUE)-_xlfn.NORM.DIST(AP$30,$CV4,0.3*$CV4,TRUE))*summary!$C$6/28.8/0.947817)/(SUMPRODUCT((economics!$AG$2:$AG$167=$B33)*(economics!$D$2:$D$167="whr")*economics!$AH$2:$AH$167*(_xlfn.NORM.DIST(AP$3,economics!$AK$2:$AK$167,economics!$AJ$2:$AJ$167,TRUE)-_xlfn.NORM.DIST(AP$30,economics!$AK$2:$AK$167,economics!$AJ$2:$AJ$167,TRUE)))+$CR4*(_xlfn.NORM.DIST(AP$3,$CU4,0.3*$CU4,TRUE)-_xlfn.NORM.DIST(AP$30,$CU4,0.3*$CU4,TRUE))+$CS4*(_xlfn.NORM.DIST(AP$3,$CV4,0.3*$CV4,TRUE)-_xlfn.NORM.DIST(AP$30,$CV4,0.3*$CV4,TRUE))),""),IF($C4&gt;0,summary!$C$10/28.8/0.947817,""))</f>
        <v/>
      </c>
      <c r="AQ33" t="str">
        <f t="array" ref="AQ33">IF($D4,IFERROR((SUMPRODUCT((economics!$AG$2:$AG$167=$B33)*(economics!$D$2:$D$167="whr")*economics!$AH$2:$AH$167*(_xlfn.NORM.DIST(AQ$3,economics!$AK$2:$AK$167,economics!$AJ$2:$AJ$167,TRUE)-_xlfn.NORM.DIST(AQ$30,economics!$AK$2:$AK$167,economics!$AJ$2:$AJ$167,TRUE))*economics!$AM$2:$AM$167)+$CR4*(_xlfn.NORM.DIST(AQ$3,$CU4,0.3*$CU4,TRUE)-_xlfn.NORM.DIST(AQ$30,$CU4,0.3*$CU4,TRUE))*summary!$C$7/28.8/0.947817+$CS4*(_xlfn.NORM.DIST(AQ$3,$CV4,0.3*$CV4,TRUE)-_xlfn.NORM.DIST(AQ$30,$CV4,0.3*$CV4,TRUE))*summary!$C$6/28.8/0.947817)/(SUMPRODUCT((economics!$AG$2:$AG$167=$B33)*(economics!$D$2:$D$167="whr")*economics!$AH$2:$AH$167*(_xlfn.NORM.DIST(AQ$3,economics!$AK$2:$AK$167,economics!$AJ$2:$AJ$167,TRUE)-_xlfn.NORM.DIST(AQ$30,economics!$AK$2:$AK$167,economics!$AJ$2:$AJ$167,TRUE)))+$CR4*(_xlfn.NORM.DIST(AQ$3,$CU4,0.3*$CU4,TRUE)-_xlfn.NORM.DIST(AQ$30,$CU4,0.3*$CU4,TRUE))+$CS4*(_xlfn.NORM.DIST(AQ$3,$CV4,0.3*$CV4,TRUE)-_xlfn.NORM.DIST(AQ$30,$CV4,0.3*$CV4,TRUE))),""),IF($C4&gt;0,summary!$C$10/28.8/0.947817,""))</f>
        <v/>
      </c>
      <c r="AR33" t="str">
        <f t="array" ref="AR33">IF($D4,IFERROR((SUMPRODUCT((economics!$AG$2:$AG$167=$B33)*(economics!$D$2:$D$167="whr")*economics!$AH$2:$AH$167*(_xlfn.NORM.DIST(AR$3,economics!$AK$2:$AK$167,economics!$AJ$2:$AJ$167,TRUE)-_xlfn.NORM.DIST(AR$30,economics!$AK$2:$AK$167,economics!$AJ$2:$AJ$167,TRUE))*economics!$AM$2:$AM$167)+$CR4*(_xlfn.NORM.DIST(AR$3,$CU4,0.3*$CU4,TRUE)-_xlfn.NORM.DIST(AR$30,$CU4,0.3*$CU4,TRUE))*summary!$C$7/28.8/0.947817+$CS4*(_xlfn.NORM.DIST(AR$3,$CV4,0.3*$CV4,TRUE)-_xlfn.NORM.DIST(AR$30,$CV4,0.3*$CV4,TRUE))*summary!$C$6/28.8/0.947817)/(SUMPRODUCT((economics!$AG$2:$AG$167=$B33)*(economics!$D$2:$D$167="whr")*economics!$AH$2:$AH$167*(_xlfn.NORM.DIST(AR$3,economics!$AK$2:$AK$167,economics!$AJ$2:$AJ$167,TRUE)-_xlfn.NORM.DIST(AR$30,economics!$AK$2:$AK$167,economics!$AJ$2:$AJ$167,TRUE)))+$CR4*(_xlfn.NORM.DIST(AR$3,$CU4,0.3*$CU4,TRUE)-_xlfn.NORM.DIST(AR$30,$CU4,0.3*$CU4,TRUE))+$CS4*(_xlfn.NORM.DIST(AR$3,$CV4,0.3*$CV4,TRUE)-_xlfn.NORM.DIST(AR$30,$CV4,0.3*$CV4,TRUE))),""),IF($C4&gt;0,summary!$C$10/28.8/0.947817,""))</f>
        <v/>
      </c>
      <c r="AS33" t="str">
        <f t="array" ref="AS33">IF($D4,IFERROR((SUMPRODUCT((economics!$AG$2:$AG$167=$B33)*(economics!$D$2:$D$167="whr")*economics!$AH$2:$AH$167*(_xlfn.NORM.DIST(AS$3,economics!$AK$2:$AK$167,economics!$AJ$2:$AJ$167,TRUE)-_xlfn.NORM.DIST(AS$30,economics!$AK$2:$AK$167,economics!$AJ$2:$AJ$167,TRUE))*economics!$AM$2:$AM$167)+$CR4*(_xlfn.NORM.DIST(AS$3,$CU4,0.3*$CU4,TRUE)-_xlfn.NORM.DIST(AS$30,$CU4,0.3*$CU4,TRUE))*summary!$C$7/28.8/0.947817+$CS4*(_xlfn.NORM.DIST(AS$3,$CV4,0.3*$CV4,TRUE)-_xlfn.NORM.DIST(AS$30,$CV4,0.3*$CV4,TRUE))*summary!$C$6/28.8/0.947817)/(SUMPRODUCT((economics!$AG$2:$AG$167=$B33)*(economics!$D$2:$D$167="whr")*economics!$AH$2:$AH$167*(_xlfn.NORM.DIST(AS$3,economics!$AK$2:$AK$167,economics!$AJ$2:$AJ$167,TRUE)-_xlfn.NORM.DIST(AS$30,economics!$AK$2:$AK$167,economics!$AJ$2:$AJ$167,TRUE)))+$CR4*(_xlfn.NORM.DIST(AS$3,$CU4,0.3*$CU4,TRUE)-_xlfn.NORM.DIST(AS$30,$CU4,0.3*$CU4,TRUE))+$CS4*(_xlfn.NORM.DIST(AS$3,$CV4,0.3*$CV4,TRUE)-_xlfn.NORM.DIST(AS$30,$CV4,0.3*$CV4,TRUE))),""),IF($C4&gt;0,summary!$C$10/28.8/0.947817,""))</f>
        <v/>
      </c>
      <c r="AT33" t="str">
        <f t="array" ref="AT33">IF($D4,IFERROR((SUMPRODUCT((economics!$AG$2:$AG$167=$B33)*(economics!$D$2:$D$167="whr")*economics!$AH$2:$AH$167*(_xlfn.NORM.DIST(AT$3,economics!$AK$2:$AK$167,economics!$AJ$2:$AJ$167,TRUE)-_xlfn.NORM.DIST(AT$30,economics!$AK$2:$AK$167,economics!$AJ$2:$AJ$167,TRUE))*economics!$AM$2:$AM$167)+$CR4*(_xlfn.NORM.DIST(AT$3,$CU4,0.3*$CU4,TRUE)-_xlfn.NORM.DIST(AT$30,$CU4,0.3*$CU4,TRUE))*summary!$C$7/28.8/0.947817+$CS4*(_xlfn.NORM.DIST(AT$3,$CV4,0.3*$CV4,TRUE)-_xlfn.NORM.DIST(AT$30,$CV4,0.3*$CV4,TRUE))*summary!$C$6/28.8/0.947817)/(SUMPRODUCT((economics!$AG$2:$AG$167=$B33)*(economics!$D$2:$D$167="whr")*economics!$AH$2:$AH$167*(_xlfn.NORM.DIST(AT$3,economics!$AK$2:$AK$167,economics!$AJ$2:$AJ$167,TRUE)-_xlfn.NORM.DIST(AT$30,economics!$AK$2:$AK$167,economics!$AJ$2:$AJ$167,TRUE)))+$CR4*(_xlfn.NORM.DIST(AT$3,$CU4,0.3*$CU4,TRUE)-_xlfn.NORM.DIST(AT$30,$CU4,0.3*$CU4,TRUE))+$CS4*(_xlfn.NORM.DIST(AT$3,$CV4,0.3*$CV4,TRUE)-_xlfn.NORM.DIST(AT$30,$CV4,0.3*$CV4,TRUE))),""),IF($C4&gt;0,summary!$C$10/28.8/0.947817,""))</f>
        <v/>
      </c>
      <c r="AU33" t="str">
        <f t="array" ref="AU33">IF($D4,IFERROR((SUMPRODUCT((economics!$AG$2:$AG$167=$B33)*(economics!$D$2:$D$167="whr")*economics!$AH$2:$AH$167*(_xlfn.NORM.DIST(AU$3,economics!$AK$2:$AK$167,economics!$AJ$2:$AJ$167,TRUE)-_xlfn.NORM.DIST(AU$30,economics!$AK$2:$AK$167,economics!$AJ$2:$AJ$167,TRUE))*economics!$AM$2:$AM$167)+$CR4*(_xlfn.NORM.DIST(AU$3,$CU4,0.3*$CU4,TRUE)-_xlfn.NORM.DIST(AU$30,$CU4,0.3*$CU4,TRUE))*summary!$C$7/28.8/0.947817+$CS4*(_xlfn.NORM.DIST(AU$3,$CV4,0.3*$CV4,TRUE)-_xlfn.NORM.DIST(AU$30,$CV4,0.3*$CV4,TRUE))*summary!$C$6/28.8/0.947817)/(SUMPRODUCT((economics!$AG$2:$AG$167=$B33)*(economics!$D$2:$D$167="whr")*economics!$AH$2:$AH$167*(_xlfn.NORM.DIST(AU$3,economics!$AK$2:$AK$167,economics!$AJ$2:$AJ$167,TRUE)-_xlfn.NORM.DIST(AU$30,economics!$AK$2:$AK$167,economics!$AJ$2:$AJ$167,TRUE)))+$CR4*(_xlfn.NORM.DIST(AU$3,$CU4,0.3*$CU4,TRUE)-_xlfn.NORM.DIST(AU$30,$CU4,0.3*$CU4,TRUE))+$CS4*(_xlfn.NORM.DIST(AU$3,$CV4,0.3*$CV4,TRUE)-_xlfn.NORM.DIST(AU$30,$CV4,0.3*$CV4,TRUE))),""),IF($C4&gt;0,summary!$C$10/28.8/0.947817,""))</f>
        <v/>
      </c>
      <c r="AV33" t="str">
        <f t="array" ref="AV33">IF($D4,IFERROR((SUMPRODUCT((economics!$AG$2:$AG$167=$B33)*(economics!$D$2:$D$167="whr")*economics!$AH$2:$AH$167*(_xlfn.NORM.DIST(AV$3,economics!$AK$2:$AK$167,economics!$AJ$2:$AJ$167,TRUE)-_xlfn.NORM.DIST(AV$30,economics!$AK$2:$AK$167,economics!$AJ$2:$AJ$167,TRUE))*economics!$AM$2:$AM$167)+$CR4*(_xlfn.NORM.DIST(AV$3,$CU4,0.3*$CU4,TRUE)-_xlfn.NORM.DIST(AV$30,$CU4,0.3*$CU4,TRUE))*summary!$C$7/28.8/0.947817+$CS4*(_xlfn.NORM.DIST(AV$3,$CV4,0.3*$CV4,TRUE)-_xlfn.NORM.DIST(AV$30,$CV4,0.3*$CV4,TRUE))*summary!$C$6/28.8/0.947817)/(SUMPRODUCT((economics!$AG$2:$AG$167=$B33)*(economics!$D$2:$D$167="whr")*economics!$AH$2:$AH$167*(_xlfn.NORM.DIST(AV$3,economics!$AK$2:$AK$167,economics!$AJ$2:$AJ$167,TRUE)-_xlfn.NORM.DIST(AV$30,economics!$AK$2:$AK$167,economics!$AJ$2:$AJ$167,TRUE)))+$CR4*(_xlfn.NORM.DIST(AV$3,$CU4,0.3*$CU4,TRUE)-_xlfn.NORM.DIST(AV$30,$CU4,0.3*$CU4,TRUE))+$CS4*(_xlfn.NORM.DIST(AV$3,$CV4,0.3*$CV4,TRUE)-_xlfn.NORM.DIST(AV$30,$CV4,0.3*$CV4,TRUE))),""),IF($C4&gt;0,summary!$C$10/28.8/0.947817,""))</f>
        <v/>
      </c>
      <c r="AW33" t="str">
        <f t="array" ref="AW33">IF($D4,IFERROR((SUMPRODUCT((economics!$AG$2:$AG$167=$B33)*(economics!$D$2:$D$167="whr")*economics!$AH$2:$AH$167*(_xlfn.NORM.DIST(AW$3,economics!$AK$2:$AK$167,economics!$AJ$2:$AJ$167,TRUE)-_xlfn.NORM.DIST(AW$30,economics!$AK$2:$AK$167,economics!$AJ$2:$AJ$167,TRUE))*economics!$AM$2:$AM$167)+$CR4*(_xlfn.NORM.DIST(AW$3,$CU4,0.3*$CU4,TRUE)-_xlfn.NORM.DIST(AW$30,$CU4,0.3*$CU4,TRUE))*summary!$C$7/28.8/0.947817+$CS4*(_xlfn.NORM.DIST(AW$3,$CV4,0.3*$CV4,TRUE)-_xlfn.NORM.DIST(AW$30,$CV4,0.3*$CV4,TRUE))*summary!$C$6/28.8/0.947817)/(SUMPRODUCT((economics!$AG$2:$AG$167=$B33)*(economics!$D$2:$D$167="whr")*economics!$AH$2:$AH$167*(_xlfn.NORM.DIST(AW$3,economics!$AK$2:$AK$167,economics!$AJ$2:$AJ$167,TRUE)-_xlfn.NORM.DIST(AW$30,economics!$AK$2:$AK$167,economics!$AJ$2:$AJ$167,TRUE)))+$CR4*(_xlfn.NORM.DIST(AW$3,$CU4,0.3*$CU4,TRUE)-_xlfn.NORM.DIST(AW$30,$CU4,0.3*$CU4,TRUE))+$CS4*(_xlfn.NORM.DIST(AW$3,$CV4,0.3*$CV4,TRUE)-_xlfn.NORM.DIST(AW$30,$CV4,0.3*$CV4,TRUE))),""),IF($C4&gt;0,summary!$C$10/28.8/0.947817,""))</f>
        <v/>
      </c>
      <c r="AX33" t="str">
        <f t="array" ref="AX33">IF($D4,IFERROR((SUMPRODUCT((economics!$AG$2:$AG$167=$B33)*(economics!$D$2:$D$167="whr")*economics!$AH$2:$AH$167*(_xlfn.NORM.DIST(AX$3,economics!$AK$2:$AK$167,economics!$AJ$2:$AJ$167,TRUE)-_xlfn.NORM.DIST(AX$30,economics!$AK$2:$AK$167,economics!$AJ$2:$AJ$167,TRUE))*economics!$AM$2:$AM$167)+$CR4*(_xlfn.NORM.DIST(AX$3,$CU4,0.3*$CU4,TRUE)-_xlfn.NORM.DIST(AX$30,$CU4,0.3*$CU4,TRUE))*summary!$C$7/28.8/0.947817+$CS4*(_xlfn.NORM.DIST(AX$3,$CV4,0.3*$CV4,TRUE)-_xlfn.NORM.DIST(AX$30,$CV4,0.3*$CV4,TRUE))*summary!$C$6/28.8/0.947817)/(SUMPRODUCT((economics!$AG$2:$AG$167=$B33)*(economics!$D$2:$D$167="whr")*economics!$AH$2:$AH$167*(_xlfn.NORM.DIST(AX$3,economics!$AK$2:$AK$167,economics!$AJ$2:$AJ$167,TRUE)-_xlfn.NORM.DIST(AX$30,economics!$AK$2:$AK$167,economics!$AJ$2:$AJ$167,TRUE)))+$CR4*(_xlfn.NORM.DIST(AX$3,$CU4,0.3*$CU4,TRUE)-_xlfn.NORM.DIST(AX$30,$CU4,0.3*$CU4,TRUE))+$CS4*(_xlfn.NORM.DIST(AX$3,$CV4,0.3*$CV4,TRUE)-_xlfn.NORM.DIST(AX$30,$CV4,0.3*$CV4,TRUE))),""),IF($C4&gt;0,summary!$C$10/28.8/0.947817,""))</f>
        <v/>
      </c>
      <c r="AY33" t="str">
        <f t="array" ref="AY33">IF($D4,IFERROR((SUMPRODUCT((economics!$AG$2:$AG$167=$B33)*(economics!$D$2:$D$167="whr")*economics!$AH$2:$AH$167*(_xlfn.NORM.DIST(AY$3,economics!$AK$2:$AK$167,economics!$AJ$2:$AJ$167,TRUE)-_xlfn.NORM.DIST(AY$30,economics!$AK$2:$AK$167,economics!$AJ$2:$AJ$167,TRUE))*economics!$AM$2:$AM$167)+$CR4*(_xlfn.NORM.DIST(AY$3,$CU4,0.3*$CU4,TRUE)-_xlfn.NORM.DIST(AY$30,$CU4,0.3*$CU4,TRUE))*summary!$C$7/28.8/0.947817+$CS4*(_xlfn.NORM.DIST(AY$3,$CV4,0.3*$CV4,TRUE)-_xlfn.NORM.DIST(AY$30,$CV4,0.3*$CV4,TRUE))*summary!$C$6/28.8/0.947817)/(SUMPRODUCT((economics!$AG$2:$AG$167=$B33)*(economics!$D$2:$D$167="whr")*economics!$AH$2:$AH$167*(_xlfn.NORM.DIST(AY$3,economics!$AK$2:$AK$167,economics!$AJ$2:$AJ$167,TRUE)-_xlfn.NORM.DIST(AY$30,economics!$AK$2:$AK$167,economics!$AJ$2:$AJ$167,TRUE)))+$CR4*(_xlfn.NORM.DIST(AY$3,$CU4,0.3*$CU4,TRUE)-_xlfn.NORM.DIST(AY$30,$CU4,0.3*$CU4,TRUE))+$CS4*(_xlfn.NORM.DIST(AY$3,$CV4,0.3*$CV4,TRUE)-_xlfn.NORM.DIST(AY$30,$CV4,0.3*$CV4,TRUE))),""),IF($C4&gt;0,summary!$C$10/28.8/0.947817,""))</f>
        <v/>
      </c>
      <c r="AZ33" t="str">
        <f t="array" ref="AZ33">IF($D4,IFERROR((SUMPRODUCT((economics!$AG$2:$AG$167=$B33)*(economics!$D$2:$D$167="whr")*economics!$AH$2:$AH$167*(_xlfn.NORM.DIST(AZ$3,economics!$AK$2:$AK$167,economics!$AJ$2:$AJ$167,TRUE)-_xlfn.NORM.DIST(AZ$30,economics!$AK$2:$AK$167,economics!$AJ$2:$AJ$167,TRUE))*economics!$AM$2:$AM$167)+$CR4*(_xlfn.NORM.DIST(AZ$3,$CU4,0.3*$CU4,TRUE)-_xlfn.NORM.DIST(AZ$30,$CU4,0.3*$CU4,TRUE))*summary!$C$7/28.8/0.947817+$CS4*(_xlfn.NORM.DIST(AZ$3,$CV4,0.3*$CV4,TRUE)-_xlfn.NORM.DIST(AZ$30,$CV4,0.3*$CV4,TRUE))*summary!$C$6/28.8/0.947817)/(SUMPRODUCT((economics!$AG$2:$AG$167=$B33)*(economics!$D$2:$D$167="whr")*economics!$AH$2:$AH$167*(_xlfn.NORM.DIST(AZ$3,economics!$AK$2:$AK$167,economics!$AJ$2:$AJ$167,TRUE)-_xlfn.NORM.DIST(AZ$30,economics!$AK$2:$AK$167,economics!$AJ$2:$AJ$167,TRUE)))+$CR4*(_xlfn.NORM.DIST(AZ$3,$CU4,0.3*$CU4,TRUE)-_xlfn.NORM.DIST(AZ$30,$CU4,0.3*$CU4,TRUE))+$CS4*(_xlfn.NORM.DIST(AZ$3,$CV4,0.3*$CV4,TRUE)-_xlfn.NORM.DIST(AZ$30,$CV4,0.3*$CV4,TRUE))),""),IF($C4&gt;0,summary!$C$10/28.8/0.947817,""))</f>
        <v/>
      </c>
      <c r="BA33" t="str">
        <f t="array" ref="BA33">IF($D4,IFERROR((SUMPRODUCT((economics!$AG$2:$AG$167=$B33)*(economics!$D$2:$D$167="whr")*economics!$AH$2:$AH$167*(_xlfn.NORM.DIST(BA$3,economics!$AK$2:$AK$167,economics!$AJ$2:$AJ$167,TRUE)-_xlfn.NORM.DIST(BA$30,economics!$AK$2:$AK$167,economics!$AJ$2:$AJ$167,TRUE))*economics!$AM$2:$AM$167)+$CR4*(_xlfn.NORM.DIST(BA$3,$CU4,0.3*$CU4,TRUE)-_xlfn.NORM.DIST(BA$30,$CU4,0.3*$CU4,TRUE))*summary!$C$7/28.8/0.947817+$CS4*(_xlfn.NORM.DIST(BA$3,$CV4,0.3*$CV4,TRUE)-_xlfn.NORM.DIST(BA$30,$CV4,0.3*$CV4,TRUE))*summary!$C$6/28.8/0.947817)/(SUMPRODUCT((economics!$AG$2:$AG$167=$B33)*(economics!$D$2:$D$167="whr")*economics!$AH$2:$AH$167*(_xlfn.NORM.DIST(BA$3,economics!$AK$2:$AK$167,economics!$AJ$2:$AJ$167,TRUE)-_xlfn.NORM.DIST(BA$30,economics!$AK$2:$AK$167,economics!$AJ$2:$AJ$167,TRUE)))+$CR4*(_xlfn.NORM.DIST(BA$3,$CU4,0.3*$CU4,TRUE)-_xlfn.NORM.DIST(BA$30,$CU4,0.3*$CU4,TRUE))+$CS4*(_xlfn.NORM.DIST(BA$3,$CV4,0.3*$CV4,TRUE)-_xlfn.NORM.DIST(BA$30,$CV4,0.3*$CV4,TRUE))),""),IF($C4&gt;0,summary!$C$10/28.8/0.947817,""))</f>
        <v/>
      </c>
      <c r="BB33" t="str">
        <f t="array" ref="BB33">IF($D4,IFERROR((SUMPRODUCT((economics!$AG$2:$AG$167=$B33)*(economics!$D$2:$D$167="whr")*economics!$AH$2:$AH$167*(_xlfn.NORM.DIST(BB$3,economics!$AK$2:$AK$167,economics!$AJ$2:$AJ$167,TRUE)-_xlfn.NORM.DIST(BB$30,economics!$AK$2:$AK$167,economics!$AJ$2:$AJ$167,TRUE))*economics!$AM$2:$AM$167)+$CR4*(_xlfn.NORM.DIST(BB$3,$CU4,0.3*$CU4,TRUE)-_xlfn.NORM.DIST(BB$30,$CU4,0.3*$CU4,TRUE))*summary!$C$7/28.8/0.947817+$CS4*(_xlfn.NORM.DIST(BB$3,$CV4,0.3*$CV4,TRUE)-_xlfn.NORM.DIST(BB$30,$CV4,0.3*$CV4,TRUE))*summary!$C$6/28.8/0.947817)/(SUMPRODUCT((economics!$AG$2:$AG$167=$B33)*(economics!$D$2:$D$167="whr")*economics!$AH$2:$AH$167*(_xlfn.NORM.DIST(BB$3,economics!$AK$2:$AK$167,economics!$AJ$2:$AJ$167,TRUE)-_xlfn.NORM.DIST(BB$30,economics!$AK$2:$AK$167,economics!$AJ$2:$AJ$167,TRUE)))+$CR4*(_xlfn.NORM.DIST(BB$3,$CU4,0.3*$CU4,TRUE)-_xlfn.NORM.DIST(BB$30,$CU4,0.3*$CU4,TRUE))+$CS4*(_xlfn.NORM.DIST(BB$3,$CV4,0.3*$CV4,TRUE)-_xlfn.NORM.DIST(BB$30,$CV4,0.3*$CV4,TRUE))),""),IF($C4&gt;0,summary!$C$10/28.8/0.947817,""))</f>
        <v/>
      </c>
      <c r="BC33" t="str">
        <f t="array" ref="BC33">IF($D4,IFERROR((SUMPRODUCT((economics!$AG$2:$AG$167=$B33)*(economics!$D$2:$D$167="whr")*economics!$AH$2:$AH$167*(_xlfn.NORM.DIST(BC$3,economics!$AK$2:$AK$167,economics!$AJ$2:$AJ$167,TRUE)-_xlfn.NORM.DIST(BC$30,economics!$AK$2:$AK$167,economics!$AJ$2:$AJ$167,TRUE))*economics!$AM$2:$AM$167)+$CR4*(_xlfn.NORM.DIST(BC$3,$CU4,0.3*$CU4,TRUE)-_xlfn.NORM.DIST(BC$30,$CU4,0.3*$CU4,TRUE))*summary!$C$7/28.8/0.947817+$CS4*(_xlfn.NORM.DIST(BC$3,$CV4,0.3*$CV4,TRUE)-_xlfn.NORM.DIST(BC$30,$CV4,0.3*$CV4,TRUE))*summary!$C$6/28.8/0.947817)/(SUMPRODUCT((economics!$AG$2:$AG$167=$B33)*(economics!$D$2:$D$167="whr")*economics!$AH$2:$AH$167*(_xlfn.NORM.DIST(BC$3,economics!$AK$2:$AK$167,economics!$AJ$2:$AJ$167,TRUE)-_xlfn.NORM.DIST(BC$30,economics!$AK$2:$AK$167,economics!$AJ$2:$AJ$167,TRUE)))+$CR4*(_xlfn.NORM.DIST(BC$3,$CU4,0.3*$CU4,TRUE)-_xlfn.NORM.DIST(BC$30,$CU4,0.3*$CU4,TRUE))+$CS4*(_xlfn.NORM.DIST(BC$3,$CV4,0.3*$CV4,TRUE)-_xlfn.NORM.DIST(BC$30,$CV4,0.3*$CV4,TRUE))),""),IF($C4&gt;0,summary!$C$10/28.8/0.947817,""))</f>
        <v/>
      </c>
      <c r="BD33" t="str">
        <f t="array" ref="BD33">IF($D4,IFERROR((SUMPRODUCT((economics!$AG$2:$AG$167=$B33)*(economics!$D$2:$D$167="whr")*economics!$AH$2:$AH$167*(_xlfn.NORM.DIST(BD$3,economics!$AK$2:$AK$167,economics!$AJ$2:$AJ$167,TRUE)-_xlfn.NORM.DIST(BD$30,economics!$AK$2:$AK$167,economics!$AJ$2:$AJ$167,TRUE))*economics!$AM$2:$AM$167)+$CR4*(_xlfn.NORM.DIST(BD$3,$CU4,0.3*$CU4,TRUE)-_xlfn.NORM.DIST(BD$30,$CU4,0.3*$CU4,TRUE))*summary!$C$7/28.8/0.947817+$CS4*(_xlfn.NORM.DIST(BD$3,$CV4,0.3*$CV4,TRUE)-_xlfn.NORM.DIST(BD$30,$CV4,0.3*$CV4,TRUE))*summary!$C$6/28.8/0.947817)/(SUMPRODUCT((economics!$AG$2:$AG$167=$B33)*(economics!$D$2:$D$167="whr")*economics!$AH$2:$AH$167*(_xlfn.NORM.DIST(BD$3,economics!$AK$2:$AK$167,economics!$AJ$2:$AJ$167,TRUE)-_xlfn.NORM.DIST(BD$30,economics!$AK$2:$AK$167,economics!$AJ$2:$AJ$167,TRUE)))+$CR4*(_xlfn.NORM.DIST(BD$3,$CU4,0.3*$CU4,TRUE)-_xlfn.NORM.DIST(BD$30,$CU4,0.3*$CU4,TRUE))+$CS4*(_xlfn.NORM.DIST(BD$3,$CV4,0.3*$CV4,TRUE)-_xlfn.NORM.DIST(BD$30,$CV4,0.3*$CV4,TRUE))),""),IF($C4&gt;0,summary!$C$10/28.8/0.947817,""))</f>
        <v/>
      </c>
      <c r="BE33" t="str">
        <f t="array" ref="BE33">IF($D4,IFERROR((SUMPRODUCT((economics!$AG$2:$AG$167=$B33)*(economics!$D$2:$D$167="whr")*economics!$AH$2:$AH$167*(_xlfn.NORM.DIST(BE$3,economics!$AK$2:$AK$167,economics!$AJ$2:$AJ$167,TRUE)-_xlfn.NORM.DIST(BE$30,economics!$AK$2:$AK$167,economics!$AJ$2:$AJ$167,TRUE))*economics!$AM$2:$AM$167)+$CR4*(_xlfn.NORM.DIST(BE$3,$CU4,0.3*$CU4,TRUE)-_xlfn.NORM.DIST(BE$30,$CU4,0.3*$CU4,TRUE))*summary!$C$7/28.8/0.947817+$CS4*(_xlfn.NORM.DIST(BE$3,$CV4,0.3*$CV4,TRUE)-_xlfn.NORM.DIST(BE$30,$CV4,0.3*$CV4,TRUE))*summary!$C$6/28.8/0.947817)/(SUMPRODUCT((economics!$AG$2:$AG$167=$B33)*(economics!$D$2:$D$167="whr")*economics!$AH$2:$AH$167*(_xlfn.NORM.DIST(BE$3,economics!$AK$2:$AK$167,economics!$AJ$2:$AJ$167,TRUE)-_xlfn.NORM.DIST(BE$30,economics!$AK$2:$AK$167,economics!$AJ$2:$AJ$167,TRUE)))+$CR4*(_xlfn.NORM.DIST(BE$3,$CU4,0.3*$CU4,TRUE)-_xlfn.NORM.DIST(BE$30,$CU4,0.3*$CU4,TRUE))+$CS4*(_xlfn.NORM.DIST(BE$3,$CV4,0.3*$CV4,TRUE)-_xlfn.NORM.DIST(BE$30,$CV4,0.3*$CV4,TRUE))),""),IF($C4&gt;0,summary!$C$10/28.8/0.947817,""))</f>
        <v/>
      </c>
      <c r="BF33" t="str">
        <f t="array" ref="BF33">IF($D4,IFERROR((SUMPRODUCT((economics!$AG$2:$AG$167=$B33)*(economics!$D$2:$D$167="whr")*economics!$AH$2:$AH$167*(_xlfn.NORM.DIST(BF$3,economics!$AK$2:$AK$167,economics!$AJ$2:$AJ$167,TRUE)-_xlfn.NORM.DIST(BF$30,economics!$AK$2:$AK$167,economics!$AJ$2:$AJ$167,TRUE))*economics!$AM$2:$AM$167)+$CR4*(_xlfn.NORM.DIST(BF$3,$CU4,0.3*$CU4,TRUE)-_xlfn.NORM.DIST(BF$30,$CU4,0.3*$CU4,TRUE))*summary!$C$7/28.8/0.947817+$CS4*(_xlfn.NORM.DIST(BF$3,$CV4,0.3*$CV4,TRUE)-_xlfn.NORM.DIST(BF$30,$CV4,0.3*$CV4,TRUE))*summary!$C$6/28.8/0.947817)/(SUMPRODUCT((economics!$AG$2:$AG$167=$B33)*(economics!$D$2:$D$167="whr")*economics!$AH$2:$AH$167*(_xlfn.NORM.DIST(BF$3,economics!$AK$2:$AK$167,economics!$AJ$2:$AJ$167,TRUE)-_xlfn.NORM.DIST(BF$30,economics!$AK$2:$AK$167,economics!$AJ$2:$AJ$167,TRUE)))+$CR4*(_xlfn.NORM.DIST(BF$3,$CU4,0.3*$CU4,TRUE)-_xlfn.NORM.DIST(BF$30,$CU4,0.3*$CU4,TRUE))+$CS4*(_xlfn.NORM.DIST(BF$3,$CV4,0.3*$CV4,TRUE)-_xlfn.NORM.DIST(BF$30,$CV4,0.3*$CV4,TRUE))),""),IF($C4&gt;0,summary!$C$10/28.8/0.947817,""))</f>
        <v/>
      </c>
      <c r="BG33" t="str">
        <f t="array" ref="BG33">IF($D4,IFERROR((SUMPRODUCT((economics!$AG$2:$AG$167=$B33)*(economics!$D$2:$D$167="whr")*economics!$AH$2:$AH$167*(_xlfn.NORM.DIST(BG$3,economics!$AK$2:$AK$167,economics!$AJ$2:$AJ$167,TRUE)-_xlfn.NORM.DIST(BG$30,economics!$AK$2:$AK$167,economics!$AJ$2:$AJ$167,TRUE))*economics!$AM$2:$AM$167)+$CR4*(_xlfn.NORM.DIST(BG$3,$CU4,0.3*$CU4,TRUE)-_xlfn.NORM.DIST(BG$30,$CU4,0.3*$CU4,TRUE))*summary!$C$7/28.8/0.947817+$CS4*(_xlfn.NORM.DIST(BG$3,$CV4,0.3*$CV4,TRUE)-_xlfn.NORM.DIST(BG$30,$CV4,0.3*$CV4,TRUE))*summary!$C$6/28.8/0.947817)/(SUMPRODUCT((economics!$AG$2:$AG$167=$B33)*(economics!$D$2:$D$167="whr")*economics!$AH$2:$AH$167*(_xlfn.NORM.DIST(BG$3,economics!$AK$2:$AK$167,economics!$AJ$2:$AJ$167,TRUE)-_xlfn.NORM.DIST(BG$30,economics!$AK$2:$AK$167,economics!$AJ$2:$AJ$167,TRUE)))+$CR4*(_xlfn.NORM.DIST(BG$3,$CU4,0.3*$CU4,TRUE)-_xlfn.NORM.DIST(BG$30,$CU4,0.3*$CU4,TRUE))+$CS4*(_xlfn.NORM.DIST(BG$3,$CV4,0.3*$CV4,TRUE)-_xlfn.NORM.DIST(BG$30,$CV4,0.3*$CV4,TRUE))),""),IF($C4&gt;0,summary!$C$10/28.8/0.947817,""))</f>
        <v/>
      </c>
      <c r="BH33" t="str">
        <f t="array" ref="BH33">IF($D4,IFERROR((SUMPRODUCT((economics!$AG$2:$AG$167=$B33)*(economics!$D$2:$D$167="whr")*economics!$AH$2:$AH$167*(_xlfn.NORM.DIST(BH$3,economics!$AK$2:$AK$167,economics!$AJ$2:$AJ$167,TRUE)-_xlfn.NORM.DIST(BH$30,economics!$AK$2:$AK$167,economics!$AJ$2:$AJ$167,TRUE))*economics!$AM$2:$AM$167)+$CR4*(_xlfn.NORM.DIST(BH$3,$CU4,0.3*$CU4,TRUE)-_xlfn.NORM.DIST(BH$30,$CU4,0.3*$CU4,TRUE))*summary!$C$7/28.8/0.947817+$CS4*(_xlfn.NORM.DIST(BH$3,$CV4,0.3*$CV4,TRUE)-_xlfn.NORM.DIST(BH$30,$CV4,0.3*$CV4,TRUE))*summary!$C$6/28.8/0.947817)/(SUMPRODUCT((economics!$AG$2:$AG$167=$B33)*(economics!$D$2:$D$167="whr")*economics!$AH$2:$AH$167*(_xlfn.NORM.DIST(BH$3,economics!$AK$2:$AK$167,economics!$AJ$2:$AJ$167,TRUE)-_xlfn.NORM.DIST(BH$30,economics!$AK$2:$AK$167,economics!$AJ$2:$AJ$167,TRUE)))+$CR4*(_xlfn.NORM.DIST(BH$3,$CU4,0.3*$CU4,TRUE)-_xlfn.NORM.DIST(BH$30,$CU4,0.3*$CU4,TRUE))+$CS4*(_xlfn.NORM.DIST(BH$3,$CV4,0.3*$CV4,TRUE)-_xlfn.NORM.DIST(BH$30,$CV4,0.3*$CV4,TRUE))),""),IF($C4&gt;0,summary!$C$10/28.8/0.947817,""))</f>
        <v/>
      </c>
      <c r="BI33" t="str">
        <f t="array" ref="BI33">IF($D4,IFERROR((SUMPRODUCT((economics!$AG$2:$AG$167=$B33)*(economics!$D$2:$D$167="whr")*economics!$AH$2:$AH$167*(_xlfn.NORM.DIST(BI$3,economics!$AK$2:$AK$167,economics!$AJ$2:$AJ$167,TRUE)-_xlfn.NORM.DIST(BI$30,economics!$AK$2:$AK$167,economics!$AJ$2:$AJ$167,TRUE))*economics!$AM$2:$AM$167)+$CR4*(_xlfn.NORM.DIST(BI$3,$CU4,0.3*$CU4,TRUE)-_xlfn.NORM.DIST(BI$30,$CU4,0.3*$CU4,TRUE))*summary!$C$7/28.8/0.947817+$CS4*(_xlfn.NORM.DIST(BI$3,$CV4,0.3*$CV4,TRUE)-_xlfn.NORM.DIST(BI$30,$CV4,0.3*$CV4,TRUE))*summary!$C$6/28.8/0.947817)/(SUMPRODUCT((economics!$AG$2:$AG$167=$B33)*(economics!$D$2:$D$167="whr")*economics!$AH$2:$AH$167*(_xlfn.NORM.DIST(BI$3,economics!$AK$2:$AK$167,economics!$AJ$2:$AJ$167,TRUE)-_xlfn.NORM.DIST(BI$30,economics!$AK$2:$AK$167,economics!$AJ$2:$AJ$167,TRUE)))+$CR4*(_xlfn.NORM.DIST(BI$3,$CU4,0.3*$CU4,TRUE)-_xlfn.NORM.DIST(BI$30,$CU4,0.3*$CU4,TRUE))+$CS4*(_xlfn.NORM.DIST(BI$3,$CV4,0.3*$CV4,TRUE)-_xlfn.NORM.DIST(BI$30,$CV4,0.3*$CV4,TRUE))),""),IF($C4&gt;0,summary!$C$10/28.8/0.947817,""))</f>
        <v/>
      </c>
      <c r="BJ33" t="str">
        <f t="array" ref="BJ33">IF($D4,IFERROR((SUMPRODUCT((economics!$AG$2:$AG$167=$B33)*(economics!$D$2:$D$167="whr")*economics!$AH$2:$AH$167*(_xlfn.NORM.DIST(BJ$3,economics!$AK$2:$AK$167,economics!$AJ$2:$AJ$167,TRUE)-_xlfn.NORM.DIST(BJ$30,economics!$AK$2:$AK$167,economics!$AJ$2:$AJ$167,TRUE))*economics!$AM$2:$AM$167)+$CR4*(_xlfn.NORM.DIST(BJ$3,$CU4,0.3*$CU4,TRUE)-_xlfn.NORM.DIST(BJ$30,$CU4,0.3*$CU4,TRUE))*summary!$C$7/28.8/0.947817+$CS4*(_xlfn.NORM.DIST(BJ$3,$CV4,0.3*$CV4,TRUE)-_xlfn.NORM.DIST(BJ$30,$CV4,0.3*$CV4,TRUE))*summary!$C$6/28.8/0.947817)/(SUMPRODUCT((economics!$AG$2:$AG$167=$B33)*(economics!$D$2:$D$167="whr")*economics!$AH$2:$AH$167*(_xlfn.NORM.DIST(BJ$3,economics!$AK$2:$AK$167,economics!$AJ$2:$AJ$167,TRUE)-_xlfn.NORM.DIST(BJ$30,economics!$AK$2:$AK$167,economics!$AJ$2:$AJ$167,TRUE)))+$CR4*(_xlfn.NORM.DIST(BJ$3,$CU4,0.3*$CU4,TRUE)-_xlfn.NORM.DIST(BJ$30,$CU4,0.3*$CU4,TRUE))+$CS4*(_xlfn.NORM.DIST(BJ$3,$CV4,0.3*$CV4,TRUE)-_xlfn.NORM.DIST(BJ$30,$CV4,0.3*$CV4,TRUE))),""),IF($C4&gt;0,summary!$C$10/28.8/0.947817,""))</f>
        <v/>
      </c>
      <c r="BK33" t="str">
        <f t="array" ref="BK33">IF($D4,IFERROR((SUMPRODUCT((economics!$AG$2:$AG$167=$B33)*(economics!$D$2:$D$167="whr")*economics!$AH$2:$AH$167*(_xlfn.NORM.DIST(BK$3,economics!$AK$2:$AK$167,economics!$AJ$2:$AJ$167,TRUE)-_xlfn.NORM.DIST(BK$30,economics!$AK$2:$AK$167,economics!$AJ$2:$AJ$167,TRUE))*economics!$AM$2:$AM$167)+$CR4*(_xlfn.NORM.DIST(BK$3,$CU4,0.3*$CU4,TRUE)-_xlfn.NORM.DIST(BK$30,$CU4,0.3*$CU4,TRUE))*summary!$C$7/28.8/0.947817+$CS4*(_xlfn.NORM.DIST(BK$3,$CV4,0.3*$CV4,TRUE)-_xlfn.NORM.DIST(BK$30,$CV4,0.3*$CV4,TRUE))*summary!$C$6/28.8/0.947817)/(SUMPRODUCT((economics!$AG$2:$AG$167=$B33)*(economics!$D$2:$D$167="whr")*economics!$AH$2:$AH$167*(_xlfn.NORM.DIST(BK$3,economics!$AK$2:$AK$167,economics!$AJ$2:$AJ$167,TRUE)-_xlfn.NORM.DIST(BK$30,economics!$AK$2:$AK$167,economics!$AJ$2:$AJ$167,TRUE)))+$CR4*(_xlfn.NORM.DIST(BK$3,$CU4,0.3*$CU4,TRUE)-_xlfn.NORM.DIST(BK$30,$CU4,0.3*$CU4,TRUE))+$CS4*(_xlfn.NORM.DIST(BK$3,$CV4,0.3*$CV4,TRUE)-_xlfn.NORM.DIST(BK$30,$CV4,0.3*$CV4,TRUE))),""),IF($C4&gt;0,summary!$C$10/28.8/0.947817,""))</f>
        <v/>
      </c>
      <c r="BL33" t="str">
        <f t="array" ref="BL33">IF($D4,IFERROR((SUMPRODUCT((economics!$AG$2:$AG$167=$B33)*(economics!$D$2:$D$167="whr")*economics!$AH$2:$AH$167*(_xlfn.NORM.DIST(BL$3,economics!$AK$2:$AK$167,economics!$AJ$2:$AJ$167,TRUE)-_xlfn.NORM.DIST(BL$30,economics!$AK$2:$AK$167,economics!$AJ$2:$AJ$167,TRUE))*economics!$AM$2:$AM$167)+$CR4*(_xlfn.NORM.DIST(BL$3,$CU4,0.3*$CU4,TRUE)-_xlfn.NORM.DIST(BL$30,$CU4,0.3*$CU4,TRUE))*summary!$C$7/28.8/0.947817+$CS4*(_xlfn.NORM.DIST(BL$3,$CV4,0.3*$CV4,TRUE)-_xlfn.NORM.DIST(BL$30,$CV4,0.3*$CV4,TRUE))*summary!$C$6/28.8/0.947817)/(SUMPRODUCT((economics!$AG$2:$AG$167=$B33)*(economics!$D$2:$D$167="whr")*economics!$AH$2:$AH$167*(_xlfn.NORM.DIST(BL$3,economics!$AK$2:$AK$167,economics!$AJ$2:$AJ$167,TRUE)-_xlfn.NORM.DIST(BL$30,economics!$AK$2:$AK$167,economics!$AJ$2:$AJ$167,TRUE)))+$CR4*(_xlfn.NORM.DIST(BL$3,$CU4,0.3*$CU4,TRUE)-_xlfn.NORM.DIST(BL$30,$CU4,0.3*$CU4,TRUE))+$CS4*(_xlfn.NORM.DIST(BL$3,$CV4,0.3*$CV4,TRUE)-_xlfn.NORM.DIST(BL$30,$CV4,0.3*$CV4,TRUE))),""),IF($C4&gt;0,summary!$C$10/28.8/0.947817,""))</f>
        <v/>
      </c>
      <c r="BM33" t="str">
        <f t="array" ref="BM33">IF($D4,IFERROR((SUMPRODUCT((economics!$AG$2:$AG$167=$B33)*(economics!$D$2:$D$167="whr")*economics!$AH$2:$AH$167*(_xlfn.NORM.DIST(BM$3,economics!$AK$2:$AK$167,economics!$AJ$2:$AJ$167,TRUE)-_xlfn.NORM.DIST(BM$30,economics!$AK$2:$AK$167,economics!$AJ$2:$AJ$167,TRUE))*economics!$AM$2:$AM$167)+$CR4*(_xlfn.NORM.DIST(BM$3,$CU4,0.3*$CU4,TRUE)-_xlfn.NORM.DIST(BM$30,$CU4,0.3*$CU4,TRUE))*summary!$C$7/28.8/0.947817+$CS4*(_xlfn.NORM.DIST(BM$3,$CV4,0.3*$CV4,TRUE)-_xlfn.NORM.DIST(BM$30,$CV4,0.3*$CV4,TRUE))*summary!$C$6/28.8/0.947817)/(SUMPRODUCT((economics!$AG$2:$AG$167=$B33)*(economics!$D$2:$D$167="whr")*economics!$AH$2:$AH$167*(_xlfn.NORM.DIST(BM$3,economics!$AK$2:$AK$167,economics!$AJ$2:$AJ$167,TRUE)-_xlfn.NORM.DIST(BM$30,economics!$AK$2:$AK$167,economics!$AJ$2:$AJ$167,TRUE)))+$CR4*(_xlfn.NORM.DIST(BM$3,$CU4,0.3*$CU4,TRUE)-_xlfn.NORM.DIST(BM$30,$CU4,0.3*$CU4,TRUE))+$CS4*(_xlfn.NORM.DIST(BM$3,$CV4,0.3*$CV4,TRUE)-_xlfn.NORM.DIST(BM$30,$CV4,0.3*$CV4,TRUE))),""),IF($C4&gt;0,summary!$C$10/28.8/0.947817,""))</f>
        <v/>
      </c>
      <c r="BN33" t="str">
        <f t="array" ref="BN33">IF($D4,IFERROR((SUMPRODUCT((economics!$AG$2:$AG$167=$B33)*(economics!$D$2:$D$167="whr")*economics!$AH$2:$AH$167*(_xlfn.NORM.DIST(BN$3,economics!$AK$2:$AK$167,economics!$AJ$2:$AJ$167,TRUE)-_xlfn.NORM.DIST(BN$30,economics!$AK$2:$AK$167,economics!$AJ$2:$AJ$167,TRUE))*economics!$AM$2:$AM$167)+$CR4*(_xlfn.NORM.DIST(BN$3,$CU4,0.3*$CU4,TRUE)-_xlfn.NORM.DIST(BN$30,$CU4,0.3*$CU4,TRUE))*summary!$C$7/28.8/0.947817+$CS4*(_xlfn.NORM.DIST(BN$3,$CV4,0.3*$CV4,TRUE)-_xlfn.NORM.DIST(BN$30,$CV4,0.3*$CV4,TRUE))*summary!$C$6/28.8/0.947817)/(SUMPRODUCT((economics!$AG$2:$AG$167=$B33)*(economics!$D$2:$D$167="whr")*economics!$AH$2:$AH$167*(_xlfn.NORM.DIST(BN$3,economics!$AK$2:$AK$167,economics!$AJ$2:$AJ$167,TRUE)-_xlfn.NORM.DIST(BN$30,economics!$AK$2:$AK$167,economics!$AJ$2:$AJ$167,TRUE)))+$CR4*(_xlfn.NORM.DIST(BN$3,$CU4,0.3*$CU4,TRUE)-_xlfn.NORM.DIST(BN$30,$CU4,0.3*$CU4,TRUE))+$CS4*(_xlfn.NORM.DIST(BN$3,$CV4,0.3*$CV4,TRUE)-_xlfn.NORM.DIST(BN$30,$CV4,0.3*$CV4,TRUE))),""),IF($C4&gt;0,summary!$C$10/28.8/0.947817,""))</f>
        <v/>
      </c>
      <c r="BO33" t="str">
        <f t="array" ref="BO33">IF($D4,IFERROR((SUMPRODUCT((economics!$AG$2:$AG$167=$B33)*(economics!$D$2:$D$167="whr")*economics!$AH$2:$AH$167*(_xlfn.NORM.DIST(BO$3,economics!$AK$2:$AK$167,economics!$AJ$2:$AJ$167,TRUE)-_xlfn.NORM.DIST(BO$30,economics!$AK$2:$AK$167,economics!$AJ$2:$AJ$167,TRUE))*economics!$AM$2:$AM$167)+$CR4*(_xlfn.NORM.DIST(BO$3,$CU4,0.3*$CU4,TRUE)-_xlfn.NORM.DIST(BO$30,$CU4,0.3*$CU4,TRUE))*summary!$C$7/28.8/0.947817+$CS4*(_xlfn.NORM.DIST(BO$3,$CV4,0.3*$CV4,TRUE)-_xlfn.NORM.DIST(BO$30,$CV4,0.3*$CV4,TRUE))*summary!$C$6/28.8/0.947817)/(SUMPRODUCT((economics!$AG$2:$AG$167=$B33)*(economics!$D$2:$D$167="whr")*economics!$AH$2:$AH$167*(_xlfn.NORM.DIST(BO$3,economics!$AK$2:$AK$167,economics!$AJ$2:$AJ$167,TRUE)-_xlfn.NORM.DIST(BO$30,economics!$AK$2:$AK$167,economics!$AJ$2:$AJ$167,TRUE)))+$CR4*(_xlfn.NORM.DIST(BO$3,$CU4,0.3*$CU4,TRUE)-_xlfn.NORM.DIST(BO$30,$CU4,0.3*$CU4,TRUE))+$CS4*(_xlfn.NORM.DIST(BO$3,$CV4,0.3*$CV4,TRUE)-_xlfn.NORM.DIST(BO$30,$CV4,0.3*$CV4,TRUE))),""),IF($C4&gt;0,summary!$C$10/28.8/0.947817,""))</f>
        <v/>
      </c>
      <c r="BP33" t="str">
        <f t="array" ref="BP33">IF($D4,IFERROR((SUMPRODUCT((economics!$AG$2:$AG$167=$B33)*(economics!$D$2:$D$167="whr")*economics!$AH$2:$AH$167*(_xlfn.NORM.DIST(BP$3,economics!$AK$2:$AK$167,economics!$AJ$2:$AJ$167,TRUE)-_xlfn.NORM.DIST(BP$30,economics!$AK$2:$AK$167,economics!$AJ$2:$AJ$167,TRUE))*economics!$AM$2:$AM$167)+$CR4*(_xlfn.NORM.DIST(BP$3,$CU4,0.3*$CU4,TRUE)-_xlfn.NORM.DIST(BP$30,$CU4,0.3*$CU4,TRUE))*summary!$C$7/28.8/0.947817+$CS4*(_xlfn.NORM.DIST(BP$3,$CV4,0.3*$CV4,TRUE)-_xlfn.NORM.DIST(BP$30,$CV4,0.3*$CV4,TRUE))*summary!$C$6/28.8/0.947817)/(SUMPRODUCT((economics!$AG$2:$AG$167=$B33)*(economics!$D$2:$D$167="whr")*economics!$AH$2:$AH$167*(_xlfn.NORM.DIST(BP$3,economics!$AK$2:$AK$167,economics!$AJ$2:$AJ$167,TRUE)-_xlfn.NORM.DIST(BP$30,economics!$AK$2:$AK$167,economics!$AJ$2:$AJ$167,TRUE)))+$CR4*(_xlfn.NORM.DIST(BP$3,$CU4,0.3*$CU4,TRUE)-_xlfn.NORM.DIST(BP$30,$CU4,0.3*$CU4,TRUE))+$CS4*(_xlfn.NORM.DIST(BP$3,$CV4,0.3*$CV4,TRUE)-_xlfn.NORM.DIST(BP$30,$CV4,0.3*$CV4,TRUE))),""),IF($C4&gt;0,summary!$C$10/28.8/0.947817,""))</f>
        <v/>
      </c>
      <c r="BQ33" t="str">
        <f t="array" ref="BQ33">IF($D4,IFERROR((SUMPRODUCT((economics!$AG$2:$AG$167=$B33)*(economics!$D$2:$D$167="whr")*economics!$AH$2:$AH$167*(_xlfn.NORM.DIST(BQ$3,economics!$AK$2:$AK$167,economics!$AJ$2:$AJ$167,TRUE)-_xlfn.NORM.DIST(BQ$30,economics!$AK$2:$AK$167,economics!$AJ$2:$AJ$167,TRUE))*economics!$AM$2:$AM$167)+$CR4*(_xlfn.NORM.DIST(BQ$3,$CU4,0.3*$CU4,TRUE)-_xlfn.NORM.DIST(BQ$30,$CU4,0.3*$CU4,TRUE))*summary!$C$7/28.8/0.947817+$CS4*(_xlfn.NORM.DIST(BQ$3,$CV4,0.3*$CV4,TRUE)-_xlfn.NORM.DIST(BQ$30,$CV4,0.3*$CV4,TRUE))*summary!$C$6/28.8/0.947817)/(SUMPRODUCT((economics!$AG$2:$AG$167=$B33)*(economics!$D$2:$D$167="whr")*economics!$AH$2:$AH$167*(_xlfn.NORM.DIST(BQ$3,economics!$AK$2:$AK$167,economics!$AJ$2:$AJ$167,TRUE)-_xlfn.NORM.DIST(BQ$30,economics!$AK$2:$AK$167,economics!$AJ$2:$AJ$167,TRUE)))+$CR4*(_xlfn.NORM.DIST(BQ$3,$CU4,0.3*$CU4,TRUE)-_xlfn.NORM.DIST(BQ$30,$CU4,0.3*$CU4,TRUE))+$CS4*(_xlfn.NORM.DIST(BQ$3,$CV4,0.3*$CV4,TRUE)-_xlfn.NORM.DIST(BQ$30,$CV4,0.3*$CV4,TRUE))),""),IF($C4&gt;0,summary!$C$10/28.8/0.947817,""))</f>
        <v/>
      </c>
      <c r="BR33" t="str">
        <f t="array" ref="BR33">IF($D4,IFERROR((SUMPRODUCT((economics!$AG$2:$AG$167=$B33)*(economics!$D$2:$D$167="whr")*economics!$AH$2:$AH$167*(_xlfn.NORM.DIST(BR$3,economics!$AK$2:$AK$167,economics!$AJ$2:$AJ$167,TRUE)-_xlfn.NORM.DIST(BR$30,economics!$AK$2:$AK$167,economics!$AJ$2:$AJ$167,TRUE))*economics!$AM$2:$AM$167)+$CR4*(_xlfn.NORM.DIST(BR$3,$CU4,0.3*$CU4,TRUE)-_xlfn.NORM.DIST(BR$30,$CU4,0.3*$CU4,TRUE))*summary!$C$7/28.8/0.947817+$CS4*(_xlfn.NORM.DIST(BR$3,$CV4,0.3*$CV4,TRUE)-_xlfn.NORM.DIST(BR$30,$CV4,0.3*$CV4,TRUE))*summary!$C$6/28.8/0.947817)/(SUMPRODUCT((economics!$AG$2:$AG$167=$B33)*(economics!$D$2:$D$167="whr")*economics!$AH$2:$AH$167*(_xlfn.NORM.DIST(BR$3,economics!$AK$2:$AK$167,economics!$AJ$2:$AJ$167,TRUE)-_xlfn.NORM.DIST(BR$30,economics!$AK$2:$AK$167,economics!$AJ$2:$AJ$167,TRUE)))+$CR4*(_xlfn.NORM.DIST(BR$3,$CU4,0.3*$CU4,TRUE)-_xlfn.NORM.DIST(BR$30,$CU4,0.3*$CU4,TRUE))+$CS4*(_xlfn.NORM.DIST(BR$3,$CV4,0.3*$CV4,TRUE)-_xlfn.NORM.DIST(BR$30,$CV4,0.3*$CV4,TRUE))),""),IF($C4&gt;0,summary!$C$10/28.8/0.947817,""))</f>
        <v/>
      </c>
      <c r="BS33" t="str">
        <f t="array" ref="BS33">IF($D4,IFERROR((SUMPRODUCT((economics!$AG$2:$AG$167=$B33)*(economics!$D$2:$D$167="whr")*economics!$AH$2:$AH$167*(_xlfn.NORM.DIST(BS$3,economics!$AK$2:$AK$167,economics!$AJ$2:$AJ$167,TRUE)-_xlfn.NORM.DIST(BS$30,economics!$AK$2:$AK$167,economics!$AJ$2:$AJ$167,TRUE))*economics!$AM$2:$AM$167)+$CR4*(_xlfn.NORM.DIST(BS$3,$CU4,0.3*$CU4,TRUE)-_xlfn.NORM.DIST(BS$30,$CU4,0.3*$CU4,TRUE))*summary!$C$7/28.8/0.947817+$CS4*(_xlfn.NORM.DIST(BS$3,$CV4,0.3*$CV4,TRUE)-_xlfn.NORM.DIST(BS$30,$CV4,0.3*$CV4,TRUE))*summary!$C$6/28.8/0.947817)/(SUMPRODUCT((economics!$AG$2:$AG$167=$B33)*(economics!$D$2:$D$167="whr")*economics!$AH$2:$AH$167*(_xlfn.NORM.DIST(BS$3,economics!$AK$2:$AK$167,economics!$AJ$2:$AJ$167,TRUE)-_xlfn.NORM.DIST(BS$30,economics!$AK$2:$AK$167,economics!$AJ$2:$AJ$167,TRUE)))+$CR4*(_xlfn.NORM.DIST(BS$3,$CU4,0.3*$CU4,TRUE)-_xlfn.NORM.DIST(BS$30,$CU4,0.3*$CU4,TRUE))+$CS4*(_xlfn.NORM.DIST(BS$3,$CV4,0.3*$CV4,TRUE)-_xlfn.NORM.DIST(BS$30,$CV4,0.3*$CV4,TRUE))),""),IF($C4&gt;0,summary!$C$10/28.8/0.947817,""))</f>
        <v/>
      </c>
      <c r="BT33" t="str">
        <f t="array" ref="BT33">IF($D4,IFERROR((SUMPRODUCT((economics!$AG$2:$AG$167=$B33)*(economics!$D$2:$D$167="whr")*economics!$AH$2:$AH$167*(_xlfn.NORM.DIST(BT$3,economics!$AK$2:$AK$167,economics!$AJ$2:$AJ$167,TRUE)-_xlfn.NORM.DIST(BT$30,economics!$AK$2:$AK$167,economics!$AJ$2:$AJ$167,TRUE))*economics!$AM$2:$AM$167)+$CR4*(_xlfn.NORM.DIST(BT$3,$CU4,0.3*$CU4,TRUE)-_xlfn.NORM.DIST(BT$30,$CU4,0.3*$CU4,TRUE))*summary!$C$7/28.8/0.947817+$CS4*(_xlfn.NORM.DIST(BT$3,$CV4,0.3*$CV4,TRUE)-_xlfn.NORM.DIST(BT$30,$CV4,0.3*$CV4,TRUE))*summary!$C$6/28.8/0.947817)/(SUMPRODUCT((economics!$AG$2:$AG$167=$B33)*(economics!$D$2:$D$167="whr")*economics!$AH$2:$AH$167*(_xlfn.NORM.DIST(BT$3,economics!$AK$2:$AK$167,economics!$AJ$2:$AJ$167,TRUE)-_xlfn.NORM.DIST(BT$30,economics!$AK$2:$AK$167,economics!$AJ$2:$AJ$167,TRUE)))+$CR4*(_xlfn.NORM.DIST(BT$3,$CU4,0.3*$CU4,TRUE)-_xlfn.NORM.DIST(BT$30,$CU4,0.3*$CU4,TRUE))+$CS4*(_xlfn.NORM.DIST(BT$3,$CV4,0.3*$CV4,TRUE)-_xlfn.NORM.DIST(BT$30,$CV4,0.3*$CV4,TRUE))),""),IF($C4&gt;0,summary!$C$10/28.8/0.947817,""))</f>
        <v/>
      </c>
      <c r="BU33" t="str">
        <f t="array" ref="BU33">IF($D4,IFERROR((SUMPRODUCT((economics!$AG$2:$AG$167=$B33)*(economics!$D$2:$D$167="whr")*economics!$AH$2:$AH$167*(_xlfn.NORM.DIST(BU$3,economics!$AK$2:$AK$167,economics!$AJ$2:$AJ$167,TRUE)-_xlfn.NORM.DIST(BU$30,economics!$AK$2:$AK$167,economics!$AJ$2:$AJ$167,TRUE))*economics!$AM$2:$AM$167)+$CR4*(_xlfn.NORM.DIST(BU$3,$CU4,0.3*$CU4,TRUE)-_xlfn.NORM.DIST(BU$30,$CU4,0.3*$CU4,TRUE))*summary!$C$7/28.8/0.947817+$CS4*(_xlfn.NORM.DIST(BU$3,$CV4,0.3*$CV4,TRUE)-_xlfn.NORM.DIST(BU$30,$CV4,0.3*$CV4,TRUE))*summary!$C$6/28.8/0.947817)/(SUMPRODUCT((economics!$AG$2:$AG$167=$B33)*(economics!$D$2:$D$167="whr")*economics!$AH$2:$AH$167*(_xlfn.NORM.DIST(BU$3,economics!$AK$2:$AK$167,economics!$AJ$2:$AJ$167,TRUE)-_xlfn.NORM.DIST(BU$30,economics!$AK$2:$AK$167,economics!$AJ$2:$AJ$167,TRUE)))+$CR4*(_xlfn.NORM.DIST(BU$3,$CU4,0.3*$CU4,TRUE)-_xlfn.NORM.DIST(BU$30,$CU4,0.3*$CU4,TRUE))+$CS4*(_xlfn.NORM.DIST(BU$3,$CV4,0.3*$CV4,TRUE)-_xlfn.NORM.DIST(BU$30,$CV4,0.3*$CV4,TRUE))),""),IF($C4&gt;0,summary!$C$10/28.8/0.947817,""))</f>
        <v/>
      </c>
      <c r="BV33" t="str">
        <f t="array" ref="BV33">IF($D4,IFERROR((SUMPRODUCT((economics!$AG$2:$AG$167=$B33)*(economics!$D$2:$D$167="whr")*economics!$AH$2:$AH$167*(_xlfn.NORM.DIST(BV$3,economics!$AK$2:$AK$167,economics!$AJ$2:$AJ$167,TRUE)-_xlfn.NORM.DIST(BV$30,economics!$AK$2:$AK$167,economics!$AJ$2:$AJ$167,TRUE))*economics!$AM$2:$AM$167)+$CR4*(_xlfn.NORM.DIST(BV$3,$CU4,0.3*$CU4,TRUE)-_xlfn.NORM.DIST(BV$30,$CU4,0.3*$CU4,TRUE))*summary!$C$7/28.8/0.947817+$CS4*(_xlfn.NORM.DIST(BV$3,$CV4,0.3*$CV4,TRUE)-_xlfn.NORM.DIST(BV$30,$CV4,0.3*$CV4,TRUE))*summary!$C$6/28.8/0.947817)/(SUMPRODUCT((economics!$AG$2:$AG$167=$B33)*(economics!$D$2:$D$167="whr")*economics!$AH$2:$AH$167*(_xlfn.NORM.DIST(BV$3,economics!$AK$2:$AK$167,economics!$AJ$2:$AJ$167,TRUE)-_xlfn.NORM.DIST(BV$30,economics!$AK$2:$AK$167,economics!$AJ$2:$AJ$167,TRUE)))+$CR4*(_xlfn.NORM.DIST(BV$3,$CU4,0.3*$CU4,TRUE)-_xlfn.NORM.DIST(BV$30,$CU4,0.3*$CU4,TRUE))+$CS4*(_xlfn.NORM.DIST(BV$3,$CV4,0.3*$CV4,TRUE)-_xlfn.NORM.DIST(BV$30,$CV4,0.3*$CV4,TRUE))),""),IF($C4&gt;0,summary!$C$10/28.8/0.947817,""))</f>
        <v/>
      </c>
      <c r="BW33" t="str">
        <f t="array" ref="BW33">IF($D4,IFERROR((SUMPRODUCT((economics!$AG$2:$AG$167=$B33)*(economics!$D$2:$D$167="whr")*economics!$AH$2:$AH$167*(_xlfn.NORM.DIST(BW$3,economics!$AK$2:$AK$167,economics!$AJ$2:$AJ$167,TRUE)-_xlfn.NORM.DIST(BW$30,economics!$AK$2:$AK$167,economics!$AJ$2:$AJ$167,TRUE))*economics!$AM$2:$AM$167)+$CR4*(_xlfn.NORM.DIST(BW$3,$CU4,0.3*$CU4,TRUE)-_xlfn.NORM.DIST(BW$30,$CU4,0.3*$CU4,TRUE))*summary!$C$7/28.8/0.947817+$CS4*(_xlfn.NORM.DIST(BW$3,$CV4,0.3*$CV4,TRUE)-_xlfn.NORM.DIST(BW$30,$CV4,0.3*$CV4,TRUE))*summary!$C$6/28.8/0.947817)/(SUMPRODUCT((economics!$AG$2:$AG$167=$B33)*(economics!$D$2:$D$167="whr")*economics!$AH$2:$AH$167*(_xlfn.NORM.DIST(BW$3,economics!$AK$2:$AK$167,economics!$AJ$2:$AJ$167,TRUE)-_xlfn.NORM.DIST(BW$30,economics!$AK$2:$AK$167,economics!$AJ$2:$AJ$167,TRUE)))+$CR4*(_xlfn.NORM.DIST(BW$3,$CU4,0.3*$CU4,TRUE)-_xlfn.NORM.DIST(BW$30,$CU4,0.3*$CU4,TRUE))+$CS4*(_xlfn.NORM.DIST(BW$3,$CV4,0.3*$CV4,TRUE)-_xlfn.NORM.DIST(BW$30,$CV4,0.3*$CV4,TRUE))),""),IF($C4&gt;0,summary!$C$10/28.8/0.947817,""))</f>
        <v/>
      </c>
      <c r="BX33" t="str">
        <f t="array" ref="BX33">IF($D4,IFERROR((SUMPRODUCT((economics!$AG$2:$AG$167=$B33)*(economics!$D$2:$D$167="whr")*economics!$AH$2:$AH$167*(_xlfn.NORM.DIST(BX$3,economics!$AK$2:$AK$167,economics!$AJ$2:$AJ$167,TRUE)-_xlfn.NORM.DIST(BX$30,economics!$AK$2:$AK$167,economics!$AJ$2:$AJ$167,TRUE))*economics!$AM$2:$AM$167)+$CR4*(_xlfn.NORM.DIST(BX$3,$CU4,0.3*$CU4,TRUE)-_xlfn.NORM.DIST(BX$30,$CU4,0.3*$CU4,TRUE))*summary!$C$7/28.8/0.947817+$CS4*(_xlfn.NORM.DIST(BX$3,$CV4,0.3*$CV4,TRUE)-_xlfn.NORM.DIST(BX$30,$CV4,0.3*$CV4,TRUE))*summary!$C$6/28.8/0.947817)/(SUMPRODUCT((economics!$AG$2:$AG$167=$B33)*(economics!$D$2:$D$167="whr")*economics!$AH$2:$AH$167*(_xlfn.NORM.DIST(BX$3,economics!$AK$2:$AK$167,economics!$AJ$2:$AJ$167,TRUE)-_xlfn.NORM.DIST(BX$30,economics!$AK$2:$AK$167,economics!$AJ$2:$AJ$167,TRUE)))+$CR4*(_xlfn.NORM.DIST(BX$3,$CU4,0.3*$CU4,TRUE)-_xlfn.NORM.DIST(BX$30,$CU4,0.3*$CU4,TRUE))+$CS4*(_xlfn.NORM.DIST(BX$3,$CV4,0.3*$CV4,TRUE)-_xlfn.NORM.DIST(BX$30,$CV4,0.3*$CV4,TRUE))),""),IF($C4&gt;0,summary!$C$10/28.8/0.947817,""))</f>
        <v/>
      </c>
      <c r="BY33" t="str">
        <f t="array" ref="BY33">IF($D4,IFERROR((SUMPRODUCT((economics!$AG$2:$AG$167=$B33)*(economics!$D$2:$D$167="whr")*economics!$AH$2:$AH$167*(_xlfn.NORM.DIST(BY$3,economics!$AK$2:$AK$167,economics!$AJ$2:$AJ$167,TRUE)-_xlfn.NORM.DIST(BY$30,economics!$AK$2:$AK$167,economics!$AJ$2:$AJ$167,TRUE))*economics!$AM$2:$AM$167)+$CR4*(_xlfn.NORM.DIST(BY$3,$CU4,0.3*$CU4,TRUE)-_xlfn.NORM.DIST(BY$30,$CU4,0.3*$CU4,TRUE))*summary!$C$7/28.8/0.947817+$CS4*(_xlfn.NORM.DIST(BY$3,$CV4,0.3*$CV4,TRUE)-_xlfn.NORM.DIST(BY$30,$CV4,0.3*$CV4,TRUE))*summary!$C$6/28.8/0.947817)/(SUMPRODUCT((economics!$AG$2:$AG$167=$B33)*(economics!$D$2:$D$167="whr")*economics!$AH$2:$AH$167*(_xlfn.NORM.DIST(BY$3,economics!$AK$2:$AK$167,economics!$AJ$2:$AJ$167,TRUE)-_xlfn.NORM.DIST(BY$30,economics!$AK$2:$AK$167,economics!$AJ$2:$AJ$167,TRUE)))+$CR4*(_xlfn.NORM.DIST(BY$3,$CU4,0.3*$CU4,TRUE)-_xlfn.NORM.DIST(BY$30,$CU4,0.3*$CU4,TRUE))+$CS4*(_xlfn.NORM.DIST(BY$3,$CV4,0.3*$CV4,TRUE)-_xlfn.NORM.DIST(BY$30,$CV4,0.3*$CV4,TRUE))),""),IF($C4&gt;0,summary!$C$10/28.8/0.947817,""))</f>
        <v/>
      </c>
      <c r="BZ33" t="str">
        <f t="array" ref="BZ33">IF($D4,IFERROR((SUMPRODUCT((economics!$AG$2:$AG$167=$B33)*(economics!$D$2:$D$167="whr")*economics!$AH$2:$AH$167*(_xlfn.NORM.DIST(BZ$3,economics!$AK$2:$AK$167,economics!$AJ$2:$AJ$167,TRUE)-_xlfn.NORM.DIST(BZ$30,economics!$AK$2:$AK$167,economics!$AJ$2:$AJ$167,TRUE))*economics!$AM$2:$AM$167)+$CR4*(_xlfn.NORM.DIST(BZ$3,$CU4,0.3*$CU4,TRUE)-_xlfn.NORM.DIST(BZ$30,$CU4,0.3*$CU4,TRUE))*summary!$C$7/28.8/0.947817+$CS4*(_xlfn.NORM.DIST(BZ$3,$CV4,0.3*$CV4,TRUE)-_xlfn.NORM.DIST(BZ$30,$CV4,0.3*$CV4,TRUE))*summary!$C$6/28.8/0.947817)/(SUMPRODUCT((economics!$AG$2:$AG$167=$B33)*(economics!$D$2:$D$167="whr")*economics!$AH$2:$AH$167*(_xlfn.NORM.DIST(BZ$3,economics!$AK$2:$AK$167,economics!$AJ$2:$AJ$167,TRUE)-_xlfn.NORM.DIST(BZ$30,economics!$AK$2:$AK$167,economics!$AJ$2:$AJ$167,TRUE)))+$CR4*(_xlfn.NORM.DIST(BZ$3,$CU4,0.3*$CU4,TRUE)-_xlfn.NORM.DIST(BZ$30,$CU4,0.3*$CU4,TRUE))+$CS4*(_xlfn.NORM.DIST(BZ$3,$CV4,0.3*$CV4,TRUE)-_xlfn.NORM.DIST(BZ$30,$CV4,0.3*$CV4,TRUE))),""),IF($C4&gt;0,summary!$C$10/28.8/0.947817,""))</f>
        <v/>
      </c>
      <c r="CA33" t="str">
        <f t="array" ref="CA33">IF($D4,IFERROR((SUMPRODUCT((economics!$AG$2:$AG$167=$B33)*(economics!$D$2:$D$167="whr")*economics!$AH$2:$AH$167*(_xlfn.NORM.DIST(CA$3,economics!$AK$2:$AK$167,economics!$AJ$2:$AJ$167,TRUE)-_xlfn.NORM.DIST(CA$30,economics!$AK$2:$AK$167,economics!$AJ$2:$AJ$167,TRUE))*economics!$AM$2:$AM$167)+$CR4*(_xlfn.NORM.DIST(CA$3,$CU4,0.3*$CU4,TRUE)-_xlfn.NORM.DIST(CA$30,$CU4,0.3*$CU4,TRUE))*summary!$C$7/28.8/0.947817+$CS4*(_xlfn.NORM.DIST(CA$3,$CV4,0.3*$CV4,TRUE)-_xlfn.NORM.DIST(CA$30,$CV4,0.3*$CV4,TRUE))*summary!$C$6/28.8/0.947817)/(SUMPRODUCT((economics!$AG$2:$AG$167=$B33)*(economics!$D$2:$D$167="whr")*economics!$AH$2:$AH$167*(_xlfn.NORM.DIST(CA$3,economics!$AK$2:$AK$167,economics!$AJ$2:$AJ$167,TRUE)-_xlfn.NORM.DIST(CA$30,economics!$AK$2:$AK$167,economics!$AJ$2:$AJ$167,TRUE)))+$CR4*(_xlfn.NORM.DIST(CA$3,$CU4,0.3*$CU4,TRUE)-_xlfn.NORM.DIST(CA$30,$CU4,0.3*$CU4,TRUE))+$CS4*(_xlfn.NORM.DIST(CA$3,$CV4,0.3*$CV4,TRUE)-_xlfn.NORM.DIST(CA$30,$CV4,0.3*$CV4,TRUE))),""),IF($C4&gt;0,summary!$C$10/28.8/0.947817,""))</f>
        <v/>
      </c>
      <c r="CB33" t="str">
        <f t="array" ref="CB33">IF($D4,IFERROR((SUMPRODUCT((economics!$AG$2:$AG$167=$B33)*(economics!$D$2:$D$167="whr")*economics!$AH$2:$AH$167*(_xlfn.NORM.DIST(CB$3,economics!$AK$2:$AK$167,economics!$AJ$2:$AJ$167,TRUE)-_xlfn.NORM.DIST(CB$30,economics!$AK$2:$AK$167,economics!$AJ$2:$AJ$167,TRUE))*economics!$AM$2:$AM$167)+$CR4*(_xlfn.NORM.DIST(CB$3,$CU4,0.3*$CU4,TRUE)-_xlfn.NORM.DIST(CB$30,$CU4,0.3*$CU4,TRUE))*summary!$C$7/28.8/0.947817+$CS4*(_xlfn.NORM.DIST(CB$3,$CV4,0.3*$CV4,TRUE)-_xlfn.NORM.DIST(CB$30,$CV4,0.3*$CV4,TRUE))*summary!$C$6/28.8/0.947817)/(SUMPRODUCT((economics!$AG$2:$AG$167=$B33)*(economics!$D$2:$D$167="whr")*economics!$AH$2:$AH$167*(_xlfn.NORM.DIST(CB$3,economics!$AK$2:$AK$167,economics!$AJ$2:$AJ$167,TRUE)-_xlfn.NORM.DIST(CB$30,economics!$AK$2:$AK$167,economics!$AJ$2:$AJ$167,TRUE)))+$CR4*(_xlfn.NORM.DIST(CB$3,$CU4,0.3*$CU4,TRUE)-_xlfn.NORM.DIST(CB$30,$CU4,0.3*$CU4,TRUE))+$CS4*(_xlfn.NORM.DIST(CB$3,$CV4,0.3*$CV4,TRUE)-_xlfn.NORM.DIST(CB$30,$CV4,0.3*$CV4,TRUE))),""),IF($C4&gt;0,summary!$C$10/28.8/0.947817,""))</f>
        <v/>
      </c>
      <c r="CC33" t="str">
        <f t="array" ref="CC33">IF($D4,IFERROR((SUMPRODUCT((economics!$AG$2:$AG$167=$B33)*(economics!$D$2:$D$167="whr")*economics!$AH$2:$AH$167*(_xlfn.NORM.DIST(CC$3,economics!$AK$2:$AK$167,economics!$AJ$2:$AJ$167,TRUE)-_xlfn.NORM.DIST(CC$30,economics!$AK$2:$AK$167,economics!$AJ$2:$AJ$167,TRUE))*economics!$AM$2:$AM$167)+$CR4*(_xlfn.NORM.DIST(CC$3,$CU4,0.3*$CU4,TRUE)-_xlfn.NORM.DIST(CC$30,$CU4,0.3*$CU4,TRUE))*summary!$C$7/28.8/0.947817+$CS4*(_xlfn.NORM.DIST(CC$3,$CV4,0.3*$CV4,TRUE)-_xlfn.NORM.DIST(CC$30,$CV4,0.3*$CV4,TRUE))*summary!$C$6/28.8/0.947817)/(SUMPRODUCT((economics!$AG$2:$AG$167=$B33)*(economics!$D$2:$D$167="whr")*economics!$AH$2:$AH$167*(_xlfn.NORM.DIST(CC$3,economics!$AK$2:$AK$167,economics!$AJ$2:$AJ$167,TRUE)-_xlfn.NORM.DIST(CC$30,economics!$AK$2:$AK$167,economics!$AJ$2:$AJ$167,TRUE)))+$CR4*(_xlfn.NORM.DIST(CC$3,$CU4,0.3*$CU4,TRUE)-_xlfn.NORM.DIST(CC$30,$CU4,0.3*$CU4,TRUE))+$CS4*(_xlfn.NORM.DIST(CC$3,$CV4,0.3*$CV4,TRUE)-_xlfn.NORM.DIST(CC$30,$CV4,0.3*$CV4,TRUE))),""),IF($C4&gt;0,summary!$C$10/28.8/0.947817,""))</f>
        <v/>
      </c>
      <c r="CD33" t="str">
        <f t="array" ref="CD33">IF($D4,IFERROR((SUMPRODUCT((economics!$AG$2:$AG$167=$B33)*(economics!$D$2:$D$167="whr")*economics!$AH$2:$AH$167*(_xlfn.NORM.DIST(CD$3,economics!$AK$2:$AK$167,economics!$AJ$2:$AJ$167,TRUE)-_xlfn.NORM.DIST(CD$30,economics!$AK$2:$AK$167,economics!$AJ$2:$AJ$167,TRUE))*economics!$AM$2:$AM$167)+$CR4*(_xlfn.NORM.DIST(CD$3,$CU4,0.3*$CU4,TRUE)-_xlfn.NORM.DIST(CD$30,$CU4,0.3*$CU4,TRUE))*summary!$C$7/28.8/0.947817+$CS4*(_xlfn.NORM.DIST(CD$3,$CV4,0.3*$CV4,TRUE)-_xlfn.NORM.DIST(CD$30,$CV4,0.3*$CV4,TRUE))*summary!$C$6/28.8/0.947817)/(SUMPRODUCT((economics!$AG$2:$AG$167=$B33)*(economics!$D$2:$D$167="whr")*economics!$AH$2:$AH$167*(_xlfn.NORM.DIST(CD$3,economics!$AK$2:$AK$167,economics!$AJ$2:$AJ$167,TRUE)-_xlfn.NORM.DIST(CD$30,economics!$AK$2:$AK$167,economics!$AJ$2:$AJ$167,TRUE)))+$CR4*(_xlfn.NORM.DIST(CD$3,$CU4,0.3*$CU4,TRUE)-_xlfn.NORM.DIST(CD$30,$CU4,0.3*$CU4,TRUE))+$CS4*(_xlfn.NORM.DIST(CD$3,$CV4,0.3*$CV4,TRUE)-_xlfn.NORM.DIST(CD$30,$CV4,0.3*$CV4,TRUE))),""),IF($C4&gt;0,summary!$C$10/28.8/0.947817,""))</f>
        <v/>
      </c>
      <c r="CE33" t="str">
        <f t="array" ref="CE33">IF($D4,IFERROR((SUMPRODUCT((economics!$AG$2:$AG$167=$B33)*(economics!$D$2:$D$167="whr")*economics!$AH$2:$AH$167*(_xlfn.NORM.DIST(CE$3,economics!$AK$2:$AK$167,economics!$AJ$2:$AJ$167,TRUE)-_xlfn.NORM.DIST(CE$30,economics!$AK$2:$AK$167,economics!$AJ$2:$AJ$167,TRUE))*economics!$AM$2:$AM$167)+$CR4*(_xlfn.NORM.DIST(CE$3,$CU4,0.3*$CU4,TRUE)-_xlfn.NORM.DIST(CE$30,$CU4,0.3*$CU4,TRUE))*summary!$C$7/28.8/0.947817+$CS4*(_xlfn.NORM.DIST(CE$3,$CV4,0.3*$CV4,TRUE)-_xlfn.NORM.DIST(CE$30,$CV4,0.3*$CV4,TRUE))*summary!$C$6/28.8/0.947817)/(SUMPRODUCT((economics!$AG$2:$AG$167=$B33)*(economics!$D$2:$D$167="whr")*economics!$AH$2:$AH$167*(_xlfn.NORM.DIST(CE$3,economics!$AK$2:$AK$167,economics!$AJ$2:$AJ$167,TRUE)-_xlfn.NORM.DIST(CE$30,economics!$AK$2:$AK$167,economics!$AJ$2:$AJ$167,TRUE)))+$CR4*(_xlfn.NORM.DIST(CE$3,$CU4,0.3*$CU4,TRUE)-_xlfn.NORM.DIST(CE$30,$CU4,0.3*$CU4,TRUE))+$CS4*(_xlfn.NORM.DIST(CE$3,$CV4,0.3*$CV4,TRUE)-_xlfn.NORM.DIST(CE$30,$CV4,0.3*$CV4,TRUE))),""),IF($C4&gt;0,summary!$C$10/28.8/0.947817,""))</f>
        <v/>
      </c>
      <c r="CF33" t="str">
        <f t="array" ref="CF33">IF($D4,IFERROR((SUMPRODUCT((economics!$AG$2:$AG$167=$B33)*(economics!$D$2:$D$167="whr")*economics!$AH$2:$AH$167*(_xlfn.NORM.DIST(CF$3,economics!$AK$2:$AK$167,economics!$AJ$2:$AJ$167,TRUE)-_xlfn.NORM.DIST(CF$30,economics!$AK$2:$AK$167,economics!$AJ$2:$AJ$167,TRUE))*economics!$AM$2:$AM$167)+$CR4*(_xlfn.NORM.DIST(CF$3,$CU4,0.3*$CU4,TRUE)-_xlfn.NORM.DIST(CF$30,$CU4,0.3*$CU4,TRUE))*summary!$C$7/28.8/0.947817+$CS4*(_xlfn.NORM.DIST(CF$3,$CV4,0.3*$CV4,TRUE)-_xlfn.NORM.DIST(CF$30,$CV4,0.3*$CV4,TRUE))*summary!$C$6/28.8/0.947817)/(SUMPRODUCT((economics!$AG$2:$AG$167=$B33)*(economics!$D$2:$D$167="whr")*economics!$AH$2:$AH$167*(_xlfn.NORM.DIST(CF$3,economics!$AK$2:$AK$167,economics!$AJ$2:$AJ$167,TRUE)-_xlfn.NORM.DIST(CF$30,economics!$AK$2:$AK$167,economics!$AJ$2:$AJ$167,TRUE)))+$CR4*(_xlfn.NORM.DIST(CF$3,$CU4,0.3*$CU4,TRUE)-_xlfn.NORM.DIST(CF$30,$CU4,0.3*$CU4,TRUE))+$CS4*(_xlfn.NORM.DIST(CF$3,$CV4,0.3*$CV4,TRUE)-_xlfn.NORM.DIST(CF$30,$CV4,0.3*$CV4,TRUE))),""),IF($C4&gt;0,summary!$C$10/28.8/0.947817,""))</f>
        <v/>
      </c>
      <c r="CG33" t="str">
        <f t="array" ref="CG33">IF($D4,IFERROR((SUMPRODUCT((economics!$AG$2:$AG$167=$B33)*(economics!$D$2:$D$167="whr")*economics!$AH$2:$AH$167*(_xlfn.NORM.DIST(CG$3,economics!$AK$2:$AK$167,economics!$AJ$2:$AJ$167,TRUE)-_xlfn.NORM.DIST(CG$30,economics!$AK$2:$AK$167,economics!$AJ$2:$AJ$167,TRUE))*economics!$AM$2:$AM$167)+$CR4*(_xlfn.NORM.DIST(CG$3,$CU4,0.3*$CU4,TRUE)-_xlfn.NORM.DIST(CG$30,$CU4,0.3*$CU4,TRUE))*summary!$C$7/28.8/0.947817+$CS4*(_xlfn.NORM.DIST(CG$3,$CV4,0.3*$CV4,TRUE)-_xlfn.NORM.DIST(CG$30,$CV4,0.3*$CV4,TRUE))*summary!$C$6/28.8/0.947817)/(SUMPRODUCT((economics!$AG$2:$AG$167=$B33)*(economics!$D$2:$D$167="whr")*economics!$AH$2:$AH$167*(_xlfn.NORM.DIST(CG$3,economics!$AK$2:$AK$167,economics!$AJ$2:$AJ$167,TRUE)-_xlfn.NORM.DIST(CG$30,economics!$AK$2:$AK$167,economics!$AJ$2:$AJ$167,TRUE)))+$CR4*(_xlfn.NORM.DIST(CG$3,$CU4,0.3*$CU4,TRUE)-_xlfn.NORM.DIST(CG$30,$CU4,0.3*$CU4,TRUE))+$CS4*(_xlfn.NORM.DIST(CG$3,$CV4,0.3*$CV4,TRUE)-_xlfn.NORM.DIST(CG$30,$CV4,0.3*$CV4,TRUE))),""),IF($C4&gt;0,summary!$C$10/28.8/0.947817,""))</f>
        <v/>
      </c>
      <c r="CH33" t="str">
        <f t="array" ref="CH33">IF($D4,IFERROR((SUMPRODUCT((economics!$AG$2:$AG$167=$B33)*(economics!$D$2:$D$167="whr")*economics!$AH$2:$AH$167*(_xlfn.NORM.DIST(CH$3,economics!$AK$2:$AK$167,economics!$AJ$2:$AJ$167,TRUE)-_xlfn.NORM.DIST(CH$30,economics!$AK$2:$AK$167,economics!$AJ$2:$AJ$167,TRUE))*economics!$AM$2:$AM$167)+$CR4*(_xlfn.NORM.DIST(CH$3,$CU4,0.3*$CU4,TRUE)-_xlfn.NORM.DIST(CH$30,$CU4,0.3*$CU4,TRUE))*summary!$C$7/28.8/0.947817+$CS4*(_xlfn.NORM.DIST(CH$3,$CV4,0.3*$CV4,TRUE)-_xlfn.NORM.DIST(CH$30,$CV4,0.3*$CV4,TRUE))*summary!$C$6/28.8/0.947817)/(SUMPRODUCT((economics!$AG$2:$AG$167=$B33)*(economics!$D$2:$D$167="whr")*economics!$AH$2:$AH$167*(_xlfn.NORM.DIST(CH$3,economics!$AK$2:$AK$167,economics!$AJ$2:$AJ$167,TRUE)-_xlfn.NORM.DIST(CH$30,economics!$AK$2:$AK$167,economics!$AJ$2:$AJ$167,TRUE)))+$CR4*(_xlfn.NORM.DIST(CH$3,$CU4,0.3*$CU4,TRUE)-_xlfn.NORM.DIST(CH$30,$CU4,0.3*$CU4,TRUE))+$CS4*(_xlfn.NORM.DIST(CH$3,$CV4,0.3*$CV4,TRUE)-_xlfn.NORM.DIST(CH$30,$CV4,0.3*$CV4,TRUE))),""),IF($C4&gt;0,summary!$C$10/28.8/0.947817,""))</f>
        <v/>
      </c>
    </row>
    <row r="34" spans="1:86" x14ac:dyDescent="0.35">
      <c r="A34" t="str">
        <f t="shared" si="3"/>
        <v>coal mining 05</v>
      </c>
      <c r="B34">
        <f t="shared" si="3"/>
        <v>5</v>
      </c>
      <c r="E34" t="str">
        <f t="array" ref="E34">IF($D5,IFERROR((SUMPRODUCT((economics!$AG$2:$AG$167=$B34)*(economics!$D$2:$D$167="whr")*economics!$AH$2:$AH$167*(_xlfn.NORM.DIST(E$3,economics!$AK$2:$AK$167,economics!$AJ$2:$AJ$167,TRUE)-_xlfn.NORM.DIST(E$30,economics!$AK$2:$AK$167,economics!$AJ$2:$AJ$167,TRUE))*economics!$AM$2:$AM$167)+$CR5*(_xlfn.NORM.DIST(E$3,$CU5,0.3*$CU5,TRUE)-_xlfn.NORM.DIST(E$30,$CU5,0.3*$CU5,TRUE))*summary!$C$7/28.8/0.947817+$CS5*(_xlfn.NORM.DIST(E$3,$CV5,0.3*$CV5,TRUE)-_xlfn.NORM.DIST(E$30,$CV5,0.3*$CV5,TRUE))*summary!$C$6/28.8/0.947817)/(SUMPRODUCT((economics!$AG$2:$AG$167=$B34)*(economics!$D$2:$D$167="whr")*economics!$AH$2:$AH$167*(_xlfn.NORM.DIST(E$3,economics!$AK$2:$AK$167,economics!$AJ$2:$AJ$167,TRUE)-_xlfn.NORM.DIST(E$30,economics!$AK$2:$AK$167,economics!$AJ$2:$AJ$167,TRUE)))+$CR5*(_xlfn.NORM.DIST(E$3,$CU5,0.3*$CU5,TRUE)-_xlfn.NORM.DIST(E$30,$CU5,0.3*$CU5,TRUE))+$CS5*(_xlfn.NORM.DIST(E$3,$CV5,0.3*$CV5,TRUE)-_xlfn.NORM.DIST(E$30,$CV5,0.3*$CV5,TRUE))),""),IF($C5&gt;0,summary!$C$10/28.8/0.947817,""))</f>
        <v/>
      </c>
      <c r="F34" t="str">
        <f t="array" ref="F34">IF($D5,IFERROR((SUMPRODUCT((economics!$AG$2:$AG$167=$B34)*(economics!$D$2:$D$167="whr")*economics!$AH$2:$AH$167*(_xlfn.NORM.DIST(F$3,economics!$AK$2:$AK$167,economics!$AJ$2:$AJ$167,TRUE)-_xlfn.NORM.DIST(F$30,economics!$AK$2:$AK$167,economics!$AJ$2:$AJ$167,TRUE))*economics!$AM$2:$AM$167)+$CR5*(_xlfn.NORM.DIST(F$3,$CU5,0.3*$CU5,TRUE)-_xlfn.NORM.DIST(F$30,$CU5,0.3*$CU5,TRUE))*summary!$C$7/28.8/0.947817+$CS5*(_xlfn.NORM.DIST(F$3,$CV5,0.3*$CV5,TRUE)-_xlfn.NORM.DIST(F$30,$CV5,0.3*$CV5,TRUE))*summary!$C$6/28.8/0.947817)/(SUMPRODUCT((economics!$AG$2:$AG$167=$B34)*(economics!$D$2:$D$167="whr")*economics!$AH$2:$AH$167*(_xlfn.NORM.DIST(F$3,economics!$AK$2:$AK$167,economics!$AJ$2:$AJ$167,TRUE)-_xlfn.NORM.DIST(F$30,economics!$AK$2:$AK$167,economics!$AJ$2:$AJ$167,TRUE)))+$CR5*(_xlfn.NORM.DIST(F$3,$CU5,0.3*$CU5,TRUE)-_xlfn.NORM.DIST(F$30,$CU5,0.3*$CU5,TRUE))+$CS5*(_xlfn.NORM.DIST(F$3,$CV5,0.3*$CV5,TRUE)-_xlfn.NORM.DIST(F$30,$CV5,0.3*$CV5,TRUE))),""),IF($C5&gt;0,summary!$C$10/28.8/0.947817,""))</f>
        <v/>
      </c>
      <c r="G34" t="str">
        <f t="array" ref="G34">IF($D5,IFERROR((SUMPRODUCT((economics!$AG$2:$AG$167=$B34)*(economics!$D$2:$D$167="whr")*economics!$AH$2:$AH$167*(_xlfn.NORM.DIST(G$3,economics!$AK$2:$AK$167,economics!$AJ$2:$AJ$167,TRUE)-_xlfn.NORM.DIST(G$30,economics!$AK$2:$AK$167,economics!$AJ$2:$AJ$167,TRUE))*economics!$AM$2:$AM$167)+$CR5*(_xlfn.NORM.DIST(G$3,$CU5,0.3*$CU5,TRUE)-_xlfn.NORM.DIST(G$30,$CU5,0.3*$CU5,TRUE))*summary!$C$7/28.8/0.947817+$CS5*(_xlfn.NORM.DIST(G$3,$CV5,0.3*$CV5,TRUE)-_xlfn.NORM.DIST(G$30,$CV5,0.3*$CV5,TRUE))*summary!$C$6/28.8/0.947817)/(SUMPRODUCT((economics!$AG$2:$AG$167=$B34)*(economics!$D$2:$D$167="whr")*economics!$AH$2:$AH$167*(_xlfn.NORM.DIST(G$3,economics!$AK$2:$AK$167,economics!$AJ$2:$AJ$167,TRUE)-_xlfn.NORM.DIST(G$30,economics!$AK$2:$AK$167,economics!$AJ$2:$AJ$167,TRUE)))+$CR5*(_xlfn.NORM.DIST(G$3,$CU5,0.3*$CU5,TRUE)-_xlfn.NORM.DIST(G$30,$CU5,0.3*$CU5,TRUE))+$CS5*(_xlfn.NORM.DIST(G$3,$CV5,0.3*$CV5,TRUE)-_xlfn.NORM.DIST(G$30,$CV5,0.3*$CV5,TRUE))),""),IF($C5&gt;0,summary!$C$10/28.8/0.947817,""))</f>
        <v/>
      </c>
      <c r="H34" t="str">
        <f t="array" ref="H34">IF($D5,IFERROR((SUMPRODUCT((economics!$AG$2:$AG$167=$B34)*(economics!$D$2:$D$167="whr")*economics!$AH$2:$AH$167*(_xlfn.NORM.DIST(H$3,economics!$AK$2:$AK$167,economics!$AJ$2:$AJ$167,TRUE)-_xlfn.NORM.DIST(H$30,economics!$AK$2:$AK$167,economics!$AJ$2:$AJ$167,TRUE))*economics!$AM$2:$AM$167)+$CR5*(_xlfn.NORM.DIST(H$3,$CU5,0.3*$CU5,TRUE)-_xlfn.NORM.DIST(H$30,$CU5,0.3*$CU5,TRUE))*summary!$C$7/28.8/0.947817+$CS5*(_xlfn.NORM.DIST(H$3,$CV5,0.3*$CV5,TRUE)-_xlfn.NORM.DIST(H$30,$CV5,0.3*$CV5,TRUE))*summary!$C$6/28.8/0.947817)/(SUMPRODUCT((economics!$AG$2:$AG$167=$B34)*(economics!$D$2:$D$167="whr")*economics!$AH$2:$AH$167*(_xlfn.NORM.DIST(H$3,economics!$AK$2:$AK$167,economics!$AJ$2:$AJ$167,TRUE)-_xlfn.NORM.DIST(H$30,economics!$AK$2:$AK$167,economics!$AJ$2:$AJ$167,TRUE)))+$CR5*(_xlfn.NORM.DIST(H$3,$CU5,0.3*$CU5,TRUE)-_xlfn.NORM.DIST(H$30,$CU5,0.3*$CU5,TRUE))+$CS5*(_xlfn.NORM.DIST(H$3,$CV5,0.3*$CV5,TRUE)-_xlfn.NORM.DIST(H$30,$CV5,0.3*$CV5,TRUE))),""),IF($C5&gt;0,summary!$C$10/28.8/0.947817,""))</f>
        <v/>
      </c>
      <c r="I34" t="str">
        <f t="array" ref="I34">IF($D5,IFERROR((SUMPRODUCT((economics!$AG$2:$AG$167=$B34)*(economics!$D$2:$D$167="whr")*economics!$AH$2:$AH$167*(_xlfn.NORM.DIST(I$3,economics!$AK$2:$AK$167,economics!$AJ$2:$AJ$167,TRUE)-_xlfn.NORM.DIST(I$30,economics!$AK$2:$AK$167,economics!$AJ$2:$AJ$167,TRUE))*economics!$AM$2:$AM$167)+$CR5*(_xlfn.NORM.DIST(I$3,$CU5,0.3*$CU5,TRUE)-_xlfn.NORM.DIST(I$30,$CU5,0.3*$CU5,TRUE))*summary!$C$7/28.8/0.947817+$CS5*(_xlfn.NORM.DIST(I$3,$CV5,0.3*$CV5,TRUE)-_xlfn.NORM.DIST(I$30,$CV5,0.3*$CV5,TRUE))*summary!$C$6/28.8/0.947817)/(SUMPRODUCT((economics!$AG$2:$AG$167=$B34)*(economics!$D$2:$D$167="whr")*economics!$AH$2:$AH$167*(_xlfn.NORM.DIST(I$3,economics!$AK$2:$AK$167,economics!$AJ$2:$AJ$167,TRUE)-_xlfn.NORM.DIST(I$30,economics!$AK$2:$AK$167,economics!$AJ$2:$AJ$167,TRUE)))+$CR5*(_xlfn.NORM.DIST(I$3,$CU5,0.3*$CU5,TRUE)-_xlfn.NORM.DIST(I$30,$CU5,0.3*$CU5,TRUE))+$CS5*(_xlfn.NORM.DIST(I$3,$CV5,0.3*$CV5,TRUE)-_xlfn.NORM.DIST(I$30,$CV5,0.3*$CV5,TRUE))),""),IF($C5&gt;0,summary!$C$10/28.8/0.947817,""))</f>
        <v/>
      </c>
      <c r="J34" t="str">
        <f t="array" ref="J34">IF($D5,IFERROR((SUMPRODUCT((economics!$AG$2:$AG$167=$B34)*(economics!$D$2:$D$167="whr")*economics!$AH$2:$AH$167*(_xlfn.NORM.DIST(J$3,economics!$AK$2:$AK$167,economics!$AJ$2:$AJ$167,TRUE)-_xlfn.NORM.DIST(J$30,economics!$AK$2:$AK$167,economics!$AJ$2:$AJ$167,TRUE))*economics!$AM$2:$AM$167)+$CR5*(_xlfn.NORM.DIST(J$3,$CU5,0.3*$CU5,TRUE)-_xlfn.NORM.DIST(J$30,$CU5,0.3*$CU5,TRUE))*summary!$C$7/28.8/0.947817+$CS5*(_xlfn.NORM.DIST(J$3,$CV5,0.3*$CV5,TRUE)-_xlfn.NORM.DIST(J$30,$CV5,0.3*$CV5,TRUE))*summary!$C$6/28.8/0.947817)/(SUMPRODUCT((economics!$AG$2:$AG$167=$B34)*(economics!$D$2:$D$167="whr")*economics!$AH$2:$AH$167*(_xlfn.NORM.DIST(J$3,economics!$AK$2:$AK$167,economics!$AJ$2:$AJ$167,TRUE)-_xlfn.NORM.DIST(J$30,economics!$AK$2:$AK$167,economics!$AJ$2:$AJ$167,TRUE)))+$CR5*(_xlfn.NORM.DIST(J$3,$CU5,0.3*$CU5,TRUE)-_xlfn.NORM.DIST(J$30,$CU5,0.3*$CU5,TRUE))+$CS5*(_xlfn.NORM.DIST(J$3,$CV5,0.3*$CV5,TRUE)-_xlfn.NORM.DIST(J$30,$CV5,0.3*$CV5,TRUE))),""),IF($C5&gt;0,summary!$C$10/28.8/0.947817,""))</f>
        <v/>
      </c>
      <c r="K34" t="str">
        <f t="array" ref="K34">IF($D5,IFERROR((SUMPRODUCT((economics!$AG$2:$AG$167=$B34)*(economics!$D$2:$D$167="whr")*economics!$AH$2:$AH$167*(_xlfn.NORM.DIST(K$3,economics!$AK$2:$AK$167,economics!$AJ$2:$AJ$167,TRUE)-_xlfn.NORM.DIST(K$30,economics!$AK$2:$AK$167,economics!$AJ$2:$AJ$167,TRUE))*economics!$AM$2:$AM$167)+$CR5*(_xlfn.NORM.DIST(K$3,$CU5,0.3*$CU5,TRUE)-_xlfn.NORM.DIST(K$30,$CU5,0.3*$CU5,TRUE))*summary!$C$7/28.8/0.947817+$CS5*(_xlfn.NORM.DIST(K$3,$CV5,0.3*$CV5,TRUE)-_xlfn.NORM.DIST(K$30,$CV5,0.3*$CV5,TRUE))*summary!$C$6/28.8/0.947817)/(SUMPRODUCT((economics!$AG$2:$AG$167=$B34)*(economics!$D$2:$D$167="whr")*economics!$AH$2:$AH$167*(_xlfn.NORM.DIST(K$3,economics!$AK$2:$AK$167,economics!$AJ$2:$AJ$167,TRUE)-_xlfn.NORM.DIST(K$30,economics!$AK$2:$AK$167,economics!$AJ$2:$AJ$167,TRUE)))+$CR5*(_xlfn.NORM.DIST(K$3,$CU5,0.3*$CU5,TRUE)-_xlfn.NORM.DIST(K$30,$CU5,0.3*$CU5,TRUE))+$CS5*(_xlfn.NORM.DIST(K$3,$CV5,0.3*$CV5,TRUE)-_xlfn.NORM.DIST(K$30,$CV5,0.3*$CV5,TRUE))),""),IF($C5&gt;0,summary!$C$10/28.8/0.947817,""))</f>
        <v/>
      </c>
      <c r="L34" t="str">
        <f t="array" ref="L34">IF($D5,IFERROR((SUMPRODUCT((economics!$AG$2:$AG$167=$B34)*(economics!$D$2:$D$167="whr")*economics!$AH$2:$AH$167*(_xlfn.NORM.DIST(L$3,economics!$AK$2:$AK$167,economics!$AJ$2:$AJ$167,TRUE)-_xlfn.NORM.DIST(L$30,economics!$AK$2:$AK$167,economics!$AJ$2:$AJ$167,TRUE))*economics!$AM$2:$AM$167)+$CR5*(_xlfn.NORM.DIST(L$3,$CU5,0.3*$CU5,TRUE)-_xlfn.NORM.DIST(L$30,$CU5,0.3*$CU5,TRUE))*summary!$C$7/28.8/0.947817+$CS5*(_xlfn.NORM.DIST(L$3,$CV5,0.3*$CV5,TRUE)-_xlfn.NORM.DIST(L$30,$CV5,0.3*$CV5,TRUE))*summary!$C$6/28.8/0.947817)/(SUMPRODUCT((economics!$AG$2:$AG$167=$B34)*(economics!$D$2:$D$167="whr")*economics!$AH$2:$AH$167*(_xlfn.NORM.DIST(L$3,economics!$AK$2:$AK$167,economics!$AJ$2:$AJ$167,TRUE)-_xlfn.NORM.DIST(L$30,economics!$AK$2:$AK$167,economics!$AJ$2:$AJ$167,TRUE)))+$CR5*(_xlfn.NORM.DIST(L$3,$CU5,0.3*$CU5,TRUE)-_xlfn.NORM.DIST(L$30,$CU5,0.3*$CU5,TRUE))+$CS5*(_xlfn.NORM.DIST(L$3,$CV5,0.3*$CV5,TRUE)-_xlfn.NORM.DIST(L$30,$CV5,0.3*$CV5,TRUE))),""),IF($C5&gt;0,summary!$C$10/28.8/0.947817,""))</f>
        <v/>
      </c>
      <c r="M34" t="str">
        <f t="array" ref="M34">IF($D5,IFERROR((SUMPRODUCT((economics!$AG$2:$AG$167=$B34)*(economics!$D$2:$D$167="whr")*economics!$AH$2:$AH$167*(_xlfn.NORM.DIST(M$3,economics!$AK$2:$AK$167,economics!$AJ$2:$AJ$167,TRUE)-_xlfn.NORM.DIST(M$30,economics!$AK$2:$AK$167,economics!$AJ$2:$AJ$167,TRUE))*economics!$AM$2:$AM$167)+$CR5*(_xlfn.NORM.DIST(M$3,$CU5,0.3*$CU5,TRUE)-_xlfn.NORM.DIST(M$30,$CU5,0.3*$CU5,TRUE))*summary!$C$7/28.8/0.947817+$CS5*(_xlfn.NORM.DIST(M$3,$CV5,0.3*$CV5,TRUE)-_xlfn.NORM.DIST(M$30,$CV5,0.3*$CV5,TRUE))*summary!$C$6/28.8/0.947817)/(SUMPRODUCT((economics!$AG$2:$AG$167=$B34)*(economics!$D$2:$D$167="whr")*economics!$AH$2:$AH$167*(_xlfn.NORM.DIST(M$3,economics!$AK$2:$AK$167,economics!$AJ$2:$AJ$167,TRUE)-_xlfn.NORM.DIST(M$30,economics!$AK$2:$AK$167,economics!$AJ$2:$AJ$167,TRUE)))+$CR5*(_xlfn.NORM.DIST(M$3,$CU5,0.3*$CU5,TRUE)-_xlfn.NORM.DIST(M$30,$CU5,0.3*$CU5,TRUE))+$CS5*(_xlfn.NORM.DIST(M$3,$CV5,0.3*$CV5,TRUE)-_xlfn.NORM.DIST(M$30,$CV5,0.3*$CV5,TRUE))),""),IF($C5&gt;0,summary!$C$10/28.8/0.947817,""))</f>
        <v/>
      </c>
      <c r="N34" t="str">
        <f t="array" ref="N34">IF($D5,IFERROR((SUMPRODUCT((economics!$AG$2:$AG$167=$B34)*(economics!$D$2:$D$167="whr")*economics!$AH$2:$AH$167*(_xlfn.NORM.DIST(N$3,economics!$AK$2:$AK$167,economics!$AJ$2:$AJ$167,TRUE)-_xlfn.NORM.DIST(N$30,economics!$AK$2:$AK$167,economics!$AJ$2:$AJ$167,TRUE))*economics!$AM$2:$AM$167)+$CR5*(_xlfn.NORM.DIST(N$3,$CU5,0.3*$CU5,TRUE)-_xlfn.NORM.DIST(N$30,$CU5,0.3*$CU5,TRUE))*summary!$C$7/28.8/0.947817+$CS5*(_xlfn.NORM.DIST(N$3,$CV5,0.3*$CV5,TRUE)-_xlfn.NORM.DIST(N$30,$CV5,0.3*$CV5,TRUE))*summary!$C$6/28.8/0.947817)/(SUMPRODUCT((economics!$AG$2:$AG$167=$B34)*(economics!$D$2:$D$167="whr")*economics!$AH$2:$AH$167*(_xlfn.NORM.DIST(N$3,economics!$AK$2:$AK$167,economics!$AJ$2:$AJ$167,TRUE)-_xlfn.NORM.DIST(N$30,economics!$AK$2:$AK$167,economics!$AJ$2:$AJ$167,TRUE)))+$CR5*(_xlfn.NORM.DIST(N$3,$CU5,0.3*$CU5,TRUE)-_xlfn.NORM.DIST(N$30,$CU5,0.3*$CU5,TRUE))+$CS5*(_xlfn.NORM.DIST(N$3,$CV5,0.3*$CV5,TRUE)-_xlfn.NORM.DIST(N$30,$CV5,0.3*$CV5,TRUE))),""),IF($C5&gt;0,summary!$C$10/28.8/0.947817,""))</f>
        <v/>
      </c>
      <c r="O34" t="str">
        <f t="array" ref="O34">IF($D5,IFERROR((SUMPRODUCT((economics!$AG$2:$AG$167=$B34)*(economics!$D$2:$D$167="whr")*economics!$AH$2:$AH$167*(_xlfn.NORM.DIST(O$3,economics!$AK$2:$AK$167,economics!$AJ$2:$AJ$167,TRUE)-_xlfn.NORM.DIST(O$30,economics!$AK$2:$AK$167,economics!$AJ$2:$AJ$167,TRUE))*economics!$AM$2:$AM$167)+$CR5*(_xlfn.NORM.DIST(O$3,$CU5,0.3*$CU5,TRUE)-_xlfn.NORM.DIST(O$30,$CU5,0.3*$CU5,TRUE))*summary!$C$7/28.8/0.947817+$CS5*(_xlfn.NORM.DIST(O$3,$CV5,0.3*$CV5,TRUE)-_xlfn.NORM.DIST(O$30,$CV5,0.3*$CV5,TRUE))*summary!$C$6/28.8/0.947817)/(SUMPRODUCT((economics!$AG$2:$AG$167=$B34)*(economics!$D$2:$D$167="whr")*economics!$AH$2:$AH$167*(_xlfn.NORM.DIST(O$3,economics!$AK$2:$AK$167,economics!$AJ$2:$AJ$167,TRUE)-_xlfn.NORM.DIST(O$30,economics!$AK$2:$AK$167,economics!$AJ$2:$AJ$167,TRUE)))+$CR5*(_xlfn.NORM.DIST(O$3,$CU5,0.3*$CU5,TRUE)-_xlfn.NORM.DIST(O$30,$CU5,0.3*$CU5,TRUE))+$CS5*(_xlfn.NORM.DIST(O$3,$CV5,0.3*$CV5,TRUE)-_xlfn.NORM.DIST(O$30,$CV5,0.3*$CV5,TRUE))),""),IF($C5&gt;0,summary!$C$10/28.8/0.947817,""))</f>
        <v/>
      </c>
      <c r="P34" t="str">
        <f t="array" ref="P34">IF($D5,IFERROR((SUMPRODUCT((economics!$AG$2:$AG$167=$B34)*(economics!$D$2:$D$167="whr")*economics!$AH$2:$AH$167*(_xlfn.NORM.DIST(P$3,economics!$AK$2:$AK$167,economics!$AJ$2:$AJ$167,TRUE)-_xlfn.NORM.DIST(P$30,economics!$AK$2:$AK$167,economics!$AJ$2:$AJ$167,TRUE))*economics!$AM$2:$AM$167)+$CR5*(_xlfn.NORM.DIST(P$3,$CU5,0.3*$CU5,TRUE)-_xlfn.NORM.DIST(P$30,$CU5,0.3*$CU5,TRUE))*summary!$C$7/28.8/0.947817+$CS5*(_xlfn.NORM.DIST(P$3,$CV5,0.3*$CV5,TRUE)-_xlfn.NORM.DIST(P$30,$CV5,0.3*$CV5,TRUE))*summary!$C$6/28.8/0.947817)/(SUMPRODUCT((economics!$AG$2:$AG$167=$B34)*(economics!$D$2:$D$167="whr")*economics!$AH$2:$AH$167*(_xlfn.NORM.DIST(P$3,economics!$AK$2:$AK$167,economics!$AJ$2:$AJ$167,TRUE)-_xlfn.NORM.DIST(P$30,economics!$AK$2:$AK$167,economics!$AJ$2:$AJ$167,TRUE)))+$CR5*(_xlfn.NORM.DIST(P$3,$CU5,0.3*$CU5,TRUE)-_xlfn.NORM.DIST(P$30,$CU5,0.3*$CU5,TRUE))+$CS5*(_xlfn.NORM.DIST(P$3,$CV5,0.3*$CV5,TRUE)-_xlfn.NORM.DIST(P$30,$CV5,0.3*$CV5,TRUE))),""),IF($C5&gt;0,summary!$C$10/28.8/0.947817,""))</f>
        <v/>
      </c>
      <c r="Q34" t="str">
        <f t="array" ref="Q34">IF($D5,IFERROR((SUMPRODUCT((economics!$AG$2:$AG$167=$B34)*(economics!$D$2:$D$167="whr")*economics!$AH$2:$AH$167*(_xlfn.NORM.DIST(Q$3,economics!$AK$2:$AK$167,economics!$AJ$2:$AJ$167,TRUE)-_xlfn.NORM.DIST(Q$30,economics!$AK$2:$AK$167,economics!$AJ$2:$AJ$167,TRUE))*economics!$AM$2:$AM$167)+$CR5*(_xlfn.NORM.DIST(Q$3,$CU5,0.3*$CU5,TRUE)-_xlfn.NORM.DIST(Q$30,$CU5,0.3*$CU5,TRUE))*summary!$C$7/28.8/0.947817+$CS5*(_xlfn.NORM.DIST(Q$3,$CV5,0.3*$CV5,TRUE)-_xlfn.NORM.DIST(Q$30,$CV5,0.3*$CV5,TRUE))*summary!$C$6/28.8/0.947817)/(SUMPRODUCT((economics!$AG$2:$AG$167=$B34)*(economics!$D$2:$D$167="whr")*economics!$AH$2:$AH$167*(_xlfn.NORM.DIST(Q$3,economics!$AK$2:$AK$167,economics!$AJ$2:$AJ$167,TRUE)-_xlfn.NORM.DIST(Q$30,economics!$AK$2:$AK$167,economics!$AJ$2:$AJ$167,TRUE)))+$CR5*(_xlfn.NORM.DIST(Q$3,$CU5,0.3*$CU5,TRUE)-_xlfn.NORM.DIST(Q$30,$CU5,0.3*$CU5,TRUE))+$CS5*(_xlfn.NORM.DIST(Q$3,$CV5,0.3*$CV5,TRUE)-_xlfn.NORM.DIST(Q$30,$CV5,0.3*$CV5,TRUE))),""),IF($C5&gt;0,summary!$C$10/28.8/0.947817,""))</f>
        <v/>
      </c>
      <c r="R34" t="str">
        <f t="array" ref="R34">IF($D5,IFERROR((SUMPRODUCT((economics!$AG$2:$AG$167=$B34)*(economics!$D$2:$D$167="whr")*economics!$AH$2:$AH$167*(_xlfn.NORM.DIST(R$3,economics!$AK$2:$AK$167,economics!$AJ$2:$AJ$167,TRUE)-_xlfn.NORM.DIST(R$30,economics!$AK$2:$AK$167,economics!$AJ$2:$AJ$167,TRUE))*economics!$AM$2:$AM$167)+$CR5*(_xlfn.NORM.DIST(R$3,$CU5,0.3*$CU5,TRUE)-_xlfn.NORM.DIST(R$30,$CU5,0.3*$CU5,TRUE))*summary!$C$7/28.8/0.947817+$CS5*(_xlfn.NORM.DIST(R$3,$CV5,0.3*$CV5,TRUE)-_xlfn.NORM.DIST(R$30,$CV5,0.3*$CV5,TRUE))*summary!$C$6/28.8/0.947817)/(SUMPRODUCT((economics!$AG$2:$AG$167=$B34)*(economics!$D$2:$D$167="whr")*economics!$AH$2:$AH$167*(_xlfn.NORM.DIST(R$3,economics!$AK$2:$AK$167,economics!$AJ$2:$AJ$167,TRUE)-_xlfn.NORM.DIST(R$30,economics!$AK$2:$AK$167,economics!$AJ$2:$AJ$167,TRUE)))+$CR5*(_xlfn.NORM.DIST(R$3,$CU5,0.3*$CU5,TRUE)-_xlfn.NORM.DIST(R$30,$CU5,0.3*$CU5,TRUE))+$CS5*(_xlfn.NORM.DIST(R$3,$CV5,0.3*$CV5,TRUE)-_xlfn.NORM.DIST(R$30,$CV5,0.3*$CV5,TRUE))),""),IF($C5&gt;0,summary!$C$10/28.8/0.947817,""))</f>
        <v/>
      </c>
      <c r="S34" t="str">
        <f t="array" ref="S34">IF($D5,IFERROR((SUMPRODUCT((economics!$AG$2:$AG$167=$B34)*(economics!$D$2:$D$167="whr")*economics!$AH$2:$AH$167*(_xlfn.NORM.DIST(S$3,economics!$AK$2:$AK$167,economics!$AJ$2:$AJ$167,TRUE)-_xlfn.NORM.DIST(S$30,economics!$AK$2:$AK$167,economics!$AJ$2:$AJ$167,TRUE))*economics!$AM$2:$AM$167)+$CR5*(_xlfn.NORM.DIST(S$3,$CU5,0.3*$CU5,TRUE)-_xlfn.NORM.DIST(S$30,$CU5,0.3*$CU5,TRUE))*summary!$C$7/28.8/0.947817+$CS5*(_xlfn.NORM.DIST(S$3,$CV5,0.3*$CV5,TRUE)-_xlfn.NORM.DIST(S$30,$CV5,0.3*$CV5,TRUE))*summary!$C$6/28.8/0.947817)/(SUMPRODUCT((economics!$AG$2:$AG$167=$B34)*(economics!$D$2:$D$167="whr")*economics!$AH$2:$AH$167*(_xlfn.NORM.DIST(S$3,economics!$AK$2:$AK$167,economics!$AJ$2:$AJ$167,TRUE)-_xlfn.NORM.DIST(S$30,economics!$AK$2:$AK$167,economics!$AJ$2:$AJ$167,TRUE)))+$CR5*(_xlfn.NORM.DIST(S$3,$CU5,0.3*$CU5,TRUE)-_xlfn.NORM.DIST(S$30,$CU5,0.3*$CU5,TRUE))+$CS5*(_xlfn.NORM.DIST(S$3,$CV5,0.3*$CV5,TRUE)-_xlfn.NORM.DIST(S$30,$CV5,0.3*$CV5,TRUE))),""),IF($C5&gt;0,summary!$C$10/28.8/0.947817,""))</f>
        <v/>
      </c>
      <c r="T34" t="str">
        <f t="array" ref="T34">IF($D5,IFERROR((SUMPRODUCT((economics!$AG$2:$AG$167=$B34)*(economics!$D$2:$D$167="whr")*economics!$AH$2:$AH$167*(_xlfn.NORM.DIST(T$3,economics!$AK$2:$AK$167,economics!$AJ$2:$AJ$167,TRUE)-_xlfn.NORM.DIST(T$30,economics!$AK$2:$AK$167,economics!$AJ$2:$AJ$167,TRUE))*economics!$AM$2:$AM$167)+$CR5*(_xlfn.NORM.DIST(T$3,$CU5,0.3*$CU5,TRUE)-_xlfn.NORM.DIST(T$30,$CU5,0.3*$CU5,TRUE))*summary!$C$7/28.8/0.947817+$CS5*(_xlfn.NORM.DIST(T$3,$CV5,0.3*$CV5,TRUE)-_xlfn.NORM.DIST(T$30,$CV5,0.3*$CV5,TRUE))*summary!$C$6/28.8/0.947817)/(SUMPRODUCT((economics!$AG$2:$AG$167=$B34)*(economics!$D$2:$D$167="whr")*economics!$AH$2:$AH$167*(_xlfn.NORM.DIST(T$3,economics!$AK$2:$AK$167,economics!$AJ$2:$AJ$167,TRUE)-_xlfn.NORM.DIST(T$30,economics!$AK$2:$AK$167,economics!$AJ$2:$AJ$167,TRUE)))+$CR5*(_xlfn.NORM.DIST(T$3,$CU5,0.3*$CU5,TRUE)-_xlfn.NORM.DIST(T$30,$CU5,0.3*$CU5,TRUE))+$CS5*(_xlfn.NORM.DIST(T$3,$CV5,0.3*$CV5,TRUE)-_xlfn.NORM.DIST(T$30,$CV5,0.3*$CV5,TRUE))),""),IF($C5&gt;0,summary!$C$10/28.8/0.947817,""))</f>
        <v/>
      </c>
      <c r="U34" t="str">
        <f t="array" ref="U34">IF($D5,IFERROR((SUMPRODUCT((economics!$AG$2:$AG$167=$B34)*(economics!$D$2:$D$167="whr")*economics!$AH$2:$AH$167*(_xlfn.NORM.DIST(U$3,economics!$AK$2:$AK$167,economics!$AJ$2:$AJ$167,TRUE)-_xlfn.NORM.DIST(U$30,economics!$AK$2:$AK$167,economics!$AJ$2:$AJ$167,TRUE))*economics!$AM$2:$AM$167)+$CR5*(_xlfn.NORM.DIST(U$3,$CU5,0.3*$CU5,TRUE)-_xlfn.NORM.DIST(U$30,$CU5,0.3*$CU5,TRUE))*summary!$C$7/28.8/0.947817+$CS5*(_xlfn.NORM.DIST(U$3,$CV5,0.3*$CV5,TRUE)-_xlfn.NORM.DIST(U$30,$CV5,0.3*$CV5,TRUE))*summary!$C$6/28.8/0.947817)/(SUMPRODUCT((economics!$AG$2:$AG$167=$B34)*(economics!$D$2:$D$167="whr")*economics!$AH$2:$AH$167*(_xlfn.NORM.DIST(U$3,economics!$AK$2:$AK$167,economics!$AJ$2:$AJ$167,TRUE)-_xlfn.NORM.DIST(U$30,economics!$AK$2:$AK$167,economics!$AJ$2:$AJ$167,TRUE)))+$CR5*(_xlfn.NORM.DIST(U$3,$CU5,0.3*$CU5,TRUE)-_xlfn.NORM.DIST(U$30,$CU5,0.3*$CU5,TRUE))+$CS5*(_xlfn.NORM.DIST(U$3,$CV5,0.3*$CV5,TRUE)-_xlfn.NORM.DIST(U$30,$CV5,0.3*$CV5,TRUE))),""),IF($C5&gt;0,summary!$C$10/28.8/0.947817,""))</f>
        <v/>
      </c>
      <c r="V34" t="str">
        <f t="array" ref="V34">IF($D5,IFERROR((SUMPRODUCT((economics!$AG$2:$AG$167=$B34)*(economics!$D$2:$D$167="whr")*economics!$AH$2:$AH$167*(_xlfn.NORM.DIST(V$3,economics!$AK$2:$AK$167,economics!$AJ$2:$AJ$167,TRUE)-_xlfn.NORM.DIST(V$30,economics!$AK$2:$AK$167,economics!$AJ$2:$AJ$167,TRUE))*economics!$AM$2:$AM$167)+$CR5*(_xlfn.NORM.DIST(V$3,$CU5,0.3*$CU5,TRUE)-_xlfn.NORM.DIST(V$30,$CU5,0.3*$CU5,TRUE))*summary!$C$7/28.8/0.947817+$CS5*(_xlfn.NORM.DIST(V$3,$CV5,0.3*$CV5,TRUE)-_xlfn.NORM.DIST(V$30,$CV5,0.3*$CV5,TRUE))*summary!$C$6/28.8/0.947817)/(SUMPRODUCT((economics!$AG$2:$AG$167=$B34)*(economics!$D$2:$D$167="whr")*economics!$AH$2:$AH$167*(_xlfn.NORM.DIST(V$3,economics!$AK$2:$AK$167,economics!$AJ$2:$AJ$167,TRUE)-_xlfn.NORM.DIST(V$30,economics!$AK$2:$AK$167,economics!$AJ$2:$AJ$167,TRUE)))+$CR5*(_xlfn.NORM.DIST(V$3,$CU5,0.3*$CU5,TRUE)-_xlfn.NORM.DIST(V$30,$CU5,0.3*$CU5,TRUE))+$CS5*(_xlfn.NORM.DIST(V$3,$CV5,0.3*$CV5,TRUE)-_xlfn.NORM.DIST(V$30,$CV5,0.3*$CV5,TRUE))),""),IF($C5&gt;0,summary!$C$10/28.8/0.947817,""))</f>
        <v/>
      </c>
      <c r="W34" t="str">
        <f t="array" ref="W34">IF($D5,IFERROR((SUMPRODUCT((economics!$AG$2:$AG$167=$B34)*(economics!$D$2:$D$167="whr")*economics!$AH$2:$AH$167*(_xlfn.NORM.DIST(W$3,economics!$AK$2:$AK$167,economics!$AJ$2:$AJ$167,TRUE)-_xlfn.NORM.DIST(W$30,economics!$AK$2:$AK$167,economics!$AJ$2:$AJ$167,TRUE))*economics!$AM$2:$AM$167)+$CR5*(_xlfn.NORM.DIST(W$3,$CU5,0.3*$CU5,TRUE)-_xlfn.NORM.DIST(W$30,$CU5,0.3*$CU5,TRUE))*summary!$C$7/28.8/0.947817+$CS5*(_xlfn.NORM.DIST(W$3,$CV5,0.3*$CV5,TRUE)-_xlfn.NORM.DIST(W$30,$CV5,0.3*$CV5,TRUE))*summary!$C$6/28.8/0.947817)/(SUMPRODUCT((economics!$AG$2:$AG$167=$B34)*(economics!$D$2:$D$167="whr")*economics!$AH$2:$AH$167*(_xlfn.NORM.DIST(W$3,economics!$AK$2:$AK$167,economics!$AJ$2:$AJ$167,TRUE)-_xlfn.NORM.DIST(W$30,economics!$AK$2:$AK$167,economics!$AJ$2:$AJ$167,TRUE)))+$CR5*(_xlfn.NORM.DIST(W$3,$CU5,0.3*$CU5,TRUE)-_xlfn.NORM.DIST(W$30,$CU5,0.3*$CU5,TRUE))+$CS5*(_xlfn.NORM.DIST(W$3,$CV5,0.3*$CV5,TRUE)-_xlfn.NORM.DIST(W$30,$CV5,0.3*$CV5,TRUE))),""),IF($C5&gt;0,summary!$C$10/28.8/0.947817,""))</f>
        <v/>
      </c>
      <c r="X34" t="str">
        <f t="array" ref="X34">IF($D5,IFERROR((SUMPRODUCT((economics!$AG$2:$AG$167=$B34)*(economics!$D$2:$D$167="whr")*economics!$AH$2:$AH$167*(_xlfn.NORM.DIST(X$3,economics!$AK$2:$AK$167,economics!$AJ$2:$AJ$167,TRUE)-_xlfn.NORM.DIST(X$30,economics!$AK$2:$AK$167,economics!$AJ$2:$AJ$167,TRUE))*economics!$AM$2:$AM$167)+$CR5*(_xlfn.NORM.DIST(X$3,$CU5,0.3*$CU5,TRUE)-_xlfn.NORM.DIST(X$30,$CU5,0.3*$CU5,TRUE))*summary!$C$7/28.8/0.947817+$CS5*(_xlfn.NORM.DIST(X$3,$CV5,0.3*$CV5,TRUE)-_xlfn.NORM.DIST(X$30,$CV5,0.3*$CV5,TRUE))*summary!$C$6/28.8/0.947817)/(SUMPRODUCT((economics!$AG$2:$AG$167=$B34)*(economics!$D$2:$D$167="whr")*economics!$AH$2:$AH$167*(_xlfn.NORM.DIST(X$3,economics!$AK$2:$AK$167,economics!$AJ$2:$AJ$167,TRUE)-_xlfn.NORM.DIST(X$30,economics!$AK$2:$AK$167,economics!$AJ$2:$AJ$167,TRUE)))+$CR5*(_xlfn.NORM.DIST(X$3,$CU5,0.3*$CU5,TRUE)-_xlfn.NORM.DIST(X$30,$CU5,0.3*$CU5,TRUE))+$CS5*(_xlfn.NORM.DIST(X$3,$CV5,0.3*$CV5,TRUE)-_xlfn.NORM.DIST(X$30,$CV5,0.3*$CV5,TRUE))),""),IF($C5&gt;0,summary!$C$10/28.8/0.947817,""))</f>
        <v/>
      </c>
      <c r="Y34" t="str">
        <f t="array" ref="Y34">IF($D5,IFERROR((SUMPRODUCT((economics!$AG$2:$AG$167=$B34)*(economics!$D$2:$D$167="whr")*economics!$AH$2:$AH$167*(_xlfn.NORM.DIST(Y$3,economics!$AK$2:$AK$167,economics!$AJ$2:$AJ$167,TRUE)-_xlfn.NORM.DIST(Y$30,economics!$AK$2:$AK$167,economics!$AJ$2:$AJ$167,TRUE))*economics!$AM$2:$AM$167)+$CR5*(_xlfn.NORM.DIST(Y$3,$CU5,0.3*$CU5,TRUE)-_xlfn.NORM.DIST(Y$30,$CU5,0.3*$CU5,TRUE))*summary!$C$7/28.8/0.947817+$CS5*(_xlfn.NORM.DIST(Y$3,$CV5,0.3*$CV5,TRUE)-_xlfn.NORM.DIST(Y$30,$CV5,0.3*$CV5,TRUE))*summary!$C$6/28.8/0.947817)/(SUMPRODUCT((economics!$AG$2:$AG$167=$B34)*(economics!$D$2:$D$167="whr")*economics!$AH$2:$AH$167*(_xlfn.NORM.DIST(Y$3,economics!$AK$2:$AK$167,economics!$AJ$2:$AJ$167,TRUE)-_xlfn.NORM.DIST(Y$30,economics!$AK$2:$AK$167,economics!$AJ$2:$AJ$167,TRUE)))+$CR5*(_xlfn.NORM.DIST(Y$3,$CU5,0.3*$CU5,TRUE)-_xlfn.NORM.DIST(Y$30,$CU5,0.3*$CU5,TRUE))+$CS5*(_xlfn.NORM.DIST(Y$3,$CV5,0.3*$CV5,TRUE)-_xlfn.NORM.DIST(Y$30,$CV5,0.3*$CV5,TRUE))),""),IF($C5&gt;0,summary!$C$10/28.8/0.947817,""))</f>
        <v/>
      </c>
      <c r="Z34" t="str">
        <f t="array" ref="Z34">IF($D5,IFERROR((SUMPRODUCT((economics!$AG$2:$AG$167=$B34)*(economics!$D$2:$D$167="whr")*economics!$AH$2:$AH$167*(_xlfn.NORM.DIST(Z$3,economics!$AK$2:$AK$167,economics!$AJ$2:$AJ$167,TRUE)-_xlfn.NORM.DIST(Z$30,economics!$AK$2:$AK$167,economics!$AJ$2:$AJ$167,TRUE))*economics!$AM$2:$AM$167)+$CR5*(_xlfn.NORM.DIST(Z$3,$CU5,0.3*$CU5,TRUE)-_xlfn.NORM.DIST(Z$30,$CU5,0.3*$CU5,TRUE))*summary!$C$7/28.8/0.947817+$CS5*(_xlfn.NORM.DIST(Z$3,$CV5,0.3*$CV5,TRUE)-_xlfn.NORM.DIST(Z$30,$CV5,0.3*$CV5,TRUE))*summary!$C$6/28.8/0.947817)/(SUMPRODUCT((economics!$AG$2:$AG$167=$B34)*(economics!$D$2:$D$167="whr")*economics!$AH$2:$AH$167*(_xlfn.NORM.DIST(Z$3,economics!$AK$2:$AK$167,economics!$AJ$2:$AJ$167,TRUE)-_xlfn.NORM.DIST(Z$30,economics!$AK$2:$AK$167,economics!$AJ$2:$AJ$167,TRUE)))+$CR5*(_xlfn.NORM.DIST(Z$3,$CU5,0.3*$CU5,TRUE)-_xlfn.NORM.DIST(Z$30,$CU5,0.3*$CU5,TRUE))+$CS5*(_xlfn.NORM.DIST(Z$3,$CV5,0.3*$CV5,TRUE)-_xlfn.NORM.DIST(Z$30,$CV5,0.3*$CV5,TRUE))),""),IF($C5&gt;0,summary!$C$10/28.8/0.947817,""))</f>
        <v/>
      </c>
      <c r="AA34" t="str">
        <f t="array" ref="AA34">IF($D5,IFERROR((SUMPRODUCT((economics!$AG$2:$AG$167=$B34)*(economics!$D$2:$D$167="whr")*economics!$AH$2:$AH$167*(_xlfn.NORM.DIST(AA$3,economics!$AK$2:$AK$167,economics!$AJ$2:$AJ$167,TRUE)-_xlfn.NORM.DIST(AA$30,economics!$AK$2:$AK$167,economics!$AJ$2:$AJ$167,TRUE))*economics!$AM$2:$AM$167)+$CR5*(_xlfn.NORM.DIST(AA$3,$CU5,0.3*$CU5,TRUE)-_xlfn.NORM.DIST(AA$30,$CU5,0.3*$CU5,TRUE))*summary!$C$7/28.8/0.947817+$CS5*(_xlfn.NORM.DIST(AA$3,$CV5,0.3*$CV5,TRUE)-_xlfn.NORM.DIST(AA$30,$CV5,0.3*$CV5,TRUE))*summary!$C$6/28.8/0.947817)/(SUMPRODUCT((economics!$AG$2:$AG$167=$B34)*(economics!$D$2:$D$167="whr")*economics!$AH$2:$AH$167*(_xlfn.NORM.DIST(AA$3,economics!$AK$2:$AK$167,economics!$AJ$2:$AJ$167,TRUE)-_xlfn.NORM.DIST(AA$30,economics!$AK$2:$AK$167,economics!$AJ$2:$AJ$167,TRUE)))+$CR5*(_xlfn.NORM.DIST(AA$3,$CU5,0.3*$CU5,TRUE)-_xlfn.NORM.DIST(AA$30,$CU5,0.3*$CU5,TRUE))+$CS5*(_xlfn.NORM.DIST(AA$3,$CV5,0.3*$CV5,TRUE)-_xlfn.NORM.DIST(AA$30,$CV5,0.3*$CV5,TRUE))),""),IF($C5&gt;0,summary!$C$10/28.8/0.947817,""))</f>
        <v/>
      </c>
      <c r="AB34" t="str">
        <f t="array" ref="AB34">IF($D5,IFERROR((SUMPRODUCT((economics!$AG$2:$AG$167=$B34)*(economics!$D$2:$D$167="whr")*economics!$AH$2:$AH$167*(_xlfn.NORM.DIST(AB$3,economics!$AK$2:$AK$167,economics!$AJ$2:$AJ$167,TRUE)-_xlfn.NORM.DIST(AB$30,economics!$AK$2:$AK$167,economics!$AJ$2:$AJ$167,TRUE))*economics!$AM$2:$AM$167)+$CR5*(_xlfn.NORM.DIST(AB$3,$CU5,0.3*$CU5,TRUE)-_xlfn.NORM.DIST(AB$30,$CU5,0.3*$CU5,TRUE))*summary!$C$7/28.8/0.947817+$CS5*(_xlfn.NORM.DIST(AB$3,$CV5,0.3*$CV5,TRUE)-_xlfn.NORM.DIST(AB$30,$CV5,0.3*$CV5,TRUE))*summary!$C$6/28.8/0.947817)/(SUMPRODUCT((economics!$AG$2:$AG$167=$B34)*(economics!$D$2:$D$167="whr")*economics!$AH$2:$AH$167*(_xlfn.NORM.DIST(AB$3,economics!$AK$2:$AK$167,economics!$AJ$2:$AJ$167,TRUE)-_xlfn.NORM.DIST(AB$30,economics!$AK$2:$AK$167,economics!$AJ$2:$AJ$167,TRUE)))+$CR5*(_xlfn.NORM.DIST(AB$3,$CU5,0.3*$CU5,TRUE)-_xlfn.NORM.DIST(AB$30,$CU5,0.3*$CU5,TRUE))+$CS5*(_xlfn.NORM.DIST(AB$3,$CV5,0.3*$CV5,TRUE)-_xlfn.NORM.DIST(AB$30,$CV5,0.3*$CV5,TRUE))),""),IF($C5&gt;0,summary!$C$10/28.8/0.947817,""))</f>
        <v/>
      </c>
      <c r="AC34" t="str">
        <f t="array" ref="AC34">IF($D5,IFERROR((SUMPRODUCT((economics!$AG$2:$AG$167=$B34)*(economics!$D$2:$D$167="whr")*economics!$AH$2:$AH$167*(_xlfn.NORM.DIST(AC$3,economics!$AK$2:$AK$167,economics!$AJ$2:$AJ$167,TRUE)-_xlfn.NORM.DIST(AC$30,economics!$AK$2:$AK$167,economics!$AJ$2:$AJ$167,TRUE))*economics!$AM$2:$AM$167)+$CR5*(_xlfn.NORM.DIST(AC$3,$CU5,0.3*$CU5,TRUE)-_xlfn.NORM.DIST(AC$30,$CU5,0.3*$CU5,TRUE))*summary!$C$7/28.8/0.947817+$CS5*(_xlfn.NORM.DIST(AC$3,$CV5,0.3*$CV5,TRUE)-_xlfn.NORM.DIST(AC$30,$CV5,0.3*$CV5,TRUE))*summary!$C$6/28.8/0.947817)/(SUMPRODUCT((economics!$AG$2:$AG$167=$B34)*(economics!$D$2:$D$167="whr")*economics!$AH$2:$AH$167*(_xlfn.NORM.DIST(AC$3,economics!$AK$2:$AK$167,economics!$AJ$2:$AJ$167,TRUE)-_xlfn.NORM.DIST(AC$30,economics!$AK$2:$AK$167,economics!$AJ$2:$AJ$167,TRUE)))+$CR5*(_xlfn.NORM.DIST(AC$3,$CU5,0.3*$CU5,TRUE)-_xlfn.NORM.DIST(AC$30,$CU5,0.3*$CU5,TRUE))+$CS5*(_xlfn.NORM.DIST(AC$3,$CV5,0.3*$CV5,TRUE)-_xlfn.NORM.DIST(AC$30,$CV5,0.3*$CV5,TRUE))),""),IF($C5&gt;0,summary!$C$10/28.8/0.947817,""))</f>
        <v/>
      </c>
      <c r="AD34" t="str">
        <f t="array" ref="AD34">IF($D5,IFERROR((SUMPRODUCT((economics!$AG$2:$AG$167=$B34)*(economics!$D$2:$D$167="whr")*economics!$AH$2:$AH$167*(_xlfn.NORM.DIST(AD$3,economics!$AK$2:$AK$167,economics!$AJ$2:$AJ$167,TRUE)-_xlfn.NORM.DIST(AD$30,economics!$AK$2:$AK$167,economics!$AJ$2:$AJ$167,TRUE))*economics!$AM$2:$AM$167)+$CR5*(_xlfn.NORM.DIST(AD$3,$CU5,0.3*$CU5,TRUE)-_xlfn.NORM.DIST(AD$30,$CU5,0.3*$CU5,TRUE))*summary!$C$7/28.8/0.947817+$CS5*(_xlfn.NORM.DIST(AD$3,$CV5,0.3*$CV5,TRUE)-_xlfn.NORM.DIST(AD$30,$CV5,0.3*$CV5,TRUE))*summary!$C$6/28.8/0.947817)/(SUMPRODUCT((economics!$AG$2:$AG$167=$B34)*(economics!$D$2:$D$167="whr")*economics!$AH$2:$AH$167*(_xlfn.NORM.DIST(AD$3,economics!$AK$2:$AK$167,economics!$AJ$2:$AJ$167,TRUE)-_xlfn.NORM.DIST(AD$30,economics!$AK$2:$AK$167,economics!$AJ$2:$AJ$167,TRUE)))+$CR5*(_xlfn.NORM.DIST(AD$3,$CU5,0.3*$CU5,TRUE)-_xlfn.NORM.DIST(AD$30,$CU5,0.3*$CU5,TRUE))+$CS5*(_xlfn.NORM.DIST(AD$3,$CV5,0.3*$CV5,TRUE)-_xlfn.NORM.DIST(AD$30,$CV5,0.3*$CV5,TRUE))),""),IF($C5&gt;0,summary!$C$10/28.8/0.947817,""))</f>
        <v/>
      </c>
      <c r="AE34" t="str">
        <f t="array" ref="AE34">IF($D5,IFERROR((SUMPRODUCT((economics!$AG$2:$AG$167=$B34)*(economics!$D$2:$D$167="whr")*economics!$AH$2:$AH$167*(_xlfn.NORM.DIST(AE$3,economics!$AK$2:$AK$167,economics!$AJ$2:$AJ$167,TRUE)-_xlfn.NORM.DIST(AE$30,economics!$AK$2:$AK$167,economics!$AJ$2:$AJ$167,TRUE))*economics!$AM$2:$AM$167)+$CR5*(_xlfn.NORM.DIST(AE$3,$CU5,0.3*$CU5,TRUE)-_xlfn.NORM.DIST(AE$30,$CU5,0.3*$CU5,TRUE))*summary!$C$7/28.8/0.947817+$CS5*(_xlfn.NORM.DIST(AE$3,$CV5,0.3*$CV5,TRUE)-_xlfn.NORM.DIST(AE$30,$CV5,0.3*$CV5,TRUE))*summary!$C$6/28.8/0.947817)/(SUMPRODUCT((economics!$AG$2:$AG$167=$B34)*(economics!$D$2:$D$167="whr")*economics!$AH$2:$AH$167*(_xlfn.NORM.DIST(AE$3,economics!$AK$2:$AK$167,economics!$AJ$2:$AJ$167,TRUE)-_xlfn.NORM.DIST(AE$30,economics!$AK$2:$AK$167,economics!$AJ$2:$AJ$167,TRUE)))+$CR5*(_xlfn.NORM.DIST(AE$3,$CU5,0.3*$CU5,TRUE)-_xlfn.NORM.DIST(AE$30,$CU5,0.3*$CU5,TRUE))+$CS5*(_xlfn.NORM.DIST(AE$3,$CV5,0.3*$CV5,TRUE)-_xlfn.NORM.DIST(AE$30,$CV5,0.3*$CV5,TRUE))),""),IF($C5&gt;0,summary!$C$10/28.8/0.947817,""))</f>
        <v/>
      </c>
      <c r="AF34" t="str">
        <f t="array" ref="AF34">IF($D5,IFERROR((SUMPRODUCT((economics!$AG$2:$AG$167=$B34)*(economics!$D$2:$D$167="whr")*economics!$AH$2:$AH$167*(_xlfn.NORM.DIST(AF$3,economics!$AK$2:$AK$167,economics!$AJ$2:$AJ$167,TRUE)-_xlfn.NORM.DIST(AF$30,economics!$AK$2:$AK$167,economics!$AJ$2:$AJ$167,TRUE))*economics!$AM$2:$AM$167)+$CR5*(_xlfn.NORM.DIST(AF$3,$CU5,0.3*$CU5,TRUE)-_xlfn.NORM.DIST(AF$30,$CU5,0.3*$CU5,TRUE))*summary!$C$7/28.8/0.947817+$CS5*(_xlfn.NORM.DIST(AF$3,$CV5,0.3*$CV5,TRUE)-_xlfn.NORM.DIST(AF$30,$CV5,0.3*$CV5,TRUE))*summary!$C$6/28.8/0.947817)/(SUMPRODUCT((economics!$AG$2:$AG$167=$B34)*(economics!$D$2:$D$167="whr")*economics!$AH$2:$AH$167*(_xlfn.NORM.DIST(AF$3,economics!$AK$2:$AK$167,economics!$AJ$2:$AJ$167,TRUE)-_xlfn.NORM.DIST(AF$30,economics!$AK$2:$AK$167,economics!$AJ$2:$AJ$167,TRUE)))+$CR5*(_xlfn.NORM.DIST(AF$3,$CU5,0.3*$CU5,TRUE)-_xlfn.NORM.DIST(AF$30,$CU5,0.3*$CU5,TRUE))+$CS5*(_xlfn.NORM.DIST(AF$3,$CV5,0.3*$CV5,TRUE)-_xlfn.NORM.DIST(AF$30,$CV5,0.3*$CV5,TRUE))),""),IF($C5&gt;0,summary!$C$10/28.8/0.947817,""))</f>
        <v/>
      </c>
      <c r="AG34" t="str">
        <f t="array" ref="AG34">IF($D5,IFERROR((SUMPRODUCT((economics!$AG$2:$AG$167=$B34)*(economics!$D$2:$D$167="whr")*economics!$AH$2:$AH$167*(_xlfn.NORM.DIST(AG$3,economics!$AK$2:$AK$167,economics!$AJ$2:$AJ$167,TRUE)-_xlfn.NORM.DIST(AG$30,economics!$AK$2:$AK$167,economics!$AJ$2:$AJ$167,TRUE))*economics!$AM$2:$AM$167)+$CR5*(_xlfn.NORM.DIST(AG$3,$CU5,0.3*$CU5,TRUE)-_xlfn.NORM.DIST(AG$30,$CU5,0.3*$CU5,TRUE))*summary!$C$7/28.8/0.947817+$CS5*(_xlfn.NORM.DIST(AG$3,$CV5,0.3*$CV5,TRUE)-_xlfn.NORM.DIST(AG$30,$CV5,0.3*$CV5,TRUE))*summary!$C$6/28.8/0.947817)/(SUMPRODUCT((economics!$AG$2:$AG$167=$B34)*(economics!$D$2:$D$167="whr")*economics!$AH$2:$AH$167*(_xlfn.NORM.DIST(AG$3,economics!$AK$2:$AK$167,economics!$AJ$2:$AJ$167,TRUE)-_xlfn.NORM.DIST(AG$30,economics!$AK$2:$AK$167,economics!$AJ$2:$AJ$167,TRUE)))+$CR5*(_xlfn.NORM.DIST(AG$3,$CU5,0.3*$CU5,TRUE)-_xlfn.NORM.DIST(AG$30,$CU5,0.3*$CU5,TRUE))+$CS5*(_xlfn.NORM.DIST(AG$3,$CV5,0.3*$CV5,TRUE)-_xlfn.NORM.DIST(AG$30,$CV5,0.3*$CV5,TRUE))),""),IF($C5&gt;0,summary!$C$10/28.8/0.947817,""))</f>
        <v/>
      </c>
      <c r="AH34" t="str">
        <f t="array" ref="AH34">IF($D5,IFERROR((SUMPRODUCT((economics!$AG$2:$AG$167=$B34)*(economics!$D$2:$D$167="whr")*economics!$AH$2:$AH$167*(_xlfn.NORM.DIST(AH$3,economics!$AK$2:$AK$167,economics!$AJ$2:$AJ$167,TRUE)-_xlfn.NORM.DIST(AH$30,economics!$AK$2:$AK$167,economics!$AJ$2:$AJ$167,TRUE))*economics!$AM$2:$AM$167)+$CR5*(_xlfn.NORM.DIST(AH$3,$CU5,0.3*$CU5,TRUE)-_xlfn.NORM.DIST(AH$30,$CU5,0.3*$CU5,TRUE))*summary!$C$7/28.8/0.947817+$CS5*(_xlfn.NORM.DIST(AH$3,$CV5,0.3*$CV5,TRUE)-_xlfn.NORM.DIST(AH$30,$CV5,0.3*$CV5,TRUE))*summary!$C$6/28.8/0.947817)/(SUMPRODUCT((economics!$AG$2:$AG$167=$B34)*(economics!$D$2:$D$167="whr")*economics!$AH$2:$AH$167*(_xlfn.NORM.DIST(AH$3,economics!$AK$2:$AK$167,economics!$AJ$2:$AJ$167,TRUE)-_xlfn.NORM.DIST(AH$30,economics!$AK$2:$AK$167,economics!$AJ$2:$AJ$167,TRUE)))+$CR5*(_xlfn.NORM.DIST(AH$3,$CU5,0.3*$CU5,TRUE)-_xlfn.NORM.DIST(AH$30,$CU5,0.3*$CU5,TRUE))+$CS5*(_xlfn.NORM.DIST(AH$3,$CV5,0.3*$CV5,TRUE)-_xlfn.NORM.DIST(AH$30,$CV5,0.3*$CV5,TRUE))),""),IF($C5&gt;0,summary!$C$10/28.8/0.947817,""))</f>
        <v/>
      </c>
      <c r="AI34" t="str">
        <f t="array" ref="AI34">IF($D5,IFERROR((SUMPRODUCT((economics!$AG$2:$AG$167=$B34)*(economics!$D$2:$D$167="whr")*economics!$AH$2:$AH$167*(_xlfn.NORM.DIST(AI$3,economics!$AK$2:$AK$167,economics!$AJ$2:$AJ$167,TRUE)-_xlfn.NORM.DIST(AI$30,economics!$AK$2:$AK$167,economics!$AJ$2:$AJ$167,TRUE))*economics!$AM$2:$AM$167)+$CR5*(_xlfn.NORM.DIST(AI$3,$CU5,0.3*$CU5,TRUE)-_xlfn.NORM.DIST(AI$30,$CU5,0.3*$CU5,TRUE))*summary!$C$7/28.8/0.947817+$CS5*(_xlfn.NORM.DIST(AI$3,$CV5,0.3*$CV5,TRUE)-_xlfn.NORM.DIST(AI$30,$CV5,0.3*$CV5,TRUE))*summary!$C$6/28.8/0.947817)/(SUMPRODUCT((economics!$AG$2:$AG$167=$B34)*(economics!$D$2:$D$167="whr")*economics!$AH$2:$AH$167*(_xlfn.NORM.DIST(AI$3,economics!$AK$2:$AK$167,economics!$AJ$2:$AJ$167,TRUE)-_xlfn.NORM.DIST(AI$30,economics!$AK$2:$AK$167,economics!$AJ$2:$AJ$167,TRUE)))+$CR5*(_xlfn.NORM.DIST(AI$3,$CU5,0.3*$CU5,TRUE)-_xlfn.NORM.DIST(AI$30,$CU5,0.3*$CU5,TRUE))+$CS5*(_xlfn.NORM.DIST(AI$3,$CV5,0.3*$CV5,TRUE)-_xlfn.NORM.DIST(AI$30,$CV5,0.3*$CV5,TRUE))),""),IF($C5&gt;0,summary!$C$10/28.8/0.947817,""))</f>
        <v/>
      </c>
      <c r="AJ34" t="str">
        <f t="array" ref="AJ34">IF($D5,IFERROR((SUMPRODUCT((economics!$AG$2:$AG$167=$B34)*(economics!$D$2:$D$167="whr")*economics!$AH$2:$AH$167*(_xlfn.NORM.DIST(AJ$3,economics!$AK$2:$AK$167,economics!$AJ$2:$AJ$167,TRUE)-_xlfn.NORM.DIST(AJ$30,economics!$AK$2:$AK$167,economics!$AJ$2:$AJ$167,TRUE))*economics!$AM$2:$AM$167)+$CR5*(_xlfn.NORM.DIST(AJ$3,$CU5,0.3*$CU5,TRUE)-_xlfn.NORM.DIST(AJ$30,$CU5,0.3*$CU5,TRUE))*summary!$C$7/28.8/0.947817+$CS5*(_xlfn.NORM.DIST(AJ$3,$CV5,0.3*$CV5,TRUE)-_xlfn.NORM.DIST(AJ$30,$CV5,0.3*$CV5,TRUE))*summary!$C$6/28.8/0.947817)/(SUMPRODUCT((economics!$AG$2:$AG$167=$B34)*(economics!$D$2:$D$167="whr")*economics!$AH$2:$AH$167*(_xlfn.NORM.DIST(AJ$3,economics!$AK$2:$AK$167,economics!$AJ$2:$AJ$167,TRUE)-_xlfn.NORM.DIST(AJ$30,economics!$AK$2:$AK$167,economics!$AJ$2:$AJ$167,TRUE)))+$CR5*(_xlfn.NORM.DIST(AJ$3,$CU5,0.3*$CU5,TRUE)-_xlfn.NORM.DIST(AJ$30,$CU5,0.3*$CU5,TRUE))+$CS5*(_xlfn.NORM.DIST(AJ$3,$CV5,0.3*$CV5,TRUE)-_xlfn.NORM.DIST(AJ$30,$CV5,0.3*$CV5,TRUE))),""),IF($C5&gt;0,summary!$C$10/28.8/0.947817,""))</f>
        <v/>
      </c>
      <c r="AK34" t="str">
        <f t="array" ref="AK34">IF($D5,IFERROR((SUMPRODUCT((economics!$AG$2:$AG$167=$B34)*(economics!$D$2:$D$167="whr")*economics!$AH$2:$AH$167*(_xlfn.NORM.DIST(AK$3,economics!$AK$2:$AK$167,economics!$AJ$2:$AJ$167,TRUE)-_xlfn.NORM.DIST(AK$30,economics!$AK$2:$AK$167,economics!$AJ$2:$AJ$167,TRUE))*economics!$AM$2:$AM$167)+$CR5*(_xlfn.NORM.DIST(AK$3,$CU5,0.3*$CU5,TRUE)-_xlfn.NORM.DIST(AK$30,$CU5,0.3*$CU5,TRUE))*summary!$C$7/28.8/0.947817+$CS5*(_xlfn.NORM.DIST(AK$3,$CV5,0.3*$CV5,TRUE)-_xlfn.NORM.DIST(AK$30,$CV5,0.3*$CV5,TRUE))*summary!$C$6/28.8/0.947817)/(SUMPRODUCT((economics!$AG$2:$AG$167=$B34)*(economics!$D$2:$D$167="whr")*economics!$AH$2:$AH$167*(_xlfn.NORM.DIST(AK$3,economics!$AK$2:$AK$167,economics!$AJ$2:$AJ$167,TRUE)-_xlfn.NORM.DIST(AK$30,economics!$AK$2:$AK$167,economics!$AJ$2:$AJ$167,TRUE)))+$CR5*(_xlfn.NORM.DIST(AK$3,$CU5,0.3*$CU5,TRUE)-_xlfn.NORM.DIST(AK$30,$CU5,0.3*$CU5,TRUE))+$CS5*(_xlfn.NORM.DIST(AK$3,$CV5,0.3*$CV5,TRUE)-_xlfn.NORM.DIST(AK$30,$CV5,0.3*$CV5,TRUE))),""),IF($C5&gt;0,summary!$C$10/28.8/0.947817,""))</f>
        <v/>
      </c>
      <c r="AL34" t="str">
        <f t="array" ref="AL34">IF($D5,IFERROR((SUMPRODUCT((economics!$AG$2:$AG$167=$B34)*(economics!$D$2:$D$167="whr")*economics!$AH$2:$AH$167*(_xlfn.NORM.DIST(AL$3,economics!$AK$2:$AK$167,economics!$AJ$2:$AJ$167,TRUE)-_xlfn.NORM.DIST(AL$30,economics!$AK$2:$AK$167,economics!$AJ$2:$AJ$167,TRUE))*economics!$AM$2:$AM$167)+$CR5*(_xlfn.NORM.DIST(AL$3,$CU5,0.3*$CU5,TRUE)-_xlfn.NORM.DIST(AL$30,$CU5,0.3*$CU5,TRUE))*summary!$C$7/28.8/0.947817+$CS5*(_xlfn.NORM.DIST(AL$3,$CV5,0.3*$CV5,TRUE)-_xlfn.NORM.DIST(AL$30,$CV5,0.3*$CV5,TRUE))*summary!$C$6/28.8/0.947817)/(SUMPRODUCT((economics!$AG$2:$AG$167=$B34)*(economics!$D$2:$D$167="whr")*economics!$AH$2:$AH$167*(_xlfn.NORM.DIST(AL$3,economics!$AK$2:$AK$167,economics!$AJ$2:$AJ$167,TRUE)-_xlfn.NORM.DIST(AL$30,economics!$AK$2:$AK$167,economics!$AJ$2:$AJ$167,TRUE)))+$CR5*(_xlfn.NORM.DIST(AL$3,$CU5,0.3*$CU5,TRUE)-_xlfn.NORM.DIST(AL$30,$CU5,0.3*$CU5,TRUE))+$CS5*(_xlfn.NORM.DIST(AL$3,$CV5,0.3*$CV5,TRUE)-_xlfn.NORM.DIST(AL$30,$CV5,0.3*$CV5,TRUE))),""),IF($C5&gt;0,summary!$C$10/28.8/0.947817,""))</f>
        <v/>
      </c>
      <c r="AM34" t="str">
        <f t="array" ref="AM34">IF($D5,IFERROR((SUMPRODUCT((economics!$AG$2:$AG$167=$B34)*(economics!$D$2:$D$167="whr")*economics!$AH$2:$AH$167*(_xlfn.NORM.DIST(AM$3,economics!$AK$2:$AK$167,economics!$AJ$2:$AJ$167,TRUE)-_xlfn.NORM.DIST(AM$30,economics!$AK$2:$AK$167,economics!$AJ$2:$AJ$167,TRUE))*economics!$AM$2:$AM$167)+$CR5*(_xlfn.NORM.DIST(AM$3,$CU5,0.3*$CU5,TRUE)-_xlfn.NORM.DIST(AM$30,$CU5,0.3*$CU5,TRUE))*summary!$C$7/28.8/0.947817+$CS5*(_xlfn.NORM.DIST(AM$3,$CV5,0.3*$CV5,TRUE)-_xlfn.NORM.DIST(AM$30,$CV5,0.3*$CV5,TRUE))*summary!$C$6/28.8/0.947817)/(SUMPRODUCT((economics!$AG$2:$AG$167=$B34)*(economics!$D$2:$D$167="whr")*economics!$AH$2:$AH$167*(_xlfn.NORM.DIST(AM$3,economics!$AK$2:$AK$167,economics!$AJ$2:$AJ$167,TRUE)-_xlfn.NORM.DIST(AM$30,economics!$AK$2:$AK$167,economics!$AJ$2:$AJ$167,TRUE)))+$CR5*(_xlfn.NORM.DIST(AM$3,$CU5,0.3*$CU5,TRUE)-_xlfn.NORM.DIST(AM$30,$CU5,0.3*$CU5,TRUE))+$CS5*(_xlfn.NORM.DIST(AM$3,$CV5,0.3*$CV5,TRUE)-_xlfn.NORM.DIST(AM$30,$CV5,0.3*$CV5,TRUE))),""),IF($C5&gt;0,summary!$C$10/28.8/0.947817,""))</f>
        <v/>
      </c>
      <c r="AN34" t="str">
        <f t="array" ref="AN34">IF($D5,IFERROR((SUMPRODUCT((economics!$AG$2:$AG$167=$B34)*(economics!$D$2:$D$167="whr")*economics!$AH$2:$AH$167*(_xlfn.NORM.DIST(AN$3,economics!$AK$2:$AK$167,economics!$AJ$2:$AJ$167,TRUE)-_xlfn.NORM.DIST(AN$30,economics!$AK$2:$AK$167,economics!$AJ$2:$AJ$167,TRUE))*economics!$AM$2:$AM$167)+$CR5*(_xlfn.NORM.DIST(AN$3,$CU5,0.3*$CU5,TRUE)-_xlfn.NORM.DIST(AN$30,$CU5,0.3*$CU5,TRUE))*summary!$C$7/28.8/0.947817+$CS5*(_xlfn.NORM.DIST(AN$3,$CV5,0.3*$CV5,TRUE)-_xlfn.NORM.DIST(AN$30,$CV5,0.3*$CV5,TRUE))*summary!$C$6/28.8/0.947817)/(SUMPRODUCT((economics!$AG$2:$AG$167=$B34)*(economics!$D$2:$D$167="whr")*economics!$AH$2:$AH$167*(_xlfn.NORM.DIST(AN$3,economics!$AK$2:$AK$167,economics!$AJ$2:$AJ$167,TRUE)-_xlfn.NORM.DIST(AN$30,economics!$AK$2:$AK$167,economics!$AJ$2:$AJ$167,TRUE)))+$CR5*(_xlfn.NORM.DIST(AN$3,$CU5,0.3*$CU5,TRUE)-_xlfn.NORM.DIST(AN$30,$CU5,0.3*$CU5,TRUE))+$CS5*(_xlfn.NORM.DIST(AN$3,$CV5,0.3*$CV5,TRUE)-_xlfn.NORM.DIST(AN$30,$CV5,0.3*$CV5,TRUE))),""),IF($C5&gt;0,summary!$C$10/28.8/0.947817,""))</f>
        <v/>
      </c>
      <c r="AO34" t="str">
        <f t="array" ref="AO34">IF($D5,IFERROR((SUMPRODUCT((economics!$AG$2:$AG$167=$B34)*(economics!$D$2:$D$167="whr")*economics!$AH$2:$AH$167*(_xlfn.NORM.DIST(AO$3,economics!$AK$2:$AK$167,economics!$AJ$2:$AJ$167,TRUE)-_xlfn.NORM.DIST(AO$30,economics!$AK$2:$AK$167,economics!$AJ$2:$AJ$167,TRUE))*economics!$AM$2:$AM$167)+$CR5*(_xlfn.NORM.DIST(AO$3,$CU5,0.3*$CU5,TRUE)-_xlfn.NORM.DIST(AO$30,$CU5,0.3*$CU5,TRUE))*summary!$C$7/28.8/0.947817+$CS5*(_xlfn.NORM.DIST(AO$3,$CV5,0.3*$CV5,TRUE)-_xlfn.NORM.DIST(AO$30,$CV5,0.3*$CV5,TRUE))*summary!$C$6/28.8/0.947817)/(SUMPRODUCT((economics!$AG$2:$AG$167=$B34)*(economics!$D$2:$D$167="whr")*economics!$AH$2:$AH$167*(_xlfn.NORM.DIST(AO$3,economics!$AK$2:$AK$167,economics!$AJ$2:$AJ$167,TRUE)-_xlfn.NORM.DIST(AO$30,economics!$AK$2:$AK$167,economics!$AJ$2:$AJ$167,TRUE)))+$CR5*(_xlfn.NORM.DIST(AO$3,$CU5,0.3*$CU5,TRUE)-_xlfn.NORM.DIST(AO$30,$CU5,0.3*$CU5,TRUE))+$CS5*(_xlfn.NORM.DIST(AO$3,$CV5,0.3*$CV5,TRUE)-_xlfn.NORM.DIST(AO$30,$CV5,0.3*$CV5,TRUE))),""),IF($C5&gt;0,summary!$C$10/28.8/0.947817,""))</f>
        <v/>
      </c>
      <c r="AP34" t="str">
        <f t="array" ref="AP34">IF($D5,IFERROR((SUMPRODUCT((economics!$AG$2:$AG$167=$B34)*(economics!$D$2:$D$167="whr")*economics!$AH$2:$AH$167*(_xlfn.NORM.DIST(AP$3,economics!$AK$2:$AK$167,economics!$AJ$2:$AJ$167,TRUE)-_xlfn.NORM.DIST(AP$30,economics!$AK$2:$AK$167,economics!$AJ$2:$AJ$167,TRUE))*economics!$AM$2:$AM$167)+$CR5*(_xlfn.NORM.DIST(AP$3,$CU5,0.3*$CU5,TRUE)-_xlfn.NORM.DIST(AP$30,$CU5,0.3*$CU5,TRUE))*summary!$C$7/28.8/0.947817+$CS5*(_xlfn.NORM.DIST(AP$3,$CV5,0.3*$CV5,TRUE)-_xlfn.NORM.DIST(AP$30,$CV5,0.3*$CV5,TRUE))*summary!$C$6/28.8/0.947817)/(SUMPRODUCT((economics!$AG$2:$AG$167=$B34)*(economics!$D$2:$D$167="whr")*economics!$AH$2:$AH$167*(_xlfn.NORM.DIST(AP$3,economics!$AK$2:$AK$167,economics!$AJ$2:$AJ$167,TRUE)-_xlfn.NORM.DIST(AP$30,economics!$AK$2:$AK$167,economics!$AJ$2:$AJ$167,TRUE)))+$CR5*(_xlfn.NORM.DIST(AP$3,$CU5,0.3*$CU5,TRUE)-_xlfn.NORM.DIST(AP$30,$CU5,0.3*$CU5,TRUE))+$CS5*(_xlfn.NORM.DIST(AP$3,$CV5,0.3*$CV5,TRUE)-_xlfn.NORM.DIST(AP$30,$CV5,0.3*$CV5,TRUE))),""),IF($C5&gt;0,summary!$C$10/28.8/0.947817,""))</f>
        <v/>
      </c>
      <c r="AQ34" t="str">
        <f t="array" ref="AQ34">IF($D5,IFERROR((SUMPRODUCT((economics!$AG$2:$AG$167=$B34)*(economics!$D$2:$D$167="whr")*economics!$AH$2:$AH$167*(_xlfn.NORM.DIST(AQ$3,economics!$AK$2:$AK$167,economics!$AJ$2:$AJ$167,TRUE)-_xlfn.NORM.DIST(AQ$30,economics!$AK$2:$AK$167,economics!$AJ$2:$AJ$167,TRUE))*economics!$AM$2:$AM$167)+$CR5*(_xlfn.NORM.DIST(AQ$3,$CU5,0.3*$CU5,TRUE)-_xlfn.NORM.DIST(AQ$30,$CU5,0.3*$CU5,TRUE))*summary!$C$7/28.8/0.947817+$CS5*(_xlfn.NORM.DIST(AQ$3,$CV5,0.3*$CV5,TRUE)-_xlfn.NORM.DIST(AQ$30,$CV5,0.3*$CV5,TRUE))*summary!$C$6/28.8/0.947817)/(SUMPRODUCT((economics!$AG$2:$AG$167=$B34)*(economics!$D$2:$D$167="whr")*economics!$AH$2:$AH$167*(_xlfn.NORM.DIST(AQ$3,economics!$AK$2:$AK$167,economics!$AJ$2:$AJ$167,TRUE)-_xlfn.NORM.DIST(AQ$30,economics!$AK$2:$AK$167,economics!$AJ$2:$AJ$167,TRUE)))+$CR5*(_xlfn.NORM.DIST(AQ$3,$CU5,0.3*$CU5,TRUE)-_xlfn.NORM.DIST(AQ$30,$CU5,0.3*$CU5,TRUE))+$CS5*(_xlfn.NORM.DIST(AQ$3,$CV5,0.3*$CV5,TRUE)-_xlfn.NORM.DIST(AQ$30,$CV5,0.3*$CV5,TRUE))),""),IF($C5&gt;0,summary!$C$10/28.8/0.947817,""))</f>
        <v/>
      </c>
      <c r="AR34" t="str">
        <f t="array" ref="AR34">IF($D5,IFERROR((SUMPRODUCT((economics!$AG$2:$AG$167=$B34)*(economics!$D$2:$D$167="whr")*economics!$AH$2:$AH$167*(_xlfn.NORM.DIST(AR$3,economics!$AK$2:$AK$167,economics!$AJ$2:$AJ$167,TRUE)-_xlfn.NORM.DIST(AR$30,economics!$AK$2:$AK$167,economics!$AJ$2:$AJ$167,TRUE))*economics!$AM$2:$AM$167)+$CR5*(_xlfn.NORM.DIST(AR$3,$CU5,0.3*$CU5,TRUE)-_xlfn.NORM.DIST(AR$30,$CU5,0.3*$CU5,TRUE))*summary!$C$7/28.8/0.947817+$CS5*(_xlfn.NORM.DIST(AR$3,$CV5,0.3*$CV5,TRUE)-_xlfn.NORM.DIST(AR$30,$CV5,0.3*$CV5,TRUE))*summary!$C$6/28.8/0.947817)/(SUMPRODUCT((economics!$AG$2:$AG$167=$B34)*(economics!$D$2:$D$167="whr")*economics!$AH$2:$AH$167*(_xlfn.NORM.DIST(AR$3,economics!$AK$2:$AK$167,economics!$AJ$2:$AJ$167,TRUE)-_xlfn.NORM.DIST(AR$30,economics!$AK$2:$AK$167,economics!$AJ$2:$AJ$167,TRUE)))+$CR5*(_xlfn.NORM.DIST(AR$3,$CU5,0.3*$CU5,TRUE)-_xlfn.NORM.DIST(AR$30,$CU5,0.3*$CU5,TRUE))+$CS5*(_xlfn.NORM.DIST(AR$3,$CV5,0.3*$CV5,TRUE)-_xlfn.NORM.DIST(AR$30,$CV5,0.3*$CV5,TRUE))),""),IF($C5&gt;0,summary!$C$10/28.8/0.947817,""))</f>
        <v/>
      </c>
      <c r="AS34" t="str">
        <f t="array" ref="AS34">IF($D5,IFERROR((SUMPRODUCT((economics!$AG$2:$AG$167=$B34)*(economics!$D$2:$D$167="whr")*economics!$AH$2:$AH$167*(_xlfn.NORM.DIST(AS$3,economics!$AK$2:$AK$167,economics!$AJ$2:$AJ$167,TRUE)-_xlfn.NORM.DIST(AS$30,economics!$AK$2:$AK$167,economics!$AJ$2:$AJ$167,TRUE))*economics!$AM$2:$AM$167)+$CR5*(_xlfn.NORM.DIST(AS$3,$CU5,0.3*$CU5,TRUE)-_xlfn.NORM.DIST(AS$30,$CU5,0.3*$CU5,TRUE))*summary!$C$7/28.8/0.947817+$CS5*(_xlfn.NORM.DIST(AS$3,$CV5,0.3*$CV5,TRUE)-_xlfn.NORM.DIST(AS$30,$CV5,0.3*$CV5,TRUE))*summary!$C$6/28.8/0.947817)/(SUMPRODUCT((economics!$AG$2:$AG$167=$B34)*(economics!$D$2:$D$167="whr")*economics!$AH$2:$AH$167*(_xlfn.NORM.DIST(AS$3,economics!$AK$2:$AK$167,economics!$AJ$2:$AJ$167,TRUE)-_xlfn.NORM.DIST(AS$30,economics!$AK$2:$AK$167,economics!$AJ$2:$AJ$167,TRUE)))+$CR5*(_xlfn.NORM.DIST(AS$3,$CU5,0.3*$CU5,TRUE)-_xlfn.NORM.DIST(AS$30,$CU5,0.3*$CU5,TRUE))+$CS5*(_xlfn.NORM.DIST(AS$3,$CV5,0.3*$CV5,TRUE)-_xlfn.NORM.DIST(AS$30,$CV5,0.3*$CV5,TRUE))),""),IF($C5&gt;0,summary!$C$10/28.8/0.947817,""))</f>
        <v/>
      </c>
      <c r="AT34" t="str">
        <f t="array" ref="AT34">IF($D5,IFERROR((SUMPRODUCT((economics!$AG$2:$AG$167=$B34)*(economics!$D$2:$D$167="whr")*economics!$AH$2:$AH$167*(_xlfn.NORM.DIST(AT$3,economics!$AK$2:$AK$167,economics!$AJ$2:$AJ$167,TRUE)-_xlfn.NORM.DIST(AT$30,economics!$AK$2:$AK$167,economics!$AJ$2:$AJ$167,TRUE))*economics!$AM$2:$AM$167)+$CR5*(_xlfn.NORM.DIST(AT$3,$CU5,0.3*$CU5,TRUE)-_xlfn.NORM.DIST(AT$30,$CU5,0.3*$CU5,TRUE))*summary!$C$7/28.8/0.947817+$CS5*(_xlfn.NORM.DIST(AT$3,$CV5,0.3*$CV5,TRUE)-_xlfn.NORM.DIST(AT$30,$CV5,0.3*$CV5,TRUE))*summary!$C$6/28.8/0.947817)/(SUMPRODUCT((economics!$AG$2:$AG$167=$B34)*(economics!$D$2:$D$167="whr")*economics!$AH$2:$AH$167*(_xlfn.NORM.DIST(AT$3,economics!$AK$2:$AK$167,economics!$AJ$2:$AJ$167,TRUE)-_xlfn.NORM.DIST(AT$30,economics!$AK$2:$AK$167,economics!$AJ$2:$AJ$167,TRUE)))+$CR5*(_xlfn.NORM.DIST(AT$3,$CU5,0.3*$CU5,TRUE)-_xlfn.NORM.DIST(AT$30,$CU5,0.3*$CU5,TRUE))+$CS5*(_xlfn.NORM.DIST(AT$3,$CV5,0.3*$CV5,TRUE)-_xlfn.NORM.DIST(AT$30,$CV5,0.3*$CV5,TRUE))),""),IF($C5&gt;0,summary!$C$10/28.8/0.947817,""))</f>
        <v/>
      </c>
      <c r="AU34" t="str">
        <f t="array" ref="AU34">IF($D5,IFERROR((SUMPRODUCT((economics!$AG$2:$AG$167=$B34)*(economics!$D$2:$D$167="whr")*economics!$AH$2:$AH$167*(_xlfn.NORM.DIST(AU$3,economics!$AK$2:$AK$167,economics!$AJ$2:$AJ$167,TRUE)-_xlfn.NORM.DIST(AU$30,economics!$AK$2:$AK$167,economics!$AJ$2:$AJ$167,TRUE))*economics!$AM$2:$AM$167)+$CR5*(_xlfn.NORM.DIST(AU$3,$CU5,0.3*$CU5,TRUE)-_xlfn.NORM.DIST(AU$30,$CU5,0.3*$CU5,TRUE))*summary!$C$7/28.8/0.947817+$CS5*(_xlfn.NORM.DIST(AU$3,$CV5,0.3*$CV5,TRUE)-_xlfn.NORM.DIST(AU$30,$CV5,0.3*$CV5,TRUE))*summary!$C$6/28.8/0.947817)/(SUMPRODUCT((economics!$AG$2:$AG$167=$B34)*(economics!$D$2:$D$167="whr")*economics!$AH$2:$AH$167*(_xlfn.NORM.DIST(AU$3,economics!$AK$2:$AK$167,economics!$AJ$2:$AJ$167,TRUE)-_xlfn.NORM.DIST(AU$30,economics!$AK$2:$AK$167,economics!$AJ$2:$AJ$167,TRUE)))+$CR5*(_xlfn.NORM.DIST(AU$3,$CU5,0.3*$CU5,TRUE)-_xlfn.NORM.DIST(AU$30,$CU5,0.3*$CU5,TRUE))+$CS5*(_xlfn.NORM.DIST(AU$3,$CV5,0.3*$CV5,TRUE)-_xlfn.NORM.DIST(AU$30,$CV5,0.3*$CV5,TRUE))),""),IF($C5&gt;0,summary!$C$10/28.8/0.947817,""))</f>
        <v/>
      </c>
      <c r="AV34" t="str">
        <f t="array" ref="AV34">IF($D5,IFERROR((SUMPRODUCT((economics!$AG$2:$AG$167=$B34)*(economics!$D$2:$D$167="whr")*economics!$AH$2:$AH$167*(_xlfn.NORM.DIST(AV$3,economics!$AK$2:$AK$167,economics!$AJ$2:$AJ$167,TRUE)-_xlfn.NORM.DIST(AV$30,economics!$AK$2:$AK$167,economics!$AJ$2:$AJ$167,TRUE))*economics!$AM$2:$AM$167)+$CR5*(_xlfn.NORM.DIST(AV$3,$CU5,0.3*$CU5,TRUE)-_xlfn.NORM.DIST(AV$30,$CU5,0.3*$CU5,TRUE))*summary!$C$7/28.8/0.947817+$CS5*(_xlfn.NORM.DIST(AV$3,$CV5,0.3*$CV5,TRUE)-_xlfn.NORM.DIST(AV$30,$CV5,0.3*$CV5,TRUE))*summary!$C$6/28.8/0.947817)/(SUMPRODUCT((economics!$AG$2:$AG$167=$B34)*(economics!$D$2:$D$167="whr")*economics!$AH$2:$AH$167*(_xlfn.NORM.DIST(AV$3,economics!$AK$2:$AK$167,economics!$AJ$2:$AJ$167,TRUE)-_xlfn.NORM.DIST(AV$30,economics!$AK$2:$AK$167,economics!$AJ$2:$AJ$167,TRUE)))+$CR5*(_xlfn.NORM.DIST(AV$3,$CU5,0.3*$CU5,TRUE)-_xlfn.NORM.DIST(AV$30,$CU5,0.3*$CU5,TRUE))+$CS5*(_xlfn.NORM.DIST(AV$3,$CV5,0.3*$CV5,TRUE)-_xlfn.NORM.DIST(AV$30,$CV5,0.3*$CV5,TRUE))),""),IF($C5&gt;0,summary!$C$10/28.8/0.947817,""))</f>
        <v/>
      </c>
      <c r="AW34" t="str">
        <f t="array" ref="AW34">IF($D5,IFERROR((SUMPRODUCT((economics!$AG$2:$AG$167=$B34)*(economics!$D$2:$D$167="whr")*economics!$AH$2:$AH$167*(_xlfn.NORM.DIST(AW$3,economics!$AK$2:$AK$167,economics!$AJ$2:$AJ$167,TRUE)-_xlfn.NORM.DIST(AW$30,economics!$AK$2:$AK$167,economics!$AJ$2:$AJ$167,TRUE))*economics!$AM$2:$AM$167)+$CR5*(_xlfn.NORM.DIST(AW$3,$CU5,0.3*$CU5,TRUE)-_xlfn.NORM.DIST(AW$30,$CU5,0.3*$CU5,TRUE))*summary!$C$7/28.8/0.947817+$CS5*(_xlfn.NORM.DIST(AW$3,$CV5,0.3*$CV5,TRUE)-_xlfn.NORM.DIST(AW$30,$CV5,0.3*$CV5,TRUE))*summary!$C$6/28.8/0.947817)/(SUMPRODUCT((economics!$AG$2:$AG$167=$B34)*(economics!$D$2:$D$167="whr")*economics!$AH$2:$AH$167*(_xlfn.NORM.DIST(AW$3,economics!$AK$2:$AK$167,economics!$AJ$2:$AJ$167,TRUE)-_xlfn.NORM.DIST(AW$30,economics!$AK$2:$AK$167,economics!$AJ$2:$AJ$167,TRUE)))+$CR5*(_xlfn.NORM.DIST(AW$3,$CU5,0.3*$CU5,TRUE)-_xlfn.NORM.DIST(AW$30,$CU5,0.3*$CU5,TRUE))+$CS5*(_xlfn.NORM.DIST(AW$3,$CV5,0.3*$CV5,TRUE)-_xlfn.NORM.DIST(AW$30,$CV5,0.3*$CV5,TRUE))),""),IF($C5&gt;0,summary!$C$10/28.8/0.947817,""))</f>
        <v/>
      </c>
      <c r="AX34" t="str">
        <f t="array" ref="AX34">IF($D5,IFERROR((SUMPRODUCT((economics!$AG$2:$AG$167=$B34)*(economics!$D$2:$D$167="whr")*economics!$AH$2:$AH$167*(_xlfn.NORM.DIST(AX$3,economics!$AK$2:$AK$167,economics!$AJ$2:$AJ$167,TRUE)-_xlfn.NORM.DIST(AX$30,economics!$AK$2:$AK$167,economics!$AJ$2:$AJ$167,TRUE))*economics!$AM$2:$AM$167)+$CR5*(_xlfn.NORM.DIST(AX$3,$CU5,0.3*$CU5,TRUE)-_xlfn.NORM.DIST(AX$30,$CU5,0.3*$CU5,TRUE))*summary!$C$7/28.8/0.947817+$CS5*(_xlfn.NORM.DIST(AX$3,$CV5,0.3*$CV5,TRUE)-_xlfn.NORM.DIST(AX$30,$CV5,0.3*$CV5,TRUE))*summary!$C$6/28.8/0.947817)/(SUMPRODUCT((economics!$AG$2:$AG$167=$B34)*(economics!$D$2:$D$167="whr")*economics!$AH$2:$AH$167*(_xlfn.NORM.DIST(AX$3,economics!$AK$2:$AK$167,economics!$AJ$2:$AJ$167,TRUE)-_xlfn.NORM.DIST(AX$30,economics!$AK$2:$AK$167,economics!$AJ$2:$AJ$167,TRUE)))+$CR5*(_xlfn.NORM.DIST(AX$3,$CU5,0.3*$CU5,TRUE)-_xlfn.NORM.DIST(AX$30,$CU5,0.3*$CU5,TRUE))+$CS5*(_xlfn.NORM.DIST(AX$3,$CV5,0.3*$CV5,TRUE)-_xlfn.NORM.DIST(AX$30,$CV5,0.3*$CV5,TRUE))),""),IF($C5&gt;0,summary!$C$10/28.8/0.947817,""))</f>
        <v/>
      </c>
      <c r="AY34" t="str">
        <f t="array" ref="AY34">IF($D5,IFERROR((SUMPRODUCT((economics!$AG$2:$AG$167=$B34)*(economics!$D$2:$D$167="whr")*economics!$AH$2:$AH$167*(_xlfn.NORM.DIST(AY$3,economics!$AK$2:$AK$167,economics!$AJ$2:$AJ$167,TRUE)-_xlfn.NORM.DIST(AY$30,economics!$AK$2:$AK$167,economics!$AJ$2:$AJ$167,TRUE))*economics!$AM$2:$AM$167)+$CR5*(_xlfn.NORM.DIST(AY$3,$CU5,0.3*$CU5,TRUE)-_xlfn.NORM.DIST(AY$30,$CU5,0.3*$CU5,TRUE))*summary!$C$7/28.8/0.947817+$CS5*(_xlfn.NORM.DIST(AY$3,$CV5,0.3*$CV5,TRUE)-_xlfn.NORM.DIST(AY$30,$CV5,0.3*$CV5,TRUE))*summary!$C$6/28.8/0.947817)/(SUMPRODUCT((economics!$AG$2:$AG$167=$B34)*(economics!$D$2:$D$167="whr")*economics!$AH$2:$AH$167*(_xlfn.NORM.DIST(AY$3,economics!$AK$2:$AK$167,economics!$AJ$2:$AJ$167,TRUE)-_xlfn.NORM.DIST(AY$30,economics!$AK$2:$AK$167,economics!$AJ$2:$AJ$167,TRUE)))+$CR5*(_xlfn.NORM.DIST(AY$3,$CU5,0.3*$CU5,TRUE)-_xlfn.NORM.DIST(AY$30,$CU5,0.3*$CU5,TRUE))+$CS5*(_xlfn.NORM.DIST(AY$3,$CV5,0.3*$CV5,TRUE)-_xlfn.NORM.DIST(AY$30,$CV5,0.3*$CV5,TRUE))),""),IF($C5&gt;0,summary!$C$10/28.8/0.947817,""))</f>
        <v/>
      </c>
      <c r="AZ34" t="str">
        <f t="array" ref="AZ34">IF($D5,IFERROR((SUMPRODUCT((economics!$AG$2:$AG$167=$B34)*(economics!$D$2:$D$167="whr")*economics!$AH$2:$AH$167*(_xlfn.NORM.DIST(AZ$3,economics!$AK$2:$AK$167,economics!$AJ$2:$AJ$167,TRUE)-_xlfn.NORM.DIST(AZ$30,economics!$AK$2:$AK$167,economics!$AJ$2:$AJ$167,TRUE))*economics!$AM$2:$AM$167)+$CR5*(_xlfn.NORM.DIST(AZ$3,$CU5,0.3*$CU5,TRUE)-_xlfn.NORM.DIST(AZ$30,$CU5,0.3*$CU5,TRUE))*summary!$C$7/28.8/0.947817+$CS5*(_xlfn.NORM.DIST(AZ$3,$CV5,0.3*$CV5,TRUE)-_xlfn.NORM.DIST(AZ$30,$CV5,0.3*$CV5,TRUE))*summary!$C$6/28.8/0.947817)/(SUMPRODUCT((economics!$AG$2:$AG$167=$B34)*(economics!$D$2:$D$167="whr")*economics!$AH$2:$AH$167*(_xlfn.NORM.DIST(AZ$3,economics!$AK$2:$AK$167,economics!$AJ$2:$AJ$167,TRUE)-_xlfn.NORM.DIST(AZ$30,economics!$AK$2:$AK$167,economics!$AJ$2:$AJ$167,TRUE)))+$CR5*(_xlfn.NORM.DIST(AZ$3,$CU5,0.3*$CU5,TRUE)-_xlfn.NORM.DIST(AZ$30,$CU5,0.3*$CU5,TRUE))+$CS5*(_xlfn.NORM.DIST(AZ$3,$CV5,0.3*$CV5,TRUE)-_xlfn.NORM.DIST(AZ$30,$CV5,0.3*$CV5,TRUE))),""),IF($C5&gt;0,summary!$C$10/28.8/0.947817,""))</f>
        <v/>
      </c>
      <c r="BA34" t="str">
        <f t="array" ref="BA34">IF($D5,IFERROR((SUMPRODUCT((economics!$AG$2:$AG$167=$B34)*(economics!$D$2:$D$167="whr")*economics!$AH$2:$AH$167*(_xlfn.NORM.DIST(BA$3,economics!$AK$2:$AK$167,economics!$AJ$2:$AJ$167,TRUE)-_xlfn.NORM.DIST(BA$30,economics!$AK$2:$AK$167,economics!$AJ$2:$AJ$167,TRUE))*economics!$AM$2:$AM$167)+$CR5*(_xlfn.NORM.DIST(BA$3,$CU5,0.3*$CU5,TRUE)-_xlfn.NORM.DIST(BA$30,$CU5,0.3*$CU5,TRUE))*summary!$C$7/28.8/0.947817+$CS5*(_xlfn.NORM.DIST(BA$3,$CV5,0.3*$CV5,TRUE)-_xlfn.NORM.DIST(BA$30,$CV5,0.3*$CV5,TRUE))*summary!$C$6/28.8/0.947817)/(SUMPRODUCT((economics!$AG$2:$AG$167=$B34)*(economics!$D$2:$D$167="whr")*economics!$AH$2:$AH$167*(_xlfn.NORM.DIST(BA$3,economics!$AK$2:$AK$167,economics!$AJ$2:$AJ$167,TRUE)-_xlfn.NORM.DIST(BA$30,economics!$AK$2:$AK$167,economics!$AJ$2:$AJ$167,TRUE)))+$CR5*(_xlfn.NORM.DIST(BA$3,$CU5,0.3*$CU5,TRUE)-_xlfn.NORM.DIST(BA$30,$CU5,0.3*$CU5,TRUE))+$CS5*(_xlfn.NORM.DIST(BA$3,$CV5,0.3*$CV5,TRUE)-_xlfn.NORM.DIST(BA$30,$CV5,0.3*$CV5,TRUE))),""),IF($C5&gt;0,summary!$C$10/28.8/0.947817,""))</f>
        <v/>
      </c>
      <c r="BB34" t="str">
        <f t="array" ref="BB34">IF($D5,IFERROR((SUMPRODUCT((economics!$AG$2:$AG$167=$B34)*(economics!$D$2:$D$167="whr")*economics!$AH$2:$AH$167*(_xlfn.NORM.DIST(BB$3,economics!$AK$2:$AK$167,economics!$AJ$2:$AJ$167,TRUE)-_xlfn.NORM.DIST(BB$30,economics!$AK$2:$AK$167,economics!$AJ$2:$AJ$167,TRUE))*economics!$AM$2:$AM$167)+$CR5*(_xlfn.NORM.DIST(BB$3,$CU5,0.3*$CU5,TRUE)-_xlfn.NORM.DIST(BB$30,$CU5,0.3*$CU5,TRUE))*summary!$C$7/28.8/0.947817+$CS5*(_xlfn.NORM.DIST(BB$3,$CV5,0.3*$CV5,TRUE)-_xlfn.NORM.DIST(BB$30,$CV5,0.3*$CV5,TRUE))*summary!$C$6/28.8/0.947817)/(SUMPRODUCT((economics!$AG$2:$AG$167=$B34)*(economics!$D$2:$D$167="whr")*economics!$AH$2:$AH$167*(_xlfn.NORM.DIST(BB$3,economics!$AK$2:$AK$167,economics!$AJ$2:$AJ$167,TRUE)-_xlfn.NORM.DIST(BB$30,economics!$AK$2:$AK$167,economics!$AJ$2:$AJ$167,TRUE)))+$CR5*(_xlfn.NORM.DIST(BB$3,$CU5,0.3*$CU5,TRUE)-_xlfn.NORM.DIST(BB$30,$CU5,0.3*$CU5,TRUE))+$CS5*(_xlfn.NORM.DIST(BB$3,$CV5,0.3*$CV5,TRUE)-_xlfn.NORM.DIST(BB$30,$CV5,0.3*$CV5,TRUE))),""),IF($C5&gt;0,summary!$C$10/28.8/0.947817,""))</f>
        <v/>
      </c>
      <c r="BC34" t="str">
        <f t="array" ref="BC34">IF($D5,IFERROR((SUMPRODUCT((economics!$AG$2:$AG$167=$B34)*(economics!$D$2:$D$167="whr")*economics!$AH$2:$AH$167*(_xlfn.NORM.DIST(BC$3,economics!$AK$2:$AK$167,economics!$AJ$2:$AJ$167,TRUE)-_xlfn.NORM.DIST(BC$30,economics!$AK$2:$AK$167,economics!$AJ$2:$AJ$167,TRUE))*economics!$AM$2:$AM$167)+$CR5*(_xlfn.NORM.DIST(BC$3,$CU5,0.3*$CU5,TRUE)-_xlfn.NORM.DIST(BC$30,$CU5,0.3*$CU5,TRUE))*summary!$C$7/28.8/0.947817+$CS5*(_xlfn.NORM.DIST(BC$3,$CV5,0.3*$CV5,TRUE)-_xlfn.NORM.DIST(BC$30,$CV5,0.3*$CV5,TRUE))*summary!$C$6/28.8/0.947817)/(SUMPRODUCT((economics!$AG$2:$AG$167=$B34)*(economics!$D$2:$D$167="whr")*economics!$AH$2:$AH$167*(_xlfn.NORM.DIST(BC$3,economics!$AK$2:$AK$167,economics!$AJ$2:$AJ$167,TRUE)-_xlfn.NORM.DIST(BC$30,economics!$AK$2:$AK$167,economics!$AJ$2:$AJ$167,TRUE)))+$CR5*(_xlfn.NORM.DIST(BC$3,$CU5,0.3*$CU5,TRUE)-_xlfn.NORM.DIST(BC$30,$CU5,0.3*$CU5,TRUE))+$CS5*(_xlfn.NORM.DIST(BC$3,$CV5,0.3*$CV5,TRUE)-_xlfn.NORM.DIST(BC$30,$CV5,0.3*$CV5,TRUE))),""),IF($C5&gt;0,summary!$C$10/28.8/0.947817,""))</f>
        <v/>
      </c>
      <c r="BD34" t="str">
        <f t="array" ref="BD34">IF($D5,IFERROR((SUMPRODUCT((economics!$AG$2:$AG$167=$B34)*(economics!$D$2:$D$167="whr")*economics!$AH$2:$AH$167*(_xlfn.NORM.DIST(BD$3,economics!$AK$2:$AK$167,economics!$AJ$2:$AJ$167,TRUE)-_xlfn.NORM.DIST(BD$30,economics!$AK$2:$AK$167,economics!$AJ$2:$AJ$167,TRUE))*economics!$AM$2:$AM$167)+$CR5*(_xlfn.NORM.DIST(BD$3,$CU5,0.3*$CU5,TRUE)-_xlfn.NORM.DIST(BD$30,$CU5,0.3*$CU5,TRUE))*summary!$C$7/28.8/0.947817+$CS5*(_xlfn.NORM.DIST(BD$3,$CV5,0.3*$CV5,TRUE)-_xlfn.NORM.DIST(BD$30,$CV5,0.3*$CV5,TRUE))*summary!$C$6/28.8/0.947817)/(SUMPRODUCT((economics!$AG$2:$AG$167=$B34)*(economics!$D$2:$D$167="whr")*economics!$AH$2:$AH$167*(_xlfn.NORM.DIST(BD$3,economics!$AK$2:$AK$167,economics!$AJ$2:$AJ$167,TRUE)-_xlfn.NORM.DIST(BD$30,economics!$AK$2:$AK$167,economics!$AJ$2:$AJ$167,TRUE)))+$CR5*(_xlfn.NORM.DIST(BD$3,$CU5,0.3*$CU5,TRUE)-_xlfn.NORM.DIST(BD$30,$CU5,0.3*$CU5,TRUE))+$CS5*(_xlfn.NORM.DIST(BD$3,$CV5,0.3*$CV5,TRUE)-_xlfn.NORM.DIST(BD$30,$CV5,0.3*$CV5,TRUE))),""),IF($C5&gt;0,summary!$C$10/28.8/0.947817,""))</f>
        <v/>
      </c>
      <c r="BE34" t="str">
        <f t="array" ref="BE34">IF($D5,IFERROR((SUMPRODUCT((economics!$AG$2:$AG$167=$B34)*(economics!$D$2:$D$167="whr")*economics!$AH$2:$AH$167*(_xlfn.NORM.DIST(BE$3,economics!$AK$2:$AK$167,economics!$AJ$2:$AJ$167,TRUE)-_xlfn.NORM.DIST(BE$30,economics!$AK$2:$AK$167,economics!$AJ$2:$AJ$167,TRUE))*economics!$AM$2:$AM$167)+$CR5*(_xlfn.NORM.DIST(BE$3,$CU5,0.3*$CU5,TRUE)-_xlfn.NORM.DIST(BE$30,$CU5,0.3*$CU5,TRUE))*summary!$C$7/28.8/0.947817+$CS5*(_xlfn.NORM.DIST(BE$3,$CV5,0.3*$CV5,TRUE)-_xlfn.NORM.DIST(BE$30,$CV5,0.3*$CV5,TRUE))*summary!$C$6/28.8/0.947817)/(SUMPRODUCT((economics!$AG$2:$AG$167=$B34)*(economics!$D$2:$D$167="whr")*economics!$AH$2:$AH$167*(_xlfn.NORM.DIST(BE$3,economics!$AK$2:$AK$167,economics!$AJ$2:$AJ$167,TRUE)-_xlfn.NORM.DIST(BE$30,economics!$AK$2:$AK$167,economics!$AJ$2:$AJ$167,TRUE)))+$CR5*(_xlfn.NORM.DIST(BE$3,$CU5,0.3*$CU5,TRUE)-_xlfn.NORM.DIST(BE$30,$CU5,0.3*$CU5,TRUE))+$CS5*(_xlfn.NORM.DIST(BE$3,$CV5,0.3*$CV5,TRUE)-_xlfn.NORM.DIST(BE$30,$CV5,0.3*$CV5,TRUE))),""),IF($C5&gt;0,summary!$C$10/28.8/0.947817,""))</f>
        <v/>
      </c>
      <c r="BF34" t="str">
        <f t="array" ref="BF34">IF($D5,IFERROR((SUMPRODUCT((economics!$AG$2:$AG$167=$B34)*(economics!$D$2:$D$167="whr")*economics!$AH$2:$AH$167*(_xlfn.NORM.DIST(BF$3,economics!$AK$2:$AK$167,economics!$AJ$2:$AJ$167,TRUE)-_xlfn.NORM.DIST(BF$30,economics!$AK$2:$AK$167,economics!$AJ$2:$AJ$167,TRUE))*economics!$AM$2:$AM$167)+$CR5*(_xlfn.NORM.DIST(BF$3,$CU5,0.3*$CU5,TRUE)-_xlfn.NORM.DIST(BF$30,$CU5,0.3*$CU5,TRUE))*summary!$C$7/28.8/0.947817+$CS5*(_xlfn.NORM.DIST(BF$3,$CV5,0.3*$CV5,TRUE)-_xlfn.NORM.DIST(BF$30,$CV5,0.3*$CV5,TRUE))*summary!$C$6/28.8/0.947817)/(SUMPRODUCT((economics!$AG$2:$AG$167=$B34)*(economics!$D$2:$D$167="whr")*economics!$AH$2:$AH$167*(_xlfn.NORM.DIST(BF$3,economics!$AK$2:$AK$167,economics!$AJ$2:$AJ$167,TRUE)-_xlfn.NORM.DIST(BF$30,economics!$AK$2:$AK$167,economics!$AJ$2:$AJ$167,TRUE)))+$CR5*(_xlfn.NORM.DIST(BF$3,$CU5,0.3*$CU5,TRUE)-_xlfn.NORM.DIST(BF$30,$CU5,0.3*$CU5,TRUE))+$CS5*(_xlfn.NORM.DIST(BF$3,$CV5,0.3*$CV5,TRUE)-_xlfn.NORM.DIST(BF$30,$CV5,0.3*$CV5,TRUE))),""),IF($C5&gt;0,summary!$C$10/28.8/0.947817,""))</f>
        <v/>
      </c>
      <c r="BG34" t="str">
        <f t="array" ref="BG34">IF($D5,IFERROR((SUMPRODUCT((economics!$AG$2:$AG$167=$B34)*(economics!$D$2:$D$167="whr")*economics!$AH$2:$AH$167*(_xlfn.NORM.DIST(BG$3,economics!$AK$2:$AK$167,economics!$AJ$2:$AJ$167,TRUE)-_xlfn.NORM.DIST(BG$30,economics!$AK$2:$AK$167,economics!$AJ$2:$AJ$167,TRUE))*economics!$AM$2:$AM$167)+$CR5*(_xlfn.NORM.DIST(BG$3,$CU5,0.3*$CU5,TRUE)-_xlfn.NORM.DIST(BG$30,$CU5,0.3*$CU5,TRUE))*summary!$C$7/28.8/0.947817+$CS5*(_xlfn.NORM.DIST(BG$3,$CV5,0.3*$CV5,TRUE)-_xlfn.NORM.DIST(BG$30,$CV5,0.3*$CV5,TRUE))*summary!$C$6/28.8/0.947817)/(SUMPRODUCT((economics!$AG$2:$AG$167=$B34)*(economics!$D$2:$D$167="whr")*economics!$AH$2:$AH$167*(_xlfn.NORM.DIST(BG$3,economics!$AK$2:$AK$167,economics!$AJ$2:$AJ$167,TRUE)-_xlfn.NORM.DIST(BG$30,economics!$AK$2:$AK$167,economics!$AJ$2:$AJ$167,TRUE)))+$CR5*(_xlfn.NORM.DIST(BG$3,$CU5,0.3*$CU5,TRUE)-_xlfn.NORM.DIST(BG$30,$CU5,0.3*$CU5,TRUE))+$CS5*(_xlfn.NORM.DIST(BG$3,$CV5,0.3*$CV5,TRUE)-_xlfn.NORM.DIST(BG$30,$CV5,0.3*$CV5,TRUE))),""),IF($C5&gt;0,summary!$C$10/28.8/0.947817,""))</f>
        <v/>
      </c>
      <c r="BH34" t="str">
        <f t="array" ref="BH34">IF($D5,IFERROR((SUMPRODUCT((economics!$AG$2:$AG$167=$B34)*(economics!$D$2:$D$167="whr")*economics!$AH$2:$AH$167*(_xlfn.NORM.DIST(BH$3,economics!$AK$2:$AK$167,economics!$AJ$2:$AJ$167,TRUE)-_xlfn.NORM.DIST(BH$30,economics!$AK$2:$AK$167,economics!$AJ$2:$AJ$167,TRUE))*economics!$AM$2:$AM$167)+$CR5*(_xlfn.NORM.DIST(BH$3,$CU5,0.3*$CU5,TRUE)-_xlfn.NORM.DIST(BH$30,$CU5,0.3*$CU5,TRUE))*summary!$C$7/28.8/0.947817+$CS5*(_xlfn.NORM.DIST(BH$3,$CV5,0.3*$CV5,TRUE)-_xlfn.NORM.DIST(BH$30,$CV5,0.3*$CV5,TRUE))*summary!$C$6/28.8/0.947817)/(SUMPRODUCT((economics!$AG$2:$AG$167=$B34)*(economics!$D$2:$D$167="whr")*economics!$AH$2:$AH$167*(_xlfn.NORM.DIST(BH$3,economics!$AK$2:$AK$167,economics!$AJ$2:$AJ$167,TRUE)-_xlfn.NORM.DIST(BH$30,economics!$AK$2:$AK$167,economics!$AJ$2:$AJ$167,TRUE)))+$CR5*(_xlfn.NORM.DIST(BH$3,$CU5,0.3*$CU5,TRUE)-_xlfn.NORM.DIST(BH$30,$CU5,0.3*$CU5,TRUE))+$CS5*(_xlfn.NORM.DIST(BH$3,$CV5,0.3*$CV5,TRUE)-_xlfn.NORM.DIST(BH$30,$CV5,0.3*$CV5,TRUE))),""),IF($C5&gt;0,summary!$C$10/28.8/0.947817,""))</f>
        <v/>
      </c>
      <c r="BI34" t="str">
        <f t="array" ref="BI34">IF($D5,IFERROR((SUMPRODUCT((economics!$AG$2:$AG$167=$B34)*(economics!$D$2:$D$167="whr")*economics!$AH$2:$AH$167*(_xlfn.NORM.DIST(BI$3,economics!$AK$2:$AK$167,economics!$AJ$2:$AJ$167,TRUE)-_xlfn.NORM.DIST(BI$30,economics!$AK$2:$AK$167,economics!$AJ$2:$AJ$167,TRUE))*economics!$AM$2:$AM$167)+$CR5*(_xlfn.NORM.DIST(BI$3,$CU5,0.3*$CU5,TRUE)-_xlfn.NORM.DIST(BI$30,$CU5,0.3*$CU5,TRUE))*summary!$C$7/28.8/0.947817+$CS5*(_xlfn.NORM.DIST(BI$3,$CV5,0.3*$CV5,TRUE)-_xlfn.NORM.DIST(BI$30,$CV5,0.3*$CV5,TRUE))*summary!$C$6/28.8/0.947817)/(SUMPRODUCT((economics!$AG$2:$AG$167=$B34)*(economics!$D$2:$D$167="whr")*economics!$AH$2:$AH$167*(_xlfn.NORM.DIST(BI$3,economics!$AK$2:$AK$167,economics!$AJ$2:$AJ$167,TRUE)-_xlfn.NORM.DIST(BI$30,economics!$AK$2:$AK$167,economics!$AJ$2:$AJ$167,TRUE)))+$CR5*(_xlfn.NORM.DIST(BI$3,$CU5,0.3*$CU5,TRUE)-_xlfn.NORM.DIST(BI$30,$CU5,0.3*$CU5,TRUE))+$CS5*(_xlfn.NORM.DIST(BI$3,$CV5,0.3*$CV5,TRUE)-_xlfn.NORM.DIST(BI$30,$CV5,0.3*$CV5,TRUE))),""),IF($C5&gt;0,summary!$C$10/28.8/0.947817,""))</f>
        <v/>
      </c>
      <c r="BJ34" t="str">
        <f t="array" ref="BJ34">IF($D5,IFERROR((SUMPRODUCT((economics!$AG$2:$AG$167=$B34)*(economics!$D$2:$D$167="whr")*economics!$AH$2:$AH$167*(_xlfn.NORM.DIST(BJ$3,economics!$AK$2:$AK$167,economics!$AJ$2:$AJ$167,TRUE)-_xlfn.NORM.DIST(BJ$30,economics!$AK$2:$AK$167,economics!$AJ$2:$AJ$167,TRUE))*economics!$AM$2:$AM$167)+$CR5*(_xlfn.NORM.DIST(BJ$3,$CU5,0.3*$CU5,TRUE)-_xlfn.NORM.DIST(BJ$30,$CU5,0.3*$CU5,TRUE))*summary!$C$7/28.8/0.947817+$CS5*(_xlfn.NORM.DIST(BJ$3,$CV5,0.3*$CV5,TRUE)-_xlfn.NORM.DIST(BJ$30,$CV5,0.3*$CV5,TRUE))*summary!$C$6/28.8/0.947817)/(SUMPRODUCT((economics!$AG$2:$AG$167=$B34)*(economics!$D$2:$D$167="whr")*economics!$AH$2:$AH$167*(_xlfn.NORM.DIST(BJ$3,economics!$AK$2:$AK$167,economics!$AJ$2:$AJ$167,TRUE)-_xlfn.NORM.DIST(BJ$30,economics!$AK$2:$AK$167,economics!$AJ$2:$AJ$167,TRUE)))+$CR5*(_xlfn.NORM.DIST(BJ$3,$CU5,0.3*$CU5,TRUE)-_xlfn.NORM.DIST(BJ$30,$CU5,0.3*$CU5,TRUE))+$CS5*(_xlfn.NORM.DIST(BJ$3,$CV5,0.3*$CV5,TRUE)-_xlfn.NORM.DIST(BJ$30,$CV5,0.3*$CV5,TRUE))),""),IF($C5&gt;0,summary!$C$10/28.8/0.947817,""))</f>
        <v/>
      </c>
      <c r="BK34" t="str">
        <f t="array" ref="BK34">IF($D5,IFERROR((SUMPRODUCT((economics!$AG$2:$AG$167=$B34)*(economics!$D$2:$D$167="whr")*economics!$AH$2:$AH$167*(_xlfn.NORM.DIST(BK$3,economics!$AK$2:$AK$167,economics!$AJ$2:$AJ$167,TRUE)-_xlfn.NORM.DIST(BK$30,economics!$AK$2:$AK$167,economics!$AJ$2:$AJ$167,TRUE))*economics!$AM$2:$AM$167)+$CR5*(_xlfn.NORM.DIST(BK$3,$CU5,0.3*$CU5,TRUE)-_xlfn.NORM.DIST(BK$30,$CU5,0.3*$CU5,TRUE))*summary!$C$7/28.8/0.947817+$CS5*(_xlfn.NORM.DIST(BK$3,$CV5,0.3*$CV5,TRUE)-_xlfn.NORM.DIST(BK$30,$CV5,0.3*$CV5,TRUE))*summary!$C$6/28.8/0.947817)/(SUMPRODUCT((economics!$AG$2:$AG$167=$B34)*(economics!$D$2:$D$167="whr")*economics!$AH$2:$AH$167*(_xlfn.NORM.DIST(BK$3,economics!$AK$2:$AK$167,economics!$AJ$2:$AJ$167,TRUE)-_xlfn.NORM.DIST(BK$30,economics!$AK$2:$AK$167,economics!$AJ$2:$AJ$167,TRUE)))+$CR5*(_xlfn.NORM.DIST(BK$3,$CU5,0.3*$CU5,TRUE)-_xlfn.NORM.DIST(BK$30,$CU5,0.3*$CU5,TRUE))+$CS5*(_xlfn.NORM.DIST(BK$3,$CV5,0.3*$CV5,TRUE)-_xlfn.NORM.DIST(BK$30,$CV5,0.3*$CV5,TRUE))),""),IF($C5&gt;0,summary!$C$10/28.8/0.947817,""))</f>
        <v/>
      </c>
      <c r="BL34" t="str">
        <f t="array" ref="BL34">IF($D5,IFERROR((SUMPRODUCT((economics!$AG$2:$AG$167=$B34)*(economics!$D$2:$D$167="whr")*economics!$AH$2:$AH$167*(_xlfn.NORM.DIST(BL$3,economics!$AK$2:$AK$167,economics!$AJ$2:$AJ$167,TRUE)-_xlfn.NORM.DIST(BL$30,economics!$AK$2:$AK$167,economics!$AJ$2:$AJ$167,TRUE))*economics!$AM$2:$AM$167)+$CR5*(_xlfn.NORM.DIST(BL$3,$CU5,0.3*$CU5,TRUE)-_xlfn.NORM.DIST(BL$30,$CU5,0.3*$CU5,TRUE))*summary!$C$7/28.8/0.947817+$CS5*(_xlfn.NORM.DIST(BL$3,$CV5,0.3*$CV5,TRUE)-_xlfn.NORM.DIST(BL$30,$CV5,0.3*$CV5,TRUE))*summary!$C$6/28.8/0.947817)/(SUMPRODUCT((economics!$AG$2:$AG$167=$B34)*(economics!$D$2:$D$167="whr")*economics!$AH$2:$AH$167*(_xlfn.NORM.DIST(BL$3,economics!$AK$2:$AK$167,economics!$AJ$2:$AJ$167,TRUE)-_xlfn.NORM.DIST(BL$30,economics!$AK$2:$AK$167,economics!$AJ$2:$AJ$167,TRUE)))+$CR5*(_xlfn.NORM.DIST(BL$3,$CU5,0.3*$CU5,TRUE)-_xlfn.NORM.DIST(BL$30,$CU5,0.3*$CU5,TRUE))+$CS5*(_xlfn.NORM.DIST(BL$3,$CV5,0.3*$CV5,TRUE)-_xlfn.NORM.DIST(BL$30,$CV5,0.3*$CV5,TRUE))),""),IF($C5&gt;0,summary!$C$10/28.8/0.947817,""))</f>
        <v/>
      </c>
      <c r="BM34" t="str">
        <f t="array" ref="BM34">IF($D5,IFERROR((SUMPRODUCT((economics!$AG$2:$AG$167=$B34)*(economics!$D$2:$D$167="whr")*economics!$AH$2:$AH$167*(_xlfn.NORM.DIST(BM$3,economics!$AK$2:$AK$167,economics!$AJ$2:$AJ$167,TRUE)-_xlfn.NORM.DIST(BM$30,economics!$AK$2:$AK$167,economics!$AJ$2:$AJ$167,TRUE))*economics!$AM$2:$AM$167)+$CR5*(_xlfn.NORM.DIST(BM$3,$CU5,0.3*$CU5,TRUE)-_xlfn.NORM.DIST(BM$30,$CU5,0.3*$CU5,TRUE))*summary!$C$7/28.8/0.947817+$CS5*(_xlfn.NORM.DIST(BM$3,$CV5,0.3*$CV5,TRUE)-_xlfn.NORM.DIST(BM$30,$CV5,0.3*$CV5,TRUE))*summary!$C$6/28.8/0.947817)/(SUMPRODUCT((economics!$AG$2:$AG$167=$B34)*(economics!$D$2:$D$167="whr")*economics!$AH$2:$AH$167*(_xlfn.NORM.DIST(BM$3,economics!$AK$2:$AK$167,economics!$AJ$2:$AJ$167,TRUE)-_xlfn.NORM.DIST(BM$30,economics!$AK$2:$AK$167,economics!$AJ$2:$AJ$167,TRUE)))+$CR5*(_xlfn.NORM.DIST(BM$3,$CU5,0.3*$CU5,TRUE)-_xlfn.NORM.DIST(BM$30,$CU5,0.3*$CU5,TRUE))+$CS5*(_xlfn.NORM.DIST(BM$3,$CV5,0.3*$CV5,TRUE)-_xlfn.NORM.DIST(BM$30,$CV5,0.3*$CV5,TRUE))),""),IF($C5&gt;0,summary!$C$10/28.8/0.947817,""))</f>
        <v/>
      </c>
      <c r="BN34" t="str">
        <f t="array" ref="BN34">IF($D5,IFERROR((SUMPRODUCT((economics!$AG$2:$AG$167=$B34)*(economics!$D$2:$D$167="whr")*economics!$AH$2:$AH$167*(_xlfn.NORM.DIST(BN$3,economics!$AK$2:$AK$167,economics!$AJ$2:$AJ$167,TRUE)-_xlfn.NORM.DIST(BN$30,economics!$AK$2:$AK$167,economics!$AJ$2:$AJ$167,TRUE))*economics!$AM$2:$AM$167)+$CR5*(_xlfn.NORM.DIST(BN$3,$CU5,0.3*$CU5,TRUE)-_xlfn.NORM.DIST(BN$30,$CU5,0.3*$CU5,TRUE))*summary!$C$7/28.8/0.947817+$CS5*(_xlfn.NORM.DIST(BN$3,$CV5,0.3*$CV5,TRUE)-_xlfn.NORM.DIST(BN$30,$CV5,0.3*$CV5,TRUE))*summary!$C$6/28.8/0.947817)/(SUMPRODUCT((economics!$AG$2:$AG$167=$B34)*(economics!$D$2:$D$167="whr")*economics!$AH$2:$AH$167*(_xlfn.NORM.DIST(BN$3,economics!$AK$2:$AK$167,economics!$AJ$2:$AJ$167,TRUE)-_xlfn.NORM.DIST(BN$30,economics!$AK$2:$AK$167,economics!$AJ$2:$AJ$167,TRUE)))+$CR5*(_xlfn.NORM.DIST(BN$3,$CU5,0.3*$CU5,TRUE)-_xlfn.NORM.DIST(BN$30,$CU5,0.3*$CU5,TRUE))+$CS5*(_xlfn.NORM.DIST(BN$3,$CV5,0.3*$CV5,TRUE)-_xlfn.NORM.DIST(BN$30,$CV5,0.3*$CV5,TRUE))),""),IF($C5&gt;0,summary!$C$10/28.8/0.947817,""))</f>
        <v/>
      </c>
      <c r="BO34" t="str">
        <f t="array" ref="BO34">IF($D5,IFERROR((SUMPRODUCT((economics!$AG$2:$AG$167=$B34)*(economics!$D$2:$D$167="whr")*economics!$AH$2:$AH$167*(_xlfn.NORM.DIST(BO$3,economics!$AK$2:$AK$167,economics!$AJ$2:$AJ$167,TRUE)-_xlfn.NORM.DIST(BO$30,economics!$AK$2:$AK$167,economics!$AJ$2:$AJ$167,TRUE))*economics!$AM$2:$AM$167)+$CR5*(_xlfn.NORM.DIST(BO$3,$CU5,0.3*$CU5,TRUE)-_xlfn.NORM.DIST(BO$30,$CU5,0.3*$CU5,TRUE))*summary!$C$7/28.8/0.947817+$CS5*(_xlfn.NORM.DIST(BO$3,$CV5,0.3*$CV5,TRUE)-_xlfn.NORM.DIST(BO$30,$CV5,0.3*$CV5,TRUE))*summary!$C$6/28.8/0.947817)/(SUMPRODUCT((economics!$AG$2:$AG$167=$B34)*(economics!$D$2:$D$167="whr")*economics!$AH$2:$AH$167*(_xlfn.NORM.DIST(BO$3,economics!$AK$2:$AK$167,economics!$AJ$2:$AJ$167,TRUE)-_xlfn.NORM.DIST(BO$30,economics!$AK$2:$AK$167,economics!$AJ$2:$AJ$167,TRUE)))+$CR5*(_xlfn.NORM.DIST(BO$3,$CU5,0.3*$CU5,TRUE)-_xlfn.NORM.DIST(BO$30,$CU5,0.3*$CU5,TRUE))+$CS5*(_xlfn.NORM.DIST(BO$3,$CV5,0.3*$CV5,TRUE)-_xlfn.NORM.DIST(BO$30,$CV5,0.3*$CV5,TRUE))),""),IF($C5&gt;0,summary!$C$10/28.8/0.947817,""))</f>
        <v/>
      </c>
      <c r="BP34" t="str">
        <f t="array" ref="BP34">IF($D5,IFERROR((SUMPRODUCT((economics!$AG$2:$AG$167=$B34)*(economics!$D$2:$D$167="whr")*economics!$AH$2:$AH$167*(_xlfn.NORM.DIST(BP$3,economics!$AK$2:$AK$167,economics!$AJ$2:$AJ$167,TRUE)-_xlfn.NORM.DIST(BP$30,economics!$AK$2:$AK$167,economics!$AJ$2:$AJ$167,TRUE))*economics!$AM$2:$AM$167)+$CR5*(_xlfn.NORM.DIST(BP$3,$CU5,0.3*$CU5,TRUE)-_xlfn.NORM.DIST(BP$30,$CU5,0.3*$CU5,TRUE))*summary!$C$7/28.8/0.947817+$CS5*(_xlfn.NORM.DIST(BP$3,$CV5,0.3*$CV5,TRUE)-_xlfn.NORM.DIST(BP$30,$CV5,0.3*$CV5,TRUE))*summary!$C$6/28.8/0.947817)/(SUMPRODUCT((economics!$AG$2:$AG$167=$B34)*(economics!$D$2:$D$167="whr")*economics!$AH$2:$AH$167*(_xlfn.NORM.DIST(BP$3,economics!$AK$2:$AK$167,economics!$AJ$2:$AJ$167,TRUE)-_xlfn.NORM.DIST(BP$30,economics!$AK$2:$AK$167,economics!$AJ$2:$AJ$167,TRUE)))+$CR5*(_xlfn.NORM.DIST(BP$3,$CU5,0.3*$CU5,TRUE)-_xlfn.NORM.DIST(BP$30,$CU5,0.3*$CU5,TRUE))+$CS5*(_xlfn.NORM.DIST(BP$3,$CV5,0.3*$CV5,TRUE)-_xlfn.NORM.DIST(BP$30,$CV5,0.3*$CV5,TRUE))),""),IF($C5&gt;0,summary!$C$10/28.8/0.947817,""))</f>
        <v/>
      </c>
      <c r="BQ34" t="str">
        <f t="array" ref="BQ34">IF($D5,IFERROR((SUMPRODUCT((economics!$AG$2:$AG$167=$B34)*(economics!$D$2:$D$167="whr")*economics!$AH$2:$AH$167*(_xlfn.NORM.DIST(BQ$3,economics!$AK$2:$AK$167,economics!$AJ$2:$AJ$167,TRUE)-_xlfn.NORM.DIST(BQ$30,economics!$AK$2:$AK$167,economics!$AJ$2:$AJ$167,TRUE))*economics!$AM$2:$AM$167)+$CR5*(_xlfn.NORM.DIST(BQ$3,$CU5,0.3*$CU5,TRUE)-_xlfn.NORM.DIST(BQ$30,$CU5,0.3*$CU5,TRUE))*summary!$C$7/28.8/0.947817+$CS5*(_xlfn.NORM.DIST(BQ$3,$CV5,0.3*$CV5,TRUE)-_xlfn.NORM.DIST(BQ$30,$CV5,0.3*$CV5,TRUE))*summary!$C$6/28.8/0.947817)/(SUMPRODUCT((economics!$AG$2:$AG$167=$B34)*(economics!$D$2:$D$167="whr")*economics!$AH$2:$AH$167*(_xlfn.NORM.DIST(BQ$3,economics!$AK$2:$AK$167,economics!$AJ$2:$AJ$167,TRUE)-_xlfn.NORM.DIST(BQ$30,economics!$AK$2:$AK$167,economics!$AJ$2:$AJ$167,TRUE)))+$CR5*(_xlfn.NORM.DIST(BQ$3,$CU5,0.3*$CU5,TRUE)-_xlfn.NORM.DIST(BQ$30,$CU5,0.3*$CU5,TRUE))+$CS5*(_xlfn.NORM.DIST(BQ$3,$CV5,0.3*$CV5,TRUE)-_xlfn.NORM.DIST(BQ$30,$CV5,0.3*$CV5,TRUE))),""),IF($C5&gt;0,summary!$C$10/28.8/0.947817,""))</f>
        <v/>
      </c>
      <c r="BR34" t="str">
        <f t="array" ref="BR34">IF($D5,IFERROR((SUMPRODUCT((economics!$AG$2:$AG$167=$B34)*(economics!$D$2:$D$167="whr")*economics!$AH$2:$AH$167*(_xlfn.NORM.DIST(BR$3,economics!$AK$2:$AK$167,economics!$AJ$2:$AJ$167,TRUE)-_xlfn.NORM.DIST(BR$30,economics!$AK$2:$AK$167,economics!$AJ$2:$AJ$167,TRUE))*economics!$AM$2:$AM$167)+$CR5*(_xlfn.NORM.DIST(BR$3,$CU5,0.3*$CU5,TRUE)-_xlfn.NORM.DIST(BR$30,$CU5,0.3*$CU5,TRUE))*summary!$C$7/28.8/0.947817+$CS5*(_xlfn.NORM.DIST(BR$3,$CV5,0.3*$CV5,TRUE)-_xlfn.NORM.DIST(BR$30,$CV5,0.3*$CV5,TRUE))*summary!$C$6/28.8/0.947817)/(SUMPRODUCT((economics!$AG$2:$AG$167=$B34)*(economics!$D$2:$D$167="whr")*economics!$AH$2:$AH$167*(_xlfn.NORM.DIST(BR$3,economics!$AK$2:$AK$167,economics!$AJ$2:$AJ$167,TRUE)-_xlfn.NORM.DIST(BR$30,economics!$AK$2:$AK$167,economics!$AJ$2:$AJ$167,TRUE)))+$CR5*(_xlfn.NORM.DIST(BR$3,$CU5,0.3*$CU5,TRUE)-_xlfn.NORM.DIST(BR$30,$CU5,0.3*$CU5,TRUE))+$CS5*(_xlfn.NORM.DIST(BR$3,$CV5,0.3*$CV5,TRUE)-_xlfn.NORM.DIST(BR$30,$CV5,0.3*$CV5,TRUE))),""),IF($C5&gt;0,summary!$C$10/28.8/0.947817,""))</f>
        <v/>
      </c>
      <c r="BS34" t="str">
        <f t="array" ref="BS34">IF($D5,IFERROR((SUMPRODUCT((economics!$AG$2:$AG$167=$B34)*(economics!$D$2:$D$167="whr")*economics!$AH$2:$AH$167*(_xlfn.NORM.DIST(BS$3,economics!$AK$2:$AK$167,economics!$AJ$2:$AJ$167,TRUE)-_xlfn.NORM.DIST(BS$30,economics!$AK$2:$AK$167,economics!$AJ$2:$AJ$167,TRUE))*economics!$AM$2:$AM$167)+$CR5*(_xlfn.NORM.DIST(BS$3,$CU5,0.3*$CU5,TRUE)-_xlfn.NORM.DIST(BS$30,$CU5,0.3*$CU5,TRUE))*summary!$C$7/28.8/0.947817+$CS5*(_xlfn.NORM.DIST(BS$3,$CV5,0.3*$CV5,TRUE)-_xlfn.NORM.DIST(BS$30,$CV5,0.3*$CV5,TRUE))*summary!$C$6/28.8/0.947817)/(SUMPRODUCT((economics!$AG$2:$AG$167=$B34)*(economics!$D$2:$D$167="whr")*economics!$AH$2:$AH$167*(_xlfn.NORM.DIST(BS$3,economics!$AK$2:$AK$167,economics!$AJ$2:$AJ$167,TRUE)-_xlfn.NORM.DIST(BS$30,economics!$AK$2:$AK$167,economics!$AJ$2:$AJ$167,TRUE)))+$CR5*(_xlfn.NORM.DIST(BS$3,$CU5,0.3*$CU5,TRUE)-_xlfn.NORM.DIST(BS$30,$CU5,0.3*$CU5,TRUE))+$CS5*(_xlfn.NORM.DIST(BS$3,$CV5,0.3*$CV5,TRUE)-_xlfn.NORM.DIST(BS$30,$CV5,0.3*$CV5,TRUE))),""),IF($C5&gt;0,summary!$C$10/28.8/0.947817,""))</f>
        <v/>
      </c>
      <c r="BT34" t="str">
        <f t="array" ref="BT34">IF($D5,IFERROR((SUMPRODUCT((economics!$AG$2:$AG$167=$B34)*(economics!$D$2:$D$167="whr")*economics!$AH$2:$AH$167*(_xlfn.NORM.DIST(BT$3,economics!$AK$2:$AK$167,economics!$AJ$2:$AJ$167,TRUE)-_xlfn.NORM.DIST(BT$30,economics!$AK$2:$AK$167,economics!$AJ$2:$AJ$167,TRUE))*economics!$AM$2:$AM$167)+$CR5*(_xlfn.NORM.DIST(BT$3,$CU5,0.3*$CU5,TRUE)-_xlfn.NORM.DIST(BT$30,$CU5,0.3*$CU5,TRUE))*summary!$C$7/28.8/0.947817+$CS5*(_xlfn.NORM.DIST(BT$3,$CV5,0.3*$CV5,TRUE)-_xlfn.NORM.DIST(BT$30,$CV5,0.3*$CV5,TRUE))*summary!$C$6/28.8/0.947817)/(SUMPRODUCT((economics!$AG$2:$AG$167=$B34)*(economics!$D$2:$D$167="whr")*economics!$AH$2:$AH$167*(_xlfn.NORM.DIST(BT$3,economics!$AK$2:$AK$167,economics!$AJ$2:$AJ$167,TRUE)-_xlfn.NORM.DIST(BT$30,economics!$AK$2:$AK$167,economics!$AJ$2:$AJ$167,TRUE)))+$CR5*(_xlfn.NORM.DIST(BT$3,$CU5,0.3*$CU5,TRUE)-_xlfn.NORM.DIST(BT$30,$CU5,0.3*$CU5,TRUE))+$CS5*(_xlfn.NORM.DIST(BT$3,$CV5,0.3*$CV5,TRUE)-_xlfn.NORM.DIST(BT$30,$CV5,0.3*$CV5,TRUE))),""),IF($C5&gt;0,summary!$C$10/28.8/0.947817,""))</f>
        <v/>
      </c>
      <c r="BU34" t="str">
        <f t="array" ref="BU34">IF($D5,IFERROR((SUMPRODUCT((economics!$AG$2:$AG$167=$B34)*(economics!$D$2:$D$167="whr")*economics!$AH$2:$AH$167*(_xlfn.NORM.DIST(BU$3,economics!$AK$2:$AK$167,economics!$AJ$2:$AJ$167,TRUE)-_xlfn.NORM.DIST(BU$30,economics!$AK$2:$AK$167,economics!$AJ$2:$AJ$167,TRUE))*economics!$AM$2:$AM$167)+$CR5*(_xlfn.NORM.DIST(BU$3,$CU5,0.3*$CU5,TRUE)-_xlfn.NORM.DIST(BU$30,$CU5,0.3*$CU5,TRUE))*summary!$C$7/28.8/0.947817+$CS5*(_xlfn.NORM.DIST(BU$3,$CV5,0.3*$CV5,TRUE)-_xlfn.NORM.DIST(BU$30,$CV5,0.3*$CV5,TRUE))*summary!$C$6/28.8/0.947817)/(SUMPRODUCT((economics!$AG$2:$AG$167=$B34)*(economics!$D$2:$D$167="whr")*economics!$AH$2:$AH$167*(_xlfn.NORM.DIST(BU$3,economics!$AK$2:$AK$167,economics!$AJ$2:$AJ$167,TRUE)-_xlfn.NORM.DIST(BU$30,economics!$AK$2:$AK$167,economics!$AJ$2:$AJ$167,TRUE)))+$CR5*(_xlfn.NORM.DIST(BU$3,$CU5,0.3*$CU5,TRUE)-_xlfn.NORM.DIST(BU$30,$CU5,0.3*$CU5,TRUE))+$CS5*(_xlfn.NORM.DIST(BU$3,$CV5,0.3*$CV5,TRUE)-_xlfn.NORM.DIST(BU$30,$CV5,0.3*$CV5,TRUE))),""),IF($C5&gt;0,summary!$C$10/28.8/0.947817,""))</f>
        <v/>
      </c>
      <c r="BV34" t="str">
        <f t="array" ref="BV34">IF($D5,IFERROR((SUMPRODUCT((economics!$AG$2:$AG$167=$B34)*(economics!$D$2:$D$167="whr")*economics!$AH$2:$AH$167*(_xlfn.NORM.DIST(BV$3,economics!$AK$2:$AK$167,economics!$AJ$2:$AJ$167,TRUE)-_xlfn.NORM.DIST(BV$30,economics!$AK$2:$AK$167,economics!$AJ$2:$AJ$167,TRUE))*economics!$AM$2:$AM$167)+$CR5*(_xlfn.NORM.DIST(BV$3,$CU5,0.3*$CU5,TRUE)-_xlfn.NORM.DIST(BV$30,$CU5,0.3*$CU5,TRUE))*summary!$C$7/28.8/0.947817+$CS5*(_xlfn.NORM.DIST(BV$3,$CV5,0.3*$CV5,TRUE)-_xlfn.NORM.DIST(BV$30,$CV5,0.3*$CV5,TRUE))*summary!$C$6/28.8/0.947817)/(SUMPRODUCT((economics!$AG$2:$AG$167=$B34)*(economics!$D$2:$D$167="whr")*economics!$AH$2:$AH$167*(_xlfn.NORM.DIST(BV$3,economics!$AK$2:$AK$167,economics!$AJ$2:$AJ$167,TRUE)-_xlfn.NORM.DIST(BV$30,economics!$AK$2:$AK$167,economics!$AJ$2:$AJ$167,TRUE)))+$CR5*(_xlfn.NORM.DIST(BV$3,$CU5,0.3*$CU5,TRUE)-_xlfn.NORM.DIST(BV$30,$CU5,0.3*$CU5,TRUE))+$CS5*(_xlfn.NORM.DIST(BV$3,$CV5,0.3*$CV5,TRUE)-_xlfn.NORM.DIST(BV$30,$CV5,0.3*$CV5,TRUE))),""),IF($C5&gt;0,summary!$C$10/28.8/0.947817,""))</f>
        <v/>
      </c>
      <c r="BW34" t="str">
        <f t="array" ref="BW34">IF($D5,IFERROR((SUMPRODUCT((economics!$AG$2:$AG$167=$B34)*(economics!$D$2:$D$167="whr")*economics!$AH$2:$AH$167*(_xlfn.NORM.DIST(BW$3,economics!$AK$2:$AK$167,economics!$AJ$2:$AJ$167,TRUE)-_xlfn.NORM.DIST(BW$30,economics!$AK$2:$AK$167,economics!$AJ$2:$AJ$167,TRUE))*economics!$AM$2:$AM$167)+$CR5*(_xlfn.NORM.DIST(BW$3,$CU5,0.3*$CU5,TRUE)-_xlfn.NORM.DIST(BW$30,$CU5,0.3*$CU5,TRUE))*summary!$C$7/28.8/0.947817+$CS5*(_xlfn.NORM.DIST(BW$3,$CV5,0.3*$CV5,TRUE)-_xlfn.NORM.DIST(BW$30,$CV5,0.3*$CV5,TRUE))*summary!$C$6/28.8/0.947817)/(SUMPRODUCT((economics!$AG$2:$AG$167=$B34)*(economics!$D$2:$D$167="whr")*economics!$AH$2:$AH$167*(_xlfn.NORM.DIST(BW$3,economics!$AK$2:$AK$167,economics!$AJ$2:$AJ$167,TRUE)-_xlfn.NORM.DIST(BW$30,economics!$AK$2:$AK$167,economics!$AJ$2:$AJ$167,TRUE)))+$CR5*(_xlfn.NORM.DIST(BW$3,$CU5,0.3*$CU5,TRUE)-_xlfn.NORM.DIST(BW$30,$CU5,0.3*$CU5,TRUE))+$CS5*(_xlfn.NORM.DIST(BW$3,$CV5,0.3*$CV5,TRUE)-_xlfn.NORM.DIST(BW$30,$CV5,0.3*$CV5,TRUE))),""),IF($C5&gt;0,summary!$C$10/28.8/0.947817,""))</f>
        <v/>
      </c>
      <c r="BX34" t="str">
        <f t="array" ref="BX34">IF($D5,IFERROR((SUMPRODUCT((economics!$AG$2:$AG$167=$B34)*(economics!$D$2:$D$167="whr")*economics!$AH$2:$AH$167*(_xlfn.NORM.DIST(BX$3,economics!$AK$2:$AK$167,economics!$AJ$2:$AJ$167,TRUE)-_xlfn.NORM.DIST(BX$30,economics!$AK$2:$AK$167,economics!$AJ$2:$AJ$167,TRUE))*economics!$AM$2:$AM$167)+$CR5*(_xlfn.NORM.DIST(BX$3,$CU5,0.3*$CU5,TRUE)-_xlfn.NORM.DIST(BX$30,$CU5,0.3*$CU5,TRUE))*summary!$C$7/28.8/0.947817+$CS5*(_xlfn.NORM.DIST(BX$3,$CV5,0.3*$CV5,TRUE)-_xlfn.NORM.DIST(BX$30,$CV5,0.3*$CV5,TRUE))*summary!$C$6/28.8/0.947817)/(SUMPRODUCT((economics!$AG$2:$AG$167=$B34)*(economics!$D$2:$D$167="whr")*economics!$AH$2:$AH$167*(_xlfn.NORM.DIST(BX$3,economics!$AK$2:$AK$167,economics!$AJ$2:$AJ$167,TRUE)-_xlfn.NORM.DIST(BX$30,economics!$AK$2:$AK$167,economics!$AJ$2:$AJ$167,TRUE)))+$CR5*(_xlfn.NORM.DIST(BX$3,$CU5,0.3*$CU5,TRUE)-_xlfn.NORM.DIST(BX$30,$CU5,0.3*$CU5,TRUE))+$CS5*(_xlfn.NORM.DIST(BX$3,$CV5,0.3*$CV5,TRUE)-_xlfn.NORM.DIST(BX$30,$CV5,0.3*$CV5,TRUE))),""),IF($C5&gt;0,summary!$C$10/28.8/0.947817,""))</f>
        <v/>
      </c>
      <c r="BY34" t="str">
        <f t="array" ref="BY34">IF($D5,IFERROR((SUMPRODUCT((economics!$AG$2:$AG$167=$B34)*(economics!$D$2:$D$167="whr")*economics!$AH$2:$AH$167*(_xlfn.NORM.DIST(BY$3,economics!$AK$2:$AK$167,economics!$AJ$2:$AJ$167,TRUE)-_xlfn.NORM.DIST(BY$30,economics!$AK$2:$AK$167,economics!$AJ$2:$AJ$167,TRUE))*economics!$AM$2:$AM$167)+$CR5*(_xlfn.NORM.DIST(BY$3,$CU5,0.3*$CU5,TRUE)-_xlfn.NORM.DIST(BY$30,$CU5,0.3*$CU5,TRUE))*summary!$C$7/28.8/0.947817+$CS5*(_xlfn.NORM.DIST(BY$3,$CV5,0.3*$CV5,TRUE)-_xlfn.NORM.DIST(BY$30,$CV5,0.3*$CV5,TRUE))*summary!$C$6/28.8/0.947817)/(SUMPRODUCT((economics!$AG$2:$AG$167=$B34)*(economics!$D$2:$D$167="whr")*economics!$AH$2:$AH$167*(_xlfn.NORM.DIST(BY$3,economics!$AK$2:$AK$167,economics!$AJ$2:$AJ$167,TRUE)-_xlfn.NORM.DIST(BY$30,economics!$AK$2:$AK$167,economics!$AJ$2:$AJ$167,TRUE)))+$CR5*(_xlfn.NORM.DIST(BY$3,$CU5,0.3*$CU5,TRUE)-_xlfn.NORM.DIST(BY$30,$CU5,0.3*$CU5,TRUE))+$CS5*(_xlfn.NORM.DIST(BY$3,$CV5,0.3*$CV5,TRUE)-_xlfn.NORM.DIST(BY$30,$CV5,0.3*$CV5,TRUE))),""),IF($C5&gt;0,summary!$C$10/28.8/0.947817,""))</f>
        <v/>
      </c>
      <c r="BZ34" t="str">
        <f t="array" ref="BZ34">IF($D5,IFERROR((SUMPRODUCT((economics!$AG$2:$AG$167=$B34)*(economics!$D$2:$D$167="whr")*economics!$AH$2:$AH$167*(_xlfn.NORM.DIST(BZ$3,economics!$AK$2:$AK$167,economics!$AJ$2:$AJ$167,TRUE)-_xlfn.NORM.DIST(BZ$30,economics!$AK$2:$AK$167,economics!$AJ$2:$AJ$167,TRUE))*economics!$AM$2:$AM$167)+$CR5*(_xlfn.NORM.DIST(BZ$3,$CU5,0.3*$CU5,TRUE)-_xlfn.NORM.DIST(BZ$30,$CU5,0.3*$CU5,TRUE))*summary!$C$7/28.8/0.947817+$CS5*(_xlfn.NORM.DIST(BZ$3,$CV5,0.3*$CV5,TRUE)-_xlfn.NORM.DIST(BZ$30,$CV5,0.3*$CV5,TRUE))*summary!$C$6/28.8/0.947817)/(SUMPRODUCT((economics!$AG$2:$AG$167=$B34)*(economics!$D$2:$D$167="whr")*economics!$AH$2:$AH$167*(_xlfn.NORM.DIST(BZ$3,economics!$AK$2:$AK$167,economics!$AJ$2:$AJ$167,TRUE)-_xlfn.NORM.DIST(BZ$30,economics!$AK$2:$AK$167,economics!$AJ$2:$AJ$167,TRUE)))+$CR5*(_xlfn.NORM.DIST(BZ$3,$CU5,0.3*$CU5,TRUE)-_xlfn.NORM.DIST(BZ$30,$CU5,0.3*$CU5,TRUE))+$CS5*(_xlfn.NORM.DIST(BZ$3,$CV5,0.3*$CV5,TRUE)-_xlfn.NORM.DIST(BZ$30,$CV5,0.3*$CV5,TRUE))),""),IF($C5&gt;0,summary!$C$10/28.8/0.947817,""))</f>
        <v/>
      </c>
      <c r="CA34" t="str">
        <f t="array" ref="CA34">IF($D5,IFERROR((SUMPRODUCT((economics!$AG$2:$AG$167=$B34)*(economics!$D$2:$D$167="whr")*economics!$AH$2:$AH$167*(_xlfn.NORM.DIST(CA$3,economics!$AK$2:$AK$167,economics!$AJ$2:$AJ$167,TRUE)-_xlfn.NORM.DIST(CA$30,economics!$AK$2:$AK$167,economics!$AJ$2:$AJ$167,TRUE))*economics!$AM$2:$AM$167)+$CR5*(_xlfn.NORM.DIST(CA$3,$CU5,0.3*$CU5,TRUE)-_xlfn.NORM.DIST(CA$30,$CU5,0.3*$CU5,TRUE))*summary!$C$7/28.8/0.947817+$CS5*(_xlfn.NORM.DIST(CA$3,$CV5,0.3*$CV5,TRUE)-_xlfn.NORM.DIST(CA$30,$CV5,0.3*$CV5,TRUE))*summary!$C$6/28.8/0.947817)/(SUMPRODUCT((economics!$AG$2:$AG$167=$B34)*(economics!$D$2:$D$167="whr")*economics!$AH$2:$AH$167*(_xlfn.NORM.DIST(CA$3,economics!$AK$2:$AK$167,economics!$AJ$2:$AJ$167,TRUE)-_xlfn.NORM.DIST(CA$30,economics!$AK$2:$AK$167,economics!$AJ$2:$AJ$167,TRUE)))+$CR5*(_xlfn.NORM.DIST(CA$3,$CU5,0.3*$CU5,TRUE)-_xlfn.NORM.DIST(CA$30,$CU5,0.3*$CU5,TRUE))+$CS5*(_xlfn.NORM.DIST(CA$3,$CV5,0.3*$CV5,TRUE)-_xlfn.NORM.DIST(CA$30,$CV5,0.3*$CV5,TRUE))),""),IF($C5&gt;0,summary!$C$10/28.8/0.947817,""))</f>
        <v/>
      </c>
      <c r="CB34" t="str">
        <f t="array" ref="CB34">IF($D5,IFERROR((SUMPRODUCT((economics!$AG$2:$AG$167=$B34)*(economics!$D$2:$D$167="whr")*economics!$AH$2:$AH$167*(_xlfn.NORM.DIST(CB$3,economics!$AK$2:$AK$167,economics!$AJ$2:$AJ$167,TRUE)-_xlfn.NORM.DIST(CB$30,economics!$AK$2:$AK$167,economics!$AJ$2:$AJ$167,TRUE))*economics!$AM$2:$AM$167)+$CR5*(_xlfn.NORM.DIST(CB$3,$CU5,0.3*$CU5,TRUE)-_xlfn.NORM.DIST(CB$30,$CU5,0.3*$CU5,TRUE))*summary!$C$7/28.8/0.947817+$CS5*(_xlfn.NORM.DIST(CB$3,$CV5,0.3*$CV5,TRUE)-_xlfn.NORM.DIST(CB$30,$CV5,0.3*$CV5,TRUE))*summary!$C$6/28.8/0.947817)/(SUMPRODUCT((economics!$AG$2:$AG$167=$B34)*(economics!$D$2:$D$167="whr")*economics!$AH$2:$AH$167*(_xlfn.NORM.DIST(CB$3,economics!$AK$2:$AK$167,economics!$AJ$2:$AJ$167,TRUE)-_xlfn.NORM.DIST(CB$30,economics!$AK$2:$AK$167,economics!$AJ$2:$AJ$167,TRUE)))+$CR5*(_xlfn.NORM.DIST(CB$3,$CU5,0.3*$CU5,TRUE)-_xlfn.NORM.DIST(CB$30,$CU5,0.3*$CU5,TRUE))+$CS5*(_xlfn.NORM.DIST(CB$3,$CV5,0.3*$CV5,TRUE)-_xlfn.NORM.DIST(CB$30,$CV5,0.3*$CV5,TRUE))),""),IF($C5&gt;0,summary!$C$10/28.8/0.947817,""))</f>
        <v/>
      </c>
      <c r="CC34" t="str">
        <f t="array" ref="CC34">IF($D5,IFERROR((SUMPRODUCT((economics!$AG$2:$AG$167=$B34)*(economics!$D$2:$D$167="whr")*economics!$AH$2:$AH$167*(_xlfn.NORM.DIST(CC$3,economics!$AK$2:$AK$167,economics!$AJ$2:$AJ$167,TRUE)-_xlfn.NORM.DIST(CC$30,economics!$AK$2:$AK$167,economics!$AJ$2:$AJ$167,TRUE))*economics!$AM$2:$AM$167)+$CR5*(_xlfn.NORM.DIST(CC$3,$CU5,0.3*$CU5,TRUE)-_xlfn.NORM.DIST(CC$30,$CU5,0.3*$CU5,TRUE))*summary!$C$7/28.8/0.947817+$CS5*(_xlfn.NORM.DIST(CC$3,$CV5,0.3*$CV5,TRUE)-_xlfn.NORM.DIST(CC$30,$CV5,0.3*$CV5,TRUE))*summary!$C$6/28.8/0.947817)/(SUMPRODUCT((economics!$AG$2:$AG$167=$B34)*(economics!$D$2:$D$167="whr")*economics!$AH$2:$AH$167*(_xlfn.NORM.DIST(CC$3,economics!$AK$2:$AK$167,economics!$AJ$2:$AJ$167,TRUE)-_xlfn.NORM.DIST(CC$30,economics!$AK$2:$AK$167,economics!$AJ$2:$AJ$167,TRUE)))+$CR5*(_xlfn.NORM.DIST(CC$3,$CU5,0.3*$CU5,TRUE)-_xlfn.NORM.DIST(CC$30,$CU5,0.3*$CU5,TRUE))+$CS5*(_xlfn.NORM.DIST(CC$3,$CV5,0.3*$CV5,TRUE)-_xlfn.NORM.DIST(CC$30,$CV5,0.3*$CV5,TRUE))),""),IF($C5&gt;0,summary!$C$10/28.8/0.947817,""))</f>
        <v/>
      </c>
      <c r="CD34" t="str">
        <f t="array" ref="CD34">IF($D5,IFERROR((SUMPRODUCT((economics!$AG$2:$AG$167=$B34)*(economics!$D$2:$D$167="whr")*economics!$AH$2:$AH$167*(_xlfn.NORM.DIST(CD$3,economics!$AK$2:$AK$167,economics!$AJ$2:$AJ$167,TRUE)-_xlfn.NORM.DIST(CD$30,economics!$AK$2:$AK$167,economics!$AJ$2:$AJ$167,TRUE))*economics!$AM$2:$AM$167)+$CR5*(_xlfn.NORM.DIST(CD$3,$CU5,0.3*$CU5,TRUE)-_xlfn.NORM.DIST(CD$30,$CU5,0.3*$CU5,TRUE))*summary!$C$7/28.8/0.947817+$CS5*(_xlfn.NORM.DIST(CD$3,$CV5,0.3*$CV5,TRUE)-_xlfn.NORM.DIST(CD$30,$CV5,0.3*$CV5,TRUE))*summary!$C$6/28.8/0.947817)/(SUMPRODUCT((economics!$AG$2:$AG$167=$B34)*(economics!$D$2:$D$167="whr")*economics!$AH$2:$AH$167*(_xlfn.NORM.DIST(CD$3,economics!$AK$2:$AK$167,economics!$AJ$2:$AJ$167,TRUE)-_xlfn.NORM.DIST(CD$30,economics!$AK$2:$AK$167,economics!$AJ$2:$AJ$167,TRUE)))+$CR5*(_xlfn.NORM.DIST(CD$3,$CU5,0.3*$CU5,TRUE)-_xlfn.NORM.DIST(CD$30,$CU5,0.3*$CU5,TRUE))+$CS5*(_xlfn.NORM.DIST(CD$3,$CV5,0.3*$CV5,TRUE)-_xlfn.NORM.DIST(CD$30,$CV5,0.3*$CV5,TRUE))),""),IF($C5&gt;0,summary!$C$10/28.8/0.947817,""))</f>
        <v/>
      </c>
      <c r="CE34" t="str">
        <f t="array" ref="CE34">IF($D5,IFERROR((SUMPRODUCT((economics!$AG$2:$AG$167=$B34)*(economics!$D$2:$D$167="whr")*economics!$AH$2:$AH$167*(_xlfn.NORM.DIST(CE$3,economics!$AK$2:$AK$167,economics!$AJ$2:$AJ$167,TRUE)-_xlfn.NORM.DIST(CE$30,economics!$AK$2:$AK$167,economics!$AJ$2:$AJ$167,TRUE))*economics!$AM$2:$AM$167)+$CR5*(_xlfn.NORM.DIST(CE$3,$CU5,0.3*$CU5,TRUE)-_xlfn.NORM.DIST(CE$30,$CU5,0.3*$CU5,TRUE))*summary!$C$7/28.8/0.947817+$CS5*(_xlfn.NORM.DIST(CE$3,$CV5,0.3*$CV5,TRUE)-_xlfn.NORM.DIST(CE$30,$CV5,0.3*$CV5,TRUE))*summary!$C$6/28.8/0.947817)/(SUMPRODUCT((economics!$AG$2:$AG$167=$B34)*(economics!$D$2:$D$167="whr")*economics!$AH$2:$AH$167*(_xlfn.NORM.DIST(CE$3,economics!$AK$2:$AK$167,economics!$AJ$2:$AJ$167,TRUE)-_xlfn.NORM.DIST(CE$30,economics!$AK$2:$AK$167,economics!$AJ$2:$AJ$167,TRUE)))+$CR5*(_xlfn.NORM.DIST(CE$3,$CU5,0.3*$CU5,TRUE)-_xlfn.NORM.DIST(CE$30,$CU5,0.3*$CU5,TRUE))+$CS5*(_xlfn.NORM.DIST(CE$3,$CV5,0.3*$CV5,TRUE)-_xlfn.NORM.DIST(CE$30,$CV5,0.3*$CV5,TRUE))),""),IF($C5&gt;0,summary!$C$10/28.8/0.947817,""))</f>
        <v/>
      </c>
      <c r="CF34" t="str">
        <f t="array" ref="CF34">IF($D5,IFERROR((SUMPRODUCT((economics!$AG$2:$AG$167=$B34)*(economics!$D$2:$D$167="whr")*economics!$AH$2:$AH$167*(_xlfn.NORM.DIST(CF$3,economics!$AK$2:$AK$167,economics!$AJ$2:$AJ$167,TRUE)-_xlfn.NORM.DIST(CF$30,economics!$AK$2:$AK$167,economics!$AJ$2:$AJ$167,TRUE))*economics!$AM$2:$AM$167)+$CR5*(_xlfn.NORM.DIST(CF$3,$CU5,0.3*$CU5,TRUE)-_xlfn.NORM.DIST(CF$30,$CU5,0.3*$CU5,TRUE))*summary!$C$7/28.8/0.947817+$CS5*(_xlfn.NORM.DIST(CF$3,$CV5,0.3*$CV5,TRUE)-_xlfn.NORM.DIST(CF$30,$CV5,0.3*$CV5,TRUE))*summary!$C$6/28.8/0.947817)/(SUMPRODUCT((economics!$AG$2:$AG$167=$B34)*(economics!$D$2:$D$167="whr")*economics!$AH$2:$AH$167*(_xlfn.NORM.DIST(CF$3,economics!$AK$2:$AK$167,economics!$AJ$2:$AJ$167,TRUE)-_xlfn.NORM.DIST(CF$30,economics!$AK$2:$AK$167,economics!$AJ$2:$AJ$167,TRUE)))+$CR5*(_xlfn.NORM.DIST(CF$3,$CU5,0.3*$CU5,TRUE)-_xlfn.NORM.DIST(CF$30,$CU5,0.3*$CU5,TRUE))+$CS5*(_xlfn.NORM.DIST(CF$3,$CV5,0.3*$CV5,TRUE)-_xlfn.NORM.DIST(CF$30,$CV5,0.3*$CV5,TRUE))),""),IF($C5&gt;0,summary!$C$10/28.8/0.947817,""))</f>
        <v/>
      </c>
      <c r="CG34" t="str">
        <f t="array" ref="CG34">IF($D5,IFERROR((SUMPRODUCT((economics!$AG$2:$AG$167=$B34)*(economics!$D$2:$D$167="whr")*economics!$AH$2:$AH$167*(_xlfn.NORM.DIST(CG$3,economics!$AK$2:$AK$167,economics!$AJ$2:$AJ$167,TRUE)-_xlfn.NORM.DIST(CG$30,economics!$AK$2:$AK$167,economics!$AJ$2:$AJ$167,TRUE))*economics!$AM$2:$AM$167)+$CR5*(_xlfn.NORM.DIST(CG$3,$CU5,0.3*$CU5,TRUE)-_xlfn.NORM.DIST(CG$30,$CU5,0.3*$CU5,TRUE))*summary!$C$7/28.8/0.947817+$CS5*(_xlfn.NORM.DIST(CG$3,$CV5,0.3*$CV5,TRUE)-_xlfn.NORM.DIST(CG$30,$CV5,0.3*$CV5,TRUE))*summary!$C$6/28.8/0.947817)/(SUMPRODUCT((economics!$AG$2:$AG$167=$B34)*(economics!$D$2:$D$167="whr")*economics!$AH$2:$AH$167*(_xlfn.NORM.DIST(CG$3,economics!$AK$2:$AK$167,economics!$AJ$2:$AJ$167,TRUE)-_xlfn.NORM.DIST(CG$30,economics!$AK$2:$AK$167,economics!$AJ$2:$AJ$167,TRUE)))+$CR5*(_xlfn.NORM.DIST(CG$3,$CU5,0.3*$CU5,TRUE)-_xlfn.NORM.DIST(CG$30,$CU5,0.3*$CU5,TRUE))+$CS5*(_xlfn.NORM.DIST(CG$3,$CV5,0.3*$CV5,TRUE)-_xlfn.NORM.DIST(CG$30,$CV5,0.3*$CV5,TRUE))),""),IF($C5&gt;0,summary!$C$10/28.8/0.947817,""))</f>
        <v/>
      </c>
      <c r="CH34" t="str">
        <f t="array" ref="CH34">IF($D5,IFERROR((SUMPRODUCT((economics!$AG$2:$AG$167=$B34)*(economics!$D$2:$D$167="whr")*economics!$AH$2:$AH$167*(_xlfn.NORM.DIST(CH$3,economics!$AK$2:$AK$167,economics!$AJ$2:$AJ$167,TRUE)-_xlfn.NORM.DIST(CH$30,economics!$AK$2:$AK$167,economics!$AJ$2:$AJ$167,TRUE))*economics!$AM$2:$AM$167)+$CR5*(_xlfn.NORM.DIST(CH$3,$CU5,0.3*$CU5,TRUE)-_xlfn.NORM.DIST(CH$30,$CU5,0.3*$CU5,TRUE))*summary!$C$7/28.8/0.947817+$CS5*(_xlfn.NORM.DIST(CH$3,$CV5,0.3*$CV5,TRUE)-_xlfn.NORM.DIST(CH$30,$CV5,0.3*$CV5,TRUE))*summary!$C$6/28.8/0.947817)/(SUMPRODUCT((economics!$AG$2:$AG$167=$B34)*(economics!$D$2:$D$167="whr")*economics!$AH$2:$AH$167*(_xlfn.NORM.DIST(CH$3,economics!$AK$2:$AK$167,economics!$AJ$2:$AJ$167,TRUE)-_xlfn.NORM.DIST(CH$30,economics!$AK$2:$AK$167,economics!$AJ$2:$AJ$167,TRUE)))+$CR5*(_xlfn.NORM.DIST(CH$3,$CU5,0.3*$CU5,TRUE)-_xlfn.NORM.DIST(CH$30,$CU5,0.3*$CU5,TRUE))+$CS5*(_xlfn.NORM.DIST(CH$3,$CV5,0.3*$CV5,TRUE)-_xlfn.NORM.DIST(CH$30,$CV5,0.3*$CV5,TRUE))),""),IF($C5&gt;0,summary!$C$10/28.8/0.947817,""))</f>
        <v/>
      </c>
    </row>
    <row r="35" spans="1:86" x14ac:dyDescent="0.35">
      <c r="A35" t="str">
        <f t="shared" si="3"/>
        <v>oil and gas extraction 06</v>
      </c>
      <c r="B35">
        <f t="shared" si="3"/>
        <v>6</v>
      </c>
      <c r="E35" t="str">
        <f t="array" ref="E35">IF($D6,IFERROR((SUMPRODUCT((economics!$AG$2:$AG$167=$B35)*(economics!$D$2:$D$167="whr")*economics!$AH$2:$AH$167*(_xlfn.NORM.DIST(E$3,economics!$AK$2:$AK$167,economics!$AJ$2:$AJ$167,TRUE)-_xlfn.NORM.DIST(E$30,economics!$AK$2:$AK$167,economics!$AJ$2:$AJ$167,TRUE))*economics!$AM$2:$AM$167)+$CR6*(_xlfn.NORM.DIST(E$3,$CU6,0.3*$CU6,TRUE)-_xlfn.NORM.DIST(E$30,$CU6,0.3*$CU6,TRUE))*summary!$C$7/28.8/0.947817+$CS6*(_xlfn.NORM.DIST(E$3,$CV6,0.3*$CV6,TRUE)-_xlfn.NORM.DIST(E$30,$CV6,0.3*$CV6,TRUE))*summary!$C$6/28.8/0.947817)/(SUMPRODUCT((economics!$AG$2:$AG$167=$B35)*(economics!$D$2:$D$167="whr")*economics!$AH$2:$AH$167*(_xlfn.NORM.DIST(E$3,economics!$AK$2:$AK$167,economics!$AJ$2:$AJ$167,TRUE)-_xlfn.NORM.DIST(E$30,economics!$AK$2:$AK$167,economics!$AJ$2:$AJ$167,TRUE)))+$CR6*(_xlfn.NORM.DIST(E$3,$CU6,0.3*$CU6,TRUE)-_xlfn.NORM.DIST(E$30,$CU6,0.3*$CU6,TRUE))+$CS6*(_xlfn.NORM.DIST(E$3,$CV6,0.3*$CV6,TRUE)-_xlfn.NORM.DIST(E$30,$CV6,0.3*$CV6,TRUE))),""),IF($C6&gt;0,summary!$C$10/28.8/0.947817,""))</f>
        <v/>
      </c>
      <c r="F35" t="str">
        <f t="array" ref="F35">IF($D6,IFERROR((SUMPRODUCT((economics!$AG$2:$AG$167=$B35)*(economics!$D$2:$D$167="whr")*economics!$AH$2:$AH$167*(_xlfn.NORM.DIST(F$3,economics!$AK$2:$AK$167,economics!$AJ$2:$AJ$167,TRUE)-_xlfn.NORM.DIST(F$30,economics!$AK$2:$AK$167,economics!$AJ$2:$AJ$167,TRUE))*economics!$AM$2:$AM$167)+$CR6*(_xlfn.NORM.DIST(F$3,$CU6,0.3*$CU6,TRUE)-_xlfn.NORM.DIST(F$30,$CU6,0.3*$CU6,TRUE))*summary!$C$7/28.8/0.947817+$CS6*(_xlfn.NORM.DIST(F$3,$CV6,0.3*$CV6,TRUE)-_xlfn.NORM.DIST(F$30,$CV6,0.3*$CV6,TRUE))*summary!$C$6/28.8/0.947817)/(SUMPRODUCT((economics!$AG$2:$AG$167=$B35)*(economics!$D$2:$D$167="whr")*economics!$AH$2:$AH$167*(_xlfn.NORM.DIST(F$3,economics!$AK$2:$AK$167,economics!$AJ$2:$AJ$167,TRUE)-_xlfn.NORM.DIST(F$30,economics!$AK$2:$AK$167,economics!$AJ$2:$AJ$167,TRUE)))+$CR6*(_xlfn.NORM.DIST(F$3,$CU6,0.3*$CU6,TRUE)-_xlfn.NORM.DIST(F$30,$CU6,0.3*$CU6,TRUE))+$CS6*(_xlfn.NORM.DIST(F$3,$CV6,0.3*$CV6,TRUE)-_xlfn.NORM.DIST(F$30,$CV6,0.3*$CV6,TRUE))),""),IF($C6&gt;0,summary!$C$10/28.8/0.947817,""))</f>
        <v/>
      </c>
      <c r="G35" t="str">
        <f t="array" ref="G35">IF($D6,IFERROR((SUMPRODUCT((economics!$AG$2:$AG$167=$B35)*(economics!$D$2:$D$167="whr")*economics!$AH$2:$AH$167*(_xlfn.NORM.DIST(G$3,economics!$AK$2:$AK$167,economics!$AJ$2:$AJ$167,TRUE)-_xlfn.NORM.DIST(G$30,economics!$AK$2:$AK$167,economics!$AJ$2:$AJ$167,TRUE))*economics!$AM$2:$AM$167)+$CR6*(_xlfn.NORM.DIST(G$3,$CU6,0.3*$CU6,TRUE)-_xlfn.NORM.DIST(G$30,$CU6,0.3*$CU6,TRUE))*summary!$C$7/28.8/0.947817+$CS6*(_xlfn.NORM.DIST(G$3,$CV6,0.3*$CV6,TRUE)-_xlfn.NORM.DIST(G$30,$CV6,0.3*$CV6,TRUE))*summary!$C$6/28.8/0.947817)/(SUMPRODUCT((economics!$AG$2:$AG$167=$B35)*(economics!$D$2:$D$167="whr")*economics!$AH$2:$AH$167*(_xlfn.NORM.DIST(G$3,economics!$AK$2:$AK$167,economics!$AJ$2:$AJ$167,TRUE)-_xlfn.NORM.DIST(G$30,economics!$AK$2:$AK$167,economics!$AJ$2:$AJ$167,TRUE)))+$CR6*(_xlfn.NORM.DIST(G$3,$CU6,0.3*$CU6,TRUE)-_xlfn.NORM.DIST(G$30,$CU6,0.3*$CU6,TRUE))+$CS6*(_xlfn.NORM.DIST(G$3,$CV6,0.3*$CV6,TRUE)-_xlfn.NORM.DIST(G$30,$CV6,0.3*$CV6,TRUE))),""),IF($C6&gt;0,summary!$C$10/28.8/0.947817,""))</f>
        <v/>
      </c>
      <c r="H35" t="str">
        <f t="array" ref="H35">IF($D6,IFERROR((SUMPRODUCT((economics!$AG$2:$AG$167=$B35)*(economics!$D$2:$D$167="whr")*economics!$AH$2:$AH$167*(_xlfn.NORM.DIST(H$3,economics!$AK$2:$AK$167,economics!$AJ$2:$AJ$167,TRUE)-_xlfn.NORM.DIST(H$30,economics!$AK$2:$AK$167,economics!$AJ$2:$AJ$167,TRUE))*economics!$AM$2:$AM$167)+$CR6*(_xlfn.NORM.DIST(H$3,$CU6,0.3*$CU6,TRUE)-_xlfn.NORM.DIST(H$30,$CU6,0.3*$CU6,TRUE))*summary!$C$7/28.8/0.947817+$CS6*(_xlfn.NORM.DIST(H$3,$CV6,0.3*$CV6,TRUE)-_xlfn.NORM.DIST(H$30,$CV6,0.3*$CV6,TRUE))*summary!$C$6/28.8/0.947817)/(SUMPRODUCT((economics!$AG$2:$AG$167=$B35)*(economics!$D$2:$D$167="whr")*economics!$AH$2:$AH$167*(_xlfn.NORM.DIST(H$3,economics!$AK$2:$AK$167,economics!$AJ$2:$AJ$167,TRUE)-_xlfn.NORM.DIST(H$30,economics!$AK$2:$AK$167,economics!$AJ$2:$AJ$167,TRUE)))+$CR6*(_xlfn.NORM.DIST(H$3,$CU6,0.3*$CU6,TRUE)-_xlfn.NORM.DIST(H$30,$CU6,0.3*$CU6,TRUE))+$CS6*(_xlfn.NORM.DIST(H$3,$CV6,0.3*$CV6,TRUE)-_xlfn.NORM.DIST(H$30,$CV6,0.3*$CV6,TRUE))),""),IF($C6&gt;0,summary!$C$10/28.8/0.947817,""))</f>
        <v/>
      </c>
      <c r="I35" t="str">
        <f t="array" ref="I35">IF($D6,IFERROR((SUMPRODUCT((economics!$AG$2:$AG$167=$B35)*(economics!$D$2:$D$167="whr")*economics!$AH$2:$AH$167*(_xlfn.NORM.DIST(I$3,economics!$AK$2:$AK$167,economics!$AJ$2:$AJ$167,TRUE)-_xlfn.NORM.DIST(I$30,economics!$AK$2:$AK$167,economics!$AJ$2:$AJ$167,TRUE))*economics!$AM$2:$AM$167)+$CR6*(_xlfn.NORM.DIST(I$3,$CU6,0.3*$CU6,TRUE)-_xlfn.NORM.DIST(I$30,$CU6,0.3*$CU6,TRUE))*summary!$C$7/28.8/0.947817+$CS6*(_xlfn.NORM.DIST(I$3,$CV6,0.3*$CV6,TRUE)-_xlfn.NORM.DIST(I$30,$CV6,0.3*$CV6,TRUE))*summary!$C$6/28.8/0.947817)/(SUMPRODUCT((economics!$AG$2:$AG$167=$B35)*(economics!$D$2:$D$167="whr")*economics!$AH$2:$AH$167*(_xlfn.NORM.DIST(I$3,economics!$AK$2:$AK$167,economics!$AJ$2:$AJ$167,TRUE)-_xlfn.NORM.DIST(I$30,economics!$AK$2:$AK$167,economics!$AJ$2:$AJ$167,TRUE)))+$CR6*(_xlfn.NORM.DIST(I$3,$CU6,0.3*$CU6,TRUE)-_xlfn.NORM.DIST(I$30,$CU6,0.3*$CU6,TRUE))+$CS6*(_xlfn.NORM.DIST(I$3,$CV6,0.3*$CV6,TRUE)-_xlfn.NORM.DIST(I$30,$CV6,0.3*$CV6,TRUE))),""),IF($C6&gt;0,summary!$C$10/28.8/0.947817,""))</f>
        <v/>
      </c>
      <c r="J35" t="str">
        <f t="array" ref="J35">IF($D6,IFERROR((SUMPRODUCT((economics!$AG$2:$AG$167=$B35)*(economics!$D$2:$D$167="whr")*economics!$AH$2:$AH$167*(_xlfn.NORM.DIST(J$3,economics!$AK$2:$AK$167,economics!$AJ$2:$AJ$167,TRUE)-_xlfn.NORM.DIST(J$30,economics!$AK$2:$AK$167,economics!$AJ$2:$AJ$167,TRUE))*economics!$AM$2:$AM$167)+$CR6*(_xlfn.NORM.DIST(J$3,$CU6,0.3*$CU6,TRUE)-_xlfn.NORM.DIST(J$30,$CU6,0.3*$CU6,TRUE))*summary!$C$7/28.8/0.947817+$CS6*(_xlfn.NORM.DIST(J$3,$CV6,0.3*$CV6,TRUE)-_xlfn.NORM.DIST(J$30,$CV6,0.3*$CV6,TRUE))*summary!$C$6/28.8/0.947817)/(SUMPRODUCT((economics!$AG$2:$AG$167=$B35)*(economics!$D$2:$D$167="whr")*economics!$AH$2:$AH$167*(_xlfn.NORM.DIST(J$3,economics!$AK$2:$AK$167,economics!$AJ$2:$AJ$167,TRUE)-_xlfn.NORM.DIST(J$30,economics!$AK$2:$AK$167,economics!$AJ$2:$AJ$167,TRUE)))+$CR6*(_xlfn.NORM.DIST(J$3,$CU6,0.3*$CU6,TRUE)-_xlfn.NORM.DIST(J$30,$CU6,0.3*$CU6,TRUE))+$CS6*(_xlfn.NORM.DIST(J$3,$CV6,0.3*$CV6,TRUE)-_xlfn.NORM.DIST(J$30,$CV6,0.3*$CV6,TRUE))),""),IF($C6&gt;0,summary!$C$10/28.8/0.947817,""))</f>
        <v/>
      </c>
      <c r="K35" t="str">
        <f t="array" ref="K35">IF($D6,IFERROR((SUMPRODUCT((economics!$AG$2:$AG$167=$B35)*(economics!$D$2:$D$167="whr")*economics!$AH$2:$AH$167*(_xlfn.NORM.DIST(K$3,economics!$AK$2:$AK$167,economics!$AJ$2:$AJ$167,TRUE)-_xlfn.NORM.DIST(K$30,economics!$AK$2:$AK$167,economics!$AJ$2:$AJ$167,TRUE))*economics!$AM$2:$AM$167)+$CR6*(_xlfn.NORM.DIST(K$3,$CU6,0.3*$CU6,TRUE)-_xlfn.NORM.DIST(K$30,$CU6,0.3*$CU6,TRUE))*summary!$C$7/28.8/0.947817+$CS6*(_xlfn.NORM.DIST(K$3,$CV6,0.3*$CV6,TRUE)-_xlfn.NORM.DIST(K$30,$CV6,0.3*$CV6,TRUE))*summary!$C$6/28.8/0.947817)/(SUMPRODUCT((economics!$AG$2:$AG$167=$B35)*(economics!$D$2:$D$167="whr")*economics!$AH$2:$AH$167*(_xlfn.NORM.DIST(K$3,economics!$AK$2:$AK$167,economics!$AJ$2:$AJ$167,TRUE)-_xlfn.NORM.DIST(K$30,economics!$AK$2:$AK$167,economics!$AJ$2:$AJ$167,TRUE)))+$CR6*(_xlfn.NORM.DIST(K$3,$CU6,0.3*$CU6,TRUE)-_xlfn.NORM.DIST(K$30,$CU6,0.3*$CU6,TRUE))+$CS6*(_xlfn.NORM.DIST(K$3,$CV6,0.3*$CV6,TRUE)-_xlfn.NORM.DIST(K$30,$CV6,0.3*$CV6,TRUE))),""),IF($C6&gt;0,summary!$C$10/28.8/0.947817,""))</f>
        <v/>
      </c>
      <c r="L35" t="str">
        <f t="array" ref="L35">IF($D6,IFERROR((SUMPRODUCT((economics!$AG$2:$AG$167=$B35)*(economics!$D$2:$D$167="whr")*economics!$AH$2:$AH$167*(_xlfn.NORM.DIST(L$3,economics!$AK$2:$AK$167,economics!$AJ$2:$AJ$167,TRUE)-_xlfn.NORM.DIST(L$30,economics!$AK$2:$AK$167,economics!$AJ$2:$AJ$167,TRUE))*economics!$AM$2:$AM$167)+$CR6*(_xlfn.NORM.DIST(L$3,$CU6,0.3*$CU6,TRUE)-_xlfn.NORM.DIST(L$30,$CU6,0.3*$CU6,TRUE))*summary!$C$7/28.8/0.947817+$CS6*(_xlfn.NORM.DIST(L$3,$CV6,0.3*$CV6,TRUE)-_xlfn.NORM.DIST(L$30,$CV6,0.3*$CV6,TRUE))*summary!$C$6/28.8/0.947817)/(SUMPRODUCT((economics!$AG$2:$AG$167=$B35)*(economics!$D$2:$D$167="whr")*economics!$AH$2:$AH$167*(_xlfn.NORM.DIST(L$3,economics!$AK$2:$AK$167,economics!$AJ$2:$AJ$167,TRUE)-_xlfn.NORM.DIST(L$30,economics!$AK$2:$AK$167,economics!$AJ$2:$AJ$167,TRUE)))+$CR6*(_xlfn.NORM.DIST(L$3,$CU6,0.3*$CU6,TRUE)-_xlfn.NORM.DIST(L$30,$CU6,0.3*$CU6,TRUE))+$CS6*(_xlfn.NORM.DIST(L$3,$CV6,0.3*$CV6,TRUE)-_xlfn.NORM.DIST(L$30,$CV6,0.3*$CV6,TRUE))),""),IF($C6&gt;0,summary!$C$10/28.8/0.947817,""))</f>
        <v/>
      </c>
      <c r="M35" t="str">
        <f t="array" ref="M35">IF($D6,IFERROR((SUMPRODUCT((economics!$AG$2:$AG$167=$B35)*(economics!$D$2:$D$167="whr")*economics!$AH$2:$AH$167*(_xlfn.NORM.DIST(M$3,economics!$AK$2:$AK$167,economics!$AJ$2:$AJ$167,TRUE)-_xlfn.NORM.DIST(M$30,economics!$AK$2:$AK$167,economics!$AJ$2:$AJ$167,TRUE))*economics!$AM$2:$AM$167)+$CR6*(_xlfn.NORM.DIST(M$3,$CU6,0.3*$CU6,TRUE)-_xlfn.NORM.DIST(M$30,$CU6,0.3*$CU6,TRUE))*summary!$C$7/28.8/0.947817+$CS6*(_xlfn.NORM.DIST(M$3,$CV6,0.3*$CV6,TRUE)-_xlfn.NORM.DIST(M$30,$CV6,0.3*$CV6,TRUE))*summary!$C$6/28.8/0.947817)/(SUMPRODUCT((economics!$AG$2:$AG$167=$B35)*(economics!$D$2:$D$167="whr")*economics!$AH$2:$AH$167*(_xlfn.NORM.DIST(M$3,economics!$AK$2:$AK$167,economics!$AJ$2:$AJ$167,TRUE)-_xlfn.NORM.DIST(M$30,economics!$AK$2:$AK$167,economics!$AJ$2:$AJ$167,TRUE)))+$CR6*(_xlfn.NORM.DIST(M$3,$CU6,0.3*$CU6,TRUE)-_xlfn.NORM.DIST(M$30,$CU6,0.3*$CU6,TRUE))+$CS6*(_xlfn.NORM.DIST(M$3,$CV6,0.3*$CV6,TRUE)-_xlfn.NORM.DIST(M$30,$CV6,0.3*$CV6,TRUE))),""),IF($C6&gt;0,summary!$C$10/28.8/0.947817,""))</f>
        <v/>
      </c>
      <c r="N35" t="str">
        <f t="array" ref="N35">IF($D6,IFERROR((SUMPRODUCT((economics!$AG$2:$AG$167=$B35)*(economics!$D$2:$D$167="whr")*economics!$AH$2:$AH$167*(_xlfn.NORM.DIST(N$3,economics!$AK$2:$AK$167,economics!$AJ$2:$AJ$167,TRUE)-_xlfn.NORM.DIST(N$30,economics!$AK$2:$AK$167,economics!$AJ$2:$AJ$167,TRUE))*economics!$AM$2:$AM$167)+$CR6*(_xlfn.NORM.DIST(N$3,$CU6,0.3*$CU6,TRUE)-_xlfn.NORM.DIST(N$30,$CU6,0.3*$CU6,TRUE))*summary!$C$7/28.8/0.947817+$CS6*(_xlfn.NORM.DIST(N$3,$CV6,0.3*$CV6,TRUE)-_xlfn.NORM.DIST(N$30,$CV6,0.3*$CV6,TRUE))*summary!$C$6/28.8/0.947817)/(SUMPRODUCT((economics!$AG$2:$AG$167=$B35)*(economics!$D$2:$D$167="whr")*economics!$AH$2:$AH$167*(_xlfn.NORM.DIST(N$3,economics!$AK$2:$AK$167,economics!$AJ$2:$AJ$167,TRUE)-_xlfn.NORM.DIST(N$30,economics!$AK$2:$AK$167,economics!$AJ$2:$AJ$167,TRUE)))+$CR6*(_xlfn.NORM.DIST(N$3,$CU6,0.3*$CU6,TRUE)-_xlfn.NORM.DIST(N$30,$CU6,0.3*$CU6,TRUE))+$CS6*(_xlfn.NORM.DIST(N$3,$CV6,0.3*$CV6,TRUE)-_xlfn.NORM.DIST(N$30,$CV6,0.3*$CV6,TRUE))),""),IF($C6&gt;0,summary!$C$10/28.8/0.947817,""))</f>
        <v/>
      </c>
      <c r="O35" t="str">
        <f t="array" ref="O35">IF($D6,IFERROR((SUMPRODUCT((economics!$AG$2:$AG$167=$B35)*(economics!$D$2:$D$167="whr")*economics!$AH$2:$AH$167*(_xlfn.NORM.DIST(O$3,economics!$AK$2:$AK$167,economics!$AJ$2:$AJ$167,TRUE)-_xlfn.NORM.DIST(O$30,economics!$AK$2:$AK$167,economics!$AJ$2:$AJ$167,TRUE))*economics!$AM$2:$AM$167)+$CR6*(_xlfn.NORM.DIST(O$3,$CU6,0.3*$CU6,TRUE)-_xlfn.NORM.DIST(O$30,$CU6,0.3*$CU6,TRUE))*summary!$C$7/28.8/0.947817+$CS6*(_xlfn.NORM.DIST(O$3,$CV6,0.3*$CV6,TRUE)-_xlfn.NORM.DIST(O$30,$CV6,0.3*$CV6,TRUE))*summary!$C$6/28.8/0.947817)/(SUMPRODUCT((economics!$AG$2:$AG$167=$B35)*(economics!$D$2:$D$167="whr")*economics!$AH$2:$AH$167*(_xlfn.NORM.DIST(O$3,economics!$AK$2:$AK$167,economics!$AJ$2:$AJ$167,TRUE)-_xlfn.NORM.DIST(O$30,economics!$AK$2:$AK$167,economics!$AJ$2:$AJ$167,TRUE)))+$CR6*(_xlfn.NORM.DIST(O$3,$CU6,0.3*$CU6,TRUE)-_xlfn.NORM.DIST(O$30,$CU6,0.3*$CU6,TRUE))+$CS6*(_xlfn.NORM.DIST(O$3,$CV6,0.3*$CV6,TRUE)-_xlfn.NORM.DIST(O$30,$CV6,0.3*$CV6,TRUE))),""),IF($C6&gt;0,summary!$C$10/28.8/0.947817,""))</f>
        <v/>
      </c>
      <c r="P35" t="str">
        <f t="array" ref="P35">IF($D6,IFERROR((SUMPRODUCT((economics!$AG$2:$AG$167=$B35)*(economics!$D$2:$D$167="whr")*economics!$AH$2:$AH$167*(_xlfn.NORM.DIST(P$3,economics!$AK$2:$AK$167,economics!$AJ$2:$AJ$167,TRUE)-_xlfn.NORM.DIST(P$30,economics!$AK$2:$AK$167,economics!$AJ$2:$AJ$167,TRUE))*economics!$AM$2:$AM$167)+$CR6*(_xlfn.NORM.DIST(P$3,$CU6,0.3*$CU6,TRUE)-_xlfn.NORM.DIST(P$30,$CU6,0.3*$CU6,TRUE))*summary!$C$7/28.8/0.947817+$CS6*(_xlfn.NORM.DIST(P$3,$CV6,0.3*$CV6,TRUE)-_xlfn.NORM.DIST(P$30,$CV6,0.3*$CV6,TRUE))*summary!$C$6/28.8/0.947817)/(SUMPRODUCT((economics!$AG$2:$AG$167=$B35)*(economics!$D$2:$D$167="whr")*economics!$AH$2:$AH$167*(_xlfn.NORM.DIST(P$3,economics!$AK$2:$AK$167,economics!$AJ$2:$AJ$167,TRUE)-_xlfn.NORM.DIST(P$30,economics!$AK$2:$AK$167,economics!$AJ$2:$AJ$167,TRUE)))+$CR6*(_xlfn.NORM.DIST(P$3,$CU6,0.3*$CU6,TRUE)-_xlfn.NORM.DIST(P$30,$CU6,0.3*$CU6,TRUE))+$CS6*(_xlfn.NORM.DIST(P$3,$CV6,0.3*$CV6,TRUE)-_xlfn.NORM.DIST(P$30,$CV6,0.3*$CV6,TRUE))),""),IF($C6&gt;0,summary!$C$10/28.8/0.947817,""))</f>
        <v/>
      </c>
      <c r="Q35" t="str">
        <f t="array" ref="Q35">IF($D6,IFERROR((SUMPRODUCT((economics!$AG$2:$AG$167=$B35)*(economics!$D$2:$D$167="whr")*economics!$AH$2:$AH$167*(_xlfn.NORM.DIST(Q$3,economics!$AK$2:$AK$167,economics!$AJ$2:$AJ$167,TRUE)-_xlfn.NORM.DIST(Q$30,economics!$AK$2:$AK$167,economics!$AJ$2:$AJ$167,TRUE))*economics!$AM$2:$AM$167)+$CR6*(_xlfn.NORM.DIST(Q$3,$CU6,0.3*$CU6,TRUE)-_xlfn.NORM.DIST(Q$30,$CU6,0.3*$CU6,TRUE))*summary!$C$7/28.8/0.947817+$CS6*(_xlfn.NORM.DIST(Q$3,$CV6,0.3*$CV6,TRUE)-_xlfn.NORM.DIST(Q$30,$CV6,0.3*$CV6,TRUE))*summary!$C$6/28.8/0.947817)/(SUMPRODUCT((economics!$AG$2:$AG$167=$B35)*(economics!$D$2:$D$167="whr")*economics!$AH$2:$AH$167*(_xlfn.NORM.DIST(Q$3,economics!$AK$2:$AK$167,economics!$AJ$2:$AJ$167,TRUE)-_xlfn.NORM.DIST(Q$30,economics!$AK$2:$AK$167,economics!$AJ$2:$AJ$167,TRUE)))+$CR6*(_xlfn.NORM.DIST(Q$3,$CU6,0.3*$CU6,TRUE)-_xlfn.NORM.DIST(Q$30,$CU6,0.3*$CU6,TRUE))+$CS6*(_xlfn.NORM.DIST(Q$3,$CV6,0.3*$CV6,TRUE)-_xlfn.NORM.DIST(Q$30,$CV6,0.3*$CV6,TRUE))),""),IF($C6&gt;0,summary!$C$10/28.8/0.947817,""))</f>
        <v/>
      </c>
      <c r="R35" t="str">
        <f t="array" ref="R35">IF($D6,IFERROR((SUMPRODUCT((economics!$AG$2:$AG$167=$B35)*(economics!$D$2:$D$167="whr")*economics!$AH$2:$AH$167*(_xlfn.NORM.DIST(R$3,economics!$AK$2:$AK$167,economics!$AJ$2:$AJ$167,TRUE)-_xlfn.NORM.DIST(R$30,economics!$AK$2:$AK$167,economics!$AJ$2:$AJ$167,TRUE))*economics!$AM$2:$AM$167)+$CR6*(_xlfn.NORM.DIST(R$3,$CU6,0.3*$CU6,TRUE)-_xlfn.NORM.DIST(R$30,$CU6,0.3*$CU6,TRUE))*summary!$C$7/28.8/0.947817+$CS6*(_xlfn.NORM.DIST(R$3,$CV6,0.3*$CV6,TRUE)-_xlfn.NORM.DIST(R$30,$CV6,0.3*$CV6,TRUE))*summary!$C$6/28.8/0.947817)/(SUMPRODUCT((economics!$AG$2:$AG$167=$B35)*(economics!$D$2:$D$167="whr")*economics!$AH$2:$AH$167*(_xlfn.NORM.DIST(R$3,economics!$AK$2:$AK$167,economics!$AJ$2:$AJ$167,TRUE)-_xlfn.NORM.DIST(R$30,economics!$AK$2:$AK$167,economics!$AJ$2:$AJ$167,TRUE)))+$CR6*(_xlfn.NORM.DIST(R$3,$CU6,0.3*$CU6,TRUE)-_xlfn.NORM.DIST(R$30,$CU6,0.3*$CU6,TRUE))+$CS6*(_xlfn.NORM.DIST(R$3,$CV6,0.3*$CV6,TRUE)-_xlfn.NORM.DIST(R$30,$CV6,0.3*$CV6,TRUE))),""),IF($C6&gt;0,summary!$C$10/28.8/0.947817,""))</f>
        <v/>
      </c>
      <c r="S35" t="str">
        <f t="array" ref="S35">IF($D6,IFERROR((SUMPRODUCT((economics!$AG$2:$AG$167=$B35)*(economics!$D$2:$D$167="whr")*economics!$AH$2:$AH$167*(_xlfn.NORM.DIST(S$3,economics!$AK$2:$AK$167,economics!$AJ$2:$AJ$167,TRUE)-_xlfn.NORM.DIST(S$30,economics!$AK$2:$AK$167,economics!$AJ$2:$AJ$167,TRUE))*economics!$AM$2:$AM$167)+$CR6*(_xlfn.NORM.DIST(S$3,$CU6,0.3*$CU6,TRUE)-_xlfn.NORM.DIST(S$30,$CU6,0.3*$CU6,TRUE))*summary!$C$7/28.8/0.947817+$CS6*(_xlfn.NORM.DIST(S$3,$CV6,0.3*$CV6,TRUE)-_xlfn.NORM.DIST(S$30,$CV6,0.3*$CV6,TRUE))*summary!$C$6/28.8/0.947817)/(SUMPRODUCT((economics!$AG$2:$AG$167=$B35)*(economics!$D$2:$D$167="whr")*economics!$AH$2:$AH$167*(_xlfn.NORM.DIST(S$3,economics!$AK$2:$AK$167,economics!$AJ$2:$AJ$167,TRUE)-_xlfn.NORM.DIST(S$30,economics!$AK$2:$AK$167,economics!$AJ$2:$AJ$167,TRUE)))+$CR6*(_xlfn.NORM.DIST(S$3,$CU6,0.3*$CU6,TRUE)-_xlfn.NORM.DIST(S$30,$CU6,0.3*$CU6,TRUE))+$CS6*(_xlfn.NORM.DIST(S$3,$CV6,0.3*$CV6,TRUE)-_xlfn.NORM.DIST(S$30,$CV6,0.3*$CV6,TRUE))),""),IF($C6&gt;0,summary!$C$10/28.8/0.947817,""))</f>
        <v/>
      </c>
      <c r="T35" t="str">
        <f t="array" ref="T35">IF($D6,IFERROR((SUMPRODUCT((economics!$AG$2:$AG$167=$B35)*(economics!$D$2:$D$167="whr")*economics!$AH$2:$AH$167*(_xlfn.NORM.DIST(T$3,economics!$AK$2:$AK$167,economics!$AJ$2:$AJ$167,TRUE)-_xlfn.NORM.DIST(T$30,economics!$AK$2:$AK$167,economics!$AJ$2:$AJ$167,TRUE))*economics!$AM$2:$AM$167)+$CR6*(_xlfn.NORM.DIST(T$3,$CU6,0.3*$CU6,TRUE)-_xlfn.NORM.DIST(T$30,$CU6,0.3*$CU6,TRUE))*summary!$C$7/28.8/0.947817+$CS6*(_xlfn.NORM.DIST(T$3,$CV6,0.3*$CV6,TRUE)-_xlfn.NORM.DIST(T$30,$CV6,0.3*$CV6,TRUE))*summary!$C$6/28.8/0.947817)/(SUMPRODUCT((economics!$AG$2:$AG$167=$B35)*(economics!$D$2:$D$167="whr")*economics!$AH$2:$AH$167*(_xlfn.NORM.DIST(T$3,economics!$AK$2:$AK$167,economics!$AJ$2:$AJ$167,TRUE)-_xlfn.NORM.DIST(T$30,economics!$AK$2:$AK$167,economics!$AJ$2:$AJ$167,TRUE)))+$CR6*(_xlfn.NORM.DIST(T$3,$CU6,0.3*$CU6,TRUE)-_xlfn.NORM.DIST(T$30,$CU6,0.3*$CU6,TRUE))+$CS6*(_xlfn.NORM.DIST(T$3,$CV6,0.3*$CV6,TRUE)-_xlfn.NORM.DIST(T$30,$CV6,0.3*$CV6,TRUE))),""),IF($C6&gt;0,summary!$C$10/28.8/0.947817,""))</f>
        <v/>
      </c>
      <c r="U35" t="str">
        <f t="array" ref="U35">IF($D6,IFERROR((SUMPRODUCT((economics!$AG$2:$AG$167=$B35)*(economics!$D$2:$D$167="whr")*economics!$AH$2:$AH$167*(_xlfn.NORM.DIST(U$3,economics!$AK$2:$AK$167,economics!$AJ$2:$AJ$167,TRUE)-_xlfn.NORM.DIST(U$30,economics!$AK$2:$AK$167,economics!$AJ$2:$AJ$167,TRUE))*economics!$AM$2:$AM$167)+$CR6*(_xlfn.NORM.DIST(U$3,$CU6,0.3*$CU6,TRUE)-_xlfn.NORM.DIST(U$30,$CU6,0.3*$CU6,TRUE))*summary!$C$7/28.8/0.947817+$CS6*(_xlfn.NORM.DIST(U$3,$CV6,0.3*$CV6,TRUE)-_xlfn.NORM.DIST(U$30,$CV6,0.3*$CV6,TRUE))*summary!$C$6/28.8/0.947817)/(SUMPRODUCT((economics!$AG$2:$AG$167=$B35)*(economics!$D$2:$D$167="whr")*economics!$AH$2:$AH$167*(_xlfn.NORM.DIST(U$3,economics!$AK$2:$AK$167,economics!$AJ$2:$AJ$167,TRUE)-_xlfn.NORM.DIST(U$30,economics!$AK$2:$AK$167,economics!$AJ$2:$AJ$167,TRUE)))+$CR6*(_xlfn.NORM.DIST(U$3,$CU6,0.3*$CU6,TRUE)-_xlfn.NORM.DIST(U$30,$CU6,0.3*$CU6,TRUE))+$CS6*(_xlfn.NORM.DIST(U$3,$CV6,0.3*$CV6,TRUE)-_xlfn.NORM.DIST(U$30,$CV6,0.3*$CV6,TRUE))),""),IF($C6&gt;0,summary!$C$10/28.8/0.947817,""))</f>
        <v/>
      </c>
      <c r="V35" t="str">
        <f t="array" ref="V35">IF($D6,IFERROR((SUMPRODUCT((economics!$AG$2:$AG$167=$B35)*(economics!$D$2:$D$167="whr")*economics!$AH$2:$AH$167*(_xlfn.NORM.DIST(V$3,economics!$AK$2:$AK$167,economics!$AJ$2:$AJ$167,TRUE)-_xlfn.NORM.DIST(V$30,economics!$AK$2:$AK$167,economics!$AJ$2:$AJ$167,TRUE))*economics!$AM$2:$AM$167)+$CR6*(_xlfn.NORM.DIST(V$3,$CU6,0.3*$CU6,TRUE)-_xlfn.NORM.DIST(V$30,$CU6,0.3*$CU6,TRUE))*summary!$C$7/28.8/0.947817+$CS6*(_xlfn.NORM.DIST(V$3,$CV6,0.3*$CV6,TRUE)-_xlfn.NORM.DIST(V$30,$CV6,0.3*$CV6,TRUE))*summary!$C$6/28.8/0.947817)/(SUMPRODUCT((economics!$AG$2:$AG$167=$B35)*(economics!$D$2:$D$167="whr")*economics!$AH$2:$AH$167*(_xlfn.NORM.DIST(V$3,economics!$AK$2:$AK$167,economics!$AJ$2:$AJ$167,TRUE)-_xlfn.NORM.DIST(V$30,economics!$AK$2:$AK$167,economics!$AJ$2:$AJ$167,TRUE)))+$CR6*(_xlfn.NORM.DIST(V$3,$CU6,0.3*$CU6,TRUE)-_xlfn.NORM.DIST(V$30,$CU6,0.3*$CU6,TRUE))+$CS6*(_xlfn.NORM.DIST(V$3,$CV6,0.3*$CV6,TRUE)-_xlfn.NORM.DIST(V$30,$CV6,0.3*$CV6,TRUE))),""),IF($C6&gt;0,summary!$C$10/28.8/0.947817,""))</f>
        <v/>
      </c>
      <c r="W35" t="str">
        <f t="array" ref="W35">IF($D6,IFERROR((SUMPRODUCT((economics!$AG$2:$AG$167=$B35)*(economics!$D$2:$D$167="whr")*economics!$AH$2:$AH$167*(_xlfn.NORM.DIST(W$3,economics!$AK$2:$AK$167,economics!$AJ$2:$AJ$167,TRUE)-_xlfn.NORM.DIST(W$30,economics!$AK$2:$AK$167,economics!$AJ$2:$AJ$167,TRUE))*economics!$AM$2:$AM$167)+$CR6*(_xlfn.NORM.DIST(W$3,$CU6,0.3*$CU6,TRUE)-_xlfn.NORM.DIST(W$30,$CU6,0.3*$CU6,TRUE))*summary!$C$7/28.8/0.947817+$CS6*(_xlfn.NORM.DIST(W$3,$CV6,0.3*$CV6,TRUE)-_xlfn.NORM.DIST(W$30,$CV6,0.3*$CV6,TRUE))*summary!$C$6/28.8/0.947817)/(SUMPRODUCT((economics!$AG$2:$AG$167=$B35)*(economics!$D$2:$D$167="whr")*economics!$AH$2:$AH$167*(_xlfn.NORM.DIST(W$3,economics!$AK$2:$AK$167,economics!$AJ$2:$AJ$167,TRUE)-_xlfn.NORM.DIST(W$30,economics!$AK$2:$AK$167,economics!$AJ$2:$AJ$167,TRUE)))+$CR6*(_xlfn.NORM.DIST(W$3,$CU6,0.3*$CU6,TRUE)-_xlfn.NORM.DIST(W$30,$CU6,0.3*$CU6,TRUE))+$CS6*(_xlfn.NORM.DIST(W$3,$CV6,0.3*$CV6,TRUE)-_xlfn.NORM.DIST(W$30,$CV6,0.3*$CV6,TRUE))),""),IF($C6&gt;0,summary!$C$10/28.8/0.947817,""))</f>
        <v/>
      </c>
      <c r="X35" t="str">
        <f t="array" ref="X35">IF($D6,IFERROR((SUMPRODUCT((economics!$AG$2:$AG$167=$B35)*(economics!$D$2:$D$167="whr")*economics!$AH$2:$AH$167*(_xlfn.NORM.DIST(X$3,economics!$AK$2:$AK$167,economics!$AJ$2:$AJ$167,TRUE)-_xlfn.NORM.DIST(X$30,economics!$AK$2:$AK$167,economics!$AJ$2:$AJ$167,TRUE))*economics!$AM$2:$AM$167)+$CR6*(_xlfn.NORM.DIST(X$3,$CU6,0.3*$CU6,TRUE)-_xlfn.NORM.DIST(X$30,$CU6,0.3*$CU6,TRUE))*summary!$C$7/28.8/0.947817+$CS6*(_xlfn.NORM.DIST(X$3,$CV6,0.3*$CV6,TRUE)-_xlfn.NORM.DIST(X$30,$CV6,0.3*$CV6,TRUE))*summary!$C$6/28.8/0.947817)/(SUMPRODUCT((economics!$AG$2:$AG$167=$B35)*(economics!$D$2:$D$167="whr")*economics!$AH$2:$AH$167*(_xlfn.NORM.DIST(X$3,economics!$AK$2:$AK$167,economics!$AJ$2:$AJ$167,TRUE)-_xlfn.NORM.DIST(X$30,economics!$AK$2:$AK$167,economics!$AJ$2:$AJ$167,TRUE)))+$CR6*(_xlfn.NORM.DIST(X$3,$CU6,0.3*$CU6,TRUE)-_xlfn.NORM.DIST(X$30,$CU6,0.3*$CU6,TRUE))+$CS6*(_xlfn.NORM.DIST(X$3,$CV6,0.3*$CV6,TRUE)-_xlfn.NORM.DIST(X$30,$CV6,0.3*$CV6,TRUE))),""),IF($C6&gt;0,summary!$C$10/28.8/0.947817,""))</f>
        <v/>
      </c>
      <c r="Y35" t="str">
        <f t="array" ref="Y35">IF($D6,IFERROR((SUMPRODUCT((economics!$AG$2:$AG$167=$B35)*(economics!$D$2:$D$167="whr")*economics!$AH$2:$AH$167*(_xlfn.NORM.DIST(Y$3,economics!$AK$2:$AK$167,economics!$AJ$2:$AJ$167,TRUE)-_xlfn.NORM.DIST(Y$30,economics!$AK$2:$AK$167,economics!$AJ$2:$AJ$167,TRUE))*economics!$AM$2:$AM$167)+$CR6*(_xlfn.NORM.DIST(Y$3,$CU6,0.3*$CU6,TRUE)-_xlfn.NORM.DIST(Y$30,$CU6,0.3*$CU6,TRUE))*summary!$C$7/28.8/0.947817+$CS6*(_xlfn.NORM.DIST(Y$3,$CV6,0.3*$CV6,TRUE)-_xlfn.NORM.DIST(Y$30,$CV6,0.3*$CV6,TRUE))*summary!$C$6/28.8/0.947817)/(SUMPRODUCT((economics!$AG$2:$AG$167=$B35)*(economics!$D$2:$D$167="whr")*economics!$AH$2:$AH$167*(_xlfn.NORM.DIST(Y$3,economics!$AK$2:$AK$167,economics!$AJ$2:$AJ$167,TRUE)-_xlfn.NORM.DIST(Y$30,economics!$AK$2:$AK$167,economics!$AJ$2:$AJ$167,TRUE)))+$CR6*(_xlfn.NORM.DIST(Y$3,$CU6,0.3*$CU6,TRUE)-_xlfn.NORM.DIST(Y$30,$CU6,0.3*$CU6,TRUE))+$CS6*(_xlfn.NORM.DIST(Y$3,$CV6,0.3*$CV6,TRUE)-_xlfn.NORM.DIST(Y$30,$CV6,0.3*$CV6,TRUE))),""),IF($C6&gt;0,summary!$C$10/28.8/0.947817,""))</f>
        <v/>
      </c>
      <c r="Z35" t="str">
        <f t="array" ref="Z35">IF($D6,IFERROR((SUMPRODUCT((economics!$AG$2:$AG$167=$B35)*(economics!$D$2:$D$167="whr")*economics!$AH$2:$AH$167*(_xlfn.NORM.DIST(Z$3,economics!$AK$2:$AK$167,economics!$AJ$2:$AJ$167,TRUE)-_xlfn.NORM.DIST(Z$30,economics!$AK$2:$AK$167,economics!$AJ$2:$AJ$167,TRUE))*economics!$AM$2:$AM$167)+$CR6*(_xlfn.NORM.DIST(Z$3,$CU6,0.3*$CU6,TRUE)-_xlfn.NORM.DIST(Z$30,$CU6,0.3*$CU6,TRUE))*summary!$C$7/28.8/0.947817+$CS6*(_xlfn.NORM.DIST(Z$3,$CV6,0.3*$CV6,TRUE)-_xlfn.NORM.DIST(Z$30,$CV6,0.3*$CV6,TRUE))*summary!$C$6/28.8/0.947817)/(SUMPRODUCT((economics!$AG$2:$AG$167=$B35)*(economics!$D$2:$D$167="whr")*economics!$AH$2:$AH$167*(_xlfn.NORM.DIST(Z$3,economics!$AK$2:$AK$167,economics!$AJ$2:$AJ$167,TRUE)-_xlfn.NORM.DIST(Z$30,economics!$AK$2:$AK$167,economics!$AJ$2:$AJ$167,TRUE)))+$CR6*(_xlfn.NORM.DIST(Z$3,$CU6,0.3*$CU6,TRUE)-_xlfn.NORM.DIST(Z$30,$CU6,0.3*$CU6,TRUE))+$CS6*(_xlfn.NORM.DIST(Z$3,$CV6,0.3*$CV6,TRUE)-_xlfn.NORM.DIST(Z$30,$CV6,0.3*$CV6,TRUE))),""),IF($C6&gt;0,summary!$C$10/28.8/0.947817,""))</f>
        <v/>
      </c>
      <c r="AA35" t="str">
        <f t="array" ref="AA35">IF($D6,IFERROR((SUMPRODUCT((economics!$AG$2:$AG$167=$B35)*(economics!$D$2:$D$167="whr")*economics!$AH$2:$AH$167*(_xlfn.NORM.DIST(AA$3,economics!$AK$2:$AK$167,economics!$AJ$2:$AJ$167,TRUE)-_xlfn.NORM.DIST(AA$30,economics!$AK$2:$AK$167,economics!$AJ$2:$AJ$167,TRUE))*economics!$AM$2:$AM$167)+$CR6*(_xlfn.NORM.DIST(AA$3,$CU6,0.3*$CU6,TRUE)-_xlfn.NORM.DIST(AA$30,$CU6,0.3*$CU6,TRUE))*summary!$C$7/28.8/0.947817+$CS6*(_xlfn.NORM.DIST(AA$3,$CV6,0.3*$CV6,TRUE)-_xlfn.NORM.DIST(AA$30,$CV6,0.3*$CV6,TRUE))*summary!$C$6/28.8/0.947817)/(SUMPRODUCT((economics!$AG$2:$AG$167=$B35)*(economics!$D$2:$D$167="whr")*economics!$AH$2:$AH$167*(_xlfn.NORM.DIST(AA$3,economics!$AK$2:$AK$167,economics!$AJ$2:$AJ$167,TRUE)-_xlfn.NORM.DIST(AA$30,economics!$AK$2:$AK$167,economics!$AJ$2:$AJ$167,TRUE)))+$CR6*(_xlfn.NORM.DIST(AA$3,$CU6,0.3*$CU6,TRUE)-_xlfn.NORM.DIST(AA$30,$CU6,0.3*$CU6,TRUE))+$CS6*(_xlfn.NORM.DIST(AA$3,$CV6,0.3*$CV6,TRUE)-_xlfn.NORM.DIST(AA$30,$CV6,0.3*$CV6,TRUE))),""),IF($C6&gt;0,summary!$C$10/28.8/0.947817,""))</f>
        <v/>
      </c>
      <c r="AB35" t="str">
        <f t="array" ref="AB35">IF($D6,IFERROR((SUMPRODUCT((economics!$AG$2:$AG$167=$B35)*(economics!$D$2:$D$167="whr")*economics!$AH$2:$AH$167*(_xlfn.NORM.DIST(AB$3,economics!$AK$2:$AK$167,economics!$AJ$2:$AJ$167,TRUE)-_xlfn.NORM.DIST(AB$30,economics!$AK$2:$AK$167,economics!$AJ$2:$AJ$167,TRUE))*economics!$AM$2:$AM$167)+$CR6*(_xlfn.NORM.DIST(AB$3,$CU6,0.3*$CU6,TRUE)-_xlfn.NORM.DIST(AB$30,$CU6,0.3*$CU6,TRUE))*summary!$C$7/28.8/0.947817+$CS6*(_xlfn.NORM.DIST(AB$3,$CV6,0.3*$CV6,TRUE)-_xlfn.NORM.DIST(AB$30,$CV6,0.3*$CV6,TRUE))*summary!$C$6/28.8/0.947817)/(SUMPRODUCT((economics!$AG$2:$AG$167=$B35)*(economics!$D$2:$D$167="whr")*economics!$AH$2:$AH$167*(_xlfn.NORM.DIST(AB$3,economics!$AK$2:$AK$167,economics!$AJ$2:$AJ$167,TRUE)-_xlfn.NORM.DIST(AB$30,economics!$AK$2:$AK$167,economics!$AJ$2:$AJ$167,TRUE)))+$CR6*(_xlfn.NORM.DIST(AB$3,$CU6,0.3*$CU6,TRUE)-_xlfn.NORM.DIST(AB$30,$CU6,0.3*$CU6,TRUE))+$CS6*(_xlfn.NORM.DIST(AB$3,$CV6,0.3*$CV6,TRUE)-_xlfn.NORM.DIST(AB$30,$CV6,0.3*$CV6,TRUE))),""),IF($C6&gt;0,summary!$C$10/28.8/0.947817,""))</f>
        <v/>
      </c>
      <c r="AC35" t="str">
        <f t="array" ref="AC35">IF($D6,IFERROR((SUMPRODUCT((economics!$AG$2:$AG$167=$B35)*(economics!$D$2:$D$167="whr")*economics!$AH$2:$AH$167*(_xlfn.NORM.DIST(AC$3,economics!$AK$2:$AK$167,economics!$AJ$2:$AJ$167,TRUE)-_xlfn.NORM.DIST(AC$30,economics!$AK$2:$AK$167,economics!$AJ$2:$AJ$167,TRUE))*economics!$AM$2:$AM$167)+$CR6*(_xlfn.NORM.DIST(AC$3,$CU6,0.3*$CU6,TRUE)-_xlfn.NORM.DIST(AC$30,$CU6,0.3*$CU6,TRUE))*summary!$C$7/28.8/0.947817+$CS6*(_xlfn.NORM.DIST(AC$3,$CV6,0.3*$CV6,TRUE)-_xlfn.NORM.DIST(AC$30,$CV6,0.3*$CV6,TRUE))*summary!$C$6/28.8/0.947817)/(SUMPRODUCT((economics!$AG$2:$AG$167=$B35)*(economics!$D$2:$D$167="whr")*economics!$AH$2:$AH$167*(_xlfn.NORM.DIST(AC$3,economics!$AK$2:$AK$167,economics!$AJ$2:$AJ$167,TRUE)-_xlfn.NORM.DIST(AC$30,economics!$AK$2:$AK$167,economics!$AJ$2:$AJ$167,TRUE)))+$CR6*(_xlfn.NORM.DIST(AC$3,$CU6,0.3*$CU6,TRUE)-_xlfn.NORM.DIST(AC$30,$CU6,0.3*$CU6,TRUE))+$CS6*(_xlfn.NORM.DIST(AC$3,$CV6,0.3*$CV6,TRUE)-_xlfn.NORM.DIST(AC$30,$CV6,0.3*$CV6,TRUE))),""),IF($C6&gt;0,summary!$C$10/28.8/0.947817,""))</f>
        <v/>
      </c>
      <c r="AD35" t="str">
        <f t="array" ref="AD35">IF($D6,IFERROR((SUMPRODUCT((economics!$AG$2:$AG$167=$B35)*(economics!$D$2:$D$167="whr")*economics!$AH$2:$AH$167*(_xlfn.NORM.DIST(AD$3,economics!$AK$2:$AK$167,economics!$AJ$2:$AJ$167,TRUE)-_xlfn.NORM.DIST(AD$30,economics!$AK$2:$AK$167,economics!$AJ$2:$AJ$167,TRUE))*economics!$AM$2:$AM$167)+$CR6*(_xlfn.NORM.DIST(AD$3,$CU6,0.3*$CU6,TRUE)-_xlfn.NORM.DIST(AD$30,$CU6,0.3*$CU6,TRUE))*summary!$C$7/28.8/0.947817+$CS6*(_xlfn.NORM.DIST(AD$3,$CV6,0.3*$CV6,TRUE)-_xlfn.NORM.DIST(AD$30,$CV6,0.3*$CV6,TRUE))*summary!$C$6/28.8/0.947817)/(SUMPRODUCT((economics!$AG$2:$AG$167=$B35)*(economics!$D$2:$D$167="whr")*economics!$AH$2:$AH$167*(_xlfn.NORM.DIST(AD$3,economics!$AK$2:$AK$167,economics!$AJ$2:$AJ$167,TRUE)-_xlfn.NORM.DIST(AD$30,economics!$AK$2:$AK$167,economics!$AJ$2:$AJ$167,TRUE)))+$CR6*(_xlfn.NORM.DIST(AD$3,$CU6,0.3*$CU6,TRUE)-_xlfn.NORM.DIST(AD$30,$CU6,0.3*$CU6,TRUE))+$CS6*(_xlfn.NORM.DIST(AD$3,$CV6,0.3*$CV6,TRUE)-_xlfn.NORM.DIST(AD$30,$CV6,0.3*$CV6,TRUE))),""),IF($C6&gt;0,summary!$C$10/28.8/0.947817,""))</f>
        <v/>
      </c>
      <c r="AE35" t="str">
        <f t="array" ref="AE35">IF($D6,IFERROR((SUMPRODUCT((economics!$AG$2:$AG$167=$B35)*(economics!$D$2:$D$167="whr")*economics!$AH$2:$AH$167*(_xlfn.NORM.DIST(AE$3,economics!$AK$2:$AK$167,economics!$AJ$2:$AJ$167,TRUE)-_xlfn.NORM.DIST(AE$30,economics!$AK$2:$AK$167,economics!$AJ$2:$AJ$167,TRUE))*economics!$AM$2:$AM$167)+$CR6*(_xlfn.NORM.DIST(AE$3,$CU6,0.3*$CU6,TRUE)-_xlfn.NORM.DIST(AE$30,$CU6,0.3*$CU6,TRUE))*summary!$C$7/28.8/0.947817+$CS6*(_xlfn.NORM.DIST(AE$3,$CV6,0.3*$CV6,TRUE)-_xlfn.NORM.DIST(AE$30,$CV6,0.3*$CV6,TRUE))*summary!$C$6/28.8/0.947817)/(SUMPRODUCT((economics!$AG$2:$AG$167=$B35)*(economics!$D$2:$D$167="whr")*economics!$AH$2:$AH$167*(_xlfn.NORM.DIST(AE$3,economics!$AK$2:$AK$167,economics!$AJ$2:$AJ$167,TRUE)-_xlfn.NORM.DIST(AE$30,economics!$AK$2:$AK$167,economics!$AJ$2:$AJ$167,TRUE)))+$CR6*(_xlfn.NORM.DIST(AE$3,$CU6,0.3*$CU6,TRUE)-_xlfn.NORM.DIST(AE$30,$CU6,0.3*$CU6,TRUE))+$CS6*(_xlfn.NORM.DIST(AE$3,$CV6,0.3*$CV6,TRUE)-_xlfn.NORM.DIST(AE$30,$CV6,0.3*$CV6,TRUE))),""),IF($C6&gt;0,summary!$C$10/28.8/0.947817,""))</f>
        <v/>
      </c>
      <c r="AF35" t="str">
        <f t="array" ref="AF35">IF($D6,IFERROR((SUMPRODUCT((economics!$AG$2:$AG$167=$B35)*(economics!$D$2:$D$167="whr")*economics!$AH$2:$AH$167*(_xlfn.NORM.DIST(AF$3,economics!$AK$2:$AK$167,economics!$AJ$2:$AJ$167,TRUE)-_xlfn.NORM.DIST(AF$30,economics!$AK$2:$AK$167,economics!$AJ$2:$AJ$167,TRUE))*economics!$AM$2:$AM$167)+$CR6*(_xlfn.NORM.DIST(AF$3,$CU6,0.3*$CU6,TRUE)-_xlfn.NORM.DIST(AF$30,$CU6,0.3*$CU6,TRUE))*summary!$C$7/28.8/0.947817+$CS6*(_xlfn.NORM.DIST(AF$3,$CV6,0.3*$CV6,TRUE)-_xlfn.NORM.DIST(AF$30,$CV6,0.3*$CV6,TRUE))*summary!$C$6/28.8/0.947817)/(SUMPRODUCT((economics!$AG$2:$AG$167=$B35)*(economics!$D$2:$D$167="whr")*economics!$AH$2:$AH$167*(_xlfn.NORM.DIST(AF$3,economics!$AK$2:$AK$167,economics!$AJ$2:$AJ$167,TRUE)-_xlfn.NORM.DIST(AF$30,economics!$AK$2:$AK$167,economics!$AJ$2:$AJ$167,TRUE)))+$CR6*(_xlfn.NORM.DIST(AF$3,$CU6,0.3*$CU6,TRUE)-_xlfn.NORM.DIST(AF$30,$CU6,0.3*$CU6,TRUE))+$CS6*(_xlfn.NORM.DIST(AF$3,$CV6,0.3*$CV6,TRUE)-_xlfn.NORM.DIST(AF$30,$CV6,0.3*$CV6,TRUE))),""),IF($C6&gt;0,summary!$C$10/28.8/0.947817,""))</f>
        <v/>
      </c>
      <c r="AG35" t="str">
        <f t="array" ref="AG35">IF($D6,IFERROR((SUMPRODUCT((economics!$AG$2:$AG$167=$B35)*(economics!$D$2:$D$167="whr")*economics!$AH$2:$AH$167*(_xlfn.NORM.DIST(AG$3,economics!$AK$2:$AK$167,economics!$AJ$2:$AJ$167,TRUE)-_xlfn.NORM.DIST(AG$30,economics!$AK$2:$AK$167,economics!$AJ$2:$AJ$167,TRUE))*economics!$AM$2:$AM$167)+$CR6*(_xlfn.NORM.DIST(AG$3,$CU6,0.3*$CU6,TRUE)-_xlfn.NORM.DIST(AG$30,$CU6,0.3*$CU6,TRUE))*summary!$C$7/28.8/0.947817+$CS6*(_xlfn.NORM.DIST(AG$3,$CV6,0.3*$CV6,TRUE)-_xlfn.NORM.DIST(AG$30,$CV6,0.3*$CV6,TRUE))*summary!$C$6/28.8/0.947817)/(SUMPRODUCT((economics!$AG$2:$AG$167=$B35)*(economics!$D$2:$D$167="whr")*economics!$AH$2:$AH$167*(_xlfn.NORM.DIST(AG$3,economics!$AK$2:$AK$167,economics!$AJ$2:$AJ$167,TRUE)-_xlfn.NORM.DIST(AG$30,economics!$AK$2:$AK$167,economics!$AJ$2:$AJ$167,TRUE)))+$CR6*(_xlfn.NORM.DIST(AG$3,$CU6,0.3*$CU6,TRUE)-_xlfn.NORM.DIST(AG$30,$CU6,0.3*$CU6,TRUE))+$CS6*(_xlfn.NORM.DIST(AG$3,$CV6,0.3*$CV6,TRUE)-_xlfn.NORM.DIST(AG$30,$CV6,0.3*$CV6,TRUE))),""),IF($C6&gt;0,summary!$C$10/28.8/0.947817,""))</f>
        <v/>
      </c>
      <c r="AH35" t="str">
        <f t="array" ref="AH35">IF($D6,IFERROR((SUMPRODUCT((economics!$AG$2:$AG$167=$B35)*(economics!$D$2:$D$167="whr")*economics!$AH$2:$AH$167*(_xlfn.NORM.DIST(AH$3,economics!$AK$2:$AK$167,economics!$AJ$2:$AJ$167,TRUE)-_xlfn.NORM.DIST(AH$30,economics!$AK$2:$AK$167,economics!$AJ$2:$AJ$167,TRUE))*economics!$AM$2:$AM$167)+$CR6*(_xlfn.NORM.DIST(AH$3,$CU6,0.3*$CU6,TRUE)-_xlfn.NORM.DIST(AH$30,$CU6,0.3*$CU6,TRUE))*summary!$C$7/28.8/0.947817+$CS6*(_xlfn.NORM.DIST(AH$3,$CV6,0.3*$CV6,TRUE)-_xlfn.NORM.DIST(AH$30,$CV6,0.3*$CV6,TRUE))*summary!$C$6/28.8/0.947817)/(SUMPRODUCT((economics!$AG$2:$AG$167=$B35)*(economics!$D$2:$D$167="whr")*economics!$AH$2:$AH$167*(_xlfn.NORM.DIST(AH$3,economics!$AK$2:$AK$167,economics!$AJ$2:$AJ$167,TRUE)-_xlfn.NORM.DIST(AH$30,economics!$AK$2:$AK$167,economics!$AJ$2:$AJ$167,TRUE)))+$CR6*(_xlfn.NORM.DIST(AH$3,$CU6,0.3*$CU6,TRUE)-_xlfn.NORM.DIST(AH$30,$CU6,0.3*$CU6,TRUE))+$CS6*(_xlfn.NORM.DIST(AH$3,$CV6,0.3*$CV6,TRUE)-_xlfn.NORM.DIST(AH$30,$CV6,0.3*$CV6,TRUE))),""),IF($C6&gt;0,summary!$C$10/28.8/0.947817,""))</f>
        <v/>
      </c>
      <c r="AI35" t="str">
        <f t="array" ref="AI35">IF($D6,IFERROR((SUMPRODUCT((economics!$AG$2:$AG$167=$B35)*(economics!$D$2:$D$167="whr")*economics!$AH$2:$AH$167*(_xlfn.NORM.DIST(AI$3,economics!$AK$2:$AK$167,economics!$AJ$2:$AJ$167,TRUE)-_xlfn.NORM.DIST(AI$30,economics!$AK$2:$AK$167,economics!$AJ$2:$AJ$167,TRUE))*economics!$AM$2:$AM$167)+$CR6*(_xlfn.NORM.DIST(AI$3,$CU6,0.3*$CU6,TRUE)-_xlfn.NORM.DIST(AI$30,$CU6,0.3*$CU6,TRUE))*summary!$C$7/28.8/0.947817+$CS6*(_xlfn.NORM.DIST(AI$3,$CV6,0.3*$CV6,TRUE)-_xlfn.NORM.DIST(AI$30,$CV6,0.3*$CV6,TRUE))*summary!$C$6/28.8/0.947817)/(SUMPRODUCT((economics!$AG$2:$AG$167=$B35)*(economics!$D$2:$D$167="whr")*economics!$AH$2:$AH$167*(_xlfn.NORM.DIST(AI$3,economics!$AK$2:$AK$167,economics!$AJ$2:$AJ$167,TRUE)-_xlfn.NORM.DIST(AI$30,economics!$AK$2:$AK$167,economics!$AJ$2:$AJ$167,TRUE)))+$CR6*(_xlfn.NORM.DIST(AI$3,$CU6,0.3*$CU6,TRUE)-_xlfn.NORM.DIST(AI$30,$CU6,0.3*$CU6,TRUE))+$CS6*(_xlfn.NORM.DIST(AI$3,$CV6,0.3*$CV6,TRUE)-_xlfn.NORM.DIST(AI$30,$CV6,0.3*$CV6,TRUE))),""),IF($C6&gt;0,summary!$C$10/28.8/0.947817,""))</f>
        <v/>
      </c>
      <c r="AJ35" t="str">
        <f t="array" ref="AJ35">IF($D6,IFERROR((SUMPRODUCT((economics!$AG$2:$AG$167=$B35)*(economics!$D$2:$D$167="whr")*economics!$AH$2:$AH$167*(_xlfn.NORM.DIST(AJ$3,economics!$AK$2:$AK$167,economics!$AJ$2:$AJ$167,TRUE)-_xlfn.NORM.DIST(AJ$30,economics!$AK$2:$AK$167,economics!$AJ$2:$AJ$167,TRUE))*economics!$AM$2:$AM$167)+$CR6*(_xlfn.NORM.DIST(AJ$3,$CU6,0.3*$CU6,TRUE)-_xlfn.NORM.DIST(AJ$30,$CU6,0.3*$CU6,TRUE))*summary!$C$7/28.8/0.947817+$CS6*(_xlfn.NORM.DIST(AJ$3,$CV6,0.3*$CV6,TRUE)-_xlfn.NORM.DIST(AJ$30,$CV6,0.3*$CV6,TRUE))*summary!$C$6/28.8/0.947817)/(SUMPRODUCT((economics!$AG$2:$AG$167=$B35)*(economics!$D$2:$D$167="whr")*economics!$AH$2:$AH$167*(_xlfn.NORM.DIST(AJ$3,economics!$AK$2:$AK$167,economics!$AJ$2:$AJ$167,TRUE)-_xlfn.NORM.DIST(AJ$30,economics!$AK$2:$AK$167,economics!$AJ$2:$AJ$167,TRUE)))+$CR6*(_xlfn.NORM.DIST(AJ$3,$CU6,0.3*$CU6,TRUE)-_xlfn.NORM.DIST(AJ$30,$CU6,0.3*$CU6,TRUE))+$CS6*(_xlfn.NORM.DIST(AJ$3,$CV6,0.3*$CV6,TRUE)-_xlfn.NORM.DIST(AJ$30,$CV6,0.3*$CV6,TRUE))),""),IF($C6&gt;0,summary!$C$10/28.8/0.947817,""))</f>
        <v/>
      </c>
      <c r="AK35" t="str">
        <f t="array" ref="AK35">IF($D6,IFERROR((SUMPRODUCT((economics!$AG$2:$AG$167=$B35)*(economics!$D$2:$D$167="whr")*economics!$AH$2:$AH$167*(_xlfn.NORM.DIST(AK$3,economics!$AK$2:$AK$167,economics!$AJ$2:$AJ$167,TRUE)-_xlfn.NORM.DIST(AK$30,economics!$AK$2:$AK$167,economics!$AJ$2:$AJ$167,TRUE))*economics!$AM$2:$AM$167)+$CR6*(_xlfn.NORM.DIST(AK$3,$CU6,0.3*$CU6,TRUE)-_xlfn.NORM.DIST(AK$30,$CU6,0.3*$CU6,TRUE))*summary!$C$7/28.8/0.947817+$CS6*(_xlfn.NORM.DIST(AK$3,$CV6,0.3*$CV6,TRUE)-_xlfn.NORM.DIST(AK$30,$CV6,0.3*$CV6,TRUE))*summary!$C$6/28.8/0.947817)/(SUMPRODUCT((economics!$AG$2:$AG$167=$B35)*(economics!$D$2:$D$167="whr")*economics!$AH$2:$AH$167*(_xlfn.NORM.DIST(AK$3,economics!$AK$2:$AK$167,economics!$AJ$2:$AJ$167,TRUE)-_xlfn.NORM.DIST(AK$30,economics!$AK$2:$AK$167,economics!$AJ$2:$AJ$167,TRUE)))+$CR6*(_xlfn.NORM.DIST(AK$3,$CU6,0.3*$CU6,TRUE)-_xlfn.NORM.DIST(AK$30,$CU6,0.3*$CU6,TRUE))+$CS6*(_xlfn.NORM.DIST(AK$3,$CV6,0.3*$CV6,TRUE)-_xlfn.NORM.DIST(AK$30,$CV6,0.3*$CV6,TRUE))),""),IF($C6&gt;0,summary!$C$10/28.8/0.947817,""))</f>
        <v/>
      </c>
      <c r="AL35" t="str">
        <f t="array" ref="AL35">IF($D6,IFERROR((SUMPRODUCT((economics!$AG$2:$AG$167=$B35)*(economics!$D$2:$D$167="whr")*economics!$AH$2:$AH$167*(_xlfn.NORM.DIST(AL$3,economics!$AK$2:$AK$167,economics!$AJ$2:$AJ$167,TRUE)-_xlfn.NORM.DIST(AL$30,economics!$AK$2:$AK$167,economics!$AJ$2:$AJ$167,TRUE))*economics!$AM$2:$AM$167)+$CR6*(_xlfn.NORM.DIST(AL$3,$CU6,0.3*$CU6,TRUE)-_xlfn.NORM.DIST(AL$30,$CU6,0.3*$CU6,TRUE))*summary!$C$7/28.8/0.947817+$CS6*(_xlfn.NORM.DIST(AL$3,$CV6,0.3*$CV6,TRUE)-_xlfn.NORM.DIST(AL$30,$CV6,0.3*$CV6,TRUE))*summary!$C$6/28.8/0.947817)/(SUMPRODUCT((economics!$AG$2:$AG$167=$B35)*(economics!$D$2:$D$167="whr")*economics!$AH$2:$AH$167*(_xlfn.NORM.DIST(AL$3,economics!$AK$2:$AK$167,economics!$AJ$2:$AJ$167,TRUE)-_xlfn.NORM.DIST(AL$30,economics!$AK$2:$AK$167,economics!$AJ$2:$AJ$167,TRUE)))+$CR6*(_xlfn.NORM.DIST(AL$3,$CU6,0.3*$CU6,TRUE)-_xlfn.NORM.DIST(AL$30,$CU6,0.3*$CU6,TRUE))+$CS6*(_xlfn.NORM.DIST(AL$3,$CV6,0.3*$CV6,TRUE)-_xlfn.NORM.DIST(AL$30,$CV6,0.3*$CV6,TRUE))),""),IF($C6&gt;0,summary!$C$10/28.8/0.947817,""))</f>
        <v/>
      </c>
      <c r="AM35" t="str">
        <f t="array" ref="AM35">IF($D6,IFERROR((SUMPRODUCT((economics!$AG$2:$AG$167=$B35)*(economics!$D$2:$D$167="whr")*economics!$AH$2:$AH$167*(_xlfn.NORM.DIST(AM$3,economics!$AK$2:$AK$167,economics!$AJ$2:$AJ$167,TRUE)-_xlfn.NORM.DIST(AM$30,economics!$AK$2:$AK$167,economics!$AJ$2:$AJ$167,TRUE))*economics!$AM$2:$AM$167)+$CR6*(_xlfn.NORM.DIST(AM$3,$CU6,0.3*$CU6,TRUE)-_xlfn.NORM.DIST(AM$30,$CU6,0.3*$CU6,TRUE))*summary!$C$7/28.8/0.947817+$CS6*(_xlfn.NORM.DIST(AM$3,$CV6,0.3*$CV6,TRUE)-_xlfn.NORM.DIST(AM$30,$CV6,0.3*$CV6,TRUE))*summary!$C$6/28.8/0.947817)/(SUMPRODUCT((economics!$AG$2:$AG$167=$B35)*(economics!$D$2:$D$167="whr")*economics!$AH$2:$AH$167*(_xlfn.NORM.DIST(AM$3,economics!$AK$2:$AK$167,economics!$AJ$2:$AJ$167,TRUE)-_xlfn.NORM.DIST(AM$30,economics!$AK$2:$AK$167,economics!$AJ$2:$AJ$167,TRUE)))+$CR6*(_xlfn.NORM.DIST(AM$3,$CU6,0.3*$CU6,TRUE)-_xlfn.NORM.DIST(AM$30,$CU6,0.3*$CU6,TRUE))+$CS6*(_xlfn.NORM.DIST(AM$3,$CV6,0.3*$CV6,TRUE)-_xlfn.NORM.DIST(AM$30,$CV6,0.3*$CV6,TRUE))),""),IF($C6&gt;0,summary!$C$10/28.8/0.947817,""))</f>
        <v/>
      </c>
      <c r="AN35" t="str">
        <f t="array" ref="AN35">IF($D6,IFERROR((SUMPRODUCT((economics!$AG$2:$AG$167=$B35)*(economics!$D$2:$D$167="whr")*economics!$AH$2:$AH$167*(_xlfn.NORM.DIST(AN$3,economics!$AK$2:$AK$167,economics!$AJ$2:$AJ$167,TRUE)-_xlfn.NORM.DIST(AN$30,economics!$AK$2:$AK$167,economics!$AJ$2:$AJ$167,TRUE))*economics!$AM$2:$AM$167)+$CR6*(_xlfn.NORM.DIST(AN$3,$CU6,0.3*$CU6,TRUE)-_xlfn.NORM.DIST(AN$30,$CU6,0.3*$CU6,TRUE))*summary!$C$7/28.8/0.947817+$CS6*(_xlfn.NORM.DIST(AN$3,$CV6,0.3*$CV6,TRUE)-_xlfn.NORM.DIST(AN$30,$CV6,0.3*$CV6,TRUE))*summary!$C$6/28.8/0.947817)/(SUMPRODUCT((economics!$AG$2:$AG$167=$B35)*(economics!$D$2:$D$167="whr")*economics!$AH$2:$AH$167*(_xlfn.NORM.DIST(AN$3,economics!$AK$2:$AK$167,economics!$AJ$2:$AJ$167,TRUE)-_xlfn.NORM.DIST(AN$30,economics!$AK$2:$AK$167,economics!$AJ$2:$AJ$167,TRUE)))+$CR6*(_xlfn.NORM.DIST(AN$3,$CU6,0.3*$CU6,TRUE)-_xlfn.NORM.DIST(AN$30,$CU6,0.3*$CU6,TRUE))+$CS6*(_xlfn.NORM.DIST(AN$3,$CV6,0.3*$CV6,TRUE)-_xlfn.NORM.DIST(AN$30,$CV6,0.3*$CV6,TRUE))),""),IF($C6&gt;0,summary!$C$10/28.8/0.947817,""))</f>
        <v/>
      </c>
      <c r="AO35" t="str">
        <f t="array" ref="AO35">IF($D6,IFERROR((SUMPRODUCT((economics!$AG$2:$AG$167=$B35)*(economics!$D$2:$D$167="whr")*economics!$AH$2:$AH$167*(_xlfn.NORM.DIST(AO$3,economics!$AK$2:$AK$167,economics!$AJ$2:$AJ$167,TRUE)-_xlfn.NORM.DIST(AO$30,economics!$AK$2:$AK$167,economics!$AJ$2:$AJ$167,TRUE))*economics!$AM$2:$AM$167)+$CR6*(_xlfn.NORM.DIST(AO$3,$CU6,0.3*$CU6,TRUE)-_xlfn.NORM.DIST(AO$30,$CU6,0.3*$CU6,TRUE))*summary!$C$7/28.8/0.947817+$CS6*(_xlfn.NORM.DIST(AO$3,$CV6,0.3*$CV6,TRUE)-_xlfn.NORM.DIST(AO$30,$CV6,0.3*$CV6,TRUE))*summary!$C$6/28.8/0.947817)/(SUMPRODUCT((economics!$AG$2:$AG$167=$B35)*(economics!$D$2:$D$167="whr")*economics!$AH$2:$AH$167*(_xlfn.NORM.DIST(AO$3,economics!$AK$2:$AK$167,economics!$AJ$2:$AJ$167,TRUE)-_xlfn.NORM.DIST(AO$30,economics!$AK$2:$AK$167,economics!$AJ$2:$AJ$167,TRUE)))+$CR6*(_xlfn.NORM.DIST(AO$3,$CU6,0.3*$CU6,TRUE)-_xlfn.NORM.DIST(AO$30,$CU6,0.3*$CU6,TRUE))+$CS6*(_xlfn.NORM.DIST(AO$3,$CV6,0.3*$CV6,TRUE)-_xlfn.NORM.DIST(AO$30,$CV6,0.3*$CV6,TRUE))),""),IF($C6&gt;0,summary!$C$10/28.8/0.947817,""))</f>
        <v/>
      </c>
      <c r="AP35" t="str">
        <f t="array" ref="AP35">IF($D6,IFERROR((SUMPRODUCT((economics!$AG$2:$AG$167=$B35)*(economics!$D$2:$D$167="whr")*economics!$AH$2:$AH$167*(_xlfn.NORM.DIST(AP$3,economics!$AK$2:$AK$167,economics!$AJ$2:$AJ$167,TRUE)-_xlfn.NORM.DIST(AP$30,economics!$AK$2:$AK$167,economics!$AJ$2:$AJ$167,TRUE))*economics!$AM$2:$AM$167)+$CR6*(_xlfn.NORM.DIST(AP$3,$CU6,0.3*$CU6,TRUE)-_xlfn.NORM.DIST(AP$30,$CU6,0.3*$CU6,TRUE))*summary!$C$7/28.8/0.947817+$CS6*(_xlfn.NORM.DIST(AP$3,$CV6,0.3*$CV6,TRUE)-_xlfn.NORM.DIST(AP$30,$CV6,0.3*$CV6,TRUE))*summary!$C$6/28.8/0.947817)/(SUMPRODUCT((economics!$AG$2:$AG$167=$B35)*(economics!$D$2:$D$167="whr")*economics!$AH$2:$AH$167*(_xlfn.NORM.DIST(AP$3,economics!$AK$2:$AK$167,economics!$AJ$2:$AJ$167,TRUE)-_xlfn.NORM.DIST(AP$30,economics!$AK$2:$AK$167,economics!$AJ$2:$AJ$167,TRUE)))+$CR6*(_xlfn.NORM.DIST(AP$3,$CU6,0.3*$CU6,TRUE)-_xlfn.NORM.DIST(AP$30,$CU6,0.3*$CU6,TRUE))+$CS6*(_xlfn.NORM.DIST(AP$3,$CV6,0.3*$CV6,TRUE)-_xlfn.NORM.DIST(AP$30,$CV6,0.3*$CV6,TRUE))),""),IF($C6&gt;0,summary!$C$10/28.8/0.947817,""))</f>
        <v/>
      </c>
      <c r="AQ35" t="str">
        <f t="array" ref="AQ35">IF($D6,IFERROR((SUMPRODUCT((economics!$AG$2:$AG$167=$B35)*(economics!$D$2:$D$167="whr")*economics!$AH$2:$AH$167*(_xlfn.NORM.DIST(AQ$3,economics!$AK$2:$AK$167,economics!$AJ$2:$AJ$167,TRUE)-_xlfn.NORM.DIST(AQ$30,economics!$AK$2:$AK$167,economics!$AJ$2:$AJ$167,TRUE))*economics!$AM$2:$AM$167)+$CR6*(_xlfn.NORM.DIST(AQ$3,$CU6,0.3*$CU6,TRUE)-_xlfn.NORM.DIST(AQ$30,$CU6,0.3*$CU6,TRUE))*summary!$C$7/28.8/0.947817+$CS6*(_xlfn.NORM.DIST(AQ$3,$CV6,0.3*$CV6,TRUE)-_xlfn.NORM.DIST(AQ$30,$CV6,0.3*$CV6,TRUE))*summary!$C$6/28.8/0.947817)/(SUMPRODUCT((economics!$AG$2:$AG$167=$B35)*(economics!$D$2:$D$167="whr")*economics!$AH$2:$AH$167*(_xlfn.NORM.DIST(AQ$3,economics!$AK$2:$AK$167,economics!$AJ$2:$AJ$167,TRUE)-_xlfn.NORM.DIST(AQ$30,economics!$AK$2:$AK$167,economics!$AJ$2:$AJ$167,TRUE)))+$CR6*(_xlfn.NORM.DIST(AQ$3,$CU6,0.3*$CU6,TRUE)-_xlfn.NORM.DIST(AQ$30,$CU6,0.3*$CU6,TRUE))+$CS6*(_xlfn.NORM.DIST(AQ$3,$CV6,0.3*$CV6,TRUE)-_xlfn.NORM.DIST(AQ$30,$CV6,0.3*$CV6,TRUE))),""),IF($C6&gt;0,summary!$C$10/28.8/0.947817,""))</f>
        <v/>
      </c>
      <c r="AR35" t="str">
        <f t="array" ref="AR35">IF($D6,IFERROR((SUMPRODUCT((economics!$AG$2:$AG$167=$B35)*(economics!$D$2:$D$167="whr")*economics!$AH$2:$AH$167*(_xlfn.NORM.DIST(AR$3,economics!$AK$2:$AK$167,economics!$AJ$2:$AJ$167,TRUE)-_xlfn.NORM.DIST(AR$30,economics!$AK$2:$AK$167,economics!$AJ$2:$AJ$167,TRUE))*economics!$AM$2:$AM$167)+$CR6*(_xlfn.NORM.DIST(AR$3,$CU6,0.3*$CU6,TRUE)-_xlfn.NORM.DIST(AR$30,$CU6,0.3*$CU6,TRUE))*summary!$C$7/28.8/0.947817+$CS6*(_xlfn.NORM.DIST(AR$3,$CV6,0.3*$CV6,TRUE)-_xlfn.NORM.DIST(AR$30,$CV6,0.3*$CV6,TRUE))*summary!$C$6/28.8/0.947817)/(SUMPRODUCT((economics!$AG$2:$AG$167=$B35)*(economics!$D$2:$D$167="whr")*economics!$AH$2:$AH$167*(_xlfn.NORM.DIST(AR$3,economics!$AK$2:$AK$167,economics!$AJ$2:$AJ$167,TRUE)-_xlfn.NORM.DIST(AR$30,economics!$AK$2:$AK$167,economics!$AJ$2:$AJ$167,TRUE)))+$CR6*(_xlfn.NORM.DIST(AR$3,$CU6,0.3*$CU6,TRUE)-_xlfn.NORM.DIST(AR$30,$CU6,0.3*$CU6,TRUE))+$CS6*(_xlfn.NORM.DIST(AR$3,$CV6,0.3*$CV6,TRUE)-_xlfn.NORM.DIST(AR$30,$CV6,0.3*$CV6,TRUE))),""),IF($C6&gt;0,summary!$C$10/28.8/0.947817,""))</f>
        <v/>
      </c>
      <c r="AS35" t="str">
        <f t="array" ref="AS35">IF($D6,IFERROR((SUMPRODUCT((economics!$AG$2:$AG$167=$B35)*(economics!$D$2:$D$167="whr")*economics!$AH$2:$AH$167*(_xlfn.NORM.DIST(AS$3,economics!$AK$2:$AK$167,economics!$AJ$2:$AJ$167,TRUE)-_xlfn.NORM.DIST(AS$30,economics!$AK$2:$AK$167,economics!$AJ$2:$AJ$167,TRUE))*economics!$AM$2:$AM$167)+$CR6*(_xlfn.NORM.DIST(AS$3,$CU6,0.3*$CU6,TRUE)-_xlfn.NORM.DIST(AS$30,$CU6,0.3*$CU6,TRUE))*summary!$C$7/28.8/0.947817+$CS6*(_xlfn.NORM.DIST(AS$3,$CV6,0.3*$CV6,TRUE)-_xlfn.NORM.DIST(AS$30,$CV6,0.3*$CV6,TRUE))*summary!$C$6/28.8/0.947817)/(SUMPRODUCT((economics!$AG$2:$AG$167=$B35)*(economics!$D$2:$D$167="whr")*economics!$AH$2:$AH$167*(_xlfn.NORM.DIST(AS$3,economics!$AK$2:$AK$167,economics!$AJ$2:$AJ$167,TRUE)-_xlfn.NORM.DIST(AS$30,economics!$AK$2:$AK$167,economics!$AJ$2:$AJ$167,TRUE)))+$CR6*(_xlfn.NORM.DIST(AS$3,$CU6,0.3*$CU6,TRUE)-_xlfn.NORM.DIST(AS$30,$CU6,0.3*$CU6,TRUE))+$CS6*(_xlfn.NORM.DIST(AS$3,$CV6,0.3*$CV6,TRUE)-_xlfn.NORM.DIST(AS$30,$CV6,0.3*$CV6,TRUE))),""),IF($C6&gt;0,summary!$C$10/28.8/0.947817,""))</f>
        <v/>
      </c>
      <c r="AT35" t="str">
        <f t="array" ref="AT35">IF($D6,IFERROR((SUMPRODUCT((economics!$AG$2:$AG$167=$B35)*(economics!$D$2:$D$167="whr")*economics!$AH$2:$AH$167*(_xlfn.NORM.DIST(AT$3,economics!$AK$2:$AK$167,economics!$AJ$2:$AJ$167,TRUE)-_xlfn.NORM.DIST(AT$30,economics!$AK$2:$AK$167,economics!$AJ$2:$AJ$167,TRUE))*economics!$AM$2:$AM$167)+$CR6*(_xlfn.NORM.DIST(AT$3,$CU6,0.3*$CU6,TRUE)-_xlfn.NORM.DIST(AT$30,$CU6,0.3*$CU6,TRUE))*summary!$C$7/28.8/0.947817+$CS6*(_xlfn.NORM.DIST(AT$3,$CV6,0.3*$CV6,TRUE)-_xlfn.NORM.DIST(AT$30,$CV6,0.3*$CV6,TRUE))*summary!$C$6/28.8/0.947817)/(SUMPRODUCT((economics!$AG$2:$AG$167=$B35)*(economics!$D$2:$D$167="whr")*economics!$AH$2:$AH$167*(_xlfn.NORM.DIST(AT$3,economics!$AK$2:$AK$167,economics!$AJ$2:$AJ$167,TRUE)-_xlfn.NORM.DIST(AT$30,economics!$AK$2:$AK$167,economics!$AJ$2:$AJ$167,TRUE)))+$CR6*(_xlfn.NORM.DIST(AT$3,$CU6,0.3*$CU6,TRUE)-_xlfn.NORM.DIST(AT$30,$CU6,0.3*$CU6,TRUE))+$CS6*(_xlfn.NORM.DIST(AT$3,$CV6,0.3*$CV6,TRUE)-_xlfn.NORM.DIST(AT$30,$CV6,0.3*$CV6,TRUE))),""),IF($C6&gt;0,summary!$C$10/28.8/0.947817,""))</f>
        <v/>
      </c>
      <c r="AU35" t="str">
        <f t="array" ref="AU35">IF($D6,IFERROR((SUMPRODUCT((economics!$AG$2:$AG$167=$B35)*(economics!$D$2:$D$167="whr")*economics!$AH$2:$AH$167*(_xlfn.NORM.DIST(AU$3,economics!$AK$2:$AK$167,economics!$AJ$2:$AJ$167,TRUE)-_xlfn.NORM.DIST(AU$30,economics!$AK$2:$AK$167,economics!$AJ$2:$AJ$167,TRUE))*economics!$AM$2:$AM$167)+$CR6*(_xlfn.NORM.DIST(AU$3,$CU6,0.3*$CU6,TRUE)-_xlfn.NORM.DIST(AU$30,$CU6,0.3*$CU6,TRUE))*summary!$C$7/28.8/0.947817+$CS6*(_xlfn.NORM.DIST(AU$3,$CV6,0.3*$CV6,TRUE)-_xlfn.NORM.DIST(AU$30,$CV6,0.3*$CV6,TRUE))*summary!$C$6/28.8/0.947817)/(SUMPRODUCT((economics!$AG$2:$AG$167=$B35)*(economics!$D$2:$D$167="whr")*economics!$AH$2:$AH$167*(_xlfn.NORM.DIST(AU$3,economics!$AK$2:$AK$167,economics!$AJ$2:$AJ$167,TRUE)-_xlfn.NORM.DIST(AU$30,economics!$AK$2:$AK$167,economics!$AJ$2:$AJ$167,TRUE)))+$CR6*(_xlfn.NORM.DIST(AU$3,$CU6,0.3*$CU6,TRUE)-_xlfn.NORM.DIST(AU$30,$CU6,0.3*$CU6,TRUE))+$CS6*(_xlfn.NORM.DIST(AU$3,$CV6,0.3*$CV6,TRUE)-_xlfn.NORM.DIST(AU$30,$CV6,0.3*$CV6,TRUE))),""),IF($C6&gt;0,summary!$C$10/28.8/0.947817,""))</f>
        <v/>
      </c>
      <c r="AV35" t="str">
        <f t="array" ref="AV35">IF($D6,IFERROR((SUMPRODUCT((economics!$AG$2:$AG$167=$B35)*(economics!$D$2:$D$167="whr")*economics!$AH$2:$AH$167*(_xlfn.NORM.DIST(AV$3,economics!$AK$2:$AK$167,economics!$AJ$2:$AJ$167,TRUE)-_xlfn.NORM.DIST(AV$30,economics!$AK$2:$AK$167,economics!$AJ$2:$AJ$167,TRUE))*economics!$AM$2:$AM$167)+$CR6*(_xlfn.NORM.DIST(AV$3,$CU6,0.3*$CU6,TRUE)-_xlfn.NORM.DIST(AV$30,$CU6,0.3*$CU6,TRUE))*summary!$C$7/28.8/0.947817+$CS6*(_xlfn.NORM.DIST(AV$3,$CV6,0.3*$CV6,TRUE)-_xlfn.NORM.DIST(AV$30,$CV6,0.3*$CV6,TRUE))*summary!$C$6/28.8/0.947817)/(SUMPRODUCT((economics!$AG$2:$AG$167=$B35)*(economics!$D$2:$D$167="whr")*economics!$AH$2:$AH$167*(_xlfn.NORM.DIST(AV$3,economics!$AK$2:$AK$167,economics!$AJ$2:$AJ$167,TRUE)-_xlfn.NORM.DIST(AV$30,economics!$AK$2:$AK$167,economics!$AJ$2:$AJ$167,TRUE)))+$CR6*(_xlfn.NORM.DIST(AV$3,$CU6,0.3*$CU6,TRUE)-_xlfn.NORM.DIST(AV$30,$CU6,0.3*$CU6,TRUE))+$CS6*(_xlfn.NORM.DIST(AV$3,$CV6,0.3*$CV6,TRUE)-_xlfn.NORM.DIST(AV$30,$CV6,0.3*$CV6,TRUE))),""),IF($C6&gt;0,summary!$C$10/28.8/0.947817,""))</f>
        <v/>
      </c>
      <c r="AW35" t="str">
        <f t="array" ref="AW35">IF($D6,IFERROR((SUMPRODUCT((economics!$AG$2:$AG$167=$B35)*(economics!$D$2:$D$167="whr")*economics!$AH$2:$AH$167*(_xlfn.NORM.DIST(AW$3,economics!$AK$2:$AK$167,economics!$AJ$2:$AJ$167,TRUE)-_xlfn.NORM.DIST(AW$30,economics!$AK$2:$AK$167,economics!$AJ$2:$AJ$167,TRUE))*economics!$AM$2:$AM$167)+$CR6*(_xlfn.NORM.DIST(AW$3,$CU6,0.3*$CU6,TRUE)-_xlfn.NORM.DIST(AW$30,$CU6,0.3*$CU6,TRUE))*summary!$C$7/28.8/0.947817+$CS6*(_xlfn.NORM.DIST(AW$3,$CV6,0.3*$CV6,TRUE)-_xlfn.NORM.DIST(AW$30,$CV6,0.3*$CV6,TRUE))*summary!$C$6/28.8/0.947817)/(SUMPRODUCT((economics!$AG$2:$AG$167=$B35)*(economics!$D$2:$D$167="whr")*economics!$AH$2:$AH$167*(_xlfn.NORM.DIST(AW$3,economics!$AK$2:$AK$167,economics!$AJ$2:$AJ$167,TRUE)-_xlfn.NORM.DIST(AW$30,economics!$AK$2:$AK$167,economics!$AJ$2:$AJ$167,TRUE)))+$CR6*(_xlfn.NORM.DIST(AW$3,$CU6,0.3*$CU6,TRUE)-_xlfn.NORM.DIST(AW$30,$CU6,0.3*$CU6,TRUE))+$CS6*(_xlfn.NORM.DIST(AW$3,$CV6,0.3*$CV6,TRUE)-_xlfn.NORM.DIST(AW$30,$CV6,0.3*$CV6,TRUE))),""),IF($C6&gt;0,summary!$C$10/28.8/0.947817,""))</f>
        <v/>
      </c>
      <c r="AX35" t="str">
        <f t="array" ref="AX35">IF($D6,IFERROR((SUMPRODUCT((economics!$AG$2:$AG$167=$B35)*(economics!$D$2:$D$167="whr")*economics!$AH$2:$AH$167*(_xlfn.NORM.DIST(AX$3,economics!$AK$2:$AK$167,economics!$AJ$2:$AJ$167,TRUE)-_xlfn.NORM.DIST(AX$30,economics!$AK$2:$AK$167,economics!$AJ$2:$AJ$167,TRUE))*economics!$AM$2:$AM$167)+$CR6*(_xlfn.NORM.DIST(AX$3,$CU6,0.3*$CU6,TRUE)-_xlfn.NORM.DIST(AX$30,$CU6,0.3*$CU6,TRUE))*summary!$C$7/28.8/0.947817+$CS6*(_xlfn.NORM.DIST(AX$3,$CV6,0.3*$CV6,TRUE)-_xlfn.NORM.DIST(AX$30,$CV6,0.3*$CV6,TRUE))*summary!$C$6/28.8/0.947817)/(SUMPRODUCT((economics!$AG$2:$AG$167=$B35)*(economics!$D$2:$D$167="whr")*economics!$AH$2:$AH$167*(_xlfn.NORM.DIST(AX$3,economics!$AK$2:$AK$167,economics!$AJ$2:$AJ$167,TRUE)-_xlfn.NORM.DIST(AX$30,economics!$AK$2:$AK$167,economics!$AJ$2:$AJ$167,TRUE)))+$CR6*(_xlfn.NORM.DIST(AX$3,$CU6,0.3*$CU6,TRUE)-_xlfn.NORM.DIST(AX$30,$CU6,0.3*$CU6,TRUE))+$CS6*(_xlfn.NORM.DIST(AX$3,$CV6,0.3*$CV6,TRUE)-_xlfn.NORM.DIST(AX$30,$CV6,0.3*$CV6,TRUE))),""),IF($C6&gt;0,summary!$C$10/28.8/0.947817,""))</f>
        <v/>
      </c>
      <c r="AY35" t="str">
        <f t="array" ref="AY35">IF($D6,IFERROR((SUMPRODUCT((economics!$AG$2:$AG$167=$B35)*(economics!$D$2:$D$167="whr")*economics!$AH$2:$AH$167*(_xlfn.NORM.DIST(AY$3,economics!$AK$2:$AK$167,economics!$AJ$2:$AJ$167,TRUE)-_xlfn.NORM.DIST(AY$30,economics!$AK$2:$AK$167,economics!$AJ$2:$AJ$167,TRUE))*economics!$AM$2:$AM$167)+$CR6*(_xlfn.NORM.DIST(AY$3,$CU6,0.3*$CU6,TRUE)-_xlfn.NORM.DIST(AY$30,$CU6,0.3*$CU6,TRUE))*summary!$C$7/28.8/0.947817+$CS6*(_xlfn.NORM.DIST(AY$3,$CV6,0.3*$CV6,TRUE)-_xlfn.NORM.DIST(AY$30,$CV6,0.3*$CV6,TRUE))*summary!$C$6/28.8/0.947817)/(SUMPRODUCT((economics!$AG$2:$AG$167=$B35)*(economics!$D$2:$D$167="whr")*economics!$AH$2:$AH$167*(_xlfn.NORM.DIST(AY$3,economics!$AK$2:$AK$167,economics!$AJ$2:$AJ$167,TRUE)-_xlfn.NORM.DIST(AY$30,economics!$AK$2:$AK$167,economics!$AJ$2:$AJ$167,TRUE)))+$CR6*(_xlfn.NORM.DIST(AY$3,$CU6,0.3*$CU6,TRUE)-_xlfn.NORM.DIST(AY$30,$CU6,0.3*$CU6,TRUE))+$CS6*(_xlfn.NORM.DIST(AY$3,$CV6,0.3*$CV6,TRUE)-_xlfn.NORM.DIST(AY$30,$CV6,0.3*$CV6,TRUE))),""),IF($C6&gt;0,summary!$C$10/28.8/0.947817,""))</f>
        <v/>
      </c>
      <c r="AZ35" t="str">
        <f t="array" ref="AZ35">IF($D6,IFERROR((SUMPRODUCT((economics!$AG$2:$AG$167=$B35)*(economics!$D$2:$D$167="whr")*economics!$AH$2:$AH$167*(_xlfn.NORM.DIST(AZ$3,economics!$AK$2:$AK$167,economics!$AJ$2:$AJ$167,TRUE)-_xlfn.NORM.DIST(AZ$30,economics!$AK$2:$AK$167,economics!$AJ$2:$AJ$167,TRUE))*economics!$AM$2:$AM$167)+$CR6*(_xlfn.NORM.DIST(AZ$3,$CU6,0.3*$CU6,TRUE)-_xlfn.NORM.DIST(AZ$30,$CU6,0.3*$CU6,TRUE))*summary!$C$7/28.8/0.947817+$CS6*(_xlfn.NORM.DIST(AZ$3,$CV6,0.3*$CV6,TRUE)-_xlfn.NORM.DIST(AZ$30,$CV6,0.3*$CV6,TRUE))*summary!$C$6/28.8/0.947817)/(SUMPRODUCT((economics!$AG$2:$AG$167=$B35)*(economics!$D$2:$D$167="whr")*economics!$AH$2:$AH$167*(_xlfn.NORM.DIST(AZ$3,economics!$AK$2:$AK$167,economics!$AJ$2:$AJ$167,TRUE)-_xlfn.NORM.DIST(AZ$30,economics!$AK$2:$AK$167,economics!$AJ$2:$AJ$167,TRUE)))+$CR6*(_xlfn.NORM.DIST(AZ$3,$CU6,0.3*$CU6,TRUE)-_xlfn.NORM.DIST(AZ$30,$CU6,0.3*$CU6,TRUE))+$CS6*(_xlfn.NORM.DIST(AZ$3,$CV6,0.3*$CV6,TRUE)-_xlfn.NORM.DIST(AZ$30,$CV6,0.3*$CV6,TRUE))),""),IF($C6&gt;0,summary!$C$10/28.8/0.947817,""))</f>
        <v/>
      </c>
      <c r="BA35" t="str">
        <f t="array" ref="BA35">IF($D6,IFERROR((SUMPRODUCT((economics!$AG$2:$AG$167=$B35)*(economics!$D$2:$D$167="whr")*economics!$AH$2:$AH$167*(_xlfn.NORM.DIST(BA$3,economics!$AK$2:$AK$167,economics!$AJ$2:$AJ$167,TRUE)-_xlfn.NORM.DIST(BA$30,economics!$AK$2:$AK$167,economics!$AJ$2:$AJ$167,TRUE))*economics!$AM$2:$AM$167)+$CR6*(_xlfn.NORM.DIST(BA$3,$CU6,0.3*$CU6,TRUE)-_xlfn.NORM.DIST(BA$30,$CU6,0.3*$CU6,TRUE))*summary!$C$7/28.8/0.947817+$CS6*(_xlfn.NORM.DIST(BA$3,$CV6,0.3*$CV6,TRUE)-_xlfn.NORM.DIST(BA$30,$CV6,0.3*$CV6,TRUE))*summary!$C$6/28.8/0.947817)/(SUMPRODUCT((economics!$AG$2:$AG$167=$B35)*(economics!$D$2:$D$167="whr")*economics!$AH$2:$AH$167*(_xlfn.NORM.DIST(BA$3,economics!$AK$2:$AK$167,economics!$AJ$2:$AJ$167,TRUE)-_xlfn.NORM.DIST(BA$30,economics!$AK$2:$AK$167,economics!$AJ$2:$AJ$167,TRUE)))+$CR6*(_xlfn.NORM.DIST(BA$3,$CU6,0.3*$CU6,TRUE)-_xlfn.NORM.DIST(BA$30,$CU6,0.3*$CU6,TRUE))+$CS6*(_xlfn.NORM.DIST(BA$3,$CV6,0.3*$CV6,TRUE)-_xlfn.NORM.DIST(BA$30,$CV6,0.3*$CV6,TRUE))),""),IF($C6&gt;0,summary!$C$10/28.8/0.947817,""))</f>
        <v/>
      </c>
      <c r="BB35" t="str">
        <f t="array" ref="BB35">IF($D6,IFERROR((SUMPRODUCT((economics!$AG$2:$AG$167=$B35)*(economics!$D$2:$D$167="whr")*economics!$AH$2:$AH$167*(_xlfn.NORM.DIST(BB$3,economics!$AK$2:$AK$167,economics!$AJ$2:$AJ$167,TRUE)-_xlfn.NORM.DIST(BB$30,economics!$AK$2:$AK$167,economics!$AJ$2:$AJ$167,TRUE))*economics!$AM$2:$AM$167)+$CR6*(_xlfn.NORM.DIST(BB$3,$CU6,0.3*$CU6,TRUE)-_xlfn.NORM.DIST(BB$30,$CU6,0.3*$CU6,TRUE))*summary!$C$7/28.8/0.947817+$CS6*(_xlfn.NORM.DIST(BB$3,$CV6,0.3*$CV6,TRUE)-_xlfn.NORM.DIST(BB$30,$CV6,0.3*$CV6,TRUE))*summary!$C$6/28.8/0.947817)/(SUMPRODUCT((economics!$AG$2:$AG$167=$B35)*(economics!$D$2:$D$167="whr")*economics!$AH$2:$AH$167*(_xlfn.NORM.DIST(BB$3,economics!$AK$2:$AK$167,economics!$AJ$2:$AJ$167,TRUE)-_xlfn.NORM.DIST(BB$30,economics!$AK$2:$AK$167,economics!$AJ$2:$AJ$167,TRUE)))+$CR6*(_xlfn.NORM.DIST(BB$3,$CU6,0.3*$CU6,TRUE)-_xlfn.NORM.DIST(BB$30,$CU6,0.3*$CU6,TRUE))+$CS6*(_xlfn.NORM.DIST(BB$3,$CV6,0.3*$CV6,TRUE)-_xlfn.NORM.DIST(BB$30,$CV6,0.3*$CV6,TRUE))),""),IF($C6&gt;0,summary!$C$10/28.8/0.947817,""))</f>
        <v/>
      </c>
      <c r="BC35" t="str">
        <f t="array" ref="BC35">IF($D6,IFERROR((SUMPRODUCT((economics!$AG$2:$AG$167=$B35)*(economics!$D$2:$D$167="whr")*economics!$AH$2:$AH$167*(_xlfn.NORM.DIST(BC$3,economics!$AK$2:$AK$167,economics!$AJ$2:$AJ$167,TRUE)-_xlfn.NORM.DIST(BC$30,economics!$AK$2:$AK$167,economics!$AJ$2:$AJ$167,TRUE))*economics!$AM$2:$AM$167)+$CR6*(_xlfn.NORM.DIST(BC$3,$CU6,0.3*$CU6,TRUE)-_xlfn.NORM.DIST(BC$30,$CU6,0.3*$CU6,TRUE))*summary!$C$7/28.8/0.947817+$CS6*(_xlfn.NORM.DIST(BC$3,$CV6,0.3*$CV6,TRUE)-_xlfn.NORM.DIST(BC$30,$CV6,0.3*$CV6,TRUE))*summary!$C$6/28.8/0.947817)/(SUMPRODUCT((economics!$AG$2:$AG$167=$B35)*(economics!$D$2:$D$167="whr")*economics!$AH$2:$AH$167*(_xlfn.NORM.DIST(BC$3,economics!$AK$2:$AK$167,economics!$AJ$2:$AJ$167,TRUE)-_xlfn.NORM.DIST(BC$30,economics!$AK$2:$AK$167,economics!$AJ$2:$AJ$167,TRUE)))+$CR6*(_xlfn.NORM.DIST(BC$3,$CU6,0.3*$CU6,TRUE)-_xlfn.NORM.DIST(BC$30,$CU6,0.3*$CU6,TRUE))+$CS6*(_xlfn.NORM.DIST(BC$3,$CV6,0.3*$CV6,TRUE)-_xlfn.NORM.DIST(BC$30,$CV6,0.3*$CV6,TRUE))),""),IF($C6&gt;0,summary!$C$10/28.8/0.947817,""))</f>
        <v/>
      </c>
      <c r="BD35" t="str">
        <f t="array" ref="BD35">IF($D6,IFERROR((SUMPRODUCT((economics!$AG$2:$AG$167=$B35)*(economics!$D$2:$D$167="whr")*economics!$AH$2:$AH$167*(_xlfn.NORM.DIST(BD$3,economics!$AK$2:$AK$167,economics!$AJ$2:$AJ$167,TRUE)-_xlfn.NORM.DIST(BD$30,economics!$AK$2:$AK$167,economics!$AJ$2:$AJ$167,TRUE))*economics!$AM$2:$AM$167)+$CR6*(_xlfn.NORM.DIST(BD$3,$CU6,0.3*$CU6,TRUE)-_xlfn.NORM.DIST(BD$30,$CU6,0.3*$CU6,TRUE))*summary!$C$7/28.8/0.947817+$CS6*(_xlfn.NORM.DIST(BD$3,$CV6,0.3*$CV6,TRUE)-_xlfn.NORM.DIST(BD$30,$CV6,0.3*$CV6,TRUE))*summary!$C$6/28.8/0.947817)/(SUMPRODUCT((economics!$AG$2:$AG$167=$B35)*(economics!$D$2:$D$167="whr")*economics!$AH$2:$AH$167*(_xlfn.NORM.DIST(BD$3,economics!$AK$2:$AK$167,economics!$AJ$2:$AJ$167,TRUE)-_xlfn.NORM.DIST(BD$30,economics!$AK$2:$AK$167,economics!$AJ$2:$AJ$167,TRUE)))+$CR6*(_xlfn.NORM.DIST(BD$3,$CU6,0.3*$CU6,TRUE)-_xlfn.NORM.DIST(BD$30,$CU6,0.3*$CU6,TRUE))+$CS6*(_xlfn.NORM.DIST(BD$3,$CV6,0.3*$CV6,TRUE)-_xlfn.NORM.DIST(BD$30,$CV6,0.3*$CV6,TRUE))),""),IF($C6&gt;0,summary!$C$10/28.8/0.947817,""))</f>
        <v/>
      </c>
      <c r="BE35" t="str">
        <f t="array" ref="BE35">IF($D6,IFERROR((SUMPRODUCT((economics!$AG$2:$AG$167=$B35)*(economics!$D$2:$D$167="whr")*economics!$AH$2:$AH$167*(_xlfn.NORM.DIST(BE$3,economics!$AK$2:$AK$167,economics!$AJ$2:$AJ$167,TRUE)-_xlfn.NORM.DIST(BE$30,economics!$AK$2:$AK$167,economics!$AJ$2:$AJ$167,TRUE))*economics!$AM$2:$AM$167)+$CR6*(_xlfn.NORM.DIST(BE$3,$CU6,0.3*$CU6,TRUE)-_xlfn.NORM.DIST(BE$30,$CU6,0.3*$CU6,TRUE))*summary!$C$7/28.8/0.947817+$CS6*(_xlfn.NORM.DIST(BE$3,$CV6,0.3*$CV6,TRUE)-_xlfn.NORM.DIST(BE$30,$CV6,0.3*$CV6,TRUE))*summary!$C$6/28.8/0.947817)/(SUMPRODUCT((economics!$AG$2:$AG$167=$B35)*(economics!$D$2:$D$167="whr")*economics!$AH$2:$AH$167*(_xlfn.NORM.DIST(BE$3,economics!$AK$2:$AK$167,economics!$AJ$2:$AJ$167,TRUE)-_xlfn.NORM.DIST(BE$30,economics!$AK$2:$AK$167,economics!$AJ$2:$AJ$167,TRUE)))+$CR6*(_xlfn.NORM.DIST(BE$3,$CU6,0.3*$CU6,TRUE)-_xlfn.NORM.DIST(BE$30,$CU6,0.3*$CU6,TRUE))+$CS6*(_xlfn.NORM.DIST(BE$3,$CV6,0.3*$CV6,TRUE)-_xlfn.NORM.DIST(BE$30,$CV6,0.3*$CV6,TRUE))),""),IF($C6&gt;0,summary!$C$10/28.8/0.947817,""))</f>
        <v/>
      </c>
      <c r="BF35" t="str">
        <f t="array" ref="BF35">IF($D6,IFERROR((SUMPRODUCT((economics!$AG$2:$AG$167=$B35)*(economics!$D$2:$D$167="whr")*economics!$AH$2:$AH$167*(_xlfn.NORM.DIST(BF$3,economics!$AK$2:$AK$167,economics!$AJ$2:$AJ$167,TRUE)-_xlfn.NORM.DIST(BF$30,economics!$AK$2:$AK$167,economics!$AJ$2:$AJ$167,TRUE))*economics!$AM$2:$AM$167)+$CR6*(_xlfn.NORM.DIST(BF$3,$CU6,0.3*$CU6,TRUE)-_xlfn.NORM.DIST(BF$30,$CU6,0.3*$CU6,TRUE))*summary!$C$7/28.8/0.947817+$CS6*(_xlfn.NORM.DIST(BF$3,$CV6,0.3*$CV6,TRUE)-_xlfn.NORM.DIST(BF$30,$CV6,0.3*$CV6,TRUE))*summary!$C$6/28.8/0.947817)/(SUMPRODUCT((economics!$AG$2:$AG$167=$B35)*(economics!$D$2:$D$167="whr")*economics!$AH$2:$AH$167*(_xlfn.NORM.DIST(BF$3,economics!$AK$2:$AK$167,economics!$AJ$2:$AJ$167,TRUE)-_xlfn.NORM.DIST(BF$30,economics!$AK$2:$AK$167,economics!$AJ$2:$AJ$167,TRUE)))+$CR6*(_xlfn.NORM.DIST(BF$3,$CU6,0.3*$CU6,TRUE)-_xlfn.NORM.DIST(BF$30,$CU6,0.3*$CU6,TRUE))+$CS6*(_xlfn.NORM.DIST(BF$3,$CV6,0.3*$CV6,TRUE)-_xlfn.NORM.DIST(BF$30,$CV6,0.3*$CV6,TRUE))),""),IF($C6&gt;0,summary!$C$10/28.8/0.947817,""))</f>
        <v/>
      </c>
      <c r="BG35" t="str">
        <f t="array" ref="BG35">IF($D6,IFERROR((SUMPRODUCT((economics!$AG$2:$AG$167=$B35)*(economics!$D$2:$D$167="whr")*economics!$AH$2:$AH$167*(_xlfn.NORM.DIST(BG$3,economics!$AK$2:$AK$167,economics!$AJ$2:$AJ$167,TRUE)-_xlfn.NORM.DIST(BG$30,economics!$AK$2:$AK$167,economics!$AJ$2:$AJ$167,TRUE))*economics!$AM$2:$AM$167)+$CR6*(_xlfn.NORM.DIST(BG$3,$CU6,0.3*$CU6,TRUE)-_xlfn.NORM.DIST(BG$30,$CU6,0.3*$CU6,TRUE))*summary!$C$7/28.8/0.947817+$CS6*(_xlfn.NORM.DIST(BG$3,$CV6,0.3*$CV6,TRUE)-_xlfn.NORM.DIST(BG$30,$CV6,0.3*$CV6,TRUE))*summary!$C$6/28.8/0.947817)/(SUMPRODUCT((economics!$AG$2:$AG$167=$B35)*(economics!$D$2:$D$167="whr")*economics!$AH$2:$AH$167*(_xlfn.NORM.DIST(BG$3,economics!$AK$2:$AK$167,economics!$AJ$2:$AJ$167,TRUE)-_xlfn.NORM.DIST(BG$30,economics!$AK$2:$AK$167,economics!$AJ$2:$AJ$167,TRUE)))+$CR6*(_xlfn.NORM.DIST(BG$3,$CU6,0.3*$CU6,TRUE)-_xlfn.NORM.DIST(BG$30,$CU6,0.3*$CU6,TRUE))+$CS6*(_xlfn.NORM.DIST(BG$3,$CV6,0.3*$CV6,TRUE)-_xlfn.NORM.DIST(BG$30,$CV6,0.3*$CV6,TRUE))),""),IF($C6&gt;0,summary!$C$10/28.8/0.947817,""))</f>
        <v/>
      </c>
      <c r="BH35" t="str">
        <f t="array" ref="BH35">IF($D6,IFERROR((SUMPRODUCT((economics!$AG$2:$AG$167=$B35)*(economics!$D$2:$D$167="whr")*economics!$AH$2:$AH$167*(_xlfn.NORM.DIST(BH$3,economics!$AK$2:$AK$167,economics!$AJ$2:$AJ$167,TRUE)-_xlfn.NORM.DIST(BH$30,economics!$AK$2:$AK$167,economics!$AJ$2:$AJ$167,TRUE))*economics!$AM$2:$AM$167)+$CR6*(_xlfn.NORM.DIST(BH$3,$CU6,0.3*$CU6,TRUE)-_xlfn.NORM.DIST(BH$30,$CU6,0.3*$CU6,TRUE))*summary!$C$7/28.8/0.947817+$CS6*(_xlfn.NORM.DIST(BH$3,$CV6,0.3*$CV6,TRUE)-_xlfn.NORM.DIST(BH$30,$CV6,0.3*$CV6,TRUE))*summary!$C$6/28.8/0.947817)/(SUMPRODUCT((economics!$AG$2:$AG$167=$B35)*(economics!$D$2:$D$167="whr")*economics!$AH$2:$AH$167*(_xlfn.NORM.DIST(BH$3,economics!$AK$2:$AK$167,economics!$AJ$2:$AJ$167,TRUE)-_xlfn.NORM.DIST(BH$30,economics!$AK$2:$AK$167,economics!$AJ$2:$AJ$167,TRUE)))+$CR6*(_xlfn.NORM.DIST(BH$3,$CU6,0.3*$CU6,TRUE)-_xlfn.NORM.DIST(BH$30,$CU6,0.3*$CU6,TRUE))+$CS6*(_xlfn.NORM.DIST(BH$3,$CV6,0.3*$CV6,TRUE)-_xlfn.NORM.DIST(BH$30,$CV6,0.3*$CV6,TRUE))),""),IF($C6&gt;0,summary!$C$10/28.8/0.947817,""))</f>
        <v/>
      </c>
      <c r="BI35" t="str">
        <f t="array" ref="BI35">IF($D6,IFERROR((SUMPRODUCT((economics!$AG$2:$AG$167=$B35)*(economics!$D$2:$D$167="whr")*economics!$AH$2:$AH$167*(_xlfn.NORM.DIST(BI$3,economics!$AK$2:$AK$167,economics!$AJ$2:$AJ$167,TRUE)-_xlfn.NORM.DIST(BI$30,economics!$AK$2:$AK$167,economics!$AJ$2:$AJ$167,TRUE))*economics!$AM$2:$AM$167)+$CR6*(_xlfn.NORM.DIST(BI$3,$CU6,0.3*$CU6,TRUE)-_xlfn.NORM.DIST(BI$30,$CU6,0.3*$CU6,TRUE))*summary!$C$7/28.8/0.947817+$CS6*(_xlfn.NORM.DIST(BI$3,$CV6,0.3*$CV6,TRUE)-_xlfn.NORM.DIST(BI$30,$CV6,0.3*$CV6,TRUE))*summary!$C$6/28.8/0.947817)/(SUMPRODUCT((economics!$AG$2:$AG$167=$B35)*(economics!$D$2:$D$167="whr")*economics!$AH$2:$AH$167*(_xlfn.NORM.DIST(BI$3,economics!$AK$2:$AK$167,economics!$AJ$2:$AJ$167,TRUE)-_xlfn.NORM.DIST(BI$30,economics!$AK$2:$AK$167,economics!$AJ$2:$AJ$167,TRUE)))+$CR6*(_xlfn.NORM.DIST(BI$3,$CU6,0.3*$CU6,TRUE)-_xlfn.NORM.DIST(BI$30,$CU6,0.3*$CU6,TRUE))+$CS6*(_xlfn.NORM.DIST(BI$3,$CV6,0.3*$CV6,TRUE)-_xlfn.NORM.DIST(BI$30,$CV6,0.3*$CV6,TRUE))),""),IF($C6&gt;0,summary!$C$10/28.8/0.947817,""))</f>
        <v/>
      </c>
      <c r="BJ35" t="str">
        <f t="array" ref="BJ35">IF($D6,IFERROR((SUMPRODUCT((economics!$AG$2:$AG$167=$B35)*(economics!$D$2:$D$167="whr")*economics!$AH$2:$AH$167*(_xlfn.NORM.DIST(BJ$3,economics!$AK$2:$AK$167,economics!$AJ$2:$AJ$167,TRUE)-_xlfn.NORM.DIST(BJ$30,economics!$AK$2:$AK$167,economics!$AJ$2:$AJ$167,TRUE))*economics!$AM$2:$AM$167)+$CR6*(_xlfn.NORM.DIST(BJ$3,$CU6,0.3*$CU6,TRUE)-_xlfn.NORM.DIST(BJ$30,$CU6,0.3*$CU6,TRUE))*summary!$C$7/28.8/0.947817+$CS6*(_xlfn.NORM.DIST(BJ$3,$CV6,0.3*$CV6,TRUE)-_xlfn.NORM.DIST(BJ$30,$CV6,0.3*$CV6,TRUE))*summary!$C$6/28.8/0.947817)/(SUMPRODUCT((economics!$AG$2:$AG$167=$B35)*(economics!$D$2:$D$167="whr")*economics!$AH$2:$AH$167*(_xlfn.NORM.DIST(BJ$3,economics!$AK$2:$AK$167,economics!$AJ$2:$AJ$167,TRUE)-_xlfn.NORM.DIST(BJ$30,economics!$AK$2:$AK$167,economics!$AJ$2:$AJ$167,TRUE)))+$CR6*(_xlfn.NORM.DIST(BJ$3,$CU6,0.3*$CU6,TRUE)-_xlfn.NORM.DIST(BJ$30,$CU6,0.3*$CU6,TRUE))+$CS6*(_xlfn.NORM.DIST(BJ$3,$CV6,0.3*$CV6,TRUE)-_xlfn.NORM.DIST(BJ$30,$CV6,0.3*$CV6,TRUE))),""),IF($C6&gt;0,summary!$C$10/28.8/0.947817,""))</f>
        <v/>
      </c>
      <c r="BK35" t="str">
        <f t="array" ref="BK35">IF($D6,IFERROR((SUMPRODUCT((economics!$AG$2:$AG$167=$B35)*(economics!$D$2:$D$167="whr")*economics!$AH$2:$AH$167*(_xlfn.NORM.DIST(BK$3,economics!$AK$2:$AK$167,economics!$AJ$2:$AJ$167,TRUE)-_xlfn.NORM.DIST(BK$30,economics!$AK$2:$AK$167,economics!$AJ$2:$AJ$167,TRUE))*economics!$AM$2:$AM$167)+$CR6*(_xlfn.NORM.DIST(BK$3,$CU6,0.3*$CU6,TRUE)-_xlfn.NORM.DIST(BK$30,$CU6,0.3*$CU6,TRUE))*summary!$C$7/28.8/0.947817+$CS6*(_xlfn.NORM.DIST(BK$3,$CV6,0.3*$CV6,TRUE)-_xlfn.NORM.DIST(BK$30,$CV6,0.3*$CV6,TRUE))*summary!$C$6/28.8/0.947817)/(SUMPRODUCT((economics!$AG$2:$AG$167=$B35)*(economics!$D$2:$D$167="whr")*economics!$AH$2:$AH$167*(_xlfn.NORM.DIST(BK$3,economics!$AK$2:$AK$167,economics!$AJ$2:$AJ$167,TRUE)-_xlfn.NORM.DIST(BK$30,economics!$AK$2:$AK$167,economics!$AJ$2:$AJ$167,TRUE)))+$CR6*(_xlfn.NORM.DIST(BK$3,$CU6,0.3*$CU6,TRUE)-_xlfn.NORM.DIST(BK$30,$CU6,0.3*$CU6,TRUE))+$CS6*(_xlfn.NORM.DIST(BK$3,$CV6,0.3*$CV6,TRUE)-_xlfn.NORM.DIST(BK$30,$CV6,0.3*$CV6,TRUE))),""),IF($C6&gt;0,summary!$C$10/28.8/0.947817,""))</f>
        <v/>
      </c>
      <c r="BL35" t="str">
        <f t="array" ref="BL35">IF($D6,IFERROR((SUMPRODUCT((economics!$AG$2:$AG$167=$B35)*(economics!$D$2:$D$167="whr")*economics!$AH$2:$AH$167*(_xlfn.NORM.DIST(BL$3,economics!$AK$2:$AK$167,economics!$AJ$2:$AJ$167,TRUE)-_xlfn.NORM.DIST(BL$30,economics!$AK$2:$AK$167,economics!$AJ$2:$AJ$167,TRUE))*economics!$AM$2:$AM$167)+$CR6*(_xlfn.NORM.DIST(BL$3,$CU6,0.3*$CU6,TRUE)-_xlfn.NORM.DIST(BL$30,$CU6,0.3*$CU6,TRUE))*summary!$C$7/28.8/0.947817+$CS6*(_xlfn.NORM.DIST(BL$3,$CV6,0.3*$CV6,TRUE)-_xlfn.NORM.DIST(BL$30,$CV6,0.3*$CV6,TRUE))*summary!$C$6/28.8/0.947817)/(SUMPRODUCT((economics!$AG$2:$AG$167=$B35)*(economics!$D$2:$D$167="whr")*economics!$AH$2:$AH$167*(_xlfn.NORM.DIST(BL$3,economics!$AK$2:$AK$167,economics!$AJ$2:$AJ$167,TRUE)-_xlfn.NORM.DIST(BL$30,economics!$AK$2:$AK$167,economics!$AJ$2:$AJ$167,TRUE)))+$CR6*(_xlfn.NORM.DIST(BL$3,$CU6,0.3*$CU6,TRUE)-_xlfn.NORM.DIST(BL$30,$CU6,0.3*$CU6,TRUE))+$CS6*(_xlfn.NORM.DIST(BL$3,$CV6,0.3*$CV6,TRUE)-_xlfn.NORM.DIST(BL$30,$CV6,0.3*$CV6,TRUE))),""),IF($C6&gt;0,summary!$C$10/28.8/0.947817,""))</f>
        <v/>
      </c>
      <c r="BM35" t="str">
        <f t="array" ref="BM35">IF($D6,IFERROR((SUMPRODUCT((economics!$AG$2:$AG$167=$B35)*(economics!$D$2:$D$167="whr")*economics!$AH$2:$AH$167*(_xlfn.NORM.DIST(BM$3,economics!$AK$2:$AK$167,economics!$AJ$2:$AJ$167,TRUE)-_xlfn.NORM.DIST(BM$30,economics!$AK$2:$AK$167,economics!$AJ$2:$AJ$167,TRUE))*economics!$AM$2:$AM$167)+$CR6*(_xlfn.NORM.DIST(BM$3,$CU6,0.3*$CU6,TRUE)-_xlfn.NORM.DIST(BM$30,$CU6,0.3*$CU6,TRUE))*summary!$C$7/28.8/0.947817+$CS6*(_xlfn.NORM.DIST(BM$3,$CV6,0.3*$CV6,TRUE)-_xlfn.NORM.DIST(BM$30,$CV6,0.3*$CV6,TRUE))*summary!$C$6/28.8/0.947817)/(SUMPRODUCT((economics!$AG$2:$AG$167=$B35)*(economics!$D$2:$D$167="whr")*economics!$AH$2:$AH$167*(_xlfn.NORM.DIST(BM$3,economics!$AK$2:$AK$167,economics!$AJ$2:$AJ$167,TRUE)-_xlfn.NORM.DIST(BM$30,economics!$AK$2:$AK$167,economics!$AJ$2:$AJ$167,TRUE)))+$CR6*(_xlfn.NORM.DIST(BM$3,$CU6,0.3*$CU6,TRUE)-_xlfn.NORM.DIST(BM$30,$CU6,0.3*$CU6,TRUE))+$CS6*(_xlfn.NORM.DIST(BM$3,$CV6,0.3*$CV6,TRUE)-_xlfn.NORM.DIST(BM$30,$CV6,0.3*$CV6,TRUE))),""),IF($C6&gt;0,summary!$C$10/28.8/0.947817,""))</f>
        <v/>
      </c>
      <c r="BN35" t="str">
        <f t="array" ref="BN35">IF($D6,IFERROR((SUMPRODUCT((economics!$AG$2:$AG$167=$B35)*(economics!$D$2:$D$167="whr")*economics!$AH$2:$AH$167*(_xlfn.NORM.DIST(BN$3,economics!$AK$2:$AK$167,economics!$AJ$2:$AJ$167,TRUE)-_xlfn.NORM.DIST(BN$30,economics!$AK$2:$AK$167,economics!$AJ$2:$AJ$167,TRUE))*economics!$AM$2:$AM$167)+$CR6*(_xlfn.NORM.DIST(BN$3,$CU6,0.3*$CU6,TRUE)-_xlfn.NORM.DIST(BN$30,$CU6,0.3*$CU6,TRUE))*summary!$C$7/28.8/0.947817+$CS6*(_xlfn.NORM.DIST(BN$3,$CV6,0.3*$CV6,TRUE)-_xlfn.NORM.DIST(BN$30,$CV6,0.3*$CV6,TRUE))*summary!$C$6/28.8/0.947817)/(SUMPRODUCT((economics!$AG$2:$AG$167=$B35)*(economics!$D$2:$D$167="whr")*economics!$AH$2:$AH$167*(_xlfn.NORM.DIST(BN$3,economics!$AK$2:$AK$167,economics!$AJ$2:$AJ$167,TRUE)-_xlfn.NORM.DIST(BN$30,economics!$AK$2:$AK$167,economics!$AJ$2:$AJ$167,TRUE)))+$CR6*(_xlfn.NORM.DIST(BN$3,$CU6,0.3*$CU6,TRUE)-_xlfn.NORM.DIST(BN$30,$CU6,0.3*$CU6,TRUE))+$CS6*(_xlfn.NORM.DIST(BN$3,$CV6,0.3*$CV6,TRUE)-_xlfn.NORM.DIST(BN$30,$CV6,0.3*$CV6,TRUE))),""),IF($C6&gt;0,summary!$C$10/28.8/0.947817,""))</f>
        <v/>
      </c>
      <c r="BO35" t="str">
        <f t="array" ref="BO35">IF($D6,IFERROR((SUMPRODUCT((economics!$AG$2:$AG$167=$B35)*(economics!$D$2:$D$167="whr")*economics!$AH$2:$AH$167*(_xlfn.NORM.DIST(BO$3,economics!$AK$2:$AK$167,economics!$AJ$2:$AJ$167,TRUE)-_xlfn.NORM.DIST(BO$30,economics!$AK$2:$AK$167,economics!$AJ$2:$AJ$167,TRUE))*economics!$AM$2:$AM$167)+$CR6*(_xlfn.NORM.DIST(BO$3,$CU6,0.3*$CU6,TRUE)-_xlfn.NORM.DIST(BO$30,$CU6,0.3*$CU6,TRUE))*summary!$C$7/28.8/0.947817+$CS6*(_xlfn.NORM.DIST(BO$3,$CV6,0.3*$CV6,TRUE)-_xlfn.NORM.DIST(BO$30,$CV6,0.3*$CV6,TRUE))*summary!$C$6/28.8/0.947817)/(SUMPRODUCT((economics!$AG$2:$AG$167=$B35)*(economics!$D$2:$D$167="whr")*economics!$AH$2:$AH$167*(_xlfn.NORM.DIST(BO$3,economics!$AK$2:$AK$167,economics!$AJ$2:$AJ$167,TRUE)-_xlfn.NORM.DIST(BO$30,economics!$AK$2:$AK$167,economics!$AJ$2:$AJ$167,TRUE)))+$CR6*(_xlfn.NORM.DIST(BO$3,$CU6,0.3*$CU6,TRUE)-_xlfn.NORM.DIST(BO$30,$CU6,0.3*$CU6,TRUE))+$CS6*(_xlfn.NORM.DIST(BO$3,$CV6,0.3*$CV6,TRUE)-_xlfn.NORM.DIST(BO$30,$CV6,0.3*$CV6,TRUE))),""),IF($C6&gt;0,summary!$C$10/28.8/0.947817,""))</f>
        <v/>
      </c>
      <c r="BP35" t="str">
        <f t="array" ref="BP35">IF($D6,IFERROR((SUMPRODUCT((economics!$AG$2:$AG$167=$B35)*(economics!$D$2:$D$167="whr")*economics!$AH$2:$AH$167*(_xlfn.NORM.DIST(BP$3,economics!$AK$2:$AK$167,economics!$AJ$2:$AJ$167,TRUE)-_xlfn.NORM.DIST(BP$30,economics!$AK$2:$AK$167,economics!$AJ$2:$AJ$167,TRUE))*economics!$AM$2:$AM$167)+$CR6*(_xlfn.NORM.DIST(BP$3,$CU6,0.3*$CU6,TRUE)-_xlfn.NORM.DIST(BP$30,$CU6,0.3*$CU6,TRUE))*summary!$C$7/28.8/0.947817+$CS6*(_xlfn.NORM.DIST(BP$3,$CV6,0.3*$CV6,TRUE)-_xlfn.NORM.DIST(BP$30,$CV6,0.3*$CV6,TRUE))*summary!$C$6/28.8/0.947817)/(SUMPRODUCT((economics!$AG$2:$AG$167=$B35)*(economics!$D$2:$D$167="whr")*economics!$AH$2:$AH$167*(_xlfn.NORM.DIST(BP$3,economics!$AK$2:$AK$167,economics!$AJ$2:$AJ$167,TRUE)-_xlfn.NORM.DIST(BP$30,economics!$AK$2:$AK$167,economics!$AJ$2:$AJ$167,TRUE)))+$CR6*(_xlfn.NORM.DIST(BP$3,$CU6,0.3*$CU6,TRUE)-_xlfn.NORM.DIST(BP$30,$CU6,0.3*$CU6,TRUE))+$CS6*(_xlfn.NORM.DIST(BP$3,$CV6,0.3*$CV6,TRUE)-_xlfn.NORM.DIST(BP$30,$CV6,0.3*$CV6,TRUE))),""),IF($C6&gt;0,summary!$C$10/28.8/0.947817,""))</f>
        <v/>
      </c>
      <c r="BQ35" t="str">
        <f t="array" ref="BQ35">IF($D6,IFERROR((SUMPRODUCT((economics!$AG$2:$AG$167=$B35)*(economics!$D$2:$D$167="whr")*economics!$AH$2:$AH$167*(_xlfn.NORM.DIST(BQ$3,economics!$AK$2:$AK$167,economics!$AJ$2:$AJ$167,TRUE)-_xlfn.NORM.DIST(BQ$30,economics!$AK$2:$AK$167,economics!$AJ$2:$AJ$167,TRUE))*economics!$AM$2:$AM$167)+$CR6*(_xlfn.NORM.DIST(BQ$3,$CU6,0.3*$CU6,TRUE)-_xlfn.NORM.DIST(BQ$30,$CU6,0.3*$CU6,TRUE))*summary!$C$7/28.8/0.947817+$CS6*(_xlfn.NORM.DIST(BQ$3,$CV6,0.3*$CV6,TRUE)-_xlfn.NORM.DIST(BQ$30,$CV6,0.3*$CV6,TRUE))*summary!$C$6/28.8/0.947817)/(SUMPRODUCT((economics!$AG$2:$AG$167=$B35)*(economics!$D$2:$D$167="whr")*economics!$AH$2:$AH$167*(_xlfn.NORM.DIST(BQ$3,economics!$AK$2:$AK$167,economics!$AJ$2:$AJ$167,TRUE)-_xlfn.NORM.DIST(BQ$30,economics!$AK$2:$AK$167,economics!$AJ$2:$AJ$167,TRUE)))+$CR6*(_xlfn.NORM.DIST(BQ$3,$CU6,0.3*$CU6,TRUE)-_xlfn.NORM.DIST(BQ$30,$CU6,0.3*$CU6,TRUE))+$CS6*(_xlfn.NORM.DIST(BQ$3,$CV6,0.3*$CV6,TRUE)-_xlfn.NORM.DIST(BQ$30,$CV6,0.3*$CV6,TRUE))),""),IF($C6&gt;0,summary!$C$10/28.8/0.947817,""))</f>
        <v/>
      </c>
      <c r="BR35" t="str">
        <f t="array" ref="BR35">IF($D6,IFERROR((SUMPRODUCT((economics!$AG$2:$AG$167=$B35)*(economics!$D$2:$D$167="whr")*economics!$AH$2:$AH$167*(_xlfn.NORM.DIST(BR$3,economics!$AK$2:$AK$167,economics!$AJ$2:$AJ$167,TRUE)-_xlfn.NORM.DIST(BR$30,economics!$AK$2:$AK$167,economics!$AJ$2:$AJ$167,TRUE))*economics!$AM$2:$AM$167)+$CR6*(_xlfn.NORM.DIST(BR$3,$CU6,0.3*$CU6,TRUE)-_xlfn.NORM.DIST(BR$30,$CU6,0.3*$CU6,TRUE))*summary!$C$7/28.8/0.947817+$CS6*(_xlfn.NORM.DIST(BR$3,$CV6,0.3*$CV6,TRUE)-_xlfn.NORM.DIST(BR$30,$CV6,0.3*$CV6,TRUE))*summary!$C$6/28.8/0.947817)/(SUMPRODUCT((economics!$AG$2:$AG$167=$B35)*(economics!$D$2:$D$167="whr")*economics!$AH$2:$AH$167*(_xlfn.NORM.DIST(BR$3,economics!$AK$2:$AK$167,economics!$AJ$2:$AJ$167,TRUE)-_xlfn.NORM.DIST(BR$30,economics!$AK$2:$AK$167,economics!$AJ$2:$AJ$167,TRUE)))+$CR6*(_xlfn.NORM.DIST(BR$3,$CU6,0.3*$CU6,TRUE)-_xlfn.NORM.DIST(BR$30,$CU6,0.3*$CU6,TRUE))+$CS6*(_xlfn.NORM.DIST(BR$3,$CV6,0.3*$CV6,TRUE)-_xlfn.NORM.DIST(BR$30,$CV6,0.3*$CV6,TRUE))),""),IF($C6&gt;0,summary!$C$10/28.8/0.947817,""))</f>
        <v/>
      </c>
      <c r="BS35" t="str">
        <f t="array" ref="BS35">IF($D6,IFERROR((SUMPRODUCT((economics!$AG$2:$AG$167=$B35)*(economics!$D$2:$D$167="whr")*economics!$AH$2:$AH$167*(_xlfn.NORM.DIST(BS$3,economics!$AK$2:$AK$167,economics!$AJ$2:$AJ$167,TRUE)-_xlfn.NORM.DIST(BS$30,economics!$AK$2:$AK$167,economics!$AJ$2:$AJ$167,TRUE))*economics!$AM$2:$AM$167)+$CR6*(_xlfn.NORM.DIST(BS$3,$CU6,0.3*$CU6,TRUE)-_xlfn.NORM.DIST(BS$30,$CU6,0.3*$CU6,TRUE))*summary!$C$7/28.8/0.947817+$CS6*(_xlfn.NORM.DIST(BS$3,$CV6,0.3*$CV6,TRUE)-_xlfn.NORM.DIST(BS$30,$CV6,0.3*$CV6,TRUE))*summary!$C$6/28.8/0.947817)/(SUMPRODUCT((economics!$AG$2:$AG$167=$B35)*(economics!$D$2:$D$167="whr")*economics!$AH$2:$AH$167*(_xlfn.NORM.DIST(BS$3,economics!$AK$2:$AK$167,economics!$AJ$2:$AJ$167,TRUE)-_xlfn.NORM.DIST(BS$30,economics!$AK$2:$AK$167,economics!$AJ$2:$AJ$167,TRUE)))+$CR6*(_xlfn.NORM.DIST(BS$3,$CU6,0.3*$CU6,TRUE)-_xlfn.NORM.DIST(BS$30,$CU6,0.3*$CU6,TRUE))+$CS6*(_xlfn.NORM.DIST(BS$3,$CV6,0.3*$CV6,TRUE)-_xlfn.NORM.DIST(BS$30,$CV6,0.3*$CV6,TRUE))),""),IF($C6&gt;0,summary!$C$10/28.8/0.947817,""))</f>
        <v/>
      </c>
      <c r="BT35" t="str">
        <f t="array" ref="BT35">IF($D6,IFERROR((SUMPRODUCT((economics!$AG$2:$AG$167=$B35)*(economics!$D$2:$D$167="whr")*economics!$AH$2:$AH$167*(_xlfn.NORM.DIST(BT$3,economics!$AK$2:$AK$167,economics!$AJ$2:$AJ$167,TRUE)-_xlfn.NORM.DIST(BT$30,economics!$AK$2:$AK$167,economics!$AJ$2:$AJ$167,TRUE))*economics!$AM$2:$AM$167)+$CR6*(_xlfn.NORM.DIST(BT$3,$CU6,0.3*$CU6,TRUE)-_xlfn.NORM.DIST(BT$30,$CU6,0.3*$CU6,TRUE))*summary!$C$7/28.8/0.947817+$CS6*(_xlfn.NORM.DIST(BT$3,$CV6,0.3*$CV6,TRUE)-_xlfn.NORM.DIST(BT$30,$CV6,0.3*$CV6,TRUE))*summary!$C$6/28.8/0.947817)/(SUMPRODUCT((economics!$AG$2:$AG$167=$B35)*(economics!$D$2:$D$167="whr")*economics!$AH$2:$AH$167*(_xlfn.NORM.DIST(BT$3,economics!$AK$2:$AK$167,economics!$AJ$2:$AJ$167,TRUE)-_xlfn.NORM.DIST(BT$30,economics!$AK$2:$AK$167,economics!$AJ$2:$AJ$167,TRUE)))+$CR6*(_xlfn.NORM.DIST(BT$3,$CU6,0.3*$CU6,TRUE)-_xlfn.NORM.DIST(BT$30,$CU6,0.3*$CU6,TRUE))+$CS6*(_xlfn.NORM.DIST(BT$3,$CV6,0.3*$CV6,TRUE)-_xlfn.NORM.DIST(BT$30,$CV6,0.3*$CV6,TRUE))),""),IF($C6&gt;0,summary!$C$10/28.8/0.947817,""))</f>
        <v/>
      </c>
      <c r="BU35" t="str">
        <f t="array" ref="BU35">IF($D6,IFERROR((SUMPRODUCT((economics!$AG$2:$AG$167=$B35)*(economics!$D$2:$D$167="whr")*economics!$AH$2:$AH$167*(_xlfn.NORM.DIST(BU$3,economics!$AK$2:$AK$167,economics!$AJ$2:$AJ$167,TRUE)-_xlfn.NORM.DIST(BU$30,economics!$AK$2:$AK$167,economics!$AJ$2:$AJ$167,TRUE))*economics!$AM$2:$AM$167)+$CR6*(_xlfn.NORM.DIST(BU$3,$CU6,0.3*$CU6,TRUE)-_xlfn.NORM.DIST(BU$30,$CU6,0.3*$CU6,TRUE))*summary!$C$7/28.8/0.947817+$CS6*(_xlfn.NORM.DIST(BU$3,$CV6,0.3*$CV6,TRUE)-_xlfn.NORM.DIST(BU$30,$CV6,0.3*$CV6,TRUE))*summary!$C$6/28.8/0.947817)/(SUMPRODUCT((economics!$AG$2:$AG$167=$B35)*(economics!$D$2:$D$167="whr")*economics!$AH$2:$AH$167*(_xlfn.NORM.DIST(BU$3,economics!$AK$2:$AK$167,economics!$AJ$2:$AJ$167,TRUE)-_xlfn.NORM.DIST(BU$30,economics!$AK$2:$AK$167,economics!$AJ$2:$AJ$167,TRUE)))+$CR6*(_xlfn.NORM.DIST(BU$3,$CU6,0.3*$CU6,TRUE)-_xlfn.NORM.DIST(BU$30,$CU6,0.3*$CU6,TRUE))+$CS6*(_xlfn.NORM.DIST(BU$3,$CV6,0.3*$CV6,TRUE)-_xlfn.NORM.DIST(BU$30,$CV6,0.3*$CV6,TRUE))),""),IF($C6&gt;0,summary!$C$10/28.8/0.947817,""))</f>
        <v/>
      </c>
      <c r="BV35" t="str">
        <f t="array" ref="BV35">IF($D6,IFERROR((SUMPRODUCT((economics!$AG$2:$AG$167=$B35)*(economics!$D$2:$D$167="whr")*economics!$AH$2:$AH$167*(_xlfn.NORM.DIST(BV$3,economics!$AK$2:$AK$167,economics!$AJ$2:$AJ$167,TRUE)-_xlfn.NORM.DIST(BV$30,economics!$AK$2:$AK$167,economics!$AJ$2:$AJ$167,TRUE))*economics!$AM$2:$AM$167)+$CR6*(_xlfn.NORM.DIST(BV$3,$CU6,0.3*$CU6,TRUE)-_xlfn.NORM.DIST(BV$30,$CU6,0.3*$CU6,TRUE))*summary!$C$7/28.8/0.947817+$CS6*(_xlfn.NORM.DIST(BV$3,$CV6,0.3*$CV6,TRUE)-_xlfn.NORM.DIST(BV$30,$CV6,0.3*$CV6,TRUE))*summary!$C$6/28.8/0.947817)/(SUMPRODUCT((economics!$AG$2:$AG$167=$B35)*(economics!$D$2:$D$167="whr")*economics!$AH$2:$AH$167*(_xlfn.NORM.DIST(BV$3,economics!$AK$2:$AK$167,economics!$AJ$2:$AJ$167,TRUE)-_xlfn.NORM.DIST(BV$30,economics!$AK$2:$AK$167,economics!$AJ$2:$AJ$167,TRUE)))+$CR6*(_xlfn.NORM.DIST(BV$3,$CU6,0.3*$CU6,TRUE)-_xlfn.NORM.DIST(BV$30,$CU6,0.3*$CU6,TRUE))+$CS6*(_xlfn.NORM.DIST(BV$3,$CV6,0.3*$CV6,TRUE)-_xlfn.NORM.DIST(BV$30,$CV6,0.3*$CV6,TRUE))),""),IF($C6&gt;0,summary!$C$10/28.8/0.947817,""))</f>
        <v/>
      </c>
      <c r="BW35" t="str">
        <f t="array" ref="BW35">IF($D6,IFERROR((SUMPRODUCT((economics!$AG$2:$AG$167=$B35)*(economics!$D$2:$D$167="whr")*economics!$AH$2:$AH$167*(_xlfn.NORM.DIST(BW$3,economics!$AK$2:$AK$167,economics!$AJ$2:$AJ$167,TRUE)-_xlfn.NORM.DIST(BW$30,economics!$AK$2:$AK$167,economics!$AJ$2:$AJ$167,TRUE))*economics!$AM$2:$AM$167)+$CR6*(_xlfn.NORM.DIST(BW$3,$CU6,0.3*$CU6,TRUE)-_xlfn.NORM.DIST(BW$30,$CU6,0.3*$CU6,TRUE))*summary!$C$7/28.8/0.947817+$CS6*(_xlfn.NORM.DIST(BW$3,$CV6,0.3*$CV6,TRUE)-_xlfn.NORM.DIST(BW$30,$CV6,0.3*$CV6,TRUE))*summary!$C$6/28.8/0.947817)/(SUMPRODUCT((economics!$AG$2:$AG$167=$B35)*(economics!$D$2:$D$167="whr")*economics!$AH$2:$AH$167*(_xlfn.NORM.DIST(BW$3,economics!$AK$2:$AK$167,economics!$AJ$2:$AJ$167,TRUE)-_xlfn.NORM.DIST(BW$30,economics!$AK$2:$AK$167,economics!$AJ$2:$AJ$167,TRUE)))+$CR6*(_xlfn.NORM.DIST(BW$3,$CU6,0.3*$CU6,TRUE)-_xlfn.NORM.DIST(BW$30,$CU6,0.3*$CU6,TRUE))+$CS6*(_xlfn.NORM.DIST(BW$3,$CV6,0.3*$CV6,TRUE)-_xlfn.NORM.DIST(BW$30,$CV6,0.3*$CV6,TRUE))),""),IF($C6&gt;0,summary!$C$10/28.8/0.947817,""))</f>
        <v/>
      </c>
      <c r="BX35" t="str">
        <f t="array" ref="BX35">IF($D6,IFERROR((SUMPRODUCT((economics!$AG$2:$AG$167=$B35)*(economics!$D$2:$D$167="whr")*economics!$AH$2:$AH$167*(_xlfn.NORM.DIST(BX$3,economics!$AK$2:$AK$167,economics!$AJ$2:$AJ$167,TRUE)-_xlfn.NORM.DIST(BX$30,economics!$AK$2:$AK$167,economics!$AJ$2:$AJ$167,TRUE))*economics!$AM$2:$AM$167)+$CR6*(_xlfn.NORM.DIST(BX$3,$CU6,0.3*$CU6,TRUE)-_xlfn.NORM.DIST(BX$30,$CU6,0.3*$CU6,TRUE))*summary!$C$7/28.8/0.947817+$CS6*(_xlfn.NORM.DIST(BX$3,$CV6,0.3*$CV6,TRUE)-_xlfn.NORM.DIST(BX$30,$CV6,0.3*$CV6,TRUE))*summary!$C$6/28.8/0.947817)/(SUMPRODUCT((economics!$AG$2:$AG$167=$B35)*(economics!$D$2:$D$167="whr")*economics!$AH$2:$AH$167*(_xlfn.NORM.DIST(BX$3,economics!$AK$2:$AK$167,economics!$AJ$2:$AJ$167,TRUE)-_xlfn.NORM.DIST(BX$30,economics!$AK$2:$AK$167,economics!$AJ$2:$AJ$167,TRUE)))+$CR6*(_xlfn.NORM.DIST(BX$3,$CU6,0.3*$CU6,TRUE)-_xlfn.NORM.DIST(BX$30,$CU6,0.3*$CU6,TRUE))+$CS6*(_xlfn.NORM.DIST(BX$3,$CV6,0.3*$CV6,TRUE)-_xlfn.NORM.DIST(BX$30,$CV6,0.3*$CV6,TRUE))),""),IF($C6&gt;0,summary!$C$10/28.8/0.947817,""))</f>
        <v/>
      </c>
      <c r="BY35" t="str">
        <f t="array" ref="BY35">IF($D6,IFERROR((SUMPRODUCT((economics!$AG$2:$AG$167=$B35)*(economics!$D$2:$D$167="whr")*economics!$AH$2:$AH$167*(_xlfn.NORM.DIST(BY$3,economics!$AK$2:$AK$167,economics!$AJ$2:$AJ$167,TRUE)-_xlfn.NORM.DIST(BY$30,economics!$AK$2:$AK$167,economics!$AJ$2:$AJ$167,TRUE))*economics!$AM$2:$AM$167)+$CR6*(_xlfn.NORM.DIST(BY$3,$CU6,0.3*$CU6,TRUE)-_xlfn.NORM.DIST(BY$30,$CU6,0.3*$CU6,TRUE))*summary!$C$7/28.8/0.947817+$CS6*(_xlfn.NORM.DIST(BY$3,$CV6,0.3*$CV6,TRUE)-_xlfn.NORM.DIST(BY$30,$CV6,0.3*$CV6,TRUE))*summary!$C$6/28.8/0.947817)/(SUMPRODUCT((economics!$AG$2:$AG$167=$B35)*(economics!$D$2:$D$167="whr")*economics!$AH$2:$AH$167*(_xlfn.NORM.DIST(BY$3,economics!$AK$2:$AK$167,economics!$AJ$2:$AJ$167,TRUE)-_xlfn.NORM.DIST(BY$30,economics!$AK$2:$AK$167,economics!$AJ$2:$AJ$167,TRUE)))+$CR6*(_xlfn.NORM.DIST(BY$3,$CU6,0.3*$CU6,TRUE)-_xlfn.NORM.DIST(BY$30,$CU6,0.3*$CU6,TRUE))+$CS6*(_xlfn.NORM.DIST(BY$3,$CV6,0.3*$CV6,TRUE)-_xlfn.NORM.DIST(BY$30,$CV6,0.3*$CV6,TRUE))),""),IF($C6&gt;0,summary!$C$10/28.8/0.947817,""))</f>
        <v/>
      </c>
      <c r="BZ35" t="str">
        <f t="array" ref="BZ35">IF($D6,IFERROR((SUMPRODUCT((economics!$AG$2:$AG$167=$B35)*(economics!$D$2:$D$167="whr")*economics!$AH$2:$AH$167*(_xlfn.NORM.DIST(BZ$3,economics!$AK$2:$AK$167,economics!$AJ$2:$AJ$167,TRUE)-_xlfn.NORM.DIST(BZ$30,economics!$AK$2:$AK$167,economics!$AJ$2:$AJ$167,TRUE))*economics!$AM$2:$AM$167)+$CR6*(_xlfn.NORM.DIST(BZ$3,$CU6,0.3*$CU6,TRUE)-_xlfn.NORM.DIST(BZ$30,$CU6,0.3*$CU6,TRUE))*summary!$C$7/28.8/0.947817+$CS6*(_xlfn.NORM.DIST(BZ$3,$CV6,0.3*$CV6,TRUE)-_xlfn.NORM.DIST(BZ$30,$CV6,0.3*$CV6,TRUE))*summary!$C$6/28.8/0.947817)/(SUMPRODUCT((economics!$AG$2:$AG$167=$B35)*(economics!$D$2:$D$167="whr")*economics!$AH$2:$AH$167*(_xlfn.NORM.DIST(BZ$3,economics!$AK$2:$AK$167,economics!$AJ$2:$AJ$167,TRUE)-_xlfn.NORM.DIST(BZ$30,economics!$AK$2:$AK$167,economics!$AJ$2:$AJ$167,TRUE)))+$CR6*(_xlfn.NORM.DIST(BZ$3,$CU6,0.3*$CU6,TRUE)-_xlfn.NORM.DIST(BZ$30,$CU6,0.3*$CU6,TRUE))+$CS6*(_xlfn.NORM.DIST(BZ$3,$CV6,0.3*$CV6,TRUE)-_xlfn.NORM.DIST(BZ$30,$CV6,0.3*$CV6,TRUE))),""),IF($C6&gt;0,summary!$C$10/28.8/0.947817,""))</f>
        <v/>
      </c>
      <c r="CA35" t="str">
        <f t="array" ref="CA35">IF($D6,IFERROR((SUMPRODUCT((economics!$AG$2:$AG$167=$B35)*(economics!$D$2:$D$167="whr")*economics!$AH$2:$AH$167*(_xlfn.NORM.DIST(CA$3,economics!$AK$2:$AK$167,economics!$AJ$2:$AJ$167,TRUE)-_xlfn.NORM.DIST(CA$30,economics!$AK$2:$AK$167,economics!$AJ$2:$AJ$167,TRUE))*economics!$AM$2:$AM$167)+$CR6*(_xlfn.NORM.DIST(CA$3,$CU6,0.3*$CU6,TRUE)-_xlfn.NORM.DIST(CA$30,$CU6,0.3*$CU6,TRUE))*summary!$C$7/28.8/0.947817+$CS6*(_xlfn.NORM.DIST(CA$3,$CV6,0.3*$CV6,TRUE)-_xlfn.NORM.DIST(CA$30,$CV6,0.3*$CV6,TRUE))*summary!$C$6/28.8/0.947817)/(SUMPRODUCT((economics!$AG$2:$AG$167=$B35)*(economics!$D$2:$D$167="whr")*economics!$AH$2:$AH$167*(_xlfn.NORM.DIST(CA$3,economics!$AK$2:$AK$167,economics!$AJ$2:$AJ$167,TRUE)-_xlfn.NORM.DIST(CA$30,economics!$AK$2:$AK$167,economics!$AJ$2:$AJ$167,TRUE)))+$CR6*(_xlfn.NORM.DIST(CA$3,$CU6,0.3*$CU6,TRUE)-_xlfn.NORM.DIST(CA$30,$CU6,0.3*$CU6,TRUE))+$CS6*(_xlfn.NORM.DIST(CA$3,$CV6,0.3*$CV6,TRUE)-_xlfn.NORM.DIST(CA$30,$CV6,0.3*$CV6,TRUE))),""),IF($C6&gt;0,summary!$C$10/28.8/0.947817,""))</f>
        <v/>
      </c>
      <c r="CB35" t="str">
        <f t="array" ref="CB35">IF($D6,IFERROR((SUMPRODUCT((economics!$AG$2:$AG$167=$B35)*(economics!$D$2:$D$167="whr")*economics!$AH$2:$AH$167*(_xlfn.NORM.DIST(CB$3,economics!$AK$2:$AK$167,economics!$AJ$2:$AJ$167,TRUE)-_xlfn.NORM.DIST(CB$30,economics!$AK$2:$AK$167,economics!$AJ$2:$AJ$167,TRUE))*economics!$AM$2:$AM$167)+$CR6*(_xlfn.NORM.DIST(CB$3,$CU6,0.3*$CU6,TRUE)-_xlfn.NORM.DIST(CB$30,$CU6,0.3*$CU6,TRUE))*summary!$C$7/28.8/0.947817+$CS6*(_xlfn.NORM.DIST(CB$3,$CV6,0.3*$CV6,TRUE)-_xlfn.NORM.DIST(CB$30,$CV6,0.3*$CV6,TRUE))*summary!$C$6/28.8/0.947817)/(SUMPRODUCT((economics!$AG$2:$AG$167=$B35)*(economics!$D$2:$D$167="whr")*economics!$AH$2:$AH$167*(_xlfn.NORM.DIST(CB$3,economics!$AK$2:$AK$167,economics!$AJ$2:$AJ$167,TRUE)-_xlfn.NORM.DIST(CB$30,economics!$AK$2:$AK$167,economics!$AJ$2:$AJ$167,TRUE)))+$CR6*(_xlfn.NORM.DIST(CB$3,$CU6,0.3*$CU6,TRUE)-_xlfn.NORM.DIST(CB$30,$CU6,0.3*$CU6,TRUE))+$CS6*(_xlfn.NORM.DIST(CB$3,$CV6,0.3*$CV6,TRUE)-_xlfn.NORM.DIST(CB$30,$CV6,0.3*$CV6,TRUE))),""),IF($C6&gt;0,summary!$C$10/28.8/0.947817,""))</f>
        <v/>
      </c>
      <c r="CC35" t="str">
        <f t="array" ref="CC35">IF($D6,IFERROR((SUMPRODUCT((economics!$AG$2:$AG$167=$B35)*(economics!$D$2:$D$167="whr")*economics!$AH$2:$AH$167*(_xlfn.NORM.DIST(CC$3,economics!$AK$2:$AK$167,economics!$AJ$2:$AJ$167,TRUE)-_xlfn.NORM.DIST(CC$30,economics!$AK$2:$AK$167,economics!$AJ$2:$AJ$167,TRUE))*economics!$AM$2:$AM$167)+$CR6*(_xlfn.NORM.DIST(CC$3,$CU6,0.3*$CU6,TRUE)-_xlfn.NORM.DIST(CC$30,$CU6,0.3*$CU6,TRUE))*summary!$C$7/28.8/0.947817+$CS6*(_xlfn.NORM.DIST(CC$3,$CV6,0.3*$CV6,TRUE)-_xlfn.NORM.DIST(CC$30,$CV6,0.3*$CV6,TRUE))*summary!$C$6/28.8/0.947817)/(SUMPRODUCT((economics!$AG$2:$AG$167=$B35)*(economics!$D$2:$D$167="whr")*economics!$AH$2:$AH$167*(_xlfn.NORM.DIST(CC$3,economics!$AK$2:$AK$167,economics!$AJ$2:$AJ$167,TRUE)-_xlfn.NORM.DIST(CC$30,economics!$AK$2:$AK$167,economics!$AJ$2:$AJ$167,TRUE)))+$CR6*(_xlfn.NORM.DIST(CC$3,$CU6,0.3*$CU6,TRUE)-_xlfn.NORM.DIST(CC$30,$CU6,0.3*$CU6,TRUE))+$CS6*(_xlfn.NORM.DIST(CC$3,$CV6,0.3*$CV6,TRUE)-_xlfn.NORM.DIST(CC$30,$CV6,0.3*$CV6,TRUE))),""),IF($C6&gt;0,summary!$C$10/28.8/0.947817,""))</f>
        <v/>
      </c>
      <c r="CD35" t="str">
        <f t="array" ref="CD35">IF($D6,IFERROR((SUMPRODUCT((economics!$AG$2:$AG$167=$B35)*(economics!$D$2:$D$167="whr")*economics!$AH$2:$AH$167*(_xlfn.NORM.DIST(CD$3,economics!$AK$2:$AK$167,economics!$AJ$2:$AJ$167,TRUE)-_xlfn.NORM.DIST(CD$30,economics!$AK$2:$AK$167,economics!$AJ$2:$AJ$167,TRUE))*economics!$AM$2:$AM$167)+$CR6*(_xlfn.NORM.DIST(CD$3,$CU6,0.3*$CU6,TRUE)-_xlfn.NORM.DIST(CD$30,$CU6,0.3*$CU6,TRUE))*summary!$C$7/28.8/0.947817+$CS6*(_xlfn.NORM.DIST(CD$3,$CV6,0.3*$CV6,TRUE)-_xlfn.NORM.DIST(CD$30,$CV6,0.3*$CV6,TRUE))*summary!$C$6/28.8/0.947817)/(SUMPRODUCT((economics!$AG$2:$AG$167=$B35)*(economics!$D$2:$D$167="whr")*economics!$AH$2:$AH$167*(_xlfn.NORM.DIST(CD$3,economics!$AK$2:$AK$167,economics!$AJ$2:$AJ$167,TRUE)-_xlfn.NORM.DIST(CD$30,economics!$AK$2:$AK$167,economics!$AJ$2:$AJ$167,TRUE)))+$CR6*(_xlfn.NORM.DIST(CD$3,$CU6,0.3*$CU6,TRUE)-_xlfn.NORM.DIST(CD$30,$CU6,0.3*$CU6,TRUE))+$CS6*(_xlfn.NORM.DIST(CD$3,$CV6,0.3*$CV6,TRUE)-_xlfn.NORM.DIST(CD$30,$CV6,0.3*$CV6,TRUE))),""),IF($C6&gt;0,summary!$C$10/28.8/0.947817,""))</f>
        <v/>
      </c>
      <c r="CE35" t="str">
        <f t="array" ref="CE35">IF($D6,IFERROR((SUMPRODUCT((economics!$AG$2:$AG$167=$B35)*(economics!$D$2:$D$167="whr")*economics!$AH$2:$AH$167*(_xlfn.NORM.DIST(CE$3,economics!$AK$2:$AK$167,economics!$AJ$2:$AJ$167,TRUE)-_xlfn.NORM.DIST(CE$30,economics!$AK$2:$AK$167,economics!$AJ$2:$AJ$167,TRUE))*economics!$AM$2:$AM$167)+$CR6*(_xlfn.NORM.DIST(CE$3,$CU6,0.3*$CU6,TRUE)-_xlfn.NORM.DIST(CE$30,$CU6,0.3*$CU6,TRUE))*summary!$C$7/28.8/0.947817+$CS6*(_xlfn.NORM.DIST(CE$3,$CV6,0.3*$CV6,TRUE)-_xlfn.NORM.DIST(CE$30,$CV6,0.3*$CV6,TRUE))*summary!$C$6/28.8/0.947817)/(SUMPRODUCT((economics!$AG$2:$AG$167=$B35)*(economics!$D$2:$D$167="whr")*economics!$AH$2:$AH$167*(_xlfn.NORM.DIST(CE$3,economics!$AK$2:$AK$167,economics!$AJ$2:$AJ$167,TRUE)-_xlfn.NORM.DIST(CE$30,economics!$AK$2:$AK$167,economics!$AJ$2:$AJ$167,TRUE)))+$CR6*(_xlfn.NORM.DIST(CE$3,$CU6,0.3*$CU6,TRUE)-_xlfn.NORM.DIST(CE$30,$CU6,0.3*$CU6,TRUE))+$CS6*(_xlfn.NORM.DIST(CE$3,$CV6,0.3*$CV6,TRUE)-_xlfn.NORM.DIST(CE$30,$CV6,0.3*$CV6,TRUE))),""),IF($C6&gt;0,summary!$C$10/28.8/0.947817,""))</f>
        <v/>
      </c>
      <c r="CF35" t="str">
        <f t="array" ref="CF35">IF($D6,IFERROR((SUMPRODUCT((economics!$AG$2:$AG$167=$B35)*(economics!$D$2:$D$167="whr")*economics!$AH$2:$AH$167*(_xlfn.NORM.DIST(CF$3,economics!$AK$2:$AK$167,economics!$AJ$2:$AJ$167,TRUE)-_xlfn.NORM.DIST(CF$30,economics!$AK$2:$AK$167,economics!$AJ$2:$AJ$167,TRUE))*economics!$AM$2:$AM$167)+$CR6*(_xlfn.NORM.DIST(CF$3,$CU6,0.3*$CU6,TRUE)-_xlfn.NORM.DIST(CF$30,$CU6,0.3*$CU6,TRUE))*summary!$C$7/28.8/0.947817+$CS6*(_xlfn.NORM.DIST(CF$3,$CV6,0.3*$CV6,TRUE)-_xlfn.NORM.DIST(CF$30,$CV6,0.3*$CV6,TRUE))*summary!$C$6/28.8/0.947817)/(SUMPRODUCT((economics!$AG$2:$AG$167=$B35)*(economics!$D$2:$D$167="whr")*economics!$AH$2:$AH$167*(_xlfn.NORM.DIST(CF$3,economics!$AK$2:$AK$167,economics!$AJ$2:$AJ$167,TRUE)-_xlfn.NORM.DIST(CF$30,economics!$AK$2:$AK$167,economics!$AJ$2:$AJ$167,TRUE)))+$CR6*(_xlfn.NORM.DIST(CF$3,$CU6,0.3*$CU6,TRUE)-_xlfn.NORM.DIST(CF$30,$CU6,0.3*$CU6,TRUE))+$CS6*(_xlfn.NORM.DIST(CF$3,$CV6,0.3*$CV6,TRUE)-_xlfn.NORM.DIST(CF$30,$CV6,0.3*$CV6,TRUE))),""),IF($C6&gt;0,summary!$C$10/28.8/0.947817,""))</f>
        <v/>
      </c>
      <c r="CG35" t="str">
        <f t="array" ref="CG35">IF($D6,IFERROR((SUMPRODUCT((economics!$AG$2:$AG$167=$B35)*(economics!$D$2:$D$167="whr")*economics!$AH$2:$AH$167*(_xlfn.NORM.DIST(CG$3,economics!$AK$2:$AK$167,economics!$AJ$2:$AJ$167,TRUE)-_xlfn.NORM.DIST(CG$30,economics!$AK$2:$AK$167,economics!$AJ$2:$AJ$167,TRUE))*economics!$AM$2:$AM$167)+$CR6*(_xlfn.NORM.DIST(CG$3,$CU6,0.3*$CU6,TRUE)-_xlfn.NORM.DIST(CG$30,$CU6,0.3*$CU6,TRUE))*summary!$C$7/28.8/0.947817+$CS6*(_xlfn.NORM.DIST(CG$3,$CV6,0.3*$CV6,TRUE)-_xlfn.NORM.DIST(CG$30,$CV6,0.3*$CV6,TRUE))*summary!$C$6/28.8/0.947817)/(SUMPRODUCT((economics!$AG$2:$AG$167=$B35)*(economics!$D$2:$D$167="whr")*economics!$AH$2:$AH$167*(_xlfn.NORM.DIST(CG$3,economics!$AK$2:$AK$167,economics!$AJ$2:$AJ$167,TRUE)-_xlfn.NORM.DIST(CG$30,economics!$AK$2:$AK$167,economics!$AJ$2:$AJ$167,TRUE)))+$CR6*(_xlfn.NORM.DIST(CG$3,$CU6,0.3*$CU6,TRUE)-_xlfn.NORM.DIST(CG$30,$CU6,0.3*$CU6,TRUE))+$CS6*(_xlfn.NORM.DIST(CG$3,$CV6,0.3*$CV6,TRUE)-_xlfn.NORM.DIST(CG$30,$CV6,0.3*$CV6,TRUE))),""),IF($C6&gt;0,summary!$C$10/28.8/0.947817,""))</f>
        <v/>
      </c>
      <c r="CH35" t="str">
        <f t="array" ref="CH35">IF($D6,IFERROR((SUMPRODUCT((economics!$AG$2:$AG$167=$B35)*(economics!$D$2:$D$167="whr")*economics!$AH$2:$AH$167*(_xlfn.NORM.DIST(CH$3,economics!$AK$2:$AK$167,economics!$AJ$2:$AJ$167,TRUE)-_xlfn.NORM.DIST(CH$30,economics!$AK$2:$AK$167,economics!$AJ$2:$AJ$167,TRUE))*economics!$AM$2:$AM$167)+$CR6*(_xlfn.NORM.DIST(CH$3,$CU6,0.3*$CU6,TRUE)-_xlfn.NORM.DIST(CH$30,$CU6,0.3*$CU6,TRUE))*summary!$C$7/28.8/0.947817+$CS6*(_xlfn.NORM.DIST(CH$3,$CV6,0.3*$CV6,TRUE)-_xlfn.NORM.DIST(CH$30,$CV6,0.3*$CV6,TRUE))*summary!$C$6/28.8/0.947817)/(SUMPRODUCT((economics!$AG$2:$AG$167=$B35)*(economics!$D$2:$D$167="whr")*economics!$AH$2:$AH$167*(_xlfn.NORM.DIST(CH$3,economics!$AK$2:$AK$167,economics!$AJ$2:$AJ$167,TRUE)-_xlfn.NORM.DIST(CH$30,economics!$AK$2:$AK$167,economics!$AJ$2:$AJ$167,TRUE)))+$CR6*(_xlfn.NORM.DIST(CH$3,$CU6,0.3*$CU6,TRUE)-_xlfn.NORM.DIST(CH$30,$CU6,0.3*$CU6,TRUE))+$CS6*(_xlfn.NORM.DIST(CH$3,$CV6,0.3*$CV6,TRUE)-_xlfn.NORM.DIST(CH$30,$CV6,0.3*$CV6,TRUE))),""),IF($C6&gt;0,summary!$C$10/28.8/0.947817,""))</f>
        <v/>
      </c>
    </row>
    <row r="36" spans="1:86" x14ac:dyDescent="0.35">
      <c r="A36" t="str">
        <f t="shared" si="3"/>
        <v>other mining and quarrying 07T08</v>
      </c>
      <c r="B36" t="str">
        <f t="shared" si="3"/>
        <v>07T08</v>
      </c>
      <c r="E36">
        <f t="array" ref="E36">IF($D7,IFERROR((SUMPRODUCT((economics!$AG$2:$AG$167=$B36)*(economics!$D$2:$D$167="whr")*economics!$AH$2:$AH$167*(_xlfn.NORM.DIST(E$3,economics!$AK$2:$AK$167,economics!$AJ$2:$AJ$167,TRUE)-_xlfn.NORM.DIST(E$30,economics!$AK$2:$AK$167,economics!$AJ$2:$AJ$167,TRUE))*economics!$AM$2:$AM$167)+$CR7*(_xlfn.NORM.DIST(E$3,$CU7,0.3*$CU7,TRUE)-_xlfn.NORM.DIST(E$30,$CU7,0.3*$CU7,TRUE))*summary!$C$7/28.8/0.947817+$CS7*(_xlfn.NORM.DIST(E$3,$CV7,0.3*$CV7,TRUE)-_xlfn.NORM.DIST(E$30,$CV7,0.3*$CV7,TRUE))*summary!$C$6/28.8/0.947817)/(SUMPRODUCT((economics!$AG$2:$AG$167=$B36)*(economics!$D$2:$D$167="whr")*economics!$AH$2:$AH$167*(_xlfn.NORM.DIST(E$3,economics!$AK$2:$AK$167,economics!$AJ$2:$AJ$167,TRUE)-_xlfn.NORM.DIST(E$30,economics!$AK$2:$AK$167,economics!$AJ$2:$AJ$167,TRUE)))+$CR7*(_xlfn.NORM.DIST(E$3,$CU7,0.3*$CU7,TRUE)-_xlfn.NORM.DIST(E$30,$CU7,0.3*$CU7,TRUE))+$CS7*(_xlfn.NORM.DIST(E$3,$CV7,0.3*$CV7,TRUE)-_xlfn.NORM.DIST(E$30,$CV7,0.3*$CV7,TRUE))),""),IF($C7&gt;0,summary!$C$10/28.8/0.947817,""))</f>
        <v>10.074319315976723</v>
      </c>
      <c r="F36">
        <f t="array" ref="F36">IF($D7,IFERROR((SUMPRODUCT((economics!$AG$2:$AG$167=$B36)*(economics!$D$2:$D$167="whr")*economics!$AH$2:$AH$167*(_xlfn.NORM.DIST(F$3,economics!$AK$2:$AK$167,economics!$AJ$2:$AJ$167,TRUE)-_xlfn.NORM.DIST(F$30,economics!$AK$2:$AK$167,economics!$AJ$2:$AJ$167,TRUE))*economics!$AM$2:$AM$167)+$CR7*(_xlfn.NORM.DIST(F$3,$CU7,0.3*$CU7,TRUE)-_xlfn.NORM.DIST(F$30,$CU7,0.3*$CU7,TRUE))*summary!$C$7/28.8/0.947817+$CS7*(_xlfn.NORM.DIST(F$3,$CV7,0.3*$CV7,TRUE)-_xlfn.NORM.DIST(F$30,$CV7,0.3*$CV7,TRUE))*summary!$C$6/28.8/0.947817)/(SUMPRODUCT((economics!$AG$2:$AG$167=$B36)*(economics!$D$2:$D$167="whr")*economics!$AH$2:$AH$167*(_xlfn.NORM.DIST(F$3,economics!$AK$2:$AK$167,economics!$AJ$2:$AJ$167,TRUE)-_xlfn.NORM.DIST(F$30,economics!$AK$2:$AK$167,economics!$AJ$2:$AJ$167,TRUE)))+$CR7*(_xlfn.NORM.DIST(F$3,$CU7,0.3*$CU7,TRUE)-_xlfn.NORM.DIST(F$30,$CU7,0.3*$CU7,TRUE))+$CS7*(_xlfn.NORM.DIST(F$3,$CV7,0.3*$CV7,TRUE)-_xlfn.NORM.DIST(F$30,$CV7,0.3*$CV7,TRUE))),""),IF($C7&gt;0,summary!$C$10/28.8/0.947817,""))</f>
        <v>10.074319315976723</v>
      </c>
      <c r="G36">
        <f t="array" ref="G36">IF($D7,IFERROR((SUMPRODUCT((economics!$AG$2:$AG$167=$B36)*(economics!$D$2:$D$167="whr")*economics!$AH$2:$AH$167*(_xlfn.NORM.DIST(G$3,economics!$AK$2:$AK$167,economics!$AJ$2:$AJ$167,TRUE)-_xlfn.NORM.DIST(G$30,economics!$AK$2:$AK$167,economics!$AJ$2:$AJ$167,TRUE))*economics!$AM$2:$AM$167)+$CR7*(_xlfn.NORM.DIST(G$3,$CU7,0.3*$CU7,TRUE)-_xlfn.NORM.DIST(G$30,$CU7,0.3*$CU7,TRUE))*summary!$C$7/28.8/0.947817+$CS7*(_xlfn.NORM.DIST(G$3,$CV7,0.3*$CV7,TRUE)-_xlfn.NORM.DIST(G$30,$CV7,0.3*$CV7,TRUE))*summary!$C$6/28.8/0.947817)/(SUMPRODUCT((economics!$AG$2:$AG$167=$B36)*(economics!$D$2:$D$167="whr")*economics!$AH$2:$AH$167*(_xlfn.NORM.DIST(G$3,economics!$AK$2:$AK$167,economics!$AJ$2:$AJ$167,TRUE)-_xlfn.NORM.DIST(G$30,economics!$AK$2:$AK$167,economics!$AJ$2:$AJ$167,TRUE)))+$CR7*(_xlfn.NORM.DIST(G$3,$CU7,0.3*$CU7,TRUE)-_xlfn.NORM.DIST(G$30,$CU7,0.3*$CU7,TRUE))+$CS7*(_xlfn.NORM.DIST(G$3,$CV7,0.3*$CV7,TRUE)-_xlfn.NORM.DIST(G$30,$CV7,0.3*$CV7,TRUE))),""),IF($C7&gt;0,summary!$C$10/28.8/0.947817,""))</f>
        <v>10.074319315976723</v>
      </c>
      <c r="H36">
        <f t="array" ref="H36">IF($D7,IFERROR((SUMPRODUCT((economics!$AG$2:$AG$167=$B36)*(economics!$D$2:$D$167="whr")*economics!$AH$2:$AH$167*(_xlfn.NORM.DIST(H$3,economics!$AK$2:$AK$167,economics!$AJ$2:$AJ$167,TRUE)-_xlfn.NORM.DIST(H$30,economics!$AK$2:$AK$167,economics!$AJ$2:$AJ$167,TRUE))*economics!$AM$2:$AM$167)+$CR7*(_xlfn.NORM.DIST(H$3,$CU7,0.3*$CU7,TRUE)-_xlfn.NORM.DIST(H$30,$CU7,0.3*$CU7,TRUE))*summary!$C$7/28.8/0.947817+$CS7*(_xlfn.NORM.DIST(H$3,$CV7,0.3*$CV7,TRUE)-_xlfn.NORM.DIST(H$30,$CV7,0.3*$CV7,TRUE))*summary!$C$6/28.8/0.947817)/(SUMPRODUCT((economics!$AG$2:$AG$167=$B36)*(economics!$D$2:$D$167="whr")*economics!$AH$2:$AH$167*(_xlfn.NORM.DIST(H$3,economics!$AK$2:$AK$167,economics!$AJ$2:$AJ$167,TRUE)-_xlfn.NORM.DIST(H$30,economics!$AK$2:$AK$167,economics!$AJ$2:$AJ$167,TRUE)))+$CR7*(_xlfn.NORM.DIST(H$3,$CU7,0.3*$CU7,TRUE)-_xlfn.NORM.DIST(H$30,$CU7,0.3*$CU7,TRUE))+$CS7*(_xlfn.NORM.DIST(H$3,$CV7,0.3*$CV7,TRUE)-_xlfn.NORM.DIST(H$30,$CV7,0.3*$CV7,TRUE))),""),IF($C7&gt;0,summary!$C$10/28.8/0.947817,""))</f>
        <v>10.074319315976723</v>
      </c>
      <c r="I36">
        <f t="array" ref="I36">IF($D7,IFERROR((SUMPRODUCT((economics!$AG$2:$AG$167=$B36)*(economics!$D$2:$D$167="whr")*economics!$AH$2:$AH$167*(_xlfn.NORM.DIST(I$3,economics!$AK$2:$AK$167,economics!$AJ$2:$AJ$167,TRUE)-_xlfn.NORM.DIST(I$30,economics!$AK$2:$AK$167,economics!$AJ$2:$AJ$167,TRUE))*economics!$AM$2:$AM$167)+$CR7*(_xlfn.NORM.DIST(I$3,$CU7,0.3*$CU7,TRUE)-_xlfn.NORM.DIST(I$30,$CU7,0.3*$CU7,TRUE))*summary!$C$7/28.8/0.947817+$CS7*(_xlfn.NORM.DIST(I$3,$CV7,0.3*$CV7,TRUE)-_xlfn.NORM.DIST(I$30,$CV7,0.3*$CV7,TRUE))*summary!$C$6/28.8/0.947817)/(SUMPRODUCT((economics!$AG$2:$AG$167=$B36)*(economics!$D$2:$D$167="whr")*economics!$AH$2:$AH$167*(_xlfn.NORM.DIST(I$3,economics!$AK$2:$AK$167,economics!$AJ$2:$AJ$167,TRUE)-_xlfn.NORM.DIST(I$30,economics!$AK$2:$AK$167,economics!$AJ$2:$AJ$167,TRUE)))+$CR7*(_xlfn.NORM.DIST(I$3,$CU7,0.3*$CU7,TRUE)-_xlfn.NORM.DIST(I$30,$CU7,0.3*$CU7,TRUE))+$CS7*(_xlfn.NORM.DIST(I$3,$CV7,0.3*$CV7,TRUE)-_xlfn.NORM.DIST(I$30,$CV7,0.3*$CV7,TRUE))),""),IF($C7&gt;0,summary!$C$10/28.8/0.947817,""))</f>
        <v>10.074319315976723</v>
      </c>
      <c r="J36">
        <f t="array" ref="J36">IF($D7,IFERROR((SUMPRODUCT((economics!$AG$2:$AG$167=$B36)*(economics!$D$2:$D$167="whr")*economics!$AH$2:$AH$167*(_xlfn.NORM.DIST(J$3,economics!$AK$2:$AK$167,economics!$AJ$2:$AJ$167,TRUE)-_xlfn.NORM.DIST(J$30,economics!$AK$2:$AK$167,economics!$AJ$2:$AJ$167,TRUE))*economics!$AM$2:$AM$167)+$CR7*(_xlfn.NORM.DIST(J$3,$CU7,0.3*$CU7,TRUE)-_xlfn.NORM.DIST(J$30,$CU7,0.3*$CU7,TRUE))*summary!$C$7/28.8/0.947817+$CS7*(_xlfn.NORM.DIST(J$3,$CV7,0.3*$CV7,TRUE)-_xlfn.NORM.DIST(J$30,$CV7,0.3*$CV7,TRUE))*summary!$C$6/28.8/0.947817)/(SUMPRODUCT((economics!$AG$2:$AG$167=$B36)*(economics!$D$2:$D$167="whr")*economics!$AH$2:$AH$167*(_xlfn.NORM.DIST(J$3,economics!$AK$2:$AK$167,economics!$AJ$2:$AJ$167,TRUE)-_xlfn.NORM.DIST(J$30,economics!$AK$2:$AK$167,economics!$AJ$2:$AJ$167,TRUE)))+$CR7*(_xlfn.NORM.DIST(J$3,$CU7,0.3*$CU7,TRUE)-_xlfn.NORM.DIST(J$30,$CU7,0.3*$CU7,TRUE))+$CS7*(_xlfn.NORM.DIST(J$3,$CV7,0.3*$CV7,TRUE)-_xlfn.NORM.DIST(J$30,$CV7,0.3*$CV7,TRUE))),""),IF($C7&gt;0,summary!$C$10/28.8/0.947817,""))</f>
        <v>10.074319315976723</v>
      </c>
      <c r="K36">
        <f t="array" ref="K36">IF($D7,IFERROR((SUMPRODUCT((economics!$AG$2:$AG$167=$B36)*(economics!$D$2:$D$167="whr")*economics!$AH$2:$AH$167*(_xlfn.NORM.DIST(K$3,economics!$AK$2:$AK$167,economics!$AJ$2:$AJ$167,TRUE)-_xlfn.NORM.DIST(K$30,economics!$AK$2:$AK$167,economics!$AJ$2:$AJ$167,TRUE))*economics!$AM$2:$AM$167)+$CR7*(_xlfn.NORM.DIST(K$3,$CU7,0.3*$CU7,TRUE)-_xlfn.NORM.DIST(K$30,$CU7,0.3*$CU7,TRUE))*summary!$C$7/28.8/0.947817+$CS7*(_xlfn.NORM.DIST(K$3,$CV7,0.3*$CV7,TRUE)-_xlfn.NORM.DIST(K$30,$CV7,0.3*$CV7,TRUE))*summary!$C$6/28.8/0.947817)/(SUMPRODUCT((economics!$AG$2:$AG$167=$B36)*(economics!$D$2:$D$167="whr")*economics!$AH$2:$AH$167*(_xlfn.NORM.DIST(K$3,economics!$AK$2:$AK$167,economics!$AJ$2:$AJ$167,TRUE)-_xlfn.NORM.DIST(K$30,economics!$AK$2:$AK$167,economics!$AJ$2:$AJ$167,TRUE)))+$CR7*(_xlfn.NORM.DIST(K$3,$CU7,0.3*$CU7,TRUE)-_xlfn.NORM.DIST(K$30,$CU7,0.3*$CU7,TRUE))+$CS7*(_xlfn.NORM.DIST(K$3,$CV7,0.3*$CV7,TRUE)-_xlfn.NORM.DIST(K$30,$CV7,0.3*$CV7,TRUE))),""),IF($C7&gt;0,summary!$C$10/28.8/0.947817,""))</f>
        <v>10.074319315976723</v>
      </c>
      <c r="L36">
        <f t="array" ref="L36">IF($D7,IFERROR((SUMPRODUCT((economics!$AG$2:$AG$167=$B36)*(economics!$D$2:$D$167="whr")*economics!$AH$2:$AH$167*(_xlfn.NORM.DIST(L$3,economics!$AK$2:$AK$167,economics!$AJ$2:$AJ$167,TRUE)-_xlfn.NORM.DIST(L$30,economics!$AK$2:$AK$167,economics!$AJ$2:$AJ$167,TRUE))*economics!$AM$2:$AM$167)+$CR7*(_xlfn.NORM.DIST(L$3,$CU7,0.3*$CU7,TRUE)-_xlfn.NORM.DIST(L$30,$CU7,0.3*$CU7,TRUE))*summary!$C$7/28.8/0.947817+$CS7*(_xlfn.NORM.DIST(L$3,$CV7,0.3*$CV7,TRUE)-_xlfn.NORM.DIST(L$30,$CV7,0.3*$CV7,TRUE))*summary!$C$6/28.8/0.947817)/(SUMPRODUCT((economics!$AG$2:$AG$167=$B36)*(economics!$D$2:$D$167="whr")*economics!$AH$2:$AH$167*(_xlfn.NORM.DIST(L$3,economics!$AK$2:$AK$167,economics!$AJ$2:$AJ$167,TRUE)-_xlfn.NORM.DIST(L$30,economics!$AK$2:$AK$167,economics!$AJ$2:$AJ$167,TRUE)))+$CR7*(_xlfn.NORM.DIST(L$3,$CU7,0.3*$CU7,TRUE)-_xlfn.NORM.DIST(L$30,$CU7,0.3*$CU7,TRUE))+$CS7*(_xlfn.NORM.DIST(L$3,$CV7,0.3*$CV7,TRUE)-_xlfn.NORM.DIST(L$30,$CV7,0.3*$CV7,TRUE))),""),IF($C7&gt;0,summary!$C$10/28.8/0.947817,""))</f>
        <v>10.074319315976723</v>
      </c>
      <c r="M36">
        <f t="array" ref="M36">IF($D7,IFERROR((SUMPRODUCT((economics!$AG$2:$AG$167=$B36)*(economics!$D$2:$D$167="whr")*economics!$AH$2:$AH$167*(_xlfn.NORM.DIST(M$3,economics!$AK$2:$AK$167,economics!$AJ$2:$AJ$167,TRUE)-_xlfn.NORM.DIST(M$30,economics!$AK$2:$AK$167,economics!$AJ$2:$AJ$167,TRUE))*economics!$AM$2:$AM$167)+$CR7*(_xlfn.NORM.DIST(M$3,$CU7,0.3*$CU7,TRUE)-_xlfn.NORM.DIST(M$30,$CU7,0.3*$CU7,TRUE))*summary!$C$7/28.8/0.947817+$CS7*(_xlfn.NORM.DIST(M$3,$CV7,0.3*$CV7,TRUE)-_xlfn.NORM.DIST(M$30,$CV7,0.3*$CV7,TRUE))*summary!$C$6/28.8/0.947817)/(SUMPRODUCT((economics!$AG$2:$AG$167=$B36)*(economics!$D$2:$D$167="whr")*economics!$AH$2:$AH$167*(_xlfn.NORM.DIST(M$3,economics!$AK$2:$AK$167,economics!$AJ$2:$AJ$167,TRUE)-_xlfn.NORM.DIST(M$30,economics!$AK$2:$AK$167,economics!$AJ$2:$AJ$167,TRUE)))+$CR7*(_xlfn.NORM.DIST(M$3,$CU7,0.3*$CU7,TRUE)-_xlfn.NORM.DIST(M$30,$CU7,0.3*$CU7,TRUE))+$CS7*(_xlfn.NORM.DIST(M$3,$CV7,0.3*$CV7,TRUE)-_xlfn.NORM.DIST(M$30,$CV7,0.3*$CV7,TRUE))),""),IF($C7&gt;0,summary!$C$10/28.8/0.947817,""))</f>
        <v>10.074319315976723</v>
      </c>
      <c r="N36">
        <f t="array" ref="N36">IF($D7,IFERROR((SUMPRODUCT((economics!$AG$2:$AG$167=$B36)*(economics!$D$2:$D$167="whr")*economics!$AH$2:$AH$167*(_xlfn.NORM.DIST(N$3,economics!$AK$2:$AK$167,economics!$AJ$2:$AJ$167,TRUE)-_xlfn.NORM.DIST(N$30,economics!$AK$2:$AK$167,economics!$AJ$2:$AJ$167,TRUE))*economics!$AM$2:$AM$167)+$CR7*(_xlfn.NORM.DIST(N$3,$CU7,0.3*$CU7,TRUE)-_xlfn.NORM.DIST(N$30,$CU7,0.3*$CU7,TRUE))*summary!$C$7/28.8/0.947817+$CS7*(_xlfn.NORM.DIST(N$3,$CV7,0.3*$CV7,TRUE)-_xlfn.NORM.DIST(N$30,$CV7,0.3*$CV7,TRUE))*summary!$C$6/28.8/0.947817)/(SUMPRODUCT((economics!$AG$2:$AG$167=$B36)*(economics!$D$2:$D$167="whr")*economics!$AH$2:$AH$167*(_xlfn.NORM.DIST(N$3,economics!$AK$2:$AK$167,economics!$AJ$2:$AJ$167,TRUE)-_xlfn.NORM.DIST(N$30,economics!$AK$2:$AK$167,economics!$AJ$2:$AJ$167,TRUE)))+$CR7*(_xlfn.NORM.DIST(N$3,$CU7,0.3*$CU7,TRUE)-_xlfn.NORM.DIST(N$30,$CU7,0.3*$CU7,TRUE))+$CS7*(_xlfn.NORM.DIST(N$3,$CV7,0.3*$CV7,TRUE)-_xlfn.NORM.DIST(N$30,$CV7,0.3*$CV7,TRUE))),""),IF($C7&gt;0,summary!$C$10/28.8/0.947817,""))</f>
        <v>10.074319315976723</v>
      </c>
      <c r="O36">
        <f t="array" ref="O36">IF($D7,IFERROR((SUMPRODUCT((economics!$AG$2:$AG$167=$B36)*(economics!$D$2:$D$167="whr")*economics!$AH$2:$AH$167*(_xlfn.NORM.DIST(O$3,economics!$AK$2:$AK$167,economics!$AJ$2:$AJ$167,TRUE)-_xlfn.NORM.DIST(O$30,economics!$AK$2:$AK$167,economics!$AJ$2:$AJ$167,TRUE))*economics!$AM$2:$AM$167)+$CR7*(_xlfn.NORM.DIST(O$3,$CU7,0.3*$CU7,TRUE)-_xlfn.NORM.DIST(O$30,$CU7,0.3*$CU7,TRUE))*summary!$C$7/28.8/0.947817+$CS7*(_xlfn.NORM.DIST(O$3,$CV7,0.3*$CV7,TRUE)-_xlfn.NORM.DIST(O$30,$CV7,0.3*$CV7,TRUE))*summary!$C$6/28.8/0.947817)/(SUMPRODUCT((economics!$AG$2:$AG$167=$B36)*(economics!$D$2:$D$167="whr")*economics!$AH$2:$AH$167*(_xlfn.NORM.DIST(O$3,economics!$AK$2:$AK$167,economics!$AJ$2:$AJ$167,TRUE)-_xlfn.NORM.DIST(O$30,economics!$AK$2:$AK$167,economics!$AJ$2:$AJ$167,TRUE)))+$CR7*(_xlfn.NORM.DIST(O$3,$CU7,0.3*$CU7,TRUE)-_xlfn.NORM.DIST(O$30,$CU7,0.3*$CU7,TRUE))+$CS7*(_xlfn.NORM.DIST(O$3,$CV7,0.3*$CV7,TRUE)-_xlfn.NORM.DIST(O$30,$CV7,0.3*$CV7,TRUE))),""),IF($C7&gt;0,summary!$C$10/28.8/0.947817,""))</f>
        <v>10.074319315976723</v>
      </c>
      <c r="P36">
        <f t="array" ref="P36">IF($D7,IFERROR((SUMPRODUCT((economics!$AG$2:$AG$167=$B36)*(economics!$D$2:$D$167="whr")*economics!$AH$2:$AH$167*(_xlfn.NORM.DIST(P$3,economics!$AK$2:$AK$167,economics!$AJ$2:$AJ$167,TRUE)-_xlfn.NORM.DIST(P$30,economics!$AK$2:$AK$167,economics!$AJ$2:$AJ$167,TRUE))*economics!$AM$2:$AM$167)+$CR7*(_xlfn.NORM.DIST(P$3,$CU7,0.3*$CU7,TRUE)-_xlfn.NORM.DIST(P$30,$CU7,0.3*$CU7,TRUE))*summary!$C$7/28.8/0.947817+$CS7*(_xlfn.NORM.DIST(P$3,$CV7,0.3*$CV7,TRUE)-_xlfn.NORM.DIST(P$30,$CV7,0.3*$CV7,TRUE))*summary!$C$6/28.8/0.947817)/(SUMPRODUCT((economics!$AG$2:$AG$167=$B36)*(economics!$D$2:$D$167="whr")*economics!$AH$2:$AH$167*(_xlfn.NORM.DIST(P$3,economics!$AK$2:$AK$167,economics!$AJ$2:$AJ$167,TRUE)-_xlfn.NORM.DIST(P$30,economics!$AK$2:$AK$167,economics!$AJ$2:$AJ$167,TRUE)))+$CR7*(_xlfn.NORM.DIST(P$3,$CU7,0.3*$CU7,TRUE)-_xlfn.NORM.DIST(P$30,$CU7,0.3*$CU7,TRUE))+$CS7*(_xlfn.NORM.DIST(P$3,$CV7,0.3*$CV7,TRUE)-_xlfn.NORM.DIST(P$30,$CV7,0.3*$CV7,TRUE))),""),IF($C7&gt;0,summary!$C$10/28.8/0.947817,""))</f>
        <v>10.074319315976723</v>
      </c>
      <c r="Q36">
        <f t="array" ref="Q36">IF($D7,IFERROR((SUMPRODUCT((economics!$AG$2:$AG$167=$B36)*(economics!$D$2:$D$167="whr")*economics!$AH$2:$AH$167*(_xlfn.NORM.DIST(Q$3,economics!$AK$2:$AK$167,economics!$AJ$2:$AJ$167,TRUE)-_xlfn.NORM.DIST(Q$30,economics!$AK$2:$AK$167,economics!$AJ$2:$AJ$167,TRUE))*economics!$AM$2:$AM$167)+$CR7*(_xlfn.NORM.DIST(Q$3,$CU7,0.3*$CU7,TRUE)-_xlfn.NORM.DIST(Q$30,$CU7,0.3*$CU7,TRUE))*summary!$C$7/28.8/0.947817+$CS7*(_xlfn.NORM.DIST(Q$3,$CV7,0.3*$CV7,TRUE)-_xlfn.NORM.DIST(Q$30,$CV7,0.3*$CV7,TRUE))*summary!$C$6/28.8/0.947817)/(SUMPRODUCT((economics!$AG$2:$AG$167=$B36)*(economics!$D$2:$D$167="whr")*economics!$AH$2:$AH$167*(_xlfn.NORM.DIST(Q$3,economics!$AK$2:$AK$167,economics!$AJ$2:$AJ$167,TRUE)-_xlfn.NORM.DIST(Q$30,economics!$AK$2:$AK$167,economics!$AJ$2:$AJ$167,TRUE)))+$CR7*(_xlfn.NORM.DIST(Q$3,$CU7,0.3*$CU7,TRUE)-_xlfn.NORM.DIST(Q$30,$CU7,0.3*$CU7,TRUE))+$CS7*(_xlfn.NORM.DIST(Q$3,$CV7,0.3*$CV7,TRUE)-_xlfn.NORM.DIST(Q$30,$CV7,0.3*$CV7,TRUE))),""),IF($C7&gt;0,summary!$C$10/28.8/0.947817,""))</f>
        <v>10.074319315976723</v>
      </c>
      <c r="R36">
        <f t="array" ref="R36">IF($D7,IFERROR((SUMPRODUCT((economics!$AG$2:$AG$167=$B36)*(economics!$D$2:$D$167="whr")*economics!$AH$2:$AH$167*(_xlfn.NORM.DIST(R$3,economics!$AK$2:$AK$167,economics!$AJ$2:$AJ$167,TRUE)-_xlfn.NORM.DIST(R$30,economics!$AK$2:$AK$167,economics!$AJ$2:$AJ$167,TRUE))*economics!$AM$2:$AM$167)+$CR7*(_xlfn.NORM.DIST(R$3,$CU7,0.3*$CU7,TRUE)-_xlfn.NORM.DIST(R$30,$CU7,0.3*$CU7,TRUE))*summary!$C$7/28.8/0.947817+$CS7*(_xlfn.NORM.DIST(R$3,$CV7,0.3*$CV7,TRUE)-_xlfn.NORM.DIST(R$30,$CV7,0.3*$CV7,TRUE))*summary!$C$6/28.8/0.947817)/(SUMPRODUCT((economics!$AG$2:$AG$167=$B36)*(economics!$D$2:$D$167="whr")*economics!$AH$2:$AH$167*(_xlfn.NORM.DIST(R$3,economics!$AK$2:$AK$167,economics!$AJ$2:$AJ$167,TRUE)-_xlfn.NORM.DIST(R$30,economics!$AK$2:$AK$167,economics!$AJ$2:$AJ$167,TRUE)))+$CR7*(_xlfn.NORM.DIST(R$3,$CU7,0.3*$CU7,TRUE)-_xlfn.NORM.DIST(R$30,$CU7,0.3*$CU7,TRUE))+$CS7*(_xlfn.NORM.DIST(R$3,$CV7,0.3*$CV7,TRUE)-_xlfn.NORM.DIST(R$30,$CV7,0.3*$CV7,TRUE))),""),IF($C7&gt;0,summary!$C$10/28.8/0.947817,""))</f>
        <v>10.074319315976723</v>
      </c>
      <c r="S36">
        <f t="array" ref="S36">IF($D7,IFERROR((SUMPRODUCT((economics!$AG$2:$AG$167=$B36)*(economics!$D$2:$D$167="whr")*economics!$AH$2:$AH$167*(_xlfn.NORM.DIST(S$3,economics!$AK$2:$AK$167,economics!$AJ$2:$AJ$167,TRUE)-_xlfn.NORM.DIST(S$30,economics!$AK$2:$AK$167,economics!$AJ$2:$AJ$167,TRUE))*economics!$AM$2:$AM$167)+$CR7*(_xlfn.NORM.DIST(S$3,$CU7,0.3*$CU7,TRUE)-_xlfn.NORM.DIST(S$30,$CU7,0.3*$CU7,TRUE))*summary!$C$7/28.8/0.947817+$CS7*(_xlfn.NORM.DIST(S$3,$CV7,0.3*$CV7,TRUE)-_xlfn.NORM.DIST(S$30,$CV7,0.3*$CV7,TRUE))*summary!$C$6/28.8/0.947817)/(SUMPRODUCT((economics!$AG$2:$AG$167=$B36)*(economics!$D$2:$D$167="whr")*economics!$AH$2:$AH$167*(_xlfn.NORM.DIST(S$3,economics!$AK$2:$AK$167,economics!$AJ$2:$AJ$167,TRUE)-_xlfn.NORM.DIST(S$30,economics!$AK$2:$AK$167,economics!$AJ$2:$AJ$167,TRUE)))+$CR7*(_xlfn.NORM.DIST(S$3,$CU7,0.3*$CU7,TRUE)-_xlfn.NORM.DIST(S$30,$CU7,0.3*$CU7,TRUE))+$CS7*(_xlfn.NORM.DIST(S$3,$CV7,0.3*$CV7,TRUE)-_xlfn.NORM.DIST(S$30,$CV7,0.3*$CV7,TRUE))),""),IF($C7&gt;0,summary!$C$10/28.8/0.947817,""))</f>
        <v>10.074319315976723</v>
      </c>
      <c r="T36">
        <f t="array" ref="T36">IF($D7,IFERROR((SUMPRODUCT((economics!$AG$2:$AG$167=$B36)*(economics!$D$2:$D$167="whr")*economics!$AH$2:$AH$167*(_xlfn.NORM.DIST(T$3,economics!$AK$2:$AK$167,economics!$AJ$2:$AJ$167,TRUE)-_xlfn.NORM.DIST(T$30,economics!$AK$2:$AK$167,economics!$AJ$2:$AJ$167,TRUE))*economics!$AM$2:$AM$167)+$CR7*(_xlfn.NORM.DIST(T$3,$CU7,0.3*$CU7,TRUE)-_xlfn.NORM.DIST(T$30,$CU7,0.3*$CU7,TRUE))*summary!$C$7/28.8/0.947817+$CS7*(_xlfn.NORM.DIST(T$3,$CV7,0.3*$CV7,TRUE)-_xlfn.NORM.DIST(T$30,$CV7,0.3*$CV7,TRUE))*summary!$C$6/28.8/0.947817)/(SUMPRODUCT((economics!$AG$2:$AG$167=$B36)*(economics!$D$2:$D$167="whr")*economics!$AH$2:$AH$167*(_xlfn.NORM.DIST(T$3,economics!$AK$2:$AK$167,economics!$AJ$2:$AJ$167,TRUE)-_xlfn.NORM.DIST(T$30,economics!$AK$2:$AK$167,economics!$AJ$2:$AJ$167,TRUE)))+$CR7*(_xlfn.NORM.DIST(T$3,$CU7,0.3*$CU7,TRUE)-_xlfn.NORM.DIST(T$30,$CU7,0.3*$CU7,TRUE))+$CS7*(_xlfn.NORM.DIST(T$3,$CV7,0.3*$CV7,TRUE)-_xlfn.NORM.DIST(T$30,$CV7,0.3*$CV7,TRUE))),""),IF($C7&gt;0,summary!$C$10/28.8/0.947817,""))</f>
        <v>10.074319315976723</v>
      </c>
      <c r="U36">
        <f t="array" ref="U36">IF($D7,IFERROR((SUMPRODUCT((economics!$AG$2:$AG$167=$B36)*(economics!$D$2:$D$167="whr")*economics!$AH$2:$AH$167*(_xlfn.NORM.DIST(U$3,economics!$AK$2:$AK$167,economics!$AJ$2:$AJ$167,TRUE)-_xlfn.NORM.DIST(U$30,economics!$AK$2:$AK$167,economics!$AJ$2:$AJ$167,TRUE))*economics!$AM$2:$AM$167)+$CR7*(_xlfn.NORM.DIST(U$3,$CU7,0.3*$CU7,TRUE)-_xlfn.NORM.DIST(U$30,$CU7,0.3*$CU7,TRUE))*summary!$C$7/28.8/0.947817+$CS7*(_xlfn.NORM.DIST(U$3,$CV7,0.3*$CV7,TRUE)-_xlfn.NORM.DIST(U$30,$CV7,0.3*$CV7,TRUE))*summary!$C$6/28.8/0.947817)/(SUMPRODUCT((economics!$AG$2:$AG$167=$B36)*(economics!$D$2:$D$167="whr")*economics!$AH$2:$AH$167*(_xlfn.NORM.DIST(U$3,economics!$AK$2:$AK$167,economics!$AJ$2:$AJ$167,TRUE)-_xlfn.NORM.DIST(U$30,economics!$AK$2:$AK$167,economics!$AJ$2:$AJ$167,TRUE)))+$CR7*(_xlfn.NORM.DIST(U$3,$CU7,0.3*$CU7,TRUE)-_xlfn.NORM.DIST(U$30,$CU7,0.3*$CU7,TRUE))+$CS7*(_xlfn.NORM.DIST(U$3,$CV7,0.3*$CV7,TRUE)-_xlfn.NORM.DIST(U$30,$CV7,0.3*$CV7,TRUE))),""),IF($C7&gt;0,summary!$C$10/28.8/0.947817,""))</f>
        <v>10.074319315976723</v>
      </c>
      <c r="V36">
        <f t="array" ref="V36">IF($D7,IFERROR((SUMPRODUCT((economics!$AG$2:$AG$167=$B36)*(economics!$D$2:$D$167="whr")*economics!$AH$2:$AH$167*(_xlfn.NORM.DIST(V$3,economics!$AK$2:$AK$167,economics!$AJ$2:$AJ$167,TRUE)-_xlfn.NORM.DIST(V$30,economics!$AK$2:$AK$167,economics!$AJ$2:$AJ$167,TRUE))*economics!$AM$2:$AM$167)+$CR7*(_xlfn.NORM.DIST(V$3,$CU7,0.3*$CU7,TRUE)-_xlfn.NORM.DIST(V$30,$CU7,0.3*$CU7,TRUE))*summary!$C$7/28.8/0.947817+$CS7*(_xlfn.NORM.DIST(V$3,$CV7,0.3*$CV7,TRUE)-_xlfn.NORM.DIST(V$30,$CV7,0.3*$CV7,TRUE))*summary!$C$6/28.8/0.947817)/(SUMPRODUCT((economics!$AG$2:$AG$167=$B36)*(economics!$D$2:$D$167="whr")*economics!$AH$2:$AH$167*(_xlfn.NORM.DIST(V$3,economics!$AK$2:$AK$167,economics!$AJ$2:$AJ$167,TRUE)-_xlfn.NORM.DIST(V$30,economics!$AK$2:$AK$167,economics!$AJ$2:$AJ$167,TRUE)))+$CR7*(_xlfn.NORM.DIST(V$3,$CU7,0.3*$CU7,TRUE)-_xlfn.NORM.DIST(V$30,$CU7,0.3*$CU7,TRUE))+$CS7*(_xlfn.NORM.DIST(V$3,$CV7,0.3*$CV7,TRUE)-_xlfn.NORM.DIST(V$30,$CV7,0.3*$CV7,TRUE))),""),IF($C7&gt;0,summary!$C$10/28.8/0.947817,""))</f>
        <v>10.074319315976723</v>
      </c>
      <c r="W36">
        <f t="array" ref="W36">IF($D7,IFERROR((SUMPRODUCT((economics!$AG$2:$AG$167=$B36)*(economics!$D$2:$D$167="whr")*economics!$AH$2:$AH$167*(_xlfn.NORM.DIST(W$3,economics!$AK$2:$AK$167,economics!$AJ$2:$AJ$167,TRUE)-_xlfn.NORM.DIST(W$30,economics!$AK$2:$AK$167,economics!$AJ$2:$AJ$167,TRUE))*economics!$AM$2:$AM$167)+$CR7*(_xlfn.NORM.DIST(W$3,$CU7,0.3*$CU7,TRUE)-_xlfn.NORM.DIST(W$30,$CU7,0.3*$CU7,TRUE))*summary!$C$7/28.8/0.947817+$CS7*(_xlfn.NORM.DIST(W$3,$CV7,0.3*$CV7,TRUE)-_xlfn.NORM.DIST(W$30,$CV7,0.3*$CV7,TRUE))*summary!$C$6/28.8/0.947817)/(SUMPRODUCT((economics!$AG$2:$AG$167=$B36)*(economics!$D$2:$D$167="whr")*economics!$AH$2:$AH$167*(_xlfn.NORM.DIST(W$3,economics!$AK$2:$AK$167,economics!$AJ$2:$AJ$167,TRUE)-_xlfn.NORM.DIST(W$30,economics!$AK$2:$AK$167,economics!$AJ$2:$AJ$167,TRUE)))+$CR7*(_xlfn.NORM.DIST(W$3,$CU7,0.3*$CU7,TRUE)-_xlfn.NORM.DIST(W$30,$CU7,0.3*$CU7,TRUE))+$CS7*(_xlfn.NORM.DIST(W$3,$CV7,0.3*$CV7,TRUE)-_xlfn.NORM.DIST(W$30,$CV7,0.3*$CV7,TRUE))),""),IF($C7&gt;0,summary!$C$10/28.8/0.947817,""))</f>
        <v>10.074319315976723</v>
      </c>
      <c r="X36">
        <f t="array" ref="X36">IF($D7,IFERROR((SUMPRODUCT((economics!$AG$2:$AG$167=$B36)*(economics!$D$2:$D$167="whr")*economics!$AH$2:$AH$167*(_xlfn.NORM.DIST(X$3,economics!$AK$2:$AK$167,economics!$AJ$2:$AJ$167,TRUE)-_xlfn.NORM.DIST(X$30,economics!$AK$2:$AK$167,economics!$AJ$2:$AJ$167,TRUE))*economics!$AM$2:$AM$167)+$CR7*(_xlfn.NORM.DIST(X$3,$CU7,0.3*$CU7,TRUE)-_xlfn.NORM.DIST(X$30,$CU7,0.3*$CU7,TRUE))*summary!$C$7/28.8/0.947817+$CS7*(_xlfn.NORM.DIST(X$3,$CV7,0.3*$CV7,TRUE)-_xlfn.NORM.DIST(X$30,$CV7,0.3*$CV7,TRUE))*summary!$C$6/28.8/0.947817)/(SUMPRODUCT((economics!$AG$2:$AG$167=$B36)*(economics!$D$2:$D$167="whr")*economics!$AH$2:$AH$167*(_xlfn.NORM.DIST(X$3,economics!$AK$2:$AK$167,economics!$AJ$2:$AJ$167,TRUE)-_xlfn.NORM.DIST(X$30,economics!$AK$2:$AK$167,economics!$AJ$2:$AJ$167,TRUE)))+$CR7*(_xlfn.NORM.DIST(X$3,$CU7,0.3*$CU7,TRUE)-_xlfn.NORM.DIST(X$30,$CU7,0.3*$CU7,TRUE))+$CS7*(_xlfn.NORM.DIST(X$3,$CV7,0.3*$CV7,TRUE)-_xlfn.NORM.DIST(X$30,$CV7,0.3*$CV7,TRUE))),""),IF($C7&gt;0,summary!$C$10/28.8/0.947817,""))</f>
        <v>10.074319315976723</v>
      </c>
      <c r="Y36">
        <f t="array" ref="Y36">IF($D7,IFERROR((SUMPRODUCT((economics!$AG$2:$AG$167=$B36)*(economics!$D$2:$D$167="whr")*economics!$AH$2:$AH$167*(_xlfn.NORM.DIST(Y$3,economics!$AK$2:$AK$167,economics!$AJ$2:$AJ$167,TRUE)-_xlfn.NORM.DIST(Y$30,economics!$AK$2:$AK$167,economics!$AJ$2:$AJ$167,TRUE))*economics!$AM$2:$AM$167)+$CR7*(_xlfn.NORM.DIST(Y$3,$CU7,0.3*$CU7,TRUE)-_xlfn.NORM.DIST(Y$30,$CU7,0.3*$CU7,TRUE))*summary!$C$7/28.8/0.947817+$CS7*(_xlfn.NORM.DIST(Y$3,$CV7,0.3*$CV7,TRUE)-_xlfn.NORM.DIST(Y$30,$CV7,0.3*$CV7,TRUE))*summary!$C$6/28.8/0.947817)/(SUMPRODUCT((economics!$AG$2:$AG$167=$B36)*(economics!$D$2:$D$167="whr")*economics!$AH$2:$AH$167*(_xlfn.NORM.DIST(Y$3,economics!$AK$2:$AK$167,economics!$AJ$2:$AJ$167,TRUE)-_xlfn.NORM.DIST(Y$30,economics!$AK$2:$AK$167,economics!$AJ$2:$AJ$167,TRUE)))+$CR7*(_xlfn.NORM.DIST(Y$3,$CU7,0.3*$CU7,TRUE)-_xlfn.NORM.DIST(Y$30,$CU7,0.3*$CU7,TRUE))+$CS7*(_xlfn.NORM.DIST(Y$3,$CV7,0.3*$CV7,TRUE)-_xlfn.NORM.DIST(Y$30,$CV7,0.3*$CV7,TRUE))),""),IF($C7&gt;0,summary!$C$10/28.8/0.947817,""))</f>
        <v>10.074319315976723</v>
      </c>
      <c r="Z36">
        <f t="array" ref="Z36">IF($D7,IFERROR((SUMPRODUCT((economics!$AG$2:$AG$167=$B36)*(economics!$D$2:$D$167="whr")*economics!$AH$2:$AH$167*(_xlfn.NORM.DIST(Z$3,economics!$AK$2:$AK$167,economics!$AJ$2:$AJ$167,TRUE)-_xlfn.NORM.DIST(Z$30,economics!$AK$2:$AK$167,economics!$AJ$2:$AJ$167,TRUE))*economics!$AM$2:$AM$167)+$CR7*(_xlfn.NORM.DIST(Z$3,$CU7,0.3*$CU7,TRUE)-_xlfn.NORM.DIST(Z$30,$CU7,0.3*$CU7,TRUE))*summary!$C$7/28.8/0.947817+$CS7*(_xlfn.NORM.DIST(Z$3,$CV7,0.3*$CV7,TRUE)-_xlfn.NORM.DIST(Z$30,$CV7,0.3*$CV7,TRUE))*summary!$C$6/28.8/0.947817)/(SUMPRODUCT((economics!$AG$2:$AG$167=$B36)*(economics!$D$2:$D$167="whr")*economics!$AH$2:$AH$167*(_xlfn.NORM.DIST(Z$3,economics!$AK$2:$AK$167,economics!$AJ$2:$AJ$167,TRUE)-_xlfn.NORM.DIST(Z$30,economics!$AK$2:$AK$167,economics!$AJ$2:$AJ$167,TRUE)))+$CR7*(_xlfn.NORM.DIST(Z$3,$CU7,0.3*$CU7,TRUE)-_xlfn.NORM.DIST(Z$30,$CU7,0.3*$CU7,TRUE))+$CS7*(_xlfn.NORM.DIST(Z$3,$CV7,0.3*$CV7,TRUE)-_xlfn.NORM.DIST(Z$30,$CV7,0.3*$CV7,TRUE))),""),IF($C7&gt;0,summary!$C$10/28.8/0.947817,""))</f>
        <v>10.074319315976723</v>
      </c>
      <c r="AA36">
        <f t="array" ref="AA36">IF($D7,IFERROR((SUMPRODUCT((economics!$AG$2:$AG$167=$B36)*(economics!$D$2:$D$167="whr")*economics!$AH$2:$AH$167*(_xlfn.NORM.DIST(AA$3,economics!$AK$2:$AK$167,economics!$AJ$2:$AJ$167,TRUE)-_xlfn.NORM.DIST(AA$30,economics!$AK$2:$AK$167,economics!$AJ$2:$AJ$167,TRUE))*economics!$AM$2:$AM$167)+$CR7*(_xlfn.NORM.DIST(AA$3,$CU7,0.3*$CU7,TRUE)-_xlfn.NORM.DIST(AA$30,$CU7,0.3*$CU7,TRUE))*summary!$C$7/28.8/0.947817+$CS7*(_xlfn.NORM.DIST(AA$3,$CV7,0.3*$CV7,TRUE)-_xlfn.NORM.DIST(AA$30,$CV7,0.3*$CV7,TRUE))*summary!$C$6/28.8/0.947817)/(SUMPRODUCT((economics!$AG$2:$AG$167=$B36)*(economics!$D$2:$D$167="whr")*economics!$AH$2:$AH$167*(_xlfn.NORM.DIST(AA$3,economics!$AK$2:$AK$167,economics!$AJ$2:$AJ$167,TRUE)-_xlfn.NORM.DIST(AA$30,economics!$AK$2:$AK$167,economics!$AJ$2:$AJ$167,TRUE)))+$CR7*(_xlfn.NORM.DIST(AA$3,$CU7,0.3*$CU7,TRUE)-_xlfn.NORM.DIST(AA$30,$CU7,0.3*$CU7,TRUE))+$CS7*(_xlfn.NORM.DIST(AA$3,$CV7,0.3*$CV7,TRUE)-_xlfn.NORM.DIST(AA$30,$CV7,0.3*$CV7,TRUE))),""),IF($C7&gt;0,summary!$C$10/28.8/0.947817,""))</f>
        <v>10.074319315976723</v>
      </c>
      <c r="AB36">
        <f t="array" ref="AB36">IF($D7,IFERROR((SUMPRODUCT((economics!$AG$2:$AG$167=$B36)*(economics!$D$2:$D$167="whr")*economics!$AH$2:$AH$167*(_xlfn.NORM.DIST(AB$3,economics!$AK$2:$AK$167,economics!$AJ$2:$AJ$167,TRUE)-_xlfn.NORM.DIST(AB$30,economics!$AK$2:$AK$167,economics!$AJ$2:$AJ$167,TRUE))*economics!$AM$2:$AM$167)+$CR7*(_xlfn.NORM.DIST(AB$3,$CU7,0.3*$CU7,TRUE)-_xlfn.NORM.DIST(AB$30,$CU7,0.3*$CU7,TRUE))*summary!$C$7/28.8/0.947817+$CS7*(_xlfn.NORM.DIST(AB$3,$CV7,0.3*$CV7,TRUE)-_xlfn.NORM.DIST(AB$30,$CV7,0.3*$CV7,TRUE))*summary!$C$6/28.8/0.947817)/(SUMPRODUCT((economics!$AG$2:$AG$167=$B36)*(economics!$D$2:$D$167="whr")*economics!$AH$2:$AH$167*(_xlfn.NORM.DIST(AB$3,economics!$AK$2:$AK$167,economics!$AJ$2:$AJ$167,TRUE)-_xlfn.NORM.DIST(AB$30,economics!$AK$2:$AK$167,economics!$AJ$2:$AJ$167,TRUE)))+$CR7*(_xlfn.NORM.DIST(AB$3,$CU7,0.3*$CU7,TRUE)-_xlfn.NORM.DIST(AB$30,$CU7,0.3*$CU7,TRUE))+$CS7*(_xlfn.NORM.DIST(AB$3,$CV7,0.3*$CV7,TRUE)-_xlfn.NORM.DIST(AB$30,$CV7,0.3*$CV7,TRUE))),""),IF($C7&gt;0,summary!$C$10/28.8/0.947817,""))</f>
        <v>10.074319315976723</v>
      </c>
      <c r="AC36">
        <f t="array" ref="AC36">IF($D7,IFERROR((SUMPRODUCT((economics!$AG$2:$AG$167=$B36)*(economics!$D$2:$D$167="whr")*economics!$AH$2:$AH$167*(_xlfn.NORM.DIST(AC$3,economics!$AK$2:$AK$167,economics!$AJ$2:$AJ$167,TRUE)-_xlfn.NORM.DIST(AC$30,economics!$AK$2:$AK$167,economics!$AJ$2:$AJ$167,TRUE))*economics!$AM$2:$AM$167)+$CR7*(_xlfn.NORM.DIST(AC$3,$CU7,0.3*$CU7,TRUE)-_xlfn.NORM.DIST(AC$30,$CU7,0.3*$CU7,TRUE))*summary!$C$7/28.8/0.947817+$CS7*(_xlfn.NORM.DIST(AC$3,$CV7,0.3*$CV7,TRUE)-_xlfn.NORM.DIST(AC$30,$CV7,0.3*$CV7,TRUE))*summary!$C$6/28.8/0.947817)/(SUMPRODUCT((economics!$AG$2:$AG$167=$B36)*(economics!$D$2:$D$167="whr")*economics!$AH$2:$AH$167*(_xlfn.NORM.DIST(AC$3,economics!$AK$2:$AK$167,economics!$AJ$2:$AJ$167,TRUE)-_xlfn.NORM.DIST(AC$30,economics!$AK$2:$AK$167,economics!$AJ$2:$AJ$167,TRUE)))+$CR7*(_xlfn.NORM.DIST(AC$3,$CU7,0.3*$CU7,TRUE)-_xlfn.NORM.DIST(AC$30,$CU7,0.3*$CU7,TRUE))+$CS7*(_xlfn.NORM.DIST(AC$3,$CV7,0.3*$CV7,TRUE)-_xlfn.NORM.DIST(AC$30,$CV7,0.3*$CV7,TRUE))),""),IF($C7&gt;0,summary!$C$10/28.8/0.947817,""))</f>
        <v>10.074319315976723</v>
      </c>
      <c r="AD36">
        <f t="array" ref="AD36">IF($D7,IFERROR((SUMPRODUCT((economics!$AG$2:$AG$167=$B36)*(economics!$D$2:$D$167="whr")*economics!$AH$2:$AH$167*(_xlfn.NORM.DIST(AD$3,economics!$AK$2:$AK$167,economics!$AJ$2:$AJ$167,TRUE)-_xlfn.NORM.DIST(AD$30,economics!$AK$2:$AK$167,economics!$AJ$2:$AJ$167,TRUE))*economics!$AM$2:$AM$167)+$CR7*(_xlfn.NORM.DIST(AD$3,$CU7,0.3*$CU7,TRUE)-_xlfn.NORM.DIST(AD$30,$CU7,0.3*$CU7,TRUE))*summary!$C$7/28.8/0.947817+$CS7*(_xlfn.NORM.DIST(AD$3,$CV7,0.3*$CV7,TRUE)-_xlfn.NORM.DIST(AD$30,$CV7,0.3*$CV7,TRUE))*summary!$C$6/28.8/0.947817)/(SUMPRODUCT((economics!$AG$2:$AG$167=$B36)*(economics!$D$2:$D$167="whr")*economics!$AH$2:$AH$167*(_xlfn.NORM.DIST(AD$3,economics!$AK$2:$AK$167,economics!$AJ$2:$AJ$167,TRUE)-_xlfn.NORM.DIST(AD$30,economics!$AK$2:$AK$167,economics!$AJ$2:$AJ$167,TRUE)))+$CR7*(_xlfn.NORM.DIST(AD$3,$CU7,0.3*$CU7,TRUE)-_xlfn.NORM.DIST(AD$30,$CU7,0.3*$CU7,TRUE))+$CS7*(_xlfn.NORM.DIST(AD$3,$CV7,0.3*$CV7,TRUE)-_xlfn.NORM.DIST(AD$30,$CV7,0.3*$CV7,TRUE))),""),IF($C7&gt;0,summary!$C$10/28.8/0.947817,""))</f>
        <v>10.074319315976723</v>
      </c>
      <c r="AE36">
        <f t="array" ref="AE36">IF($D7,IFERROR((SUMPRODUCT((economics!$AG$2:$AG$167=$B36)*(economics!$D$2:$D$167="whr")*economics!$AH$2:$AH$167*(_xlfn.NORM.DIST(AE$3,economics!$AK$2:$AK$167,economics!$AJ$2:$AJ$167,TRUE)-_xlfn.NORM.DIST(AE$30,economics!$AK$2:$AK$167,economics!$AJ$2:$AJ$167,TRUE))*economics!$AM$2:$AM$167)+$CR7*(_xlfn.NORM.DIST(AE$3,$CU7,0.3*$CU7,TRUE)-_xlfn.NORM.DIST(AE$30,$CU7,0.3*$CU7,TRUE))*summary!$C$7/28.8/0.947817+$CS7*(_xlfn.NORM.DIST(AE$3,$CV7,0.3*$CV7,TRUE)-_xlfn.NORM.DIST(AE$30,$CV7,0.3*$CV7,TRUE))*summary!$C$6/28.8/0.947817)/(SUMPRODUCT((economics!$AG$2:$AG$167=$B36)*(economics!$D$2:$D$167="whr")*economics!$AH$2:$AH$167*(_xlfn.NORM.DIST(AE$3,economics!$AK$2:$AK$167,economics!$AJ$2:$AJ$167,TRUE)-_xlfn.NORM.DIST(AE$30,economics!$AK$2:$AK$167,economics!$AJ$2:$AJ$167,TRUE)))+$CR7*(_xlfn.NORM.DIST(AE$3,$CU7,0.3*$CU7,TRUE)-_xlfn.NORM.DIST(AE$30,$CU7,0.3*$CU7,TRUE))+$CS7*(_xlfn.NORM.DIST(AE$3,$CV7,0.3*$CV7,TRUE)-_xlfn.NORM.DIST(AE$30,$CV7,0.3*$CV7,TRUE))),""),IF($C7&gt;0,summary!$C$10/28.8/0.947817,""))</f>
        <v>10.074319315976723</v>
      </c>
      <c r="AF36">
        <f t="array" ref="AF36">IF($D7,IFERROR((SUMPRODUCT((economics!$AG$2:$AG$167=$B36)*(economics!$D$2:$D$167="whr")*economics!$AH$2:$AH$167*(_xlfn.NORM.DIST(AF$3,economics!$AK$2:$AK$167,economics!$AJ$2:$AJ$167,TRUE)-_xlfn.NORM.DIST(AF$30,economics!$AK$2:$AK$167,economics!$AJ$2:$AJ$167,TRUE))*economics!$AM$2:$AM$167)+$CR7*(_xlfn.NORM.DIST(AF$3,$CU7,0.3*$CU7,TRUE)-_xlfn.NORM.DIST(AF$30,$CU7,0.3*$CU7,TRUE))*summary!$C$7/28.8/0.947817+$CS7*(_xlfn.NORM.DIST(AF$3,$CV7,0.3*$CV7,TRUE)-_xlfn.NORM.DIST(AF$30,$CV7,0.3*$CV7,TRUE))*summary!$C$6/28.8/0.947817)/(SUMPRODUCT((economics!$AG$2:$AG$167=$B36)*(economics!$D$2:$D$167="whr")*economics!$AH$2:$AH$167*(_xlfn.NORM.DIST(AF$3,economics!$AK$2:$AK$167,economics!$AJ$2:$AJ$167,TRUE)-_xlfn.NORM.DIST(AF$30,economics!$AK$2:$AK$167,economics!$AJ$2:$AJ$167,TRUE)))+$CR7*(_xlfn.NORM.DIST(AF$3,$CU7,0.3*$CU7,TRUE)-_xlfn.NORM.DIST(AF$30,$CU7,0.3*$CU7,TRUE))+$CS7*(_xlfn.NORM.DIST(AF$3,$CV7,0.3*$CV7,TRUE)-_xlfn.NORM.DIST(AF$30,$CV7,0.3*$CV7,TRUE))),""),IF($C7&gt;0,summary!$C$10/28.8/0.947817,""))</f>
        <v>10.074319315976723</v>
      </c>
      <c r="AG36">
        <f t="array" ref="AG36">IF($D7,IFERROR((SUMPRODUCT((economics!$AG$2:$AG$167=$B36)*(economics!$D$2:$D$167="whr")*economics!$AH$2:$AH$167*(_xlfn.NORM.DIST(AG$3,economics!$AK$2:$AK$167,economics!$AJ$2:$AJ$167,TRUE)-_xlfn.NORM.DIST(AG$30,economics!$AK$2:$AK$167,economics!$AJ$2:$AJ$167,TRUE))*economics!$AM$2:$AM$167)+$CR7*(_xlfn.NORM.DIST(AG$3,$CU7,0.3*$CU7,TRUE)-_xlfn.NORM.DIST(AG$30,$CU7,0.3*$CU7,TRUE))*summary!$C$7/28.8/0.947817+$CS7*(_xlfn.NORM.DIST(AG$3,$CV7,0.3*$CV7,TRUE)-_xlfn.NORM.DIST(AG$30,$CV7,0.3*$CV7,TRUE))*summary!$C$6/28.8/0.947817)/(SUMPRODUCT((economics!$AG$2:$AG$167=$B36)*(economics!$D$2:$D$167="whr")*economics!$AH$2:$AH$167*(_xlfn.NORM.DIST(AG$3,economics!$AK$2:$AK$167,economics!$AJ$2:$AJ$167,TRUE)-_xlfn.NORM.DIST(AG$30,economics!$AK$2:$AK$167,economics!$AJ$2:$AJ$167,TRUE)))+$CR7*(_xlfn.NORM.DIST(AG$3,$CU7,0.3*$CU7,TRUE)-_xlfn.NORM.DIST(AG$30,$CU7,0.3*$CU7,TRUE))+$CS7*(_xlfn.NORM.DIST(AG$3,$CV7,0.3*$CV7,TRUE)-_xlfn.NORM.DIST(AG$30,$CV7,0.3*$CV7,TRUE))),""),IF($C7&gt;0,summary!$C$10/28.8/0.947817,""))</f>
        <v>10.074319315976723</v>
      </c>
      <c r="AH36">
        <f t="array" ref="AH36">IF($D7,IFERROR((SUMPRODUCT((economics!$AG$2:$AG$167=$B36)*(economics!$D$2:$D$167="whr")*economics!$AH$2:$AH$167*(_xlfn.NORM.DIST(AH$3,economics!$AK$2:$AK$167,economics!$AJ$2:$AJ$167,TRUE)-_xlfn.NORM.DIST(AH$30,economics!$AK$2:$AK$167,economics!$AJ$2:$AJ$167,TRUE))*economics!$AM$2:$AM$167)+$CR7*(_xlfn.NORM.DIST(AH$3,$CU7,0.3*$CU7,TRUE)-_xlfn.NORM.DIST(AH$30,$CU7,0.3*$CU7,TRUE))*summary!$C$7/28.8/0.947817+$CS7*(_xlfn.NORM.DIST(AH$3,$CV7,0.3*$CV7,TRUE)-_xlfn.NORM.DIST(AH$30,$CV7,0.3*$CV7,TRUE))*summary!$C$6/28.8/0.947817)/(SUMPRODUCT((economics!$AG$2:$AG$167=$B36)*(economics!$D$2:$D$167="whr")*economics!$AH$2:$AH$167*(_xlfn.NORM.DIST(AH$3,economics!$AK$2:$AK$167,economics!$AJ$2:$AJ$167,TRUE)-_xlfn.NORM.DIST(AH$30,economics!$AK$2:$AK$167,economics!$AJ$2:$AJ$167,TRUE)))+$CR7*(_xlfn.NORM.DIST(AH$3,$CU7,0.3*$CU7,TRUE)-_xlfn.NORM.DIST(AH$30,$CU7,0.3*$CU7,TRUE))+$CS7*(_xlfn.NORM.DIST(AH$3,$CV7,0.3*$CV7,TRUE)-_xlfn.NORM.DIST(AH$30,$CV7,0.3*$CV7,TRUE))),""),IF($C7&gt;0,summary!$C$10/28.8/0.947817,""))</f>
        <v>10.074319315976723</v>
      </c>
      <c r="AI36">
        <f t="array" ref="AI36">IF($D7,IFERROR((SUMPRODUCT((economics!$AG$2:$AG$167=$B36)*(economics!$D$2:$D$167="whr")*economics!$AH$2:$AH$167*(_xlfn.NORM.DIST(AI$3,economics!$AK$2:$AK$167,economics!$AJ$2:$AJ$167,TRUE)-_xlfn.NORM.DIST(AI$30,economics!$AK$2:$AK$167,economics!$AJ$2:$AJ$167,TRUE))*economics!$AM$2:$AM$167)+$CR7*(_xlfn.NORM.DIST(AI$3,$CU7,0.3*$CU7,TRUE)-_xlfn.NORM.DIST(AI$30,$CU7,0.3*$CU7,TRUE))*summary!$C$7/28.8/0.947817+$CS7*(_xlfn.NORM.DIST(AI$3,$CV7,0.3*$CV7,TRUE)-_xlfn.NORM.DIST(AI$30,$CV7,0.3*$CV7,TRUE))*summary!$C$6/28.8/0.947817)/(SUMPRODUCT((economics!$AG$2:$AG$167=$B36)*(economics!$D$2:$D$167="whr")*economics!$AH$2:$AH$167*(_xlfn.NORM.DIST(AI$3,economics!$AK$2:$AK$167,economics!$AJ$2:$AJ$167,TRUE)-_xlfn.NORM.DIST(AI$30,economics!$AK$2:$AK$167,economics!$AJ$2:$AJ$167,TRUE)))+$CR7*(_xlfn.NORM.DIST(AI$3,$CU7,0.3*$CU7,TRUE)-_xlfn.NORM.DIST(AI$30,$CU7,0.3*$CU7,TRUE))+$CS7*(_xlfn.NORM.DIST(AI$3,$CV7,0.3*$CV7,TRUE)-_xlfn.NORM.DIST(AI$30,$CV7,0.3*$CV7,TRUE))),""),IF($C7&gt;0,summary!$C$10/28.8/0.947817,""))</f>
        <v>10.074319315976723</v>
      </c>
      <c r="AJ36">
        <f t="array" ref="AJ36">IF($D7,IFERROR((SUMPRODUCT((economics!$AG$2:$AG$167=$B36)*(economics!$D$2:$D$167="whr")*economics!$AH$2:$AH$167*(_xlfn.NORM.DIST(AJ$3,economics!$AK$2:$AK$167,economics!$AJ$2:$AJ$167,TRUE)-_xlfn.NORM.DIST(AJ$30,economics!$AK$2:$AK$167,economics!$AJ$2:$AJ$167,TRUE))*economics!$AM$2:$AM$167)+$CR7*(_xlfn.NORM.DIST(AJ$3,$CU7,0.3*$CU7,TRUE)-_xlfn.NORM.DIST(AJ$30,$CU7,0.3*$CU7,TRUE))*summary!$C$7/28.8/0.947817+$CS7*(_xlfn.NORM.DIST(AJ$3,$CV7,0.3*$CV7,TRUE)-_xlfn.NORM.DIST(AJ$30,$CV7,0.3*$CV7,TRUE))*summary!$C$6/28.8/0.947817)/(SUMPRODUCT((economics!$AG$2:$AG$167=$B36)*(economics!$D$2:$D$167="whr")*economics!$AH$2:$AH$167*(_xlfn.NORM.DIST(AJ$3,economics!$AK$2:$AK$167,economics!$AJ$2:$AJ$167,TRUE)-_xlfn.NORM.DIST(AJ$30,economics!$AK$2:$AK$167,economics!$AJ$2:$AJ$167,TRUE)))+$CR7*(_xlfn.NORM.DIST(AJ$3,$CU7,0.3*$CU7,TRUE)-_xlfn.NORM.DIST(AJ$30,$CU7,0.3*$CU7,TRUE))+$CS7*(_xlfn.NORM.DIST(AJ$3,$CV7,0.3*$CV7,TRUE)-_xlfn.NORM.DIST(AJ$30,$CV7,0.3*$CV7,TRUE))),""),IF($C7&gt;0,summary!$C$10/28.8/0.947817,""))</f>
        <v>10.074319315976723</v>
      </c>
      <c r="AK36">
        <f t="array" ref="AK36">IF($D7,IFERROR((SUMPRODUCT((economics!$AG$2:$AG$167=$B36)*(economics!$D$2:$D$167="whr")*economics!$AH$2:$AH$167*(_xlfn.NORM.DIST(AK$3,economics!$AK$2:$AK$167,economics!$AJ$2:$AJ$167,TRUE)-_xlfn.NORM.DIST(AK$30,economics!$AK$2:$AK$167,economics!$AJ$2:$AJ$167,TRUE))*economics!$AM$2:$AM$167)+$CR7*(_xlfn.NORM.DIST(AK$3,$CU7,0.3*$CU7,TRUE)-_xlfn.NORM.DIST(AK$30,$CU7,0.3*$CU7,TRUE))*summary!$C$7/28.8/0.947817+$CS7*(_xlfn.NORM.DIST(AK$3,$CV7,0.3*$CV7,TRUE)-_xlfn.NORM.DIST(AK$30,$CV7,0.3*$CV7,TRUE))*summary!$C$6/28.8/0.947817)/(SUMPRODUCT((economics!$AG$2:$AG$167=$B36)*(economics!$D$2:$D$167="whr")*economics!$AH$2:$AH$167*(_xlfn.NORM.DIST(AK$3,economics!$AK$2:$AK$167,economics!$AJ$2:$AJ$167,TRUE)-_xlfn.NORM.DIST(AK$30,economics!$AK$2:$AK$167,economics!$AJ$2:$AJ$167,TRUE)))+$CR7*(_xlfn.NORM.DIST(AK$3,$CU7,0.3*$CU7,TRUE)-_xlfn.NORM.DIST(AK$30,$CU7,0.3*$CU7,TRUE))+$CS7*(_xlfn.NORM.DIST(AK$3,$CV7,0.3*$CV7,TRUE)-_xlfn.NORM.DIST(AK$30,$CV7,0.3*$CV7,TRUE))),""),IF($C7&gt;0,summary!$C$10/28.8/0.947817,""))</f>
        <v>10.074319315976723</v>
      </c>
      <c r="AL36">
        <f t="array" ref="AL36">IF($D7,IFERROR((SUMPRODUCT((economics!$AG$2:$AG$167=$B36)*(economics!$D$2:$D$167="whr")*economics!$AH$2:$AH$167*(_xlfn.NORM.DIST(AL$3,economics!$AK$2:$AK$167,economics!$AJ$2:$AJ$167,TRUE)-_xlfn.NORM.DIST(AL$30,economics!$AK$2:$AK$167,economics!$AJ$2:$AJ$167,TRUE))*economics!$AM$2:$AM$167)+$CR7*(_xlfn.NORM.DIST(AL$3,$CU7,0.3*$CU7,TRUE)-_xlfn.NORM.DIST(AL$30,$CU7,0.3*$CU7,TRUE))*summary!$C$7/28.8/0.947817+$CS7*(_xlfn.NORM.DIST(AL$3,$CV7,0.3*$CV7,TRUE)-_xlfn.NORM.DIST(AL$30,$CV7,0.3*$CV7,TRUE))*summary!$C$6/28.8/0.947817)/(SUMPRODUCT((economics!$AG$2:$AG$167=$B36)*(economics!$D$2:$D$167="whr")*economics!$AH$2:$AH$167*(_xlfn.NORM.DIST(AL$3,economics!$AK$2:$AK$167,economics!$AJ$2:$AJ$167,TRUE)-_xlfn.NORM.DIST(AL$30,economics!$AK$2:$AK$167,economics!$AJ$2:$AJ$167,TRUE)))+$CR7*(_xlfn.NORM.DIST(AL$3,$CU7,0.3*$CU7,TRUE)-_xlfn.NORM.DIST(AL$30,$CU7,0.3*$CU7,TRUE))+$CS7*(_xlfn.NORM.DIST(AL$3,$CV7,0.3*$CV7,TRUE)-_xlfn.NORM.DIST(AL$30,$CV7,0.3*$CV7,TRUE))),""),IF($C7&gt;0,summary!$C$10/28.8/0.947817,""))</f>
        <v>10.074319315976723</v>
      </c>
      <c r="AM36">
        <f t="array" ref="AM36">IF($D7,IFERROR((SUMPRODUCT((economics!$AG$2:$AG$167=$B36)*(economics!$D$2:$D$167="whr")*economics!$AH$2:$AH$167*(_xlfn.NORM.DIST(AM$3,economics!$AK$2:$AK$167,economics!$AJ$2:$AJ$167,TRUE)-_xlfn.NORM.DIST(AM$30,economics!$AK$2:$AK$167,economics!$AJ$2:$AJ$167,TRUE))*economics!$AM$2:$AM$167)+$CR7*(_xlfn.NORM.DIST(AM$3,$CU7,0.3*$CU7,TRUE)-_xlfn.NORM.DIST(AM$30,$CU7,0.3*$CU7,TRUE))*summary!$C$7/28.8/0.947817+$CS7*(_xlfn.NORM.DIST(AM$3,$CV7,0.3*$CV7,TRUE)-_xlfn.NORM.DIST(AM$30,$CV7,0.3*$CV7,TRUE))*summary!$C$6/28.8/0.947817)/(SUMPRODUCT((economics!$AG$2:$AG$167=$B36)*(economics!$D$2:$D$167="whr")*economics!$AH$2:$AH$167*(_xlfn.NORM.DIST(AM$3,economics!$AK$2:$AK$167,economics!$AJ$2:$AJ$167,TRUE)-_xlfn.NORM.DIST(AM$30,economics!$AK$2:$AK$167,economics!$AJ$2:$AJ$167,TRUE)))+$CR7*(_xlfn.NORM.DIST(AM$3,$CU7,0.3*$CU7,TRUE)-_xlfn.NORM.DIST(AM$30,$CU7,0.3*$CU7,TRUE))+$CS7*(_xlfn.NORM.DIST(AM$3,$CV7,0.3*$CV7,TRUE)-_xlfn.NORM.DIST(AM$30,$CV7,0.3*$CV7,TRUE))),""),IF($C7&gt;0,summary!$C$10/28.8/0.947817,""))</f>
        <v>10.074319315976723</v>
      </c>
      <c r="AN36">
        <f t="array" ref="AN36">IF($D7,IFERROR((SUMPRODUCT((economics!$AG$2:$AG$167=$B36)*(economics!$D$2:$D$167="whr")*economics!$AH$2:$AH$167*(_xlfn.NORM.DIST(AN$3,economics!$AK$2:$AK$167,economics!$AJ$2:$AJ$167,TRUE)-_xlfn.NORM.DIST(AN$30,economics!$AK$2:$AK$167,economics!$AJ$2:$AJ$167,TRUE))*economics!$AM$2:$AM$167)+$CR7*(_xlfn.NORM.DIST(AN$3,$CU7,0.3*$CU7,TRUE)-_xlfn.NORM.DIST(AN$30,$CU7,0.3*$CU7,TRUE))*summary!$C$7/28.8/0.947817+$CS7*(_xlfn.NORM.DIST(AN$3,$CV7,0.3*$CV7,TRUE)-_xlfn.NORM.DIST(AN$30,$CV7,0.3*$CV7,TRUE))*summary!$C$6/28.8/0.947817)/(SUMPRODUCT((economics!$AG$2:$AG$167=$B36)*(economics!$D$2:$D$167="whr")*economics!$AH$2:$AH$167*(_xlfn.NORM.DIST(AN$3,economics!$AK$2:$AK$167,economics!$AJ$2:$AJ$167,TRUE)-_xlfn.NORM.DIST(AN$30,economics!$AK$2:$AK$167,economics!$AJ$2:$AJ$167,TRUE)))+$CR7*(_xlfn.NORM.DIST(AN$3,$CU7,0.3*$CU7,TRUE)-_xlfn.NORM.DIST(AN$30,$CU7,0.3*$CU7,TRUE))+$CS7*(_xlfn.NORM.DIST(AN$3,$CV7,0.3*$CV7,TRUE)-_xlfn.NORM.DIST(AN$30,$CV7,0.3*$CV7,TRUE))),""),IF($C7&gt;0,summary!$C$10/28.8/0.947817,""))</f>
        <v>10.074319315976723</v>
      </c>
      <c r="AO36">
        <f t="array" ref="AO36">IF($D7,IFERROR((SUMPRODUCT((economics!$AG$2:$AG$167=$B36)*(economics!$D$2:$D$167="whr")*economics!$AH$2:$AH$167*(_xlfn.NORM.DIST(AO$3,economics!$AK$2:$AK$167,economics!$AJ$2:$AJ$167,TRUE)-_xlfn.NORM.DIST(AO$30,economics!$AK$2:$AK$167,economics!$AJ$2:$AJ$167,TRUE))*economics!$AM$2:$AM$167)+$CR7*(_xlfn.NORM.DIST(AO$3,$CU7,0.3*$CU7,TRUE)-_xlfn.NORM.DIST(AO$30,$CU7,0.3*$CU7,TRUE))*summary!$C$7/28.8/0.947817+$CS7*(_xlfn.NORM.DIST(AO$3,$CV7,0.3*$CV7,TRUE)-_xlfn.NORM.DIST(AO$30,$CV7,0.3*$CV7,TRUE))*summary!$C$6/28.8/0.947817)/(SUMPRODUCT((economics!$AG$2:$AG$167=$B36)*(economics!$D$2:$D$167="whr")*economics!$AH$2:$AH$167*(_xlfn.NORM.DIST(AO$3,economics!$AK$2:$AK$167,economics!$AJ$2:$AJ$167,TRUE)-_xlfn.NORM.DIST(AO$30,economics!$AK$2:$AK$167,economics!$AJ$2:$AJ$167,TRUE)))+$CR7*(_xlfn.NORM.DIST(AO$3,$CU7,0.3*$CU7,TRUE)-_xlfn.NORM.DIST(AO$30,$CU7,0.3*$CU7,TRUE))+$CS7*(_xlfn.NORM.DIST(AO$3,$CV7,0.3*$CV7,TRUE)-_xlfn.NORM.DIST(AO$30,$CV7,0.3*$CV7,TRUE))),""),IF($C7&gt;0,summary!$C$10/28.8/0.947817,""))</f>
        <v>10.074319315976723</v>
      </c>
      <c r="AP36">
        <f t="array" ref="AP36">IF($D7,IFERROR((SUMPRODUCT((economics!$AG$2:$AG$167=$B36)*(economics!$D$2:$D$167="whr")*economics!$AH$2:$AH$167*(_xlfn.NORM.DIST(AP$3,economics!$AK$2:$AK$167,economics!$AJ$2:$AJ$167,TRUE)-_xlfn.NORM.DIST(AP$30,economics!$AK$2:$AK$167,economics!$AJ$2:$AJ$167,TRUE))*economics!$AM$2:$AM$167)+$CR7*(_xlfn.NORM.DIST(AP$3,$CU7,0.3*$CU7,TRUE)-_xlfn.NORM.DIST(AP$30,$CU7,0.3*$CU7,TRUE))*summary!$C$7/28.8/0.947817+$CS7*(_xlfn.NORM.DIST(AP$3,$CV7,0.3*$CV7,TRUE)-_xlfn.NORM.DIST(AP$30,$CV7,0.3*$CV7,TRUE))*summary!$C$6/28.8/0.947817)/(SUMPRODUCT((economics!$AG$2:$AG$167=$B36)*(economics!$D$2:$D$167="whr")*economics!$AH$2:$AH$167*(_xlfn.NORM.DIST(AP$3,economics!$AK$2:$AK$167,economics!$AJ$2:$AJ$167,TRUE)-_xlfn.NORM.DIST(AP$30,economics!$AK$2:$AK$167,economics!$AJ$2:$AJ$167,TRUE)))+$CR7*(_xlfn.NORM.DIST(AP$3,$CU7,0.3*$CU7,TRUE)-_xlfn.NORM.DIST(AP$30,$CU7,0.3*$CU7,TRUE))+$CS7*(_xlfn.NORM.DIST(AP$3,$CV7,0.3*$CV7,TRUE)-_xlfn.NORM.DIST(AP$30,$CV7,0.3*$CV7,TRUE))),""),IF($C7&gt;0,summary!$C$10/28.8/0.947817,""))</f>
        <v>10.074319315976723</v>
      </c>
      <c r="AQ36">
        <f t="array" ref="AQ36">IF($D7,IFERROR((SUMPRODUCT((economics!$AG$2:$AG$167=$B36)*(economics!$D$2:$D$167="whr")*economics!$AH$2:$AH$167*(_xlfn.NORM.DIST(AQ$3,economics!$AK$2:$AK$167,economics!$AJ$2:$AJ$167,TRUE)-_xlfn.NORM.DIST(AQ$30,economics!$AK$2:$AK$167,economics!$AJ$2:$AJ$167,TRUE))*economics!$AM$2:$AM$167)+$CR7*(_xlfn.NORM.DIST(AQ$3,$CU7,0.3*$CU7,TRUE)-_xlfn.NORM.DIST(AQ$30,$CU7,0.3*$CU7,TRUE))*summary!$C$7/28.8/0.947817+$CS7*(_xlfn.NORM.DIST(AQ$3,$CV7,0.3*$CV7,TRUE)-_xlfn.NORM.DIST(AQ$30,$CV7,0.3*$CV7,TRUE))*summary!$C$6/28.8/0.947817)/(SUMPRODUCT((economics!$AG$2:$AG$167=$B36)*(economics!$D$2:$D$167="whr")*economics!$AH$2:$AH$167*(_xlfn.NORM.DIST(AQ$3,economics!$AK$2:$AK$167,economics!$AJ$2:$AJ$167,TRUE)-_xlfn.NORM.DIST(AQ$30,economics!$AK$2:$AK$167,economics!$AJ$2:$AJ$167,TRUE)))+$CR7*(_xlfn.NORM.DIST(AQ$3,$CU7,0.3*$CU7,TRUE)-_xlfn.NORM.DIST(AQ$30,$CU7,0.3*$CU7,TRUE))+$CS7*(_xlfn.NORM.DIST(AQ$3,$CV7,0.3*$CV7,TRUE)-_xlfn.NORM.DIST(AQ$30,$CV7,0.3*$CV7,TRUE))),""),IF($C7&gt;0,summary!$C$10/28.8/0.947817,""))</f>
        <v>10.074319315976723</v>
      </c>
      <c r="AR36">
        <f t="array" ref="AR36">IF($D7,IFERROR((SUMPRODUCT((economics!$AG$2:$AG$167=$B36)*(economics!$D$2:$D$167="whr")*economics!$AH$2:$AH$167*(_xlfn.NORM.DIST(AR$3,economics!$AK$2:$AK$167,economics!$AJ$2:$AJ$167,TRUE)-_xlfn.NORM.DIST(AR$30,economics!$AK$2:$AK$167,economics!$AJ$2:$AJ$167,TRUE))*economics!$AM$2:$AM$167)+$CR7*(_xlfn.NORM.DIST(AR$3,$CU7,0.3*$CU7,TRUE)-_xlfn.NORM.DIST(AR$30,$CU7,0.3*$CU7,TRUE))*summary!$C$7/28.8/0.947817+$CS7*(_xlfn.NORM.DIST(AR$3,$CV7,0.3*$CV7,TRUE)-_xlfn.NORM.DIST(AR$30,$CV7,0.3*$CV7,TRUE))*summary!$C$6/28.8/0.947817)/(SUMPRODUCT((economics!$AG$2:$AG$167=$B36)*(economics!$D$2:$D$167="whr")*economics!$AH$2:$AH$167*(_xlfn.NORM.DIST(AR$3,economics!$AK$2:$AK$167,economics!$AJ$2:$AJ$167,TRUE)-_xlfn.NORM.DIST(AR$30,economics!$AK$2:$AK$167,economics!$AJ$2:$AJ$167,TRUE)))+$CR7*(_xlfn.NORM.DIST(AR$3,$CU7,0.3*$CU7,TRUE)-_xlfn.NORM.DIST(AR$30,$CU7,0.3*$CU7,TRUE))+$CS7*(_xlfn.NORM.DIST(AR$3,$CV7,0.3*$CV7,TRUE)-_xlfn.NORM.DIST(AR$30,$CV7,0.3*$CV7,TRUE))),""),IF($C7&gt;0,summary!$C$10/28.8/0.947817,""))</f>
        <v>10.074319315976723</v>
      </c>
      <c r="AS36">
        <f t="array" ref="AS36">IF($D7,IFERROR((SUMPRODUCT((economics!$AG$2:$AG$167=$B36)*(economics!$D$2:$D$167="whr")*economics!$AH$2:$AH$167*(_xlfn.NORM.DIST(AS$3,economics!$AK$2:$AK$167,economics!$AJ$2:$AJ$167,TRUE)-_xlfn.NORM.DIST(AS$30,economics!$AK$2:$AK$167,economics!$AJ$2:$AJ$167,TRUE))*economics!$AM$2:$AM$167)+$CR7*(_xlfn.NORM.DIST(AS$3,$CU7,0.3*$CU7,TRUE)-_xlfn.NORM.DIST(AS$30,$CU7,0.3*$CU7,TRUE))*summary!$C$7/28.8/0.947817+$CS7*(_xlfn.NORM.DIST(AS$3,$CV7,0.3*$CV7,TRUE)-_xlfn.NORM.DIST(AS$30,$CV7,0.3*$CV7,TRUE))*summary!$C$6/28.8/0.947817)/(SUMPRODUCT((economics!$AG$2:$AG$167=$B36)*(economics!$D$2:$D$167="whr")*economics!$AH$2:$AH$167*(_xlfn.NORM.DIST(AS$3,economics!$AK$2:$AK$167,economics!$AJ$2:$AJ$167,TRUE)-_xlfn.NORM.DIST(AS$30,economics!$AK$2:$AK$167,economics!$AJ$2:$AJ$167,TRUE)))+$CR7*(_xlfn.NORM.DIST(AS$3,$CU7,0.3*$CU7,TRUE)-_xlfn.NORM.DIST(AS$30,$CU7,0.3*$CU7,TRUE))+$CS7*(_xlfn.NORM.DIST(AS$3,$CV7,0.3*$CV7,TRUE)-_xlfn.NORM.DIST(AS$30,$CV7,0.3*$CV7,TRUE))),""),IF($C7&gt;0,summary!$C$10/28.8/0.947817,""))</f>
        <v>10.074319315976723</v>
      </c>
      <c r="AT36">
        <f t="array" ref="AT36">IF($D7,IFERROR((SUMPRODUCT((economics!$AG$2:$AG$167=$B36)*(economics!$D$2:$D$167="whr")*economics!$AH$2:$AH$167*(_xlfn.NORM.DIST(AT$3,economics!$AK$2:$AK$167,economics!$AJ$2:$AJ$167,TRUE)-_xlfn.NORM.DIST(AT$30,economics!$AK$2:$AK$167,economics!$AJ$2:$AJ$167,TRUE))*economics!$AM$2:$AM$167)+$CR7*(_xlfn.NORM.DIST(AT$3,$CU7,0.3*$CU7,TRUE)-_xlfn.NORM.DIST(AT$30,$CU7,0.3*$CU7,TRUE))*summary!$C$7/28.8/0.947817+$CS7*(_xlfn.NORM.DIST(AT$3,$CV7,0.3*$CV7,TRUE)-_xlfn.NORM.DIST(AT$30,$CV7,0.3*$CV7,TRUE))*summary!$C$6/28.8/0.947817)/(SUMPRODUCT((economics!$AG$2:$AG$167=$B36)*(economics!$D$2:$D$167="whr")*economics!$AH$2:$AH$167*(_xlfn.NORM.DIST(AT$3,economics!$AK$2:$AK$167,economics!$AJ$2:$AJ$167,TRUE)-_xlfn.NORM.DIST(AT$30,economics!$AK$2:$AK$167,economics!$AJ$2:$AJ$167,TRUE)))+$CR7*(_xlfn.NORM.DIST(AT$3,$CU7,0.3*$CU7,TRUE)-_xlfn.NORM.DIST(AT$30,$CU7,0.3*$CU7,TRUE))+$CS7*(_xlfn.NORM.DIST(AT$3,$CV7,0.3*$CV7,TRUE)-_xlfn.NORM.DIST(AT$30,$CV7,0.3*$CV7,TRUE))),""),IF($C7&gt;0,summary!$C$10/28.8/0.947817,""))</f>
        <v>10.074319315976723</v>
      </c>
      <c r="AU36">
        <f t="array" ref="AU36">IF($D7,IFERROR((SUMPRODUCT((economics!$AG$2:$AG$167=$B36)*(economics!$D$2:$D$167="whr")*economics!$AH$2:$AH$167*(_xlfn.NORM.DIST(AU$3,economics!$AK$2:$AK$167,economics!$AJ$2:$AJ$167,TRUE)-_xlfn.NORM.DIST(AU$30,economics!$AK$2:$AK$167,economics!$AJ$2:$AJ$167,TRUE))*economics!$AM$2:$AM$167)+$CR7*(_xlfn.NORM.DIST(AU$3,$CU7,0.3*$CU7,TRUE)-_xlfn.NORM.DIST(AU$30,$CU7,0.3*$CU7,TRUE))*summary!$C$7/28.8/0.947817+$CS7*(_xlfn.NORM.DIST(AU$3,$CV7,0.3*$CV7,TRUE)-_xlfn.NORM.DIST(AU$30,$CV7,0.3*$CV7,TRUE))*summary!$C$6/28.8/0.947817)/(SUMPRODUCT((economics!$AG$2:$AG$167=$B36)*(economics!$D$2:$D$167="whr")*economics!$AH$2:$AH$167*(_xlfn.NORM.DIST(AU$3,economics!$AK$2:$AK$167,economics!$AJ$2:$AJ$167,TRUE)-_xlfn.NORM.DIST(AU$30,economics!$AK$2:$AK$167,economics!$AJ$2:$AJ$167,TRUE)))+$CR7*(_xlfn.NORM.DIST(AU$3,$CU7,0.3*$CU7,TRUE)-_xlfn.NORM.DIST(AU$30,$CU7,0.3*$CU7,TRUE))+$CS7*(_xlfn.NORM.DIST(AU$3,$CV7,0.3*$CV7,TRUE)-_xlfn.NORM.DIST(AU$30,$CV7,0.3*$CV7,TRUE))),""),IF($C7&gt;0,summary!$C$10/28.8/0.947817,""))</f>
        <v>10.074319315976723</v>
      </c>
      <c r="AV36">
        <f t="array" ref="AV36">IF($D7,IFERROR((SUMPRODUCT((economics!$AG$2:$AG$167=$B36)*(economics!$D$2:$D$167="whr")*economics!$AH$2:$AH$167*(_xlfn.NORM.DIST(AV$3,economics!$AK$2:$AK$167,economics!$AJ$2:$AJ$167,TRUE)-_xlfn.NORM.DIST(AV$30,economics!$AK$2:$AK$167,economics!$AJ$2:$AJ$167,TRUE))*economics!$AM$2:$AM$167)+$CR7*(_xlfn.NORM.DIST(AV$3,$CU7,0.3*$CU7,TRUE)-_xlfn.NORM.DIST(AV$30,$CU7,0.3*$CU7,TRUE))*summary!$C$7/28.8/0.947817+$CS7*(_xlfn.NORM.DIST(AV$3,$CV7,0.3*$CV7,TRUE)-_xlfn.NORM.DIST(AV$30,$CV7,0.3*$CV7,TRUE))*summary!$C$6/28.8/0.947817)/(SUMPRODUCT((economics!$AG$2:$AG$167=$B36)*(economics!$D$2:$D$167="whr")*economics!$AH$2:$AH$167*(_xlfn.NORM.DIST(AV$3,economics!$AK$2:$AK$167,economics!$AJ$2:$AJ$167,TRUE)-_xlfn.NORM.DIST(AV$30,economics!$AK$2:$AK$167,economics!$AJ$2:$AJ$167,TRUE)))+$CR7*(_xlfn.NORM.DIST(AV$3,$CU7,0.3*$CU7,TRUE)-_xlfn.NORM.DIST(AV$30,$CU7,0.3*$CU7,TRUE))+$CS7*(_xlfn.NORM.DIST(AV$3,$CV7,0.3*$CV7,TRUE)-_xlfn.NORM.DIST(AV$30,$CV7,0.3*$CV7,TRUE))),""),IF($C7&gt;0,summary!$C$10/28.8/0.947817,""))</f>
        <v>10.074319315976723</v>
      </c>
      <c r="AW36">
        <f t="array" ref="AW36">IF($D7,IFERROR((SUMPRODUCT((economics!$AG$2:$AG$167=$B36)*(economics!$D$2:$D$167="whr")*economics!$AH$2:$AH$167*(_xlfn.NORM.DIST(AW$3,economics!$AK$2:$AK$167,economics!$AJ$2:$AJ$167,TRUE)-_xlfn.NORM.DIST(AW$30,economics!$AK$2:$AK$167,economics!$AJ$2:$AJ$167,TRUE))*economics!$AM$2:$AM$167)+$CR7*(_xlfn.NORM.DIST(AW$3,$CU7,0.3*$CU7,TRUE)-_xlfn.NORM.DIST(AW$30,$CU7,0.3*$CU7,TRUE))*summary!$C$7/28.8/0.947817+$CS7*(_xlfn.NORM.DIST(AW$3,$CV7,0.3*$CV7,TRUE)-_xlfn.NORM.DIST(AW$30,$CV7,0.3*$CV7,TRUE))*summary!$C$6/28.8/0.947817)/(SUMPRODUCT((economics!$AG$2:$AG$167=$B36)*(economics!$D$2:$D$167="whr")*economics!$AH$2:$AH$167*(_xlfn.NORM.DIST(AW$3,economics!$AK$2:$AK$167,economics!$AJ$2:$AJ$167,TRUE)-_xlfn.NORM.DIST(AW$30,economics!$AK$2:$AK$167,economics!$AJ$2:$AJ$167,TRUE)))+$CR7*(_xlfn.NORM.DIST(AW$3,$CU7,0.3*$CU7,TRUE)-_xlfn.NORM.DIST(AW$30,$CU7,0.3*$CU7,TRUE))+$CS7*(_xlfn.NORM.DIST(AW$3,$CV7,0.3*$CV7,TRUE)-_xlfn.NORM.DIST(AW$30,$CV7,0.3*$CV7,TRUE))),""),IF($C7&gt;0,summary!$C$10/28.8/0.947817,""))</f>
        <v>10.074319315976723</v>
      </c>
      <c r="AX36">
        <f t="array" ref="AX36">IF($D7,IFERROR((SUMPRODUCT((economics!$AG$2:$AG$167=$B36)*(economics!$D$2:$D$167="whr")*economics!$AH$2:$AH$167*(_xlfn.NORM.DIST(AX$3,economics!$AK$2:$AK$167,economics!$AJ$2:$AJ$167,TRUE)-_xlfn.NORM.DIST(AX$30,economics!$AK$2:$AK$167,economics!$AJ$2:$AJ$167,TRUE))*economics!$AM$2:$AM$167)+$CR7*(_xlfn.NORM.DIST(AX$3,$CU7,0.3*$CU7,TRUE)-_xlfn.NORM.DIST(AX$30,$CU7,0.3*$CU7,TRUE))*summary!$C$7/28.8/0.947817+$CS7*(_xlfn.NORM.DIST(AX$3,$CV7,0.3*$CV7,TRUE)-_xlfn.NORM.DIST(AX$30,$CV7,0.3*$CV7,TRUE))*summary!$C$6/28.8/0.947817)/(SUMPRODUCT((economics!$AG$2:$AG$167=$B36)*(economics!$D$2:$D$167="whr")*economics!$AH$2:$AH$167*(_xlfn.NORM.DIST(AX$3,economics!$AK$2:$AK$167,economics!$AJ$2:$AJ$167,TRUE)-_xlfn.NORM.DIST(AX$30,economics!$AK$2:$AK$167,economics!$AJ$2:$AJ$167,TRUE)))+$CR7*(_xlfn.NORM.DIST(AX$3,$CU7,0.3*$CU7,TRUE)-_xlfn.NORM.DIST(AX$30,$CU7,0.3*$CU7,TRUE))+$CS7*(_xlfn.NORM.DIST(AX$3,$CV7,0.3*$CV7,TRUE)-_xlfn.NORM.DIST(AX$30,$CV7,0.3*$CV7,TRUE))),""),IF($C7&gt;0,summary!$C$10/28.8/0.947817,""))</f>
        <v>10.074319315976723</v>
      </c>
      <c r="AY36">
        <f t="array" ref="AY36">IF($D7,IFERROR((SUMPRODUCT((economics!$AG$2:$AG$167=$B36)*(economics!$D$2:$D$167="whr")*economics!$AH$2:$AH$167*(_xlfn.NORM.DIST(AY$3,economics!$AK$2:$AK$167,economics!$AJ$2:$AJ$167,TRUE)-_xlfn.NORM.DIST(AY$30,economics!$AK$2:$AK$167,economics!$AJ$2:$AJ$167,TRUE))*economics!$AM$2:$AM$167)+$CR7*(_xlfn.NORM.DIST(AY$3,$CU7,0.3*$CU7,TRUE)-_xlfn.NORM.DIST(AY$30,$CU7,0.3*$CU7,TRUE))*summary!$C$7/28.8/0.947817+$CS7*(_xlfn.NORM.DIST(AY$3,$CV7,0.3*$CV7,TRUE)-_xlfn.NORM.DIST(AY$30,$CV7,0.3*$CV7,TRUE))*summary!$C$6/28.8/0.947817)/(SUMPRODUCT((economics!$AG$2:$AG$167=$B36)*(economics!$D$2:$D$167="whr")*economics!$AH$2:$AH$167*(_xlfn.NORM.DIST(AY$3,economics!$AK$2:$AK$167,economics!$AJ$2:$AJ$167,TRUE)-_xlfn.NORM.DIST(AY$30,economics!$AK$2:$AK$167,economics!$AJ$2:$AJ$167,TRUE)))+$CR7*(_xlfn.NORM.DIST(AY$3,$CU7,0.3*$CU7,TRUE)-_xlfn.NORM.DIST(AY$30,$CU7,0.3*$CU7,TRUE))+$CS7*(_xlfn.NORM.DIST(AY$3,$CV7,0.3*$CV7,TRUE)-_xlfn.NORM.DIST(AY$30,$CV7,0.3*$CV7,TRUE))),""),IF($C7&gt;0,summary!$C$10/28.8/0.947817,""))</f>
        <v>10.074319315976723</v>
      </c>
      <c r="AZ36">
        <f t="array" ref="AZ36">IF($D7,IFERROR((SUMPRODUCT((economics!$AG$2:$AG$167=$B36)*(economics!$D$2:$D$167="whr")*economics!$AH$2:$AH$167*(_xlfn.NORM.DIST(AZ$3,economics!$AK$2:$AK$167,economics!$AJ$2:$AJ$167,TRUE)-_xlfn.NORM.DIST(AZ$30,economics!$AK$2:$AK$167,economics!$AJ$2:$AJ$167,TRUE))*economics!$AM$2:$AM$167)+$CR7*(_xlfn.NORM.DIST(AZ$3,$CU7,0.3*$CU7,TRUE)-_xlfn.NORM.DIST(AZ$30,$CU7,0.3*$CU7,TRUE))*summary!$C$7/28.8/0.947817+$CS7*(_xlfn.NORM.DIST(AZ$3,$CV7,0.3*$CV7,TRUE)-_xlfn.NORM.DIST(AZ$30,$CV7,0.3*$CV7,TRUE))*summary!$C$6/28.8/0.947817)/(SUMPRODUCT((economics!$AG$2:$AG$167=$B36)*(economics!$D$2:$D$167="whr")*economics!$AH$2:$AH$167*(_xlfn.NORM.DIST(AZ$3,economics!$AK$2:$AK$167,economics!$AJ$2:$AJ$167,TRUE)-_xlfn.NORM.DIST(AZ$30,economics!$AK$2:$AK$167,economics!$AJ$2:$AJ$167,TRUE)))+$CR7*(_xlfn.NORM.DIST(AZ$3,$CU7,0.3*$CU7,TRUE)-_xlfn.NORM.DIST(AZ$30,$CU7,0.3*$CU7,TRUE))+$CS7*(_xlfn.NORM.DIST(AZ$3,$CV7,0.3*$CV7,TRUE)-_xlfn.NORM.DIST(AZ$30,$CV7,0.3*$CV7,TRUE))),""),IF($C7&gt;0,summary!$C$10/28.8/0.947817,""))</f>
        <v>10.074319315976723</v>
      </c>
      <c r="BA36">
        <f t="array" ref="BA36">IF($D7,IFERROR((SUMPRODUCT((economics!$AG$2:$AG$167=$B36)*(economics!$D$2:$D$167="whr")*economics!$AH$2:$AH$167*(_xlfn.NORM.DIST(BA$3,economics!$AK$2:$AK$167,economics!$AJ$2:$AJ$167,TRUE)-_xlfn.NORM.DIST(BA$30,economics!$AK$2:$AK$167,economics!$AJ$2:$AJ$167,TRUE))*economics!$AM$2:$AM$167)+$CR7*(_xlfn.NORM.DIST(BA$3,$CU7,0.3*$CU7,TRUE)-_xlfn.NORM.DIST(BA$30,$CU7,0.3*$CU7,TRUE))*summary!$C$7/28.8/0.947817+$CS7*(_xlfn.NORM.DIST(BA$3,$CV7,0.3*$CV7,TRUE)-_xlfn.NORM.DIST(BA$30,$CV7,0.3*$CV7,TRUE))*summary!$C$6/28.8/0.947817)/(SUMPRODUCT((economics!$AG$2:$AG$167=$B36)*(economics!$D$2:$D$167="whr")*economics!$AH$2:$AH$167*(_xlfn.NORM.DIST(BA$3,economics!$AK$2:$AK$167,economics!$AJ$2:$AJ$167,TRUE)-_xlfn.NORM.DIST(BA$30,economics!$AK$2:$AK$167,economics!$AJ$2:$AJ$167,TRUE)))+$CR7*(_xlfn.NORM.DIST(BA$3,$CU7,0.3*$CU7,TRUE)-_xlfn.NORM.DIST(BA$30,$CU7,0.3*$CU7,TRUE))+$CS7*(_xlfn.NORM.DIST(BA$3,$CV7,0.3*$CV7,TRUE)-_xlfn.NORM.DIST(BA$30,$CV7,0.3*$CV7,TRUE))),""),IF($C7&gt;0,summary!$C$10/28.8/0.947817,""))</f>
        <v>10.074319315976723</v>
      </c>
      <c r="BB36">
        <f t="array" ref="BB36">IF($D7,IFERROR((SUMPRODUCT((economics!$AG$2:$AG$167=$B36)*(economics!$D$2:$D$167="whr")*economics!$AH$2:$AH$167*(_xlfn.NORM.DIST(BB$3,economics!$AK$2:$AK$167,economics!$AJ$2:$AJ$167,TRUE)-_xlfn.NORM.DIST(BB$30,economics!$AK$2:$AK$167,economics!$AJ$2:$AJ$167,TRUE))*economics!$AM$2:$AM$167)+$CR7*(_xlfn.NORM.DIST(BB$3,$CU7,0.3*$CU7,TRUE)-_xlfn.NORM.DIST(BB$30,$CU7,0.3*$CU7,TRUE))*summary!$C$7/28.8/0.947817+$CS7*(_xlfn.NORM.DIST(BB$3,$CV7,0.3*$CV7,TRUE)-_xlfn.NORM.DIST(BB$30,$CV7,0.3*$CV7,TRUE))*summary!$C$6/28.8/0.947817)/(SUMPRODUCT((economics!$AG$2:$AG$167=$B36)*(economics!$D$2:$D$167="whr")*economics!$AH$2:$AH$167*(_xlfn.NORM.DIST(BB$3,economics!$AK$2:$AK$167,economics!$AJ$2:$AJ$167,TRUE)-_xlfn.NORM.DIST(BB$30,economics!$AK$2:$AK$167,economics!$AJ$2:$AJ$167,TRUE)))+$CR7*(_xlfn.NORM.DIST(BB$3,$CU7,0.3*$CU7,TRUE)-_xlfn.NORM.DIST(BB$30,$CU7,0.3*$CU7,TRUE))+$CS7*(_xlfn.NORM.DIST(BB$3,$CV7,0.3*$CV7,TRUE)-_xlfn.NORM.DIST(BB$30,$CV7,0.3*$CV7,TRUE))),""),IF($C7&gt;0,summary!$C$10/28.8/0.947817,""))</f>
        <v>10.074319315976723</v>
      </c>
      <c r="BC36">
        <f t="array" ref="BC36">IF($D7,IFERROR((SUMPRODUCT((economics!$AG$2:$AG$167=$B36)*(economics!$D$2:$D$167="whr")*economics!$AH$2:$AH$167*(_xlfn.NORM.DIST(BC$3,economics!$AK$2:$AK$167,economics!$AJ$2:$AJ$167,TRUE)-_xlfn.NORM.DIST(BC$30,economics!$AK$2:$AK$167,economics!$AJ$2:$AJ$167,TRUE))*economics!$AM$2:$AM$167)+$CR7*(_xlfn.NORM.DIST(BC$3,$CU7,0.3*$CU7,TRUE)-_xlfn.NORM.DIST(BC$30,$CU7,0.3*$CU7,TRUE))*summary!$C$7/28.8/0.947817+$CS7*(_xlfn.NORM.DIST(BC$3,$CV7,0.3*$CV7,TRUE)-_xlfn.NORM.DIST(BC$30,$CV7,0.3*$CV7,TRUE))*summary!$C$6/28.8/0.947817)/(SUMPRODUCT((economics!$AG$2:$AG$167=$B36)*(economics!$D$2:$D$167="whr")*economics!$AH$2:$AH$167*(_xlfn.NORM.DIST(BC$3,economics!$AK$2:$AK$167,economics!$AJ$2:$AJ$167,TRUE)-_xlfn.NORM.DIST(BC$30,economics!$AK$2:$AK$167,economics!$AJ$2:$AJ$167,TRUE)))+$CR7*(_xlfn.NORM.DIST(BC$3,$CU7,0.3*$CU7,TRUE)-_xlfn.NORM.DIST(BC$30,$CU7,0.3*$CU7,TRUE))+$CS7*(_xlfn.NORM.DIST(BC$3,$CV7,0.3*$CV7,TRUE)-_xlfn.NORM.DIST(BC$30,$CV7,0.3*$CV7,TRUE))),""),IF($C7&gt;0,summary!$C$10/28.8/0.947817,""))</f>
        <v>10.074319315976723</v>
      </c>
      <c r="BD36">
        <f t="array" ref="BD36">IF($D7,IFERROR((SUMPRODUCT((economics!$AG$2:$AG$167=$B36)*(economics!$D$2:$D$167="whr")*economics!$AH$2:$AH$167*(_xlfn.NORM.DIST(BD$3,economics!$AK$2:$AK$167,economics!$AJ$2:$AJ$167,TRUE)-_xlfn.NORM.DIST(BD$30,economics!$AK$2:$AK$167,economics!$AJ$2:$AJ$167,TRUE))*economics!$AM$2:$AM$167)+$CR7*(_xlfn.NORM.DIST(BD$3,$CU7,0.3*$CU7,TRUE)-_xlfn.NORM.DIST(BD$30,$CU7,0.3*$CU7,TRUE))*summary!$C$7/28.8/0.947817+$CS7*(_xlfn.NORM.DIST(BD$3,$CV7,0.3*$CV7,TRUE)-_xlfn.NORM.DIST(BD$30,$CV7,0.3*$CV7,TRUE))*summary!$C$6/28.8/0.947817)/(SUMPRODUCT((economics!$AG$2:$AG$167=$B36)*(economics!$D$2:$D$167="whr")*economics!$AH$2:$AH$167*(_xlfn.NORM.DIST(BD$3,economics!$AK$2:$AK$167,economics!$AJ$2:$AJ$167,TRUE)-_xlfn.NORM.DIST(BD$30,economics!$AK$2:$AK$167,economics!$AJ$2:$AJ$167,TRUE)))+$CR7*(_xlfn.NORM.DIST(BD$3,$CU7,0.3*$CU7,TRUE)-_xlfn.NORM.DIST(BD$30,$CU7,0.3*$CU7,TRUE))+$CS7*(_xlfn.NORM.DIST(BD$3,$CV7,0.3*$CV7,TRUE)-_xlfn.NORM.DIST(BD$30,$CV7,0.3*$CV7,TRUE))),""),IF($C7&gt;0,summary!$C$10/28.8/0.947817,""))</f>
        <v>10.074319315976723</v>
      </c>
      <c r="BE36">
        <f t="array" ref="BE36">IF($D7,IFERROR((SUMPRODUCT((economics!$AG$2:$AG$167=$B36)*(economics!$D$2:$D$167="whr")*economics!$AH$2:$AH$167*(_xlfn.NORM.DIST(BE$3,economics!$AK$2:$AK$167,economics!$AJ$2:$AJ$167,TRUE)-_xlfn.NORM.DIST(BE$30,economics!$AK$2:$AK$167,economics!$AJ$2:$AJ$167,TRUE))*economics!$AM$2:$AM$167)+$CR7*(_xlfn.NORM.DIST(BE$3,$CU7,0.3*$CU7,TRUE)-_xlfn.NORM.DIST(BE$30,$CU7,0.3*$CU7,TRUE))*summary!$C$7/28.8/0.947817+$CS7*(_xlfn.NORM.DIST(BE$3,$CV7,0.3*$CV7,TRUE)-_xlfn.NORM.DIST(BE$30,$CV7,0.3*$CV7,TRUE))*summary!$C$6/28.8/0.947817)/(SUMPRODUCT((economics!$AG$2:$AG$167=$B36)*(economics!$D$2:$D$167="whr")*economics!$AH$2:$AH$167*(_xlfn.NORM.DIST(BE$3,economics!$AK$2:$AK$167,economics!$AJ$2:$AJ$167,TRUE)-_xlfn.NORM.DIST(BE$30,economics!$AK$2:$AK$167,economics!$AJ$2:$AJ$167,TRUE)))+$CR7*(_xlfn.NORM.DIST(BE$3,$CU7,0.3*$CU7,TRUE)-_xlfn.NORM.DIST(BE$30,$CU7,0.3*$CU7,TRUE))+$CS7*(_xlfn.NORM.DIST(BE$3,$CV7,0.3*$CV7,TRUE)-_xlfn.NORM.DIST(BE$30,$CV7,0.3*$CV7,TRUE))),""),IF($C7&gt;0,summary!$C$10/28.8/0.947817,""))</f>
        <v>10.074319315976723</v>
      </c>
      <c r="BF36">
        <f t="array" ref="BF36">IF($D7,IFERROR((SUMPRODUCT((economics!$AG$2:$AG$167=$B36)*(economics!$D$2:$D$167="whr")*economics!$AH$2:$AH$167*(_xlfn.NORM.DIST(BF$3,economics!$AK$2:$AK$167,economics!$AJ$2:$AJ$167,TRUE)-_xlfn.NORM.DIST(BF$30,economics!$AK$2:$AK$167,economics!$AJ$2:$AJ$167,TRUE))*economics!$AM$2:$AM$167)+$CR7*(_xlfn.NORM.DIST(BF$3,$CU7,0.3*$CU7,TRUE)-_xlfn.NORM.DIST(BF$30,$CU7,0.3*$CU7,TRUE))*summary!$C$7/28.8/0.947817+$CS7*(_xlfn.NORM.DIST(BF$3,$CV7,0.3*$CV7,TRUE)-_xlfn.NORM.DIST(BF$30,$CV7,0.3*$CV7,TRUE))*summary!$C$6/28.8/0.947817)/(SUMPRODUCT((economics!$AG$2:$AG$167=$B36)*(economics!$D$2:$D$167="whr")*economics!$AH$2:$AH$167*(_xlfn.NORM.DIST(BF$3,economics!$AK$2:$AK$167,economics!$AJ$2:$AJ$167,TRUE)-_xlfn.NORM.DIST(BF$30,economics!$AK$2:$AK$167,economics!$AJ$2:$AJ$167,TRUE)))+$CR7*(_xlfn.NORM.DIST(BF$3,$CU7,0.3*$CU7,TRUE)-_xlfn.NORM.DIST(BF$30,$CU7,0.3*$CU7,TRUE))+$CS7*(_xlfn.NORM.DIST(BF$3,$CV7,0.3*$CV7,TRUE)-_xlfn.NORM.DIST(BF$30,$CV7,0.3*$CV7,TRUE))),""),IF($C7&gt;0,summary!$C$10/28.8/0.947817,""))</f>
        <v>10.074319315976723</v>
      </c>
      <c r="BG36">
        <f t="array" ref="BG36">IF($D7,IFERROR((SUMPRODUCT((economics!$AG$2:$AG$167=$B36)*(economics!$D$2:$D$167="whr")*economics!$AH$2:$AH$167*(_xlfn.NORM.DIST(BG$3,economics!$AK$2:$AK$167,economics!$AJ$2:$AJ$167,TRUE)-_xlfn.NORM.DIST(BG$30,economics!$AK$2:$AK$167,economics!$AJ$2:$AJ$167,TRUE))*economics!$AM$2:$AM$167)+$CR7*(_xlfn.NORM.DIST(BG$3,$CU7,0.3*$CU7,TRUE)-_xlfn.NORM.DIST(BG$30,$CU7,0.3*$CU7,TRUE))*summary!$C$7/28.8/0.947817+$CS7*(_xlfn.NORM.DIST(BG$3,$CV7,0.3*$CV7,TRUE)-_xlfn.NORM.DIST(BG$30,$CV7,0.3*$CV7,TRUE))*summary!$C$6/28.8/0.947817)/(SUMPRODUCT((economics!$AG$2:$AG$167=$B36)*(economics!$D$2:$D$167="whr")*economics!$AH$2:$AH$167*(_xlfn.NORM.DIST(BG$3,economics!$AK$2:$AK$167,economics!$AJ$2:$AJ$167,TRUE)-_xlfn.NORM.DIST(BG$30,economics!$AK$2:$AK$167,economics!$AJ$2:$AJ$167,TRUE)))+$CR7*(_xlfn.NORM.DIST(BG$3,$CU7,0.3*$CU7,TRUE)-_xlfn.NORM.DIST(BG$30,$CU7,0.3*$CU7,TRUE))+$CS7*(_xlfn.NORM.DIST(BG$3,$CV7,0.3*$CV7,TRUE)-_xlfn.NORM.DIST(BG$30,$CV7,0.3*$CV7,TRUE))),""),IF($C7&gt;0,summary!$C$10/28.8/0.947817,""))</f>
        <v>10.074319315976723</v>
      </c>
      <c r="BH36">
        <f t="array" ref="BH36">IF($D7,IFERROR((SUMPRODUCT((economics!$AG$2:$AG$167=$B36)*(economics!$D$2:$D$167="whr")*economics!$AH$2:$AH$167*(_xlfn.NORM.DIST(BH$3,economics!$AK$2:$AK$167,economics!$AJ$2:$AJ$167,TRUE)-_xlfn.NORM.DIST(BH$30,economics!$AK$2:$AK$167,economics!$AJ$2:$AJ$167,TRUE))*economics!$AM$2:$AM$167)+$CR7*(_xlfn.NORM.DIST(BH$3,$CU7,0.3*$CU7,TRUE)-_xlfn.NORM.DIST(BH$30,$CU7,0.3*$CU7,TRUE))*summary!$C$7/28.8/0.947817+$CS7*(_xlfn.NORM.DIST(BH$3,$CV7,0.3*$CV7,TRUE)-_xlfn.NORM.DIST(BH$30,$CV7,0.3*$CV7,TRUE))*summary!$C$6/28.8/0.947817)/(SUMPRODUCT((economics!$AG$2:$AG$167=$B36)*(economics!$D$2:$D$167="whr")*economics!$AH$2:$AH$167*(_xlfn.NORM.DIST(BH$3,economics!$AK$2:$AK$167,economics!$AJ$2:$AJ$167,TRUE)-_xlfn.NORM.DIST(BH$30,economics!$AK$2:$AK$167,economics!$AJ$2:$AJ$167,TRUE)))+$CR7*(_xlfn.NORM.DIST(BH$3,$CU7,0.3*$CU7,TRUE)-_xlfn.NORM.DIST(BH$30,$CU7,0.3*$CU7,TRUE))+$CS7*(_xlfn.NORM.DIST(BH$3,$CV7,0.3*$CV7,TRUE)-_xlfn.NORM.DIST(BH$30,$CV7,0.3*$CV7,TRUE))),""),IF($C7&gt;0,summary!$C$10/28.8/0.947817,""))</f>
        <v>10.074319315976723</v>
      </c>
      <c r="BI36">
        <f t="array" ref="BI36">IF($D7,IFERROR((SUMPRODUCT((economics!$AG$2:$AG$167=$B36)*(economics!$D$2:$D$167="whr")*economics!$AH$2:$AH$167*(_xlfn.NORM.DIST(BI$3,economics!$AK$2:$AK$167,economics!$AJ$2:$AJ$167,TRUE)-_xlfn.NORM.DIST(BI$30,economics!$AK$2:$AK$167,economics!$AJ$2:$AJ$167,TRUE))*economics!$AM$2:$AM$167)+$CR7*(_xlfn.NORM.DIST(BI$3,$CU7,0.3*$CU7,TRUE)-_xlfn.NORM.DIST(BI$30,$CU7,0.3*$CU7,TRUE))*summary!$C$7/28.8/0.947817+$CS7*(_xlfn.NORM.DIST(BI$3,$CV7,0.3*$CV7,TRUE)-_xlfn.NORM.DIST(BI$30,$CV7,0.3*$CV7,TRUE))*summary!$C$6/28.8/0.947817)/(SUMPRODUCT((economics!$AG$2:$AG$167=$B36)*(economics!$D$2:$D$167="whr")*economics!$AH$2:$AH$167*(_xlfn.NORM.DIST(BI$3,economics!$AK$2:$AK$167,economics!$AJ$2:$AJ$167,TRUE)-_xlfn.NORM.DIST(BI$30,economics!$AK$2:$AK$167,economics!$AJ$2:$AJ$167,TRUE)))+$CR7*(_xlfn.NORM.DIST(BI$3,$CU7,0.3*$CU7,TRUE)-_xlfn.NORM.DIST(BI$30,$CU7,0.3*$CU7,TRUE))+$CS7*(_xlfn.NORM.DIST(BI$3,$CV7,0.3*$CV7,TRUE)-_xlfn.NORM.DIST(BI$30,$CV7,0.3*$CV7,TRUE))),""),IF($C7&gt;0,summary!$C$10/28.8/0.947817,""))</f>
        <v>10.074319315976723</v>
      </c>
      <c r="BJ36">
        <f t="array" ref="BJ36">IF($D7,IFERROR((SUMPRODUCT((economics!$AG$2:$AG$167=$B36)*(economics!$D$2:$D$167="whr")*economics!$AH$2:$AH$167*(_xlfn.NORM.DIST(BJ$3,economics!$AK$2:$AK$167,economics!$AJ$2:$AJ$167,TRUE)-_xlfn.NORM.DIST(BJ$30,economics!$AK$2:$AK$167,economics!$AJ$2:$AJ$167,TRUE))*economics!$AM$2:$AM$167)+$CR7*(_xlfn.NORM.DIST(BJ$3,$CU7,0.3*$CU7,TRUE)-_xlfn.NORM.DIST(BJ$30,$CU7,0.3*$CU7,TRUE))*summary!$C$7/28.8/0.947817+$CS7*(_xlfn.NORM.DIST(BJ$3,$CV7,0.3*$CV7,TRUE)-_xlfn.NORM.DIST(BJ$30,$CV7,0.3*$CV7,TRUE))*summary!$C$6/28.8/0.947817)/(SUMPRODUCT((economics!$AG$2:$AG$167=$B36)*(economics!$D$2:$D$167="whr")*economics!$AH$2:$AH$167*(_xlfn.NORM.DIST(BJ$3,economics!$AK$2:$AK$167,economics!$AJ$2:$AJ$167,TRUE)-_xlfn.NORM.DIST(BJ$30,economics!$AK$2:$AK$167,economics!$AJ$2:$AJ$167,TRUE)))+$CR7*(_xlfn.NORM.DIST(BJ$3,$CU7,0.3*$CU7,TRUE)-_xlfn.NORM.DIST(BJ$30,$CU7,0.3*$CU7,TRUE))+$CS7*(_xlfn.NORM.DIST(BJ$3,$CV7,0.3*$CV7,TRUE)-_xlfn.NORM.DIST(BJ$30,$CV7,0.3*$CV7,TRUE))),""),IF($C7&gt;0,summary!$C$10/28.8/0.947817,""))</f>
        <v>10.074319315976723</v>
      </c>
      <c r="BK36">
        <f t="array" ref="BK36">IF($D7,IFERROR((SUMPRODUCT((economics!$AG$2:$AG$167=$B36)*(economics!$D$2:$D$167="whr")*economics!$AH$2:$AH$167*(_xlfn.NORM.DIST(BK$3,economics!$AK$2:$AK$167,economics!$AJ$2:$AJ$167,TRUE)-_xlfn.NORM.DIST(BK$30,economics!$AK$2:$AK$167,economics!$AJ$2:$AJ$167,TRUE))*economics!$AM$2:$AM$167)+$CR7*(_xlfn.NORM.DIST(BK$3,$CU7,0.3*$CU7,TRUE)-_xlfn.NORM.DIST(BK$30,$CU7,0.3*$CU7,TRUE))*summary!$C$7/28.8/0.947817+$CS7*(_xlfn.NORM.DIST(BK$3,$CV7,0.3*$CV7,TRUE)-_xlfn.NORM.DIST(BK$30,$CV7,0.3*$CV7,TRUE))*summary!$C$6/28.8/0.947817)/(SUMPRODUCT((economics!$AG$2:$AG$167=$B36)*(economics!$D$2:$D$167="whr")*economics!$AH$2:$AH$167*(_xlfn.NORM.DIST(BK$3,economics!$AK$2:$AK$167,economics!$AJ$2:$AJ$167,TRUE)-_xlfn.NORM.DIST(BK$30,economics!$AK$2:$AK$167,economics!$AJ$2:$AJ$167,TRUE)))+$CR7*(_xlfn.NORM.DIST(BK$3,$CU7,0.3*$CU7,TRUE)-_xlfn.NORM.DIST(BK$30,$CU7,0.3*$CU7,TRUE))+$CS7*(_xlfn.NORM.DIST(BK$3,$CV7,0.3*$CV7,TRUE)-_xlfn.NORM.DIST(BK$30,$CV7,0.3*$CV7,TRUE))),""),IF($C7&gt;0,summary!$C$10/28.8/0.947817,""))</f>
        <v>10.074319315976723</v>
      </c>
      <c r="BL36">
        <f t="array" ref="BL36">IF($D7,IFERROR((SUMPRODUCT((economics!$AG$2:$AG$167=$B36)*(economics!$D$2:$D$167="whr")*economics!$AH$2:$AH$167*(_xlfn.NORM.DIST(BL$3,economics!$AK$2:$AK$167,economics!$AJ$2:$AJ$167,TRUE)-_xlfn.NORM.DIST(BL$30,economics!$AK$2:$AK$167,economics!$AJ$2:$AJ$167,TRUE))*economics!$AM$2:$AM$167)+$CR7*(_xlfn.NORM.DIST(BL$3,$CU7,0.3*$CU7,TRUE)-_xlfn.NORM.DIST(BL$30,$CU7,0.3*$CU7,TRUE))*summary!$C$7/28.8/0.947817+$CS7*(_xlfn.NORM.DIST(BL$3,$CV7,0.3*$CV7,TRUE)-_xlfn.NORM.DIST(BL$30,$CV7,0.3*$CV7,TRUE))*summary!$C$6/28.8/0.947817)/(SUMPRODUCT((economics!$AG$2:$AG$167=$B36)*(economics!$D$2:$D$167="whr")*economics!$AH$2:$AH$167*(_xlfn.NORM.DIST(BL$3,economics!$AK$2:$AK$167,economics!$AJ$2:$AJ$167,TRUE)-_xlfn.NORM.DIST(BL$30,economics!$AK$2:$AK$167,economics!$AJ$2:$AJ$167,TRUE)))+$CR7*(_xlfn.NORM.DIST(BL$3,$CU7,0.3*$CU7,TRUE)-_xlfn.NORM.DIST(BL$30,$CU7,0.3*$CU7,TRUE))+$CS7*(_xlfn.NORM.DIST(BL$3,$CV7,0.3*$CV7,TRUE)-_xlfn.NORM.DIST(BL$30,$CV7,0.3*$CV7,TRUE))),""),IF($C7&gt;0,summary!$C$10/28.8/0.947817,""))</f>
        <v>10.074319315976723</v>
      </c>
      <c r="BM36">
        <f t="array" ref="BM36">IF($D7,IFERROR((SUMPRODUCT((economics!$AG$2:$AG$167=$B36)*(economics!$D$2:$D$167="whr")*economics!$AH$2:$AH$167*(_xlfn.NORM.DIST(BM$3,economics!$AK$2:$AK$167,economics!$AJ$2:$AJ$167,TRUE)-_xlfn.NORM.DIST(BM$30,economics!$AK$2:$AK$167,economics!$AJ$2:$AJ$167,TRUE))*economics!$AM$2:$AM$167)+$CR7*(_xlfn.NORM.DIST(BM$3,$CU7,0.3*$CU7,TRUE)-_xlfn.NORM.DIST(BM$30,$CU7,0.3*$CU7,TRUE))*summary!$C$7/28.8/0.947817+$CS7*(_xlfn.NORM.DIST(BM$3,$CV7,0.3*$CV7,TRUE)-_xlfn.NORM.DIST(BM$30,$CV7,0.3*$CV7,TRUE))*summary!$C$6/28.8/0.947817)/(SUMPRODUCT((economics!$AG$2:$AG$167=$B36)*(economics!$D$2:$D$167="whr")*economics!$AH$2:$AH$167*(_xlfn.NORM.DIST(BM$3,economics!$AK$2:$AK$167,economics!$AJ$2:$AJ$167,TRUE)-_xlfn.NORM.DIST(BM$30,economics!$AK$2:$AK$167,economics!$AJ$2:$AJ$167,TRUE)))+$CR7*(_xlfn.NORM.DIST(BM$3,$CU7,0.3*$CU7,TRUE)-_xlfn.NORM.DIST(BM$30,$CU7,0.3*$CU7,TRUE))+$CS7*(_xlfn.NORM.DIST(BM$3,$CV7,0.3*$CV7,TRUE)-_xlfn.NORM.DIST(BM$30,$CV7,0.3*$CV7,TRUE))),""),IF($C7&gt;0,summary!$C$10/28.8/0.947817,""))</f>
        <v>10.074319315976723</v>
      </c>
      <c r="BN36">
        <f t="array" ref="BN36">IF($D7,IFERROR((SUMPRODUCT((economics!$AG$2:$AG$167=$B36)*(economics!$D$2:$D$167="whr")*economics!$AH$2:$AH$167*(_xlfn.NORM.DIST(BN$3,economics!$AK$2:$AK$167,economics!$AJ$2:$AJ$167,TRUE)-_xlfn.NORM.DIST(BN$30,economics!$AK$2:$AK$167,economics!$AJ$2:$AJ$167,TRUE))*economics!$AM$2:$AM$167)+$CR7*(_xlfn.NORM.DIST(BN$3,$CU7,0.3*$CU7,TRUE)-_xlfn.NORM.DIST(BN$30,$CU7,0.3*$CU7,TRUE))*summary!$C$7/28.8/0.947817+$CS7*(_xlfn.NORM.DIST(BN$3,$CV7,0.3*$CV7,TRUE)-_xlfn.NORM.DIST(BN$30,$CV7,0.3*$CV7,TRUE))*summary!$C$6/28.8/0.947817)/(SUMPRODUCT((economics!$AG$2:$AG$167=$B36)*(economics!$D$2:$D$167="whr")*economics!$AH$2:$AH$167*(_xlfn.NORM.DIST(BN$3,economics!$AK$2:$AK$167,economics!$AJ$2:$AJ$167,TRUE)-_xlfn.NORM.DIST(BN$30,economics!$AK$2:$AK$167,economics!$AJ$2:$AJ$167,TRUE)))+$CR7*(_xlfn.NORM.DIST(BN$3,$CU7,0.3*$CU7,TRUE)-_xlfn.NORM.DIST(BN$30,$CU7,0.3*$CU7,TRUE))+$CS7*(_xlfn.NORM.DIST(BN$3,$CV7,0.3*$CV7,TRUE)-_xlfn.NORM.DIST(BN$30,$CV7,0.3*$CV7,TRUE))),""),IF($C7&gt;0,summary!$C$10/28.8/0.947817,""))</f>
        <v>10.074319315976723</v>
      </c>
      <c r="BO36">
        <f t="array" ref="BO36">IF($D7,IFERROR((SUMPRODUCT((economics!$AG$2:$AG$167=$B36)*(economics!$D$2:$D$167="whr")*economics!$AH$2:$AH$167*(_xlfn.NORM.DIST(BO$3,economics!$AK$2:$AK$167,economics!$AJ$2:$AJ$167,TRUE)-_xlfn.NORM.DIST(BO$30,economics!$AK$2:$AK$167,economics!$AJ$2:$AJ$167,TRUE))*economics!$AM$2:$AM$167)+$CR7*(_xlfn.NORM.DIST(BO$3,$CU7,0.3*$CU7,TRUE)-_xlfn.NORM.DIST(BO$30,$CU7,0.3*$CU7,TRUE))*summary!$C$7/28.8/0.947817+$CS7*(_xlfn.NORM.DIST(BO$3,$CV7,0.3*$CV7,TRUE)-_xlfn.NORM.DIST(BO$30,$CV7,0.3*$CV7,TRUE))*summary!$C$6/28.8/0.947817)/(SUMPRODUCT((economics!$AG$2:$AG$167=$B36)*(economics!$D$2:$D$167="whr")*economics!$AH$2:$AH$167*(_xlfn.NORM.DIST(BO$3,economics!$AK$2:$AK$167,economics!$AJ$2:$AJ$167,TRUE)-_xlfn.NORM.DIST(BO$30,economics!$AK$2:$AK$167,economics!$AJ$2:$AJ$167,TRUE)))+$CR7*(_xlfn.NORM.DIST(BO$3,$CU7,0.3*$CU7,TRUE)-_xlfn.NORM.DIST(BO$30,$CU7,0.3*$CU7,TRUE))+$CS7*(_xlfn.NORM.DIST(BO$3,$CV7,0.3*$CV7,TRUE)-_xlfn.NORM.DIST(BO$30,$CV7,0.3*$CV7,TRUE))),""),IF($C7&gt;0,summary!$C$10/28.8/0.947817,""))</f>
        <v>10.074319315976723</v>
      </c>
      <c r="BP36">
        <f t="array" ref="BP36">IF($D7,IFERROR((SUMPRODUCT((economics!$AG$2:$AG$167=$B36)*(economics!$D$2:$D$167="whr")*economics!$AH$2:$AH$167*(_xlfn.NORM.DIST(BP$3,economics!$AK$2:$AK$167,economics!$AJ$2:$AJ$167,TRUE)-_xlfn.NORM.DIST(BP$30,economics!$AK$2:$AK$167,economics!$AJ$2:$AJ$167,TRUE))*economics!$AM$2:$AM$167)+$CR7*(_xlfn.NORM.DIST(BP$3,$CU7,0.3*$CU7,TRUE)-_xlfn.NORM.DIST(BP$30,$CU7,0.3*$CU7,TRUE))*summary!$C$7/28.8/0.947817+$CS7*(_xlfn.NORM.DIST(BP$3,$CV7,0.3*$CV7,TRUE)-_xlfn.NORM.DIST(BP$30,$CV7,0.3*$CV7,TRUE))*summary!$C$6/28.8/0.947817)/(SUMPRODUCT((economics!$AG$2:$AG$167=$B36)*(economics!$D$2:$D$167="whr")*economics!$AH$2:$AH$167*(_xlfn.NORM.DIST(BP$3,economics!$AK$2:$AK$167,economics!$AJ$2:$AJ$167,TRUE)-_xlfn.NORM.DIST(BP$30,economics!$AK$2:$AK$167,economics!$AJ$2:$AJ$167,TRUE)))+$CR7*(_xlfn.NORM.DIST(BP$3,$CU7,0.3*$CU7,TRUE)-_xlfn.NORM.DIST(BP$30,$CU7,0.3*$CU7,TRUE))+$CS7*(_xlfn.NORM.DIST(BP$3,$CV7,0.3*$CV7,TRUE)-_xlfn.NORM.DIST(BP$30,$CV7,0.3*$CV7,TRUE))),""),IF($C7&gt;0,summary!$C$10/28.8/0.947817,""))</f>
        <v>10.074319315976723</v>
      </c>
      <c r="BQ36">
        <f t="array" ref="BQ36">IF($D7,IFERROR((SUMPRODUCT((economics!$AG$2:$AG$167=$B36)*(economics!$D$2:$D$167="whr")*economics!$AH$2:$AH$167*(_xlfn.NORM.DIST(BQ$3,economics!$AK$2:$AK$167,economics!$AJ$2:$AJ$167,TRUE)-_xlfn.NORM.DIST(BQ$30,economics!$AK$2:$AK$167,economics!$AJ$2:$AJ$167,TRUE))*economics!$AM$2:$AM$167)+$CR7*(_xlfn.NORM.DIST(BQ$3,$CU7,0.3*$CU7,TRUE)-_xlfn.NORM.DIST(BQ$30,$CU7,0.3*$CU7,TRUE))*summary!$C$7/28.8/0.947817+$CS7*(_xlfn.NORM.DIST(BQ$3,$CV7,0.3*$CV7,TRUE)-_xlfn.NORM.DIST(BQ$30,$CV7,0.3*$CV7,TRUE))*summary!$C$6/28.8/0.947817)/(SUMPRODUCT((economics!$AG$2:$AG$167=$B36)*(economics!$D$2:$D$167="whr")*economics!$AH$2:$AH$167*(_xlfn.NORM.DIST(BQ$3,economics!$AK$2:$AK$167,economics!$AJ$2:$AJ$167,TRUE)-_xlfn.NORM.DIST(BQ$30,economics!$AK$2:$AK$167,economics!$AJ$2:$AJ$167,TRUE)))+$CR7*(_xlfn.NORM.DIST(BQ$3,$CU7,0.3*$CU7,TRUE)-_xlfn.NORM.DIST(BQ$30,$CU7,0.3*$CU7,TRUE))+$CS7*(_xlfn.NORM.DIST(BQ$3,$CV7,0.3*$CV7,TRUE)-_xlfn.NORM.DIST(BQ$30,$CV7,0.3*$CV7,TRUE))),""),IF($C7&gt;0,summary!$C$10/28.8/0.947817,""))</f>
        <v>10.074319315976723</v>
      </c>
      <c r="BR36">
        <f t="array" ref="BR36">IF($D7,IFERROR((SUMPRODUCT((economics!$AG$2:$AG$167=$B36)*(economics!$D$2:$D$167="whr")*economics!$AH$2:$AH$167*(_xlfn.NORM.DIST(BR$3,economics!$AK$2:$AK$167,economics!$AJ$2:$AJ$167,TRUE)-_xlfn.NORM.DIST(BR$30,economics!$AK$2:$AK$167,economics!$AJ$2:$AJ$167,TRUE))*economics!$AM$2:$AM$167)+$CR7*(_xlfn.NORM.DIST(BR$3,$CU7,0.3*$CU7,TRUE)-_xlfn.NORM.DIST(BR$30,$CU7,0.3*$CU7,TRUE))*summary!$C$7/28.8/0.947817+$CS7*(_xlfn.NORM.DIST(BR$3,$CV7,0.3*$CV7,TRUE)-_xlfn.NORM.DIST(BR$30,$CV7,0.3*$CV7,TRUE))*summary!$C$6/28.8/0.947817)/(SUMPRODUCT((economics!$AG$2:$AG$167=$B36)*(economics!$D$2:$D$167="whr")*economics!$AH$2:$AH$167*(_xlfn.NORM.DIST(BR$3,economics!$AK$2:$AK$167,economics!$AJ$2:$AJ$167,TRUE)-_xlfn.NORM.DIST(BR$30,economics!$AK$2:$AK$167,economics!$AJ$2:$AJ$167,TRUE)))+$CR7*(_xlfn.NORM.DIST(BR$3,$CU7,0.3*$CU7,TRUE)-_xlfn.NORM.DIST(BR$30,$CU7,0.3*$CU7,TRUE))+$CS7*(_xlfn.NORM.DIST(BR$3,$CV7,0.3*$CV7,TRUE)-_xlfn.NORM.DIST(BR$30,$CV7,0.3*$CV7,TRUE))),""),IF($C7&gt;0,summary!$C$10/28.8/0.947817,""))</f>
        <v>10.074319315976723</v>
      </c>
      <c r="BS36">
        <f t="array" ref="BS36">IF($D7,IFERROR((SUMPRODUCT((economics!$AG$2:$AG$167=$B36)*(economics!$D$2:$D$167="whr")*economics!$AH$2:$AH$167*(_xlfn.NORM.DIST(BS$3,economics!$AK$2:$AK$167,economics!$AJ$2:$AJ$167,TRUE)-_xlfn.NORM.DIST(BS$30,economics!$AK$2:$AK$167,economics!$AJ$2:$AJ$167,TRUE))*economics!$AM$2:$AM$167)+$CR7*(_xlfn.NORM.DIST(BS$3,$CU7,0.3*$CU7,TRUE)-_xlfn.NORM.DIST(BS$30,$CU7,0.3*$CU7,TRUE))*summary!$C$7/28.8/0.947817+$CS7*(_xlfn.NORM.DIST(BS$3,$CV7,0.3*$CV7,TRUE)-_xlfn.NORM.DIST(BS$30,$CV7,0.3*$CV7,TRUE))*summary!$C$6/28.8/0.947817)/(SUMPRODUCT((economics!$AG$2:$AG$167=$B36)*(economics!$D$2:$D$167="whr")*economics!$AH$2:$AH$167*(_xlfn.NORM.DIST(BS$3,economics!$AK$2:$AK$167,economics!$AJ$2:$AJ$167,TRUE)-_xlfn.NORM.DIST(BS$30,economics!$AK$2:$AK$167,economics!$AJ$2:$AJ$167,TRUE)))+$CR7*(_xlfn.NORM.DIST(BS$3,$CU7,0.3*$CU7,TRUE)-_xlfn.NORM.DIST(BS$30,$CU7,0.3*$CU7,TRUE))+$CS7*(_xlfn.NORM.DIST(BS$3,$CV7,0.3*$CV7,TRUE)-_xlfn.NORM.DIST(BS$30,$CV7,0.3*$CV7,TRUE))),""),IF($C7&gt;0,summary!$C$10/28.8/0.947817,""))</f>
        <v>10.074319315976723</v>
      </c>
      <c r="BT36">
        <f t="array" ref="BT36">IF($D7,IFERROR((SUMPRODUCT((economics!$AG$2:$AG$167=$B36)*(economics!$D$2:$D$167="whr")*economics!$AH$2:$AH$167*(_xlfn.NORM.DIST(BT$3,economics!$AK$2:$AK$167,economics!$AJ$2:$AJ$167,TRUE)-_xlfn.NORM.DIST(BT$30,economics!$AK$2:$AK$167,economics!$AJ$2:$AJ$167,TRUE))*economics!$AM$2:$AM$167)+$CR7*(_xlfn.NORM.DIST(BT$3,$CU7,0.3*$CU7,TRUE)-_xlfn.NORM.DIST(BT$30,$CU7,0.3*$CU7,TRUE))*summary!$C$7/28.8/0.947817+$CS7*(_xlfn.NORM.DIST(BT$3,$CV7,0.3*$CV7,TRUE)-_xlfn.NORM.DIST(BT$30,$CV7,0.3*$CV7,TRUE))*summary!$C$6/28.8/0.947817)/(SUMPRODUCT((economics!$AG$2:$AG$167=$B36)*(economics!$D$2:$D$167="whr")*economics!$AH$2:$AH$167*(_xlfn.NORM.DIST(BT$3,economics!$AK$2:$AK$167,economics!$AJ$2:$AJ$167,TRUE)-_xlfn.NORM.DIST(BT$30,economics!$AK$2:$AK$167,economics!$AJ$2:$AJ$167,TRUE)))+$CR7*(_xlfn.NORM.DIST(BT$3,$CU7,0.3*$CU7,TRUE)-_xlfn.NORM.DIST(BT$30,$CU7,0.3*$CU7,TRUE))+$CS7*(_xlfn.NORM.DIST(BT$3,$CV7,0.3*$CV7,TRUE)-_xlfn.NORM.DIST(BT$30,$CV7,0.3*$CV7,TRUE))),""),IF($C7&gt;0,summary!$C$10/28.8/0.947817,""))</f>
        <v>10.074319315976723</v>
      </c>
      <c r="BU36">
        <f t="array" ref="BU36">IF($D7,IFERROR((SUMPRODUCT((economics!$AG$2:$AG$167=$B36)*(economics!$D$2:$D$167="whr")*economics!$AH$2:$AH$167*(_xlfn.NORM.DIST(BU$3,economics!$AK$2:$AK$167,economics!$AJ$2:$AJ$167,TRUE)-_xlfn.NORM.DIST(BU$30,economics!$AK$2:$AK$167,economics!$AJ$2:$AJ$167,TRUE))*economics!$AM$2:$AM$167)+$CR7*(_xlfn.NORM.DIST(BU$3,$CU7,0.3*$CU7,TRUE)-_xlfn.NORM.DIST(BU$30,$CU7,0.3*$CU7,TRUE))*summary!$C$7/28.8/0.947817+$CS7*(_xlfn.NORM.DIST(BU$3,$CV7,0.3*$CV7,TRUE)-_xlfn.NORM.DIST(BU$30,$CV7,0.3*$CV7,TRUE))*summary!$C$6/28.8/0.947817)/(SUMPRODUCT((economics!$AG$2:$AG$167=$B36)*(economics!$D$2:$D$167="whr")*economics!$AH$2:$AH$167*(_xlfn.NORM.DIST(BU$3,economics!$AK$2:$AK$167,economics!$AJ$2:$AJ$167,TRUE)-_xlfn.NORM.DIST(BU$30,economics!$AK$2:$AK$167,economics!$AJ$2:$AJ$167,TRUE)))+$CR7*(_xlfn.NORM.DIST(BU$3,$CU7,0.3*$CU7,TRUE)-_xlfn.NORM.DIST(BU$30,$CU7,0.3*$CU7,TRUE))+$CS7*(_xlfn.NORM.DIST(BU$3,$CV7,0.3*$CV7,TRUE)-_xlfn.NORM.DIST(BU$30,$CV7,0.3*$CV7,TRUE))),""),IF($C7&gt;0,summary!$C$10/28.8/0.947817,""))</f>
        <v>10.074319315976723</v>
      </c>
      <c r="BV36">
        <f t="array" ref="BV36">IF($D7,IFERROR((SUMPRODUCT((economics!$AG$2:$AG$167=$B36)*(economics!$D$2:$D$167="whr")*economics!$AH$2:$AH$167*(_xlfn.NORM.DIST(BV$3,economics!$AK$2:$AK$167,economics!$AJ$2:$AJ$167,TRUE)-_xlfn.NORM.DIST(BV$30,economics!$AK$2:$AK$167,economics!$AJ$2:$AJ$167,TRUE))*economics!$AM$2:$AM$167)+$CR7*(_xlfn.NORM.DIST(BV$3,$CU7,0.3*$CU7,TRUE)-_xlfn.NORM.DIST(BV$30,$CU7,0.3*$CU7,TRUE))*summary!$C$7/28.8/0.947817+$CS7*(_xlfn.NORM.DIST(BV$3,$CV7,0.3*$CV7,TRUE)-_xlfn.NORM.DIST(BV$30,$CV7,0.3*$CV7,TRUE))*summary!$C$6/28.8/0.947817)/(SUMPRODUCT((economics!$AG$2:$AG$167=$B36)*(economics!$D$2:$D$167="whr")*economics!$AH$2:$AH$167*(_xlfn.NORM.DIST(BV$3,economics!$AK$2:$AK$167,economics!$AJ$2:$AJ$167,TRUE)-_xlfn.NORM.DIST(BV$30,economics!$AK$2:$AK$167,economics!$AJ$2:$AJ$167,TRUE)))+$CR7*(_xlfn.NORM.DIST(BV$3,$CU7,0.3*$CU7,TRUE)-_xlfn.NORM.DIST(BV$30,$CU7,0.3*$CU7,TRUE))+$CS7*(_xlfn.NORM.DIST(BV$3,$CV7,0.3*$CV7,TRUE)-_xlfn.NORM.DIST(BV$30,$CV7,0.3*$CV7,TRUE))),""),IF($C7&gt;0,summary!$C$10/28.8/0.947817,""))</f>
        <v>10.074319315976723</v>
      </c>
      <c r="BW36">
        <f t="array" ref="BW36">IF($D7,IFERROR((SUMPRODUCT((economics!$AG$2:$AG$167=$B36)*(economics!$D$2:$D$167="whr")*economics!$AH$2:$AH$167*(_xlfn.NORM.DIST(BW$3,economics!$AK$2:$AK$167,economics!$AJ$2:$AJ$167,TRUE)-_xlfn.NORM.DIST(BW$30,economics!$AK$2:$AK$167,economics!$AJ$2:$AJ$167,TRUE))*economics!$AM$2:$AM$167)+$CR7*(_xlfn.NORM.DIST(BW$3,$CU7,0.3*$CU7,TRUE)-_xlfn.NORM.DIST(BW$30,$CU7,0.3*$CU7,TRUE))*summary!$C$7/28.8/0.947817+$CS7*(_xlfn.NORM.DIST(BW$3,$CV7,0.3*$CV7,TRUE)-_xlfn.NORM.DIST(BW$30,$CV7,0.3*$CV7,TRUE))*summary!$C$6/28.8/0.947817)/(SUMPRODUCT((economics!$AG$2:$AG$167=$B36)*(economics!$D$2:$D$167="whr")*economics!$AH$2:$AH$167*(_xlfn.NORM.DIST(BW$3,economics!$AK$2:$AK$167,economics!$AJ$2:$AJ$167,TRUE)-_xlfn.NORM.DIST(BW$30,economics!$AK$2:$AK$167,economics!$AJ$2:$AJ$167,TRUE)))+$CR7*(_xlfn.NORM.DIST(BW$3,$CU7,0.3*$CU7,TRUE)-_xlfn.NORM.DIST(BW$30,$CU7,0.3*$CU7,TRUE))+$CS7*(_xlfn.NORM.DIST(BW$3,$CV7,0.3*$CV7,TRUE)-_xlfn.NORM.DIST(BW$30,$CV7,0.3*$CV7,TRUE))),""),IF($C7&gt;0,summary!$C$10/28.8/0.947817,""))</f>
        <v>10.074319315976723</v>
      </c>
      <c r="BX36">
        <f t="array" ref="BX36">IF($D7,IFERROR((SUMPRODUCT((economics!$AG$2:$AG$167=$B36)*(economics!$D$2:$D$167="whr")*economics!$AH$2:$AH$167*(_xlfn.NORM.DIST(BX$3,economics!$AK$2:$AK$167,economics!$AJ$2:$AJ$167,TRUE)-_xlfn.NORM.DIST(BX$30,economics!$AK$2:$AK$167,economics!$AJ$2:$AJ$167,TRUE))*economics!$AM$2:$AM$167)+$CR7*(_xlfn.NORM.DIST(BX$3,$CU7,0.3*$CU7,TRUE)-_xlfn.NORM.DIST(BX$30,$CU7,0.3*$CU7,TRUE))*summary!$C$7/28.8/0.947817+$CS7*(_xlfn.NORM.DIST(BX$3,$CV7,0.3*$CV7,TRUE)-_xlfn.NORM.DIST(BX$30,$CV7,0.3*$CV7,TRUE))*summary!$C$6/28.8/0.947817)/(SUMPRODUCT((economics!$AG$2:$AG$167=$B36)*(economics!$D$2:$D$167="whr")*economics!$AH$2:$AH$167*(_xlfn.NORM.DIST(BX$3,economics!$AK$2:$AK$167,economics!$AJ$2:$AJ$167,TRUE)-_xlfn.NORM.DIST(BX$30,economics!$AK$2:$AK$167,economics!$AJ$2:$AJ$167,TRUE)))+$CR7*(_xlfn.NORM.DIST(BX$3,$CU7,0.3*$CU7,TRUE)-_xlfn.NORM.DIST(BX$30,$CU7,0.3*$CU7,TRUE))+$CS7*(_xlfn.NORM.DIST(BX$3,$CV7,0.3*$CV7,TRUE)-_xlfn.NORM.DIST(BX$30,$CV7,0.3*$CV7,TRUE))),""),IF($C7&gt;0,summary!$C$10/28.8/0.947817,""))</f>
        <v>10.074319315976723</v>
      </c>
      <c r="BY36">
        <f t="array" ref="BY36">IF($D7,IFERROR((SUMPRODUCT((economics!$AG$2:$AG$167=$B36)*(economics!$D$2:$D$167="whr")*economics!$AH$2:$AH$167*(_xlfn.NORM.DIST(BY$3,economics!$AK$2:$AK$167,economics!$AJ$2:$AJ$167,TRUE)-_xlfn.NORM.DIST(BY$30,economics!$AK$2:$AK$167,economics!$AJ$2:$AJ$167,TRUE))*economics!$AM$2:$AM$167)+$CR7*(_xlfn.NORM.DIST(BY$3,$CU7,0.3*$CU7,TRUE)-_xlfn.NORM.DIST(BY$30,$CU7,0.3*$CU7,TRUE))*summary!$C$7/28.8/0.947817+$CS7*(_xlfn.NORM.DIST(BY$3,$CV7,0.3*$CV7,TRUE)-_xlfn.NORM.DIST(BY$30,$CV7,0.3*$CV7,TRUE))*summary!$C$6/28.8/0.947817)/(SUMPRODUCT((economics!$AG$2:$AG$167=$B36)*(economics!$D$2:$D$167="whr")*economics!$AH$2:$AH$167*(_xlfn.NORM.DIST(BY$3,economics!$AK$2:$AK$167,economics!$AJ$2:$AJ$167,TRUE)-_xlfn.NORM.DIST(BY$30,economics!$AK$2:$AK$167,economics!$AJ$2:$AJ$167,TRUE)))+$CR7*(_xlfn.NORM.DIST(BY$3,$CU7,0.3*$CU7,TRUE)-_xlfn.NORM.DIST(BY$30,$CU7,0.3*$CU7,TRUE))+$CS7*(_xlfn.NORM.DIST(BY$3,$CV7,0.3*$CV7,TRUE)-_xlfn.NORM.DIST(BY$30,$CV7,0.3*$CV7,TRUE))),""),IF($C7&gt;0,summary!$C$10/28.8/0.947817,""))</f>
        <v>10.074319315976723</v>
      </c>
      <c r="BZ36">
        <f t="array" ref="BZ36">IF($D7,IFERROR((SUMPRODUCT((economics!$AG$2:$AG$167=$B36)*(economics!$D$2:$D$167="whr")*economics!$AH$2:$AH$167*(_xlfn.NORM.DIST(BZ$3,economics!$AK$2:$AK$167,economics!$AJ$2:$AJ$167,TRUE)-_xlfn.NORM.DIST(BZ$30,economics!$AK$2:$AK$167,economics!$AJ$2:$AJ$167,TRUE))*economics!$AM$2:$AM$167)+$CR7*(_xlfn.NORM.DIST(BZ$3,$CU7,0.3*$CU7,TRUE)-_xlfn.NORM.DIST(BZ$30,$CU7,0.3*$CU7,TRUE))*summary!$C$7/28.8/0.947817+$CS7*(_xlfn.NORM.DIST(BZ$3,$CV7,0.3*$CV7,TRUE)-_xlfn.NORM.DIST(BZ$30,$CV7,0.3*$CV7,TRUE))*summary!$C$6/28.8/0.947817)/(SUMPRODUCT((economics!$AG$2:$AG$167=$B36)*(economics!$D$2:$D$167="whr")*economics!$AH$2:$AH$167*(_xlfn.NORM.DIST(BZ$3,economics!$AK$2:$AK$167,economics!$AJ$2:$AJ$167,TRUE)-_xlfn.NORM.DIST(BZ$30,economics!$AK$2:$AK$167,economics!$AJ$2:$AJ$167,TRUE)))+$CR7*(_xlfn.NORM.DIST(BZ$3,$CU7,0.3*$CU7,TRUE)-_xlfn.NORM.DIST(BZ$30,$CU7,0.3*$CU7,TRUE))+$CS7*(_xlfn.NORM.DIST(BZ$3,$CV7,0.3*$CV7,TRUE)-_xlfn.NORM.DIST(BZ$30,$CV7,0.3*$CV7,TRUE))),""),IF($C7&gt;0,summary!$C$10/28.8/0.947817,""))</f>
        <v>10.074319315976723</v>
      </c>
      <c r="CA36">
        <f t="array" ref="CA36">IF($D7,IFERROR((SUMPRODUCT((economics!$AG$2:$AG$167=$B36)*(economics!$D$2:$D$167="whr")*economics!$AH$2:$AH$167*(_xlfn.NORM.DIST(CA$3,economics!$AK$2:$AK$167,economics!$AJ$2:$AJ$167,TRUE)-_xlfn.NORM.DIST(CA$30,economics!$AK$2:$AK$167,economics!$AJ$2:$AJ$167,TRUE))*economics!$AM$2:$AM$167)+$CR7*(_xlfn.NORM.DIST(CA$3,$CU7,0.3*$CU7,TRUE)-_xlfn.NORM.DIST(CA$30,$CU7,0.3*$CU7,TRUE))*summary!$C$7/28.8/0.947817+$CS7*(_xlfn.NORM.DIST(CA$3,$CV7,0.3*$CV7,TRUE)-_xlfn.NORM.DIST(CA$30,$CV7,0.3*$CV7,TRUE))*summary!$C$6/28.8/0.947817)/(SUMPRODUCT((economics!$AG$2:$AG$167=$B36)*(economics!$D$2:$D$167="whr")*economics!$AH$2:$AH$167*(_xlfn.NORM.DIST(CA$3,economics!$AK$2:$AK$167,economics!$AJ$2:$AJ$167,TRUE)-_xlfn.NORM.DIST(CA$30,economics!$AK$2:$AK$167,economics!$AJ$2:$AJ$167,TRUE)))+$CR7*(_xlfn.NORM.DIST(CA$3,$CU7,0.3*$CU7,TRUE)-_xlfn.NORM.DIST(CA$30,$CU7,0.3*$CU7,TRUE))+$CS7*(_xlfn.NORM.DIST(CA$3,$CV7,0.3*$CV7,TRUE)-_xlfn.NORM.DIST(CA$30,$CV7,0.3*$CV7,TRUE))),""),IF($C7&gt;0,summary!$C$10/28.8/0.947817,""))</f>
        <v>10.074319315976723</v>
      </c>
      <c r="CB36">
        <f t="array" ref="CB36">IF($D7,IFERROR((SUMPRODUCT((economics!$AG$2:$AG$167=$B36)*(economics!$D$2:$D$167="whr")*economics!$AH$2:$AH$167*(_xlfn.NORM.DIST(CB$3,economics!$AK$2:$AK$167,economics!$AJ$2:$AJ$167,TRUE)-_xlfn.NORM.DIST(CB$30,economics!$AK$2:$AK$167,economics!$AJ$2:$AJ$167,TRUE))*economics!$AM$2:$AM$167)+$CR7*(_xlfn.NORM.DIST(CB$3,$CU7,0.3*$CU7,TRUE)-_xlfn.NORM.DIST(CB$30,$CU7,0.3*$CU7,TRUE))*summary!$C$7/28.8/0.947817+$CS7*(_xlfn.NORM.DIST(CB$3,$CV7,0.3*$CV7,TRUE)-_xlfn.NORM.DIST(CB$30,$CV7,0.3*$CV7,TRUE))*summary!$C$6/28.8/0.947817)/(SUMPRODUCT((economics!$AG$2:$AG$167=$B36)*(economics!$D$2:$D$167="whr")*economics!$AH$2:$AH$167*(_xlfn.NORM.DIST(CB$3,economics!$AK$2:$AK$167,economics!$AJ$2:$AJ$167,TRUE)-_xlfn.NORM.DIST(CB$30,economics!$AK$2:$AK$167,economics!$AJ$2:$AJ$167,TRUE)))+$CR7*(_xlfn.NORM.DIST(CB$3,$CU7,0.3*$CU7,TRUE)-_xlfn.NORM.DIST(CB$30,$CU7,0.3*$CU7,TRUE))+$CS7*(_xlfn.NORM.DIST(CB$3,$CV7,0.3*$CV7,TRUE)-_xlfn.NORM.DIST(CB$30,$CV7,0.3*$CV7,TRUE))),""),IF($C7&gt;0,summary!$C$10/28.8/0.947817,""))</f>
        <v>10.074319315976723</v>
      </c>
      <c r="CC36">
        <f t="array" ref="CC36">IF($D7,IFERROR((SUMPRODUCT((economics!$AG$2:$AG$167=$B36)*(economics!$D$2:$D$167="whr")*economics!$AH$2:$AH$167*(_xlfn.NORM.DIST(CC$3,economics!$AK$2:$AK$167,economics!$AJ$2:$AJ$167,TRUE)-_xlfn.NORM.DIST(CC$30,economics!$AK$2:$AK$167,economics!$AJ$2:$AJ$167,TRUE))*economics!$AM$2:$AM$167)+$CR7*(_xlfn.NORM.DIST(CC$3,$CU7,0.3*$CU7,TRUE)-_xlfn.NORM.DIST(CC$30,$CU7,0.3*$CU7,TRUE))*summary!$C$7/28.8/0.947817+$CS7*(_xlfn.NORM.DIST(CC$3,$CV7,0.3*$CV7,TRUE)-_xlfn.NORM.DIST(CC$30,$CV7,0.3*$CV7,TRUE))*summary!$C$6/28.8/0.947817)/(SUMPRODUCT((economics!$AG$2:$AG$167=$B36)*(economics!$D$2:$D$167="whr")*economics!$AH$2:$AH$167*(_xlfn.NORM.DIST(CC$3,economics!$AK$2:$AK$167,economics!$AJ$2:$AJ$167,TRUE)-_xlfn.NORM.DIST(CC$30,economics!$AK$2:$AK$167,economics!$AJ$2:$AJ$167,TRUE)))+$CR7*(_xlfn.NORM.DIST(CC$3,$CU7,0.3*$CU7,TRUE)-_xlfn.NORM.DIST(CC$30,$CU7,0.3*$CU7,TRUE))+$CS7*(_xlfn.NORM.DIST(CC$3,$CV7,0.3*$CV7,TRUE)-_xlfn.NORM.DIST(CC$30,$CV7,0.3*$CV7,TRUE))),""),IF($C7&gt;0,summary!$C$10/28.8/0.947817,""))</f>
        <v>10.074319315976723</v>
      </c>
      <c r="CD36">
        <f t="array" ref="CD36">IF($D7,IFERROR((SUMPRODUCT((economics!$AG$2:$AG$167=$B36)*(economics!$D$2:$D$167="whr")*economics!$AH$2:$AH$167*(_xlfn.NORM.DIST(CD$3,economics!$AK$2:$AK$167,economics!$AJ$2:$AJ$167,TRUE)-_xlfn.NORM.DIST(CD$30,economics!$AK$2:$AK$167,economics!$AJ$2:$AJ$167,TRUE))*economics!$AM$2:$AM$167)+$CR7*(_xlfn.NORM.DIST(CD$3,$CU7,0.3*$CU7,TRUE)-_xlfn.NORM.DIST(CD$30,$CU7,0.3*$CU7,TRUE))*summary!$C$7/28.8/0.947817+$CS7*(_xlfn.NORM.DIST(CD$3,$CV7,0.3*$CV7,TRUE)-_xlfn.NORM.DIST(CD$30,$CV7,0.3*$CV7,TRUE))*summary!$C$6/28.8/0.947817)/(SUMPRODUCT((economics!$AG$2:$AG$167=$B36)*(economics!$D$2:$D$167="whr")*economics!$AH$2:$AH$167*(_xlfn.NORM.DIST(CD$3,economics!$AK$2:$AK$167,economics!$AJ$2:$AJ$167,TRUE)-_xlfn.NORM.DIST(CD$30,economics!$AK$2:$AK$167,economics!$AJ$2:$AJ$167,TRUE)))+$CR7*(_xlfn.NORM.DIST(CD$3,$CU7,0.3*$CU7,TRUE)-_xlfn.NORM.DIST(CD$30,$CU7,0.3*$CU7,TRUE))+$CS7*(_xlfn.NORM.DIST(CD$3,$CV7,0.3*$CV7,TRUE)-_xlfn.NORM.DIST(CD$30,$CV7,0.3*$CV7,TRUE))),""),IF($C7&gt;0,summary!$C$10/28.8/0.947817,""))</f>
        <v>10.074319315976723</v>
      </c>
      <c r="CE36">
        <f t="array" ref="CE36">IF($D7,IFERROR((SUMPRODUCT((economics!$AG$2:$AG$167=$B36)*(economics!$D$2:$D$167="whr")*economics!$AH$2:$AH$167*(_xlfn.NORM.DIST(CE$3,economics!$AK$2:$AK$167,economics!$AJ$2:$AJ$167,TRUE)-_xlfn.NORM.DIST(CE$30,economics!$AK$2:$AK$167,economics!$AJ$2:$AJ$167,TRUE))*economics!$AM$2:$AM$167)+$CR7*(_xlfn.NORM.DIST(CE$3,$CU7,0.3*$CU7,TRUE)-_xlfn.NORM.DIST(CE$30,$CU7,0.3*$CU7,TRUE))*summary!$C$7/28.8/0.947817+$CS7*(_xlfn.NORM.DIST(CE$3,$CV7,0.3*$CV7,TRUE)-_xlfn.NORM.DIST(CE$30,$CV7,0.3*$CV7,TRUE))*summary!$C$6/28.8/0.947817)/(SUMPRODUCT((economics!$AG$2:$AG$167=$B36)*(economics!$D$2:$D$167="whr")*economics!$AH$2:$AH$167*(_xlfn.NORM.DIST(CE$3,economics!$AK$2:$AK$167,economics!$AJ$2:$AJ$167,TRUE)-_xlfn.NORM.DIST(CE$30,economics!$AK$2:$AK$167,economics!$AJ$2:$AJ$167,TRUE)))+$CR7*(_xlfn.NORM.DIST(CE$3,$CU7,0.3*$CU7,TRUE)-_xlfn.NORM.DIST(CE$30,$CU7,0.3*$CU7,TRUE))+$CS7*(_xlfn.NORM.DIST(CE$3,$CV7,0.3*$CV7,TRUE)-_xlfn.NORM.DIST(CE$30,$CV7,0.3*$CV7,TRUE))),""),IF($C7&gt;0,summary!$C$10/28.8/0.947817,""))</f>
        <v>10.074319315976723</v>
      </c>
      <c r="CF36">
        <f t="array" ref="CF36">IF($D7,IFERROR((SUMPRODUCT((economics!$AG$2:$AG$167=$B36)*(economics!$D$2:$D$167="whr")*economics!$AH$2:$AH$167*(_xlfn.NORM.DIST(CF$3,economics!$AK$2:$AK$167,economics!$AJ$2:$AJ$167,TRUE)-_xlfn.NORM.DIST(CF$30,economics!$AK$2:$AK$167,economics!$AJ$2:$AJ$167,TRUE))*economics!$AM$2:$AM$167)+$CR7*(_xlfn.NORM.DIST(CF$3,$CU7,0.3*$CU7,TRUE)-_xlfn.NORM.DIST(CF$30,$CU7,0.3*$CU7,TRUE))*summary!$C$7/28.8/0.947817+$CS7*(_xlfn.NORM.DIST(CF$3,$CV7,0.3*$CV7,TRUE)-_xlfn.NORM.DIST(CF$30,$CV7,0.3*$CV7,TRUE))*summary!$C$6/28.8/0.947817)/(SUMPRODUCT((economics!$AG$2:$AG$167=$B36)*(economics!$D$2:$D$167="whr")*economics!$AH$2:$AH$167*(_xlfn.NORM.DIST(CF$3,economics!$AK$2:$AK$167,economics!$AJ$2:$AJ$167,TRUE)-_xlfn.NORM.DIST(CF$30,economics!$AK$2:$AK$167,economics!$AJ$2:$AJ$167,TRUE)))+$CR7*(_xlfn.NORM.DIST(CF$3,$CU7,0.3*$CU7,TRUE)-_xlfn.NORM.DIST(CF$30,$CU7,0.3*$CU7,TRUE))+$CS7*(_xlfn.NORM.DIST(CF$3,$CV7,0.3*$CV7,TRUE)-_xlfn.NORM.DIST(CF$30,$CV7,0.3*$CV7,TRUE))),""),IF($C7&gt;0,summary!$C$10/28.8/0.947817,""))</f>
        <v>10.074319315976723</v>
      </c>
      <c r="CG36">
        <f t="array" ref="CG36">IF($D7,IFERROR((SUMPRODUCT((economics!$AG$2:$AG$167=$B36)*(economics!$D$2:$D$167="whr")*economics!$AH$2:$AH$167*(_xlfn.NORM.DIST(CG$3,economics!$AK$2:$AK$167,economics!$AJ$2:$AJ$167,TRUE)-_xlfn.NORM.DIST(CG$30,economics!$AK$2:$AK$167,economics!$AJ$2:$AJ$167,TRUE))*economics!$AM$2:$AM$167)+$CR7*(_xlfn.NORM.DIST(CG$3,$CU7,0.3*$CU7,TRUE)-_xlfn.NORM.DIST(CG$30,$CU7,0.3*$CU7,TRUE))*summary!$C$7/28.8/0.947817+$CS7*(_xlfn.NORM.DIST(CG$3,$CV7,0.3*$CV7,TRUE)-_xlfn.NORM.DIST(CG$30,$CV7,0.3*$CV7,TRUE))*summary!$C$6/28.8/0.947817)/(SUMPRODUCT((economics!$AG$2:$AG$167=$B36)*(economics!$D$2:$D$167="whr")*economics!$AH$2:$AH$167*(_xlfn.NORM.DIST(CG$3,economics!$AK$2:$AK$167,economics!$AJ$2:$AJ$167,TRUE)-_xlfn.NORM.DIST(CG$30,economics!$AK$2:$AK$167,economics!$AJ$2:$AJ$167,TRUE)))+$CR7*(_xlfn.NORM.DIST(CG$3,$CU7,0.3*$CU7,TRUE)-_xlfn.NORM.DIST(CG$30,$CU7,0.3*$CU7,TRUE))+$CS7*(_xlfn.NORM.DIST(CG$3,$CV7,0.3*$CV7,TRUE)-_xlfn.NORM.DIST(CG$30,$CV7,0.3*$CV7,TRUE))),""),IF($C7&gt;0,summary!$C$10/28.8/0.947817,""))</f>
        <v>10.074319315976723</v>
      </c>
      <c r="CH36">
        <f t="array" ref="CH36">IF($D7,IFERROR((SUMPRODUCT((economics!$AG$2:$AG$167=$B36)*(economics!$D$2:$D$167="whr")*economics!$AH$2:$AH$167*(_xlfn.NORM.DIST(CH$3,economics!$AK$2:$AK$167,economics!$AJ$2:$AJ$167,TRUE)-_xlfn.NORM.DIST(CH$30,economics!$AK$2:$AK$167,economics!$AJ$2:$AJ$167,TRUE))*economics!$AM$2:$AM$167)+$CR7*(_xlfn.NORM.DIST(CH$3,$CU7,0.3*$CU7,TRUE)-_xlfn.NORM.DIST(CH$30,$CU7,0.3*$CU7,TRUE))*summary!$C$7/28.8/0.947817+$CS7*(_xlfn.NORM.DIST(CH$3,$CV7,0.3*$CV7,TRUE)-_xlfn.NORM.DIST(CH$30,$CV7,0.3*$CV7,TRUE))*summary!$C$6/28.8/0.947817)/(SUMPRODUCT((economics!$AG$2:$AG$167=$B36)*(economics!$D$2:$D$167="whr")*economics!$AH$2:$AH$167*(_xlfn.NORM.DIST(CH$3,economics!$AK$2:$AK$167,economics!$AJ$2:$AJ$167,TRUE)-_xlfn.NORM.DIST(CH$30,economics!$AK$2:$AK$167,economics!$AJ$2:$AJ$167,TRUE)))+$CR7*(_xlfn.NORM.DIST(CH$3,$CU7,0.3*$CU7,TRUE)-_xlfn.NORM.DIST(CH$30,$CU7,0.3*$CU7,TRUE))+$CS7*(_xlfn.NORM.DIST(CH$3,$CV7,0.3*$CV7,TRUE)-_xlfn.NORM.DIST(CH$30,$CV7,0.3*$CV7,TRUE))),""),IF($C7&gt;0,summary!$C$10/28.8/0.947817,""))</f>
        <v>10.074319315976723</v>
      </c>
    </row>
    <row r="37" spans="1:86" x14ac:dyDescent="0.35">
      <c r="A37" t="str">
        <f t="shared" si="3"/>
        <v>food beverage and tobacco 10T12</v>
      </c>
      <c r="B37" t="str">
        <f t="shared" si="3"/>
        <v>10T12</v>
      </c>
      <c r="E37">
        <f t="array" ref="E37">IF($D8,IFERROR((SUMPRODUCT((economics!$AG$2:$AG$167=$B37)*(economics!$D$2:$D$167="whr")*economics!$AH$2:$AH$167*(_xlfn.NORM.DIST(E$3,economics!$AK$2:$AK$167,economics!$AJ$2:$AJ$167,TRUE)-_xlfn.NORM.DIST(E$30,economics!$AK$2:$AK$167,economics!$AJ$2:$AJ$167,TRUE))*economics!$AM$2:$AM$167)+$CR8*(_xlfn.NORM.DIST(E$3,$CU8,0.3*$CU8,TRUE)-_xlfn.NORM.DIST(E$30,$CU8,0.3*$CU8,TRUE))*summary!$C$7/28.8/0.947817+$CS8*(_xlfn.NORM.DIST(E$3,$CV8,0.3*$CV8,TRUE)-_xlfn.NORM.DIST(E$30,$CV8,0.3*$CV8,TRUE))*summary!$C$6/28.8/0.947817)/(SUMPRODUCT((economics!$AG$2:$AG$167=$B37)*(economics!$D$2:$D$167="whr")*economics!$AH$2:$AH$167*(_xlfn.NORM.DIST(E$3,economics!$AK$2:$AK$167,economics!$AJ$2:$AJ$167,TRUE)-_xlfn.NORM.DIST(E$30,economics!$AK$2:$AK$167,economics!$AJ$2:$AJ$167,TRUE)))+$CR8*(_xlfn.NORM.DIST(E$3,$CU8,0.3*$CU8,TRUE)-_xlfn.NORM.DIST(E$30,$CU8,0.3*$CU8,TRUE))+$CS8*(_xlfn.NORM.DIST(E$3,$CV8,0.3*$CV8,TRUE)-_xlfn.NORM.DIST(E$30,$CV8,0.3*$CV8,TRUE))),""),IF($C8&gt;0,summary!$C$10/28.8/0.947817,""))</f>
        <v>10.074319315976723</v>
      </c>
      <c r="F37">
        <f t="array" ref="F37">IF($D8,IFERROR((SUMPRODUCT((economics!$AG$2:$AG$167=$B37)*(economics!$D$2:$D$167="whr")*economics!$AH$2:$AH$167*(_xlfn.NORM.DIST(F$3,economics!$AK$2:$AK$167,economics!$AJ$2:$AJ$167,TRUE)-_xlfn.NORM.DIST(F$30,economics!$AK$2:$AK$167,economics!$AJ$2:$AJ$167,TRUE))*economics!$AM$2:$AM$167)+$CR8*(_xlfn.NORM.DIST(F$3,$CU8,0.3*$CU8,TRUE)-_xlfn.NORM.DIST(F$30,$CU8,0.3*$CU8,TRUE))*summary!$C$7/28.8/0.947817+$CS8*(_xlfn.NORM.DIST(F$3,$CV8,0.3*$CV8,TRUE)-_xlfn.NORM.DIST(F$30,$CV8,0.3*$CV8,TRUE))*summary!$C$6/28.8/0.947817)/(SUMPRODUCT((economics!$AG$2:$AG$167=$B37)*(economics!$D$2:$D$167="whr")*economics!$AH$2:$AH$167*(_xlfn.NORM.DIST(F$3,economics!$AK$2:$AK$167,economics!$AJ$2:$AJ$167,TRUE)-_xlfn.NORM.DIST(F$30,economics!$AK$2:$AK$167,economics!$AJ$2:$AJ$167,TRUE)))+$CR8*(_xlfn.NORM.DIST(F$3,$CU8,0.3*$CU8,TRUE)-_xlfn.NORM.DIST(F$30,$CU8,0.3*$CU8,TRUE))+$CS8*(_xlfn.NORM.DIST(F$3,$CV8,0.3*$CV8,TRUE)-_xlfn.NORM.DIST(F$30,$CV8,0.3*$CV8,TRUE))),""),IF($C8&gt;0,summary!$C$10/28.8/0.947817,""))</f>
        <v>10.074319315976723</v>
      </c>
      <c r="G37">
        <f t="array" ref="G37">IF($D8,IFERROR((SUMPRODUCT((economics!$AG$2:$AG$167=$B37)*(economics!$D$2:$D$167="whr")*economics!$AH$2:$AH$167*(_xlfn.NORM.DIST(G$3,economics!$AK$2:$AK$167,economics!$AJ$2:$AJ$167,TRUE)-_xlfn.NORM.DIST(G$30,economics!$AK$2:$AK$167,economics!$AJ$2:$AJ$167,TRUE))*economics!$AM$2:$AM$167)+$CR8*(_xlfn.NORM.DIST(G$3,$CU8,0.3*$CU8,TRUE)-_xlfn.NORM.DIST(G$30,$CU8,0.3*$CU8,TRUE))*summary!$C$7/28.8/0.947817+$CS8*(_xlfn.NORM.DIST(G$3,$CV8,0.3*$CV8,TRUE)-_xlfn.NORM.DIST(G$30,$CV8,0.3*$CV8,TRUE))*summary!$C$6/28.8/0.947817)/(SUMPRODUCT((economics!$AG$2:$AG$167=$B37)*(economics!$D$2:$D$167="whr")*economics!$AH$2:$AH$167*(_xlfn.NORM.DIST(G$3,economics!$AK$2:$AK$167,economics!$AJ$2:$AJ$167,TRUE)-_xlfn.NORM.DIST(G$30,economics!$AK$2:$AK$167,economics!$AJ$2:$AJ$167,TRUE)))+$CR8*(_xlfn.NORM.DIST(G$3,$CU8,0.3*$CU8,TRUE)-_xlfn.NORM.DIST(G$30,$CU8,0.3*$CU8,TRUE))+$CS8*(_xlfn.NORM.DIST(G$3,$CV8,0.3*$CV8,TRUE)-_xlfn.NORM.DIST(G$30,$CV8,0.3*$CV8,TRUE))),""),IF($C8&gt;0,summary!$C$10/28.8/0.947817,""))</f>
        <v>10.074319315976723</v>
      </c>
      <c r="H37">
        <f t="array" ref="H37">IF($D8,IFERROR((SUMPRODUCT((economics!$AG$2:$AG$167=$B37)*(economics!$D$2:$D$167="whr")*economics!$AH$2:$AH$167*(_xlfn.NORM.DIST(H$3,economics!$AK$2:$AK$167,economics!$AJ$2:$AJ$167,TRUE)-_xlfn.NORM.DIST(H$30,economics!$AK$2:$AK$167,economics!$AJ$2:$AJ$167,TRUE))*economics!$AM$2:$AM$167)+$CR8*(_xlfn.NORM.DIST(H$3,$CU8,0.3*$CU8,TRUE)-_xlfn.NORM.DIST(H$30,$CU8,0.3*$CU8,TRUE))*summary!$C$7/28.8/0.947817+$CS8*(_xlfn.NORM.DIST(H$3,$CV8,0.3*$CV8,TRUE)-_xlfn.NORM.DIST(H$30,$CV8,0.3*$CV8,TRUE))*summary!$C$6/28.8/0.947817)/(SUMPRODUCT((economics!$AG$2:$AG$167=$B37)*(economics!$D$2:$D$167="whr")*economics!$AH$2:$AH$167*(_xlfn.NORM.DIST(H$3,economics!$AK$2:$AK$167,economics!$AJ$2:$AJ$167,TRUE)-_xlfn.NORM.DIST(H$30,economics!$AK$2:$AK$167,economics!$AJ$2:$AJ$167,TRUE)))+$CR8*(_xlfn.NORM.DIST(H$3,$CU8,0.3*$CU8,TRUE)-_xlfn.NORM.DIST(H$30,$CU8,0.3*$CU8,TRUE))+$CS8*(_xlfn.NORM.DIST(H$3,$CV8,0.3*$CV8,TRUE)-_xlfn.NORM.DIST(H$30,$CV8,0.3*$CV8,TRUE))),""),IF($C8&gt;0,summary!$C$10/28.8/0.947817,""))</f>
        <v>10.074319315976723</v>
      </c>
      <c r="I37">
        <f t="array" ref="I37">IF($D8,IFERROR((SUMPRODUCT((economics!$AG$2:$AG$167=$B37)*(economics!$D$2:$D$167="whr")*economics!$AH$2:$AH$167*(_xlfn.NORM.DIST(I$3,economics!$AK$2:$AK$167,economics!$AJ$2:$AJ$167,TRUE)-_xlfn.NORM.DIST(I$30,economics!$AK$2:$AK$167,economics!$AJ$2:$AJ$167,TRUE))*economics!$AM$2:$AM$167)+$CR8*(_xlfn.NORM.DIST(I$3,$CU8,0.3*$CU8,TRUE)-_xlfn.NORM.DIST(I$30,$CU8,0.3*$CU8,TRUE))*summary!$C$7/28.8/0.947817+$CS8*(_xlfn.NORM.DIST(I$3,$CV8,0.3*$CV8,TRUE)-_xlfn.NORM.DIST(I$30,$CV8,0.3*$CV8,TRUE))*summary!$C$6/28.8/0.947817)/(SUMPRODUCT((economics!$AG$2:$AG$167=$B37)*(economics!$D$2:$D$167="whr")*economics!$AH$2:$AH$167*(_xlfn.NORM.DIST(I$3,economics!$AK$2:$AK$167,economics!$AJ$2:$AJ$167,TRUE)-_xlfn.NORM.DIST(I$30,economics!$AK$2:$AK$167,economics!$AJ$2:$AJ$167,TRUE)))+$CR8*(_xlfn.NORM.DIST(I$3,$CU8,0.3*$CU8,TRUE)-_xlfn.NORM.DIST(I$30,$CU8,0.3*$CU8,TRUE))+$CS8*(_xlfn.NORM.DIST(I$3,$CV8,0.3*$CV8,TRUE)-_xlfn.NORM.DIST(I$30,$CV8,0.3*$CV8,TRUE))),""),IF($C8&gt;0,summary!$C$10/28.8/0.947817,""))</f>
        <v>10.074319315976723</v>
      </c>
      <c r="J37">
        <f t="array" ref="J37">IF($D8,IFERROR((SUMPRODUCT((economics!$AG$2:$AG$167=$B37)*(economics!$D$2:$D$167="whr")*economics!$AH$2:$AH$167*(_xlfn.NORM.DIST(J$3,economics!$AK$2:$AK$167,economics!$AJ$2:$AJ$167,TRUE)-_xlfn.NORM.DIST(J$30,economics!$AK$2:$AK$167,economics!$AJ$2:$AJ$167,TRUE))*economics!$AM$2:$AM$167)+$CR8*(_xlfn.NORM.DIST(J$3,$CU8,0.3*$CU8,TRUE)-_xlfn.NORM.DIST(J$30,$CU8,0.3*$CU8,TRUE))*summary!$C$7/28.8/0.947817+$CS8*(_xlfn.NORM.DIST(J$3,$CV8,0.3*$CV8,TRUE)-_xlfn.NORM.DIST(J$30,$CV8,0.3*$CV8,TRUE))*summary!$C$6/28.8/0.947817)/(SUMPRODUCT((economics!$AG$2:$AG$167=$B37)*(economics!$D$2:$D$167="whr")*economics!$AH$2:$AH$167*(_xlfn.NORM.DIST(J$3,economics!$AK$2:$AK$167,economics!$AJ$2:$AJ$167,TRUE)-_xlfn.NORM.DIST(J$30,economics!$AK$2:$AK$167,economics!$AJ$2:$AJ$167,TRUE)))+$CR8*(_xlfn.NORM.DIST(J$3,$CU8,0.3*$CU8,TRUE)-_xlfn.NORM.DIST(J$30,$CU8,0.3*$CU8,TRUE))+$CS8*(_xlfn.NORM.DIST(J$3,$CV8,0.3*$CV8,TRUE)-_xlfn.NORM.DIST(J$30,$CV8,0.3*$CV8,TRUE))),""),IF($C8&gt;0,summary!$C$10/28.8/0.947817,""))</f>
        <v>10.074319315976723</v>
      </c>
      <c r="K37">
        <f t="array" ref="K37">IF($D8,IFERROR((SUMPRODUCT((economics!$AG$2:$AG$167=$B37)*(economics!$D$2:$D$167="whr")*economics!$AH$2:$AH$167*(_xlfn.NORM.DIST(K$3,economics!$AK$2:$AK$167,economics!$AJ$2:$AJ$167,TRUE)-_xlfn.NORM.DIST(K$30,economics!$AK$2:$AK$167,economics!$AJ$2:$AJ$167,TRUE))*economics!$AM$2:$AM$167)+$CR8*(_xlfn.NORM.DIST(K$3,$CU8,0.3*$CU8,TRUE)-_xlfn.NORM.DIST(K$30,$CU8,0.3*$CU8,TRUE))*summary!$C$7/28.8/0.947817+$CS8*(_xlfn.NORM.DIST(K$3,$CV8,0.3*$CV8,TRUE)-_xlfn.NORM.DIST(K$30,$CV8,0.3*$CV8,TRUE))*summary!$C$6/28.8/0.947817)/(SUMPRODUCT((economics!$AG$2:$AG$167=$B37)*(economics!$D$2:$D$167="whr")*economics!$AH$2:$AH$167*(_xlfn.NORM.DIST(K$3,economics!$AK$2:$AK$167,economics!$AJ$2:$AJ$167,TRUE)-_xlfn.NORM.DIST(K$30,economics!$AK$2:$AK$167,economics!$AJ$2:$AJ$167,TRUE)))+$CR8*(_xlfn.NORM.DIST(K$3,$CU8,0.3*$CU8,TRUE)-_xlfn.NORM.DIST(K$30,$CU8,0.3*$CU8,TRUE))+$CS8*(_xlfn.NORM.DIST(K$3,$CV8,0.3*$CV8,TRUE)-_xlfn.NORM.DIST(K$30,$CV8,0.3*$CV8,TRUE))),""),IF($C8&gt;0,summary!$C$10/28.8/0.947817,""))</f>
        <v>10.074319315976723</v>
      </c>
      <c r="L37">
        <f t="array" ref="L37">IF($D8,IFERROR((SUMPRODUCT((economics!$AG$2:$AG$167=$B37)*(economics!$D$2:$D$167="whr")*economics!$AH$2:$AH$167*(_xlfn.NORM.DIST(L$3,economics!$AK$2:$AK$167,economics!$AJ$2:$AJ$167,TRUE)-_xlfn.NORM.DIST(L$30,economics!$AK$2:$AK$167,economics!$AJ$2:$AJ$167,TRUE))*economics!$AM$2:$AM$167)+$CR8*(_xlfn.NORM.DIST(L$3,$CU8,0.3*$CU8,TRUE)-_xlfn.NORM.DIST(L$30,$CU8,0.3*$CU8,TRUE))*summary!$C$7/28.8/0.947817+$CS8*(_xlfn.NORM.DIST(L$3,$CV8,0.3*$CV8,TRUE)-_xlfn.NORM.DIST(L$30,$CV8,0.3*$CV8,TRUE))*summary!$C$6/28.8/0.947817)/(SUMPRODUCT((economics!$AG$2:$AG$167=$B37)*(economics!$D$2:$D$167="whr")*economics!$AH$2:$AH$167*(_xlfn.NORM.DIST(L$3,economics!$AK$2:$AK$167,economics!$AJ$2:$AJ$167,TRUE)-_xlfn.NORM.DIST(L$30,economics!$AK$2:$AK$167,economics!$AJ$2:$AJ$167,TRUE)))+$CR8*(_xlfn.NORM.DIST(L$3,$CU8,0.3*$CU8,TRUE)-_xlfn.NORM.DIST(L$30,$CU8,0.3*$CU8,TRUE))+$CS8*(_xlfn.NORM.DIST(L$3,$CV8,0.3*$CV8,TRUE)-_xlfn.NORM.DIST(L$30,$CV8,0.3*$CV8,TRUE))),""),IF($C8&gt;0,summary!$C$10/28.8/0.947817,""))</f>
        <v>10.074319315976723</v>
      </c>
      <c r="M37">
        <f t="array" ref="M37">IF($D8,IFERROR((SUMPRODUCT((economics!$AG$2:$AG$167=$B37)*(economics!$D$2:$D$167="whr")*economics!$AH$2:$AH$167*(_xlfn.NORM.DIST(M$3,economics!$AK$2:$AK$167,economics!$AJ$2:$AJ$167,TRUE)-_xlfn.NORM.DIST(M$30,economics!$AK$2:$AK$167,economics!$AJ$2:$AJ$167,TRUE))*economics!$AM$2:$AM$167)+$CR8*(_xlfn.NORM.DIST(M$3,$CU8,0.3*$CU8,TRUE)-_xlfn.NORM.DIST(M$30,$CU8,0.3*$CU8,TRUE))*summary!$C$7/28.8/0.947817+$CS8*(_xlfn.NORM.DIST(M$3,$CV8,0.3*$CV8,TRUE)-_xlfn.NORM.DIST(M$30,$CV8,0.3*$CV8,TRUE))*summary!$C$6/28.8/0.947817)/(SUMPRODUCT((economics!$AG$2:$AG$167=$B37)*(economics!$D$2:$D$167="whr")*economics!$AH$2:$AH$167*(_xlfn.NORM.DIST(M$3,economics!$AK$2:$AK$167,economics!$AJ$2:$AJ$167,TRUE)-_xlfn.NORM.DIST(M$30,economics!$AK$2:$AK$167,economics!$AJ$2:$AJ$167,TRUE)))+$CR8*(_xlfn.NORM.DIST(M$3,$CU8,0.3*$CU8,TRUE)-_xlfn.NORM.DIST(M$30,$CU8,0.3*$CU8,TRUE))+$CS8*(_xlfn.NORM.DIST(M$3,$CV8,0.3*$CV8,TRUE)-_xlfn.NORM.DIST(M$30,$CV8,0.3*$CV8,TRUE))),""),IF($C8&gt;0,summary!$C$10/28.8/0.947817,""))</f>
        <v>10.074319315976723</v>
      </c>
      <c r="N37">
        <f t="array" ref="N37">IF($D8,IFERROR((SUMPRODUCT((economics!$AG$2:$AG$167=$B37)*(economics!$D$2:$D$167="whr")*economics!$AH$2:$AH$167*(_xlfn.NORM.DIST(N$3,economics!$AK$2:$AK$167,economics!$AJ$2:$AJ$167,TRUE)-_xlfn.NORM.DIST(N$30,economics!$AK$2:$AK$167,economics!$AJ$2:$AJ$167,TRUE))*economics!$AM$2:$AM$167)+$CR8*(_xlfn.NORM.DIST(N$3,$CU8,0.3*$CU8,TRUE)-_xlfn.NORM.DIST(N$30,$CU8,0.3*$CU8,TRUE))*summary!$C$7/28.8/0.947817+$CS8*(_xlfn.NORM.DIST(N$3,$CV8,0.3*$CV8,TRUE)-_xlfn.NORM.DIST(N$30,$CV8,0.3*$CV8,TRUE))*summary!$C$6/28.8/0.947817)/(SUMPRODUCT((economics!$AG$2:$AG$167=$B37)*(economics!$D$2:$D$167="whr")*economics!$AH$2:$AH$167*(_xlfn.NORM.DIST(N$3,economics!$AK$2:$AK$167,economics!$AJ$2:$AJ$167,TRUE)-_xlfn.NORM.DIST(N$30,economics!$AK$2:$AK$167,economics!$AJ$2:$AJ$167,TRUE)))+$CR8*(_xlfn.NORM.DIST(N$3,$CU8,0.3*$CU8,TRUE)-_xlfn.NORM.DIST(N$30,$CU8,0.3*$CU8,TRUE))+$CS8*(_xlfn.NORM.DIST(N$3,$CV8,0.3*$CV8,TRUE)-_xlfn.NORM.DIST(N$30,$CV8,0.3*$CV8,TRUE))),""),IF($C8&gt;0,summary!$C$10/28.8/0.947817,""))</f>
        <v>10.074319315976723</v>
      </c>
      <c r="O37">
        <f t="array" ref="O37">IF($D8,IFERROR((SUMPRODUCT((economics!$AG$2:$AG$167=$B37)*(economics!$D$2:$D$167="whr")*economics!$AH$2:$AH$167*(_xlfn.NORM.DIST(O$3,economics!$AK$2:$AK$167,economics!$AJ$2:$AJ$167,TRUE)-_xlfn.NORM.DIST(O$30,economics!$AK$2:$AK$167,economics!$AJ$2:$AJ$167,TRUE))*economics!$AM$2:$AM$167)+$CR8*(_xlfn.NORM.DIST(O$3,$CU8,0.3*$CU8,TRUE)-_xlfn.NORM.DIST(O$30,$CU8,0.3*$CU8,TRUE))*summary!$C$7/28.8/0.947817+$CS8*(_xlfn.NORM.DIST(O$3,$CV8,0.3*$CV8,TRUE)-_xlfn.NORM.DIST(O$30,$CV8,0.3*$CV8,TRUE))*summary!$C$6/28.8/0.947817)/(SUMPRODUCT((economics!$AG$2:$AG$167=$B37)*(economics!$D$2:$D$167="whr")*economics!$AH$2:$AH$167*(_xlfn.NORM.DIST(O$3,economics!$AK$2:$AK$167,economics!$AJ$2:$AJ$167,TRUE)-_xlfn.NORM.DIST(O$30,economics!$AK$2:$AK$167,economics!$AJ$2:$AJ$167,TRUE)))+$CR8*(_xlfn.NORM.DIST(O$3,$CU8,0.3*$CU8,TRUE)-_xlfn.NORM.DIST(O$30,$CU8,0.3*$CU8,TRUE))+$CS8*(_xlfn.NORM.DIST(O$3,$CV8,0.3*$CV8,TRUE)-_xlfn.NORM.DIST(O$30,$CV8,0.3*$CV8,TRUE))),""),IF($C8&gt;0,summary!$C$10/28.8/0.947817,""))</f>
        <v>10.074319315976723</v>
      </c>
      <c r="P37">
        <f t="array" ref="P37">IF($D8,IFERROR((SUMPRODUCT((economics!$AG$2:$AG$167=$B37)*(economics!$D$2:$D$167="whr")*economics!$AH$2:$AH$167*(_xlfn.NORM.DIST(P$3,economics!$AK$2:$AK$167,economics!$AJ$2:$AJ$167,TRUE)-_xlfn.NORM.DIST(P$30,economics!$AK$2:$AK$167,economics!$AJ$2:$AJ$167,TRUE))*economics!$AM$2:$AM$167)+$CR8*(_xlfn.NORM.DIST(P$3,$CU8,0.3*$CU8,TRUE)-_xlfn.NORM.DIST(P$30,$CU8,0.3*$CU8,TRUE))*summary!$C$7/28.8/0.947817+$CS8*(_xlfn.NORM.DIST(P$3,$CV8,0.3*$CV8,TRUE)-_xlfn.NORM.DIST(P$30,$CV8,0.3*$CV8,TRUE))*summary!$C$6/28.8/0.947817)/(SUMPRODUCT((economics!$AG$2:$AG$167=$B37)*(economics!$D$2:$D$167="whr")*economics!$AH$2:$AH$167*(_xlfn.NORM.DIST(P$3,economics!$AK$2:$AK$167,economics!$AJ$2:$AJ$167,TRUE)-_xlfn.NORM.DIST(P$30,economics!$AK$2:$AK$167,economics!$AJ$2:$AJ$167,TRUE)))+$CR8*(_xlfn.NORM.DIST(P$3,$CU8,0.3*$CU8,TRUE)-_xlfn.NORM.DIST(P$30,$CU8,0.3*$CU8,TRUE))+$CS8*(_xlfn.NORM.DIST(P$3,$CV8,0.3*$CV8,TRUE)-_xlfn.NORM.DIST(P$30,$CV8,0.3*$CV8,TRUE))),""),IF($C8&gt;0,summary!$C$10/28.8/0.947817,""))</f>
        <v>10.074319315976723</v>
      </c>
      <c r="Q37">
        <f t="array" ref="Q37">IF($D8,IFERROR((SUMPRODUCT((economics!$AG$2:$AG$167=$B37)*(economics!$D$2:$D$167="whr")*economics!$AH$2:$AH$167*(_xlfn.NORM.DIST(Q$3,economics!$AK$2:$AK$167,economics!$AJ$2:$AJ$167,TRUE)-_xlfn.NORM.DIST(Q$30,economics!$AK$2:$AK$167,economics!$AJ$2:$AJ$167,TRUE))*economics!$AM$2:$AM$167)+$CR8*(_xlfn.NORM.DIST(Q$3,$CU8,0.3*$CU8,TRUE)-_xlfn.NORM.DIST(Q$30,$CU8,0.3*$CU8,TRUE))*summary!$C$7/28.8/0.947817+$CS8*(_xlfn.NORM.DIST(Q$3,$CV8,0.3*$CV8,TRUE)-_xlfn.NORM.DIST(Q$30,$CV8,0.3*$CV8,TRUE))*summary!$C$6/28.8/0.947817)/(SUMPRODUCT((economics!$AG$2:$AG$167=$B37)*(economics!$D$2:$D$167="whr")*economics!$AH$2:$AH$167*(_xlfn.NORM.DIST(Q$3,economics!$AK$2:$AK$167,economics!$AJ$2:$AJ$167,TRUE)-_xlfn.NORM.DIST(Q$30,economics!$AK$2:$AK$167,economics!$AJ$2:$AJ$167,TRUE)))+$CR8*(_xlfn.NORM.DIST(Q$3,$CU8,0.3*$CU8,TRUE)-_xlfn.NORM.DIST(Q$30,$CU8,0.3*$CU8,TRUE))+$CS8*(_xlfn.NORM.DIST(Q$3,$CV8,0.3*$CV8,TRUE)-_xlfn.NORM.DIST(Q$30,$CV8,0.3*$CV8,TRUE))),""),IF($C8&gt;0,summary!$C$10/28.8/0.947817,""))</f>
        <v>10.074319315976723</v>
      </c>
      <c r="R37">
        <f t="array" ref="R37">IF($D8,IFERROR((SUMPRODUCT((economics!$AG$2:$AG$167=$B37)*(economics!$D$2:$D$167="whr")*economics!$AH$2:$AH$167*(_xlfn.NORM.DIST(R$3,economics!$AK$2:$AK$167,economics!$AJ$2:$AJ$167,TRUE)-_xlfn.NORM.DIST(R$30,economics!$AK$2:$AK$167,economics!$AJ$2:$AJ$167,TRUE))*economics!$AM$2:$AM$167)+$CR8*(_xlfn.NORM.DIST(R$3,$CU8,0.3*$CU8,TRUE)-_xlfn.NORM.DIST(R$30,$CU8,0.3*$CU8,TRUE))*summary!$C$7/28.8/0.947817+$CS8*(_xlfn.NORM.DIST(R$3,$CV8,0.3*$CV8,TRUE)-_xlfn.NORM.DIST(R$30,$CV8,0.3*$CV8,TRUE))*summary!$C$6/28.8/0.947817)/(SUMPRODUCT((economics!$AG$2:$AG$167=$B37)*(economics!$D$2:$D$167="whr")*economics!$AH$2:$AH$167*(_xlfn.NORM.DIST(R$3,economics!$AK$2:$AK$167,economics!$AJ$2:$AJ$167,TRUE)-_xlfn.NORM.DIST(R$30,economics!$AK$2:$AK$167,economics!$AJ$2:$AJ$167,TRUE)))+$CR8*(_xlfn.NORM.DIST(R$3,$CU8,0.3*$CU8,TRUE)-_xlfn.NORM.DIST(R$30,$CU8,0.3*$CU8,TRUE))+$CS8*(_xlfn.NORM.DIST(R$3,$CV8,0.3*$CV8,TRUE)-_xlfn.NORM.DIST(R$30,$CV8,0.3*$CV8,TRUE))),""),IF($C8&gt;0,summary!$C$10/28.8/0.947817,""))</f>
        <v>10.074319315976723</v>
      </c>
      <c r="S37">
        <f t="array" ref="S37">IF($D8,IFERROR((SUMPRODUCT((economics!$AG$2:$AG$167=$B37)*(economics!$D$2:$D$167="whr")*economics!$AH$2:$AH$167*(_xlfn.NORM.DIST(S$3,economics!$AK$2:$AK$167,economics!$AJ$2:$AJ$167,TRUE)-_xlfn.NORM.DIST(S$30,economics!$AK$2:$AK$167,economics!$AJ$2:$AJ$167,TRUE))*economics!$AM$2:$AM$167)+$CR8*(_xlfn.NORM.DIST(S$3,$CU8,0.3*$CU8,TRUE)-_xlfn.NORM.DIST(S$30,$CU8,0.3*$CU8,TRUE))*summary!$C$7/28.8/0.947817+$CS8*(_xlfn.NORM.DIST(S$3,$CV8,0.3*$CV8,TRUE)-_xlfn.NORM.DIST(S$30,$CV8,0.3*$CV8,TRUE))*summary!$C$6/28.8/0.947817)/(SUMPRODUCT((economics!$AG$2:$AG$167=$B37)*(economics!$D$2:$D$167="whr")*economics!$AH$2:$AH$167*(_xlfn.NORM.DIST(S$3,economics!$AK$2:$AK$167,economics!$AJ$2:$AJ$167,TRUE)-_xlfn.NORM.DIST(S$30,economics!$AK$2:$AK$167,economics!$AJ$2:$AJ$167,TRUE)))+$CR8*(_xlfn.NORM.DIST(S$3,$CU8,0.3*$CU8,TRUE)-_xlfn.NORM.DIST(S$30,$CU8,0.3*$CU8,TRUE))+$CS8*(_xlfn.NORM.DIST(S$3,$CV8,0.3*$CV8,TRUE)-_xlfn.NORM.DIST(S$30,$CV8,0.3*$CV8,TRUE))),""),IF($C8&gt;0,summary!$C$10/28.8/0.947817,""))</f>
        <v>10.074319315976723</v>
      </c>
      <c r="T37">
        <f t="array" ref="T37">IF($D8,IFERROR((SUMPRODUCT((economics!$AG$2:$AG$167=$B37)*(economics!$D$2:$D$167="whr")*economics!$AH$2:$AH$167*(_xlfn.NORM.DIST(T$3,economics!$AK$2:$AK$167,economics!$AJ$2:$AJ$167,TRUE)-_xlfn.NORM.DIST(T$30,economics!$AK$2:$AK$167,economics!$AJ$2:$AJ$167,TRUE))*economics!$AM$2:$AM$167)+$CR8*(_xlfn.NORM.DIST(T$3,$CU8,0.3*$CU8,TRUE)-_xlfn.NORM.DIST(T$30,$CU8,0.3*$CU8,TRUE))*summary!$C$7/28.8/0.947817+$CS8*(_xlfn.NORM.DIST(T$3,$CV8,0.3*$CV8,TRUE)-_xlfn.NORM.DIST(T$30,$CV8,0.3*$CV8,TRUE))*summary!$C$6/28.8/0.947817)/(SUMPRODUCT((economics!$AG$2:$AG$167=$B37)*(economics!$D$2:$D$167="whr")*economics!$AH$2:$AH$167*(_xlfn.NORM.DIST(T$3,economics!$AK$2:$AK$167,economics!$AJ$2:$AJ$167,TRUE)-_xlfn.NORM.DIST(T$30,economics!$AK$2:$AK$167,economics!$AJ$2:$AJ$167,TRUE)))+$CR8*(_xlfn.NORM.DIST(T$3,$CU8,0.3*$CU8,TRUE)-_xlfn.NORM.DIST(T$30,$CU8,0.3*$CU8,TRUE))+$CS8*(_xlfn.NORM.DIST(T$3,$CV8,0.3*$CV8,TRUE)-_xlfn.NORM.DIST(T$30,$CV8,0.3*$CV8,TRUE))),""),IF($C8&gt;0,summary!$C$10/28.8/0.947817,""))</f>
        <v>10.074319315976723</v>
      </c>
      <c r="U37">
        <f t="array" ref="U37">IF($D8,IFERROR((SUMPRODUCT((economics!$AG$2:$AG$167=$B37)*(economics!$D$2:$D$167="whr")*economics!$AH$2:$AH$167*(_xlfn.NORM.DIST(U$3,economics!$AK$2:$AK$167,economics!$AJ$2:$AJ$167,TRUE)-_xlfn.NORM.DIST(U$30,economics!$AK$2:$AK$167,economics!$AJ$2:$AJ$167,TRUE))*economics!$AM$2:$AM$167)+$CR8*(_xlfn.NORM.DIST(U$3,$CU8,0.3*$CU8,TRUE)-_xlfn.NORM.DIST(U$30,$CU8,0.3*$CU8,TRUE))*summary!$C$7/28.8/0.947817+$CS8*(_xlfn.NORM.DIST(U$3,$CV8,0.3*$CV8,TRUE)-_xlfn.NORM.DIST(U$30,$CV8,0.3*$CV8,TRUE))*summary!$C$6/28.8/0.947817)/(SUMPRODUCT((economics!$AG$2:$AG$167=$B37)*(economics!$D$2:$D$167="whr")*economics!$AH$2:$AH$167*(_xlfn.NORM.DIST(U$3,economics!$AK$2:$AK$167,economics!$AJ$2:$AJ$167,TRUE)-_xlfn.NORM.DIST(U$30,economics!$AK$2:$AK$167,economics!$AJ$2:$AJ$167,TRUE)))+$CR8*(_xlfn.NORM.DIST(U$3,$CU8,0.3*$CU8,TRUE)-_xlfn.NORM.DIST(U$30,$CU8,0.3*$CU8,TRUE))+$CS8*(_xlfn.NORM.DIST(U$3,$CV8,0.3*$CV8,TRUE)-_xlfn.NORM.DIST(U$30,$CV8,0.3*$CV8,TRUE))),""),IF($C8&gt;0,summary!$C$10/28.8/0.947817,""))</f>
        <v>10.074319315976723</v>
      </c>
      <c r="V37">
        <f t="array" ref="V37">IF($D8,IFERROR((SUMPRODUCT((economics!$AG$2:$AG$167=$B37)*(economics!$D$2:$D$167="whr")*economics!$AH$2:$AH$167*(_xlfn.NORM.DIST(V$3,economics!$AK$2:$AK$167,economics!$AJ$2:$AJ$167,TRUE)-_xlfn.NORM.DIST(V$30,economics!$AK$2:$AK$167,economics!$AJ$2:$AJ$167,TRUE))*economics!$AM$2:$AM$167)+$CR8*(_xlfn.NORM.DIST(V$3,$CU8,0.3*$CU8,TRUE)-_xlfn.NORM.DIST(V$30,$CU8,0.3*$CU8,TRUE))*summary!$C$7/28.8/0.947817+$CS8*(_xlfn.NORM.DIST(V$3,$CV8,0.3*$CV8,TRUE)-_xlfn.NORM.DIST(V$30,$CV8,0.3*$CV8,TRUE))*summary!$C$6/28.8/0.947817)/(SUMPRODUCT((economics!$AG$2:$AG$167=$B37)*(economics!$D$2:$D$167="whr")*economics!$AH$2:$AH$167*(_xlfn.NORM.DIST(V$3,economics!$AK$2:$AK$167,economics!$AJ$2:$AJ$167,TRUE)-_xlfn.NORM.DIST(V$30,economics!$AK$2:$AK$167,economics!$AJ$2:$AJ$167,TRUE)))+$CR8*(_xlfn.NORM.DIST(V$3,$CU8,0.3*$CU8,TRUE)-_xlfn.NORM.DIST(V$30,$CU8,0.3*$CU8,TRUE))+$CS8*(_xlfn.NORM.DIST(V$3,$CV8,0.3*$CV8,TRUE)-_xlfn.NORM.DIST(V$30,$CV8,0.3*$CV8,TRUE))),""),IF($C8&gt;0,summary!$C$10/28.8/0.947817,""))</f>
        <v>10.074319315976723</v>
      </c>
      <c r="W37">
        <f t="array" ref="W37">IF($D8,IFERROR((SUMPRODUCT((economics!$AG$2:$AG$167=$B37)*(economics!$D$2:$D$167="whr")*economics!$AH$2:$AH$167*(_xlfn.NORM.DIST(W$3,economics!$AK$2:$AK$167,economics!$AJ$2:$AJ$167,TRUE)-_xlfn.NORM.DIST(W$30,economics!$AK$2:$AK$167,economics!$AJ$2:$AJ$167,TRUE))*economics!$AM$2:$AM$167)+$CR8*(_xlfn.NORM.DIST(W$3,$CU8,0.3*$CU8,TRUE)-_xlfn.NORM.DIST(W$30,$CU8,0.3*$CU8,TRUE))*summary!$C$7/28.8/0.947817+$CS8*(_xlfn.NORM.DIST(W$3,$CV8,0.3*$CV8,TRUE)-_xlfn.NORM.DIST(W$30,$CV8,0.3*$CV8,TRUE))*summary!$C$6/28.8/0.947817)/(SUMPRODUCT((economics!$AG$2:$AG$167=$B37)*(economics!$D$2:$D$167="whr")*economics!$AH$2:$AH$167*(_xlfn.NORM.DIST(W$3,economics!$AK$2:$AK$167,economics!$AJ$2:$AJ$167,TRUE)-_xlfn.NORM.DIST(W$30,economics!$AK$2:$AK$167,economics!$AJ$2:$AJ$167,TRUE)))+$CR8*(_xlfn.NORM.DIST(W$3,$CU8,0.3*$CU8,TRUE)-_xlfn.NORM.DIST(W$30,$CU8,0.3*$CU8,TRUE))+$CS8*(_xlfn.NORM.DIST(W$3,$CV8,0.3*$CV8,TRUE)-_xlfn.NORM.DIST(W$30,$CV8,0.3*$CV8,TRUE))),""),IF($C8&gt;0,summary!$C$10/28.8/0.947817,""))</f>
        <v>10.074319315976723</v>
      </c>
      <c r="X37">
        <f t="array" ref="X37">IF($D8,IFERROR((SUMPRODUCT((economics!$AG$2:$AG$167=$B37)*(economics!$D$2:$D$167="whr")*economics!$AH$2:$AH$167*(_xlfn.NORM.DIST(X$3,economics!$AK$2:$AK$167,economics!$AJ$2:$AJ$167,TRUE)-_xlfn.NORM.DIST(X$30,economics!$AK$2:$AK$167,economics!$AJ$2:$AJ$167,TRUE))*economics!$AM$2:$AM$167)+$CR8*(_xlfn.NORM.DIST(X$3,$CU8,0.3*$CU8,TRUE)-_xlfn.NORM.DIST(X$30,$CU8,0.3*$CU8,TRUE))*summary!$C$7/28.8/0.947817+$CS8*(_xlfn.NORM.DIST(X$3,$CV8,0.3*$CV8,TRUE)-_xlfn.NORM.DIST(X$30,$CV8,0.3*$CV8,TRUE))*summary!$C$6/28.8/0.947817)/(SUMPRODUCT((economics!$AG$2:$AG$167=$B37)*(economics!$D$2:$D$167="whr")*economics!$AH$2:$AH$167*(_xlfn.NORM.DIST(X$3,economics!$AK$2:$AK$167,economics!$AJ$2:$AJ$167,TRUE)-_xlfn.NORM.DIST(X$30,economics!$AK$2:$AK$167,economics!$AJ$2:$AJ$167,TRUE)))+$CR8*(_xlfn.NORM.DIST(X$3,$CU8,0.3*$CU8,TRUE)-_xlfn.NORM.DIST(X$30,$CU8,0.3*$CU8,TRUE))+$CS8*(_xlfn.NORM.DIST(X$3,$CV8,0.3*$CV8,TRUE)-_xlfn.NORM.DIST(X$30,$CV8,0.3*$CV8,TRUE))),""),IF($C8&gt;0,summary!$C$10/28.8/0.947817,""))</f>
        <v>10.074319315976723</v>
      </c>
      <c r="Y37">
        <f t="array" ref="Y37">IF($D8,IFERROR((SUMPRODUCT((economics!$AG$2:$AG$167=$B37)*(economics!$D$2:$D$167="whr")*economics!$AH$2:$AH$167*(_xlfn.NORM.DIST(Y$3,economics!$AK$2:$AK$167,economics!$AJ$2:$AJ$167,TRUE)-_xlfn.NORM.DIST(Y$30,economics!$AK$2:$AK$167,economics!$AJ$2:$AJ$167,TRUE))*economics!$AM$2:$AM$167)+$CR8*(_xlfn.NORM.DIST(Y$3,$CU8,0.3*$CU8,TRUE)-_xlfn.NORM.DIST(Y$30,$CU8,0.3*$CU8,TRUE))*summary!$C$7/28.8/0.947817+$CS8*(_xlfn.NORM.DIST(Y$3,$CV8,0.3*$CV8,TRUE)-_xlfn.NORM.DIST(Y$30,$CV8,0.3*$CV8,TRUE))*summary!$C$6/28.8/0.947817)/(SUMPRODUCT((economics!$AG$2:$AG$167=$B37)*(economics!$D$2:$D$167="whr")*economics!$AH$2:$AH$167*(_xlfn.NORM.DIST(Y$3,economics!$AK$2:$AK$167,economics!$AJ$2:$AJ$167,TRUE)-_xlfn.NORM.DIST(Y$30,economics!$AK$2:$AK$167,economics!$AJ$2:$AJ$167,TRUE)))+$CR8*(_xlfn.NORM.DIST(Y$3,$CU8,0.3*$CU8,TRUE)-_xlfn.NORM.DIST(Y$30,$CU8,0.3*$CU8,TRUE))+$CS8*(_xlfn.NORM.DIST(Y$3,$CV8,0.3*$CV8,TRUE)-_xlfn.NORM.DIST(Y$30,$CV8,0.3*$CV8,TRUE))),""),IF($C8&gt;0,summary!$C$10/28.8/0.947817,""))</f>
        <v>10.074319315976723</v>
      </c>
      <c r="Z37">
        <f t="array" ref="Z37">IF($D8,IFERROR((SUMPRODUCT((economics!$AG$2:$AG$167=$B37)*(economics!$D$2:$D$167="whr")*economics!$AH$2:$AH$167*(_xlfn.NORM.DIST(Z$3,economics!$AK$2:$AK$167,economics!$AJ$2:$AJ$167,TRUE)-_xlfn.NORM.DIST(Z$30,economics!$AK$2:$AK$167,economics!$AJ$2:$AJ$167,TRUE))*economics!$AM$2:$AM$167)+$CR8*(_xlfn.NORM.DIST(Z$3,$CU8,0.3*$CU8,TRUE)-_xlfn.NORM.DIST(Z$30,$CU8,0.3*$CU8,TRUE))*summary!$C$7/28.8/0.947817+$CS8*(_xlfn.NORM.DIST(Z$3,$CV8,0.3*$CV8,TRUE)-_xlfn.NORM.DIST(Z$30,$CV8,0.3*$CV8,TRUE))*summary!$C$6/28.8/0.947817)/(SUMPRODUCT((economics!$AG$2:$AG$167=$B37)*(economics!$D$2:$D$167="whr")*economics!$AH$2:$AH$167*(_xlfn.NORM.DIST(Z$3,economics!$AK$2:$AK$167,economics!$AJ$2:$AJ$167,TRUE)-_xlfn.NORM.DIST(Z$30,economics!$AK$2:$AK$167,economics!$AJ$2:$AJ$167,TRUE)))+$CR8*(_xlfn.NORM.DIST(Z$3,$CU8,0.3*$CU8,TRUE)-_xlfn.NORM.DIST(Z$30,$CU8,0.3*$CU8,TRUE))+$CS8*(_xlfn.NORM.DIST(Z$3,$CV8,0.3*$CV8,TRUE)-_xlfn.NORM.DIST(Z$30,$CV8,0.3*$CV8,TRUE))),""),IF($C8&gt;0,summary!$C$10/28.8/0.947817,""))</f>
        <v>10.074319315976723</v>
      </c>
      <c r="AA37">
        <f t="array" ref="AA37">IF($D8,IFERROR((SUMPRODUCT((economics!$AG$2:$AG$167=$B37)*(economics!$D$2:$D$167="whr")*economics!$AH$2:$AH$167*(_xlfn.NORM.DIST(AA$3,economics!$AK$2:$AK$167,economics!$AJ$2:$AJ$167,TRUE)-_xlfn.NORM.DIST(AA$30,economics!$AK$2:$AK$167,economics!$AJ$2:$AJ$167,TRUE))*economics!$AM$2:$AM$167)+$CR8*(_xlfn.NORM.DIST(AA$3,$CU8,0.3*$CU8,TRUE)-_xlfn.NORM.DIST(AA$30,$CU8,0.3*$CU8,TRUE))*summary!$C$7/28.8/0.947817+$CS8*(_xlfn.NORM.DIST(AA$3,$CV8,0.3*$CV8,TRUE)-_xlfn.NORM.DIST(AA$30,$CV8,0.3*$CV8,TRUE))*summary!$C$6/28.8/0.947817)/(SUMPRODUCT((economics!$AG$2:$AG$167=$B37)*(economics!$D$2:$D$167="whr")*economics!$AH$2:$AH$167*(_xlfn.NORM.DIST(AA$3,economics!$AK$2:$AK$167,economics!$AJ$2:$AJ$167,TRUE)-_xlfn.NORM.DIST(AA$30,economics!$AK$2:$AK$167,economics!$AJ$2:$AJ$167,TRUE)))+$CR8*(_xlfn.NORM.DIST(AA$3,$CU8,0.3*$CU8,TRUE)-_xlfn.NORM.DIST(AA$30,$CU8,0.3*$CU8,TRUE))+$CS8*(_xlfn.NORM.DIST(AA$3,$CV8,0.3*$CV8,TRUE)-_xlfn.NORM.DIST(AA$30,$CV8,0.3*$CV8,TRUE))),""),IF($C8&gt;0,summary!$C$10/28.8/0.947817,""))</f>
        <v>10.074319315976723</v>
      </c>
      <c r="AB37">
        <f t="array" ref="AB37">IF($D8,IFERROR((SUMPRODUCT((economics!$AG$2:$AG$167=$B37)*(economics!$D$2:$D$167="whr")*economics!$AH$2:$AH$167*(_xlfn.NORM.DIST(AB$3,economics!$AK$2:$AK$167,economics!$AJ$2:$AJ$167,TRUE)-_xlfn.NORM.DIST(AB$30,economics!$AK$2:$AK$167,economics!$AJ$2:$AJ$167,TRUE))*economics!$AM$2:$AM$167)+$CR8*(_xlfn.NORM.DIST(AB$3,$CU8,0.3*$CU8,TRUE)-_xlfn.NORM.DIST(AB$30,$CU8,0.3*$CU8,TRUE))*summary!$C$7/28.8/0.947817+$CS8*(_xlfn.NORM.DIST(AB$3,$CV8,0.3*$CV8,TRUE)-_xlfn.NORM.DIST(AB$30,$CV8,0.3*$CV8,TRUE))*summary!$C$6/28.8/0.947817)/(SUMPRODUCT((economics!$AG$2:$AG$167=$B37)*(economics!$D$2:$D$167="whr")*economics!$AH$2:$AH$167*(_xlfn.NORM.DIST(AB$3,economics!$AK$2:$AK$167,economics!$AJ$2:$AJ$167,TRUE)-_xlfn.NORM.DIST(AB$30,economics!$AK$2:$AK$167,economics!$AJ$2:$AJ$167,TRUE)))+$CR8*(_xlfn.NORM.DIST(AB$3,$CU8,0.3*$CU8,TRUE)-_xlfn.NORM.DIST(AB$30,$CU8,0.3*$CU8,TRUE))+$CS8*(_xlfn.NORM.DIST(AB$3,$CV8,0.3*$CV8,TRUE)-_xlfn.NORM.DIST(AB$30,$CV8,0.3*$CV8,TRUE))),""),IF($C8&gt;0,summary!$C$10/28.8/0.947817,""))</f>
        <v>10.074319315976723</v>
      </c>
      <c r="AC37">
        <f t="array" ref="AC37">IF($D8,IFERROR((SUMPRODUCT((economics!$AG$2:$AG$167=$B37)*(economics!$D$2:$D$167="whr")*economics!$AH$2:$AH$167*(_xlfn.NORM.DIST(AC$3,economics!$AK$2:$AK$167,economics!$AJ$2:$AJ$167,TRUE)-_xlfn.NORM.DIST(AC$30,economics!$AK$2:$AK$167,economics!$AJ$2:$AJ$167,TRUE))*economics!$AM$2:$AM$167)+$CR8*(_xlfn.NORM.DIST(AC$3,$CU8,0.3*$CU8,TRUE)-_xlfn.NORM.DIST(AC$30,$CU8,0.3*$CU8,TRUE))*summary!$C$7/28.8/0.947817+$CS8*(_xlfn.NORM.DIST(AC$3,$CV8,0.3*$CV8,TRUE)-_xlfn.NORM.DIST(AC$30,$CV8,0.3*$CV8,TRUE))*summary!$C$6/28.8/0.947817)/(SUMPRODUCT((economics!$AG$2:$AG$167=$B37)*(economics!$D$2:$D$167="whr")*economics!$AH$2:$AH$167*(_xlfn.NORM.DIST(AC$3,economics!$AK$2:$AK$167,economics!$AJ$2:$AJ$167,TRUE)-_xlfn.NORM.DIST(AC$30,economics!$AK$2:$AK$167,economics!$AJ$2:$AJ$167,TRUE)))+$CR8*(_xlfn.NORM.DIST(AC$3,$CU8,0.3*$CU8,TRUE)-_xlfn.NORM.DIST(AC$30,$CU8,0.3*$CU8,TRUE))+$CS8*(_xlfn.NORM.DIST(AC$3,$CV8,0.3*$CV8,TRUE)-_xlfn.NORM.DIST(AC$30,$CV8,0.3*$CV8,TRUE))),""),IF($C8&gt;0,summary!$C$10/28.8/0.947817,""))</f>
        <v>10.074319315976723</v>
      </c>
      <c r="AD37">
        <f t="array" ref="AD37">IF($D8,IFERROR((SUMPRODUCT((economics!$AG$2:$AG$167=$B37)*(economics!$D$2:$D$167="whr")*economics!$AH$2:$AH$167*(_xlfn.NORM.DIST(AD$3,economics!$AK$2:$AK$167,economics!$AJ$2:$AJ$167,TRUE)-_xlfn.NORM.DIST(AD$30,economics!$AK$2:$AK$167,economics!$AJ$2:$AJ$167,TRUE))*economics!$AM$2:$AM$167)+$CR8*(_xlfn.NORM.DIST(AD$3,$CU8,0.3*$CU8,TRUE)-_xlfn.NORM.DIST(AD$30,$CU8,0.3*$CU8,TRUE))*summary!$C$7/28.8/0.947817+$CS8*(_xlfn.NORM.DIST(AD$3,$CV8,0.3*$CV8,TRUE)-_xlfn.NORM.DIST(AD$30,$CV8,0.3*$CV8,TRUE))*summary!$C$6/28.8/0.947817)/(SUMPRODUCT((economics!$AG$2:$AG$167=$B37)*(economics!$D$2:$D$167="whr")*economics!$AH$2:$AH$167*(_xlfn.NORM.DIST(AD$3,economics!$AK$2:$AK$167,economics!$AJ$2:$AJ$167,TRUE)-_xlfn.NORM.DIST(AD$30,economics!$AK$2:$AK$167,economics!$AJ$2:$AJ$167,TRUE)))+$CR8*(_xlfn.NORM.DIST(AD$3,$CU8,0.3*$CU8,TRUE)-_xlfn.NORM.DIST(AD$30,$CU8,0.3*$CU8,TRUE))+$CS8*(_xlfn.NORM.DIST(AD$3,$CV8,0.3*$CV8,TRUE)-_xlfn.NORM.DIST(AD$30,$CV8,0.3*$CV8,TRUE))),""),IF($C8&gt;0,summary!$C$10/28.8/0.947817,""))</f>
        <v>10.074319315976723</v>
      </c>
      <c r="AE37">
        <f t="array" ref="AE37">IF($D8,IFERROR((SUMPRODUCT((economics!$AG$2:$AG$167=$B37)*(economics!$D$2:$D$167="whr")*economics!$AH$2:$AH$167*(_xlfn.NORM.DIST(AE$3,economics!$AK$2:$AK$167,economics!$AJ$2:$AJ$167,TRUE)-_xlfn.NORM.DIST(AE$30,economics!$AK$2:$AK$167,economics!$AJ$2:$AJ$167,TRUE))*economics!$AM$2:$AM$167)+$CR8*(_xlfn.NORM.DIST(AE$3,$CU8,0.3*$CU8,TRUE)-_xlfn.NORM.DIST(AE$30,$CU8,0.3*$CU8,TRUE))*summary!$C$7/28.8/0.947817+$CS8*(_xlfn.NORM.DIST(AE$3,$CV8,0.3*$CV8,TRUE)-_xlfn.NORM.DIST(AE$30,$CV8,0.3*$CV8,TRUE))*summary!$C$6/28.8/0.947817)/(SUMPRODUCT((economics!$AG$2:$AG$167=$B37)*(economics!$D$2:$D$167="whr")*economics!$AH$2:$AH$167*(_xlfn.NORM.DIST(AE$3,economics!$AK$2:$AK$167,economics!$AJ$2:$AJ$167,TRUE)-_xlfn.NORM.DIST(AE$30,economics!$AK$2:$AK$167,economics!$AJ$2:$AJ$167,TRUE)))+$CR8*(_xlfn.NORM.DIST(AE$3,$CU8,0.3*$CU8,TRUE)-_xlfn.NORM.DIST(AE$30,$CU8,0.3*$CU8,TRUE))+$CS8*(_xlfn.NORM.DIST(AE$3,$CV8,0.3*$CV8,TRUE)-_xlfn.NORM.DIST(AE$30,$CV8,0.3*$CV8,TRUE))),""),IF($C8&gt;0,summary!$C$10/28.8/0.947817,""))</f>
        <v>10.074319315976723</v>
      </c>
      <c r="AF37">
        <f t="array" ref="AF37">IF($D8,IFERROR((SUMPRODUCT((economics!$AG$2:$AG$167=$B37)*(economics!$D$2:$D$167="whr")*economics!$AH$2:$AH$167*(_xlfn.NORM.DIST(AF$3,economics!$AK$2:$AK$167,economics!$AJ$2:$AJ$167,TRUE)-_xlfn.NORM.DIST(AF$30,economics!$AK$2:$AK$167,economics!$AJ$2:$AJ$167,TRUE))*economics!$AM$2:$AM$167)+$CR8*(_xlfn.NORM.DIST(AF$3,$CU8,0.3*$CU8,TRUE)-_xlfn.NORM.DIST(AF$30,$CU8,0.3*$CU8,TRUE))*summary!$C$7/28.8/0.947817+$CS8*(_xlfn.NORM.DIST(AF$3,$CV8,0.3*$CV8,TRUE)-_xlfn.NORM.DIST(AF$30,$CV8,0.3*$CV8,TRUE))*summary!$C$6/28.8/0.947817)/(SUMPRODUCT((economics!$AG$2:$AG$167=$B37)*(economics!$D$2:$D$167="whr")*economics!$AH$2:$AH$167*(_xlfn.NORM.DIST(AF$3,economics!$AK$2:$AK$167,economics!$AJ$2:$AJ$167,TRUE)-_xlfn.NORM.DIST(AF$30,economics!$AK$2:$AK$167,economics!$AJ$2:$AJ$167,TRUE)))+$CR8*(_xlfn.NORM.DIST(AF$3,$CU8,0.3*$CU8,TRUE)-_xlfn.NORM.DIST(AF$30,$CU8,0.3*$CU8,TRUE))+$CS8*(_xlfn.NORM.DIST(AF$3,$CV8,0.3*$CV8,TRUE)-_xlfn.NORM.DIST(AF$30,$CV8,0.3*$CV8,TRUE))),""),IF($C8&gt;0,summary!$C$10/28.8/0.947817,""))</f>
        <v>10.074319315976723</v>
      </c>
      <c r="AG37">
        <f t="array" ref="AG37">IF($D8,IFERROR((SUMPRODUCT((economics!$AG$2:$AG$167=$B37)*(economics!$D$2:$D$167="whr")*economics!$AH$2:$AH$167*(_xlfn.NORM.DIST(AG$3,economics!$AK$2:$AK$167,economics!$AJ$2:$AJ$167,TRUE)-_xlfn.NORM.DIST(AG$30,economics!$AK$2:$AK$167,economics!$AJ$2:$AJ$167,TRUE))*economics!$AM$2:$AM$167)+$CR8*(_xlfn.NORM.DIST(AG$3,$CU8,0.3*$CU8,TRUE)-_xlfn.NORM.DIST(AG$30,$CU8,0.3*$CU8,TRUE))*summary!$C$7/28.8/0.947817+$CS8*(_xlfn.NORM.DIST(AG$3,$CV8,0.3*$CV8,TRUE)-_xlfn.NORM.DIST(AG$30,$CV8,0.3*$CV8,TRUE))*summary!$C$6/28.8/0.947817)/(SUMPRODUCT((economics!$AG$2:$AG$167=$B37)*(economics!$D$2:$D$167="whr")*economics!$AH$2:$AH$167*(_xlfn.NORM.DIST(AG$3,economics!$AK$2:$AK$167,economics!$AJ$2:$AJ$167,TRUE)-_xlfn.NORM.DIST(AG$30,economics!$AK$2:$AK$167,economics!$AJ$2:$AJ$167,TRUE)))+$CR8*(_xlfn.NORM.DIST(AG$3,$CU8,0.3*$CU8,TRUE)-_xlfn.NORM.DIST(AG$30,$CU8,0.3*$CU8,TRUE))+$CS8*(_xlfn.NORM.DIST(AG$3,$CV8,0.3*$CV8,TRUE)-_xlfn.NORM.DIST(AG$30,$CV8,0.3*$CV8,TRUE))),""),IF($C8&gt;0,summary!$C$10/28.8/0.947817,""))</f>
        <v>10.074319315976723</v>
      </c>
      <c r="AH37">
        <f t="array" ref="AH37">IF($D8,IFERROR((SUMPRODUCT((economics!$AG$2:$AG$167=$B37)*(economics!$D$2:$D$167="whr")*economics!$AH$2:$AH$167*(_xlfn.NORM.DIST(AH$3,economics!$AK$2:$AK$167,economics!$AJ$2:$AJ$167,TRUE)-_xlfn.NORM.DIST(AH$30,economics!$AK$2:$AK$167,economics!$AJ$2:$AJ$167,TRUE))*economics!$AM$2:$AM$167)+$CR8*(_xlfn.NORM.DIST(AH$3,$CU8,0.3*$CU8,TRUE)-_xlfn.NORM.DIST(AH$30,$CU8,0.3*$CU8,TRUE))*summary!$C$7/28.8/0.947817+$CS8*(_xlfn.NORM.DIST(AH$3,$CV8,0.3*$CV8,TRUE)-_xlfn.NORM.DIST(AH$30,$CV8,0.3*$CV8,TRUE))*summary!$C$6/28.8/0.947817)/(SUMPRODUCT((economics!$AG$2:$AG$167=$B37)*(economics!$D$2:$D$167="whr")*economics!$AH$2:$AH$167*(_xlfn.NORM.DIST(AH$3,economics!$AK$2:$AK$167,economics!$AJ$2:$AJ$167,TRUE)-_xlfn.NORM.DIST(AH$30,economics!$AK$2:$AK$167,economics!$AJ$2:$AJ$167,TRUE)))+$CR8*(_xlfn.NORM.DIST(AH$3,$CU8,0.3*$CU8,TRUE)-_xlfn.NORM.DIST(AH$30,$CU8,0.3*$CU8,TRUE))+$CS8*(_xlfn.NORM.DIST(AH$3,$CV8,0.3*$CV8,TRUE)-_xlfn.NORM.DIST(AH$30,$CV8,0.3*$CV8,TRUE))),""),IF($C8&gt;0,summary!$C$10/28.8/0.947817,""))</f>
        <v>10.074319315976723</v>
      </c>
      <c r="AI37">
        <f t="array" ref="AI37">IF($D8,IFERROR((SUMPRODUCT((economics!$AG$2:$AG$167=$B37)*(economics!$D$2:$D$167="whr")*economics!$AH$2:$AH$167*(_xlfn.NORM.DIST(AI$3,economics!$AK$2:$AK$167,economics!$AJ$2:$AJ$167,TRUE)-_xlfn.NORM.DIST(AI$30,economics!$AK$2:$AK$167,economics!$AJ$2:$AJ$167,TRUE))*economics!$AM$2:$AM$167)+$CR8*(_xlfn.NORM.DIST(AI$3,$CU8,0.3*$CU8,TRUE)-_xlfn.NORM.DIST(AI$30,$CU8,0.3*$CU8,TRUE))*summary!$C$7/28.8/0.947817+$CS8*(_xlfn.NORM.DIST(AI$3,$CV8,0.3*$CV8,TRUE)-_xlfn.NORM.DIST(AI$30,$CV8,0.3*$CV8,TRUE))*summary!$C$6/28.8/0.947817)/(SUMPRODUCT((economics!$AG$2:$AG$167=$B37)*(economics!$D$2:$D$167="whr")*economics!$AH$2:$AH$167*(_xlfn.NORM.DIST(AI$3,economics!$AK$2:$AK$167,economics!$AJ$2:$AJ$167,TRUE)-_xlfn.NORM.DIST(AI$30,economics!$AK$2:$AK$167,economics!$AJ$2:$AJ$167,TRUE)))+$CR8*(_xlfn.NORM.DIST(AI$3,$CU8,0.3*$CU8,TRUE)-_xlfn.NORM.DIST(AI$30,$CU8,0.3*$CU8,TRUE))+$CS8*(_xlfn.NORM.DIST(AI$3,$CV8,0.3*$CV8,TRUE)-_xlfn.NORM.DIST(AI$30,$CV8,0.3*$CV8,TRUE))),""),IF($C8&gt;0,summary!$C$10/28.8/0.947817,""))</f>
        <v>10.074319315976723</v>
      </c>
      <c r="AJ37">
        <f t="array" ref="AJ37">IF($D8,IFERROR((SUMPRODUCT((economics!$AG$2:$AG$167=$B37)*(economics!$D$2:$D$167="whr")*economics!$AH$2:$AH$167*(_xlfn.NORM.DIST(AJ$3,economics!$AK$2:$AK$167,economics!$AJ$2:$AJ$167,TRUE)-_xlfn.NORM.DIST(AJ$30,economics!$AK$2:$AK$167,economics!$AJ$2:$AJ$167,TRUE))*economics!$AM$2:$AM$167)+$CR8*(_xlfn.NORM.DIST(AJ$3,$CU8,0.3*$CU8,TRUE)-_xlfn.NORM.DIST(AJ$30,$CU8,0.3*$CU8,TRUE))*summary!$C$7/28.8/0.947817+$CS8*(_xlfn.NORM.DIST(AJ$3,$CV8,0.3*$CV8,TRUE)-_xlfn.NORM.DIST(AJ$30,$CV8,0.3*$CV8,TRUE))*summary!$C$6/28.8/0.947817)/(SUMPRODUCT((economics!$AG$2:$AG$167=$B37)*(economics!$D$2:$D$167="whr")*economics!$AH$2:$AH$167*(_xlfn.NORM.DIST(AJ$3,economics!$AK$2:$AK$167,economics!$AJ$2:$AJ$167,TRUE)-_xlfn.NORM.DIST(AJ$30,economics!$AK$2:$AK$167,economics!$AJ$2:$AJ$167,TRUE)))+$CR8*(_xlfn.NORM.DIST(AJ$3,$CU8,0.3*$CU8,TRUE)-_xlfn.NORM.DIST(AJ$30,$CU8,0.3*$CU8,TRUE))+$CS8*(_xlfn.NORM.DIST(AJ$3,$CV8,0.3*$CV8,TRUE)-_xlfn.NORM.DIST(AJ$30,$CV8,0.3*$CV8,TRUE))),""),IF($C8&gt;0,summary!$C$10/28.8/0.947817,""))</f>
        <v>10.074319315976723</v>
      </c>
      <c r="AK37">
        <f t="array" ref="AK37">IF($D8,IFERROR((SUMPRODUCT((economics!$AG$2:$AG$167=$B37)*(economics!$D$2:$D$167="whr")*economics!$AH$2:$AH$167*(_xlfn.NORM.DIST(AK$3,economics!$AK$2:$AK$167,economics!$AJ$2:$AJ$167,TRUE)-_xlfn.NORM.DIST(AK$30,economics!$AK$2:$AK$167,economics!$AJ$2:$AJ$167,TRUE))*economics!$AM$2:$AM$167)+$CR8*(_xlfn.NORM.DIST(AK$3,$CU8,0.3*$CU8,TRUE)-_xlfn.NORM.DIST(AK$30,$CU8,0.3*$CU8,TRUE))*summary!$C$7/28.8/0.947817+$CS8*(_xlfn.NORM.DIST(AK$3,$CV8,0.3*$CV8,TRUE)-_xlfn.NORM.DIST(AK$30,$CV8,0.3*$CV8,TRUE))*summary!$C$6/28.8/0.947817)/(SUMPRODUCT((economics!$AG$2:$AG$167=$B37)*(economics!$D$2:$D$167="whr")*economics!$AH$2:$AH$167*(_xlfn.NORM.DIST(AK$3,economics!$AK$2:$AK$167,economics!$AJ$2:$AJ$167,TRUE)-_xlfn.NORM.DIST(AK$30,economics!$AK$2:$AK$167,economics!$AJ$2:$AJ$167,TRUE)))+$CR8*(_xlfn.NORM.DIST(AK$3,$CU8,0.3*$CU8,TRUE)-_xlfn.NORM.DIST(AK$30,$CU8,0.3*$CU8,TRUE))+$CS8*(_xlfn.NORM.DIST(AK$3,$CV8,0.3*$CV8,TRUE)-_xlfn.NORM.DIST(AK$30,$CV8,0.3*$CV8,TRUE))),""),IF($C8&gt;0,summary!$C$10/28.8/0.947817,""))</f>
        <v>10.074319315976723</v>
      </c>
      <c r="AL37">
        <f t="array" ref="AL37">IF($D8,IFERROR((SUMPRODUCT((economics!$AG$2:$AG$167=$B37)*(economics!$D$2:$D$167="whr")*economics!$AH$2:$AH$167*(_xlfn.NORM.DIST(AL$3,economics!$AK$2:$AK$167,economics!$AJ$2:$AJ$167,TRUE)-_xlfn.NORM.DIST(AL$30,economics!$AK$2:$AK$167,economics!$AJ$2:$AJ$167,TRUE))*economics!$AM$2:$AM$167)+$CR8*(_xlfn.NORM.DIST(AL$3,$CU8,0.3*$CU8,TRUE)-_xlfn.NORM.DIST(AL$30,$CU8,0.3*$CU8,TRUE))*summary!$C$7/28.8/0.947817+$CS8*(_xlfn.NORM.DIST(AL$3,$CV8,0.3*$CV8,TRUE)-_xlfn.NORM.DIST(AL$30,$CV8,0.3*$CV8,TRUE))*summary!$C$6/28.8/0.947817)/(SUMPRODUCT((economics!$AG$2:$AG$167=$B37)*(economics!$D$2:$D$167="whr")*economics!$AH$2:$AH$167*(_xlfn.NORM.DIST(AL$3,economics!$AK$2:$AK$167,economics!$AJ$2:$AJ$167,TRUE)-_xlfn.NORM.DIST(AL$30,economics!$AK$2:$AK$167,economics!$AJ$2:$AJ$167,TRUE)))+$CR8*(_xlfn.NORM.DIST(AL$3,$CU8,0.3*$CU8,TRUE)-_xlfn.NORM.DIST(AL$30,$CU8,0.3*$CU8,TRUE))+$CS8*(_xlfn.NORM.DIST(AL$3,$CV8,0.3*$CV8,TRUE)-_xlfn.NORM.DIST(AL$30,$CV8,0.3*$CV8,TRUE))),""),IF($C8&gt;0,summary!$C$10/28.8/0.947817,""))</f>
        <v>10.074319315976723</v>
      </c>
      <c r="AM37">
        <f t="array" ref="AM37">IF($D8,IFERROR((SUMPRODUCT((economics!$AG$2:$AG$167=$B37)*(economics!$D$2:$D$167="whr")*economics!$AH$2:$AH$167*(_xlfn.NORM.DIST(AM$3,economics!$AK$2:$AK$167,economics!$AJ$2:$AJ$167,TRUE)-_xlfn.NORM.DIST(AM$30,economics!$AK$2:$AK$167,economics!$AJ$2:$AJ$167,TRUE))*economics!$AM$2:$AM$167)+$CR8*(_xlfn.NORM.DIST(AM$3,$CU8,0.3*$CU8,TRUE)-_xlfn.NORM.DIST(AM$30,$CU8,0.3*$CU8,TRUE))*summary!$C$7/28.8/0.947817+$CS8*(_xlfn.NORM.DIST(AM$3,$CV8,0.3*$CV8,TRUE)-_xlfn.NORM.DIST(AM$30,$CV8,0.3*$CV8,TRUE))*summary!$C$6/28.8/0.947817)/(SUMPRODUCT((economics!$AG$2:$AG$167=$B37)*(economics!$D$2:$D$167="whr")*economics!$AH$2:$AH$167*(_xlfn.NORM.DIST(AM$3,economics!$AK$2:$AK$167,economics!$AJ$2:$AJ$167,TRUE)-_xlfn.NORM.DIST(AM$30,economics!$AK$2:$AK$167,economics!$AJ$2:$AJ$167,TRUE)))+$CR8*(_xlfn.NORM.DIST(AM$3,$CU8,0.3*$CU8,TRUE)-_xlfn.NORM.DIST(AM$30,$CU8,0.3*$CU8,TRUE))+$CS8*(_xlfn.NORM.DIST(AM$3,$CV8,0.3*$CV8,TRUE)-_xlfn.NORM.DIST(AM$30,$CV8,0.3*$CV8,TRUE))),""),IF($C8&gt;0,summary!$C$10/28.8/0.947817,""))</f>
        <v>10.074319315976723</v>
      </c>
      <c r="AN37">
        <f t="array" ref="AN37">IF($D8,IFERROR((SUMPRODUCT((economics!$AG$2:$AG$167=$B37)*(economics!$D$2:$D$167="whr")*economics!$AH$2:$AH$167*(_xlfn.NORM.DIST(AN$3,economics!$AK$2:$AK$167,economics!$AJ$2:$AJ$167,TRUE)-_xlfn.NORM.DIST(AN$30,economics!$AK$2:$AK$167,economics!$AJ$2:$AJ$167,TRUE))*economics!$AM$2:$AM$167)+$CR8*(_xlfn.NORM.DIST(AN$3,$CU8,0.3*$CU8,TRUE)-_xlfn.NORM.DIST(AN$30,$CU8,0.3*$CU8,TRUE))*summary!$C$7/28.8/0.947817+$CS8*(_xlfn.NORM.DIST(AN$3,$CV8,0.3*$CV8,TRUE)-_xlfn.NORM.DIST(AN$30,$CV8,0.3*$CV8,TRUE))*summary!$C$6/28.8/0.947817)/(SUMPRODUCT((economics!$AG$2:$AG$167=$B37)*(economics!$D$2:$D$167="whr")*economics!$AH$2:$AH$167*(_xlfn.NORM.DIST(AN$3,economics!$AK$2:$AK$167,economics!$AJ$2:$AJ$167,TRUE)-_xlfn.NORM.DIST(AN$30,economics!$AK$2:$AK$167,economics!$AJ$2:$AJ$167,TRUE)))+$CR8*(_xlfn.NORM.DIST(AN$3,$CU8,0.3*$CU8,TRUE)-_xlfn.NORM.DIST(AN$30,$CU8,0.3*$CU8,TRUE))+$CS8*(_xlfn.NORM.DIST(AN$3,$CV8,0.3*$CV8,TRUE)-_xlfn.NORM.DIST(AN$30,$CV8,0.3*$CV8,TRUE))),""),IF($C8&gt;0,summary!$C$10/28.8/0.947817,""))</f>
        <v>10.074319315976723</v>
      </c>
      <c r="AO37">
        <f t="array" ref="AO37">IF($D8,IFERROR((SUMPRODUCT((economics!$AG$2:$AG$167=$B37)*(economics!$D$2:$D$167="whr")*economics!$AH$2:$AH$167*(_xlfn.NORM.DIST(AO$3,economics!$AK$2:$AK$167,economics!$AJ$2:$AJ$167,TRUE)-_xlfn.NORM.DIST(AO$30,economics!$AK$2:$AK$167,economics!$AJ$2:$AJ$167,TRUE))*economics!$AM$2:$AM$167)+$CR8*(_xlfn.NORM.DIST(AO$3,$CU8,0.3*$CU8,TRUE)-_xlfn.NORM.DIST(AO$30,$CU8,0.3*$CU8,TRUE))*summary!$C$7/28.8/0.947817+$CS8*(_xlfn.NORM.DIST(AO$3,$CV8,0.3*$CV8,TRUE)-_xlfn.NORM.DIST(AO$30,$CV8,0.3*$CV8,TRUE))*summary!$C$6/28.8/0.947817)/(SUMPRODUCT((economics!$AG$2:$AG$167=$B37)*(economics!$D$2:$D$167="whr")*economics!$AH$2:$AH$167*(_xlfn.NORM.DIST(AO$3,economics!$AK$2:$AK$167,economics!$AJ$2:$AJ$167,TRUE)-_xlfn.NORM.DIST(AO$30,economics!$AK$2:$AK$167,economics!$AJ$2:$AJ$167,TRUE)))+$CR8*(_xlfn.NORM.DIST(AO$3,$CU8,0.3*$CU8,TRUE)-_xlfn.NORM.DIST(AO$30,$CU8,0.3*$CU8,TRUE))+$CS8*(_xlfn.NORM.DIST(AO$3,$CV8,0.3*$CV8,TRUE)-_xlfn.NORM.DIST(AO$30,$CV8,0.3*$CV8,TRUE))),""),IF($C8&gt;0,summary!$C$10/28.8/0.947817,""))</f>
        <v>10.074319315976723</v>
      </c>
      <c r="AP37">
        <f t="array" ref="AP37">IF($D8,IFERROR((SUMPRODUCT((economics!$AG$2:$AG$167=$B37)*(economics!$D$2:$D$167="whr")*economics!$AH$2:$AH$167*(_xlfn.NORM.DIST(AP$3,economics!$AK$2:$AK$167,economics!$AJ$2:$AJ$167,TRUE)-_xlfn.NORM.DIST(AP$30,economics!$AK$2:$AK$167,economics!$AJ$2:$AJ$167,TRUE))*economics!$AM$2:$AM$167)+$CR8*(_xlfn.NORM.DIST(AP$3,$CU8,0.3*$CU8,TRUE)-_xlfn.NORM.DIST(AP$30,$CU8,0.3*$CU8,TRUE))*summary!$C$7/28.8/0.947817+$CS8*(_xlfn.NORM.DIST(AP$3,$CV8,0.3*$CV8,TRUE)-_xlfn.NORM.DIST(AP$30,$CV8,0.3*$CV8,TRUE))*summary!$C$6/28.8/0.947817)/(SUMPRODUCT((economics!$AG$2:$AG$167=$B37)*(economics!$D$2:$D$167="whr")*economics!$AH$2:$AH$167*(_xlfn.NORM.DIST(AP$3,economics!$AK$2:$AK$167,economics!$AJ$2:$AJ$167,TRUE)-_xlfn.NORM.DIST(AP$30,economics!$AK$2:$AK$167,economics!$AJ$2:$AJ$167,TRUE)))+$CR8*(_xlfn.NORM.DIST(AP$3,$CU8,0.3*$CU8,TRUE)-_xlfn.NORM.DIST(AP$30,$CU8,0.3*$CU8,TRUE))+$CS8*(_xlfn.NORM.DIST(AP$3,$CV8,0.3*$CV8,TRUE)-_xlfn.NORM.DIST(AP$30,$CV8,0.3*$CV8,TRUE))),""),IF($C8&gt;0,summary!$C$10/28.8/0.947817,""))</f>
        <v>10.074319315976723</v>
      </c>
      <c r="AQ37">
        <f t="array" ref="AQ37">IF($D8,IFERROR((SUMPRODUCT((economics!$AG$2:$AG$167=$B37)*(economics!$D$2:$D$167="whr")*economics!$AH$2:$AH$167*(_xlfn.NORM.DIST(AQ$3,economics!$AK$2:$AK$167,economics!$AJ$2:$AJ$167,TRUE)-_xlfn.NORM.DIST(AQ$30,economics!$AK$2:$AK$167,economics!$AJ$2:$AJ$167,TRUE))*economics!$AM$2:$AM$167)+$CR8*(_xlfn.NORM.DIST(AQ$3,$CU8,0.3*$CU8,TRUE)-_xlfn.NORM.DIST(AQ$30,$CU8,0.3*$CU8,TRUE))*summary!$C$7/28.8/0.947817+$CS8*(_xlfn.NORM.DIST(AQ$3,$CV8,0.3*$CV8,TRUE)-_xlfn.NORM.DIST(AQ$30,$CV8,0.3*$CV8,TRUE))*summary!$C$6/28.8/0.947817)/(SUMPRODUCT((economics!$AG$2:$AG$167=$B37)*(economics!$D$2:$D$167="whr")*economics!$AH$2:$AH$167*(_xlfn.NORM.DIST(AQ$3,economics!$AK$2:$AK$167,economics!$AJ$2:$AJ$167,TRUE)-_xlfn.NORM.DIST(AQ$30,economics!$AK$2:$AK$167,economics!$AJ$2:$AJ$167,TRUE)))+$CR8*(_xlfn.NORM.DIST(AQ$3,$CU8,0.3*$CU8,TRUE)-_xlfn.NORM.DIST(AQ$30,$CU8,0.3*$CU8,TRUE))+$CS8*(_xlfn.NORM.DIST(AQ$3,$CV8,0.3*$CV8,TRUE)-_xlfn.NORM.DIST(AQ$30,$CV8,0.3*$CV8,TRUE))),""),IF($C8&gt;0,summary!$C$10/28.8/0.947817,""))</f>
        <v>10.074319315976723</v>
      </c>
      <c r="AR37">
        <f t="array" ref="AR37">IF($D8,IFERROR((SUMPRODUCT((economics!$AG$2:$AG$167=$B37)*(economics!$D$2:$D$167="whr")*economics!$AH$2:$AH$167*(_xlfn.NORM.DIST(AR$3,economics!$AK$2:$AK$167,economics!$AJ$2:$AJ$167,TRUE)-_xlfn.NORM.DIST(AR$30,economics!$AK$2:$AK$167,economics!$AJ$2:$AJ$167,TRUE))*economics!$AM$2:$AM$167)+$CR8*(_xlfn.NORM.DIST(AR$3,$CU8,0.3*$CU8,TRUE)-_xlfn.NORM.DIST(AR$30,$CU8,0.3*$CU8,TRUE))*summary!$C$7/28.8/0.947817+$CS8*(_xlfn.NORM.DIST(AR$3,$CV8,0.3*$CV8,TRUE)-_xlfn.NORM.DIST(AR$30,$CV8,0.3*$CV8,TRUE))*summary!$C$6/28.8/0.947817)/(SUMPRODUCT((economics!$AG$2:$AG$167=$B37)*(economics!$D$2:$D$167="whr")*economics!$AH$2:$AH$167*(_xlfn.NORM.DIST(AR$3,economics!$AK$2:$AK$167,economics!$AJ$2:$AJ$167,TRUE)-_xlfn.NORM.DIST(AR$30,economics!$AK$2:$AK$167,economics!$AJ$2:$AJ$167,TRUE)))+$CR8*(_xlfn.NORM.DIST(AR$3,$CU8,0.3*$CU8,TRUE)-_xlfn.NORM.DIST(AR$30,$CU8,0.3*$CU8,TRUE))+$CS8*(_xlfn.NORM.DIST(AR$3,$CV8,0.3*$CV8,TRUE)-_xlfn.NORM.DIST(AR$30,$CV8,0.3*$CV8,TRUE))),""),IF($C8&gt;0,summary!$C$10/28.8/0.947817,""))</f>
        <v>10.074319315976723</v>
      </c>
      <c r="AS37">
        <f t="array" ref="AS37">IF($D8,IFERROR((SUMPRODUCT((economics!$AG$2:$AG$167=$B37)*(economics!$D$2:$D$167="whr")*economics!$AH$2:$AH$167*(_xlfn.NORM.DIST(AS$3,economics!$AK$2:$AK$167,economics!$AJ$2:$AJ$167,TRUE)-_xlfn.NORM.DIST(AS$30,economics!$AK$2:$AK$167,economics!$AJ$2:$AJ$167,TRUE))*economics!$AM$2:$AM$167)+$CR8*(_xlfn.NORM.DIST(AS$3,$CU8,0.3*$CU8,TRUE)-_xlfn.NORM.DIST(AS$30,$CU8,0.3*$CU8,TRUE))*summary!$C$7/28.8/0.947817+$CS8*(_xlfn.NORM.DIST(AS$3,$CV8,0.3*$CV8,TRUE)-_xlfn.NORM.DIST(AS$30,$CV8,0.3*$CV8,TRUE))*summary!$C$6/28.8/0.947817)/(SUMPRODUCT((economics!$AG$2:$AG$167=$B37)*(economics!$D$2:$D$167="whr")*economics!$AH$2:$AH$167*(_xlfn.NORM.DIST(AS$3,economics!$AK$2:$AK$167,economics!$AJ$2:$AJ$167,TRUE)-_xlfn.NORM.DIST(AS$30,economics!$AK$2:$AK$167,economics!$AJ$2:$AJ$167,TRUE)))+$CR8*(_xlfn.NORM.DIST(AS$3,$CU8,0.3*$CU8,TRUE)-_xlfn.NORM.DIST(AS$30,$CU8,0.3*$CU8,TRUE))+$CS8*(_xlfn.NORM.DIST(AS$3,$CV8,0.3*$CV8,TRUE)-_xlfn.NORM.DIST(AS$30,$CV8,0.3*$CV8,TRUE))),""),IF($C8&gt;0,summary!$C$10/28.8/0.947817,""))</f>
        <v>10.074319315976723</v>
      </c>
      <c r="AT37">
        <f t="array" ref="AT37">IF($D8,IFERROR((SUMPRODUCT((economics!$AG$2:$AG$167=$B37)*(economics!$D$2:$D$167="whr")*economics!$AH$2:$AH$167*(_xlfn.NORM.DIST(AT$3,economics!$AK$2:$AK$167,economics!$AJ$2:$AJ$167,TRUE)-_xlfn.NORM.DIST(AT$30,economics!$AK$2:$AK$167,economics!$AJ$2:$AJ$167,TRUE))*economics!$AM$2:$AM$167)+$CR8*(_xlfn.NORM.DIST(AT$3,$CU8,0.3*$CU8,TRUE)-_xlfn.NORM.DIST(AT$30,$CU8,0.3*$CU8,TRUE))*summary!$C$7/28.8/0.947817+$CS8*(_xlfn.NORM.DIST(AT$3,$CV8,0.3*$CV8,TRUE)-_xlfn.NORM.DIST(AT$30,$CV8,0.3*$CV8,TRUE))*summary!$C$6/28.8/0.947817)/(SUMPRODUCT((economics!$AG$2:$AG$167=$B37)*(economics!$D$2:$D$167="whr")*economics!$AH$2:$AH$167*(_xlfn.NORM.DIST(AT$3,economics!$AK$2:$AK$167,economics!$AJ$2:$AJ$167,TRUE)-_xlfn.NORM.DIST(AT$30,economics!$AK$2:$AK$167,economics!$AJ$2:$AJ$167,TRUE)))+$CR8*(_xlfn.NORM.DIST(AT$3,$CU8,0.3*$CU8,TRUE)-_xlfn.NORM.DIST(AT$30,$CU8,0.3*$CU8,TRUE))+$CS8*(_xlfn.NORM.DIST(AT$3,$CV8,0.3*$CV8,TRUE)-_xlfn.NORM.DIST(AT$30,$CV8,0.3*$CV8,TRUE))),""),IF($C8&gt;0,summary!$C$10/28.8/0.947817,""))</f>
        <v>10.074319315976723</v>
      </c>
      <c r="AU37">
        <f t="array" ref="AU37">IF($D8,IFERROR((SUMPRODUCT((economics!$AG$2:$AG$167=$B37)*(economics!$D$2:$D$167="whr")*economics!$AH$2:$AH$167*(_xlfn.NORM.DIST(AU$3,economics!$AK$2:$AK$167,economics!$AJ$2:$AJ$167,TRUE)-_xlfn.NORM.DIST(AU$30,economics!$AK$2:$AK$167,economics!$AJ$2:$AJ$167,TRUE))*economics!$AM$2:$AM$167)+$CR8*(_xlfn.NORM.DIST(AU$3,$CU8,0.3*$CU8,TRUE)-_xlfn.NORM.DIST(AU$30,$CU8,0.3*$CU8,TRUE))*summary!$C$7/28.8/0.947817+$CS8*(_xlfn.NORM.DIST(AU$3,$CV8,0.3*$CV8,TRUE)-_xlfn.NORM.DIST(AU$30,$CV8,0.3*$CV8,TRUE))*summary!$C$6/28.8/0.947817)/(SUMPRODUCT((economics!$AG$2:$AG$167=$B37)*(economics!$D$2:$D$167="whr")*economics!$AH$2:$AH$167*(_xlfn.NORM.DIST(AU$3,economics!$AK$2:$AK$167,economics!$AJ$2:$AJ$167,TRUE)-_xlfn.NORM.DIST(AU$30,economics!$AK$2:$AK$167,economics!$AJ$2:$AJ$167,TRUE)))+$CR8*(_xlfn.NORM.DIST(AU$3,$CU8,0.3*$CU8,TRUE)-_xlfn.NORM.DIST(AU$30,$CU8,0.3*$CU8,TRUE))+$CS8*(_xlfn.NORM.DIST(AU$3,$CV8,0.3*$CV8,TRUE)-_xlfn.NORM.DIST(AU$30,$CV8,0.3*$CV8,TRUE))),""),IF($C8&gt;0,summary!$C$10/28.8/0.947817,""))</f>
        <v>10.074319315976723</v>
      </c>
      <c r="AV37">
        <f t="array" ref="AV37">IF($D8,IFERROR((SUMPRODUCT((economics!$AG$2:$AG$167=$B37)*(economics!$D$2:$D$167="whr")*economics!$AH$2:$AH$167*(_xlfn.NORM.DIST(AV$3,economics!$AK$2:$AK$167,economics!$AJ$2:$AJ$167,TRUE)-_xlfn.NORM.DIST(AV$30,economics!$AK$2:$AK$167,economics!$AJ$2:$AJ$167,TRUE))*economics!$AM$2:$AM$167)+$CR8*(_xlfn.NORM.DIST(AV$3,$CU8,0.3*$CU8,TRUE)-_xlfn.NORM.DIST(AV$30,$CU8,0.3*$CU8,TRUE))*summary!$C$7/28.8/0.947817+$CS8*(_xlfn.NORM.DIST(AV$3,$CV8,0.3*$CV8,TRUE)-_xlfn.NORM.DIST(AV$30,$CV8,0.3*$CV8,TRUE))*summary!$C$6/28.8/0.947817)/(SUMPRODUCT((economics!$AG$2:$AG$167=$B37)*(economics!$D$2:$D$167="whr")*economics!$AH$2:$AH$167*(_xlfn.NORM.DIST(AV$3,economics!$AK$2:$AK$167,economics!$AJ$2:$AJ$167,TRUE)-_xlfn.NORM.DIST(AV$30,economics!$AK$2:$AK$167,economics!$AJ$2:$AJ$167,TRUE)))+$CR8*(_xlfn.NORM.DIST(AV$3,$CU8,0.3*$CU8,TRUE)-_xlfn.NORM.DIST(AV$30,$CU8,0.3*$CU8,TRUE))+$CS8*(_xlfn.NORM.DIST(AV$3,$CV8,0.3*$CV8,TRUE)-_xlfn.NORM.DIST(AV$30,$CV8,0.3*$CV8,TRUE))),""),IF($C8&gt;0,summary!$C$10/28.8/0.947817,""))</f>
        <v>10.074319315976723</v>
      </c>
      <c r="AW37">
        <f t="array" ref="AW37">IF($D8,IFERROR((SUMPRODUCT((economics!$AG$2:$AG$167=$B37)*(economics!$D$2:$D$167="whr")*economics!$AH$2:$AH$167*(_xlfn.NORM.DIST(AW$3,economics!$AK$2:$AK$167,economics!$AJ$2:$AJ$167,TRUE)-_xlfn.NORM.DIST(AW$30,economics!$AK$2:$AK$167,economics!$AJ$2:$AJ$167,TRUE))*economics!$AM$2:$AM$167)+$CR8*(_xlfn.NORM.DIST(AW$3,$CU8,0.3*$CU8,TRUE)-_xlfn.NORM.DIST(AW$30,$CU8,0.3*$CU8,TRUE))*summary!$C$7/28.8/0.947817+$CS8*(_xlfn.NORM.DIST(AW$3,$CV8,0.3*$CV8,TRUE)-_xlfn.NORM.DIST(AW$30,$CV8,0.3*$CV8,TRUE))*summary!$C$6/28.8/0.947817)/(SUMPRODUCT((economics!$AG$2:$AG$167=$B37)*(economics!$D$2:$D$167="whr")*economics!$AH$2:$AH$167*(_xlfn.NORM.DIST(AW$3,economics!$AK$2:$AK$167,economics!$AJ$2:$AJ$167,TRUE)-_xlfn.NORM.DIST(AW$30,economics!$AK$2:$AK$167,economics!$AJ$2:$AJ$167,TRUE)))+$CR8*(_xlfn.NORM.DIST(AW$3,$CU8,0.3*$CU8,TRUE)-_xlfn.NORM.DIST(AW$30,$CU8,0.3*$CU8,TRUE))+$CS8*(_xlfn.NORM.DIST(AW$3,$CV8,0.3*$CV8,TRUE)-_xlfn.NORM.DIST(AW$30,$CV8,0.3*$CV8,TRUE))),""),IF($C8&gt;0,summary!$C$10/28.8/0.947817,""))</f>
        <v>10.074319315976723</v>
      </c>
      <c r="AX37">
        <f t="array" ref="AX37">IF($D8,IFERROR((SUMPRODUCT((economics!$AG$2:$AG$167=$B37)*(economics!$D$2:$D$167="whr")*economics!$AH$2:$AH$167*(_xlfn.NORM.DIST(AX$3,economics!$AK$2:$AK$167,economics!$AJ$2:$AJ$167,TRUE)-_xlfn.NORM.DIST(AX$30,economics!$AK$2:$AK$167,economics!$AJ$2:$AJ$167,TRUE))*economics!$AM$2:$AM$167)+$CR8*(_xlfn.NORM.DIST(AX$3,$CU8,0.3*$CU8,TRUE)-_xlfn.NORM.DIST(AX$30,$CU8,0.3*$CU8,TRUE))*summary!$C$7/28.8/0.947817+$CS8*(_xlfn.NORM.DIST(AX$3,$CV8,0.3*$CV8,TRUE)-_xlfn.NORM.DIST(AX$30,$CV8,0.3*$CV8,TRUE))*summary!$C$6/28.8/0.947817)/(SUMPRODUCT((economics!$AG$2:$AG$167=$B37)*(economics!$D$2:$D$167="whr")*economics!$AH$2:$AH$167*(_xlfn.NORM.DIST(AX$3,economics!$AK$2:$AK$167,economics!$AJ$2:$AJ$167,TRUE)-_xlfn.NORM.DIST(AX$30,economics!$AK$2:$AK$167,economics!$AJ$2:$AJ$167,TRUE)))+$CR8*(_xlfn.NORM.DIST(AX$3,$CU8,0.3*$CU8,TRUE)-_xlfn.NORM.DIST(AX$30,$CU8,0.3*$CU8,TRUE))+$CS8*(_xlfn.NORM.DIST(AX$3,$CV8,0.3*$CV8,TRUE)-_xlfn.NORM.DIST(AX$30,$CV8,0.3*$CV8,TRUE))),""),IF($C8&gt;0,summary!$C$10/28.8/0.947817,""))</f>
        <v>10.074319315976723</v>
      </c>
      <c r="AY37">
        <f t="array" ref="AY37">IF($D8,IFERROR((SUMPRODUCT((economics!$AG$2:$AG$167=$B37)*(economics!$D$2:$D$167="whr")*economics!$AH$2:$AH$167*(_xlfn.NORM.DIST(AY$3,economics!$AK$2:$AK$167,economics!$AJ$2:$AJ$167,TRUE)-_xlfn.NORM.DIST(AY$30,economics!$AK$2:$AK$167,economics!$AJ$2:$AJ$167,TRUE))*economics!$AM$2:$AM$167)+$CR8*(_xlfn.NORM.DIST(AY$3,$CU8,0.3*$CU8,TRUE)-_xlfn.NORM.DIST(AY$30,$CU8,0.3*$CU8,TRUE))*summary!$C$7/28.8/0.947817+$CS8*(_xlfn.NORM.DIST(AY$3,$CV8,0.3*$CV8,TRUE)-_xlfn.NORM.DIST(AY$30,$CV8,0.3*$CV8,TRUE))*summary!$C$6/28.8/0.947817)/(SUMPRODUCT((economics!$AG$2:$AG$167=$B37)*(economics!$D$2:$D$167="whr")*economics!$AH$2:$AH$167*(_xlfn.NORM.DIST(AY$3,economics!$AK$2:$AK$167,economics!$AJ$2:$AJ$167,TRUE)-_xlfn.NORM.DIST(AY$30,economics!$AK$2:$AK$167,economics!$AJ$2:$AJ$167,TRUE)))+$CR8*(_xlfn.NORM.DIST(AY$3,$CU8,0.3*$CU8,TRUE)-_xlfn.NORM.DIST(AY$30,$CU8,0.3*$CU8,TRUE))+$CS8*(_xlfn.NORM.DIST(AY$3,$CV8,0.3*$CV8,TRUE)-_xlfn.NORM.DIST(AY$30,$CV8,0.3*$CV8,TRUE))),""),IF($C8&gt;0,summary!$C$10/28.8/0.947817,""))</f>
        <v>10.074319315976723</v>
      </c>
      <c r="AZ37">
        <f t="array" ref="AZ37">IF($D8,IFERROR((SUMPRODUCT((economics!$AG$2:$AG$167=$B37)*(economics!$D$2:$D$167="whr")*economics!$AH$2:$AH$167*(_xlfn.NORM.DIST(AZ$3,economics!$AK$2:$AK$167,economics!$AJ$2:$AJ$167,TRUE)-_xlfn.NORM.DIST(AZ$30,economics!$AK$2:$AK$167,economics!$AJ$2:$AJ$167,TRUE))*economics!$AM$2:$AM$167)+$CR8*(_xlfn.NORM.DIST(AZ$3,$CU8,0.3*$CU8,TRUE)-_xlfn.NORM.DIST(AZ$30,$CU8,0.3*$CU8,TRUE))*summary!$C$7/28.8/0.947817+$CS8*(_xlfn.NORM.DIST(AZ$3,$CV8,0.3*$CV8,TRUE)-_xlfn.NORM.DIST(AZ$30,$CV8,0.3*$CV8,TRUE))*summary!$C$6/28.8/0.947817)/(SUMPRODUCT((economics!$AG$2:$AG$167=$B37)*(economics!$D$2:$D$167="whr")*economics!$AH$2:$AH$167*(_xlfn.NORM.DIST(AZ$3,economics!$AK$2:$AK$167,economics!$AJ$2:$AJ$167,TRUE)-_xlfn.NORM.DIST(AZ$30,economics!$AK$2:$AK$167,economics!$AJ$2:$AJ$167,TRUE)))+$CR8*(_xlfn.NORM.DIST(AZ$3,$CU8,0.3*$CU8,TRUE)-_xlfn.NORM.DIST(AZ$30,$CU8,0.3*$CU8,TRUE))+$CS8*(_xlfn.NORM.DIST(AZ$3,$CV8,0.3*$CV8,TRUE)-_xlfn.NORM.DIST(AZ$30,$CV8,0.3*$CV8,TRUE))),""),IF($C8&gt;0,summary!$C$10/28.8/0.947817,""))</f>
        <v>10.074319315976723</v>
      </c>
      <c r="BA37">
        <f t="array" ref="BA37">IF($D8,IFERROR((SUMPRODUCT((economics!$AG$2:$AG$167=$B37)*(economics!$D$2:$D$167="whr")*economics!$AH$2:$AH$167*(_xlfn.NORM.DIST(BA$3,economics!$AK$2:$AK$167,economics!$AJ$2:$AJ$167,TRUE)-_xlfn.NORM.DIST(BA$30,economics!$AK$2:$AK$167,economics!$AJ$2:$AJ$167,TRUE))*economics!$AM$2:$AM$167)+$CR8*(_xlfn.NORM.DIST(BA$3,$CU8,0.3*$CU8,TRUE)-_xlfn.NORM.DIST(BA$30,$CU8,0.3*$CU8,TRUE))*summary!$C$7/28.8/0.947817+$CS8*(_xlfn.NORM.DIST(BA$3,$CV8,0.3*$CV8,TRUE)-_xlfn.NORM.DIST(BA$30,$CV8,0.3*$CV8,TRUE))*summary!$C$6/28.8/0.947817)/(SUMPRODUCT((economics!$AG$2:$AG$167=$B37)*(economics!$D$2:$D$167="whr")*economics!$AH$2:$AH$167*(_xlfn.NORM.DIST(BA$3,economics!$AK$2:$AK$167,economics!$AJ$2:$AJ$167,TRUE)-_xlfn.NORM.DIST(BA$30,economics!$AK$2:$AK$167,economics!$AJ$2:$AJ$167,TRUE)))+$CR8*(_xlfn.NORM.DIST(BA$3,$CU8,0.3*$CU8,TRUE)-_xlfn.NORM.DIST(BA$30,$CU8,0.3*$CU8,TRUE))+$CS8*(_xlfn.NORM.DIST(BA$3,$CV8,0.3*$CV8,TRUE)-_xlfn.NORM.DIST(BA$30,$CV8,0.3*$CV8,TRUE))),""),IF($C8&gt;0,summary!$C$10/28.8/0.947817,""))</f>
        <v>10.074319315976723</v>
      </c>
      <c r="BB37">
        <f t="array" ref="BB37">IF($D8,IFERROR((SUMPRODUCT((economics!$AG$2:$AG$167=$B37)*(economics!$D$2:$D$167="whr")*economics!$AH$2:$AH$167*(_xlfn.NORM.DIST(BB$3,economics!$AK$2:$AK$167,economics!$AJ$2:$AJ$167,TRUE)-_xlfn.NORM.DIST(BB$30,economics!$AK$2:$AK$167,economics!$AJ$2:$AJ$167,TRUE))*economics!$AM$2:$AM$167)+$CR8*(_xlfn.NORM.DIST(BB$3,$CU8,0.3*$CU8,TRUE)-_xlfn.NORM.DIST(BB$30,$CU8,0.3*$CU8,TRUE))*summary!$C$7/28.8/0.947817+$CS8*(_xlfn.NORM.DIST(BB$3,$CV8,0.3*$CV8,TRUE)-_xlfn.NORM.DIST(BB$30,$CV8,0.3*$CV8,TRUE))*summary!$C$6/28.8/0.947817)/(SUMPRODUCT((economics!$AG$2:$AG$167=$B37)*(economics!$D$2:$D$167="whr")*economics!$AH$2:$AH$167*(_xlfn.NORM.DIST(BB$3,economics!$AK$2:$AK$167,economics!$AJ$2:$AJ$167,TRUE)-_xlfn.NORM.DIST(BB$30,economics!$AK$2:$AK$167,economics!$AJ$2:$AJ$167,TRUE)))+$CR8*(_xlfn.NORM.DIST(BB$3,$CU8,0.3*$CU8,TRUE)-_xlfn.NORM.DIST(BB$30,$CU8,0.3*$CU8,TRUE))+$CS8*(_xlfn.NORM.DIST(BB$3,$CV8,0.3*$CV8,TRUE)-_xlfn.NORM.DIST(BB$30,$CV8,0.3*$CV8,TRUE))),""),IF($C8&gt;0,summary!$C$10/28.8/0.947817,""))</f>
        <v>10.074319315976723</v>
      </c>
      <c r="BC37">
        <f t="array" ref="BC37">IF($D8,IFERROR((SUMPRODUCT((economics!$AG$2:$AG$167=$B37)*(economics!$D$2:$D$167="whr")*economics!$AH$2:$AH$167*(_xlfn.NORM.DIST(BC$3,economics!$AK$2:$AK$167,economics!$AJ$2:$AJ$167,TRUE)-_xlfn.NORM.DIST(BC$30,economics!$AK$2:$AK$167,economics!$AJ$2:$AJ$167,TRUE))*economics!$AM$2:$AM$167)+$CR8*(_xlfn.NORM.DIST(BC$3,$CU8,0.3*$CU8,TRUE)-_xlfn.NORM.DIST(BC$30,$CU8,0.3*$CU8,TRUE))*summary!$C$7/28.8/0.947817+$CS8*(_xlfn.NORM.DIST(BC$3,$CV8,0.3*$CV8,TRUE)-_xlfn.NORM.DIST(BC$30,$CV8,0.3*$CV8,TRUE))*summary!$C$6/28.8/0.947817)/(SUMPRODUCT((economics!$AG$2:$AG$167=$B37)*(economics!$D$2:$D$167="whr")*economics!$AH$2:$AH$167*(_xlfn.NORM.DIST(BC$3,economics!$AK$2:$AK$167,economics!$AJ$2:$AJ$167,TRUE)-_xlfn.NORM.DIST(BC$30,economics!$AK$2:$AK$167,economics!$AJ$2:$AJ$167,TRUE)))+$CR8*(_xlfn.NORM.DIST(BC$3,$CU8,0.3*$CU8,TRUE)-_xlfn.NORM.DIST(BC$30,$CU8,0.3*$CU8,TRUE))+$CS8*(_xlfn.NORM.DIST(BC$3,$CV8,0.3*$CV8,TRUE)-_xlfn.NORM.DIST(BC$30,$CV8,0.3*$CV8,TRUE))),""),IF($C8&gt;0,summary!$C$10/28.8/0.947817,""))</f>
        <v>10.074319315976723</v>
      </c>
      <c r="BD37">
        <f t="array" ref="BD37">IF($D8,IFERROR((SUMPRODUCT((economics!$AG$2:$AG$167=$B37)*(economics!$D$2:$D$167="whr")*economics!$AH$2:$AH$167*(_xlfn.NORM.DIST(BD$3,economics!$AK$2:$AK$167,economics!$AJ$2:$AJ$167,TRUE)-_xlfn.NORM.DIST(BD$30,economics!$AK$2:$AK$167,economics!$AJ$2:$AJ$167,TRUE))*economics!$AM$2:$AM$167)+$CR8*(_xlfn.NORM.DIST(BD$3,$CU8,0.3*$CU8,TRUE)-_xlfn.NORM.DIST(BD$30,$CU8,0.3*$CU8,TRUE))*summary!$C$7/28.8/0.947817+$CS8*(_xlfn.NORM.DIST(BD$3,$CV8,0.3*$CV8,TRUE)-_xlfn.NORM.DIST(BD$30,$CV8,0.3*$CV8,TRUE))*summary!$C$6/28.8/0.947817)/(SUMPRODUCT((economics!$AG$2:$AG$167=$B37)*(economics!$D$2:$D$167="whr")*economics!$AH$2:$AH$167*(_xlfn.NORM.DIST(BD$3,economics!$AK$2:$AK$167,economics!$AJ$2:$AJ$167,TRUE)-_xlfn.NORM.DIST(BD$30,economics!$AK$2:$AK$167,economics!$AJ$2:$AJ$167,TRUE)))+$CR8*(_xlfn.NORM.DIST(BD$3,$CU8,0.3*$CU8,TRUE)-_xlfn.NORM.DIST(BD$30,$CU8,0.3*$CU8,TRUE))+$CS8*(_xlfn.NORM.DIST(BD$3,$CV8,0.3*$CV8,TRUE)-_xlfn.NORM.DIST(BD$30,$CV8,0.3*$CV8,TRUE))),""),IF($C8&gt;0,summary!$C$10/28.8/0.947817,""))</f>
        <v>10.074319315976723</v>
      </c>
      <c r="BE37">
        <f t="array" ref="BE37">IF($D8,IFERROR((SUMPRODUCT((economics!$AG$2:$AG$167=$B37)*(economics!$D$2:$D$167="whr")*economics!$AH$2:$AH$167*(_xlfn.NORM.DIST(BE$3,economics!$AK$2:$AK$167,economics!$AJ$2:$AJ$167,TRUE)-_xlfn.NORM.DIST(BE$30,economics!$AK$2:$AK$167,economics!$AJ$2:$AJ$167,TRUE))*economics!$AM$2:$AM$167)+$CR8*(_xlfn.NORM.DIST(BE$3,$CU8,0.3*$CU8,TRUE)-_xlfn.NORM.DIST(BE$30,$CU8,0.3*$CU8,TRUE))*summary!$C$7/28.8/0.947817+$CS8*(_xlfn.NORM.DIST(BE$3,$CV8,0.3*$CV8,TRUE)-_xlfn.NORM.DIST(BE$30,$CV8,0.3*$CV8,TRUE))*summary!$C$6/28.8/0.947817)/(SUMPRODUCT((economics!$AG$2:$AG$167=$B37)*(economics!$D$2:$D$167="whr")*economics!$AH$2:$AH$167*(_xlfn.NORM.DIST(BE$3,economics!$AK$2:$AK$167,economics!$AJ$2:$AJ$167,TRUE)-_xlfn.NORM.DIST(BE$30,economics!$AK$2:$AK$167,economics!$AJ$2:$AJ$167,TRUE)))+$CR8*(_xlfn.NORM.DIST(BE$3,$CU8,0.3*$CU8,TRUE)-_xlfn.NORM.DIST(BE$30,$CU8,0.3*$CU8,TRUE))+$CS8*(_xlfn.NORM.DIST(BE$3,$CV8,0.3*$CV8,TRUE)-_xlfn.NORM.DIST(BE$30,$CV8,0.3*$CV8,TRUE))),""),IF($C8&gt;0,summary!$C$10/28.8/0.947817,""))</f>
        <v>10.074319315976723</v>
      </c>
      <c r="BF37">
        <f t="array" ref="BF37">IF($D8,IFERROR((SUMPRODUCT((economics!$AG$2:$AG$167=$B37)*(economics!$D$2:$D$167="whr")*economics!$AH$2:$AH$167*(_xlfn.NORM.DIST(BF$3,economics!$AK$2:$AK$167,economics!$AJ$2:$AJ$167,TRUE)-_xlfn.NORM.DIST(BF$30,economics!$AK$2:$AK$167,economics!$AJ$2:$AJ$167,TRUE))*economics!$AM$2:$AM$167)+$CR8*(_xlfn.NORM.DIST(BF$3,$CU8,0.3*$CU8,TRUE)-_xlfn.NORM.DIST(BF$30,$CU8,0.3*$CU8,TRUE))*summary!$C$7/28.8/0.947817+$CS8*(_xlfn.NORM.DIST(BF$3,$CV8,0.3*$CV8,TRUE)-_xlfn.NORM.DIST(BF$30,$CV8,0.3*$CV8,TRUE))*summary!$C$6/28.8/0.947817)/(SUMPRODUCT((economics!$AG$2:$AG$167=$B37)*(economics!$D$2:$D$167="whr")*economics!$AH$2:$AH$167*(_xlfn.NORM.DIST(BF$3,economics!$AK$2:$AK$167,economics!$AJ$2:$AJ$167,TRUE)-_xlfn.NORM.DIST(BF$30,economics!$AK$2:$AK$167,economics!$AJ$2:$AJ$167,TRUE)))+$CR8*(_xlfn.NORM.DIST(BF$3,$CU8,0.3*$CU8,TRUE)-_xlfn.NORM.DIST(BF$30,$CU8,0.3*$CU8,TRUE))+$CS8*(_xlfn.NORM.DIST(BF$3,$CV8,0.3*$CV8,TRUE)-_xlfn.NORM.DIST(BF$30,$CV8,0.3*$CV8,TRUE))),""),IF($C8&gt;0,summary!$C$10/28.8/0.947817,""))</f>
        <v>10.074319315976723</v>
      </c>
      <c r="BG37">
        <f t="array" ref="BG37">IF($D8,IFERROR((SUMPRODUCT((economics!$AG$2:$AG$167=$B37)*(economics!$D$2:$D$167="whr")*economics!$AH$2:$AH$167*(_xlfn.NORM.DIST(BG$3,economics!$AK$2:$AK$167,economics!$AJ$2:$AJ$167,TRUE)-_xlfn.NORM.DIST(BG$30,economics!$AK$2:$AK$167,economics!$AJ$2:$AJ$167,TRUE))*economics!$AM$2:$AM$167)+$CR8*(_xlfn.NORM.DIST(BG$3,$CU8,0.3*$CU8,TRUE)-_xlfn.NORM.DIST(BG$30,$CU8,0.3*$CU8,TRUE))*summary!$C$7/28.8/0.947817+$CS8*(_xlfn.NORM.DIST(BG$3,$CV8,0.3*$CV8,TRUE)-_xlfn.NORM.DIST(BG$30,$CV8,0.3*$CV8,TRUE))*summary!$C$6/28.8/0.947817)/(SUMPRODUCT((economics!$AG$2:$AG$167=$B37)*(economics!$D$2:$D$167="whr")*economics!$AH$2:$AH$167*(_xlfn.NORM.DIST(BG$3,economics!$AK$2:$AK$167,economics!$AJ$2:$AJ$167,TRUE)-_xlfn.NORM.DIST(BG$30,economics!$AK$2:$AK$167,economics!$AJ$2:$AJ$167,TRUE)))+$CR8*(_xlfn.NORM.DIST(BG$3,$CU8,0.3*$CU8,TRUE)-_xlfn.NORM.DIST(BG$30,$CU8,0.3*$CU8,TRUE))+$CS8*(_xlfn.NORM.DIST(BG$3,$CV8,0.3*$CV8,TRUE)-_xlfn.NORM.DIST(BG$30,$CV8,0.3*$CV8,TRUE))),""),IF($C8&gt;0,summary!$C$10/28.8/0.947817,""))</f>
        <v>10.074319315976723</v>
      </c>
      <c r="BH37">
        <f t="array" ref="BH37">IF($D8,IFERROR((SUMPRODUCT((economics!$AG$2:$AG$167=$B37)*(economics!$D$2:$D$167="whr")*economics!$AH$2:$AH$167*(_xlfn.NORM.DIST(BH$3,economics!$AK$2:$AK$167,economics!$AJ$2:$AJ$167,TRUE)-_xlfn.NORM.DIST(BH$30,economics!$AK$2:$AK$167,economics!$AJ$2:$AJ$167,TRUE))*economics!$AM$2:$AM$167)+$CR8*(_xlfn.NORM.DIST(BH$3,$CU8,0.3*$CU8,TRUE)-_xlfn.NORM.DIST(BH$30,$CU8,0.3*$CU8,TRUE))*summary!$C$7/28.8/0.947817+$CS8*(_xlfn.NORM.DIST(BH$3,$CV8,0.3*$CV8,TRUE)-_xlfn.NORM.DIST(BH$30,$CV8,0.3*$CV8,TRUE))*summary!$C$6/28.8/0.947817)/(SUMPRODUCT((economics!$AG$2:$AG$167=$B37)*(economics!$D$2:$D$167="whr")*economics!$AH$2:$AH$167*(_xlfn.NORM.DIST(BH$3,economics!$AK$2:$AK$167,economics!$AJ$2:$AJ$167,TRUE)-_xlfn.NORM.DIST(BH$30,economics!$AK$2:$AK$167,economics!$AJ$2:$AJ$167,TRUE)))+$CR8*(_xlfn.NORM.DIST(BH$3,$CU8,0.3*$CU8,TRUE)-_xlfn.NORM.DIST(BH$30,$CU8,0.3*$CU8,TRUE))+$CS8*(_xlfn.NORM.DIST(BH$3,$CV8,0.3*$CV8,TRUE)-_xlfn.NORM.DIST(BH$30,$CV8,0.3*$CV8,TRUE))),""),IF($C8&gt;0,summary!$C$10/28.8/0.947817,""))</f>
        <v>10.074319315976723</v>
      </c>
      <c r="BI37">
        <f t="array" ref="BI37">IF($D8,IFERROR((SUMPRODUCT((economics!$AG$2:$AG$167=$B37)*(economics!$D$2:$D$167="whr")*economics!$AH$2:$AH$167*(_xlfn.NORM.DIST(BI$3,economics!$AK$2:$AK$167,economics!$AJ$2:$AJ$167,TRUE)-_xlfn.NORM.DIST(BI$30,economics!$AK$2:$AK$167,economics!$AJ$2:$AJ$167,TRUE))*economics!$AM$2:$AM$167)+$CR8*(_xlfn.NORM.DIST(BI$3,$CU8,0.3*$CU8,TRUE)-_xlfn.NORM.DIST(BI$30,$CU8,0.3*$CU8,TRUE))*summary!$C$7/28.8/0.947817+$CS8*(_xlfn.NORM.DIST(BI$3,$CV8,0.3*$CV8,TRUE)-_xlfn.NORM.DIST(BI$30,$CV8,0.3*$CV8,TRUE))*summary!$C$6/28.8/0.947817)/(SUMPRODUCT((economics!$AG$2:$AG$167=$B37)*(economics!$D$2:$D$167="whr")*economics!$AH$2:$AH$167*(_xlfn.NORM.DIST(BI$3,economics!$AK$2:$AK$167,economics!$AJ$2:$AJ$167,TRUE)-_xlfn.NORM.DIST(BI$30,economics!$AK$2:$AK$167,economics!$AJ$2:$AJ$167,TRUE)))+$CR8*(_xlfn.NORM.DIST(BI$3,$CU8,0.3*$CU8,TRUE)-_xlfn.NORM.DIST(BI$30,$CU8,0.3*$CU8,TRUE))+$CS8*(_xlfn.NORM.DIST(BI$3,$CV8,0.3*$CV8,TRUE)-_xlfn.NORM.DIST(BI$30,$CV8,0.3*$CV8,TRUE))),""),IF($C8&gt;0,summary!$C$10/28.8/0.947817,""))</f>
        <v>10.074319315976723</v>
      </c>
      <c r="BJ37">
        <f t="array" ref="BJ37">IF($D8,IFERROR((SUMPRODUCT((economics!$AG$2:$AG$167=$B37)*(economics!$D$2:$D$167="whr")*economics!$AH$2:$AH$167*(_xlfn.NORM.DIST(BJ$3,economics!$AK$2:$AK$167,economics!$AJ$2:$AJ$167,TRUE)-_xlfn.NORM.DIST(BJ$30,economics!$AK$2:$AK$167,economics!$AJ$2:$AJ$167,TRUE))*economics!$AM$2:$AM$167)+$CR8*(_xlfn.NORM.DIST(BJ$3,$CU8,0.3*$CU8,TRUE)-_xlfn.NORM.DIST(BJ$30,$CU8,0.3*$CU8,TRUE))*summary!$C$7/28.8/0.947817+$CS8*(_xlfn.NORM.DIST(BJ$3,$CV8,0.3*$CV8,TRUE)-_xlfn.NORM.DIST(BJ$30,$CV8,0.3*$CV8,TRUE))*summary!$C$6/28.8/0.947817)/(SUMPRODUCT((economics!$AG$2:$AG$167=$B37)*(economics!$D$2:$D$167="whr")*economics!$AH$2:$AH$167*(_xlfn.NORM.DIST(BJ$3,economics!$AK$2:$AK$167,economics!$AJ$2:$AJ$167,TRUE)-_xlfn.NORM.DIST(BJ$30,economics!$AK$2:$AK$167,economics!$AJ$2:$AJ$167,TRUE)))+$CR8*(_xlfn.NORM.DIST(BJ$3,$CU8,0.3*$CU8,TRUE)-_xlfn.NORM.DIST(BJ$30,$CU8,0.3*$CU8,TRUE))+$CS8*(_xlfn.NORM.DIST(BJ$3,$CV8,0.3*$CV8,TRUE)-_xlfn.NORM.DIST(BJ$30,$CV8,0.3*$CV8,TRUE))),""),IF($C8&gt;0,summary!$C$10/28.8/0.947817,""))</f>
        <v>10.074319315976723</v>
      </c>
      <c r="BK37">
        <f t="array" ref="BK37">IF($D8,IFERROR((SUMPRODUCT((economics!$AG$2:$AG$167=$B37)*(economics!$D$2:$D$167="whr")*economics!$AH$2:$AH$167*(_xlfn.NORM.DIST(BK$3,economics!$AK$2:$AK$167,economics!$AJ$2:$AJ$167,TRUE)-_xlfn.NORM.DIST(BK$30,economics!$AK$2:$AK$167,economics!$AJ$2:$AJ$167,TRUE))*economics!$AM$2:$AM$167)+$CR8*(_xlfn.NORM.DIST(BK$3,$CU8,0.3*$CU8,TRUE)-_xlfn.NORM.DIST(BK$30,$CU8,0.3*$CU8,TRUE))*summary!$C$7/28.8/0.947817+$CS8*(_xlfn.NORM.DIST(BK$3,$CV8,0.3*$CV8,TRUE)-_xlfn.NORM.DIST(BK$30,$CV8,0.3*$CV8,TRUE))*summary!$C$6/28.8/0.947817)/(SUMPRODUCT((economics!$AG$2:$AG$167=$B37)*(economics!$D$2:$D$167="whr")*economics!$AH$2:$AH$167*(_xlfn.NORM.DIST(BK$3,economics!$AK$2:$AK$167,economics!$AJ$2:$AJ$167,TRUE)-_xlfn.NORM.DIST(BK$30,economics!$AK$2:$AK$167,economics!$AJ$2:$AJ$167,TRUE)))+$CR8*(_xlfn.NORM.DIST(BK$3,$CU8,0.3*$CU8,TRUE)-_xlfn.NORM.DIST(BK$30,$CU8,0.3*$CU8,TRUE))+$CS8*(_xlfn.NORM.DIST(BK$3,$CV8,0.3*$CV8,TRUE)-_xlfn.NORM.DIST(BK$30,$CV8,0.3*$CV8,TRUE))),""),IF($C8&gt;0,summary!$C$10/28.8/0.947817,""))</f>
        <v>10.074319315976723</v>
      </c>
      <c r="BL37">
        <f t="array" ref="BL37">IF($D8,IFERROR((SUMPRODUCT((economics!$AG$2:$AG$167=$B37)*(economics!$D$2:$D$167="whr")*economics!$AH$2:$AH$167*(_xlfn.NORM.DIST(BL$3,economics!$AK$2:$AK$167,economics!$AJ$2:$AJ$167,TRUE)-_xlfn.NORM.DIST(BL$30,economics!$AK$2:$AK$167,economics!$AJ$2:$AJ$167,TRUE))*economics!$AM$2:$AM$167)+$CR8*(_xlfn.NORM.DIST(BL$3,$CU8,0.3*$CU8,TRUE)-_xlfn.NORM.DIST(BL$30,$CU8,0.3*$CU8,TRUE))*summary!$C$7/28.8/0.947817+$CS8*(_xlfn.NORM.DIST(BL$3,$CV8,0.3*$CV8,TRUE)-_xlfn.NORM.DIST(BL$30,$CV8,0.3*$CV8,TRUE))*summary!$C$6/28.8/0.947817)/(SUMPRODUCT((economics!$AG$2:$AG$167=$B37)*(economics!$D$2:$D$167="whr")*economics!$AH$2:$AH$167*(_xlfn.NORM.DIST(BL$3,economics!$AK$2:$AK$167,economics!$AJ$2:$AJ$167,TRUE)-_xlfn.NORM.DIST(BL$30,economics!$AK$2:$AK$167,economics!$AJ$2:$AJ$167,TRUE)))+$CR8*(_xlfn.NORM.DIST(BL$3,$CU8,0.3*$CU8,TRUE)-_xlfn.NORM.DIST(BL$30,$CU8,0.3*$CU8,TRUE))+$CS8*(_xlfn.NORM.DIST(BL$3,$CV8,0.3*$CV8,TRUE)-_xlfn.NORM.DIST(BL$30,$CV8,0.3*$CV8,TRUE))),""),IF($C8&gt;0,summary!$C$10/28.8/0.947817,""))</f>
        <v>10.074319315976723</v>
      </c>
      <c r="BM37">
        <f t="array" ref="BM37">IF($D8,IFERROR((SUMPRODUCT((economics!$AG$2:$AG$167=$B37)*(economics!$D$2:$D$167="whr")*economics!$AH$2:$AH$167*(_xlfn.NORM.DIST(BM$3,economics!$AK$2:$AK$167,economics!$AJ$2:$AJ$167,TRUE)-_xlfn.NORM.DIST(BM$30,economics!$AK$2:$AK$167,economics!$AJ$2:$AJ$167,TRUE))*economics!$AM$2:$AM$167)+$CR8*(_xlfn.NORM.DIST(BM$3,$CU8,0.3*$CU8,TRUE)-_xlfn.NORM.DIST(BM$30,$CU8,0.3*$CU8,TRUE))*summary!$C$7/28.8/0.947817+$CS8*(_xlfn.NORM.DIST(BM$3,$CV8,0.3*$CV8,TRUE)-_xlfn.NORM.DIST(BM$30,$CV8,0.3*$CV8,TRUE))*summary!$C$6/28.8/0.947817)/(SUMPRODUCT((economics!$AG$2:$AG$167=$B37)*(economics!$D$2:$D$167="whr")*economics!$AH$2:$AH$167*(_xlfn.NORM.DIST(BM$3,economics!$AK$2:$AK$167,economics!$AJ$2:$AJ$167,TRUE)-_xlfn.NORM.DIST(BM$30,economics!$AK$2:$AK$167,economics!$AJ$2:$AJ$167,TRUE)))+$CR8*(_xlfn.NORM.DIST(BM$3,$CU8,0.3*$CU8,TRUE)-_xlfn.NORM.DIST(BM$30,$CU8,0.3*$CU8,TRUE))+$CS8*(_xlfn.NORM.DIST(BM$3,$CV8,0.3*$CV8,TRUE)-_xlfn.NORM.DIST(BM$30,$CV8,0.3*$CV8,TRUE))),""),IF($C8&gt;0,summary!$C$10/28.8/0.947817,""))</f>
        <v>10.074319315976723</v>
      </c>
      <c r="BN37">
        <f t="array" ref="BN37">IF($D8,IFERROR((SUMPRODUCT((economics!$AG$2:$AG$167=$B37)*(economics!$D$2:$D$167="whr")*economics!$AH$2:$AH$167*(_xlfn.NORM.DIST(BN$3,economics!$AK$2:$AK$167,economics!$AJ$2:$AJ$167,TRUE)-_xlfn.NORM.DIST(BN$30,economics!$AK$2:$AK$167,economics!$AJ$2:$AJ$167,TRUE))*economics!$AM$2:$AM$167)+$CR8*(_xlfn.NORM.DIST(BN$3,$CU8,0.3*$CU8,TRUE)-_xlfn.NORM.DIST(BN$30,$CU8,0.3*$CU8,TRUE))*summary!$C$7/28.8/0.947817+$CS8*(_xlfn.NORM.DIST(BN$3,$CV8,0.3*$CV8,TRUE)-_xlfn.NORM.DIST(BN$30,$CV8,0.3*$CV8,TRUE))*summary!$C$6/28.8/0.947817)/(SUMPRODUCT((economics!$AG$2:$AG$167=$B37)*(economics!$D$2:$D$167="whr")*economics!$AH$2:$AH$167*(_xlfn.NORM.DIST(BN$3,economics!$AK$2:$AK$167,economics!$AJ$2:$AJ$167,TRUE)-_xlfn.NORM.DIST(BN$30,economics!$AK$2:$AK$167,economics!$AJ$2:$AJ$167,TRUE)))+$CR8*(_xlfn.NORM.DIST(BN$3,$CU8,0.3*$CU8,TRUE)-_xlfn.NORM.DIST(BN$30,$CU8,0.3*$CU8,TRUE))+$CS8*(_xlfn.NORM.DIST(BN$3,$CV8,0.3*$CV8,TRUE)-_xlfn.NORM.DIST(BN$30,$CV8,0.3*$CV8,TRUE))),""),IF($C8&gt;0,summary!$C$10/28.8/0.947817,""))</f>
        <v>10.074319315976723</v>
      </c>
      <c r="BO37">
        <f t="array" ref="BO37">IF($D8,IFERROR((SUMPRODUCT((economics!$AG$2:$AG$167=$B37)*(economics!$D$2:$D$167="whr")*economics!$AH$2:$AH$167*(_xlfn.NORM.DIST(BO$3,economics!$AK$2:$AK$167,economics!$AJ$2:$AJ$167,TRUE)-_xlfn.NORM.DIST(BO$30,economics!$AK$2:$AK$167,economics!$AJ$2:$AJ$167,TRUE))*economics!$AM$2:$AM$167)+$CR8*(_xlfn.NORM.DIST(BO$3,$CU8,0.3*$CU8,TRUE)-_xlfn.NORM.DIST(BO$30,$CU8,0.3*$CU8,TRUE))*summary!$C$7/28.8/0.947817+$CS8*(_xlfn.NORM.DIST(BO$3,$CV8,0.3*$CV8,TRUE)-_xlfn.NORM.DIST(BO$30,$CV8,0.3*$CV8,TRUE))*summary!$C$6/28.8/0.947817)/(SUMPRODUCT((economics!$AG$2:$AG$167=$B37)*(economics!$D$2:$D$167="whr")*economics!$AH$2:$AH$167*(_xlfn.NORM.DIST(BO$3,economics!$AK$2:$AK$167,economics!$AJ$2:$AJ$167,TRUE)-_xlfn.NORM.DIST(BO$30,economics!$AK$2:$AK$167,economics!$AJ$2:$AJ$167,TRUE)))+$CR8*(_xlfn.NORM.DIST(BO$3,$CU8,0.3*$CU8,TRUE)-_xlfn.NORM.DIST(BO$30,$CU8,0.3*$CU8,TRUE))+$CS8*(_xlfn.NORM.DIST(BO$3,$CV8,0.3*$CV8,TRUE)-_xlfn.NORM.DIST(BO$30,$CV8,0.3*$CV8,TRUE))),""),IF($C8&gt;0,summary!$C$10/28.8/0.947817,""))</f>
        <v>10.074319315976723</v>
      </c>
      <c r="BP37">
        <f t="array" ref="BP37">IF($D8,IFERROR((SUMPRODUCT((economics!$AG$2:$AG$167=$B37)*(economics!$D$2:$D$167="whr")*economics!$AH$2:$AH$167*(_xlfn.NORM.DIST(BP$3,economics!$AK$2:$AK$167,economics!$AJ$2:$AJ$167,TRUE)-_xlfn.NORM.DIST(BP$30,economics!$AK$2:$AK$167,economics!$AJ$2:$AJ$167,TRUE))*economics!$AM$2:$AM$167)+$CR8*(_xlfn.NORM.DIST(BP$3,$CU8,0.3*$CU8,TRUE)-_xlfn.NORM.DIST(BP$30,$CU8,0.3*$CU8,TRUE))*summary!$C$7/28.8/0.947817+$CS8*(_xlfn.NORM.DIST(BP$3,$CV8,0.3*$CV8,TRUE)-_xlfn.NORM.DIST(BP$30,$CV8,0.3*$CV8,TRUE))*summary!$C$6/28.8/0.947817)/(SUMPRODUCT((economics!$AG$2:$AG$167=$B37)*(economics!$D$2:$D$167="whr")*economics!$AH$2:$AH$167*(_xlfn.NORM.DIST(BP$3,economics!$AK$2:$AK$167,economics!$AJ$2:$AJ$167,TRUE)-_xlfn.NORM.DIST(BP$30,economics!$AK$2:$AK$167,economics!$AJ$2:$AJ$167,TRUE)))+$CR8*(_xlfn.NORM.DIST(BP$3,$CU8,0.3*$CU8,TRUE)-_xlfn.NORM.DIST(BP$30,$CU8,0.3*$CU8,TRUE))+$CS8*(_xlfn.NORM.DIST(BP$3,$CV8,0.3*$CV8,TRUE)-_xlfn.NORM.DIST(BP$30,$CV8,0.3*$CV8,TRUE))),""),IF($C8&gt;0,summary!$C$10/28.8/0.947817,""))</f>
        <v>10.074319315976723</v>
      </c>
      <c r="BQ37">
        <f t="array" ref="BQ37">IF($D8,IFERROR((SUMPRODUCT((economics!$AG$2:$AG$167=$B37)*(economics!$D$2:$D$167="whr")*economics!$AH$2:$AH$167*(_xlfn.NORM.DIST(BQ$3,economics!$AK$2:$AK$167,economics!$AJ$2:$AJ$167,TRUE)-_xlfn.NORM.DIST(BQ$30,economics!$AK$2:$AK$167,economics!$AJ$2:$AJ$167,TRUE))*economics!$AM$2:$AM$167)+$CR8*(_xlfn.NORM.DIST(BQ$3,$CU8,0.3*$CU8,TRUE)-_xlfn.NORM.DIST(BQ$30,$CU8,0.3*$CU8,TRUE))*summary!$C$7/28.8/0.947817+$CS8*(_xlfn.NORM.DIST(BQ$3,$CV8,0.3*$CV8,TRUE)-_xlfn.NORM.DIST(BQ$30,$CV8,0.3*$CV8,TRUE))*summary!$C$6/28.8/0.947817)/(SUMPRODUCT((economics!$AG$2:$AG$167=$B37)*(economics!$D$2:$D$167="whr")*economics!$AH$2:$AH$167*(_xlfn.NORM.DIST(BQ$3,economics!$AK$2:$AK$167,economics!$AJ$2:$AJ$167,TRUE)-_xlfn.NORM.DIST(BQ$30,economics!$AK$2:$AK$167,economics!$AJ$2:$AJ$167,TRUE)))+$CR8*(_xlfn.NORM.DIST(BQ$3,$CU8,0.3*$CU8,TRUE)-_xlfn.NORM.DIST(BQ$30,$CU8,0.3*$CU8,TRUE))+$CS8*(_xlfn.NORM.DIST(BQ$3,$CV8,0.3*$CV8,TRUE)-_xlfn.NORM.DIST(BQ$30,$CV8,0.3*$CV8,TRUE))),""),IF($C8&gt;0,summary!$C$10/28.8/0.947817,""))</f>
        <v>10.074319315976723</v>
      </c>
      <c r="BR37">
        <f t="array" ref="BR37">IF($D8,IFERROR((SUMPRODUCT((economics!$AG$2:$AG$167=$B37)*(economics!$D$2:$D$167="whr")*economics!$AH$2:$AH$167*(_xlfn.NORM.DIST(BR$3,economics!$AK$2:$AK$167,economics!$AJ$2:$AJ$167,TRUE)-_xlfn.NORM.DIST(BR$30,economics!$AK$2:$AK$167,economics!$AJ$2:$AJ$167,TRUE))*economics!$AM$2:$AM$167)+$CR8*(_xlfn.NORM.DIST(BR$3,$CU8,0.3*$CU8,TRUE)-_xlfn.NORM.DIST(BR$30,$CU8,0.3*$CU8,TRUE))*summary!$C$7/28.8/0.947817+$CS8*(_xlfn.NORM.DIST(BR$3,$CV8,0.3*$CV8,TRUE)-_xlfn.NORM.DIST(BR$30,$CV8,0.3*$CV8,TRUE))*summary!$C$6/28.8/0.947817)/(SUMPRODUCT((economics!$AG$2:$AG$167=$B37)*(economics!$D$2:$D$167="whr")*economics!$AH$2:$AH$167*(_xlfn.NORM.DIST(BR$3,economics!$AK$2:$AK$167,economics!$AJ$2:$AJ$167,TRUE)-_xlfn.NORM.DIST(BR$30,economics!$AK$2:$AK$167,economics!$AJ$2:$AJ$167,TRUE)))+$CR8*(_xlfn.NORM.DIST(BR$3,$CU8,0.3*$CU8,TRUE)-_xlfn.NORM.DIST(BR$30,$CU8,0.3*$CU8,TRUE))+$CS8*(_xlfn.NORM.DIST(BR$3,$CV8,0.3*$CV8,TRUE)-_xlfn.NORM.DIST(BR$30,$CV8,0.3*$CV8,TRUE))),""),IF($C8&gt;0,summary!$C$10/28.8/0.947817,""))</f>
        <v>10.074319315976723</v>
      </c>
      <c r="BS37">
        <f t="array" ref="BS37">IF($D8,IFERROR((SUMPRODUCT((economics!$AG$2:$AG$167=$B37)*(economics!$D$2:$D$167="whr")*economics!$AH$2:$AH$167*(_xlfn.NORM.DIST(BS$3,economics!$AK$2:$AK$167,economics!$AJ$2:$AJ$167,TRUE)-_xlfn.NORM.DIST(BS$30,economics!$AK$2:$AK$167,economics!$AJ$2:$AJ$167,TRUE))*economics!$AM$2:$AM$167)+$CR8*(_xlfn.NORM.DIST(BS$3,$CU8,0.3*$CU8,TRUE)-_xlfn.NORM.DIST(BS$30,$CU8,0.3*$CU8,TRUE))*summary!$C$7/28.8/0.947817+$CS8*(_xlfn.NORM.DIST(BS$3,$CV8,0.3*$CV8,TRUE)-_xlfn.NORM.DIST(BS$30,$CV8,0.3*$CV8,TRUE))*summary!$C$6/28.8/0.947817)/(SUMPRODUCT((economics!$AG$2:$AG$167=$B37)*(economics!$D$2:$D$167="whr")*economics!$AH$2:$AH$167*(_xlfn.NORM.DIST(BS$3,economics!$AK$2:$AK$167,economics!$AJ$2:$AJ$167,TRUE)-_xlfn.NORM.DIST(BS$30,economics!$AK$2:$AK$167,economics!$AJ$2:$AJ$167,TRUE)))+$CR8*(_xlfn.NORM.DIST(BS$3,$CU8,0.3*$CU8,TRUE)-_xlfn.NORM.DIST(BS$30,$CU8,0.3*$CU8,TRUE))+$CS8*(_xlfn.NORM.DIST(BS$3,$CV8,0.3*$CV8,TRUE)-_xlfn.NORM.DIST(BS$30,$CV8,0.3*$CV8,TRUE))),""),IF($C8&gt;0,summary!$C$10/28.8/0.947817,""))</f>
        <v>10.074319315976723</v>
      </c>
      <c r="BT37">
        <f t="array" ref="BT37">IF($D8,IFERROR((SUMPRODUCT((economics!$AG$2:$AG$167=$B37)*(economics!$D$2:$D$167="whr")*economics!$AH$2:$AH$167*(_xlfn.NORM.DIST(BT$3,economics!$AK$2:$AK$167,economics!$AJ$2:$AJ$167,TRUE)-_xlfn.NORM.DIST(BT$30,economics!$AK$2:$AK$167,economics!$AJ$2:$AJ$167,TRUE))*economics!$AM$2:$AM$167)+$CR8*(_xlfn.NORM.DIST(BT$3,$CU8,0.3*$CU8,TRUE)-_xlfn.NORM.DIST(BT$30,$CU8,0.3*$CU8,TRUE))*summary!$C$7/28.8/0.947817+$CS8*(_xlfn.NORM.DIST(BT$3,$CV8,0.3*$CV8,TRUE)-_xlfn.NORM.DIST(BT$30,$CV8,0.3*$CV8,TRUE))*summary!$C$6/28.8/0.947817)/(SUMPRODUCT((economics!$AG$2:$AG$167=$B37)*(economics!$D$2:$D$167="whr")*economics!$AH$2:$AH$167*(_xlfn.NORM.DIST(BT$3,economics!$AK$2:$AK$167,economics!$AJ$2:$AJ$167,TRUE)-_xlfn.NORM.DIST(BT$30,economics!$AK$2:$AK$167,economics!$AJ$2:$AJ$167,TRUE)))+$CR8*(_xlfn.NORM.DIST(BT$3,$CU8,0.3*$CU8,TRUE)-_xlfn.NORM.DIST(BT$30,$CU8,0.3*$CU8,TRUE))+$CS8*(_xlfn.NORM.DIST(BT$3,$CV8,0.3*$CV8,TRUE)-_xlfn.NORM.DIST(BT$30,$CV8,0.3*$CV8,TRUE))),""),IF($C8&gt;0,summary!$C$10/28.8/0.947817,""))</f>
        <v>10.074319315976723</v>
      </c>
      <c r="BU37">
        <f t="array" ref="BU37">IF($D8,IFERROR((SUMPRODUCT((economics!$AG$2:$AG$167=$B37)*(economics!$D$2:$D$167="whr")*economics!$AH$2:$AH$167*(_xlfn.NORM.DIST(BU$3,economics!$AK$2:$AK$167,economics!$AJ$2:$AJ$167,TRUE)-_xlfn.NORM.DIST(BU$30,economics!$AK$2:$AK$167,economics!$AJ$2:$AJ$167,TRUE))*economics!$AM$2:$AM$167)+$CR8*(_xlfn.NORM.DIST(BU$3,$CU8,0.3*$CU8,TRUE)-_xlfn.NORM.DIST(BU$30,$CU8,0.3*$CU8,TRUE))*summary!$C$7/28.8/0.947817+$CS8*(_xlfn.NORM.DIST(BU$3,$CV8,0.3*$CV8,TRUE)-_xlfn.NORM.DIST(BU$30,$CV8,0.3*$CV8,TRUE))*summary!$C$6/28.8/0.947817)/(SUMPRODUCT((economics!$AG$2:$AG$167=$B37)*(economics!$D$2:$D$167="whr")*economics!$AH$2:$AH$167*(_xlfn.NORM.DIST(BU$3,economics!$AK$2:$AK$167,economics!$AJ$2:$AJ$167,TRUE)-_xlfn.NORM.DIST(BU$30,economics!$AK$2:$AK$167,economics!$AJ$2:$AJ$167,TRUE)))+$CR8*(_xlfn.NORM.DIST(BU$3,$CU8,0.3*$CU8,TRUE)-_xlfn.NORM.DIST(BU$30,$CU8,0.3*$CU8,TRUE))+$CS8*(_xlfn.NORM.DIST(BU$3,$CV8,0.3*$CV8,TRUE)-_xlfn.NORM.DIST(BU$30,$CV8,0.3*$CV8,TRUE))),""),IF($C8&gt;0,summary!$C$10/28.8/0.947817,""))</f>
        <v>10.074319315976723</v>
      </c>
      <c r="BV37">
        <f t="array" ref="BV37">IF($D8,IFERROR((SUMPRODUCT((economics!$AG$2:$AG$167=$B37)*(economics!$D$2:$D$167="whr")*economics!$AH$2:$AH$167*(_xlfn.NORM.DIST(BV$3,economics!$AK$2:$AK$167,economics!$AJ$2:$AJ$167,TRUE)-_xlfn.NORM.DIST(BV$30,economics!$AK$2:$AK$167,economics!$AJ$2:$AJ$167,TRUE))*economics!$AM$2:$AM$167)+$CR8*(_xlfn.NORM.DIST(BV$3,$CU8,0.3*$CU8,TRUE)-_xlfn.NORM.DIST(BV$30,$CU8,0.3*$CU8,TRUE))*summary!$C$7/28.8/0.947817+$CS8*(_xlfn.NORM.DIST(BV$3,$CV8,0.3*$CV8,TRUE)-_xlfn.NORM.DIST(BV$30,$CV8,0.3*$CV8,TRUE))*summary!$C$6/28.8/0.947817)/(SUMPRODUCT((economics!$AG$2:$AG$167=$B37)*(economics!$D$2:$D$167="whr")*economics!$AH$2:$AH$167*(_xlfn.NORM.DIST(BV$3,economics!$AK$2:$AK$167,economics!$AJ$2:$AJ$167,TRUE)-_xlfn.NORM.DIST(BV$30,economics!$AK$2:$AK$167,economics!$AJ$2:$AJ$167,TRUE)))+$CR8*(_xlfn.NORM.DIST(BV$3,$CU8,0.3*$CU8,TRUE)-_xlfn.NORM.DIST(BV$30,$CU8,0.3*$CU8,TRUE))+$CS8*(_xlfn.NORM.DIST(BV$3,$CV8,0.3*$CV8,TRUE)-_xlfn.NORM.DIST(BV$30,$CV8,0.3*$CV8,TRUE))),""),IF($C8&gt;0,summary!$C$10/28.8/0.947817,""))</f>
        <v>10.074319315976723</v>
      </c>
      <c r="BW37">
        <f t="array" ref="BW37">IF($D8,IFERROR((SUMPRODUCT((economics!$AG$2:$AG$167=$B37)*(economics!$D$2:$D$167="whr")*economics!$AH$2:$AH$167*(_xlfn.NORM.DIST(BW$3,economics!$AK$2:$AK$167,economics!$AJ$2:$AJ$167,TRUE)-_xlfn.NORM.DIST(BW$30,economics!$AK$2:$AK$167,economics!$AJ$2:$AJ$167,TRUE))*economics!$AM$2:$AM$167)+$CR8*(_xlfn.NORM.DIST(BW$3,$CU8,0.3*$CU8,TRUE)-_xlfn.NORM.DIST(BW$30,$CU8,0.3*$CU8,TRUE))*summary!$C$7/28.8/0.947817+$CS8*(_xlfn.NORM.DIST(BW$3,$CV8,0.3*$CV8,TRUE)-_xlfn.NORM.DIST(BW$30,$CV8,0.3*$CV8,TRUE))*summary!$C$6/28.8/0.947817)/(SUMPRODUCT((economics!$AG$2:$AG$167=$B37)*(economics!$D$2:$D$167="whr")*economics!$AH$2:$AH$167*(_xlfn.NORM.DIST(BW$3,economics!$AK$2:$AK$167,economics!$AJ$2:$AJ$167,TRUE)-_xlfn.NORM.DIST(BW$30,economics!$AK$2:$AK$167,economics!$AJ$2:$AJ$167,TRUE)))+$CR8*(_xlfn.NORM.DIST(BW$3,$CU8,0.3*$CU8,TRUE)-_xlfn.NORM.DIST(BW$30,$CU8,0.3*$CU8,TRUE))+$CS8*(_xlfn.NORM.DIST(BW$3,$CV8,0.3*$CV8,TRUE)-_xlfn.NORM.DIST(BW$30,$CV8,0.3*$CV8,TRUE))),""),IF($C8&gt;0,summary!$C$10/28.8/0.947817,""))</f>
        <v>10.074319315976723</v>
      </c>
      <c r="BX37">
        <f t="array" ref="BX37">IF($D8,IFERROR((SUMPRODUCT((economics!$AG$2:$AG$167=$B37)*(economics!$D$2:$D$167="whr")*economics!$AH$2:$AH$167*(_xlfn.NORM.DIST(BX$3,economics!$AK$2:$AK$167,economics!$AJ$2:$AJ$167,TRUE)-_xlfn.NORM.DIST(BX$30,economics!$AK$2:$AK$167,economics!$AJ$2:$AJ$167,TRUE))*economics!$AM$2:$AM$167)+$CR8*(_xlfn.NORM.DIST(BX$3,$CU8,0.3*$CU8,TRUE)-_xlfn.NORM.DIST(BX$30,$CU8,0.3*$CU8,TRUE))*summary!$C$7/28.8/0.947817+$CS8*(_xlfn.NORM.DIST(BX$3,$CV8,0.3*$CV8,TRUE)-_xlfn.NORM.DIST(BX$30,$CV8,0.3*$CV8,TRUE))*summary!$C$6/28.8/0.947817)/(SUMPRODUCT((economics!$AG$2:$AG$167=$B37)*(economics!$D$2:$D$167="whr")*economics!$AH$2:$AH$167*(_xlfn.NORM.DIST(BX$3,economics!$AK$2:$AK$167,economics!$AJ$2:$AJ$167,TRUE)-_xlfn.NORM.DIST(BX$30,economics!$AK$2:$AK$167,economics!$AJ$2:$AJ$167,TRUE)))+$CR8*(_xlfn.NORM.DIST(BX$3,$CU8,0.3*$CU8,TRUE)-_xlfn.NORM.DIST(BX$30,$CU8,0.3*$CU8,TRUE))+$CS8*(_xlfn.NORM.DIST(BX$3,$CV8,0.3*$CV8,TRUE)-_xlfn.NORM.DIST(BX$30,$CV8,0.3*$CV8,TRUE))),""),IF($C8&gt;0,summary!$C$10/28.8/0.947817,""))</f>
        <v>10.074319315976723</v>
      </c>
      <c r="BY37">
        <f t="array" ref="BY37">IF($D8,IFERROR((SUMPRODUCT((economics!$AG$2:$AG$167=$B37)*(economics!$D$2:$D$167="whr")*economics!$AH$2:$AH$167*(_xlfn.NORM.DIST(BY$3,economics!$AK$2:$AK$167,economics!$AJ$2:$AJ$167,TRUE)-_xlfn.NORM.DIST(BY$30,economics!$AK$2:$AK$167,economics!$AJ$2:$AJ$167,TRUE))*economics!$AM$2:$AM$167)+$CR8*(_xlfn.NORM.DIST(BY$3,$CU8,0.3*$CU8,TRUE)-_xlfn.NORM.DIST(BY$30,$CU8,0.3*$CU8,TRUE))*summary!$C$7/28.8/0.947817+$CS8*(_xlfn.NORM.DIST(BY$3,$CV8,0.3*$CV8,TRUE)-_xlfn.NORM.DIST(BY$30,$CV8,0.3*$CV8,TRUE))*summary!$C$6/28.8/0.947817)/(SUMPRODUCT((economics!$AG$2:$AG$167=$B37)*(economics!$D$2:$D$167="whr")*economics!$AH$2:$AH$167*(_xlfn.NORM.DIST(BY$3,economics!$AK$2:$AK$167,economics!$AJ$2:$AJ$167,TRUE)-_xlfn.NORM.DIST(BY$30,economics!$AK$2:$AK$167,economics!$AJ$2:$AJ$167,TRUE)))+$CR8*(_xlfn.NORM.DIST(BY$3,$CU8,0.3*$CU8,TRUE)-_xlfn.NORM.DIST(BY$30,$CU8,0.3*$CU8,TRUE))+$CS8*(_xlfn.NORM.DIST(BY$3,$CV8,0.3*$CV8,TRUE)-_xlfn.NORM.DIST(BY$30,$CV8,0.3*$CV8,TRUE))),""),IF($C8&gt;0,summary!$C$10/28.8/0.947817,""))</f>
        <v>10.074319315976723</v>
      </c>
      <c r="BZ37">
        <f t="array" ref="BZ37">IF($D8,IFERROR((SUMPRODUCT((economics!$AG$2:$AG$167=$B37)*(economics!$D$2:$D$167="whr")*economics!$AH$2:$AH$167*(_xlfn.NORM.DIST(BZ$3,economics!$AK$2:$AK$167,economics!$AJ$2:$AJ$167,TRUE)-_xlfn.NORM.DIST(BZ$30,economics!$AK$2:$AK$167,economics!$AJ$2:$AJ$167,TRUE))*economics!$AM$2:$AM$167)+$CR8*(_xlfn.NORM.DIST(BZ$3,$CU8,0.3*$CU8,TRUE)-_xlfn.NORM.DIST(BZ$30,$CU8,0.3*$CU8,TRUE))*summary!$C$7/28.8/0.947817+$CS8*(_xlfn.NORM.DIST(BZ$3,$CV8,0.3*$CV8,TRUE)-_xlfn.NORM.DIST(BZ$30,$CV8,0.3*$CV8,TRUE))*summary!$C$6/28.8/0.947817)/(SUMPRODUCT((economics!$AG$2:$AG$167=$B37)*(economics!$D$2:$D$167="whr")*economics!$AH$2:$AH$167*(_xlfn.NORM.DIST(BZ$3,economics!$AK$2:$AK$167,economics!$AJ$2:$AJ$167,TRUE)-_xlfn.NORM.DIST(BZ$30,economics!$AK$2:$AK$167,economics!$AJ$2:$AJ$167,TRUE)))+$CR8*(_xlfn.NORM.DIST(BZ$3,$CU8,0.3*$CU8,TRUE)-_xlfn.NORM.DIST(BZ$30,$CU8,0.3*$CU8,TRUE))+$CS8*(_xlfn.NORM.DIST(BZ$3,$CV8,0.3*$CV8,TRUE)-_xlfn.NORM.DIST(BZ$30,$CV8,0.3*$CV8,TRUE))),""),IF($C8&gt;0,summary!$C$10/28.8/0.947817,""))</f>
        <v>10.074319315976723</v>
      </c>
      <c r="CA37">
        <f t="array" ref="CA37">IF($D8,IFERROR((SUMPRODUCT((economics!$AG$2:$AG$167=$B37)*(economics!$D$2:$D$167="whr")*economics!$AH$2:$AH$167*(_xlfn.NORM.DIST(CA$3,economics!$AK$2:$AK$167,economics!$AJ$2:$AJ$167,TRUE)-_xlfn.NORM.DIST(CA$30,economics!$AK$2:$AK$167,economics!$AJ$2:$AJ$167,TRUE))*economics!$AM$2:$AM$167)+$CR8*(_xlfn.NORM.DIST(CA$3,$CU8,0.3*$CU8,TRUE)-_xlfn.NORM.DIST(CA$30,$CU8,0.3*$CU8,TRUE))*summary!$C$7/28.8/0.947817+$CS8*(_xlfn.NORM.DIST(CA$3,$CV8,0.3*$CV8,TRUE)-_xlfn.NORM.DIST(CA$30,$CV8,0.3*$CV8,TRUE))*summary!$C$6/28.8/0.947817)/(SUMPRODUCT((economics!$AG$2:$AG$167=$B37)*(economics!$D$2:$D$167="whr")*economics!$AH$2:$AH$167*(_xlfn.NORM.DIST(CA$3,economics!$AK$2:$AK$167,economics!$AJ$2:$AJ$167,TRUE)-_xlfn.NORM.DIST(CA$30,economics!$AK$2:$AK$167,economics!$AJ$2:$AJ$167,TRUE)))+$CR8*(_xlfn.NORM.DIST(CA$3,$CU8,0.3*$CU8,TRUE)-_xlfn.NORM.DIST(CA$30,$CU8,0.3*$CU8,TRUE))+$CS8*(_xlfn.NORM.DIST(CA$3,$CV8,0.3*$CV8,TRUE)-_xlfn.NORM.DIST(CA$30,$CV8,0.3*$CV8,TRUE))),""),IF($C8&gt;0,summary!$C$10/28.8/0.947817,""))</f>
        <v>10.074319315976723</v>
      </c>
      <c r="CB37">
        <f t="array" ref="CB37">IF($D8,IFERROR((SUMPRODUCT((economics!$AG$2:$AG$167=$B37)*(economics!$D$2:$D$167="whr")*economics!$AH$2:$AH$167*(_xlfn.NORM.DIST(CB$3,economics!$AK$2:$AK$167,economics!$AJ$2:$AJ$167,TRUE)-_xlfn.NORM.DIST(CB$30,economics!$AK$2:$AK$167,economics!$AJ$2:$AJ$167,TRUE))*economics!$AM$2:$AM$167)+$CR8*(_xlfn.NORM.DIST(CB$3,$CU8,0.3*$CU8,TRUE)-_xlfn.NORM.DIST(CB$30,$CU8,0.3*$CU8,TRUE))*summary!$C$7/28.8/0.947817+$CS8*(_xlfn.NORM.DIST(CB$3,$CV8,0.3*$CV8,TRUE)-_xlfn.NORM.DIST(CB$30,$CV8,0.3*$CV8,TRUE))*summary!$C$6/28.8/0.947817)/(SUMPRODUCT((economics!$AG$2:$AG$167=$B37)*(economics!$D$2:$D$167="whr")*economics!$AH$2:$AH$167*(_xlfn.NORM.DIST(CB$3,economics!$AK$2:$AK$167,economics!$AJ$2:$AJ$167,TRUE)-_xlfn.NORM.DIST(CB$30,economics!$AK$2:$AK$167,economics!$AJ$2:$AJ$167,TRUE)))+$CR8*(_xlfn.NORM.DIST(CB$3,$CU8,0.3*$CU8,TRUE)-_xlfn.NORM.DIST(CB$30,$CU8,0.3*$CU8,TRUE))+$CS8*(_xlfn.NORM.DIST(CB$3,$CV8,0.3*$CV8,TRUE)-_xlfn.NORM.DIST(CB$30,$CV8,0.3*$CV8,TRUE))),""),IF($C8&gt;0,summary!$C$10/28.8/0.947817,""))</f>
        <v>10.074319315976723</v>
      </c>
      <c r="CC37">
        <f t="array" ref="CC37">IF($D8,IFERROR((SUMPRODUCT((economics!$AG$2:$AG$167=$B37)*(economics!$D$2:$D$167="whr")*economics!$AH$2:$AH$167*(_xlfn.NORM.DIST(CC$3,economics!$AK$2:$AK$167,economics!$AJ$2:$AJ$167,TRUE)-_xlfn.NORM.DIST(CC$30,economics!$AK$2:$AK$167,economics!$AJ$2:$AJ$167,TRUE))*economics!$AM$2:$AM$167)+$CR8*(_xlfn.NORM.DIST(CC$3,$CU8,0.3*$CU8,TRUE)-_xlfn.NORM.DIST(CC$30,$CU8,0.3*$CU8,TRUE))*summary!$C$7/28.8/0.947817+$CS8*(_xlfn.NORM.DIST(CC$3,$CV8,0.3*$CV8,TRUE)-_xlfn.NORM.DIST(CC$30,$CV8,0.3*$CV8,TRUE))*summary!$C$6/28.8/0.947817)/(SUMPRODUCT((economics!$AG$2:$AG$167=$B37)*(economics!$D$2:$D$167="whr")*economics!$AH$2:$AH$167*(_xlfn.NORM.DIST(CC$3,economics!$AK$2:$AK$167,economics!$AJ$2:$AJ$167,TRUE)-_xlfn.NORM.DIST(CC$30,economics!$AK$2:$AK$167,economics!$AJ$2:$AJ$167,TRUE)))+$CR8*(_xlfn.NORM.DIST(CC$3,$CU8,0.3*$CU8,TRUE)-_xlfn.NORM.DIST(CC$30,$CU8,0.3*$CU8,TRUE))+$CS8*(_xlfn.NORM.DIST(CC$3,$CV8,0.3*$CV8,TRUE)-_xlfn.NORM.DIST(CC$30,$CV8,0.3*$CV8,TRUE))),""),IF($C8&gt;0,summary!$C$10/28.8/0.947817,""))</f>
        <v>10.074319315976723</v>
      </c>
      <c r="CD37">
        <f t="array" ref="CD37">IF($D8,IFERROR((SUMPRODUCT((economics!$AG$2:$AG$167=$B37)*(economics!$D$2:$D$167="whr")*economics!$AH$2:$AH$167*(_xlfn.NORM.DIST(CD$3,economics!$AK$2:$AK$167,economics!$AJ$2:$AJ$167,TRUE)-_xlfn.NORM.DIST(CD$30,economics!$AK$2:$AK$167,economics!$AJ$2:$AJ$167,TRUE))*economics!$AM$2:$AM$167)+$CR8*(_xlfn.NORM.DIST(CD$3,$CU8,0.3*$CU8,TRUE)-_xlfn.NORM.DIST(CD$30,$CU8,0.3*$CU8,TRUE))*summary!$C$7/28.8/0.947817+$CS8*(_xlfn.NORM.DIST(CD$3,$CV8,0.3*$CV8,TRUE)-_xlfn.NORM.DIST(CD$30,$CV8,0.3*$CV8,TRUE))*summary!$C$6/28.8/0.947817)/(SUMPRODUCT((economics!$AG$2:$AG$167=$B37)*(economics!$D$2:$D$167="whr")*economics!$AH$2:$AH$167*(_xlfn.NORM.DIST(CD$3,economics!$AK$2:$AK$167,economics!$AJ$2:$AJ$167,TRUE)-_xlfn.NORM.DIST(CD$30,economics!$AK$2:$AK$167,economics!$AJ$2:$AJ$167,TRUE)))+$CR8*(_xlfn.NORM.DIST(CD$3,$CU8,0.3*$CU8,TRUE)-_xlfn.NORM.DIST(CD$30,$CU8,0.3*$CU8,TRUE))+$CS8*(_xlfn.NORM.DIST(CD$3,$CV8,0.3*$CV8,TRUE)-_xlfn.NORM.DIST(CD$30,$CV8,0.3*$CV8,TRUE))),""),IF($C8&gt;0,summary!$C$10/28.8/0.947817,""))</f>
        <v>10.074319315976723</v>
      </c>
      <c r="CE37">
        <f t="array" ref="CE37">IF($D8,IFERROR((SUMPRODUCT((economics!$AG$2:$AG$167=$B37)*(economics!$D$2:$D$167="whr")*economics!$AH$2:$AH$167*(_xlfn.NORM.DIST(CE$3,economics!$AK$2:$AK$167,economics!$AJ$2:$AJ$167,TRUE)-_xlfn.NORM.DIST(CE$30,economics!$AK$2:$AK$167,economics!$AJ$2:$AJ$167,TRUE))*economics!$AM$2:$AM$167)+$CR8*(_xlfn.NORM.DIST(CE$3,$CU8,0.3*$CU8,TRUE)-_xlfn.NORM.DIST(CE$30,$CU8,0.3*$CU8,TRUE))*summary!$C$7/28.8/0.947817+$CS8*(_xlfn.NORM.DIST(CE$3,$CV8,0.3*$CV8,TRUE)-_xlfn.NORM.DIST(CE$30,$CV8,0.3*$CV8,TRUE))*summary!$C$6/28.8/0.947817)/(SUMPRODUCT((economics!$AG$2:$AG$167=$B37)*(economics!$D$2:$D$167="whr")*economics!$AH$2:$AH$167*(_xlfn.NORM.DIST(CE$3,economics!$AK$2:$AK$167,economics!$AJ$2:$AJ$167,TRUE)-_xlfn.NORM.DIST(CE$30,economics!$AK$2:$AK$167,economics!$AJ$2:$AJ$167,TRUE)))+$CR8*(_xlfn.NORM.DIST(CE$3,$CU8,0.3*$CU8,TRUE)-_xlfn.NORM.DIST(CE$30,$CU8,0.3*$CU8,TRUE))+$CS8*(_xlfn.NORM.DIST(CE$3,$CV8,0.3*$CV8,TRUE)-_xlfn.NORM.DIST(CE$30,$CV8,0.3*$CV8,TRUE))),""),IF($C8&gt;0,summary!$C$10/28.8/0.947817,""))</f>
        <v>10.074319315976723</v>
      </c>
      <c r="CF37">
        <f t="array" ref="CF37">IF($D8,IFERROR((SUMPRODUCT((economics!$AG$2:$AG$167=$B37)*(economics!$D$2:$D$167="whr")*economics!$AH$2:$AH$167*(_xlfn.NORM.DIST(CF$3,economics!$AK$2:$AK$167,economics!$AJ$2:$AJ$167,TRUE)-_xlfn.NORM.DIST(CF$30,economics!$AK$2:$AK$167,economics!$AJ$2:$AJ$167,TRUE))*economics!$AM$2:$AM$167)+$CR8*(_xlfn.NORM.DIST(CF$3,$CU8,0.3*$CU8,TRUE)-_xlfn.NORM.DIST(CF$30,$CU8,0.3*$CU8,TRUE))*summary!$C$7/28.8/0.947817+$CS8*(_xlfn.NORM.DIST(CF$3,$CV8,0.3*$CV8,TRUE)-_xlfn.NORM.DIST(CF$30,$CV8,0.3*$CV8,TRUE))*summary!$C$6/28.8/0.947817)/(SUMPRODUCT((economics!$AG$2:$AG$167=$B37)*(economics!$D$2:$D$167="whr")*economics!$AH$2:$AH$167*(_xlfn.NORM.DIST(CF$3,economics!$AK$2:$AK$167,economics!$AJ$2:$AJ$167,TRUE)-_xlfn.NORM.DIST(CF$30,economics!$AK$2:$AK$167,economics!$AJ$2:$AJ$167,TRUE)))+$CR8*(_xlfn.NORM.DIST(CF$3,$CU8,0.3*$CU8,TRUE)-_xlfn.NORM.DIST(CF$30,$CU8,0.3*$CU8,TRUE))+$CS8*(_xlfn.NORM.DIST(CF$3,$CV8,0.3*$CV8,TRUE)-_xlfn.NORM.DIST(CF$30,$CV8,0.3*$CV8,TRUE))),""),IF($C8&gt;0,summary!$C$10/28.8/0.947817,""))</f>
        <v>10.074319315976723</v>
      </c>
      <c r="CG37">
        <f t="array" ref="CG37">IF($D8,IFERROR((SUMPRODUCT((economics!$AG$2:$AG$167=$B37)*(economics!$D$2:$D$167="whr")*economics!$AH$2:$AH$167*(_xlfn.NORM.DIST(CG$3,economics!$AK$2:$AK$167,economics!$AJ$2:$AJ$167,TRUE)-_xlfn.NORM.DIST(CG$30,economics!$AK$2:$AK$167,economics!$AJ$2:$AJ$167,TRUE))*economics!$AM$2:$AM$167)+$CR8*(_xlfn.NORM.DIST(CG$3,$CU8,0.3*$CU8,TRUE)-_xlfn.NORM.DIST(CG$30,$CU8,0.3*$CU8,TRUE))*summary!$C$7/28.8/0.947817+$CS8*(_xlfn.NORM.DIST(CG$3,$CV8,0.3*$CV8,TRUE)-_xlfn.NORM.DIST(CG$30,$CV8,0.3*$CV8,TRUE))*summary!$C$6/28.8/0.947817)/(SUMPRODUCT((economics!$AG$2:$AG$167=$B37)*(economics!$D$2:$D$167="whr")*economics!$AH$2:$AH$167*(_xlfn.NORM.DIST(CG$3,economics!$AK$2:$AK$167,economics!$AJ$2:$AJ$167,TRUE)-_xlfn.NORM.DIST(CG$30,economics!$AK$2:$AK$167,economics!$AJ$2:$AJ$167,TRUE)))+$CR8*(_xlfn.NORM.DIST(CG$3,$CU8,0.3*$CU8,TRUE)-_xlfn.NORM.DIST(CG$30,$CU8,0.3*$CU8,TRUE))+$CS8*(_xlfn.NORM.DIST(CG$3,$CV8,0.3*$CV8,TRUE)-_xlfn.NORM.DIST(CG$30,$CV8,0.3*$CV8,TRUE))),""),IF($C8&gt;0,summary!$C$10/28.8/0.947817,""))</f>
        <v>10.074319315976723</v>
      </c>
      <c r="CH37">
        <f t="array" ref="CH37">IF($D8,IFERROR((SUMPRODUCT((economics!$AG$2:$AG$167=$B37)*(economics!$D$2:$D$167="whr")*economics!$AH$2:$AH$167*(_xlfn.NORM.DIST(CH$3,economics!$AK$2:$AK$167,economics!$AJ$2:$AJ$167,TRUE)-_xlfn.NORM.DIST(CH$30,economics!$AK$2:$AK$167,economics!$AJ$2:$AJ$167,TRUE))*economics!$AM$2:$AM$167)+$CR8*(_xlfn.NORM.DIST(CH$3,$CU8,0.3*$CU8,TRUE)-_xlfn.NORM.DIST(CH$30,$CU8,0.3*$CU8,TRUE))*summary!$C$7/28.8/0.947817+$CS8*(_xlfn.NORM.DIST(CH$3,$CV8,0.3*$CV8,TRUE)-_xlfn.NORM.DIST(CH$30,$CV8,0.3*$CV8,TRUE))*summary!$C$6/28.8/0.947817)/(SUMPRODUCT((economics!$AG$2:$AG$167=$B37)*(economics!$D$2:$D$167="whr")*economics!$AH$2:$AH$167*(_xlfn.NORM.DIST(CH$3,economics!$AK$2:$AK$167,economics!$AJ$2:$AJ$167,TRUE)-_xlfn.NORM.DIST(CH$30,economics!$AK$2:$AK$167,economics!$AJ$2:$AJ$167,TRUE)))+$CR8*(_xlfn.NORM.DIST(CH$3,$CU8,0.3*$CU8,TRUE)-_xlfn.NORM.DIST(CH$30,$CU8,0.3*$CU8,TRUE))+$CS8*(_xlfn.NORM.DIST(CH$3,$CV8,0.3*$CV8,TRUE)-_xlfn.NORM.DIST(CH$30,$CV8,0.3*$CV8,TRUE))),""),IF($C8&gt;0,summary!$C$10/28.8/0.947817,""))</f>
        <v>10.074319315976723</v>
      </c>
    </row>
    <row r="38" spans="1:86" x14ac:dyDescent="0.35">
      <c r="A38" t="str">
        <f t="shared" si="3"/>
        <v>textiles apparel and leather 13T15</v>
      </c>
      <c r="B38" t="str">
        <f t="shared" si="3"/>
        <v>13T15</v>
      </c>
      <c r="E38">
        <f t="array" ref="E38">IF($D9,IFERROR((SUMPRODUCT((economics!$AG$2:$AG$167=$B38)*(economics!$D$2:$D$167="whr")*economics!$AH$2:$AH$167*(_xlfn.NORM.DIST(E$3,economics!$AK$2:$AK$167,economics!$AJ$2:$AJ$167,TRUE)-_xlfn.NORM.DIST(E$30,economics!$AK$2:$AK$167,economics!$AJ$2:$AJ$167,TRUE))*economics!$AM$2:$AM$167)+$CR9*(_xlfn.NORM.DIST(E$3,$CU9,0.3*$CU9,TRUE)-_xlfn.NORM.DIST(E$30,$CU9,0.3*$CU9,TRUE))*summary!$C$7/28.8/0.947817+$CS9*(_xlfn.NORM.DIST(E$3,$CV9,0.3*$CV9,TRUE)-_xlfn.NORM.DIST(E$30,$CV9,0.3*$CV9,TRUE))*summary!$C$6/28.8/0.947817)/(SUMPRODUCT((economics!$AG$2:$AG$167=$B38)*(economics!$D$2:$D$167="whr")*economics!$AH$2:$AH$167*(_xlfn.NORM.DIST(E$3,economics!$AK$2:$AK$167,economics!$AJ$2:$AJ$167,TRUE)-_xlfn.NORM.DIST(E$30,economics!$AK$2:$AK$167,economics!$AJ$2:$AJ$167,TRUE)))+$CR9*(_xlfn.NORM.DIST(E$3,$CU9,0.3*$CU9,TRUE)-_xlfn.NORM.DIST(E$30,$CU9,0.3*$CU9,TRUE))+$CS9*(_xlfn.NORM.DIST(E$3,$CV9,0.3*$CV9,TRUE)-_xlfn.NORM.DIST(E$30,$CV9,0.3*$CV9,TRUE))),""),IF($C9&gt;0,summary!$C$10/28.8/0.947817,""))</f>
        <v>10.074319315976723</v>
      </c>
      <c r="F38">
        <f t="array" ref="F38">IF($D9,IFERROR((SUMPRODUCT((economics!$AG$2:$AG$167=$B38)*(economics!$D$2:$D$167="whr")*economics!$AH$2:$AH$167*(_xlfn.NORM.DIST(F$3,economics!$AK$2:$AK$167,economics!$AJ$2:$AJ$167,TRUE)-_xlfn.NORM.DIST(F$30,economics!$AK$2:$AK$167,economics!$AJ$2:$AJ$167,TRUE))*economics!$AM$2:$AM$167)+$CR9*(_xlfn.NORM.DIST(F$3,$CU9,0.3*$CU9,TRUE)-_xlfn.NORM.DIST(F$30,$CU9,0.3*$CU9,TRUE))*summary!$C$7/28.8/0.947817+$CS9*(_xlfn.NORM.DIST(F$3,$CV9,0.3*$CV9,TRUE)-_xlfn.NORM.DIST(F$30,$CV9,0.3*$CV9,TRUE))*summary!$C$6/28.8/0.947817)/(SUMPRODUCT((economics!$AG$2:$AG$167=$B38)*(economics!$D$2:$D$167="whr")*economics!$AH$2:$AH$167*(_xlfn.NORM.DIST(F$3,economics!$AK$2:$AK$167,economics!$AJ$2:$AJ$167,TRUE)-_xlfn.NORM.DIST(F$30,economics!$AK$2:$AK$167,economics!$AJ$2:$AJ$167,TRUE)))+$CR9*(_xlfn.NORM.DIST(F$3,$CU9,0.3*$CU9,TRUE)-_xlfn.NORM.DIST(F$30,$CU9,0.3*$CU9,TRUE))+$CS9*(_xlfn.NORM.DIST(F$3,$CV9,0.3*$CV9,TRUE)-_xlfn.NORM.DIST(F$30,$CV9,0.3*$CV9,TRUE))),""),IF($C9&gt;0,summary!$C$10/28.8/0.947817,""))</f>
        <v>10.074319315976723</v>
      </c>
      <c r="G38">
        <f t="array" ref="G38">IF($D9,IFERROR((SUMPRODUCT((economics!$AG$2:$AG$167=$B38)*(economics!$D$2:$D$167="whr")*economics!$AH$2:$AH$167*(_xlfn.NORM.DIST(G$3,economics!$AK$2:$AK$167,economics!$AJ$2:$AJ$167,TRUE)-_xlfn.NORM.DIST(G$30,economics!$AK$2:$AK$167,economics!$AJ$2:$AJ$167,TRUE))*economics!$AM$2:$AM$167)+$CR9*(_xlfn.NORM.DIST(G$3,$CU9,0.3*$CU9,TRUE)-_xlfn.NORM.DIST(G$30,$CU9,0.3*$CU9,TRUE))*summary!$C$7/28.8/0.947817+$CS9*(_xlfn.NORM.DIST(G$3,$CV9,0.3*$CV9,TRUE)-_xlfn.NORM.DIST(G$30,$CV9,0.3*$CV9,TRUE))*summary!$C$6/28.8/0.947817)/(SUMPRODUCT((economics!$AG$2:$AG$167=$B38)*(economics!$D$2:$D$167="whr")*economics!$AH$2:$AH$167*(_xlfn.NORM.DIST(G$3,economics!$AK$2:$AK$167,economics!$AJ$2:$AJ$167,TRUE)-_xlfn.NORM.DIST(G$30,economics!$AK$2:$AK$167,economics!$AJ$2:$AJ$167,TRUE)))+$CR9*(_xlfn.NORM.DIST(G$3,$CU9,0.3*$CU9,TRUE)-_xlfn.NORM.DIST(G$30,$CU9,0.3*$CU9,TRUE))+$CS9*(_xlfn.NORM.DIST(G$3,$CV9,0.3*$CV9,TRUE)-_xlfn.NORM.DIST(G$30,$CV9,0.3*$CV9,TRUE))),""),IF($C9&gt;0,summary!$C$10/28.8/0.947817,""))</f>
        <v>10.074319315976723</v>
      </c>
      <c r="H38">
        <f t="array" ref="H38">IF($D9,IFERROR((SUMPRODUCT((economics!$AG$2:$AG$167=$B38)*(economics!$D$2:$D$167="whr")*economics!$AH$2:$AH$167*(_xlfn.NORM.DIST(H$3,economics!$AK$2:$AK$167,economics!$AJ$2:$AJ$167,TRUE)-_xlfn.NORM.DIST(H$30,economics!$AK$2:$AK$167,economics!$AJ$2:$AJ$167,TRUE))*economics!$AM$2:$AM$167)+$CR9*(_xlfn.NORM.DIST(H$3,$CU9,0.3*$CU9,TRUE)-_xlfn.NORM.DIST(H$30,$CU9,0.3*$CU9,TRUE))*summary!$C$7/28.8/0.947817+$CS9*(_xlfn.NORM.DIST(H$3,$CV9,0.3*$CV9,TRUE)-_xlfn.NORM.DIST(H$30,$CV9,0.3*$CV9,TRUE))*summary!$C$6/28.8/0.947817)/(SUMPRODUCT((economics!$AG$2:$AG$167=$B38)*(economics!$D$2:$D$167="whr")*economics!$AH$2:$AH$167*(_xlfn.NORM.DIST(H$3,economics!$AK$2:$AK$167,economics!$AJ$2:$AJ$167,TRUE)-_xlfn.NORM.DIST(H$30,economics!$AK$2:$AK$167,economics!$AJ$2:$AJ$167,TRUE)))+$CR9*(_xlfn.NORM.DIST(H$3,$CU9,0.3*$CU9,TRUE)-_xlfn.NORM.DIST(H$30,$CU9,0.3*$CU9,TRUE))+$CS9*(_xlfn.NORM.DIST(H$3,$CV9,0.3*$CV9,TRUE)-_xlfn.NORM.DIST(H$30,$CV9,0.3*$CV9,TRUE))),""),IF($C9&gt;0,summary!$C$10/28.8/0.947817,""))</f>
        <v>10.074319315976723</v>
      </c>
      <c r="I38">
        <f t="array" ref="I38">IF($D9,IFERROR((SUMPRODUCT((economics!$AG$2:$AG$167=$B38)*(economics!$D$2:$D$167="whr")*economics!$AH$2:$AH$167*(_xlfn.NORM.DIST(I$3,economics!$AK$2:$AK$167,economics!$AJ$2:$AJ$167,TRUE)-_xlfn.NORM.DIST(I$30,economics!$AK$2:$AK$167,economics!$AJ$2:$AJ$167,TRUE))*economics!$AM$2:$AM$167)+$CR9*(_xlfn.NORM.DIST(I$3,$CU9,0.3*$CU9,TRUE)-_xlfn.NORM.DIST(I$30,$CU9,0.3*$CU9,TRUE))*summary!$C$7/28.8/0.947817+$CS9*(_xlfn.NORM.DIST(I$3,$CV9,0.3*$CV9,TRUE)-_xlfn.NORM.DIST(I$30,$CV9,0.3*$CV9,TRUE))*summary!$C$6/28.8/0.947817)/(SUMPRODUCT((economics!$AG$2:$AG$167=$B38)*(economics!$D$2:$D$167="whr")*economics!$AH$2:$AH$167*(_xlfn.NORM.DIST(I$3,economics!$AK$2:$AK$167,economics!$AJ$2:$AJ$167,TRUE)-_xlfn.NORM.DIST(I$30,economics!$AK$2:$AK$167,economics!$AJ$2:$AJ$167,TRUE)))+$CR9*(_xlfn.NORM.DIST(I$3,$CU9,0.3*$CU9,TRUE)-_xlfn.NORM.DIST(I$30,$CU9,0.3*$CU9,TRUE))+$CS9*(_xlfn.NORM.DIST(I$3,$CV9,0.3*$CV9,TRUE)-_xlfn.NORM.DIST(I$30,$CV9,0.3*$CV9,TRUE))),""),IF($C9&gt;0,summary!$C$10/28.8/0.947817,""))</f>
        <v>10.074319315976723</v>
      </c>
      <c r="J38">
        <f t="array" ref="J38">IF($D9,IFERROR((SUMPRODUCT((economics!$AG$2:$AG$167=$B38)*(economics!$D$2:$D$167="whr")*economics!$AH$2:$AH$167*(_xlfn.NORM.DIST(J$3,economics!$AK$2:$AK$167,economics!$AJ$2:$AJ$167,TRUE)-_xlfn.NORM.DIST(J$30,economics!$AK$2:$AK$167,economics!$AJ$2:$AJ$167,TRUE))*economics!$AM$2:$AM$167)+$CR9*(_xlfn.NORM.DIST(J$3,$CU9,0.3*$CU9,TRUE)-_xlfn.NORM.DIST(J$30,$CU9,0.3*$CU9,TRUE))*summary!$C$7/28.8/0.947817+$CS9*(_xlfn.NORM.DIST(J$3,$CV9,0.3*$CV9,TRUE)-_xlfn.NORM.DIST(J$30,$CV9,0.3*$CV9,TRUE))*summary!$C$6/28.8/0.947817)/(SUMPRODUCT((economics!$AG$2:$AG$167=$B38)*(economics!$D$2:$D$167="whr")*economics!$AH$2:$AH$167*(_xlfn.NORM.DIST(J$3,economics!$AK$2:$AK$167,economics!$AJ$2:$AJ$167,TRUE)-_xlfn.NORM.DIST(J$30,economics!$AK$2:$AK$167,economics!$AJ$2:$AJ$167,TRUE)))+$CR9*(_xlfn.NORM.DIST(J$3,$CU9,0.3*$CU9,TRUE)-_xlfn.NORM.DIST(J$30,$CU9,0.3*$CU9,TRUE))+$CS9*(_xlfn.NORM.DIST(J$3,$CV9,0.3*$CV9,TRUE)-_xlfn.NORM.DIST(J$30,$CV9,0.3*$CV9,TRUE))),""),IF($C9&gt;0,summary!$C$10/28.8/0.947817,""))</f>
        <v>10.074319315976723</v>
      </c>
      <c r="K38">
        <f t="array" ref="K38">IF($D9,IFERROR((SUMPRODUCT((economics!$AG$2:$AG$167=$B38)*(economics!$D$2:$D$167="whr")*economics!$AH$2:$AH$167*(_xlfn.NORM.DIST(K$3,economics!$AK$2:$AK$167,economics!$AJ$2:$AJ$167,TRUE)-_xlfn.NORM.DIST(K$30,economics!$AK$2:$AK$167,economics!$AJ$2:$AJ$167,TRUE))*economics!$AM$2:$AM$167)+$CR9*(_xlfn.NORM.DIST(K$3,$CU9,0.3*$CU9,TRUE)-_xlfn.NORM.DIST(K$30,$CU9,0.3*$CU9,TRUE))*summary!$C$7/28.8/0.947817+$CS9*(_xlfn.NORM.DIST(K$3,$CV9,0.3*$CV9,TRUE)-_xlfn.NORM.DIST(K$30,$CV9,0.3*$CV9,TRUE))*summary!$C$6/28.8/0.947817)/(SUMPRODUCT((economics!$AG$2:$AG$167=$B38)*(economics!$D$2:$D$167="whr")*economics!$AH$2:$AH$167*(_xlfn.NORM.DIST(K$3,economics!$AK$2:$AK$167,economics!$AJ$2:$AJ$167,TRUE)-_xlfn.NORM.DIST(K$30,economics!$AK$2:$AK$167,economics!$AJ$2:$AJ$167,TRUE)))+$CR9*(_xlfn.NORM.DIST(K$3,$CU9,0.3*$CU9,TRUE)-_xlfn.NORM.DIST(K$30,$CU9,0.3*$CU9,TRUE))+$CS9*(_xlfn.NORM.DIST(K$3,$CV9,0.3*$CV9,TRUE)-_xlfn.NORM.DIST(K$30,$CV9,0.3*$CV9,TRUE))),""),IF($C9&gt;0,summary!$C$10/28.8/0.947817,""))</f>
        <v>10.074319315976723</v>
      </c>
      <c r="L38">
        <f t="array" ref="L38">IF($D9,IFERROR((SUMPRODUCT((economics!$AG$2:$AG$167=$B38)*(economics!$D$2:$D$167="whr")*economics!$AH$2:$AH$167*(_xlfn.NORM.DIST(L$3,economics!$AK$2:$AK$167,economics!$AJ$2:$AJ$167,TRUE)-_xlfn.NORM.DIST(L$30,economics!$AK$2:$AK$167,economics!$AJ$2:$AJ$167,TRUE))*economics!$AM$2:$AM$167)+$CR9*(_xlfn.NORM.DIST(L$3,$CU9,0.3*$CU9,TRUE)-_xlfn.NORM.DIST(L$30,$CU9,0.3*$CU9,TRUE))*summary!$C$7/28.8/0.947817+$CS9*(_xlfn.NORM.DIST(L$3,$CV9,0.3*$CV9,TRUE)-_xlfn.NORM.DIST(L$30,$CV9,0.3*$CV9,TRUE))*summary!$C$6/28.8/0.947817)/(SUMPRODUCT((economics!$AG$2:$AG$167=$B38)*(economics!$D$2:$D$167="whr")*economics!$AH$2:$AH$167*(_xlfn.NORM.DIST(L$3,economics!$AK$2:$AK$167,economics!$AJ$2:$AJ$167,TRUE)-_xlfn.NORM.DIST(L$30,economics!$AK$2:$AK$167,economics!$AJ$2:$AJ$167,TRUE)))+$CR9*(_xlfn.NORM.DIST(L$3,$CU9,0.3*$CU9,TRUE)-_xlfn.NORM.DIST(L$30,$CU9,0.3*$CU9,TRUE))+$CS9*(_xlfn.NORM.DIST(L$3,$CV9,0.3*$CV9,TRUE)-_xlfn.NORM.DIST(L$30,$CV9,0.3*$CV9,TRUE))),""),IF($C9&gt;0,summary!$C$10/28.8/0.947817,""))</f>
        <v>10.074319315976723</v>
      </c>
      <c r="M38">
        <f t="array" ref="M38">IF($D9,IFERROR((SUMPRODUCT((economics!$AG$2:$AG$167=$B38)*(economics!$D$2:$D$167="whr")*economics!$AH$2:$AH$167*(_xlfn.NORM.DIST(M$3,economics!$AK$2:$AK$167,economics!$AJ$2:$AJ$167,TRUE)-_xlfn.NORM.DIST(M$30,economics!$AK$2:$AK$167,economics!$AJ$2:$AJ$167,TRUE))*economics!$AM$2:$AM$167)+$CR9*(_xlfn.NORM.DIST(M$3,$CU9,0.3*$CU9,TRUE)-_xlfn.NORM.DIST(M$30,$CU9,0.3*$CU9,TRUE))*summary!$C$7/28.8/0.947817+$CS9*(_xlfn.NORM.DIST(M$3,$CV9,0.3*$CV9,TRUE)-_xlfn.NORM.DIST(M$30,$CV9,0.3*$CV9,TRUE))*summary!$C$6/28.8/0.947817)/(SUMPRODUCT((economics!$AG$2:$AG$167=$B38)*(economics!$D$2:$D$167="whr")*economics!$AH$2:$AH$167*(_xlfn.NORM.DIST(M$3,economics!$AK$2:$AK$167,economics!$AJ$2:$AJ$167,TRUE)-_xlfn.NORM.DIST(M$30,economics!$AK$2:$AK$167,economics!$AJ$2:$AJ$167,TRUE)))+$CR9*(_xlfn.NORM.DIST(M$3,$CU9,0.3*$CU9,TRUE)-_xlfn.NORM.DIST(M$30,$CU9,0.3*$CU9,TRUE))+$CS9*(_xlfn.NORM.DIST(M$3,$CV9,0.3*$CV9,TRUE)-_xlfn.NORM.DIST(M$30,$CV9,0.3*$CV9,TRUE))),""),IF($C9&gt;0,summary!$C$10/28.8/0.947817,""))</f>
        <v>10.074319315976723</v>
      </c>
      <c r="N38">
        <f t="array" ref="N38">IF($D9,IFERROR((SUMPRODUCT((economics!$AG$2:$AG$167=$B38)*(economics!$D$2:$D$167="whr")*economics!$AH$2:$AH$167*(_xlfn.NORM.DIST(N$3,economics!$AK$2:$AK$167,economics!$AJ$2:$AJ$167,TRUE)-_xlfn.NORM.DIST(N$30,economics!$AK$2:$AK$167,economics!$AJ$2:$AJ$167,TRUE))*economics!$AM$2:$AM$167)+$CR9*(_xlfn.NORM.DIST(N$3,$CU9,0.3*$CU9,TRUE)-_xlfn.NORM.DIST(N$30,$CU9,0.3*$CU9,TRUE))*summary!$C$7/28.8/0.947817+$CS9*(_xlfn.NORM.DIST(N$3,$CV9,0.3*$CV9,TRUE)-_xlfn.NORM.DIST(N$30,$CV9,0.3*$CV9,TRUE))*summary!$C$6/28.8/0.947817)/(SUMPRODUCT((economics!$AG$2:$AG$167=$B38)*(economics!$D$2:$D$167="whr")*economics!$AH$2:$AH$167*(_xlfn.NORM.DIST(N$3,economics!$AK$2:$AK$167,economics!$AJ$2:$AJ$167,TRUE)-_xlfn.NORM.DIST(N$30,economics!$AK$2:$AK$167,economics!$AJ$2:$AJ$167,TRUE)))+$CR9*(_xlfn.NORM.DIST(N$3,$CU9,0.3*$CU9,TRUE)-_xlfn.NORM.DIST(N$30,$CU9,0.3*$CU9,TRUE))+$CS9*(_xlfn.NORM.DIST(N$3,$CV9,0.3*$CV9,TRUE)-_xlfn.NORM.DIST(N$30,$CV9,0.3*$CV9,TRUE))),""),IF($C9&gt;0,summary!$C$10/28.8/0.947817,""))</f>
        <v>10.074319315976723</v>
      </c>
      <c r="O38">
        <f t="array" ref="O38">IF($D9,IFERROR((SUMPRODUCT((economics!$AG$2:$AG$167=$B38)*(economics!$D$2:$D$167="whr")*economics!$AH$2:$AH$167*(_xlfn.NORM.DIST(O$3,economics!$AK$2:$AK$167,economics!$AJ$2:$AJ$167,TRUE)-_xlfn.NORM.DIST(O$30,economics!$AK$2:$AK$167,economics!$AJ$2:$AJ$167,TRUE))*economics!$AM$2:$AM$167)+$CR9*(_xlfn.NORM.DIST(O$3,$CU9,0.3*$CU9,TRUE)-_xlfn.NORM.DIST(O$30,$CU9,0.3*$CU9,TRUE))*summary!$C$7/28.8/0.947817+$CS9*(_xlfn.NORM.DIST(O$3,$CV9,0.3*$CV9,TRUE)-_xlfn.NORM.DIST(O$30,$CV9,0.3*$CV9,TRUE))*summary!$C$6/28.8/0.947817)/(SUMPRODUCT((economics!$AG$2:$AG$167=$B38)*(economics!$D$2:$D$167="whr")*economics!$AH$2:$AH$167*(_xlfn.NORM.DIST(O$3,economics!$AK$2:$AK$167,economics!$AJ$2:$AJ$167,TRUE)-_xlfn.NORM.DIST(O$30,economics!$AK$2:$AK$167,economics!$AJ$2:$AJ$167,TRUE)))+$CR9*(_xlfn.NORM.DIST(O$3,$CU9,0.3*$CU9,TRUE)-_xlfn.NORM.DIST(O$30,$CU9,0.3*$CU9,TRUE))+$CS9*(_xlfn.NORM.DIST(O$3,$CV9,0.3*$CV9,TRUE)-_xlfn.NORM.DIST(O$30,$CV9,0.3*$CV9,TRUE))),""),IF($C9&gt;0,summary!$C$10/28.8/0.947817,""))</f>
        <v>10.074319315976723</v>
      </c>
      <c r="P38">
        <f t="array" ref="P38">IF($D9,IFERROR((SUMPRODUCT((economics!$AG$2:$AG$167=$B38)*(economics!$D$2:$D$167="whr")*economics!$AH$2:$AH$167*(_xlfn.NORM.DIST(P$3,economics!$AK$2:$AK$167,economics!$AJ$2:$AJ$167,TRUE)-_xlfn.NORM.DIST(P$30,economics!$AK$2:$AK$167,economics!$AJ$2:$AJ$167,TRUE))*economics!$AM$2:$AM$167)+$CR9*(_xlfn.NORM.DIST(P$3,$CU9,0.3*$CU9,TRUE)-_xlfn.NORM.DIST(P$30,$CU9,0.3*$CU9,TRUE))*summary!$C$7/28.8/0.947817+$CS9*(_xlfn.NORM.DIST(P$3,$CV9,0.3*$CV9,TRUE)-_xlfn.NORM.DIST(P$30,$CV9,0.3*$CV9,TRUE))*summary!$C$6/28.8/0.947817)/(SUMPRODUCT((economics!$AG$2:$AG$167=$B38)*(economics!$D$2:$D$167="whr")*economics!$AH$2:$AH$167*(_xlfn.NORM.DIST(P$3,economics!$AK$2:$AK$167,economics!$AJ$2:$AJ$167,TRUE)-_xlfn.NORM.DIST(P$30,economics!$AK$2:$AK$167,economics!$AJ$2:$AJ$167,TRUE)))+$CR9*(_xlfn.NORM.DIST(P$3,$CU9,0.3*$CU9,TRUE)-_xlfn.NORM.DIST(P$30,$CU9,0.3*$CU9,TRUE))+$CS9*(_xlfn.NORM.DIST(P$3,$CV9,0.3*$CV9,TRUE)-_xlfn.NORM.DIST(P$30,$CV9,0.3*$CV9,TRUE))),""),IF($C9&gt;0,summary!$C$10/28.8/0.947817,""))</f>
        <v>10.074319315976723</v>
      </c>
      <c r="Q38">
        <f t="array" ref="Q38">IF($D9,IFERROR((SUMPRODUCT((economics!$AG$2:$AG$167=$B38)*(economics!$D$2:$D$167="whr")*economics!$AH$2:$AH$167*(_xlfn.NORM.DIST(Q$3,economics!$AK$2:$AK$167,economics!$AJ$2:$AJ$167,TRUE)-_xlfn.NORM.DIST(Q$30,economics!$AK$2:$AK$167,economics!$AJ$2:$AJ$167,TRUE))*economics!$AM$2:$AM$167)+$CR9*(_xlfn.NORM.DIST(Q$3,$CU9,0.3*$CU9,TRUE)-_xlfn.NORM.DIST(Q$30,$CU9,0.3*$CU9,TRUE))*summary!$C$7/28.8/0.947817+$CS9*(_xlfn.NORM.DIST(Q$3,$CV9,0.3*$CV9,TRUE)-_xlfn.NORM.DIST(Q$30,$CV9,0.3*$CV9,TRUE))*summary!$C$6/28.8/0.947817)/(SUMPRODUCT((economics!$AG$2:$AG$167=$B38)*(economics!$D$2:$D$167="whr")*economics!$AH$2:$AH$167*(_xlfn.NORM.DIST(Q$3,economics!$AK$2:$AK$167,economics!$AJ$2:$AJ$167,TRUE)-_xlfn.NORM.DIST(Q$30,economics!$AK$2:$AK$167,economics!$AJ$2:$AJ$167,TRUE)))+$CR9*(_xlfn.NORM.DIST(Q$3,$CU9,0.3*$CU9,TRUE)-_xlfn.NORM.DIST(Q$30,$CU9,0.3*$CU9,TRUE))+$CS9*(_xlfn.NORM.DIST(Q$3,$CV9,0.3*$CV9,TRUE)-_xlfn.NORM.DIST(Q$30,$CV9,0.3*$CV9,TRUE))),""),IF($C9&gt;0,summary!$C$10/28.8/0.947817,""))</f>
        <v>10.074319315976723</v>
      </c>
      <c r="R38">
        <f t="array" ref="R38">IF($D9,IFERROR((SUMPRODUCT((economics!$AG$2:$AG$167=$B38)*(economics!$D$2:$D$167="whr")*economics!$AH$2:$AH$167*(_xlfn.NORM.DIST(R$3,economics!$AK$2:$AK$167,economics!$AJ$2:$AJ$167,TRUE)-_xlfn.NORM.DIST(R$30,economics!$AK$2:$AK$167,economics!$AJ$2:$AJ$167,TRUE))*economics!$AM$2:$AM$167)+$CR9*(_xlfn.NORM.DIST(R$3,$CU9,0.3*$CU9,TRUE)-_xlfn.NORM.DIST(R$30,$CU9,0.3*$CU9,TRUE))*summary!$C$7/28.8/0.947817+$CS9*(_xlfn.NORM.DIST(R$3,$CV9,0.3*$CV9,TRUE)-_xlfn.NORM.DIST(R$30,$CV9,0.3*$CV9,TRUE))*summary!$C$6/28.8/0.947817)/(SUMPRODUCT((economics!$AG$2:$AG$167=$B38)*(economics!$D$2:$D$167="whr")*economics!$AH$2:$AH$167*(_xlfn.NORM.DIST(R$3,economics!$AK$2:$AK$167,economics!$AJ$2:$AJ$167,TRUE)-_xlfn.NORM.DIST(R$30,economics!$AK$2:$AK$167,economics!$AJ$2:$AJ$167,TRUE)))+$CR9*(_xlfn.NORM.DIST(R$3,$CU9,0.3*$CU9,TRUE)-_xlfn.NORM.DIST(R$30,$CU9,0.3*$CU9,TRUE))+$CS9*(_xlfn.NORM.DIST(R$3,$CV9,0.3*$CV9,TRUE)-_xlfn.NORM.DIST(R$30,$CV9,0.3*$CV9,TRUE))),""),IF($C9&gt;0,summary!$C$10/28.8/0.947817,""))</f>
        <v>10.074319315976723</v>
      </c>
      <c r="S38">
        <f t="array" ref="S38">IF($D9,IFERROR((SUMPRODUCT((economics!$AG$2:$AG$167=$B38)*(economics!$D$2:$D$167="whr")*economics!$AH$2:$AH$167*(_xlfn.NORM.DIST(S$3,economics!$AK$2:$AK$167,economics!$AJ$2:$AJ$167,TRUE)-_xlfn.NORM.DIST(S$30,economics!$AK$2:$AK$167,economics!$AJ$2:$AJ$167,TRUE))*economics!$AM$2:$AM$167)+$CR9*(_xlfn.NORM.DIST(S$3,$CU9,0.3*$CU9,TRUE)-_xlfn.NORM.DIST(S$30,$CU9,0.3*$CU9,TRUE))*summary!$C$7/28.8/0.947817+$CS9*(_xlfn.NORM.DIST(S$3,$CV9,0.3*$CV9,TRUE)-_xlfn.NORM.DIST(S$30,$CV9,0.3*$CV9,TRUE))*summary!$C$6/28.8/0.947817)/(SUMPRODUCT((economics!$AG$2:$AG$167=$B38)*(economics!$D$2:$D$167="whr")*economics!$AH$2:$AH$167*(_xlfn.NORM.DIST(S$3,economics!$AK$2:$AK$167,economics!$AJ$2:$AJ$167,TRUE)-_xlfn.NORM.DIST(S$30,economics!$AK$2:$AK$167,economics!$AJ$2:$AJ$167,TRUE)))+$CR9*(_xlfn.NORM.DIST(S$3,$CU9,0.3*$CU9,TRUE)-_xlfn.NORM.DIST(S$30,$CU9,0.3*$CU9,TRUE))+$CS9*(_xlfn.NORM.DIST(S$3,$CV9,0.3*$CV9,TRUE)-_xlfn.NORM.DIST(S$30,$CV9,0.3*$CV9,TRUE))),""),IF($C9&gt;0,summary!$C$10/28.8/0.947817,""))</f>
        <v>10.074319315976723</v>
      </c>
      <c r="T38">
        <f t="array" ref="T38">IF($D9,IFERROR((SUMPRODUCT((economics!$AG$2:$AG$167=$B38)*(economics!$D$2:$D$167="whr")*economics!$AH$2:$AH$167*(_xlfn.NORM.DIST(T$3,economics!$AK$2:$AK$167,economics!$AJ$2:$AJ$167,TRUE)-_xlfn.NORM.DIST(T$30,economics!$AK$2:$AK$167,economics!$AJ$2:$AJ$167,TRUE))*economics!$AM$2:$AM$167)+$CR9*(_xlfn.NORM.DIST(T$3,$CU9,0.3*$CU9,TRUE)-_xlfn.NORM.DIST(T$30,$CU9,0.3*$CU9,TRUE))*summary!$C$7/28.8/0.947817+$CS9*(_xlfn.NORM.DIST(T$3,$CV9,0.3*$CV9,TRUE)-_xlfn.NORM.DIST(T$30,$CV9,0.3*$CV9,TRUE))*summary!$C$6/28.8/0.947817)/(SUMPRODUCT((economics!$AG$2:$AG$167=$B38)*(economics!$D$2:$D$167="whr")*economics!$AH$2:$AH$167*(_xlfn.NORM.DIST(T$3,economics!$AK$2:$AK$167,economics!$AJ$2:$AJ$167,TRUE)-_xlfn.NORM.DIST(T$30,economics!$AK$2:$AK$167,economics!$AJ$2:$AJ$167,TRUE)))+$CR9*(_xlfn.NORM.DIST(T$3,$CU9,0.3*$CU9,TRUE)-_xlfn.NORM.DIST(T$30,$CU9,0.3*$CU9,TRUE))+$CS9*(_xlfn.NORM.DIST(T$3,$CV9,0.3*$CV9,TRUE)-_xlfn.NORM.DIST(T$30,$CV9,0.3*$CV9,TRUE))),""),IF($C9&gt;0,summary!$C$10/28.8/0.947817,""))</f>
        <v>10.074319315976723</v>
      </c>
      <c r="U38">
        <f t="array" ref="U38">IF($D9,IFERROR((SUMPRODUCT((economics!$AG$2:$AG$167=$B38)*(economics!$D$2:$D$167="whr")*economics!$AH$2:$AH$167*(_xlfn.NORM.DIST(U$3,economics!$AK$2:$AK$167,economics!$AJ$2:$AJ$167,TRUE)-_xlfn.NORM.DIST(U$30,economics!$AK$2:$AK$167,economics!$AJ$2:$AJ$167,TRUE))*economics!$AM$2:$AM$167)+$CR9*(_xlfn.NORM.DIST(U$3,$CU9,0.3*$CU9,TRUE)-_xlfn.NORM.DIST(U$30,$CU9,0.3*$CU9,TRUE))*summary!$C$7/28.8/0.947817+$CS9*(_xlfn.NORM.DIST(U$3,$CV9,0.3*$CV9,TRUE)-_xlfn.NORM.DIST(U$30,$CV9,0.3*$CV9,TRUE))*summary!$C$6/28.8/0.947817)/(SUMPRODUCT((economics!$AG$2:$AG$167=$B38)*(economics!$D$2:$D$167="whr")*economics!$AH$2:$AH$167*(_xlfn.NORM.DIST(U$3,economics!$AK$2:$AK$167,economics!$AJ$2:$AJ$167,TRUE)-_xlfn.NORM.DIST(U$30,economics!$AK$2:$AK$167,economics!$AJ$2:$AJ$167,TRUE)))+$CR9*(_xlfn.NORM.DIST(U$3,$CU9,0.3*$CU9,TRUE)-_xlfn.NORM.DIST(U$30,$CU9,0.3*$CU9,TRUE))+$CS9*(_xlfn.NORM.DIST(U$3,$CV9,0.3*$CV9,TRUE)-_xlfn.NORM.DIST(U$30,$CV9,0.3*$CV9,TRUE))),""),IF($C9&gt;0,summary!$C$10/28.8/0.947817,""))</f>
        <v>10.074319315976723</v>
      </c>
      <c r="V38">
        <f t="array" ref="V38">IF($D9,IFERROR((SUMPRODUCT((economics!$AG$2:$AG$167=$B38)*(economics!$D$2:$D$167="whr")*economics!$AH$2:$AH$167*(_xlfn.NORM.DIST(V$3,economics!$AK$2:$AK$167,economics!$AJ$2:$AJ$167,TRUE)-_xlfn.NORM.DIST(V$30,economics!$AK$2:$AK$167,economics!$AJ$2:$AJ$167,TRUE))*economics!$AM$2:$AM$167)+$CR9*(_xlfn.NORM.DIST(V$3,$CU9,0.3*$CU9,TRUE)-_xlfn.NORM.DIST(V$30,$CU9,0.3*$CU9,TRUE))*summary!$C$7/28.8/0.947817+$CS9*(_xlfn.NORM.DIST(V$3,$CV9,0.3*$CV9,TRUE)-_xlfn.NORM.DIST(V$30,$CV9,0.3*$CV9,TRUE))*summary!$C$6/28.8/0.947817)/(SUMPRODUCT((economics!$AG$2:$AG$167=$B38)*(economics!$D$2:$D$167="whr")*economics!$AH$2:$AH$167*(_xlfn.NORM.DIST(V$3,economics!$AK$2:$AK$167,economics!$AJ$2:$AJ$167,TRUE)-_xlfn.NORM.DIST(V$30,economics!$AK$2:$AK$167,economics!$AJ$2:$AJ$167,TRUE)))+$CR9*(_xlfn.NORM.DIST(V$3,$CU9,0.3*$CU9,TRUE)-_xlfn.NORM.DIST(V$30,$CU9,0.3*$CU9,TRUE))+$CS9*(_xlfn.NORM.DIST(V$3,$CV9,0.3*$CV9,TRUE)-_xlfn.NORM.DIST(V$30,$CV9,0.3*$CV9,TRUE))),""),IF($C9&gt;0,summary!$C$10/28.8/0.947817,""))</f>
        <v>10.074319315976723</v>
      </c>
      <c r="W38">
        <f t="array" ref="W38">IF($D9,IFERROR((SUMPRODUCT((economics!$AG$2:$AG$167=$B38)*(economics!$D$2:$D$167="whr")*economics!$AH$2:$AH$167*(_xlfn.NORM.DIST(W$3,economics!$AK$2:$AK$167,economics!$AJ$2:$AJ$167,TRUE)-_xlfn.NORM.DIST(W$30,economics!$AK$2:$AK$167,economics!$AJ$2:$AJ$167,TRUE))*economics!$AM$2:$AM$167)+$CR9*(_xlfn.NORM.DIST(W$3,$CU9,0.3*$CU9,TRUE)-_xlfn.NORM.DIST(W$30,$CU9,0.3*$CU9,TRUE))*summary!$C$7/28.8/0.947817+$CS9*(_xlfn.NORM.DIST(W$3,$CV9,0.3*$CV9,TRUE)-_xlfn.NORM.DIST(W$30,$CV9,0.3*$CV9,TRUE))*summary!$C$6/28.8/0.947817)/(SUMPRODUCT((economics!$AG$2:$AG$167=$B38)*(economics!$D$2:$D$167="whr")*economics!$AH$2:$AH$167*(_xlfn.NORM.DIST(W$3,economics!$AK$2:$AK$167,economics!$AJ$2:$AJ$167,TRUE)-_xlfn.NORM.DIST(W$30,economics!$AK$2:$AK$167,economics!$AJ$2:$AJ$167,TRUE)))+$CR9*(_xlfn.NORM.DIST(W$3,$CU9,0.3*$CU9,TRUE)-_xlfn.NORM.DIST(W$30,$CU9,0.3*$CU9,TRUE))+$CS9*(_xlfn.NORM.DIST(W$3,$CV9,0.3*$CV9,TRUE)-_xlfn.NORM.DIST(W$30,$CV9,0.3*$CV9,TRUE))),""),IF($C9&gt;0,summary!$C$10/28.8/0.947817,""))</f>
        <v>10.074319315976723</v>
      </c>
      <c r="X38">
        <f t="array" ref="X38">IF($D9,IFERROR((SUMPRODUCT((economics!$AG$2:$AG$167=$B38)*(economics!$D$2:$D$167="whr")*economics!$AH$2:$AH$167*(_xlfn.NORM.DIST(X$3,economics!$AK$2:$AK$167,economics!$AJ$2:$AJ$167,TRUE)-_xlfn.NORM.DIST(X$30,economics!$AK$2:$AK$167,economics!$AJ$2:$AJ$167,TRUE))*economics!$AM$2:$AM$167)+$CR9*(_xlfn.NORM.DIST(X$3,$CU9,0.3*$CU9,TRUE)-_xlfn.NORM.DIST(X$30,$CU9,0.3*$CU9,TRUE))*summary!$C$7/28.8/0.947817+$CS9*(_xlfn.NORM.DIST(X$3,$CV9,0.3*$CV9,TRUE)-_xlfn.NORM.DIST(X$30,$CV9,0.3*$CV9,TRUE))*summary!$C$6/28.8/0.947817)/(SUMPRODUCT((economics!$AG$2:$AG$167=$B38)*(economics!$D$2:$D$167="whr")*economics!$AH$2:$AH$167*(_xlfn.NORM.DIST(X$3,economics!$AK$2:$AK$167,economics!$AJ$2:$AJ$167,TRUE)-_xlfn.NORM.DIST(X$30,economics!$AK$2:$AK$167,economics!$AJ$2:$AJ$167,TRUE)))+$CR9*(_xlfn.NORM.DIST(X$3,$CU9,0.3*$CU9,TRUE)-_xlfn.NORM.DIST(X$30,$CU9,0.3*$CU9,TRUE))+$CS9*(_xlfn.NORM.DIST(X$3,$CV9,0.3*$CV9,TRUE)-_xlfn.NORM.DIST(X$30,$CV9,0.3*$CV9,TRUE))),""),IF($C9&gt;0,summary!$C$10/28.8/0.947817,""))</f>
        <v>10.074319315976723</v>
      </c>
      <c r="Y38">
        <f t="array" ref="Y38">IF($D9,IFERROR((SUMPRODUCT((economics!$AG$2:$AG$167=$B38)*(economics!$D$2:$D$167="whr")*economics!$AH$2:$AH$167*(_xlfn.NORM.DIST(Y$3,economics!$AK$2:$AK$167,economics!$AJ$2:$AJ$167,TRUE)-_xlfn.NORM.DIST(Y$30,economics!$AK$2:$AK$167,economics!$AJ$2:$AJ$167,TRUE))*economics!$AM$2:$AM$167)+$CR9*(_xlfn.NORM.DIST(Y$3,$CU9,0.3*$CU9,TRUE)-_xlfn.NORM.DIST(Y$30,$CU9,0.3*$CU9,TRUE))*summary!$C$7/28.8/0.947817+$CS9*(_xlfn.NORM.DIST(Y$3,$CV9,0.3*$CV9,TRUE)-_xlfn.NORM.DIST(Y$30,$CV9,0.3*$CV9,TRUE))*summary!$C$6/28.8/0.947817)/(SUMPRODUCT((economics!$AG$2:$AG$167=$B38)*(economics!$D$2:$D$167="whr")*economics!$AH$2:$AH$167*(_xlfn.NORM.DIST(Y$3,economics!$AK$2:$AK$167,economics!$AJ$2:$AJ$167,TRUE)-_xlfn.NORM.DIST(Y$30,economics!$AK$2:$AK$167,economics!$AJ$2:$AJ$167,TRUE)))+$CR9*(_xlfn.NORM.DIST(Y$3,$CU9,0.3*$CU9,TRUE)-_xlfn.NORM.DIST(Y$30,$CU9,0.3*$CU9,TRUE))+$CS9*(_xlfn.NORM.DIST(Y$3,$CV9,0.3*$CV9,TRUE)-_xlfn.NORM.DIST(Y$30,$CV9,0.3*$CV9,TRUE))),""),IF($C9&gt;0,summary!$C$10/28.8/0.947817,""))</f>
        <v>10.074319315976723</v>
      </c>
      <c r="Z38">
        <f t="array" ref="Z38">IF($D9,IFERROR((SUMPRODUCT((economics!$AG$2:$AG$167=$B38)*(economics!$D$2:$D$167="whr")*economics!$AH$2:$AH$167*(_xlfn.NORM.DIST(Z$3,economics!$AK$2:$AK$167,economics!$AJ$2:$AJ$167,TRUE)-_xlfn.NORM.DIST(Z$30,economics!$AK$2:$AK$167,economics!$AJ$2:$AJ$167,TRUE))*economics!$AM$2:$AM$167)+$CR9*(_xlfn.NORM.DIST(Z$3,$CU9,0.3*$CU9,TRUE)-_xlfn.NORM.DIST(Z$30,$CU9,0.3*$CU9,TRUE))*summary!$C$7/28.8/0.947817+$CS9*(_xlfn.NORM.DIST(Z$3,$CV9,0.3*$CV9,TRUE)-_xlfn.NORM.DIST(Z$30,$CV9,0.3*$CV9,TRUE))*summary!$C$6/28.8/0.947817)/(SUMPRODUCT((economics!$AG$2:$AG$167=$B38)*(economics!$D$2:$D$167="whr")*economics!$AH$2:$AH$167*(_xlfn.NORM.DIST(Z$3,economics!$AK$2:$AK$167,economics!$AJ$2:$AJ$167,TRUE)-_xlfn.NORM.DIST(Z$30,economics!$AK$2:$AK$167,economics!$AJ$2:$AJ$167,TRUE)))+$CR9*(_xlfn.NORM.DIST(Z$3,$CU9,0.3*$CU9,TRUE)-_xlfn.NORM.DIST(Z$30,$CU9,0.3*$CU9,TRUE))+$CS9*(_xlfn.NORM.DIST(Z$3,$CV9,0.3*$CV9,TRUE)-_xlfn.NORM.DIST(Z$30,$CV9,0.3*$CV9,TRUE))),""),IF($C9&gt;0,summary!$C$10/28.8/0.947817,""))</f>
        <v>10.074319315976723</v>
      </c>
      <c r="AA38">
        <f t="array" ref="AA38">IF($D9,IFERROR((SUMPRODUCT((economics!$AG$2:$AG$167=$B38)*(economics!$D$2:$D$167="whr")*economics!$AH$2:$AH$167*(_xlfn.NORM.DIST(AA$3,economics!$AK$2:$AK$167,economics!$AJ$2:$AJ$167,TRUE)-_xlfn.NORM.DIST(AA$30,economics!$AK$2:$AK$167,economics!$AJ$2:$AJ$167,TRUE))*economics!$AM$2:$AM$167)+$CR9*(_xlfn.NORM.DIST(AA$3,$CU9,0.3*$CU9,TRUE)-_xlfn.NORM.DIST(AA$30,$CU9,0.3*$CU9,TRUE))*summary!$C$7/28.8/0.947817+$CS9*(_xlfn.NORM.DIST(AA$3,$CV9,0.3*$CV9,TRUE)-_xlfn.NORM.DIST(AA$30,$CV9,0.3*$CV9,TRUE))*summary!$C$6/28.8/0.947817)/(SUMPRODUCT((economics!$AG$2:$AG$167=$B38)*(economics!$D$2:$D$167="whr")*economics!$AH$2:$AH$167*(_xlfn.NORM.DIST(AA$3,economics!$AK$2:$AK$167,economics!$AJ$2:$AJ$167,TRUE)-_xlfn.NORM.DIST(AA$30,economics!$AK$2:$AK$167,economics!$AJ$2:$AJ$167,TRUE)))+$CR9*(_xlfn.NORM.DIST(AA$3,$CU9,0.3*$CU9,TRUE)-_xlfn.NORM.DIST(AA$30,$CU9,0.3*$CU9,TRUE))+$CS9*(_xlfn.NORM.DIST(AA$3,$CV9,0.3*$CV9,TRUE)-_xlfn.NORM.DIST(AA$30,$CV9,0.3*$CV9,TRUE))),""),IF($C9&gt;0,summary!$C$10/28.8/0.947817,""))</f>
        <v>10.074319315976723</v>
      </c>
      <c r="AB38">
        <f t="array" ref="AB38">IF($D9,IFERROR((SUMPRODUCT((economics!$AG$2:$AG$167=$B38)*(economics!$D$2:$D$167="whr")*economics!$AH$2:$AH$167*(_xlfn.NORM.DIST(AB$3,economics!$AK$2:$AK$167,economics!$AJ$2:$AJ$167,TRUE)-_xlfn.NORM.DIST(AB$30,economics!$AK$2:$AK$167,economics!$AJ$2:$AJ$167,TRUE))*economics!$AM$2:$AM$167)+$CR9*(_xlfn.NORM.DIST(AB$3,$CU9,0.3*$CU9,TRUE)-_xlfn.NORM.DIST(AB$30,$CU9,0.3*$CU9,TRUE))*summary!$C$7/28.8/0.947817+$CS9*(_xlfn.NORM.DIST(AB$3,$CV9,0.3*$CV9,TRUE)-_xlfn.NORM.DIST(AB$30,$CV9,0.3*$CV9,TRUE))*summary!$C$6/28.8/0.947817)/(SUMPRODUCT((economics!$AG$2:$AG$167=$B38)*(economics!$D$2:$D$167="whr")*economics!$AH$2:$AH$167*(_xlfn.NORM.DIST(AB$3,economics!$AK$2:$AK$167,economics!$AJ$2:$AJ$167,TRUE)-_xlfn.NORM.DIST(AB$30,economics!$AK$2:$AK$167,economics!$AJ$2:$AJ$167,TRUE)))+$CR9*(_xlfn.NORM.DIST(AB$3,$CU9,0.3*$CU9,TRUE)-_xlfn.NORM.DIST(AB$30,$CU9,0.3*$CU9,TRUE))+$CS9*(_xlfn.NORM.DIST(AB$3,$CV9,0.3*$CV9,TRUE)-_xlfn.NORM.DIST(AB$30,$CV9,0.3*$CV9,TRUE))),""),IF($C9&gt;0,summary!$C$10/28.8/0.947817,""))</f>
        <v>10.074319315976723</v>
      </c>
      <c r="AC38">
        <f t="array" ref="AC38">IF($D9,IFERROR((SUMPRODUCT((economics!$AG$2:$AG$167=$B38)*(economics!$D$2:$D$167="whr")*economics!$AH$2:$AH$167*(_xlfn.NORM.DIST(AC$3,economics!$AK$2:$AK$167,economics!$AJ$2:$AJ$167,TRUE)-_xlfn.NORM.DIST(AC$30,economics!$AK$2:$AK$167,economics!$AJ$2:$AJ$167,TRUE))*economics!$AM$2:$AM$167)+$CR9*(_xlfn.NORM.DIST(AC$3,$CU9,0.3*$CU9,TRUE)-_xlfn.NORM.DIST(AC$30,$CU9,0.3*$CU9,TRUE))*summary!$C$7/28.8/0.947817+$CS9*(_xlfn.NORM.DIST(AC$3,$CV9,0.3*$CV9,TRUE)-_xlfn.NORM.DIST(AC$30,$CV9,0.3*$CV9,TRUE))*summary!$C$6/28.8/0.947817)/(SUMPRODUCT((economics!$AG$2:$AG$167=$B38)*(economics!$D$2:$D$167="whr")*economics!$AH$2:$AH$167*(_xlfn.NORM.DIST(AC$3,economics!$AK$2:$AK$167,economics!$AJ$2:$AJ$167,TRUE)-_xlfn.NORM.DIST(AC$30,economics!$AK$2:$AK$167,economics!$AJ$2:$AJ$167,TRUE)))+$CR9*(_xlfn.NORM.DIST(AC$3,$CU9,0.3*$CU9,TRUE)-_xlfn.NORM.DIST(AC$30,$CU9,0.3*$CU9,TRUE))+$CS9*(_xlfn.NORM.DIST(AC$3,$CV9,0.3*$CV9,TRUE)-_xlfn.NORM.DIST(AC$30,$CV9,0.3*$CV9,TRUE))),""),IF($C9&gt;0,summary!$C$10/28.8/0.947817,""))</f>
        <v>10.074319315976723</v>
      </c>
      <c r="AD38">
        <f t="array" ref="AD38">IF($D9,IFERROR((SUMPRODUCT((economics!$AG$2:$AG$167=$B38)*(economics!$D$2:$D$167="whr")*economics!$AH$2:$AH$167*(_xlfn.NORM.DIST(AD$3,economics!$AK$2:$AK$167,economics!$AJ$2:$AJ$167,TRUE)-_xlfn.NORM.DIST(AD$30,economics!$AK$2:$AK$167,economics!$AJ$2:$AJ$167,TRUE))*economics!$AM$2:$AM$167)+$CR9*(_xlfn.NORM.DIST(AD$3,$CU9,0.3*$CU9,TRUE)-_xlfn.NORM.DIST(AD$30,$CU9,0.3*$CU9,TRUE))*summary!$C$7/28.8/0.947817+$CS9*(_xlfn.NORM.DIST(AD$3,$CV9,0.3*$CV9,TRUE)-_xlfn.NORM.DIST(AD$30,$CV9,0.3*$CV9,TRUE))*summary!$C$6/28.8/0.947817)/(SUMPRODUCT((economics!$AG$2:$AG$167=$B38)*(economics!$D$2:$D$167="whr")*economics!$AH$2:$AH$167*(_xlfn.NORM.DIST(AD$3,economics!$AK$2:$AK$167,economics!$AJ$2:$AJ$167,TRUE)-_xlfn.NORM.DIST(AD$30,economics!$AK$2:$AK$167,economics!$AJ$2:$AJ$167,TRUE)))+$CR9*(_xlfn.NORM.DIST(AD$3,$CU9,0.3*$CU9,TRUE)-_xlfn.NORM.DIST(AD$30,$CU9,0.3*$CU9,TRUE))+$CS9*(_xlfn.NORM.DIST(AD$3,$CV9,0.3*$CV9,TRUE)-_xlfn.NORM.DIST(AD$30,$CV9,0.3*$CV9,TRUE))),""),IF($C9&gt;0,summary!$C$10/28.8/0.947817,""))</f>
        <v>10.074319315976723</v>
      </c>
      <c r="AE38">
        <f t="array" ref="AE38">IF($D9,IFERROR((SUMPRODUCT((economics!$AG$2:$AG$167=$B38)*(economics!$D$2:$D$167="whr")*economics!$AH$2:$AH$167*(_xlfn.NORM.DIST(AE$3,economics!$AK$2:$AK$167,economics!$AJ$2:$AJ$167,TRUE)-_xlfn.NORM.DIST(AE$30,economics!$AK$2:$AK$167,economics!$AJ$2:$AJ$167,TRUE))*economics!$AM$2:$AM$167)+$CR9*(_xlfn.NORM.DIST(AE$3,$CU9,0.3*$CU9,TRUE)-_xlfn.NORM.DIST(AE$30,$CU9,0.3*$CU9,TRUE))*summary!$C$7/28.8/0.947817+$CS9*(_xlfn.NORM.DIST(AE$3,$CV9,0.3*$CV9,TRUE)-_xlfn.NORM.DIST(AE$30,$CV9,0.3*$CV9,TRUE))*summary!$C$6/28.8/0.947817)/(SUMPRODUCT((economics!$AG$2:$AG$167=$B38)*(economics!$D$2:$D$167="whr")*economics!$AH$2:$AH$167*(_xlfn.NORM.DIST(AE$3,economics!$AK$2:$AK$167,economics!$AJ$2:$AJ$167,TRUE)-_xlfn.NORM.DIST(AE$30,economics!$AK$2:$AK$167,economics!$AJ$2:$AJ$167,TRUE)))+$CR9*(_xlfn.NORM.DIST(AE$3,$CU9,0.3*$CU9,TRUE)-_xlfn.NORM.DIST(AE$30,$CU9,0.3*$CU9,TRUE))+$CS9*(_xlfn.NORM.DIST(AE$3,$CV9,0.3*$CV9,TRUE)-_xlfn.NORM.DIST(AE$30,$CV9,0.3*$CV9,TRUE))),""),IF($C9&gt;0,summary!$C$10/28.8/0.947817,""))</f>
        <v>10.074319315976723</v>
      </c>
      <c r="AF38">
        <f t="array" ref="AF38">IF($D9,IFERROR((SUMPRODUCT((economics!$AG$2:$AG$167=$B38)*(economics!$D$2:$D$167="whr")*economics!$AH$2:$AH$167*(_xlfn.NORM.DIST(AF$3,economics!$AK$2:$AK$167,economics!$AJ$2:$AJ$167,TRUE)-_xlfn.NORM.DIST(AF$30,economics!$AK$2:$AK$167,economics!$AJ$2:$AJ$167,TRUE))*economics!$AM$2:$AM$167)+$CR9*(_xlfn.NORM.DIST(AF$3,$CU9,0.3*$CU9,TRUE)-_xlfn.NORM.DIST(AF$30,$CU9,0.3*$CU9,TRUE))*summary!$C$7/28.8/0.947817+$CS9*(_xlfn.NORM.DIST(AF$3,$CV9,0.3*$CV9,TRUE)-_xlfn.NORM.DIST(AF$30,$CV9,0.3*$CV9,TRUE))*summary!$C$6/28.8/0.947817)/(SUMPRODUCT((economics!$AG$2:$AG$167=$B38)*(economics!$D$2:$D$167="whr")*economics!$AH$2:$AH$167*(_xlfn.NORM.DIST(AF$3,economics!$AK$2:$AK$167,economics!$AJ$2:$AJ$167,TRUE)-_xlfn.NORM.DIST(AF$30,economics!$AK$2:$AK$167,economics!$AJ$2:$AJ$167,TRUE)))+$CR9*(_xlfn.NORM.DIST(AF$3,$CU9,0.3*$CU9,TRUE)-_xlfn.NORM.DIST(AF$30,$CU9,0.3*$CU9,TRUE))+$CS9*(_xlfn.NORM.DIST(AF$3,$CV9,0.3*$CV9,TRUE)-_xlfn.NORM.DIST(AF$30,$CV9,0.3*$CV9,TRUE))),""),IF($C9&gt;0,summary!$C$10/28.8/0.947817,""))</f>
        <v>10.074319315976723</v>
      </c>
      <c r="AG38">
        <f t="array" ref="AG38">IF($D9,IFERROR((SUMPRODUCT((economics!$AG$2:$AG$167=$B38)*(economics!$D$2:$D$167="whr")*economics!$AH$2:$AH$167*(_xlfn.NORM.DIST(AG$3,economics!$AK$2:$AK$167,economics!$AJ$2:$AJ$167,TRUE)-_xlfn.NORM.DIST(AG$30,economics!$AK$2:$AK$167,economics!$AJ$2:$AJ$167,TRUE))*economics!$AM$2:$AM$167)+$CR9*(_xlfn.NORM.DIST(AG$3,$CU9,0.3*$CU9,TRUE)-_xlfn.NORM.DIST(AG$30,$CU9,0.3*$CU9,TRUE))*summary!$C$7/28.8/0.947817+$CS9*(_xlfn.NORM.DIST(AG$3,$CV9,0.3*$CV9,TRUE)-_xlfn.NORM.DIST(AG$30,$CV9,0.3*$CV9,TRUE))*summary!$C$6/28.8/0.947817)/(SUMPRODUCT((economics!$AG$2:$AG$167=$B38)*(economics!$D$2:$D$167="whr")*economics!$AH$2:$AH$167*(_xlfn.NORM.DIST(AG$3,economics!$AK$2:$AK$167,economics!$AJ$2:$AJ$167,TRUE)-_xlfn.NORM.DIST(AG$30,economics!$AK$2:$AK$167,economics!$AJ$2:$AJ$167,TRUE)))+$CR9*(_xlfn.NORM.DIST(AG$3,$CU9,0.3*$CU9,TRUE)-_xlfn.NORM.DIST(AG$30,$CU9,0.3*$CU9,TRUE))+$CS9*(_xlfn.NORM.DIST(AG$3,$CV9,0.3*$CV9,TRUE)-_xlfn.NORM.DIST(AG$30,$CV9,0.3*$CV9,TRUE))),""),IF($C9&gt;0,summary!$C$10/28.8/0.947817,""))</f>
        <v>10.074319315976723</v>
      </c>
      <c r="AH38">
        <f t="array" ref="AH38">IF($D9,IFERROR((SUMPRODUCT((economics!$AG$2:$AG$167=$B38)*(economics!$D$2:$D$167="whr")*economics!$AH$2:$AH$167*(_xlfn.NORM.DIST(AH$3,economics!$AK$2:$AK$167,economics!$AJ$2:$AJ$167,TRUE)-_xlfn.NORM.DIST(AH$30,economics!$AK$2:$AK$167,economics!$AJ$2:$AJ$167,TRUE))*economics!$AM$2:$AM$167)+$CR9*(_xlfn.NORM.DIST(AH$3,$CU9,0.3*$CU9,TRUE)-_xlfn.NORM.DIST(AH$30,$CU9,0.3*$CU9,TRUE))*summary!$C$7/28.8/0.947817+$CS9*(_xlfn.NORM.DIST(AH$3,$CV9,0.3*$CV9,TRUE)-_xlfn.NORM.DIST(AH$30,$CV9,0.3*$CV9,TRUE))*summary!$C$6/28.8/0.947817)/(SUMPRODUCT((economics!$AG$2:$AG$167=$B38)*(economics!$D$2:$D$167="whr")*economics!$AH$2:$AH$167*(_xlfn.NORM.DIST(AH$3,economics!$AK$2:$AK$167,economics!$AJ$2:$AJ$167,TRUE)-_xlfn.NORM.DIST(AH$30,economics!$AK$2:$AK$167,economics!$AJ$2:$AJ$167,TRUE)))+$CR9*(_xlfn.NORM.DIST(AH$3,$CU9,0.3*$CU9,TRUE)-_xlfn.NORM.DIST(AH$30,$CU9,0.3*$CU9,TRUE))+$CS9*(_xlfn.NORM.DIST(AH$3,$CV9,0.3*$CV9,TRUE)-_xlfn.NORM.DIST(AH$30,$CV9,0.3*$CV9,TRUE))),""),IF($C9&gt;0,summary!$C$10/28.8/0.947817,""))</f>
        <v>10.074319315976723</v>
      </c>
      <c r="AI38">
        <f t="array" ref="AI38">IF($D9,IFERROR((SUMPRODUCT((economics!$AG$2:$AG$167=$B38)*(economics!$D$2:$D$167="whr")*economics!$AH$2:$AH$167*(_xlfn.NORM.DIST(AI$3,economics!$AK$2:$AK$167,economics!$AJ$2:$AJ$167,TRUE)-_xlfn.NORM.DIST(AI$30,economics!$AK$2:$AK$167,economics!$AJ$2:$AJ$167,TRUE))*economics!$AM$2:$AM$167)+$CR9*(_xlfn.NORM.DIST(AI$3,$CU9,0.3*$CU9,TRUE)-_xlfn.NORM.DIST(AI$30,$CU9,0.3*$CU9,TRUE))*summary!$C$7/28.8/0.947817+$CS9*(_xlfn.NORM.DIST(AI$3,$CV9,0.3*$CV9,TRUE)-_xlfn.NORM.DIST(AI$30,$CV9,0.3*$CV9,TRUE))*summary!$C$6/28.8/0.947817)/(SUMPRODUCT((economics!$AG$2:$AG$167=$B38)*(economics!$D$2:$D$167="whr")*economics!$AH$2:$AH$167*(_xlfn.NORM.DIST(AI$3,economics!$AK$2:$AK$167,economics!$AJ$2:$AJ$167,TRUE)-_xlfn.NORM.DIST(AI$30,economics!$AK$2:$AK$167,economics!$AJ$2:$AJ$167,TRUE)))+$CR9*(_xlfn.NORM.DIST(AI$3,$CU9,0.3*$CU9,TRUE)-_xlfn.NORM.DIST(AI$30,$CU9,0.3*$CU9,TRUE))+$CS9*(_xlfn.NORM.DIST(AI$3,$CV9,0.3*$CV9,TRUE)-_xlfn.NORM.DIST(AI$30,$CV9,0.3*$CV9,TRUE))),""),IF($C9&gt;0,summary!$C$10/28.8/0.947817,""))</f>
        <v>10.074319315976723</v>
      </c>
      <c r="AJ38">
        <f t="array" ref="AJ38">IF($D9,IFERROR((SUMPRODUCT((economics!$AG$2:$AG$167=$B38)*(economics!$D$2:$D$167="whr")*economics!$AH$2:$AH$167*(_xlfn.NORM.DIST(AJ$3,economics!$AK$2:$AK$167,economics!$AJ$2:$AJ$167,TRUE)-_xlfn.NORM.DIST(AJ$30,economics!$AK$2:$AK$167,economics!$AJ$2:$AJ$167,TRUE))*economics!$AM$2:$AM$167)+$CR9*(_xlfn.NORM.DIST(AJ$3,$CU9,0.3*$CU9,TRUE)-_xlfn.NORM.DIST(AJ$30,$CU9,0.3*$CU9,TRUE))*summary!$C$7/28.8/0.947817+$CS9*(_xlfn.NORM.DIST(AJ$3,$CV9,0.3*$CV9,TRUE)-_xlfn.NORM.DIST(AJ$30,$CV9,0.3*$CV9,TRUE))*summary!$C$6/28.8/0.947817)/(SUMPRODUCT((economics!$AG$2:$AG$167=$B38)*(economics!$D$2:$D$167="whr")*economics!$AH$2:$AH$167*(_xlfn.NORM.DIST(AJ$3,economics!$AK$2:$AK$167,economics!$AJ$2:$AJ$167,TRUE)-_xlfn.NORM.DIST(AJ$30,economics!$AK$2:$AK$167,economics!$AJ$2:$AJ$167,TRUE)))+$CR9*(_xlfn.NORM.DIST(AJ$3,$CU9,0.3*$CU9,TRUE)-_xlfn.NORM.DIST(AJ$30,$CU9,0.3*$CU9,TRUE))+$CS9*(_xlfn.NORM.DIST(AJ$3,$CV9,0.3*$CV9,TRUE)-_xlfn.NORM.DIST(AJ$30,$CV9,0.3*$CV9,TRUE))),""),IF($C9&gt;0,summary!$C$10/28.8/0.947817,""))</f>
        <v>10.074319315976723</v>
      </c>
      <c r="AK38">
        <f t="array" ref="AK38">IF($D9,IFERROR((SUMPRODUCT((economics!$AG$2:$AG$167=$B38)*(economics!$D$2:$D$167="whr")*economics!$AH$2:$AH$167*(_xlfn.NORM.DIST(AK$3,economics!$AK$2:$AK$167,economics!$AJ$2:$AJ$167,TRUE)-_xlfn.NORM.DIST(AK$30,economics!$AK$2:$AK$167,economics!$AJ$2:$AJ$167,TRUE))*economics!$AM$2:$AM$167)+$CR9*(_xlfn.NORM.DIST(AK$3,$CU9,0.3*$CU9,TRUE)-_xlfn.NORM.DIST(AK$30,$CU9,0.3*$CU9,TRUE))*summary!$C$7/28.8/0.947817+$CS9*(_xlfn.NORM.DIST(AK$3,$CV9,0.3*$CV9,TRUE)-_xlfn.NORM.DIST(AK$30,$CV9,0.3*$CV9,TRUE))*summary!$C$6/28.8/0.947817)/(SUMPRODUCT((economics!$AG$2:$AG$167=$B38)*(economics!$D$2:$D$167="whr")*economics!$AH$2:$AH$167*(_xlfn.NORM.DIST(AK$3,economics!$AK$2:$AK$167,economics!$AJ$2:$AJ$167,TRUE)-_xlfn.NORM.DIST(AK$30,economics!$AK$2:$AK$167,economics!$AJ$2:$AJ$167,TRUE)))+$CR9*(_xlfn.NORM.DIST(AK$3,$CU9,0.3*$CU9,TRUE)-_xlfn.NORM.DIST(AK$30,$CU9,0.3*$CU9,TRUE))+$CS9*(_xlfn.NORM.DIST(AK$3,$CV9,0.3*$CV9,TRUE)-_xlfn.NORM.DIST(AK$30,$CV9,0.3*$CV9,TRUE))),""),IF($C9&gt;0,summary!$C$10/28.8/0.947817,""))</f>
        <v>10.074319315976723</v>
      </c>
      <c r="AL38">
        <f t="array" ref="AL38">IF($D9,IFERROR((SUMPRODUCT((economics!$AG$2:$AG$167=$B38)*(economics!$D$2:$D$167="whr")*economics!$AH$2:$AH$167*(_xlfn.NORM.DIST(AL$3,economics!$AK$2:$AK$167,economics!$AJ$2:$AJ$167,TRUE)-_xlfn.NORM.DIST(AL$30,economics!$AK$2:$AK$167,economics!$AJ$2:$AJ$167,TRUE))*economics!$AM$2:$AM$167)+$CR9*(_xlfn.NORM.DIST(AL$3,$CU9,0.3*$CU9,TRUE)-_xlfn.NORM.DIST(AL$30,$CU9,0.3*$CU9,TRUE))*summary!$C$7/28.8/0.947817+$CS9*(_xlfn.NORM.DIST(AL$3,$CV9,0.3*$CV9,TRUE)-_xlfn.NORM.DIST(AL$30,$CV9,0.3*$CV9,TRUE))*summary!$C$6/28.8/0.947817)/(SUMPRODUCT((economics!$AG$2:$AG$167=$B38)*(economics!$D$2:$D$167="whr")*economics!$AH$2:$AH$167*(_xlfn.NORM.DIST(AL$3,economics!$AK$2:$AK$167,economics!$AJ$2:$AJ$167,TRUE)-_xlfn.NORM.DIST(AL$30,economics!$AK$2:$AK$167,economics!$AJ$2:$AJ$167,TRUE)))+$CR9*(_xlfn.NORM.DIST(AL$3,$CU9,0.3*$CU9,TRUE)-_xlfn.NORM.DIST(AL$30,$CU9,0.3*$CU9,TRUE))+$CS9*(_xlfn.NORM.DIST(AL$3,$CV9,0.3*$CV9,TRUE)-_xlfn.NORM.DIST(AL$30,$CV9,0.3*$CV9,TRUE))),""),IF($C9&gt;0,summary!$C$10/28.8/0.947817,""))</f>
        <v>10.074319315976723</v>
      </c>
      <c r="AM38">
        <f t="array" ref="AM38">IF($D9,IFERROR((SUMPRODUCT((economics!$AG$2:$AG$167=$B38)*(economics!$D$2:$D$167="whr")*economics!$AH$2:$AH$167*(_xlfn.NORM.DIST(AM$3,economics!$AK$2:$AK$167,economics!$AJ$2:$AJ$167,TRUE)-_xlfn.NORM.DIST(AM$30,economics!$AK$2:$AK$167,economics!$AJ$2:$AJ$167,TRUE))*economics!$AM$2:$AM$167)+$CR9*(_xlfn.NORM.DIST(AM$3,$CU9,0.3*$CU9,TRUE)-_xlfn.NORM.DIST(AM$30,$CU9,0.3*$CU9,TRUE))*summary!$C$7/28.8/0.947817+$CS9*(_xlfn.NORM.DIST(AM$3,$CV9,0.3*$CV9,TRUE)-_xlfn.NORM.DIST(AM$30,$CV9,0.3*$CV9,TRUE))*summary!$C$6/28.8/0.947817)/(SUMPRODUCT((economics!$AG$2:$AG$167=$B38)*(economics!$D$2:$D$167="whr")*economics!$AH$2:$AH$167*(_xlfn.NORM.DIST(AM$3,economics!$AK$2:$AK$167,economics!$AJ$2:$AJ$167,TRUE)-_xlfn.NORM.DIST(AM$30,economics!$AK$2:$AK$167,economics!$AJ$2:$AJ$167,TRUE)))+$CR9*(_xlfn.NORM.DIST(AM$3,$CU9,0.3*$CU9,TRUE)-_xlfn.NORM.DIST(AM$30,$CU9,0.3*$CU9,TRUE))+$CS9*(_xlfn.NORM.DIST(AM$3,$CV9,0.3*$CV9,TRUE)-_xlfn.NORM.DIST(AM$30,$CV9,0.3*$CV9,TRUE))),""),IF($C9&gt;0,summary!$C$10/28.8/0.947817,""))</f>
        <v>10.074319315976723</v>
      </c>
      <c r="AN38">
        <f t="array" ref="AN38">IF($D9,IFERROR((SUMPRODUCT((economics!$AG$2:$AG$167=$B38)*(economics!$D$2:$D$167="whr")*economics!$AH$2:$AH$167*(_xlfn.NORM.DIST(AN$3,economics!$AK$2:$AK$167,economics!$AJ$2:$AJ$167,TRUE)-_xlfn.NORM.DIST(AN$30,economics!$AK$2:$AK$167,economics!$AJ$2:$AJ$167,TRUE))*economics!$AM$2:$AM$167)+$CR9*(_xlfn.NORM.DIST(AN$3,$CU9,0.3*$CU9,TRUE)-_xlfn.NORM.DIST(AN$30,$CU9,0.3*$CU9,TRUE))*summary!$C$7/28.8/0.947817+$CS9*(_xlfn.NORM.DIST(AN$3,$CV9,0.3*$CV9,TRUE)-_xlfn.NORM.DIST(AN$30,$CV9,0.3*$CV9,TRUE))*summary!$C$6/28.8/0.947817)/(SUMPRODUCT((economics!$AG$2:$AG$167=$B38)*(economics!$D$2:$D$167="whr")*economics!$AH$2:$AH$167*(_xlfn.NORM.DIST(AN$3,economics!$AK$2:$AK$167,economics!$AJ$2:$AJ$167,TRUE)-_xlfn.NORM.DIST(AN$30,economics!$AK$2:$AK$167,economics!$AJ$2:$AJ$167,TRUE)))+$CR9*(_xlfn.NORM.DIST(AN$3,$CU9,0.3*$CU9,TRUE)-_xlfn.NORM.DIST(AN$30,$CU9,0.3*$CU9,TRUE))+$CS9*(_xlfn.NORM.DIST(AN$3,$CV9,0.3*$CV9,TRUE)-_xlfn.NORM.DIST(AN$30,$CV9,0.3*$CV9,TRUE))),""),IF($C9&gt;0,summary!$C$10/28.8/0.947817,""))</f>
        <v>10.074319315976723</v>
      </c>
      <c r="AO38">
        <f t="array" ref="AO38">IF($D9,IFERROR((SUMPRODUCT((economics!$AG$2:$AG$167=$B38)*(economics!$D$2:$D$167="whr")*economics!$AH$2:$AH$167*(_xlfn.NORM.DIST(AO$3,economics!$AK$2:$AK$167,economics!$AJ$2:$AJ$167,TRUE)-_xlfn.NORM.DIST(AO$30,economics!$AK$2:$AK$167,economics!$AJ$2:$AJ$167,TRUE))*economics!$AM$2:$AM$167)+$CR9*(_xlfn.NORM.DIST(AO$3,$CU9,0.3*$CU9,TRUE)-_xlfn.NORM.DIST(AO$30,$CU9,0.3*$CU9,TRUE))*summary!$C$7/28.8/0.947817+$CS9*(_xlfn.NORM.DIST(AO$3,$CV9,0.3*$CV9,TRUE)-_xlfn.NORM.DIST(AO$30,$CV9,0.3*$CV9,TRUE))*summary!$C$6/28.8/0.947817)/(SUMPRODUCT((economics!$AG$2:$AG$167=$B38)*(economics!$D$2:$D$167="whr")*economics!$AH$2:$AH$167*(_xlfn.NORM.DIST(AO$3,economics!$AK$2:$AK$167,economics!$AJ$2:$AJ$167,TRUE)-_xlfn.NORM.DIST(AO$30,economics!$AK$2:$AK$167,economics!$AJ$2:$AJ$167,TRUE)))+$CR9*(_xlfn.NORM.DIST(AO$3,$CU9,0.3*$CU9,TRUE)-_xlfn.NORM.DIST(AO$30,$CU9,0.3*$CU9,TRUE))+$CS9*(_xlfn.NORM.DIST(AO$3,$CV9,0.3*$CV9,TRUE)-_xlfn.NORM.DIST(AO$30,$CV9,0.3*$CV9,TRUE))),""),IF($C9&gt;0,summary!$C$10/28.8/0.947817,""))</f>
        <v>10.074319315976723</v>
      </c>
      <c r="AP38">
        <f t="array" ref="AP38">IF($D9,IFERROR((SUMPRODUCT((economics!$AG$2:$AG$167=$B38)*(economics!$D$2:$D$167="whr")*economics!$AH$2:$AH$167*(_xlfn.NORM.DIST(AP$3,economics!$AK$2:$AK$167,economics!$AJ$2:$AJ$167,TRUE)-_xlfn.NORM.DIST(AP$30,economics!$AK$2:$AK$167,economics!$AJ$2:$AJ$167,TRUE))*economics!$AM$2:$AM$167)+$CR9*(_xlfn.NORM.DIST(AP$3,$CU9,0.3*$CU9,TRUE)-_xlfn.NORM.DIST(AP$30,$CU9,0.3*$CU9,TRUE))*summary!$C$7/28.8/0.947817+$CS9*(_xlfn.NORM.DIST(AP$3,$CV9,0.3*$CV9,TRUE)-_xlfn.NORM.DIST(AP$30,$CV9,0.3*$CV9,TRUE))*summary!$C$6/28.8/0.947817)/(SUMPRODUCT((economics!$AG$2:$AG$167=$B38)*(economics!$D$2:$D$167="whr")*economics!$AH$2:$AH$167*(_xlfn.NORM.DIST(AP$3,economics!$AK$2:$AK$167,economics!$AJ$2:$AJ$167,TRUE)-_xlfn.NORM.DIST(AP$30,economics!$AK$2:$AK$167,economics!$AJ$2:$AJ$167,TRUE)))+$CR9*(_xlfn.NORM.DIST(AP$3,$CU9,0.3*$CU9,TRUE)-_xlfn.NORM.DIST(AP$30,$CU9,0.3*$CU9,TRUE))+$CS9*(_xlfn.NORM.DIST(AP$3,$CV9,0.3*$CV9,TRUE)-_xlfn.NORM.DIST(AP$30,$CV9,0.3*$CV9,TRUE))),""),IF($C9&gt;0,summary!$C$10/28.8/0.947817,""))</f>
        <v>10.074319315976723</v>
      </c>
      <c r="AQ38">
        <f t="array" ref="AQ38">IF($D9,IFERROR((SUMPRODUCT((economics!$AG$2:$AG$167=$B38)*(economics!$D$2:$D$167="whr")*economics!$AH$2:$AH$167*(_xlfn.NORM.DIST(AQ$3,economics!$AK$2:$AK$167,economics!$AJ$2:$AJ$167,TRUE)-_xlfn.NORM.DIST(AQ$30,economics!$AK$2:$AK$167,economics!$AJ$2:$AJ$167,TRUE))*economics!$AM$2:$AM$167)+$CR9*(_xlfn.NORM.DIST(AQ$3,$CU9,0.3*$CU9,TRUE)-_xlfn.NORM.DIST(AQ$30,$CU9,0.3*$CU9,TRUE))*summary!$C$7/28.8/0.947817+$CS9*(_xlfn.NORM.DIST(AQ$3,$CV9,0.3*$CV9,TRUE)-_xlfn.NORM.DIST(AQ$30,$CV9,0.3*$CV9,TRUE))*summary!$C$6/28.8/0.947817)/(SUMPRODUCT((economics!$AG$2:$AG$167=$B38)*(economics!$D$2:$D$167="whr")*economics!$AH$2:$AH$167*(_xlfn.NORM.DIST(AQ$3,economics!$AK$2:$AK$167,economics!$AJ$2:$AJ$167,TRUE)-_xlfn.NORM.DIST(AQ$30,economics!$AK$2:$AK$167,economics!$AJ$2:$AJ$167,TRUE)))+$CR9*(_xlfn.NORM.DIST(AQ$3,$CU9,0.3*$CU9,TRUE)-_xlfn.NORM.DIST(AQ$30,$CU9,0.3*$CU9,TRUE))+$CS9*(_xlfn.NORM.DIST(AQ$3,$CV9,0.3*$CV9,TRUE)-_xlfn.NORM.DIST(AQ$30,$CV9,0.3*$CV9,TRUE))),""),IF($C9&gt;0,summary!$C$10/28.8/0.947817,""))</f>
        <v>10.074319315976723</v>
      </c>
      <c r="AR38">
        <f t="array" ref="AR38">IF($D9,IFERROR((SUMPRODUCT((economics!$AG$2:$AG$167=$B38)*(economics!$D$2:$D$167="whr")*economics!$AH$2:$AH$167*(_xlfn.NORM.DIST(AR$3,economics!$AK$2:$AK$167,economics!$AJ$2:$AJ$167,TRUE)-_xlfn.NORM.DIST(AR$30,economics!$AK$2:$AK$167,economics!$AJ$2:$AJ$167,TRUE))*economics!$AM$2:$AM$167)+$CR9*(_xlfn.NORM.DIST(AR$3,$CU9,0.3*$CU9,TRUE)-_xlfn.NORM.DIST(AR$30,$CU9,0.3*$CU9,TRUE))*summary!$C$7/28.8/0.947817+$CS9*(_xlfn.NORM.DIST(AR$3,$CV9,0.3*$CV9,TRUE)-_xlfn.NORM.DIST(AR$30,$CV9,0.3*$CV9,TRUE))*summary!$C$6/28.8/0.947817)/(SUMPRODUCT((economics!$AG$2:$AG$167=$B38)*(economics!$D$2:$D$167="whr")*economics!$AH$2:$AH$167*(_xlfn.NORM.DIST(AR$3,economics!$AK$2:$AK$167,economics!$AJ$2:$AJ$167,TRUE)-_xlfn.NORM.DIST(AR$30,economics!$AK$2:$AK$167,economics!$AJ$2:$AJ$167,TRUE)))+$CR9*(_xlfn.NORM.DIST(AR$3,$CU9,0.3*$CU9,TRUE)-_xlfn.NORM.DIST(AR$30,$CU9,0.3*$CU9,TRUE))+$CS9*(_xlfn.NORM.DIST(AR$3,$CV9,0.3*$CV9,TRUE)-_xlfn.NORM.DIST(AR$30,$CV9,0.3*$CV9,TRUE))),""),IF($C9&gt;0,summary!$C$10/28.8/0.947817,""))</f>
        <v>10.074319315976723</v>
      </c>
      <c r="AS38">
        <f t="array" ref="AS38">IF($D9,IFERROR((SUMPRODUCT((economics!$AG$2:$AG$167=$B38)*(economics!$D$2:$D$167="whr")*economics!$AH$2:$AH$167*(_xlfn.NORM.DIST(AS$3,economics!$AK$2:$AK$167,economics!$AJ$2:$AJ$167,TRUE)-_xlfn.NORM.DIST(AS$30,economics!$AK$2:$AK$167,economics!$AJ$2:$AJ$167,TRUE))*economics!$AM$2:$AM$167)+$CR9*(_xlfn.NORM.DIST(AS$3,$CU9,0.3*$CU9,TRUE)-_xlfn.NORM.DIST(AS$30,$CU9,0.3*$CU9,TRUE))*summary!$C$7/28.8/0.947817+$CS9*(_xlfn.NORM.DIST(AS$3,$CV9,0.3*$CV9,TRUE)-_xlfn.NORM.DIST(AS$30,$CV9,0.3*$CV9,TRUE))*summary!$C$6/28.8/0.947817)/(SUMPRODUCT((economics!$AG$2:$AG$167=$B38)*(economics!$D$2:$D$167="whr")*economics!$AH$2:$AH$167*(_xlfn.NORM.DIST(AS$3,economics!$AK$2:$AK$167,economics!$AJ$2:$AJ$167,TRUE)-_xlfn.NORM.DIST(AS$30,economics!$AK$2:$AK$167,economics!$AJ$2:$AJ$167,TRUE)))+$CR9*(_xlfn.NORM.DIST(AS$3,$CU9,0.3*$CU9,TRUE)-_xlfn.NORM.DIST(AS$30,$CU9,0.3*$CU9,TRUE))+$CS9*(_xlfn.NORM.DIST(AS$3,$CV9,0.3*$CV9,TRUE)-_xlfn.NORM.DIST(AS$30,$CV9,0.3*$CV9,TRUE))),""),IF($C9&gt;0,summary!$C$10/28.8/0.947817,""))</f>
        <v>10.074319315976723</v>
      </c>
      <c r="AT38">
        <f t="array" ref="AT38">IF($D9,IFERROR((SUMPRODUCT((economics!$AG$2:$AG$167=$B38)*(economics!$D$2:$D$167="whr")*economics!$AH$2:$AH$167*(_xlfn.NORM.DIST(AT$3,economics!$AK$2:$AK$167,economics!$AJ$2:$AJ$167,TRUE)-_xlfn.NORM.DIST(AT$30,economics!$AK$2:$AK$167,economics!$AJ$2:$AJ$167,TRUE))*economics!$AM$2:$AM$167)+$CR9*(_xlfn.NORM.DIST(AT$3,$CU9,0.3*$CU9,TRUE)-_xlfn.NORM.DIST(AT$30,$CU9,0.3*$CU9,TRUE))*summary!$C$7/28.8/0.947817+$CS9*(_xlfn.NORM.DIST(AT$3,$CV9,0.3*$CV9,TRUE)-_xlfn.NORM.DIST(AT$30,$CV9,0.3*$CV9,TRUE))*summary!$C$6/28.8/0.947817)/(SUMPRODUCT((economics!$AG$2:$AG$167=$B38)*(economics!$D$2:$D$167="whr")*economics!$AH$2:$AH$167*(_xlfn.NORM.DIST(AT$3,economics!$AK$2:$AK$167,economics!$AJ$2:$AJ$167,TRUE)-_xlfn.NORM.DIST(AT$30,economics!$AK$2:$AK$167,economics!$AJ$2:$AJ$167,TRUE)))+$CR9*(_xlfn.NORM.DIST(AT$3,$CU9,0.3*$CU9,TRUE)-_xlfn.NORM.DIST(AT$30,$CU9,0.3*$CU9,TRUE))+$CS9*(_xlfn.NORM.DIST(AT$3,$CV9,0.3*$CV9,TRUE)-_xlfn.NORM.DIST(AT$30,$CV9,0.3*$CV9,TRUE))),""),IF($C9&gt;0,summary!$C$10/28.8/0.947817,""))</f>
        <v>10.074319315976723</v>
      </c>
      <c r="AU38">
        <f t="array" ref="AU38">IF($D9,IFERROR((SUMPRODUCT((economics!$AG$2:$AG$167=$B38)*(economics!$D$2:$D$167="whr")*economics!$AH$2:$AH$167*(_xlfn.NORM.DIST(AU$3,economics!$AK$2:$AK$167,economics!$AJ$2:$AJ$167,TRUE)-_xlfn.NORM.DIST(AU$30,economics!$AK$2:$AK$167,economics!$AJ$2:$AJ$167,TRUE))*economics!$AM$2:$AM$167)+$CR9*(_xlfn.NORM.DIST(AU$3,$CU9,0.3*$CU9,TRUE)-_xlfn.NORM.DIST(AU$30,$CU9,0.3*$CU9,TRUE))*summary!$C$7/28.8/0.947817+$CS9*(_xlfn.NORM.DIST(AU$3,$CV9,0.3*$CV9,TRUE)-_xlfn.NORM.DIST(AU$30,$CV9,0.3*$CV9,TRUE))*summary!$C$6/28.8/0.947817)/(SUMPRODUCT((economics!$AG$2:$AG$167=$B38)*(economics!$D$2:$D$167="whr")*economics!$AH$2:$AH$167*(_xlfn.NORM.DIST(AU$3,economics!$AK$2:$AK$167,economics!$AJ$2:$AJ$167,TRUE)-_xlfn.NORM.DIST(AU$30,economics!$AK$2:$AK$167,economics!$AJ$2:$AJ$167,TRUE)))+$CR9*(_xlfn.NORM.DIST(AU$3,$CU9,0.3*$CU9,TRUE)-_xlfn.NORM.DIST(AU$30,$CU9,0.3*$CU9,TRUE))+$CS9*(_xlfn.NORM.DIST(AU$3,$CV9,0.3*$CV9,TRUE)-_xlfn.NORM.DIST(AU$30,$CV9,0.3*$CV9,TRUE))),""),IF($C9&gt;0,summary!$C$10/28.8/0.947817,""))</f>
        <v>10.074319315976723</v>
      </c>
      <c r="AV38">
        <f t="array" ref="AV38">IF($D9,IFERROR((SUMPRODUCT((economics!$AG$2:$AG$167=$B38)*(economics!$D$2:$D$167="whr")*economics!$AH$2:$AH$167*(_xlfn.NORM.DIST(AV$3,economics!$AK$2:$AK$167,economics!$AJ$2:$AJ$167,TRUE)-_xlfn.NORM.DIST(AV$30,economics!$AK$2:$AK$167,economics!$AJ$2:$AJ$167,TRUE))*economics!$AM$2:$AM$167)+$CR9*(_xlfn.NORM.DIST(AV$3,$CU9,0.3*$CU9,TRUE)-_xlfn.NORM.DIST(AV$30,$CU9,0.3*$CU9,TRUE))*summary!$C$7/28.8/0.947817+$CS9*(_xlfn.NORM.DIST(AV$3,$CV9,0.3*$CV9,TRUE)-_xlfn.NORM.DIST(AV$30,$CV9,0.3*$CV9,TRUE))*summary!$C$6/28.8/0.947817)/(SUMPRODUCT((economics!$AG$2:$AG$167=$B38)*(economics!$D$2:$D$167="whr")*economics!$AH$2:$AH$167*(_xlfn.NORM.DIST(AV$3,economics!$AK$2:$AK$167,economics!$AJ$2:$AJ$167,TRUE)-_xlfn.NORM.DIST(AV$30,economics!$AK$2:$AK$167,economics!$AJ$2:$AJ$167,TRUE)))+$CR9*(_xlfn.NORM.DIST(AV$3,$CU9,0.3*$CU9,TRUE)-_xlfn.NORM.DIST(AV$30,$CU9,0.3*$CU9,TRUE))+$CS9*(_xlfn.NORM.DIST(AV$3,$CV9,0.3*$CV9,TRUE)-_xlfn.NORM.DIST(AV$30,$CV9,0.3*$CV9,TRUE))),""),IF($C9&gt;0,summary!$C$10/28.8/0.947817,""))</f>
        <v>10.074319315976723</v>
      </c>
      <c r="AW38">
        <f t="array" ref="AW38">IF($D9,IFERROR((SUMPRODUCT((economics!$AG$2:$AG$167=$B38)*(economics!$D$2:$D$167="whr")*economics!$AH$2:$AH$167*(_xlfn.NORM.DIST(AW$3,economics!$AK$2:$AK$167,economics!$AJ$2:$AJ$167,TRUE)-_xlfn.NORM.DIST(AW$30,economics!$AK$2:$AK$167,economics!$AJ$2:$AJ$167,TRUE))*economics!$AM$2:$AM$167)+$CR9*(_xlfn.NORM.DIST(AW$3,$CU9,0.3*$CU9,TRUE)-_xlfn.NORM.DIST(AW$30,$CU9,0.3*$CU9,TRUE))*summary!$C$7/28.8/0.947817+$CS9*(_xlfn.NORM.DIST(AW$3,$CV9,0.3*$CV9,TRUE)-_xlfn.NORM.DIST(AW$30,$CV9,0.3*$CV9,TRUE))*summary!$C$6/28.8/0.947817)/(SUMPRODUCT((economics!$AG$2:$AG$167=$B38)*(economics!$D$2:$D$167="whr")*economics!$AH$2:$AH$167*(_xlfn.NORM.DIST(AW$3,economics!$AK$2:$AK$167,economics!$AJ$2:$AJ$167,TRUE)-_xlfn.NORM.DIST(AW$30,economics!$AK$2:$AK$167,economics!$AJ$2:$AJ$167,TRUE)))+$CR9*(_xlfn.NORM.DIST(AW$3,$CU9,0.3*$CU9,TRUE)-_xlfn.NORM.DIST(AW$30,$CU9,0.3*$CU9,TRUE))+$CS9*(_xlfn.NORM.DIST(AW$3,$CV9,0.3*$CV9,TRUE)-_xlfn.NORM.DIST(AW$30,$CV9,0.3*$CV9,TRUE))),""),IF($C9&gt;0,summary!$C$10/28.8/0.947817,""))</f>
        <v>10.074319315976723</v>
      </c>
      <c r="AX38">
        <f t="array" ref="AX38">IF($D9,IFERROR((SUMPRODUCT((economics!$AG$2:$AG$167=$B38)*(economics!$D$2:$D$167="whr")*economics!$AH$2:$AH$167*(_xlfn.NORM.DIST(AX$3,economics!$AK$2:$AK$167,economics!$AJ$2:$AJ$167,TRUE)-_xlfn.NORM.DIST(AX$30,economics!$AK$2:$AK$167,economics!$AJ$2:$AJ$167,TRUE))*economics!$AM$2:$AM$167)+$CR9*(_xlfn.NORM.DIST(AX$3,$CU9,0.3*$CU9,TRUE)-_xlfn.NORM.DIST(AX$30,$CU9,0.3*$CU9,TRUE))*summary!$C$7/28.8/0.947817+$CS9*(_xlfn.NORM.DIST(AX$3,$CV9,0.3*$CV9,TRUE)-_xlfn.NORM.DIST(AX$30,$CV9,0.3*$CV9,TRUE))*summary!$C$6/28.8/0.947817)/(SUMPRODUCT((economics!$AG$2:$AG$167=$B38)*(economics!$D$2:$D$167="whr")*economics!$AH$2:$AH$167*(_xlfn.NORM.DIST(AX$3,economics!$AK$2:$AK$167,economics!$AJ$2:$AJ$167,TRUE)-_xlfn.NORM.DIST(AX$30,economics!$AK$2:$AK$167,economics!$AJ$2:$AJ$167,TRUE)))+$CR9*(_xlfn.NORM.DIST(AX$3,$CU9,0.3*$CU9,TRUE)-_xlfn.NORM.DIST(AX$30,$CU9,0.3*$CU9,TRUE))+$CS9*(_xlfn.NORM.DIST(AX$3,$CV9,0.3*$CV9,TRUE)-_xlfn.NORM.DIST(AX$30,$CV9,0.3*$CV9,TRUE))),""),IF($C9&gt;0,summary!$C$10/28.8/0.947817,""))</f>
        <v>10.074319315976723</v>
      </c>
      <c r="AY38">
        <f t="array" ref="AY38">IF($D9,IFERROR((SUMPRODUCT((economics!$AG$2:$AG$167=$B38)*(economics!$D$2:$D$167="whr")*economics!$AH$2:$AH$167*(_xlfn.NORM.DIST(AY$3,economics!$AK$2:$AK$167,economics!$AJ$2:$AJ$167,TRUE)-_xlfn.NORM.DIST(AY$30,economics!$AK$2:$AK$167,economics!$AJ$2:$AJ$167,TRUE))*economics!$AM$2:$AM$167)+$CR9*(_xlfn.NORM.DIST(AY$3,$CU9,0.3*$CU9,TRUE)-_xlfn.NORM.DIST(AY$30,$CU9,0.3*$CU9,TRUE))*summary!$C$7/28.8/0.947817+$CS9*(_xlfn.NORM.DIST(AY$3,$CV9,0.3*$CV9,TRUE)-_xlfn.NORM.DIST(AY$30,$CV9,0.3*$CV9,TRUE))*summary!$C$6/28.8/0.947817)/(SUMPRODUCT((economics!$AG$2:$AG$167=$B38)*(economics!$D$2:$D$167="whr")*economics!$AH$2:$AH$167*(_xlfn.NORM.DIST(AY$3,economics!$AK$2:$AK$167,economics!$AJ$2:$AJ$167,TRUE)-_xlfn.NORM.DIST(AY$30,economics!$AK$2:$AK$167,economics!$AJ$2:$AJ$167,TRUE)))+$CR9*(_xlfn.NORM.DIST(AY$3,$CU9,0.3*$CU9,TRUE)-_xlfn.NORM.DIST(AY$30,$CU9,0.3*$CU9,TRUE))+$CS9*(_xlfn.NORM.DIST(AY$3,$CV9,0.3*$CV9,TRUE)-_xlfn.NORM.DIST(AY$30,$CV9,0.3*$CV9,TRUE))),""),IF($C9&gt;0,summary!$C$10/28.8/0.947817,""))</f>
        <v>10.074319315976723</v>
      </c>
      <c r="AZ38">
        <f t="array" ref="AZ38">IF($D9,IFERROR((SUMPRODUCT((economics!$AG$2:$AG$167=$B38)*(economics!$D$2:$D$167="whr")*economics!$AH$2:$AH$167*(_xlfn.NORM.DIST(AZ$3,economics!$AK$2:$AK$167,economics!$AJ$2:$AJ$167,TRUE)-_xlfn.NORM.DIST(AZ$30,economics!$AK$2:$AK$167,economics!$AJ$2:$AJ$167,TRUE))*economics!$AM$2:$AM$167)+$CR9*(_xlfn.NORM.DIST(AZ$3,$CU9,0.3*$CU9,TRUE)-_xlfn.NORM.DIST(AZ$30,$CU9,0.3*$CU9,TRUE))*summary!$C$7/28.8/0.947817+$CS9*(_xlfn.NORM.DIST(AZ$3,$CV9,0.3*$CV9,TRUE)-_xlfn.NORM.DIST(AZ$30,$CV9,0.3*$CV9,TRUE))*summary!$C$6/28.8/0.947817)/(SUMPRODUCT((economics!$AG$2:$AG$167=$B38)*(economics!$D$2:$D$167="whr")*economics!$AH$2:$AH$167*(_xlfn.NORM.DIST(AZ$3,economics!$AK$2:$AK$167,economics!$AJ$2:$AJ$167,TRUE)-_xlfn.NORM.DIST(AZ$30,economics!$AK$2:$AK$167,economics!$AJ$2:$AJ$167,TRUE)))+$CR9*(_xlfn.NORM.DIST(AZ$3,$CU9,0.3*$CU9,TRUE)-_xlfn.NORM.DIST(AZ$30,$CU9,0.3*$CU9,TRUE))+$CS9*(_xlfn.NORM.DIST(AZ$3,$CV9,0.3*$CV9,TRUE)-_xlfn.NORM.DIST(AZ$30,$CV9,0.3*$CV9,TRUE))),""),IF($C9&gt;0,summary!$C$10/28.8/0.947817,""))</f>
        <v>10.074319315976723</v>
      </c>
      <c r="BA38">
        <f t="array" ref="BA38">IF($D9,IFERROR((SUMPRODUCT((economics!$AG$2:$AG$167=$B38)*(economics!$D$2:$D$167="whr")*economics!$AH$2:$AH$167*(_xlfn.NORM.DIST(BA$3,economics!$AK$2:$AK$167,economics!$AJ$2:$AJ$167,TRUE)-_xlfn.NORM.DIST(BA$30,economics!$AK$2:$AK$167,economics!$AJ$2:$AJ$167,TRUE))*economics!$AM$2:$AM$167)+$CR9*(_xlfn.NORM.DIST(BA$3,$CU9,0.3*$CU9,TRUE)-_xlfn.NORM.DIST(BA$30,$CU9,0.3*$CU9,TRUE))*summary!$C$7/28.8/0.947817+$CS9*(_xlfn.NORM.DIST(BA$3,$CV9,0.3*$CV9,TRUE)-_xlfn.NORM.DIST(BA$30,$CV9,0.3*$CV9,TRUE))*summary!$C$6/28.8/0.947817)/(SUMPRODUCT((economics!$AG$2:$AG$167=$B38)*(economics!$D$2:$D$167="whr")*economics!$AH$2:$AH$167*(_xlfn.NORM.DIST(BA$3,economics!$AK$2:$AK$167,economics!$AJ$2:$AJ$167,TRUE)-_xlfn.NORM.DIST(BA$30,economics!$AK$2:$AK$167,economics!$AJ$2:$AJ$167,TRUE)))+$CR9*(_xlfn.NORM.DIST(BA$3,$CU9,0.3*$CU9,TRUE)-_xlfn.NORM.DIST(BA$30,$CU9,0.3*$CU9,TRUE))+$CS9*(_xlfn.NORM.DIST(BA$3,$CV9,0.3*$CV9,TRUE)-_xlfn.NORM.DIST(BA$30,$CV9,0.3*$CV9,TRUE))),""),IF($C9&gt;0,summary!$C$10/28.8/0.947817,""))</f>
        <v>10.074319315976723</v>
      </c>
      <c r="BB38">
        <f t="array" ref="BB38">IF($D9,IFERROR((SUMPRODUCT((economics!$AG$2:$AG$167=$B38)*(economics!$D$2:$D$167="whr")*economics!$AH$2:$AH$167*(_xlfn.NORM.DIST(BB$3,economics!$AK$2:$AK$167,economics!$AJ$2:$AJ$167,TRUE)-_xlfn.NORM.DIST(BB$30,economics!$AK$2:$AK$167,economics!$AJ$2:$AJ$167,TRUE))*economics!$AM$2:$AM$167)+$CR9*(_xlfn.NORM.DIST(BB$3,$CU9,0.3*$CU9,TRUE)-_xlfn.NORM.DIST(BB$30,$CU9,0.3*$CU9,TRUE))*summary!$C$7/28.8/0.947817+$CS9*(_xlfn.NORM.DIST(BB$3,$CV9,0.3*$CV9,TRUE)-_xlfn.NORM.DIST(BB$30,$CV9,0.3*$CV9,TRUE))*summary!$C$6/28.8/0.947817)/(SUMPRODUCT((economics!$AG$2:$AG$167=$B38)*(economics!$D$2:$D$167="whr")*economics!$AH$2:$AH$167*(_xlfn.NORM.DIST(BB$3,economics!$AK$2:$AK$167,economics!$AJ$2:$AJ$167,TRUE)-_xlfn.NORM.DIST(BB$30,economics!$AK$2:$AK$167,economics!$AJ$2:$AJ$167,TRUE)))+$CR9*(_xlfn.NORM.DIST(BB$3,$CU9,0.3*$CU9,TRUE)-_xlfn.NORM.DIST(BB$30,$CU9,0.3*$CU9,TRUE))+$CS9*(_xlfn.NORM.DIST(BB$3,$CV9,0.3*$CV9,TRUE)-_xlfn.NORM.DIST(BB$30,$CV9,0.3*$CV9,TRUE))),""),IF($C9&gt;0,summary!$C$10/28.8/0.947817,""))</f>
        <v>10.074319315976723</v>
      </c>
      <c r="BC38">
        <f t="array" ref="BC38">IF($D9,IFERROR((SUMPRODUCT((economics!$AG$2:$AG$167=$B38)*(economics!$D$2:$D$167="whr")*economics!$AH$2:$AH$167*(_xlfn.NORM.DIST(BC$3,economics!$AK$2:$AK$167,economics!$AJ$2:$AJ$167,TRUE)-_xlfn.NORM.DIST(BC$30,economics!$AK$2:$AK$167,economics!$AJ$2:$AJ$167,TRUE))*economics!$AM$2:$AM$167)+$CR9*(_xlfn.NORM.DIST(BC$3,$CU9,0.3*$CU9,TRUE)-_xlfn.NORM.DIST(BC$30,$CU9,0.3*$CU9,TRUE))*summary!$C$7/28.8/0.947817+$CS9*(_xlfn.NORM.DIST(BC$3,$CV9,0.3*$CV9,TRUE)-_xlfn.NORM.DIST(BC$30,$CV9,0.3*$CV9,TRUE))*summary!$C$6/28.8/0.947817)/(SUMPRODUCT((economics!$AG$2:$AG$167=$B38)*(economics!$D$2:$D$167="whr")*economics!$AH$2:$AH$167*(_xlfn.NORM.DIST(BC$3,economics!$AK$2:$AK$167,economics!$AJ$2:$AJ$167,TRUE)-_xlfn.NORM.DIST(BC$30,economics!$AK$2:$AK$167,economics!$AJ$2:$AJ$167,TRUE)))+$CR9*(_xlfn.NORM.DIST(BC$3,$CU9,0.3*$CU9,TRUE)-_xlfn.NORM.DIST(BC$30,$CU9,0.3*$CU9,TRUE))+$CS9*(_xlfn.NORM.DIST(BC$3,$CV9,0.3*$CV9,TRUE)-_xlfn.NORM.DIST(BC$30,$CV9,0.3*$CV9,TRUE))),""),IF($C9&gt;0,summary!$C$10/28.8/0.947817,""))</f>
        <v>10.074319315976723</v>
      </c>
      <c r="BD38">
        <f t="array" ref="BD38">IF($D9,IFERROR((SUMPRODUCT((economics!$AG$2:$AG$167=$B38)*(economics!$D$2:$D$167="whr")*economics!$AH$2:$AH$167*(_xlfn.NORM.DIST(BD$3,economics!$AK$2:$AK$167,economics!$AJ$2:$AJ$167,TRUE)-_xlfn.NORM.DIST(BD$30,economics!$AK$2:$AK$167,economics!$AJ$2:$AJ$167,TRUE))*economics!$AM$2:$AM$167)+$CR9*(_xlfn.NORM.DIST(BD$3,$CU9,0.3*$CU9,TRUE)-_xlfn.NORM.DIST(BD$30,$CU9,0.3*$CU9,TRUE))*summary!$C$7/28.8/0.947817+$CS9*(_xlfn.NORM.DIST(BD$3,$CV9,0.3*$CV9,TRUE)-_xlfn.NORM.DIST(BD$30,$CV9,0.3*$CV9,TRUE))*summary!$C$6/28.8/0.947817)/(SUMPRODUCT((economics!$AG$2:$AG$167=$B38)*(economics!$D$2:$D$167="whr")*economics!$AH$2:$AH$167*(_xlfn.NORM.DIST(BD$3,economics!$AK$2:$AK$167,economics!$AJ$2:$AJ$167,TRUE)-_xlfn.NORM.DIST(BD$30,economics!$AK$2:$AK$167,economics!$AJ$2:$AJ$167,TRUE)))+$CR9*(_xlfn.NORM.DIST(BD$3,$CU9,0.3*$CU9,TRUE)-_xlfn.NORM.DIST(BD$30,$CU9,0.3*$CU9,TRUE))+$CS9*(_xlfn.NORM.DIST(BD$3,$CV9,0.3*$CV9,TRUE)-_xlfn.NORM.DIST(BD$30,$CV9,0.3*$CV9,TRUE))),""),IF($C9&gt;0,summary!$C$10/28.8/0.947817,""))</f>
        <v>10.074319315976723</v>
      </c>
      <c r="BE38">
        <f t="array" ref="BE38">IF($D9,IFERROR((SUMPRODUCT((economics!$AG$2:$AG$167=$B38)*(economics!$D$2:$D$167="whr")*economics!$AH$2:$AH$167*(_xlfn.NORM.DIST(BE$3,economics!$AK$2:$AK$167,economics!$AJ$2:$AJ$167,TRUE)-_xlfn.NORM.DIST(BE$30,economics!$AK$2:$AK$167,economics!$AJ$2:$AJ$167,TRUE))*economics!$AM$2:$AM$167)+$CR9*(_xlfn.NORM.DIST(BE$3,$CU9,0.3*$CU9,TRUE)-_xlfn.NORM.DIST(BE$30,$CU9,0.3*$CU9,TRUE))*summary!$C$7/28.8/0.947817+$CS9*(_xlfn.NORM.DIST(BE$3,$CV9,0.3*$CV9,TRUE)-_xlfn.NORM.DIST(BE$30,$CV9,0.3*$CV9,TRUE))*summary!$C$6/28.8/0.947817)/(SUMPRODUCT((economics!$AG$2:$AG$167=$B38)*(economics!$D$2:$D$167="whr")*economics!$AH$2:$AH$167*(_xlfn.NORM.DIST(BE$3,economics!$AK$2:$AK$167,economics!$AJ$2:$AJ$167,TRUE)-_xlfn.NORM.DIST(BE$30,economics!$AK$2:$AK$167,economics!$AJ$2:$AJ$167,TRUE)))+$CR9*(_xlfn.NORM.DIST(BE$3,$CU9,0.3*$CU9,TRUE)-_xlfn.NORM.DIST(BE$30,$CU9,0.3*$CU9,TRUE))+$CS9*(_xlfn.NORM.DIST(BE$3,$CV9,0.3*$CV9,TRUE)-_xlfn.NORM.DIST(BE$30,$CV9,0.3*$CV9,TRUE))),""),IF($C9&gt;0,summary!$C$10/28.8/0.947817,""))</f>
        <v>10.074319315976723</v>
      </c>
      <c r="BF38">
        <f t="array" ref="BF38">IF($D9,IFERROR((SUMPRODUCT((economics!$AG$2:$AG$167=$B38)*(economics!$D$2:$D$167="whr")*economics!$AH$2:$AH$167*(_xlfn.NORM.DIST(BF$3,economics!$AK$2:$AK$167,economics!$AJ$2:$AJ$167,TRUE)-_xlfn.NORM.DIST(BF$30,economics!$AK$2:$AK$167,economics!$AJ$2:$AJ$167,TRUE))*economics!$AM$2:$AM$167)+$CR9*(_xlfn.NORM.DIST(BF$3,$CU9,0.3*$CU9,TRUE)-_xlfn.NORM.DIST(BF$30,$CU9,0.3*$CU9,TRUE))*summary!$C$7/28.8/0.947817+$CS9*(_xlfn.NORM.DIST(BF$3,$CV9,0.3*$CV9,TRUE)-_xlfn.NORM.DIST(BF$30,$CV9,0.3*$CV9,TRUE))*summary!$C$6/28.8/0.947817)/(SUMPRODUCT((economics!$AG$2:$AG$167=$B38)*(economics!$D$2:$D$167="whr")*economics!$AH$2:$AH$167*(_xlfn.NORM.DIST(BF$3,economics!$AK$2:$AK$167,economics!$AJ$2:$AJ$167,TRUE)-_xlfn.NORM.DIST(BF$30,economics!$AK$2:$AK$167,economics!$AJ$2:$AJ$167,TRUE)))+$CR9*(_xlfn.NORM.DIST(BF$3,$CU9,0.3*$CU9,TRUE)-_xlfn.NORM.DIST(BF$30,$CU9,0.3*$CU9,TRUE))+$CS9*(_xlfn.NORM.DIST(BF$3,$CV9,0.3*$CV9,TRUE)-_xlfn.NORM.DIST(BF$30,$CV9,0.3*$CV9,TRUE))),""),IF($C9&gt;0,summary!$C$10/28.8/0.947817,""))</f>
        <v>10.074319315976723</v>
      </c>
      <c r="BG38">
        <f t="array" ref="BG38">IF($D9,IFERROR((SUMPRODUCT((economics!$AG$2:$AG$167=$B38)*(economics!$D$2:$D$167="whr")*economics!$AH$2:$AH$167*(_xlfn.NORM.DIST(BG$3,economics!$AK$2:$AK$167,economics!$AJ$2:$AJ$167,TRUE)-_xlfn.NORM.DIST(BG$30,economics!$AK$2:$AK$167,economics!$AJ$2:$AJ$167,TRUE))*economics!$AM$2:$AM$167)+$CR9*(_xlfn.NORM.DIST(BG$3,$CU9,0.3*$CU9,TRUE)-_xlfn.NORM.DIST(BG$30,$CU9,0.3*$CU9,TRUE))*summary!$C$7/28.8/0.947817+$CS9*(_xlfn.NORM.DIST(BG$3,$CV9,0.3*$CV9,TRUE)-_xlfn.NORM.DIST(BG$30,$CV9,0.3*$CV9,TRUE))*summary!$C$6/28.8/0.947817)/(SUMPRODUCT((economics!$AG$2:$AG$167=$B38)*(economics!$D$2:$D$167="whr")*economics!$AH$2:$AH$167*(_xlfn.NORM.DIST(BG$3,economics!$AK$2:$AK$167,economics!$AJ$2:$AJ$167,TRUE)-_xlfn.NORM.DIST(BG$30,economics!$AK$2:$AK$167,economics!$AJ$2:$AJ$167,TRUE)))+$CR9*(_xlfn.NORM.DIST(BG$3,$CU9,0.3*$CU9,TRUE)-_xlfn.NORM.DIST(BG$30,$CU9,0.3*$CU9,TRUE))+$CS9*(_xlfn.NORM.DIST(BG$3,$CV9,0.3*$CV9,TRUE)-_xlfn.NORM.DIST(BG$30,$CV9,0.3*$CV9,TRUE))),""),IF($C9&gt;0,summary!$C$10/28.8/0.947817,""))</f>
        <v>10.074319315976723</v>
      </c>
      <c r="BH38">
        <f t="array" ref="BH38">IF($D9,IFERROR((SUMPRODUCT((economics!$AG$2:$AG$167=$B38)*(economics!$D$2:$D$167="whr")*economics!$AH$2:$AH$167*(_xlfn.NORM.DIST(BH$3,economics!$AK$2:$AK$167,economics!$AJ$2:$AJ$167,TRUE)-_xlfn.NORM.DIST(BH$30,economics!$AK$2:$AK$167,economics!$AJ$2:$AJ$167,TRUE))*economics!$AM$2:$AM$167)+$CR9*(_xlfn.NORM.DIST(BH$3,$CU9,0.3*$CU9,TRUE)-_xlfn.NORM.DIST(BH$30,$CU9,0.3*$CU9,TRUE))*summary!$C$7/28.8/0.947817+$CS9*(_xlfn.NORM.DIST(BH$3,$CV9,0.3*$CV9,TRUE)-_xlfn.NORM.DIST(BH$30,$CV9,0.3*$CV9,TRUE))*summary!$C$6/28.8/0.947817)/(SUMPRODUCT((economics!$AG$2:$AG$167=$B38)*(economics!$D$2:$D$167="whr")*economics!$AH$2:$AH$167*(_xlfn.NORM.DIST(BH$3,economics!$AK$2:$AK$167,economics!$AJ$2:$AJ$167,TRUE)-_xlfn.NORM.DIST(BH$30,economics!$AK$2:$AK$167,economics!$AJ$2:$AJ$167,TRUE)))+$CR9*(_xlfn.NORM.DIST(BH$3,$CU9,0.3*$CU9,TRUE)-_xlfn.NORM.DIST(BH$30,$CU9,0.3*$CU9,TRUE))+$CS9*(_xlfn.NORM.DIST(BH$3,$CV9,0.3*$CV9,TRUE)-_xlfn.NORM.DIST(BH$30,$CV9,0.3*$CV9,TRUE))),""),IF($C9&gt;0,summary!$C$10/28.8/0.947817,""))</f>
        <v>10.074319315976723</v>
      </c>
      <c r="BI38">
        <f t="array" ref="BI38">IF($D9,IFERROR((SUMPRODUCT((economics!$AG$2:$AG$167=$B38)*(economics!$D$2:$D$167="whr")*economics!$AH$2:$AH$167*(_xlfn.NORM.DIST(BI$3,economics!$AK$2:$AK$167,economics!$AJ$2:$AJ$167,TRUE)-_xlfn.NORM.DIST(BI$30,economics!$AK$2:$AK$167,economics!$AJ$2:$AJ$167,TRUE))*economics!$AM$2:$AM$167)+$CR9*(_xlfn.NORM.DIST(BI$3,$CU9,0.3*$CU9,TRUE)-_xlfn.NORM.DIST(BI$30,$CU9,0.3*$CU9,TRUE))*summary!$C$7/28.8/0.947817+$CS9*(_xlfn.NORM.DIST(BI$3,$CV9,0.3*$CV9,TRUE)-_xlfn.NORM.DIST(BI$30,$CV9,0.3*$CV9,TRUE))*summary!$C$6/28.8/0.947817)/(SUMPRODUCT((economics!$AG$2:$AG$167=$B38)*(economics!$D$2:$D$167="whr")*economics!$AH$2:$AH$167*(_xlfn.NORM.DIST(BI$3,economics!$AK$2:$AK$167,economics!$AJ$2:$AJ$167,TRUE)-_xlfn.NORM.DIST(BI$30,economics!$AK$2:$AK$167,economics!$AJ$2:$AJ$167,TRUE)))+$CR9*(_xlfn.NORM.DIST(BI$3,$CU9,0.3*$CU9,TRUE)-_xlfn.NORM.DIST(BI$30,$CU9,0.3*$CU9,TRUE))+$CS9*(_xlfn.NORM.DIST(BI$3,$CV9,0.3*$CV9,TRUE)-_xlfn.NORM.DIST(BI$30,$CV9,0.3*$CV9,TRUE))),""),IF($C9&gt;0,summary!$C$10/28.8/0.947817,""))</f>
        <v>10.074319315976723</v>
      </c>
      <c r="BJ38">
        <f t="array" ref="BJ38">IF($D9,IFERROR((SUMPRODUCT((economics!$AG$2:$AG$167=$B38)*(economics!$D$2:$D$167="whr")*economics!$AH$2:$AH$167*(_xlfn.NORM.DIST(BJ$3,economics!$AK$2:$AK$167,economics!$AJ$2:$AJ$167,TRUE)-_xlfn.NORM.DIST(BJ$30,economics!$AK$2:$AK$167,economics!$AJ$2:$AJ$167,TRUE))*economics!$AM$2:$AM$167)+$CR9*(_xlfn.NORM.DIST(BJ$3,$CU9,0.3*$CU9,TRUE)-_xlfn.NORM.DIST(BJ$30,$CU9,0.3*$CU9,TRUE))*summary!$C$7/28.8/0.947817+$CS9*(_xlfn.NORM.DIST(BJ$3,$CV9,0.3*$CV9,TRUE)-_xlfn.NORM.DIST(BJ$30,$CV9,0.3*$CV9,TRUE))*summary!$C$6/28.8/0.947817)/(SUMPRODUCT((economics!$AG$2:$AG$167=$B38)*(economics!$D$2:$D$167="whr")*economics!$AH$2:$AH$167*(_xlfn.NORM.DIST(BJ$3,economics!$AK$2:$AK$167,economics!$AJ$2:$AJ$167,TRUE)-_xlfn.NORM.DIST(BJ$30,economics!$AK$2:$AK$167,economics!$AJ$2:$AJ$167,TRUE)))+$CR9*(_xlfn.NORM.DIST(BJ$3,$CU9,0.3*$CU9,TRUE)-_xlfn.NORM.DIST(BJ$30,$CU9,0.3*$CU9,TRUE))+$CS9*(_xlfn.NORM.DIST(BJ$3,$CV9,0.3*$CV9,TRUE)-_xlfn.NORM.DIST(BJ$30,$CV9,0.3*$CV9,TRUE))),""),IF($C9&gt;0,summary!$C$10/28.8/0.947817,""))</f>
        <v>10.074319315976723</v>
      </c>
      <c r="BK38">
        <f t="array" ref="BK38">IF($D9,IFERROR((SUMPRODUCT((economics!$AG$2:$AG$167=$B38)*(economics!$D$2:$D$167="whr")*economics!$AH$2:$AH$167*(_xlfn.NORM.DIST(BK$3,economics!$AK$2:$AK$167,economics!$AJ$2:$AJ$167,TRUE)-_xlfn.NORM.DIST(BK$30,economics!$AK$2:$AK$167,economics!$AJ$2:$AJ$167,TRUE))*economics!$AM$2:$AM$167)+$CR9*(_xlfn.NORM.DIST(BK$3,$CU9,0.3*$CU9,TRUE)-_xlfn.NORM.DIST(BK$30,$CU9,0.3*$CU9,TRUE))*summary!$C$7/28.8/0.947817+$CS9*(_xlfn.NORM.DIST(BK$3,$CV9,0.3*$CV9,TRUE)-_xlfn.NORM.DIST(BK$30,$CV9,0.3*$CV9,TRUE))*summary!$C$6/28.8/0.947817)/(SUMPRODUCT((economics!$AG$2:$AG$167=$B38)*(economics!$D$2:$D$167="whr")*economics!$AH$2:$AH$167*(_xlfn.NORM.DIST(BK$3,economics!$AK$2:$AK$167,economics!$AJ$2:$AJ$167,TRUE)-_xlfn.NORM.DIST(BK$30,economics!$AK$2:$AK$167,economics!$AJ$2:$AJ$167,TRUE)))+$CR9*(_xlfn.NORM.DIST(BK$3,$CU9,0.3*$CU9,TRUE)-_xlfn.NORM.DIST(BK$30,$CU9,0.3*$CU9,TRUE))+$CS9*(_xlfn.NORM.DIST(BK$3,$CV9,0.3*$CV9,TRUE)-_xlfn.NORM.DIST(BK$30,$CV9,0.3*$CV9,TRUE))),""),IF($C9&gt;0,summary!$C$10/28.8/0.947817,""))</f>
        <v>10.074319315976723</v>
      </c>
      <c r="BL38">
        <f t="array" ref="BL38">IF($D9,IFERROR((SUMPRODUCT((economics!$AG$2:$AG$167=$B38)*(economics!$D$2:$D$167="whr")*economics!$AH$2:$AH$167*(_xlfn.NORM.DIST(BL$3,economics!$AK$2:$AK$167,economics!$AJ$2:$AJ$167,TRUE)-_xlfn.NORM.DIST(BL$30,economics!$AK$2:$AK$167,economics!$AJ$2:$AJ$167,TRUE))*economics!$AM$2:$AM$167)+$CR9*(_xlfn.NORM.DIST(BL$3,$CU9,0.3*$CU9,TRUE)-_xlfn.NORM.DIST(BL$30,$CU9,0.3*$CU9,TRUE))*summary!$C$7/28.8/0.947817+$CS9*(_xlfn.NORM.DIST(BL$3,$CV9,0.3*$CV9,TRUE)-_xlfn.NORM.DIST(BL$30,$CV9,0.3*$CV9,TRUE))*summary!$C$6/28.8/0.947817)/(SUMPRODUCT((economics!$AG$2:$AG$167=$B38)*(economics!$D$2:$D$167="whr")*economics!$AH$2:$AH$167*(_xlfn.NORM.DIST(BL$3,economics!$AK$2:$AK$167,economics!$AJ$2:$AJ$167,TRUE)-_xlfn.NORM.DIST(BL$30,economics!$AK$2:$AK$167,economics!$AJ$2:$AJ$167,TRUE)))+$CR9*(_xlfn.NORM.DIST(BL$3,$CU9,0.3*$CU9,TRUE)-_xlfn.NORM.DIST(BL$30,$CU9,0.3*$CU9,TRUE))+$CS9*(_xlfn.NORM.DIST(BL$3,$CV9,0.3*$CV9,TRUE)-_xlfn.NORM.DIST(BL$30,$CV9,0.3*$CV9,TRUE))),""),IF($C9&gt;0,summary!$C$10/28.8/0.947817,""))</f>
        <v>10.074319315976723</v>
      </c>
      <c r="BM38">
        <f t="array" ref="BM38">IF($D9,IFERROR((SUMPRODUCT((economics!$AG$2:$AG$167=$B38)*(economics!$D$2:$D$167="whr")*economics!$AH$2:$AH$167*(_xlfn.NORM.DIST(BM$3,economics!$AK$2:$AK$167,economics!$AJ$2:$AJ$167,TRUE)-_xlfn.NORM.DIST(BM$30,economics!$AK$2:$AK$167,economics!$AJ$2:$AJ$167,TRUE))*economics!$AM$2:$AM$167)+$CR9*(_xlfn.NORM.DIST(BM$3,$CU9,0.3*$CU9,TRUE)-_xlfn.NORM.DIST(BM$30,$CU9,0.3*$CU9,TRUE))*summary!$C$7/28.8/0.947817+$CS9*(_xlfn.NORM.DIST(BM$3,$CV9,0.3*$CV9,TRUE)-_xlfn.NORM.DIST(BM$30,$CV9,0.3*$CV9,TRUE))*summary!$C$6/28.8/0.947817)/(SUMPRODUCT((economics!$AG$2:$AG$167=$B38)*(economics!$D$2:$D$167="whr")*economics!$AH$2:$AH$167*(_xlfn.NORM.DIST(BM$3,economics!$AK$2:$AK$167,economics!$AJ$2:$AJ$167,TRUE)-_xlfn.NORM.DIST(BM$30,economics!$AK$2:$AK$167,economics!$AJ$2:$AJ$167,TRUE)))+$CR9*(_xlfn.NORM.DIST(BM$3,$CU9,0.3*$CU9,TRUE)-_xlfn.NORM.DIST(BM$30,$CU9,0.3*$CU9,TRUE))+$CS9*(_xlfn.NORM.DIST(BM$3,$CV9,0.3*$CV9,TRUE)-_xlfn.NORM.DIST(BM$30,$CV9,0.3*$CV9,TRUE))),""),IF($C9&gt;0,summary!$C$10/28.8/0.947817,""))</f>
        <v>10.074319315976723</v>
      </c>
      <c r="BN38">
        <f t="array" ref="BN38">IF($D9,IFERROR((SUMPRODUCT((economics!$AG$2:$AG$167=$B38)*(economics!$D$2:$D$167="whr")*economics!$AH$2:$AH$167*(_xlfn.NORM.DIST(BN$3,economics!$AK$2:$AK$167,economics!$AJ$2:$AJ$167,TRUE)-_xlfn.NORM.DIST(BN$30,economics!$AK$2:$AK$167,economics!$AJ$2:$AJ$167,TRUE))*economics!$AM$2:$AM$167)+$CR9*(_xlfn.NORM.DIST(BN$3,$CU9,0.3*$CU9,TRUE)-_xlfn.NORM.DIST(BN$30,$CU9,0.3*$CU9,TRUE))*summary!$C$7/28.8/0.947817+$CS9*(_xlfn.NORM.DIST(BN$3,$CV9,0.3*$CV9,TRUE)-_xlfn.NORM.DIST(BN$30,$CV9,0.3*$CV9,TRUE))*summary!$C$6/28.8/0.947817)/(SUMPRODUCT((economics!$AG$2:$AG$167=$B38)*(economics!$D$2:$D$167="whr")*economics!$AH$2:$AH$167*(_xlfn.NORM.DIST(BN$3,economics!$AK$2:$AK$167,economics!$AJ$2:$AJ$167,TRUE)-_xlfn.NORM.DIST(BN$30,economics!$AK$2:$AK$167,economics!$AJ$2:$AJ$167,TRUE)))+$CR9*(_xlfn.NORM.DIST(BN$3,$CU9,0.3*$CU9,TRUE)-_xlfn.NORM.DIST(BN$30,$CU9,0.3*$CU9,TRUE))+$CS9*(_xlfn.NORM.DIST(BN$3,$CV9,0.3*$CV9,TRUE)-_xlfn.NORM.DIST(BN$30,$CV9,0.3*$CV9,TRUE))),""),IF($C9&gt;0,summary!$C$10/28.8/0.947817,""))</f>
        <v>10.074319315976723</v>
      </c>
      <c r="BO38">
        <f t="array" ref="BO38">IF($D9,IFERROR((SUMPRODUCT((economics!$AG$2:$AG$167=$B38)*(economics!$D$2:$D$167="whr")*economics!$AH$2:$AH$167*(_xlfn.NORM.DIST(BO$3,economics!$AK$2:$AK$167,economics!$AJ$2:$AJ$167,TRUE)-_xlfn.NORM.DIST(BO$30,economics!$AK$2:$AK$167,economics!$AJ$2:$AJ$167,TRUE))*economics!$AM$2:$AM$167)+$CR9*(_xlfn.NORM.DIST(BO$3,$CU9,0.3*$CU9,TRUE)-_xlfn.NORM.DIST(BO$30,$CU9,0.3*$CU9,TRUE))*summary!$C$7/28.8/0.947817+$CS9*(_xlfn.NORM.DIST(BO$3,$CV9,0.3*$CV9,TRUE)-_xlfn.NORM.DIST(BO$30,$CV9,0.3*$CV9,TRUE))*summary!$C$6/28.8/0.947817)/(SUMPRODUCT((economics!$AG$2:$AG$167=$B38)*(economics!$D$2:$D$167="whr")*economics!$AH$2:$AH$167*(_xlfn.NORM.DIST(BO$3,economics!$AK$2:$AK$167,economics!$AJ$2:$AJ$167,TRUE)-_xlfn.NORM.DIST(BO$30,economics!$AK$2:$AK$167,economics!$AJ$2:$AJ$167,TRUE)))+$CR9*(_xlfn.NORM.DIST(BO$3,$CU9,0.3*$CU9,TRUE)-_xlfn.NORM.DIST(BO$30,$CU9,0.3*$CU9,TRUE))+$CS9*(_xlfn.NORM.DIST(BO$3,$CV9,0.3*$CV9,TRUE)-_xlfn.NORM.DIST(BO$30,$CV9,0.3*$CV9,TRUE))),""),IF($C9&gt;0,summary!$C$10/28.8/0.947817,""))</f>
        <v>10.074319315976723</v>
      </c>
      <c r="BP38">
        <f t="array" ref="BP38">IF($D9,IFERROR((SUMPRODUCT((economics!$AG$2:$AG$167=$B38)*(economics!$D$2:$D$167="whr")*economics!$AH$2:$AH$167*(_xlfn.NORM.DIST(BP$3,economics!$AK$2:$AK$167,economics!$AJ$2:$AJ$167,TRUE)-_xlfn.NORM.DIST(BP$30,economics!$AK$2:$AK$167,economics!$AJ$2:$AJ$167,TRUE))*economics!$AM$2:$AM$167)+$CR9*(_xlfn.NORM.DIST(BP$3,$CU9,0.3*$CU9,TRUE)-_xlfn.NORM.DIST(BP$30,$CU9,0.3*$CU9,TRUE))*summary!$C$7/28.8/0.947817+$CS9*(_xlfn.NORM.DIST(BP$3,$CV9,0.3*$CV9,TRUE)-_xlfn.NORM.DIST(BP$30,$CV9,0.3*$CV9,TRUE))*summary!$C$6/28.8/0.947817)/(SUMPRODUCT((economics!$AG$2:$AG$167=$B38)*(economics!$D$2:$D$167="whr")*economics!$AH$2:$AH$167*(_xlfn.NORM.DIST(BP$3,economics!$AK$2:$AK$167,economics!$AJ$2:$AJ$167,TRUE)-_xlfn.NORM.DIST(BP$30,economics!$AK$2:$AK$167,economics!$AJ$2:$AJ$167,TRUE)))+$CR9*(_xlfn.NORM.DIST(BP$3,$CU9,0.3*$CU9,TRUE)-_xlfn.NORM.DIST(BP$30,$CU9,0.3*$CU9,TRUE))+$CS9*(_xlfn.NORM.DIST(BP$3,$CV9,0.3*$CV9,TRUE)-_xlfn.NORM.DIST(BP$30,$CV9,0.3*$CV9,TRUE))),""),IF($C9&gt;0,summary!$C$10/28.8/0.947817,""))</f>
        <v>10.074319315976723</v>
      </c>
      <c r="BQ38">
        <f t="array" ref="BQ38">IF($D9,IFERROR((SUMPRODUCT((economics!$AG$2:$AG$167=$B38)*(economics!$D$2:$D$167="whr")*economics!$AH$2:$AH$167*(_xlfn.NORM.DIST(BQ$3,economics!$AK$2:$AK$167,economics!$AJ$2:$AJ$167,TRUE)-_xlfn.NORM.DIST(BQ$30,economics!$AK$2:$AK$167,economics!$AJ$2:$AJ$167,TRUE))*economics!$AM$2:$AM$167)+$CR9*(_xlfn.NORM.DIST(BQ$3,$CU9,0.3*$CU9,TRUE)-_xlfn.NORM.DIST(BQ$30,$CU9,0.3*$CU9,TRUE))*summary!$C$7/28.8/0.947817+$CS9*(_xlfn.NORM.DIST(BQ$3,$CV9,0.3*$CV9,TRUE)-_xlfn.NORM.DIST(BQ$30,$CV9,0.3*$CV9,TRUE))*summary!$C$6/28.8/0.947817)/(SUMPRODUCT((economics!$AG$2:$AG$167=$B38)*(economics!$D$2:$D$167="whr")*economics!$AH$2:$AH$167*(_xlfn.NORM.DIST(BQ$3,economics!$AK$2:$AK$167,economics!$AJ$2:$AJ$167,TRUE)-_xlfn.NORM.DIST(BQ$30,economics!$AK$2:$AK$167,economics!$AJ$2:$AJ$167,TRUE)))+$CR9*(_xlfn.NORM.DIST(BQ$3,$CU9,0.3*$CU9,TRUE)-_xlfn.NORM.DIST(BQ$30,$CU9,0.3*$CU9,TRUE))+$CS9*(_xlfn.NORM.DIST(BQ$3,$CV9,0.3*$CV9,TRUE)-_xlfn.NORM.DIST(BQ$30,$CV9,0.3*$CV9,TRUE))),""),IF($C9&gt;0,summary!$C$10/28.8/0.947817,""))</f>
        <v>10.074319315976723</v>
      </c>
      <c r="BR38">
        <f t="array" ref="BR38">IF($D9,IFERROR((SUMPRODUCT((economics!$AG$2:$AG$167=$B38)*(economics!$D$2:$D$167="whr")*economics!$AH$2:$AH$167*(_xlfn.NORM.DIST(BR$3,economics!$AK$2:$AK$167,economics!$AJ$2:$AJ$167,TRUE)-_xlfn.NORM.DIST(BR$30,economics!$AK$2:$AK$167,economics!$AJ$2:$AJ$167,TRUE))*economics!$AM$2:$AM$167)+$CR9*(_xlfn.NORM.DIST(BR$3,$CU9,0.3*$CU9,TRUE)-_xlfn.NORM.DIST(BR$30,$CU9,0.3*$CU9,TRUE))*summary!$C$7/28.8/0.947817+$CS9*(_xlfn.NORM.DIST(BR$3,$CV9,0.3*$CV9,TRUE)-_xlfn.NORM.DIST(BR$30,$CV9,0.3*$CV9,TRUE))*summary!$C$6/28.8/0.947817)/(SUMPRODUCT((economics!$AG$2:$AG$167=$B38)*(economics!$D$2:$D$167="whr")*economics!$AH$2:$AH$167*(_xlfn.NORM.DIST(BR$3,economics!$AK$2:$AK$167,economics!$AJ$2:$AJ$167,TRUE)-_xlfn.NORM.DIST(BR$30,economics!$AK$2:$AK$167,economics!$AJ$2:$AJ$167,TRUE)))+$CR9*(_xlfn.NORM.DIST(BR$3,$CU9,0.3*$CU9,TRUE)-_xlfn.NORM.DIST(BR$30,$CU9,0.3*$CU9,TRUE))+$CS9*(_xlfn.NORM.DIST(BR$3,$CV9,0.3*$CV9,TRUE)-_xlfn.NORM.DIST(BR$30,$CV9,0.3*$CV9,TRUE))),""),IF($C9&gt;0,summary!$C$10/28.8/0.947817,""))</f>
        <v>10.074319315976723</v>
      </c>
      <c r="BS38">
        <f t="array" ref="BS38">IF($D9,IFERROR((SUMPRODUCT((economics!$AG$2:$AG$167=$B38)*(economics!$D$2:$D$167="whr")*economics!$AH$2:$AH$167*(_xlfn.NORM.DIST(BS$3,economics!$AK$2:$AK$167,economics!$AJ$2:$AJ$167,TRUE)-_xlfn.NORM.DIST(BS$30,economics!$AK$2:$AK$167,economics!$AJ$2:$AJ$167,TRUE))*economics!$AM$2:$AM$167)+$CR9*(_xlfn.NORM.DIST(BS$3,$CU9,0.3*$CU9,TRUE)-_xlfn.NORM.DIST(BS$30,$CU9,0.3*$CU9,TRUE))*summary!$C$7/28.8/0.947817+$CS9*(_xlfn.NORM.DIST(BS$3,$CV9,0.3*$CV9,TRUE)-_xlfn.NORM.DIST(BS$30,$CV9,0.3*$CV9,TRUE))*summary!$C$6/28.8/0.947817)/(SUMPRODUCT((economics!$AG$2:$AG$167=$B38)*(economics!$D$2:$D$167="whr")*economics!$AH$2:$AH$167*(_xlfn.NORM.DIST(BS$3,economics!$AK$2:$AK$167,economics!$AJ$2:$AJ$167,TRUE)-_xlfn.NORM.DIST(BS$30,economics!$AK$2:$AK$167,economics!$AJ$2:$AJ$167,TRUE)))+$CR9*(_xlfn.NORM.DIST(BS$3,$CU9,0.3*$CU9,TRUE)-_xlfn.NORM.DIST(BS$30,$CU9,0.3*$CU9,TRUE))+$CS9*(_xlfn.NORM.DIST(BS$3,$CV9,0.3*$CV9,TRUE)-_xlfn.NORM.DIST(BS$30,$CV9,0.3*$CV9,TRUE))),""),IF($C9&gt;0,summary!$C$10/28.8/0.947817,""))</f>
        <v>10.074319315976723</v>
      </c>
      <c r="BT38">
        <f t="array" ref="BT38">IF($D9,IFERROR((SUMPRODUCT((economics!$AG$2:$AG$167=$B38)*(economics!$D$2:$D$167="whr")*economics!$AH$2:$AH$167*(_xlfn.NORM.DIST(BT$3,economics!$AK$2:$AK$167,economics!$AJ$2:$AJ$167,TRUE)-_xlfn.NORM.DIST(BT$30,economics!$AK$2:$AK$167,economics!$AJ$2:$AJ$167,TRUE))*economics!$AM$2:$AM$167)+$CR9*(_xlfn.NORM.DIST(BT$3,$CU9,0.3*$CU9,TRUE)-_xlfn.NORM.DIST(BT$30,$CU9,0.3*$CU9,TRUE))*summary!$C$7/28.8/0.947817+$CS9*(_xlfn.NORM.DIST(BT$3,$CV9,0.3*$CV9,TRUE)-_xlfn.NORM.DIST(BT$30,$CV9,0.3*$CV9,TRUE))*summary!$C$6/28.8/0.947817)/(SUMPRODUCT((economics!$AG$2:$AG$167=$B38)*(economics!$D$2:$D$167="whr")*economics!$AH$2:$AH$167*(_xlfn.NORM.DIST(BT$3,economics!$AK$2:$AK$167,economics!$AJ$2:$AJ$167,TRUE)-_xlfn.NORM.DIST(BT$30,economics!$AK$2:$AK$167,economics!$AJ$2:$AJ$167,TRUE)))+$CR9*(_xlfn.NORM.DIST(BT$3,$CU9,0.3*$CU9,TRUE)-_xlfn.NORM.DIST(BT$30,$CU9,0.3*$CU9,TRUE))+$CS9*(_xlfn.NORM.DIST(BT$3,$CV9,0.3*$CV9,TRUE)-_xlfn.NORM.DIST(BT$30,$CV9,0.3*$CV9,TRUE))),""),IF($C9&gt;0,summary!$C$10/28.8/0.947817,""))</f>
        <v>10.074319315976723</v>
      </c>
      <c r="BU38">
        <f t="array" ref="BU38">IF($D9,IFERROR((SUMPRODUCT((economics!$AG$2:$AG$167=$B38)*(economics!$D$2:$D$167="whr")*economics!$AH$2:$AH$167*(_xlfn.NORM.DIST(BU$3,economics!$AK$2:$AK$167,economics!$AJ$2:$AJ$167,TRUE)-_xlfn.NORM.DIST(BU$30,economics!$AK$2:$AK$167,economics!$AJ$2:$AJ$167,TRUE))*economics!$AM$2:$AM$167)+$CR9*(_xlfn.NORM.DIST(BU$3,$CU9,0.3*$CU9,TRUE)-_xlfn.NORM.DIST(BU$30,$CU9,0.3*$CU9,TRUE))*summary!$C$7/28.8/0.947817+$CS9*(_xlfn.NORM.DIST(BU$3,$CV9,0.3*$CV9,TRUE)-_xlfn.NORM.DIST(BU$30,$CV9,0.3*$CV9,TRUE))*summary!$C$6/28.8/0.947817)/(SUMPRODUCT((economics!$AG$2:$AG$167=$B38)*(economics!$D$2:$D$167="whr")*economics!$AH$2:$AH$167*(_xlfn.NORM.DIST(BU$3,economics!$AK$2:$AK$167,economics!$AJ$2:$AJ$167,TRUE)-_xlfn.NORM.DIST(BU$30,economics!$AK$2:$AK$167,economics!$AJ$2:$AJ$167,TRUE)))+$CR9*(_xlfn.NORM.DIST(BU$3,$CU9,0.3*$CU9,TRUE)-_xlfn.NORM.DIST(BU$30,$CU9,0.3*$CU9,TRUE))+$CS9*(_xlfn.NORM.DIST(BU$3,$CV9,0.3*$CV9,TRUE)-_xlfn.NORM.DIST(BU$30,$CV9,0.3*$CV9,TRUE))),""),IF($C9&gt;0,summary!$C$10/28.8/0.947817,""))</f>
        <v>10.074319315976723</v>
      </c>
      <c r="BV38">
        <f t="array" ref="BV38">IF($D9,IFERROR((SUMPRODUCT((economics!$AG$2:$AG$167=$B38)*(economics!$D$2:$D$167="whr")*economics!$AH$2:$AH$167*(_xlfn.NORM.DIST(BV$3,economics!$AK$2:$AK$167,economics!$AJ$2:$AJ$167,TRUE)-_xlfn.NORM.DIST(BV$30,economics!$AK$2:$AK$167,economics!$AJ$2:$AJ$167,TRUE))*economics!$AM$2:$AM$167)+$CR9*(_xlfn.NORM.DIST(BV$3,$CU9,0.3*$CU9,TRUE)-_xlfn.NORM.DIST(BV$30,$CU9,0.3*$CU9,TRUE))*summary!$C$7/28.8/0.947817+$CS9*(_xlfn.NORM.DIST(BV$3,$CV9,0.3*$CV9,TRUE)-_xlfn.NORM.DIST(BV$30,$CV9,0.3*$CV9,TRUE))*summary!$C$6/28.8/0.947817)/(SUMPRODUCT((economics!$AG$2:$AG$167=$B38)*(economics!$D$2:$D$167="whr")*economics!$AH$2:$AH$167*(_xlfn.NORM.DIST(BV$3,economics!$AK$2:$AK$167,economics!$AJ$2:$AJ$167,TRUE)-_xlfn.NORM.DIST(BV$30,economics!$AK$2:$AK$167,economics!$AJ$2:$AJ$167,TRUE)))+$CR9*(_xlfn.NORM.DIST(BV$3,$CU9,0.3*$CU9,TRUE)-_xlfn.NORM.DIST(BV$30,$CU9,0.3*$CU9,TRUE))+$CS9*(_xlfn.NORM.DIST(BV$3,$CV9,0.3*$CV9,TRUE)-_xlfn.NORM.DIST(BV$30,$CV9,0.3*$CV9,TRUE))),""),IF($C9&gt;0,summary!$C$10/28.8/0.947817,""))</f>
        <v>10.074319315976723</v>
      </c>
      <c r="BW38">
        <f t="array" ref="BW38">IF($D9,IFERROR((SUMPRODUCT((economics!$AG$2:$AG$167=$B38)*(economics!$D$2:$D$167="whr")*economics!$AH$2:$AH$167*(_xlfn.NORM.DIST(BW$3,economics!$AK$2:$AK$167,economics!$AJ$2:$AJ$167,TRUE)-_xlfn.NORM.DIST(BW$30,economics!$AK$2:$AK$167,economics!$AJ$2:$AJ$167,TRUE))*economics!$AM$2:$AM$167)+$CR9*(_xlfn.NORM.DIST(BW$3,$CU9,0.3*$CU9,TRUE)-_xlfn.NORM.DIST(BW$30,$CU9,0.3*$CU9,TRUE))*summary!$C$7/28.8/0.947817+$CS9*(_xlfn.NORM.DIST(BW$3,$CV9,0.3*$CV9,TRUE)-_xlfn.NORM.DIST(BW$30,$CV9,0.3*$CV9,TRUE))*summary!$C$6/28.8/0.947817)/(SUMPRODUCT((economics!$AG$2:$AG$167=$B38)*(economics!$D$2:$D$167="whr")*economics!$AH$2:$AH$167*(_xlfn.NORM.DIST(BW$3,economics!$AK$2:$AK$167,economics!$AJ$2:$AJ$167,TRUE)-_xlfn.NORM.DIST(BW$30,economics!$AK$2:$AK$167,economics!$AJ$2:$AJ$167,TRUE)))+$CR9*(_xlfn.NORM.DIST(BW$3,$CU9,0.3*$CU9,TRUE)-_xlfn.NORM.DIST(BW$30,$CU9,0.3*$CU9,TRUE))+$CS9*(_xlfn.NORM.DIST(BW$3,$CV9,0.3*$CV9,TRUE)-_xlfn.NORM.DIST(BW$30,$CV9,0.3*$CV9,TRUE))),""),IF($C9&gt;0,summary!$C$10/28.8/0.947817,""))</f>
        <v>10.074319315976723</v>
      </c>
      <c r="BX38">
        <f t="array" ref="BX38">IF($D9,IFERROR((SUMPRODUCT((economics!$AG$2:$AG$167=$B38)*(economics!$D$2:$D$167="whr")*economics!$AH$2:$AH$167*(_xlfn.NORM.DIST(BX$3,economics!$AK$2:$AK$167,economics!$AJ$2:$AJ$167,TRUE)-_xlfn.NORM.DIST(BX$30,economics!$AK$2:$AK$167,economics!$AJ$2:$AJ$167,TRUE))*economics!$AM$2:$AM$167)+$CR9*(_xlfn.NORM.DIST(BX$3,$CU9,0.3*$CU9,TRUE)-_xlfn.NORM.DIST(BX$30,$CU9,0.3*$CU9,TRUE))*summary!$C$7/28.8/0.947817+$CS9*(_xlfn.NORM.DIST(BX$3,$CV9,0.3*$CV9,TRUE)-_xlfn.NORM.DIST(BX$30,$CV9,0.3*$CV9,TRUE))*summary!$C$6/28.8/0.947817)/(SUMPRODUCT((economics!$AG$2:$AG$167=$B38)*(economics!$D$2:$D$167="whr")*economics!$AH$2:$AH$167*(_xlfn.NORM.DIST(BX$3,economics!$AK$2:$AK$167,economics!$AJ$2:$AJ$167,TRUE)-_xlfn.NORM.DIST(BX$30,economics!$AK$2:$AK$167,economics!$AJ$2:$AJ$167,TRUE)))+$CR9*(_xlfn.NORM.DIST(BX$3,$CU9,0.3*$CU9,TRUE)-_xlfn.NORM.DIST(BX$30,$CU9,0.3*$CU9,TRUE))+$CS9*(_xlfn.NORM.DIST(BX$3,$CV9,0.3*$CV9,TRUE)-_xlfn.NORM.DIST(BX$30,$CV9,0.3*$CV9,TRUE))),""),IF($C9&gt;0,summary!$C$10/28.8/0.947817,""))</f>
        <v>10.074319315976723</v>
      </c>
      <c r="BY38">
        <f t="array" ref="BY38">IF($D9,IFERROR((SUMPRODUCT((economics!$AG$2:$AG$167=$B38)*(economics!$D$2:$D$167="whr")*economics!$AH$2:$AH$167*(_xlfn.NORM.DIST(BY$3,economics!$AK$2:$AK$167,economics!$AJ$2:$AJ$167,TRUE)-_xlfn.NORM.DIST(BY$30,economics!$AK$2:$AK$167,economics!$AJ$2:$AJ$167,TRUE))*economics!$AM$2:$AM$167)+$CR9*(_xlfn.NORM.DIST(BY$3,$CU9,0.3*$CU9,TRUE)-_xlfn.NORM.DIST(BY$30,$CU9,0.3*$CU9,TRUE))*summary!$C$7/28.8/0.947817+$CS9*(_xlfn.NORM.DIST(BY$3,$CV9,0.3*$CV9,TRUE)-_xlfn.NORM.DIST(BY$30,$CV9,0.3*$CV9,TRUE))*summary!$C$6/28.8/0.947817)/(SUMPRODUCT((economics!$AG$2:$AG$167=$B38)*(economics!$D$2:$D$167="whr")*economics!$AH$2:$AH$167*(_xlfn.NORM.DIST(BY$3,economics!$AK$2:$AK$167,economics!$AJ$2:$AJ$167,TRUE)-_xlfn.NORM.DIST(BY$30,economics!$AK$2:$AK$167,economics!$AJ$2:$AJ$167,TRUE)))+$CR9*(_xlfn.NORM.DIST(BY$3,$CU9,0.3*$CU9,TRUE)-_xlfn.NORM.DIST(BY$30,$CU9,0.3*$CU9,TRUE))+$CS9*(_xlfn.NORM.DIST(BY$3,$CV9,0.3*$CV9,TRUE)-_xlfn.NORM.DIST(BY$30,$CV9,0.3*$CV9,TRUE))),""),IF($C9&gt;0,summary!$C$10/28.8/0.947817,""))</f>
        <v>10.074319315976723</v>
      </c>
      <c r="BZ38">
        <f t="array" ref="BZ38">IF($D9,IFERROR((SUMPRODUCT((economics!$AG$2:$AG$167=$B38)*(economics!$D$2:$D$167="whr")*economics!$AH$2:$AH$167*(_xlfn.NORM.DIST(BZ$3,economics!$AK$2:$AK$167,economics!$AJ$2:$AJ$167,TRUE)-_xlfn.NORM.DIST(BZ$30,economics!$AK$2:$AK$167,economics!$AJ$2:$AJ$167,TRUE))*economics!$AM$2:$AM$167)+$CR9*(_xlfn.NORM.DIST(BZ$3,$CU9,0.3*$CU9,TRUE)-_xlfn.NORM.DIST(BZ$30,$CU9,0.3*$CU9,TRUE))*summary!$C$7/28.8/0.947817+$CS9*(_xlfn.NORM.DIST(BZ$3,$CV9,0.3*$CV9,TRUE)-_xlfn.NORM.DIST(BZ$30,$CV9,0.3*$CV9,TRUE))*summary!$C$6/28.8/0.947817)/(SUMPRODUCT((economics!$AG$2:$AG$167=$B38)*(economics!$D$2:$D$167="whr")*economics!$AH$2:$AH$167*(_xlfn.NORM.DIST(BZ$3,economics!$AK$2:$AK$167,economics!$AJ$2:$AJ$167,TRUE)-_xlfn.NORM.DIST(BZ$30,economics!$AK$2:$AK$167,economics!$AJ$2:$AJ$167,TRUE)))+$CR9*(_xlfn.NORM.DIST(BZ$3,$CU9,0.3*$CU9,TRUE)-_xlfn.NORM.DIST(BZ$30,$CU9,0.3*$CU9,TRUE))+$CS9*(_xlfn.NORM.DIST(BZ$3,$CV9,0.3*$CV9,TRUE)-_xlfn.NORM.DIST(BZ$30,$CV9,0.3*$CV9,TRUE))),""),IF($C9&gt;0,summary!$C$10/28.8/0.947817,""))</f>
        <v>10.074319315976723</v>
      </c>
      <c r="CA38">
        <f t="array" ref="CA38">IF($D9,IFERROR((SUMPRODUCT((economics!$AG$2:$AG$167=$B38)*(economics!$D$2:$D$167="whr")*economics!$AH$2:$AH$167*(_xlfn.NORM.DIST(CA$3,economics!$AK$2:$AK$167,economics!$AJ$2:$AJ$167,TRUE)-_xlfn.NORM.DIST(CA$30,economics!$AK$2:$AK$167,economics!$AJ$2:$AJ$167,TRUE))*economics!$AM$2:$AM$167)+$CR9*(_xlfn.NORM.DIST(CA$3,$CU9,0.3*$CU9,TRUE)-_xlfn.NORM.DIST(CA$30,$CU9,0.3*$CU9,TRUE))*summary!$C$7/28.8/0.947817+$CS9*(_xlfn.NORM.DIST(CA$3,$CV9,0.3*$CV9,TRUE)-_xlfn.NORM.DIST(CA$30,$CV9,0.3*$CV9,TRUE))*summary!$C$6/28.8/0.947817)/(SUMPRODUCT((economics!$AG$2:$AG$167=$B38)*(economics!$D$2:$D$167="whr")*economics!$AH$2:$AH$167*(_xlfn.NORM.DIST(CA$3,economics!$AK$2:$AK$167,economics!$AJ$2:$AJ$167,TRUE)-_xlfn.NORM.DIST(CA$30,economics!$AK$2:$AK$167,economics!$AJ$2:$AJ$167,TRUE)))+$CR9*(_xlfn.NORM.DIST(CA$3,$CU9,0.3*$CU9,TRUE)-_xlfn.NORM.DIST(CA$30,$CU9,0.3*$CU9,TRUE))+$CS9*(_xlfn.NORM.DIST(CA$3,$CV9,0.3*$CV9,TRUE)-_xlfn.NORM.DIST(CA$30,$CV9,0.3*$CV9,TRUE))),""),IF($C9&gt;0,summary!$C$10/28.8/0.947817,""))</f>
        <v>10.074319315976723</v>
      </c>
      <c r="CB38">
        <f t="array" ref="CB38">IF($D9,IFERROR((SUMPRODUCT((economics!$AG$2:$AG$167=$B38)*(economics!$D$2:$D$167="whr")*economics!$AH$2:$AH$167*(_xlfn.NORM.DIST(CB$3,economics!$AK$2:$AK$167,economics!$AJ$2:$AJ$167,TRUE)-_xlfn.NORM.DIST(CB$30,economics!$AK$2:$AK$167,economics!$AJ$2:$AJ$167,TRUE))*economics!$AM$2:$AM$167)+$CR9*(_xlfn.NORM.DIST(CB$3,$CU9,0.3*$CU9,TRUE)-_xlfn.NORM.DIST(CB$30,$CU9,0.3*$CU9,TRUE))*summary!$C$7/28.8/0.947817+$CS9*(_xlfn.NORM.DIST(CB$3,$CV9,0.3*$CV9,TRUE)-_xlfn.NORM.DIST(CB$30,$CV9,0.3*$CV9,TRUE))*summary!$C$6/28.8/0.947817)/(SUMPRODUCT((economics!$AG$2:$AG$167=$B38)*(economics!$D$2:$D$167="whr")*economics!$AH$2:$AH$167*(_xlfn.NORM.DIST(CB$3,economics!$AK$2:$AK$167,economics!$AJ$2:$AJ$167,TRUE)-_xlfn.NORM.DIST(CB$30,economics!$AK$2:$AK$167,economics!$AJ$2:$AJ$167,TRUE)))+$CR9*(_xlfn.NORM.DIST(CB$3,$CU9,0.3*$CU9,TRUE)-_xlfn.NORM.DIST(CB$30,$CU9,0.3*$CU9,TRUE))+$CS9*(_xlfn.NORM.DIST(CB$3,$CV9,0.3*$CV9,TRUE)-_xlfn.NORM.DIST(CB$30,$CV9,0.3*$CV9,TRUE))),""),IF($C9&gt;0,summary!$C$10/28.8/0.947817,""))</f>
        <v>10.074319315976723</v>
      </c>
      <c r="CC38">
        <f t="array" ref="CC38">IF($D9,IFERROR((SUMPRODUCT((economics!$AG$2:$AG$167=$B38)*(economics!$D$2:$D$167="whr")*economics!$AH$2:$AH$167*(_xlfn.NORM.DIST(CC$3,economics!$AK$2:$AK$167,economics!$AJ$2:$AJ$167,TRUE)-_xlfn.NORM.DIST(CC$30,economics!$AK$2:$AK$167,economics!$AJ$2:$AJ$167,TRUE))*economics!$AM$2:$AM$167)+$CR9*(_xlfn.NORM.DIST(CC$3,$CU9,0.3*$CU9,TRUE)-_xlfn.NORM.DIST(CC$30,$CU9,0.3*$CU9,TRUE))*summary!$C$7/28.8/0.947817+$CS9*(_xlfn.NORM.DIST(CC$3,$CV9,0.3*$CV9,TRUE)-_xlfn.NORM.DIST(CC$30,$CV9,0.3*$CV9,TRUE))*summary!$C$6/28.8/0.947817)/(SUMPRODUCT((economics!$AG$2:$AG$167=$B38)*(economics!$D$2:$D$167="whr")*economics!$AH$2:$AH$167*(_xlfn.NORM.DIST(CC$3,economics!$AK$2:$AK$167,economics!$AJ$2:$AJ$167,TRUE)-_xlfn.NORM.DIST(CC$30,economics!$AK$2:$AK$167,economics!$AJ$2:$AJ$167,TRUE)))+$CR9*(_xlfn.NORM.DIST(CC$3,$CU9,0.3*$CU9,TRUE)-_xlfn.NORM.DIST(CC$30,$CU9,0.3*$CU9,TRUE))+$CS9*(_xlfn.NORM.DIST(CC$3,$CV9,0.3*$CV9,TRUE)-_xlfn.NORM.DIST(CC$30,$CV9,0.3*$CV9,TRUE))),""),IF($C9&gt;0,summary!$C$10/28.8/0.947817,""))</f>
        <v>10.074319315976723</v>
      </c>
      <c r="CD38">
        <f t="array" ref="CD38">IF($D9,IFERROR((SUMPRODUCT((economics!$AG$2:$AG$167=$B38)*(economics!$D$2:$D$167="whr")*economics!$AH$2:$AH$167*(_xlfn.NORM.DIST(CD$3,economics!$AK$2:$AK$167,economics!$AJ$2:$AJ$167,TRUE)-_xlfn.NORM.DIST(CD$30,economics!$AK$2:$AK$167,economics!$AJ$2:$AJ$167,TRUE))*economics!$AM$2:$AM$167)+$CR9*(_xlfn.NORM.DIST(CD$3,$CU9,0.3*$CU9,TRUE)-_xlfn.NORM.DIST(CD$30,$CU9,0.3*$CU9,TRUE))*summary!$C$7/28.8/0.947817+$CS9*(_xlfn.NORM.DIST(CD$3,$CV9,0.3*$CV9,TRUE)-_xlfn.NORM.DIST(CD$30,$CV9,0.3*$CV9,TRUE))*summary!$C$6/28.8/0.947817)/(SUMPRODUCT((economics!$AG$2:$AG$167=$B38)*(economics!$D$2:$D$167="whr")*economics!$AH$2:$AH$167*(_xlfn.NORM.DIST(CD$3,economics!$AK$2:$AK$167,economics!$AJ$2:$AJ$167,TRUE)-_xlfn.NORM.DIST(CD$30,economics!$AK$2:$AK$167,economics!$AJ$2:$AJ$167,TRUE)))+$CR9*(_xlfn.NORM.DIST(CD$3,$CU9,0.3*$CU9,TRUE)-_xlfn.NORM.DIST(CD$30,$CU9,0.3*$CU9,TRUE))+$CS9*(_xlfn.NORM.DIST(CD$3,$CV9,0.3*$CV9,TRUE)-_xlfn.NORM.DIST(CD$30,$CV9,0.3*$CV9,TRUE))),""),IF($C9&gt;0,summary!$C$10/28.8/0.947817,""))</f>
        <v>10.074319315976723</v>
      </c>
      <c r="CE38">
        <f t="array" ref="CE38">IF($D9,IFERROR((SUMPRODUCT((economics!$AG$2:$AG$167=$B38)*(economics!$D$2:$D$167="whr")*economics!$AH$2:$AH$167*(_xlfn.NORM.DIST(CE$3,economics!$AK$2:$AK$167,economics!$AJ$2:$AJ$167,TRUE)-_xlfn.NORM.DIST(CE$30,economics!$AK$2:$AK$167,economics!$AJ$2:$AJ$167,TRUE))*economics!$AM$2:$AM$167)+$CR9*(_xlfn.NORM.DIST(CE$3,$CU9,0.3*$CU9,TRUE)-_xlfn.NORM.DIST(CE$30,$CU9,0.3*$CU9,TRUE))*summary!$C$7/28.8/0.947817+$CS9*(_xlfn.NORM.DIST(CE$3,$CV9,0.3*$CV9,TRUE)-_xlfn.NORM.DIST(CE$30,$CV9,0.3*$CV9,TRUE))*summary!$C$6/28.8/0.947817)/(SUMPRODUCT((economics!$AG$2:$AG$167=$B38)*(economics!$D$2:$D$167="whr")*economics!$AH$2:$AH$167*(_xlfn.NORM.DIST(CE$3,economics!$AK$2:$AK$167,economics!$AJ$2:$AJ$167,TRUE)-_xlfn.NORM.DIST(CE$30,economics!$AK$2:$AK$167,economics!$AJ$2:$AJ$167,TRUE)))+$CR9*(_xlfn.NORM.DIST(CE$3,$CU9,0.3*$CU9,TRUE)-_xlfn.NORM.DIST(CE$30,$CU9,0.3*$CU9,TRUE))+$CS9*(_xlfn.NORM.DIST(CE$3,$CV9,0.3*$CV9,TRUE)-_xlfn.NORM.DIST(CE$30,$CV9,0.3*$CV9,TRUE))),""),IF($C9&gt;0,summary!$C$10/28.8/0.947817,""))</f>
        <v>10.074319315976723</v>
      </c>
      <c r="CF38">
        <f t="array" ref="CF38">IF($D9,IFERROR((SUMPRODUCT((economics!$AG$2:$AG$167=$B38)*(economics!$D$2:$D$167="whr")*economics!$AH$2:$AH$167*(_xlfn.NORM.DIST(CF$3,economics!$AK$2:$AK$167,economics!$AJ$2:$AJ$167,TRUE)-_xlfn.NORM.DIST(CF$30,economics!$AK$2:$AK$167,economics!$AJ$2:$AJ$167,TRUE))*economics!$AM$2:$AM$167)+$CR9*(_xlfn.NORM.DIST(CF$3,$CU9,0.3*$CU9,TRUE)-_xlfn.NORM.DIST(CF$30,$CU9,0.3*$CU9,TRUE))*summary!$C$7/28.8/0.947817+$CS9*(_xlfn.NORM.DIST(CF$3,$CV9,0.3*$CV9,TRUE)-_xlfn.NORM.DIST(CF$30,$CV9,0.3*$CV9,TRUE))*summary!$C$6/28.8/0.947817)/(SUMPRODUCT((economics!$AG$2:$AG$167=$B38)*(economics!$D$2:$D$167="whr")*economics!$AH$2:$AH$167*(_xlfn.NORM.DIST(CF$3,economics!$AK$2:$AK$167,economics!$AJ$2:$AJ$167,TRUE)-_xlfn.NORM.DIST(CF$30,economics!$AK$2:$AK$167,economics!$AJ$2:$AJ$167,TRUE)))+$CR9*(_xlfn.NORM.DIST(CF$3,$CU9,0.3*$CU9,TRUE)-_xlfn.NORM.DIST(CF$30,$CU9,0.3*$CU9,TRUE))+$CS9*(_xlfn.NORM.DIST(CF$3,$CV9,0.3*$CV9,TRUE)-_xlfn.NORM.DIST(CF$30,$CV9,0.3*$CV9,TRUE))),""),IF($C9&gt;0,summary!$C$10/28.8/0.947817,""))</f>
        <v>10.074319315976723</v>
      </c>
      <c r="CG38">
        <f t="array" ref="CG38">IF($D9,IFERROR((SUMPRODUCT((economics!$AG$2:$AG$167=$B38)*(economics!$D$2:$D$167="whr")*economics!$AH$2:$AH$167*(_xlfn.NORM.DIST(CG$3,economics!$AK$2:$AK$167,economics!$AJ$2:$AJ$167,TRUE)-_xlfn.NORM.DIST(CG$30,economics!$AK$2:$AK$167,economics!$AJ$2:$AJ$167,TRUE))*economics!$AM$2:$AM$167)+$CR9*(_xlfn.NORM.DIST(CG$3,$CU9,0.3*$CU9,TRUE)-_xlfn.NORM.DIST(CG$30,$CU9,0.3*$CU9,TRUE))*summary!$C$7/28.8/0.947817+$CS9*(_xlfn.NORM.DIST(CG$3,$CV9,0.3*$CV9,TRUE)-_xlfn.NORM.DIST(CG$30,$CV9,0.3*$CV9,TRUE))*summary!$C$6/28.8/0.947817)/(SUMPRODUCT((economics!$AG$2:$AG$167=$B38)*(economics!$D$2:$D$167="whr")*economics!$AH$2:$AH$167*(_xlfn.NORM.DIST(CG$3,economics!$AK$2:$AK$167,economics!$AJ$2:$AJ$167,TRUE)-_xlfn.NORM.DIST(CG$30,economics!$AK$2:$AK$167,economics!$AJ$2:$AJ$167,TRUE)))+$CR9*(_xlfn.NORM.DIST(CG$3,$CU9,0.3*$CU9,TRUE)-_xlfn.NORM.DIST(CG$30,$CU9,0.3*$CU9,TRUE))+$CS9*(_xlfn.NORM.DIST(CG$3,$CV9,0.3*$CV9,TRUE)-_xlfn.NORM.DIST(CG$30,$CV9,0.3*$CV9,TRUE))),""),IF($C9&gt;0,summary!$C$10/28.8/0.947817,""))</f>
        <v>10.074319315976723</v>
      </c>
      <c r="CH38">
        <f t="array" ref="CH38">IF($D9,IFERROR((SUMPRODUCT((economics!$AG$2:$AG$167=$B38)*(economics!$D$2:$D$167="whr")*economics!$AH$2:$AH$167*(_xlfn.NORM.DIST(CH$3,economics!$AK$2:$AK$167,economics!$AJ$2:$AJ$167,TRUE)-_xlfn.NORM.DIST(CH$30,economics!$AK$2:$AK$167,economics!$AJ$2:$AJ$167,TRUE))*economics!$AM$2:$AM$167)+$CR9*(_xlfn.NORM.DIST(CH$3,$CU9,0.3*$CU9,TRUE)-_xlfn.NORM.DIST(CH$30,$CU9,0.3*$CU9,TRUE))*summary!$C$7/28.8/0.947817+$CS9*(_xlfn.NORM.DIST(CH$3,$CV9,0.3*$CV9,TRUE)-_xlfn.NORM.DIST(CH$30,$CV9,0.3*$CV9,TRUE))*summary!$C$6/28.8/0.947817)/(SUMPRODUCT((economics!$AG$2:$AG$167=$B38)*(economics!$D$2:$D$167="whr")*economics!$AH$2:$AH$167*(_xlfn.NORM.DIST(CH$3,economics!$AK$2:$AK$167,economics!$AJ$2:$AJ$167,TRUE)-_xlfn.NORM.DIST(CH$30,economics!$AK$2:$AK$167,economics!$AJ$2:$AJ$167,TRUE)))+$CR9*(_xlfn.NORM.DIST(CH$3,$CU9,0.3*$CU9,TRUE)-_xlfn.NORM.DIST(CH$30,$CU9,0.3*$CU9,TRUE))+$CS9*(_xlfn.NORM.DIST(CH$3,$CV9,0.3*$CV9,TRUE)-_xlfn.NORM.DIST(CH$30,$CV9,0.3*$CV9,TRUE))),""),IF($C9&gt;0,summary!$C$10/28.8/0.947817,""))</f>
        <v>10.074319315976723</v>
      </c>
    </row>
    <row r="39" spans="1:86" x14ac:dyDescent="0.35">
      <c r="A39" t="str">
        <f t="shared" si="3"/>
        <v>wood products 16</v>
      </c>
      <c r="B39">
        <f t="shared" si="3"/>
        <v>16</v>
      </c>
      <c r="E39">
        <f t="array" ref="E39">IF($D10,IFERROR((SUMPRODUCT((economics!$AG$2:$AG$167=$B39)*(economics!$D$2:$D$167="whr")*economics!$AH$2:$AH$167*(_xlfn.NORM.DIST(E$3,economics!$AK$2:$AK$167,economics!$AJ$2:$AJ$167,TRUE)-_xlfn.NORM.DIST(E$30,economics!$AK$2:$AK$167,economics!$AJ$2:$AJ$167,TRUE))*economics!$AM$2:$AM$167)+$CR10*(_xlfn.NORM.DIST(E$3,$CU10,0.3*$CU10,TRUE)-_xlfn.NORM.DIST(E$30,$CU10,0.3*$CU10,TRUE))*summary!$C$7/28.8/0.947817+$CS10*(_xlfn.NORM.DIST(E$3,$CV10,0.3*$CV10,TRUE)-_xlfn.NORM.DIST(E$30,$CV10,0.3*$CV10,TRUE))*summary!$C$6/28.8/0.947817)/(SUMPRODUCT((economics!$AG$2:$AG$167=$B39)*(economics!$D$2:$D$167="whr")*economics!$AH$2:$AH$167*(_xlfn.NORM.DIST(E$3,economics!$AK$2:$AK$167,economics!$AJ$2:$AJ$167,TRUE)-_xlfn.NORM.DIST(E$30,economics!$AK$2:$AK$167,economics!$AJ$2:$AJ$167,TRUE)))+$CR10*(_xlfn.NORM.DIST(E$3,$CU10,0.3*$CU10,TRUE)-_xlfn.NORM.DIST(E$30,$CU10,0.3*$CU10,TRUE))+$CS10*(_xlfn.NORM.DIST(E$3,$CV10,0.3*$CV10,TRUE)-_xlfn.NORM.DIST(E$30,$CV10,0.3*$CV10,TRUE))),""),IF($C10&gt;0,summary!$C$10/28.8/0.947817,""))</f>
        <v>10.074319315976723</v>
      </c>
      <c r="F39">
        <f t="array" ref="F39">IF($D10,IFERROR((SUMPRODUCT((economics!$AG$2:$AG$167=$B39)*(economics!$D$2:$D$167="whr")*economics!$AH$2:$AH$167*(_xlfn.NORM.DIST(F$3,economics!$AK$2:$AK$167,economics!$AJ$2:$AJ$167,TRUE)-_xlfn.NORM.DIST(F$30,economics!$AK$2:$AK$167,economics!$AJ$2:$AJ$167,TRUE))*economics!$AM$2:$AM$167)+$CR10*(_xlfn.NORM.DIST(F$3,$CU10,0.3*$CU10,TRUE)-_xlfn.NORM.DIST(F$30,$CU10,0.3*$CU10,TRUE))*summary!$C$7/28.8/0.947817+$CS10*(_xlfn.NORM.DIST(F$3,$CV10,0.3*$CV10,TRUE)-_xlfn.NORM.DIST(F$30,$CV10,0.3*$CV10,TRUE))*summary!$C$6/28.8/0.947817)/(SUMPRODUCT((economics!$AG$2:$AG$167=$B39)*(economics!$D$2:$D$167="whr")*economics!$AH$2:$AH$167*(_xlfn.NORM.DIST(F$3,economics!$AK$2:$AK$167,economics!$AJ$2:$AJ$167,TRUE)-_xlfn.NORM.DIST(F$30,economics!$AK$2:$AK$167,economics!$AJ$2:$AJ$167,TRUE)))+$CR10*(_xlfn.NORM.DIST(F$3,$CU10,0.3*$CU10,TRUE)-_xlfn.NORM.DIST(F$30,$CU10,0.3*$CU10,TRUE))+$CS10*(_xlfn.NORM.DIST(F$3,$CV10,0.3*$CV10,TRUE)-_xlfn.NORM.DIST(F$30,$CV10,0.3*$CV10,TRUE))),""),IF($C10&gt;0,summary!$C$10/28.8/0.947817,""))</f>
        <v>10.074319315976723</v>
      </c>
      <c r="G39">
        <f t="array" ref="G39">IF($D10,IFERROR((SUMPRODUCT((economics!$AG$2:$AG$167=$B39)*(economics!$D$2:$D$167="whr")*economics!$AH$2:$AH$167*(_xlfn.NORM.DIST(G$3,economics!$AK$2:$AK$167,economics!$AJ$2:$AJ$167,TRUE)-_xlfn.NORM.DIST(G$30,economics!$AK$2:$AK$167,economics!$AJ$2:$AJ$167,TRUE))*economics!$AM$2:$AM$167)+$CR10*(_xlfn.NORM.DIST(G$3,$CU10,0.3*$CU10,TRUE)-_xlfn.NORM.DIST(G$30,$CU10,0.3*$CU10,TRUE))*summary!$C$7/28.8/0.947817+$CS10*(_xlfn.NORM.DIST(G$3,$CV10,0.3*$CV10,TRUE)-_xlfn.NORM.DIST(G$30,$CV10,0.3*$CV10,TRUE))*summary!$C$6/28.8/0.947817)/(SUMPRODUCT((economics!$AG$2:$AG$167=$B39)*(economics!$D$2:$D$167="whr")*economics!$AH$2:$AH$167*(_xlfn.NORM.DIST(G$3,economics!$AK$2:$AK$167,economics!$AJ$2:$AJ$167,TRUE)-_xlfn.NORM.DIST(G$30,economics!$AK$2:$AK$167,economics!$AJ$2:$AJ$167,TRUE)))+$CR10*(_xlfn.NORM.DIST(G$3,$CU10,0.3*$CU10,TRUE)-_xlfn.NORM.DIST(G$30,$CU10,0.3*$CU10,TRUE))+$CS10*(_xlfn.NORM.DIST(G$3,$CV10,0.3*$CV10,TRUE)-_xlfn.NORM.DIST(G$30,$CV10,0.3*$CV10,TRUE))),""),IF($C10&gt;0,summary!$C$10/28.8/0.947817,""))</f>
        <v>10.074319315976723</v>
      </c>
      <c r="H39">
        <f t="array" ref="H39">IF($D10,IFERROR((SUMPRODUCT((economics!$AG$2:$AG$167=$B39)*(economics!$D$2:$D$167="whr")*economics!$AH$2:$AH$167*(_xlfn.NORM.DIST(H$3,economics!$AK$2:$AK$167,economics!$AJ$2:$AJ$167,TRUE)-_xlfn.NORM.DIST(H$30,economics!$AK$2:$AK$167,economics!$AJ$2:$AJ$167,TRUE))*economics!$AM$2:$AM$167)+$CR10*(_xlfn.NORM.DIST(H$3,$CU10,0.3*$CU10,TRUE)-_xlfn.NORM.DIST(H$30,$CU10,0.3*$CU10,TRUE))*summary!$C$7/28.8/0.947817+$CS10*(_xlfn.NORM.DIST(H$3,$CV10,0.3*$CV10,TRUE)-_xlfn.NORM.DIST(H$30,$CV10,0.3*$CV10,TRUE))*summary!$C$6/28.8/0.947817)/(SUMPRODUCT((economics!$AG$2:$AG$167=$B39)*(economics!$D$2:$D$167="whr")*economics!$AH$2:$AH$167*(_xlfn.NORM.DIST(H$3,economics!$AK$2:$AK$167,economics!$AJ$2:$AJ$167,TRUE)-_xlfn.NORM.DIST(H$30,economics!$AK$2:$AK$167,economics!$AJ$2:$AJ$167,TRUE)))+$CR10*(_xlfn.NORM.DIST(H$3,$CU10,0.3*$CU10,TRUE)-_xlfn.NORM.DIST(H$30,$CU10,0.3*$CU10,TRUE))+$CS10*(_xlfn.NORM.DIST(H$3,$CV10,0.3*$CV10,TRUE)-_xlfn.NORM.DIST(H$30,$CV10,0.3*$CV10,TRUE))),""),IF($C10&gt;0,summary!$C$10/28.8/0.947817,""))</f>
        <v>10.074319315976723</v>
      </c>
      <c r="I39">
        <f t="array" ref="I39">IF($D10,IFERROR((SUMPRODUCT((economics!$AG$2:$AG$167=$B39)*(economics!$D$2:$D$167="whr")*economics!$AH$2:$AH$167*(_xlfn.NORM.DIST(I$3,economics!$AK$2:$AK$167,economics!$AJ$2:$AJ$167,TRUE)-_xlfn.NORM.DIST(I$30,economics!$AK$2:$AK$167,economics!$AJ$2:$AJ$167,TRUE))*economics!$AM$2:$AM$167)+$CR10*(_xlfn.NORM.DIST(I$3,$CU10,0.3*$CU10,TRUE)-_xlfn.NORM.DIST(I$30,$CU10,0.3*$CU10,TRUE))*summary!$C$7/28.8/0.947817+$CS10*(_xlfn.NORM.DIST(I$3,$CV10,0.3*$CV10,TRUE)-_xlfn.NORM.DIST(I$30,$CV10,0.3*$CV10,TRUE))*summary!$C$6/28.8/0.947817)/(SUMPRODUCT((economics!$AG$2:$AG$167=$B39)*(economics!$D$2:$D$167="whr")*economics!$AH$2:$AH$167*(_xlfn.NORM.DIST(I$3,economics!$AK$2:$AK$167,economics!$AJ$2:$AJ$167,TRUE)-_xlfn.NORM.DIST(I$30,economics!$AK$2:$AK$167,economics!$AJ$2:$AJ$167,TRUE)))+$CR10*(_xlfn.NORM.DIST(I$3,$CU10,0.3*$CU10,TRUE)-_xlfn.NORM.DIST(I$30,$CU10,0.3*$CU10,TRUE))+$CS10*(_xlfn.NORM.DIST(I$3,$CV10,0.3*$CV10,TRUE)-_xlfn.NORM.DIST(I$30,$CV10,0.3*$CV10,TRUE))),""),IF($C10&gt;0,summary!$C$10/28.8/0.947817,""))</f>
        <v>10.074319315976723</v>
      </c>
      <c r="J39">
        <f t="array" ref="J39">IF($D10,IFERROR((SUMPRODUCT((economics!$AG$2:$AG$167=$B39)*(economics!$D$2:$D$167="whr")*economics!$AH$2:$AH$167*(_xlfn.NORM.DIST(J$3,economics!$AK$2:$AK$167,economics!$AJ$2:$AJ$167,TRUE)-_xlfn.NORM.DIST(J$30,economics!$AK$2:$AK$167,economics!$AJ$2:$AJ$167,TRUE))*economics!$AM$2:$AM$167)+$CR10*(_xlfn.NORM.DIST(J$3,$CU10,0.3*$CU10,TRUE)-_xlfn.NORM.DIST(J$30,$CU10,0.3*$CU10,TRUE))*summary!$C$7/28.8/0.947817+$CS10*(_xlfn.NORM.DIST(J$3,$CV10,0.3*$CV10,TRUE)-_xlfn.NORM.DIST(J$30,$CV10,0.3*$CV10,TRUE))*summary!$C$6/28.8/0.947817)/(SUMPRODUCT((economics!$AG$2:$AG$167=$B39)*(economics!$D$2:$D$167="whr")*economics!$AH$2:$AH$167*(_xlfn.NORM.DIST(J$3,economics!$AK$2:$AK$167,economics!$AJ$2:$AJ$167,TRUE)-_xlfn.NORM.DIST(J$30,economics!$AK$2:$AK$167,economics!$AJ$2:$AJ$167,TRUE)))+$CR10*(_xlfn.NORM.DIST(J$3,$CU10,0.3*$CU10,TRUE)-_xlfn.NORM.DIST(J$30,$CU10,0.3*$CU10,TRUE))+$CS10*(_xlfn.NORM.DIST(J$3,$CV10,0.3*$CV10,TRUE)-_xlfn.NORM.DIST(J$30,$CV10,0.3*$CV10,TRUE))),""),IF($C10&gt;0,summary!$C$10/28.8/0.947817,""))</f>
        <v>10.074319315976723</v>
      </c>
      <c r="K39">
        <f t="array" ref="K39">IF($D10,IFERROR((SUMPRODUCT((economics!$AG$2:$AG$167=$B39)*(economics!$D$2:$D$167="whr")*economics!$AH$2:$AH$167*(_xlfn.NORM.DIST(K$3,economics!$AK$2:$AK$167,economics!$AJ$2:$AJ$167,TRUE)-_xlfn.NORM.DIST(K$30,economics!$AK$2:$AK$167,economics!$AJ$2:$AJ$167,TRUE))*economics!$AM$2:$AM$167)+$CR10*(_xlfn.NORM.DIST(K$3,$CU10,0.3*$CU10,TRUE)-_xlfn.NORM.DIST(K$30,$CU10,0.3*$CU10,TRUE))*summary!$C$7/28.8/0.947817+$CS10*(_xlfn.NORM.DIST(K$3,$CV10,0.3*$CV10,TRUE)-_xlfn.NORM.DIST(K$30,$CV10,0.3*$CV10,TRUE))*summary!$C$6/28.8/0.947817)/(SUMPRODUCT((economics!$AG$2:$AG$167=$B39)*(economics!$D$2:$D$167="whr")*economics!$AH$2:$AH$167*(_xlfn.NORM.DIST(K$3,economics!$AK$2:$AK$167,economics!$AJ$2:$AJ$167,TRUE)-_xlfn.NORM.DIST(K$30,economics!$AK$2:$AK$167,economics!$AJ$2:$AJ$167,TRUE)))+$CR10*(_xlfn.NORM.DIST(K$3,$CU10,0.3*$CU10,TRUE)-_xlfn.NORM.DIST(K$30,$CU10,0.3*$CU10,TRUE))+$CS10*(_xlfn.NORM.DIST(K$3,$CV10,0.3*$CV10,TRUE)-_xlfn.NORM.DIST(K$30,$CV10,0.3*$CV10,TRUE))),""),IF($C10&gt;0,summary!$C$10/28.8/0.947817,""))</f>
        <v>10.074319315976723</v>
      </c>
      <c r="L39">
        <f t="array" ref="L39">IF($D10,IFERROR((SUMPRODUCT((economics!$AG$2:$AG$167=$B39)*(economics!$D$2:$D$167="whr")*economics!$AH$2:$AH$167*(_xlfn.NORM.DIST(L$3,economics!$AK$2:$AK$167,economics!$AJ$2:$AJ$167,TRUE)-_xlfn.NORM.DIST(L$30,economics!$AK$2:$AK$167,economics!$AJ$2:$AJ$167,TRUE))*economics!$AM$2:$AM$167)+$CR10*(_xlfn.NORM.DIST(L$3,$CU10,0.3*$CU10,TRUE)-_xlfn.NORM.DIST(L$30,$CU10,0.3*$CU10,TRUE))*summary!$C$7/28.8/0.947817+$CS10*(_xlfn.NORM.DIST(L$3,$CV10,0.3*$CV10,TRUE)-_xlfn.NORM.DIST(L$30,$CV10,0.3*$CV10,TRUE))*summary!$C$6/28.8/0.947817)/(SUMPRODUCT((economics!$AG$2:$AG$167=$B39)*(economics!$D$2:$D$167="whr")*economics!$AH$2:$AH$167*(_xlfn.NORM.DIST(L$3,economics!$AK$2:$AK$167,economics!$AJ$2:$AJ$167,TRUE)-_xlfn.NORM.DIST(L$30,economics!$AK$2:$AK$167,economics!$AJ$2:$AJ$167,TRUE)))+$CR10*(_xlfn.NORM.DIST(L$3,$CU10,0.3*$CU10,TRUE)-_xlfn.NORM.DIST(L$30,$CU10,0.3*$CU10,TRUE))+$CS10*(_xlfn.NORM.DIST(L$3,$CV10,0.3*$CV10,TRUE)-_xlfn.NORM.DIST(L$30,$CV10,0.3*$CV10,TRUE))),""),IF($C10&gt;0,summary!$C$10/28.8/0.947817,""))</f>
        <v>10.074319315976723</v>
      </c>
      <c r="M39">
        <f t="array" ref="M39">IF($D10,IFERROR((SUMPRODUCT((economics!$AG$2:$AG$167=$B39)*(economics!$D$2:$D$167="whr")*economics!$AH$2:$AH$167*(_xlfn.NORM.DIST(M$3,economics!$AK$2:$AK$167,economics!$AJ$2:$AJ$167,TRUE)-_xlfn.NORM.DIST(M$30,economics!$AK$2:$AK$167,economics!$AJ$2:$AJ$167,TRUE))*economics!$AM$2:$AM$167)+$CR10*(_xlfn.NORM.DIST(M$3,$CU10,0.3*$CU10,TRUE)-_xlfn.NORM.DIST(M$30,$CU10,0.3*$CU10,TRUE))*summary!$C$7/28.8/0.947817+$CS10*(_xlfn.NORM.DIST(M$3,$CV10,0.3*$CV10,TRUE)-_xlfn.NORM.DIST(M$30,$CV10,0.3*$CV10,TRUE))*summary!$C$6/28.8/0.947817)/(SUMPRODUCT((economics!$AG$2:$AG$167=$B39)*(economics!$D$2:$D$167="whr")*economics!$AH$2:$AH$167*(_xlfn.NORM.DIST(M$3,economics!$AK$2:$AK$167,economics!$AJ$2:$AJ$167,TRUE)-_xlfn.NORM.DIST(M$30,economics!$AK$2:$AK$167,economics!$AJ$2:$AJ$167,TRUE)))+$CR10*(_xlfn.NORM.DIST(M$3,$CU10,0.3*$CU10,TRUE)-_xlfn.NORM.DIST(M$30,$CU10,0.3*$CU10,TRUE))+$CS10*(_xlfn.NORM.DIST(M$3,$CV10,0.3*$CV10,TRUE)-_xlfn.NORM.DIST(M$30,$CV10,0.3*$CV10,TRUE))),""),IF($C10&gt;0,summary!$C$10/28.8/0.947817,""))</f>
        <v>10.074319315976723</v>
      </c>
      <c r="N39">
        <f t="array" ref="N39">IF($D10,IFERROR((SUMPRODUCT((economics!$AG$2:$AG$167=$B39)*(economics!$D$2:$D$167="whr")*economics!$AH$2:$AH$167*(_xlfn.NORM.DIST(N$3,economics!$AK$2:$AK$167,economics!$AJ$2:$AJ$167,TRUE)-_xlfn.NORM.DIST(N$30,economics!$AK$2:$AK$167,economics!$AJ$2:$AJ$167,TRUE))*economics!$AM$2:$AM$167)+$CR10*(_xlfn.NORM.DIST(N$3,$CU10,0.3*$CU10,TRUE)-_xlfn.NORM.DIST(N$30,$CU10,0.3*$CU10,TRUE))*summary!$C$7/28.8/0.947817+$CS10*(_xlfn.NORM.DIST(N$3,$CV10,0.3*$CV10,TRUE)-_xlfn.NORM.DIST(N$30,$CV10,0.3*$CV10,TRUE))*summary!$C$6/28.8/0.947817)/(SUMPRODUCT((economics!$AG$2:$AG$167=$B39)*(economics!$D$2:$D$167="whr")*economics!$AH$2:$AH$167*(_xlfn.NORM.DIST(N$3,economics!$AK$2:$AK$167,economics!$AJ$2:$AJ$167,TRUE)-_xlfn.NORM.DIST(N$30,economics!$AK$2:$AK$167,economics!$AJ$2:$AJ$167,TRUE)))+$CR10*(_xlfn.NORM.DIST(N$3,$CU10,0.3*$CU10,TRUE)-_xlfn.NORM.DIST(N$30,$CU10,0.3*$CU10,TRUE))+$CS10*(_xlfn.NORM.DIST(N$3,$CV10,0.3*$CV10,TRUE)-_xlfn.NORM.DIST(N$30,$CV10,0.3*$CV10,TRUE))),""),IF($C10&gt;0,summary!$C$10/28.8/0.947817,""))</f>
        <v>10.074319315976723</v>
      </c>
      <c r="O39">
        <f t="array" ref="O39">IF($D10,IFERROR((SUMPRODUCT((economics!$AG$2:$AG$167=$B39)*(economics!$D$2:$D$167="whr")*economics!$AH$2:$AH$167*(_xlfn.NORM.DIST(O$3,economics!$AK$2:$AK$167,economics!$AJ$2:$AJ$167,TRUE)-_xlfn.NORM.DIST(O$30,economics!$AK$2:$AK$167,economics!$AJ$2:$AJ$167,TRUE))*economics!$AM$2:$AM$167)+$CR10*(_xlfn.NORM.DIST(O$3,$CU10,0.3*$CU10,TRUE)-_xlfn.NORM.DIST(O$30,$CU10,0.3*$CU10,TRUE))*summary!$C$7/28.8/0.947817+$CS10*(_xlfn.NORM.DIST(O$3,$CV10,0.3*$CV10,TRUE)-_xlfn.NORM.DIST(O$30,$CV10,0.3*$CV10,TRUE))*summary!$C$6/28.8/0.947817)/(SUMPRODUCT((economics!$AG$2:$AG$167=$B39)*(economics!$D$2:$D$167="whr")*economics!$AH$2:$AH$167*(_xlfn.NORM.DIST(O$3,economics!$AK$2:$AK$167,economics!$AJ$2:$AJ$167,TRUE)-_xlfn.NORM.DIST(O$30,economics!$AK$2:$AK$167,economics!$AJ$2:$AJ$167,TRUE)))+$CR10*(_xlfn.NORM.DIST(O$3,$CU10,0.3*$CU10,TRUE)-_xlfn.NORM.DIST(O$30,$CU10,0.3*$CU10,TRUE))+$CS10*(_xlfn.NORM.DIST(O$3,$CV10,0.3*$CV10,TRUE)-_xlfn.NORM.DIST(O$30,$CV10,0.3*$CV10,TRUE))),""),IF($C10&gt;0,summary!$C$10/28.8/0.947817,""))</f>
        <v>10.074319315976723</v>
      </c>
      <c r="P39">
        <f t="array" ref="P39">IF($D10,IFERROR((SUMPRODUCT((economics!$AG$2:$AG$167=$B39)*(economics!$D$2:$D$167="whr")*economics!$AH$2:$AH$167*(_xlfn.NORM.DIST(P$3,economics!$AK$2:$AK$167,economics!$AJ$2:$AJ$167,TRUE)-_xlfn.NORM.DIST(P$30,economics!$AK$2:$AK$167,economics!$AJ$2:$AJ$167,TRUE))*economics!$AM$2:$AM$167)+$CR10*(_xlfn.NORM.DIST(P$3,$CU10,0.3*$CU10,TRUE)-_xlfn.NORM.DIST(P$30,$CU10,0.3*$CU10,TRUE))*summary!$C$7/28.8/0.947817+$CS10*(_xlfn.NORM.DIST(P$3,$CV10,0.3*$CV10,TRUE)-_xlfn.NORM.DIST(P$30,$CV10,0.3*$CV10,TRUE))*summary!$C$6/28.8/0.947817)/(SUMPRODUCT((economics!$AG$2:$AG$167=$B39)*(economics!$D$2:$D$167="whr")*economics!$AH$2:$AH$167*(_xlfn.NORM.DIST(P$3,economics!$AK$2:$AK$167,economics!$AJ$2:$AJ$167,TRUE)-_xlfn.NORM.DIST(P$30,economics!$AK$2:$AK$167,economics!$AJ$2:$AJ$167,TRUE)))+$CR10*(_xlfn.NORM.DIST(P$3,$CU10,0.3*$CU10,TRUE)-_xlfn.NORM.DIST(P$30,$CU10,0.3*$CU10,TRUE))+$CS10*(_xlfn.NORM.DIST(P$3,$CV10,0.3*$CV10,TRUE)-_xlfn.NORM.DIST(P$30,$CV10,0.3*$CV10,TRUE))),""),IF($C10&gt;0,summary!$C$10/28.8/0.947817,""))</f>
        <v>10.074319315976723</v>
      </c>
      <c r="Q39">
        <f t="array" ref="Q39">IF($D10,IFERROR((SUMPRODUCT((economics!$AG$2:$AG$167=$B39)*(economics!$D$2:$D$167="whr")*economics!$AH$2:$AH$167*(_xlfn.NORM.DIST(Q$3,economics!$AK$2:$AK$167,economics!$AJ$2:$AJ$167,TRUE)-_xlfn.NORM.DIST(Q$30,economics!$AK$2:$AK$167,economics!$AJ$2:$AJ$167,TRUE))*economics!$AM$2:$AM$167)+$CR10*(_xlfn.NORM.DIST(Q$3,$CU10,0.3*$CU10,TRUE)-_xlfn.NORM.DIST(Q$30,$CU10,0.3*$CU10,TRUE))*summary!$C$7/28.8/0.947817+$CS10*(_xlfn.NORM.DIST(Q$3,$CV10,0.3*$CV10,TRUE)-_xlfn.NORM.DIST(Q$30,$CV10,0.3*$CV10,TRUE))*summary!$C$6/28.8/0.947817)/(SUMPRODUCT((economics!$AG$2:$AG$167=$B39)*(economics!$D$2:$D$167="whr")*economics!$AH$2:$AH$167*(_xlfn.NORM.DIST(Q$3,economics!$AK$2:$AK$167,economics!$AJ$2:$AJ$167,TRUE)-_xlfn.NORM.DIST(Q$30,economics!$AK$2:$AK$167,economics!$AJ$2:$AJ$167,TRUE)))+$CR10*(_xlfn.NORM.DIST(Q$3,$CU10,0.3*$CU10,TRUE)-_xlfn.NORM.DIST(Q$30,$CU10,0.3*$CU10,TRUE))+$CS10*(_xlfn.NORM.DIST(Q$3,$CV10,0.3*$CV10,TRUE)-_xlfn.NORM.DIST(Q$30,$CV10,0.3*$CV10,TRUE))),""),IF($C10&gt;0,summary!$C$10/28.8/0.947817,""))</f>
        <v>10.074319315976723</v>
      </c>
      <c r="R39">
        <f t="array" ref="R39">IF($D10,IFERROR((SUMPRODUCT((economics!$AG$2:$AG$167=$B39)*(economics!$D$2:$D$167="whr")*economics!$AH$2:$AH$167*(_xlfn.NORM.DIST(R$3,economics!$AK$2:$AK$167,economics!$AJ$2:$AJ$167,TRUE)-_xlfn.NORM.DIST(R$30,economics!$AK$2:$AK$167,economics!$AJ$2:$AJ$167,TRUE))*economics!$AM$2:$AM$167)+$CR10*(_xlfn.NORM.DIST(R$3,$CU10,0.3*$CU10,TRUE)-_xlfn.NORM.DIST(R$30,$CU10,0.3*$CU10,TRUE))*summary!$C$7/28.8/0.947817+$CS10*(_xlfn.NORM.DIST(R$3,$CV10,0.3*$CV10,TRUE)-_xlfn.NORM.DIST(R$30,$CV10,0.3*$CV10,TRUE))*summary!$C$6/28.8/0.947817)/(SUMPRODUCT((economics!$AG$2:$AG$167=$B39)*(economics!$D$2:$D$167="whr")*economics!$AH$2:$AH$167*(_xlfn.NORM.DIST(R$3,economics!$AK$2:$AK$167,economics!$AJ$2:$AJ$167,TRUE)-_xlfn.NORM.DIST(R$30,economics!$AK$2:$AK$167,economics!$AJ$2:$AJ$167,TRUE)))+$CR10*(_xlfn.NORM.DIST(R$3,$CU10,0.3*$CU10,TRUE)-_xlfn.NORM.DIST(R$30,$CU10,0.3*$CU10,TRUE))+$CS10*(_xlfn.NORM.DIST(R$3,$CV10,0.3*$CV10,TRUE)-_xlfn.NORM.DIST(R$30,$CV10,0.3*$CV10,TRUE))),""),IF($C10&gt;0,summary!$C$10/28.8/0.947817,""))</f>
        <v>10.074319315976723</v>
      </c>
      <c r="S39">
        <f t="array" ref="S39">IF($D10,IFERROR((SUMPRODUCT((economics!$AG$2:$AG$167=$B39)*(economics!$D$2:$D$167="whr")*economics!$AH$2:$AH$167*(_xlfn.NORM.DIST(S$3,economics!$AK$2:$AK$167,economics!$AJ$2:$AJ$167,TRUE)-_xlfn.NORM.DIST(S$30,economics!$AK$2:$AK$167,economics!$AJ$2:$AJ$167,TRUE))*economics!$AM$2:$AM$167)+$CR10*(_xlfn.NORM.DIST(S$3,$CU10,0.3*$CU10,TRUE)-_xlfn.NORM.DIST(S$30,$CU10,0.3*$CU10,TRUE))*summary!$C$7/28.8/0.947817+$CS10*(_xlfn.NORM.DIST(S$3,$CV10,0.3*$CV10,TRUE)-_xlfn.NORM.DIST(S$30,$CV10,0.3*$CV10,TRUE))*summary!$C$6/28.8/0.947817)/(SUMPRODUCT((economics!$AG$2:$AG$167=$B39)*(economics!$D$2:$D$167="whr")*economics!$AH$2:$AH$167*(_xlfn.NORM.DIST(S$3,economics!$AK$2:$AK$167,economics!$AJ$2:$AJ$167,TRUE)-_xlfn.NORM.DIST(S$30,economics!$AK$2:$AK$167,economics!$AJ$2:$AJ$167,TRUE)))+$CR10*(_xlfn.NORM.DIST(S$3,$CU10,0.3*$CU10,TRUE)-_xlfn.NORM.DIST(S$30,$CU10,0.3*$CU10,TRUE))+$CS10*(_xlfn.NORM.DIST(S$3,$CV10,0.3*$CV10,TRUE)-_xlfn.NORM.DIST(S$30,$CV10,0.3*$CV10,TRUE))),""),IF($C10&gt;0,summary!$C$10/28.8/0.947817,""))</f>
        <v>10.074319315976723</v>
      </c>
      <c r="T39">
        <f t="array" ref="T39">IF($D10,IFERROR((SUMPRODUCT((economics!$AG$2:$AG$167=$B39)*(economics!$D$2:$D$167="whr")*economics!$AH$2:$AH$167*(_xlfn.NORM.DIST(T$3,economics!$AK$2:$AK$167,economics!$AJ$2:$AJ$167,TRUE)-_xlfn.NORM.DIST(T$30,economics!$AK$2:$AK$167,economics!$AJ$2:$AJ$167,TRUE))*economics!$AM$2:$AM$167)+$CR10*(_xlfn.NORM.DIST(T$3,$CU10,0.3*$CU10,TRUE)-_xlfn.NORM.DIST(T$30,$CU10,0.3*$CU10,TRUE))*summary!$C$7/28.8/0.947817+$CS10*(_xlfn.NORM.DIST(T$3,$CV10,0.3*$CV10,TRUE)-_xlfn.NORM.DIST(T$30,$CV10,0.3*$CV10,TRUE))*summary!$C$6/28.8/0.947817)/(SUMPRODUCT((economics!$AG$2:$AG$167=$B39)*(economics!$D$2:$D$167="whr")*economics!$AH$2:$AH$167*(_xlfn.NORM.DIST(T$3,economics!$AK$2:$AK$167,economics!$AJ$2:$AJ$167,TRUE)-_xlfn.NORM.DIST(T$30,economics!$AK$2:$AK$167,economics!$AJ$2:$AJ$167,TRUE)))+$CR10*(_xlfn.NORM.DIST(T$3,$CU10,0.3*$CU10,TRUE)-_xlfn.NORM.DIST(T$30,$CU10,0.3*$CU10,TRUE))+$CS10*(_xlfn.NORM.DIST(T$3,$CV10,0.3*$CV10,TRUE)-_xlfn.NORM.DIST(T$30,$CV10,0.3*$CV10,TRUE))),""),IF($C10&gt;0,summary!$C$10/28.8/0.947817,""))</f>
        <v>10.074319315976723</v>
      </c>
      <c r="U39">
        <f t="array" ref="U39">IF($D10,IFERROR((SUMPRODUCT((economics!$AG$2:$AG$167=$B39)*(economics!$D$2:$D$167="whr")*economics!$AH$2:$AH$167*(_xlfn.NORM.DIST(U$3,economics!$AK$2:$AK$167,economics!$AJ$2:$AJ$167,TRUE)-_xlfn.NORM.DIST(U$30,economics!$AK$2:$AK$167,economics!$AJ$2:$AJ$167,TRUE))*economics!$AM$2:$AM$167)+$CR10*(_xlfn.NORM.DIST(U$3,$CU10,0.3*$CU10,TRUE)-_xlfn.NORM.DIST(U$30,$CU10,0.3*$CU10,TRUE))*summary!$C$7/28.8/0.947817+$CS10*(_xlfn.NORM.DIST(U$3,$CV10,0.3*$CV10,TRUE)-_xlfn.NORM.DIST(U$30,$CV10,0.3*$CV10,TRUE))*summary!$C$6/28.8/0.947817)/(SUMPRODUCT((economics!$AG$2:$AG$167=$B39)*(economics!$D$2:$D$167="whr")*economics!$AH$2:$AH$167*(_xlfn.NORM.DIST(U$3,economics!$AK$2:$AK$167,economics!$AJ$2:$AJ$167,TRUE)-_xlfn.NORM.DIST(U$30,economics!$AK$2:$AK$167,economics!$AJ$2:$AJ$167,TRUE)))+$CR10*(_xlfn.NORM.DIST(U$3,$CU10,0.3*$CU10,TRUE)-_xlfn.NORM.DIST(U$30,$CU10,0.3*$CU10,TRUE))+$CS10*(_xlfn.NORM.DIST(U$3,$CV10,0.3*$CV10,TRUE)-_xlfn.NORM.DIST(U$30,$CV10,0.3*$CV10,TRUE))),""),IF($C10&gt;0,summary!$C$10/28.8/0.947817,""))</f>
        <v>10.074319315976723</v>
      </c>
      <c r="V39">
        <f t="array" ref="V39">IF($D10,IFERROR((SUMPRODUCT((economics!$AG$2:$AG$167=$B39)*(economics!$D$2:$D$167="whr")*economics!$AH$2:$AH$167*(_xlfn.NORM.DIST(V$3,economics!$AK$2:$AK$167,economics!$AJ$2:$AJ$167,TRUE)-_xlfn.NORM.DIST(V$30,economics!$AK$2:$AK$167,economics!$AJ$2:$AJ$167,TRUE))*economics!$AM$2:$AM$167)+$CR10*(_xlfn.NORM.DIST(V$3,$CU10,0.3*$CU10,TRUE)-_xlfn.NORM.DIST(V$30,$CU10,0.3*$CU10,TRUE))*summary!$C$7/28.8/0.947817+$CS10*(_xlfn.NORM.DIST(V$3,$CV10,0.3*$CV10,TRUE)-_xlfn.NORM.DIST(V$30,$CV10,0.3*$CV10,TRUE))*summary!$C$6/28.8/0.947817)/(SUMPRODUCT((economics!$AG$2:$AG$167=$B39)*(economics!$D$2:$D$167="whr")*economics!$AH$2:$AH$167*(_xlfn.NORM.DIST(V$3,economics!$AK$2:$AK$167,economics!$AJ$2:$AJ$167,TRUE)-_xlfn.NORM.DIST(V$30,economics!$AK$2:$AK$167,economics!$AJ$2:$AJ$167,TRUE)))+$CR10*(_xlfn.NORM.DIST(V$3,$CU10,0.3*$CU10,TRUE)-_xlfn.NORM.DIST(V$30,$CU10,0.3*$CU10,TRUE))+$CS10*(_xlfn.NORM.DIST(V$3,$CV10,0.3*$CV10,TRUE)-_xlfn.NORM.DIST(V$30,$CV10,0.3*$CV10,TRUE))),""),IF($C10&gt;0,summary!$C$10/28.8/0.947817,""))</f>
        <v>10.074319315976723</v>
      </c>
      <c r="W39">
        <f t="array" ref="W39">IF($D10,IFERROR((SUMPRODUCT((economics!$AG$2:$AG$167=$B39)*(economics!$D$2:$D$167="whr")*economics!$AH$2:$AH$167*(_xlfn.NORM.DIST(W$3,economics!$AK$2:$AK$167,economics!$AJ$2:$AJ$167,TRUE)-_xlfn.NORM.DIST(W$30,economics!$AK$2:$AK$167,economics!$AJ$2:$AJ$167,TRUE))*economics!$AM$2:$AM$167)+$CR10*(_xlfn.NORM.DIST(W$3,$CU10,0.3*$CU10,TRUE)-_xlfn.NORM.DIST(W$30,$CU10,0.3*$CU10,TRUE))*summary!$C$7/28.8/0.947817+$CS10*(_xlfn.NORM.DIST(W$3,$CV10,0.3*$CV10,TRUE)-_xlfn.NORM.DIST(W$30,$CV10,0.3*$CV10,TRUE))*summary!$C$6/28.8/0.947817)/(SUMPRODUCT((economics!$AG$2:$AG$167=$B39)*(economics!$D$2:$D$167="whr")*economics!$AH$2:$AH$167*(_xlfn.NORM.DIST(W$3,economics!$AK$2:$AK$167,economics!$AJ$2:$AJ$167,TRUE)-_xlfn.NORM.DIST(W$30,economics!$AK$2:$AK$167,economics!$AJ$2:$AJ$167,TRUE)))+$CR10*(_xlfn.NORM.DIST(W$3,$CU10,0.3*$CU10,TRUE)-_xlfn.NORM.DIST(W$30,$CU10,0.3*$CU10,TRUE))+$CS10*(_xlfn.NORM.DIST(W$3,$CV10,0.3*$CV10,TRUE)-_xlfn.NORM.DIST(W$30,$CV10,0.3*$CV10,TRUE))),""),IF($C10&gt;0,summary!$C$10/28.8/0.947817,""))</f>
        <v>10.074319315976723</v>
      </c>
      <c r="X39">
        <f t="array" ref="X39">IF($D10,IFERROR((SUMPRODUCT((economics!$AG$2:$AG$167=$B39)*(economics!$D$2:$D$167="whr")*economics!$AH$2:$AH$167*(_xlfn.NORM.DIST(X$3,economics!$AK$2:$AK$167,economics!$AJ$2:$AJ$167,TRUE)-_xlfn.NORM.DIST(X$30,economics!$AK$2:$AK$167,economics!$AJ$2:$AJ$167,TRUE))*economics!$AM$2:$AM$167)+$CR10*(_xlfn.NORM.DIST(X$3,$CU10,0.3*$CU10,TRUE)-_xlfn.NORM.DIST(X$30,$CU10,0.3*$CU10,TRUE))*summary!$C$7/28.8/0.947817+$CS10*(_xlfn.NORM.DIST(X$3,$CV10,0.3*$CV10,TRUE)-_xlfn.NORM.DIST(X$30,$CV10,0.3*$CV10,TRUE))*summary!$C$6/28.8/0.947817)/(SUMPRODUCT((economics!$AG$2:$AG$167=$B39)*(economics!$D$2:$D$167="whr")*economics!$AH$2:$AH$167*(_xlfn.NORM.DIST(X$3,economics!$AK$2:$AK$167,economics!$AJ$2:$AJ$167,TRUE)-_xlfn.NORM.DIST(X$30,economics!$AK$2:$AK$167,economics!$AJ$2:$AJ$167,TRUE)))+$CR10*(_xlfn.NORM.DIST(X$3,$CU10,0.3*$CU10,TRUE)-_xlfn.NORM.DIST(X$30,$CU10,0.3*$CU10,TRUE))+$CS10*(_xlfn.NORM.DIST(X$3,$CV10,0.3*$CV10,TRUE)-_xlfn.NORM.DIST(X$30,$CV10,0.3*$CV10,TRUE))),""),IF($C10&gt;0,summary!$C$10/28.8/0.947817,""))</f>
        <v>10.074319315976723</v>
      </c>
      <c r="Y39">
        <f t="array" ref="Y39">IF($D10,IFERROR((SUMPRODUCT((economics!$AG$2:$AG$167=$B39)*(economics!$D$2:$D$167="whr")*economics!$AH$2:$AH$167*(_xlfn.NORM.DIST(Y$3,economics!$AK$2:$AK$167,economics!$AJ$2:$AJ$167,TRUE)-_xlfn.NORM.DIST(Y$30,economics!$AK$2:$AK$167,economics!$AJ$2:$AJ$167,TRUE))*economics!$AM$2:$AM$167)+$CR10*(_xlfn.NORM.DIST(Y$3,$CU10,0.3*$CU10,TRUE)-_xlfn.NORM.DIST(Y$30,$CU10,0.3*$CU10,TRUE))*summary!$C$7/28.8/0.947817+$CS10*(_xlfn.NORM.DIST(Y$3,$CV10,0.3*$CV10,TRUE)-_xlfn.NORM.DIST(Y$30,$CV10,0.3*$CV10,TRUE))*summary!$C$6/28.8/0.947817)/(SUMPRODUCT((economics!$AG$2:$AG$167=$B39)*(economics!$D$2:$D$167="whr")*economics!$AH$2:$AH$167*(_xlfn.NORM.DIST(Y$3,economics!$AK$2:$AK$167,economics!$AJ$2:$AJ$167,TRUE)-_xlfn.NORM.DIST(Y$30,economics!$AK$2:$AK$167,economics!$AJ$2:$AJ$167,TRUE)))+$CR10*(_xlfn.NORM.DIST(Y$3,$CU10,0.3*$CU10,TRUE)-_xlfn.NORM.DIST(Y$30,$CU10,0.3*$CU10,TRUE))+$CS10*(_xlfn.NORM.DIST(Y$3,$CV10,0.3*$CV10,TRUE)-_xlfn.NORM.DIST(Y$30,$CV10,0.3*$CV10,TRUE))),""),IF($C10&gt;0,summary!$C$10/28.8/0.947817,""))</f>
        <v>10.074319315976723</v>
      </c>
      <c r="Z39">
        <f t="array" ref="Z39">IF($D10,IFERROR((SUMPRODUCT((economics!$AG$2:$AG$167=$B39)*(economics!$D$2:$D$167="whr")*economics!$AH$2:$AH$167*(_xlfn.NORM.DIST(Z$3,economics!$AK$2:$AK$167,economics!$AJ$2:$AJ$167,TRUE)-_xlfn.NORM.DIST(Z$30,economics!$AK$2:$AK$167,economics!$AJ$2:$AJ$167,TRUE))*economics!$AM$2:$AM$167)+$CR10*(_xlfn.NORM.DIST(Z$3,$CU10,0.3*$CU10,TRUE)-_xlfn.NORM.DIST(Z$30,$CU10,0.3*$CU10,TRUE))*summary!$C$7/28.8/0.947817+$CS10*(_xlfn.NORM.DIST(Z$3,$CV10,0.3*$CV10,TRUE)-_xlfn.NORM.DIST(Z$30,$CV10,0.3*$CV10,TRUE))*summary!$C$6/28.8/0.947817)/(SUMPRODUCT((economics!$AG$2:$AG$167=$B39)*(economics!$D$2:$D$167="whr")*economics!$AH$2:$AH$167*(_xlfn.NORM.DIST(Z$3,economics!$AK$2:$AK$167,economics!$AJ$2:$AJ$167,TRUE)-_xlfn.NORM.DIST(Z$30,economics!$AK$2:$AK$167,economics!$AJ$2:$AJ$167,TRUE)))+$CR10*(_xlfn.NORM.DIST(Z$3,$CU10,0.3*$CU10,TRUE)-_xlfn.NORM.DIST(Z$30,$CU10,0.3*$CU10,TRUE))+$CS10*(_xlfn.NORM.DIST(Z$3,$CV10,0.3*$CV10,TRUE)-_xlfn.NORM.DIST(Z$30,$CV10,0.3*$CV10,TRUE))),""),IF($C10&gt;0,summary!$C$10/28.8/0.947817,""))</f>
        <v>10.074319315976723</v>
      </c>
      <c r="AA39">
        <f t="array" ref="AA39">IF($D10,IFERROR((SUMPRODUCT((economics!$AG$2:$AG$167=$B39)*(economics!$D$2:$D$167="whr")*economics!$AH$2:$AH$167*(_xlfn.NORM.DIST(AA$3,economics!$AK$2:$AK$167,economics!$AJ$2:$AJ$167,TRUE)-_xlfn.NORM.DIST(AA$30,economics!$AK$2:$AK$167,economics!$AJ$2:$AJ$167,TRUE))*economics!$AM$2:$AM$167)+$CR10*(_xlfn.NORM.DIST(AA$3,$CU10,0.3*$CU10,TRUE)-_xlfn.NORM.DIST(AA$30,$CU10,0.3*$CU10,TRUE))*summary!$C$7/28.8/0.947817+$CS10*(_xlfn.NORM.DIST(AA$3,$CV10,0.3*$CV10,TRUE)-_xlfn.NORM.DIST(AA$30,$CV10,0.3*$CV10,TRUE))*summary!$C$6/28.8/0.947817)/(SUMPRODUCT((economics!$AG$2:$AG$167=$B39)*(economics!$D$2:$D$167="whr")*economics!$AH$2:$AH$167*(_xlfn.NORM.DIST(AA$3,economics!$AK$2:$AK$167,economics!$AJ$2:$AJ$167,TRUE)-_xlfn.NORM.DIST(AA$30,economics!$AK$2:$AK$167,economics!$AJ$2:$AJ$167,TRUE)))+$CR10*(_xlfn.NORM.DIST(AA$3,$CU10,0.3*$CU10,TRUE)-_xlfn.NORM.DIST(AA$30,$CU10,0.3*$CU10,TRUE))+$CS10*(_xlfn.NORM.DIST(AA$3,$CV10,0.3*$CV10,TRUE)-_xlfn.NORM.DIST(AA$30,$CV10,0.3*$CV10,TRUE))),""),IF($C10&gt;0,summary!$C$10/28.8/0.947817,""))</f>
        <v>10.074319315976723</v>
      </c>
      <c r="AB39">
        <f t="array" ref="AB39">IF($D10,IFERROR((SUMPRODUCT((economics!$AG$2:$AG$167=$B39)*(economics!$D$2:$D$167="whr")*economics!$AH$2:$AH$167*(_xlfn.NORM.DIST(AB$3,economics!$AK$2:$AK$167,economics!$AJ$2:$AJ$167,TRUE)-_xlfn.NORM.DIST(AB$30,economics!$AK$2:$AK$167,economics!$AJ$2:$AJ$167,TRUE))*economics!$AM$2:$AM$167)+$CR10*(_xlfn.NORM.DIST(AB$3,$CU10,0.3*$CU10,TRUE)-_xlfn.NORM.DIST(AB$30,$CU10,0.3*$CU10,TRUE))*summary!$C$7/28.8/0.947817+$CS10*(_xlfn.NORM.DIST(AB$3,$CV10,0.3*$CV10,TRUE)-_xlfn.NORM.DIST(AB$30,$CV10,0.3*$CV10,TRUE))*summary!$C$6/28.8/0.947817)/(SUMPRODUCT((economics!$AG$2:$AG$167=$B39)*(economics!$D$2:$D$167="whr")*economics!$AH$2:$AH$167*(_xlfn.NORM.DIST(AB$3,economics!$AK$2:$AK$167,economics!$AJ$2:$AJ$167,TRUE)-_xlfn.NORM.DIST(AB$30,economics!$AK$2:$AK$167,economics!$AJ$2:$AJ$167,TRUE)))+$CR10*(_xlfn.NORM.DIST(AB$3,$CU10,0.3*$CU10,TRUE)-_xlfn.NORM.DIST(AB$30,$CU10,0.3*$CU10,TRUE))+$CS10*(_xlfn.NORM.DIST(AB$3,$CV10,0.3*$CV10,TRUE)-_xlfn.NORM.DIST(AB$30,$CV10,0.3*$CV10,TRUE))),""),IF($C10&gt;0,summary!$C$10/28.8/0.947817,""))</f>
        <v>10.074319315976723</v>
      </c>
      <c r="AC39">
        <f t="array" ref="AC39">IF($D10,IFERROR((SUMPRODUCT((economics!$AG$2:$AG$167=$B39)*(economics!$D$2:$D$167="whr")*economics!$AH$2:$AH$167*(_xlfn.NORM.DIST(AC$3,economics!$AK$2:$AK$167,economics!$AJ$2:$AJ$167,TRUE)-_xlfn.NORM.DIST(AC$30,economics!$AK$2:$AK$167,economics!$AJ$2:$AJ$167,TRUE))*economics!$AM$2:$AM$167)+$CR10*(_xlfn.NORM.DIST(AC$3,$CU10,0.3*$CU10,TRUE)-_xlfn.NORM.DIST(AC$30,$CU10,0.3*$CU10,TRUE))*summary!$C$7/28.8/0.947817+$CS10*(_xlfn.NORM.DIST(AC$3,$CV10,0.3*$CV10,TRUE)-_xlfn.NORM.DIST(AC$30,$CV10,0.3*$CV10,TRUE))*summary!$C$6/28.8/0.947817)/(SUMPRODUCT((economics!$AG$2:$AG$167=$B39)*(economics!$D$2:$D$167="whr")*economics!$AH$2:$AH$167*(_xlfn.NORM.DIST(AC$3,economics!$AK$2:$AK$167,economics!$AJ$2:$AJ$167,TRUE)-_xlfn.NORM.DIST(AC$30,economics!$AK$2:$AK$167,economics!$AJ$2:$AJ$167,TRUE)))+$CR10*(_xlfn.NORM.DIST(AC$3,$CU10,0.3*$CU10,TRUE)-_xlfn.NORM.DIST(AC$30,$CU10,0.3*$CU10,TRUE))+$CS10*(_xlfn.NORM.DIST(AC$3,$CV10,0.3*$CV10,TRUE)-_xlfn.NORM.DIST(AC$30,$CV10,0.3*$CV10,TRUE))),""),IF($C10&gt;0,summary!$C$10/28.8/0.947817,""))</f>
        <v>10.074319315976723</v>
      </c>
      <c r="AD39">
        <f t="array" ref="AD39">IF($D10,IFERROR((SUMPRODUCT((economics!$AG$2:$AG$167=$B39)*(economics!$D$2:$D$167="whr")*economics!$AH$2:$AH$167*(_xlfn.NORM.DIST(AD$3,economics!$AK$2:$AK$167,economics!$AJ$2:$AJ$167,TRUE)-_xlfn.NORM.DIST(AD$30,economics!$AK$2:$AK$167,economics!$AJ$2:$AJ$167,TRUE))*economics!$AM$2:$AM$167)+$CR10*(_xlfn.NORM.DIST(AD$3,$CU10,0.3*$CU10,TRUE)-_xlfn.NORM.DIST(AD$30,$CU10,0.3*$CU10,TRUE))*summary!$C$7/28.8/0.947817+$CS10*(_xlfn.NORM.DIST(AD$3,$CV10,0.3*$CV10,TRUE)-_xlfn.NORM.DIST(AD$30,$CV10,0.3*$CV10,TRUE))*summary!$C$6/28.8/0.947817)/(SUMPRODUCT((economics!$AG$2:$AG$167=$B39)*(economics!$D$2:$D$167="whr")*economics!$AH$2:$AH$167*(_xlfn.NORM.DIST(AD$3,economics!$AK$2:$AK$167,economics!$AJ$2:$AJ$167,TRUE)-_xlfn.NORM.DIST(AD$30,economics!$AK$2:$AK$167,economics!$AJ$2:$AJ$167,TRUE)))+$CR10*(_xlfn.NORM.DIST(AD$3,$CU10,0.3*$CU10,TRUE)-_xlfn.NORM.DIST(AD$30,$CU10,0.3*$CU10,TRUE))+$CS10*(_xlfn.NORM.DIST(AD$3,$CV10,0.3*$CV10,TRUE)-_xlfn.NORM.DIST(AD$30,$CV10,0.3*$CV10,TRUE))),""),IF($C10&gt;0,summary!$C$10/28.8/0.947817,""))</f>
        <v>10.074319315976723</v>
      </c>
      <c r="AE39">
        <f t="array" ref="AE39">IF($D10,IFERROR((SUMPRODUCT((economics!$AG$2:$AG$167=$B39)*(economics!$D$2:$D$167="whr")*economics!$AH$2:$AH$167*(_xlfn.NORM.DIST(AE$3,economics!$AK$2:$AK$167,economics!$AJ$2:$AJ$167,TRUE)-_xlfn.NORM.DIST(AE$30,economics!$AK$2:$AK$167,economics!$AJ$2:$AJ$167,TRUE))*economics!$AM$2:$AM$167)+$CR10*(_xlfn.NORM.DIST(AE$3,$CU10,0.3*$CU10,TRUE)-_xlfn.NORM.DIST(AE$30,$CU10,0.3*$CU10,TRUE))*summary!$C$7/28.8/0.947817+$CS10*(_xlfn.NORM.DIST(AE$3,$CV10,0.3*$CV10,TRUE)-_xlfn.NORM.DIST(AE$30,$CV10,0.3*$CV10,TRUE))*summary!$C$6/28.8/0.947817)/(SUMPRODUCT((economics!$AG$2:$AG$167=$B39)*(economics!$D$2:$D$167="whr")*economics!$AH$2:$AH$167*(_xlfn.NORM.DIST(AE$3,economics!$AK$2:$AK$167,economics!$AJ$2:$AJ$167,TRUE)-_xlfn.NORM.DIST(AE$30,economics!$AK$2:$AK$167,economics!$AJ$2:$AJ$167,TRUE)))+$CR10*(_xlfn.NORM.DIST(AE$3,$CU10,0.3*$CU10,TRUE)-_xlfn.NORM.DIST(AE$30,$CU10,0.3*$CU10,TRUE))+$CS10*(_xlfn.NORM.DIST(AE$3,$CV10,0.3*$CV10,TRUE)-_xlfn.NORM.DIST(AE$30,$CV10,0.3*$CV10,TRUE))),""),IF($C10&gt;0,summary!$C$10/28.8/0.947817,""))</f>
        <v>10.074319315976723</v>
      </c>
      <c r="AF39">
        <f t="array" ref="AF39">IF($D10,IFERROR((SUMPRODUCT((economics!$AG$2:$AG$167=$B39)*(economics!$D$2:$D$167="whr")*economics!$AH$2:$AH$167*(_xlfn.NORM.DIST(AF$3,economics!$AK$2:$AK$167,economics!$AJ$2:$AJ$167,TRUE)-_xlfn.NORM.DIST(AF$30,economics!$AK$2:$AK$167,economics!$AJ$2:$AJ$167,TRUE))*economics!$AM$2:$AM$167)+$CR10*(_xlfn.NORM.DIST(AF$3,$CU10,0.3*$CU10,TRUE)-_xlfn.NORM.DIST(AF$30,$CU10,0.3*$CU10,TRUE))*summary!$C$7/28.8/0.947817+$CS10*(_xlfn.NORM.DIST(AF$3,$CV10,0.3*$CV10,TRUE)-_xlfn.NORM.DIST(AF$30,$CV10,0.3*$CV10,TRUE))*summary!$C$6/28.8/0.947817)/(SUMPRODUCT((economics!$AG$2:$AG$167=$B39)*(economics!$D$2:$D$167="whr")*economics!$AH$2:$AH$167*(_xlfn.NORM.DIST(AF$3,economics!$AK$2:$AK$167,economics!$AJ$2:$AJ$167,TRUE)-_xlfn.NORM.DIST(AF$30,economics!$AK$2:$AK$167,economics!$AJ$2:$AJ$167,TRUE)))+$CR10*(_xlfn.NORM.DIST(AF$3,$CU10,0.3*$CU10,TRUE)-_xlfn.NORM.DIST(AF$30,$CU10,0.3*$CU10,TRUE))+$CS10*(_xlfn.NORM.DIST(AF$3,$CV10,0.3*$CV10,TRUE)-_xlfn.NORM.DIST(AF$30,$CV10,0.3*$CV10,TRUE))),""),IF($C10&gt;0,summary!$C$10/28.8/0.947817,""))</f>
        <v>10.074319315976723</v>
      </c>
      <c r="AG39">
        <f t="array" ref="AG39">IF($D10,IFERROR((SUMPRODUCT((economics!$AG$2:$AG$167=$B39)*(economics!$D$2:$D$167="whr")*economics!$AH$2:$AH$167*(_xlfn.NORM.DIST(AG$3,economics!$AK$2:$AK$167,economics!$AJ$2:$AJ$167,TRUE)-_xlfn.NORM.DIST(AG$30,economics!$AK$2:$AK$167,economics!$AJ$2:$AJ$167,TRUE))*economics!$AM$2:$AM$167)+$CR10*(_xlfn.NORM.DIST(AG$3,$CU10,0.3*$CU10,TRUE)-_xlfn.NORM.DIST(AG$30,$CU10,0.3*$CU10,TRUE))*summary!$C$7/28.8/0.947817+$CS10*(_xlfn.NORM.DIST(AG$3,$CV10,0.3*$CV10,TRUE)-_xlfn.NORM.DIST(AG$30,$CV10,0.3*$CV10,TRUE))*summary!$C$6/28.8/0.947817)/(SUMPRODUCT((economics!$AG$2:$AG$167=$B39)*(economics!$D$2:$D$167="whr")*economics!$AH$2:$AH$167*(_xlfn.NORM.DIST(AG$3,economics!$AK$2:$AK$167,economics!$AJ$2:$AJ$167,TRUE)-_xlfn.NORM.DIST(AG$30,economics!$AK$2:$AK$167,economics!$AJ$2:$AJ$167,TRUE)))+$CR10*(_xlfn.NORM.DIST(AG$3,$CU10,0.3*$CU10,TRUE)-_xlfn.NORM.DIST(AG$30,$CU10,0.3*$CU10,TRUE))+$CS10*(_xlfn.NORM.DIST(AG$3,$CV10,0.3*$CV10,TRUE)-_xlfn.NORM.DIST(AG$30,$CV10,0.3*$CV10,TRUE))),""),IF($C10&gt;0,summary!$C$10/28.8/0.947817,""))</f>
        <v>10.074319315976723</v>
      </c>
      <c r="AH39">
        <f t="array" ref="AH39">IF($D10,IFERROR((SUMPRODUCT((economics!$AG$2:$AG$167=$B39)*(economics!$D$2:$D$167="whr")*economics!$AH$2:$AH$167*(_xlfn.NORM.DIST(AH$3,economics!$AK$2:$AK$167,economics!$AJ$2:$AJ$167,TRUE)-_xlfn.NORM.DIST(AH$30,economics!$AK$2:$AK$167,economics!$AJ$2:$AJ$167,TRUE))*economics!$AM$2:$AM$167)+$CR10*(_xlfn.NORM.DIST(AH$3,$CU10,0.3*$CU10,TRUE)-_xlfn.NORM.DIST(AH$30,$CU10,0.3*$CU10,TRUE))*summary!$C$7/28.8/0.947817+$CS10*(_xlfn.NORM.DIST(AH$3,$CV10,0.3*$CV10,TRUE)-_xlfn.NORM.DIST(AH$30,$CV10,0.3*$CV10,TRUE))*summary!$C$6/28.8/0.947817)/(SUMPRODUCT((economics!$AG$2:$AG$167=$B39)*(economics!$D$2:$D$167="whr")*economics!$AH$2:$AH$167*(_xlfn.NORM.DIST(AH$3,economics!$AK$2:$AK$167,economics!$AJ$2:$AJ$167,TRUE)-_xlfn.NORM.DIST(AH$30,economics!$AK$2:$AK$167,economics!$AJ$2:$AJ$167,TRUE)))+$CR10*(_xlfn.NORM.DIST(AH$3,$CU10,0.3*$CU10,TRUE)-_xlfn.NORM.DIST(AH$30,$CU10,0.3*$CU10,TRUE))+$CS10*(_xlfn.NORM.DIST(AH$3,$CV10,0.3*$CV10,TRUE)-_xlfn.NORM.DIST(AH$30,$CV10,0.3*$CV10,TRUE))),""),IF($C10&gt;0,summary!$C$10/28.8/0.947817,""))</f>
        <v>10.074319315976723</v>
      </c>
      <c r="AI39">
        <f t="array" ref="AI39">IF($D10,IFERROR((SUMPRODUCT((economics!$AG$2:$AG$167=$B39)*(economics!$D$2:$D$167="whr")*economics!$AH$2:$AH$167*(_xlfn.NORM.DIST(AI$3,economics!$AK$2:$AK$167,economics!$AJ$2:$AJ$167,TRUE)-_xlfn.NORM.DIST(AI$30,economics!$AK$2:$AK$167,economics!$AJ$2:$AJ$167,TRUE))*economics!$AM$2:$AM$167)+$CR10*(_xlfn.NORM.DIST(AI$3,$CU10,0.3*$CU10,TRUE)-_xlfn.NORM.DIST(AI$30,$CU10,0.3*$CU10,TRUE))*summary!$C$7/28.8/0.947817+$CS10*(_xlfn.NORM.DIST(AI$3,$CV10,0.3*$CV10,TRUE)-_xlfn.NORM.DIST(AI$30,$CV10,0.3*$CV10,TRUE))*summary!$C$6/28.8/0.947817)/(SUMPRODUCT((economics!$AG$2:$AG$167=$B39)*(economics!$D$2:$D$167="whr")*economics!$AH$2:$AH$167*(_xlfn.NORM.DIST(AI$3,economics!$AK$2:$AK$167,economics!$AJ$2:$AJ$167,TRUE)-_xlfn.NORM.DIST(AI$30,economics!$AK$2:$AK$167,economics!$AJ$2:$AJ$167,TRUE)))+$CR10*(_xlfn.NORM.DIST(AI$3,$CU10,0.3*$CU10,TRUE)-_xlfn.NORM.DIST(AI$30,$CU10,0.3*$CU10,TRUE))+$CS10*(_xlfn.NORM.DIST(AI$3,$CV10,0.3*$CV10,TRUE)-_xlfn.NORM.DIST(AI$30,$CV10,0.3*$CV10,TRUE))),""),IF($C10&gt;0,summary!$C$10/28.8/0.947817,""))</f>
        <v>10.074319315976723</v>
      </c>
      <c r="AJ39">
        <f t="array" ref="AJ39">IF($D10,IFERROR((SUMPRODUCT((economics!$AG$2:$AG$167=$B39)*(economics!$D$2:$D$167="whr")*economics!$AH$2:$AH$167*(_xlfn.NORM.DIST(AJ$3,economics!$AK$2:$AK$167,economics!$AJ$2:$AJ$167,TRUE)-_xlfn.NORM.DIST(AJ$30,economics!$AK$2:$AK$167,economics!$AJ$2:$AJ$167,TRUE))*economics!$AM$2:$AM$167)+$CR10*(_xlfn.NORM.DIST(AJ$3,$CU10,0.3*$CU10,TRUE)-_xlfn.NORM.DIST(AJ$30,$CU10,0.3*$CU10,TRUE))*summary!$C$7/28.8/0.947817+$CS10*(_xlfn.NORM.DIST(AJ$3,$CV10,0.3*$CV10,TRUE)-_xlfn.NORM.DIST(AJ$30,$CV10,0.3*$CV10,TRUE))*summary!$C$6/28.8/0.947817)/(SUMPRODUCT((economics!$AG$2:$AG$167=$B39)*(economics!$D$2:$D$167="whr")*economics!$AH$2:$AH$167*(_xlfn.NORM.DIST(AJ$3,economics!$AK$2:$AK$167,economics!$AJ$2:$AJ$167,TRUE)-_xlfn.NORM.DIST(AJ$30,economics!$AK$2:$AK$167,economics!$AJ$2:$AJ$167,TRUE)))+$CR10*(_xlfn.NORM.DIST(AJ$3,$CU10,0.3*$CU10,TRUE)-_xlfn.NORM.DIST(AJ$30,$CU10,0.3*$CU10,TRUE))+$CS10*(_xlfn.NORM.DIST(AJ$3,$CV10,0.3*$CV10,TRUE)-_xlfn.NORM.DIST(AJ$30,$CV10,0.3*$CV10,TRUE))),""),IF($C10&gt;0,summary!$C$10/28.8/0.947817,""))</f>
        <v>10.074319315976723</v>
      </c>
      <c r="AK39">
        <f t="array" ref="AK39">IF($D10,IFERROR((SUMPRODUCT((economics!$AG$2:$AG$167=$B39)*(economics!$D$2:$D$167="whr")*economics!$AH$2:$AH$167*(_xlfn.NORM.DIST(AK$3,economics!$AK$2:$AK$167,economics!$AJ$2:$AJ$167,TRUE)-_xlfn.NORM.DIST(AK$30,economics!$AK$2:$AK$167,economics!$AJ$2:$AJ$167,TRUE))*economics!$AM$2:$AM$167)+$CR10*(_xlfn.NORM.DIST(AK$3,$CU10,0.3*$CU10,TRUE)-_xlfn.NORM.DIST(AK$30,$CU10,0.3*$CU10,TRUE))*summary!$C$7/28.8/0.947817+$CS10*(_xlfn.NORM.DIST(AK$3,$CV10,0.3*$CV10,TRUE)-_xlfn.NORM.DIST(AK$30,$CV10,0.3*$CV10,TRUE))*summary!$C$6/28.8/0.947817)/(SUMPRODUCT((economics!$AG$2:$AG$167=$B39)*(economics!$D$2:$D$167="whr")*economics!$AH$2:$AH$167*(_xlfn.NORM.DIST(AK$3,economics!$AK$2:$AK$167,economics!$AJ$2:$AJ$167,TRUE)-_xlfn.NORM.DIST(AK$30,economics!$AK$2:$AK$167,economics!$AJ$2:$AJ$167,TRUE)))+$CR10*(_xlfn.NORM.DIST(AK$3,$CU10,0.3*$CU10,TRUE)-_xlfn.NORM.DIST(AK$30,$CU10,0.3*$CU10,TRUE))+$CS10*(_xlfn.NORM.DIST(AK$3,$CV10,0.3*$CV10,TRUE)-_xlfn.NORM.DIST(AK$30,$CV10,0.3*$CV10,TRUE))),""),IF($C10&gt;0,summary!$C$10/28.8/0.947817,""))</f>
        <v>10.074319315976723</v>
      </c>
      <c r="AL39">
        <f t="array" ref="AL39">IF($D10,IFERROR((SUMPRODUCT((economics!$AG$2:$AG$167=$B39)*(economics!$D$2:$D$167="whr")*economics!$AH$2:$AH$167*(_xlfn.NORM.DIST(AL$3,economics!$AK$2:$AK$167,economics!$AJ$2:$AJ$167,TRUE)-_xlfn.NORM.DIST(AL$30,economics!$AK$2:$AK$167,economics!$AJ$2:$AJ$167,TRUE))*economics!$AM$2:$AM$167)+$CR10*(_xlfn.NORM.DIST(AL$3,$CU10,0.3*$CU10,TRUE)-_xlfn.NORM.DIST(AL$30,$CU10,0.3*$CU10,TRUE))*summary!$C$7/28.8/0.947817+$CS10*(_xlfn.NORM.DIST(AL$3,$CV10,0.3*$CV10,TRUE)-_xlfn.NORM.DIST(AL$30,$CV10,0.3*$CV10,TRUE))*summary!$C$6/28.8/0.947817)/(SUMPRODUCT((economics!$AG$2:$AG$167=$B39)*(economics!$D$2:$D$167="whr")*economics!$AH$2:$AH$167*(_xlfn.NORM.DIST(AL$3,economics!$AK$2:$AK$167,economics!$AJ$2:$AJ$167,TRUE)-_xlfn.NORM.DIST(AL$30,economics!$AK$2:$AK$167,economics!$AJ$2:$AJ$167,TRUE)))+$CR10*(_xlfn.NORM.DIST(AL$3,$CU10,0.3*$CU10,TRUE)-_xlfn.NORM.DIST(AL$30,$CU10,0.3*$CU10,TRUE))+$CS10*(_xlfn.NORM.DIST(AL$3,$CV10,0.3*$CV10,TRUE)-_xlfn.NORM.DIST(AL$30,$CV10,0.3*$CV10,TRUE))),""),IF($C10&gt;0,summary!$C$10/28.8/0.947817,""))</f>
        <v>10.074319315976723</v>
      </c>
      <c r="AM39">
        <f t="array" ref="AM39">IF($D10,IFERROR((SUMPRODUCT((economics!$AG$2:$AG$167=$B39)*(economics!$D$2:$D$167="whr")*economics!$AH$2:$AH$167*(_xlfn.NORM.DIST(AM$3,economics!$AK$2:$AK$167,economics!$AJ$2:$AJ$167,TRUE)-_xlfn.NORM.DIST(AM$30,economics!$AK$2:$AK$167,economics!$AJ$2:$AJ$167,TRUE))*economics!$AM$2:$AM$167)+$CR10*(_xlfn.NORM.DIST(AM$3,$CU10,0.3*$CU10,TRUE)-_xlfn.NORM.DIST(AM$30,$CU10,0.3*$CU10,TRUE))*summary!$C$7/28.8/0.947817+$CS10*(_xlfn.NORM.DIST(AM$3,$CV10,0.3*$CV10,TRUE)-_xlfn.NORM.DIST(AM$30,$CV10,0.3*$CV10,TRUE))*summary!$C$6/28.8/0.947817)/(SUMPRODUCT((economics!$AG$2:$AG$167=$B39)*(economics!$D$2:$D$167="whr")*economics!$AH$2:$AH$167*(_xlfn.NORM.DIST(AM$3,economics!$AK$2:$AK$167,economics!$AJ$2:$AJ$167,TRUE)-_xlfn.NORM.DIST(AM$30,economics!$AK$2:$AK$167,economics!$AJ$2:$AJ$167,TRUE)))+$CR10*(_xlfn.NORM.DIST(AM$3,$CU10,0.3*$CU10,TRUE)-_xlfn.NORM.DIST(AM$30,$CU10,0.3*$CU10,TRUE))+$CS10*(_xlfn.NORM.DIST(AM$3,$CV10,0.3*$CV10,TRUE)-_xlfn.NORM.DIST(AM$30,$CV10,0.3*$CV10,TRUE))),""),IF($C10&gt;0,summary!$C$10/28.8/0.947817,""))</f>
        <v>10.074319315976723</v>
      </c>
      <c r="AN39">
        <f t="array" ref="AN39">IF($D10,IFERROR((SUMPRODUCT((economics!$AG$2:$AG$167=$B39)*(economics!$D$2:$D$167="whr")*economics!$AH$2:$AH$167*(_xlfn.NORM.DIST(AN$3,economics!$AK$2:$AK$167,economics!$AJ$2:$AJ$167,TRUE)-_xlfn.NORM.DIST(AN$30,economics!$AK$2:$AK$167,economics!$AJ$2:$AJ$167,TRUE))*economics!$AM$2:$AM$167)+$CR10*(_xlfn.NORM.DIST(AN$3,$CU10,0.3*$CU10,TRUE)-_xlfn.NORM.DIST(AN$30,$CU10,0.3*$CU10,TRUE))*summary!$C$7/28.8/0.947817+$CS10*(_xlfn.NORM.DIST(AN$3,$CV10,0.3*$CV10,TRUE)-_xlfn.NORM.DIST(AN$30,$CV10,0.3*$CV10,TRUE))*summary!$C$6/28.8/0.947817)/(SUMPRODUCT((economics!$AG$2:$AG$167=$B39)*(economics!$D$2:$D$167="whr")*economics!$AH$2:$AH$167*(_xlfn.NORM.DIST(AN$3,economics!$AK$2:$AK$167,economics!$AJ$2:$AJ$167,TRUE)-_xlfn.NORM.DIST(AN$30,economics!$AK$2:$AK$167,economics!$AJ$2:$AJ$167,TRUE)))+$CR10*(_xlfn.NORM.DIST(AN$3,$CU10,0.3*$CU10,TRUE)-_xlfn.NORM.DIST(AN$30,$CU10,0.3*$CU10,TRUE))+$CS10*(_xlfn.NORM.DIST(AN$3,$CV10,0.3*$CV10,TRUE)-_xlfn.NORM.DIST(AN$30,$CV10,0.3*$CV10,TRUE))),""),IF($C10&gt;0,summary!$C$10/28.8/0.947817,""))</f>
        <v>10.074319315976723</v>
      </c>
      <c r="AO39">
        <f t="array" ref="AO39">IF($D10,IFERROR((SUMPRODUCT((economics!$AG$2:$AG$167=$B39)*(economics!$D$2:$D$167="whr")*economics!$AH$2:$AH$167*(_xlfn.NORM.DIST(AO$3,economics!$AK$2:$AK$167,economics!$AJ$2:$AJ$167,TRUE)-_xlfn.NORM.DIST(AO$30,economics!$AK$2:$AK$167,economics!$AJ$2:$AJ$167,TRUE))*economics!$AM$2:$AM$167)+$CR10*(_xlfn.NORM.DIST(AO$3,$CU10,0.3*$CU10,TRUE)-_xlfn.NORM.DIST(AO$30,$CU10,0.3*$CU10,TRUE))*summary!$C$7/28.8/0.947817+$CS10*(_xlfn.NORM.DIST(AO$3,$CV10,0.3*$CV10,TRUE)-_xlfn.NORM.DIST(AO$30,$CV10,0.3*$CV10,TRUE))*summary!$C$6/28.8/0.947817)/(SUMPRODUCT((economics!$AG$2:$AG$167=$B39)*(economics!$D$2:$D$167="whr")*economics!$AH$2:$AH$167*(_xlfn.NORM.DIST(AO$3,economics!$AK$2:$AK$167,economics!$AJ$2:$AJ$167,TRUE)-_xlfn.NORM.DIST(AO$30,economics!$AK$2:$AK$167,economics!$AJ$2:$AJ$167,TRUE)))+$CR10*(_xlfn.NORM.DIST(AO$3,$CU10,0.3*$CU10,TRUE)-_xlfn.NORM.DIST(AO$30,$CU10,0.3*$CU10,TRUE))+$CS10*(_xlfn.NORM.DIST(AO$3,$CV10,0.3*$CV10,TRUE)-_xlfn.NORM.DIST(AO$30,$CV10,0.3*$CV10,TRUE))),""),IF($C10&gt;0,summary!$C$10/28.8/0.947817,""))</f>
        <v>10.074319315976723</v>
      </c>
      <c r="AP39">
        <f t="array" ref="AP39">IF($D10,IFERROR((SUMPRODUCT((economics!$AG$2:$AG$167=$B39)*(economics!$D$2:$D$167="whr")*economics!$AH$2:$AH$167*(_xlfn.NORM.DIST(AP$3,economics!$AK$2:$AK$167,economics!$AJ$2:$AJ$167,TRUE)-_xlfn.NORM.DIST(AP$30,economics!$AK$2:$AK$167,economics!$AJ$2:$AJ$167,TRUE))*economics!$AM$2:$AM$167)+$CR10*(_xlfn.NORM.DIST(AP$3,$CU10,0.3*$CU10,TRUE)-_xlfn.NORM.DIST(AP$30,$CU10,0.3*$CU10,TRUE))*summary!$C$7/28.8/0.947817+$CS10*(_xlfn.NORM.DIST(AP$3,$CV10,0.3*$CV10,TRUE)-_xlfn.NORM.DIST(AP$30,$CV10,0.3*$CV10,TRUE))*summary!$C$6/28.8/0.947817)/(SUMPRODUCT((economics!$AG$2:$AG$167=$B39)*(economics!$D$2:$D$167="whr")*economics!$AH$2:$AH$167*(_xlfn.NORM.DIST(AP$3,economics!$AK$2:$AK$167,economics!$AJ$2:$AJ$167,TRUE)-_xlfn.NORM.DIST(AP$30,economics!$AK$2:$AK$167,economics!$AJ$2:$AJ$167,TRUE)))+$CR10*(_xlfn.NORM.DIST(AP$3,$CU10,0.3*$CU10,TRUE)-_xlfn.NORM.DIST(AP$30,$CU10,0.3*$CU10,TRUE))+$CS10*(_xlfn.NORM.DIST(AP$3,$CV10,0.3*$CV10,TRUE)-_xlfn.NORM.DIST(AP$30,$CV10,0.3*$CV10,TRUE))),""),IF($C10&gt;0,summary!$C$10/28.8/0.947817,""))</f>
        <v>10.074319315976723</v>
      </c>
      <c r="AQ39">
        <f t="array" ref="AQ39">IF($D10,IFERROR((SUMPRODUCT((economics!$AG$2:$AG$167=$B39)*(economics!$D$2:$D$167="whr")*economics!$AH$2:$AH$167*(_xlfn.NORM.DIST(AQ$3,economics!$AK$2:$AK$167,economics!$AJ$2:$AJ$167,TRUE)-_xlfn.NORM.DIST(AQ$30,economics!$AK$2:$AK$167,economics!$AJ$2:$AJ$167,TRUE))*economics!$AM$2:$AM$167)+$CR10*(_xlfn.NORM.DIST(AQ$3,$CU10,0.3*$CU10,TRUE)-_xlfn.NORM.DIST(AQ$30,$CU10,0.3*$CU10,TRUE))*summary!$C$7/28.8/0.947817+$CS10*(_xlfn.NORM.DIST(AQ$3,$CV10,0.3*$CV10,TRUE)-_xlfn.NORM.DIST(AQ$30,$CV10,0.3*$CV10,TRUE))*summary!$C$6/28.8/0.947817)/(SUMPRODUCT((economics!$AG$2:$AG$167=$B39)*(economics!$D$2:$D$167="whr")*economics!$AH$2:$AH$167*(_xlfn.NORM.DIST(AQ$3,economics!$AK$2:$AK$167,economics!$AJ$2:$AJ$167,TRUE)-_xlfn.NORM.DIST(AQ$30,economics!$AK$2:$AK$167,economics!$AJ$2:$AJ$167,TRUE)))+$CR10*(_xlfn.NORM.DIST(AQ$3,$CU10,0.3*$CU10,TRUE)-_xlfn.NORM.DIST(AQ$30,$CU10,0.3*$CU10,TRUE))+$CS10*(_xlfn.NORM.DIST(AQ$3,$CV10,0.3*$CV10,TRUE)-_xlfn.NORM.DIST(AQ$30,$CV10,0.3*$CV10,TRUE))),""),IF($C10&gt;0,summary!$C$10/28.8/0.947817,""))</f>
        <v>10.074319315976723</v>
      </c>
      <c r="AR39">
        <f t="array" ref="AR39">IF($D10,IFERROR((SUMPRODUCT((economics!$AG$2:$AG$167=$B39)*(economics!$D$2:$D$167="whr")*economics!$AH$2:$AH$167*(_xlfn.NORM.DIST(AR$3,economics!$AK$2:$AK$167,economics!$AJ$2:$AJ$167,TRUE)-_xlfn.NORM.DIST(AR$30,economics!$AK$2:$AK$167,economics!$AJ$2:$AJ$167,TRUE))*economics!$AM$2:$AM$167)+$CR10*(_xlfn.NORM.DIST(AR$3,$CU10,0.3*$CU10,TRUE)-_xlfn.NORM.DIST(AR$30,$CU10,0.3*$CU10,TRUE))*summary!$C$7/28.8/0.947817+$CS10*(_xlfn.NORM.DIST(AR$3,$CV10,0.3*$CV10,TRUE)-_xlfn.NORM.DIST(AR$30,$CV10,0.3*$CV10,TRUE))*summary!$C$6/28.8/0.947817)/(SUMPRODUCT((economics!$AG$2:$AG$167=$B39)*(economics!$D$2:$D$167="whr")*economics!$AH$2:$AH$167*(_xlfn.NORM.DIST(AR$3,economics!$AK$2:$AK$167,economics!$AJ$2:$AJ$167,TRUE)-_xlfn.NORM.DIST(AR$30,economics!$AK$2:$AK$167,economics!$AJ$2:$AJ$167,TRUE)))+$CR10*(_xlfn.NORM.DIST(AR$3,$CU10,0.3*$CU10,TRUE)-_xlfn.NORM.DIST(AR$30,$CU10,0.3*$CU10,TRUE))+$CS10*(_xlfn.NORM.DIST(AR$3,$CV10,0.3*$CV10,TRUE)-_xlfn.NORM.DIST(AR$30,$CV10,0.3*$CV10,TRUE))),""),IF($C10&gt;0,summary!$C$10/28.8/0.947817,""))</f>
        <v>10.074319315976723</v>
      </c>
      <c r="AS39">
        <f t="array" ref="AS39">IF($D10,IFERROR((SUMPRODUCT((economics!$AG$2:$AG$167=$B39)*(economics!$D$2:$D$167="whr")*economics!$AH$2:$AH$167*(_xlfn.NORM.DIST(AS$3,economics!$AK$2:$AK$167,economics!$AJ$2:$AJ$167,TRUE)-_xlfn.NORM.DIST(AS$30,economics!$AK$2:$AK$167,economics!$AJ$2:$AJ$167,TRUE))*economics!$AM$2:$AM$167)+$CR10*(_xlfn.NORM.DIST(AS$3,$CU10,0.3*$CU10,TRUE)-_xlfn.NORM.DIST(AS$30,$CU10,0.3*$CU10,TRUE))*summary!$C$7/28.8/0.947817+$CS10*(_xlfn.NORM.DIST(AS$3,$CV10,0.3*$CV10,TRUE)-_xlfn.NORM.DIST(AS$30,$CV10,0.3*$CV10,TRUE))*summary!$C$6/28.8/0.947817)/(SUMPRODUCT((economics!$AG$2:$AG$167=$B39)*(economics!$D$2:$D$167="whr")*economics!$AH$2:$AH$167*(_xlfn.NORM.DIST(AS$3,economics!$AK$2:$AK$167,economics!$AJ$2:$AJ$167,TRUE)-_xlfn.NORM.DIST(AS$30,economics!$AK$2:$AK$167,economics!$AJ$2:$AJ$167,TRUE)))+$CR10*(_xlfn.NORM.DIST(AS$3,$CU10,0.3*$CU10,TRUE)-_xlfn.NORM.DIST(AS$30,$CU10,0.3*$CU10,TRUE))+$CS10*(_xlfn.NORM.DIST(AS$3,$CV10,0.3*$CV10,TRUE)-_xlfn.NORM.DIST(AS$30,$CV10,0.3*$CV10,TRUE))),""),IF($C10&gt;0,summary!$C$10/28.8/0.947817,""))</f>
        <v>10.074319315976723</v>
      </c>
      <c r="AT39">
        <f t="array" ref="AT39">IF($D10,IFERROR((SUMPRODUCT((economics!$AG$2:$AG$167=$B39)*(economics!$D$2:$D$167="whr")*economics!$AH$2:$AH$167*(_xlfn.NORM.DIST(AT$3,economics!$AK$2:$AK$167,economics!$AJ$2:$AJ$167,TRUE)-_xlfn.NORM.DIST(AT$30,economics!$AK$2:$AK$167,economics!$AJ$2:$AJ$167,TRUE))*economics!$AM$2:$AM$167)+$CR10*(_xlfn.NORM.DIST(AT$3,$CU10,0.3*$CU10,TRUE)-_xlfn.NORM.DIST(AT$30,$CU10,0.3*$CU10,TRUE))*summary!$C$7/28.8/0.947817+$CS10*(_xlfn.NORM.DIST(AT$3,$CV10,0.3*$CV10,TRUE)-_xlfn.NORM.DIST(AT$30,$CV10,0.3*$CV10,TRUE))*summary!$C$6/28.8/0.947817)/(SUMPRODUCT((economics!$AG$2:$AG$167=$B39)*(economics!$D$2:$D$167="whr")*economics!$AH$2:$AH$167*(_xlfn.NORM.DIST(AT$3,economics!$AK$2:$AK$167,economics!$AJ$2:$AJ$167,TRUE)-_xlfn.NORM.DIST(AT$30,economics!$AK$2:$AK$167,economics!$AJ$2:$AJ$167,TRUE)))+$CR10*(_xlfn.NORM.DIST(AT$3,$CU10,0.3*$CU10,TRUE)-_xlfn.NORM.DIST(AT$30,$CU10,0.3*$CU10,TRUE))+$CS10*(_xlfn.NORM.DIST(AT$3,$CV10,0.3*$CV10,TRUE)-_xlfn.NORM.DIST(AT$30,$CV10,0.3*$CV10,TRUE))),""),IF($C10&gt;0,summary!$C$10/28.8/0.947817,""))</f>
        <v>10.074319315976723</v>
      </c>
      <c r="AU39">
        <f t="array" ref="AU39">IF($D10,IFERROR((SUMPRODUCT((economics!$AG$2:$AG$167=$B39)*(economics!$D$2:$D$167="whr")*economics!$AH$2:$AH$167*(_xlfn.NORM.DIST(AU$3,economics!$AK$2:$AK$167,economics!$AJ$2:$AJ$167,TRUE)-_xlfn.NORM.DIST(AU$30,economics!$AK$2:$AK$167,economics!$AJ$2:$AJ$167,TRUE))*economics!$AM$2:$AM$167)+$CR10*(_xlfn.NORM.DIST(AU$3,$CU10,0.3*$CU10,TRUE)-_xlfn.NORM.DIST(AU$30,$CU10,0.3*$CU10,TRUE))*summary!$C$7/28.8/0.947817+$CS10*(_xlfn.NORM.DIST(AU$3,$CV10,0.3*$CV10,TRUE)-_xlfn.NORM.DIST(AU$30,$CV10,0.3*$CV10,TRUE))*summary!$C$6/28.8/0.947817)/(SUMPRODUCT((economics!$AG$2:$AG$167=$B39)*(economics!$D$2:$D$167="whr")*economics!$AH$2:$AH$167*(_xlfn.NORM.DIST(AU$3,economics!$AK$2:$AK$167,economics!$AJ$2:$AJ$167,TRUE)-_xlfn.NORM.DIST(AU$30,economics!$AK$2:$AK$167,economics!$AJ$2:$AJ$167,TRUE)))+$CR10*(_xlfn.NORM.DIST(AU$3,$CU10,0.3*$CU10,TRUE)-_xlfn.NORM.DIST(AU$30,$CU10,0.3*$CU10,TRUE))+$CS10*(_xlfn.NORM.DIST(AU$3,$CV10,0.3*$CV10,TRUE)-_xlfn.NORM.DIST(AU$30,$CV10,0.3*$CV10,TRUE))),""),IF($C10&gt;0,summary!$C$10/28.8/0.947817,""))</f>
        <v>10.074319315976723</v>
      </c>
      <c r="AV39">
        <f t="array" ref="AV39">IF($D10,IFERROR((SUMPRODUCT((economics!$AG$2:$AG$167=$B39)*(economics!$D$2:$D$167="whr")*economics!$AH$2:$AH$167*(_xlfn.NORM.DIST(AV$3,economics!$AK$2:$AK$167,economics!$AJ$2:$AJ$167,TRUE)-_xlfn.NORM.DIST(AV$30,economics!$AK$2:$AK$167,economics!$AJ$2:$AJ$167,TRUE))*economics!$AM$2:$AM$167)+$CR10*(_xlfn.NORM.DIST(AV$3,$CU10,0.3*$CU10,TRUE)-_xlfn.NORM.DIST(AV$30,$CU10,0.3*$CU10,TRUE))*summary!$C$7/28.8/0.947817+$CS10*(_xlfn.NORM.DIST(AV$3,$CV10,0.3*$CV10,TRUE)-_xlfn.NORM.DIST(AV$30,$CV10,0.3*$CV10,TRUE))*summary!$C$6/28.8/0.947817)/(SUMPRODUCT((economics!$AG$2:$AG$167=$B39)*(economics!$D$2:$D$167="whr")*economics!$AH$2:$AH$167*(_xlfn.NORM.DIST(AV$3,economics!$AK$2:$AK$167,economics!$AJ$2:$AJ$167,TRUE)-_xlfn.NORM.DIST(AV$30,economics!$AK$2:$AK$167,economics!$AJ$2:$AJ$167,TRUE)))+$CR10*(_xlfn.NORM.DIST(AV$3,$CU10,0.3*$CU10,TRUE)-_xlfn.NORM.DIST(AV$30,$CU10,0.3*$CU10,TRUE))+$CS10*(_xlfn.NORM.DIST(AV$3,$CV10,0.3*$CV10,TRUE)-_xlfn.NORM.DIST(AV$30,$CV10,0.3*$CV10,TRUE))),""),IF($C10&gt;0,summary!$C$10/28.8/0.947817,""))</f>
        <v>10.074319315976723</v>
      </c>
      <c r="AW39">
        <f t="array" ref="AW39">IF($D10,IFERROR((SUMPRODUCT((economics!$AG$2:$AG$167=$B39)*(economics!$D$2:$D$167="whr")*economics!$AH$2:$AH$167*(_xlfn.NORM.DIST(AW$3,economics!$AK$2:$AK$167,economics!$AJ$2:$AJ$167,TRUE)-_xlfn.NORM.DIST(AW$30,economics!$AK$2:$AK$167,economics!$AJ$2:$AJ$167,TRUE))*economics!$AM$2:$AM$167)+$CR10*(_xlfn.NORM.DIST(AW$3,$CU10,0.3*$CU10,TRUE)-_xlfn.NORM.DIST(AW$30,$CU10,0.3*$CU10,TRUE))*summary!$C$7/28.8/0.947817+$CS10*(_xlfn.NORM.DIST(AW$3,$CV10,0.3*$CV10,TRUE)-_xlfn.NORM.DIST(AW$30,$CV10,0.3*$CV10,TRUE))*summary!$C$6/28.8/0.947817)/(SUMPRODUCT((economics!$AG$2:$AG$167=$B39)*(economics!$D$2:$D$167="whr")*economics!$AH$2:$AH$167*(_xlfn.NORM.DIST(AW$3,economics!$AK$2:$AK$167,economics!$AJ$2:$AJ$167,TRUE)-_xlfn.NORM.DIST(AW$30,economics!$AK$2:$AK$167,economics!$AJ$2:$AJ$167,TRUE)))+$CR10*(_xlfn.NORM.DIST(AW$3,$CU10,0.3*$CU10,TRUE)-_xlfn.NORM.DIST(AW$30,$CU10,0.3*$CU10,TRUE))+$CS10*(_xlfn.NORM.DIST(AW$3,$CV10,0.3*$CV10,TRUE)-_xlfn.NORM.DIST(AW$30,$CV10,0.3*$CV10,TRUE))),""),IF($C10&gt;0,summary!$C$10/28.8/0.947817,""))</f>
        <v>10.074319315976723</v>
      </c>
      <c r="AX39">
        <f t="array" ref="AX39">IF($D10,IFERROR((SUMPRODUCT((economics!$AG$2:$AG$167=$B39)*(economics!$D$2:$D$167="whr")*economics!$AH$2:$AH$167*(_xlfn.NORM.DIST(AX$3,economics!$AK$2:$AK$167,economics!$AJ$2:$AJ$167,TRUE)-_xlfn.NORM.DIST(AX$30,economics!$AK$2:$AK$167,economics!$AJ$2:$AJ$167,TRUE))*economics!$AM$2:$AM$167)+$CR10*(_xlfn.NORM.DIST(AX$3,$CU10,0.3*$CU10,TRUE)-_xlfn.NORM.DIST(AX$30,$CU10,0.3*$CU10,TRUE))*summary!$C$7/28.8/0.947817+$CS10*(_xlfn.NORM.DIST(AX$3,$CV10,0.3*$CV10,TRUE)-_xlfn.NORM.DIST(AX$30,$CV10,0.3*$CV10,TRUE))*summary!$C$6/28.8/0.947817)/(SUMPRODUCT((economics!$AG$2:$AG$167=$B39)*(economics!$D$2:$D$167="whr")*economics!$AH$2:$AH$167*(_xlfn.NORM.DIST(AX$3,economics!$AK$2:$AK$167,economics!$AJ$2:$AJ$167,TRUE)-_xlfn.NORM.DIST(AX$30,economics!$AK$2:$AK$167,economics!$AJ$2:$AJ$167,TRUE)))+$CR10*(_xlfn.NORM.DIST(AX$3,$CU10,0.3*$CU10,TRUE)-_xlfn.NORM.DIST(AX$30,$CU10,0.3*$CU10,TRUE))+$CS10*(_xlfn.NORM.DIST(AX$3,$CV10,0.3*$CV10,TRUE)-_xlfn.NORM.DIST(AX$30,$CV10,0.3*$CV10,TRUE))),""),IF($C10&gt;0,summary!$C$10/28.8/0.947817,""))</f>
        <v>10.074319315976723</v>
      </c>
      <c r="AY39">
        <f t="array" ref="AY39">IF($D10,IFERROR((SUMPRODUCT((economics!$AG$2:$AG$167=$B39)*(economics!$D$2:$D$167="whr")*economics!$AH$2:$AH$167*(_xlfn.NORM.DIST(AY$3,economics!$AK$2:$AK$167,economics!$AJ$2:$AJ$167,TRUE)-_xlfn.NORM.DIST(AY$30,economics!$AK$2:$AK$167,economics!$AJ$2:$AJ$167,TRUE))*economics!$AM$2:$AM$167)+$CR10*(_xlfn.NORM.DIST(AY$3,$CU10,0.3*$CU10,TRUE)-_xlfn.NORM.DIST(AY$30,$CU10,0.3*$CU10,TRUE))*summary!$C$7/28.8/0.947817+$CS10*(_xlfn.NORM.DIST(AY$3,$CV10,0.3*$CV10,TRUE)-_xlfn.NORM.DIST(AY$30,$CV10,0.3*$CV10,TRUE))*summary!$C$6/28.8/0.947817)/(SUMPRODUCT((economics!$AG$2:$AG$167=$B39)*(economics!$D$2:$D$167="whr")*economics!$AH$2:$AH$167*(_xlfn.NORM.DIST(AY$3,economics!$AK$2:$AK$167,economics!$AJ$2:$AJ$167,TRUE)-_xlfn.NORM.DIST(AY$30,economics!$AK$2:$AK$167,economics!$AJ$2:$AJ$167,TRUE)))+$CR10*(_xlfn.NORM.DIST(AY$3,$CU10,0.3*$CU10,TRUE)-_xlfn.NORM.DIST(AY$30,$CU10,0.3*$CU10,TRUE))+$CS10*(_xlfn.NORM.DIST(AY$3,$CV10,0.3*$CV10,TRUE)-_xlfn.NORM.DIST(AY$30,$CV10,0.3*$CV10,TRUE))),""),IF($C10&gt;0,summary!$C$10/28.8/0.947817,""))</f>
        <v>10.074319315976723</v>
      </c>
      <c r="AZ39">
        <f t="array" ref="AZ39">IF($D10,IFERROR((SUMPRODUCT((economics!$AG$2:$AG$167=$B39)*(economics!$D$2:$D$167="whr")*economics!$AH$2:$AH$167*(_xlfn.NORM.DIST(AZ$3,economics!$AK$2:$AK$167,economics!$AJ$2:$AJ$167,TRUE)-_xlfn.NORM.DIST(AZ$30,economics!$AK$2:$AK$167,economics!$AJ$2:$AJ$167,TRUE))*economics!$AM$2:$AM$167)+$CR10*(_xlfn.NORM.DIST(AZ$3,$CU10,0.3*$CU10,TRUE)-_xlfn.NORM.DIST(AZ$30,$CU10,0.3*$CU10,TRUE))*summary!$C$7/28.8/0.947817+$CS10*(_xlfn.NORM.DIST(AZ$3,$CV10,0.3*$CV10,TRUE)-_xlfn.NORM.DIST(AZ$30,$CV10,0.3*$CV10,TRUE))*summary!$C$6/28.8/0.947817)/(SUMPRODUCT((economics!$AG$2:$AG$167=$B39)*(economics!$D$2:$D$167="whr")*economics!$AH$2:$AH$167*(_xlfn.NORM.DIST(AZ$3,economics!$AK$2:$AK$167,economics!$AJ$2:$AJ$167,TRUE)-_xlfn.NORM.DIST(AZ$30,economics!$AK$2:$AK$167,economics!$AJ$2:$AJ$167,TRUE)))+$CR10*(_xlfn.NORM.DIST(AZ$3,$CU10,0.3*$CU10,TRUE)-_xlfn.NORM.DIST(AZ$30,$CU10,0.3*$CU10,TRUE))+$CS10*(_xlfn.NORM.DIST(AZ$3,$CV10,0.3*$CV10,TRUE)-_xlfn.NORM.DIST(AZ$30,$CV10,0.3*$CV10,TRUE))),""),IF($C10&gt;0,summary!$C$10/28.8/0.947817,""))</f>
        <v>10.074319315976723</v>
      </c>
      <c r="BA39">
        <f t="array" ref="BA39">IF($D10,IFERROR((SUMPRODUCT((economics!$AG$2:$AG$167=$B39)*(economics!$D$2:$D$167="whr")*economics!$AH$2:$AH$167*(_xlfn.NORM.DIST(BA$3,economics!$AK$2:$AK$167,economics!$AJ$2:$AJ$167,TRUE)-_xlfn.NORM.DIST(BA$30,economics!$AK$2:$AK$167,economics!$AJ$2:$AJ$167,TRUE))*economics!$AM$2:$AM$167)+$CR10*(_xlfn.NORM.DIST(BA$3,$CU10,0.3*$CU10,TRUE)-_xlfn.NORM.DIST(BA$30,$CU10,0.3*$CU10,TRUE))*summary!$C$7/28.8/0.947817+$CS10*(_xlfn.NORM.DIST(BA$3,$CV10,0.3*$CV10,TRUE)-_xlfn.NORM.DIST(BA$30,$CV10,0.3*$CV10,TRUE))*summary!$C$6/28.8/0.947817)/(SUMPRODUCT((economics!$AG$2:$AG$167=$B39)*(economics!$D$2:$D$167="whr")*economics!$AH$2:$AH$167*(_xlfn.NORM.DIST(BA$3,economics!$AK$2:$AK$167,economics!$AJ$2:$AJ$167,TRUE)-_xlfn.NORM.DIST(BA$30,economics!$AK$2:$AK$167,economics!$AJ$2:$AJ$167,TRUE)))+$CR10*(_xlfn.NORM.DIST(BA$3,$CU10,0.3*$CU10,TRUE)-_xlfn.NORM.DIST(BA$30,$CU10,0.3*$CU10,TRUE))+$CS10*(_xlfn.NORM.DIST(BA$3,$CV10,0.3*$CV10,TRUE)-_xlfn.NORM.DIST(BA$30,$CV10,0.3*$CV10,TRUE))),""),IF($C10&gt;0,summary!$C$10/28.8/0.947817,""))</f>
        <v>10.074319315976723</v>
      </c>
      <c r="BB39">
        <f t="array" ref="BB39">IF($D10,IFERROR((SUMPRODUCT((economics!$AG$2:$AG$167=$B39)*(economics!$D$2:$D$167="whr")*economics!$AH$2:$AH$167*(_xlfn.NORM.DIST(BB$3,economics!$AK$2:$AK$167,economics!$AJ$2:$AJ$167,TRUE)-_xlfn.NORM.DIST(BB$30,economics!$AK$2:$AK$167,economics!$AJ$2:$AJ$167,TRUE))*economics!$AM$2:$AM$167)+$CR10*(_xlfn.NORM.DIST(BB$3,$CU10,0.3*$CU10,TRUE)-_xlfn.NORM.DIST(BB$30,$CU10,0.3*$CU10,TRUE))*summary!$C$7/28.8/0.947817+$CS10*(_xlfn.NORM.DIST(BB$3,$CV10,0.3*$CV10,TRUE)-_xlfn.NORM.DIST(BB$30,$CV10,0.3*$CV10,TRUE))*summary!$C$6/28.8/0.947817)/(SUMPRODUCT((economics!$AG$2:$AG$167=$B39)*(economics!$D$2:$D$167="whr")*economics!$AH$2:$AH$167*(_xlfn.NORM.DIST(BB$3,economics!$AK$2:$AK$167,economics!$AJ$2:$AJ$167,TRUE)-_xlfn.NORM.DIST(BB$30,economics!$AK$2:$AK$167,economics!$AJ$2:$AJ$167,TRUE)))+$CR10*(_xlfn.NORM.DIST(BB$3,$CU10,0.3*$CU10,TRUE)-_xlfn.NORM.DIST(BB$30,$CU10,0.3*$CU10,TRUE))+$CS10*(_xlfn.NORM.DIST(BB$3,$CV10,0.3*$CV10,TRUE)-_xlfn.NORM.DIST(BB$30,$CV10,0.3*$CV10,TRUE))),""),IF($C10&gt;0,summary!$C$10/28.8/0.947817,""))</f>
        <v>10.074319315976723</v>
      </c>
      <c r="BC39">
        <f t="array" ref="BC39">IF($D10,IFERROR((SUMPRODUCT((economics!$AG$2:$AG$167=$B39)*(economics!$D$2:$D$167="whr")*economics!$AH$2:$AH$167*(_xlfn.NORM.DIST(BC$3,economics!$AK$2:$AK$167,economics!$AJ$2:$AJ$167,TRUE)-_xlfn.NORM.DIST(BC$30,economics!$AK$2:$AK$167,economics!$AJ$2:$AJ$167,TRUE))*economics!$AM$2:$AM$167)+$CR10*(_xlfn.NORM.DIST(BC$3,$CU10,0.3*$CU10,TRUE)-_xlfn.NORM.DIST(BC$30,$CU10,0.3*$CU10,TRUE))*summary!$C$7/28.8/0.947817+$CS10*(_xlfn.NORM.DIST(BC$3,$CV10,0.3*$CV10,TRUE)-_xlfn.NORM.DIST(BC$30,$CV10,0.3*$CV10,TRUE))*summary!$C$6/28.8/0.947817)/(SUMPRODUCT((economics!$AG$2:$AG$167=$B39)*(economics!$D$2:$D$167="whr")*economics!$AH$2:$AH$167*(_xlfn.NORM.DIST(BC$3,economics!$AK$2:$AK$167,economics!$AJ$2:$AJ$167,TRUE)-_xlfn.NORM.DIST(BC$30,economics!$AK$2:$AK$167,economics!$AJ$2:$AJ$167,TRUE)))+$CR10*(_xlfn.NORM.DIST(BC$3,$CU10,0.3*$CU10,TRUE)-_xlfn.NORM.DIST(BC$30,$CU10,0.3*$CU10,TRUE))+$CS10*(_xlfn.NORM.DIST(BC$3,$CV10,0.3*$CV10,TRUE)-_xlfn.NORM.DIST(BC$30,$CV10,0.3*$CV10,TRUE))),""),IF($C10&gt;0,summary!$C$10/28.8/0.947817,""))</f>
        <v>10.074319315976723</v>
      </c>
      <c r="BD39">
        <f t="array" ref="BD39">IF($D10,IFERROR((SUMPRODUCT((economics!$AG$2:$AG$167=$B39)*(economics!$D$2:$D$167="whr")*economics!$AH$2:$AH$167*(_xlfn.NORM.DIST(BD$3,economics!$AK$2:$AK$167,economics!$AJ$2:$AJ$167,TRUE)-_xlfn.NORM.DIST(BD$30,economics!$AK$2:$AK$167,economics!$AJ$2:$AJ$167,TRUE))*economics!$AM$2:$AM$167)+$CR10*(_xlfn.NORM.DIST(BD$3,$CU10,0.3*$CU10,TRUE)-_xlfn.NORM.DIST(BD$30,$CU10,0.3*$CU10,TRUE))*summary!$C$7/28.8/0.947817+$CS10*(_xlfn.NORM.DIST(BD$3,$CV10,0.3*$CV10,TRUE)-_xlfn.NORM.DIST(BD$30,$CV10,0.3*$CV10,TRUE))*summary!$C$6/28.8/0.947817)/(SUMPRODUCT((economics!$AG$2:$AG$167=$B39)*(economics!$D$2:$D$167="whr")*economics!$AH$2:$AH$167*(_xlfn.NORM.DIST(BD$3,economics!$AK$2:$AK$167,economics!$AJ$2:$AJ$167,TRUE)-_xlfn.NORM.DIST(BD$30,economics!$AK$2:$AK$167,economics!$AJ$2:$AJ$167,TRUE)))+$CR10*(_xlfn.NORM.DIST(BD$3,$CU10,0.3*$CU10,TRUE)-_xlfn.NORM.DIST(BD$30,$CU10,0.3*$CU10,TRUE))+$CS10*(_xlfn.NORM.DIST(BD$3,$CV10,0.3*$CV10,TRUE)-_xlfn.NORM.DIST(BD$30,$CV10,0.3*$CV10,TRUE))),""),IF($C10&gt;0,summary!$C$10/28.8/0.947817,""))</f>
        <v>10.074319315976723</v>
      </c>
      <c r="BE39">
        <f t="array" ref="BE39">IF($D10,IFERROR((SUMPRODUCT((economics!$AG$2:$AG$167=$B39)*(economics!$D$2:$D$167="whr")*economics!$AH$2:$AH$167*(_xlfn.NORM.DIST(BE$3,economics!$AK$2:$AK$167,economics!$AJ$2:$AJ$167,TRUE)-_xlfn.NORM.DIST(BE$30,economics!$AK$2:$AK$167,economics!$AJ$2:$AJ$167,TRUE))*economics!$AM$2:$AM$167)+$CR10*(_xlfn.NORM.DIST(BE$3,$CU10,0.3*$CU10,TRUE)-_xlfn.NORM.DIST(BE$30,$CU10,0.3*$CU10,TRUE))*summary!$C$7/28.8/0.947817+$CS10*(_xlfn.NORM.DIST(BE$3,$CV10,0.3*$CV10,TRUE)-_xlfn.NORM.DIST(BE$30,$CV10,0.3*$CV10,TRUE))*summary!$C$6/28.8/0.947817)/(SUMPRODUCT((economics!$AG$2:$AG$167=$B39)*(economics!$D$2:$D$167="whr")*economics!$AH$2:$AH$167*(_xlfn.NORM.DIST(BE$3,economics!$AK$2:$AK$167,economics!$AJ$2:$AJ$167,TRUE)-_xlfn.NORM.DIST(BE$30,economics!$AK$2:$AK$167,economics!$AJ$2:$AJ$167,TRUE)))+$CR10*(_xlfn.NORM.DIST(BE$3,$CU10,0.3*$CU10,TRUE)-_xlfn.NORM.DIST(BE$30,$CU10,0.3*$CU10,TRUE))+$CS10*(_xlfn.NORM.DIST(BE$3,$CV10,0.3*$CV10,TRUE)-_xlfn.NORM.DIST(BE$30,$CV10,0.3*$CV10,TRUE))),""),IF($C10&gt;0,summary!$C$10/28.8/0.947817,""))</f>
        <v>10.074319315976723</v>
      </c>
      <c r="BF39">
        <f t="array" ref="BF39">IF($D10,IFERROR((SUMPRODUCT((economics!$AG$2:$AG$167=$B39)*(economics!$D$2:$D$167="whr")*economics!$AH$2:$AH$167*(_xlfn.NORM.DIST(BF$3,economics!$AK$2:$AK$167,economics!$AJ$2:$AJ$167,TRUE)-_xlfn.NORM.DIST(BF$30,economics!$AK$2:$AK$167,economics!$AJ$2:$AJ$167,TRUE))*economics!$AM$2:$AM$167)+$CR10*(_xlfn.NORM.DIST(BF$3,$CU10,0.3*$CU10,TRUE)-_xlfn.NORM.DIST(BF$30,$CU10,0.3*$CU10,TRUE))*summary!$C$7/28.8/0.947817+$CS10*(_xlfn.NORM.DIST(BF$3,$CV10,0.3*$CV10,TRUE)-_xlfn.NORM.DIST(BF$30,$CV10,0.3*$CV10,TRUE))*summary!$C$6/28.8/0.947817)/(SUMPRODUCT((economics!$AG$2:$AG$167=$B39)*(economics!$D$2:$D$167="whr")*economics!$AH$2:$AH$167*(_xlfn.NORM.DIST(BF$3,economics!$AK$2:$AK$167,economics!$AJ$2:$AJ$167,TRUE)-_xlfn.NORM.DIST(BF$30,economics!$AK$2:$AK$167,economics!$AJ$2:$AJ$167,TRUE)))+$CR10*(_xlfn.NORM.DIST(BF$3,$CU10,0.3*$CU10,TRUE)-_xlfn.NORM.DIST(BF$30,$CU10,0.3*$CU10,TRUE))+$CS10*(_xlfn.NORM.DIST(BF$3,$CV10,0.3*$CV10,TRUE)-_xlfn.NORM.DIST(BF$30,$CV10,0.3*$CV10,TRUE))),""),IF($C10&gt;0,summary!$C$10/28.8/0.947817,""))</f>
        <v>10.074319315976723</v>
      </c>
      <c r="BG39">
        <f t="array" ref="BG39">IF($D10,IFERROR((SUMPRODUCT((economics!$AG$2:$AG$167=$B39)*(economics!$D$2:$D$167="whr")*economics!$AH$2:$AH$167*(_xlfn.NORM.DIST(BG$3,economics!$AK$2:$AK$167,economics!$AJ$2:$AJ$167,TRUE)-_xlfn.NORM.DIST(BG$30,economics!$AK$2:$AK$167,economics!$AJ$2:$AJ$167,TRUE))*economics!$AM$2:$AM$167)+$CR10*(_xlfn.NORM.DIST(BG$3,$CU10,0.3*$CU10,TRUE)-_xlfn.NORM.DIST(BG$30,$CU10,0.3*$CU10,TRUE))*summary!$C$7/28.8/0.947817+$CS10*(_xlfn.NORM.DIST(BG$3,$CV10,0.3*$CV10,TRUE)-_xlfn.NORM.DIST(BG$30,$CV10,0.3*$CV10,TRUE))*summary!$C$6/28.8/0.947817)/(SUMPRODUCT((economics!$AG$2:$AG$167=$B39)*(economics!$D$2:$D$167="whr")*economics!$AH$2:$AH$167*(_xlfn.NORM.DIST(BG$3,economics!$AK$2:$AK$167,economics!$AJ$2:$AJ$167,TRUE)-_xlfn.NORM.DIST(BG$30,economics!$AK$2:$AK$167,economics!$AJ$2:$AJ$167,TRUE)))+$CR10*(_xlfn.NORM.DIST(BG$3,$CU10,0.3*$CU10,TRUE)-_xlfn.NORM.DIST(BG$30,$CU10,0.3*$CU10,TRUE))+$CS10*(_xlfn.NORM.DIST(BG$3,$CV10,0.3*$CV10,TRUE)-_xlfn.NORM.DIST(BG$30,$CV10,0.3*$CV10,TRUE))),""),IF($C10&gt;0,summary!$C$10/28.8/0.947817,""))</f>
        <v>10.074319315976723</v>
      </c>
      <c r="BH39">
        <f t="array" ref="BH39">IF($D10,IFERROR((SUMPRODUCT((economics!$AG$2:$AG$167=$B39)*(economics!$D$2:$D$167="whr")*economics!$AH$2:$AH$167*(_xlfn.NORM.DIST(BH$3,economics!$AK$2:$AK$167,economics!$AJ$2:$AJ$167,TRUE)-_xlfn.NORM.DIST(BH$30,economics!$AK$2:$AK$167,economics!$AJ$2:$AJ$167,TRUE))*economics!$AM$2:$AM$167)+$CR10*(_xlfn.NORM.DIST(BH$3,$CU10,0.3*$CU10,TRUE)-_xlfn.NORM.DIST(BH$30,$CU10,0.3*$CU10,TRUE))*summary!$C$7/28.8/0.947817+$CS10*(_xlfn.NORM.DIST(BH$3,$CV10,0.3*$CV10,TRUE)-_xlfn.NORM.DIST(BH$30,$CV10,0.3*$CV10,TRUE))*summary!$C$6/28.8/0.947817)/(SUMPRODUCT((economics!$AG$2:$AG$167=$B39)*(economics!$D$2:$D$167="whr")*economics!$AH$2:$AH$167*(_xlfn.NORM.DIST(BH$3,economics!$AK$2:$AK$167,economics!$AJ$2:$AJ$167,TRUE)-_xlfn.NORM.DIST(BH$30,economics!$AK$2:$AK$167,economics!$AJ$2:$AJ$167,TRUE)))+$CR10*(_xlfn.NORM.DIST(BH$3,$CU10,0.3*$CU10,TRUE)-_xlfn.NORM.DIST(BH$30,$CU10,0.3*$CU10,TRUE))+$CS10*(_xlfn.NORM.DIST(BH$3,$CV10,0.3*$CV10,TRUE)-_xlfn.NORM.DIST(BH$30,$CV10,0.3*$CV10,TRUE))),""),IF($C10&gt;0,summary!$C$10/28.8/0.947817,""))</f>
        <v>10.074319315976723</v>
      </c>
      <c r="BI39">
        <f t="array" ref="BI39">IF($D10,IFERROR((SUMPRODUCT((economics!$AG$2:$AG$167=$B39)*(economics!$D$2:$D$167="whr")*economics!$AH$2:$AH$167*(_xlfn.NORM.DIST(BI$3,economics!$AK$2:$AK$167,economics!$AJ$2:$AJ$167,TRUE)-_xlfn.NORM.DIST(BI$30,economics!$AK$2:$AK$167,economics!$AJ$2:$AJ$167,TRUE))*economics!$AM$2:$AM$167)+$CR10*(_xlfn.NORM.DIST(BI$3,$CU10,0.3*$CU10,TRUE)-_xlfn.NORM.DIST(BI$30,$CU10,0.3*$CU10,TRUE))*summary!$C$7/28.8/0.947817+$CS10*(_xlfn.NORM.DIST(BI$3,$CV10,0.3*$CV10,TRUE)-_xlfn.NORM.DIST(BI$30,$CV10,0.3*$CV10,TRUE))*summary!$C$6/28.8/0.947817)/(SUMPRODUCT((economics!$AG$2:$AG$167=$B39)*(economics!$D$2:$D$167="whr")*economics!$AH$2:$AH$167*(_xlfn.NORM.DIST(BI$3,economics!$AK$2:$AK$167,economics!$AJ$2:$AJ$167,TRUE)-_xlfn.NORM.DIST(BI$30,economics!$AK$2:$AK$167,economics!$AJ$2:$AJ$167,TRUE)))+$CR10*(_xlfn.NORM.DIST(BI$3,$CU10,0.3*$CU10,TRUE)-_xlfn.NORM.DIST(BI$30,$CU10,0.3*$CU10,TRUE))+$CS10*(_xlfn.NORM.DIST(BI$3,$CV10,0.3*$CV10,TRUE)-_xlfn.NORM.DIST(BI$30,$CV10,0.3*$CV10,TRUE))),""),IF($C10&gt;0,summary!$C$10/28.8/0.947817,""))</f>
        <v>10.074319315976723</v>
      </c>
      <c r="BJ39">
        <f t="array" ref="BJ39">IF($D10,IFERROR((SUMPRODUCT((economics!$AG$2:$AG$167=$B39)*(economics!$D$2:$D$167="whr")*economics!$AH$2:$AH$167*(_xlfn.NORM.DIST(BJ$3,economics!$AK$2:$AK$167,economics!$AJ$2:$AJ$167,TRUE)-_xlfn.NORM.DIST(BJ$30,economics!$AK$2:$AK$167,economics!$AJ$2:$AJ$167,TRUE))*economics!$AM$2:$AM$167)+$CR10*(_xlfn.NORM.DIST(BJ$3,$CU10,0.3*$CU10,TRUE)-_xlfn.NORM.DIST(BJ$30,$CU10,0.3*$CU10,TRUE))*summary!$C$7/28.8/0.947817+$CS10*(_xlfn.NORM.DIST(BJ$3,$CV10,0.3*$CV10,TRUE)-_xlfn.NORM.DIST(BJ$30,$CV10,0.3*$CV10,TRUE))*summary!$C$6/28.8/0.947817)/(SUMPRODUCT((economics!$AG$2:$AG$167=$B39)*(economics!$D$2:$D$167="whr")*economics!$AH$2:$AH$167*(_xlfn.NORM.DIST(BJ$3,economics!$AK$2:$AK$167,economics!$AJ$2:$AJ$167,TRUE)-_xlfn.NORM.DIST(BJ$30,economics!$AK$2:$AK$167,economics!$AJ$2:$AJ$167,TRUE)))+$CR10*(_xlfn.NORM.DIST(BJ$3,$CU10,0.3*$CU10,TRUE)-_xlfn.NORM.DIST(BJ$30,$CU10,0.3*$CU10,TRUE))+$CS10*(_xlfn.NORM.DIST(BJ$3,$CV10,0.3*$CV10,TRUE)-_xlfn.NORM.DIST(BJ$30,$CV10,0.3*$CV10,TRUE))),""),IF($C10&gt;0,summary!$C$10/28.8/0.947817,""))</f>
        <v>10.074319315976723</v>
      </c>
      <c r="BK39">
        <f t="array" ref="BK39">IF($D10,IFERROR((SUMPRODUCT((economics!$AG$2:$AG$167=$B39)*(economics!$D$2:$D$167="whr")*economics!$AH$2:$AH$167*(_xlfn.NORM.DIST(BK$3,economics!$AK$2:$AK$167,economics!$AJ$2:$AJ$167,TRUE)-_xlfn.NORM.DIST(BK$30,economics!$AK$2:$AK$167,economics!$AJ$2:$AJ$167,TRUE))*economics!$AM$2:$AM$167)+$CR10*(_xlfn.NORM.DIST(BK$3,$CU10,0.3*$CU10,TRUE)-_xlfn.NORM.DIST(BK$30,$CU10,0.3*$CU10,TRUE))*summary!$C$7/28.8/0.947817+$CS10*(_xlfn.NORM.DIST(BK$3,$CV10,0.3*$CV10,TRUE)-_xlfn.NORM.DIST(BK$30,$CV10,0.3*$CV10,TRUE))*summary!$C$6/28.8/0.947817)/(SUMPRODUCT((economics!$AG$2:$AG$167=$B39)*(economics!$D$2:$D$167="whr")*economics!$AH$2:$AH$167*(_xlfn.NORM.DIST(BK$3,economics!$AK$2:$AK$167,economics!$AJ$2:$AJ$167,TRUE)-_xlfn.NORM.DIST(BK$30,economics!$AK$2:$AK$167,economics!$AJ$2:$AJ$167,TRUE)))+$CR10*(_xlfn.NORM.DIST(BK$3,$CU10,0.3*$CU10,TRUE)-_xlfn.NORM.DIST(BK$30,$CU10,0.3*$CU10,TRUE))+$CS10*(_xlfn.NORM.DIST(BK$3,$CV10,0.3*$CV10,TRUE)-_xlfn.NORM.DIST(BK$30,$CV10,0.3*$CV10,TRUE))),""),IF($C10&gt;0,summary!$C$10/28.8/0.947817,""))</f>
        <v>10.074319315976723</v>
      </c>
      <c r="BL39">
        <f t="array" ref="BL39">IF($D10,IFERROR((SUMPRODUCT((economics!$AG$2:$AG$167=$B39)*(economics!$D$2:$D$167="whr")*economics!$AH$2:$AH$167*(_xlfn.NORM.DIST(BL$3,economics!$AK$2:$AK$167,economics!$AJ$2:$AJ$167,TRUE)-_xlfn.NORM.DIST(BL$30,economics!$AK$2:$AK$167,economics!$AJ$2:$AJ$167,TRUE))*economics!$AM$2:$AM$167)+$CR10*(_xlfn.NORM.DIST(BL$3,$CU10,0.3*$CU10,TRUE)-_xlfn.NORM.DIST(BL$30,$CU10,0.3*$CU10,TRUE))*summary!$C$7/28.8/0.947817+$CS10*(_xlfn.NORM.DIST(BL$3,$CV10,0.3*$CV10,TRUE)-_xlfn.NORM.DIST(BL$30,$CV10,0.3*$CV10,TRUE))*summary!$C$6/28.8/0.947817)/(SUMPRODUCT((economics!$AG$2:$AG$167=$B39)*(economics!$D$2:$D$167="whr")*economics!$AH$2:$AH$167*(_xlfn.NORM.DIST(BL$3,economics!$AK$2:$AK$167,economics!$AJ$2:$AJ$167,TRUE)-_xlfn.NORM.DIST(BL$30,economics!$AK$2:$AK$167,economics!$AJ$2:$AJ$167,TRUE)))+$CR10*(_xlfn.NORM.DIST(BL$3,$CU10,0.3*$CU10,TRUE)-_xlfn.NORM.DIST(BL$30,$CU10,0.3*$CU10,TRUE))+$CS10*(_xlfn.NORM.DIST(BL$3,$CV10,0.3*$CV10,TRUE)-_xlfn.NORM.DIST(BL$30,$CV10,0.3*$CV10,TRUE))),""),IF($C10&gt;0,summary!$C$10/28.8/0.947817,""))</f>
        <v>10.074319315976723</v>
      </c>
      <c r="BM39">
        <f t="array" ref="BM39">IF($D10,IFERROR((SUMPRODUCT((economics!$AG$2:$AG$167=$B39)*(economics!$D$2:$D$167="whr")*economics!$AH$2:$AH$167*(_xlfn.NORM.DIST(BM$3,economics!$AK$2:$AK$167,economics!$AJ$2:$AJ$167,TRUE)-_xlfn.NORM.DIST(BM$30,economics!$AK$2:$AK$167,economics!$AJ$2:$AJ$167,TRUE))*economics!$AM$2:$AM$167)+$CR10*(_xlfn.NORM.DIST(BM$3,$CU10,0.3*$CU10,TRUE)-_xlfn.NORM.DIST(BM$30,$CU10,0.3*$CU10,TRUE))*summary!$C$7/28.8/0.947817+$CS10*(_xlfn.NORM.DIST(BM$3,$CV10,0.3*$CV10,TRUE)-_xlfn.NORM.DIST(BM$30,$CV10,0.3*$CV10,TRUE))*summary!$C$6/28.8/0.947817)/(SUMPRODUCT((economics!$AG$2:$AG$167=$B39)*(economics!$D$2:$D$167="whr")*economics!$AH$2:$AH$167*(_xlfn.NORM.DIST(BM$3,economics!$AK$2:$AK$167,economics!$AJ$2:$AJ$167,TRUE)-_xlfn.NORM.DIST(BM$30,economics!$AK$2:$AK$167,economics!$AJ$2:$AJ$167,TRUE)))+$CR10*(_xlfn.NORM.DIST(BM$3,$CU10,0.3*$CU10,TRUE)-_xlfn.NORM.DIST(BM$30,$CU10,0.3*$CU10,TRUE))+$CS10*(_xlfn.NORM.DIST(BM$3,$CV10,0.3*$CV10,TRUE)-_xlfn.NORM.DIST(BM$30,$CV10,0.3*$CV10,TRUE))),""),IF($C10&gt;0,summary!$C$10/28.8/0.947817,""))</f>
        <v>10.074319315976723</v>
      </c>
      <c r="BN39">
        <f t="array" ref="BN39">IF($D10,IFERROR((SUMPRODUCT((economics!$AG$2:$AG$167=$B39)*(economics!$D$2:$D$167="whr")*economics!$AH$2:$AH$167*(_xlfn.NORM.DIST(BN$3,economics!$AK$2:$AK$167,economics!$AJ$2:$AJ$167,TRUE)-_xlfn.NORM.DIST(BN$30,economics!$AK$2:$AK$167,economics!$AJ$2:$AJ$167,TRUE))*economics!$AM$2:$AM$167)+$CR10*(_xlfn.NORM.DIST(BN$3,$CU10,0.3*$CU10,TRUE)-_xlfn.NORM.DIST(BN$30,$CU10,0.3*$CU10,TRUE))*summary!$C$7/28.8/0.947817+$CS10*(_xlfn.NORM.DIST(BN$3,$CV10,0.3*$CV10,TRUE)-_xlfn.NORM.DIST(BN$30,$CV10,0.3*$CV10,TRUE))*summary!$C$6/28.8/0.947817)/(SUMPRODUCT((economics!$AG$2:$AG$167=$B39)*(economics!$D$2:$D$167="whr")*economics!$AH$2:$AH$167*(_xlfn.NORM.DIST(BN$3,economics!$AK$2:$AK$167,economics!$AJ$2:$AJ$167,TRUE)-_xlfn.NORM.DIST(BN$30,economics!$AK$2:$AK$167,economics!$AJ$2:$AJ$167,TRUE)))+$CR10*(_xlfn.NORM.DIST(BN$3,$CU10,0.3*$CU10,TRUE)-_xlfn.NORM.DIST(BN$30,$CU10,0.3*$CU10,TRUE))+$CS10*(_xlfn.NORM.DIST(BN$3,$CV10,0.3*$CV10,TRUE)-_xlfn.NORM.DIST(BN$30,$CV10,0.3*$CV10,TRUE))),""),IF($C10&gt;0,summary!$C$10/28.8/0.947817,""))</f>
        <v>10.074319315976723</v>
      </c>
      <c r="BO39">
        <f t="array" ref="BO39">IF($D10,IFERROR((SUMPRODUCT((economics!$AG$2:$AG$167=$B39)*(economics!$D$2:$D$167="whr")*economics!$AH$2:$AH$167*(_xlfn.NORM.DIST(BO$3,economics!$AK$2:$AK$167,economics!$AJ$2:$AJ$167,TRUE)-_xlfn.NORM.DIST(BO$30,economics!$AK$2:$AK$167,economics!$AJ$2:$AJ$167,TRUE))*economics!$AM$2:$AM$167)+$CR10*(_xlfn.NORM.DIST(BO$3,$CU10,0.3*$CU10,TRUE)-_xlfn.NORM.DIST(BO$30,$CU10,0.3*$CU10,TRUE))*summary!$C$7/28.8/0.947817+$CS10*(_xlfn.NORM.DIST(BO$3,$CV10,0.3*$CV10,TRUE)-_xlfn.NORM.DIST(BO$30,$CV10,0.3*$CV10,TRUE))*summary!$C$6/28.8/0.947817)/(SUMPRODUCT((economics!$AG$2:$AG$167=$B39)*(economics!$D$2:$D$167="whr")*economics!$AH$2:$AH$167*(_xlfn.NORM.DIST(BO$3,economics!$AK$2:$AK$167,economics!$AJ$2:$AJ$167,TRUE)-_xlfn.NORM.DIST(BO$30,economics!$AK$2:$AK$167,economics!$AJ$2:$AJ$167,TRUE)))+$CR10*(_xlfn.NORM.DIST(BO$3,$CU10,0.3*$CU10,TRUE)-_xlfn.NORM.DIST(BO$30,$CU10,0.3*$CU10,TRUE))+$CS10*(_xlfn.NORM.DIST(BO$3,$CV10,0.3*$CV10,TRUE)-_xlfn.NORM.DIST(BO$30,$CV10,0.3*$CV10,TRUE))),""),IF($C10&gt;0,summary!$C$10/28.8/0.947817,""))</f>
        <v>10.074319315976723</v>
      </c>
      <c r="BP39">
        <f t="array" ref="BP39">IF($D10,IFERROR((SUMPRODUCT((economics!$AG$2:$AG$167=$B39)*(economics!$D$2:$D$167="whr")*economics!$AH$2:$AH$167*(_xlfn.NORM.DIST(BP$3,economics!$AK$2:$AK$167,economics!$AJ$2:$AJ$167,TRUE)-_xlfn.NORM.DIST(BP$30,economics!$AK$2:$AK$167,economics!$AJ$2:$AJ$167,TRUE))*economics!$AM$2:$AM$167)+$CR10*(_xlfn.NORM.DIST(BP$3,$CU10,0.3*$CU10,TRUE)-_xlfn.NORM.DIST(BP$30,$CU10,0.3*$CU10,TRUE))*summary!$C$7/28.8/0.947817+$CS10*(_xlfn.NORM.DIST(BP$3,$CV10,0.3*$CV10,TRUE)-_xlfn.NORM.DIST(BP$30,$CV10,0.3*$CV10,TRUE))*summary!$C$6/28.8/0.947817)/(SUMPRODUCT((economics!$AG$2:$AG$167=$B39)*(economics!$D$2:$D$167="whr")*economics!$AH$2:$AH$167*(_xlfn.NORM.DIST(BP$3,economics!$AK$2:$AK$167,economics!$AJ$2:$AJ$167,TRUE)-_xlfn.NORM.DIST(BP$30,economics!$AK$2:$AK$167,economics!$AJ$2:$AJ$167,TRUE)))+$CR10*(_xlfn.NORM.DIST(BP$3,$CU10,0.3*$CU10,TRUE)-_xlfn.NORM.DIST(BP$30,$CU10,0.3*$CU10,TRUE))+$CS10*(_xlfn.NORM.DIST(BP$3,$CV10,0.3*$CV10,TRUE)-_xlfn.NORM.DIST(BP$30,$CV10,0.3*$CV10,TRUE))),""),IF($C10&gt;0,summary!$C$10/28.8/0.947817,""))</f>
        <v>10.074319315976723</v>
      </c>
      <c r="BQ39">
        <f t="array" ref="BQ39">IF($D10,IFERROR((SUMPRODUCT((economics!$AG$2:$AG$167=$B39)*(economics!$D$2:$D$167="whr")*economics!$AH$2:$AH$167*(_xlfn.NORM.DIST(BQ$3,economics!$AK$2:$AK$167,economics!$AJ$2:$AJ$167,TRUE)-_xlfn.NORM.DIST(BQ$30,economics!$AK$2:$AK$167,economics!$AJ$2:$AJ$167,TRUE))*economics!$AM$2:$AM$167)+$CR10*(_xlfn.NORM.DIST(BQ$3,$CU10,0.3*$CU10,TRUE)-_xlfn.NORM.DIST(BQ$30,$CU10,0.3*$CU10,TRUE))*summary!$C$7/28.8/0.947817+$CS10*(_xlfn.NORM.DIST(BQ$3,$CV10,0.3*$CV10,TRUE)-_xlfn.NORM.DIST(BQ$30,$CV10,0.3*$CV10,TRUE))*summary!$C$6/28.8/0.947817)/(SUMPRODUCT((economics!$AG$2:$AG$167=$B39)*(economics!$D$2:$D$167="whr")*economics!$AH$2:$AH$167*(_xlfn.NORM.DIST(BQ$3,economics!$AK$2:$AK$167,economics!$AJ$2:$AJ$167,TRUE)-_xlfn.NORM.DIST(BQ$30,economics!$AK$2:$AK$167,economics!$AJ$2:$AJ$167,TRUE)))+$CR10*(_xlfn.NORM.DIST(BQ$3,$CU10,0.3*$CU10,TRUE)-_xlfn.NORM.DIST(BQ$30,$CU10,0.3*$CU10,TRUE))+$CS10*(_xlfn.NORM.DIST(BQ$3,$CV10,0.3*$CV10,TRUE)-_xlfn.NORM.DIST(BQ$30,$CV10,0.3*$CV10,TRUE))),""),IF($C10&gt;0,summary!$C$10/28.8/0.947817,""))</f>
        <v>10.074319315976723</v>
      </c>
      <c r="BR39">
        <f t="array" ref="BR39">IF($D10,IFERROR((SUMPRODUCT((economics!$AG$2:$AG$167=$B39)*(economics!$D$2:$D$167="whr")*economics!$AH$2:$AH$167*(_xlfn.NORM.DIST(BR$3,economics!$AK$2:$AK$167,economics!$AJ$2:$AJ$167,TRUE)-_xlfn.NORM.DIST(BR$30,economics!$AK$2:$AK$167,economics!$AJ$2:$AJ$167,TRUE))*economics!$AM$2:$AM$167)+$CR10*(_xlfn.NORM.DIST(BR$3,$CU10,0.3*$CU10,TRUE)-_xlfn.NORM.DIST(BR$30,$CU10,0.3*$CU10,TRUE))*summary!$C$7/28.8/0.947817+$CS10*(_xlfn.NORM.DIST(BR$3,$CV10,0.3*$CV10,TRUE)-_xlfn.NORM.DIST(BR$30,$CV10,0.3*$CV10,TRUE))*summary!$C$6/28.8/0.947817)/(SUMPRODUCT((economics!$AG$2:$AG$167=$B39)*(economics!$D$2:$D$167="whr")*economics!$AH$2:$AH$167*(_xlfn.NORM.DIST(BR$3,economics!$AK$2:$AK$167,economics!$AJ$2:$AJ$167,TRUE)-_xlfn.NORM.DIST(BR$30,economics!$AK$2:$AK$167,economics!$AJ$2:$AJ$167,TRUE)))+$CR10*(_xlfn.NORM.DIST(BR$3,$CU10,0.3*$CU10,TRUE)-_xlfn.NORM.DIST(BR$30,$CU10,0.3*$CU10,TRUE))+$CS10*(_xlfn.NORM.DIST(BR$3,$CV10,0.3*$CV10,TRUE)-_xlfn.NORM.DIST(BR$30,$CV10,0.3*$CV10,TRUE))),""),IF($C10&gt;0,summary!$C$10/28.8/0.947817,""))</f>
        <v>10.074319315976723</v>
      </c>
      <c r="BS39">
        <f t="array" ref="BS39">IF($D10,IFERROR((SUMPRODUCT((economics!$AG$2:$AG$167=$B39)*(economics!$D$2:$D$167="whr")*economics!$AH$2:$AH$167*(_xlfn.NORM.DIST(BS$3,economics!$AK$2:$AK$167,economics!$AJ$2:$AJ$167,TRUE)-_xlfn.NORM.DIST(BS$30,economics!$AK$2:$AK$167,economics!$AJ$2:$AJ$167,TRUE))*economics!$AM$2:$AM$167)+$CR10*(_xlfn.NORM.DIST(BS$3,$CU10,0.3*$CU10,TRUE)-_xlfn.NORM.DIST(BS$30,$CU10,0.3*$CU10,TRUE))*summary!$C$7/28.8/0.947817+$CS10*(_xlfn.NORM.DIST(BS$3,$CV10,0.3*$CV10,TRUE)-_xlfn.NORM.DIST(BS$30,$CV10,0.3*$CV10,TRUE))*summary!$C$6/28.8/0.947817)/(SUMPRODUCT((economics!$AG$2:$AG$167=$B39)*(economics!$D$2:$D$167="whr")*economics!$AH$2:$AH$167*(_xlfn.NORM.DIST(BS$3,economics!$AK$2:$AK$167,economics!$AJ$2:$AJ$167,TRUE)-_xlfn.NORM.DIST(BS$30,economics!$AK$2:$AK$167,economics!$AJ$2:$AJ$167,TRUE)))+$CR10*(_xlfn.NORM.DIST(BS$3,$CU10,0.3*$CU10,TRUE)-_xlfn.NORM.DIST(BS$30,$CU10,0.3*$CU10,TRUE))+$CS10*(_xlfn.NORM.DIST(BS$3,$CV10,0.3*$CV10,TRUE)-_xlfn.NORM.DIST(BS$30,$CV10,0.3*$CV10,TRUE))),""),IF($C10&gt;0,summary!$C$10/28.8/0.947817,""))</f>
        <v>10.074319315976723</v>
      </c>
      <c r="BT39">
        <f t="array" ref="BT39">IF($D10,IFERROR((SUMPRODUCT((economics!$AG$2:$AG$167=$B39)*(economics!$D$2:$D$167="whr")*economics!$AH$2:$AH$167*(_xlfn.NORM.DIST(BT$3,economics!$AK$2:$AK$167,economics!$AJ$2:$AJ$167,TRUE)-_xlfn.NORM.DIST(BT$30,economics!$AK$2:$AK$167,economics!$AJ$2:$AJ$167,TRUE))*economics!$AM$2:$AM$167)+$CR10*(_xlfn.NORM.DIST(BT$3,$CU10,0.3*$CU10,TRUE)-_xlfn.NORM.DIST(BT$30,$CU10,0.3*$CU10,TRUE))*summary!$C$7/28.8/0.947817+$CS10*(_xlfn.NORM.DIST(BT$3,$CV10,0.3*$CV10,TRUE)-_xlfn.NORM.DIST(BT$30,$CV10,0.3*$CV10,TRUE))*summary!$C$6/28.8/0.947817)/(SUMPRODUCT((economics!$AG$2:$AG$167=$B39)*(economics!$D$2:$D$167="whr")*economics!$AH$2:$AH$167*(_xlfn.NORM.DIST(BT$3,economics!$AK$2:$AK$167,economics!$AJ$2:$AJ$167,TRUE)-_xlfn.NORM.DIST(BT$30,economics!$AK$2:$AK$167,economics!$AJ$2:$AJ$167,TRUE)))+$CR10*(_xlfn.NORM.DIST(BT$3,$CU10,0.3*$CU10,TRUE)-_xlfn.NORM.DIST(BT$30,$CU10,0.3*$CU10,TRUE))+$CS10*(_xlfn.NORM.DIST(BT$3,$CV10,0.3*$CV10,TRUE)-_xlfn.NORM.DIST(BT$30,$CV10,0.3*$CV10,TRUE))),""),IF($C10&gt;0,summary!$C$10/28.8/0.947817,""))</f>
        <v>10.074319315976723</v>
      </c>
      <c r="BU39">
        <f t="array" ref="BU39">IF($D10,IFERROR((SUMPRODUCT((economics!$AG$2:$AG$167=$B39)*(economics!$D$2:$D$167="whr")*economics!$AH$2:$AH$167*(_xlfn.NORM.DIST(BU$3,economics!$AK$2:$AK$167,economics!$AJ$2:$AJ$167,TRUE)-_xlfn.NORM.DIST(BU$30,economics!$AK$2:$AK$167,economics!$AJ$2:$AJ$167,TRUE))*economics!$AM$2:$AM$167)+$CR10*(_xlfn.NORM.DIST(BU$3,$CU10,0.3*$CU10,TRUE)-_xlfn.NORM.DIST(BU$30,$CU10,0.3*$CU10,TRUE))*summary!$C$7/28.8/0.947817+$CS10*(_xlfn.NORM.DIST(BU$3,$CV10,0.3*$CV10,TRUE)-_xlfn.NORM.DIST(BU$30,$CV10,0.3*$CV10,TRUE))*summary!$C$6/28.8/0.947817)/(SUMPRODUCT((economics!$AG$2:$AG$167=$B39)*(economics!$D$2:$D$167="whr")*economics!$AH$2:$AH$167*(_xlfn.NORM.DIST(BU$3,economics!$AK$2:$AK$167,economics!$AJ$2:$AJ$167,TRUE)-_xlfn.NORM.DIST(BU$30,economics!$AK$2:$AK$167,economics!$AJ$2:$AJ$167,TRUE)))+$CR10*(_xlfn.NORM.DIST(BU$3,$CU10,0.3*$CU10,TRUE)-_xlfn.NORM.DIST(BU$30,$CU10,0.3*$CU10,TRUE))+$CS10*(_xlfn.NORM.DIST(BU$3,$CV10,0.3*$CV10,TRUE)-_xlfn.NORM.DIST(BU$30,$CV10,0.3*$CV10,TRUE))),""),IF($C10&gt;0,summary!$C$10/28.8/0.947817,""))</f>
        <v>10.074319315976723</v>
      </c>
      <c r="BV39">
        <f t="array" ref="BV39">IF($D10,IFERROR((SUMPRODUCT((economics!$AG$2:$AG$167=$B39)*(economics!$D$2:$D$167="whr")*economics!$AH$2:$AH$167*(_xlfn.NORM.DIST(BV$3,economics!$AK$2:$AK$167,economics!$AJ$2:$AJ$167,TRUE)-_xlfn.NORM.DIST(BV$30,economics!$AK$2:$AK$167,economics!$AJ$2:$AJ$167,TRUE))*economics!$AM$2:$AM$167)+$CR10*(_xlfn.NORM.DIST(BV$3,$CU10,0.3*$CU10,TRUE)-_xlfn.NORM.DIST(BV$30,$CU10,0.3*$CU10,TRUE))*summary!$C$7/28.8/0.947817+$CS10*(_xlfn.NORM.DIST(BV$3,$CV10,0.3*$CV10,TRUE)-_xlfn.NORM.DIST(BV$30,$CV10,0.3*$CV10,TRUE))*summary!$C$6/28.8/0.947817)/(SUMPRODUCT((economics!$AG$2:$AG$167=$B39)*(economics!$D$2:$D$167="whr")*economics!$AH$2:$AH$167*(_xlfn.NORM.DIST(BV$3,economics!$AK$2:$AK$167,economics!$AJ$2:$AJ$167,TRUE)-_xlfn.NORM.DIST(BV$30,economics!$AK$2:$AK$167,economics!$AJ$2:$AJ$167,TRUE)))+$CR10*(_xlfn.NORM.DIST(BV$3,$CU10,0.3*$CU10,TRUE)-_xlfn.NORM.DIST(BV$30,$CU10,0.3*$CU10,TRUE))+$CS10*(_xlfn.NORM.DIST(BV$3,$CV10,0.3*$CV10,TRUE)-_xlfn.NORM.DIST(BV$30,$CV10,0.3*$CV10,TRUE))),""),IF($C10&gt;0,summary!$C$10/28.8/0.947817,""))</f>
        <v>10.074319315976723</v>
      </c>
      <c r="BW39">
        <f t="array" ref="BW39">IF($D10,IFERROR((SUMPRODUCT((economics!$AG$2:$AG$167=$B39)*(economics!$D$2:$D$167="whr")*economics!$AH$2:$AH$167*(_xlfn.NORM.DIST(BW$3,economics!$AK$2:$AK$167,economics!$AJ$2:$AJ$167,TRUE)-_xlfn.NORM.DIST(BW$30,economics!$AK$2:$AK$167,economics!$AJ$2:$AJ$167,TRUE))*economics!$AM$2:$AM$167)+$CR10*(_xlfn.NORM.DIST(BW$3,$CU10,0.3*$CU10,TRUE)-_xlfn.NORM.DIST(BW$30,$CU10,0.3*$CU10,TRUE))*summary!$C$7/28.8/0.947817+$CS10*(_xlfn.NORM.DIST(BW$3,$CV10,0.3*$CV10,TRUE)-_xlfn.NORM.DIST(BW$30,$CV10,0.3*$CV10,TRUE))*summary!$C$6/28.8/0.947817)/(SUMPRODUCT((economics!$AG$2:$AG$167=$B39)*(economics!$D$2:$D$167="whr")*economics!$AH$2:$AH$167*(_xlfn.NORM.DIST(BW$3,economics!$AK$2:$AK$167,economics!$AJ$2:$AJ$167,TRUE)-_xlfn.NORM.DIST(BW$30,economics!$AK$2:$AK$167,economics!$AJ$2:$AJ$167,TRUE)))+$CR10*(_xlfn.NORM.DIST(BW$3,$CU10,0.3*$CU10,TRUE)-_xlfn.NORM.DIST(BW$30,$CU10,0.3*$CU10,TRUE))+$CS10*(_xlfn.NORM.DIST(BW$3,$CV10,0.3*$CV10,TRUE)-_xlfn.NORM.DIST(BW$30,$CV10,0.3*$CV10,TRUE))),""),IF($C10&gt;0,summary!$C$10/28.8/0.947817,""))</f>
        <v>10.074319315976723</v>
      </c>
      <c r="BX39">
        <f t="array" ref="BX39">IF($D10,IFERROR((SUMPRODUCT((economics!$AG$2:$AG$167=$B39)*(economics!$D$2:$D$167="whr")*economics!$AH$2:$AH$167*(_xlfn.NORM.DIST(BX$3,economics!$AK$2:$AK$167,economics!$AJ$2:$AJ$167,TRUE)-_xlfn.NORM.DIST(BX$30,economics!$AK$2:$AK$167,economics!$AJ$2:$AJ$167,TRUE))*economics!$AM$2:$AM$167)+$CR10*(_xlfn.NORM.DIST(BX$3,$CU10,0.3*$CU10,TRUE)-_xlfn.NORM.DIST(BX$30,$CU10,0.3*$CU10,TRUE))*summary!$C$7/28.8/0.947817+$CS10*(_xlfn.NORM.DIST(BX$3,$CV10,0.3*$CV10,TRUE)-_xlfn.NORM.DIST(BX$30,$CV10,0.3*$CV10,TRUE))*summary!$C$6/28.8/0.947817)/(SUMPRODUCT((economics!$AG$2:$AG$167=$B39)*(economics!$D$2:$D$167="whr")*economics!$AH$2:$AH$167*(_xlfn.NORM.DIST(BX$3,economics!$AK$2:$AK$167,economics!$AJ$2:$AJ$167,TRUE)-_xlfn.NORM.DIST(BX$30,economics!$AK$2:$AK$167,economics!$AJ$2:$AJ$167,TRUE)))+$CR10*(_xlfn.NORM.DIST(BX$3,$CU10,0.3*$CU10,TRUE)-_xlfn.NORM.DIST(BX$30,$CU10,0.3*$CU10,TRUE))+$CS10*(_xlfn.NORM.DIST(BX$3,$CV10,0.3*$CV10,TRUE)-_xlfn.NORM.DIST(BX$30,$CV10,0.3*$CV10,TRUE))),""),IF($C10&gt;0,summary!$C$10/28.8/0.947817,""))</f>
        <v>10.074319315976723</v>
      </c>
      <c r="BY39">
        <f t="array" ref="BY39">IF($D10,IFERROR((SUMPRODUCT((economics!$AG$2:$AG$167=$B39)*(economics!$D$2:$D$167="whr")*economics!$AH$2:$AH$167*(_xlfn.NORM.DIST(BY$3,economics!$AK$2:$AK$167,economics!$AJ$2:$AJ$167,TRUE)-_xlfn.NORM.DIST(BY$30,economics!$AK$2:$AK$167,economics!$AJ$2:$AJ$167,TRUE))*economics!$AM$2:$AM$167)+$CR10*(_xlfn.NORM.DIST(BY$3,$CU10,0.3*$CU10,TRUE)-_xlfn.NORM.DIST(BY$30,$CU10,0.3*$CU10,TRUE))*summary!$C$7/28.8/0.947817+$CS10*(_xlfn.NORM.DIST(BY$3,$CV10,0.3*$CV10,TRUE)-_xlfn.NORM.DIST(BY$30,$CV10,0.3*$CV10,TRUE))*summary!$C$6/28.8/0.947817)/(SUMPRODUCT((economics!$AG$2:$AG$167=$B39)*(economics!$D$2:$D$167="whr")*economics!$AH$2:$AH$167*(_xlfn.NORM.DIST(BY$3,economics!$AK$2:$AK$167,economics!$AJ$2:$AJ$167,TRUE)-_xlfn.NORM.DIST(BY$30,economics!$AK$2:$AK$167,economics!$AJ$2:$AJ$167,TRUE)))+$CR10*(_xlfn.NORM.DIST(BY$3,$CU10,0.3*$CU10,TRUE)-_xlfn.NORM.DIST(BY$30,$CU10,0.3*$CU10,TRUE))+$CS10*(_xlfn.NORM.DIST(BY$3,$CV10,0.3*$CV10,TRUE)-_xlfn.NORM.DIST(BY$30,$CV10,0.3*$CV10,TRUE))),""),IF($C10&gt;0,summary!$C$10/28.8/0.947817,""))</f>
        <v>10.074319315976723</v>
      </c>
      <c r="BZ39">
        <f t="array" ref="BZ39">IF($D10,IFERROR((SUMPRODUCT((economics!$AG$2:$AG$167=$B39)*(economics!$D$2:$D$167="whr")*economics!$AH$2:$AH$167*(_xlfn.NORM.DIST(BZ$3,economics!$AK$2:$AK$167,economics!$AJ$2:$AJ$167,TRUE)-_xlfn.NORM.DIST(BZ$30,economics!$AK$2:$AK$167,economics!$AJ$2:$AJ$167,TRUE))*economics!$AM$2:$AM$167)+$CR10*(_xlfn.NORM.DIST(BZ$3,$CU10,0.3*$CU10,TRUE)-_xlfn.NORM.DIST(BZ$30,$CU10,0.3*$CU10,TRUE))*summary!$C$7/28.8/0.947817+$CS10*(_xlfn.NORM.DIST(BZ$3,$CV10,0.3*$CV10,TRUE)-_xlfn.NORM.DIST(BZ$30,$CV10,0.3*$CV10,TRUE))*summary!$C$6/28.8/0.947817)/(SUMPRODUCT((economics!$AG$2:$AG$167=$B39)*(economics!$D$2:$D$167="whr")*economics!$AH$2:$AH$167*(_xlfn.NORM.DIST(BZ$3,economics!$AK$2:$AK$167,economics!$AJ$2:$AJ$167,TRUE)-_xlfn.NORM.DIST(BZ$30,economics!$AK$2:$AK$167,economics!$AJ$2:$AJ$167,TRUE)))+$CR10*(_xlfn.NORM.DIST(BZ$3,$CU10,0.3*$CU10,TRUE)-_xlfn.NORM.DIST(BZ$30,$CU10,0.3*$CU10,TRUE))+$CS10*(_xlfn.NORM.DIST(BZ$3,$CV10,0.3*$CV10,TRUE)-_xlfn.NORM.DIST(BZ$30,$CV10,0.3*$CV10,TRUE))),""),IF($C10&gt;0,summary!$C$10/28.8/0.947817,""))</f>
        <v>10.074319315976723</v>
      </c>
      <c r="CA39">
        <f t="array" ref="CA39">IF($D10,IFERROR((SUMPRODUCT((economics!$AG$2:$AG$167=$B39)*(economics!$D$2:$D$167="whr")*economics!$AH$2:$AH$167*(_xlfn.NORM.DIST(CA$3,economics!$AK$2:$AK$167,economics!$AJ$2:$AJ$167,TRUE)-_xlfn.NORM.DIST(CA$30,economics!$AK$2:$AK$167,economics!$AJ$2:$AJ$167,TRUE))*economics!$AM$2:$AM$167)+$CR10*(_xlfn.NORM.DIST(CA$3,$CU10,0.3*$CU10,TRUE)-_xlfn.NORM.DIST(CA$30,$CU10,0.3*$CU10,TRUE))*summary!$C$7/28.8/0.947817+$CS10*(_xlfn.NORM.DIST(CA$3,$CV10,0.3*$CV10,TRUE)-_xlfn.NORM.DIST(CA$30,$CV10,0.3*$CV10,TRUE))*summary!$C$6/28.8/0.947817)/(SUMPRODUCT((economics!$AG$2:$AG$167=$B39)*(economics!$D$2:$D$167="whr")*economics!$AH$2:$AH$167*(_xlfn.NORM.DIST(CA$3,economics!$AK$2:$AK$167,economics!$AJ$2:$AJ$167,TRUE)-_xlfn.NORM.DIST(CA$30,economics!$AK$2:$AK$167,economics!$AJ$2:$AJ$167,TRUE)))+$CR10*(_xlfn.NORM.DIST(CA$3,$CU10,0.3*$CU10,TRUE)-_xlfn.NORM.DIST(CA$30,$CU10,0.3*$CU10,TRUE))+$CS10*(_xlfn.NORM.DIST(CA$3,$CV10,0.3*$CV10,TRUE)-_xlfn.NORM.DIST(CA$30,$CV10,0.3*$CV10,TRUE))),""),IF($C10&gt;0,summary!$C$10/28.8/0.947817,""))</f>
        <v>10.074319315976723</v>
      </c>
      <c r="CB39">
        <f t="array" ref="CB39">IF($D10,IFERROR((SUMPRODUCT((economics!$AG$2:$AG$167=$B39)*(economics!$D$2:$D$167="whr")*economics!$AH$2:$AH$167*(_xlfn.NORM.DIST(CB$3,economics!$AK$2:$AK$167,economics!$AJ$2:$AJ$167,TRUE)-_xlfn.NORM.DIST(CB$30,economics!$AK$2:$AK$167,economics!$AJ$2:$AJ$167,TRUE))*economics!$AM$2:$AM$167)+$CR10*(_xlfn.NORM.DIST(CB$3,$CU10,0.3*$CU10,TRUE)-_xlfn.NORM.DIST(CB$30,$CU10,0.3*$CU10,TRUE))*summary!$C$7/28.8/0.947817+$CS10*(_xlfn.NORM.DIST(CB$3,$CV10,0.3*$CV10,TRUE)-_xlfn.NORM.DIST(CB$30,$CV10,0.3*$CV10,TRUE))*summary!$C$6/28.8/0.947817)/(SUMPRODUCT((economics!$AG$2:$AG$167=$B39)*(economics!$D$2:$D$167="whr")*economics!$AH$2:$AH$167*(_xlfn.NORM.DIST(CB$3,economics!$AK$2:$AK$167,economics!$AJ$2:$AJ$167,TRUE)-_xlfn.NORM.DIST(CB$30,economics!$AK$2:$AK$167,economics!$AJ$2:$AJ$167,TRUE)))+$CR10*(_xlfn.NORM.DIST(CB$3,$CU10,0.3*$CU10,TRUE)-_xlfn.NORM.DIST(CB$30,$CU10,0.3*$CU10,TRUE))+$CS10*(_xlfn.NORM.DIST(CB$3,$CV10,0.3*$CV10,TRUE)-_xlfn.NORM.DIST(CB$30,$CV10,0.3*$CV10,TRUE))),""),IF($C10&gt;0,summary!$C$10/28.8/0.947817,""))</f>
        <v>10.074319315976723</v>
      </c>
      <c r="CC39">
        <f t="array" ref="CC39">IF($D10,IFERROR((SUMPRODUCT((economics!$AG$2:$AG$167=$B39)*(economics!$D$2:$D$167="whr")*economics!$AH$2:$AH$167*(_xlfn.NORM.DIST(CC$3,economics!$AK$2:$AK$167,economics!$AJ$2:$AJ$167,TRUE)-_xlfn.NORM.DIST(CC$30,economics!$AK$2:$AK$167,economics!$AJ$2:$AJ$167,TRUE))*economics!$AM$2:$AM$167)+$CR10*(_xlfn.NORM.DIST(CC$3,$CU10,0.3*$CU10,TRUE)-_xlfn.NORM.DIST(CC$30,$CU10,0.3*$CU10,TRUE))*summary!$C$7/28.8/0.947817+$CS10*(_xlfn.NORM.DIST(CC$3,$CV10,0.3*$CV10,TRUE)-_xlfn.NORM.DIST(CC$30,$CV10,0.3*$CV10,TRUE))*summary!$C$6/28.8/0.947817)/(SUMPRODUCT((economics!$AG$2:$AG$167=$B39)*(economics!$D$2:$D$167="whr")*economics!$AH$2:$AH$167*(_xlfn.NORM.DIST(CC$3,economics!$AK$2:$AK$167,economics!$AJ$2:$AJ$167,TRUE)-_xlfn.NORM.DIST(CC$30,economics!$AK$2:$AK$167,economics!$AJ$2:$AJ$167,TRUE)))+$CR10*(_xlfn.NORM.DIST(CC$3,$CU10,0.3*$CU10,TRUE)-_xlfn.NORM.DIST(CC$30,$CU10,0.3*$CU10,TRUE))+$CS10*(_xlfn.NORM.DIST(CC$3,$CV10,0.3*$CV10,TRUE)-_xlfn.NORM.DIST(CC$30,$CV10,0.3*$CV10,TRUE))),""),IF($C10&gt;0,summary!$C$10/28.8/0.947817,""))</f>
        <v>10.074319315976723</v>
      </c>
      <c r="CD39">
        <f t="array" ref="CD39">IF($D10,IFERROR((SUMPRODUCT((economics!$AG$2:$AG$167=$B39)*(economics!$D$2:$D$167="whr")*economics!$AH$2:$AH$167*(_xlfn.NORM.DIST(CD$3,economics!$AK$2:$AK$167,economics!$AJ$2:$AJ$167,TRUE)-_xlfn.NORM.DIST(CD$30,economics!$AK$2:$AK$167,economics!$AJ$2:$AJ$167,TRUE))*economics!$AM$2:$AM$167)+$CR10*(_xlfn.NORM.DIST(CD$3,$CU10,0.3*$CU10,TRUE)-_xlfn.NORM.DIST(CD$30,$CU10,0.3*$CU10,TRUE))*summary!$C$7/28.8/0.947817+$CS10*(_xlfn.NORM.DIST(CD$3,$CV10,0.3*$CV10,TRUE)-_xlfn.NORM.DIST(CD$30,$CV10,0.3*$CV10,TRUE))*summary!$C$6/28.8/0.947817)/(SUMPRODUCT((economics!$AG$2:$AG$167=$B39)*(economics!$D$2:$D$167="whr")*economics!$AH$2:$AH$167*(_xlfn.NORM.DIST(CD$3,economics!$AK$2:$AK$167,economics!$AJ$2:$AJ$167,TRUE)-_xlfn.NORM.DIST(CD$30,economics!$AK$2:$AK$167,economics!$AJ$2:$AJ$167,TRUE)))+$CR10*(_xlfn.NORM.DIST(CD$3,$CU10,0.3*$CU10,TRUE)-_xlfn.NORM.DIST(CD$30,$CU10,0.3*$CU10,TRUE))+$CS10*(_xlfn.NORM.DIST(CD$3,$CV10,0.3*$CV10,TRUE)-_xlfn.NORM.DIST(CD$30,$CV10,0.3*$CV10,TRUE))),""),IF($C10&gt;0,summary!$C$10/28.8/0.947817,""))</f>
        <v>10.074319315976723</v>
      </c>
      <c r="CE39">
        <f t="array" ref="CE39">IF($D10,IFERROR((SUMPRODUCT((economics!$AG$2:$AG$167=$B39)*(economics!$D$2:$D$167="whr")*economics!$AH$2:$AH$167*(_xlfn.NORM.DIST(CE$3,economics!$AK$2:$AK$167,economics!$AJ$2:$AJ$167,TRUE)-_xlfn.NORM.DIST(CE$30,economics!$AK$2:$AK$167,economics!$AJ$2:$AJ$167,TRUE))*economics!$AM$2:$AM$167)+$CR10*(_xlfn.NORM.DIST(CE$3,$CU10,0.3*$CU10,TRUE)-_xlfn.NORM.DIST(CE$30,$CU10,0.3*$CU10,TRUE))*summary!$C$7/28.8/0.947817+$CS10*(_xlfn.NORM.DIST(CE$3,$CV10,0.3*$CV10,TRUE)-_xlfn.NORM.DIST(CE$30,$CV10,0.3*$CV10,TRUE))*summary!$C$6/28.8/0.947817)/(SUMPRODUCT((economics!$AG$2:$AG$167=$B39)*(economics!$D$2:$D$167="whr")*economics!$AH$2:$AH$167*(_xlfn.NORM.DIST(CE$3,economics!$AK$2:$AK$167,economics!$AJ$2:$AJ$167,TRUE)-_xlfn.NORM.DIST(CE$30,economics!$AK$2:$AK$167,economics!$AJ$2:$AJ$167,TRUE)))+$CR10*(_xlfn.NORM.DIST(CE$3,$CU10,0.3*$CU10,TRUE)-_xlfn.NORM.DIST(CE$30,$CU10,0.3*$CU10,TRUE))+$CS10*(_xlfn.NORM.DIST(CE$3,$CV10,0.3*$CV10,TRUE)-_xlfn.NORM.DIST(CE$30,$CV10,0.3*$CV10,TRUE))),""),IF($C10&gt;0,summary!$C$10/28.8/0.947817,""))</f>
        <v>10.074319315976723</v>
      </c>
      <c r="CF39">
        <f t="array" ref="CF39">IF($D10,IFERROR((SUMPRODUCT((economics!$AG$2:$AG$167=$B39)*(economics!$D$2:$D$167="whr")*economics!$AH$2:$AH$167*(_xlfn.NORM.DIST(CF$3,economics!$AK$2:$AK$167,economics!$AJ$2:$AJ$167,TRUE)-_xlfn.NORM.DIST(CF$30,economics!$AK$2:$AK$167,economics!$AJ$2:$AJ$167,TRUE))*economics!$AM$2:$AM$167)+$CR10*(_xlfn.NORM.DIST(CF$3,$CU10,0.3*$CU10,TRUE)-_xlfn.NORM.DIST(CF$30,$CU10,0.3*$CU10,TRUE))*summary!$C$7/28.8/0.947817+$CS10*(_xlfn.NORM.DIST(CF$3,$CV10,0.3*$CV10,TRUE)-_xlfn.NORM.DIST(CF$30,$CV10,0.3*$CV10,TRUE))*summary!$C$6/28.8/0.947817)/(SUMPRODUCT((economics!$AG$2:$AG$167=$B39)*(economics!$D$2:$D$167="whr")*economics!$AH$2:$AH$167*(_xlfn.NORM.DIST(CF$3,economics!$AK$2:$AK$167,economics!$AJ$2:$AJ$167,TRUE)-_xlfn.NORM.DIST(CF$30,economics!$AK$2:$AK$167,economics!$AJ$2:$AJ$167,TRUE)))+$CR10*(_xlfn.NORM.DIST(CF$3,$CU10,0.3*$CU10,TRUE)-_xlfn.NORM.DIST(CF$30,$CU10,0.3*$CU10,TRUE))+$CS10*(_xlfn.NORM.DIST(CF$3,$CV10,0.3*$CV10,TRUE)-_xlfn.NORM.DIST(CF$30,$CV10,0.3*$CV10,TRUE))),""),IF($C10&gt;0,summary!$C$10/28.8/0.947817,""))</f>
        <v>10.074319315976723</v>
      </c>
      <c r="CG39">
        <f t="array" ref="CG39">IF($D10,IFERROR((SUMPRODUCT((economics!$AG$2:$AG$167=$B39)*(economics!$D$2:$D$167="whr")*economics!$AH$2:$AH$167*(_xlfn.NORM.DIST(CG$3,economics!$AK$2:$AK$167,economics!$AJ$2:$AJ$167,TRUE)-_xlfn.NORM.DIST(CG$30,economics!$AK$2:$AK$167,economics!$AJ$2:$AJ$167,TRUE))*economics!$AM$2:$AM$167)+$CR10*(_xlfn.NORM.DIST(CG$3,$CU10,0.3*$CU10,TRUE)-_xlfn.NORM.DIST(CG$30,$CU10,0.3*$CU10,TRUE))*summary!$C$7/28.8/0.947817+$CS10*(_xlfn.NORM.DIST(CG$3,$CV10,0.3*$CV10,TRUE)-_xlfn.NORM.DIST(CG$30,$CV10,0.3*$CV10,TRUE))*summary!$C$6/28.8/0.947817)/(SUMPRODUCT((economics!$AG$2:$AG$167=$B39)*(economics!$D$2:$D$167="whr")*economics!$AH$2:$AH$167*(_xlfn.NORM.DIST(CG$3,economics!$AK$2:$AK$167,economics!$AJ$2:$AJ$167,TRUE)-_xlfn.NORM.DIST(CG$30,economics!$AK$2:$AK$167,economics!$AJ$2:$AJ$167,TRUE)))+$CR10*(_xlfn.NORM.DIST(CG$3,$CU10,0.3*$CU10,TRUE)-_xlfn.NORM.DIST(CG$30,$CU10,0.3*$CU10,TRUE))+$CS10*(_xlfn.NORM.DIST(CG$3,$CV10,0.3*$CV10,TRUE)-_xlfn.NORM.DIST(CG$30,$CV10,0.3*$CV10,TRUE))),""),IF($C10&gt;0,summary!$C$10/28.8/0.947817,""))</f>
        <v>10.074319315976723</v>
      </c>
      <c r="CH39">
        <f t="array" ref="CH39">IF($D10,IFERROR((SUMPRODUCT((economics!$AG$2:$AG$167=$B39)*(economics!$D$2:$D$167="whr")*economics!$AH$2:$AH$167*(_xlfn.NORM.DIST(CH$3,economics!$AK$2:$AK$167,economics!$AJ$2:$AJ$167,TRUE)-_xlfn.NORM.DIST(CH$30,economics!$AK$2:$AK$167,economics!$AJ$2:$AJ$167,TRUE))*economics!$AM$2:$AM$167)+$CR10*(_xlfn.NORM.DIST(CH$3,$CU10,0.3*$CU10,TRUE)-_xlfn.NORM.DIST(CH$30,$CU10,0.3*$CU10,TRUE))*summary!$C$7/28.8/0.947817+$CS10*(_xlfn.NORM.DIST(CH$3,$CV10,0.3*$CV10,TRUE)-_xlfn.NORM.DIST(CH$30,$CV10,0.3*$CV10,TRUE))*summary!$C$6/28.8/0.947817)/(SUMPRODUCT((economics!$AG$2:$AG$167=$B39)*(economics!$D$2:$D$167="whr")*economics!$AH$2:$AH$167*(_xlfn.NORM.DIST(CH$3,economics!$AK$2:$AK$167,economics!$AJ$2:$AJ$167,TRUE)-_xlfn.NORM.DIST(CH$30,economics!$AK$2:$AK$167,economics!$AJ$2:$AJ$167,TRUE)))+$CR10*(_xlfn.NORM.DIST(CH$3,$CU10,0.3*$CU10,TRUE)-_xlfn.NORM.DIST(CH$30,$CU10,0.3*$CU10,TRUE))+$CS10*(_xlfn.NORM.DIST(CH$3,$CV10,0.3*$CV10,TRUE)-_xlfn.NORM.DIST(CH$30,$CV10,0.3*$CV10,TRUE))),""),IF($C10&gt;0,summary!$C$10/28.8/0.947817,""))</f>
        <v>10.074319315976723</v>
      </c>
    </row>
    <row r="40" spans="1:86" x14ac:dyDescent="0.35">
      <c r="A40" t="str">
        <f t="shared" si="3"/>
        <v>pulp paper and printing 17T18</v>
      </c>
      <c r="B40" t="str">
        <f t="shared" si="3"/>
        <v>17T18</v>
      </c>
      <c r="E40">
        <f t="array" ref="E40">IF($D11,IFERROR((SUMPRODUCT((economics!$AG$2:$AG$167=$B40)*(economics!$D$2:$D$167="whr")*economics!$AH$2:$AH$167*(_xlfn.NORM.DIST(E$3,economics!$AK$2:$AK$167,economics!$AJ$2:$AJ$167,TRUE)-_xlfn.NORM.DIST(E$30,economics!$AK$2:$AK$167,economics!$AJ$2:$AJ$167,TRUE))*economics!$AM$2:$AM$167)+$CR11*(_xlfn.NORM.DIST(E$3,$CU11,0.3*$CU11,TRUE)-_xlfn.NORM.DIST(E$30,$CU11,0.3*$CU11,TRUE))*summary!$C$7/28.8/0.947817+$CS11*(_xlfn.NORM.DIST(E$3,$CV11,0.3*$CV11,TRUE)-_xlfn.NORM.DIST(E$30,$CV11,0.3*$CV11,TRUE))*summary!$C$6/28.8/0.947817)/(SUMPRODUCT((economics!$AG$2:$AG$167=$B40)*(economics!$D$2:$D$167="whr")*economics!$AH$2:$AH$167*(_xlfn.NORM.DIST(E$3,economics!$AK$2:$AK$167,economics!$AJ$2:$AJ$167,TRUE)-_xlfn.NORM.DIST(E$30,economics!$AK$2:$AK$167,economics!$AJ$2:$AJ$167,TRUE)))+$CR11*(_xlfn.NORM.DIST(E$3,$CU11,0.3*$CU11,TRUE)-_xlfn.NORM.DIST(E$30,$CU11,0.3*$CU11,TRUE))+$CS11*(_xlfn.NORM.DIST(E$3,$CV11,0.3*$CV11,TRUE)-_xlfn.NORM.DIST(E$30,$CV11,0.3*$CV11,TRUE))),""),IF($C11&gt;0,summary!$C$10/28.8/0.947817,""))</f>
        <v>9.3264356031344171</v>
      </c>
      <c r="F40">
        <f t="array" ref="F40">IF($D11,IFERROR((SUMPRODUCT((economics!$AG$2:$AG$167=$B40)*(economics!$D$2:$D$167="whr")*economics!$AH$2:$AH$167*(_xlfn.NORM.DIST(F$3,economics!$AK$2:$AK$167,economics!$AJ$2:$AJ$167,TRUE)-_xlfn.NORM.DIST(F$30,economics!$AK$2:$AK$167,economics!$AJ$2:$AJ$167,TRUE))*economics!$AM$2:$AM$167)+$CR11*(_xlfn.NORM.DIST(F$3,$CU11,0.3*$CU11,TRUE)-_xlfn.NORM.DIST(F$30,$CU11,0.3*$CU11,TRUE))*summary!$C$7/28.8/0.947817+$CS11*(_xlfn.NORM.DIST(F$3,$CV11,0.3*$CV11,TRUE)-_xlfn.NORM.DIST(F$30,$CV11,0.3*$CV11,TRUE))*summary!$C$6/28.8/0.947817)/(SUMPRODUCT((economics!$AG$2:$AG$167=$B40)*(economics!$D$2:$D$167="whr")*economics!$AH$2:$AH$167*(_xlfn.NORM.DIST(F$3,economics!$AK$2:$AK$167,economics!$AJ$2:$AJ$167,TRUE)-_xlfn.NORM.DIST(F$30,economics!$AK$2:$AK$167,economics!$AJ$2:$AJ$167,TRUE)))+$CR11*(_xlfn.NORM.DIST(F$3,$CU11,0.3*$CU11,TRUE)-_xlfn.NORM.DIST(F$30,$CU11,0.3*$CU11,TRUE))+$CS11*(_xlfn.NORM.DIST(F$3,$CV11,0.3*$CV11,TRUE)-_xlfn.NORM.DIST(F$30,$CV11,0.3*$CV11,TRUE))),""),IF($C11&gt;0,summary!$C$10/28.8/0.947817,""))</f>
        <v>9.206628218003944</v>
      </c>
      <c r="G40">
        <f t="array" ref="G40">IF($D11,IFERROR((SUMPRODUCT((economics!$AG$2:$AG$167=$B40)*(economics!$D$2:$D$167="whr")*economics!$AH$2:$AH$167*(_xlfn.NORM.DIST(G$3,economics!$AK$2:$AK$167,economics!$AJ$2:$AJ$167,TRUE)-_xlfn.NORM.DIST(G$30,economics!$AK$2:$AK$167,economics!$AJ$2:$AJ$167,TRUE))*economics!$AM$2:$AM$167)+$CR11*(_xlfn.NORM.DIST(G$3,$CU11,0.3*$CU11,TRUE)-_xlfn.NORM.DIST(G$30,$CU11,0.3*$CU11,TRUE))*summary!$C$7/28.8/0.947817+$CS11*(_xlfn.NORM.DIST(G$3,$CV11,0.3*$CV11,TRUE)-_xlfn.NORM.DIST(G$30,$CV11,0.3*$CV11,TRUE))*summary!$C$6/28.8/0.947817)/(SUMPRODUCT((economics!$AG$2:$AG$167=$B40)*(economics!$D$2:$D$167="whr")*economics!$AH$2:$AH$167*(_xlfn.NORM.DIST(G$3,economics!$AK$2:$AK$167,economics!$AJ$2:$AJ$167,TRUE)-_xlfn.NORM.DIST(G$30,economics!$AK$2:$AK$167,economics!$AJ$2:$AJ$167,TRUE)))+$CR11*(_xlfn.NORM.DIST(G$3,$CU11,0.3*$CU11,TRUE)-_xlfn.NORM.DIST(G$30,$CU11,0.3*$CU11,TRUE))+$CS11*(_xlfn.NORM.DIST(G$3,$CV11,0.3*$CV11,TRUE)-_xlfn.NORM.DIST(G$30,$CV11,0.3*$CV11,TRUE))),""),IF($C11&gt;0,summary!$C$10/28.8/0.947817,""))</f>
        <v>9.1944444232140583</v>
      </c>
      <c r="H40">
        <f t="array" ref="H40">IF($D11,IFERROR((SUMPRODUCT((economics!$AG$2:$AG$167=$B40)*(economics!$D$2:$D$167="whr")*economics!$AH$2:$AH$167*(_xlfn.NORM.DIST(H$3,economics!$AK$2:$AK$167,economics!$AJ$2:$AJ$167,TRUE)-_xlfn.NORM.DIST(H$30,economics!$AK$2:$AK$167,economics!$AJ$2:$AJ$167,TRUE))*economics!$AM$2:$AM$167)+$CR11*(_xlfn.NORM.DIST(H$3,$CU11,0.3*$CU11,TRUE)-_xlfn.NORM.DIST(H$30,$CU11,0.3*$CU11,TRUE))*summary!$C$7/28.8/0.947817+$CS11*(_xlfn.NORM.DIST(H$3,$CV11,0.3*$CV11,TRUE)-_xlfn.NORM.DIST(H$30,$CV11,0.3*$CV11,TRUE))*summary!$C$6/28.8/0.947817)/(SUMPRODUCT((economics!$AG$2:$AG$167=$B40)*(economics!$D$2:$D$167="whr")*economics!$AH$2:$AH$167*(_xlfn.NORM.DIST(H$3,economics!$AK$2:$AK$167,economics!$AJ$2:$AJ$167,TRUE)-_xlfn.NORM.DIST(H$30,economics!$AK$2:$AK$167,economics!$AJ$2:$AJ$167,TRUE)))+$CR11*(_xlfn.NORM.DIST(H$3,$CU11,0.3*$CU11,TRUE)-_xlfn.NORM.DIST(H$30,$CU11,0.3*$CU11,TRUE))+$CS11*(_xlfn.NORM.DIST(H$3,$CV11,0.3*$CV11,TRUE)-_xlfn.NORM.DIST(H$30,$CV11,0.3*$CV11,TRUE))),""),IF($C11&gt;0,summary!$C$10/28.8/0.947817,""))</f>
        <v>9.1905257052008231</v>
      </c>
      <c r="I40">
        <f t="array" ref="I40">IF($D11,IFERROR((SUMPRODUCT((economics!$AG$2:$AG$167=$B40)*(economics!$D$2:$D$167="whr")*economics!$AH$2:$AH$167*(_xlfn.NORM.DIST(I$3,economics!$AK$2:$AK$167,economics!$AJ$2:$AJ$167,TRUE)-_xlfn.NORM.DIST(I$30,economics!$AK$2:$AK$167,economics!$AJ$2:$AJ$167,TRUE))*economics!$AM$2:$AM$167)+$CR11*(_xlfn.NORM.DIST(I$3,$CU11,0.3*$CU11,TRUE)-_xlfn.NORM.DIST(I$30,$CU11,0.3*$CU11,TRUE))*summary!$C$7/28.8/0.947817+$CS11*(_xlfn.NORM.DIST(I$3,$CV11,0.3*$CV11,TRUE)-_xlfn.NORM.DIST(I$30,$CV11,0.3*$CV11,TRUE))*summary!$C$6/28.8/0.947817)/(SUMPRODUCT((economics!$AG$2:$AG$167=$B40)*(economics!$D$2:$D$167="whr")*economics!$AH$2:$AH$167*(_xlfn.NORM.DIST(I$3,economics!$AK$2:$AK$167,economics!$AJ$2:$AJ$167,TRUE)-_xlfn.NORM.DIST(I$30,economics!$AK$2:$AK$167,economics!$AJ$2:$AJ$167,TRUE)))+$CR11*(_xlfn.NORM.DIST(I$3,$CU11,0.3*$CU11,TRUE)-_xlfn.NORM.DIST(I$30,$CU11,0.3*$CU11,TRUE))+$CS11*(_xlfn.NORM.DIST(I$3,$CV11,0.3*$CV11,TRUE)-_xlfn.NORM.DIST(I$30,$CV11,0.3*$CV11,TRUE))),""),IF($C11&gt;0,summary!$C$10/28.8/0.947817,""))</f>
        <v>9.1909626578398225</v>
      </c>
      <c r="J40">
        <f t="array" ref="J40">IF($D11,IFERROR((SUMPRODUCT((economics!$AG$2:$AG$167=$B40)*(economics!$D$2:$D$167="whr")*economics!$AH$2:$AH$167*(_xlfn.NORM.DIST(J$3,economics!$AK$2:$AK$167,economics!$AJ$2:$AJ$167,TRUE)-_xlfn.NORM.DIST(J$30,economics!$AK$2:$AK$167,economics!$AJ$2:$AJ$167,TRUE))*economics!$AM$2:$AM$167)+$CR11*(_xlfn.NORM.DIST(J$3,$CU11,0.3*$CU11,TRUE)-_xlfn.NORM.DIST(J$30,$CU11,0.3*$CU11,TRUE))*summary!$C$7/28.8/0.947817+$CS11*(_xlfn.NORM.DIST(J$3,$CV11,0.3*$CV11,TRUE)-_xlfn.NORM.DIST(J$30,$CV11,0.3*$CV11,TRUE))*summary!$C$6/28.8/0.947817)/(SUMPRODUCT((economics!$AG$2:$AG$167=$B40)*(economics!$D$2:$D$167="whr")*economics!$AH$2:$AH$167*(_xlfn.NORM.DIST(J$3,economics!$AK$2:$AK$167,economics!$AJ$2:$AJ$167,TRUE)-_xlfn.NORM.DIST(J$30,economics!$AK$2:$AK$167,economics!$AJ$2:$AJ$167,TRUE)))+$CR11*(_xlfn.NORM.DIST(J$3,$CU11,0.3*$CU11,TRUE)-_xlfn.NORM.DIST(J$30,$CU11,0.3*$CU11,TRUE))+$CS11*(_xlfn.NORM.DIST(J$3,$CV11,0.3*$CV11,TRUE)-_xlfn.NORM.DIST(J$30,$CV11,0.3*$CV11,TRUE))),""),IF($C11&gt;0,summary!$C$10/28.8/0.947817,""))</f>
        <v>9.1954674962449445</v>
      </c>
      <c r="K40">
        <f t="array" ref="K40">IF($D11,IFERROR((SUMPRODUCT((economics!$AG$2:$AG$167=$B40)*(economics!$D$2:$D$167="whr")*economics!$AH$2:$AH$167*(_xlfn.NORM.DIST(K$3,economics!$AK$2:$AK$167,economics!$AJ$2:$AJ$167,TRUE)-_xlfn.NORM.DIST(K$30,economics!$AK$2:$AK$167,economics!$AJ$2:$AJ$167,TRUE))*economics!$AM$2:$AM$167)+$CR11*(_xlfn.NORM.DIST(K$3,$CU11,0.3*$CU11,TRUE)-_xlfn.NORM.DIST(K$30,$CU11,0.3*$CU11,TRUE))*summary!$C$7/28.8/0.947817+$CS11*(_xlfn.NORM.DIST(K$3,$CV11,0.3*$CV11,TRUE)-_xlfn.NORM.DIST(K$30,$CV11,0.3*$CV11,TRUE))*summary!$C$6/28.8/0.947817)/(SUMPRODUCT((economics!$AG$2:$AG$167=$B40)*(economics!$D$2:$D$167="whr")*economics!$AH$2:$AH$167*(_xlfn.NORM.DIST(K$3,economics!$AK$2:$AK$167,economics!$AJ$2:$AJ$167,TRUE)-_xlfn.NORM.DIST(K$30,economics!$AK$2:$AK$167,economics!$AJ$2:$AJ$167,TRUE)))+$CR11*(_xlfn.NORM.DIST(K$3,$CU11,0.3*$CU11,TRUE)-_xlfn.NORM.DIST(K$30,$CU11,0.3*$CU11,TRUE))+$CS11*(_xlfn.NORM.DIST(K$3,$CV11,0.3*$CV11,TRUE)-_xlfn.NORM.DIST(K$30,$CV11,0.3*$CV11,TRUE))),""),IF($C11&gt;0,summary!$C$10/28.8/0.947817,""))</f>
        <v>9.2055925098387341</v>
      </c>
      <c r="L40">
        <f t="array" ref="L40">IF($D11,IFERROR((SUMPRODUCT((economics!$AG$2:$AG$167=$B40)*(economics!$D$2:$D$167="whr")*economics!$AH$2:$AH$167*(_xlfn.NORM.DIST(L$3,economics!$AK$2:$AK$167,economics!$AJ$2:$AJ$167,TRUE)-_xlfn.NORM.DIST(L$30,economics!$AK$2:$AK$167,economics!$AJ$2:$AJ$167,TRUE))*economics!$AM$2:$AM$167)+$CR11*(_xlfn.NORM.DIST(L$3,$CU11,0.3*$CU11,TRUE)-_xlfn.NORM.DIST(L$30,$CU11,0.3*$CU11,TRUE))*summary!$C$7/28.8/0.947817+$CS11*(_xlfn.NORM.DIST(L$3,$CV11,0.3*$CV11,TRUE)-_xlfn.NORM.DIST(L$30,$CV11,0.3*$CV11,TRUE))*summary!$C$6/28.8/0.947817)/(SUMPRODUCT((economics!$AG$2:$AG$167=$B40)*(economics!$D$2:$D$167="whr")*economics!$AH$2:$AH$167*(_xlfn.NORM.DIST(L$3,economics!$AK$2:$AK$167,economics!$AJ$2:$AJ$167,TRUE)-_xlfn.NORM.DIST(L$30,economics!$AK$2:$AK$167,economics!$AJ$2:$AJ$167,TRUE)))+$CR11*(_xlfn.NORM.DIST(L$3,$CU11,0.3*$CU11,TRUE)-_xlfn.NORM.DIST(L$30,$CU11,0.3*$CU11,TRUE))+$CS11*(_xlfn.NORM.DIST(L$3,$CV11,0.3*$CV11,TRUE)-_xlfn.NORM.DIST(L$30,$CV11,0.3*$CV11,TRUE))),""),IF($C11&gt;0,summary!$C$10/28.8/0.947817,""))</f>
        <v>9.2254326816939258</v>
      </c>
      <c r="M40">
        <f t="array" ref="M40">IF($D11,IFERROR((SUMPRODUCT((economics!$AG$2:$AG$167=$B40)*(economics!$D$2:$D$167="whr")*economics!$AH$2:$AH$167*(_xlfn.NORM.DIST(M$3,economics!$AK$2:$AK$167,economics!$AJ$2:$AJ$167,TRUE)-_xlfn.NORM.DIST(M$30,economics!$AK$2:$AK$167,economics!$AJ$2:$AJ$167,TRUE))*economics!$AM$2:$AM$167)+$CR11*(_xlfn.NORM.DIST(M$3,$CU11,0.3*$CU11,TRUE)-_xlfn.NORM.DIST(M$30,$CU11,0.3*$CU11,TRUE))*summary!$C$7/28.8/0.947817+$CS11*(_xlfn.NORM.DIST(M$3,$CV11,0.3*$CV11,TRUE)-_xlfn.NORM.DIST(M$30,$CV11,0.3*$CV11,TRUE))*summary!$C$6/28.8/0.947817)/(SUMPRODUCT((economics!$AG$2:$AG$167=$B40)*(economics!$D$2:$D$167="whr")*economics!$AH$2:$AH$167*(_xlfn.NORM.DIST(M$3,economics!$AK$2:$AK$167,economics!$AJ$2:$AJ$167,TRUE)-_xlfn.NORM.DIST(M$30,economics!$AK$2:$AK$167,economics!$AJ$2:$AJ$167,TRUE)))+$CR11*(_xlfn.NORM.DIST(M$3,$CU11,0.3*$CU11,TRUE)-_xlfn.NORM.DIST(M$30,$CU11,0.3*$CU11,TRUE))+$CS11*(_xlfn.NORM.DIST(M$3,$CV11,0.3*$CV11,TRUE)-_xlfn.NORM.DIST(M$30,$CV11,0.3*$CV11,TRUE))),""),IF($C11&gt;0,summary!$C$10/28.8/0.947817,""))</f>
        <v>9.2642773749790912</v>
      </c>
      <c r="N40">
        <f t="array" ref="N40">IF($D11,IFERROR((SUMPRODUCT((economics!$AG$2:$AG$167=$B40)*(economics!$D$2:$D$167="whr")*economics!$AH$2:$AH$167*(_xlfn.NORM.DIST(N$3,economics!$AK$2:$AK$167,economics!$AJ$2:$AJ$167,TRUE)-_xlfn.NORM.DIST(N$30,economics!$AK$2:$AK$167,economics!$AJ$2:$AJ$167,TRUE))*economics!$AM$2:$AM$167)+$CR11*(_xlfn.NORM.DIST(N$3,$CU11,0.3*$CU11,TRUE)-_xlfn.NORM.DIST(N$30,$CU11,0.3*$CU11,TRUE))*summary!$C$7/28.8/0.947817+$CS11*(_xlfn.NORM.DIST(N$3,$CV11,0.3*$CV11,TRUE)-_xlfn.NORM.DIST(N$30,$CV11,0.3*$CV11,TRUE))*summary!$C$6/28.8/0.947817)/(SUMPRODUCT((economics!$AG$2:$AG$167=$B40)*(economics!$D$2:$D$167="whr")*economics!$AH$2:$AH$167*(_xlfn.NORM.DIST(N$3,economics!$AK$2:$AK$167,economics!$AJ$2:$AJ$167,TRUE)-_xlfn.NORM.DIST(N$30,economics!$AK$2:$AK$167,economics!$AJ$2:$AJ$167,TRUE)))+$CR11*(_xlfn.NORM.DIST(N$3,$CU11,0.3*$CU11,TRUE)-_xlfn.NORM.DIST(N$30,$CU11,0.3*$CU11,TRUE))+$CS11*(_xlfn.NORM.DIST(N$3,$CV11,0.3*$CV11,TRUE)-_xlfn.NORM.DIST(N$30,$CV11,0.3*$CV11,TRUE))),""),IF($C11&gt;0,summary!$C$10/28.8/0.947817,""))</f>
        <v>9.3432738123818524</v>
      </c>
      <c r="O40">
        <f t="array" ref="O40">IF($D11,IFERROR((SUMPRODUCT((economics!$AG$2:$AG$167=$B40)*(economics!$D$2:$D$167="whr")*economics!$AH$2:$AH$167*(_xlfn.NORM.DIST(O$3,economics!$AK$2:$AK$167,economics!$AJ$2:$AJ$167,TRUE)-_xlfn.NORM.DIST(O$30,economics!$AK$2:$AK$167,economics!$AJ$2:$AJ$167,TRUE))*economics!$AM$2:$AM$167)+$CR11*(_xlfn.NORM.DIST(O$3,$CU11,0.3*$CU11,TRUE)-_xlfn.NORM.DIST(O$30,$CU11,0.3*$CU11,TRUE))*summary!$C$7/28.8/0.947817+$CS11*(_xlfn.NORM.DIST(O$3,$CV11,0.3*$CV11,TRUE)-_xlfn.NORM.DIST(O$30,$CV11,0.3*$CV11,TRUE))*summary!$C$6/28.8/0.947817)/(SUMPRODUCT((economics!$AG$2:$AG$167=$B40)*(economics!$D$2:$D$167="whr")*economics!$AH$2:$AH$167*(_xlfn.NORM.DIST(O$3,economics!$AK$2:$AK$167,economics!$AJ$2:$AJ$167,TRUE)-_xlfn.NORM.DIST(O$30,economics!$AK$2:$AK$167,economics!$AJ$2:$AJ$167,TRUE)))+$CR11*(_xlfn.NORM.DIST(O$3,$CU11,0.3*$CU11,TRUE)-_xlfn.NORM.DIST(O$30,$CU11,0.3*$CU11,TRUE))+$CS11*(_xlfn.NORM.DIST(O$3,$CV11,0.3*$CV11,TRUE)-_xlfn.NORM.DIST(O$30,$CV11,0.3*$CV11,TRUE))),""),IF($C11&gt;0,summary!$C$10/28.8/0.947817,""))</f>
        <v>9.5126894830086002</v>
      </c>
      <c r="P40">
        <f t="array" ref="P40">IF($D11,IFERROR((SUMPRODUCT((economics!$AG$2:$AG$167=$B40)*(economics!$D$2:$D$167="whr")*economics!$AH$2:$AH$167*(_xlfn.NORM.DIST(P$3,economics!$AK$2:$AK$167,economics!$AJ$2:$AJ$167,TRUE)-_xlfn.NORM.DIST(P$30,economics!$AK$2:$AK$167,economics!$AJ$2:$AJ$167,TRUE))*economics!$AM$2:$AM$167)+$CR11*(_xlfn.NORM.DIST(P$3,$CU11,0.3*$CU11,TRUE)-_xlfn.NORM.DIST(P$30,$CU11,0.3*$CU11,TRUE))*summary!$C$7/28.8/0.947817+$CS11*(_xlfn.NORM.DIST(P$3,$CV11,0.3*$CV11,TRUE)-_xlfn.NORM.DIST(P$30,$CV11,0.3*$CV11,TRUE))*summary!$C$6/28.8/0.947817)/(SUMPRODUCT((economics!$AG$2:$AG$167=$B40)*(economics!$D$2:$D$167="whr")*economics!$AH$2:$AH$167*(_xlfn.NORM.DIST(P$3,economics!$AK$2:$AK$167,economics!$AJ$2:$AJ$167,TRUE)-_xlfn.NORM.DIST(P$30,economics!$AK$2:$AK$167,economics!$AJ$2:$AJ$167,TRUE)))+$CR11*(_xlfn.NORM.DIST(P$3,$CU11,0.3*$CU11,TRUE)-_xlfn.NORM.DIST(P$30,$CU11,0.3*$CU11,TRUE))+$CS11*(_xlfn.NORM.DIST(P$3,$CV11,0.3*$CV11,TRUE)-_xlfn.NORM.DIST(P$30,$CV11,0.3*$CV11,TRUE))),""),IF($C11&gt;0,summary!$C$10/28.8/0.947817,""))</f>
        <v>9.9158691872472104</v>
      </c>
      <c r="Q40">
        <f t="array" ref="Q40">IF($D11,IFERROR((SUMPRODUCT((economics!$AG$2:$AG$167=$B40)*(economics!$D$2:$D$167="whr")*economics!$AH$2:$AH$167*(_xlfn.NORM.DIST(Q$3,economics!$AK$2:$AK$167,economics!$AJ$2:$AJ$167,TRUE)-_xlfn.NORM.DIST(Q$30,economics!$AK$2:$AK$167,economics!$AJ$2:$AJ$167,TRUE))*economics!$AM$2:$AM$167)+$CR11*(_xlfn.NORM.DIST(Q$3,$CU11,0.3*$CU11,TRUE)-_xlfn.NORM.DIST(Q$30,$CU11,0.3*$CU11,TRUE))*summary!$C$7/28.8/0.947817+$CS11*(_xlfn.NORM.DIST(Q$3,$CV11,0.3*$CV11,TRUE)-_xlfn.NORM.DIST(Q$30,$CV11,0.3*$CV11,TRUE))*summary!$C$6/28.8/0.947817)/(SUMPRODUCT((economics!$AG$2:$AG$167=$B40)*(economics!$D$2:$D$167="whr")*economics!$AH$2:$AH$167*(_xlfn.NORM.DIST(Q$3,economics!$AK$2:$AK$167,economics!$AJ$2:$AJ$167,TRUE)-_xlfn.NORM.DIST(Q$30,economics!$AK$2:$AK$167,economics!$AJ$2:$AJ$167,TRUE)))+$CR11*(_xlfn.NORM.DIST(Q$3,$CU11,0.3*$CU11,TRUE)-_xlfn.NORM.DIST(Q$30,$CU11,0.3*$CU11,TRUE))+$CS11*(_xlfn.NORM.DIST(Q$3,$CV11,0.3*$CV11,TRUE)-_xlfn.NORM.DIST(Q$30,$CV11,0.3*$CV11,TRUE))),""),IF($C11&gt;0,summary!$C$10/28.8/0.947817,""))</f>
        <v>11.242269067107221</v>
      </c>
      <c r="R40">
        <f t="array" ref="R40">IF($D11,IFERROR((SUMPRODUCT((economics!$AG$2:$AG$167=$B40)*(economics!$D$2:$D$167="whr")*economics!$AH$2:$AH$167*(_xlfn.NORM.DIST(R$3,economics!$AK$2:$AK$167,economics!$AJ$2:$AJ$167,TRUE)-_xlfn.NORM.DIST(R$30,economics!$AK$2:$AK$167,economics!$AJ$2:$AJ$167,TRUE))*economics!$AM$2:$AM$167)+$CR11*(_xlfn.NORM.DIST(R$3,$CU11,0.3*$CU11,TRUE)-_xlfn.NORM.DIST(R$30,$CU11,0.3*$CU11,TRUE))*summary!$C$7/28.8/0.947817+$CS11*(_xlfn.NORM.DIST(R$3,$CV11,0.3*$CV11,TRUE)-_xlfn.NORM.DIST(R$30,$CV11,0.3*$CV11,TRUE))*summary!$C$6/28.8/0.947817)/(SUMPRODUCT((economics!$AG$2:$AG$167=$B40)*(economics!$D$2:$D$167="whr")*economics!$AH$2:$AH$167*(_xlfn.NORM.DIST(R$3,economics!$AK$2:$AK$167,economics!$AJ$2:$AJ$167,TRUE)-_xlfn.NORM.DIST(R$30,economics!$AK$2:$AK$167,economics!$AJ$2:$AJ$167,TRUE)))+$CR11*(_xlfn.NORM.DIST(R$3,$CU11,0.3*$CU11,TRUE)-_xlfn.NORM.DIST(R$30,$CU11,0.3*$CU11,TRUE))+$CS11*(_xlfn.NORM.DIST(R$3,$CV11,0.3*$CV11,TRUE)-_xlfn.NORM.DIST(R$30,$CV11,0.3*$CV11,TRUE))),""),IF($C11&gt;0,summary!$C$10/28.8/0.947817,""))</f>
        <v>18.091295571667146</v>
      </c>
      <c r="S40">
        <f t="array" ref="S40">IF($D11,IFERROR((SUMPRODUCT((economics!$AG$2:$AG$167=$B40)*(economics!$D$2:$D$167="whr")*economics!$AH$2:$AH$167*(_xlfn.NORM.DIST(S$3,economics!$AK$2:$AK$167,economics!$AJ$2:$AJ$167,TRUE)-_xlfn.NORM.DIST(S$30,economics!$AK$2:$AK$167,economics!$AJ$2:$AJ$167,TRUE))*economics!$AM$2:$AM$167)+$CR11*(_xlfn.NORM.DIST(S$3,$CU11,0.3*$CU11,TRUE)-_xlfn.NORM.DIST(S$30,$CU11,0.3*$CU11,TRUE))*summary!$C$7/28.8/0.947817+$CS11*(_xlfn.NORM.DIST(S$3,$CV11,0.3*$CV11,TRUE)-_xlfn.NORM.DIST(S$30,$CV11,0.3*$CV11,TRUE))*summary!$C$6/28.8/0.947817)/(SUMPRODUCT((economics!$AG$2:$AG$167=$B40)*(economics!$D$2:$D$167="whr")*economics!$AH$2:$AH$167*(_xlfn.NORM.DIST(S$3,economics!$AK$2:$AK$167,economics!$AJ$2:$AJ$167,TRUE)-_xlfn.NORM.DIST(S$30,economics!$AK$2:$AK$167,economics!$AJ$2:$AJ$167,TRUE)))+$CR11*(_xlfn.NORM.DIST(S$3,$CU11,0.3*$CU11,TRUE)-_xlfn.NORM.DIST(S$30,$CU11,0.3*$CU11,TRUE))+$CS11*(_xlfn.NORM.DIST(S$3,$CV11,0.3*$CV11,TRUE)-_xlfn.NORM.DIST(S$30,$CV11,0.3*$CV11,TRUE))),""),IF($C11&gt;0,summary!$C$10/28.8/0.947817,""))</f>
        <v>44.001538535034328</v>
      </c>
      <c r="T40">
        <f t="array" ref="T40">IF($D11,IFERROR((SUMPRODUCT((economics!$AG$2:$AG$167=$B40)*(economics!$D$2:$D$167="whr")*economics!$AH$2:$AH$167*(_xlfn.NORM.DIST(T$3,economics!$AK$2:$AK$167,economics!$AJ$2:$AJ$167,TRUE)-_xlfn.NORM.DIST(T$30,economics!$AK$2:$AK$167,economics!$AJ$2:$AJ$167,TRUE))*economics!$AM$2:$AM$167)+$CR11*(_xlfn.NORM.DIST(T$3,$CU11,0.3*$CU11,TRUE)-_xlfn.NORM.DIST(T$30,$CU11,0.3*$CU11,TRUE))*summary!$C$7/28.8/0.947817+$CS11*(_xlfn.NORM.DIST(T$3,$CV11,0.3*$CV11,TRUE)-_xlfn.NORM.DIST(T$30,$CV11,0.3*$CV11,TRUE))*summary!$C$6/28.8/0.947817)/(SUMPRODUCT((economics!$AG$2:$AG$167=$B40)*(economics!$D$2:$D$167="whr")*economics!$AH$2:$AH$167*(_xlfn.NORM.DIST(T$3,economics!$AK$2:$AK$167,economics!$AJ$2:$AJ$167,TRUE)-_xlfn.NORM.DIST(T$30,economics!$AK$2:$AK$167,economics!$AJ$2:$AJ$167,TRUE)))+$CR11*(_xlfn.NORM.DIST(T$3,$CU11,0.3*$CU11,TRUE)-_xlfn.NORM.DIST(T$30,$CU11,0.3*$CU11,TRUE))+$CS11*(_xlfn.NORM.DIST(T$3,$CV11,0.3*$CV11,TRUE)-_xlfn.NORM.DIST(T$30,$CV11,0.3*$CV11,TRUE))),""),IF($C11&gt;0,summary!$C$10/28.8/0.947817,""))</f>
        <v>66.179706486463786</v>
      </c>
      <c r="U40">
        <f t="array" ref="U40">IF($D11,IFERROR((SUMPRODUCT((economics!$AG$2:$AG$167=$B40)*(economics!$D$2:$D$167="whr")*economics!$AH$2:$AH$167*(_xlfn.NORM.DIST(U$3,economics!$AK$2:$AK$167,economics!$AJ$2:$AJ$167,TRUE)-_xlfn.NORM.DIST(U$30,economics!$AK$2:$AK$167,economics!$AJ$2:$AJ$167,TRUE))*economics!$AM$2:$AM$167)+$CR11*(_xlfn.NORM.DIST(U$3,$CU11,0.3*$CU11,TRUE)-_xlfn.NORM.DIST(U$30,$CU11,0.3*$CU11,TRUE))*summary!$C$7/28.8/0.947817+$CS11*(_xlfn.NORM.DIST(U$3,$CV11,0.3*$CV11,TRUE)-_xlfn.NORM.DIST(U$30,$CV11,0.3*$CV11,TRUE))*summary!$C$6/28.8/0.947817)/(SUMPRODUCT((economics!$AG$2:$AG$167=$B40)*(economics!$D$2:$D$167="whr")*economics!$AH$2:$AH$167*(_xlfn.NORM.DIST(U$3,economics!$AK$2:$AK$167,economics!$AJ$2:$AJ$167,TRUE)-_xlfn.NORM.DIST(U$30,economics!$AK$2:$AK$167,economics!$AJ$2:$AJ$167,TRUE)))+$CR11*(_xlfn.NORM.DIST(U$3,$CU11,0.3*$CU11,TRUE)-_xlfn.NORM.DIST(U$30,$CU11,0.3*$CU11,TRUE))+$CS11*(_xlfn.NORM.DIST(U$3,$CV11,0.3*$CV11,TRUE)-_xlfn.NORM.DIST(U$30,$CV11,0.3*$CV11,TRUE))),""),IF($C11&gt;0,summary!$C$10/28.8/0.947817,""))</f>
        <v>70.123831491268135</v>
      </c>
      <c r="V40">
        <f t="array" ref="V40">IF($D11,IFERROR((SUMPRODUCT((economics!$AG$2:$AG$167=$B40)*(economics!$D$2:$D$167="whr")*economics!$AH$2:$AH$167*(_xlfn.NORM.DIST(V$3,economics!$AK$2:$AK$167,economics!$AJ$2:$AJ$167,TRUE)-_xlfn.NORM.DIST(V$30,economics!$AK$2:$AK$167,economics!$AJ$2:$AJ$167,TRUE))*economics!$AM$2:$AM$167)+$CR11*(_xlfn.NORM.DIST(V$3,$CU11,0.3*$CU11,TRUE)-_xlfn.NORM.DIST(V$30,$CU11,0.3*$CU11,TRUE))*summary!$C$7/28.8/0.947817+$CS11*(_xlfn.NORM.DIST(V$3,$CV11,0.3*$CV11,TRUE)-_xlfn.NORM.DIST(V$30,$CV11,0.3*$CV11,TRUE))*summary!$C$6/28.8/0.947817)/(SUMPRODUCT((economics!$AG$2:$AG$167=$B40)*(economics!$D$2:$D$167="whr")*economics!$AH$2:$AH$167*(_xlfn.NORM.DIST(V$3,economics!$AK$2:$AK$167,economics!$AJ$2:$AJ$167,TRUE)-_xlfn.NORM.DIST(V$30,economics!$AK$2:$AK$167,economics!$AJ$2:$AJ$167,TRUE)))+$CR11*(_xlfn.NORM.DIST(V$3,$CU11,0.3*$CU11,TRUE)-_xlfn.NORM.DIST(V$30,$CU11,0.3*$CU11,TRUE))+$CS11*(_xlfn.NORM.DIST(V$3,$CV11,0.3*$CV11,TRUE)-_xlfn.NORM.DIST(V$30,$CV11,0.3*$CV11,TRUE))),""),IF($C11&gt;0,summary!$C$10/28.8/0.947817,""))</f>
        <v>70.463012240678481</v>
      </c>
      <c r="W40">
        <f t="array" ref="W40">IF($D11,IFERROR((SUMPRODUCT((economics!$AG$2:$AG$167=$B40)*(economics!$D$2:$D$167="whr")*economics!$AH$2:$AH$167*(_xlfn.NORM.DIST(W$3,economics!$AK$2:$AK$167,economics!$AJ$2:$AJ$167,TRUE)-_xlfn.NORM.DIST(W$30,economics!$AK$2:$AK$167,economics!$AJ$2:$AJ$167,TRUE))*economics!$AM$2:$AM$167)+$CR11*(_xlfn.NORM.DIST(W$3,$CU11,0.3*$CU11,TRUE)-_xlfn.NORM.DIST(W$30,$CU11,0.3*$CU11,TRUE))*summary!$C$7/28.8/0.947817+$CS11*(_xlfn.NORM.DIST(W$3,$CV11,0.3*$CV11,TRUE)-_xlfn.NORM.DIST(W$30,$CV11,0.3*$CV11,TRUE))*summary!$C$6/28.8/0.947817)/(SUMPRODUCT((economics!$AG$2:$AG$167=$B40)*(economics!$D$2:$D$167="whr")*economics!$AH$2:$AH$167*(_xlfn.NORM.DIST(W$3,economics!$AK$2:$AK$167,economics!$AJ$2:$AJ$167,TRUE)-_xlfn.NORM.DIST(W$30,economics!$AK$2:$AK$167,economics!$AJ$2:$AJ$167,TRUE)))+$CR11*(_xlfn.NORM.DIST(W$3,$CU11,0.3*$CU11,TRUE)-_xlfn.NORM.DIST(W$30,$CU11,0.3*$CU11,TRUE))+$CS11*(_xlfn.NORM.DIST(W$3,$CV11,0.3*$CV11,TRUE)-_xlfn.NORM.DIST(W$30,$CV11,0.3*$CV11,TRUE))),""),IF($C11&gt;0,summary!$C$10/28.8/0.947817,""))</f>
        <v>70.48418740927309</v>
      </c>
      <c r="X40">
        <f t="array" ref="X40">IF($D11,IFERROR((SUMPRODUCT((economics!$AG$2:$AG$167=$B40)*(economics!$D$2:$D$167="whr")*economics!$AH$2:$AH$167*(_xlfn.NORM.DIST(X$3,economics!$AK$2:$AK$167,economics!$AJ$2:$AJ$167,TRUE)-_xlfn.NORM.DIST(X$30,economics!$AK$2:$AK$167,economics!$AJ$2:$AJ$167,TRUE))*economics!$AM$2:$AM$167)+$CR11*(_xlfn.NORM.DIST(X$3,$CU11,0.3*$CU11,TRUE)-_xlfn.NORM.DIST(X$30,$CU11,0.3*$CU11,TRUE))*summary!$C$7/28.8/0.947817+$CS11*(_xlfn.NORM.DIST(X$3,$CV11,0.3*$CV11,TRUE)-_xlfn.NORM.DIST(X$30,$CV11,0.3*$CV11,TRUE))*summary!$C$6/28.8/0.947817)/(SUMPRODUCT((economics!$AG$2:$AG$167=$B40)*(economics!$D$2:$D$167="whr")*economics!$AH$2:$AH$167*(_xlfn.NORM.DIST(X$3,economics!$AK$2:$AK$167,economics!$AJ$2:$AJ$167,TRUE)-_xlfn.NORM.DIST(X$30,economics!$AK$2:$AK$167,economics!$AJ$2:$AJ$167,TRUE)))+$CR11*(_xlfn.NORM.DIST(X$3,$CU11,0.3*$CU11,TRUE)-_xlfn.NORM.DIST(X$30,$CU11,0.3*$CU11,TRUE))+$CS11*(_xlfn.NORM.DIST(X$3,$CV11,0.3*$CV11,TRUE)-_xlfn.NORM.DIST(X$30,$CV11,0.3*$CV11,TRUE))),""),IF($C11&gt;0,summary!$C$10/28.8/0.947817,""))</f>
        <v>70.485199234313953</v>
      </c>
      <c r="Y40">
        <f t="array" ref="Y40">IF($D11,IFERROR((SUMPRODUCT((economics!$AG$2:$AG$167=$B40)*(economics!$D$2:$D$167="whr")*economics!$AH$2:$AH$167*(_xlfn.NORM.DIST(Y$3,economics!$AK$2:$AK$167,economics!$AJ$2:$AJ$167,TRUE)-_xlfn.NORM.DIST(Y$30,economics!$AK$2:$AK$167,economics!$AJ$2:$AJ$167,TRUE))*economics!$AM$2:$AM$167)+$CR11*(_xlfn.NORM.DIST(Y$3,$CU11,0.3*$CU11,TRUE)-_xlfn.NORM.DIST(Y$30,$CU11,0.3*$CU11,TRUE))*summary!$C$7/28.8/0.947817+$CS11*(_xlfn.NORM.DIST(Y$3,$CV11,0.3*$CV11,TRUE)-_xlfn.NORM.DIST(Y$30,$CV11,0.3*$CV11,TRUE))*summary!$C$6/28.8/0.947817)/(SUMPRODUCT((economics!$AG$2:$AG$167=$B40)*(economics!$D$2:$D$167="whr")*economics!$AH$2:$AH$167*(_xlfn.NORM.DIST(Y$3,economics!$AK$2:$AK$167,economics!$AJ$2:$AJ$167,TRUE)-_xlfn.NORM.DIST(Y$30,economics!$AK$2:$AK$167,economics!$AJ$2:$AJ$167,TRUE)))+$CR11*(_xlfn.NORM.DIST(Y$3,$CU11,0.3*$CU11,TRUE)-_xlfn.NORM.DIST(Y$30,$CU11,0.3*$CU11,TRUE))+$CS11*(_xlfn.NORM.DIST(Y$3,$CV11,0.3*$CV11,TRUE)-_xlfn.NORM.DIST(Y$30,$CV11,0.3*$CV11,TRUE))),""),IF($C11&gt;0,summary!$C$10/28.8/0.947817,""))</f>
        <v>70.485236348655377</v>
      </c>
      <c r="Z40">
        <f t="array" ref="Z40">IF($D11,IFERROR((SUMPRODUCT((economics!$AG$2:$AG$167=$B40)*(economics!$D$2:$D$167="whr")*economics!$AH$2:$AH$167*(_xlfn.NORM.DIST(Z$3,economics!$AK$2:$AK$167,economics!$AJ$2:$AJ$167,TRUE)-_xlfn.NORM.DIST(Z$30,economics!$AK$2:$AK$167,economics!$AJ$2:$AJ$167,TRUE))*economics!$AM$2:$AM$167)+$CR11*(_xlfn.NORM.DIST(Z$3,$CU11,0.3*$CU11,TRUE)-_xlfn.NORM.DIST(Z$30,$CU11,0.3*$CU11,TRUE))*summary!$C$7/28.8/0.947817+$CS11*(_xlfn.NORM.DIST(Z$3,$CV11,0.3*$CV11,TRUE)-_xlfn.NORM.DIST(Z$30,$CV11,0.3*$CV11,TRUE))*summary!$C$6/28.8/0.947817)/(SUMPRODUCT((economics!$AG$2:$AG$167=$B40)*(economics!$D$2:$D$167="whr")*economics!$AH$2:$AH$167*(_xlfn.NORM.DIST(Z$3,economics!$AK$2:$AK$167,economics!$AJ$2:$AJ$167,TRUE)-_xlfn.NORM.DIST(Z$30,economics!$AK$2:$AK$167,economics!$AJ$2:$AJ$167,TRUE)))+$CR11*(_xlfn.NORM.DIST(Z$3,$CU11,0.3*$CU11,TRUE)-_xlfn.NORM.DIST(Z$30,$CU11,0.3*$CU11,TRUE))+$CS11*(_xlfn.NORM.DIST(Z$3,$CV11,0.3*$CV11,TRUE)-_xlfn.NORM.DIST(Z$30,$CV11,0.3*$CV11,TRUE))),""),IF($C11&gt;0,summary!$C$10/28.8/0.947817,""))</f>
        <v>70.485237393669337</v>
      </c>
      <c r="AA40">
        <f t="array" ref="AA40">IF($D11,IFERROR((SUMPRODUCT((economics!$AG$2:$AG$167=$B40)*(economics!$D$2:$D$167="whr")*economics!$AH$2:$AH$167*(_xlfn.NORM.DIST(AA$3,economics!$AK$2:$AK$167,economics!$AJ$2:$AJ$167,TRUE)-_xlfn.NORM.DIST(AA$30,economics!$AK$2:$AK$167,economics!$AJ$2:$AJ$167,TRUE))*economics!$AM$2:$AM$167)+$CR11*(_xlfn.NORM.DIST(AA$3,$CU11,0.3*$CU11,TRUE)-_xlfn.NORM.DIST(AA$30,$CU11,0.3*$CU11,TRUE))*summary!$C$7/28.8/0.947817+$CS11*(_xlfn.NORM.DIST(AA$3,$CV11,0.3*$CV11,TRUE)-_xlfn.NORM.DIST(AA$30,$CV11,0.3*$CV11,TRUE))*summary!$C$6/28.8/0.947817)/(SUMPRODUCT((economics!$AG$2:$AG$167=$B40)*(economics!$D$2:$D$167="whr")*economics!$AH$2:$AH$167*(_xlfn.NORM.DIST(AA$3,economics!$AK$2:$AK$167,economics!$AJ$2:$AJ$167,TRUE)-_xlfn.NORM.DIST(AA$30,economics!$AK$2:$AK$167,economics!$AJ$2:$AJ$167,TRUE)))+$CR11*(_xlfn.NORM.DIST(AA$3,$CU11,0.3*$CU11,TRUE)-_xlfn.NORM.DIST(AA$30,$CU11,0.3*$CU11,TRUE))+$CS11*(_xlfn.NORM.DIST(AA$3,$CV11,0.3*$CV11,TRUE)-_xlfn.NORM.DIST(AA$30,$CV11,0.3*$CV11,TRUE))),""),IF($C11&gt;0,summary!$C$10/28.8/0.947817,""))</f>
        <v>70.485237416261285</v>
      </c>
      <c r="AB40">
        <f t="array" ref="AB40">IF($D11,IFERROR((SUMPRODUCT((economics!$AG$2:$AG$167=$B40)*(economics!$D$2:$D$167="whr")*economics!$AH$2:$AH$167*(_xlfn.NORM.DIST(AB$3,economics!$AK$2:$AK$167,economics!$AJ$2:$AJ$167,TRUE)-_xlfn.NORM.DIST(AB$30,economics!$AK$2:$AK$167,economics!$AJ$2:$AJ$167,TRUE))*economics!$AM$2:$AM$167)+$CR11*(_xlfn.NORM.DIST(AB$3,$CU11,0.3*$CU11,TRUE)-_xlfn.NORM.DIST(AB$30,$CU11,0.3*$CU11,TRUE))*summary!$C$7/28.8/0.947817+$CS11*(_xlfn.NORM.DIST(AB$3,$CV11,0.3*$CV11,TRUE)-_xlfn.NORM.DIST(AB$30,$CV11,0.3*$CV11,TRUE))*summary!$C$6/28.8/0.947817)/(SUMPRODUCT((economics!$AG$2:$AG$167=$B40)*(economics!$D$2:$D$167="whr")*economics!$AH$2:$AH$167*(_xlfn.NORM.DIST(AB$3,economics!$AK$2:$AK$167,economics!$AJ$2:$AJ$167,TRUE)-_xlfn.NORM.DIST(AB$30,economics!$AK$2:$AK$167,economics!$AJ$2:$AJ$167,TRUE)))+$CR11*(_xlfn.NORM.DIST(AB$3,$CU11,0.3*$CU11,TRUE)-_xlfn.NORM.DIST(AB$30,$CU11,0.3*$CU11,TRUE))+$CS11*(_xlfn.NORM.DIST(AB$3,$CV11,0.3*$CV11,TRUE)-_xlfn.NORM.DIST(AB$30,$CV11,0.3*$CV11,TRUE))),""),IF($C11&gt;0,summary!$C$10/28.8/0.947817,""))</f>
        <v>70.485237416633936</v>
      </c>
      <c r="AC40">
        <f t="array" ref="AC40">IF($D11,IFERROR((SUMPRODUCT((economics!$AG$2:$AG$167=$B40)*(economics!$D$2:$D$167="whr")*economics!$AH$2:$AH$167*(_xlfn.NORM.DIST(AC$3,economics!$AK$2:$AK$167,economics!$AJ$2:$AJ$167,TRUE)-_xlfn.NORM.DIST(AC$30,economics!$AK$2:$AK$167,economics!$AJ$2:$AJ$167,TRUE))*economics!$AM$2:$AM$167)+$CR11*(_xlfn.NORM.DIST(AC$3,$CU11,0.3*$CU11,TRUE)-_xlfn.NORM.DIST(AC$30,$CU11,0.3*$CU11,TRUE))*summary!$C$7/28.8/0.947817+$CS11*(_xlfn.NORM.DIST(AC$3,$CV11,0.3*$CV11,TRUE)-_xlfn.NORM.DIST(AC$30,$CV11,0.3*$CV11,TRUE))*summary!$C$6/28.8/0.947817)/(SUMPRODUCT((economics!$AG$2:$AG$167=$B40)*(economics!$D$2:$D$167="whr")*economics!$AH$2:$AH$167*(_xlfn.NORM.DIST(AC$3,economics!$AK$2:$AK$167,economics!$AJ$2:$AJ$167,TRUE)-_xlfn.NORM.DIST(AC$30,economics!$AK$2:$AK$167,economics!$AJ$2:$AJ$167,TRUE)))+$CR11*(_xlfn.NORM.DIST(AC$3,$CU11,0.3*$CU11,TRUE)-_xlfn.NORM.DIST(AC$30,$CU11,0.3*$CU11,TRUE))+$CS11*(_xlfn.NORM.DIST(AC$3,$CV11,0.3*$CV11,TRUE)-_xlfn.NORM.DIST(AC$30,$CV11,0.3*$CV11,TRUE))),""),IF($C11&gt;0,summary!$C$10/28.8/0.947817,""))</f>
        <v>70.485237416639592</v>
      </c>
      <c r="AD40">
        <f t="array" ref="AD40">IF($D11,IFERROR((SUMPRODUCT((economics!$AG$2:$AG$167=$B40)*(economics!$D$2:$D$167="whr")*economics!$AH$2:$AH$167*(_xlfn.NORM.DIST(AD$3,economics!$AK$2:$AK$167,economics!$AJ$2:$AJ$167,TRUE)-_xlfn.NORM.DIST(AD$30,economics!$AK$2:$AK$167,economics!$AJ$2:$AJ$167,TRUE))*economics!$AM$2:$AM$167)+$CR11*(_xlfn.NORM.DIST(AD$3,$CU11,0.3*$CU11,TRUE)-_xlfn.NORM.DIST(AD$30,$CU11,0.3*$CU11,TRUE))*summary!$C$7/28.8/0.947817+$CS11*(_xlfn.NORM.DIST(AD$3,$CV11,0.3*$CV11,TRUE)-_xlfn.NORM.DIST(AD$30,$CV11,0.3*$CV11,TRUE))*summary!$C$6/28.8/0.947817)/(SUMPRODUCT((economics!$AG$2:$AG$167=$B40)*(economics!$D$2:$D$167="whr")*economics!$AH$2:$AH$167*(_xlfn.NORM.DIST(AD$3,economics!$AK$2:$AK$167,economics!$AJ$2:$AJ$167,TRUE)-_xlfn.NORM.DIST(AD$30,economics!$AK$2:$AK$167,economics!$AJ$2:$AJ$167,TRUE)))+$CR11*(_xlfn.NORM.DIST(AD$3,$CU11,0.3*$CU11,TRUE)-_xlfn.NORM.DIST(AD$30,$CU11,0.3*$CU11,TRUE))+$CS11*(_xlfn.NORM.DIST(AD$3,$CV11,0.3*$CV11,TRUE)-_xlfn.NORM.DIST(AD$30,$CV11,0.3*$CV11,TRUE))),""),IF($C11&gt;0,summary!$C$10/28.8/0.947817,""))</f>
        <v>70.485237416639592</v>
      </c>
      <c r="AE40">
        <f t="array" ref="AE40">IF($D11,IFERROR((SUMPRODUCT((economics!$AG$2:$AG$167=$B40)*(economics!$D$2:$D$167="whr")*economics!$AH$2:$AH$167*(_xlfn.NORM.DIST(AE$3,economics!$AK$2:$AK$167,economics!$AJ$2:$AJ$167,TRUE)-_xlfn.NORM.DIST(AE$30,economics!$AK$2:$AK$167,economics!$AJ$2:$AJ$167,TRUE))*economics!$AM$2:$AM$167)+$CR11*(_xlfn.NORM.DIST(AE$3,$CU11,0.3*$CU11,TRUE)-_xlfn.NORM.DIST(AE$30,$CU11,0.3*$CU11,TRUE))*summary!$C$7/28.8/0.947817+$CS11*(_xlfn.NORM.DIST(AE$3,$CV11,0.3*$CV11,TRUE)-_xlfn.NORM.DIST(AE$30,$CV11,0.3*$CV11,TRUE))*summary!$C$6/28.8/0.947817)/(SUMPRODUCT((economics!$AG$2:$AG$167=$B40)*(economics!$D$2:$D$167="whr")*economics!$AH$2:$AH$167*(_xlfn.NORM.DIST(AE$3,economics!$AK$2:$AK$167,economics!$AJ$2:$AJ$167,TRUE)-_xlfn.NORM.DIST(AE$30,economics!$AK$2:$AK$167,economics!$AJ$2:$AJ$167,TRUE)))+$CR11*(_xlfn.NORM.DIST(AE$3,$CU11,0.3*$CU11,TRUE)-_xlfn.NORM.DIST(AE$30,$CU11,0.3*$CU11,TRUE))+$CS11*(_xlfn.NORM.DIST(AE$3,$CV11,0.3*$CV11,TRUE)-_xlfn.NORM.DIST(AE$30,$CV11,0.3*$CV11,TRUE))),""),IF($C11&gt;0,summary!$C$10/28.8/0.947817,""))</f>
        <v>70.485237416639592</v>
      </c>
      <c r="AF40">
        <f t="array" ref="AF40">IF($D11,IFERROR((SUMPRODUCT((economics!$AG$2:$AG$167=$B40)*(economics!$D$2:$D$167="whr")*economics!$AH$2:$AH$167*(_xlfn.NORM.DIST(AF$3,economics!$AK$2:$AK$167,economics!$AJ$2:$AJ$167,TRUE)-_xlfn.NORM.DIST(AF$30,economics!$AK$2:$AK$167,economics!$AJ$2:$AJ$167,TRUE))*economics!$AM$2:$AM$167)+$CR11*(_xlfn.NORM.DIST(AF$3,$CU11,0.3*$CU11,TRUE)-_xlfn.NORM.DIST(AF$30,$CU11,0.3*$CU11,TRUE))*summary!$C$7/28.8/0.947817+$CS11*(_xlfn.NORM.DIST(AF$3,$CV11,0.3*$CV11,TRUE)-_xlfn.NORM.DIST(AF$30,$CV11,0.3*$CV11,TRUE))*summary!$C$6/28.8/0.947817)/(SUMPRODUCT((economics!$AG$2:$AG$167=$B40)*(economics!$D$2:$D$167="whr")*economics!$AH$2:$AH$167*(_xlfn.NORM.DIST(AF$3,economics!$AK$2:$AK$167,economics!$AJ$2:$AJ$167,TRUE)-_xlfn.NORM.DIST(AF$30,economics!$AK$2:$AK$167,economics!$AJ$2:$AJ$167,TRUE)))+$CR11*(_xlfn.NORM.DIST(AF$3,$CU11,0.3*$CU11,TRUE)-_xlfn.NORM.DIST(AF$30,$CU11,0.3*$CU11,TRUE))+$CS11*(_xlfn.NORM.DIST(AF$3,$CV11,0.3*$CV11,TRUE)-_xlfn.NORM.DIST(AF$30,$CV11,0.3*$CV11,TRUE))),""),IF($C11&gt;0,summary!$C$10/28.8/0.947817,""))</f>
        <v>70.485237416639592</v>
      </c>
      <c r="AG40">
        <f t="array" ref="AG40">IF($D11,IFERROR((SUMPRODUCT((economics!$AG$2:$AG$167=$B40)*(economics!$D$2:$D$167="whr")*economics!$AH$2:$AH$167*(_xlfn.NORM.DIST(AG$3,economics!$AK$2:$AK$167,economics!$AJ$2:$AJ$167,TRUE)-_xlfn.NORM.DIST(AG$30,economics!$AK$2:$AK$167,economics!$AJ$2:$AJ$167,TRUE))*economics!$AM$2:$AM$167)+$CR11*(_xlfn.NORM.DIST(AG$3,$CU11,0.3*$CU11,TRUE)-_xlfn.NORM.DIST(AG$30,$CU11,0.3*$CU11,TRUE))*summary!$C$7/28.8/0.947817+$CS11*(_xlfn.NORM.DIST(AG$3,$CV11,0.3*$CV11,TRUE)-_xlfn.NORM.DIST(AG$30,$CV11,0.3*$CV11,TRUE))*summary!$C$6/28.8/0.947817)/(SUMPRODUCT((economics!$AG$2:$AG$167=$B40)*(economics!$D$2:$D$167="whr")*economics!$AH$2:$AH$167*(_xlfn.NORM.DIST(AG$3,economics!$AK$2:$AK$167,economics!$AJ$2:$AJ$167,TRUE)-_xlfn.NORM.DIST(AG$30,economics!$AK$2:$AK$167,economics!$AJ$2:$AJ$167,TRUE)))+$CR11*(_xlfn.NORM.DIST(AG$3,$CU11,0.3*$CU11,TRUE)-_xlfn.NORM.DIST(AG$30,$CU11,0.3*$CU11,TRUE))+$CS11*(_xlfn.NORM.DIST(AG$3,$CV11,0.3*$CV11,TRUE)-_xlfn.NORM.DIST(AG$30,$CV11,0.3*$CV11,TRUE))),""),IF($C11&gt;0,summary!$C$10/28.8/0.947817,""))</f>
        <v>70.485237416639592</v>
      </c>
      <c r="AH40">
        <f t="array" ref="AH40">IF($D11,IFERROR((SUMPRODUCT((economics!$AG$2:$AG$167=$B40)*(economics!$D$2:$D$167="whr")*economics!$AH$2:$AH$167*(_xlfn.NORM.DIST(AH$3,economics!$AK$2:$AK$167,economics!$AJ$2:$AJ$167,TRUE)-_xlfn.NORM.DIST(AH$30,economics!$AK$2:$AK$167,economics!$AJ$2:$AJ$167,TRUE))*economics!$AM$2:$AM$167)+$CR11*(_xlfn.NORM.DIST(AH$3,$CU11,0.3*$CU11,TRUE)-_xlfn.NORM.DIST(AH$30,$CU11,0.3*$CU11,TRUE))*summary!$C$7/28.8/0.947817+$CS11*(_xlfn.NORM.DIST(AH$3,$CV11,0.3*$CV11,TRUE)-_xlfn.NORM.DIST(AH$30,$CV11,0.3*$CV11,TRUE))*summary!$C$6/28.8/0.947817)/(SUMPRODUCT((economics!$AG$2:$AG$167=$B40)*(economics!$D$2:$D$167="whr")*economics!$AH$2:$AH$167*(_xlfn.NORM.DIST(AH$3,economics!$AK$2:$AK$167,economics!$AJ$2:$AJ$167,TRUE)-_xlfn.NORM.DIST(AH$30,economics!$AK$2:$AK$167,economics!$AJ$2:$AJ$167,TRUE)))+$CR11*(_xlfn.NORM.DIST(AH$3,$CU11,0.3*$CU11,TRUE)-_xlfn.NORM.DIST(AH$30,$CU11,0.3*$CU11,TRUE))+$CS11*(_xlfn.NORM.DIST(AH$3,$CV11,0.3*$CV11,TRUE)-_xlfn.NORM.DIST(AH$30,$CV11,0.3*$CV11,TRUE))),""),IF($C11&gt;0,summary!$C$10/28.8/0.947817,""))</f>
        <v>70.485237416639592</v>
      </c>
      <c r="AI40">
        <f t="array" ref="AI40">IF($D11,IFERROR((SUMPRODUCT((economics!$AG$2:$AG$167=$B40)*(economics!$D$2:$D$167="whr")*economics!$AH$2:$AH$167*(_xlfn.NORM.DIST(AI$3,economics!$AK$2:$AK$167,economics!$AJ$2:$AJ$167,TRUE)-_xlfn.NORM.DIST(AI$30,economics!$AK$2:$AK$167,economics!$AJ$2:$AJ$167,TRUE))*economics!$AM$2:$AM$167)+$CR11*(_xlfn.NORM.DIST(AI$3,$CU11,0.3*$CU11,TRUE)-_xlfn.NORM.DIST(AI$30,$CU11,0.3*$CU11,TRUE))*summary!$C$7/28.8/0.947817+$CS11*(_xlfn.NORM.DIST(AI$3,$CV11,0.3*$CV11,TRUE)-_xlfn.NORM.DIST(AI$30,$CV11,0.3*$CV11,TRUE))*summary!$C$6/28.8/0.947817)/(SUMPRODUCT((economics!$AG$2:$AG$167=$B40)*(economics!$D$2:$D$167="whr")*economics!$AH$2:$AH$167*(_xlfn.NORM.DIST(AI$3,economics!$AK$2:$AK$167,economics!$AJ$2:$AJ$167,TRUE)-_xlfn.NORM.DIST(AI$30,economics!$AK$2:$AK$167,economics!$AJ$2:$AJ$167,TRUE)))+$CR11*(_xlfn.NORM.DIST(AI$3,$CU11,0.3*$CU11,TRUE)-_xlfn.NORM.DIST(AI$30,$CU11,0.3*$CU11,TRUE))+$CS11*(_xlfn.NORM.DIST(AI$3,$CV11,0.3*$CV11,TRUE)-_xlfn.NORM.DIST(AI$30,$CV11,0.3*$CV11,TRUE))),""),IF($C11&gt;0,summary!$C$10/28.8/0.947817,""))</f>
        <v>70.485237416639592</v>
      </c>
      <c r="AJ40">
        <f t="array" ref="AJ40">IF($D11,IFERROR((SUMPRODUCT((economics!$AG$2:$AG$167=$B40)*(economics!$D$2:$D$167="whr")*economics!$AH$2:$AH$167*(_xlfn.NORM.DIST(AJ$3,economics!$AK$2:$AK$167,economics!$AJ$2:$AJ$167,TRUE)-_xlfn.NORM.DIST(AJ$30,economics!$AK$2:$AK$167,economics!$AJ$2:$AJ$167,TRUE))*economics!$AM$2:$AM$167)+$CR11*(_xlfn.NORM.DIST(AJ$3,$CU11,0.3*$CU11,TRUE)-_xlfn.NORM.DIST(AJ$30,$CU11,0.3*$CU11,TRUE))*summary!$C$7/28.8/0.947817+$CS11*(_xlfn.NORM.DIST(AJ$3,$CV11,0.3*$CV11,TRUE)-_xlfn.NORM.DIST(AJ$30,$CV11,0.3*$CV11,TRUE))*summary!$C$6/28.8/0.947817)/(SUMPRODUCT((economics!$AG$2:$AG$167=$B40)*(economics!$D$2:$D$167="whr")*economics!$AH$2:$AH$167*(_xlfn.NORM.DIST(AJ$3,economics!$AK$2:$AK$167,economics!$AJ$2:$AJ$167,TRUE)-_xlfn.NORM.DIST(AJ$30,economics!$AK$2:$AK$167,economics!$AJ$2:$AJ$167,TRUE)))+$CR11*(_xlfn.NORM.DIST(AJ$3,$CU11,0.3*$CU11,TRUE)-_xlfn.NORM.DIST(AJ$30,$CU11,0.3*$CU11,TRUE))+$CS11*(_xlfn.NORM.DIST(AJ$3,$CV11,0.3*$CV11,TRUE)-_xlfn.NORM.DIST(AJ$30,$CV11,0.3*$CV11,TRUE))),""),IF($C11&gt;0,summary!$C$10/28.8/0.947817,""))</f>
        <v>70.485237416639592</v>
      </c>
      <c r="AK40">
        <f t="array" ref="AK40">IF($D11,IFERROR((SUMPRODUCT((economics!$AG$2:$AG$167=$B40)*(economics!$D$2:$D$167="whr")*economics!$AH$2:$AH$167*(_xlfn.NORM.DIST(AK$3,economics!$AK$2:$AK$167,economics!$AJ$2:$AJ$167,TRUE)-_xlfn.NORM.DIST(AK$30,economics!$AK$2:$AK$167,economics!$AJ$2:$AJ$167,TRUE))*economics!$AM$2:$AM$167)+$CR11*(_xlfn.NORM.DIST(AK$3,$CU11,0.3*$CU11,TRUE)-_xlfn.NORM.DIST(AK$30,$CU11,0.3*$CU11,TRUE))*summary!$C$7/28.8/0.947817+$CS11*(_xlfn.NORM.DIST(AK$3,$CV11,0.3*$CV11,TRUE)-_xlfn.NORM.DIST(AK$30,$CV11,0.3*$CV11,TRUE))*summary!$C$6/28.8/0.947817)/(SUMPRODUCT((economics!$AG$2:$AG$167=$B40)*(economics!$D$2:$D$167="whr")*economics!$AH$2:$AH$167*(_xlfn.NORM.DIST(AK$3,economics!$AK$2:$AK$167,economics!$AJ$2:$AJ$167,TRUE)-_xlfn.NORM.DIST(AK$30,economics!$AK$2:$AK$167,economics!$AJ$2:$AJ$167,TRUE)))+$CR11*(_xlfn.NORM.DIST(AK$3,$CU11,0.3*$CU11,TRUE)-_xlfn.NORM.DIST(AK$30,$CU11,0.3*$CU11,TRUE))+$CS11*(_xlfn.NORM.DIST(AK$3,$CV11,0.3*$CV11,TRUE)-_xlfn.NORM.DIST(AK$30,$CV11,0.3*$CV11,TRUE))),""),IF($C11&gt;0,summary!$C$10/28.8/0.947817,""))</f>
        <v>70.485237416639592</v>
      </c>
      <c r="AL40">
        <f t="array" ref="AL40">IF($D11,IFERROR((SUMPRODUCT((economics!$AG$2:$AG$167=$B40)*(economics!$D$2:$D$167="whr")*economics!$AH$2:$AH$167*(_xlfn.NORM.DIST(AL$3,economics!$AK$2:$AK$167,economics!$AJ$2:$AJ$167,TRUE)-_xlfn.NORM.DIST(AL$30,economics!$AK$2:$AK$167,economics!$AJ$2:$AJ$167,TRUE))*economics!$AM$2:$AM$167)+$CR11*(_xlfn.NORM.DIST(AL$3,$CU11,0.3*$CU11,TRUE)-_xlfn.NORM.DIST(AL$30,$CU11,0.3*$CU11,TRUE))*summary!$C$7/28.8/0.947817+$CS11*(_xlfn.NORM.DIST(AL$3,$CV11,0.3*$CV11,TRUE)-_xlfn.NORM.DIST(AL$30,$CV11,0.3*$CV11,TRUE))*summary!$C$6/28.8/0.947817)/(SUMPRODUCT((economics!$AG$2:$AG$167=$B40)*(economics!$D$2:$D$167="whr")*economics!$AH$2:$AH$167*(_xlfn.NORM.DIST(AL$3,economics!$AK$2:$AK$167,economics!$AJ$2:$AJ$167,TRUE)-_xlfn.NORM.DIST(AL$30,economics!$AK$2:$AK$167,economics!$AJ$2:$AJ$167,TRUE)))+$CR11*(_xlfn.NORM.DIST(AL$3,$CU11,0.3*$CU11,TRUE)-_xlfn.NORM.DIST(AL$30,$CU11,0.3*$CU11,TRUE))+$CS11*(_xlfn.NORM.DIST(AL$3,$CV11,0.3*$CV11,TRUE)-_xlfn.NORM.DIST(AL$30,$CV11,0.3*$CV11,TRUE))),""),IF($C11&gt;0,summary!$C$10/28.8/0.947817,""))</f>
        <v>70.485237416639592</v>
      </c>
      <c r="AM40">
        <f t="array" ref="AM40">IF($D11,IFERROR((SUMPRODUCT((economics!$AG$2:$AG$167=$B40)*(economics!$D$2:$D$167="whr")*economics!$AH$2:$AH$167*(_xlfn.NORM.DIST(AM$3,economics!$AK$2:$AK$167,economics!$AJ$2:$AJ$167,TRUE)-_xlfn.NORM.DIST(AM$30,economics!$AK$2:$AK$167,economics!$AJ$2:$AJ$167,TRUE))*economics!$AM$2:$AM$167)+$CR11*(_xlfn.NORM.DIST(AM$3,$CU11,0.3*$CU11,TRUE)-_xlfn.NORM.DIST(AM$30,$CU11,0.3*$CU11,TRUE))*summary!$C$7/28.8/0.947817+$CS11*(_xlfn.NORM.DIST(AM$3,$CV11,0.3*$CV11,TRUE)-_xlfn.NORM.DIST(AM$30,$CV11,0.3*$CV11,TRUE))*summary!$C$6/28.8/0.947817)/(SUMPRODUCT((economics!$AG$2:$AG$167=$B40)*(economics!$D$2:$D$167="whr")*economics!$AH$2:$AH$167*(_xlfn.NORM.DIST(AM$3,economics!$AK$2:$AK$167,economics!$AJ$2:$AJ$167,TRUE)-_xlfn.NORM.DIST(AM$30,economics!$AK$2:$AK$167,economics!$AJ$2:$AJ$167,TRUE)))+$CR11*(_xlfn.NORM.DIST(AM$3,$CU11,0.3*$CU11,TRUE)-_xlfn.NORM.DIST(AM$30,$CU11,0.3*$CU11,TRUE))+$CS11*(_xlfn.NORM.DIST(AM$3,$CV11,0.3*$CV11,TRUE)-_xlfn.NORM.DIST(AM$30,$CV11,0.3*$CV11,TRUE))),""),IF($C11&gt;0,summary!$C$10/28.8/0.947817,""))</f>
        <v>70.485237416639592</v>
      </c>
      <c r="AN40">
        <f t="array" ref="AN40">IF($D11,IFERROR((SUMPRODUCT((economics!$AG$2:$AG$167=$B40)*(economics!$D$2:$D$167="whr")*economics!$AH$2:$AH$167*(_xlfn.NORM.DIST(AN$3,economics!$AK$2:$AK$167,economics!$AJ$2:$AJ$167,TRUE)-_xlfn.NORM.DIST(AN$30,economics!$AK$2:$AK$167,economics!$AJ$2:$AJ$167,TRUE))*economics!$AM$2:$AM$167)+$CR11*(_xlfn.NORM.DIST(AN$3,$CU11,0.3*$CU11,TRUE)-_xlfn.NORM.DIST(AN$30,$CU11,0.3*$CU11,TRUE))*summary!$C$7/28.8/0.947817+$CS11*(_xlfn.NORM.DIST(AN$3,$CV11,0.3*$CV11,TRUE)-_xlfn.NORM.DIST(AN$30,$CV11,0.3*$CV11,TRUE))*summary!$C$6/28.8/0.947817)/(SUMPRODUCT((economics!$AG$2:$AG$167=$B40)*(economics!$D$2:$D$167="whr")*economics!$AH$2:$AH$167*(_xlfn.NORM.DIST(AN$3,economics!$AK$2:$AK$167,economics!$AJ$2:$AJ$167,TRUE)-_xlfn.NORM.DIST(AN$30,economics!$AK$2:$AK$167,economics!$AJ$2:$AJ$167,TRUE)))+$CR11*(_xlfn.NORM.DIST(AN$3,$CU11,0.3*$CU11,TRUE)-_xlfn.NORM.DIST(AN$30,$CU11,0.3*$CU11,TRUE))+$CS11*(_xlfn.NORM.DIST(AN$3,$CV11,0.3*$CV11,TRUE)-_xlfn.NORM.DIST(AN$30,$CV11,0.3*$CV11,TRUE))),""),IF($C11&gt;0,summary!$C$10/28.8/0.947817,""))</f>
        <v>70.485237416639592</v>
      </c>
      <c r="AO40">
        <f t="array" ref="AO40">IF($D11,IFERROR((SUMPRODUCT((economics!$AG$2:$AG$167=$B40)*(economics!$D$2:$D$167="whr")*economics!$AH$2:$AH$167*(_xlfn.NORM.DIST(AO$3,economics!$AK$2:$AK$167,economics!$AJ$2:$AJ$167,TRUE)-_xlfn.NORM.DIST(AO$30,economics!$AK$2:$AK$167,economics!$AJ$2:$AJ$167,TRUE))*economics!$AM$2:$AM$167)+$CR11*(_xlfn.NORM.DIST(AO$3,$CU11,0.3*$CU11,TRUE)-_xlfn.NORM.DIST(AO$30,$CU11,0.3*$CU11,TRUE))*summary!$C$7/28.8/0.947817+$CS11*(_xlfn.NORM.DIST(AO$3,$CV11,0.3*$CV11,TRUE)-_xlfn.NORM.DIST(AO$30,$CV11,0.3*$CV11,TRUE))*summary!$C$6/28.8/0.947817)/(SUMPRODUCT((economics!$AG$2:$AG$167=$B40)*(economics!$D$2:$D$167="whr")*economics!$AH$2:$AH$167*(_xlfn.NORM.DIST(AO$3,economics!$AK$2:$AK$167,economics!$AJ$2:$AJ$167,TRUE)-_xlfn.NORM.DIST(AO$30,economics!$AK$2:$AK$167,economics!$AJ$2:$AJ$167,TRUE)))+$CR11*(_xlfn.NORM.DIST(AO$3,$CU11,0.3*$CU11,TRUE)-_xlfn.NORM.DIST(AO$30,$CU11,0.3*$CU11,TRUE))+$CS11*(_xlfn.NORM.DIST(AO$3,$CV11,0.3*$CV11,TRUE)-_xlfn.NORM.DIST(AO$30,$CV11,0.3*$CV11,TRUE))),""),IF($C11&gt;0,summary!$C$10/28.8/0.947817,""))</f>
        <v>70.485237416639592</v>
      </c>
      <c r="AP40">
        <f t="array" ref="AP40">IF($D11,IFERROR((SUMPRODUCT((economics!$AG$2:$AG$167=$B40)*(economics!$D$2:$D$167="whr")*economics!$AH$2:$AH$167*(_xlfn.NORM.DIST(AP$3,economics!$AK$2:$AK$167,economics!$AJ$2:$AJ$167,TRUE)-_xlfn.NORM.DIST(AP$30,economics!$AK$2:$AK$167,economics!$AJ$2:$AJ$167,TRUE))*economics!$AM$2:$AM$167)+$CR11*(_xlfn.NORM.DIST(AP$3,$CU11,0.3*$CU11,TRUE)-_xlfn.NORM.DIST(AP$30,$CU11,0.3*$CU11,TRUE))*summary!$C$7/28.8/0.947817+$CS11*(_xlfn.NORM.DIST(AP$3,$CV11,0.3*$CV11,TRUE)-_xlfn.NORM.DIST(AP$30,$CV11,0.3*$CV11,TRUE))*summary!$C$6/28.8/0.947817)/(SUMPRODUCT((economics!$AG$2:$AG$167=$B40)*(economics!$D$2:$D$167="whr")*economics!$AH$2:$AH$167*(_xlfn.NORM.DIST(AP$3,economics!$AK$2:$AK$167,economics!$AJ$2:$AJ$167,TRUE)-_xlfn.NORM.DIST(AP$30,economics!$AK$2:$AK$167,economics!$AJ$2:$AJ$167,TRUE)))+$CR11*(_xlfn.NORM.DIST(AP$3,$CU11,0.3*$CU11,TRUE)-_xlfn.NORM.DIST(AP$30,$CU11,0.3*$CU11,TRUE))+$CS11*(_xlfn.NORM.DIST(AP$3,$CV11,0.3*$CV11,TRUE)-_xlfn.NORM.DIST(AP$30,$CV11,0.3*$CV11,TRUE))),""),IF($C11&gt;0,summary!$C$10/28.8/0.947817,""))</f>
        <v>70.485237416639592</v>
      </c>
      <c r="AQ40">
        <f t="array" ref="AQ40">IF($D11,IFERROR((SUMPRODUCT((economics!$AG$2:$AG$167=$B40)*(economics!$D$2:$D$167="whr")*economics!$AH$2:$AH$167*(_xlfn.NORM.DIST(AQ$3,economics!$AK$2:$AK$167,economics!$AJ$2:$AJ$167,TRUE)-_xlfn.NORM.DIST(AQ$30,economics!$AK$2:$AK$167,economics!$AJ$2:$AJ$167,TRUE))*economics!$AM$2:$AM$167)+$CR11*(_xlfn.NORM.DIST(AQ$3,$CU11,0.3*$CU11,TRUE)-_xlfn.NORM.DIST(AQ$30,$CU11,0.3*$CU11,TRUE))*summary!$C$7/28.8/0.947817+$CS11*(_xlfn.NORM.DIST(AQ$3,$CV11,0.3*$CV11,TRUE)-_xlfn.NORM.DIST(AQ$30,$CV11,0.3*$CV11,TRUE))*summary!$C$6/28.8/0.947817)/(SUMPRODUCT((economics!$AG$2:$AG$167=$B40)*(economics!$D$2:$D$167="whr")*economics!$AH$2:$AH$167*(_xlfn.NORM.DIST(AQ$3,economics!$AK$2:$AK$167,economics!$AJ$2:$AJ$167,TRUE)-_xlfn.NORM.DIST(AQ$30,economics!$AK$2:$AK$167,economics!$AJ$2:$AJ$167,TRUE)))+$CR11*(_xlfn.NORM.DIST(AQ$3,$CU11,0.3*$CU11,TRUE)-_xlfn.NORM.DIST(AQ$30,$CU11,0.3*$CU11,TRUE))+$CS11*(_xlfn.NORM.DIST(AQ$3,$CV11,0.3*$CV11,TRUE)-_xlfn.NORM.DIST(AQ$30,$CV11,0.3*$CV11,TRUE))),""),IF($C11&gt;0,summary!$C$10/28.8/0.947817,""))</f>
        <v>70.485237416639592</v>
      </c>
      <c r="AR40">
        <f t="array" ref="AR40">IF($D11,IFERROR((SUMPRODUCT((economics!$AG$2:$AG$167=$B40)*(economics!$D$2:$D$167="whr")*economics!$AH$2:$AH$167*(_xlfn.NORM.DIST(AR$3,economics!$AK$2:$AK$167,economics!$AJ$2:$AJ$167,TRUE)-_xlfn.NORM.DIST(AR$30,economics!$AK$2:$AK$167,economics!$AJ$2:$AJ$167,TRUE))*economics!$AM$2:$AM$167)+$CR11*(_xlfn.NORM.DIST(AR$3,$CU11,0.3*$CU11,TRUE)-_xlfn.NORM.DIST(AR$30,$CU11,0.3*$CU11,TRUE))*summary!$C$7/28.8/0.947817+$CS11*(_xlfn.NORM.DIST(AR$3,$CV11,0.3*$CV11,TRUE)-_xlfn.NORM.DIST(AR$30,$CV11,0.3*$CV11,TRUE))*summary!$C$6/28.8/0.947817)/(SUMPRODUCT((economics!$AG$2:$AG$167=$B40)*(economics!$D$2:$D$167="whr")*economics!$AH$2:$AH$167*(_xlfn.NORM.DIST(AR$3,economics!$AK$2:$AK$167,economics!$AJ$2:$AJ$167,TRUE)-_xlfn.NORM.DIST(AR$30,economics!$AK$2:$AK$167,economics!$AJ$2:$AJ$167,TRUE)))+$CR11*(_xlfn.NORM.DIST(AR$3,$CU11,0.3*$CU11,TRUE)-_xlfn.NORM.DIST(AR$30,$CU11,0.3*$CU11,TRUE))+$CS11*(_xlfn.NORM.DIST(AR$3,$CV11,0.3*$CV11,TRUE)-_xlfn.NORM.DIST(AR$30,$CV11,0.3*$CV11,TRUE))),""),IF($C11&gt;0,summary!$C$10/28.8/0.947817,""))</f>
        <v>70.485237416639592</v>
      </c>
      <c r="AS40">
        <f t="array" ref="AS40">IF($D11,IFERROR((SUMPRODUCT((economics!$AG$2:$AG$167=$B40)*(economics!$D$2:$D$167="whr")*economics!$AH$2:$AH$167*(_xlfn.NORM.DIST(AS$3,economics!$AK$2:$AK$167,economics!$AJ$2:$AJ$167,TRUE)-_xlfn.NORM.DIST(AS$30,economics!$AK$2:$AK$167,economics!$AJ$2:$AJ$167,TRUE))*economics!$AM$2:$AM$167)+$CR11*(_xlfn.NORM.DIST(AS$3,$CU11,0.3*$CU11,TRUE)-_xlfn.NORM.DIST(AS$30,$CU11,0.3*$CU11,TRUE))*summary!$C$7/28.8/0.947817+$CS11*(_xlfn.NORM.DIST(AS$3,$CV11,0.3*$CV11,TRUE)-_xlfn.NORM.DIST(AS$30,$CV11,0.3*$CV11,TRUE))*summary!$C$6/28.8/0.947817)/(SUMPRODUCT((economics!$AG$2:$AG$167=$B40)*(economics!$D$2:$D$167="whr")*economics!$AH$2:$AH$167*(_xlfn.NORM.DIST(AS$3,economics!$AK$2:$AK$167,economics!$AJ$2:$AJ$167,TRUE)-_xlfn.NORM.DIST(AS$30,economics!$AK$2:$AK$167,economics!$AJ$2:$AJ$167,TRUE)))+$CR11*(_xlfn.NORM.DIST(AS$3,$CU11,0.3*$CU11,TRUE)-_xlfn.NORM.DIST(AS$30,$CU11,0.3*$CU11,TRUE))+$CS11*(_xlfn.NORM.DIST(AS$3,$CV11,0.3*$CV11,TRUE)-_xlfn.NORM.DIST(AS$30,$CV11,0.3*$CV11,TRUE))),""),IF($C11&gt;0,summary!$C$10/28.8/0.947817,""))</f>
        <v>70.485237416639592</v>
      </c>
      <c r="AT40">
        <f t="array" ref="AT40">IF($D11,IFERROR((SUMPRODUCT((economics!$AG$2:$AG$167=$B40)*(economics!$D$2:$D$167="whr")*economics!$AH$2:$AH$167*(_xlfn.NORM.DIST(AT$3,economics!$AK$2:$AK$167,economics!$AJ$2:$AJ$167,TRUE)-_xlfn.NORM.DIST(AT$30,economics!$AK$2:$AK$167,economics!$AJ$2:$AJ$167,TRUE))*economics!$AM$2:$AM$167)+$CR11*(_xlfn.NORM.DIST(AT$3,$CU11,0.3*$CU11,TRUE)-_xlfn.NORM.DIST(AT$30,$CU11,0.3*$CU11,TRUE))*summary!$C$7/28.8/0.947817+$CS11*(_xlfn.NORM.DIST(AT$3,$CV11,0.3*$CV11,TRUE)-_xlfn.NORM.DIST(AT$30,$CV11,0.3*$CV11,TRUE))*summary!$C$6/28.8/0.947817)/(SUMPRODUCT((economics!$AG$2:$AG$167=$B40)*(economics!$D$2:$D$167="whr")*economics!$AH$2:$AH$167*(_xlfn.NORM.DIST(AT$3,economics!$AK$2:$AK$167,economics!$AJ$2:$AJ$167,TRUE)-_xlfn.NORM.DIST(AT$30,economics!$AK$2:$AK$167,economics!$AJ$2:$AJ$167,TRUE)))+$CR11*(_xlfn.NORM.DIST(AT$3,$CU11,0.3*$CU11,TRUE)-_xlfn.NORM.DIST(AT$30,$CU11,0.3*$CU11,TRUE))+$CS11*(_xlfn.NORM.DIST(AT$3,$CV11,0.3*$CV11,TRUE)-_xlfn.NORM.DIST(AT$30,$CV11,0.3*$CV11,TRUE))),""),IF($C11&gt;0,summary!$C$10/28.8/0.947817,""))</f>
        <v>70.485237416639592</v>
      </c>
      <c r="AU40">
        <f t="array" ref="AU40">IF($D11,IFERROR((SUMPRODUCT((economics!$AG$2:$AG$167=$B40)*(economics!$D$2:$D$167="whr")*economics!$AH$2:$AH$167*(_xlfn.NORM.DIST(AU$3,economics!$AK$2:$AK$167,economics!$AJ$2:$AJ$167,TRUE)-_xlfn.NORM.DIST(AU$30,economics!$AK$2:$AK$167,economics!$AJ$2:$AJ$167,TRUE))*economics!$AM$2:$AM$167)+$CR11*(_xlfn.NORM.DIST(AU$3,$CU11,0.3*$CU11,TRUE)-_xlfn.NORM.DIST(AU$30,$CU11,0.3*$CU11,TRUE))*summary!$C$7/28.8/0.947817+$CS11*(_xlfn.NORM.DIST(AU$3,$CV11,0.3*$CV11,TRUE)-_xlfn.NORM.DIST(AU$30,$CV11,0.3*$CV11,TRUE))*summary!$C$6/28.8/0.947817)/(SUMPRODUCT((economics!$AG$2:$AG$167=$B40)*(economics!$D$2:$D$167="whr")*economics!$AH$2:$AH$167*(_xlfn.NORM.DIST(AU$3,economics!$AK$2:$AK$167,economics!$AJ$2:$AJ$167,TRUE)-_xlfn.NORM.DIST(AU$30,economics!$AK$2:$AK$167,economics!$AJ$2:$AJ$167,TRUE)))+$CR11*(_xlfn.NORM.DIST(AU$3,$CU11,0.3*$CU11,TRUE)-_xlfn.NORM.DIST(AU$30,$CU11,0.3*$CU11,TRUE))+$CS11*(_xlfn.NORM.DIST(AU$3,$CV11,0.3*$CV11,TRUE)-_xlfn.NORM.DIST(AU$30,$CV11,0.3*$CV11,TRUE))),""),IF($C11&gt;0,summary!$C$10/28.8/0.947817,""))</f>
        <v>70.485237416639592</v>
      </c>
      <c r="AV40">
        <f t="array" ref="AV40">IF($D11,IFERROR((SUMPRODUCT((economics!$AG$2:$AG$167=$B40)*(economics!$D$2:$D$167="whr")*economics!$AH$2:$AH$167*(_xlfn.NORM.DIST(AV$3,economics!$AK$2:$AK$167,economics!$AJ$2:$AJ$167,TRUE)-_xlfn.NORM.DIST(AV$30,economics!$AK$2:$AK$167,economics!$AJ$2:$AJ$167,TRUE))*economics!$AM$2:$AM$167)+$CR11*(_xlfn.NORM.DIST(AV$3,$CU11,0.3*$CU11,TRUE)-_xlfn.NORM.DIST(AV$30,$CU11,0.3*$CU11,TRUE))*summary!$C$7/28.8/0.947817+$CS11*(_xlfn.NORM.DIST(AV$3,$CV11,0.3*$CV11,TRUE)-_xlfn.NORM.DIST(AV$30,$CV11,0.3*$CV11,TRUE))*summary!$C$6/28.8/0.947817)/(SUMPRODUCT((economics!$AG$2:$AG$167=$B40)*(economics!$D$2:$D$167="whr")*economics!$AH$2:$AH$167*(_xlfn.NORM.DIST(AV$3,economics!$AK$2:$AK$167,economics!$AJ$2:$AJ$167,TRUE)-_xlfn.NORM.DIST(AV$30,economics!$AK$2:$AK$167,economics!$AJ$2:$AJ$167,TRUE)))+$CR11*(_xlfn.NORM.DIST(AV$3,$CU11,0.3*$CU11,TRUE)-_xlfn.NORM.DIST(AV$30,$CU11,0.3*$CU11,TRUE))+$CS11*(_xlfn.NORM.DIST(AV$3,$CV11,0.3*$CV11,TRUE)-_xlfn.NORM.DIST(AV$30,$CV11,0.3*$CV11,TRUE))),""),IF($C11&gt;0,summary!$C$10/28.8/0.947817,""))</f>
        <v>70.485237416639592</v>
      </c>
      <c r="AW40">
        <f t="array" ref="AW40">IF($D11,IFERROR((SUMPRODUCT((economics!$AG$2:$AG$167=$B40)*(economics!$D$2:$D$167="whr")*economics!$AH$2:$AH$167*(_xlfn.NORM.DIST(AW$3,economics!$AK$2:$AK$167,economics!$AJ$2:$AJ$167,TRUE)-_xlfn.NORM.DIST(AW$30,economics!$AK$2:$AK$167,economics!$AJ$2:$AJ$167,TRUE))*economics!$AM$2:$AM$167)+$CR11*(_xlfn.NORM.DIST(AW$3,$CU11,0.3*$CU11,TRUE)-_xlfn.NORM.DIST(AW$30,$CU11,0.3*$CU11,TRUE))*summary!$C$7/28.8/0.947817+$CS11*(_xlfn.NORM.DIST(AW$3,$CV11,0.3*$CV11,TRUE)-_xlfn.NORM.DIST(AW$30,$CV11,0.3*$CV11,TRUE))*summary!$C$6/28.8/0.947817)/(SUMPRODUCT((economics!$AG$2:$AG$167=$B40)*(economics!$D$2:$D$167="whr")*economics!$AH$2:$AH$167*(_xlfn.NORM.DIST(AW$3,economics!$AK$2:$AK$167,economics!$AJ$2:$AJ$167,TRUE)-_xlfn.NORM.DIST(AW$30,economics!$AK$2:$AK$167,economics!$AJ$2:$AJ$167,TRUE)))+$CR11*(_xlfn.NORM.DIST(AW$3,$CU11,0.3*$CU11,TRUE)-_xlfn.NORM.DIST(AW$30,$CU11,0.3*$CU11,TRUE))+$CS11*(_xlfn.NORM.DIST(AW$3,$CV11,0.3*$CV11,TRUE)-_xlfn.NORM.DIST(AW$30,$CV11,0.3*$CV11,TRUE))),""),IF($C11&gt;0,summary!$C$10/28.8/0.947817,""))</f>
        <v>70.485237416639592</v>
      </c>
      <c r="AX40">
        <f t="array" ref="AX40">IF($D11,IFERROR((SUMPRODUCT((economics!$AG$2:$AG$167=$B40)*(economics!$D$2:$D$167="whr")*economics!$AH$2:$AH$167*(_xlfn.NORM.DIST(AX$3,economics!$AK$2:$AK$167,economics!$AJ$2:$AJ$167,TRUE)-_xlfn.NORM.DIST(AX$30,economics!$AK$2:$AK$167,economics!$AJ$2:$AJ$167,TRUE))*economics!$AM$2:$AM$167)+$CR11*(_xlfn.NORM.DIST(AX$3,$CU11,0.3*$CU11,TRUE)-_xlfn.NORM.DIST(AX$30,$CU11,0.3*$CU11,TRUE))*summary!$C$7/28.8/0.947817+$CS11*(_xlfn.NORM.DIST(AX$3,$CV11,0.3*$CV11,TRUE)-_xlfn.NORM.DIST(AX$30,$CV11,0.3*$CV11,TRUE))*summary!$C$6/28.8/0.947817)/(SUMPRODUCT((economics!$AG$2:$AG$167=$B40)*(economics!$D$2:$D$167="whr")*economics!$AH$2:$AH$167*(_xlfn.NORM.DIST(AX$3,economics!$AK$2:$AK$167,economics!$AJ$2:$AJ$167,TRUE)-_xlfn.NORM.DIST(AX$30,economics!$AK$2:$AK$167,economics!$AJ$2:$AJ$167,TRUE)))+$CR11*(_xlfn.NORM.DIST(AX$3,$CU11,0.3*$CU11,TRUE)-_xlfn.NORM.DIST(AX$30,$CU11,0.3*$CU11,TRUE))+$CS11*(_xlfn.NORM.DIST(AX$3,$CV11,0.3*$CV11,TRUE)-_xlfn.NORM.DIST(AX$30,$CV11,0.3*$CV11,TRUE))),""),IF($C11&gt;0,summary!$C$10/28.8/0.947817,""))</f>
        <v>70.485237416639592</v>
      </c>
      <c r="AY40">
        <f t="array" ref="AY40">IF($D11,IFERROR((SUMPRODUCT((economics!$AG$2:$AG$167=$B40)*(economics!$D$2:$D$167="whr")*economics!$AH$2:$AH$167*(_xlfn.NORM.DIST(AY$3,economics!$AK$2:$AK$167,economics!$AJ$2:$AJ$167,TRUE)-_xlfn.NORM.DIST(AY$30,economics!$AK$2:$AK$167,economics!$AJ$2:$AJ$167,TRUE))*economics!$AM$2:$AM$167)+$CR11*(_xlfn.NORM.DIST(AY$3,$CU11,0.3*$CU11,TRUE)-_xlfn.NORM.DIST(AY$30,$CU11,0.3*$CU11,TRUE))*summary!$C$7/28.8/0.947817+$CS11*(_xlfn.NORM.DIST(AY$3,$CV11,0.3*$CV11,TRUE)-_xlfn.NORM.DIST(AY$30,$CV11,0.3*$CV11,TRUE))*summary!$C$6/28.8/0.947817)/(SUMPRODUCT((economics!$AG$2:$AG$167=$B40)*(economics!$D$2:$D$167="whr")*economics!$AH$2:$AH$167*(_xlfn.NORM.DIST(AY$3,economics!$AK$2:$AK$167,economics!$AJ$2:$AJ$167,TRUE)-_xlfn.NORM.DIST(AY$30,economics!$AK$2:$AK$167,economics!$AJ$2:$AJ$167,TRUE)))+$CR11*(_xlfn.NORM.DIST(AY$3,$CU11,0.3*$CU11,TRUE)-_xlfn.NORM.DIST(AY$30,$CU11,0.3*$CU11,TRUE))+$CS11*(_xlfn.NORM.DIST(AY$3,$CV11,0.3*$CV11,TRUE)-_xlfn.NORM.DIST(AY$30,$CV11,0.3*$CV11,TRUE))),""),IF($C11&gt;0,summary!$C$10/28.8/0.947817,""))</f>
        <v>70.485237416639592</v>
      </c>
      <c r="AZ40">
        <f t="array" ref="AZ40">IF($D11,IFERROR((SUMPRODUCT((economics!$AG$2:$AG$167=$B40)*(economics!$D$2:$D$167="whr")*economics!$AH$2:$AH$167*(_xlfn.NORM.DIST(AZ$3,economics!$AK$2:$AK$167,economics!$AJ$2:$AJ$167,TRUE)-_xlfn.NORM.DIST(AZ$30,economics!$AK$2:$AK$167,economics!$AJ$2:$AJ$167,TRUE))*economics!$AM$2:$AM$167)+$CR11*(_xlfn.NORM.DIST(AZ$3,$CU11,0.3*$CU11,TRUE)-_xlfn.NORM.DIST(AZ$30,$CU11,0.3*$CU11,TRUE))*summary!$C$7/28.8/0.947817+$CS11*(_xlfn.NORM.DIST(AZ$3,$CV11,0.3*$CV11,TRUE)-_xlfn.NORM.DIST(AZ$30,$CV11,0.3*$CV11,TRUE))*summary!$C$6/28.8/0.947817)/(SUMPRODUCT((economics!$AG$2:$AG$167=$B40)*(economics!$D$2:$D$167="whr")*economics!$AH$2:$AH$167*(_xlfn.NORM.DIST(AZ$3,economics!$AK$2:$AK$167,economics!$AJ$2:$AJ$167,TRUE)-_xlfn.NORM.DIST(AZ$30,economics!$AK$2:$AK$167,economics!$AJ$2:$AJ$167,TRUE)))+$CR11*(_xlfn.NORM.DIST(AZ$3,$CU11,0.3*$CU11,TRUE)-_xlfn.NORM.DIST(AZ$30,$CU11,0.3*$CU11,TRUE))+$CS11*(_xlfn.NORM.DIST(AZ$3,$CV11,0.3*$CV11,TRUE)-_xlfn.NORM.DIST(AZ$30,$CV11,0.3*$CV11,TRUE))),""),IF($C11&gt;0,summary!$C$10/28.8/0.947817,""))</f>
        <v>70.485237416639592</v>
      </c>
      <c r="BA40">
        <f t="array" ref="BA40">IF($D11,IFERROR((SUMPRODUCT((economics!$AG$2:$AG$167=$B40)*(economics!$D$2:$D$167="whr")*economics!$AH$2:$AH$167*(_xlfn.NORM.DIST(BA$3,economics!$AK$2:$AK$167,economics!$AJ$2:$AJ$167,TRUE)-_xlfn.NORM.DIST(BA$30,economics!$AK$2:$AK$167,economics!$AJ$2:$AJ$167,TRUE))*economics!$AM$2:$AM$167)+$CR11*(_xlfn.NORM.DIST(BA$3,$CU11,0.3*$CU11,TRUE)-_xlfn.NORM.DIST(BA$30,$CU11,0.3*$CU11,TRUE))*summary!$C$7/28.8/0.947817+$CS11*(_xlfn.NORM.DIST(BA$3,$CV11,0.3*$CV11,TRUE)-_xlfn.NORM.DIST(BA$30,$CV11,0.3*$CV11,TRUE))*summary!$C$6/28.8/0.947817)/(SUMPRODUCT((economics!$AG$2:$AG$167=$B40)*(economics!$D$2:$D$167="whr")*economics!$AH$2:$AH$167*(_xlfn.NORM.DIST(BA$3,economics!$AK$2:$AK$167,economics!$AJ$2:$AJ$167,TRUE)-_xlfn.NORM.DIST(BA$30,economics!$AK$2:$AK$167,economics!$AJ$2:$AJ$167,TRUE)))+$CR11*(_xlfn.NORM.DIST(BA$3,$CU11,0.3*$CU11,TRUE)-_xlfn.NORM.DIST(BA$30,$CU11,0.3*$CU11,TRUE))+$CS11*(_xlfn.NORM.DIST(BA$3,$CV11,0.3*$CV11,TRUE)-_xlfn.NORM.DIST(BA$30,$CV11,0.3*$CV11,TRUE))),""),IF($C11&gt;0,summary!$C$10/28.8/0.947817,""))</f>
        <v>70.485237416639592</v>
      </c>
      <c r="BB40">
        <f t="array" ref="BB40">IF($D11,IFERROR((SUMPRODUCT((economics!$AG$2:$AG$167=$B40)*(economics!$D$2:$D$167="whr")*economics!$AH$2:$AH$167*(_xlfn.NORM.DIST(BB$3,economics!$AK$2:$AK$167,economics!$AJ$2:$AJ$167,TRUE)-_xlfn.NORM.DIST(BB$30,economics!$AK$2:$AK$167,economics!$AJ$2:$AJ$167,TRUE))*economics!$AM$2:$AM$167)+$CR11*(_xlfn.NORM.DIST(BB$3,$CU11,0.3*$CU11,TRUE)-_xlfn.NORM.DIST(BB$30,$CU11,0.3*$CU11,TRUE))*summary!$C$7/28.8/0.947817+$CS11*(_xlfn.NORM.DIST(BB$3,$CV11,0.3*$CV11,TRUE)-_xlfn.NORM.DIST(BB$30,$CV11,0.3*$CV11,TRUE))*summary!$C$6/28.8/0.947817)/(SUMPRODUCT((economics!$AG$2:$AG$167=$B40)*(economics!$D$2:$D$167="whr")*economics!$AH$2:$AH$167*(_xlfn.NORM.DIST(BB$3,economics!$AK$2:$AK$167,economics!$AJ$2:$AJ$167,TRUE)-_xlfn.NORM.DIST(BB$30,economics!$AK$2:$AK$167,economics!$AJ$2:$AJ$167,TRUE)))+$CR11*(_xlfn.NORM.DIST(BB$3,$CU11,0.3*$CU11,TRUE)-_xlfn.NORM.DIST(BB$30,$CU11,0.3*$CU11,TRUE))+$CS11*(_xlfn.NORM.DIST(BB$3,$CV11,0.3*$CV11,TRUE)-_xlfn.NORM.DIST(BB$30,$CV11,0.3*$CV11,TRUE))),""),IF($C11&gt;0,summary!$C$10/28.8/0.947817,""))</f>
        <v>70.485237416639592</v>
      </c>
      <c r="BC40">
        <f t="array" ref="BC40">IF($D11,IFERROR((SUMPRODUCT((economics!$AG$2:$AG$167=$B40)*(economics!$D$2:$D$167="whr")*economics!$AH$2:$AH$167*(_xlfn.NORM.DIST(BC$3,economics!$AK$2:$AK$167,economics!$AJ$2:$AJ$167,TRUE)-_xlfn.NORM.DIST(BC$30,economics!$AK$2:$AK$167,economics!$AJ$2:$AJ$167,TRUE))*economics!$AM$2:$AM$167)+$CR11*(_xlfn.NORM.DIST(BC$3,$CU11,0.3*$CU11,TRUE)-_xlfn.NORM.DIST(BC$30,$CU11,0.3*$CU11,TRUE))*summary!$C$7/28.8/0.947817+$CS11*(_xlfn.NORM.DIST(BC$3,$CV11,0.3*$CV11,TRUE)-_xlfn.NORM.DIST(BC$30,$CV11,0.3*$CV11,TRUE))*summary!$C$6/28.8/0.947817)/(SUMPRODUCT((economics!$AG$2:$AG$167=$B40)*(economics!$D$2:$D$167="whr")*economics!$AH$2:$AH$167*(_xlfn.NORM.DIST(BC$3,economics!$AK$2:$AK$167,economics!$AJ$2:$AJ$167,TRUE)-_xlfn.NORM.DIST(BC$30,economics!$AK$2:$AK$167,economics!$AJ$2:$AJ$167,TRUE)))+$CR11*(_xlfn.NORM.DIST(BC$3,$CU11,0.3*$CU11,TRUE)-_xlfn.NORM.DIST(BC$30,$CU11,0.3*$CU11,TRUE))+$CS11*(_xlfn.NORM.DIST(BC$3,$CV11,0.3*$CV11,TRUE)-_xlfn.NORM.DIST(BC$30,$CV11,0.3*$CV11,TRUE))),""),IF($C11&gt;0,summary!$C$10/28.8/0.947817,""))</f>
        <v>70.485237416639592</v>
      </c>
      <c r="BD40">
        <f t="array" ref="BD40">IF($D11,IFERROR((SUMPRODUCT((economics!$AG$2:$AG$167=$B40)*(economics!$D$2:$D$167="whr")*economics!$AH$2:$AH$167*(_xlfn.NORM.DIST(BD$3,economics!$AK$2:$AK$167,economics!$AJ$2:$AJ$167,TRUE)-_xlfn.NORM.DIST(BD$30,economics!$AK$2:$AK$167,economics!$AJ$2:$AJ$167,TRUE))*economics!$AM$2:$AM$167)+$CR11*(_xlfn.NORM.DIST(BD$3,$CU11,0.3*$CU11,TRUE)-_xlfn.NORM.DIST(BD$30,$CU11,0.3*$CU11,TRUE))*summary!$C$7/28.8/0.947817+$CS11*(_xlfn.NORM.DIST(BD$3,$CV11,0.3*$CV11,TRUE)-_xlfn.NORM.DIST(BD$30,$CV11,0.3*$CV11,TRUE))*summary!$C$6/28.8/0.947817)/(SUMPRODUCT((economics!$AG$2:$AG$167=$B40)*(economics!$D$2:$D$167="whr")*economics!$AH$2:$AH$167*(_xlfn.NORM.DIST(BD$3,economics!$AK$2:$AK$167,economics!$AJ$2:$AJ$167,TRUE)-_xlfn.NORM.DIST(BD$30,economics!$AK$2:$AK$167,economics!$AJ$2:$AJ$167,TRUE)))+$CR11*(_xlfn.NORM.DIST(BD$3,$CU11,0.3*$CU11,TRUE)-_xlfn.NORM.DIST(BD$30,$CU11,0.3*$CU11,TRUE))+$CS11*(_xlfn.NORM.DIST(BD$3,$CV11,0.3*$CV11,TRUE)-_xlfn.NORM.DIST(BD$30,$CV11,0.3*$CV11,TRUE))),""),IF($C11&gt;0,summary!$C$10/28.8/0.947817,""))</f>
        <v>70.485237416639592</v>
      </c>
      <c r="BE40">
        <f t="array" ref="BE40">IF($D11,IFERROR((SUMPRODUCT((economics!$AG$2:$AG$167=$B40)*(economics!$D$2:$D$167="whr")*economics!$AH$2:$AH$167*(_xlfn.NORM.DIST(BE$3,economics!$AK$2:$AK$167,economics!$AJ$2:$AJ$167,TRUE)-_xlfn.NORM.DIST(BE$30,economics!$AK$2:$AK$167,economics!$AJ$2:$AJ$167,TRUE))*economics!$AM$2:$AM$167)+$CR11*(_xlfn.NORM.DIST(BE$3,$CU11,0.3*$CU11,TRUE)-_xlfn.NORM.DIST(BE$30,$CU11,0.3*$CU11,TRUE))*summary!$C$7/28.8/0.947817+$CS11*(_xlfn.NORM.DIST(BE$3,$CV11,0.3*$CV11,TRUE)-_xlfn.NORM.DIST(BE$30,$CV11,0.3*$CV11,TRUE))*summary!$C$6/28.8/0.947817)/(SUMPRODUCT((economics!$AG$2:$AG$167=$B40)*(economics!$D$2:$D$167="whr")*economics!$AH$2:$AH$167*(_xlfn.NORM.DIST(BE$3,economics!$AK$2:$AK$167,economics!$AJ$2:$AJ$167,TRUE)-_xlfn.NORM.DIST(BE$30,economics!$AK$2:$AK$167,economics!$AJ$2:$AJ$167,TRUE)))+$CR11*(_xlfn.NORM.DIST(BE$3,$CU11,0.3*$CU11,TRUE)-_xlfn.NORM.DIST(BE$30,$CU11,0.3*$CU11,TRUE))+$CS11*(_xlfn.NORM.DIST(BE$3,$CV11,0.3*$CV11,TRUE)-_xlfn.NORM.DIST(BE$30,$CV11,0.3*$CV11,TRUE))),""),IF($C11&gt;0,summary!$C$10/28.8/0.947817,""))</f>
        <v>70.485237416639592</v>
      </c>
      <c r="BF40">
        <f t="array" ref="BF40">IF($D11,IFERROR((SUMPRODUCT((economics!$AG$2:$AG$167=$B40)*(economics!$D$2:$D$167="whr")*economics!$AH$2:$AH$167*(_xlfn.NORM.DIST(BF$3,economics!$AK$2:$AK$167,economics!$AJ$2:$AJ$167,TRUE)-_xlfn.NORM.DIST(BF$30,economics!$AK$2:$AK$167,economics!$AJ$2:$AJ$167,TRUE))*economics!$AM$2:$AM$167)+$CR11*(_xlfn.NORM.DIST(BF$3,$CU11,0.3*$CU11,TRUE)-_xlfn.NORM.DIST(BF$30,$CU11,0.3*$CU11,TRUE))*summary!$C$7/28.8/0.947817+$CS11*(_xlfn.NORM.DIST(BF$3,$CV11,0.3*$CV11,TRUE)-_xlfn.NORM.DIST(BF$30,$CV11,0.3*$CV11,TRUE))*summary!$C$6/28.8/0.947817)/(SUMPRODUCT((economics!$AG$2:$AG$167=$B40)*(economics!$D$2:$D$167="whr")*economics!$AH$2:$AH$167*(_xlfn.NORM.DIST(BF$3,economics!$AK$2:$AK$167,economics!$AJ$2:$AJ$167,TRUE)-_xlfn.NORM.DIST(BF$30,economics!$AK$2:$AK$167,economics!$AJ$2:$AJ$167,TRUE)))+$CR11*(_xlfn.NORM.DIST(BF$3,$CU11,0.3*$CU11,TRUE)-_xlfn.NORM.DIST(BF$30,$CU11,0.3*$CU11,TRUE))+$CS11*(_xlfn.NORM.DIST(BF$3,$CV11,0.3*$CV11,TRUE)-_xlfn.NORM.DIST(BF$30,$CV11,0.3*$CV11,TRUE))),""),IF($C11&gt;0,summary!$C$10/28.8/0.947817,""))</f>
        <v>70.485237416639592</v>
      </c>
      <c r="BG40">
        <f t="array" ref="BG40">IF($D11,IFERROR((SUMPRODUCT((economics!$AG$2:$AG$167=$B40)*(economics!$D$2:$D$167="whr")*economics!$AH$2:$AH$167*(_xlfn.NORM.DIST(BG$3,economics!$AK$2:$AK$167,economics!$AJ$2:$AJ$167,TRUE)-_xlfn.NORM.DIST(BG$30,economics!$AK$2:$AK$167,economics!$AJ$2:$AJ$167,TRUE))*economics!$AM$2:$AM$167)+$CR11*(_xlfn.NORM.DIST(BG$3,$CU11,0.3*$CU11,TRUE)-_xlfn.NORM.DIST(BG$30,$CU11,0.3*$CU11,TRUE))*summary!$C$7/28.8/0.947817+$CS11*(_xlfn.NORM.DIST(BG$3,$CV11,0.3*$CV11,TRUE)-_xlfn.NORM.DIST(BG$30,$CV11,0.3*$CV11,TRUE))*summary!$C$6/28.8/0.947817)/(SUMPRODUCT((economics!$AG$2:$AG$167=$B40)*(economics!$D$2:$D$167="whr")*economics!$AH$2:$AH$167*(_xlfn.NORM.DIST(BG$3,economics!$AK$2:$AK$167,economics!$AJ$2:$AJ$167,TRUE)-_xlfn.NORM.DIST(BG$30,economics!$AK$2:$AK$167,economics!$AJ$2:$AJ$167,TRUE)))+$CR11*(_xlfn.NORM.DIST(BG$3,$CU11,0.3*$CU11,TRUE)-_xlfn.NORM.DIST(BG$30,$CU11,0.3*$CU11,TRUE))+$CS11*(_xlfn.NORM.DIST(BG$3,$CV11,0.3*$CV11,TRUE)-_xlfn.NORM.DIST(BG$30,$CV11,0.3*$CV11,TRUE))),""),IF($C11&gt;0,summary!$C$10/28.8/0.947817,""))</f>
        <v>70.485237416639592</v>
      </c>
      <c r="BH40">
        <f t="array" ref="BH40">IF($D11,IFERROR((SUMPRODUCT((economics!$AG$2:$AG$167=$B40)*(economics!$D$2:$D$167="whr")*economics!$AH$2:$AH$167*(_xlfn.NORM.DIST(BH$3,economics!$AK$2:$AK$167,economics!$AJ$2:$AJ$167,TRUE)-_xlfn.NORM.DIST(BH$30,economics!$AK$2:$AK$167,economics!$AJ$2:$AJ$167,TRUE))*economics!$AM$2:$AM$167)+$CR11*(_xlfn.NORM.DIST(BH$3,$CU11,0.3*$CU11,TRUE)-_xlfn.NORM.DIST(BH$30,$CU11,0.3*$CU11,TRUE))*summary!$C$7/28.8/0.947817+$CS11*(_xlfn.NORM.DIST(BH$3,$CV11,0.3*$CV11,TRUE)-_xlfn.NORM.DIST(BH$30,$CV11,0.3*$CV11,TRUE))*summary!$C$6/28.8/0.947817)/(SUMPRODUCT((economics!$AG$2:$AG$167=$B40)*(economics!$D$2:$D$167="whr")*economics!$AH$2:$AH$167*(_xlfn.NORM.DIST(BH$3,economics!$AK$2:$AK$167,economics!$AJ$2:$AJ$167,TRUE)-_xlfn.NORM.DIST(BH$30,economics!$AK$2:$AK$167,economics!$AJ$2:$AJ$167,TRUE)))+$CR11*(_xlfn.NORM.DIST(BH$3,$CU11,0.3*$CU11,TRUE)-_xlfn.NORM.DIST(BH$30,$CU11,0.3*$CU11,TRUE))+$CS11*(_xlfn.NORM.DIST(BH$3,$CV11,0.3*$CV11,TRUE)-_xlfn.NORM.DIST(BH$30,$CV11,0.3*$CV11,TRUE))),""),IF($C11&gt;0,summary!$C$10/28.8/0.947817,""))</f>
        <v>70.485237416639592</v>
      </c>
      <c r="BI40">
        <f t="array" ref="BI40">IF($D11,IFERROR((SUMPRODUCT((economics!$AG$2:$AG$167=$B40)*(economics!$D$2:$D$167="whr")*economics!$AH$2:$AH$167*(_xlfn.NORM.DIST(BI$3,economics!$AK$2:$AK$167,economics!$AJ$2:$AJ$167,TRUE)-_xlfn.NORM.DIST(BI$30,economics!$AK$2:$AK$167,economics!$AJ$2:$AJ$167,TRUE))*economics!$AM$2:$AM$167)+$CR11*(_xlfn.NORM.DIST(BI$3,$CU11,0.3*$CU11,TRUE)-_xlfn.NORM.DIST(BI$30,$CU11,0.3*$CU11,TRUE))*summary!$C$7/28.8/0.947817+$CS11*(_xlfn.NORM.DIST(BI$3,$CV11,0.3*$CV11,TRUE)-_xlfn.NORM.DIST(BI$30,$CV11,0.3*$CV11,TRUE))*summary!$C$6/28.8/0.947817)/(SUMPRODUCT((economics!$AG$2:$AG$167=$B40)*(economics!$D$2:$D$167="whr")*economics!$AH$2:$AH$167*(_xlfn.NORM.DIST(BI$3,economics!$AK$2:$AK$167,economics!$AJ$2:$AJ$167,TRUE)-_xlfn.NORM.DIST(BI$30,economics!$AK$2:$AK$167,economics!$AJ$2:$AJ$167,TRUE)))+$CR11*(_xlfn.NORM.DIST(BI$3,$CU11,0.3*$CU11,TRUE)-_xlfn.NORM.DIST(BI$30,$CU11,0.3*$CU11,TRUE))+$CS11*(_xlfn.NORM.DIST(BI$3,$CV11,0.3*$CV11,TRUE)-_xlfn.NORM.DIST(BI$30,$CV11,0.3*$CV11,TRUE))),""),IF($C11&gt;0,summary!$C$10/28.8/0.947817,""))</f>
        <v>70.485237416639592</v>
      </c>
      <c r="BJ40">
        <f t="array" ref="BJ40">IF($D11,IFERROR((SUMPRODUCT((economics!$AG$2:$AG$167=$B40)*(economics!$D$2:$D$167="whr")*economics!$AH$2:$AH$167*(_xlfn.NORM.DIST(BJ$3,economics!$AK$2:$AK$167,economics!$AJ$2:$AJ$167,TRUE)-_xlfn.NORM.DIST(BJ$30,economics!$AK$2:$AK$167,economics!$AJ$2:$AJ$167,TRUE))*economics!$AM$2:$AM$167)+$CR11*(_xlfn.NORM.DIST(BJ$3,$CU11,0.3*$CU11,TRUE)-_xlfn.NORM.DIST(BJ$30,$CU11,0.3*$CU11,TRUE))*summary!$C$7/28.8/0.947817+$CS11*(_xlfn.NORM.DIST(BJ$3,$CV11,0.3*$CV11,TRUE)-_xlfn.NORM.DIST(BJ$30,$CV11,0.3*$CV11,TRUE))*summary!$C$6/28.8/0.947817)/(SUMPRODUCT((economics!$AG$2:$AG$167=$B40)*(economics!$D$2:$D$167="whr")*economics!$AH$2:$AH$167*(_xlfn.NORM.DIST(BJ$3,economics!$AK$2:$AK$167,economics!$AJ$2:$AJ$167,TRUE)-_xlfn.NORM.DIST(BJ$30,economics!$AK$2:$AK$167,economics!$AJ$2:$AJ$167,TRUE)))+$CR11*(_xlfn.NORM.DIST(BJ$3,$CU11,0.3*$CU11,TRUE)-_xlfn.NORM.DIST(BJ$30,$CU11,0.3*$CU11,TRUE))+$CS11*(_xlfn.NORM.DIST(BJ$3,$CV11,0.3*$CV11,TRUE)-_xlfn.NORM.DIST(BJ$30,$CV11,0.3*$CV11,TRUE))),""),IF($C11&gt;0,summary!$C$10/28.8/0.947817,""))</f>
        <v>70.485237416639592</v>
      </c>
      <c r="BK40">
        <f t="array" ref="BK40">IF($D11,IFERROR((SUMPRODUCT((economics!$AG$2:$AG$167=$B40)*(economics!$D$2:$D$167="whr")*economics!$AH$2:$AH$167*(_xlfn.NORM.DIST(BK$3,economics!$AK$2:$AK$167,economics!$AJ$2:$AJ$167,TRUE)-_xlfn.NORM.DIST(BK$30,economics!$AK$2:$AK$167,economics!$AJ$2:$AJ$167,TRUE))*economics!$AM$2:$AM$167)+$CR11*(_xlfn.NORM.DIST(BK$3,$CU11,0.3*$CU11,TRUE)-_xlfn.NORM.DIST(BK$30,$CU11,0.3*$CU11,TRUE))*summary!$C$7/28.8/0.947817+$CS11*(_xlfn.NORM.DIST(BK$3,$CV11,0.3*$CV11,TRUE)-_xlfn.NORM.DIST(BK$30,$CV11,0.3*$CV11,TRUE))*summary!$C$6/28.8/0.947817)/(SUMPRODUCT((economics!$AG$2:$AG$167=$B40)*(economics!$D$2:$D$167="whr")*economics!$AH$2:$AH$167*(_xlfn.NORM.DIST(BK$3,economics!$AK$2:$AK$167,economics!$AJ$2:$AJ$167,TRUE)-_xlfn.NORM.DIST(BK$30,economics!$AK$2:$AK$167,economics!$AJ$2:$AJ$167,TRUE)))+$CR11*(_xlfn.NORM.DIST(BK$3,$CU11,0.3*$CU11,TRUE)-_xlfn.NORM.DIST(BK$30,$CU11,0.3*$CU11,TRUE))+$CS11*(_xlfn.NORM.DIST(BK$3,$CV11,0.3*$CV11,TRUE)-_xlfn.NORM.DIST(BK$30,$CV11,0.3*$CV11,TRUE))),""),IF($C11&gt;0,summary!$C$10/28.8/0.947817,""))</f>
        <v>70.485237416639592</v>
      </c>
      <c r="BL40">
        <f t="array" ref="BL40">IF($D11,IFERROR((SUMPRODUCT((economics!$AG$2:$AG$167=$B40)*(economics!$D$2:$D$167="whr")*economics!$AH$2:$AH$167*(_xlfn.NORM.DIST(BL$3,economics!$AK$2:$AK$167,economics!$AJ$2:$AJ$167,TRUE)-_xlfn.NORM.DIST(BL$30,economics!$AK$2:$AK$167,economics!$AJ$2:$AJ$167,TRUE))*economics!$AM$2:$AM$167)+$CR11*(_xlfn.NORM.DIST(BL$3,$CU11,0.3*$CU11,TRUE)-_xlfn.NORM.DIST(BL$30,$CU11,0.3*$CU11,TRUE))*summary!$C$7/28.8/0.947817+$CS11*(_xlfn.NORM.DIST(BL$3,$CV11,0.3*$CV11,TRUE)-_xlfn.NORM.DIST(BL$30,$CV11,0.3*$CV11,TRUE))*summary!$C$6/28.8/0.947817)/(SUMPRODUCT((economics!$AG$2:$AG$167=$B40)*(economics!$D$2:$D$167="whr")*economics!$AH$2:$AH$167*(_xlfn.NORM.DIST(BL$3,economics!$AK$2:$AK$167,economics!$AJ$2:$AJ$167,TRUE)-_xlfn.NORM.DIST(BL$30,economics!$AK$2:$AK$167,economics!$AJ$2:$AJ$167,TRUE)))+$CR11*(_xlfn.NORM.DIST(BL$3,$CU11,0.3*$CU11,TRUE)-_xlfn.NORM.DIST(BL$30,$CU11,0.3*$CU11,TRUE))+$CS11*(_xlfn.NORM.DIST(BL$3,$CV11,0.3*$CV11,TRUE)-_xlfn.NORM.DIST(BL$30,$CV11,0.3*$CV11,TRUE))),""),IF($C11&gt;0,summary!$C$10/28.8/0.947817,""))</f>
        <v>70.485237416639592</v>
      </c>
      <c r="BM40">
        <f t="array" ref="BM40">IF($D11,IFERROR((SUMPRODUCT((economics!$AG$2:$AG$167=$B40)*(economics!$D$2:$D$167="whr")*economics!$AH$2:$AH$167*(_xlfn.NORM.DIST(BM$3,economics!$AK$2:$AK$167,economics!$AJ$2:$AJ$167,TRUE)-_xlfn.NORM.DIST(BM$30,economics!$AK$2:$AK$167,economics!$AJ$2:$AJ$167,TRUE))*economics!$AM$2:$AM$167)+$CR11*(_xlfn.NORM.DIST(BM$3,$CU11,0.3*$CU11,TRUE)-_xlfn.NORM.DIST(BM$30,$CU11,0.3*$CU11,TRUE))*summary!$C$7/28.8/0.947817+$CS11*(_xlfn.NORM.DIST(BM$3,$CV11,0.3*$CV11,TRUE)-_xlfn.NORM.DIST(BM$30,$CV11,0.3*$CV11,TRUE))*summary!$C$6/28.8/0.947817)/(SUMPRODUCT((economics!$AG$2:$AG$167=$B40)*(economics!$D$2:$D$167="whr")*economics!$AH$2:$AH$167*(_xlfn.NORM.DIST(BM$3,economics!$AK$2:$AK$167,economics!$AJ$2:$AJ$167,TRUE)-_xlfn.NORM.DIST(BM$30,economics!$AK$2:$AK$167,economics!$AJ$2:$AJ$167,TRUE)))+$CR11*(_xlfn.NORM.DIST(BM$3,$CU11,0.3*$CU11,TRUE)-_xlfn.NORM.DIST(BM$30,$CU11,0.3*$CU11,TRUE))+$CS11*(_xlfn.NORM.DIST(BM$3,$CV11,0.3*$CV11,TRUE)-_xlfn.NORM.DIST(BM$30,$CV11,0.3*$CV11,TRUE))),""),IF($C11&gt;0,summary!$C$10/28.8/0.947817,""))</f>
        <v>70.485237416639592</v>
      </c>
      <c r="BN40">
        <f t="array" ref="BN40">IF($D11,IFERROR((SUMPRODUCT((economics!$AG$2:$AG$167=$B40)*(economics!$D$2:$D$167="whr")*economics!$AH$2:$AH$167*(_xlfn.NORM.DIST(BN$3,economics!$AK$2:$AK$167,economics!$AJ$2:$AJ$167,TRUE)-_xlfn.NORM.DIST(BN$30,economics!$AK$2:$AK$167,economics!$AJ$2:$AJ$167,TRUE))*economics!$AM$2:$AM$167)+$CR11*(_xlfn.NORM.DIST(BN$3,$CU11,0.3*$CU11,TRUE)-_xlfn.NORM.DIST(BN$30,$CU11,0.3*$CU11,TRUE))*summary!$C$7/28.8/0.947817+$CS11*(_xlfn.NORM.DIST(BN$3,$CV11,0.3*$CV11,TRUE)-_xlfn.NORM.DIST(BN$30,$CV11,0.3*$CV11,TRUE))*summary!$C$6/28.8/0.947817)/(SUMPRODUCT((economics!$AG$2:$AG$167=$B40)*(economics!$D$2:$D$167="whr")*economics!$AH$2:$AH$167*(_xlfn.NORM.DIST(BN$3,economics!$AK$2:$AK$167,economics!$AJ$2:$AJ$167,TRUE)-_xlfn.NORM.DIST(BN$30,economics!$AK$2:$AK$167,economics!$AJ$2:$AJ$167,TRUE)))+$CR11*(_xlfn.NORM.DIST(BN$3,$CU11,0.3*$CU11,TRUE)-_xlfn.NORM.DIST(BN$30,$CU11,0.3*$CU11,TRUE))+$CS11*(_xlfn.NORM.DIST(BN$3,$CV11,0.3*$CV11,TRUE)-_xlfn.NORM.DIST(BN$30,$CV11,0.3*$CV11,TRUE))),""),IF($C11&gt;0,summary!$C$10/28.8/0.947817,""))</f>
        <v>70.485237416639592</v>
      </c>
      <c r="BO40">
        <f t="array" ref="BO40">IF($D11,IFERROR((SUMPRODUCT((economics!$AG$2:$AG$167=$B40)*(economics!$D$2:$D$167="whr")*economics!$AH$2:$AH$167*(_xlfn.NORM.DIST(BO$3,economics!$AK$2:$AK$167,economics!$AJ$2:$AJ$167,TRUE)-_xlfn.NORM.DIST(BO$30,economics!$AK$2:$AK$167,economics!$AJ$2:$AJ$167,TRUE))*economics!$AM$2:$AM$167)+$CR11*(_xlfn.NORM.DIST(BO$3,$CU11,0.3*$CU11,TRUE)-_xlfn.NORM.DIST(BO$30,$CU11,0.3*$CU11,TRUE))*summary!$C$7/28.8/0.947817+$CS11*(_xlfn.NORM.DIST(BO$3,$CV11,0.3*$CV11,TRUE)-_xlfn.NORM.DIST(BO$30,$CV11,0.3*$CV11,TRUE))*summary!$C$6/28.8/0.947817)/(SUMPRODUCT((economics!$AG$2:$AG$167=$B40)*(economics!$D$2:$D$167="whr")*economics!$AH$2:$AH$167*(_xlfn.NORM.DIST(BO$3,economics!$AK$2:$AK$167,economics!$AJ$2:$AJ$167,TRUE)-_xlfn.NORM.DIST(BO$30,economics!$AK$2:$AK$167,economics!$AJ$2:$AJ$167,TRUE)))+$CR11*(_xlfn.NORM.DIST(BO$3,$CU11,0.3*$CU11,TRUE)-_xlfn.NORM.DIST(BO$30,$CU11,0.3*$CU11,TRUE))+$CS11*(_xlfn.NORM.DIST(BO$3,$CV11,0.3*$CV11,TRUE)-_xlfn.NORM.DIST(BO$30,$CV11,0.3*$CV11,TRUE))),""),IF($C11&gt;0,summary!$C$10/28.8/0.947817,""))</f>
        <v>70.485237416639592</v>
      </c>
      <c r="BP40">
        <f t="array" ref="BP40">IF($D11,IFERROR((SUMPRODUCT((economics!$AG$2:$AG$167=$B40)*(economics!$D$2:$D$167="whr")*economics!$AH$2:$AH$167*(_xlfn.NORM.DIST(BP$3,economics!$AK$2:$AK$167,economics!$AJ$2:$AJ$167,TRUE)-_xlfn.NORM.DIST(BP$30,economics!$AK$2:$AK$167,economics!$AJ$2:$AJ$167,TRUE))*economics!$AM$2:$AM$167)+$CR11*(_xlfn.NORM.DIST(BP$3,$CU11,0.3*$CU11,TRUE)-_xlfn.NORM.DIST(BP$30,$CU11,0.3*$CU11,TRUE))*summary!$C$7/28.8/0.947817+$CS11*(_xlfn.NORM.DIST(BP$3,$CV11,0.3*$CV11,TRUE)-_xlfn.NORM.DIST(BP$30,$CV11,0.3*$CV11,TRUE))*summary!$C$6/28.8/0.947817)/(SUMPRODUCT((economics!$AG$2:$AG$167=$B40)*(economics!$D$2:$D$167="whr")*economics!$AH$2:$AH$167*(_xlfn.NORM.DIST(BP$3,economics!$AK$2:$AK$167,economics!$AJ$2:$AJ$167,TRUE)-_xlfn.NORM.DIST(BP$30,economics!$AK$2:$AK$167,economics!$AJ$2:$AJ$167,TRUE)))+$CR11*(_xlfn.NORM.DIST(BP$3,$CU11,0.3*$CU11,TRUE)-_xlfn.NORM.DIST(BP$30,$CU11,0.3*$CU11,TRUE))+$CS11*(_xlfn.NORM.DIST(BP$3,$CV11,0.3*$CV11,TRUE)-_xlfn.NORM.DIST(BP$30,$CV11,0.3*$CV11,TRUE))),""),IF($C11&gt;0,summary!$C$10/28.8/0.947817,""))</f>
        <v>70.485237416639592</v>
      </c>
      <c r="BQ40">
        <f t="array" ref="BQ40">IF($D11,IFERROR((SUMPRODUCT((economics!$AG$2:$AG$167=$B40)*(economics!$D$2:$D$167="whr")*economics!$AH$2:$AH$167*(_xlfn.NORM.DIST(BQ$3,economics!$AK$2:$AK$167,economics!$AJ$2:$AJ$167,TRUE)-_xlfn.NORM.DIST(BQ$30,economics!$AK$2:$AK$167,economics!$AJ$2:$AJ$167,TRUE))*economics!$AM$2:$AM$167)+$CR11*(_xlfn.NORM.DIST(BQ$3,$CU11,0.3*$CU11,TRUE)-_xlfn.NORM.DIST(BQ$30,$CU11,0.3*$CU11,TRUE))*summary!$C$7/28.8/0.947817+$CS11*(_xlfn.NORM.DIST(BQ$3,$CV11,0.3*$CV11,TRUE)-_xlfn.NORM.DIST(BQ$30,$CV11,0.3*$CV11,TRUE))*summary!$C$6/28.8/0.947817)/(SUMPRODUCT((economics!$AG$2:$AG$167=$B40)*(economics!$D$2:$D$167="whr")*economics!$AH$2:$AH$167*(_xlfn.NORM.DIST(BQ$3,economics!$AK$2:$AK$167,economics!$AJ$2:$AJ$167,TRUE)-_xlfn.NORM.DIST(BQ$30,economics!$AK$2:$AK$167,economics!$AJ$2:$AJ$167,TRUE)))+$CR11*(_xlfn.NORM.DIST(BQ$3,$CU11,0.3*$CU11,TRUE)-_xlfn.NORM.DIST(BQ$30,$CU11,0.3*$CU11,TRUE))+$CS11*(_xlfn.NORM.DIST(BQ$3,$CV11,0.3*$CV11,TRUE)-_xlfn.NORM.DIST(BQ$30,$CV11,0.3*$CV11,TRUE))),""),IF($C11&gt;0,summary!$C$10/28.8/0.947817,""))</f>
        <v>70.485237416639592</v>
      </c>
      <c r="BR40">
        <f t="array" ref="BR40">IF($D11,IFERROR((SUMPRODUCT((economics!$AG$2:$AG$167=$B40)*(economics!$D$2:$D$167="whr")*economics!$AH$2:$AH$167*(_xlfn.NORM.DIST(BR$3,economics!$AK$2:$AK$167,economics!$AJ$2:$AJ$167,TRUE)-_xlfn.NORM.DIST(BR$30,economics!$AK$2:$AK$167,economics!$AJ$2:$AJ$167,TRUE))*economics!$AM$2:$AM$167)+$CR11*(_xlfn.NORM.DIST(BR$3,$CU11,0.3*$CU11,TRUE)-_xlfn.NORM.DIST(BR$30,$CU11,0.3*$CU11,TRUE))*summary!$C$7/28.8/0.947817+$CS11*(_xlfn.NORM.DIST(BR$3,$CV11,0.3*$CV11,TRUE)-_xlfn.NORM.DIST(BR$30,$CV11,0.3*$CV11,TRUE))*summary!$C$6/28.8/0.947817)/(SUMPRODUCT((economics!$AG$2:$AG$167=$B40)*(economics!$D$2:$D$167="whr")*economics!$AH$2:$AH$167*(_xlfn.NORM.DIST(BR$3,economics!$AK$2:$AK$167,economics!$AJ$2:$AJ$167,TRUE)-_xlfn.NORM.DIST(BR$30,economics!$AK$2:$AK$167,economics!$AJ$2:$AJ$167,TRUE)))+$CR11*(_xlfn.NORM.DIST(BR$3,$CU11,0.3*$CU11,TRUE)-_xlfn.NORM.DIST(BR$30,$CU11,0.3*$CU11,TRUE))+$CS11*(_xlfn.NORM.DIST(BR$3,$CV11,0.3*$CV11,TRUE)-_xlfn.NORM.DIST(BR$30,$CV11,0.3*$CV11,TRUE))),""),IF($C11&gt;0,summary!$C$10/28.8/0.947817,""))</f>
        <v>70.485237416639592</v>
      </c>
      <c r="BS40">
        <f t="array" ref="BS40">IF($D11,IFERROR((SUMPRODUCT((economics!$AG$2:$AG$167=$B40)*(economics!$D$2:$D$167="whr")*economics!$AH$2:$AH$167*(_xlfn.NORM.DIST(BS$3,economics!$AK$2:$AK$167,economics!$AJ$2:$AJ$167,TRUE)-_xlfn.NORM.DIST(BS$30,economics!$AK$2:$AK$167,economics!$AJ$2:$AJ$167,TRUE))*economics!$AM$2:$AM$167)+$CR11*(_xlfn.NORM.DIST(BS$3,$CU11,0.3*$CU11,TRUE)-_xlfn.NORM.DIST(BS$30,$CU11,0.3*$CU11,TRUE))*summary!$C$7/28.8/0.947817+$CS11*(_xlfn.NORM.DIST(BS$3,$CV11,0.3*$CV11,TRUE)-_xlfn.NORM.DIST(BS$30,$CV11,0.3*$CV11,TRUE))*summary!$C$6/28.8/0.947817)/(SUMPRODUCT((economics!$AG$2:$AG$167=$B40)*(economics!$D$2:$D$167="whr")*economics!$AH$2:$AH$167*(_xlfn.NORM.DIST(BS$3,economics!$AK$2:$AK$167,economics!$AJ$2:$AJ$167,TRUE)-_xlfn.NORM.DIST(BS$30,economics!$AK$2:$AK$167,economics!$AJ$2:$AJ$167,TRUE)))+$CR11*(_xlfn.NORM.DIST(BS$3,$CU11,0.3*$CU11,TRUE)-_xlfn.NORM.DIST(BS$30,$CU11,0.3*$CU11,TRUE))+$CS11*(_xlfn.NORM.DIST(BS$3,$CV11,0.3*$CV11,TRUE)-_xlfn.NORM.DIST(BS$30,$CV11,0.3*$CV11,TRUE))),""),IF($C11&gt;0,summary!$C$10/28.8/0.947817,""))</f>
        <v>70.485237416639592</v>
      </c>
      <c r="BT40">
        <f t="array" ref="BT40">IF($D11,IFERROR((SUMPRODUCT((economics!$AG$2:$AG$167=$B40)*(economics!$D$2:$D$167="whr")*economics!$AH$2:$AH$167*(_xlfn.NORM.DIST(BT$3,economics!$AK$2:$AK$167,economics!$AJ$2:$AJ$167,TRUE)-_xlfn.NORM.DIST(BT$30,economics!$AK$2:$AK$167,economics!$AJ$2:$AJ$167,TRUE))*economics!$AM$2:$AM$167)+$CR11*(_xlfn.NORM.DIST(BT$3,$CU11,0.3*$CU11,TRUE)-_xlfn.NORM.DIST(BT$30,$CU11,0.3*$CU11,TRUE))*summary!$C$7/28.8/0.947817+$CS11*(_xlfn.NORM.DIST(BT$3,$CV11,0.3*$CV11,TRUE)-_xlfn.NORM.DIST(BT$30,$CV11,0.3*$CV11,TRUE))*summary!$C$6/28.8/0.947817)/(SUMPRODUCT((economics!$AG$2:$AG$167=$B40)*(economics!$D$2:$D$167="whr")*economics!$AH$2:$AH$167*(_xlfn.NORM.DIST(BT$3,economics!$AK$2:$AK$167,economics!$AJ$2:$AJ$167,TRUE)-_xlfn.NORM.DIST(BT$30,economics!$AK$2:$AK$167,economics!$AJ$2:$AJ$167,TRUE)))+$CR11*(_xlfn.NORM.DIST(BT$3,$CU11,0.3*$CU11,TRUE)-_xlfn.NORM.DIST(BT$30,$CU11,0.3*$CU11,TRUE))+$CS11*(_xlfn.NORM.DIST(BT$3,$CV11,0.3*$CV11,TRUE)-_xlfn.NORM.DIST(BT$30,$CV11,0.3*$CV11,TRUE))),""),IF($C11&gt;0,summary!$C$10/28.8/0.947817,""))</f>
        <v>70.485237416639592</v>
      </c>
      <c r="BU40">
        <f t="array" ref="BU40">IF($D11,IFERROR((SUMPRODUCT((economics!$AG$2:$AG$167=$B40)*(economics!$D$2:$D$167="whr")*economics!$AH$2:$AH$167*(_xlfn.NORM.DIST(BU$3,economics!$AK$2:$AK$167,economics!$AJ$2:$AJ$167,TRUE)-_xlfn.NORM.DIST(BU$30,economics!$AK$2:$AK$167,economics!$AJ$2:$AJ$167,TRUE))*economics!$AM$2:$AM$167)+$CR11*(_xlfn.NORM.DIST(BU$3,$CU11,0.3*$CU11,TRUE)-_xlfn.NORM.DIST(BU$30,$CU11,0.3*$CU11,TRUE))*summary!$C$7/28.8/0.947817+$CS11*(_xlfn.NORM.DIST(BU$3,$CV11,0.3*$CV11,TRUE)-_xlfn.NORM.DIST(BU$30,$CV11,0.3*$CV11,TRUE))*summary!$C$6/28.8/0.947817)/(SUMPRODUCT((economics!$AG$2:$AG$167=$B40)*(economics!$D$2:$D$167="whr")*economics!$AH$2:$AH$167*(_xlfn.NORM.DIST(BU$3,economics!$AK$2:$AK$167,economics!$AJ$2:$AJ$167,TRUE)-_xlfn.NORM.DIST(BU$30,economics!$AK$2:$AK$167,economics!$AJ$2:$AJ$167,TRUE)))+$CR11*(_xlfn.NORM.DIST(BU$3,$CU11,0.3*$CU11,TRUE)-_xlfn.NORM.DIST(BU$30,$CU11,0.3*$CU11,TRUE))+$CS11*(_xlfn.NORM.DIST(BU$3,$CV11,0.3*$CV11,TRUE)-_xlfn.NORM.DIST(BU$30,$CV11,0.3*$CV11,TRUE))),""),IF($C11&gt;0,summary!$C$10/28.8/0.947817,""))</f>
        <v>70.485237416639592</v>
      </c>
      <c r="BV40">
        <f t="array" ref="BV40">IF($D11,IFERROR((SUMPRODUCT((economics!$AG$2:$AG$167=$B40)*(economics!$D$2:$D$167="whr")*economics!$AH$2:$AH$167*(_xlfn.NORM.DIST(BV$3,economics!$AK$2:$AK$167,economics!$AJ$2:$AJ$167,TRUE)-_xlfn.NORM.DIST(BV$30,economics!$AK$2:$AK$167,economics!$AJ$2:$AJ$167,TRUE))*economics!$AM$2:$AM$167)+$CR11*(_xlfn.NORM.DIST(BV$3,$CU11,0.3*$CU11,TRUE)-_xlfn.NORM.DIST(BV$30,$CU11,0.3*$CU11,TRUE))*summary!$C$7/28.8/0.947817+$CS11*(_xlfn.NORM.DIST(BV$3,$CV11,0.3*$CV11,TRUE)-_xlfn.NORM.DIST(BV$30,$CV11,0.3*$CV11,TRUE))*summary!$C$6/28.8/0.947817)/(SUMPRODUCT((economics!$AG$2:$AG$167=$B40)*(economics!$D$2:$D$167="whr")*economics!$AH$2:$AH$167*(_xlfn.NORM.DIST(BV$3,economics!$AK$2:$AK$167,economics!$AJ$2:$AJ$167,TRUE)-_xlfn.NORM.DIST(BV$30,economics!$AK$2:$AK$167,economics!$AJ$2:$AJ$167,TRUE)))+$CR11*(_xlfn.NORM.DIST(BV$3,$CU11,0.3*$CU11,TRUE)-_xlfn.NORM.DIST(BV$30,$CU11,0.3*$CU11,TRUE))+$CS11*(_xlfn.NORM.DIST(BV$3,$CV11,0.3*$CV11,TRUE)-_xlfn.NORM.DIST(BV$30,$CV11,0.3*$CV11,TRUE))),""),IF($C11&gt;0,summary!$C$10/28.8/0.947817,""))</f>
        <v>70.485237416639592</v>
      </c>
      <c r="BW40">
        <f t="array" ref="BW40">IF($D11,IFERROR((SUMPRODUCT((economics!$AG$2:$AG$167=$B40)*(economics!$D$2:$D$167="whr")*economics!$AH$2:$AH$167*(_xlfn.NORM.DIST(BW$3,economics!$AK$2:$AK$167,economics!$AJ$2:$AJ$167,TRUE)-_xlfn.NORM.DIST(BW$30,economics!$AK$2:$AK$167,economics!$AJ$2:$AJ$167,TRUE))*economics!$AM$2:$AM$167)+$CR11*(_xlfn.NORM.DIST(BW$3,$CU11,0.3*$CU11,TRUE)-_xlfn.NORM.DIST(BW$30,$CU11,0.3*$CU11,TRUE))*summary!$C$7/28.8/0.947817+$CS11*(_xlfn.NORM.DIST(BW$3,$CV11,0.3*$CV11,TRUE)-_xlfn.NORM.DIST(BW$30,$CV11,0.3*$CV11,TRUE))*summary!$C$6/28.8/0.947817)/(SUMPRODUCT((economics!$AG$2:$AG$167=$B40)*(economics!$D$2:$D$167="whr")*economics!$AH$2:$AH$167*(_xlfn.NORM.DIST(BW$3,economics!$AK$2:$AK$167,economics!$AJ$2:$AJ$167,TRUE)-_xlfn.NORM.DIST(BW$30,economics!$AK$2:$AK$167,economics!$AJ$2:$AJ$167,TRUE)))+$CR11*(_xlfn.NORM.DIST(BW$3,$CU11,0.3*$CU11,TRUE)-_xlfn.NORM.DIST(BW$30,$CU11,0.3*$CU11,TRUE))+$CS11*(_xlfn.NORM.DIST(BW$3,$CV11,0.3*$CV11,TRUE)-_xlfn.NORM.DIST(BW$30,$CV11,0.3*$CV11,TRUE))),""),IF($C11&gt;0,summary!$C$10/28.8/0.947817,""))</f>
        <v>70.485237416639592</v>
      </c>
      <c r="BX40">
        <f t="array" ref="BX40">IF($D11,IFERROR((SUMPRODUCT((economics!$AG$2:$AG$167=$B40)*(economics!$D$2:$D$167="whr")*economics!$AH$2:$AH$167*(_xlfn.NORM.DIST(BX$3,economics!$AK$2:$AK$167,economics!$AJ$2:$AJ$167,TRUE)-_xlfn.NORM.DIST(BX$30,economics!$AK$2:$AK$167,economics!$AJ$2:$AJ$167,TRUE))*economics!$AM$2:$AM$167)+$CR11*(_xlfn.NORM.DIST(BX$3,$CU11,0.3*$CU11,TRUE)-_xlfn.NORM.DIST(BX$30,$CU11,0.3*$CU11,TRUE))*summary!$C$7/28.8/0.947817+$CS11*(_xlfn.NORM.DIST(BX$3,$CV11,0.3*$CV11,TRUE)-_xlfn.NORM.DIST(BX$30,$CV11,0.3*$CV11,TRUE))*summary!$C$6/28.8/0.947817)/(SUMPRODUCT((economics!$AG$2:$AG$167=$B40)*(economics!$D$2:$D$167="whr")*economics!$AH$2:$AH$167*(_xlfn.NORM.DIST(BX$3,economics!$AK$2:$AK$167,economics!$AJ$2:$AJ$167,TRUE)-_xlfn.NORM.DIST(BX$30,economics!$AK$2:$AK$167,economics!$AJ$2:$AJ$167,TRUE)))+$CR11*(_xlfn.NORM.DIST(BX$3,$CU11,0.3*$CU11,TRUE)-_xlfn.NORM.DIST(BX$30,$CU11,0.3*$CU11,TRUE))+$CS11*(_xlfn.NORM.DIST(BX$3,$CV11,0.3*$CV11,TRUE)-_xlfn.NORM.DIST(BX$30,$CV11,0.3*$CV11,TRUE))),""),IF($C11&gt;0,summary!$C$10/28.8/0.947817,""))</f>
        <v>70.485237416639592</v>
      </c>
      <c r="BY40">
        <f t="array" ref="BY40">IF($D11,IFERROR((SUMPRODUCT((economics!$AG$2:$AG$167=$B40)*(economics!$D$2:$D$167="whr")*economics!$AH$2:$AH$167*(_xlfn.NORM.DIST(BY$3,economics!$AK$2:$AK$167,economics!$AJ$2:$AJ$167,TRUE)-_xlfn.NORM.DIST(BY$30,economics!$AK$2:$AK$167,economics!$AJ$2:$AJ$167,TRUE))*economics!$AM$2:$AM$167)+$CR11*(_xlfn.NORM.DIST(BY$3,$CU11,0.3*$CU11,TRUE)-_xlfn.NORM.DIST(BY$30,$CU11,0.3*$CU11,TRUE))*summary!$C$7/28.8/0.947817+$CS11*(_xlfn.NORM.DIST(BY$3,$CV11,0.3*$CV11,TRUE)-_xlfn.NORM.DIST(BY$30,$CV11,0.3*$CV11,TRUE))*summary!$C$6/28.8/0.947817)/(SUMPRODUCT((economics!$AG$2:$AG$167=$B40)*(economics!$D$2:$D$167="whr")*economics!$AH$2:$AH$167*(_xlfn.NORM.DIST(BY$3,economics!$AK$2:$AK$167,economics!$AJ$2:$AJ$167,TRUE)-_xlfn.NORM.DIST(BY$30,economics!$AK$2:$AK$167,economics!$AJ$2:$AJ$167,TRUE)))+$CR11*(_xlfn.NORM.DIST(BY$3,$CU11,0.3*$CU11,TRUE)-_xlfn.NORM.DIST(BY$30,$CU11,0.3*$CU11,TRUE))+$CS11*(_xlfn.NORM.DIST(BY$3,$CV11,0.3*$CV11,TRUE)-_xlfn.NORM.DIST(BY$30,$CV11,0.3*$CV11,TRUE))),""),IF($C11&gt;0,summary!$C$10/28.8/0.947817,""))</f>
        <v>70.485237416639592</v>
      </c>
      <c r="BZ40">
        <f t="array" ref="BZ40">IF($D11,IFERROR((SUMPRODUCT((economics!$AG$2:$AG$167=$B40)*(economics!$D$2:$D$167="whr")*economics!$AH$2:$AH$167*(_xlfn.NORM.DIST(BZ$3,economics!$AK$2:$AK$167,economics!$AJ$2:$AJ$167,TRUE)-_xlfn.NORM.DIST(BZ$30,economics!$AK$2:$AK$167,economics!$AJ$2:$AJ$167,TRUE))*economics!$AM$2:$AM$167)+$CR11*(_xlfn.NORM.DIST(BZ$3,$CU11,0.3*$CU11,TRUE)-_xlfn.NORM.DIST(BZ$30,$CU11,0.3*$CU11,TRUE))*summary!$C$7/28.8/0.947817+$CS11*(_xlfn.NORM.DIST(BZ$3,$CV11,0.3*$CV11,TRUE)-_xlfn.NORM.DIST(BZ$30,$CV11,0.3*$CV11,TRUE))*summary!$C$6/28.8/0.947817)/(SUMPRODUCT((economics!$AG$2:$AG$167=$B40)*(economics!$D$2:$D$167="whr")*economics!$AH$2:$AH$167*(_xlfn.NORM.DIST(BZ$3,economics!$AK$2:$AK$167,economics!$AJ$2:$AJ$167,TRUE)-_xlfn.NORM.DIST(BZ$30,economics!$AK$2:$AK$167,economics!$AJ$2:$AJ$167,TRUE)))+$CR11*(_xlfn.NORM.DIST(BZ$3,$CU11,0.3*$CU11,TRUE)-_xlfn.NORM.DIST(BZ$30,$CU11,0.3*$CU11,TRUE))+$CS11*(_xlfn.NORM.DIST(BZ$3,$CV11,0.3*$CV11,TRUE)-_xlfn.NORM.DIST(BZ$30,$CV11,0.3*$CV11,TRUE))),""),IF($C11&gt;0,summary!$C$10/28.8/0.947817,""))</f>
        <v>70.485237416639592</v>
      </c>
      <c r="CA40">
        <f t="array" ref="CA40">IF($D11,IFERROR((SUMPRODUCT((economics!$AG$2:$AG$167=$B40)*(economics!$D$2:$D$167="whr")*economics!$AH$2:$AH$167*(_xlfn.NORM.DIST(CA$3,economics!$AK$2:$AK$167,economics!$AJ$2:$AJ$167,TRUE)-_xlfn.NORM.DIST(CA$30,economics!$AK$2:$AK$167,economics!$AJ$2:$AJ$167,TRUE))*economics!$AM$2:$AM$167)+$CR11*(_xlfn.NORM.DIST(CA$3,$CU11,0.3*$CU11,TRUE)-_xlfn.NORM.DIST(CA$30,$CU11,0.3*$CU11,TRUE))*summary!$C$7/28.8/0.947817+$CS11*(_xlfn.NORM.DIST(CA$3,$CV11,0.3*$CV11,TRUE)-_xlfn.NORM.DIST(CA$30,$CV11,0.3*$CV11,TRUE))*summary!$C$6/28.8/0.947817)/(SUMPRODUCT((economics!$AG$2:$AG$167=$B40)*(economics!$D$2:$D$167="whr")*economics!$AH$2:$AH$167*(_xlfn.NORM.DIST(CA$3,economics!$AK$2:$AK$167,economics!$AJ$2:$AJ$167,TRUE)-_xlfn.NORM.DIST(CA$30,economics!$AK$2:$AK$167,economics!$AJ$2:$AJ$167,TRUE)))+$CR11*(_xlfn.NORM.DIST(CA$3,$CU11,0.3*$CU11,TRUE)-_xlfn.NORM.DIST(CA$30,$CU11,0.3*$CU11,TRUE))+$CS11*(_xlfn.NORM.DIST(CA$3,$CV11,0.3*$CV11,TRUE)-_xlfn.NORM.DIST(CA$30,$CV11,0.3*$CV11,TRUE))),""),IF($C11&gt;0,summary!$C$10/28.8/0.947817,""))</f>
        <v>70.485237416639592</v>
      </c>
      <c r="CB40">
        <f t="array" ref="CB40">IF($D11,IFERROR((SUMPRODUCT((economics!$AG$2:$AG$167=$B40)*(economics!$D$2:$D$167="whr")*economics!$AH$2:$AH$167*(_xlfn.NORM.DIST(CB$3,economics!$AK$2:$AK$167,economics!$AJ$2:$AJ$167,TRUE)-_xlfn.NORM.DIST(CB$30,economics!$AK$2:$AK$167,economics!$AJ$2:$AJ$167,TRUE))*economics!$AM$2:$AM$167)+$CR11*(_xlfn.NORM.DIST(CB$3,$CU11,0.3*$CU11,TRUE)-_xlfn.NORM.DIST(CB$30,$CU11,0.3*$CU11,TRUE))*summary!$C$7/28.8/0.947817+$CS11*(_xlfn.NORM.DIST(CB$3,$CV11,0.3*$CV11,TRUE)-_xlfn.NORM.DIST(CB$30,$CV11,0.3*$CV11,TRUE))*summary!$C$6/28.8/0.947817)/(SUMPRODUCT((economics!$AG$2:$AG$167=$B40)*(economics!$D$2:$D$167="whr")*economics!$AH$2:$AH$167*(_xlfn.NORM.DIST(CB$3,economics!$AK$2:$AK$167,economics!$AJ$2:$AJ$167,TRUE)-_xlfn.NORM.DIST(CB$30,economics!$AK$2:$AK$167,economics!$AJ$2:$AJ$167,TRUE)))+$CR11*(_xlfn.NORM.DIST(CB$3,$CU11,0.3*$CU11,TRUE)-_xlfn.NORM.DIST(CB$30,$CU11,0.3*$CU11,TRUE))+$CS11*(_xlfn.NORM.DIST(CB$3,$CV11,0.3*$CV11,TRUE)-_xlfn.NORM.DIST(CB$30,$CV11,0.3*$CV11,TRUE))),""),IF($C11&gt;0,summary!$C$10/28.8/0.947817,""))</f>
        <v>70.485237416639592</v>
      </c>
      <c r="CC40">
        <f t="array" ref="CC40">IF($D11,IFERROR((SUMPRODUCT((economics!$AG$2:$AG$167=$B40)*(economics!$D$2:$D$167="whr")*economics!$AH$2:$AH$167*(_xlfn.NORM.DIST(CC$3,economics!$AK$2:$AK$167,economics!$AJ$2:$AJ$167,TRUE)-_xlfn.NORM.DIST(CC$30,economics!$AK$2:$AK$167,economics!$AJ$2:$AJ$167,TRUE))*economics!$AM$2:$AM$167)+$CR11*(_xlfn.NORM.DIST(CC$3,$CU11,0.3*$CU11,TRUE)-_xlfn.NORM.DIST(CC$30,$CU11,0.3*$CU11,TRUE))*summary!$C$7/28.8/0.947817+$CS11*(_xlfn.NORM.DIST(CC$3,$CV11,0.3*$CV11,TRUE)-_xlfn.NORM.DIST(CC$30,$CV11,0.3*$CV11,TRUE))*summary!$C$6/28.8/0.947817)/(SUMPRODUCT((economics!$AG$2:$AG$167=$B40)*(economics!$D$2:$D$167="whr")*economics!$AH$2:$AH$167*(_xlfn.NORM.DIST(CC$3,economics!$AK$2:$AK$167,economics!$AJ$2:$AJ$167,TRUE)-_xlfn.NORM.DIST(CC$30,economics!$AK$2:$AK$167,economics!$AJ$2:$AJ$167,TRUE)))+$CR11*(_xlfn.NORM.DIST(CC$3,$CU11,0.3*$CU11,TRUE)-_xlfn.NORM.DIST(CC$30,$CU11,0.3*$CU11,TRUE))+$CS11*(_xlfn.NORM.DIST(CC$3,$CV11,0.3*$CV11,TRUE)-_xlfn.NORM.DIST(CC$30,$CV11,0.3*$CV11,TRUE))),""),IF($C11&gt;0,summary!$C$10/28.8/0.947817,""))</f>
        <v>70.485237416639592</v>
      </c>
      <c r="CD40">
        <f t="array" ref="CD40">IF($D11,IFERROR((SUMPRODUCT((economics!$AG$2:$AG$167=$B40)*(economics!$D$2:$D$167="whr")*economics!$AH$2:$AH$167*(_xlfn.NORM.DIST(CD$3,economics!$AK$2:$AK$167,economics!$AJ$2:$AJ$167,TRUE)-_xlfn.NORM.DIST(CD$30,economics!$AK$2:$AK$167,economics!$AJ$2:$AJ$167,TRUE))*economics!$AM$2:$AM$167)+$CR11*(_xlfn.NORM.DIST(CD$3,$CU11,0.3*$CU11,TRUE)-_xlfn.NORM.DIST(CD$30,$CU11,0.3*$CU11,TRUE))*summary!$C$7/28.8/0.947817+$CS11*(_xlfn.NORM.DIST(CD$3,$CV11,0.3*$CV11,TRUE)-_xlfn.NORM.DIST(CD$30,$CV11,0.3*$CV11,TRUE))*summary!$C$6/28.8/0.947817)/(SUMPRODUCT((economics!$AG$2:$AG$167=$B40)*(economics!$D$2:$D$167="whr")*economics!$AH$2:$AH$167*(_xlfn.NORM.DIST(CD$3,economics!$AK$2:$AK$167,economics!$AJ$2:$AJ$167,TRUE)-_xlfn.NORM.DIST(CD$30,economics!$AK$2:$AK$167,economics!$AJ$2:$AJ$167,TRUE)))+$CR11*(_xlfn.NORM.DIST(CD$3,$CU11,0.3*$CU11,TRUE)-_xlfn.NORM.DIST(CD$30,$CU11,0.3*$CU11,TRUE))+$CS11*(_xlfn.NORM.DIST(CD$3,$CV11,0.3*$CV11,TRUE)-_xlfn.NORM.DIST(CD$30,$CV11,0.3*$CV11,TRUE))),""),IF($C11&gt;0,summary!$C$10/28.8/0.947817,""))</f>
        <v>70.485237416639592</v>
      </c>
      <c r="CE40">
        <f t="array" ref="CE40">IF($D11,IFERROR((SUMPRODUCT((economics!$AG$2:$AG$167=$B40)*(economics!$D$2:$D$167="whr")*economics!$AH$2:$AH$167*(_xlfn.NORM.DIST(CE$3,economics!$AK$2:$AK$167,economics!$AJ$2:$AJ$167,TRUE)-_xlfn.NORM.DIST(CE$30,economics!$AK$2:$AK$167,economics!$AJ$2:$AJ$167,TRUE))*economics!$AM$2:$AM$167)+$CR11*(_xlfn.NORM.DIST(CE$3,$CU11,0.3*$CU11,TRUE)-_xlfn.NORM.DIST(CE$30,$CU11,0.3*$CU11,TRUE))*summary!$C$7/28.8/0.947817+$CS11*(_xlfn.NORM.DIST(CE$3,$CV11,0.3*$CV11,TRUE)-_xlfn.NORM.DIST(CE$30,$CV11,0.3*$CV11,TRUE))*summary!$C$6/28.8/0.947817)/(SUMPRODUCT((economics!$AG$2:$AG$167=$B40)*(economics!$D$2:$D$167="whr")*economics!$AH$2:$AH$167*(_xlfn.NORM.DIST(CE$3,economics!$AK$2:$AK$167,economics!$AJ$2:$AJ$167,TRUE)-_xlfn.NORM.DIST(CE$30,economics!$AK$2:$AK$167,economics!$AJ$2:$AJ$167,TRUE)))+$CR11*(_xlfn.NORM.DIST(CE$3,$CU11,0.3*$CU11,TRUE)-_xlfn.NORM.DIST(CE$30,$CU11,0.3*$CU11,TRUE))+$CS11*(_xlfn.NORM.DIST(CE$3,$CV11,0.3*$CV11,TRUE)-_xlfn.NORM.DIST(CE$30,$CV11,0.3*$CV11,TRUE))),""),IF($C11&gt;0,summary!$C$10/28.8/0.947817,""))</f>
        <v>70.485237416639592</v>
      </c>
      <c r="CF40">
        <f t="array" ref="CF40">IF($D11,IFERROR((SUMPRODUCT((economics!$AG$2:$AG$167=$B40)*(economics!$D$2:$D$167="whr")*economics!$AH$2:$AH$167*(_xlfn.NORM.DIST(CF$3,economics!$AK$2:$AK$167,economics!$AJ$2:$AJ$167,TRUE)-_xlfn.NORM.DIST(CF$30,economics!$AK$2:$AK$167,economics!$AJ$2:$AJ$167,TRUE))*economics!$AM$2:$AM$167)+$CR11*(_xlfn.NORM.DIST(CF$3,$CU11,0.3*$CU11,TRUE)-_xlfn.NORM.DIST(CF$30,$CU11,0.3*$CU11,TRUE))*summary!$C$7/28.8/0.947817+$CS11*(_xlfn.NORM.DIST(CF$3,$CV11,0.3*$CV11,TRUE)-_xlfn.NORM.DIST(CF$30,$CV11,0.3*$CV11,TRUE))*summary!$C$6/28.8/0.947817)/(SUMPRODUCT((economics!$AG$2:$AG$167=$B40)*(economics!$D$2:$D$167="whr")*economics!$AH$2:$AH$167*(_xlfn.NORM.DIST(CF$3,economics!$AK$2:$AK$167,economics!$AJ$2:$AJ$167,TRUE)-_xlfn.NORM.DIST(CF$30,economics!$AK$2:$AK$167,economics!$AJ$2:$AJ$167,TRUE)))+$CR11*(_xlfn.NORM.DIST(CF$3,$CU11,0.3*$CU11,TRUE)-_xlfn.NORM.DIST(CF$30,$CU11,0.3*$CU11,TRUE))+$CS11*(_xlfn.NORM.DIST(CF$3,$CV11,0.3*$CV11,TRUE)-_xlfn.NORM.DIST(CF$30,$CV11,0.3*$CV11,TRUE))),""),IF($C11&gt;0,summary!$C$10/28.8/0.947817,""))</f>
        <v>70.485237416639592</v>
      </c>
      <c r="CG40">
        <f t="array" ref="CG40">IF($D11,IFERROR((SUMPRODUCT((economics!$AG$2:$AG$167=$B40)*(economics!$D$2:$D$167="whr")*economics!$AH$2:$AH$167*(_xlfn.NORM.DIST(CG$3,economics!$AK$2:$AK$167,economics!$AJ$2:$AJ$167,TRUE)-_xlfn.NORM.DIST(CG$30,economics!$AK$2:$AK$167,economics!$AJ$2:$AJ$167,TRUE))*economics!$AM$2:$AM$167)+$CR11*(_xlfn.NORM.DIST(CG$3,$CU11,0.3*$CU11,TRUE)-_xlfn.NORM.DIST(CG$30,$CU11,0.3*$CU11,TRUE))*summary!$C$7/28.8/0.947817+$CS11*(_xlfn.NORM.DIST(CG$3,$CV11,0.3*$CV11,TRUE)-_xlfn.NORM.DIST(CG$30,$CV11,0.3*$CV11,TRUE))*summary!$C$6/28.8/0.947817)/(SUMPRODUCT((economics!$AG$2:$AG$167=$B40)*(economics!$D$2:$D$167="whr")*economics!$AH$2:$AH$167*(_xlfn.NORM.DIST(CG$3,economics!$AK$2:$AK$167,economics!$AJ$2:$AJ$167,TRUE)-_xlfn.NORM.DIST(CG$30,economics!$AK$2:$AK$167,economics!$AJ$2:$AJ$167,TRUE)))+$CR11*(_xlfn.NORM.DIST(CG$3,$CU11,0.3*$CU11,TRUE)-_xlfn.NORM.DIST(CG$30,$CU11,0.3*$CU11,TRUE))+$CS11*(_xlfn.NORM.DIST(CG$3,$CV11,0.3*$CV11,TRUE)-_xlfn.NORM.DIST(CG$30,$CV11,0.3*$CV11,TRUE))),""),IF($C11&gt;0,summary!$C$10/28.8/0.947817,""))</f>
        <v>70.485237416639592</v>
      </c>
      <c r="CH40">
        <f t="array" ref="CH40">IF($D11,IFERROR((SUMPRODUCT((economics!$AG$2:$AG$167=$B40)*(economics!$D$2:$D$167="whr")*economics!$AH$2:$AH$167*(_xlfn.NORM.DIST(CH$3,economics!$AK$2:$AK$167,economics!$AJ$2:$AJ$167,TRUE)-_xlfn.NORM.DIST(CH$30,economics!$AK$2:$AK$167,economics!$AJ$2:$AJ$167,TRUE))*economics!$AM$2:$AM$167)+$CR11*(_xlfn.NORM.DIST(CH$3,$CU11,0.3*$CU11,TRUE)-_xlfn.NORM.DIST(CH$30,$CU11,0.3*$CU11,TRUE))*summary!$C$7/28.8/0.947817+$CS11*(_xlfn.NORM.DIST(CH$3,$CV11,0.3*$CV11,TRUE)-_xlfn.NORM.DIST(CH$30,$CV11,0.3*$CV11,TRUE))*summary!$C$6/28.8/0.947817)/(SUMPRODUCT((economics!$AG$2:$AG$167=$B40)*(economics!$D$2:$D$167="whr")*economics!$AH$2:$AH$167*(_xlfn.NORM.DIST(CH$3,economics!$AK$2:$AK$167,economics!$AJ$2:$AJ$167,TRUE)-_xlfn.NORM.DIST(CH$30,economics!$AK$2:$AK$167,economics!$AJ$2:$AJ$167,TRUE)))+$CR11*(_xlfn.NORM.DIST(CH$3,$CU11,0.3*$CU11,TRUE)-_xlfn.NORM.DIST(CH$30,$CU11,0.3*$CU11,TRUE))+$CS11*(_xlfn.NORM.DIST(CH$3,$CV11,0.3*$CV11,TRUE)-_xlfn.NORM.DIST(CH$30,$CV11,0.3*$CV11,TRUE))),""),IF($C11&gt;0,summary!$C$10/28.8/0.947817,""))</f>
        <v>70.485237416639592</v>
      </c>
    </row>
    <row r="41" spans="1:86" x14ac:dyDescent="0.35">
      <c r="A41" t="str">
        <f t="shared" si="3"/>
        <v>refined petroleum and coke 19</v>
      </c>
      <c r="B41">
        <f t="shared" si="3"/>
        <v>19</v>
      </c>
      <c r="E41" t="str">
        <f t="array" ref="E41">IF($D12,IFERROR((SUMPRODUCT((economics!$AG$2:$AG$167=$B41)*(economics!$D$2:$D$167="whr")*economics!$AH$2:$AH$167*(_xlfn.NORM.DIST(E$3,economics!$AK$2:$AK$167,economics!$AJ$2:$AJ$167,TRUE)-_xlfn.NORM.DIST(E$30,economics!$AK$2:$AK$167,economics!$AJ$2:$AJ$167,TRUE))*economics!$AM$2:$AM$167)+$CR12*(_xlfn.NORM.DIST(E$3,$CU12,0.3*$CU12,TRUE)-_xlfn.NORM.DIST(E$30,$CU12,0.3*$CU12,TRUE))*summary!$C$7/28.8/0.947817+$CS12*(_xlfn.NORM.DIST(E$3,$CV12,0.3*$CV12,TRUE)-_xlfn.NORM.DIST(E$30,$CV12,0.3*$CV12,TRUE))*summary!$C$6/28.8/0.947817)/(SUMPRODUCT((economics!$AG$2:$AG$167=$B41)*(economics!$D$2:$D$167="whr")*economics!$AH$2:$AH$167*(_xlfn.NORM.DIST(E$3,economics!$AK$2:$AK$167,economics!$AJ$2:$AJ$167,TRUE)-_xlfn.NORM.DIST(E$30,economics!$AK$2:$AK$167,economics!$AJ$2:$AJ$167,TRUE)))+$CR12*(_xlfn.NORM.DIST(E$3,$CU12,0.3*$CU12,TRUE)-_xlfn.NORM.DIST(E$30,$CU12,0.3*$CU12,TRUE))+$CS12*(_xlfn.NORM.DIST(E$3,$CV12,0.3*$CV12,TRUE)-_xlfn.NORM.DIST(E$30,$CV12,0.3*$CV12,TRUE))),""),IF($C12&gt;0,summary!$C$10/28.8/0.947817,""))</f>
        <v/>
      </c>
      <c r="F41" t="str">
        <f t="array" ref="F41">IF($D12,IFERROR((SUMPRODUCT((economics!$AG$2:$AG$167=$B41)*(economics!$D$2:$D$167="whr")*economics!$AH$2:$AH$167*(_xlfn.NORM.DIST(F$3,economics!$AK$2:$AK$167,economics!$AJ$2:$AJ$167,TRUE)-_xlfn.NORM.DIST(F$30,economics!$AK$2:$AK$167,economics!$AJ$2:$AJ$167,TRUE))*economics!$AM$2:$AM$167)+$CR12*(_xlfn.NORM.DIST(F$3,$CU12,0.3*$CU12,TRUE)-_xlfn.NORM.DIST(F$30,$CU12,0.3*$CU12,TRUE))*summary!$C$7/28.8/0.947817+$CS12*(_xlfn.NORM.DIST(F$3,$CV12,0.3*$CV12,TRUE)-_xlfn.NORM.DIST(F$30,$CV12,0.3*$CV12,TRUE))*summary!$C$6/28.8/0.947817)/(SUMPRODUCT((economics!$AG$2:$AG$167=$B41)*(economics!$D$2:$D$167="whr")*economics!$AH$2:$AH$167*(_xlfn.NORM.DIST(F$3,economics!$AK$2:$AK$167,economics!$AJ$2:$AJ$167,TRUE)-_xlfn.NORM.DIST(F$30,economics!$AK$2:$AK$167,economics!$AJ$2:$AJ$167,TRUE)))+$CR12*(_xlfn.NORM.DIST(F$3,$CU12,0.3*$CU12,TRUE)-_xlfn.NORM.DIST(F$30,$CU12,0.3*$CU12,TRUE))+$CS12*(_xlfn.NORM.DIST(F$3,$CV12,0.3*$CV12,TRUE)-_xlfn.NORM.DIST(F$30,$CV12,0.3*$CV12,TRUE))),""),IF($C12&gt;0,summary!$C$10/28.8/0.947817,""))</f>
        <v/>
      </c>
      <c r="G41" t="str">
        <f t="array" ref="G41">IF($D12,IFERROR((SUMPRODUCT((economics!$AG$2:$AG$167=$B41)*(economics!$D$2:$D$167="whr")*economics!$AH$2:$AH$167*(_xlfn.NORM.DIST(G$3,economics!$AK$2:$AK$167,economics!$AJ$2:$AJ$167,TRUE)-_xlfn.NORM.DIST(G$30,economics!$AK$2:$AK$167,economics!$AJ$2:$AJ$167,TRUE))*economics!$AM$2:$AM$167)+$CR12*(_xlfn.NORM.DIST(G$3,$CU12,0.3*$CU12,TRUE)-_xlfn.NORM.DIST(G$30,$CU12,0.3*$CU12,TRUE))*summary!$C$7/28.8/0.947817+$CS12*(_xlfn.NORM.DIST(G$3,$CV12,0.3*$CV12,TRUE)-_xlfn.NORM.DIST(G$30,$CV12,0.3*$CV12,TRUE))*summary!$C$6/28.8/0.947817)/(SUMPRODUCT((economics!$AG$2:$AG$167=$B41)*(economics!$D$2:$D$167="whr")*economics!$AH$2:$AH$167*(_xlfn.NORM.DIST(G$3,economics!$AK$2:$AK$167,economics!$AJ$2:$AJ$167,TRUE)-_xlfn.NORM.DIST(G$30,economics!$AK$2:$AK$167,economics!$AJ$2:$AJ$167,TRUE)))+$CR12*(_xlfn.NORM.DIST(G$3,$CU12,0.3*$CU12,TRUE)-_xlfn.NORM.DIST(G$30,$CU12,0.3*$CU12,TRUE))+$CS12*(_xlfn.NORM.DIST(G$3,$CV12,0.3*$CV12,TRUE)-_xlfn.NORM.DIST(G$30,$CV12,0.3*$CV12,TRUE))),""),IF($C12&gt;0,summary!$C$10/28.8/0.947817,""))</f>
        <v/>
      </c>
      <c r="H41" t="str">
        <f t="array" ref="H41">IF($D12,IFERROR((SUMPRODUCT((economics!$AG$2:$AG$167=$B41)*(economics!$D$2:$D$167="whr")*economics!$AH$2:$AH$167*(_xlfn.NORM.DIST(H$3,economics!$AK$2:$AK$167,economics!$AJ$2:$AJ$167,TRUE)-_xlfn.NORM.DIST(H$30,economics!$AK$2:$AK$167,economics!$AJ$2:$AJ$167,TRUE))*economics!$AM$2:$AM$167)+$CR12*(_xlfn.NORM.DIST(H$3,$CU12,0.3*$CU12,TRUE)-_xlfn.NORM.DIST(H$30,$CU12,0.3*$CU12,TRUE))*summary!$C$7/28.8/0.947817+$CS12*(_xlfn.NORM.DIST(H$3,$CV12,0.3*$CV12,TRUE)-_xlfn.NORM.DIST(H$30,$CV12,0.3*$CV12,TRUE))*summary!$C$6/28.8/0.947817)/(SUMPRODUCT((economics!$AG$2:$AG$167=$B41)*(economics!$D$2:$D$167="whr")*economics!$AH$2:$AH$167*(_xlfn.NORM.DIST(H$3,economics!$AK$2:$AK$167,economics!$AJ$2:$AJ$167,TRUE)-_xlfn.NORM.DIST(H$30,economics!$AK$2:$AK$167,economics!$AJ$2:$AJ$167,TRUE)))+$CR12*(_xlfn.NORM.DIST(H$3,$CU12,0.3*$CU12,TRUE)-_xlfn.NORM.DIST(H$30,$CU12,0.3*$CU12,TRUE))+$CS12*(_xlfn.NORM.DIST(H$3,$CV12,0.3*$CV12,TRUE)-_xlfn.NORM.DIST(H$30,$CV12,0.3*$CV12,TRUE))),""),IF($C12&gt;0,summary!$C$10/28.8/0.947817,""))</f>
        <v/>
      </c>
      <c r="I41" t="str">
        <f t="array" ref="I41">IF($D12,IFERROR((SUMPRODUCT((economics!$AG$2:$AG$167=$B41)*(economics!$D$2:$D$167="whr")*economics!$AH$2:$AH$167*(_xlfn.NORM.DIST(I$3,economics!$AK$2:$AK$167,economics!$AJ$2:$AJ$167,TRUE)-_xlfn.NORM.DIST(I$30,economics!$AK$2:$AK$167,economics!$AJ$2:$AJ$167,TRUE))*economics!$AM$2:$AM$167)+$CR12*(_xlfn.NORM.DIST(I$3,$CU12,0.3*$CU12,TRUE)-_xlfn.NORM.DIST(I$30,$CU12,0.3*$CU12,TRUE))*summary!$C$7/28.8/0.947817+$CS12*(_xlfn.NORM.DIST(I$3,$CV12,0.3*$CV12,TRUE)-_xlfn.NORM.DIST(I$30,$CV12,0.3*$CV12,TRUE))*summary!$C$6/28.8/0.947817)/(SUMPRODUCT((economics!$AG$2:$AG$167=$B41)*(economics!$D$2:$D$167="whr")*economics!$AH$2:$AH$167*(_xlfn.NORM.DIST(I$3,economics!$AK$2:$AK$167,economics!$AJ$2:$AJ$167,TRUE)-_xlfn.NORM.DIST(I$30,economics!$AK$2:$AK$167,economics!$AJ$2:$AJ$167,TRUE)))+$CR12*(_xlfn.NORM.DIST(I$3,$CU12,0.3*$CU12,TRUE)-_xlfn.NORM.DIST(I$30,$CU12,0.3*$CU12,TRUE))+$CS12*(_xlfn.NORM.DIST(I$3,$CV12,0.3*$CV12,TRUE)-_xlfn.NORM.DIST(I$30,$CV12,0.3*$CV12,TRUE))),""),IF($C12&gt;0,summary!$C$10/28.8/0.947817,""))</f>
        <v/>
      </c>
      <c r="J41" t="str">
        <f t="array" ref="J41">IF($D12,IFERROR((SUMPRODUCT((economics!$AG$2:$AG$167=$B41)*(economics!$D$2:$D$167="whr")*economics!$AH$2:$AH$167*(_xlfn.NORM.DIST(J$3,economics!$AK$2:$AK$167,economics!$AJ$2:$AJ$167,TRUE)-_xlfn.NORM.DIST(J$30,economics!$AK$2:$AK$167,economics!$AJ$2:$AJ$167,TRUE))*economics!$AM$2:$AM$167)+$CR12*(_xlfn.NORM.DIST(J$3,$CU12,0.3*$CU12,TRUE)-_xlfn.NORM.DIST(J$30,$CU12,0.3*$CU12,TRUE))*summary!$C$7/28.8/0.947817+$CS12*(_xlfn.NORM.DIST(J$3,$CV12,0.3*$CV12,TRUE)-_xlfn.NORM.DIST(J$30,$CV12,0.3*$CV12,TRUE))*summary!$C$6/28.8/0.947817)/(SUMPRODUCT((economics!$AG$2:$AG$167=$B41)*(economics!$D$2:$D$167="whr")*economics!$AH$2:$AH$167*(_xlfn.NORM.DIST(J$3,economics!$AK$2:$AK$167,economics!$AJ$2:$AJ$167,TRUE)-_xlfn.NORM.DIST(J$30,economics!$AK$2:$AK$167,economics!$AJ$2:$AJ$167,TRUE)))+$CR12*(_xlfn.NORM.DIST(J$3,$CU12,0.3*$CU12,TRUE)-_xlfn.NORM.DIST(J$30,$CU12,0.3*$CU12,TRUE))+$CS12*(_xlfn.NORM.DIST(J$3,$CV12,0.3*$CV12,TRUE)-_xlfn.NORM.DIST(J$30,$CV12,0.3*$CV12,TRUE))),""),IF($C12&gt;0,summary!$C$10/28.8/0.947817,""))</f>
        <v/>
      </c>
      <c r="K41" t="str">
        <f t="array" ref="K41">IF($D12,IFERROR((SUMPRODUCT((economics!$AG$2:$AG$167=$B41)*(economics!$D$2:$D$167="whr")*economics!$AH$2:$AH$167*(_xlfn.NORM.DIST(K$3,economics!$AK$2:$AK$167,economics!$AJ$2:$AJ$167,TRUE)-_xlfn.NORM.DIST(K$30,economics!$AK$2:$AK$167,economics!$AJ$2:$AJ$167,TRUE))*economics!$AM$2:$AM$167)+$CR12*(_xlfn.NORM.DIST(K$3,$CU12,0.3*$CU12,TRUE)-_xlfn.NORM.DIST(K$30,$CU12,0.3*$CU12,TRUE))*summary!$C$7/28.8/0.947817+$CS12*(_xlfn.NORM.DIST(K$3,$CV12,0.3*$CV12,TRUE)-_xlfn.NORM.DIST(K$30,$CV12,0.3*$CV12,TRUE))*summary!$C$6/28.8/0.947817)/(SUMPRODUCT((economics!$AG$2:$AG$167=$B41)*(economics!$D$2:$D$167="whr")*economics!$AH$2:$AH$167*(_xlfn.NORM.DIST(K$3,economics!$AK$2:$AK$167,economics!$AJ$2:$AJ$167,TRUE)-_xlfn.NORM.DIST(K$30,economics!$AK$2:$AK$167,economics!$AJ$2:$AJ$167,TRUE)))+$CR12*(_xlfn.NORM.DIST(K$3,$CU12,0.3*$CU12,TRUE)-_xlfn.NORM.DIST(K$30,$CU12,0.3*$CU12,TRUE))+$CS12*(_xlfn.NORM.DIST(K$3,$CV12,0.3*$CV12,TRUE)-_xlfn.NORM.DIST(K$30,$CV12,0.3*$CV12,TRUE))),""),IF($C12&gt;0,summary!$C$10/28.8/0.947817,""))</f>
        <v/>
      </c>
      <c r="L41" t="str">
        <f t="array" ref="L41">IF($D12,IFERROR((SUMPRODUCT((economics!$AG$2:$AG$167=$B41)*(economics!$D$2:$D$167="whr")*economics!$AH$2:$AH$167*(_xlfn.NORM.DIST(L$3,economics!$AK$2:$AK$167,economics!$AJ$2:$AJ$167,TRUE)-_xlfn.NORM.DIST(L$30,economics!$AK$2:$AK$167,economics!$AJ$2:$AJ$167,TRUE))*economics!$AM$2:$AM$167)+$CR12*(_xlfn.NORM.DIST(L$3,$CU12,0.3*$CU12,TRUE)-_xlfn.NORM.DIST(L$30,$CU12,0.3*$CU12,TRUE))*summary!$C$7/28.8/0.947817+$CS12*(_xlfn.NORM.DIST(L$3,$CV12,0.3*$CV12,TRUE)-_xlfn.NORM.DIST(L$30,$CV12,0.3*$CV12,TRUE))*summary!$C$6/28.8/0.947817)/(SUMPRODUCT((economics!$AG$2:$AG$167=$B41)*(economics!$D$2:$D$167="whr")*economics!$AH$2:$AH$167*(_xlfn.NORM.DIST(L$3,economics!$AK$2:$AK$167,economics!$AJ$2:$AJ$167,TRUE)-_xlfn.NORM.DIST(L$30,economics!$AK$2:$AK$167,economics!$AJ$2:$AJ$167,TRUE)))+$CR12*(_xlfn.NORM.DIST(L$3,$CU12,0.3*$CU12,TRUE)-_xlfn.NORM.DIST(L$30,$CU12,0.3*$CU12,TRUE))+$CS12*(_xlfn.NORM.DIST(L$3,$CV12,0.3*$CV12,TRUE)-_xlfn.NORM.DIST(L$30,$CV12,0.3*$CV12,TRUE))),""),IF($C12&gt;0,summary!$C$10/28.8/0.947817,""))</f>
        <v/>
      </c>
      <c r="M41" t="str">
        <f t="array" ref="M41">IF($D12,IFERROR((SUMPRODUCT((economics!$AG$2:$AG$167=$B41)*(economics!$D$2:$D$167="whr")*economics!$AH$2:$AH$167*(_xlfn.NORM.DIST(M$3,economics!$AK$2:$AK$167,economics!$AJ$2:$AJ$167,TRUE)-_xlfn.NORM.DIST(M$30,economics!$AK$2:$AK$167,economics!$AJ$2:$AJ$167,TRUE))*economics!$AM$2:$AM$167)+$CR12*(_xlfn.NORM.DIST(M$3,$CU12,0.3*$CU12,TRUE)-_xlfn.NORM.DIST(M$30,$CU12,0.3*$CU12,TRUE))*summary!$C$7/28.8/0.947817+$CS12*(_xlfn.NORM.DIST(M$3,$CV12,0.3*$CV12,TRUE)-_xlfn.NORM.DIST(M$30,$CV12,0.3*$CV12,TRUE))*summary!$C$6/28.8/0.947817)/(SUMPRODUCT((economics!$AG$2:$AG$167=$B41)*(economics!$D$2:$D$167="whr")*economics!$AH$2:$AH$167*(_xlfn.NORM.DIST(M$3,economics!$AK$2:$AK$167,economics!$AJ$2:$AJ$167,TRUE)-_xlfn.NORM.DIST(M$30,economics!$AK$2:$AK$167,economics!$AJ$2:$AJ$167,TRUE)))+$CR12*(_xlfn.NORM.DIST(M$3,$CU12,0.3*$CU12,TRUE)-_xlfn.NORM.DIST(M$30,$CU12,0.3*$CU12,TRUE))+$CS12*(_xlfn.NORM.DIST(M$3,$CV12,0.3*$CV12,TRUE)-_xlfn.NORM.DIST(M$30,$CV12,0.3*$CV12,TRUE))),""),IF($C12&gt;0,summary!$C$10/28.8/0.947817,""))</f>
        <v/>
      </c>
      <c r="N41" t="str">
        <f t="array" ref="N41">IF($D12,IFERROR((SUMPRODUCT((economics!$AG$2:$AG$167=$B41)*(economics!$D$2:$D$167="whr")*economics!$AH$2:$AH$167*(_xlfn.NORM.DIST(N$3,economics!$AK$2:$AK$167,economics!$AJ$2:$AJ$167,TRUE)-_xlfn.NORM.DIST(N$30,economics!$AK$2:$AK$167,economics!$AJ$2:$AJ$167,TRUE))*economics!$AM$2:$AM$167)+$CR12*(_xlfn.NORM.DIST(N$3,$CU12,0.3*$CU12,TRUE)-_xlfn.NORM.DIST(N$30,$CU12,0.3*$CU12,TRUE))*summary!$C$7/28.8/0.947817+$CS12*(_xlfn.NORM.DIST(N$3,$CV12,0.3*$CV12,TRUE)-_xlfn.NORM.DIST(N$30,$CV12,0.3*$CV12,TRUE))*summary!$C$6/28.8/0.947817)/(SUMPRODUCT((economics!$AG$2:$AG$167=$B41)*(economics!$D$2:$D$167="whr")*economics!$AH$2:$AH$167*(_xlfn.NORM.DIST(N$3,economics!$AK$2:$AK$167,economics!$AJ$2:$AJ$167,TRUE)-_xlfn.NORM.DIST(N$30,economics!$AK$2:$AK$167,economics!$AJ$2:$AJ$167,TRUE)))+$CR12*(_xlfn.NORM.DIST(N$3,$CU12,0.3*$CU12,TRUE)-_xlfn.NORM.DIST(N$30,$CU12,0.3*$CU12,TRUE))+$CS12*(_xlfn.NORM.DIST(N$3,$CV12,0.3*$CV12,TRUE)-_xlfn.NORM.DIST(N$30,$CV12,0.3*$CV12,TRUE))),""),IF($C12&gt;0,summary!$C$10/28.8/0.947817,""))</f>
        <v/>
      </c>
      <c r="O41" t="str">
        <f t="array" ref="O41">IF($D12,IFERROR((SUMPRODUCT((economics!$AG$2:$AG$167=$B41)*(economics!$D$2:$D$167="whr")*economics!$AH$2:$AH$167*(_xlfn.NORM.DIST(O$3,economics!$AK$2:$AK$167,economics!$AJ$2:$AJ$167,TRUE)-_xlfn.NORM.DIST(O$30,economics!$AK$2:$AK$167,economics!$AJ$2:$AJ$167,TRUE))*economics!$AM$2:$AM$167)+$CR12*(_xlfn.NORM.DIST(O$3,$CU12,0.3*$CU12,TRUE)-_xlfn.NORM.DIST(O$30,$CU12,0.3*$CU12,TRUE))*summary!$C$7/28.8/0.947817+$CS12*(_xlfn.NORM.DIST(O$3,$CV12,0.3*$CV12,TRUE)-_xlfn.NORM.DIST(O$30,$CV12,0.3*$CV12,TRUE))*summary!$C$6/28.8/0.947817)/(SUMPRODUCT((economics!$AG$2:$AG$167=$B41)*(economics!$D$2:$D$167="whr")*economics!$AH$2:$AH$167*(_xlfn.NORM.DIST(O$3,economics!$AK$2:$AK$167,economics!$AJ$2:$AJ$167,TRUE)-_xlfn.NORM.DIST(O$30,economics!$AK$2:$AK$167,economics!$AJ$2:$AJ$167,TRUE)))+$CR12*(_xlfn.NORM.DIST(O$3,$CU12,0.3*$CU12,TRUE)-_xlfn.NORM.DIST(O$30,$CU12,0.3*$CU12,TRUE))+$CS12*(_xlfn.NORM.DIST(O$3,$CV12,0.3*$CV12,TRUE)-_xlfn.NORM.DIST(O$30,$CV12,0.3*$CV12,TRUE))),""),IF($C12&gt;0,summary!$C$10/28.8/0.947817,""))</f>
        <v/>
      </c>
      <c r="P41" t="str">
        <f t="array" ref="P41">IF($D12,IFERROR((SUMPRODUCT((economics!$AG$2:$AG$167=$B41)*(economics!$D$2:$D$167="whr")*economics!$AH$2:$AH$167*(_xlfn.NORM.DIST(P$3,economics!$AK$2:$AK$167,economics!$AJ$2:$AJ$167,TRUE)-_xlfn.NORM.DIST(P$30,economics!$AK$2:$AK$167,economics!$AJ$2:$AJ$167,TRUE))*economics!$AM$2:$AM$167)+$CR12*(_xlfn.NORM.DIST(P$3,$CU12,0.3*$CU12,TRUE)-_xlfn.NORM.DIST(P$30,$CU12,0.3*$CU12,TRUE))*summary!$C$7/28.8/0.947817+$CS12*(_xlfn.NORM.DIST(P$3,$CV12,0.3*$CV12,TRUE)-_xlfn.NORM.DIST(P$30,$CV12,0.3*$CV12,TRUE))*summary!$C$6/28.8/0.947817)/(SUMPRODUCT((economics!$AG$2:$AG$167=$B41)*(economics!$D$2:$D$167="whr")*economics!$AH$2:$AH$167*(_xlfn.NORM.DIST(P$3,economics!$AK$2:$AK$167,economics!$AJ$2:$AJ$167,TRUE)-_xlfn.NORM.DIST(P$30,economics!$AK$2:$AK$167,economics!$AJ$2:$AJ$167,TRUE)))+$CR12*(_xlfn.NORM.DIST(P$3,$CU12,0.3*$CU12,TRUE)-_xlfn.NORM.DIST(P$30,$CU12,0.3*$CU12,TRUE))+$CS12*(_xlfn.NORM.DIST(P$3,$CV12,0.3*$CV12,TRUE)-_xlfn.NORM.DIST(P$30,$CV12,0.3*$CV12,TRUE))),""),IF($C12&gt;0,summary!$C$10/28.8/0.947817,""))</f>
        <v/>
      </c>
      <c r="Q41" t="str">
        <f t="array" ref="Q41">IF($D12,IFERROR((SUMPRODUCT((economics!$AG$2:$AG$167=$B41)*(economics!$D$2:$D$167="whr")*economics!$AH$2:$AH$167*(_xlfn.NORM.DIST(Q$3,economics!$AK$2:$AK$167,economics!$AJ$2:$AJ$167,TRUE)-_xlfn.NORM.DIST(Q$30,economics!$AK$2:$AK$167,economics!$AJ$2:$AJ$167,TRUE))*economics!$AM$2:$AM$167)+$CR12*(_xlfn.NORM.DIST(Q$3,$CU12,0.3*$CU12,TRUE)-_xlfn.NORM.DIST(Q$30,$CU12,0.3*$CU12,TRUE))*summary!$C$7/28.8/0.947817+$CS12*(_xlfn.NORM.DIST(Q$3,$CV12,0.3*$CV12,TRUE)-_xlfn.NORM.DIST(Q$30,$CV12,0.3*$CV12,TRUE))*summary!$C$6/28.8/0.947817)/(SUMPRODUCT((economics!$AG$2:$AG$167=$B41)*(economics!$D$2:$D$167="whr")*economics!$AH$2:$AH$167*(_xlfn.NORM.DIST(Q$3,economics!$AK$2:$AK$167,economics!$AJ$2:$AJ$167,TRUE)-_xlfn.NORM.DIST(Q$30,economics!$AK$2:$AK$167,economics!$AJ$2:$AJ$167,TRUE)))+$CR12*(_xlfn.NORM.DIST(Q$3,$CU12,0.3*$CU12,TRUE)-_xlfn.NORM.DIST(Q$30,$CU12,0.3*$CU12,TRUE))+$CS12*(_xlfn.NORM.DIST(Q$3,$CV12,0.3*$CV12,TRUE)-_xlfn.NORM.DIST(Q$30,$CV12,0.3*$CV12,TRUE))),""),IF($C12&gt;0,summary!$C$10/28.8/0.947817,""))</f>
        <v/>
      </c>
      <c r="R41" t="str">
        <f t="array" ref="R41">IF($D12,IFERROR((SUMPRODUCT((economics!$AG$2:$AG$167=$B41)*(economics!$D$2:$D$167="whr")*economics!$AH$2:$AH$167*(_xlfn.NORM.DIST(R$3,economics!$AK$2:$AK$167,economics!$AJ$2:$AJ$167,TRUE)-_xlfn.NORM.DIST(R$30,economics!$AK$2:$AK$167,economics!$AJ$2:$AJ$167,TRUE))*economics!$AM$2:$AM$167)+$CR12*(_xlfn.NORM.DIST(R$3,$CU12,0.3*$CU12,TRUE)-_xlfn.NORM.DIST(R$30,$CU12,0.3*$CU12,TRUE))*summary!$C$7/28.8/0.947817+$CS12*(_xlfn.NORM.DIST(R$3,$CV12,0.3*$CV12,TRUE)-_xlfn.NORM.DIST(R$30,$CV12,0.3*$CV12,TRUE))*summary!$C$6/28.8/0.947817)/(SUMPRODUCT((economics!$AG$2:$AG$167=$B41)*(economics!$D$2:$D$167="whr")*economics!$AH$2:$AH$167*(_xlfn.NORM.DIST(R$3,economics!$AK$2:$AK$167,economics!$AJ$2:$AJ$167,TRUE)-_xlfn.NORM.DIST(R$30,economics!$AK$2:$AK$167,economics!$AJ$2:$AJ$167,TRUE)))+$CR12*(_xlfn.NORM.DIST(R$3,$CU12,0.3*$CU12,TRUE)-_xlfn.NORM.DIST(R$30,$CU12,0.3*$CU12,TRUE))+$CS12*(_xlfn.NORM.DIST(R$3,$CV12,0.3*$CV12,TRUE)-_xlfn.NORM.DIST(R$30,$CV12,0.3*$CV12,TRUE))),""),IF($C12&gt;0,summary!$C$10/28.8/0.947817,""))</f>
        <v/>
      </c>
      <c r="S41" t="str">
        <f t="array" ref="S41">IF($D12,IFERROR((SUMPRODUCT((economics!$AG$2:$AG$167=$B41)*(economics!$D$2:$D$167="whr")*economics!$AH$2:$AH$167*(_xlfn.NORM.DIST(S$3,economics!$AK$2:$AK$167,economics!$AJ$2:$AJ$167,TRUE)-_xlfn.NORM.DIST(S$30,economics!$AK$2:$AK$167,economics!$AJ$2:$AJ$167,TRUE))*economics!$AM$2:$AM$167)+$CR12*(_xlfn.NORM.DIST(S$3,$CU12,0.3*$CU12,TRUE)-_xlfn.NORM.DIST(S$30,$CU12,0.3*$CU12,TRUE))*summary!$C$7/28.8/0.947817+$CS12*(_xlfn.NORM.DIST(S$3,$CV12,0.3*$CV12,TRUE)-_xlfn.NORM.DIST(S$30,$CV12,0.3*$CV12,TRUE))*summary!$C$6/28.8/0.947817)/(SUMPRODUCT((economics!$AG$2:$AG$167=$B41)*(economics!$D$2:$D$167="whr")*economics!$AH$2:$AH$167*(_xlfn.NORM.DIST(S$3,economics!$AK$2:$AK$167,economics!$AJ$2:$AJ$167,TRUE)-_xlfn.NORM.DIST(S$30,economics!$AK$2:$AK$167,economics!$AJ$2:$AJ$167,TRUE)))+$CR12*(_xlfn.NORM.DIST(S$3,$CU12,0.3*$CU12,TRUE)-_xlfn.NORM.DIST(S$30,$CU12,0.3*$CU12,TRUE))+$CS12*(_xlfn.NORM.DIST(S$3,$CV12,0.3*$CV12,TRUE)-_xlfn.NORM.DIST(S$30,$CV12,0.3*$CV12,TRUE))),""),IF($C12&gt;0,summary!$C$10/28.8/0.947817,""))</f>
        <v/>
      </c>
      <c r="T41" t="str">
        <f t="array" ref="T41">IF($D12,IFERROR((SUMPRODUCT((economics!$AG$2:$AG$167=$B41)*(economics!$D$2:$D$167="whr")*economics!$AH$2:$AH$167*(_xlfn.NORM.DIST(T$3,economics!$AK$2:$AK$167,economics!$AJ$2:$AJ$167,TRUE)-_xlfn.NORM.DIST(T$30,economics!$AK$2:$AK$167,economics!$AJ$2:$AJ$167,TRUE))*economics!$AM$2:$AM$167)+$CR12*(_xlfn.NORM.DIST(T$3,$CU12,0.3*$CU12,TRUE)-_xlfn.NORM.DIST(T$30,$CU12,0.3*$CU12,TRUE))*summary!$C$7/28.8/0.947817+$CS12*(_xlfn.NORM.DIST(T$3,$CV12,0.3*$CV12,TRUE)-_xlfn.NORM.DIST(T$30,$CV12,0.3*$CV12,TRUE))*summary!$C$6/28.8/0.947817)/(SUMPRODUCT((economics!$AG$2:$AG$167=$B41)*(economics!$D$2:$D$167="whr")*economics!$AH$2:$AH$167*(_xlfn.NORM.DIST(T$3,economics!$AK$2:$AK$167,economics!$AJ$2:$AJ$167,TRUE)-_xlfn.NORM.DIST(T$30,economics!$AK$2:$AK$167,economics!$AJ$2:$AJ$167,TRUE)))+$CR12*(_xlfn.NORM.DIST(T$3,$CU12,0.3*$CU12,TRUE)-_xlfn.NORM.DIST(T$30,$CU12,0.3*$CU12,TRUE))+$CS12*(_xlfn.NORM.DIST(T$3,$CV12,0.3*$CV12,TRUE)-_xlfn.NORM.DIST(T$30,$CV12,0.3*$CV12,TRUE))),""),IF($C12&gt;0,summary!$C$10/28.8/0.947817,""))</f>
        <v/>
      </c>
      <c r="U41" t="str">
        <f t="array" ref="U41">IF($D12,IFERROR((SUMPRODUCT((economics!$AG$2:$AG$167=$B41)*(economics!$D$2:$D$167="whr")*economics!$AH$2:$AH$167*(_xlfn.NORM.DIST(U$3,economics!$AK$2:$AK$167,economics!$AJ$2:$AJ$167,TRUE)-_xlfn.NORM.DIST(U$30,economics!$AK$2:$AK$167,economics!$AJ$2:$AJ$167,TRUE))*economics!$AM$2:$AM$167)+$CR12*(_xlfn.NORM.DIST(U$3,$CU12,0.3*$CU12,TRUE)-_xlfn.NORM.DIST(U$30,$CU12,0.3*$CU12,TRUE))*summary!$C$7/28.8/0.947817+$CS12*(_xlfn.NORM.DIST(U$3,$CV12,0.3*$CV12,TRUE)-_xlfn.NORM.DIST(U$30,$CV12,0.3*$CV12,TRUE))*summary!$C$6/28.8/0.947817)/(SUMPRODUCT((economics!$AG$2:$AG$167=$B41)*(economics!$D$2:$D$167="whr")*economics!$AH$2:$AH$167*(_xlfn.NORM.DIST(U$3,economics!$AK$2:$AK$167,economics!$AJ$2:$AJ$167,TRUE)-_xlfn.NORM.DIST(U$30,economics!$AK$2:$AK$167,economics!$AJ$2:$AJ$167,TRUE)))+$CR12*(_xlfn.NORM.DIST(U$3,$CU12,0.3*$CU12,TRUE)-_xlfn.NORM.DIST(U$30,$CU12,0.3*$CU12,TRUE))+$CS12*(_xlfn.NORM.DIST(U$3,$CV12,0.3*$CV12,TRUE)-_xlfn.NORM.DIST(U$30,$CV12,0.3*$CV12,TRUE))),""),IF($C12&gt;0,summary!$C$10/28.8/0.947817,""))</f>
        <v/>
      </c>
      <c r="V41" t="str">
        <f t="array" ref="V41">IF($D12,IFERROR((SUMPRODUCT((economics!$AG$2:$AG$167=$B41)*(economics!$D$2:$D$167="whr")*economics!$AH$2:$AH$167*(_xlfn.NORM.DIST(V$3,economics!$AK$2:$AK$167,economics!$AJ$2:$AJ$167,TRUE)-_xlfn.NORM.DIST(V$30,economics!$AK$2:$AK$167,economics!$AJ$2:$AJ$167,TRUE))*economics!$AM$2:$AM$167)+$CR12*(_xlfn.NORM.DIST(V$3,$CU12,0.3*$CU12,TRUE)-_xlfn.NORM.DIST(V$30,$CU12,0.3*$CU12,TRUE))*summary!$C$7/28.8/0.947817+$CS12*(_xlfn.NORM.DIST(V$3,$CV12,0.3*$CV12,TRUE)-_xlfn.NORM.DIST(V$30,$CV12,0.3*$CV12,TRUE))*summary!$C$6/28.8/0.947817)/(SUMPRODUCT((economics!$AG$2:$AG$167=$B41)*(economics!$D$2:$D$167="whr")*economics!$AH$2:$AH$167*(_xlfn.NORM.DIST(V$3,economics!$AK$2:$AK$167,economics!$AJ$2:$AJ$167,TRUE)-_xlfn.NORM.DIST(V$30,economics!$AK$2:$AK$167,economics!$AJ$2:$AJ$167,TRUE)))+$CR12*(_xlfn.NORM.DIST(V$3,$CU12,0.3*$CU12,TRUE)-_xlfn.NORM.DIST(V$30,$CU12,0.3*$CU12,TRUE))+$CS12*(_xlfn.NORM.DIST(V$3,$CV12,0.3*$CV12,TRUE)-_xlfn.NORM.DIST(V$30,$CV12,0.3*$CV12,TRUE))),""),IF($C12&gt;0,summary!$C$10/28.8/0.947817,""))</f>
        <v/>
      </c>
      <c r="W41" t="str">
        <f t="array" ref="W41">IF($D12,IFERROR((SUMPRODUCT((economics!$AG$2:$AG$167=$B41)*(economics!$D$2:$D$167="whr")*economics!$AH$2:$AH$167*(_xlfn.NORM.DIST(W$3,economics!$AK$2:$AK$167,economics!$AJ$2:$AJ$167,TRUE)-_xlfn.NORM.DIST(W$30,economics!$AK$2:$AK$167,economics!$AJ$2:$AJ$167,TRUE))*economics!$AM$2:$AM$167)+$CR12*(_xlfn.NORM.DIST(W$3,$CU12,0.3*$CU12,TRUE)-_xlfn.NORM.DIST(W$30,$CU12,0.3*$CU12,TRUE))*summary!$C$7/28.8/0.947817+$CS12*(_xlfn.NORM.DIST(W$3,$CV12,0.3*$CV12,TRUE)-_xlfn.NORM.DIST(W$30,$CV12,0.3*$CV12,TRUE))*summary!$C$6/28.8/0.947817)/(SUMPRODUCT((economics!$AG$2:$AG$167=$B41)*(economics!$D$2:$D$167="whr")*economics!$AH$2:$AH$167*(_xlfn.NORM.DIST(W$3,economics!$AK$2:$AK$167,economics!$AJ$2:$AJ$167,TRUE)-_xlfn.NORM.DIST(W$30,economics!$AK$2:$AK$167,economics!$AJ$2:$AJ$167,TRUE)))+$CR12*(_xlfn.NORM.DIST(W$3,$CU12,0.3*$CU12,TRUE)-_xlfn.NORM.DIST(W$30,$CU12,0.3*$CU12,TRUE))+$CS12*(_xlfn.NORM.DIST(W$3,$CV12,0.3*$CV12,TRUE)-_xlfn.NORM.DIST(W$30,$CV12,0.3*$CV12,TRUE))),""),IF($C12&gt;0,summary!$C$10/28.8/0.947817,""))</f>
        <v/>
      </c>
      <c r="X41" t="str">
        <f t="array" ref="X41">IF($D12,IFERROR((SUMPRODUCT((economics!$AG$2:$AG$167=$B41)*(economics!$D$2:$D$167="whr")*economics!$AH$2:$AH$167*(_xlfn.NORM.DIST(X$3,economics!$AK$2:$AK$167,economics!$AJ$2:$AJ$167,TRUE)-_xlfn.NORM.DIST(X$30,economics!$AK$2:$AK$167,economics!$AJ$2:$AJ$167,TRUE))*economics!$AM$2:$AM$167)+$CR12*(_xlfn.NORM.DIST(X$3,$CU12,0.3*$CU12,TRUE)-_xlfn.NORM.DIST(X$30,$CU12,0.3*$CU12,TRUE))*summary!$C$7/28.8/0.947817+$CS12*(_xlfn.NORM.DIST(X$3,$CV12,0.3*$CV12,TRUE)-_xlfn.NORM.DIST(X$30,$CV12,0.3*$CV12,TRUE))*summary!$C$6/28.8/0.947817)/(SUMPRODUCT((economics!$AG$2:$AG$167=$B41)*(economics!$D$2:$D$167="whr")*economics!$AH$2:$AH$167*(_xlfn.NORM.DIST(X$3,economics!$AK$2:$AK$167,economics!$AJ$2:$AJ$167,TRUE)-_xlfn.NORM.DIST(X$30,economics!$AK$2:$AK$167,economics!$AJ$2:$AJ$167,TRUE)))+$CR12*(_xlfn.NORM.DIST(X$3,$CU12,0.3*$CU12,TRUE)-_xlfn.NORM.DIST(X$30,$CU12,0.3*$CU12,TRUE))+$CS12*(_xlfn.NORM.DIST(X$3,$CV12,0.3*$CV12,TRUE)-_xlfn.NORM.DIST(X$30,$CV12,0.3*$CV12,TRUE))),""),IF($C12&gt;0,summary!$C$10/28.8/0.947817,""))</f>
        <v/>
      </c>
      <c r="Y41" t="str">
        <f t="array" ref="Y41">IF($D12,IFERROR((SUMPRODUCT((economics!$AG$2:$AG$167=$B41)*(economics!$D$2:$D$167="whr")*economics!$AH$2:$AH$167*(_xlfn.NORM.DIST(Y$3,economics!$AK$2:$AK$167,economics!$AJ$2:$AJ$167,TRUE)-_xlfn.NORM.DIST(Y$30,economics!$AK$2:$AK$167,economics!$AJ$2:$AJ$167,TRUE))*economics!$AM$2:$AM$167)+$CR12*(_xlfn.NORM.DIST(Y$3,$CU12,0.3*$CU12,TRUE)-_xlfn.NORM.DIST(Y$30,$CU12,0.3*$CU12,TRUE))*summary!$C$7/28.8/0.947817+$CS12*(_xlfn.NORM.DIST(Y$3,$CV12,0.3*$CV12,TRUE)-_xlfn.NORM.DIST(Y$30,$CV12,0.3*$CV12,TRUE))*summary!$C$6/28.8/0.947817)/(SUMPRODUCT((economics!$AG$2:$AG$167=$B41)*(economics!$D$2:$D$167="whr")*economics!$AH$2:$AH$167*(_xlfn.NORM.DIST(Y$3,economics!$AK$2:$AK$167,economics!$AJ$2:$AJ$167,TRUE)-_xlfn.NORM.DIST(Y$30,economics!$AK$2:$AK$167,economics!$AJ$2:$AJ$167,TRUE)))+$CR12*(_xlfn.NORM.DIST(Y$3,$CU12,0.3*$CU12,TRUE)-_xlfn.NORM.DIST(Y$30,$CU12,0.3*$CU12,TRUE))+$CS12*(_xlfn.NORM.DIST(Y$3,$CV12,0.3*$CV12,TRUE)-_xlfn.NORM.DIST(Y$30,$CV12,0.3*$CV12,TRUE))),""),IF($C12&gt;0,summary!$C$10/28.8/0.947817,""))</f>
        <v/>
      </c>
      <c r="Z41" t="str">
        <f t="array" ref="Z41">IF($D12,IFERROR((SUMPRODUCT((economics!$AG$2:$AG$167=$B41)*(economics!$D$2:$D$167="whr")*economics!$AH$2:$AH$167*(_xlfn.NORM.DIST(Z$3,economics!$AK$2:$AK$167,economics!$AJ$2:$AJ$167,TRUE)-_xlfn.NORM.DIST(Z$30,economics!$AK$2:$AK$167,economics!$AJ$2:$AJ$167,TRUE))*economics!$AM$2:$AM$167)+$CR12*(_xlfn.NORM.DIST(Z$3,$CU12,0.3*$CU12,TRUE)-_xlfn.NORM.DIST(Z$30,$CU12,0.3*$CU12,TRUE))*summary!$C$7/28.8/0.947817+$CS12*(_xlfn.NORM.DIST(Z$3,$CV12,0.3*$CV12,TRUE)-_xlfn.NORM.DIST(Z$30,$CV12,0.3*$CV12,TRUE))*summary!$C$6/28.8/0.947817)/(SUMPRODUCT((economics!$AG$2:$AG$167=$B41)*(economics!$D$2:$D$167="whr")*economics!$AH$2:$AH$167*(_xlfn.NORM.DIST(Z$3,economics!$AK$2:$AK$167,economics!$AJ$2:$AJ$167,TRUE)-_xlfn.NORM.DIST(Z$30,economics!$AK$2:$AK$167,economics!$AJ$2:$AJ$167,TRUE)))+$CR12*(_xlfn.NORM.DIST(Z$3,$CU12,0.3*$CU12,TRUE)-_xlfn.NORM.DIST(Z$30,$CU12,0.3*$CU12,TRUE))+$CS12*(_xlfn.NORM.DIST(Z$3,$CV12,0.3*$CV12,TRUE)-_xlfn.NORM.DIST(Z$30,$CV12,0.3*$CV12,TRUE))),""),IF($C12&gt;0,summary!$C$10/28.8/0.947817,""))</f>
        <v/>
      </c>
      <c r="AA41" t="str">
        <f t="array" ref="AA41">IF($D12,IFERROR((SUMPRODUCT((economics!$AG$2:$AG$167=$B41)*(economics!$D$2:$D$167="whr")*economics!$AH$2:$AH$167*(_xlfn.NORM.DIST(AA$3,economics!$AK$2:$AK$167,economics!$AJ$2:$AJ$167,TRUE)-_xlfn.NORM.DIST(AA$30,economics!$AK$2:$AK$167,economics!$AJ$2:$AJ$167,TRUE))*economics!$AM$2:$AM$167)+$CR12*(_xlfn.NORM.DIST(AA$3,$CU12,0.3*$CU12,TRUE)-_xlfn.NORM.DIST(AA$30,$CU12,0.3*$CU12,TRUE))*summary!$C$7/28.8/0.947817+$CS12*(_xlfn.NORM.DIST(AA$3,$CV12,0.3*$CV12,TRUE)-_xlfn.NORM.DIST(AA$30,$CV12,0.3*$CV12,TRUE))*summary!$C$6/28.8/0.947817)/(SUMPRODUCT((economics!$AG$2:$AG$167=$B41)*(economics!$D$2:$D$167="whr")*economics!$AH$2:$AH$167*(_xlfn.NORM.DIST(AA$3,economics!$AK$2:$AK$167,economics!$AJ$2:$AJ$167,TRUE)-_xlfn.NORM.DIST(AA$30,economics!$AK$2:$AK$167,economics!$AJ$2:$AJ$167,TRUE)))+$CR12*(_xlfn.NORM.DIST(AA$3,$CU12,0.3*$CU12,TRUE)-_xlfn.NORM.DIST(AA$30,$CU12,0.3*$CU12,TRUE))+$CS12*(_xlfn.NORM.DIST(AA$3,$CV12,0.3*$CV12,TRUE)-_xlfn.NORM.DIST(AA$30,$CV12,0.3*$CV12,TRUE))),""),IF($C12&gt;0,summary!$C$10/28.8/0.947817,""))</f>
        <v/>
      </c>
      <c r="AB41" t="str">
        <f t="array" ref="AB41">IF($D12,IFERROR((SUMPRODUCT((economics!$AG$2:$AG$167=$B41)*(economics!$D$2:$D$167="whr")*economics!$AH$2:$AH$167*(_xlfn.NORM.DIST(AB$3,economics!$AK$2:$AK$167,economics!$AJ$2:$AJ$167,TRUE)-_xlfn.NORM.DIST(AB$30,economics!$AK$2:$AK$167,economics!$AJ$2:$AJ$167,TRUE))*economics!$AM$2:$AM$167)+$CR12*(_xlfn.NORM.DIST(AB$3,$CU12,0.3*$CU12,TRUE)-_xlfn.NORM.DIST(AB$30,$CU12,0.3*$CU12,TRUE))*summary!$C$7/28.8/0.947817+$CS12*(_xlfn.NORM.DIST(AB$3,$CV12,0.3*$CV12,TRUE)-_xlfn.NORM.DIST(AB$30,$CV12,0.3*$CV12,TRUE))*summary!$C$6/28.8/0.947817)/(SUMPRODUCT((economics!$AG$2:$AG$167=$B41)*(economics!$D$2:$D$167="whr")*economics!$AH$2:$AH$167*(_xlfn.NORM.DIST(AB$3,economics!$AK$2:$AK$167,economics!$AJ$2:$AJ$167,TRUE)-_xlfn.NORM.DIST(AB$30,economics!$AK$2:$AK$167,economics!$AJ$2:$AJ$167,TRUE)))+$CR12*(_xlfn.NORM.DIST(AB$3,$CU12,0.3*$CU12,TRUE)-_xlfn.NORM.DIST(AB$30,$CU12,0.3*$CU12,TRUE))+$CS12*(_xlfn.NORM.DIST(AB$3,$CV12,0.3*$CV12,TRUE)-_xlfn.NORM.DIST(AB$30,$CV12,0.3*$CV12,TRUE))),""),IF($C12&gt;0,summary!$C$10/28.8/0.947817,""))</f>
        <v/>
      </c>
      <c r="AC41" t="str">
        <f t="array" ref="AC41">IF($D12,IFERROR((SUMPRODUCT((economics!$AG$2:$AG$167=$B41)*(economics!$D$2:$D$167="whr")*economics!$AH$2:$AH$167*(_xlfn.NORM.DIST(AC$3,economics!$AK$2:$AK$167,economics!$AJ$2:$AJ$167,TRUE)-_xlfn.NORM.DIST(AC$30,economics!$AK$2:$AK$167,economics!$AJ$2:$AJ$167,TRUE))*economics!$AM$2:$AM$167)+$CR12*(_xlfn.NORM.DIST(AC$3,$CU12,0.3*$CU12,TRUE)-_xlfn.NORM.DIST(AC$30,$CU12,0.3*$CU12,TRUE))*summary!$C$7/28.8/0.947817+$CS12*(_xlfn.NORM.DIST(AC$3,$CV12,0.3*$CV12,TRUE)-_xlfn.NORM.DIST(AC$30,$CV12,0.3*$CV12,TRUE))*summary!$C$6/28.8/0.947817)/(SUMPRODUCT((economics!$AG$2:$AG$167=$B41)*(economics!$D$2:$D$167="whr")*economics!$AH$2:$AH$167*(_xlfn.NORM.DIST(AC$3,economics!$AK$2:$AK$167,economics!$AJ$2:$AJ$167,TRUE)-_xlfn.NORM.DIST(AC$30,economics!$AK$2:$AK$167,economics!$AJ$2:$AJ$167,TRUE)))+$CR12*(_xlfn.NORM.DIST(AC$3,$CU12,0.3*$CU12,TRUE)-_xlfn.NORM.DIST(AC$30,$CU12,0.3*$CU12,TRUE))+$CS12*(_xlfn.NORM.DIST(AC$3,$CV12,0.3*$CV12,TRUE)-_xlfn.NORM.DIST(AC$30,$CV12,0.3*$CV12,TRUE))),""),IF($C12&gt;0,summary!$C$10/28.8/0.947817,""))</f>
        <v/>
      </c>
      <c r="AD41" t="str">
        <f t="array" ref="AD41">IF($D12,IFERROR((SUMPRODUCT((economics!$AG$2:$AG$167=$B41)*(economics!$D$2:$D$167="whr")*economics!$AH$2:$AH$167*(_xlfn.NORM.DIST(AD$3,economics!$AK$2:$AK$167,economics!$AJ$2:$AJ$167,TRUE)-_xlfn.NORM.DIST(AD$30,economics!$AK$2:$AK$167,economics!$AJ$2:$AJ$167,TRUE))*economics!$AM$2:$AM$167)+$CR12*(_xlfn.NORM.DIST(AD$3,$CU12,0.3*$CU12,TRUE)-_xlfn.NORM.DIST(AD$30,$CU12,0.3*$CU12,TRUE))*summary!$C$7/28.8/0.947817+$CS12*(_xlfn.NORM.DIST(AD$3,$CV12,0.3*$CV12,TRUE)-_xlfn.NORM.DIST(AD$30,$CV12,0.3*$CV12,TRUE))*summary!$C$6/28.8/0.947817)/(SUMPRODUCT((economics!$AG$2:$AG$167=$B41)*(economics!$D$2:$D$167="whr")*economics!$AH$2:$AH$167*(_xlfn.NORM.DIST(AD$3,economics!$AK$2:$AK$167,economics!$AJ$2:$AJ$167,TRUE)-_xlfn.NORM.DIST(AD$30,economics!$AK$2:$AK$167,economics!$AJ$2:$AJ$167,TRUE)))+$CR12*(_xlfn.NORM.DIST(AD$3,$CU12,0.3*$CU12,TRUE)-_xlfn.NORM.DIST(AD$30,$CU12,0.3*$CU12,TRUE))+$CS12*(_xlfn.NORM.DIST(AD$3,$CV12,0.3*$CV12,TRUE)-_xlfn.NORM.DIST(AD$30,$CV12,0.3*$CV12,TRUE))),""),IF($C12&gt;0,summary!$C$10/28.8/0.947817,""))</f>
        <v/>
      </c>
      <c r="AE41" t="str">
        <f t="array" ref="AE41">IF($D12,IFERROR((SUMPRODUCT((economics!$AG$2:$AG$167=$B41)*(economics!$D$2:$D$167="whr")*economics!$AH$2:$AH$167*(_xlfn.NORM.DIST(AE$3,economics!$AK$2:$AK$167,economics!$AJ$2:$AJ$167,TRUE)-_xlfn.NORM.DIST(AE$30,economics!$AK$2:$AK$167,economics!$AJ$2:$AJ$167,TRUE))*economics!$AM$2:$AM$167)+$CR12*(_xlfn.NORM.DIST(AE$3,$CU12,0.3*$CU12,TRUE)-_xlfn.NORM.DIST(AE$30,$CU12,0.3*$CU12,TRUE))*summary!$C$7/28.8/0.947817+$CS12*(_xlfn.NORM.DIST(AE$3,$CV12,0.3*$CV12,TRUE)-_xlfn.NORM.DIST(AE$30,$CV12,0.3*$CV12,TRUE))*summary!$C$6/28.8/0.947817)/(SUMPRODUCT((economics!$AG$2:$AG$167=$B41)*(economics!$D$2:$D$167="whr")*economics!$AH$2:$AH$167*(_xlfn.NORM.DIST(AE$3,economics!$AK$2:$AK$167,economics!$AJ$2:$AJ$167,TRUE)-_xlfn.NORM.DIST(AE$30,economics!$AK$2:$AK$167,economics!$AJ$2:$AJ$167,TRUE)))+$CR12*(_xlfn.NORM.DIST(AE$3,$CU12,0.3*$CU12,TRUE)-_xlfn.NORM.DIST(AE$30,$CU12,0.3*$CU12,TRUE))+$CS12*(_xlfn.NORM.DIST(AE$3,$CV12,0.3*$CV12,TRUE)-_xlfn.NORM.DIST(AE$30,$CV12,0.3*$CV12,TRUE))),""),IF($C12&gt;0,summary!$C$10/28.8/0.947817,""))</f>
        <v/>
      </c>
      <c r="AF41" t="str">
        <f t="array" ref="AF41">IF($D12,IFERROR((SUMPRODUCT((economics!$AG$2:$AG$167=$B41)*(economics!$D$2:$D$167="whr")*economics!$AH$2:$AH$167*(_xlfn.NORM.DIST(AF$3,economics!$AK$2:$AK$167,economics!$AJ$2:$AJ$167,TRUE)-_xlfn.NORM.DIST(AF$30,economics!$AK$2:$AK$167,economics!$AJ$2:$AJ$167,TRUE))*economics!$AM$2:$AM$167)+$CR12*(_xlfn.NORM.DIST(AF$3,$CU12,0.3*$CU12,TRUE)-_xlfn.NORM.DIST(AF$30,$CU12,0.3*$CU12,TRUE))*summary!$C$7/28.8/0.947817+$CS12*(_xlfn.NORM.DIST(AF$3,$CV12,0.3*$CV12,TRUE)-_xlfn.NORM.DIST(AF$30,$CV12,0.3*$CV12,TRUE))*summary!$C$6/28.8/0.947817)/(SUMPRODUCT((economics!$AG$2:$AG$167=$B41)*(economics!$D$2:$D$167="whr")*economics!$AH$2:$AH$167*(_xlfn.NORM.DIST(AF$3,economics!$AK$2:$AK$167,economics!$AJ$2:$AJ$167,TRUE)-_xlfn.NORM.DIST(AF$30,economics!$AK$2:$AK$167,economics!$AJ$2:$AJ$167,TRUE)))+$CR12*(_xlfn.NORM.DIST(AF$3,$CU12,0.3*$CU12,TRUE)-_xlfn.NORM.DIST(AF$30,$CU12,0.3*$CU12,TRUE))+$CS12*(_xlfn.NORM.DIST(AF$3,$CV12,0.3*$CV12,TRUE)-_xlfn.NORM.DIST(AF$30,$CV12,0.3*$CV12,TRUE))),""),IF($C12&gt;0,summary!$C$10/28.8/0.947817,""))</f>
        <v/>
      </c>
      <c r="AG41" t="str">
        <f t="array" ref="AG41">IF($D12,IFERROR((SUMPRODUCT((economics!$AG$2:$AG$167=$B41)*(economics!$D$2:$D$167="whr")*economics!$AH$2:$AH$167*(_xlfn.NORM.DIST(AG$3,economics!$AK$2:$AK$167,economics!$AJ$2:$AJ$167,TRUE)-_xlfn.NORM.DIST(AG$30,economics!$AK$2:$AK$167,economics!$AJ$2:$AJ$167,TRUE))*economics!$AM$2:$AM$167)+$CR12*(_xlfn.NORM.DIST(AG$3,$CU12,0.3*$CU12,TRUE)-_xlfn.NORM.DIST(AG$30,$CU12,0.3*$CU12,TRUE))*summary!$C$7/28.8/0.947817+$CS12*(_xlfn.NORM.DIST(AG$3,$CV12,0.3*$CV12,TRUE)-_xlfn.NORM.DIST(AG$30,$CV12,0.3*$CV12,TRUE))*summary!$C$6/28.8/0.947817)/(SUMPRODUCT((economics!$AG$2:$AG$167=$B41)*(economics!$D$2:$D$167="whr")*economics!$AH$2:$AH$167*(_xlfn.NORM.DIST(AG$3,economics!$AK$2:$AK$167,economics!$AJ$2:$AJ$167,TRUE)-_xlfn.NORM.DIST(AG$30,economics!$AK$2:$AK$167,economics!$AJ$2:$AJ$167,TRUE)))+$CR12*(_xlfn.NORM.DIST(AG$3,$CU12,0.3*$CU12,TRUE)-_xlfn.NORM.DIST(AG$30,$CU12,0.3*$CU12,TRUE))+$CS12*(_xlfn.NORM.DIST(AG$3,$CV12,0.3*$CV12,TRUE)-_xlfn.NORM.DIST(AG$30,$CV12,0.3*$CV12,TRUE))),""),IF($C12&gt;0,summary!$C$10/28.8/0.947817,""))</f>
        <v/>
      </c>
      <c r="AH41" t="str">
        <f t="array" ref="AH41">IF($D12,IFERROR((SUMPRODUCT((economics!$AG$2:$AG$167=$B41)*(economics!$D$2:$D$167="whr")*economics!$AH$2:$AH$167*(_xlfn.NORM.DIST(AH$3,economics!$AK$2:$AK$167,economics!$AJ$2:$AJ$167,TRUE)-_xlfn.NORM.DIST(AH$30,economics!$AK$2:$AK$167,economics!$AJ$2:$AJ$167,TRUE))*economics!$AM$2:$AM$167)+$CR12*(_xlfn.NORM.DIST(AH$3,$CU12,0.3*$CU12,TRUE)-_xlfn.NORM.DIST(AH$30,$CU12,0.3*$CU12,TRUE))*summary!$C$7/28.8/0.947817+$CS12*(_xlfn.NORM.DIST(AH$3,$CV12,0.3*$CV12,TRUE)-_xlfn.NORM.DIST(AH$30,$CV12,0.3*$CV12,TRUE))*summary!$C$6/28.8/0.947817)/(SUMPRODUCT((economics!$AG$2:$AG$167=$B41)*(economics!$D$2:$D$167="whr")*economics!$AH$2:$AH$167*(_xlfn.NORM.DIST(AH$3,economics!$AK$2:$AK$167,economics!$AJ$2:$AJ$167,TRUE)-_xlfn.NORM.DIST(AH$30,economics!$AK$2:$AK$167,economics!$AJ$2:$AJ$167,TRUE)))+$CR12*(_xlfn.NORM.DIST(AH$3,$CU12,0.3*$CU12,TRUE)-_xlfn.NORM.DIST(AH$30,$CU12,0.3*$CU12,TRUE))+$CS12*(_xlfn.NORM.DIST(AH$3,$CV12,0.3*$CV12,TRUE)-_xlfn.NORM.DIST(AH$30,$CV12,0.3*$CV12,TRUE))),""),IF($C12&gt;0,summary!$C$10/28.8/0.947817,""))</f>
        <v/>
      </c>
      <c r="AI41" t="str">
        <f t="array" ref="AI41">IF($D12,IFERROR((SUMPRODUCT((economics!$AG$2:$AG$167=$B41)*(economics!$D$2:$D$167="whr")*economics!$AH$2:$AH$167*(_xlfn.NORM.DIST(AI$3,economics!$AK$2:$AK$167,economics!$AJ$2:$AJ$167,TRUE)-_xlfn.NORM.DIST(AI$30,economics!$AK$2:$AK$167,economics!$AJ$2:$AJ$167,TRUE))*economics!$AM$2:$AM$167)+$CR12*(_xlfn.NORM.DIST(AI$3,$CU12,0.3*$CU12,TRUE)-_xlfn.NORM.DIST(AI$30,$CU12,0.3*$CU12,TRUE))*summary!$C$7/28.8/0.947817+$CS12*(_xlfn.NORM.DIST(AI$3,$CV12,0.3*$CV12,TRUE)-_xlfn.NORM.DIST(AI$30,$CV12,0.3*$CV12,TRUE))*summary!$C$6/28.8/0.947817)/(SUMPRODUCT((economics!$AG$2:$AG$167=$B41)*(economics!$D$2:$D$167="whr")*economics!$AH$2:$AH$167*(_xlfn.NORM.DIST(AI$3,economics!$AK$2:$AK$167,economics!$AJ$2:$AJ$167,TRUE)-_xlfn.NORM.DIST(AI$30,economics!$AK$2:$AK$167,economics!$AJ$2:$AJ$167,TRUE)))+$CR12*(_xlfn.NORM.DIST(AI$3,$CU12,0.3*$CU12,TRUE)-_xlfn.NORM.DIST(AI$30,$CU12,0.3*$CU12,TRUE))+$CS12*(_xlfn.NORM.DIST(AI$3,$CV12,0.3*$CV12,TRUE)-_xlfn.NORM.DIST(AI$30,$CV12,0.3*$CV12,TRUE))),""),IF($C12&gt;0,summary!$C$10/28.8/0.947817,""))</f>
        <v/>
      </c>
      <c r="AJ41" t="str">
        <f t="array" ref="AJ41">IF($D12,IFERROR((SUMPRODUCT((economics!$AG$2:$AG$167=$B41)*(economics!$D$2:$D$167="whr")*economics!$AH$2:$AH$167*(_xlfn.NORM.DIST(AJ$3,economics!$AK$2:$AK$167,economics!$AJ$2:$AJ$167,TRUE)-_xlfn.NORM.DIST(AJ$30,economics!$AK$2:$AK$167,economics!$AJ$2:$AJ$167,TRUE))*economics!$AM$2:$AM$167)+$CR12*(_xlfn.NORM.DIST(AJ$3,$CU12,0.3*$CU12,TRUE)-_xlfn.NORM.DIST(AJ$30,$CU12,0.3*$CU12,TRUE))*summary!$C$7/28.8/0.947817+$CS12*(_xlfn.NORM.DIST(AJ$3,$CV12,0.3*$CV12,TRUE)-_xlfn.NORM.DIST(AJ$30,$CV12,0.3*$CV12,TRUE))*summary!$C$6/28.8/0.947817)/(SUMPRODUCT((economics!$AG$2:$AG$167=$B41)*(economics!$D$2:$D$167="whr")*economics!$AH$2:$AH$167*(_xlfn.NORM.DIST(AJ$3,economics!$AK$2:$AK$167,economics!$AJ$2:$AJ$167,TRUE)-_xlfn.NORM.DIST(AJ$30,economics!$AK$2:$AK$167,economics!$AJ$2:$AJ$167,TRUE)))+$CR12*(_xlfn.NORM.DIST(AJ$3,$CU12,0.3*$CU12,TRUE)-_xlfn.NORM.DIST(AJ$30,$CU12,0.3*$CU12,TRUE))+$CS12*(_xlfn.NORM.DIST(AJ$3,$CV12,0.3*$CV12,TRUE)-_xlfn.NORM.DIST(AJ$30,$CV12,0.3*$CV12,TRUE))),""),IF($C12&gt;0,summary!$C$10/28.8/0.947817,""))</f>
        <v/>
      </c>
      <c r="AK41" t="str">
        <f t="array" ref="AK41">IF($D12,IFERROR((SUMPRODUCT((economics!$AG$2:$AG$167=$B41)*(economics!$D$2:$D$167="whr")*economics!$AH$2:$AH$167*(_xlfn.NORM.DIST(AK$3,economics!$AK$2:$AK$167,economics!$AJ$2:$AJ$167,TRUE)-_xlfn.NORM.DIST(AK$30,economics!$AK$2:$AK$167,economics!$AJ$2:$AJ$167,TRUE))*economics!$AM$2:$AM$167)+$CR12*(_xlfn.NORM.DIST(AK$3,$CU12,0.3*$CU12,TRUE)-_xlfn.NORM.DIST(AK$30,$CU12,0.3*$CU12,TRUE))*summary!$C$7/28.8/0.947817+$CS12*(_xlfn.NORM.DIST(AK$3,$CV12,0.3*$CV12,TRUE)-_xlfn.NORM.DIST(AK$30,$CV12,0.3*$CV12,TRUE))*summary!$C$6/28.8/0.947817)/(SUMPRODUCT((economics!$AG$2:$AG$167=$B41)*(economics!$D$2:$D$167="whr")*economics!$AH$2:$AH$167*(_xlfn.NORM.DIST(AK$3,economics!$AK$2:$AK$167,economics!$AJ$2:$AJ$167,TRUE)-_xlfn.NORM.DIST(AK$30,economics!$AK$2:$AK$167,economics!$AJ$2:$AJ$167,TRUE)))+$CR12*(_xlfn.NORM.DIST(AK$3,$CU12,0.3*$CU12,TRUE)-_xlfn.NORM.DIST(AK$30,$CU12,0.3*$CU12,TRUE))+$CS12*(_xlfn.NORM.DIST(AK$3,$CV12,0.3*$CV12,TRUE)-_xlfn.NORM.DIST(AK$30,$CV12,0.3*$CV12,TRUE))),""),IF($C12&gt;0,summary!$C$10/28.8/0.947817,""))</f>
        <v/>
      </c>
      <c r="AL41" t="str">
        <f t="array" ref="AL41">IF($D12,IFERROR((SUMPRODUCT((economics!$AG$2:$AG$167=$B41)*(economics!$D$2:$D$167="whr")*economics!$AH$2:$AH$167*(_xlfn.NORM.DIST(AL$3,economics!$AK$2:$AK$167,economics!$AJ$2:$AJ$167,TRUE)-_xlfn.NORM.DIST(AL$30,economics!$AK$2:$AK$167,economics!$AJ$2:$AJ$167,TRUE))*economics!$AM$2:$AM$167)+$CR12*(_xlfn.NORM.DIST(AL$3,$CU12,0.3*$CU12,TRUE)-_xlfn.NORM.DIST(AL$30,$CU12,0.3*$CU12,TRUE))*summary!$C$7/28.8/0.947817+$CS12*(_xlfn.NORM.DIST(AL$3,$CV12,0.3*$CV12,TRUE)-_xlfn.NORM.DIST(AL$30,$CV12,0.3*$CV12,TRUE))*summary!$C$6/28.8/0.947817)/(SUMPRODUCT((economics!$AG$2:$AG$167=$B41)*(economics!$D$2:$D$167="whr")*economics!$AH$2:$AH$167*(_xlfn.NORM.DIST(AL$3,economics!$AK$2:$AK$167,economics!$AJ$2:$AJ$167,TRUE)-_xlfn.NORM.DIST(AL$30,economics!$AK$2:$AK$167,economics!$AJ$2:$AJ$167,TRUE)))+$CR12*(_xlfn.NORM.DIST(AL$3,$CU12,0.3*$CU12,TRUE)-_xlfn.NORM.DIST(AL$30,$CU12,0.3*$CU12,TRUE))+$CS12*(_xlfn.NORM.DIST(AL$3,$CV12,0.3*$CV12,TRUE)-_xlfn.NORM.DIST(AL$30,$CV12,0.3*$CV12,TRUE))),""),IF($C12&gt;0,summary!$C$10/28.8/0.947817,""))</f>
        <v/>
      </c>
      <c r="AM41" t="str">
        <f t="array" ref="AM41">IF($D12,IFERROR((SUMPRODUCT((economics!$AG$2:$AG$167=$B41)*(economics!$D$2:$D$167="whr")*economics!$AH$2:$AH$167*(_xlfn.NORM.DIST(AM$3,economics!$AK$2:$AK$167,economics!$AJ$2:$AJ$167,TRUE)-_xlfn.NORM.DIST(AM$30,economics!$AK$2:$AK$167,economics!$AJ$2:$AJ$167,TRUE))*economics!$AM$2:$AM$167)+$CR12*(_xlfn.NORM.DIST(AM$3,$CU12,0.3*$CU12,TRUE)-_xlfn.NORM.DIST(AM$30,$CU12,0.3*$CU12,TRUE))*summary!$C$7/28.8/0.947817+$CS12*(_xlfn.NORM.DIST(AM$3,$CV12,0.3*$CV12,TRUE)-_xlfn.NORM.DIST(AM$30,$CV12,0.3*$CV12,TRUE))*summary!$C$6/28.8/0.947817)/(SUMPRODUCT((economics!$AG$2:$AG$167=$B41)*(economics!$D$2:$D$167="whr")*economics!$AH$2:$AH$167*(_xlfn.NORM.DIST(AM$3,economics!$AK$2:$AK$167,economics!$AJ$2:$AJ$167,TRUE)-_xlfn.NORM.DIST(AM$30,economics!$AK$2:$AK$167,economics!$AJ$2:$AJ$167,TRUE)))+$CR12*(_xlfn.NORM.DIST(AM$3,$CU12,0.3*$CU12,TRUE)-_xlfn.NORM.DIST(AM$30,$CU12,0.3*$CU12,TRUE))+$CS12*(_xlfn.NORM.DIST(AM$3,$CV12,0.3*$CV12,TRUE)-_xlfn.NORM.DIST(AM$30,$CV12,0.3*$CV12,TRUE))),""),IF($C12&gt;0,summary!$C$10/28.8/0.947817,""))</f>
        <v/>
      </c>
      <c r="AN41" t="str">
        <f t="array" ref="AN41">IF($D12,IFERROR((SUMPRODUCT((economics!$AG$2:$AG$167=$B41)*(economics!$D$2:$D$167="whr")*economics!$AH$2:$AH$167*(_xlfn.NORM.DIST(AN$3,economics!$AK$2:$AK$167,economics!$AJ$2:$AJ$167,TRUE)-_xlfn.NORM.DIST(AN$30,economics!$AK$2:$AK$167,economics!$AJ$2:$AJ$167,TRUE))*economics!$AM$2:$AM$167)+$CR12*(_xlfn.NORM.DIST(AN$3,$CU12,0.3*$CU12,TRUE)-_xlfn.NORM.DIST(AN$30,$CU12,0.3*$CU12,TRUE))*summary!$C$7/28.8/0.947817+$CS12*(_xlfn.NORM.DIST(AN$3,$CV12,0.3*$CV12,TRUE)-_xlfn.NORM.DIST(AN$30,$CV12,0.3*$CV12,TRUE))*summary!$C$6/28.8/0.947817)/(SUMPRODUCT((economics!$AG$2:$AG$167=$B41)*(economics!$D$2:$D$167="whr")*economics!$AH$2:$AH$167*(_xlfn.NORM.DIST(AN$3,economics!$AK$2:$AK$167,economics!$AJ$2:$AJ$167,TRUE)-_xlfn.NORM.DIST(AN$30,economics!$AK$2:$AK$167,economics!$AJ$2:$AJ$167,TRUE)))+$CR12*(_xlfn.NORM.DIST(AN$3,$CU12,0.3*$CU12,TRUE)-_xlfn.NORM.DIST(AN$30,$CU12,0.3*$CU12,TRUE))+$CS12*(_xlfn.NORM.DIST(AN$3,$CV12,0.3*$CV12,TRUE)-_xlfn.NORM.DIST(AN$30,$CV12,0.3*$CV12,TRUE))),""),IF($C12&gt;0,summary!$C$10/28.8/0.947817,""))</f>
        <v/>
      </c>
      <c r="AO41" t="str">
        <f t="array" ref="AO41">IF($D12,IFERROR((SUMPRODUCT((economics!$AG$2:$AG$167=$B41)*(economics!$D$2:$D$167="whr")*economics!$AH$2:$AH$167*(_xlfn.NORM.DIST(AO$3,economics!$AK$2:$AK$167,economics!$AJ$2:$AJ$167,TRUE)-_xlfn.NORM.DIST(AO$30,economics!$AK$2:$AK$167,economics!$AJ$2:$AJ$167,TRUE))*economics!$AM$2:$AM$167)+$CR12*(_xlfn.NORM.DIST(AO$3,$CU12,0.3*$CU12,TRUE)-_xlfn.NORM.DIST(AO$30,$CU12,0.3*$CU12,TRUE))*summary!$C$7/28.8/0.947817+$CS12*(_xlfn.NORM.DIST(AO$3,$CV12,0.3*$CV12,TRUE)-_xlfn.NORM.DIST(AO$30,$CV12,0.3*$CV12,TRUE))*summary!$C$6/28.8/0.947817)/(SUMPRODUCT((economics!$AG$2:$AG$167=$B41)*(economics!$D$2:$D$167="whr")*economics!$AH$2:$AH$167*(_xlfn.NORM.DIST(AO$3,economics!$AK$2:$AK$167,economics!$AJ$2:$AJ$167,TRUE)-_xlfn.NORM.DIST(AO$30,economics!$AK$2:$AK$167,economics!$AJ$2:$AJ$167,TRUE)))+$CR12*(_xlfn.NORM.DIST(AO$3,$CU12,0.3*$CU12,TRUE)-_xlfn.NORM.DIST(AO$30,$CU12,0.3*$CU12,TRUE))+$CS12*(_xlfn.NORM.DIST(AO$3,$CV12,0.3*$CV12,TRUE)-_xlfn.NORM.DIST(AO$30,$CV12,0.3*$CV12,TRUE))),""),IF($C12&gt;0,summary!$C$10/28.8/0.947817,""))</f>
        <v/>
      </c>
      <c r="AP41" t="str">
        <f t="array" ref="AP41">IF($D12,IFERROR((SUMPRODUCT((economics!$AG$2:$AG$167=$B41)*(economics!$D$2:$D$167="whr")*economics!$AH$2:$AH$167*(_xlfn.NORM.DIST(AP$3,economics!$AK$2:$AK$167,economics!$AJ$2:$AJ$167,TRUE)-_xlfn.NORM.DIST(AP$30,economics!$AK$2:$AK$167,economics!$AJ$2:$AJ$167,TRUE))*economics!$AM$2:$AM$167)+$CR12*(_xlfn.NORM.DIST(AP$3,$CU12,0.3*$CU12,TRUE)-_xlfn.NORM.DIST(AP$30,$CU12,0.3*$CU12,TRUE))*summary!$C$7/28.8/0.947817+$CS12*(_xlfn.NORM.DIST(AP$3,$CV12,0.3*$CV12,TRUE)-_xlfn.NORM.DIST(AP$30,$CV12,0.3*$CV12,TRUE))*summary!$C$6/28.8/0.947817)/(SUMPRODUCT((economics!$AG$2:$AG$167=$B41)*(economics!$D$2:$D$167="whr")*economics!$AH$2:$AH$167*(_xlfn.NORM.DIST(AP$3,economics!$AK$2:$AK$167,economics!$AJ$2:$AJ$167,TRUE)-_xlfn.NORM.DIST(AP$30,economics!$AK$2:$AK$167,economics!$AJ$2:$AJ$167,TRUE)))+$CR12*(_xlfn.NORM.DIST(AP$3,$CU12,0.3*$CU12,TRUE)-_xlfn.NORM.DIST(AP$30,$CU12,0.3*$CU12,TRUE))+$CS12*(_xlfn.NORM.DIST(AP$3,$CV12,0.3*$CV12,TRUE)-_xlfn.NORM.DIST(AP$30,$CV12,0.3*$CV12,TRUE))),""),IF($C12&gt;0,summary!$C$10/28.8/0.947817,""))</f>
        <v/>
      </c>
      <c r="AQ41" t="str">
        <f t="array" ref="AQ41">IF($D12,IFERROR((SUMPRODUCT((economics!$AG$2:$AG$167=$B41)*(economics!$D$2:$D$167="whr")*economics!$AH$2:$AH$167*(_xlfn.NORM.DIST(AQ$3,economics!$AK$2:$AK$167,economics!$AJ$2:$AJ$167,TRUE)-_xlfn.NORM.DIST(AQ$30,economics!$AK$2:$AK$167,economics!$AJ$2:$AJ$167,TRUE))*economics!$AM$2:$AM$167)+$CR12*(_xlfn.NORM.DIST(AQ$3,$CU12,0.3*$CU12,TRUE)-_xlfn.NORM.DIST(AQ$30,$CU12,0.3*$CU12,TRUE))*summary!$C$7/28.8/0.947817+$CS12*(_xlfn.NORM.DIST(AQ$3,$CV12,0.3*$CV12,TRUE)-_xlfn.NORM.DIST(AQ$30,$CV12,0.3*$CV12,TRUE))*summary!$C$6/28.8/0.947817)/(SUMPRODUCT((economics!$AG$2:$AG$167=$B41)*(economics!$D$2:$D$167="whr")*economics!$AH$2:$AH$167*(_xlfn.NORM.DIST(AQ$3,economics!$AK$2:$AK$167,economics!$AJ$2:$AJ$167,TRUE)-_xlfn.NORM.DIST(AQ$30,economics!$AK$2:$AK$167,economics!$AJ$2:$AJ$167,TRUE)))+$CR12*(_xlfn.NORM.DIST(AQ$3,$CU12,0.3*$CU12,TRUE)-_xlfn.NORM.DIST(AQ$30,$CU12,0.3*$CU12,TRUE))+$CS12*(_xlfn.NORM.DIST(AQ$3,$CV12,0.3*$CV12,TRUE)-_xlfn.NORM.DIST(AQ$30,$CV12,0.3*$CV12,TRUE))),""),IF($C12&gt;0,summary!$C$10/28.8/0.947817,""))</f>
        <v/>
      </c>
      <c r="AR41" t="str">
        <f t="array" ref="AR41">IF($D12,IFERROR((SUMPRODUCT((economics!$AG$2:$AG$167=$B41)*(economics!$D$2:$D$167="whr")*economics!$AH$2:$AH$167*(_xlfn.NORM.DIST(AR$3,economics!$AK$2:$AK$167,economics!$AJ$2:$AJ$167,TRUE)-_xlfn.NORM.DIST(AR$30,economics!$AK$2:$AK$167,economics!$AJ$2:$AJ$167,TRUE))*economics!$AM$2:$AM$167)+$CR12*(_xlfn.NORM.DIST(AR$3,$CU12,0.3*$CU12,TRUE)-_xlfn.NORM.DIST(AR$30,$CU12,0.3*$CU12,TRUE))*summary!$C$7/28.8/0.947817+$CS12*(_xlfn.NORM.DIST(AR$3,$CV12,0.3*$CV12,TRUE)-_xlfn.NORM.DIST(AR$30,$CV12,0.3*$CV12,TRUE))*summary!$C$6/28.8/0.947817)/(SUMPRODUCT((economics!$AG$2:$AG$167=$B41)*(economics!$D$2:$D$167="whr")*economics!$AH$2:$AH$167*(_xlfn.NORM.DIST(AR$3,economics!$AK$2:$AK$167,economics!$AJ$2:$AJ$167,TRUE)-_xlfn.NORM.DIST(AR$30,economics!$AK$2:$AK$167,economics!$AJ$2:$AJ$167,TRUE)))+$CR12*(_xlfn.NORM.DIST(AR$3,$CU12,0.3*$CU12,TRUE)-_xlfn.NORM.DIST(AR$30,$CU12,0.3*$CU12,TRUE))+$CS12*(_xlfn.NORM.DIST(AR$3,$CV12,0.3*$CV12,TRUE)-_xlfn.NORM.DIST(AR$30,$CV12,0.3*$CV12,TRUE))),""),IF($C12&gt;0,summary!$C$10/28.8/0.947817,""))</f>
        <v/>
      </c>
      <c r="AS41" t="str">
        <f t="array" ref="AS41">IF($D12,IFERROR((SUMPRODUCT((economics!$AG$2:$AG$167=$B41)*(economics!$D$2:$D$167="whr")*economics!$AH$2:$AH$167*(_xlfn.NORM.DIST(AS$3,economics!$AK$2:$AK$167,economics!$AJ$2:$AJ$167,TRUE)-_xlfn.NORM.DIST(AS$30,economics!$AK$2:$AK$167,economics!$AJ$2:$AJ$167,TRUE))*economics!$AM$2:$AM$167)+$CR12*(_xlfn.NORM.DIST(AS$3,$CU12,0.3*$CU12,TRUE)-_xlfn.NORM.DIST(AS$30,$CU12,0.3*$CU12,TRUE))*summary!$C$7/28.8/0.947817+$CS12*(_xlfn.NORM.DIST(AS$3,$CV12,0.3*$CV12,TRUE)-_xlfn.NORM.DIST(AS$30,$CV12,0.3*$CV12,TRUE))*summary!$C$6/28.8/0.947817)/(SUMPRODUCT((economics!$AG$2:$AG$167=$B41)*(economics!$D$2:$D$167="whr")*economics!$AH$2:$AH$167*(_xlfn.NORM.DIST(AS$3,economics!$AK$2:$AK$167,economics!$AJ$2:$AJ$167,TRUE)-_xlfn.NORM.DIST(AS$30,economics!$AK$2:$AK$167,economics!$AJ$2:$AJ$167,TRUE)))+$CR12*(_xlfn.NORM.DIST(AS$3,$CU12,0.3*$CU12,TRUE)-_xlfn.NORM.DIST(AS$30,$CU12,0.3*$CU12,TRUE))+$CS12*(_xlfn.NORM.DIST(AS$3,$CV12,0.3*$CV12,TRUE)-_xlfn.NORM.DIST(AS$30,$CV12,0.3*$CV12,TRUE))),""),IF($C12&gt;0,summary!$C$10/28.8/0.947817,""))</f>
        <v/>
      </c>
      <c r="AT41" t="str">
        <f t="array" ref="AT41">IF($D12,IFERROR((SUMPRODUCT((economics!$AG$2:$AG$167=$B41)*(economics!$D$2:$D$167="whr")*economics!$AH$2:$AH$167*(_xlfn.NORM.DIST(AT$3,economics!$AK$2:$AK$167,economics!$AJ$2:$AJ$167,TRUE)-_xlfn.NORM.DIST(AT$30,economics!$AK$2:$AK$167,economics!$AJ$2:$AJ$167,TRUE))*economics!$AM$2:$AM$167)+$CR12*(_xlfn.NORM.DIST(AT$3,$CU12,0.3*$CU12,TRUE)-_xlfn.NORM.DIST(AT$30,$CU12,0.3*$CU12,TRUE))*summary!$C$7/28.8/0.947817+$CS12*(_xlfn.NORM.DIST(AT$3,$CV12,0.3*$CV12,TRUE)-_xlfn.NORM.DIST(AT$30,$CV12,0.3*$CV12,TRUE))*summary!$C$6/28.8/0.947817)/(SUMPRODUCT((economics!$AG$2:$AG$167=$B41)*(economics!$D$2:$D$167="whr")*economics!$AH$2:$AH$167*(_xlfn.NORM.DIST(AT$3,economics!$AK$2:$AK$167,economics!$AJ$2:$AJ$167,TRUE)-_xlfn.NORM.DIST(AT$30,economics!$AK$2:$AK$167,economics!$AJ$2:$AJ$167,TRUE)))+$CR12*(_xlfn.NORM.DIST(AT$3,$CU12,0.3*$CU12,TRUE)-_xlfn.NORM.DIST(AT$30,$CU12,0.3*$CU12,TRUE))+$CS12*(_xlfn.NORM.DIST(AT$3,$CV12,0.3*$CV12,TRUE)-_xlfn.NORM.DIST(AT$30,$CV12,0.3*$CV12,TRUE))),""),IF($C12&gt;0,summary!$C$10/28.8/0.947817,""))</f>
        <v/>
      </c>
      <c r="AU41" t="str">
        <f t="array" ref="AU41">IF($D12,IFERROR((SUMPRODUCT((economics!$AG$2:$AG$167=$B41)*(economics!$D$2:$D$167="whr")*economics!$AH$2:$AH$167*(_xlfn.NORM.DIST(AU$3,economics!$AK$2:$AK$167,economics!$AJ$2:$AJ$167,TRUE)-_xlfn.NORM.DIST(AU$30,economics!$AK$2:$AK$167,economics!$AJ$2:$AJ$167,TRUE))*economics!$AM$2:$AM$167)+$CR12*(_xlfn.NORM.DIST(AU$3,$CU12,0.3*$CU12,TRUE)-_xlfn.NORM.DIST(AU$30,$CU12,0.3*$CU12,TRUE))*summary!$C$7/28.8/0.947817+$CS12*(_xlfn.NORM.DIST(AU$3,$CV12,0.3*$CV12,TRUE)-_xlfn.NORM.DIST(AU$30,$CV12,0.3*$CV12,TRUE))*summary!$C$6/28.8/0.947817)/(SUMPRODUCT((economics!$AG$2:$AG$167=$B41)*(economics!$D$2:$D$167="whr")*economics!$AH$2:$AH$167*(_xlfn.NORM.DIST(AU$3,economics!$AK$2:$AK$167,economics!$AJ$2:$AJ$167,TRUE)-_xlfn.NORM.DIST(AU$30,economics!$AK$2:$AK$167,economics!$AJ$2:$AJ$167,TRUE)))+$CR12*(_xlfn.NORM.DIST(AU$3,$CU12,0.3*$CU12,TRUE)-_xlfn.NORM.DIST(AU$30,$CU12,0.3*$CU12,TRUE))+$CS12*(_xlfn.NORM.DIST(AU$3,$CV12,0.3*$CV12,TRUE)-_xlfn.NORM.DIST(AU$30,$CV12,0.3*$CV12,TRUE))),""),IF($C12&gt;0,summary!$C$10/28.8/0.947817,""))</f>
        <v/>
      </c>
      <c r="AV41" t="str">
        <f t="array" ref="AV41">IF($D12,IFERROR((SUMPRODUCT((economics!$AG$2:$AG$167=$B41)*(economics!$D$2:$D$167="whr")*economics!$AH$2:$AH$167*(_xlfn.NORM.DIST(AV$3,economics!$AK$2:$AK$167,economics!$AJ$2:$AJ$167,TRUE)-_xlfn.NORM.DIST(AV$30,economics!$AK$2:$AK$167,economics!$AJ$2:$AJ$167,TRUE))*economics!$AM$2:$AM$167)+$CR12*(_xlfn.NORM.DIST(AV$3,$CU12,0.3*$CU12,TRUE)-_xlfn.NORM.DIST(AV$30,$CU12,0.3*$CU12,TRUE))*summary!$C$7/28.8/0.947817+$CS12*(_xlfn.NORM.DIST(AV$3,$CV12,0.3*$CV12,TRUE)-_xlfn.NORM.DIST(AV$30,$CV12,0.3*$CV12,TRUE))*summary!$C$6/28.8/0.947817)/(SUMPRODUCT((economics!$AG$2:$AG$167=$B41)*(economics!$D$2:$D$167="whr")*economics!$AH$2:$AH$167*(_xlfn.NORM.DIST(AV$3,economics!$AK$2:$AK$167,economics!$AJ$2:$AJ$167,TRUE)-_xlfn.NORM.DIST(AV$30,economics!$AK$2:$AK$167,economics!$AJ$2:$AJ$167,TRUE)))+$CR12*(_xlfn.NORM.DIST(AV$3,$CU12,0.3*$CU12,TRUE)-_xlfn.NORM.DIST(AV$30,$CU12,0.3*$CU12,TRUE))+$CS12*(_xlfn.NORM.DIST(AV$3,$CV12,0.3*$CV12,TRUE)-_xlfn.NORM.DIST(AV$30,$CV12,0.3*$CV12,TRUE))),""),IF($C12&gt;0,summary!$C$10/28.8/0.947817,""))</f>
        <v/>
      </c>
      <c r="AW41" t="str">
        <f t="array" ref="AW41">IF($D12,IFERROR((SUMPRODUCT((economics!$AG$2:$AG$167=$B41)*(economics!$D$2:$D$167="whr")*economics!$AH$2:$AH$167*(_xlfn.NORM.DIST(AW$3,economics!$AK$2:$AK$167,economics!$AJ$2:$AJ$167,TRUE)-_xlfn.NORM.DIST(AW$30,economics!$AK$2:$AK$167,economics!$AJ$2:$AJ$167,TRUE))*economics!$AM$2:$AM$167)+$CR12*(_xlfn.NORM.DIST(AW$3,$CU12,0.3*$CU12,TRUE)-_xlfn.NORM.DIST(AW$30,$CU12,0.3*$CU12,TRUE))*summary!$C$7/28.8/0.947817+$CS12*(_xlfn.NORM.DIST(AW$3,$CV12,0.3*$CV12,TRUE)-_xlfn.NORM.DIST(AW$30,$CV12,0.3*$CV12,TRUE))*summary!$C$6/28.8/0.947817)/(SUMPRODUCT((economics!$AG$2:$AG$167=$B41)*(economics!$D$2:$D$167="whr")*economics!$AH$2:$AH$167*(_xlfn.NORM.DIST(AW$3,economics!$AK$2:$AK$167,economics!$AJ$2:$AJ$167,TRUE)-_xlfn.NORM.DIST(AW$30,economics!$AK$2:$AK$167,economics!$AJ$2:$AJ$167,TRUE)))+$CR12*(_xlfn.NORM.DIST(AW$3,$CU12,0.3*$CU12,TRUE)-_xlfn.NORM.DIST(AW$30,$CU12,0.3*$CU12,TRUE))+$CS12*(_xlfn.NORM.DIST(AW$3,$CV12,0.3*$CV12,TRUE)-_xlfn.NORM.DIST(AW$30,$CV12,0.3*$CV12,TRUE))),""),IF($C12&gt;0,summary!$C$10/28.8/0.947817,""))</f>
        <v/>
      </c>
      <c r="AX41" t="str">
        <f t="array" ref="AX41">IF($D12,IFERROR((SUMPRODUCT((economics!$AG$2:$AG$167=$B41)*(economics!$D$2:$D$167="whr")*economics!$AH$2:$AH$167*(_xlfn.NORM.DIST(AX$3,economics!$AK$2:$AK$167,economics!$AJ$2:$AJ$167,TRUE)-_xlfn.NORM.DIST(AX$30,economics!$AK$2:$AK$167,economics!$AJ$2:$AJ$167,TRUE))*economics!$AM$2:$AM$167)+$CR12*(_xlfn.NORM.DIST(AX$3,$CU12,0.3*$CU12,TRUE)-_xlfn.NORM.DIST(AX$30,$CU12,0.3*$CU12,TRUE))*summary!$C$7/28.8/0.947817+$CS12*(_xlfn.NORM.DIST(AX$3,$CV12,0.3*$CV12,TRUE)-_xlfn.NORM.DIST(AX$30,$CV12,0.3*$CV12,TRUE))*summary!$C$6/28.8/0.947817)/(SUMPRODUCT((economics!$AG$2:$AG$167=$B41)*(economics!$D$2:$D$167="whr")*economics!$AH$2:$AH$167*(_xlfn.NORM.DIST(AX$3,economics!$AK$2:$AK$167,economics!$AJ$2:$AJ$167,TRUE)-_xlfn.NORM.DIST(AX$30,economics!$AK$2:$AK$167,economics!$AJ$2:$AJ$167,TRUE)))+$CR12*(_xlfn.NORM.DIST(AX$3,$CU12,0.3*$CU12,TRUE)-_xlfn.NORM.DIST(AX$30,$CU12,0.3*$CU12,TRUE))+$CS12*(_xlfn.NORM.DIST(AX$3,$CV12,0.3*$CV12,TRUE)-_xlfn.NORM.DIST(AX$30,$CV12,0.3*$CV12,TRUE))),""),IF($C12&gt;0,summary!$C$10/28.8/0.947817,""))</f>
        <v/>
      </c>
      <c r="AY41" t="str">
        <f t="array" ref="AY41">IF($D12,IFERROR((SUMPRODUCT((economics!$AG$2:$AG$167=$B41)*(economics!$D$2:$D$167="whr")*economics!$AH$2:$AH$167*(_xlfn.NORM.DIST(AY$3,economics!$AK$2:$AK$167,economics!$AJ$2:$AJ$167,TRUE)-_xlfn.NORM.DIST(AY$30,economics!$AK$2:$AK$167,economics!$AJ$2:$AJ$167,TRUE))*economics!$AM$2:$AM$167)+$CR12*(_xlfn.NORM.DIST(AY$3,$CU12,0.3*$CU12,TRUE)-_xlfn.NORM.DIST(AY$30,$CU12,0.3*$CU12,TRUE))*summary!$C$7/28.8/0.947817+$CS12*(_xlfn.NORM.DIST(AY$3,$CV12,0.3*$CV12,TRUE)-_xlfn.NORM.DIST(AY$30,$CV12,0.3*$CV12,TRUE))*summary!$C$6/28.8/0.947817)/(SUMPRODUCT((economics!$AG$2:$AG$167=$B41)*(economics!$D$2:$D$167="whr")*economics!$AH$2:$AH$167*(_xlfn.NORM.DIST(AY$3,economics!$AK$2:$AK$167,economics!$AJ$2:$AJ$167,TRUE)-_xlfn.NORM.DIST(AY$30,economics!$AK$2:$AK$167,economics!$AJ$2:$AJ$167,TRUE)))+$CR12*(_xlfn.NORM.DIST(AY$3,$CU12,0.3*$CU12,TRUE)-_xlfn.NORM.DIST(AY$30,$CU12,0.3*$CU12,TRUE))+$CS12*(_xlfn.NORM.DIST(AY$3,$CV12,0.3*$CV12,TRUE)-_xlfn.NORM.DIST(AY$30,$CV12,0.3*$CV12,TRUE))),""),IF($C12&gt;0,summary!$C$10/28.8/0.947817,""))</f>
        <v/>
      </c>
      <c r="AZ41" t="str">
        <f t="array" ref="AZ41">IF($D12,IFERROR((SUMPRODUCT((economics!$AG$2:$AG$167=$B41)*(economics!$D$2:$D$167="whr")*economics!$AH$2:$AH$167*(_xlfn.NORM.DIST(AZ$3,economics!$AK$2:$AK$167,economics!$AJ$2:$AJ$167,TRUE)-_xlfn.NORM.DIST(AZ$30,economics!$AK$2:$AK$167,economics!$AJ$2:$AJ$167,TRUE))*economics!$AM$2:$AM$167)+$CR12*(_xlfn.NORM.DIST(AZ$3,$CU12,0.3*$CU12,TRUE)-_xlfn.NORM.DIST(AZ$30,$CU12,0.3*$CU12,TRUE))*summary!$C$7/28.8/0.947817+$CS12*(_xlfn.NORM.DIST(AZ$3,$CV12,0.3*$CV12,TRUE)-_xlfn.NORM.DIST(AZ$30,$CV12,0.3*$CV12,TRUE))*summary!$C$6/28.8/0.947817)/(SUMPRODUCT((economics!$AG$2:$AG$167=$B41)*(economics!$D$2:$D$167="whr")*economics!$AH$2:$AH$167*(_xlfn.NORM.DIST(AZ$3,economics!$AK$2:$AK$167,economics!$AJ$2:$AJ$167,TRUE)-_xlfn.NORM.DIST(AZ$30,economics!$AK$2:$AK$167,economics!$AJ$2:$AJ$167,TRUE)))+$CR12*(_xlfn.NORM.DIST(AZ$3,$CU12,0.3*$CU12,TRUE)-_xlfn.NORM.DIST(AZ$30,$CU12,0.3*$CU12,TRUE))+$CS12*(_xlfn.NORM.DIST(AZ$3,$CV12,0.3*$CV12,TRUE)-_xlfn.NORM.DIST(AZ$30,$CV12,0.3*$CV12,TRUE))),""),IF($C12&gt;0,summary!$C$10/28.8/0.947817,""))</f>
        <v/>
      </c>
      <c r="BA41" t="str">
        <f t="array" ref="BA41">IF($D12,IFERROR((SUMPRODUCT((economics!$AG$2:$AG$167=$B41)*(economics!$D$2:$D$167="whr")*economics!$AH$2:$AH$167*(_xlfn.NORM.DIST(BA$3,economics!$AK$2:$AK$167,economics!$AJ$2:$AJ$167,TRUE)-_xlfn.NORM.DIST(BA$30,economics!$AK$2:$AK$167,economics!$AJ$2:$AJ$167,TRUE))*economics!$AM$2:$AM$167)+$CR12*(_xlfn.NORM.DIST(BA$3,$CU12,0.3*$CU12,TRUE)-_xlfn.NORM.DIST(BA$30,$CU12,0.3*$CU12,TRUE))*summary!$C$7/28.8/0.947817+$CS12*(_xlfn.NORM.DIST(BA$3,$CV12,0.3*$CV12,TRUE)-_xlfn.NORM.DIST(BA$30,$CV12,0.3*$CV12,TRUE))*summary!$C$6/28.8/0.947817)/(SUMPRODUCT((economics!$AG$2:$AG$167=$B41)*(economics!$D$2:$D$167="whr")*economics!$AH$2:$AH$167*(_xlfn.NORM.DIST(BA$3,economics!$AK$2:$AK$167,economics!$AJ$2:$AJ$167,TRUE)-_xlfn.NORM.DIST(BA$30,economics!$AK$2:$AK$167,economics!$AJ$2:$AJ$167,TRUE)))+$CR12*(_xlfn.NORM.DIST(BA$3,$CU12,0.3*$CU12,TRUE)-_xlfn.NORM.DIST(BA$30,$CU12,0.3*$CU12,TRUE))+$CS12*(_xlfn.NORM.DIST(BA$3,$CV12,0.3*$CV12,TRUE)-_xlfn.NORM.DIST(BA$30,$CV12,0.3*$CV12,TRUE))),""),IF($C12&gt;0,summary!$C$10/28.8/0.947817,""))</f>
        <v/>
      </c>
      <c r="BB41" t="str">
        <f t="array" ref="BB41">IF($D12,IFERROR((SUMPRODUCT((economics!$AG$2:$AG$167=$B41)*(economics!$D$2:$D$167="whr")*economics!$AH$2:$AH$167*(_xlfn.NORM.DIST(BB$3,economics!$AK$2:$AK$167,economics!$AJ$2:$AJ$167,TRUE)-_xlfn.NORM.DIST(BB$30,economics!$AK$2:$AK$167,economics!$AJ$2:$AJ$167,TRUE))*economics!$AM$2:$AM$167)+$CR12*(_xlfn.NORM.DIST(BB$3,$CU12,0.3*$CU12,TRUE)-_xlfn.NORM.DIST(BB$30,$CU12,0.3*$CU12,TRUE))*summary!$C$7/28.8/0.947817+$CS12*(_xlfn.NORM.DIST(BB$3,$CV12,0.3*$CV12,TRUE)-_xlfn.NORM.DIST(BB$30,$CV12,0.3*$CV12,TRUE))*summary!$C$6/28.8/0.947817)/(SUMPRODUCT((economics!$AG$2:$AG$167=$B41)*(economics!$D$2:$D$167="whr")*economics!$AH$2:$AH$167*(_xlfn.NORM.DIST(BB$3,economics!$AK$2:$AK$167,economics!$AJ$2:$AJ$167,TRUE)-_xlfn.NORM.DIST(BB$30,economics!$AK$2:$AK$167,economics!$AJ$2:$AJ$167,TRUE)))+$CR12*(_xlfn.NORM.DIST(BB$3,$CU12,0.3*$CU12,TRUE)-_xlfn.NORM.DIST(BB$30,$CU12,0.3*$CU12,TRUE))+$CS12*(_xlfn.NORM.DIST(BB$3,$CV12,0.3*$CV12,TRUE)-_xlfn.NORM.DIST(BB$30,$CV12,0.3*$CV12,TRUE))),""),IF($C12&gt;0,summary!$C$10/28.8/0.947817,""))</f>
        <v/>
      </c>
      <c r="BC41" t="str">
        <f t="array" ref="BC41">IF($D12,IFERROR((SUMPRODUCT((economics!$AG$2:$AG$167=$B41)*(economics!$D$2:$D$167="whr")*economics!$AH$2:$AH$167*(_xlfn.NORM.DIST(BC$3,economics!$AK$2:$AK$167,economics!$AJ$2:$AJ$167,TRUE)-_xlfn.NORM.DIST(BC$30,economics!$AK$2:$AK$167,economics!$AJ$2:$AJ$167,TRUE))*economics!$AM$2:$AM$167)+$CR12*(_xlfn.NORM.DIST(BC$3,$CU12,0.3*$CU12,TRUE)-_xlfn.NORM.DIST(BC$30,$CU12,0.3*$CU12,TRUE))*summary!$C$7/28.8/0.947817+$CS12*(_xlfn.NORM.DIST(BC$3,$CV12,0.3*$CV12,TRUE)-_xlfn.NORM.DIST(BC$30,$CV12,0.3*$CV12,TRUE))*summary!$C$6/28.8/0.947817)/(SUMPRODUCT((economics!$AG$2:$AG$167=$B41)*(economics!$D$2:$D$167="whr")*economics!$AH$2:$AH$167*(_xlfn.NORM.DIST(BC$3,economics!$AK$2:$AK$167,economics!$AJ$2:$AJ$167,TRUE)-_xlfn.NORM.DIST(BC$30,economics!$AK$2:$AK$167,economics!$AJ$2:$AJ$167,TRUE)))+$CR12*(_xlfn.NORM.DIST(BC$3,$CU12,0.3*$CU12,TRUE)-_xlfn.NORM.DIST(BC$30,$CU12,0.3*$CU12,TRUE))+$CS12*(_xlfn.NORM.DIST(BC$3,$CV12,0.3*$CV12,TRUE)-_xlfn.NORM.DIST(BC$30,$CV12,0.3*$CV12,TRUE))),""),IF($C12&gt;0,summary!$C$10/28.8/0.947817,""))</f>
        <v/>
      </c>
      <c r="BD41" t="str">
        <f t="array" ref="BD41">IF($D12,IFERROR((SUMPRODUCT((economics!$AG$2:$AG$167=$B41)*(economics!$D$2:$D$167="whr")*economics!$AH$2:$AH$167*(_xlfn.NORM.DIST(BD$3,economics!$AK$2:$AK$167,economics!$AJ$2:$AJ$167,TRUE)-_xlfn.NORM.DIST(BD$30,economics!$AK$2:$AK$167,economics!$AJ$2:$AJ$167,TRUE))*economics!$AM$2:$AM$167)+$CR12*(_xlfn.NORM.DIST(BD$3,$CU12,0.3*$CU12,TRUE)-_xlfn.NORM.DIST(BD$30,$CU12,0.3*$CU12,TRUE))*summary!$C$7/28.8/0.947817+$CS12*(_xlfn.NORM.DIST(BD$3,$CV12,0.3*$CV12,TRUE)-_xlfn.NORM.DIST(BD$30,$CV12,0.3*$CV12,TRUE))*summary!$C$6/28.8/0.947817)/(SUMPRODUCT((economics!$AG$2:$AG$167=$B41)*(economics!$D$2:$D$167="whr")*economics!$AH$2:$AH$167*(_xlfn.NORM.DIST(BD$3,economics!$AK$2:$AK$167,economics!$AJ$2:$AJ$167,TRUE)-_xlfn.NORM.DIST(BD$30,economics!$AK$2:$AK$167,economics!$AJ$2:$AJ$167,TRUE)))+$CR12*(_xlfn.NORM.DIST(BD$3,$CU12,0.3*$CU12,TRUE)-_xlfn.NORM.DIST(BD$30,$CU12,0.3*$CU12,TRUE))+$CS12*(_xlfn.NORM.DIST(BD$3,$CV12,0.3*$CV12,TRUE)-_xlfn.NORM.DIST(BD$30,$CV12,0.3*$CV12,TRUE))),""),IF($C12&gt;0,summary!$C$10/28.8/0.947817,""))</f>
        <v/>
      </c>
      <c r="BE41" t="str">
        <f t="array" ref="BE41">IF($D12,IFERROR((SUMPRODUCT((economics!$AG$2:$AG$167=$B41)*(economics!$D$2:$D$167="whr")*economics!$AH$2:$AH$167*(_xlfn.NORM.DIST(BE$3,economics!$AK$2:$AK$167,economics!$AJ$2:$AJ$167,TRUE)-_xlfn.NORM.DIST(BE$30,economics!$AK$2:$AK$167,economics!$AJ$2:$AJ$167,TRUE))*economics!$AM$2:$AM$167)+$CR12*(_xlfn.NORM.DIST(BE$3,$CU12,0.3*$CU12,TRUE)-_xlfn.NORM.DIST(BE$30,$CU12,0.3*$CU12,TRUE))*summary!$C$7/28.8/0.947817+$CS12*(_xlfn.NORM.DIST(BE$3,$CV12,0.3*$CV12,TRUE)-_xlfn.NORM.DIST(BE$30,$CV12,0.3*$CV12,TRUE))*summary!$C$6/28.8/0.947817)/(SUMPRODUCT((economics!$AG$2:$AG$167=$B41)*(economics!$D$2:$D$167="whr")*economics!$AH$2:$AH$167*(_xlfn.NORM.DIST(BE$3,economics!$AK$2:$AK$167,economics!$AJ$2:$AJ$167,TRUE)-_xlfn.NORM.DIST(BE$30,economics!$AK$2:$AK$167,economics!$AJ$2:$AJ$167,TRUE)))+$CR12*(_xlfn.NORM.DIST(BE$3,$CU12,0.3*$CU12,TRUE)-_xlfn.NORM.DIST(BE$30,$CU12,0.3*$CU12,TRUE))+$CS12*(_xlfn.NORM.DIST(BE$3,$CV12,0.3*$CV12,TRUE)-_xlfn.NORM.DIST(BE$30,$CV12,0.3*$CV12,TRUE))),""),IF($C12&gt;0,summary!$C$10/28.8/0.947817,""))</f>
        <v/>
      </c>
      <c r="BF41" t="str">
        <f t="array" ref="BF41">IF($D12,IFERROR((SUMPRODUCT((economics!$AG$2:$AG$167=$B41)*(economics!$D$2:$D$167="whr")*economics!$AH$2:$AH$167*(_xlfn.NORM.DIST(BF$3,economics!$AK$2:$AK$167,economics!$AJ$2:$AJ$167,TRUE)-_xlfn.NORM.DIST(BF$30,economics!$AK$2:$AK$167,economics!$AJ$2:$AJ$167,TRUE))*economics!$AM$2:$AM$167)+$CR12*(_xlfn.NORM.DIST(BF$3,$CU12,0.3*$CU12,TRUE)-_xlfn.NORM.DIST(BF$30,$CU12,0.3*$CU12,TRUE))*summary!$C$7/28.8/0.947817+$CS12*(_xlfn.NORM.DIST(BF$3,$CV12,0.3*$CV12,TRUE)-_xlfn.NORM.DIST(BF$30,$CV12,0.3*$CV12,TRUE))*summary!$C$6/28.8/0.947817)/(SUMPRODUCT((economics!$AG$2:$AG$167=$B41)*(economics!$D$2:$D$167="whr")*economics!$AH$2:$AH$167*(_xlfn.NORM.DIST(BF$3,economics!$AK$2:$AK$167,economics!$AJ$2:$AJ$167,TRUE)-_xlfn.NORM.DIST(BF$30,economics!$AK$2:$AK$167,economics!$AJ$2:$AJ$167,TRUE)))+$CR12*(_xlfn.NORM.DIST(BF$3,$CU12,0.3*$CU12,TRUE)-_xlfn.NORM.DIST(BF$30,$CU12,0.3*$CU12,TRUE))+$CS12*(_xlfn.NORM.DIST(BF$3,$CV12,0.3*$CV12,TRUE)-_xlfn.NORM.DIST(BF$30,$CV12,0.3*$CV12,TRUE))),""),IF($C12&gt;0,summary!$C$10/28.8/0.947817,""))</f>
        <v/>
      </c>
      <c r="BG41" t="str">
        <f t="array" ref="BG41">IF($D12,IFERROR((SUMPRODUCT((economics!$AG$2:$AG$167=$B41)*(economics!$D$2:$D$167="whr")*economics!$AH$2:$AH$167*(_xlfn.NORM.DIST(BG$3,economics!$AK$2:$AK$167,economics!$AJ$2:$AJ$167,TRUE)-_xlfn.NORM.DIST(BG$30,economics!$AK$2:$AK$167,economics!$AJ$2:$AJ$167,TRUE))*economics!$AM$2:$AM$167)+$CR12*(_xlfn.NORM.DIST(BG$3,$CU12,0.3*$CU12,TRUE)-_xlfn.NORM.DIST(BG$30,$CU12,0.3*$CU12,TRUE))*summary!$C$7/28.8/0.947817+$CS12*(_xlfn.NORM.DIST(BG$3,$CV12,0.3*$CV12,TRUE)-_xlfn.NORM.DIST(BG$30,$CV12,0.3*$CV12,TRUE))*summary!$C$6/28.8/0.947817)/(SUMPRODUCT((economics!$AG$2:$AG$167=$B41)*(economics!$D$2:$D$167="whr")*economics!$AH$2:$AH$167*(_xlfn.NORM.DIST(BG$3,economics!$AK$2:$AK$167,economics!$AJ$2:$AJ$167,TRUE)-_xlfn.NORM.DIST(BG$30,economics!$AK$2:$AK$167,economics!$AJ$2:$AJ$167,TRUE)))+$CR12*(_xlfn.NORM.DIST(BG$3,$CU12,0.3*$CU12,TRUE)-_xlfn.NORM.DIST(BG$30,$CU12,0.3*$CU12,TRUE))+$CS12*(_xlfn.NORM.DIST(BG$3,$CV12,0.3*$CV12,TRUE)-_xlfn.NORM.DIST(BG$30,$CV12,0.3*$CV12,TRUE))),""),IF($C12&gt;0,summary!$C$10/28.8/0.947817,""))</f>
        <v/>
      </c>
      <c r="BH41" t="str">
        <f t="array" ref="BH41">IF($D12,IFERROR((SUMPRODUCT((economics!$AG$2:$AG$167=$B41)*(economics!$D$2:$D$167="whr")*economics!$AH$2:$AH$167*(_xlfn.NORM.DIST(BH$3,economics!$AK$2:$AK$167,economics!$AJ$2:$AJ$167,TRUE)-_xlfn.NORM.DIST(BH$30,economics!$AK$2:$AK$167,economics!$AJ$2:$AJ$167,TRUE))*economics!$AM$2:$AM$167)+$CR12*(_xlfn.NORM.DIST(BH$3,$CU12,0.3*$CU12,TRUE)-_xlfn.NORM.DIST(BH$30,$CU12,0.3*$CU12,TRUE))*summary!$C$7/28.8/0.947817+$CS12*(_xlfn.NORM.DIST(BH$3,$CV12,0.3*$CV12,TRUE)-_xlfn.NORM.DIST(BH$30,$CV12,0.3*$CV12,TRUE))*summary!$C$6/28.8/0.947817)/(SUMPRODUCT((economics!$AG$2:$AG$167=$B41)*(economics!$D$2:$D$167="whr")*economics!$AH$2:$AH$167*(_xlfn.NORM.DIST(BH$3,economics!$AK$2:$AK$167,economics!$AJ$2:$AJ$167,TRUE)-_xlfn.NORM.DIST(BH$30,economics!$AK$2:$AK$167,economics!$AJ$2:$AJ$167,TRUE)))+$CR12*(_xlfn.NORM.DIST(BH$3,$CU12,0.3*$CU12,TRUE)-_xlfn.NORM.DIST(BH$30,$CU12,0.3*$CU12,TRUE))+$CS12*(_xlfn.NORM.DIST(BH$3,$CV12,0.3*$CV12,TRUE)-_xlfn.NORM.DIST(BH$30,$CV12,0.3*$CV12,TRUE))),""),IF($C12&gt;0,summary!$C$10/28.8/0.947817,""))</f>
        <v/>
      </c>
      <c r="BI41" t="str">
        <f t="array" ref="BI41">IF($D12,IFERROR((SUMPRODUCT((economics!$AG$2:$AG$167=$B41)*(economics!$D$2:$D$167="whr")*economics!$AH$2:$AH$167*(_xlfn.NORM.DIST(BI$3,economics!$AK$2:$AK$167,economics!$AJ$2:$AJ$167,TRUE)-_xlfn.NORM.DIST(BI$30,economics!$AK$2:$AK$167,economics!$AJ$2:$AJ$167,TRUE))*economics!$AM$2:$AM$167)+$CR12*(_xlfn.NORM.DIST(BI$3,$CU12,0.3*$CU12,TRUE)-_xlfn.NORM.DIST(BI$30,$CU12,0.3*$CU12,TRUE))*summary!$C$7/28.8/0.947817+$CS12*(_xlfn.NORM.DIST(BI$3,$CV12,0.3*$CV12,TRUE)-_xlfn.NORM.DIST(BI$30,$CV12,0.3*$CV12,TRUE))*summary!$C$6/28.8/0.947817)/(SUMPRODUCT((economics!$AG$2:$AG$167=$B41)*(economics!$D$2:$D$167="whr")*economics!$AH$2:$AH$167*(_xlfn.NORM.DIST(BI$3,economics!$AK$2:$AK$167,economics!$AJ$2:$AJ$167,TRUE)-_xlfn.NORM.DIST(BI$30,economics!$AK$2:$AK$167,economics!$AJ$2:$AJ$167,TRUE)))+$CR12*(_xlfn.NORM.DIST(BI$3,$CU12,0.3*$CU12,TRUE)-_xlfn.NORM.DIST(BI$30,$CU12,0.3*$CU12,TRUE))+$CS12*(_xlfn.NORM.DIST(BI$3,$CV12,0.3*$CV12,TRUE)-_xlfn.NORM.DIST(BI$30,$CV12,0.3*$CV12,TRUE))),""),IF($C12&gt;0,summary!$C$10/28.8/0.947817,""))</f>
        <v/>
      </c>
      <c r="BJ41" t="str">
        <f t="array" ref="BJ41">IF($D12,IFERROR((SUMPRODUCT((economics!$AG$2:$AG$167=$B41)*(economics!$D$2:$D$167="whr")*economics!$AH$2:$AH$167*(_xlfn.NORM.DIST(BJ$3,economics!$AK$2:$AK$167,economics!$AJ$2:$AJ$167,TRUE)-_xlfn.NORM.DIST(BJ$30,economics!$AK$2:$AK$167,economics!$AJ$2:$AJ$167,TRUE))*economics!$AM$2:$AM$167)+$CR12*(_xlfn.NORM.DIST(BJ$3,$CU12,0.3*$CU12,TRUE)-_xlfn.NORM.DIST(BJ$30,$CU12,0.3*$CU12,TRUE))*summary!$C$7/28.8/0.947817+$CS12*(_xlfn.NORM.DIST(BJ$3,$CV12,0.3*$CV12,TRUE)-_xlfn.NORM.DIST(BJ$30,$CV12,0.3*$CV12,TRUE))*summary!$C$6/28.8/0.947817)/(SUMPRODUCT((economics!$AG$2:$AG$167=$B41)*(economics!$D$2:$D$167="whr")*economics!$AH$2:$AH$167*(_xlfn.NORM.DIST(BJ$3,economics!$AK$2:$AK$167,economics!$AJ$2:$AJ$167,TRUE)-_xlfn.NORM.DIST(BJ$30,economics!$AK$2:$AK$167,economics!$AJ$2:$AJ$167,TRUE)))+$CR12*(_xlfn.NORM.DIST(BJ$3,$CU12,0.3*$CU12,TRUE)-_xlfn.NORM.DIST(BJ$30,$CU12,0.3*$CU12,TRUE))+$CS12*(_xlfn.NORM.DIST(BJ$3,$CV12,0.3*$CV12,TRUE)-_xlfn.NORM.DIST(BJ$30,$CV12,0.3*$CV12,TRUE))),""),IF($C12&gt;0,summary!$C$10/28.8/0.947817,""))</f>
        <v/>
      </c>
      <c r="BK41" t="str">
        <f t="array" ref="BK41">IF($D12,IFERROR((SUMPRODUCT((economics!$AG$2:$AG$167=$B41)*(economics!$D$2:$D$167="whr")*economics!$AH$2:$AH$167*(_xlfn.NORM.DIST(BK$3,economics!$AK$2:$AK$167,economics!$AJ$2:$AJ$167,TRUE)-_xlfn.NORM.DIST(BK$30,economics!$AK$2:$AK$167,economics!$AJ$2:$AJ$167,TRUE))*economics!$AM$2:$AM$167)+$CR12*(_xlfn.NORM.DIST(BK$3,$CU12,0.3*$CU12,TRUE)-_xlfn.NORM.DIST(BK$30,$CU12,0.3*$CU12,TRUE))*summary!$C$7/28.8/0.947817+$CS12*(_xlfn.NORM.DIST(BK$3,$CV12,0.3*$CV12,TRUE)-_xlfn.NORM.DIST(BK$30,$CV12,0.3*$CV12,TRUE))*summary!$C$6/28.8/0.947817)/(SUMPRODUCT((economics!$AG$2:$AG$167=$B41)*(economics!$D$2:$D$167="whr")*economics!$AH$2:$AH$167*(_xlfn.NORM.DIST(BK$3,economics!$AK$2:$AK$167,economics!$AJ$2:$AJ$167,TRUE)-_xlfn.NORM.DIST(BK$30,economics!$AK$2:$AK$167,economics!$AJ$2:$AJ$167,TRUE)))+$CR12*(_xlfn.NORM.DIST(BK$3,$CU12,0.3*$CU12,TRUE)-_xlfn.NORM.DIST(BK$30,$CU12,0.3*$CU12,TRUE))+$CS12*(_xlfn.NORM.DIST(BK$3,$CV12,0.3*$CV12,TRUE)-_xlfn.NORM.DIST(BK$30,$CV12,0.3*$CV12,TRUE))),""),IF($C12&gt;0,summary!$C$10/28.8/0.947817,""))</f>
        <v/>
      </c>
      <c r="BL41" t="str">
        <f t="array" ref="BL41">IF($D12,IFERROR((SUMPRODUCT((economics!$AG$2:$AG$167=$B41)*(economics!$D$2:$D$167="whr")*economics!$AH$2:$AH$167*(_xlfn.NORM.DIST(BL$3,economics!$AK$2:$AK$167,economics!$AJ$2:$AJ$167,TRUE)-_xlfn.NORM.DIST(BL$30,economics!$AK$2:$AK$167,economics!$AJ$2:$AJ$167,TRUE))*economics!$AM$2:$AM$167)+$CR12*(_xlfn.NORM.DIST(BL$3,$CU12,0.3*$CU12,TRUE)-_xlfn.NORM.DIST(BL$30,$CU12,0.3*$CU12,TRUE))*summary!$C$7/28.8/0.947817+$CS12*(_xlfn.NORM.DIST(BL$3,$CV12,0.3*$CV12,TRUE)-_xlfn.NORM.DIST(BL$30,$CV12,0.3*$CV12,TRUE))*summary!$C$6/28.8/0.947817)/(SUMPRODUCT((economics!$AG$2:$AG$167=$B41)*(economics!$D$2:$D$167="whr")*economics!$AH$2:$AH$167*(_xlfn.NORM.DIST(BL$3,economics!$AK$2:$AK$167,economics!$AJ$2:$AJ$167,TRUE)-_xlfn.NORM.DIST(BL$30,economics!$AK$2:$AK$167,economics!$AJ$2:$AJ$167,TRUE)))+$CR12*(_xlfn.NORM.DIST(BL$3,$CU12,0.3*$CU12,TRUE)-_xlfn.NORM.DIST(BL$30,$CU12,0.3*$CU12,TRUE))+$CS12*(_xlfn.NORM.DIST(BL$3,$CV12,0.3*$CV12,TRUE)-_xlfn.NORM.DIST(BL$30,$CV12,0.3*$CV12,TRUE))),""),IF($C12&gt;0,summary!$C$10/28.8/0.947817,""))</f>
        <v/>
      </c>
      <c r="BM41" t="str">
        <f t="array" ref="BM41">IF($D12,IFERROR((SUMPRODUCT((economics!$AG$2:$AG$167=$B41)*(economics!$D$2:$D$167="whr")*economics!$AH$2:$AH$167*(_xlfn.NORM.DIST(BM$3,economics!$AK$2:$AK$167,economics!$AJ$2:$AJ$167,TRUE)-_xlfn.NORM.DIST(BM$30,economics!$AK$2:$AK$167,economics!$AJ$2:$AJ$167,TRUE))*economics!$AM$2:$AM$167)+$CR12*(_xlfn.NORM.DIST(BM$3,$CU12,0.3*$CU12,TRUE)-_xlfn.NORM.DIST(BM$30,$CU12,0.3*$CU12,TRUE))*summary!$C$7/28.8/0.947817+$CS12*(_xlfn.NORM.DIST(BM$3,$CV12,0.3*$CV12,TRUE)-_xlfn.NORM.DIST(BM$30,$CV12,0.3*$CV12,TRUE))*summary!$C$6/28.8/0.947817)/(SUMPRODUCT((economics!$AG$2:$AG$167=$B41)*(economics!$D$2:$D$167="whr")*economics!$AH$2:$AH$167*(_xlfn.NORM.DIST(BM$3,economics!$AK$2:$AK$167,economics!$AJ$2:$AJ$167,TRUE)-_xlfn.NORM.DIST(BM$30,economics!$AK$2:$AK$167,economics!$AJ$2:$AJ$167,TRUE)))+$CR12*(_xlfn.NORM.DIST(BM$3,$CU12,0.3*$CU12,TRUE)-_xlfn.NORM.DIST(BM$30,$CU12,0.3*$CU12,TRUE))+$CS12*(_xlfn.NORM.DIST(BM$3,$CV12,0.3*$CV12,TRUE)-_xlfn.NORM.DIST(BM$30,$CV12,0.3*$CV12,TRUE))),""),IF($C12&gt;0,summary!$C$10/28.8/0.947817,""))</f>
        <v/>
      </c>
      <c r="BN41" t="str">
        <f t="array" ref="BN41">IF($D12,IFERROR((SUMPRODUCT((economics!$AG$2:$AG$167=$B41)*(economics!$D$2:$D$167="whr")*economics!$AH$2:$AH$167*(_xlfn.NORM.DIST(BN$3,economics!$AK$2:$AK$167,economics!$AJ$2:$AJ$167,TRUE)-_xlfn.NORM.DIST(BN$30,economics!$AK$2:$AK$167,economics!$AJ$2:$AJ$167,TRUE))*economics!$AM$2:$AM$167)+$CR12*(_xlfn.NORM.DIST(BN$3,$CU12,0.3*$CU12,TRUE)-_xlfn.NORM.DIST(BN$30,$CU12,0.3*$CU12,TRUE))*summary!$C$7/28.8/0.947817+$CS12*(_xlfn.NORM.DIST(BN$3,$CV12,0.3*$CV12,TRUE)-_xlfn.NORM.DIST(BN$30,$CV12,0.3*$CV12,TRUE))*summary!$C$6/28.8/0.947817)/(SUMPRODUCT((economics!$AG$2:$AG$167=$B41)*(economics!$D$2:$D$167="whr")*economics!$AH$2:$AH$167*(_xlfn.NORM.DIST(BN$3,economics!$AK$2:$AK$167,economics!$AJ$2:$AJ$167,TRUE)-_xlfn.NORM.DIST(BN$30,economics!$AK$2:$AK$167,economics!$AJ$2:$AJ$167,TRUE)))+$CR12*(_xlfn.NORM.DIST(BN$3,$CU12,0.3*$CU12,TRUE)-_xlfn.NORM.DIST(BN$30,$CU12,0.3*$CU12,TRUE))+$CS12*(_xlfn.NORM.DIST(BN$3,$CV12,0.3*$CV12,TRUE)-_xlfn.NORM.DIST(BN$30,$CV12,0.3*$CV12,TRUE))),""),IF($C12&gt;0,summary!$C$10/28.8/0.947817,""))</f>
        <v/>
      </c>
      <c r="BO41" t="str">
        <f t="array" ref="BO41">IF($D12,IFERROR((SUMPRODUCT((economics!$AG$2:$AG$167=$B41)*(economics!$D$2:$D$167="whr")*economics!$AH$2:$AH$167*(_xlfn.NORM.DIST(BO$3,economics!$AK$2:$AK$167,economics!$AJ$2:$AJ$167,TRUE)-_xlfn.NORM.DIST(BO$30,economics!$AK$2:$AK$167,economics!$AJ$2:$AJ$167,TRUE))*economics!$AM$2:$AM$167)+$CR12*(_xlfn.NORM.DIST(BO$3,$CU12,0.3*$CU12,TRUE)-_xlfn.NORM.DIST(BO$30,$CU12,0.3*$CU12,TRUE))*summary!$C$7/28.8/0.947817+$CS12*(_xlfn.NORM.DIST(BO$3,$CV12,0.3*$CV12,TRUE)-_xlfn.NORM.DIST(BO$30,$CV12,0.3*$CV12,TRUE))*summary!$C$6/28.8/0.947817)/(SUMPRODUCT((economics!$AG$2:$AG$167=$B41)*(economics!$D$2:$D$167="whr")*economics!$AH$2:$AH$167*(_xlfn.NORM.DIST(BO$3,economics!$AK$2:$AK$167,economics!$AJ$2:$AJ$167,TRUE)-_xlfn.NORM.DIST(BO$30,economics!$AK$2:$AK$167,economics!$AJ$2:$AJ$167,TRUE)))+$CR12*(_xlfn.NORM.DIST(BO$3,$CU12,0.3*$CU12,TRUE)-_xlfn.NORM.DIST(BO$30,$CU12,0.3*$CU12,TRUE))+$CS12*(_xlfn.NORM.DIST(BO$3,$CV12,0.3*$CV12,TRUE)-_xlfn.NORM.DIST(BO$30,$CV12,0.3*$CV12,TRUE))),""),IF($C12&gt;0,summary!$C$10/28.8/0.947817,""))</f>
        <v/>
      </c>
      <c r="BP41" t="str">
        <f t="array" ref="BP41">IF($D12,IFERROR((SUMPRODUCT((economics!$AG$2:$AG$167=$B41)*(economics!$D$2:$D$167="whr")*economics!$AH$2:$AH$167*(_xlfn.NORM.DIST(BP$3,economics!$AK$2:$AK$167,economics!$AJ$2:$AJ$167,TRUE)-_xlfn.NORM.DIST(BP$30,economics!$AK$2:$AK$167,economics!$AJ$2:$AJ$167,TRUE))*economics!$AM$2:$AM$167)+$CR12*(_xlfn.NORM.DIST(BP$3,$CU12,0.3*$CU12,TRUE)-_xlfn.NORM.DIST(BP$30,$CU12,0.3*$CU12,TRUE))*summary!$C$7/28.8/0.947817+$CS12*(_xlfn.NORM.DIST(BP$3,$CV12,0.3*$CV12,TRUE)-_xlfn.NORM.DIST(BP$30,$CV12,0.3*$CV12,TRUE))*summary!$C$6/28.8/0.947817)/(SUMPRODUCT((economics!$AG$2:$AG$167=$B41)*(economics!$D$2:$D$167="whr")*economics!$AH$2:$AH$167*(_xlfn.NORM.DIST(BP$3,economics!$AK$2:$AK$167,economics!$AJ$2:$AJ$167,TRUE)-_xlfn.NORM.DIST(BP$30,economics!$AK$2:$AK$167,economics!$AJ$2:$AJ$167,TRUE)))+$CR12*(_xlfn.NORM.DIST(BP$3,$CU12,0.3*$CU12,TRUE)-_xlfn.NORM.DIST(BP$30,$CU12,0.3*$CU12,TRUE))+$CS12*(_xlfn.NORM.DIST(BP$3,$CV12,0.3*$CV12,TRUE)-_xlfn.NORM.DIST(BP$30,$CV12,0.3*$CV12,TRUE))),""),IF($C12&gt;0,summary!$C$10/28.8/0.947817,""))</f>
        <v/>
      </c>
      <c r="BQ41" t="str">
        <f t="array" ref="BQ41">IF($D12,IFERROR((SUMPRODUCT((economics!$AG$2:$AG$167=$B41)*(economics!$D$2:$D$167="whr")*economics!$AH$2:$AH$167*(_xlfn.NORM.DIST(BQ$3,economics!$AK$2:$AK$167,economics!$AJ$2:$AJ$167,TRUE)-_xlfn.NORM.DIST(BQ$30,economics!$AK$2:$AK$167,economics!$AJ$2:$AJ$167,TRUE))*economics!$AM$2:$AM$167)+$CR12*(_xlfn.NORM.DIST(BQ$3,$CU12,0.3*$CU12,TRUE)-_xlfn.NORM.DIST(BQ$30,$CU12,0.3*$CU12,TRUE))*summary!$C$7/28.8/0.947817+$CS12*(_xlfn.NORM.DIST(BQ$3,$CV12,0.3*$CV12,TRUE)-_xlfn.NORM.DIST(BQ$30,$CV12,0.3*$CV12,TRUE))*summary!$C$6/28.8/0.947817)/(SUMPRODUCT((economics!$AG$2:$AG$167=$B41)*(economics!$D$2:$D$167="whr")*economics!$AH$2:$AH$167*(_xlfn.NORM.DIST(BQ$3,economics!$AK$2:$AK$167,economics!$AJ$2:$AJ$167,TRUE)-_xlfn.NORM.DIST(BQ$30,economics!$AK$2:$AK$167,economics!$AJ$2:$AJ$167,TRUE)))+$CR12*(_xlfn.NORM.DIST(BQ$3,$CU12,0.3*$CU12,TRUE)-_xlfn.NORM.DIST(BQ$30,$CU12,0.3*$CU12,TRUE))+$CS12*(_xlfn.NORM.DIST(BQ$3,$CV12,0.3*$CV12,TRUE)-_xlfn.NORM.DIST(BQ$30,$CV12,0.3*$CV12,TRUE))),""),IF($C12&gt;0,summary!$C$10/28.8/0.947817,""))</f>
        <v/>
      </c>
      <c r="BR41" t="str">
        <f t="array" ref="BR41">IF($D12,IFERROR((SUMPRODUCT((economics!$AG$2:$AG$167=$B41)*(economics!$D$2:$D$167="whr")*economics!$AH$2:$AH$167*(_xlfn.NORM.DIST(BR$3,economics!$AK$2:$AK$167,economics!$AJ$2:$AJ$167,TRUE)-_xlfn.NORM.DIST(BR$30,economics!$AK$2:$AK$167,economics!$AJ$2:$AJ$167,TRUE))*economics!$AM$2:$AM$167)+$CR12*(_xlfn.NORM.DIST(BR$3,$CU12,0.3*$CU12,TRUE)-_xlfn.NORM.DIST(BR$30,$CU12,0.3*$CU12,TRUE))*summary!$C$7/28.8/0.947817+$CS12*(_xlfn.NORM.DIST(BR$3,$CV12,0.3*$CV12,TRUE)-_xlfn.NORM.DIST(BR$30,$CV12,0.3*$CV12,TRUE))*summary!$C$6/28.8/0.947817)/(SUMPRODUCT((economics!$AG$2:$AG$167=$B41)*(economics!$D$2:$D$167="whr")*economics!$AH$2:$AH$167*(_xlfn.NORM.DIST(BR$3,economics!$AK$2:$AK$167,economics!$AJ$2:$AJ$167,TRUE)-_xlfn.NORM.DIST(BR$30,economics!$AK$2:$AK$167,economics!$AJ$2:$AJ$167,TRUE)))+$CR12*(_xlfn.NORM.DIST(BR$3,$CU12,0.3*$CU12,TRUE)-_xlfn.NORM.DIST(BR$30,$CU12,0.3*$CU12,TRUE))+$CS12*(_xlfn.NORM.DIST(BR$3,$CV12,0.3*$CV12,TRUE)-_xlfn.NORM.DIST(BR$30,$CV12,0.3*$CV12,TRUE))),""),IF($C12&gt;0,summary!$C$10/28.8/0.947817,""))</f>
        <v/>
      </c>
      <c r="BS41" t="str">
        <f t="array" ref="BS41">IF($D12,IFERROR((SUMPRODUCT((economics!$AG$2:$AG$167=$B41)*(economics!$D$2:$D$167="whr")*economics!$AH$2:$AH$167*(_xlfn.NORM.DIST(BS$3,economics!$AK$2:$AK$167,economics!$AJ$2:$AJ$167,TRUE)-_xlfn.NORM.DIST(BS$30,economics!$AK$2:$AK$167,economics!$AJ$2:$AJ$167,TRUE))*economics!$AM$2:$AM$167)+$CR12*(_xlfn.NORM.DIST(BS$3,$CU12,0.3*$CU12,TRUE)-_xlfn.NORM.DIST(BS$30,$CU12,0.3*$CU12,TRUE))*summary!$C$7/28.8/0.947817+$CS12*(_xlfn.NORM.DIST(BS$3,$CV12,0.3*$CV12,TRUE)-_xlfn.NORM.DIST(BS$30,$CV12,0.3*$CV12,TRUE))*summary!$C$6/28.8/0.947817)/(SUMPRODUCT((economics!$AG$2:$AG$167=$B41)*(economics!$D$2:$D$167="whr")*economics!$AH$2:$AH$167*(_xlfn.NORM.DIST(BS$3,economics!$AK$2:$AK$167,economics!$AJ$2:$AJ$167,TRUE)-_xlfn.NORM.DIST(BS$30,economics!$AK$2:$AK$167,economics!$AJ$2:$AJ$167,TRUE)))+$CR12*(_xlfn.NORM.DIST(BS$3,$CU12,0.3*$CU12,TRUE)-_xlfn.NORM.DIST(BS$30,$CU12,0.3*$CU12,TRUE))+$CS12*(_xlfn.NORM.DIST(BS$3,$CV12,0.3*$CV12,TRUE)-_xlfn.NORM.DIST(BS$30,$CV12,0.3*$CV12,TRUE))),""),IF($C12&gt;0,summary!$C$10/28.8/0.947817,""))</f>
        <v/>
      </c>
      <c r="BT41" t="str">
        <f t="array" ref="BT41">IF($D12,IFERROR((SUMPRODUCT((economics!$AG$2:$AG$167=$B41)*(economics!$D$2:$D$167="whr")*economics!$AH$2:$AH$167*(_xlfn.NORM.DIST(BT$3,economics!$AK$2:$AK$167,economics!$AJ$2:$AJ$167,TRUE)-_xlfn.NORM.DIST(BT$30,economics!$AK$2:$AK$167,economics!$AJ$2:$AJ$167,TRUE))*economics!$AM$2:$AM$167)+$CR12*(_xlfn.NORM.DIST(BT$3,$CU12,0.3*$CU12,TRUE)-_xlfn.NORM.DIST(BT$30,$CU12,0.3*$CU12,TRUE))*summary!$C$7/28.8/0.947817+$CS12*(_xlfn.NORM.DIST(BT$3,$CV12,0.3*$CV12,TRUE)-_xlfn.NORM.DIST(BT$30,$CV12,0.3*$CV12,TRUE))*summary!$C$6/28.8/0.947817)/(SUMPRODUCT((economics!$AG$2:$AG$167=$B41)*(economics!$D$2:$D$167="whr")*economics!$AH$2:$AH$167*(_xlfn.NORM.DIST(BT$3,economics!$AK$2:$AK$167,economics!$AJ$2:$AJ$167,TRUE)-_xlfn.NORM.DIST(BT$30,economics!$AK$2:$AK$167,economics!$AJ$2:$AJ$167,TRUE)))+$CR12*(_xlfn.NORM.DIST(BT$3,$CU12,0.3*$CU12,TRUE)-_xlfn.NORM.DIST(BT$30,$CU12,0.3*$CU12,TRUE))+$CS12*(_xlfn.NORM.DIST(BT$3,$CV12,0.3*$CV12,TRUE)-_xlfn.NORM.DIST(BT$30,$CV12,0.3*$CV12,TRUE))),""),IF($C12&gt;0,summary!$C$10/28.8/0.947817,""))</f>
        <v/>
      </c>
      <c r="BU41" t="str">
        <f t="array" ref="BU41">IF($D12,IFERROR((SUMPRODUCT((economics!$AG$2:$AG$167=$B41)*(economics!$D$2:$D$167="whr")*economics!$AH$2:$AH$167*(_xlfn.NORM.DIST(BU$3,economics!$AK$2:$AK$167,economics!$AJ$2:$AJ$167,TRUE)-_xlfn.NORM.DIST(BU$30,economics!$AK$2:$AK$167,economics!$AJ$2:$AJ$167,TRUE))*economics!$AM$2:$AM$167)+$CR12*(_xlfn.NORM.DIST(BU$3,$CU12,0.3*$CU12,TRUE)-_xlfn.NORM.DIST(BU$30,$CU12,0.3*$CU12,TRUE))*summary!$C$7/28.8/0.947817+$CS12*(_xlfn.NORM.DIST(BU$3,$CV12,0.3*$CV12,TRUE)-_xlfn.NORM.DIST(BU$30,$CV12,0.3*$CV12,TRUE))*summary!$C$6/28.8/0.947817)/(SUMPRODUCT((economics!$AG$2:$AG$167=$B41)*(economics!$D$2:$D$167="whr")*economics!$AH$2:$AH$167*(_xlfn.NORM.DIST(BU$3,economics!$AK$2:$AK$167,economics!$AJ$2:$AJ$167,TRUE)-_xlfn.NORM.DIST(BU$30,economics!$AK$2:$AK$167,economics!$AJ$2:$AJ$167,TRUE)))+$CR12*(_xlfn.NORM.DIST(BU$3,$CU12,0.3*$CU12,TRUE)-_xlfn.NORM.DIST(BU$30,$CU12,0.3*$CU12,TRUE))+$CS12*(_xlfn.NORM.DIST(BU$3,$CV12,0.3*$CV12,TRUE)-_xlfn.NORM.DIST(BU$30,$CV12,0.3*$CV12,TRUE))),""),IF($C12&gt;0,summary!$C$10/28.8/0.947817,""))</f>
        <v/>
      </c>
      <c r="BV41" t="str">
        <f t="array" ref="BV41">IF($D12,IFERROR((SUMPRODUCT((economics!$AG$2:$AG$167=$B41)*(economics!$D$2:$D$167="whr")*economics!$AH$2:$AH$167*(_xlfn.NORM.DIST(BV$3,economics!$AK$2:$AK$167,economics!$AJ$2:$AJ$167,TRUE)-_xlfn.NORM.DIST(BV$30,economics!$AK$2:$AK$167,economics!$AJ$2:$AJ$167,TRUE))*economics!$AM$2:$AM$167)+$CR12*(_xlfn.NORM.DIST(BV$3,$CU12,0.3*$CU12,TRUE)-_xlfn.NORM.DIST(BV$30,$CU12,0.3*$CU12,TRUE))*summary!$C$7/28.8/0.947817+$CS12*(_xlfn.NORM.DIST(BV$3,$CV12,0.3*$CV12,TRUE)-_xlfn.NORM.DIST(BV$30,$CV12,0.3*$CV12,TRUE))*summary!$C$6/28.8/0.947817)/(SUMPRODUCT((economics!$AG$2:$AG$167=$B41)*(economics!$D$2:$D$167="whr")*economics!$AH$2:$AH$167*(_xlfn.NORM.DIST(BV$3,economics!$AK$2:$AK$167,economics!$AJ$2:$AJ$167,TRUE)-_xlfn.NORM.DIST(BV$30,economics!$AK$2:$AK$167,economics!$AJ$2:$AJ$167,TRUE)))+$CR12*(_xlfn.NORM.DIST(BV$3,$CU12,0.3*$CU12,TRUE)-_xlfn.NORM.DIST(BV$30,$CU12,0.3*$CU12,TRUE))+$CS12*(_xlfn.NORM.DIST(BV$3,$CV12,0.3*$CV12,TRUE)-_xlfn.NORM.DIST(BV$30,$CV12,0.3*$CV12,TRUE))),""),IF($C12&gt;0,summary!$C$10/28.8/0.947817,""))</f>
        <v/>
      </c>
      <c r="BW41" t="str">
        <f t="array" ref="BW41">IF($D12,IFERROR((SUMPRODUCT((economics!$AG$2:$AG$167=$B41)*(economics!$D$2:$D$167="whr")*economics!$AH$2:$AH$167*(_xlfn.NORM.DIST(BW$3,economics!$AK$2:$AK$167,economics!$AJ$2:$AJ$167,TRUE)-_xlfn.NORM.DIST(BW$30,economics!$AK$2:$AK$167,economics!$AJ$2:$AJ$167,TRUE))*economics!$AM$2:$AM$167)+$CR12*(_xlfn.NORM.DIST(BW$3,$CU12,0.3*$CU12,TRUE)-_xlfn.NORM.DIST(BW$30,$CU12,0.3*$CU12,TRUE))*summary!$C$7/28.8/0.947817+$CS12*(_xlfn.NORM.DIST(BW$3,$CV12,0.3*$CV12,TRUE)-_xlfn.NORM.DIST(BW$30,$CV12,0.3*$CV12,TRUE))*summary!$C$6/28.8/0.947817)/(SUMPRODUCT((economics!$AG$2:$AG$167=$B41)*(economics!$D$2:$D$167="whr")*economics!$AH$2:$AH$167*(_xlfn.NORM.DIST(BW$3,economics!$AK$2:$AK$167,economics!$AJ$2:$AJ$167,TRUE)-_xlfn.NORM.DIST(BW$30,economics!$AK$2:$AK$167,economics!$AJ$2:$AJ$167,TRUE)))+$CR12*(_xlfn.NORM.DIST(BW$3,$CU12,0.3*$CU12,TRUE)-_xlfn.NORM.DIST(BW$30,$CU12,0.3*$CU12,TRUE))+$CS12*(_xlfn.NORM.DIST(BW$3,$CV12,0.3*$CV12,TRUE)-_xlfn.NORM.DIST(BW$30,$CV12,0.3*$CV12,TRUE))),""),IF($C12&gt;0,summary!$C$10/28.8/0.947817,""))</f>
        <v/>
      </c>
      <c r="BX41" t="str">
        <f t="array" ref="BX41">IF($D12,IFERROR((SUMPRODUCT((economics!$AG$2:$AG$167=$B41)*(economics!$D$2:$D$167="whr")*economics!$AH$2:$AH$167*(_xlfn.NORM.DIST(BX$3,economics!$AK$2:$AK$167,economics!$AJ$2:$AJ$167,TRUE)-_xlfn.NORM.DIST(BX$30,economics!$AK$2:$AK$167,economics!$AJ$2:$AJ$167,TRUE))*economics!$AM$2:$AM$167)+$CR12*(_xlfn.NORM.DIST(BX$3,$CU12,0.3*$CU12,TRUE)-_xlfn.NORM.DIST(BX$30,$CU12,0.3*$CU12,TRUE))*summary!$C$7/28.8/0.947817+$CS12*(_xlfn.NORM.DIST(BX$3,$CV12,0.3*$CV12,TRUE)-_xlfn.NORM.DIST(BX$30,$CV12,0.3*$CV12,TRUE))*summary!$C$6/28.8/0.947817)/(SUMPRODUCT((economics!$AG$2:$AG$167=$B41)*(economics!$D$2:$D$167="whr")*economics!$AH$2:$AH$167*(_xlfn.NORM.DIST(BX$3,economics!$AK$2:$AK$167,economics!$AJ$2:$AJ$167,TRUE)-_xlfn.NORM.DIST(BX$30,economics!$AK$2:$AK$167,economics!$AJ$2:$AJ$167,TRUE)))+$CR12*(_xlfn.NORM.DIST(BX$3,$CU12,0.3*$CU12,TRUE)-_xlfn.NORM.DIST(BX$30,$CU12,0.3*$CU12,TRUE))+$CS12*(_xlfn.NORM.DIST(BX$3,$CV12,0.3*$CV12,TRUE)-_xlfn.NORM.DIST(BX$30,$CV12,0.3*$CV12,TRUE))),""),IF($C12&gt;0,summary!$C$10/28.8/0.947817,""))</f>
        <v/>
      </c>
      <c r="BY41" t="str">
        <f t="array" ref="BY41">IF($D12,IFERROR((SUMPRODUCT((economics!$AG$2:$AG$167=$B41)*(economics!$D$2:$D$167="whr")*economics!$AH$2:$AH$167*(_xlfn.NORM.DIST(BY$3,economics!$AK$2:$AK$167,economics!$AJ$2:$AJ$167,TRUE)-_xlfn.NORM.DIST(BY$30,economics!$AK$2:$AK$167,economics!$AJ$2:$AJ$167,TRUE))*economics!$AM$2:$AM$167)+$CR12*(_xlfn.NORM.DIST(BY$3,$CU12,0.3*$CU12,TRUE)-_xlfn.NORM.DIST(BY$30,$CU12,0.3*$CU12,TRUE))*summary!$C$7/28.8/0.947817+$CS12*(_xlfn.NORM.DIST(BY$3,$CV12,0.3*$CV12,TRUE)-_xlfn.NORM.DIST(BY$30,$CV12,0.3*$CV12,TRUE))*summary!$C$6/28.8/0.947817)/(SUMPRODUCT((economics!$AG$2:$AG$167=$B41)*(economics!$D$2:$D$167="whr")*economics!$AH$2:$AH$167*(_xlfn.NORM.DIST(BY$3,economics!$AK$2:$AK$167,economics!$AJ$2:$AJ$167,TRUE)-_xlfn.NORM.DIST(BY$30,economics!$AK$2:$AK$167,economics!$AJ$2:$AJ$167,TRUE)))+$CR12*(_xlfn.NORM.DIST(BY$3,$CU12,0.3*$CU12,TRUE)-_xlfn.NORM.DIST(BY$30,$CU12,0.3*$CU12,TRUE))+$CS12*(_xlfn.NORM.DIST(BY$3,$CV12,0.3*$CV12,TRUE)-_xlfn.NORM.DIST(BY$30,$CV12,0.3*$CV12,TRUE))),""),IF($C12&gt;0,summary!$C$10/28.8/0.947817,""))</f>
        <v/>
      </c>
      <c r="BZ41" t="str">
        <f t="array" ref="BZ41">IF($D12,IFERROR((SUMPRODUCT((economics!$AG$2:$AG$167=$B41)*(economics!$D$2:$D$167="whr")*economics!$AH$2:$AH$167*(_xlfn.NORM.DIST(BZ$3,economics!$AK$2:$AK$167,economics!$AJ$2:$AJ$167,TRUE)-_xlfn.NORM.DIST(BZ$30,economics!$AK$2:$AK$167,economics!$AJ$2:$AJ$167,TRUE))*economics!$AM$2:$AM$167)+$CR12*(_xlfn.NORM.DIST(BZ$3,$CU12,0.3*$CU12,TRUE)-_xlfn.NORM.DIST(BZ$30,$CU12,0.3*$CU12,TRUE))*summary!$C$7/28.8/0.947817+$CS12*(_xlfn.NORM.DIST(BZ$3,$CV12,0.3*$CV12,TRUE)-_xlfn.NORM.DIST(BZ$30,$CV12,0.3*$CV12,TRUE))*summary!$C$6/28.8/0.947817)/(SUMPRODUCT((economics!$AG$2:$AG$167=$B41)*(economics!$D$2:$D$167="whr")*economics!$AH$2:$AH$167*(_xlfn.NORM.DIST(BZ$3,economics!$AK$2:$AK$167,economics!$AJ$2:$AJ$167,TRUE)-_xlfn.NORM.DIST(BZ$30,economics!$AK$2:$AK$167,economics!$AJ$2:$AJ$167,TRUE)))+$CR12*(_xlfn.NORM.DIST(BZ$3,$CU12,0.3*$CU12,TRUE)-_xlfn.NORM.DIST(BZ$30,$CU12,0.3*$CU12,TRUE))+$CS12*(_xlfn.NORM.DIST(BZ$3,$CV12,0.3*$CV12,TRUE)-_xlfn.NORM.DIST(BZ$30,$CV12,0.3*$CV12,TRUE))),""),IF($C12&gt;0,summary!$C$10/28.8/0.947817,""))</f>
        <v/>
      </c>
      <c r="CA41" t="str">
        <f t="array" ref="CA41">IF($D12,IFERROR((SUMPRODUCT((economics!$AG$2:$AG$167=$B41)*(economics!$D$2:$D$167="whr")*economics!$AH$2:$AH$167*(_xlfn.NORM.DIST(CA$3,economics!$AK$2:$AK$167,economics!$AJ$2:$AJ$167,TRUE)-_xlfn.NORM.DIST(CA$30,economics!$AK$2:$AK$167,economics!$AJ$2:$AJ$167,TRUE))*economics!$AM$2:$AM$167)+$CR12*(_xlfn.NORM.DIST(CA$3,$CU12,0.3*$CU12,TRUE)-_xlfn.NORM.DIST(CA$30,$CU12,0.3*$CU12,TRUE))*summary!$C$7/28.8/0.947817+$CS12*(_xlfn.NORM.DIST(CA$3,$CV12,0.3*$CV12,TRUE)-_xlfn.NORM.DIST(CA$30,$CV12,0.3*$CV12,TRUE))*summary!$C$6/28.8/0.947817)/(SUMPRODUCT((economics!$AG$2:$AG$167=$B41)*(economics!$D$2:$D$167="whr")*economics!$AH$2:$AH$167*(_xlfn.NORM.DIST(CA$3,economics!$AK$2:$AK$167,economics!$AJ$2:$AJ$167,TRUE)-_xlfn.NORM.DIST(CA$30,economics!$AK$2:$AK$167,economics!$AJ$2:$AJ$167,TRUE)))+$CR12*(_xlfn.NORM.DIST(CA$3,$CU12,0.3*$CU12,TRUE)-_xlfn.NORM.DIST(CA$30,$CU12,0.3*$CU12,TRUE))+$CS12*(_xlfn.NORM.DIST(CA$3,$CV12,0.3*$CV12,TRUE)-_xlfn.NORM.DIST(CA$30,$CV12,0.3*$CV12,TRUE))),""),IF($C12&gt;0,summary!$C$10/28.8/0.947817,""))</f>
        <v/>
      </c>
      <c r="CB41" t="str">
        <f t="array" ref="CB41">IF($D12,IFERROR((SUMPRODUCT((economics!$AG$2:$AG$167=$B41)*(economics!$D$2:$D$167="whr")*economics!$AH$2:$AH$167*(_xlfn.NORM.DIST(CB$3,economics!$AK$2:$AK$167,economics!$AJ$2:$AJ$167,TRUE)-_xlfn.NORM.DIST(CB$30,economics!$AK$2:$AK$167,economics!$AJ$2:$AJ$167,TRUE))*economics!$AM$2:$AM$167)+$CR12*(_xlfn.NORM.DIST(CB$3,$CU12,0.3*$CU12,TRUE)-_xlfn.NORM.DIST(CB$30,$CU12,0.3*$CU12,TRUE))*summary!$C$7/28.8/0.947817+$CS12*(_xlfn.NORM.DIST(CB$3,$CV12,0.3*$CV12,TRUE)-_xlfn.NORM.DIST(CB$30,$CV12,0.3*$CV12,TRUE))*summary!$C$6/28.8/0.947817)/(SUMPRODUCT((economics!$AG$2:$AG$167=$B41)*(economics!$D$2:$D$167="whr")*economics!$AH$2:$AH$167*(_xlfn.NORM.DIST(CB$3,economics!$AK$2:$AK$167,economics!$AJ$2:$AJ$167,TRUE)-_xlfn.NORM.DIST(CB$30,economics!$AK$2:$AK$167,economics!$AJ$2:$AJ$167,TRUE)))+$CR12*(_xlfn.NORM.DIST(CB$3,$CU12,0.3*$CU12,TRUE)-_xlfn.NORM.DIST(CB$30,$CU12,0.3*$CU12,TRUE))+$CS12*(_xlfn.NORM.DIST(CB$3,$CV12,0.3*$CV12,TRUE)-_xlfn.NORM.DIST(CB$30,$CV12,0.3*$CV12,TRUE))),""),IF($C12&gt;0,summary!$C$10/28.8/0.947817,""))</f>
        <v/>
      </c>
      <c r="CC41" t="str">
        <f t="array" ref="CC41">IF($D12,IFERROR((SUMPRODUCT((economics!$AG$2:$AG$167=$B41)*(economics!$D$2:$D$167="whr")*economics!$AH$2:$AH$167*(_xlfn.NORM.DIST(CC$3,economics!$AK$2:$AK$167,economics!$AJ$2:$AJ$167,TRUE)-_xlfn.NORM.DIST(CC$30,economics!$AK$2:$AK$167,economics!$AJ$2:$AJ$167,TRUE))*economics!$AM$2:$AM$167)+$CR12*(_xlfn.NORM.DIST(CC$3,$CU12,0.3*$CU12,TRUE)-_xlfn.NORM.DIST(CC$30,$CU12,0.3*$CU12,TRUE))*summary!$C$7/28.8/0.947817+$CS12*(_xlfn.NORM.DIST(CC$3,$CV12,0.3*$CV12,TRUE)-_xlfn.NORM.DIST(CC$30,$CV12,0.3*$CV12,TRUE))*summary!$C$6/28.8/0.947817)/(SUMPRODUCT((economics!$AG$2:$AG$167=$B41)*(economics!$D$2:$D$167="whr")*economics!$AH$2:$AH$167*(_xlfn.NORM.DIST(CC$3,economics!$AK$2:$AK$167,economics!$AJ$2:$AJ$167,TRUE)-_xlfn.NORM.DIST(CC$30,economics!$AK$2:$AK$167,economics!$AJ$2:$AJ$167,TRUE)))+$CR12*(_xlfn.NORM.DIST(CC$3,$CU12,0.3*$CU12,TRUE)-_xlfn.NORM.DIST(CC$30,$CU12,0.3*$CU12,TRUE))+$CS12*(_xlfn.NORM.DIST(CC$3,$CV12,0.3*$CV12,TRUE)-_xlfn.NORM.DIST(CC$30,$CV12,0.3*$CV12,TRUE))),""),IF($C12&gt;0,summary!$C$10/28.8/0.947817,""))</f>
        <v/>
      </c>
      <c r="CD41" t="str">
        <f t="array" ref="CD41">IF($D12,IFERROR((SUMPRODUCT((economics!$AG$2:$AG$167=$B41)*(economics!$D$2:$D$167="whr")*economics!$AH$2:$AH$167*(_xlfn.NORM.DIST(CD$3,economics!$AK$2:$AK$167,economics!$AJ$2:$AJ$167,TRUE)-_xlfn.NORM.DIST(CD$30,economics!$AK$2:$AK$167,economics!$AJ$2:$AJ$167,TRUE))*economics!$AM$2:$AM$167)+$CR12*(_xlfn.NORM.DIST(CD$3,$CU12,0.3*$CU12,TRUE)-_xlfn.NORM.DIST(CD$30,$CU12,0.3*$CU12,TRUE))*summary!$C$7/28.8/0.947817+$CS12*(_xlfn.NORM.DIST(CD$3,$CV12,0.3*$CV12,TRUE)-_xlfn.NORM.DIST(CD$30,$CV12,0.3*$CV12,TRUE))*summary!$C$6/28.8/0.947817)/(SUMPRODUCT((economics!$AG$2:$AG$167=$B41)*(economics!$D$2:$D$167="whr")*economics!$AH$2:$AH$167*(_xlfn.NORM.DIST(CD$3,economics!$AK$2:$AK$167,economics!$AJ$2:$AJ$167,TRUE)-_xlfn.NORM.DIST(CD$30,economics!$AK$2:$AK$167,economics!$AJ$2:$AJ$167,TRUE)))+$CR12*(_xlfn.NORM.DIST(CD$3,$CU12,0.3*$CU12,TRUE)-_xlfn.NORM.DIST(CD$30,$CU12,0.3*$CU12,TRUE))+$CS12*(_xlfn.NORM.DIST(CD$3,$CV12,0.3*$CV12,TRUE)-_xlfn.NORM.DIST(CD$30,$CV12,0.3*$CV12,TRUE))),""),IF($C12&gt;0,summary!$C$10/28.8/0.947817,""))</f>
        <v/>
      </c>
      <c r="CE41" t="str">
        <f t="array" ref="CE41">IF($D12,IFERROR((SUMPRODUCT((economics!$AG$2:$AG$167=$B41)*(economics!$D$2:$D$167="whr")*economics!$AH$2:$AH$167*(_xlfn.NORM.DIST(CE$3,economics!$AK$2:$AK$167,economics!$AJ$2:$AJ$167,TRUE)-_xlfn.NORM.DIST(CE$30,economics!$AK$2:$AK$167,economics!$AJ$2:$AJ$167,TRUE))*economics!$AM$2:$AM$167)+$CR12*(_xlfn.NORM.DIST(CE$3,$CU12,0.3*$CU12,TRUE)-_xlfn.NORM.DIST(CE$30,$CU12,0.3*$CU12,TRUE))*summary!$C$7/28.8/0.947817+$CS12*(_xlfn.NORM.DIST(CE$3,$CV12,0.3*$CV12,TRUE)-_xlfn.NORM.DIST(CE$30,$CV12,0.3*$CV12,TRUE))*summary!$C$6/28.8/0.947817)/(SUMPRODUCT((economics!$AG$2:$AG$167=$B41)*(economics!$D$2:$D$167="whr")*economics!$AH$2:$AH$167*(_xlfn.NORM.DIST(CE$3,economics!$AK$2:$AK$167,economics!$AJ$2:$AJ$167,TRUE)-_xlfn.NORM.DIST(CE$30,economics!$AK$2:$AK$167,economics!$AJ$2:$AJ$167,TRUE)))+$CR12*(_xlfn.NORM.DIST(CE$3,$CU12,0.3*$CU12,TRUE)-_xlfn.NORM.DIST(CE$30,$CU12,0.3*$CU12,TRUE))+$CS12*(_xlfn.NORM.DIST(CE$3,$CV12,0.3*$CV12,TRUE)-_xlfn.NORM.DIST(CE$30,$CV12,0.3*$CV12,TRUE))),""),IF($C12&gt;0,summary!$C$10/28.8/0.947817,""))</f>
        <v/>
      </c>
      <c r="CF41" t="str">
        <f t="array" ref="CF41">IF($D12,IFERROR((SUMPRODUCT((economics!$AG$2:$AG$167=$B41)*(economics!$D$2:$D$167="whr")*economics!$AH$2:$AH$167*(_xlfn.NORM.DIST(CF$3,economics!$AK$2:$AK$167,economics!$AJ$2:$AJ$167,TRUE)-_xlfn.NORM.DIST(CF$30,economics!$AK$2:$AK$167,economics!$AJ$2:$AJ$167,TRUE))*economics!$AM$2:$AM$167)+$CR12*(_xlfn.NORM.DIST(CF$3,$CU12,0.3*$CU12,TRUE)-_xlfn.NORM.DIST(CF$30,$CU12,0.3*$CU12,TRUE))*summary!$C$7/28.8/0.947817+$CS12*(_xlfn.NORM.DIST(CF$3,$CV12,0.3*$CV12,TRUE)-_xlfn.NORM.DIST(CF$30,$CV12,0.3*$CV12,TRUE))*summary!$C$6/28.8/0.947817)/(SUMPRODUCT((economics!$AG$2:$AG$167=$B41)*(economics!$D$2:$D$167="whr")*economics!$AH$2:$AH$167*(_xlfn.NORM.DIST(CF$3,economics!$AK$2:$AK$167,economics!$AJ$2:$AJ$167,TRUE)-_xlfn.NORM.DIST(CF$30,economics!$AK$2:$AK$167,economics!$AJ$2:$AJ$167,TRUE)))+$CR12*(_xlfn.NORM.DIST(CF$3,$CU12,0.3*$CU12,TRUE)-_xlfn.NORM.DIST(CF$30,$CU12,0.3*$CU12,TRUE))+$CS12*(_xlfn.NORM.DIST(CF$3,$CV12,0.3*$CV12,TRUE)-_xlfn.NORM.DIST(CF$30,$CV12,0.3*$CV12,TRUE))),""),IF($C12&gt;0,summary!$C$10/28.8/0.947817,""))</f>
        <v/>
      </c>
      <c r="CG41" t="str">
        <f t="array" ref="CG41">IF($D12,IFERROR((SUMPRODUCT((economics!$AG$2:$AG$167=$B41)*(economics!$D$2:$D$167="whr")*economics!$AH$2:$AH$167*(_xlfn.NORM.DIST(CG$3,economics!$AK$2:$AK$167,economics!$AJ$2:$AJ$167,TRUE)-_xlfn.NORM.DIST(CG$30,economics!$AK$2:$AK$167,economics!$AJ$2:$AJ$167,TRUE))*economics!$AM$2:$AM$167)+$CR12*(_xlfn.NORM.DIST(CG$3,$CU12,0.3*$CU12,TRUE)-_xlfn.NORM.DIST(CG$30,$CU12,0.3*$CU12,TRUE))*summary!$C$7/28.8/0.947817+$CS12*(_xlfn.NORM.DIST(CG$3,$CV12,0.3*$CV12,TRUE)-_xlfn.NORM.DIST(CG$30,$CV12,0.3*$CV12,TRUE))*summary!$C$6/28.8/0.947817)/(SUMPRODUCT((economics!$AG$2:$AG$167=$B41)*(economics!$D$2:$D$167="whr")*economics!$AH$2:$AH$167*(_xlfn.NORM.DIST(CG$3,economics!$AK$2:$AK$167,economics!$AJ$2:$AJ$167,TRUE)-_xlfn.NORM.DIST(CG$30,economics!$AK$2:$AK$167,economics!$AJ$2:$AJ$167,TRUE)))+$CR12*(_xlfn.NORM.DIST(CG$3,$CU12,0.3*$CU12,TRUE)-_xlfn.NORM.DIST(CG$30,$CU12,0.3*$CU12,TRUE))+$CS12*(_xlfn.NORM.DIST(CG$3,$CV12,0.3*$CV12,TRUE)-_xlfn.NORM.DIST(CG$30,$CV12,0.3*$CV12,TRUE))),""),IF($C12&gt;0,summary!$C$10/28.8/0.947817,""))</f>
        <v/>
      </c>
      <c r="CH41" t="str">
        <f t="array" ref="CH41">IF($D12,IFERROR((SUMPRODUCT((economics!$AG$2:$AG$167=$B41)*(economics!$D$2:$D$167="whr")*economics!$AH$2:$AH$167*(_xlfn.NORM.DIST(CH$3,economics!$AK$2:$AK$167,economics!$AJ$2:$AJ$167,TRUE)-_xlfn.NORM.DIST(CH$30,economics!$AK$2:$AK$167,economics!$AJ$2:$AJ$167,TRUE))*economics!$AM$2:$AM$167)+$CR12*(_xlfn.NORM.DIST(CH$3,$CU12,0.3*$CU12,TRUE)-_xlfn.NORM.DIST(CH$30,$CU12,0.3*$CU12,TRUE))*summary!$C$7/28.8/0.947817+$CS12*(_xlfn.NORM.DIST(CH$3,$CV12,0.3*$CV12,TRUE)-_xlfn.NORM.DIST(CH$30,$CV12,0.3*$CV12,TRUE))*summary!$C$6/28.8/0.947817)/(SUMPRODUCT((economics!$AG$2:$AG$167=$B41)*(economics!$D$2:$D$167="whr")*economics!$AH$2:$AH$167*(_xlfn.NORM.DIST(CH$3,economics!$AK$2:$AK$167,economics!$AJ$2:$AJ$167,TRUE)-_xlfn.NORM.DIST(CH$30,economics!$AK$2:$AK$167,economics!$AJ$2:$AJ$167,TRUE)))+$CR12*(_xlfn.NORM.DIST(CH$3,$CU12,0.3*$CU12,TRUE)-_xlfn.NORM.DIST(CH$30,$CU12,0.3*$CU12,TRUE))+$CS12*(_xlfn.NORM.DIST(CH$3,$CV12,0.3*$CV12,TRUE)-_xlfn.NORM.DIST(CH$30,$CV12,0.3*$CV12,TRUE))),""),IF($C12&gt;0,summary!$C$10/28.8/0.947817,""))</f>
        <v/>
      </c>
    </row>
    <row r="42" spans="1:86" x14ac:dyDescent="0.35">
      <c r="A42" t="str">
        <f t="shared" si="3"/>
        <v>chemicals 20</v>
      </c>
      <c r="B42">
        <f t="shared" si="3"/>
        <v>20</v>
      </c>
      <c r="E42">
        <f t="array" ref="E42">IF($D13,IFERROR((SUMPRODUCT((economics!$AG$2:$AG$167=$B42)*(economics!$D$2:$D$167="whr")*economics!$AH$2:$AH$167*(_xlfn.NORM.DIST(E$3,economics!$AK$2:$AK$167,economics!$AJ$2:$AJ$167,TRUE)-_xlfn.NORM.DIST(E$30,economics!$AK$2:$AK$167,economics!$AJ$2:$AJ$167,TRUE))*economics!$AM$2:$AM$167)+$CR13*(_xlfn.NORM.DIST(E$3,$CU13,0.3*$CU13,TRUE)-_xlfn.NORM.DIST(E$30,$CU13,0.3*$CU13,TRUE))*summary!$C$7/28.8/0.947817+$CS13*(_xlfn.NORM.DIST(E$3,$CV13,0.3*$CV13,TRUE)-_xlfn.NORM.DIST(E$30,$CV13,0.3*$CV13,TRUE))*summary!$C$6/28.8/0.947817)/(SUMPRODUCT((economics!$AG$2:$AG$167=$B42)*(economics!$D$2:$D$167="whr")*economics!$AH$2:$AH$167*(_xlfn.NORM.DIST(E$3,economics!$AK$2:$AK$167,economics!$AJ$2:$AJ$167,TRUE)-_xlfn.NORM.DIST(E$30,economics!$AK$2:$AK$167,economics!$AJ$2:$AJ$167,TRUE)))+$CR13*(_xlfn.NORM.DIST(E$3,$CU13,0.3*$CU13,TRUE)-_xlfn.NORM.DIST(E$30,$CU13,0.3*$CU13,TRUE))+$CS13*(_xlfn.NORM.DIST(E$3,$CV13,0.3*$CV13,TRUE)-_xlfn.NORM.DIST(E$30,$CV13,0.3*$CV13,TRUE))),""),IF($C13&gt;0,summary!$C$10/28.8/0.947817,""))</f>
        <v>9.4956416847236422</v>
      </c>
      <c r="F42">
        <f t="array" ref="F42">IF($D13,IFERROR((SUMPRODUCT((economics!$AG$2:$AG$167=$B42)*(economics!$D$2:$D$167="whr")*economics!$AH$2:$AH$167*(_xlfn.NORM.DIST(F$3,economics!$AK$2:$AK$167,economics!$AJ$2:$AJ$167,TRUE)-_xlfn.NORM.DIST(F$30,economics!$AK$2:$AK$167,economics!$AJ$2:$AJ$167,TRUE))*economics!$AM$2:$AM$167)+$CR13*(_xlfn.NORM.DIST(F$3,$CU13,0.3*$CU13,TRUE)-_xlfn.NORM.DIST(F$30,$CU13,0.3*$CU13,TRUE))*summary!$C$7/28.8/0.947817+$CS13*(_xlfn.NORM.DIST(F$3,$CV13,0.3*$CV13,TRUE)-_xlfn.NORM.DIST(F$30,$CV13,0.3*$CV13,TRUE))*summary!$C$6/28.8/0.947817)/(SUMPRODUCT((economics!$AG$2:$AG$167=$B42)*(economics!$D$2:$D$167="whr")*economics!$AH$2:$AH$167*(_xlfn.NORM.DIST(F$3,economics!$AK$2:$AK$167,economics!$AJ$2:$AJ$167,TRUE)-_xlfn.NORM.DIST(F$30,economics!$AK$2:$AK$167,economics!$AJ$2:$AJ$167,TRUE)))+$CR13*(_xlfn.NORM.DIST(F$3,$CU13,0.3*$CU13,TRUE)-_xlfn.NORM.DIST(F$30,$CU13,0.3*$CU13,TRUE))+$CS13*(_xlfn.NORM.DIST(F$3,$CV13,0.3*$CV13,TRUE)-_xlfn.NORM.DIST(F$30,$CV13,0.3*$CV13,TRUE))),""),IF($C13&gt;0,summary!$C$10/28.8/0.947817,""))</f>
        <v>9.3362698108969067</v>
      </c>
      <c r="G42">
        <f t="array" ref="G42">IF($D13,IFERROR((SUMPRODUCT((economics!$AG$2:$AG$167=$B42)*(economics!$D$2:$D$167="whr")*economics!$AH$2:$AH$167*(_xlfn.NORM.DIST(G$3,economics!$AK$2:$AK$167,economics!$AJ$2:$AJ$167,TRUE)-_xlfn.NORM.DIST(G$30,economics!$AK$2:$AK$167,economics!$AJ$2:$AJ$167,TRUE))*economics!$AM$2:$AM$167)+$CR13*(_xlfn.NORM.DIST(G$3,$CU13,0.3*$CU13,TRUE)-_xlfn.NORM.DIST(G$30,$CU13,0.3*$CU13,TRUE))*summary!$C$7/28.8/0.947817+$CS13*(_xlfn.NORM.DIST(G$3,$CV13,0.3*$CV13,TRUE)-_xlfn.NORM.DIST(G$30,$CV13,0.3*$CV13,TRUE))*summary!$C$6/28.8/0.947817)/(SUMPRODUCT((economics!$AG$2:$AG$167=$B42)*(economics!$D$2:$D$167="whr")*economics!$AH$2:$AH$167*(_xlfn.NORM.DIST(G$3,economics!$AK$2:$AK$167,economics!$AJ$2:$AJ$167,TRUE)-_xlfn.NORM.DIST(G$30,economics!$AK$2:$AK$167,economics!$AJ$2:$AJ$167,TRUE)))+$CR13*(_xlfn.NORM.DIST(G$3,$CU13,0.3*$CU13,TRUE)-_xlfn.NORM.DIST(G$30,$CU13,0.3*$CU13,TRUE))+$CS13*(_xlfn.NORM.DIST(G$3,$CV13,0.3*$CV13,TRUE)-_xlfn.NORM.DIST(G$30,$CV13,0.3*$CV13,TRUE))),""),IF($C13&gt;0,summary!$C$10/28.8/0.947817,""))</f>
        <v>9.2783668534039947</v>
      </c>
      <c r="H42">
        <f t="array" ref="H42">IF($D13,IFERROR((SUMPRODUCT((economics!$AG$2:$AG$167=$B42)*(economics!$D$2:$D$167="whr")*economics!$AH$2:$AH$167*(_xlfn.NORM.DIST(H$3,economics!$AK$2:$AK$167,economics!$AJ$2:$AJ$167,TRUE)-_xlfn.NORM.DIST(H$30,economics!$AK$2:$AK$167,economics!$AJ$2:$AJ$167,TRUE))*economics!$AM$2:$AM$167)+$CR13*(_xlfn.NORM.DIST(H$3,$CU13,0.3*$CU13,TRUE)-_xlfn.NORM.DIST(H$30,$CU13,0.3*$CU13,TRUE))*summary!$C$7/28.8/0.947817+$CS13*(_xlfn.NORM.DIST(H$3,$CV13,0.3*$CV13,TRUE)-_xlfn.NORM.DIST(H$30,$CV13,0.3*$CV13,TRUE))*summary!$C$6/28.8/0.947817)/(SUMPRODUCT((economics!$AG$2:$AG$167=$B42)*(economics!$D$2:$D$167="whr")*economics!$AH$2:$AH$167*(_xlfn.NORM.DIST(H$3,economics!$AK$2:$AK$167,economics!$AJ$2:$AJ$167,TRUE)-_xlfn.NORM.DIST(H$30,economics!$AK$2:$AK$167,economics!$AJ$2:$AJ$167,TRUE)))+$CR13*(_xlfn.NORM.DIST(H$3,$CU13,0.3*$CU13,TRUE)-_xlfn.NORM.DIST(H$30,$CU13,0.3*$CU13,TRUE))+$CS13*(_xlfn.NORM.DIST(H$3,$CV13,0.3*$CV13,TRUE)-_xlfn.NORM.DIST(H$30,$CV13,0.3*$CV13,TRUE))),""),IF($C13&gt;0,summary!$C$10/28.8/0.947817,""))</f>
        <v>9.2596201572779169</v>
      </c>
      <c r="I42">
        <f t="array" ref="I42">IF($D13,IFERROR((SUMPRODUCT((economics!$AG$2:$AG$167=$B42)*(economics!$D$2:$D$167="whr")*economics!$AH$2:$AH$167*(_xlfn.NORM.DIST(I$3,economics!$AK$2:$AK$167,economics!$AJ$2:$AJ$167,TRUE)-_xlfn.NORM.DIST(I$30,economics!$AK$2:$AK$167,economics!$AJ$2:$AJ$167,TRUE))*economics!$AM$2:$AM$167)+$CR13*(_xlfn.NORM.DIST(I$3,$CU13,0.3*$CU13,TRUE)-_xlfn.NORM.DIST(I$30,$CU13,0.3*$CU13,TRUE))*summary!$C$7/28.8/0.947817+$CS13*(_xlfn.NORM.DIST(I$3,$CV13,0.3*$CV13,TRUE)-_xlfn.NORM.DIST(I$30,$CV13,0.3*$CV13,TRUE))*summary!$C$6/28.8/0.947817)/(SUMPRODUCT((economics!$AG$2:$AG$167=$B42)*(economics!$D$2:$D$167="whr")*economics!$AH$2:$AH$167*(_xlfn.NORM.DIST(I$3,economics!$AK$2:$AK$167,economics!$AJ$2:$AJ$167,TRUE)-_xlfn.NORM.DIST(I$30,economics!$AK$2:$AK$167,economics!$AJ$2:$AJ$167,TRUE)))+$CR13*(_xlfn.NORM.DIST(I$3,$CU13,0.3*$CU13,TRUE)-_xlfn.NORM.DIST(I$30,$CU13,0.3*$CU13,TRUE))+$CS13*(_xlfn.NORM.DIST(I$3,$CV13,0.3*$CV13,TRUE)-_xlfn.NORM.DIST(I$30,$CV13,0.3*$CV13,TRUE))),""),IF($C13&gt;0,summary!$C$10/28.8/0.947817,""))</f>
        <v>9.2712997390400087</v>
      </c>
      <c r="J42">
        <f t="array" ref="J42">IF($D13,IFERROR((SUMPRODUCT((economics!$AG$2:$AG$167=$B42)*(economics!$D$2:$D$167="whr")*economics!$AH$2:$AH$167*(_xlfn.NORM.DIST(J$3,economics!$AK$2:$AK$167,economics!$AJ$2:$AJ$167,TRUE)-_xlfn.NORM.DIST(J$30,economics!$AK$2:$AK$167,economics!$AJ$2:$AJ$167,TRUE))*economics!$AM$2:$AM$167)+$CR13*(_xlfn.NORM.DIST(J$3,$CU13,0.3*$CU13,TRUE)-_xlfn.NORM.DIST(J$30,$CU13,0.3*$CU13,TRUE))*summary!$C$7/28.8/0.947817+$CS13*(_xlfn.NORM.DIST(J$3,$CV13,0.3*$CV13,TRUE)-_xlfn.NORM.DIST(J$30,$CV13,0.3*$CV13,TRUE))*summary!$C$6/28.8/0.947817)/(SUMPRODUCT((economics!$AG$2:$AG$167=$B42)*(economics!$D$2:$D$167="whr")*economics!$AH$2:$AH$167*(_xlfn.NORM.DIST(J$3,economics!$AK$2:$AK$167,economics!$AJ$2:$AJ$167,TRUE)-_xlfn.NORM.DIST(J$30,economics!$AK$2:$AK$167,economics!$AJ$2:$AJ$167,TRUE)))+$CR13*(_xlfn.NORM.DIST(J$3,$CU13,0.3*$CU13,TRUE)-_xlfn.NORM.DIST(J$30,$CU13,0.3*$CU13,TRUE))+$CS13*(_xlfn.NORM.DIST(J$3,$CV13,0.3*$CV13,TRUE)-_xlfn.NORM.DIST(J$30,$CV13,0.3*$CV13,TRUE))),""),IF($C13&gt;0,summary!$C$10/28.8/0.947817,""))</f>
        <v>9.3079462760978391</v>
      </c>
      <c r="K42">
        <f t="array" ref="K42">IF($D13,IFERROR((SUMPRODUCT((economics!$AG$2:$AG$167=$B42)*(economics!$D$2:$D$167="whr")*economics!$AH$2:$AH$167*(_xlfn.NORM.DIST(K$3,economics!$AK$2:$AK$167,economics!$AJ$2:$AJ$167,TRUE)-_xlfn.NORM.DIST(K$30,economics!$AK$2:$AK$167,economics!$AJ$2:$AJ$167,TRUE))*economics!$AM$2:$AM$167)+$CR13*(_xlfn.NORM.DIST(K$3,$CU13,0.3*$CU13,TRUE)-_xlfn.NORM.DIST(K$30,$CU13,0.3*$CU13,TRUE))*summary!$C$7/28.8/0.947817+$CS13*(_xlfn.NORM.DIST(K$3,$CV13,0.3*$CV13,TRUE)-_xlfn.NORM.DIST(K$30,$CV13,0.3*$CV13,TRUE))*summary!$C$6/28.8/0.947817)/(SUMPRODUCT((economics!$AG$2:$AG$167=$B42)*(economics!$D$2:$D$167="whr")*economics!$AH$2:$AH$167*(_xlfn.NORM.DIST(K$3,economics!$AK$2:$AK$167,economics!$AJ$2:$AJ$167,TRUE)-_xlfn.NORM.DIST(K$30,economics!$AK$2:$AK$167,economics!$AJ$2:$AJ$167,TRUE)))+$CR13*(_xlfn.NORM.DIST(K$3,$CU13,0.3*$CU13,TRUE)-_xlfn.NORM.DIST(K$30,$CU13,0.3*$CU13,TRUE))+$CS13*(_xlfn.NORM.DIST(K$3,$CV13,0.3*$CV13,TRUE)-_xlfn.NORM.DIST(K$30,$CV13,0.3*$CV13,TRUE))),""),IF($C13&gt;0,summary!$C$10/28.8/0.947817,""))</f>
        <v>9.3702286951863911</v>
      </c>
      <c r="L42">
        <f t="array" ref="L42">IF($D13,IFERROR((SUMPRODUCT((economics!$AG$2:$AG$167=$B42)*(economics!$D$2:$D$167="whr")*economics!$AH$2:$AH$167*(_xlfn.NORM.DIST(L$3,economics!$AK$2:$AK$167,economics!$AJ$2:$AJ$167,TRUE)-_xlfn.NORM.DIST(L$30,economics!$AK$2:$AK$167,economics!$AJ$2:$AJ$167,TRUE))*economics!$AM$2:$AM$167)+$CR13*(_xlfn.NORM.DIST(L$3,$CU13,0.3*$CU13,TRUE)-_xlfn.NORM.DIST(L$30,$CU13,0.3*$CU13,TRUE))*summary!$C$7/28.8/0.947817+$CS13*(_xlfn.NORM.DIST(L$3,$CV13,0.3*$CV13,TRUE)-_xlfn.NORM.DIST(L$30,$CV13,0.3*$CV13,TRUE))*summary!$C$6/28.8/0.947817)/(SUMPRODUCT((economics!$AG$2:$AG$167=$B42)*(economics!$D$2:$D$167="whr")*economics!$AH$2:$AH$167*(_xlfn.NORM.DIST(L$3,economics!$AK$2:$AK$167,economics!$AJ$2:$AJ$167,TRUE)-_xlfn.NORM.DIST(L$30,economics!$AK$2:$AK$167,economics!$AJ$2:$AJ$167,TRUE)))+$CR13*(_xlfn.NORM.DIST(L$3,$CU13,0.3*$CU13,TRUE)-_xlfn.NORM.DIST(L$30,$CU13,0.3*$CU13,TRUE))+$CS13*(_xlfn.NORM.DIST(L$3,$CV13,0.3*$CV13,TRUE)-_xlfn.NORM.DIST(L$30,$CV13,0.3*$CV13,TRUE))),""),IF($C13&gt;0,summary!$C$10/28.8/0.947817,""))</f>
        <v>9.4747767570139185</v>
      </c>
      <c r="M42">
        <f t="array" ref="M42">IF($D13,IFERROR((SUMPRODUCT((economics!$AG$2:$AG$167=$B42)*(economics!$D$2:$D$167="whr")*economics!$AH$2:$AH$167*(_xlfn.NORM.DIST(M$3,economics!$AK$2:$AK$167,economics!$AJ$2:$AJ$167,TRUE)-_xlfn.NORM.DIST(M$30,economics!$AK$2:$AK$167,economics!$AJ$2:$AJ$167,TRUE))*economics!$AM$2:$AM$167)+$CR13*(_xlfn.NORM.DIST(M$3,$CU13,0.3*$CU13,TRUE)-_xlfn.NORM.DIST(M$30,$CU13,0.3*$CU13,TRUE))*summary!$C$7/28.8/0.947817+$CS13*(_xlfn.NORM.DIST(M$3,$CV13,0.3*$CV13,TRUE)-_xlfn.NORM.DIST(M$30,$CV13,0.3*$CV13,TRUE))*summary!$C$6/28.8/0.947817)/(SUMPRODUCT((economics!$AG$2:$AG$167=$B42)*(economics!$D$2:$D$167="whr")*economics!$AH$2:$AH$167*(_xlfn.NORM.DIST(M$3,economics!$AK$2:$AK$167,economics!$AJ$2:$AJ$167,TRUE)-_xlfn.NORM.DIST(M$30,economics!$AK$2:$AK$167,economics!$AJ$2:$AJ$167,TRUE)))+$CR13*(_xlfn.NORM.DIST(M$3,$CU13,0.3*$CU13,TRUE)-_xlfn.NORM.DIST(M$30,$CU13,0.3*$CU13,TRUE))+$CS13*(_xlfn.NORM.DIST(M$3,$CV13,0.3*$CV13,TRUE)-_xlfn.NORM.DIST(M$30,$CV13,0.3*$CV13,TRUE))),""),IF($C13&gt;0,summary!$C$10/28.8/0.947817,""))</f>
        <v>9.6701500823690409</v>
      </c>
      <c r="N42">
        <f t="array" ref="N42">IF($D13,IFERROR((SUMPRODUCT((economics!$AG$2:$AG$167=$B42)*(economics!$D$2:$D$167="whr")*economics!$AH$2:$AH$167*(_xlfn.NORM.DIST(N$3,economics!$AK$2:$AK$167,economics!$AJ$2:$AJ$167,TRUE)-_xlfn.NORM.DIST(N$30,economics!$AK$2:$AK$167,economics!$AJ$2:$AJ$167,TRUE))*economics!$AM$2:$AM$167)+$CR13*(_xlfn.NORM.DIST(N$3,$CU13,0.3*$CU13,TRUE)-_xlfn.NORM.DIST(N$30,$CU13,0.3*$CU13,TRUE))*summary!$C$7/28.8/0.947817+$CS13*(_xlfn.NORM.DIST(N$3,$CV13,0.3*$CV13,TRUE)-_xlfn.NORM.DIST(N$30,$CV13,0.3*$CV13,TRUE))*summary!$C$6/28.8/0.947817)/(SUMPRODUCT((economics!$AG$2:$AG$167=$B42)*(economics!$D$2:$D$167="whr")*economics!$AH$2:$AH$167*(_xlfn.NORM.DIST(N$3,economics!$AK$2:$AK$167,economics!$AJ$2:$AJ$167,TRUE)-_xlfn.NORM.DIST(N$30,economics!$AK$2:$AK$167,economics!$AJ$2:$AJ$167,TRUE)))+$CR13*(_xlfn.NORM.DIST(N$3,$CU13,0.3*$CU13,TRUE)-_xlfn.NORM.DIST(N$30,$CU13,0.3*$CU13,TRUE))+$CS13*(_xlfn.NORM.DIST(N$3,$CV13,0.3*$CV13,TRUE)-_xlfn.NORM.DIST(N$30,$CV13,0.3*$CV13,TRUE))),""),IF($C13&gt;0,summary!$C$10/28.8/0.947817,""))</f>
        <v>10.080350342183038</v>
      </c>
      <c r="O42">
        <f t="array" ref="O42">IF($D13,IFERROR((SUMPRODUCT((economics!$AG$2:$AG$167=$B42)*(economics!$D$2:$D$167="whr")*economics!$AH$2:$AH$167*(_xlfn.NORM.DIST(O$3,economics!$AK$2:$AK$167,economics!$AJ$2:$AJ$167,TRUE)-_xlfn.NORM.DIST(O$30,economics!$AK$2:$AK$167,economics!$AJ$2:$AJ$167,TRUE))*economics!$AM$2:$AM$167)+$CR13*(_xlfn.NORM.DIST(O$3,$CU13,0.3*$CU13,TRUE)-_xlfn.NORM.DIST(O$30,$CU13,0.3*$CU13,TRUE))*summary!$C$7/28.8/0.947817+$CS13*(_xlfn.NORM.DIST(O$3,$CV13,0.3*$CV13,TRUE)-_xlfn.NORM.DIST(O$30,$CV13,0.3*$CV13,TRUE))*summary!$C$6/28.8/0.947817)/(SUMPRODUCT((economics!$AG$2:$AG$167=$B42)*(economics!$D$2:$D$167="whr")*economics!$AH$2:$AH$167*(_xlfn.NORM.DIST(O$3,economics!$AK$2:$AK$167,economics!$AJ$2:$AJ$167,TRUE)-_xlfn.NORM.DIST(O$30,economics!$AK$2:$AK$167,economics!$AJ$2:$AJ$167,TRUE)))+$CR13*(_xlfn.NORM.DIST(O$3,$CU13,0.3*$CU13,TRUE)-_xlfn.NORM.DIST(O$30,$CU13,0.3*$CU13,TRUE))+$CS13*(_xlfn.NORM.DIST(O$3,$CV13,0.3*$CV13,TRUE)-_xlfn.NORM.DIST(O$30,$CV13,0.3*$CV13,TRUE))),""),IF($C13&gt;0,summary!$C$10/28.8/0.947817,""))</f>
        <v>11.043374342108947</v>
      </c>
      <c r="P42">
        <f t="array" ref="P42">IF($D13,IFERROR((SUMPRODUCT((economics!$AG$2:$AG$167=$B42)*(economics!$D$2:$D$167="whr")*economics!$AH$2:$AH$167*(_xlfn.NORM.DIST(P$3,economics!$AK$2:$AK$167,economics!$AJ$2:$AJ$167,TRUE)-_xlfn.NORM.DIST(P$30,economics!$AK$2:$AK$167,economics!$AJ$2:$AJ$167,TRUE))*economics!$AM$2:$AM$167)+$CR13*(_xlfn.NORM.DIST(P$3,$CU13,0.3*$CU13,TRUE)-_xlfn.NORM.DIST(P$30,$CU13,0.3*$CU13,TRUE))*summary!$C$7/28.8/0.947817+$CS13*(_xlfn.NORM.DIST(P$3,$CV13,0.3*$CV13,TRUE)-_xlfn.NORM.DIST(P$30,$CV13,0.3*$CV13,TRUE))*summary!$C$6/28.8/0.947817)/(SUMPRODUCT((economics!$AG$2:$AG$167=$B42)*(economics!$D$2:$D$167="whr")*economics!$AH$2:$AH$167*(_xlfn.NORM.DIST(P$3,economics!$AK$2:$AK$167,economics!$AJ$2:$AJ$167,TRUE)-_xlfn.NORM.DIST(P$30,economics!$AK$2:$AK$167,economics!$AJ$2:$AJ$167,TRUE)))+$CR13*(_xlfn.NORM.DIST(P$3,$CU13,0.3*$CU13,TRUE)-_xlfn.NORM.DIST(P$30,$CU13,0.3*$CU13,TRUE))+$CS13*(_xlfn.NORM.DIST(P$3,$CV13,0.3*$CV13,TRUE)-_xlfn.NORM.DIST(P$30,$CV13,0.3*$CV13,TRUE))),""),IF($C13&gt;0,summary!$C$10/28.8/0.947817,""))</f>
        <v>13.316221111984467</v>
      </c>
      <c r="Q42">
        <f t="array" ref="Q42">IF($D13,IFERROR((SUMPRODUCT((economics!$AG$2:$AG$167=$B42)*(economics!$D$2:$D$167="whr")*economics!$AH$2:$AH$167*(_xlfn.NORM.DIST(Q$3,economics!$AK$2:$AK$167,economics!$AJ$2:$AJ$167,TRUE)-_xlfn.NORM.DIST(Q$30,economics!$AK$2:$AK$167,economics!$AJ$2:$AJ$167,TRUE))*economics!$AM$2:$AM$167)+$CR13*(_xlfn.NORM.DIST(Q$3,$CU13,0.3*$CU13,TRUE)-_xlfn.NORM.DIST(Q$30,$CU13,0.3*$CU13,TRUE))*summary!$C$7/28.8/0.947817+$CS13*(_xlfn.NORM.DIST(Q$3,$CV13,0.3*$CV13,TRUE)-_xlfn.NORM.DIST(Q$30,$CV13,0.3*$CV13,TRUE))*summary!$C$6/28.8/0.947817)/(SUMPRODUCT((economics!$AG$2:$AG$167=$B42)*(economics!$D$2:$D$167="whr")*economics!$AH$2:$AH$167*(_xlfn.NORM.DIST(Q$3,economics!$AK$2:$AK$167,economics!$AJ$2:$AJ$167,TRUE)-_xlfn.NORM.DIST(Q$30,economics!$AK$2:$AK$167,economics!$AJ$2:$AJ$167,TRUE)))+$CR13*(_xlfn.NORM.DIST(Q$3,$CU13,0.3*$CU13,TRUE)-_xlfn.NORM.DIST(Q$30,$CU13,0.3*$CU13,TRUE))+$CS13*(_xlfn.NORM.DIST(Q$3,$CV13,0.3*$CV13,TRUE)-_xlfn.NORM.DIST(Q$30,$CV13,0.3*$CV13,TRUE))),""),IF($C13&gt;0,summary!$C$10/28.8/0.947817,""))</f>
        <v>17.03479832216367</v>
      </c>
      <c r="R42">
        <f t="array" ref="R42">IF($D13,IFERROR((SUMPRODUCT((economics!$AG$2:$AG$167=$B42)*(economics!$D$2:$D$167="whr")*economics!$AH$2:$AH$167*(_xlfn.NORM.DIST(R$3,economics!$AK$2:$AK$167,economics!$AJ$2:$AJ$167,TRUE)-_xlfn.NORM.DIST(R$30,economics!$AK$2:$AK$167,economics!$AJ$2:$AJ$167,TRUE))*economics!$AM$2:$AM$167)+$CR13*(_xlfn.NORM.DIST(R$3,$CU13,0.3*$CU13,TRUE)-_xlfn.NORM.DIST(R$30,$CU13,0.3*$CU13,TRUE))*summary!$C$7/28.8/0.947817+$CS13*(_xlfn.NORM.DIST(R$3,$CV13,0.3*$CV13,TRUE)-_xlfn.NORM.DIST(R$30,$CV13,0.3*$CV13,TRUE))*summary!$C$6/28.8/0.947817)/(SUMPRODUCT((economics!$AG$2:$AG$167=$B42)*(economics!$D$2:$D$167="whr")*economics!$AH$2:$AH$167*(_xlfn.NORM.DIST(R$3,economics!$AK$2:$AK$167,economics!$AJ$2:$AJ$167,TRUE)-_xlfn.NORM.DIST(R$30,economics!$AK$2:$AK$167,economics!$AJ$2:$AJ$167,TRUE)))+$CR13*(_xlfn.NORM.DIST(R$3,$CU13,0.3*$CU13,TRUE)-_xlfn.NORM.DIST(R$30,$CU13,0.3*$CU13,TRUE))+$CS13*(_xlfn.NORM.DIST(R$3,$CV13,0.3*$CV13,TRUE)-_xlfn.NORM.DIST(R$30,$CV13,0.3*$CV13,TRUE))),""),IF($C13&gt;0,summary!$C$10/28.8/0.947817,""))</f>
        <v>19.856655462686597</v>
      </c>
      <c r="S42">
        <f t="array" ref="S42">IF($D13,IFERROR((SUMPRODUCT((economics!$AG$2:$AG$167=$B42)*(economics!$D$2:$D$167="whr")*economics!$AH$2:$AH$167*(_xlfn.NORM.DIST(S$3,economics!$AK$2:$AK$167,economics!$AJ$2:$AJ$167,TRUE)-_xlfn.NORM.DIST(S$30,economics!$AK$2:$AK$167,economics!$AJ$2:$AJ$167,TRUE))*economics!$AM$2:$AM$167)+$CR13*(_xlfn.NORM.DIST(S$3,$CU13,0.3*$CU13,TRUE)-_xlfn.NORM.DIST(S$30,$CU13,0.3*$CU13,TRUE))*summary!$C$7/28.8/0.947817+$CS13*(_xlfn.NORM.DIST(S$3,$CV13,0.3*$CV13,TRUE)-_xlfn.NORM.DIST(S$30,$CV13,0.3*$CV13,TRUE))*summary!$C$6/28.8/0.947817)/(SUMPRODUCT((economics!$AG$2:$AG$167=$B42)*(economics!$D$2:$D$167="whr")*economics!$AH$2:$AH$167*(_xlfn.NORM.DIST(S$3,economics!$AK$2:$AK$167,economics!$AJ$2:$AJ$167,TRUE)-_xlfn.NORM.DIST(S$30,economics!$AK$2:$AK$167,economics!$AJ$2:$AJ$167,TRUE)))+$CR13*(_xlfn.NORM.DIST(S$3,$CU13,0.3*$CU13,TRUE)-_xlfn.NORM.DIST(S$30,$CU13,0.3*$CU13,TRUE))+$CS13*(_xlfn.NORM.DIST(S$3,$CV13,0.3*$CV13,TRUE)-_xlfn.NORM.DIST(S$30,$CV13,0.3*$CV13,TRUE))),""),IF($C13&gt;0,summary!$C$10/28.8/0.947817,""))</f>
        <v>20.866957922982863</v>
      </c>
      <c r="T42">
        <f t="array" ref="T42">IF($D13,IFERROR((SUMPRODUCT((economics!$AG$2:$AG$167=$B42)*(economics!$D$2:$D$167="whr")*economics!$AH$2:$AH$167*(_xlfn.NORM.DIST(T$3,economics!$AK$2:$AK$167,economics!$AJ$2:$AJ$167,TRUE)-_xlfn.NORM.DIST(T$30,economics!$AK$2:$AK$167,economics!$AJ$2:$AJ$167,TRUE))*economics!$AM$2:$AM$167)+$CR13*(_xlfn.NORM.DIST(T$3,$CU13,0.3*$CU13,TRUE)-_xlfn.NORM.DIST(T$30,$CU13,0.3*$CU13,TRUE))*summary!$C$7/28.8/0.947817+$CS13*(_xlfn.NORM.DIST(T$3,$CV13,0.3*$CV13,TRUE)-_xlfn.NORM.DIST(T$30,$CV13,0.3*$CV13,TRUE))*summary!$C$6/28.8/0.947817)/(SUMPRODUCT((economics!$AG$2:$AG$167=$B42)*(economics!$D$2:$D$167="whr")*economics!$AH$2:$AH$167*(_xlfn.NORM.DIST(T$3,economics!$AK$2:$AK$167,economics!$AJ$2:$AJ$167,TRUE)-_xlfn.NORM.DIST(T$30,economics!$AK$2:$AK$167,economics!$AJ$2:$AJ$167,TRUE)))+$CR13*(_xlfn.NORM.DIST(T$3,$CU13,0.3*$CU13,TRUE)-_xlfn.NORM.DIST(T$30,$CU13,0.3*$CU13,TRUE))+$CS13*(_xlfn.NORM.DIST(T$3,$CV13,0.3*$CV13,TRUE)-_xlfn.NORM.DIST(T$30,$CV13,0.3*$CV13,TRUE))),""),IF($C13&gt;0,summary!$C$10/28.8/0.947817,""))</f>
        <v>21.09772237610969</v>
      </c>
      <c r="U42">
        <f t="array" ref="U42">IF($D13,IFERROR((SUMPRODUCT((economics!$AG$2:$AG$167=$B42)*(economics!$D$2:$D$167="whr")*economics!$AH$2:$AH$167*(_xlfn.NORM.DIST(U$3,economics!$AK$2:$AK$167,economics!$AJ$2:$AJ$167,TRUE)-_xlfn.NORM.DIST(U$30,economics!$AK$2:$AK$167,economics!$AJ$2:$AJ$167,TRUE))*economics!$AM$2:$AM$167)+$CR13*(_xlfn.NORM.DIST(U$3,$CU13,0.3*$CU13,TRUE)-_xlfn.NORM.DIST(U$30,$CU13,0.3*$CU13,TRUE))*summary!$C$7/28.8/0.947817+$CS13*(_xlfn.NORM.DIST(U$3,$CV13,0.3*$CV13,TRUE)-_xlfn.NORM.DIST(U$30,$CV13,0.3*$CV13,TRUE))*summary!$C$6/28.8/0.947817)/(SUMPRODUCT((economics!$AG$2:$AG$167=$B42)*(economics!$D$2:$D$167="whr")*economics!$AH$2:$AH$167*(_xlfn.NORM.DIST(U$3,economics!$AK$2:$AK$167,economics!$AJ$2:$AJ$167,TRUE)-_xlfn.NORM.DIST(U$30,economics!$AK$2:$AK$167,economics!$AJ$2:$AJ$167,TRUE)))+$CR13*(_xlfn.NORM.DIST(U$3,$CU13,0.3*$CU13,TRUE)-_xlfn.NORM.DIST(U$30,$CU13,0.3*$CU13,TRUE))+$CS13*(_xlfn.NORM.DIST(U$3,$CV13,0.3*$CV13,TRUE)-_xlfn.NORM.DIST(U$30,$CV13,0.3*$CV13,TRUE))),""),IF($C13&gt;0,summary!$C$10/28.8/0.947817,""))</f>
        <v>21.138731768065643</v>
      </c>
      <c r="V42">
        <f t="array" ref="V42">IF($D13,IFERROR((SUMPRODUCT((economics!$AG$2:$AG$167=$B42)*(economics!$D$2:$D$167="whr")*economics!$AH$2:$AH$167*(_xlfn.NORM.DIST(V$3,economics!$AK$2:$AK$167,economics!$AJ$2:$AJ$167,TRUE)-_xlfn.NORM.DIST(V$30,economics!$AK$2:$AK$167,economics!$AJ$2:$AJ$167,TRUE))*economics!$AM$2:$AM$167)+$CR13*(_xlfn.NORM.DIST(V$3,$CU13,0.3*$CU13,TRUE)-_xlfn.NORM.DIST(V$30,$CU13,0.3*$CU13,TRUE))*summary!$C$7/28.8/0.947817+$CS13*(_xlfn.NORM.DIST(V$3,$CV13,0.3*$CV13,TRUE)-_xlfn.NORM.DIST(V$30,$CV13,0.3*$CV13,TRUE))*summary!$C$6/28.8/0.947817)/(SUMPRODUCT((economics!$AG$2:$AG$167=$B42)*(economics!$D$2:$D$167="whr")*economics!$AH$2:$AH$167*(_xlfn.NORM.DIST(V$3,economics!$AK$2:$AK$167,economics!$AJ$2:$AJ$167,TRUE)-_xlfn.NORM.DIST(V$30,economics!$AK$2:$AK$167,economics!$AJ$2:$AJ$167,TRUE)))+$CR13*(_xlfn.NORM.DIST(V$3,$CU13,0.3*$CU13,TRUE)-_xlfn.NORM.DIST(V$30,$CU13,0.3*$CU13,TRUE))+$CS13*(_xlfn.NORM.DIST(V$3,$CV13,0.3*$CV13,TRUE)-_xlfn.NORM.DIST(V$30,$CV13,0.3*$CV13,TRUE))),""),IF($C13&gt;0,summary!$C$10/28.8/0.947817,""))</f>
        <v>21.144750620498002</v>
      </c>
      <c r="W42">
        <f t="array" ref="W42">IF($D13,IFERROR((SUMPRODUCT((economics!$AG$2:$AG$167=$B42)*(economics!$D$2:$D$167="whr")*economics!$AH$2:$AH$167*(_xlfn.NORM.DIST(W$3,economics!$AK$2:$AK$167,economics!$AJ$2:$AJ$167,TRUE)-_xlfn.NORM.DIST(W$30,economics!$AK$2:$AK$167,economics!$AJ$2:$AJ$167,TRUE))*economics!$AM$2:$AM$167)+$CR13*(_xlfn.NORM.DIST(W$3,$CU13,0.3*$CU13,TRUE)-_xlfn.NORM.DIST(W$30,$CU13,0.3*$CU13,TRUE))*summary!$C$7/28.8/0.947817+$CS13*(_xlfn.NORM.DIST(W$3,$CV13,0.3*$CV13,TRUE)-_xlfn.NORM.DIST(W$30,$CV13,0.3*$CV13,TRUE))*summary!$C$6/28.8/0.947817)/(SUMPRODUCT((economics!$AG$2:$AG$167=$B42)*(economics!$D$2:$D$167="whr")*economics!$AH$2:$AH$167*(_xlfn.NORM.DIST(W$3,economics!$AK$2:$AK$167,economics!$AJ$2:$AJ$167,TRUE)-_xlfn.NORM.DIST(W$30,economics!$AK$2:$AK$167,economics!$AJ$2:$AJ$167,TRUE)))+$CR13*(_xlfn.NORM.DIST(W$3,$CU13,0.3*$CU13,TRUE)-_xlfn.NORM.DIST(W$30,$CU13,0.3*$CU13,TRUE))+$CS13*(_xlfn.NORM.DIST(W$3,$CV13,0.3*$CV13,TRUE)-_xlfn.NORM.DIST(W$30,$CV13,0.3*$CV13,TRUE))),""),IF($C13&gt;0,summary!$C$10/28.8/0.947817,""))</f>
        <v>21.14548853883619</v>
      </c>
      <c r="X42">
        <f t="array" ref="X42">IF($D13,IFERROR((SUMPRODUCT((economics!$AG$2:$AG$167=$B42)*(economics!$D$2:$D$167="whr")*economics!$AH$2:$AH$167*(_xlfn.NORM.DIST(X$3,economics!$AK$2:$AK$167,economics!$AJ$2:$AJ$167,TRUE)-_xlfn.NORM.DIST(X$30,economics!$AK$2:$AK$167,economics!$AJ$2:$AJ$167,TRUE))*economics!$AM$2:$AM$167)+$CR13*(_xlfn.NORM.DIST(X$3,$CU13,0.3*$CU13,TRUE)-_xlfn.NORM.DIST(X$30,$CU13,0.3*$CU13,TRUE))*summary!$C$7/28.8/0.947817+$CS13*(_xlfn.NORM.DIST(X$3,$CV13,0.3*$CV13,TRUE)-_xlfn.NORM.DIST(X$30,$CV13,0.3*$CV13,TRUE))*summary!$C$6/28.8/0.947817)/(SUMPRODUCT((economics!$AG$2:$AG$167=$B42)*(economics!$D$2:$D$167="whr")*economics!$AH$2:$AH$167*(_xlfn.NORM.DIST(X$3,economics!$AK$2:$AK$167,economics!$AJ$2:$AJ$167,TRUE)-_xlfn.NORM.DIST(X$30,economics!$AK$2:$AK$167,economics!$AJ$2:$AJ$167,TRUE)))+$CR13*(_xlfn.NORM.DIST(X$3,$CU13,0.3*$CU13,TRUE)-_xlfn.NORM.DIST(X$30,$CU13,0.3*$CU13,TRUE))+$CS13*(_xlfn.NORM.DIST(X$3,$CV13,0.3*$CV13,TRUE)-_xlfn.NORM.DIST(X$30,$CV13,0.3*$CV13,TRUE))),""),IF($C13&gt;0,summary!$C$10/28.8/0.947817,""))</f>
        <v>21.145564230998001</v>
      </c>
      <c r="Y42">
        <f t="array" ref="Y42">IF($D13,IFERROR((SUMPRODUCT((economics!$AG$2:$AG$167=$B42)*(economics!$D$2:$D$167="whr")*economics!$AH$2:$AH$167*(_xlfn.NORM.DIST(Y$3,economics!$AK$2:$AK$167,economics!$AJ$2:$AJ$167,TRUE)-_xlfn.NORM.DIST(Y$30,economics!$AK$2:$AK$167,economics!$AJ$2:$AJ$167,TRUE))*economics!$AM$2:$AM$167)+$CR13*(_xlfn.NORM.DIST(Y$3,$CU13,0.3*$CU13,TRUE)-_xlfn.NORM.DIST(Y$30,$CU13,0.3*$CU13,TRUE))*summary!$C$7/28.8/0.947817+$CS13*(_xlfn.NORM.DIST(Y$3,$CV13,0.3*$CV13,TRUE)-_xlfn.NORM.DIST(Y$30,$CV13,0.3*$CV13,TRUE))*summary!$C$6/28.8/0.947817)/(SUMPRODUCT((economics!$AG$2:$AG$167=$B42)*(economics!$D$2:$D$167="whr")*economics!$AH$2:$AH$167*(_xlfn.NORM.DIST(Y$3,economics!$AK$2:$AK$167,economics!$AJ$2:$AJ$167,TRUE)-_xlfn.NORM.DIST(Y$30,economics!$AK$2:$AK$167,economics!$AJ$2:$AJ$167,TRUE)))+$CR13*(_xlfn.NORM.DIST(Y$3,$CU13,0.3*$CU13,TRUE)-_xlfn.NORM.DIST(Y$30,$CU13,0.3*$CU13,TRUE))+$CS13*(_xlfn.NORM.DIST(Y$3,$CV13,0.3*$CV13,TRUE)-_xlfn.NORM.DIST(Y$30,$CV13,0.3*$CV13,TRUE))),""),IF($C13&gt;0,summary!$C$10/28.8/0.947817,""))</f>
        <v>21.145570728607467</v>
      </c>
      <c r="Z42">
        <f t="array" ref="Z42">IF($D13,IFERROR((SUMPRODUCT((economics!$AG$2:$AG$167=$B42)*(economics!$D$2:$D$167="whr")*economics!$AH$2:$AH$167*(_xlfn.NORM.DIST(Z$3,economics!$AK$2:$AK$167,economics!$AJ$2:$AJ$167,TRUE)-_xlfn.NORM.DIST(Z$30,economics!$AK$2:$AK$167,economics!$AJ$2:$AJ$167,TRUE))*economics!$AM$2:$AM$167)+$CR13*(_xlfn.NORM.DIST(Z$3,$CU13,0.3*$CU13,TRUE)-_xlfn.NORM.DIST(Z$30,$CU13,0.3*$CU13,TRUE))*summary!$C$7/28.8/0.947817+$CS13*(_xlfn.NORM.DIST(Z$3,$CV13,0.3*$CV13,TRUE)-_xlfn.NORM.DIST(Z$30,$CV13,0.3*$CV13,TRUE))*summary!$C$6/28.8/0.947817)/(SUMPRODUCT((economics!$AG$2:$AG$167=$B42)*(economics!$D$2:$D$167="whr")*economics!$AH$2:$AH$167*(_xlfn.NORM.DIST(Z$3,economics!$AK$2:$AK$167,economics!$AJ$2:$AJ$167,TRUE)-_xlfn.NORM.DIST(Z$30,economics!$AK$2:$AK$167,economics!$AJ$2:$AJ$167,TRUE)))+$CR13*(_xlfn.NORM.DIST(Z$3,$CU13,0.3*$CU13,TRUE)-_xlfn.NORM.DIST(Z$30,$CU13,0.3*$CU13,TRUE))+$CS13*(_xlfn.NORM.DIST(Z$3,$CV13,0.3*$CV13,TRUE)-_xlfn.NORM.DIST(Z$30,$CV13,0.3*$CV13,TRUE))),""),IF($C13&gt;0,summary!$C$10/28.8/0.947817,""))</f>
        <v>21.145571195431202</v>
      </c>
      <c r="AA42">
        <f t="array" ref="AA42">IF($D13,IFERROR((SUMPRODUCT((economics!$AG$2:$AG$167=$B42)*(economics!$D$2:$D$167="whr")*economics!$AH$2:$AH$167*(_xlfn.NORM.DIST(AA$3,economics!$AK$2:$AK$167,economics!$AJ$2:$AJ$167,TRUE)-_xlfn.NORM.DIST(AA$30,economics!$AK$2:$AK$167,economics!$AJ$2:$AJ$167,TRUE))*economics!$AM$2:$AM$167)+$CR13*(_xlfn.NORM.DIST(AA$3,$CU13,0.3*$CU13,TRUE)-_xlfn.NORM.DIST(AA$30,$CU13,0.3*$CU13,TRUE))*summary!$C$7/28.8/0.947817+$CS13*(_xlfn.NORM.DIST(AA$3,$CV13,0.3*$CV13,TRUE)-_xlfn.NORM.DIST(AA$30,$CV13,0.3*$CV13,TRUE))*summary!$C$6/28.8/0.947817)/(SUMPRODUCT((economics!$AG$2:$AG$167=$B42)*(economics!$D$2:$D$167="whr")*economics!$AH$2:$AH$167*(_xlfn.NORM.DIST(AA$3,economics!$AK$2:$AK$167,economics!$AJ$2:$AJ$167,TRUE)-_xlfn.NORM.DIST(AA$30,economics!$AK$2:$AK$167,economics!$AJ$2:$AJ$167,TRUE)))+$CR13*(_xlfn.NORM.DIST(AA$3,$CU13,0.3*$CU13,TRUE)-_xlfn.NORM.DIST(AA$30,$CU13,0.3*$CU13,TRUE))+$CS13*(_xlfn.NORM.DIST(AA$3,$CV13,0.3*$CV13,TRUE)-_xlfn.NORM.DIST(AA$30,$CV13,0.3*$CV13,TRUE))),""),IF($C13&gt;0,summary!$C$10/28.8/0.947817,""))</f>
        <v>21.145571223508075</v>
      </c>
      <c r="AB42">
        <f t="array" ref="AB42">IF($D13,IFERROR((SUMPRODUCT((economics!$AG$2:$AG$167=$B42)*(economics!$D$2:$D$167="whr")*economics!$AH$2:$AH$167*(_xlfn.NORM.DIST(AB$3,economics!$AK$2:$AK$167,economics!$AJ$2:$AJ$167,TRUE)-_xlfn.NORM.DIST(AB$30,economics!$AK$2:$AK$167,economics!$AJ$2:$AJ$167,TRUE))*economics!$AM$2:$AM$167)+$CR13*(_xlfn.NORM.DIST(AB$3,$CU13,0.3*$CU13,TRUE)-_xlfn.NORM.DIST(AB$30,$CU13,0.3*$CU13,TRUE))*summary!$C$7/28.8/0.947817+$CS13*(_xlfn.NORM.DIST(AB$3,$CV13,0.3*$CV13,TRUE)-_xlfn.NORM.DIST(AB$30,$CV13,0.3*$CV13,TRUE))*summary!$C$6/28.8/0.947817)/(SUMPRODUCT((economics!$AG$2:$AG$167=$B42)*(economics!$D$2:$D$167="whr")*economics!$AH$2:$AH$167*(_xlfn.NORM.DIST(AB$3,economics!$AK$2:$AK$167,economics!$AJ$2:$AJ$167,TRUE)-_xlfn.NORM.DIST(AB$30,economics!$AK$2:$AK$167,economics!$AJ$2:$AJ$167,TRUE)))+$CR13*(_xlfn.NORM.DIST(AB$3,$CU13,0.3*$CU13,TRUE)-_xlfn.NORM.DIST(AB$30,$CU13,0.3*$CU13,TRUE))+$CS13*(_xlfn.NORM.DIST(AB$3,$CV13,0.3*$CV13,TRUE)-_xlfn.NORM.DIST(AB$30,$CV13,0.3*$CV13,TRUE))),""),IF($C13&gt;0,summary!$C$10/28.8/0.947817,""))</f>
        <v>21.14557122499188</v>
      </c>
      <c r="AC42">
        <f t="array" ref="AC42">IF($D13,IFERROR((SUMPRODUCT((economics!$AG$2:$AG$167=$B42)*(economics!$D$2:$D$167="whr")*economics!$AH$2:$AH$167*(_xlfn.NORM.DIST(AC$3,economics!$AK$2:$AK$167,economics!$AJ$2:$AJ$167,TRUE)-_xlfn.NORM.DIST(AC$30,economics!$AK$2:$AK$167,economics!$AJ$2:$AJ$167,TRUE))*economics!$AM$2:$AM$167)+$CR13*(_xlfn.NORM.DIST(AC$3,$CU13,0.3*$CU13,TRUE)-_xlfn.NORM.DIST(AC$30,$CU13,0.3*$CU13,TRUE))*summary!$C$7/28.8/0.947817+$CS13*(_xlfn.NORM.DIST(AC$3,$CV13,0.3*$CV13,TRUE)-_xlfn.NORM.DIST(AC$30,$CV13,0.3*$CV13,TRUE))*summary!$C$6/28.8/0.947817)/(SUMPRODUCT((economics!$AG$2:$AG$167=$B42)*(economics!$D$2:$D$167="whr")*economics!$AH$2:$AH$167*(_xlfn.NORM.DIST(AC$3,economics!$AK$2:$AK$167,economics!$AJ$2:$AJ$167,TRUE)-_xlfn.NORM.DIST(AC$30,economics!$AK$2:$AK$167,economics!$AJ$2:$AJ$167,TRUE)))+$CR13*(_xlfn.NORM.DIST(AC$3,$CU13,0.3*$CU13,TRUE)-_xlfn.NORM.DIST(AC$30,$CU13,0.3*$CU13,TRUE))+$CS13*(_xlfn.NORM.DIST(AC$3,$CV13,0.3*$CV13,TRUE)-_xlfn.NORM.DIST(AC$30,$CV13,0.3*$CV13,TRUE))),""),IF($C13&gt;0,summary!$C$10/28.8/0.947817,""))</f>
        <v>21.14557122499188</v>
      </c>
      <c r="AD42">
        <f t="array" ref="AD42">IF($D13,IFERROR((SUMPRODUCT((economics!$AG$2:$AG$167=$B42)*(economics!$D$2:$D$167="whr")*economics!$AH$2:$AH$167*(_xlfn.NORM.DIST(AD$3,economics!$AK$2:$AK$167,economics!$AJ$2:$AJ$167,TRUE)-_xlfn.NORM.DIST(AD$30,economics!$AK$2:$AK$167,economics!$AJ$2:$AJ$167,TRUE))*economics!$AM$2:$AM$167)+$CR13*(_xlfn.NORM.DIST(AD$3,$CU13,0.3*$CU13,TRUE)-_xlfn.NORM.DIST(AD$30,$CU13,0.3*$CU13,TRUE))*summary!$C$7/28.8/0.947817+$CS13*(_xlfn.NORM.DIST(AD$3,$CV13,0.3*$CV13,TRUE)-_xlfn.NORM.DIST(AD$30,$CV13,0.3*$CV13,TRUE))*summary!$C$6/28.8/0.947817)/(SUMPRODUCT((economics!$AG$2:$AG$167=$B42)*(economics!$D$2:$D$167="whr")*economics!$AH$2:$AH$167*(_xlfn.NORM.DIST(AD$3,economics!$AK$2:$AK$167,economics!$AJ$2:$AJ$167,TRUE)-_xlfn.NORM.DIST(AD$30,economics!$AK$2:$AK$167,economics!$AJ$2:$AJ$167,TRUE)))+$CR13*(_xlfn.NORM.DIST(AD$3,$CU13,0.3*$CU13,TRUE)-_xlfn.NORM.DIST(AD$30,$CU13,0.3*$CU13,TRUE))+$CS13*(_xlfn.NORM.DIST(AD$3,$CV13,0.3*$CV13,TRUE)-_xlfn.NORM.DIST(AD$30,$CV13,0.3*$CV13,TRUE))),""),IF($C13&gt;0,summary!$C$10/28.8/0.947817,""))</f>
        <v>21.14557122499188</v>
      </c>
      <c r="AE42">
        <f t="array" ref="AE42">IF($D13,IFERROR((SUMPRODUCT((economics!$AG$2:$AG$167=$B42)*(economics!$D$2:$D$167="whr")*economics!$AH$2:$AH$167*(_xlfn.NORM.DIST(AE$3,economics!$AK$2:$AK$167,economics!$AJ$2:$AJ$167,TRUE)-_xlfn.NORM.DIST(AE$30,economics!$AK$2:$AK$167,economics!$AJ$2:$AJ$167,TRUE))*economics!$AM$2:$AM$167)+$CR13*(_xlfn.NORM.DIST(AE$3,$CU13,0.3*$CU13,TRUE)-_xlfn.NORM.DIST(AE$30,$CU13,0.3*$CU13,TRUE))*summary!$C$7/28.8/0.947817+$CS13*(_xlfn.NORM.DIST(AE$3,$CV13,0.3*$CV13,TRUE)-_xlfn.NORM.DIST(AE$30,$CV13,0.3*$CV13,TRUE))*summary!$C$6/28.8/0.947817)/(SUMPRODUCT((economics!$AG$2:$AG$167=$B42)*(economics!$D$2:$D$167="whr")*economics!$AH$2:$AH$167*(_xlfn.NORM.DIST(AE$3,economics!$AK$2:$AK$167,economics!$AJ$2:$AJ$167,TRUE)-_xlfn.NORM.DIST(AE$30,economics!$AK$2:$AK$167,economics!$AJ$2:$AJ$167,TRUE)))+$CR13*(_xlfn.NORM.DIST(AE$3,$CU13,0.3*$CU13,TRUE)-_xlfn.NORM.DIST(AE$30,$CU13,0.3*$CU13,TRUE))+$CS13*(_xlfn.NORM.DIST(AE$3,$CV13,0.3*$CV13,TRUE)-_xlfn.NORM.DIST(AE$30,$CV13,0.3*$CV13,TRUE))),""),IF($C13&gt;0,summary!$C$10/28.8/0.947817,""))</f>
        <v>21.14557122499188</v>
      </c>
      <c r="AF42">
        <f t="array" ref="AF42">IF($D13,IFERROR((SUMPRODUCT((economics!$AG$2:$AG$167=$B42)*(economics!$D$2:$D$167="whr")*economics!$AH$2:$AH$167*(_xlfn.NORM.DIST(AF$3,economics!$AK$2:$AK$167,economics!$AJ$2:$AJ$167,TRUE)-_xlfn.NORM.DIST(AF$30,economics!$AK$2:$AK$167,economics!$AJ$2:$AJ$167,TRUE))*economics!$AM$2:$AM$167)+$CR13*(_xlfn.NORM.DIST(AF$3,$CU13,0.3*$CU13,TRUE)-_xlfn.NORM.DIST(AF$30,$CU13,0.3*$CU13,TRUE))*summary!$C$7/28.8/0.947817+$CS13*(_xlfn.NORM.DIST(AF$3,$CV13,0.3*$CV13,TRUE)-_xlfn.NORM.DIST(AF$30,$CV13,0.3*$CV13,TRUE))*summary!$C$6/28.8/0.947817)/(SUMPRODUCT((economics!$AG$2:$AG$167=$B42)*(economics!$D$2:$D$167="whr")*economics!$AH$2:$AH$167*(_xlfn.NORM.DIST(AF$3,economics!$AK$2:$AK$167,economics!$AJ$2:$AJ$167,TRUE)-_xlfn.NORM.DIST(AF$30,economics!$AK$2:$AK$167,economics!$AJ$2:$AJ$167,TRUE)))+$CR13*(_xlfn.NORM.DIST(AF$3,$CU13,0.3*$CU13,TRUE)-_xlfn.NORM.DIST(AF$30,$CU13,0.3*$CU13,TRUE))+$CS13*(_xlfn.NORM.DIST(AF$3,$CV13,0.3*$CV13,TRUE)-_xlfn.NORM.DIST(AF$30,$CV13,0.3*$CV13,TRUE))),""),IF($C13&gt;0,summary!$C$10/28.8/0.947817,""))</f>
        <v>21.14557122499188</v>
      </c>
      <c r="AG42">
        <f t="array" ref="AG42">IF($D13,IFERROR((SUMPRODUCT((economics!$AG$2:$AG$167=$B42)*(economics!$D$2:$D$167="whr")*economics!$AH$2:$AH$167*(_xlfn.NORM.DIST(AG$3,economics!$AK$2:$AK$167,economics!$AJ$2:$AJ$167,TRUE)-_xlfn.NORM.DIST(AG$30,economics!$AK$2:$AK$167,economics!$AJ$2:$AJ$167,TRUE))*economics!$AM$2:$AM$167)+$CR13*(_xlfn.NORM.DIST(AG$3,$CU13,0.3*$CU13,TRUE)-_xlfn.NORM.DIST(AG$30,$CU13,0.3*$CU13,TRUE))*summary!$C$7/28.8/0.947817+$CS13*(_xlfn.NORM.DIST(AG$3,$CV13,0.3*$CV13,TRUE)-_xlfn.NORM.DIST(AG$30,$CV13,0.3*$CV13,TRUE))*summary!$C$6/28.8/0.947817)/(SUMPRODUCT((economics!$AG$2:$AG$167=$B42)*(economics!$D$2:$D$167="whr")*economics!$AH$2:$AH$167*(_xlfn.NORM.DIST(AG$3,economics!$AK$2:$AK$167,economics!$AJ$2:$AJ$167,TRUE)-_xlfn.NORM.DIST(AG$30,economics!$AK$2:$AK$167,economics!$AJ$2:$AJ$167,TRUE)))+$CR13*(_xlfn.NORM.DIST(AG$3,$CU13,0.3*$CU13,TRUE)-_xlfn.NORM.DIST(AG$30,$CU13,0.3*$CU13,TRUE))+$CS13*(_xlfn.NORM.DIST(AG$3,$CV13,0.3*$CV13,TRUE)-_xlfn.NORM.DIST(AG$30,$CV13,0.3*$CV13,TRUE))),""),IF($C13&gt;0,summary!$C$10/28.8/0.947817,""))</f>
        <v>21.14557122499188</v>
      </c>
      <c r="AH42">
        <f t="array" ref="AH42">IF($D13,IFERROR((SUMPRODUCT((economics!$AG$2:$AG$167=$B42)*(economics!$D$2:$D$167="whr")*economics!$AH$2:$AH$167*(_xlfn.NORM.DIST(AH$3,economics!$AK$2:$AK$167,economics!$AJ$2:$AJ$167,TRUE)-_xlfn.NORM.DIST(AH$30,economics!$AK$2:$AK$167,economics!$AJ$2:$AJ$167,TRUE))*economics!$AM$2:$AM$167)+$CR13*(_xlfn.NORM.DIST(AH$3,$CU13,0.3*$CU13,TRUE)-_xlfn.NORM.DIST(AH$30,$CU13,0.3*$CU13,TRUE))*summary!$C$7/28.8/0.947817+$CS13*(_xlfn.NORM.DIST(AH$3,$CV13,0.3*$CV13,TRUE)-_xlfn.NORM.DIST(AH$30,$CV13,0.3*$CV13,TRUE))*summary!$C$6/28.8/0.947817)/(SUMPRODUCT((economics!$AG$2:$AG$167=$B42)*(economics!$D$2:$D$167="whr")*economics!$AH$2:$AH$167*(_xlfn.NORM.DIST(AH$3,economics!$AK$2:$AK$167,economics!$AJ$2:$AJ$167,TRUE)-_xlfn.NORM.DIST(AH$30,economics!$AK$2:$AK$167,economics!$AJ$2:$AJ$167,TRUE)))+$CR13*(_xlfn.NORM.DIST(AH$3,$CU13,0.3*$CU13,TRUE)-_xlfn.NORM.DIST(AH$30,$CU13,0.3*$CU13,TRUE))+$CS13*(_xlfn.NORM.DIST(AH$3,$CV13,0.3*$CV13,TRUE)-_xlfn.NORM.DIST(AH$30,$CV13,0.3*$CV13,TRUE))),""),IF($C13&gt;0,summary!$C$10/28.8/0.947817,""))</f>
        <v>21.14557122499188</v>
      </c>
      <c r="AI42">
        <f t="array" ref="AI42">IF($D13,IFERROR((SUMPRODUCT((economics!$AG$2:$AG$167=$B42)*(economics!$D$2:$D$167="whr")*economics!$AH$2:$AH$167*(_xlfn.NORM.DIST(AI$3,economics!$AK$2:$AK$167,economics!$AJ$2:$AJ$167,TRUE)-_xlfn.NORM.DIST(AI$30,economics!$AK$2:$AK$167,economics!$AJ$2:$AJ$167,TRUE))*economics!$AM$2:$AM$167)+$CR13*(_xlfn.NORM.DIST(AI$3,$CU13,0.3*$CU13,TRUE)-_xlfn.NORM.DIST(AI$30,$CU13,0.3*$CU13,TRUE))*summary!$C$7/28.8/0.947817+$CS13*(_xlfn.NORM.DIST(AI$3,$CV13,0.3*$CV13,TRUE)-_xlfn.NORM.DIST(AI$30,$CV13,0.3*$CV13,TRUE))*summary!$C$6/28.8/0.947817)/(SUMPRODUCT((economics!$AG$2:$AG$167=$B42)*(economics!$D$2:$D$167="whr")*economics!$AH$2:$AH$167*(_xlfn.NORM.DIST(AI$3,economics!$AK$2:$AK$167,economics!$AJ$2:$AJ$167,TRUE)-_xlfn.NORM.DIST(AI$30,economics!$AK$2:$AK$167,economics!$AJ$2:$AJ$167,TRUE)))+$CR13*(_xlfn.NORM.DIST(AI$3,$CU13,0.3*$CU13,TRUE)-_xlfn.NORM.DIST(AI$30,$CU13,0.3*$CU13,TRUE))+$CS13*(_xlfn.NORM.DIST(AI$3,$CV13,0.3*$CV13,TRUE)-_xlfn.NORM.DIST(AI$30,$CV13,0.3*$CV13,TRUE))),""),IF($C13&gt;0,summary!$C$10/28.8/0.947817,""))</f>
        <v>21.14557122499188</v>
      </c>
      <c r="AJ42">
        <f t="array" ref="AJ42">IF($D13,IFERROR((SUMPRODUCT((economics!$AG$2:$AG$167=$B42)*(economics!$D$2:$D$167="whr")*economics!$AH$2:$AH$167*(_xlfn.NORM.DIST(AJ$3,economics!$AK$2:$AK$167,economics!$AJ$2:$AJ$167,TRUE)-_xlfn.NORM.DIST(AJ$30,economics!$AK$2:$AK$167,economics!$AJ$2:$AJ$167,TRUE))*economics!$AM$2:$AM$167)+$CR13*(_xlfn.NORM.DIST(AJ$3,$CU13,0.3*$CU13,TRUE)-_xlfn.NORM.DIST(AJ$30,$CU13,0.3*$CU13,TRUE))*summary!$C$7/28.8/0.947817+$CS13*(_xlfn.NORM.DIST(AJ$3,$CV13,0.3*$CV13,TRUE)-_xlfn.NORM.DIST(AJ$30,$CV13,0.3*$CV13,TRUE))*summary!$C$6/28.8/0.947817)/(SUMPRODUCT((economics!$AG$2:$AG$167=$B42)*(economics!$D$2:$D$167="whr")*economics!$AH$2:$AH$167*(_xlfn.NORM.DIST(AJ$3,economics!$AK$2:$AK$167,economics!$AJ$2:$AJ$167,TRUE)-_xlfn.NORM.DIST(AJ$30,economics!$AK$2:$AK$167,economics!$AJ$2:$AJ$167,TRUE)))+$CR13*(_xlfn.NORM.DIST(AJ$3,$CU13,0.3*$CU13,TRUE)-_xlfn.NORM.DIST(AJ$30,$CU13,0.3*$CU13,TRUE))+$CS13*(_xlfn.NORM.DIST(AJ$3,$CV13,0.3*$CV13,TRUE)-_xlfn.NORM.DIST(AJ$30,$CV13,0.3*$CV13,TRUE))),""),IF($C13&gt;0,summary!$C$10/28.8/0.947817,""))</f>
        <v>21.14557122499188</v>
      </c>
      <c r="AK42">
        <f t="array" ref="AK42">IF($D13,IFERROR((SUMPRODUCT((economics!$AG$2:$AG$167=$B42)*(economics!$D$2:$D$167="whr")*economics!$AH$2:$AH$167*(_xlfn.NORM.DIST(AK$3,economics!$AK$2:$AK$167,economics!$AJ$2:$AJ$167,TRUE)-_xlfn.NORM.DIST(AK$30,economics!$AK$2:$AK$167,economics!$AJ$2:$AJ$167,TRUE))*economics!$AM$2:$AM$167)+$CR13*(_xlfn.NORM.DIST(AK$3,$CU13,0.3*$CU13,TRUE)-_xlfn.NORM.DIST(AK$30,$CU13,0.3*$CU13,TRUE))*summary!$C$7/28.8/0.947817+$CS13*(_xlfn.NORM.DIST(AK$3,$CV13,0.3*$CV13,TRUE)-_xlfn.NORM.DIST(AK$30,$CV13,0.3*$CV13,TRUE))*summary!$C$6/28.8/0.947817)/(SUMPRODUCT((economics!$AG$2:$AG$167=$B42)*(economics!$D$2:$D$167="whr")*economics!$AH$2:$AH$167*(_xlfn.NORM.DIST(AK$3,economics!$AK$2:$AK$167,economics!$AJ$2:$AJ$167,TRUE)-_xlfn.NORM.DIST(AK$30,economics!$AK$2:$AK$167,economics!$AJ$2:$AJ$167,TRUE)))+$CR13*(_xlfn.NORM.DIST(AK$3,$CU13,0.3*$CU13,TRUE)-_xlfn.NORM.DIST(AK$30,$CU13,0.3*$CU13,TRUE))+$CS13*(_xlfn.NORM.DIST(AK$3,$CV13,0.3*$CV13,TRUE)-_xlfn.NORM.DIST(AK$30,$CV13,0.3*$CV13,TRUE))),""),IF($C13&gt;0,summary!$C$10/28.8/0.947817,""))</f>
        <v>21.14557122499188</v>
      </c>
      <c r="AL42">
        <f t="array" ref="AL42">IF($D13,IFERROR((SUMPRODUCT((economics!$AG$2:$AG$167=$B42)*(economics!$D$2:$D$167="whr")*economics!$AH$2:$AH$167*(_xlfn.NORM.DIST(AL$3,economics!$AK$2:$AK$167,economics!$AJ$2:$AJ$167,TRUE)-_xlfn.NORM.DIST(AL$30,economics!$AK$2:$AK$167,economics!$AJ$2:$AJ$167,TRUE))*economics!$AM$2:$AM$167)+$CR13*(_xlfn.NORM.DIST(AL$3,$CU13,0.3*$CU13,TRUE)-_xlfn.NORM.DIST(AL$30,$CU13,0.3*$CU13,TRUE))*summary!$C$7/28.8/0.947817+$CS13*(_xlfn.NORM.DIST(AL$3,$CV13,0.3*$CV13,TRUE)-_xlfn.NORM.DIST(AL$30,$CV13,0.3*$CV13,TRUE))*summary!$C$6/28.8/0.947817)/(SUMPRODUCT((economics!$AG$2:$AG$167=$B42)*(economics!$D$2:$D$167="whr")*economics!$AH$2:$AH$167*(_xlfn.NORM.DIST(AL$3,economics!$AK$2:$AK$167,economics!$AJ$2:$AJ$167,TRUE)-_xlfn.NORM.DIST(AL$30,economics!$AK$2:$AK$167,economics!$AJ$2:$AJ$167,TRUE)))+$CR13*(_xlfn.NORM.DIST(AL$3,$CU13,0.3*$CU13,TRUE)-_xlfn.NORM.DIST(AL$30,$CU13,0.3*$CU13,TRUE))+$CS13*(_xlfn.NORM.DIST(AL$3,$CV13,0.3*$CV13,TRUE)-_xlfn.NORM.DIST(AL$30,$CV13,0.3*$CV13,TRUE))),""),IF($C13&gt;0,summary!$C$10/28.8/0.947817,""))</f>
        <v>21.14557122499188</v>
      </c>
      <c r="AM42">
        <f t="array" ref="AM42">IF($D13,IFERROR((SUMPRODUCT((economics!$AG$2:$AG$167=$B42)*(economics!$D$2:$D$167="whr")*economics!$AH$2:$AH$167*(_xlfn.NORM.DIST(AM$3,economics!$AK$2:$AK$167,economics!$AJ$2:$AJ$167,TRUE)-_xlfn.NORM.DIST(AM$30,economics!$AK$2:$AK$167,economics!$AJ$2:$AJ$167,TRUE))*economics!$AM$2:$AM$167)+$CR13*(_xlfn.NORM.DIST(AM$3,$CU13,0.3*$CU13,TRUE)-_xlfn.NORM.DIST(AM$30,$CU13,0.3*$CU13,TRUE))*summary!$C$7/28.8/0.947817+$CS13*(_xlfn.NORM.DIST(AM$3,$CV13,0.3*$CV13,TRUE)-_xlfn.NORM.DIST(AM$30,$CV13,0.3*$CV13,TRUE))*summary!$C$6/28.8/0.947817)/(SUMPRODUCT((economics!$AG$2:$AG$167=$B42)*(economics!$D$2:$D$167="whr")*economics!$AH$2:$AH$167*(_xlfn.NORM.DIST(AM$3,economics!$AK$2:$AK$167,economics!$AJ$2:$AJ$167,TRUE)-_xlfn.NORM.DIST(AM$30,economics!$AK$2:$AK$167,economics!$AJ$2:$AJ$167,TRUE)))+$CR13*(_xlfn.NORM.DIST(AM$3,$CU13,0.3*$CU13,TRUE)-_xlfn.NORM.DIST(AM$30,$CU13,0.3*$CU13,TRUE))+$CS13*(_xlfn.NORM.DIST(AM$3,$CV13,0.3*$CV13,TRUE)-_xlfn.NORM.DIST(AM$30,$CV13,0.3*$CV13,TRUE))),""),IF($C13&gt;0,summary!$C$10/28.8/0.947817,""))</f>
        <v>21.14557122499188</v>
      </c>
      <c r="AN42">
        <f t="array" ref="AN42">IF($D13,IFERROR((SUMPRODUCT((economics!$AG$2:$AG$167=$B42)*(economics!$D$2:$D$167="whr")*economics!$AH$2:$AH$167*(_xlfn.NORM.DIST(AN$3,economics!$AK$2:$AK$167,economics!$AJ$2:$AJ$167,TRUE)-_xlfn.NORM.DIST(AN$30,economics!$AK$2:$AK$167,economics!$AJ$2:$AJ$167,TRUE))*economics!$AM$2:$AM$167)+$CR13*(_xlfn.NORM.DIST(AN$3,$CU13,0.3*$CU13,TRUE)-_xlfn.NORM.DIST(AN$30,$CU13,0.3*$CU13,TRUE))*summary!$C$7/28.8/0.947817+$CS13*(_xlfn.NORM.DIST(AN$3,$CV13,0.3*$CV13,TRUE)-_xlfn.NORM.DIST(AN$30,$CV13,0.3*$CV13,TRUE))*summary!$C$6/28.8/0.947817)/(SUMPRODUCT((economics!$AG$2:$AG$167=$B42)*(economics!$D$2:$D$167="whr")*economics!$AH$2:$AH$167*(_xlfn.NORM.DIST(AN$3,economics!$AK$2:$AK$167,economics!$AJ$2:$AJ$167,TRUE)-_xlfn.NORM.DIST(AN$30,economics!$AK$2:$AK$167,economics!$AJ$2:$AJ$167,TRUE)))+$CR13*(_xlfn.NORM.DIST(AN$3,$CU13,0.3*$CU13,TRUE)-_xlfn.NORM.DIST(AN$30,$CU13,0.3*$CU13,TRUE))+$CS13*(_xlfn.NORM.DIST(AN$3,$CV13,0.3*$CV13,TRUE)-_xlfn.NORM.DIST(AN$30,$CV13,0.3*$CV13,TRUE))),""),IF($C13&gt;0,summary!$C$10/28.8/0.947817,""))</f>
        <v>21.14557122499188</v>
      </c>
      <c r="AO42">
        <f t="array" ref="AO42">IF($D13,IFERROR((SUMPRODUCT((economics!$AG$2:$AG$167=$B42)*(economics!$D$2:$D$167="whr")*economics!$AH$2:$AH$167*(_xlfn.NORM.DIST(AO$3,economics!$AK$2:$AK$167,economics!$AJ$2:$AJ$167,TRUE)-_xlfn.NORM.DIST(AO$30,economics!$AK$2:$AK$167,economics!$AJ$2:$AJ$167,TRUE))*economics!$AM$2:$AM$167)+$CR13*(_xlfn.NORM.DIST(AO$3,$CU13,0.3*$CU13,TRUE)-_xlfn.NORM.DIST(AO$30,$CU13,0.3*$CU13,TRUE))*summary!$C$7/28.8/0.947817+$CS13*(_xlfn.NORM.DIST(AO$3,$CV13,0.3*$CV13,TRUE)-_xlfn.NORM.DIST(AO$30,$CV13,0.3*$CV13,TRUE))*summary!$C$6/28.8/0.947817)/(SUMPRODUCT((economics!$AG$2:$AG$167=$B42)*(economics!$D$2:$D$167="whr")*economics!$AH$2:$AH$167*(_xlfn.NORM.DIST(AO$3,economics!$AK$2:$AK$167,economics!$AJ$2:$AJ$167,TRUE)-_xlfn.NORM.DIST(AO$30,economics!$AK$2:$AK$167,economics!$AJ$2:$AJ$167,TRUE)))+$CR13*(_xlfn.NORM.DIST(AO$3,$CU13,0.3*$CU13,TRUE)-_xlfn.NORM.DIST(AO$30,$CU13,0.3*$CU13,TRUE))+$CS13*(_xlfn.NORM.DIST(AO$3,$CV13,0.3*$CV13,TRUE)-_xlfn.NORM.DIST(AO$30,$CV13,0.3*$CV13,TRUE))),""),IF($C13&gt;0,summary!$C$10/28.8/0.947817,""))</f>
        <v>21.14557122499188</v>
      </c>
      <c r="AP42">
        <f t="array" ref="AP42">IF($D13,IFERROR((SUMPRODUCT((economics!$AG$2:$AG$167=$B42)*(economics!$D$2:$D$167="whr")*economics!$AH$2:$AH$167*(_xlfn.NORM.DIST(AP$3,economics!$AK$2:$AK$167,economics!$AJ$2:$AJ$167,TRUE)-_xlfn.NORM.DIST(AP$30,economics!$AK$2:$AK$167,economics!$AJ$2:$AJ$167,TRUE))*economics!$AM$2:$AM$167)+$CR13*(_xlfn.NORM.DIST(AP$3,$CU13,0.3*$CU13,TRUE)-_xlfn.NORM.DIST(AP$30,$CU13,0.3*$CU13,TRUE))*summary!$C$7/28.8/0.947817+$CS13*(_xlfn.NORM.DIST(AP$3,$CV13,0.3*$CV13,TRUE)-_xlfn.NORM.DIST(AP$30,$CV13,0.3*$CV13,TRUE))*summary!$C$6/28.8/0.947817)/(SUMPRODUCT((economics!$AG$2:$AG$167=$B42)*(economics!$D$2:$D$167="whr")*economics!$AH$2:$AH$167*(_xlfn.NORM.DIST(AP$3,economics!$AK$2:$AK$167,economics!$AJ$2:$AJ$167,TRUE)-_xlfn.NORM.DIST(AP$30,economics!$AK$2:$AK$167,economics!$AJ$2:$AJ$167,TRUE)))+$CR13*(_xlfn.NORM.DIST(AP$3,$CU13,0.3*$CU13,TRUE)-_xlfn.NORM.DIST(AP$30,$CU13,0.3*$CU13,TRUE))+$CS13*(_xlfn.NORM.DIST(AP$3,$CV13,0.3*$CV13,TRUE)-_xlfn.NORM.DIST(AP$30,$CV13,0.3*$CV13,TRUE))),""),IF($C13&gt;0,summary!$C$10/28.8/0.947817,""))</f>
        <v>21.14557122499188</v>
      </c>
      <c r="AQ42" t="str">
        <f t="array" ref="AQ42">IF($D13,IFERROR((SUMPRODUCT((economics!$AG$2:$AG$167=$B42)*(economics!$D$2:$D$167="whr")*economics!$AH$2:$AH$167*(_xlfn.NORM.DIST(AQ$3,economics!$AK$2:$AK$167,economics!$AJ$2:$AJ$167,TRUE)-_xlfn.NORM.DIST(AQ$30,economics!$AK$2:$AK$167,economics!$AJ$2:$AJ$167,TRUE))*economics!$AM$2:$AM$167)+$CR13*(_xlfn.NORM.DIST(AQ$3,$CU13,0.3*$CU13,TRUE)-_xlfn.NORM.DIST(AQ$30,$CU13,0.3*$CU13,TRUE))*summary!$C$7/28.8/0.947817+$CS13*(_xlfn.NORM.DIST(AQ$3,$CV13,0.3*$CV13,TRUE)-_xlfn.NORM.DIST(AQ$30,$CV13,0.3*$CV13,TRUE))*summary!$C$6/28.8/0.947817)/(SUMPRODUCT((economics!$AG$2:$AG$167=$B42)*(economics!$D$2:$D$167="whr")*economics!$AH$2:$AH$167*(_xlfn.NORM.DIST(AQ$3,economics!$AK$2:$AK$167,economics!$AJ$2:$AJ$167,TRUE)-_xlfn.NORM.DIST(AQ$30,economics!$AK$2:$AK$167,economics!$AJ$2:$AJ$167,TRUE)))+$CR13*(_xlfn.NORM.DIST(AQ$3,$CU13,0.3*$CU13,TRUE)-_xlfn.NORM.DIST(AQ$30,$CU13,0.3*$CU13,TRUE))+$CS13*(_xlfn.NORM.DIST(AQ$3,$CV13,0.3*$CV13,TRUE)-_xlfn.NORM.DIST(AQ$30,$CV13,0.3*$CV13,TRUE))),""),IF($C13&gt;0,summary!$C$10/28.8/0.947817,""))</f>
        <v/>
      </c>
      <c r="AR42" t="str">
        <f t="array" ref="AR42">IF($D13,IFERROR((SUMPRODUCT((economics!$AG$2:$AG$167=$B42)*(economics!$D$2:$D$167="whr")*economics!$AH$2:$AH$167*(_xlfn.NORM.DIST(AR$3,economics!$AK$2:$AK$167,economics!$AJ$2:$AJ$167,TRUE)-_xlfn.NORM.DIST(AR$30,economics!$AK$2:$AK$167,economics!$AJ$2:$AJ$167,TRUE))*economics!$AM$2:$AM$167)+$CR13*(_xlfn.NORM.DIST(AR$3,$CU13,0.3*$CU13,TRUE)-_xlfn.NORM.DIST(AR$30,$CU13,0.3*$CU13,TRUE))*summary!$C$7/28.8/0.947817+$CS13*(_xlfn.NORM.DIST(AR$3,$CV13,0.3*$CV13,TRUE)-_xlfn.NORM.DIST(AR$30,$CV13,0.3*$CV13,TRUE))*summary!$C$6/28.8/0.947817)/(SUMPRODUCT((economics!$AG$2:$AG$167=$B42)*(economics!$D$2:$D$167="whr")*economics!$AH$2:$AH$167*(_xlfn.NORM.DIST(AR$3,economics!$AK$2:$AK$167,economics!$AJ$2:$AJ$167,TRUE)-_xlfn.NORM.DIST(AR$30,economics!$AK$2:$AK$167,economics!$AJ$2:$AJ$167,TRUE)))+$CR13*(_xlfn.NORM.DIST(AR$3,$CU13,0.3*$CU13,TRUE)-_xlfn.NORM.DIST(AR$30,$CU13,0.3*$CU13,TRUE))+$CS13*(_xlfn.NORM.DIST(AR$3,$CV13,0.3*$CV13,TRUE)-_xlfn.NORM.DIST(AR$30,$CV13,0.3*$CV13,TRUE))),""),IF($C13&gt;0,summary!$C$10/28.8/0.947817,""))</f>
        <v/>
      </c>
      <c r="AS42" t="str">
        <f t="array" ref="AS42">IF($D13,IFERROR((SUMPRODUCT((economics!$AG$2:$AG$167=$B42)*(economics!$D$2:$D$167="whr")*economics!$AH$2:$AH$167*(_xlfn.NORM.DIST(AS$3,economics!$AK$2:$AK$167,economics!$AJ$2:$AJ$167,TRUE)-_xlfn.NORM.DIST(AS$30,economics!$AK$2:$AK$167,economics!$AJ$2:$AJ$167,TRUE))*economics!$AM$2:$AM$167)+$CR13*(_xlfn.NORM.DIST(AS$3,$CU13,0.3*$CU13,TRUE)-_xlfn.NORM.DIST(AS$30,$CU13,0.3*$CU13,TRUE))*summary!$C$7/28.8/0.947817+$CS13*(_xlfn.NORM.DIST(AS$3,$CV13,0.3*$CV13,TRUE)-_xlfn.NORM.DIST(AS$30,$CV13,0.3*$CV13,TRUE))*summary!$C$6/28.8/0.947817)/(SUMPRODUCT((economics!$AG$2:$AG$167=$B42)*(economics!$D$2:$D$167="whr")*economics!$AH$2:$AH$167*(_xlfn.NORM.DIST(AS$3,economics!$AK$2:$AK$167,economics!$AJ$2:$AJ$167,TRUE)-_xlfn.NORM.DIST(AS$30,economics!$AK$2:$AK$167,economics!$AJ$2:$AJ$167,TRUE)))+$CR13*(_xlfn.NORM.DIST(AS$3,$CU13,0.3*$CU13,TRUE)-_xlfn.NORM.DIST(AS$30,$CU13,0.3*$CU13,TRUE))+$CS13*(_xlfn.NORM.DIST(AS$3,$CV13,0.3*$CV13,TRUE)-_xlfn.NORM.DIST(AS$30,$CV13,0.3*$CV13,TRUE))),""),IF($C13&gt;0,summary!$C$10/28.8/0.947817,""))</f>
        <v/>
      </c>
      <c r="AT42" t="str">
        <f t="array" ref="AT42">IF($D13,IFERROR((SUMPRODUCT((economics!$AG$2:$AG$167=$B42)*(economics!$D$2:$D$167="whr")*economics!$AH$2:$AH$167*(_xlfn.NORM.DIST(AT$3,economics!$AK$2:$AK$167,economics!$AJ$2:$AJ$167,TRUE)-_xlfn.NORM.DIST(AT$30,economics!$AK$2:$AK$167,economics!$AJ$2:$AJ$167,TRUE))*economics!$AM$2:$AM$167)+$CR13*(_xlfn.NORM.DIST(AT$3,$CU13,0.3*$CU13,TRUE)-_xlfn.NORM.DIST(AT$30,$CU13,0.3*$CU13,TRUE))*summary!$C$7/28.8/0.947817+$CS13*(_xlfn.NORM.DIST(AT$3,$CV13,0.3*$CV13,TRUE)-_xlfn.NORM.DIST(AT$30,$CV13,0.3*$CV13,TRUE))*summary!$C$6/28.8/0.947817)/(SUMPRODUCT((economics!$AG$2:$AG$167=$B42)*(economics!$D$2:$D$167="whr")*economics!$AH$2:$AH$167*(_xlfn.NORM.DIST(AT$3,economics!$AK$2:$AK$167,economics!$AJ$2:$AJ$167,TRUE)-_xlfn.NORM.DIST(AT$30,economics!$AK$2:$AK$167,economics!$AJ$2:$AJ$167,TRUE)))+$CR13*(_xlfn.NORM.DIST(AT$3,$CU13,0.3*$CU13,TRUE)-_xlfn.NORM.DIST(AT$30,$CU13,0.3*$CU13,TRUE))+$CS13*(_xlfn.NORM.DIST(AT$3,$CV13,0.3*$CV13,TRUE)-_xlfn.NORM.DIST(AT$30,$CV13,0.3*$CV13,TRUE))),""),IF($C13&gt;0,summary!$C$10/28.8/0.947817,""))</f>
        <v/>
      </c>
      <c r="AU42" t="str">
        <f t="array" ref="AU42">IF($D13,IFERROR((SUMPRODUCT((economics!$AG$2:$AG$167=$B42)*(economics!$D$2:$D$167="whr")*economics!$AH$2:$AH$167*(_xlfn.NORM.DIST(AU$3,economics!$AK$2:$AK$167,economics!$AJ$2:$AJ$167,TRUE)-_xlfn.NORM.DIST(AU$30,economics!$AK$2:$AK$167,economics!$AJ$2:$AJ$167,TRUE))*economics!$AM$2:$AM$167)+$CR13*(_xlfn.NORM.DIST(AU$3,$CU13,0.3*$CU13,TRUE)-_xlfn.NORM.DIST(AU$30,$CU13,0.3*$CU13,TRUE))*summary!$C$7/28.8/0.947817+$CS13*(_xlfn.NORM.DIST(AU$3,$CV13,0.3*$CV13,TRUE)-_xlfn.NORM.DIST(AU$30,$CV13,0.3*$CV13,TRUE))*summary!$C$6/28.8/0.947817)/(SUMPRODUCT((economics!$AG$2:$AG$167=$B42)*(economics!$D$2:$D$167="whr")*economics!$AH$2:$AH$167*(_xlfn.NORM.DIST(AU$3,economics!$AK$2:$AK$167,economics!$AJ$2:$AJ$167,TRUE)-_xlfn.NORM.DIST(AU$30,economics!$AK$2:$AK$167,economics!$AJ$2:$AJ$167,TRUE)))+$CR13*(_xlfn.NORM.DIST(AU$3,$CU13,0.3*$CU13,TRUE)-_xlfn.NORM.DIST(AU$30,$CU13,0.3*$CU13,TRUE))+$CS13*(_xlfn.NORM.DIST(AU$3,$CV13,0.3*$CV13,TRUE)-_xlfn.NORM.DIST(AU$30,$CV13,0.3*$CV13,TRUE))),""),IF($C13&gt;0,summary!$C$10/28.8/0.947817,""))</f>
        <v/>
      </c>
      <c r="AV42" t="str">
        <f t="array" ref="AV42">IF($D13,IFERROR((SUMPRODUCT((economics!$AG$2:$AG$167=$B42)*(economics!$D$2:$D$167="whr")*economics!$AH$2:$AH$167*(_xlfn.NORM.DIST(AV$3,economics!$AK$2:$AK$167,economics!$AJ$2:$AJ$167,TRUE)-_xlfn.NORM.DIST(AV$30,economics!$AK$2:$AK$167,economics!$AJ$2:$AJ$167,TRUE))*economics!$AM$2:$AM$167)+$CR13*(_xlfn.NORM.DIST(AV$3,$CU13,0.3*$CU13,TRUE)-_xlfn.NORM.DIST(AV$30,$CU13,0.3*$CU13,TRUE))*summary!$C$7/28.8/0.947817+$CS13*(_xlfn.NORM.DIST(AV$3,$CV13,0.3*$CV13,TRUE)-_xlfn.NORM.DIST(AV$30,$CV13,0.3*$CV13,TRUE))*summary!$C$6/28.8/0.947817)/(SUMPRODUCT((economics!$AG$2:$AG$167=$B42)*(economics!$D$2:$D$167="whr")*economics!$AH$2:$AH$167*(_xlfn.NORM.DIST(AV$3,economics!$AK$2:$AK$167,economics!$AJ$2:$AJ$167,TRUE)-_xlfn.NORM.DIST(AV$30,economics!$AK$2:$AK$167,economics!$AJ$2:$AJ$167,TRUE)))+$CR13*(_xlfn.NORM.DIST(AV$3,$CU13,0.3*$CU13,TRUE)-_xlfn.NORM.DIST(AV$30,$CU13,0.3*$CU13,TRUE))+$CS13*(_xlfn.NORM.DIST(AV$3,$CV13,0.3*$CV13,TRUE)-_xlfn.NORM.DIST(AV$30,$CV13,0.3*$CV13,TRUE))),""),IF($C13&gt;0,summary!$C$10/28.8/0.947817,""))</f>
        <v/>
      </c>
      <c r="AW42" t="str">
        <f t="array" ref="AW42">IF($D13,IFERROR((SUMPRODUCT((economics!$AG$2:$AG$167=$B42)*(economics!$D$2:$D$167="whr")*economics!$AH$2:$AH$167*(_xlfn.NORM.DIST(AW$3,economics!$AK$2:$AK$167,economics!$AJ$2:$AJ$167,TRUE)-_xlfn.NORM.DIST(AW$30,economics!$AK$2:$AK$167,economics!$AJ$2:$AJ$167,TRUE))*economics!$AM$2:$AM$167)+$CR13*(_xlfn.NORM.DIST(AW$3,$CU13,0.3*$CU13,TRUE)-_xlfn.NORM.DIST(AW$30,$CU13,0.3*$CU13,TRUE))*summary!$C$7/28.8/0.947817+$CS13*(_xlfn.NORM.DIST(AW$3,$CV13,0.3*$CV13,TRUE)-_xlfn.NORM.DIST(AW$30,$CV13,0.3*$CV13,TRUE))*summary!$C$6/28.8/0.947817)/(SUMPRODUCT((economics!$AG$2:$AG$167=$B42)*(economics!$D$2:$D$167="whr")*economics!$AH$2:$AH$167*(_xlfn.NORM.DIST(AW$3,economics!$AK$2:$AK$167,economics!$AJ$2:$AJ$167,TRUE)-_xlfn.NORM.DIST(AW$30,economics!$AK$2:$AK$167,economics!$AJ$2:$AJ$167,TRUE)))+$CR13*(_xlfn.NORM.DIST(AW$3,$CU13,0.3*$CU13,TRUE)-_xlfn.NORM.DIST(AW$30,$CU13,0.3*$CU13,TRUE))+$CS13*(_xlfn.NORM.DIST(AW$3,$CV13,0.3*$CV13,TRUE)-_xlfn.NORM.DIST(AW$30,$CV13,0.3*$CV13,TRUE))),""),IF($C13&gt;0,summary!$C$10/28.8/0.947817,""))</f>
        <v/>
      </c>
      <c r="AX42" t="str">
        <f t="array" ref="AX42">IF($D13,IFERROR((SUMPRODUCT((economics!$AG$2:$AG$167=$B42)*(economics!$D$2:$D$167="whr")*economics!$AH$2:$AH$167*(_xlfn.NORM.DIST(AX$3,economics!$AK$2:$AK$167,economics!$AJ$2:$AJ$167,TRUE)-_xlfn.NORM.DIST(AX$30,economics!$AK$2:$AK$167,economics!$AJ$2:$AJ$167,TRUE))*economics!$AM$2:$AM$167)+$CR13*(_xlfn.NORM.DIST(AX$3,$CU13,0.3*$CU13,TRUE)-_xlfn.NORM.DIST(AX$30,$CU13,0.3*$CU13,TRUE))*summary!$C$7/28.8/0.947817+$CS13*(_xlfn.NORM.DIST(AX$3,$CV13,0.3*$CV13,TRUE)-_xlfn.NORM.DIST(AX$30,$CV13,0.3*$CV13,TRUE))*summary!$C$6/28.8/0.947817)/(SUMPRODUCT((economics!$AG$2:$AG$167=$B42)*(economics!$D$2:$D$167="whr")*economics!$AH$2:$AH$167*(_xlfn.NORM.DIST(AX$3,economics!$AK$2:$AK$167,economics!$AJ$2:$AJ$167,TRUE)-_xlfn.NORM.DIST(AX$30,economics!$AK$2:$AK$167,economics!$AJ$2:$AJ$167,TRUE)))+$CR13*(_xlfn.NORM.DIST(AX$3,$CU13,0.3*$CU13,TRUE)-_xlfn.NORM.DIST(AX$30,$CU13,0.3*$CU13,TRUE))+$CS13*(_xlfn.NORM.DIST(AX$3,$CV13,0.3*$CV13,TRUE)-_xlfn.NORM.DIST(AX$30,$CV13,0.3*$CV13,TRUE))),""),IF($C13&gt;0,summary!$C$10/28.8/0.947817,""))</f>
        <v/>
      </c>
      <c r="AY42" t="str">
        <f t="array" ref="AY42">IF($D13,IFERROR((SUMPRODUCT((economics!$AG$2:$AG$167=$B42)*(economics!$D$2:$D$167="whr")*economics!$AH$2:$AH$167*(_xlfn.NORM.DIST(AY$3,economics!$AK$2:$AK$167,economics!$AJ$2:$AJ$167,TRUE)-_xlfn.NORM.DIST(AY$30,economics!$AK$2:$AK$167,economics!$AJ$2:$AJ$167,TRUE))*economics!$AM$2:$AM$167)+$CR13*(_xlfn.NORM.DIST(AY$3,$CU13,0.3*$CU13,TRUE)-_xlfn.NORM.DIST(AY$30,$CU13,0.3*$CU13,TRUE))*summary!$C$7/28.8/0.947817+$CS13*(_xlfn.NORM.DIST(AY$3,$CV13,0.3*$CV13,TRUE)-_xlfn.NORM.DIST(AY$30,$CV13,0.3*$CV13,TRUE))*summary!$C$6/28.8/0.947817)/(SUMPRODUCT((economics!$AG$2:$AG$167=$B42)*(economics!$D$2:$D$167="whr")*economics!$AH$2:$AH$167*(_xlfn.NORM.DIST(AY$3,economics!$AK$2:$AK$167,economics!$AJ$2:$AJ$167,TRUE)-_xlfn.NORM.DIST(AY$30,economics!$AK$2:$AK$167,economics!$AJ$2:$AJ$167,TRUE)))+$CR13*(_xlfn.NORM.DIST(AY$3,$CU13,0.3*$CU13,TRUE)-_xlfn.NORM.DIST(AY$30,$CU13,0.3*$CU13,TRUE))+$CS13*(_xlfn.NORM.DIST(AY$3,$CV13,0.3*$CV13,TRUE)-_xlfn.NORM.DIST(AY$30,$CV13,0.3*$CV13,TRUE))),""),IF($C13&gt;0,summary!$C$10/28.8/0.947817,""))</f>
        <v/>
      </c>
      <c r="AZ42" t="str">
        <f t="array" ref="AZ42">IF($D13,IFERROR((SUMPRODUCT((economics!$AG$2:$AG$167=$B42)*(economics!$D$2:$D$167="whr")*economics!$AH$2:$AH$167*(_xlfn.NORM.DIST(AZ$3,economics!$AK$2:$AK$167,economics!$AJ$2:$AJ$167,TRUE)-_xlfn.NORM.DIST(AZ$30,economics!$AK$2:$AK$167,economics!$AJ$2:$AJ$167,TRUE))*economics!$AM$2:$AM$167)+$CR13*(_xlfn.NORM.DIST(AZ$3,$CU13,0.3*$CU13,TRUE)-_xlfn.NORM.DIST(AZ$30,$CU13,0.3*$CU13,TRUE))*summary!$C$7/28.8/0.947817+$CS13*(_xlfn.NORM.DIST(AZ$3,$CV13,0.3*$CV13,TRUE)-_xlfn.NORM.DIST(AZ$30,$CV13,0.3*$CV13,TRUE))*summary!$C$6/28.8/0.947817)/(SUMPRODUCT((economics!$AG$2:$AG$167=$B42)*(economics!$D$2:$D$167="whr")*economics!$AH$2:$AH$167*(_xlfn.NORM.DIST(AZ$3,economics!$AK$2:$AK$167,economics!$AJ$2:$AJ$167,TRUE)-_xlfn.NORM.DIST(AZ$30,economics!$AK$2:$AK$167,economics!$AJ$2:$AJ$167,TRUE)))+$CR13*(_xlfn.NORM.DIST(AZ$3,$CU13,0.3*$CU13,TRUE)-_xlfn.NORM.DIST(AZ$30,$CU13,0.3*$CU13,TRUE))+$CS13*(_xlfn.NORM.DIST(AZ$3,$CV13,0.3*$CV13,TRUE)-_xlfn.NORM.DIST(AZ$30,$CV13,0.3*$CV13,TRUE))),""),IF($C13&gt;0,summary!$C$10/28.8/0.947817,""))</f>
        <v/>
      </c>
      <c r="BA42" t="str">
        <f t="array" ref="BA42">IF($D13,IFERROR((SUMPRODUCT((economics!$AG$2:$AG$167=$B42)*(economics!$D$2:$D$167="whr")*economics!$AH$2:$AH$167*(_xlfn.NORM.DIST(BA$3,economics!$AK$2:$AK$167,economics!$AJ$2:$AJ$167,TRUE)-_xlfn.NORM.DIST(BA$30,economics!$AK$2:$AK$167,economics!$AJ$2:$AJ$167,TRUE))*economics!$AM$2:$AM$167)+$CR13*(_xlfn.NORM.DIST(BA$3,$CU13,0.3*$CU13,TRUE)-_xlfn.NORM.DIST(BA$30,$CU13,0.3*$CU13,TRUE))*summary!$C$7/28.8/0.947817+$CS13*(_xlfn.NORM.DIST(BA$3,$CV13,0.3*$CV13,TRUE)-_xlfn.NORM.DIST(BA$30,$CV13,0.3*$CV13,TRUE))*summary!$C$6/28.8/0.947817)/(SUMPRODUCT((economics!$AG$2:$AG$167=$B42)*(economics!$D$2:$D$167="whr")*economics!$AH$2:$AH$167*(_xlfn.NORM.DIST(BA$3,economics!$AK$2:$AK$167,economics!$AJ$2:$AJ$167,TRUE)-_xlfn.NORM.DIST(BA$30,economics!$AK$2:$AK$167,economics!$AJ$2:$AJ$167,TRUE)))+$CR13*(_xlfn.NORM.DIST(BA$3,$CU13,0.3*$CU13,TRUE)-_xlfn.NORM.DIST(BA$30,$CU13,0.3*$CU13,TRUE))+$CS13*(_xlfn.NORM.DIST(BA$3,$CV13,0.3*$CV13,TRUE)-_xlfn.NORM.DIST(BA$30,$CV13,0.3*$CV13,TRUE))),""),IF($C13&gt;0,summary!$C$10/28.8/0.947817,""))</f>
        <v/>
      </c>
      <c r="BB42" t="str">
        <f t="array" ref="BB42">IF($D13,IFERROR((SUMPRODUCT((economics!$AG$2:$AG$167=$B42)*(economics!$D$2:$D$167="whr")*economics!$AH$2:$AH$167*(_xlfn.NORM.DIST(BB$3,economics!$AK$2:$AK$167,economics!$AJ$2:$AJ$167,TRUE)-_xlfn.NORM.DIST(BB$30,economics!$AK$2:$AK$167,economics!$AJ$2:$AJ$167,TRUE))*economics!$AM$2:$AM$167)+$CR13*(_xlfn.NORM.DIST(BB$3,$CU13,0.3*$CU13,TRUE)-_xlfn.NORM.DIST(BB$30,$CU13,0.3*$CU13,TRUE))*summary!$C$7/28.8/0.947817+$CS13*(_xlfn.NORM.DIST(BB$3,$CV13,0.3*$CV13,TRUE)-_xlfn.NORM.DIST(BB$30,$CV13,0.3*$CV13,TRUE))*summary!$C$6/28.8/0.947817)/(SUMPRODUCT((economics!$AG$2:$AG$167=$B42)*(economics!$D$2:$D$167="whr")*economics!$AH$2:$AH$167*(_xlfn.NORM.DIST(BB$3,economics!$AK$2:$AK$167,economics!$AJ$2:$AJ$167,TRUE)-_xlfn.NORM.DIST(BB$30,economics!$AK$2:$AK$167,economics!$AJ$2:$AJ$167,TRUE)))+$CR13*(_xlfn.NORM.DIST(BB$3,$CU13,0.3*$CU13,TRUE)-_xlfn.NORM.DIST(BB$30,$CU13,0.3*$CU13,TRUE))+$CS13*(_xlfn.NORM.DIST(BB$3,$CV13,0.3*$CV13,TRUE)-_xlfn.NORM.DIST(BB$30,$CV13,0.3*$CV13,TRUE))),""),IF($C13&gt;0,summary!$C$10/28.8/0.947817,""))</f>
        <v/>
      </c>
      <c r="BC42" t="str">
        <f t="array" ref="BC42">IF($D13,IFERROR((SUMPRODUCT((economics!$AG$2:$AG$167=$B42)*(economics!$D$2:$D$167="whr")*economics!$AH$2:$AH$167*(_xlfn.NORM.DIST(BC$3,economics!$AK$2:$AK$167,economics!$AJ$2:$AJ$167,TRUE)-_xlfn.NORM.DIST(BC$30,economics!$AK$2:$AK$167,economics!$AJ$2:$AJ$167,TRUE))*economics!$AM$2:$AM$167)+$CR13*(_xlfn.NORM.DIST(BC$3,$CU13,0.3*$CU13,TRUE)-_xlfn.NORM.DIST(BC$30,$CU13,0.3*$CU13,TRUE))*summary!$C$7/28.8/0.947817+$CS13*(_xlfn.NORM.DIST(BC$3,$CV13,0.3*$CV13,TRUE)-_xlfn.NORM.DIST(BC$30,$CV13,0.3*$CV13,TRUE))*summary!$C$6/28.8/0.947817)/(SUMPRODUCT((economics!$AG$2:$AG$167=$B42)*(economics!$D$2:$D$167="whr")*economics!$AH$2:$AH$167*(_xlfn.NORM.DIST(BC$3,economics!$AK$2:$AK$167,economics!$AJ$2:$AJ$167,TRUE)-_xlfn.NORM.DIST(BC$30,economics!$AK$2:$AK$167,economics!$AJ$2:$AJ$167,TRUE)))+$CR13*(_xlfn.NORM.DIST(BC$3,$CU13,0.3*$CU13,TRUE)-_xlfn.NORM.DIST(BC$30,$CU13,0.3*$CU13,TRUE))+$CS13*(_xlfn.NORM.DIST(BC$3,$CV13,0.3*$CV13,TRUE)-_xlfn.NORM.DIST(BC$30,$CV13,0.3*$CV13,TRUE))),""),IF($C13&gt;0,summary!$C$10/28.8/0.947817,""))</f>
        <v/>
      </c>
      <c r="BD42" t="str">
        <f t="array" ref="BD42">IF($D13,IFERROR((SUMPRODUCT((economics!$AG$2:$AG$167=$B42)*(economics!$D$2:$D$167="whr")*economics!$AH$2:$AH$167*(_xlfn.NORM.DIST(BD$3,economics!$AK$2:$AK$167,economics!$AJ$2:$AJ$167,TRUE)-_xlfn.NORM.DIST(BD$30,economics!$AK$2:$AK$167,economics!$AJ$2:$AJ$167,TRUE))*economics!$AM$2:$AM$167)+$CR13*(_xlfn.NORM.DIST(BD$3,$CU13,0.3*$CU13,TRUE)-_xlfn.NORM.DIST(BD$30,$CU13,0.3*$CU13,TRUE))*summary!$C$7/28.8/0.947817+$CS13*(_xlfn.NORM.DIST(BD$3,$CV13,0.3*$CV13,TRUE)-_xlfn.NORM.DIST(BD$30,$CV13,0.3*$CV13,TRUE))*summary!$C$6/28.8/0.947817)/(SUMPRODUCT((economics!$AG$2:$AG$167=$B42)*(economics!$D$2:$D$167="whr")*economics!$AH$2:$AH$167*(_xlfn.NORM.DIST(BD$3,economics!$AK$2:$AK$167,economics!$AJ$2:$AJ$167,TRUE)-_xlfn.NORM.DIST(BD$30,economics!$AK$2:$AK$167,economics!$AJ$2:$AJ$167,TRUE)))+$CR13*(_xlfn.NORM.DIST(BD$3,$CU13,0.3*$CU13,TRUE)-_xlfn.NORM.DIST(BD$30,$CU13,0.3*$CU13,TRUE))+$CS13*(_xlfn.NORM.DIST(BD$3,$CV13,0.3*$CV13,TRUE)-_xlfn.NORM.DIST(BD$30,$CV13,0.3*$CV13,TRUE))),""),IF($C13&gt;0,summary!$C$10/28.8/0.947817,""))</f>
        <v/>
      </c>
      <c r="BE42" t="str">
        <f t="array" ref="BE42">IF($D13,IFERROR((SUMPRODUCT((economics!$AG$2:$AG$167=$B42)*(economics!$D$2:$D$167="whr")*economics!$AH$2:$AH$167*(_xlfn.NORM.DIST(BE$3,economics!$AK$2:$AK$167,economics!$AJ$2:$AJ$167,TRUE)-_xlfn.NORM.DIST(BE$30,economics!$AK$2:$AK$167,economics!$AJ$2:$AJ$167,TRUE))*economics!$AM$2:$AM$167)+$CR13*(_xlfn.NORM.DIST(BE$3,$CU13,0.3*$CU13,TRUE)-_xlfn.NORM.DIST(BE$30,$CU13,0.3*$CU13,TRUE))*summary!$C$7/28.8/0.947817+$CS13*(_xlfn.NORM.DIST(BE$3,$CV13,0.3*$CV13,TRUE)-_xlfn.NORM.DIST(BE$30,$CV13,0.3*$CV13,TRUE))*summary!$C$6/28.8/0.947817)/(SUMPRODUCT((economics!$AG$2:$AG$167=$B42)*(economics!$D$2:$D$167="whr")*economics!$AH$2:$AH$167*(_xlfn.NORM.DIST(BE$3,economics!$AK$2:$AK$167,economics!$AJ$2:$AJ$167,TRUE)-_xlfn.NORM.DIST(BE$30,economics!$AK$2:$AK$167,economics!$AJ$2:$AJ$167,TRUE)))+$CR13*(_xlfn.NORM.DIST(BE$3,$CU13,0.3*$CU13,TRUE)-_xlfn.NORM.DIST(BE$30,$CU13,0.3*$CU13,TRUE))+$CS13*(_xlfn.NORM.DIST(BE$3,$CV13,0.3*$CV13,TRUE)-_xlfn.NORM.DIST(BE$30,$CV13,0.3*$CV13,TRUE))),""),IF($C13&gt;0,summary!$C$10/28.8/0.947817,""))</f>
        <v/>
      </c>
      <c r="BF42" t="str">
        <f t="array" ref="BF42">IF($D13,IFERROR((SUMPRODUCT((economics!$AG$2:$AG$167=$B42)*(economics!$D$2:$D$167="whr")*economics!$AH$2:$AH$167*(_xlfn.NORM.DIST(BF$3,economics!$AK$2:$AK$167,economics!$AJ$2:$AJ$167,TRUE)-_xlfn.NORM.DIST(BF$30,economics!$AK$2:$AK$167,economics!$AJ$2:$AJ$167,TRUE))*economics!$AM$2:$AM$167)+$CR13*(_xlfn.NORM.DIST(BF$3,$CU13,0.3*$CU13,TRUE)-_xlfn.NORM.DIST(BF$30,$CU13,0.3*$CU13,TRUE))*summary!$C$7/28.8/0.947817+$CS13*(_xlfn.NORM.DIST(BF$3,$CV13,0.3*$CV13,TRUE)-_xlfn.NORM.DIST(BF$30,$CV13,0.3*$CV13,TRUE))*summary!$C$6/28.8/0.947817)/(SUMPRODUCT((economics!$AG$2:$AG$167=$B42)*(economics!$D$2:$D$167="whr")*economics!$AH$2:$AH$167*(_xlfn.NORM.DIST(BF$3,economics!$AK$2:$AK$167,economics!$AJ$2:$AJ$167,TRUE)-_xlfn.NORM.DIST(BF$30,economics!$AK$2:$AK$167,economics!$AJ$2:$AJ$167,TRUE)))+$CR13*(_xlfn.NORM.DIST(BF$3,$CU13,0.3*$CU13,TRUE)-_xlfn.NORM.DIST(BF$30,$CU13,0.3*$CU13,TRUE))+$CS13*(_xlfn.NORM.DIST(BF$3,$CV13,0.3*$CV13,TRUE)-_xlfn.NORM.DIST(BF$30,$CV13,0.3*$CV13,TRUE))),""),IF($C13&gt;0,summary!$C$10/28.8/0.947817,""))</f>
        <v/>
      </c>
      <c r="BG42" t="str">
        <f t="array" ref="BG42">IF($D13,IFERROR((SUMPRODUCT((economics!$AG$2:$AG$167=$B42)*(economics!$D$2:$D$167="whr")*economics!$AH$2:$AH$167*(_xlfn.NORM.DIST(BG$3,economics!$AK$2:$AK$167,economics!$AJ$2:$AJ$167,TRUE)-_xlfn.NORM.DIST(BG$30,economics!$AK$2:$AK$167,economics!$AJ$2:$AJ$167,TRUE))*economics!$AM$2:$AM$167)+$CR13*(_xlfn.NORM.DIST(BG$3,$CU13,0.3*$CU13,TRUE)-_xlfn.NORM.DIST(BG$30,$CU13,0.3*$CU13,TRUE))*summary!$C$7/28.8/0.947817+$CS13*(_xlfn.NORM.DIST(BG$3,$CV13,0.3*$CV13,TRUE)-_xlfn.NORM.DIST(BG$30,$CV13,0.3*$CV13,TRUE))*summary!$C$6/28.8/0.947817)/(SUMPRODUCT((economics!$AG$2:$AG$167=$B42)*(economics!$D$2:$D$167="whr")*economics!$AH$2:$AH$167*(_xlfn.NORM.DIST(BG$3,economics!$AK$2:$AK$167,economics!$AJ$2:$AJ$167,TRUE)-_xlfn.NORM.DIST(BG$30,economics!$AK$2:$AK$167,economics!$AJ$2:$AJ$167,TRUE)))+$CR13*(_xlfn.NORM.DIST(BG$3,$CU13,0.3*$CU13,TRUE)-_xlfn.NORM.DIST(BG$30,$CU13,0.3*$CU13,TRUE))+$CS13*(_xlfn.NORM.DIST(BG$3,$CV13,0.3*$CV13,TRUE)-_xlfn.NORM.DIST(BG$30,$CV13,0.3*$CV13,TRUE))),""),IF($C13&gt;0,summary!$C$10/28.8/0.947817,""))</f>
        <v/>
      </c>
      <c r="BH42" t="str">
        <f t="array" ref="BH42">IF($D13,IFERROR((SUMPRODUCT((economics!$AG$2:$AG$167=$B42)*(economics!$D$2:$D$167="whr")*economics!$AH$2:$AH$167*(_xlfn.NORM.DIST(BH$3,economics!$AK$2:$AK$167,economics!$AJ$2:$AJ$167,TRUE)-_xlfn.NORM.DIST(BH$30,economics!$AK$2:$AK$167,economics!$AJ$2:$AJ$167,TRUE))*economics!$AM$2:$AM$167)+$CR13*(_xlfn.NORM.DIST(BH$3,$CU13,0.3*$CU13,TRUE)-_xlfn.NORM.DIST(BH$30,$CU13,0.3*$CU13,TRUE))*summary!$C$7/28.8/0.947817+$CS13*(_xlfn.NORM.DIST(BH$3,$CV13,0.3*$CV13,TRUE)-_xlfn.NORM.DIST(BH$30,$CV13,0.3*$CV13,TRUE))*summary!$C$6/28.8/0.947817)/(SUMPRODUCT((economics!$AG$2:$AG$167=$B42)*(economics!$D$2:$D$167="whr")*economics!$AH$2:$AH$167*(_xlfn.NORM.DIST(BH$3,economics!$AK$2:$AK$167,economics!$AJ$2:$AJ$167,TRUE)-_xlfn.NORM.DIST(BH$30,economics!$AK$2:$AK$167,economics!$AJ$2:$AJ$167,TRUE)))+$CR13*(_xlfn.NORM.DIST(BH$3,$CU13,0.3*$CU13,TRUE)-_xlfn.NORM.DIST(BH$30,$CU13,0.3*$CU13,TRUE))+$CS13*(_xlfn.NORM.DIST(BH$3,$CV13,0.3*$CV13,TRUE)-_xlfn.NORM.DIST(BH$30,$CV13,0.3*$CV13,TRUE))),""),IF($C13&gt;0,summary!$C$10/28.8/0.947817,""))</f>
        <v/>
      </c>
      <c r="BI42" t="str">
        <f t="array" ref="BI42">IF($D13,IFERROR((SUMPRODUCT((economics!$AG$2:$AG$167=$B42)*(economics!$D$2:$D$167="whr")*economics!$AH$2:$AH$167*(_xlfn.NORM.DIST(BI$3,economics!$AK$2:$AK$167,economics!$AJ$2:$AJ$167,TRUE)-_xlfn.NORM.DIST(BI$30,economics!$AK$2:$AK$167,economics!$AJ$2:$AJ$167,TRUE))*economics!$AM$2:$AM$167)+$CR13*(_xlfn.NORM.DIST(BI$3,$CU13,0.3*$CU13,TRUE)-_xlfn.NORM.DIST(BI$30,$CU13,0.3*$CU13,TRUE))*summary!$C$7/28.8/0.947817+$CS13*(_xlfn.NORM.DIST(BI$3,$CV13,0.3*$CV13,TRUE)-_xlfn.NORM.DIST(BI$30,$CV13,0.3*$CV13,TRUE))*summary!$C$6/28.8/0.947817)/(SUMPRODUCT((economics!$AG$2:$AG$167=$B42)*(economics!$D$2:$D$167="whr")*economics!$AH$2:$AH$167*(_xlfn.NORM.DIST(BI$3,economics!$AK$2:$AK$167,economics!$AJ$2:$AJ$167,TRUE)-_xlfn.NORM.DIST(BI$30,economics!$AK$2:$AK$167,economics!$AJ$2:$AJ$167,TRUE)))+$CR13*(_xlfn.NORM.DIST(BI$3,$CU13,0.3*$CU13,TRUE)-_xlfn.NORM.DIST(BI$30,$CU13,0.3*$CU13,TRUE))+$CS13*(_xlfn.NORM.DIST(BI$3,$CV13,0.3*$CV13,TRUE)-_xlfn.NORM.DIST(BI$30,$CV13,0.3*$CV13,TRUE))),""),IF($C13&gt;0,summary!$C$10/28.8/0.947817,""))</f>
        <v/>
      </c>
      <c r="BJ42" t="str">
        <f t="array" ref="BJ42">IF($D13,IFERROR((SUMPRODUCT((economics!$AG$2:$AG$167=$B42)*(economics!$D$2:$D$167="whr")*economics!$AH$2:$AH$167*(_xlfn.NORM.DIST(BJ$3,economics!$AK$2:$AK$167,economics!$AJ$2:$AJ$167,TRUE)-_xlfn.NORM.DIST(BJ$30,economics!$AK$2:$AK$167,economics!$AJ$2:$AJ$167,TRUE))*economics!$AM$2:$AM$167)+$CR13*(_xlfn.NORM.DIST(BJ$3,$CU13,0.3*$CU13,TRUE)-_xlfn.NORM.DIST(BJ$30,$CU13,0.3*$CU13,TRUE))*summary!$C$7/28.8/0.947817+$CS13*(_xlfn.NORM.DIST(BJ$3,$CV13,0.3*$CV13,TRUE)-_xlfn.NORM.DIST(BJ$30,$CV13,0.3*$CV13,TRUE))*summary!$C$6/28.8/0.947817)/(SUMPRODUCT((economics!$AG$2:$AG$167=$B42)*(economics!$D$2:$D$167="whr")*economics!$AH$2:$AH$167*(_xlfn.NORM.DIST(BJ$3,economics!$AK$2:$AK$167,economics!$AJ$2:$AJ$167,TRUE)-_xlfn.NORM.DIST(BJ$30,economics!$AK$2:$AK$167,economics!$AJ$2:$AJ$167,TRUE)))+$CR13*(_xlfn.NORM.DIST(BJ$3,$CU13,0.3*$CU13,TRUE)-_xlfn.NORM.DIST(BJ$30,$CU13,0.3*$CU13,TRUE))+$CS13*(_xlfn.NORM.DIST(BJ$3,$CV13,0.3*$CV13,TRUE)-_xlfn.NORM.DIST(BJ$30,$CV13,0.3*$CV13,TRUE))),""),IF($C13&gt;0,summary!$C$10/28.8/0.947817,""))</f>
        <v/>
      </c>
      <c r="BK42" t="str">
        <f t="array" ref="BK42">IF($D13,IFERROR((SUMPRODUCT((economics!$AG$2:$AG$167=$B42)*(economics!$D$2:$D$167="whr")*economics!$AH$2:$AH$167*(_xlfn.NORM.DIST(BK$3,economics!$AK$2:$AK$167,economics!$AJ$2:$AJ$167,TRUE)-_xlfn.NORM.DIST(BK$30,economics!$AK$2:$AK$167,economics!$AJ$2:$AJ$167,TRUE))*economics!$AM$2:$AM$167)+$CR13*(_xlfn.NORM.DIST(BK$3,$CU13,0.3*$CU13,TRUE)-_xlfn.NORM.DIST(BK$30,$CU13,0.3*$CU13,TRUE))*summary!$C$7/28.8/0.947817+$CS13*(_xlfn.NORM.DIST(BK$3,$CV13,0.3*$CV13,TRUE)-_xlfn.NORM.DIST(BK$30,$CV13,0.3*$CV13,TRUE))*summary!$C$6/28.8/0.947817)/(SUMPRODUCT((economics!$AG$2:$AG$167=$B42)*(economics!$D$2:$D$167="whr")*economics!$AH$2:$AH$167*(_xlfn.NORM.DIST(BK$3,economics!$AK$2:$AK$167,economics!$AJ$2:$AJ$167,TRUE)-_xlfn.NORM.DIST(BK$30,economics!$AK$2:$AK$167,economics!$AJ$2:$AJ$167,TRUE)))+$CR13*(_xlfn.NORM.DIST(BK$3,$CU13,0.3*$CU13,TRUE)-_xlfn.NORM.DIST(BK$30,$CU13,0.3*$CU13,TRUE))+$CS13*(_xlfn.NORM.DIST(BK$3,$CV13,0.3*$CV13,TRUE)-_xlfn.NORM.DIST(BK$30,$CV13,0.3*$CV13,TRUE))),""),IF($C13&gt;0,summary!$C$10/28.8/0.947817,""))</f>
        <v/>
      </c>
      <c r="BL42" t="str">
        <f t="array" ref="BL42">IF($D13,IFERROR((SUMPRODUCT((economics!$AG$2:$AG$167=$B42)*(economics!$D$2:$D$167="whr")*economics!$AH$2:$AH$167*(_xlfn.NORM.DIST(BL$3,economics!$AK$2:$AK$167,economics!$AJ$2:$AJ$167,TRUE)-_xlfn.NORM.DIST(BL$30,economics!$AK$2:$AK$167,economics!$AJ$2:$AJ$167,TRUE))*economics!$AM$2:$AM$167)+$CR13*(_xlfn.NORM.DIST(BL$3,$CU13,0.3*$CU13,TRUE)-_xlfn.NORM.DIST(BL$30,$CU13,0.3*$CU13,TRUE))*summary!$C$7/28.8/0.947817+$CS13*(_xlfn.NORM.DIST(BL$3,$CV13,0.3*$CV13,TRUE)-_xlfn.NORM.DIST(BL$30,$CV13,0.3*$CV13,TRUE))*summary!$C$6/28.8/0.947817)/(SUMPRODUCT((economics!$AG$2:$AG$167=$B42)*(economics!$D$2:$D$167="whr")*economics!$AH$2:$AH$167*(_xlfn.NORM.DIST(BL$3,economics!$AK$2:$AK$167,economics!$AJ$2:$AJ$167,TRUE)-_xlfn.NORM.DIST(BL$30,economics!$AK$2:$AK$167,economics!$AJ$2:$AJ$167,TRUE)))+$CR13*(_xlfn.NORM.DIST(BL$3,$CU13,0.3*$CU13,TRUE)-_xlfn.NORM.DIST(BL$30,$CU13,0.3*$CU13,TRUE))+$CS13*(_xlfn.NORM.DIST(BL$3,$CV13,0.3*$CV13,TRUE)-_xlfn.NORM.DIST(BL$30,$CV13,0.3*$CV13,TRUE))),""),IF($C13&gt;0,summary!$C$10/28.8/0.947817,""))</f>
        <v/>
      </c>
      <c r="BM42" t="str">
        <f t="array" ref="BM42">IF($D13,IFERROR((SUMPRODUCT((economics!$AG$2:$AG$167=$B42)*(economics!$D$2:$D$167="whr")*economics!$AH$2:$AH$167*(_xlfn.NORM.DIST(BM$3,economics!$AK$2:$AK$167,economics!$AJ$2:$AJ$167,TRUE)-_xlfn.NORM.DIST(BM$30,economics!$AK$2:$AK$167,economics!$AJ$2:$AJ$167,TRUE))*economics!$AM$2:$AM$167)+$CR13*(_xlfn.NORM.DIST(BM$3,$CU13,0.3*$CU13,TRUE)-_xlfn.NORM.DIST(BM$30,$CU13,0.3*$CU13,TRUE))*summary!$C$7/28.8/0.947817+$CS13*(_xlfn.NORM.DIST(BM$3,$CV13,0.3*$CV13,TRUE)-_xlfn.NORM.DIST(BM$30,$CV13,0.3*$CV13,TRUE))*summary!$C$6/28.8/0.947817)/(SUMPRODUCT((economics!$AG$2:$AG$167=$B42)*(economics!$D$2:$D$167="whr")*economics!$AH$2:$AH$167*(_xlfn.NORM.DIST(BM$3,economics!$AK$2:$AK$167,economics!$AJ$2:$AJ$167,TRUE)-_xlfn.NORM.DIST(BM$30,economics!$AK$2:$AK$167,economics!$AJ$2:$AJ$167,TRUE)))+$CR13*(_xlfn.NORM.DIST(BM$3,$CU13,0.3*$CU13,TRUE)-_xlfn.NORM.DIST(BM$30,$CU13,0.3*$CU13,TRUE))+$CS13*(_xlfn.NORM.DIST(BM$3,$CV13,0.3*$CV13,TRUE)-_xlfn.NORM.DIST(BM$30,$CV13,0.3*$CV13,TRUE))),""),IF($C13&gt;0,summary!$C$10/28.8/0.947817,""))</f>
        <v/>
      </c>
      <c r="BN42" t="str">
        <f t="array" ref="BN42">IF($D13,IFERROR((SUMPRODUCT((economics!$AG$2:$AG$167=$B42)*(economics!$D$2:$D$167="whr")*economics!$AH$2:$AH$167*(_xlfn.NORM.DIST(BN$3,economics!$AK$2:$AK$167,economics!$AJ$2:$AJ$167,TRUE)-_xlfn.NORM.DIST(BN$30,economics!$AK$2:$AK$167,economics!$AJ$2:$AJ$167,TRUE))*economics!$AM$2:$AM$167)+$CR13*(_xlfn.NORM.DIST(BN$3,$CU13,0.3*$CU13,TRUE)-_xlfn.NORM.DIST(BN$30,$CU13,0.3*$CU13,TRUE))*summary!$C$7/28.8/0.947817+$CS13*(_xlfn.NORM.DIST(BN$3,$CV13,0.3*$CV13,TRUE)-_xlfn.NORM.DIST(BN$30,$CV13,0.3*$CV13,TRUE))*summary!$C$6/28.8/0.947817)/(SUMPRODUCT((economics!$AG$2:$AG$167=$B42)*(economics!$D$2:$D$167="whr")*economics!$AH$2:$AH$167*(_xlfn.NORM.DIST(BN$3,economics!$AK$2:$AK$167,economics!$AJ$2:$AJ$167,TRUE)-_xlfn.NORM.DIST(BN$30,economics!$AK$2:$AK$167,economics!$AJ$2:$AJ$167,TRUE)))+$CR13*(_xlfn.NORM.DIST(BN$3,$CU13,0.3*$CU13,TRUE)-_xlfn.NORM.DIST(BN$30,$CU13,0.3*$CU13,TRUE))+$CS13*(_xlfn.NORM.DIST(BN$3,$CV13,0.3*$CV13,TRUE)-_xlfn.NORM.DIST(BN$30,$CV13,0.3*$CV13,TRUE))),""),IF($C13&gt;0,summary!$C$10/28.8/0.947817,""))</f>
        <v/>
      </c>
      <c r="BO42" t="str">
        <f t="array" ref="BO42">IF($D13,IFERROR((SUMPRODUCT((economics!$AG$2:$AG$167=$B42)*(economics!$D$2:$D$167="whr")*economics!$AH$2:$AH$167*(_xlfn.NORM.DIST(BO$3,economics!$AK$2:$AK$167,economics!$AJ$2:$AJ$167,TRUE)-_xlfn.NORM.DIST(BO$30,economics!$AK$2:$AK$167,economics!$AJ$2:$AJ$167,TRUE))*economics!$AM$2:$AM$167)+$CR13*(_xlfn.NORM.DIST(BO$3,$CU13,0.3*$CU13,TRUE)-_xlfn.NORM.DIST(BO$30,$CU13,0.3*$CU13,TRUE))*summary!$C$7/28.8/0.947817+$CS13*(_xlfn.NORM.DIST(BO$3,$CV13,0.3*$CV13,TRUE)-_xlfn.NORM.DIST(BO$30,$CV13,0.3*$CV13,TRUE))*summary!$C$6/28.8/0.947817)/(SUMPRODUCT((economics!$AG$2:$AG$167=$B42)*(economics!$D$2:$D$167="whr")*economics!$AH$2:$AH$167*(_xlfn.NORM.DIST(BO$3,economics!$AK$2:$AK$167,economics!$AJ$2:$AJ$167,TRUE)-_xlfn.NORM.DIST(BO$30,economics!$AK$2:$AK$167,economics!$AJ$2:$AJ$167,TRUE)))+$CR13*(_xlfn.NORM.DIST(BO$3,$CU13,0.3*$CU13,TRUE)-_xlfn.NORM.DIST(BO$30,$CU13,0.3*$CU13,TRUE))+$CS13*(_xlfn.NORM.DIST(BO$3,$CV13,0.3*$CV13,TRUE)-_xlfn.NORM.DIST(BO$30,$CV13,0.3*$CV13,TRUE))),""),IF($C13&gt;0,summary!$C$10/28.8/0.947817,""))</f>
        <v/>
      </c>
      <c r="BP42" t="str">
        <f t="array" ref="BP42">IF($D13,IFERROR((SUMPRODUCT((economics!$AG$2:$AG$167=$B42)*(economics!$D$2:$D$167="whr")*economics!$AH$2:$AH$167*(_xlfn.NORM.DIST(BP$3,economics!$AK$2:$AK$167,economics!$AJ$2:$AJ$167,TRUE)-_xlfn.NORM.DIST(BP$30,economics!$AK$2:$AK$167,economics!$AJ$2:$AJ$167,TRUE))*economics!$AM$2:$AM$167)+$CR13*(_xlfn.NORM.DIST(BP$3,$CU13,0.3*$CU13,TRUE)-_xlfn.NORM.DIST(BP$30,$CU13,0.3*$CU13,TRUE))*summary!$C$7/28.8/0.947817+$CS13*(_xlfn.NORM.DIST(BP$3,$CV13,0.3*$CV13,TRUE)-_xlfn.NORM.DIST(BP$30,$CV13,0.3*$CV13,TRUE))*summary!$C$6/28.8/0.947817)/(SUMPRODUCT((economics!$AG$2:$AG$167=$B42)*(economics!$D$2:$D$167="whr")*economics!$AH$2:$AH$167*(_xlfn.NORM.DIST(BP$3,economics!$AK$2:$AK$167,economics!$AJ$2:$AJ$167,TRUE)-_xlfn.NORM.DIST(BP$30,economics!$AK$2:$AK$167,economics!$AJ$2:$AJ$167,TRUE)))+$CR13*(_xlfn.NORM.DIST(BP$3,$CU13,0.3*$CU13,TRUE)-_xlfn.NORM.DIST(BP$30,$CU13,0.3*$CU13,TRUE))+$CS13*(_xlfn.NORM.DIST(BP$3,$CV13,0.3*$CV13,TRUE)-_xlfn.NORM.DIST(BP$30,$CV13,0.3*$CV13,TRUE))),""),IF($C13&gt;0,summary!$C$10/28.8/0.947817,""))</f>
        <v/>
      </c>
      <c r="BQ42" t="str">
        <f t="array" ref="BQ42">IF($D13,IFERROR((SUMPRODUCT((economics!$AG$2:$AG$167=$B42)*(economics!$D$2:$D$167="whr")*economics!$AH$2:$AH$167*(_xlfn.NORM.DIST(BQ$3,economics!$AK$2:$AK$167,economics!$AJ$2:$AJ$167,TRUE)-_xlfn.NORM.DIST(BQ$30,economics!$AK$2:$AK$167,economics!$AJ$2:$AJ$167,TRUE))*economics!$AM$2:$AM$167)+$CR13*(_xlfn.NORM.DIST(BQ$3,$CU13,0.3*$CU13,TRUE)-_xlfn.NORM.DIST(BQ$30,$CU13,0.3*$CU13,TRUE))*summary!$C$7/28.8/0.947817+$CS13*(_xlfn.NORM.DIST(BQ$3,$CV13,0.3*$CV13,TRUE)-_xlfn.NORM.DIST(BQ$30,$CV13,0.3*$CV13,TRUE))*summary!$C$6/28.8/0.947817)/(SUMPRODUCT((economics!$AG$2:$AG$167=$B42)*(economics!$D$2:$D$167="whr")*economics!$AH$2:$AH$167*(_xlfn.NORM.DIST(BQ$3,economics!$AK$2:$AK$167,economics!$AJ$2:$AJ$167,TRUE)-_xlfn.NORM.DIST(BQ$30,economics!$AK$2:$AK$167,economics!$AJ$2:$AJ$167,TRUE)))+$CR13*(_xlfn.NORM.DIST(BQ$3,$CU13,0.3*$CU13,TRUE)-_xlfn.NORM.DIST(BQ$30,$CU13,0.3*$CU13,TRUE))+$CS13*(_xlfn.NORM.DIST(BQ$3,$CV13,0.3*$CV13,TRUE)-_xlfn.NORM.DIST(BQ$30,$CV13,0.3*$CV13,TRUE))),""),IF($C13&gt;0,summary!$C$10/28.8/0.947817,""))</f>
        <v/>
      </c>
      <c r="BR42" t="str">
        <f t="array" ref="BR42">IF($D13,IFERROR((SUMPRODUCT((economics!$AG$2:$AG$167=$B42)*(economics!$D$2:$D$167="whr")*economics!$AH$2:$AH$167*(_xlfn.NORM.DIST(BR$3,economics!$AK$2:$AK$167,economics!$AJ$2:$AJ$167,TRUE)-_xlfn.NORM.DIST(BR$30,economics!$AK$2:$AK$167,economics!$AJ$2:$AJ$167,TRUE))*economics!$AM$2:$AM$167)+$CR13*(_xlfn.NORM.DIST(BR$3,$CU13,0.3*$CU13,TRUE)-_xlfn.NORM.DIST(BR$30,$CU13,0.3*$CU13,TRUE))*summary!$C$7/28.8/0.947817+$CS13*(_xlfn.NORM.DIST(BR$3,$CV13,0.3*$CV13,TRUE)-_xlfn.NORM.DIST(BR$30,$CV13,0.3*$CV13,TRUE))*summary!$C$6/28.8/0.947817)/(SUMPRODUCT((economics!$AG$2:$AG$167=$B42)*(economics!$D$2:$D$167="whr")*economics!$AH$2:$AH$167*(_xlfn.NORM.DIST(BR$3,economics!$AK$2:$AK$167,economics!$AJ$2:$AJ$167,TRUE)-_xlfn.NORM.DIST(BR$30,economics!$AK$2:$AK$167,economics!$AJ$2:$AJ$167,TRUE)))+$CR13*(_xlfn.NORM.DIST(BR$3,$CU13,0.3*$CU13,TRUE)-_xlfn.NORM.DIST(BR$30,$CU13,0.3*$CU13,TRUE))+$CS13*(_xlfn.NORM.DIST(BR$3,$CV13,0.3*$CV13,TRUE)-_xlfn.NORM.DIST(BR$30,$CV13,0.3*$CV13,TRUE))),""),IF($C13&gt;0,summary!$C$10/28.8/0.947817,""))</f>
        <v/>
      </c>
      <c r="BS42" t="str">
        <f t="array" ref="BS42">IF($D13,IFERROR((SUMPRODUCT((economics!$AG$2:$AG$167=$B42)*(economics!$D$2:$D$167="whr")*economics!$AH$2:$AH$167*(_xlfn.NORM.DIST(BS$3,economics!$AK$2:$AK$167,economics!$AJ$2:$AJ$167,TRUE)-_xlfn.NORM.DIST(BS$30,economics!$AK$2:$AK$167,economics!$AJ$2:$AJ$167,TRUE))*economics!$AM$2:$AM$167)+$CR13*(_xlfn.NORM.DIST(BS$3,$CU13,0.3*$CU13,TRUE)-_xlfn.NORM.DIST(BS$30,$CU13,0.3*$CU13,TRUE))*summary!$C$7/28.8/0.947817+$CS13*(_xlfn.NORM.DIST(BS$3,$CV13,0.3*$CV13,TRUE)-_xlfn.NORM.DIST(BS$30,$CV13,0.3*$CV13,TRUE))*summary!$C$6/28.8/0.947817)/(SUMPRODUCT((economics!$AG$2:$AG$167=$B42)*(economics!$D$2:$D$167="whr")*economics!$AH$2:$AH$167*(_xlfn.NORM.DIST(BS$3,economics!$AK$2:$AK$167,economics!$AJ$2:$AJ$167,TRUE)-_xlfn.NORM.DIST(BS$30,economics!$AK$2:$AK$167,economics!$AJ$2:$AJ$167,TRUE)))+$CR13*(_xlfn.NORM.DIST(BS$3,$CU13,0.3*$CU13,TRUE)-_xlfn.NORM.DIST(BS$30,$CU13,0.3*$CU13,TRUE))+$CS13*(_xlfn.NORM.DIST(BS$3,$CV13,0.3*$CV13,TRUE)-_xlfn.NORM.DIST(BS$30,$CV13,0.3*$CV13,TRUE))),""),IF($C13&gt;0,summary!$C$10/28.8/0.947817,""))</f>
        <v/>
      </c>
      <c r="BT42" t="str">
        <f t="array" ref="BT42">IF($D13,IFERROR((SUMPRODUCT((economics!$AG$2:$AG$167=$B42)*(economics!$D$2:$D$167="whr")*economics!$AH$2:$AH$167*(_xlfn.NORM.DIST(BT$3,economics!$AK$2:$AK$167,economics!$AJ$2:$AJ$167,TRUE)-_xlfn.NORM.DIST(BT$30,economics!$AK$2:$AK$167,economics!$AJ$2:$AJ$167,TRUE))*economics!$AM$2:$AM$167)+$CR13*(_xlfn.NORM.DIST(BT$3,$CU13,0.3*$CU13,TRUE)-_xlfn.NORM.DIST(BT$30,$CU13,0.3*$CU13,TRUE))*summary!$C$7/28.8/0.947817+$CS13*(_xlfn.NORM.DIST(BT$3,$CV13,0.3*$CV13,TRUE)-_xlfn.NORM.DIST(BT$30,$CV13,0.3*$CV13,TRUE))*summary!$C$6/28.8/0.947817)/(SUMPRODUCT((economics!$AG$2:$AG$167=$B42)*(economics!$D$2:$D$167="whr")*economics!$AH$2:$AH$167*(_xlfn.NORM.DIST(BT$3,economics!$AK$2:$AK$167,economics!$AJ$2:$AJ$167,TRUE)-_xlfn.NORM.DIST(BT$30,economics!$AK$2:$AK$167,economics!$AJ$2:$AJ$167,TRUE)))+$CR13*(_xlfn.NORM.DIST(BT$3,$CU13,0.3*$CU13,TRUE)-_xlfn.NORM.DIST(BT$30,$CU13,0.3*$CU13,TRUE))+$CS13*(_xlfn.NORM.DIST(BT$3,$CV13,0.3*$CV13,TRUE)-_xlfn.NORM.DIST(BT$30,$CV13,0.3*$CV13,TRUE))),""),IF($C13&gt;0,summary!$C$10/28.8/0.947817,""))</f>
        <v/>
      </c>
      <c r="BU42" t="str">
        <f t="array" ref="BU42">IF($D13,IFERROR((SUMPRODUCT((economics!$AG$2:$AG$167=$B42)*(economics!$D$2:$D$167="whr")*economics!$AH$2:$AH$167*(_xlfn.NORM.DIST(BU$3,economics!$AK$2:$AK$167,economics!$AJ$2:$AJ$167,TRUE)-_xlfn.NORM.DIST(BU$30,economics!$AK$2:$AK$167,economics!$AJ$2:$AJ$167,TRUE))*economics!$AM$2:$AM$167)+$CR13*(_xlfn.NORM.DIST(BU$3,$CU13,0.3*$CU13,TRUE)-_xlfn.NORM.DIST(BU$30,$CU13,0.3*$CU13,TRUE))*summary!$C$7/28.8/0.947817+$CS13*(_xlfn.NORM.DIST(BU$3,$CV13,0.3*$CV13,TRUE)-_xlfn.NORM.DIST(BU$30,$CV13,0.3*$CV13,TRUE))*summary!$C$6/28.8/0.947817)/(SUMPRODUCT((economics!$AG$2:$AG$167=$B42)*(economics!$D$2:$D$167="whr")*economics!$AH$2:$AH$167*(_xlfn.NORM.DIST(BU$3,economics!$AK$2:$AK$167,economics!$AJ$2:$AJ$167,TRUE)-_xlfn.NORM.DIST(BU$30,economics!$AK$2:$AK$167,economics!$AJ$2:$AJ$167,TRUE)))+$CR13*(_xlfn.NORM.DIST(BU$3,$CU13,0.3*$CU13,TRUE)-_xlfn.NORM.DIST(BU$30,$CU13,0.3*$CU13,TRUE))+$CS13*(_xlfn.NORM.DIST(BU$3,$CV13,0.3*$CV13,TRUE)-_xlfn.NORM.DIST(BU$30,$CV13,0.3*$CV13,TRUE))),""),IF($C13&gt;0,summary!$C$10/28.8/0.947817,""))</f>
        <v/>
      </c>
      <c r="BV42" t="str">
        <f t="array" ref="BV42">IF($D13,IFERROR((SUMPRODUCT((economics!$AG$2:$AG$167=$B42)*(economics!$D$2:$D$167="whr")*economics!$AH$2:$AH$167*(_xlfn.NORM.DIST(BV$3,economics!$AK$2:$AK$167,economics!$AJ$2:$AJ$167,TRUE)-_xlfn.NORM.DIST(BV$30,economics!$AK$2:$AK$167,economics!$AJ$2:$AJ$167,TRUE))*economics!$AM$2:$AM$167)+$CR13*(_xlfn.NORM.DIST(BV$3,$CU13,0.3*$CU13,TRUE)-_xlfn.NORM.DIST(BV$30,$CU13,0.3*$CU13,TRUE))*summary!$C$7/28.8/0.947817+$CS13*(_xlfn.NORM.DIST(BV$3,$CV13,0.3*$CV13,TRUE)-_xlfn.NORM.DIST(BV$30,$CV13,0.3*$CV13,TRUE))*summary!$C$6/28.8/0.947817)/(SUMPRODUCT((economics!$AG$2:$AG$167=$B42)*(economics!$D$2:$D$167="whr")*economics!$AH$2:$AH$167*(_xlfn.NORM.DIST(BV$3,economics!$AK$2:$AK$167,economics!$AJ$2:$AJ$167,TRUE)-_xlfn.NORM.DIST(BV$30,economics!$AK$2:$AK$167,economics!$AJ$2:$AJ$167,TRUE)))+$CR13*(_xlfn.NORM.DIST(BV$3,$CU13,0.3*$CU13,TRUE)-_xlfn.NORM.DIST(BV$30,$CU13,0.3*$CU13,TRUE))+$CS13*(_xlfn.NORM.DIST(BV$3,$CV13,0.3*$CV13,TRUE)-_xlfn.NORM.DIST(BV$30,$CV13,0.3*$CV13,TRUE))),""),IF($C13&gt;0,summary!$C$10/28.8/0.947817,""))</f>
        <v/>
      </c>
      <c r="BW42" t="str">
        <f t="array" ref="BW42">IF($D13,IFERROR((SUMPRODUCT((economics!$AG$2:$AG$167=$B42)*(economics!$D$2:$D$167="whr")*economics!$AH$2:$AH$167*(_xlfn.NORM.DIST(BW$3,economics!$AK$2:$AK$167,economics!$AJ$2:$AJ$167,TRUE)-_xlfn.NORM.DIST(BW$30,economics!$AK$2:$AK$167,economics!$AJ$2:$AJ$167,TRUE))*economics!$AM$2:$AM$167)+$CR13*(_xlfn.NORM.DIST(BW$3,$CU13,0.3*$CU13,TRUE)-_xlfn.NORM.DIST(BW$30,$CU13,0.3*$CU13,TRUE))*summary!$C$7/28.8/0.947817+$CS13*(_xlfn.NORM.DIST(BW$3,$CV13,0.3*$CV13,TRUE)-_xlfn.NORM.DIST(BW$30,$CV13,0.3*$CV13,TRUE))*summary!$C$6/28.8/0.947817)/(SUMPRODUCT((economics!$AG$2:$AG$167=$B42)*(economics!$D$2:$D$167="whr")*economics!$AH$2:$AH$167*(_xlfn.NORM.DIST(BW$3,economics!$AK$2:$AK$167,economics!$AJ$2:$AJ$167,TRUE)-_xlfn.NORM.DIST(BW$30,economics!$AK$2:$AK$167,economics!$AJ$2:$AJ$167,TRUE)))+$CR13*(_xlfn.NORM.DIST(BW$3,$CU13,0.3*$CU13,TRUE)-_xlfn.NORM.DIST(BW$30,$CU13,0.3*$CU13,TRUE))+$CS13*(_xlfn.NORM.DIST(BW$3,$CV13,0.3*$CV13,TRUE)-_xlfn.NORM.DIST(BW$30,$CV13,0.3*$CV13,TRUE))),""),IF($C13&gt;0,summary!$C$10/28.8/0.947817,""))</f>
        <v/>
      </c>
      <c r="BX42" t="str">
        <f t="array" ref="BX42">IF($D13,IFERROR((SUMPRODUCT((economics!$AG$2:$AG$167=$B42)*(economics!$D$2:$D$167="whr")*economics!$AH$2:$AH$167*(_xlfn.NORM.DIST(BX$3,economics!$AK$2:$AK$167,economics!$AJ$2:$AJ$167,TRUE)-_xlfn.NORM.DIST(BX$30,economics!$AK$2:$AK$167,economics!$AJ$2:$AJ$167,TRUE))*economics!$AM$2:$AM$167)+$CR13*(_xlfn.NORM.DIST(BX$3,$CU13,0.3*$CU13,TRUE)-_xlfn.NORM.DIST(BX$30,$CU13,0.3*$CU13,TRUE))*summary!$C$7/28.8/0.947817+$CS13*(_xlfn.NORM.DIST(BX$3,$CV13,0.3*$CV13,TRUE)-_xlfn.NORM.DIST(BX$30,$CV13,0.3*$CV13,TRUE))*summary!$C$6/28.8/0.947817)/(SUMPRODUCT((economics!$AG$2:$AG$167=$B42)*(economics!$D$2:$D$167="whr")*economics!$AH$2:$AH$167*(_xlfn.NORM.DIST(BX$3,economics!$AK$2:$AK$167,economics!$AJ$2:$AJ$167,TRUE)-_xlfn.NORM.DIST(BX$30,economics!$AK$2:$AK$167,economics!$AJ$2:$AJ$167,TRUE)))+$CR13*(_xlfn.NORM.DIST(BX$3,$CU13,0.3*$CU13,TRUE)-_xlfn.NORM.DIST(BX$30,$CU13,0.3*$CU13,TRUE))+$CS13*(_xlfn.NORM.DIST(BX$3,$CV13,0.3*$CV13,TRUE)-_xlfn.NORM.DIST(BX$30,$CV13,0.3*$CV13,TRUE))),""),IF($C13&gt;0,summary!$C$10/28.8/0.947817,""))</f>
        <v/>
      </c>
      <c r="BY42" t="str">
        <f t="array" ref="BY42">IF($D13,IFERROR((SUMPRODUCT((economics!$AG$2:$AG$167=$B42)*(economics!$D$2:$D$167="whr")*economics!$AH$2:$AH$167*(_xlfn.NORM.DIST(BY$3,economics!$AK$2:$AK$167,economics!$AJ$2:$AJ$167,TRUE)-_xlfn.NORM.DIST(BY$30,economics!$AK$2:$AK$167,economics!$AJ$2:$AJ$167,TRUE))*economics!$AM$2:$AM$167)+$CR13*(_xlfn.NORM.DIST(BY$3,$CU13,0.3*$CU13,TRUE)-_xlfn.NORM.DIST(BY$30,$CU13,0.3*$CU13,TRUE))*summary!$C$7/28.8/0.947817+$CS13*(_xlfn.NORM.DIST(BY$3,$CV13,0.3*$CV13,TRUE)-_xlfn.NORM.DIST(BY$30,$CV13,0.3*$CV13,TRUE))*summary!$C$6/28.8/0.947817)/(SUMPRODUCT((economics!$AG$2:$AG$167=$B42)*(economics!$D$2:$D$167="whr")*economics!$AH$2:$AH$167*(_xlfn.NORM.DIST(BY$3,economics!$AK$2:$AK$167,economics!$AJ$2:$AJ$167,TRUE)-_xlfn.NORM.DIST(BY$30,economics!$AK$2:$AK$167,economics!$AJ$2:$AJ$167,TRUE)))+$CR13*(_xlfn.NORM.DIST(BY$3,$CU13,0.3*$CU13,TRUE)-_xlfn.NORM.DIST(BY$30,$CU13,0.3*$CU13,TRUE))+$CS13*(_xlfn.NORM.DIST(BY$3,$CV13,0.3*$CV13,TRUE)-_xlfn.NORM.DIST(BY$30,$CV13,0.3*$CV13,TRUE))),""),IF($C13&gt;0,summary!$C$10/28.8/0.947817,""))</f>
        <v/>
      </c>
      <c r="BZ42" t="str">
        <f t="array" ref="BZ42">IF($D13,IFERROR((SUMPRODUCT((economics!$AG$2:$AG$167=$B42)*(economics!$D$2:$D$167="whr")*economics!$AH$2:$AH$167*(_xlfn.NORM.DIST(BZ$3,economics!$AK$2:$AK$167,economics!$AJ$2:$AJ$167,TRUE)-_xlfn.NORM.DIST(BZ$30,economics!$AK$2:$AK$167,economics!$AJ$2:$AJ$167,TRUE))*economics!$AM$2:$AM$167)+$CR13*(_xlfn.NORM.DIST(BZ$3,$CU13,0.3*$CU13,TRUE)-_xlfn.NORM.DIST(BZ$30,$CU13,0.3*$CU13,TRUE))*summary!$C$7/28.8/0.947817+$CS13*(_xlfn.NORM.DIST(BZ$3,$CV13,0.3*$CV13,TRUE)-_xlfn.NORM.DIST(BZ$30,$CV13,0.3*$CV13,TRUE))*summary!$C$6/28.8/0.947817)/(SUMPRODUCT((economics!$AG$2:$AG$167=$B42)*(economics!$D$2:$D$167="whr")*economics!$AH$2:$AH$167*(_xlfn.NORM.DIST(BZ$3,economics!$AK$2:$AK$167,economics!$AJ$2:$AJ$167,TRUE)-_xlfn.NORM.DIST(BZ$30,economics!$AK$2:$AK$167,economics!$AJ$2:$AJ$167,TRUE)))+$CR13*(_xlfn.NORM.DIST(BZ$3,$CU13,0.3*$CU13,TRUE)-_xlfn.NORM.DIST(BZ$30,$CU13,0.3*$CU13,TRUE))+$CS13*(_xlfn.NORM.DIST(BZ$3,$CV13,0.3*$CV13,TRUE)-_xlfn.NORM.DIST(BZ$30,$CV13,0.3*$CV13,TRUE))),""),IF($C13&gt;0,summary!$C$10/28.8/0.947817,""))</f>
        <v/>
      </c>
      <c r="CA42" t="str">
        <f t="array" ref="CA42">IF($D13,IFERROR((SUMPRODUCT((economics!$AG$2:$AG$167=$B42)*(economics!$D$2:$D$167="whr")*economics!$AH$2:$AH$167*(_xlfn.NORM.DIST(CA$3,economics!$AK$2:$AK$167,economics!$AJ$2:$AJ$167,TRUE)-_xlfn.NORM.DIST(CA$30,economics!$AK$2:$AK$167,economics!$AJ$2:$AJ$167,TRUE))*economics!$AM$2:$AM$167)+$CR13*(_xlfn.NORM.DIST(CA$3,$CU13,0.3*$CU13,TRUE)-_xlfn.NORM.DIST(CA$30,$CU13,0.3*$CU13,TRUE))*summary!$C$7/28.8/0.947817+$CS13*(_xlfn.NORM.DIST(CA$3,$CV13,0.3*$CV13,TRUE)-_xlfn.NORM.DIST(CA$30,$CV13,0.3*$CV13,TRUE))*summary!$C$6/28.8/0.947817)/(SUMPRODUCT((economics!$AG$2:$AG$167=$B42)*(economics!$D$2:$D$167="whr")*economics!$AH$2:$AH$167*(_xlfn.NORM.DIST(CA$3,economics!$AK$2:$AK$167,economics!$AJ$2:$AJ$167,TRUE)-_xlfn.NORM.DIST(CA$30,economics!$AK$2:$AK$167,economics!$AJ$2:$AJ$167,TRUE)))+$CR13*(_xlfn.NORM.DIST(CA$3,$CU13,0.3*$CU13,TRUE)-_xlfn.NORM.DIST(CA$30,$CU13,0.3*$CU13,TRUE))+$CS13*(_xlfn.NORM.DIST(CA$3,$CV13,0.3*$CV13,TRUE)-_xlfn.NORM.DIST(CA$30,$CV13,0.3*$CV13,TRUE))),""),IF($C13&gt;0,summary!$C$10/28.8/0.947817,""))</f>
        <v/>
      </c>
      <c r="CB42" t="str">
        <f t="array" ref="CB42">IF($D13,IFERROR((SUMPRODUCT((economics!$AG$2:$AG$167=$B42)*(economics!$D$2:$D$167="whr")*economics!$AH$2:$AH$167*(_xlfn.NORM.DIST(CB$3,economics!$AK$2:$AK$167,economics!$AJ$2:$AJ$167,TRUE)-_xlfn.NORM.DIST(CB$30,economics!$AK$2:$AK$167,economics!$AJ$2:$AJ$167,TRUE))*economics!$AM$2:$AM$167)+$CR13*(_xlfn.NORM.DIST(CB$3,$CU13,0.3*$CU13,TRUE)-_xlfn.NORM.DIST(CB$30,$CU13,0.3*$CU13,TRUE))*summary!$C$7/28.8/0.947817+$CS13*(_xlfn.NORM.DIST(CB$3,$CV13,0.3*$CV13,TRUE)-_xlfn.NORM.DIST(CB$30,$CV13,0.3*$CV13,TRUE))*summary!$C$6/28.8/0.947817)/(SUMPRODUCT((economics!$AG$2:$AG$167=$B42)*(economics!$D$2:$D$167="whr")*economics!$AH$2:$AH$167*(_xlfn.NORM.DIST(CB$3,economics!$AK$2:$AK$167,economics!$AJ$2:$AJ$167,TRUE)-_xlfn.NORM.DIST(CB$30,economics!$AK$2:$AK$167,economics!$AJ$2:$AJ$167,TRUE)))+$CR13*(_xlfn.NORM.DIST(CB$3,$CU13,0.3*$CU13,TRUE)-_xlfn.NORM.DIST(CB$30,$CU13,0.3*$CU13,TRUE))+$CS13*(_xlfn.NORM.DIST(CB$3,$CV13,0.3*$CV13,TRUE)-_xlfn.NORM.DIST(CB$30,$CV13,0.3*$CV13,TRUE))),""),IF($C13&gt;0,summary!$C$10/28.8/0.947817,""))</f>
        <v/>
      </c>
      <c r="CC42" t="str">
        <f t="array" ref="CC42">IF($D13,IFERROR((SUMPRODUCT((economics!$AG$2:$AG$167=$B42)*(economics!$D$2:$D$167="whr")*economics!$AH$2:$AH$167*(_xlfn.NORM.DIST(CC$3,economics!$AK$2:$AK$167,economics!$AJ$2:$AJ$167,TRUE)-_xlfn.NORM.DIST(CC$30,economics!$AK$2:$AK$167,economics!$AJ$2:$AJ$167,TRUE))*economics!$AM$2:$AM$167)+$CR13*(_xlfn.NORM.DIST(CC$3,$CU13,0.3*$CU13,TRUE)-_xlfn.NORM.DIST(CC$30,$CU13,0.3*$CU13,TRUE))*summary!$C$7/28.8/0.947817+$CS13*(_xlfn.NORM.DIST(CC$3,$CV13,0.3*$CV13,TRUE)-_xlfn.NORM.DIST(CC$30,$CV13,0.3*$CV13,TRUE))*summary!$C$6/28.8/0.947817)/(SUMPRODUCT((economics!$AG$2:$AG$167=$B42)*(economics!$D$2:$D$167="whr")*economics!$AH$2:$AH$167*(_xlfn.NORM.DIST(CC$3,economics!$AK$2:$AK$167,economics!$AJ$2:$AJ$167,TRUE)-_xlfn.NORM.DIST(CC$30,economics!$AK$2:$AK$167,economics!$AJ$2:$AJ$167,TRUE)))+$CR13*(_xlfn.NORM.DIST(CC$3,$CU13,0.3*$CU13,TRUE)-_xlfn.NORM.DIST(CC$30,$CU13,0.3*$CU13,TRUE))+$CS13*(_xlfn.NORM.DIST(CC$3,$CV13,0.3*$CV13,TRUE)-_xlfn.NORM.DIST(CC$30,$CV13,0.3*$CV13,TRUE))),""),IF($C13&gt;0,summary!$C$10/28.8/0.947817,""))</f>
        <v/>
      </c>
      <c r="CD42" t="str">
        <f t="array" ref="CD42">IF($D13,IFERROR((SUMPRODUCT((economics!$AG$2:$AG$167=$B42)*(economics!$D$2:$D$167="whr")*economics!$AH$2:$AH$167*(_xlfn.NORM.DIST(CD$3,economics!$AK$2:$AK$167,economics!$AJ$2:$AJ$167,TRUE)-_xlfn.NORM.DIST(CD$30,economics!$AK$2:$AK$167,economics!$AJ$2:$AJ$167,TRUE))*economics!$AM$2:$AM$167)+$CR13*(_xlfn.NORM.DIST(CD$3,$CU13,0.3*$CU13,TRUE)-_xlfn.NORM.DIST(CD$30,$CU13,0.3*$CU13,TRUE))*summary!$C$7/28.8/0.947817+$CS13*(_xlfn.NORM.DIST(CD$3,$CV13,0.3*$CV13,TRUE)-_xlfn.NORM.DIST(CD$30,$CV13,0.3*$CV13,TRUE))*summary!$C$6/28.8/0.947817)/(SUMPRODUCT((economics!$AG$2:$AG$167=$B42)*(economics!$D$2:$D$167="whr")*economics!$AH$2:$AH$167*(_xlfn.NORM.DIST(CD$3,economics!$AK$2:$AK$167,economics!$AJ$2:$AJ$167,TRUE)-_xlfn.NORM.DIST(CD$30,economics!$AK$2:$AK$167,economics!$AJ$2:$AJ$167,TRUE)))+$CR13*(_xlfn.NORM.DIST(CD$3,$CU13,0.3*$CU13,TRUE)-_xlfn.NORM.DIST(CD$30,$CU13,0.3*$CU13,TRUE))+$CS13*(_xlfn.NORM.DIST(CD$3,$CV13,0.3*$CV13,TRUE)-_xlfn.NORM.DIST(CD$30,$CV13,0.3*$CV13,TRUE))),""),IF($C13&gt;0,summary!$C$10/28.8/0.947817,""))</f>
        <v/>
      </c>
      <c r="CE42" t="str">
        <f t="array" ref="CE42">IF($D13,IFERROR((SUMPRODUCT((economics!$AG$2:$AG$167=$B42)*(economics!$D$2:$D$167="whr")*economics!$AH$2:$AH$167*(_xlfn.NORM.DIST(CE$3,economics!$AK$2:$AK$167,economics!$AJ$2:$AJ$167,TRUE)-_xlfn.NORM.DIST(CE$30,economics!$AK$2:$AK$167,economics!$AJ$2:$AJ$167,TRUE))*economics!$AM$2:$AM$167)+$CR13*(_xlfn.NORM.DIST(CE$3,$CU13,0.3*$CU13,TRUE)-_xlfn.NORM.DIST(CE$30,$CU13,0.3*$CU13,TRUE))*summary!$C$7/28.8/0.947817+$CS13*(_xlfn.NORM.DIST(CE$3,$CV13,0.3*$CV13,TRUE)-_xlfn.NORM.DIST(CE$30,$CV13,0.3*$CV13,TRUE))*summary!$C$6/28.8/0.947817)/(SUMPRODUCT((economics!$AG$2:$AG$167=$B42)*(economics!$D$2:$D$167="whr")*economics!$AH$2:$AH$167*(_xlfn.NORM.DIST(CE$3,economics!$AK$2:$AK$167,economics!$AJ$2:$AJ$167,TRUE)-_xlfn.NORM.DIST(CE$30,economics!$AK$2:$AK$167,economics!$AJ$2:$AJ$167,TRUE)))+$CR13*(_xlfn.NORM.DIST(CE$3,$CU13,0.3*$CU13,TRUE)-_xlfn.NORM.DIST(CE$30,$CU13,0.3*$CU13,TRUE))+$CS13*(_xlfn.NORM.DIST(CE$3,$CV13,0.3*$CV13,TRUE)-_xlfn.NORM.DIST(CE$30,$CV13,0.3*$CV13,TRUE))),""),IF($C13&gt;0,summary!$C$10/28.8/0.947817,""))</f>
        <v/>
      </c>
      <c r="CF42" t="str">
        <f t="array" ref="CF42">IF($D13,IFERROR((SUMPRODUCT((economics!$AG$2:$AG$167=$B42)*(economics!$D$2:$D$167="whr")*economics!$AH$2:$AH$167*(_xlfn.NORM.DIST(CF$3,economics!$AK$2:$AK$167,economics!$AJ$2:$AJ$167,TRUE)-_xlfn.NORM.DIST(CF$30,economics!$AK$2:$AK$167,economics!$AJ$2:$AJ$167,TRUE))*economics!$AM$2:$AM$167)+$CR13*(_xlfn.NORM.DIST(CF$3,$CU13,0.3*$CU13,TRUE)-_xlfn.NORM.DIST(CF$30,$CU13,0.3*$CU13,TRUE))*summary!$C$7/28.8/0.947817+$CS13*(_xlfn.NORM.DIST(CF$3,$CV13,0.3*$CV13,TRUE)-_xlfn.NORM.DIST(CF$30,$CV13,0.3*$CV13,TRUE))*summary!$C$6/28.8/0.947817)/(SUMPRODUCT((economics!$AG$2:$AG$167=$B42)*(economics!$D$2:$D$167="whr")*economics!$AH$2:$AH$167*(_xlfn.NORM.DIST(CF$3,economics!$AK$2:$AK$167,economics!$AJ$2:$AJ$167,TRUE)-_xlfn.NORM.DIST(CF$30,economics!$AK$2:$AK$167,economics!$AJ$2:$AJ$167,TRUE)))+$CR13*(_xlfn.NORM.DIST(CF$3,$CU13,0.3*$CU13,TRUE)-_xlfn.NORM.DIST(CF$30,$CU13,0.3*$CU13,TRUE))+$CS13*(_xlfn.NORM.DIST(CF$3,$CV13,0.3*$CV13,TRUE)-_xlfn.NORM.DIST(CF$30,$CV13,0.3*$CV13,TRUE))),""),IF($C13&gt;0,summary!$C$10/28.8/0.947817,""))</f>
        <v/>
      </c>
      <c r="CG42" t="str">
        <f t="array" ref="CG42">IF($D13,IFERROR((SUMPRODUCT((economics!$AG$2:$AG$167=$B42)*(economics!$D$2:$D$167="whr")*economics!$AH$2:$AH$167*(_xlfn.NORM.DIST(CG$3,economics!$AK$2:$AK$167,economics!$AJ$2:$AJ$167,TRUE)-_xlfn.NORM.DIST(CG$30,economics!$AK$2:$AK$167,economics!$AJ$2:$AJ$167,TRUE))*economics!$AM$2:$AM$167)+$CR13*(_xlfn.NORM.DIST(CG$3,$CU13,0.3*$CU13,TRUE)-_xlfn.NORM.DIST(CG$30,$CU13,0.3*$CU13,TRUE))*summary!$C$7/28.8/0.947817+$CS13*(_xlfn.NORM.DIST(CG$3,$CV13,0.3*$CV13,TRUE)-_xlfn.NORM.DIST(CG$30,$CV13,0.3*$CV13,TRUE))*summary!$C$6/28.8/0.947817)/(SUMPRODUCT((economics!$AG$2:$AG$167=$B42)*(economics!$D$2:$D$167="whr")*economics!$AH$2:$AH$167*(_xlfn.NORM.DIST(CG$3,economics!$AK$2:$AK$167,economics!$AJ$2:$AJ$167,TRUE)-_xlfn.NORM.DIST(CG$30,economics!$AK$2:$AK$167,economics!$AJ$2:$AJ$167,TRUE)))+$CR13*(_xlfn.NORM.DIST(CG$3,$CU13,0.3*$CU13,TRUE)-_xlfn.NORM.DIST(CG$30,$CU13,0.3*$CU13,TRUE))+$CS13*(_xlfn.NORM.DIST(CG$3,$CV13,0.3*$CV13,TRUE)-_xlfn.NORM.DIST(CG$30,$CV13,0.3*$CV13,TRUE))),""),IF($C13&gt;0,summary!$C$10/28.8/0.947817,""))</f>
        <v/>
      </c>
      <c r="CH42" t="str">
        <f t="array" ref="CH42">IF($D13,IFERROR((SUMPRODUCT((economics!$AG$2:$AG$167=$B42)*(economics!$D$2:$D$167="whr")*economics!$AH$2:$AH$167*(_xlfn.NORM.DIST(CH$3,economics!$AK$2:$AK$167,economics!$AJ$2:$AJ$167,TRUE)-_xlfn.NORM.DIST(CH$30,economics!$AK$2:$AK$167,economics!$AJ$2:$AJ$167,TRUE))*economics!$AM$2:$AM$167)+$CR13*(_xlfn.NORM.DIST(CH$3,$CU13,0.3*$CU13,TRUE)-_xlfn.NORM.DIST(CH$30,$CU13,0.3*$CU13,TRUE))*summary!$C$7/28.8/0.947817+$CS13*(_xlfn.NORM.DIST(CH$3,$CV13,0.3*$CV13,TRUE)-_xlfn.NORM.DIST(CH$30,$CV13,0.3*$CV13,TRUE))*summary!$C$6/28.8/0.947817)/(SUMPRODUCT((economics!$AG$2:$AG$167=$B42)*(economics!$D$2:$D$167="whr")*economics!$AH$2:$AH$167*(_xlfn.NORM.DIST(CH$3,economics!$AK$2:$AK$167,economics!$AJ$2:$AJ$167,TRUE)-_xlfn.NORM.DIST(CH$30,economics!$AK$2:$AK$167,economics!$AJ$2:$AJ$167,TRUE)))+$CR13*(_xlfn.NORM.DIST(CH$3,$CU13,0.3*$CU13,TRUE)-_xlfn.NORM.DIST(CH$30,$CU13,0.3*$CU13,TRUE))+$CS13*(_xlfn.NORM.DIST(CH$3,$CV13,0.3*$CV13,TRUE)-_xlfn.NORM.DIST(CH$30,$CV13,0.3*$CV13,TRUE))),""),IF($C13&gt;0,summary!$C$10/28.8/0.947817,""))</f>
        <v/>
      </c>
    </row>
    <row r="43" spans="1:86" x14ac:dyDescent="0.35">
      <c r="A43" t="str">
        <f t="shared" si="3"/>
        <v>rubber and plastic products 22</v>
      </c>
      <c r="B43">
        <f t="shared" si="3"/>
        <v>22</v>
      </c>
      <c r="E43">
        <f t="array" ref="E43">IF($D14,IFERROR((SUMPRODUCT((economics!$AG$2:$AG$167=$B43)*(economics!$D$2:$D$167="whr")*economics!$AH$2:$AH$167*(_xlfn.NORM.DIST(E$3,economics!$AK$2:$AK$167,economics!$AJ$2:$AJ$167,TRUE)-_xlfn.NORM.DIST(E$30,economics!$AK$2:$AK$167,economics!$AJ$2:$AJ$167,TRUE))*economics!$AM$2:$AM$167)+$CR14*(_xlfn.NORM.DIST(E$3,$CU14,0.3*$CU14,TRUE)-_xlfn.NORM.DIST(E$30,$CU14,0.3*$CU14,TRUE))*summary!$C$7/28.8/0.947817+$CS14*(_xlfn.NORM.DIST(E$3,$CV14,0.3*$CV14,TRUE)-_xlfn.NORM.DIST(E$30,$CV14,0.3*$CV14,TRUE))*summary!$C$6/28.8/0.947817)/(SUMPRODUCT((economics!$AG$2:$AG$167=$B43)*(economics!$D$2:$D$167="whr")*economics!$AH$2:$AH$167*(_xlfn.NORM.DIST(E$3,economics!$AK$2:$AK$167,economics!$AJ$2:$AJ$167,TRUE)-_xlfn.NORM.DIST(E$30,economics!$AK$2:$AK$167,economics!$AJ$2:$AJ$167,TRUE)))+$CR14*(_xlfn.NORM.DIST(E$3,$CU14,0.3*$CU14,TRUE)-_xlfn.NORM.DIST(E$30,$CU14,0.3*$CU14,TRUE))+$CS14*(_xlfn.NORM.DIST(E$3,$CV14,0.3*$CV14,TRUE)-_xlfn.NORM.DIST(E$30,$CV14,0.3*$CV14,TRUE))),""),IF($C14&gt;0,summary!$C$10/28.8/0.947817,""))</f>
        <v>10.074319315976723</v>
      </c>
      <c r="F43">
        <f t="array" ref="F43">IF($D14,IFERROR((SUMPRODUCT((economics!$AG$2:$AG$167=$B43)*(economics!$D$2:$D$167="whr")*economics!$AH$2:$AH$167*(_xlfn.NORM.DIST(F$3,economics!$AK$2:$AK$167,economics!$AJ$2:$AJ$167,TRUE)-_xlfn.NORM.DIST(F$30,economics!$AK$2:$AK$167,economics!$AJ$2:$AJ$167,TRUE))*economics!$AM$2:$AM$167)+$CR14*(_xlfn.NORM.DIST(F$3,$CU14,0.3*$CU14,TRUE)-_xlfn.NORM.DIST(F$30,$CU14,0.3*$CU14,TRUE))*summary!$C$7/28.8/0.947817+$CS14*(_xlfn.NORM.DIST(F$3,$CV14,0.3*$CV14,TRUE)-_xlfn.NORM.DIST(F$30,$CV14,0.3*$CV14,TRUE))*summary!$C$6/28.8/0.947817)/(SUMPRODUCT((economics!$AG$2:$AG$167=$B43)*(economics!$D$2:$D$167="whr")*economics!$AH$2:$AH$167*(_xlfn.NORM.DIST(F$3,economics!$AK$2:$AK$167,economics!$AJ$2:$AJ$167,TRUE)-_xlfn.NORM.DIST(F$30,economics!$AK$2:$AK$167,economics!$AJ$2:$AJ$167,TRUE)))+$CR14*(_xlfn.NORM.DIST(F$3,$CU14,0.3*$CU14,TRUE)-_xlfn.NORM.DIST(F$30,$CU14,0.3*$CU14,TRUE))+$CS14*(_xlfn.NORM.DIST(F$3,$CV14,0.3*$CV14,TRUE)-_xlfn.NORM.DIST(F$30,$CV14,0.3*$CV14,TRUE))),""),IF($C14&gt;0,summary!$C$10/28.8/0.947817,""))</f>
        <v>10.074319315976723</v>
      </c>
      <c r="G43">
        <f t="array" ref="G43">IF($D14,IFERROR((SUMPRODUCT((economics!$AG$2:$AG$167=$B43)*(economics!$D$2:$D$167="whr")*economics!$AH$2:$AH$167*(_xlfn.NORM.DIST(G$3,economics!$AK$2:$AK$167,economics!$AJ$2:$AJ$167,TRUE)-_xlfn.NORM.DIST(G$30,economics!$AK$2:$AK$167,economics!$AJ$2:$AJ$167,TRUE))*economics!$AM$2:$AM$167)+$CR14*(_xlfn.NORM.DIST(G$3,$CU14,0.3*$CU14,TRUE)-_xlfn.NORM.DIST(G$30,$CU14,0.3*$CU14,TRUE))*summary!$C$7/28.8/0.947817+$CS14*(_xlfn.NORM.DIST(G$3,$CV14,0.3*$CV14,TRUE)-_xlfn.NORM.DIST(G$30,$CV14,0.3*$CV14,TRUE))*summary!$C$6/28.8/0.947817)/(SUMPRODUCT((economics!$AG$2:$AG$167=$B43)*(economics!$D$2:$D$167="whr")*economics!$AH$2:$AH$167*(_xlfn.NORM.DIST(G$3,economics!$AK$2:$AK$167,economics!$AJ$2:$AJ$167,TRUE)-_xlfn.NORM.DIST(G$30,economics!$AK$2:$AK$167,economics!$AJ$2:$AJ$167,TRUE)))+$CR14*(_xlfn.NORM.DIST(G$3,$CU14,0.3*$CU14,TRUE)-_xlfn.NORM.DIST(G$30,$CU14,0.3*$CU14,TRUE))+$CS14*(_xlfn.NORM.DIST(G$3,$CV14,0.3*$CV14,TRUE)-_xlfn.NORM.DIST(G$30,$CV14,0.3*$CV14,TRUE))),""),IF($C14&gt;0,summary!$C$10/28.8/0.947817,""))</f>
        <v>10.074319315976723</v>
      </c>
      <c r="H43">
        <f t="array" ref="H43">IF($D14,IFERROR((SUMPRODUCT((economics!$AG$2:$AG$167=$B43)*(economics!$D$2:$D$167="whr")*economics!$AH$2:$AH$167*(_xlfn.NORM.DIST(H$3,economics!$AK$2:$AK$167,economics!$AJ$2:$AJ$167,TRUE)-_xlfn.NORM.DIST(H$30,economics!$AK$2:$AK$167,economics!$AJ$2:$AJ$167,TRUE))*economics!$AM$2:$AM$167)+$CR14*(_xlfn.NORM.DIST(H$3,$CU14,0.3*$CU14,TRUE)-_xlfn.NORM.DIST(H$30,$CU14,0.3*$CU14,TRUE))*summary!$C$7/28.8/0.947817+$CS14*(_xlfn.NORM.DIST(H$3,$CV14,0.3*$CV14,TRUE)-_xlfn.NORM.DIST(H$30,$CV14,0.3*$CV14,TRUE))*summary!$C$6/28.8/0.947817)/(SUMPRODUCT((economics!$AG$2:$AG$167=$B43)*(economics!$D$2:$D$167="whr")*economics!$AH$2:$AH$167*(_xlfn.NORM.DIST(H$3,economics!$AK$2:$AK$167,economics!$AJ$2:$AJ$167,TRUE)-_xlfn.NORM.DIST(H$30,economics!$AK$2:$AK$167,economics!$AJ$2:$AJ$167,TRUE)))+$CR14*(_xlfn.NORM.DIST(H$3,$CU14,0.3*$CU14,TRUE)-_xlfn.NORM.DIST(H$30,$CU14,0.3*$CU14,TRUE))+$CS14*(_xlfn.NORM.DIST(H$3,$CV14,0.3*$CV14,TRUE)-_xlfn.NORM.DIST(H$30,$CV14,0.3*$CV14,TRUE))),""),IF($C14&gt;0,summary!$C$10/28.8/0.947817,""))</f>
        <v>10.074319315976723</v>
      </c>
      <c r="I43">
        <f t="array" ref="I43">IF($D14,IFERROR((SUMPRODUCT((economics!$AG$2:$AG$167=$B43)*(economics!$D$2:$D$167="whr")*economics!$AH$2:$AH$167*(_xlfn.NORM.DIST(I$3,economics!$AK$2:$AK$167,economics!$AJ$2:$AJ$167,TRUE)-_xlfn.NORM.DIST(I$30,economics!$AK$2:$AK$167,economics!$AJ$2:$AJ$167,TRUE))*economics!$AM$2:$AM$167)+$CR14*(_xlfn.NORM.DIST(I$3,$CU14,0.3*$CU14,TRUE)-_xlfn.NORM.DIST(I$30,$CU14,0.3*$CU14,TRUE))*summary!$C$7/28.8/0.947817+$CS14*(_xlfn.NORM.DIST(I$3,$CV14,0.3*$CV14,TRUE)-_xlfn.NORM.DIST(I$30,$CV14,0.3*$CV14,TRUE))*summary!$C$6/28.8/0.947817)/(SUMPRODUCT((economics!$AG$2:$AG$167=$B43)*(economics!$D$2:$D$167="whr")*economics!$AH$2:$AH$167*(_xlfn.NORM.DIST(I$3,economics!$AK$2:$AK$167,economics!$AJ$2:$AJ$167,TRUE)-_xlfn.NORM.DIST(I$30,economics!$AK$2:$AK$167,economics!$AJ$2:$AJ$167,TRUE)))+$CR14*(_xlfn.NORM.DIST(I$3,$CU14,0.3*$CU14,TRUE)-_xlfn.NORM.DIST(I$30,$CU14,0.3*$CU14,TRUE))+$CS14*(_xlfn.NORM.DIST(I$3,$CV14,0.3*$CV14,TRUE)-_xlfn.NORM.DIST(I$30,$CV14,0.3*$CV14,TRUE))),""),IF($C14&gt;0,summary!$C$10/28.8/0.947817,""))</f>
        <v>10.074319315976723</v>
      </c>
      <c r="J43">
        <f t="array" ref="J43">IF($D14,IFERROR((SUMPRODUCT((economics!$AG$2:$AG$167=$B43)*(economics!$D$2:$D$167="whr")*economics!$AH$2:$AH$167*(_xlfn.NORM.DIST(J$3,economics!$AK$2:$AK$167,economics!$AJ$2:$AJ$167,TRUE)-_xlfn.NORM.DIST(J$30,economics!$AK$2:$AK$167,economics!$AJ$2:$AJ$167,TRUE))*economics!$AM$2:$AM$167)+$CR14*(_xlfn.NORM.DIST(J$3,$CU14,0.3*$CU14,TRUE)-_xlfn.NORM.DIST(J$30,$CU14,0.3*$CU14,TRUE))*summary!$C$7/28.8/0.947817+$CS14*(_xlfn.NORM.DIST(J$3,$CV14,0.3*$CV14,TRUE)-_xlfn.NORM.DIST(J$30,$CV14,0.3*$CV14,TRUE))*summary!$C$6/28.8/0.947817)/(SUMPRODUCT((economics!$AG$2:$AG$167=$B43)*(economics!$D$2:$D$167="whr")*economics!$AH$2:$AH$167*(_xlfn.NORM.DIST(J$3,economics!$AK$2:$AK$167,economics!$AJ$2:$AJ$167,TRUE)-_xlfn.NORM.DIST(J$30,economics!$AK$2:$AK$167,economics!$AJ$2:$AJ$167,TRUE)))+$CR14*(_xlfn.NORM.DIST(J$3,$CU14,0.3*$CU14,TRUE)-_xlfn.NORM.DIST(J$30,$CU14,0.3*$CU14,TRUE))+$CS14*(_xlfn.NORM.DIST(J$3,$CV14,0.3*$CV14,TRUE)-_xlfn.NORM.DIST(J$30,$CV14,0.3*$CV14,TRUE))),""),IF($C14&gt;0,summary!$C$10/28.8/0.947817,""))</f>
        <v>10.074319315976723</v>
      </c>
      <c r="K43">
        <f t="array" ref="K43">IF($D14,IFERROR((SUMPRODUCT((economics!$AG$2:$AG$167=$B43)*(economics!$D$2:$D$167="whr")*economics!$AH$2:$AH$167*(_xlfn.NORM.DIST(K$3,economics!$AK$2:$AK$167,economics!$AJ$2:$AJ$167,TRUE)-_xlfn.NORM.DIST(K$30,economics!$AK$2:$AK$167,economics!$AJ$2:$AJ$167,TRUE))*economics!$AM$2:$AM$167)+$CR14*(_xlfn.NORM.DIST(K$3,$CU14,0.3*$CU14,TRUE)-_xlfn.NORM.DIST(K$30,$CU14,0.3*$CU14,TRUE))*summary!$C$7/28.8/0.947817+$CS14*(_xlfn.NORM.DIST(K$3,$CV14,0.3*$CV14,TRUE)-_xlfn.NORM.DIST(K$30,$CV14,0.3*$CV14,TRUE))*summary!$C$6/28.8/0.947817)/(SUMPRODUCT((economics!$AG$2:$AG$167=$B43)*(economics!$D$2:$D$167="whr")*economics!$AH$2:$AH$167*(_xlfn.NORM.DIST(K$3,economics!$AK$2:$AK$167,economics!$AJ$2:$AJ$167,TRUE)-_xlfn.NORM.DIST(K$30,economics!$AK$2:$AK$167,economics!$AJ$2:$AJ$167,TRUE)))+$CR14*(_xlfn.NORM.DIST(K$3,$CU14,0.3*$CU14,TRUE)-_xlfn.NORM.DIST(K$30,$CU14,0.3*$CU14,TRUE))+$CS14*(_xlfn.NORM.DIST(K$3,$CV14,0.3*$CV14,TRUE)-_xlfn.NORM.DIST(K$30,$CV14,0.3*$CV14,TRUE))),""),IF($C14&gt;0,summary!$C$10/28.8/0.947817,""))</f>
        <v>10.074319315976723</v>
      </c>
      <c r="L43">
        <f t="array" ref="L43">IF($D14,IFERROR((SUMPRODUCT((economics!$AG$2:$AG$167=$B43)*(economics!$D$2:$D$167="whr")*economics!$AH$2:$AH$167*(_xlfn.NORM.DIST(L$3,economics!$AK$2:$AK$167,economics!$AJ$2:$AJ$167,TRUE)-_xlfn.NORM.DIST(L$30,economics!$AK$2:$AK$167,economics!$AJ$2:$AJ$167,TRUE))*economics!$AM$2:$AM$167)+$CR14*(_xlfn.NORM.DIST(L$3,$CU14,0.3*$CU14,TRUE)-_xlfn.NORM.DIST(L$30,$CU14,0.3*$CU14,TRUE))*summary!$C$7/28.8/0.947817+$CS14*(_xlfn.NORM.DIST(L$3,$CV14,0.3*$CV14,TRUE)-_xlfn.NORM.DIST(L$30,$CV14,0.3*$CV14,TRUE))*summary!$C$6/28.8/0.947817)/(SUMPRODUCT((economics!$AG$2:$AG$167=$B43)*(economics!$D$2:$D$167="whr")*economics!$AH$2:$AH$167*(_xlfn.NORM.DIST(L$3,economics!$AK$2:$AK$167,economics!$AJ$2:$AJ$167,TRUE)-_xlfn.NORM.DIST(L$30,economics!$AK$2:$AK$167,economics!$AJ$2:$AJ$167,TRUE)))+$CR14*(_xlfn.NORM.DIST(L$3,$CU14,0.3*$CU14,TRUE)-_xlfn.NORM.DIST(L$30,$CU14,0.3*$CU14,TRUE))+$CS14*(_xlfn.NORM.DIST(L$3,$CV14,0.3*$CV14,TRUE)-_xlfn.NORM.DIST(L$30,$CV14,0.3*$CV14,TRUE))),""),IF($C14&gt;0,summary!$C$10/28.8/0.947817,""))</f>
        <v>10.074319315976723</v>
      </c>
      <c r="M43">
        <f t="array" ref="M43">IF($D14,IFERROR((SUMPRODUCT((economics!$AG$2:$AG$167=$B43)*(economics!$D$2:$D$167="whr")*economics!$AH$2:$AH$167*(_xlfn.NORM.DIST(M$3,economics!$AK$2:$AK$167,economics!$AJ$2:$AJ$167,TRUE)-_xlfn.NORM.DIST(M$30,economics!$AK$2:$AK$167,economics!$AJ$2:$AJ$167,TRUE))*economics!$AM$2:$AM$167)+$CR14*(_xlfn.NORM.DIST(M$3,$CU14,0.3*$CU14,TRUE)-_xlfn.NORM.DIST(M$30,$CU14,0.3*$CU14,TRUE))*summary!$C$7/28.8/0.947817+$CS14*(_xlfn.NORM.DIST(M$3,$CV14,0.3*$CV14,TRUE)-_xlfn.NORM.DIST(M$30,$CV14,0.3*$CV14,TRUE))*summary!$C$6/28.8/0.947817)/(SUMPRODUCT((economics!$AG$2:$AG$167=$B43)*(economics!$D$2:$D$167="whr")*economics!$AH$2:$AH$167*(_xlfn.NORM.DIST(M$3,economics!$AK$2:$AK$167,economics!$AJ$2:$AJ$167,TRUE)-_xlfn.NORM.DIST(M$30,economics!$AK$2:$AK$167,economics!$AJ$2:$AJ$167,TRUE)))+$CR14*(_xlfn.NORM.DIST(M$3,$CU14,0.3*$CU14,TRUE)-_xlfn.NORM.DIST(M$30,$CU14,0.3*$CU14,TRUE))+$CS14*(_xlfn.NORM.DIST(M$3,$CV14,0.3*$CV14,TRUE)-_xlfn.NORM.DIST(M$30,$CV14,0.3*$CV14,TRUE))),""),IF($C14&gt;0,summary!$C$10/28.8/0.947817,""))</f>
        <v>10.074319315976723</v>
      </c>
      <c r="N43">
        <f t="array" ref="N43">IF($D14,IFERROR((SUMPRODUCT((economics!$AG$2:$AG$167=$B43)*(economics!$D$2:$D$167="whr")*economics!$AH$2:$AH$167*(_xlfn.NORM.DIST(N$3,economics!$AK$2:$AK$167,economics!$AJ$2:$AJ$167,TRUE)-_xlfn.NORM.DIST(N$30,economics!$AK$2:$AK$167,economics!$AJ$2:$AJ$167,TRUE))*economics!$AM$2:$AM$167)+$CR14*(_xlfn.NORM.DIST(N$3,$CU14,0.3*$CU14,TRUE)-_xlfn.NORM.DIST(N$30,$CU14,0.3*$CU14,TRUE))*summary!$C$7/28.8/0.947817+$CS14*(_xlfn.NORM.DIST(N$3,$CV14,0.3*$CV14,TRUE)-_xlfn.NORM.DIST(N$30,$CV14,0.3*$CV14,TRUE))*summary!$C$6/28.8/0.947817)/(SUMPRODUCT((economics!$AG$2:$AG$167=$B43)*(economics!$D$2:$D$167="whr")*economics!$AH$2:$AH$167*(_xlfn.NORM.DIST(N$3,economics!$AK$2:$AK$167,economics!$AJ$2:$AJ$167,TRUE)-_xlfn.NORM.DIST(N$30,economics!$AK$2:$AK$167,economics!$AJ$2:$AJ$167,TRUE)))+$CR14*(_xlfn.NORM.DIST(N$3,$CU14,0.3*$CU14,TRUE)-_xlfn.NORM.DIST(N$30,$CU14,0.3*$CU14,TRUE))+$CS14*(_xlfn.NORM.DIST(N$3,$CV14,0.3*$CV14,TRUE)-_xlfn.NORM.DIST(N$30,$CV14,0.3*$CV14,TRUE))),""),IF($C14&gt;0,summary!$C$10/28.8/0.947817,""))</f>
        <v>10.074319315976723</v>
      </c>
      <c r="O43">
        <f t="array" ref="O43">IF($D14,IFERROR((SUMPRODUCT((economics!$AG$2:$AG$167=$B43)*(economics!$D$2:$D$167="whr")*economics!$AH$2:$AH$167*(_xlfn.NORM.DIST(O$3,economics!$AK$2:$AK$167,economics!$AJ$2:$AJ$167,TRUE)-_xlfn.NORM.DIST(O$30,economics!$AK$2:$AK$167,economics!$AJ$2:$AJ$167,TRUE))*economics!$AM$2:$AM$167)+$CR14*(_xlfn.NORM.DIST(O$3,$CU14,0.3*$CU14,TRUE)-_xlfn.NORM.DIST(O$30,$CU14,0.3*$CU14,TRUE))*summary!$C$7/28.8/0.947817+$CS14*(_xlfn.NORM.DIST(O$3,$CV14,0.3*$CV14,TRUE)-_xlfn.NORM.DIST(O$30,$CV14,0.3*$CV14,TRUE))*summary!$C$6/28.8/0.947817)/(SUMPRODUCT((economics!$AG$2:$AG$167=$B43)*(economics!$D$2:$D$167="whr")*economics!$AH$2:$AH$167*(_xlfn.NORM.DIST(O$3,economics!$AK$2:$AK$167,economics!$AJ$2:$AJ$167,TRUE)-_xlfn.NORM.DIST(O$30,economics!$AK$2:$AK$167,economics!$AJ$2:$AJ$167,TRUE)))+$CR14*(_xlfn.NORM.DIST(O$3,$CU14,0.3*$CU14,TRUE)-_xlfn.NORM.DIST(O$30,$CU14,0.3*$CU14,TRUE))+$CS14*(_xlfn.NORM.DIST(O$3,$CV14,0.3*$CV14,TRUE)-_xlfn.NORM.DIST(O$30,$CV14,0.3*$CV14,TRUE))),""),IF($C14&gt;0,summary!$C$10/28.8/0.947817,""))</f>
        <v>10.074319315976723</v>
      </c>
      <c r="P43">
        <f t="array" ref="P43">IF($D14,IFERROR((SUMPRODUCT((economics!$AG$2:$AG$167=$B43)*(economics!$D$2:$D$167="whr")*economics!$AH$2:$AH$167*(_xlfn.NORM.DIST(P$3,economics!$AK$2:$AK$167,economics!$AJ$2:$AJ$167,TRUE)-_xlfn.NORM.DIST(P$30,economics!$AK$2:$AK$167,economics!$AJ$2:$AJ$167,TRUE))*economics!$AM$2:$AM$167)+$CR14*(_xlfn.NORM.DIST(P$3,$CU14,0.3*$CU14,TRUE)-_xlfn.NORM.DIST(P$30,$CU14,0.3*$CU14,TRUE))*summary!$C$7/28.8/0.947817+$CS14*(_xlfn.NORM.DIST(P$3,$CV14,0.3*$CV14,TRUE)-_xlfn.NORM.DIST(P$30,$CV14,0.3*$CV14,TRUE))*summary!$C$6/28.8/0.947817)/(SUMPRODUCT((economics!$AG$2:$AG$167=$B43)*(economics!$D$2:$D$167="whr")*economics!$AH$2:$AH$167*(_xlfn.NORM.DIST(P$3,economics!$AK$2:$AK$167,economics!$AJ$2:$AJ$167,TRUE)-_xlfn.NORM.DIST(P$30,economics!$AK$2:$AK$167,economics!$AJ$2:$AJ$167,TRUE)))+$CR14*(_xlfn.NORM.DIST(P$3,$CU14,0.3*$CU14,TRUE)-_xlfn.NORM.DIST(P$30,$CU14,0.3*$CU14,TRUE))+$CS14*(_xlfn.NORM.DIST(P$3,$CV14,0.3*$CV14,TRUE)-_xlfn.NORM.DIST(P$30,$CV14,0.3*$CV14,TRUE))),""),IF($C14&gt;0,summary!$C$10/28.8/0.947817,""))</f>
        <v>10.074319315976723</v>
      </c>
      <c r="Q43">
        <f t="array" ref="Q43">IF($D14,IFERROR((SUMPRODUCT((economics!$AG$2:$AG$167=$B43)*(economics!$D$2:$D$167="whr")*economics!$AH$2:$AH$167*(_xlfn.NORM.DIST(Q$3,economics!$AK$2:$AK$167,economics!$AJ$2:$AJ$167,TRUE)-_xlfn.NORM.DIST(Q$30,economics!$AK$2:$AK$167,economics!$AJ$2:$AJ$167,TRUE))*economics!$AM$2:$AM$167)+$CR14*(_xlfn.NORM.DIST(Q$3,$CU14,0.3*$CU14,TRUE)-_xlfn.NORM.DIST(Q$30,$CU14,0.3*$CU14,TRUE))*summary!$C$7/28.8/0.947817+$CS14*(_xlfn.NORM.DIST(Q$3,$CV14,0.3*$CV14,TRUE)-_xlfn.NORM.DIST(Q$30,$CV14,0.3*$CV14,TRUE))*summary!$C$6/28.8/0.947817)/(SUMPRODUCT((economics!$AG$2:$AG$167=$B43)*(economics!$D$2:$D$167="whr")*economics!$AH$2:$AH$167*(_xlfn.NORM.DIST(Q$3,economics!$AK$2:$AK$167,economics!$AJ$2:$AJ$167,TRUE)-_xlfn.NORM.DIST(Q$30,economics!$AK$2:$AK$167,economics!$AJ$2:$AJ$167,TRUE)))+$CR14*(_xlfn.NORM.DIST(Q$3,$CU14,0.3*$CU14,TRUE)-_xlfn.NORM.DIST(Q$30,$CU14,0.3*$CU14,TRUE))+$CS14*(_xlfn.NORM.DIST(Q$3,$CV14,0.3*$CV14,TRUE)-_xlfn.NORM.DIST(Q$30,$CV14,0.3*$CV14,TRUE))),""),IF($C14&gt;0,summary!$C$10/28.8/0.947817,""))</f>
        <v>10.074319315976723</v>
      </c>
      <c r="R43">
        <f t="array" ref="R43">IF($D14,IFERROR((SUMPRODUCT((economics!$AG$2:$AG$167=$B43)*(economics!$D$2:$D$167="whr")*economics!$AH$2:$AH$167*(_xlfn.NORM.DIST(R$3,economics!$AK$2:$AK$167,economics!$AJ$2:$AJ$167,TRUE)-_xlfn.NORM.DIST(R$30,economics!$AK$2:$AK$167,economics!$AJ$2:$AJ$167,TRUE))*economics!$AM$2:$AM$167)+$CR14*(_xlfn.NORM.DIST(R$3,$CU14,0.3*$CU14,TRUE)-_xlfn.NORM.DIST(R$30,$CU14,0.3*$CU14,TRUE))*summary!$C$7/28.8/0.947817+$CS14*(_xlfn.NORM.DIST(R$3,$CV14,0.3*$CV14,TRUE)-_xlfn.NORM.DIST(R$30,$CV14,0.3*$CV14,TRUE))*summary!$C$6/28.8/0.947817)/(SUMPRODUCT((economics!$AG$2:$AG$167=$B43)*(economics!$D$2:$D$167="whr")*economics!$AH$2:$AH$167*(_xlfn.NORM.DIST(R$3,economics!$AK$2:$AK$167,economics!$AJ$2:$AJ$167,TRUE)-_xlfn.NORM.DIST(R$30,economics!$AK$2:$AK$167,economics!$AJ$2:$AJ$167,TRUE)))+$CR14*(_xlfn.NORM.DIST(R$3,$CU14,0.3*$CU14,TRUE)-_xlfn.NORM.DIST(R$30,$CU14,0.3*$CU14,TRUE))+$CS14*(_xlfn.NORM.DIST(R$3,$CV14,0.3*$CV14,TRUE)-_xlfn.NORM.DIST(R$30,$CV14,0.3*$CV14,TRUE))),""),IF($C14&gt;0,summary!$C$10/28.8/0.947817,""))</f>
        <v>10.074319315976723</v>
      </c>
      <c r="S43">
        <f t="array" ref="S43">IF($D14,IFERROR((SUMPRODUCT((economics!$AG$2:$AG$167=$B43)*(economics!$D$2:$D$167="whr")*economics!$AH$2:$AH$167*(_xlfn.NORM.DIST(S$3,economics!$AK$2:$AK$167,economics!$AJ$2:$AJ$167,TRUE)-_xlfn.NORM.DIST(S$30,economics!$AK$2:$AK$167,economics!$AJ$2:$AJ$167,TRUE))*economics!$AM$2:$AM$167)+$CR14*(_xlfn.NORM.DIST(S$3,$CU14,0.3*$CU14,TRUE)-_xlfn.NORM.DIST(S$30,$CU14,0.3*$CU14,TRUE))*summary!$C$7/28.8/0.947817+$CS14*(_xlfn.NORM.DIST(S$3,$CV14,0.3*$CV14,TRUE)-_xlfn.NORM.DIST(S$30,$CV14,0.3*$CV14,TRUE))*summary!$C$6/28.8/0.947817)/(SUMPRODUCT((economics!$AG$2:$AG$167=$B43)*(economics!$D$2:$D$167="whr")*economics!$AH$2:$AH$167*(_xlfn.NORM.DIST(S$3,economics!$AK$2:$AK$167,economics!$AJ$2:$AJ$167,TRUE)-_xlfn.NORM.DIST(S$30,economics!$AK$2:$AK$167,economics!$AJ$2:$AJ$167,TRUE)))+$CR14*(_xlfn.NORM.DIST(S$3,$CU14,0.3*$CU14,TRUE)-_xlfn.NORM.DIST(S$30,$CU14,0.3*$CU14,TRUE))+$CS14*(_xlfn.NORM.DIST(S$3,$CV14,0.3*$CV14,TRUE)-_xlfn.NORM.DIST(S$30,$CV14,0.3*$CV14,TRUE))),""),IF($C14&gt;0,summary!$C$10/28.8/0.947817,""))</f>
        <v>10.074319315976723</v>
      </c>
      <c r="T43">
        <f t="array" ref="T43">IF($D14,IFERROR((SUMPRODUCT((economics!$AG$2:$AG$167=$B43)*(economics!$D$2:$D$167="whr")*economics!$AH$2:$AH$167*(_xlfn.NORM.DIST(T$3,economics!$AK$2:$AK$167,economics!$AJ$2:$AJ$167,TRUE)-_xlfn.NORM.DIST(T$30,economics!$AK$2:$AK$167,economics!$AJ$2:$AJ$167,TRUE))*economics!$AM$2:$AM$167)+$CR14*(_xlfn.NORM.DIST(T$3,$CU14,0.3*$CU14,TRUE)-_xlfn.NORM.DIST(T$30,$CU14,0.3*$CU14,TRUE))*summary!$C$7/28.8/0.947817+$CS14*(_xlfn.NORM.DIST(T$3,$CV14,0.3*$CV14,TRUE)-_xlfn.NORM.DIST(T$30,$CV14,0.3*$CV14,TRUE))*summary!$C$6/28.8/0.947817)/(SUMPRODUCT((economics!$AG$2:$AG$167=$B43)*(economics!$D$2:$D$167="whr")*economics!$AH$2:$AH$167*(_xlfn.NORM.DIST(T$3,economics!$AK$2:$AK$167,economics!$AJ$2:$AJ$167,TRUE)-_xlfn.NORM.DIST(T$30,economics!$AK$2:$AK$167,economics!$AJ$2:$AJ$167,TRUE)))+$CR14*(_xlfn.NORM.DIST(T$3,$CU14,0.3*$CU14,TRUE)-_xlfn.NORM.DIST(T$30,$CU14,0.3*$CU14,TRUE))+$CS14*(_xlfn.NORM.DIST(T$3,$CV14,0.3*$CV14,TRUE)-_xlfn.NORM.DIST(T$30,$CV14,0.3*$CV14,TRUE))),""),IF($C14&gt;0,summary!$C$10/28.8/0.947817,""))</f>
        <v>10.074319315976723</v>
      </c>
      <c r="U43">
        <f t="array" ref="U43">IF($D14,IFERROR((SUMPRODUCT((economics!$AG$2:$AG$167=$B43)*(economics!$D$2:$D$167="whr")*economics!$AH$2:$AH$167*(_xlfn.NORM.DIST(U$3,economics!$AK$2:$AK$167,economics!$AJ$2:$AJ$167,TRUE)-_xlfn.NORM.DIST(U$30,economics!$AK$2:$AK$167,economics!$AJ$2:$AJ$167,TRUE))*economics!$AM$2:$AM$167)+$CR14*(_xlfn.NORM.DIST(U$3,$CU14,0.3*$CU14,TRUE)-_xlfn.NORM.DIST(U$30,$CU14,0.3*$CU14,TRUE))*summary!$C$7/28.8/0.947817+$CS14*(_xlfn.NORM.DIST(U$3,$CV14,0.3*$CV14,TRUE)-_xlfn.NORM.DIST(U$30,$CV14,0.3*$CV14,TRUE))*summary!$C$6/28.8/0.947817)/(SUMPRODUCT((economics!$AG$2:$AG$167=$B43)*(economics!$D$2:$D$167="whr")*economics!$AH$2:$AH$167*(_xlfn.NORM.DIST(U$3,economics!$AK$2:$AK$167,economics!$AJ$2:$AJ$167,TRUE)-_xlfn.NORM.DIST(U$30,economics!$AK$2:$AK$167,economics!$AJ$2:$AJ$167,TRUE)))+$CR14*(_xlfn.NORM.DIST(U$3,$CU14,0.3*$CU14,TRUE)-_xlfn.NORM.DIST(U$30,$CU14,0.3*$CU14,TRUE))+$CS14*(_xlfn.NORM.DIST(U$3,$CV14,0.3*$CV14,TRUE)-_xlfn.NORM.DIST(U$30,$CV14,0.3*$CV14,TRUE))),""),IF($C14&gt;0,summary!$C$10/28.8/0.947817,""))</f>
        <v>10.074319315976723</v>
      </c>
      <c r="V43">
        <f t="array" ref="V43">IF($D14,IFERROR((SUMPRODUCT((economics!$AG$2:$AG$167=$B43)*(economics!$D$2:$D$167="whr")*economics!$AH$2:$AH$167*(_xlfn.NORM.DIST(V$3,economics!$AK$2:$AK$167,economics!$AJ$2:$AJ$167,TRUE)-_xlfn.NORM.DIST(V$30,economics!$AK$2:$AK$167,economics!$AJ$2:$AJ$167,TRUE))*economics!$AM$2:$AM$167)+$CR14*(_xlfn.NORM.DIST(V$3,$CU14,0.3*$CU14,TRUE)-_xlfn.NORM.DIST(V$30,$CU14,0.3*$CU14,TRUE))*summary!$C$7/28.8/0.947817+$CS14*(_xlfn.NORM.DIST(V$3,$CV14,0.3*$CV14,TRUE)-_xlfn.NORM.DIST(V$30,$CV14,0.3*$CV14,TRUE))*summary!$C$6/28.8/0.947817)/(SUMPRODUCT((economics!$AG$2:$AG$167=$B43)*(economics!$D$2:$D$167="whr")*economics!$AH$2:$AH$167*(_xlfn.NORM.DIST(V$3,economics!$AK$2:$AK$167,economics!$AJ$2:$AJ$167,TRUE)-_xlfn.NORM.DIST(V$30,economics!$AK$2:$AK$167,economics!$AJ$2:$AJ$167,TRUE)))+$CR14*(_xlfn.NORM.DIST(V$3,$CU14,0.3*$CU14,TRUE)-_xlfn.NORM.DIST(V$30,$CU14,0.3*$CU14,TRUE))+$CS14*(_xlfn.NORM.DIST(V$3,$CV14,0.3*$CV14,TRUE)-_xlfn.NORM.DIST(V$30,$CV14,0.3*$CV14,TRUE))),""),IF($C14&gt;0,summary!$C$10/28.8/0.947817,""))</f>
        <v>10.074319315976723</v>
      </c>
      <c r="W43">
        <f t="array" ref="W43">IF($D14,IFERROR((SUMPRODUCT((economics!$AG$2:$AG$167=$B43)*(economics!$D$2:$D$167="whr")*economics!$AH$2:$AH$167*(_xlfn.NORM.DIST(W$3,economics!$AK$2:$AK$167,economics!$AJ$2:$AJ$167,TRUE)-_xlfn.NORM.DIST(W$30,economics!$AK$2:$AK$167,economics!$AJ$2:$AJ$167,TRUE))*economics!$AM$2:$AM$167)+$CR14*(_xlfn.NORM.DIST(W$3,$CU14,0.3*$CU14,TRUE)-_xlfn.NORM.DIST(W$30,$CU14,0.3*$CU14,TRUE))*summary!$C$7/28.8/0.947817+$CS14*(_xlfn.NORM.DIST(W$3,$CV14,0.3*$CV14,TRUE)-_xlfn.NORM.DIST(W$30,$CV14,0.3*$CV14,TRUE))*summary!$C$6/28.8/0.947817)/(SUMPRODUCT((economics!$AG$2:$AG$167=$B43)*(economics!$D$2:$D$167="whr")*economics!$AH$2:$AH$167*(_xlfn.NORM.DIST(W$3,economics!$AK$2:$AK$167,economics!$AJ$2:$AJ$167,TRUE)-_xlfn.NORM.DIST(W$30,economics!$AK$2:$AK$167,economics!$AJ$2:$AJ$167,TRUE)))+$CR14*(_xlfn.NORM.DIST(W$3,$CU14,0.3*$CU14,TRUE)-_xlfn.NORM.DIST(W$30,$CU14,0.3*$CU14,TRUE))+$CS14*(_xlfn.NORM.DIST(W$3,$CV14,0.3*$CV14,TRUE)-_xlfn.NORM.DIST(W$30,$CV14,0.3*$CV14,TRUE))),""),IF($C14&gt;0,summary!$C$10/28.8/0.947817,""))</f>
        <v>10.074319315976723</v>
      </c>
      <c r="X43">
        <f t="array" ref="X43">IF($D14,IFERROR((SUMPRODUCT((economics!$AG$2:$AG$167=$B43)*(economics!$D$2:$D$167="whr")*economics!$AH$2:$AH$167*(_xlfn.NORM.DIST(X$3,economics!$AK$2:$AK$167,economics!$AJ$2:$AJ$167,TRUE)-_xlfn.NORM.DIST(X$30,economics!$AK$2:$AK$167,economics!$AJ$2:$AJ$167,TRUE))*economics!$AM$2:$AM$167)+$CR14*(_xlfn.NORM.DIST(X$3,$CU14,0.3*$CU14,TRUE)-_xlfn.NORM.DIST(X$30,$CU14,0.3*$CU14,TRUE))*summary!$C$7/28.8/0.947817+$CS14*(_xlfn.NORM.DIST(X$3,$CV14,0.3*$CV14,TRUE)-_xlfn.NORM.DIST(X$30,$CV14,0.3*$CV14,TRUE))*summary!$C$6/28.8/0.947817)/(SUMPRODUCT((economics!$AG$2:$AG$167=$B43)*(economics!$D$2:$D$167="whr")*economics!$AH$2:$AH$167*(_xlfn.NORM.DIST(X$3,economics!$AK$2:$AK$167,economics!$AJ$2:$AJ$167,TRUE)-_xlfn.NORM.DIST(X$30,economics!$AK$2:$AK$167,economics!$AJ$2:$AJ$167,TRUE)))+$CR14*(_xlfn.NORM.DIST(X$3,$CU14,0.3*$CU14,TRUE)-_xlfn.NORM.DIST(X$30,$CU14,0.3*$CU14,TRUE))+$CS14*(_xlfn.NORM.DIST(X$3,$CV14,0.3*$CV14,TRUE)-_xlfn.NORM.DIST(X$30,$CV14,0.3*$CV14,TRUE))),""),IF($C14&gt;0,summary!$C$10/28.8/0.947817,""))</f>
        <v>10.074319315976723</v>
      </c>
      <c r="Y43">
        <f t="array" ref="Y43">IF($D14,IFERROR((SUMPRODUCT((economics!$AG$2:$AG$167=$B43)*(economics!$D$2:$D$167="whr")*economics!$AH$2:$AH$167*(_xlfn.NORM.DIST(Y$3,economics!$AK$2:$AK$167,economics!$AJ$2:$AJ$167,TRUE)-_xlfn.NORM.DIST(Y$30,economics!$AK$2:$AK$167,economics!$AJ$2:$AJ$167,TRUE))*economics!$AM$2:$AM$167)+$CR14*(_xlfn.NORM.DIST(Y$3,$CU14,0.3*$CU14,TRUE)-_xlfn.NORM.DIST(Y$30,$CU14,0.3*$CU14,TRUE))*summary!$C$7/28.8/0.947817+$CS14*(_xlfn.NORM.DIST(Y$3,$CV14,0.3*$CV14,TRUE)-_xlfn.NORM.DIST(Y$30,$CV14,0.3*$CV14,TRUE))*summary!$C$6/28.8/0.947817)/(SUMPRODUCT((economics!$AG$2:$AG$167=$B43)*(economics!$D$2:$D$167="whr")*economics!$AH$2:$AH$167*(_xlfn.NORM.DIST(Y$3,economics!$AK$2:$AK$167,economics!$AJ$2:$AJ$167,TRUE)-_xlfn.NORM.DIST(Y$30,economics!$AK$2:$AK$167,economics!$AJ$2:$AJ$167,TRUE)))+$CR14*(_xlfn.NORM.DIST(Y$3,$CU14,0.3*$CU14,TRUE)-_xlfn.NORM.DIST(Y$30,$CU14,0.3*$CU14,TRUE))+$CS14*(_xlfn.NORM.DIST(Y$3,$CV14,0.3*$CV14,TRUE)-_xlfn.NORM.DIST(Y$30,$CV14,0.3*$CV14,TRUE))),""),IF($C14&gt;0,summary!$C$10/28.8/0.947817,""))</f>
        <v>10.074319315976723</v>
      </c>
      <c r="Z43">
        <f t="array" ref="Z43">IF($D14,IFERROR((SUMPRODUCT((economics!$AG$2:$AG$167=$B43)*(economics!$D$2:$D$167="whr")*economics!$AH$2:$AH$167*(_xlfn.NORM.DIST(Z$3,economics!$AK$2:$AK$167,economics!$AJ$2:$AJ$167,TRUE)-_xlfn.NORM.DIST(Z$30,economics!$AK$2:$AK$167,economics!$AJ$2:$AJ$167,TRUE))*economics!$AM$2:$AM$167)+$CR14*(_xlfn.NORM.DIST(Z$3,$CU14,0.3*$CU14,TRUE)-_xlfn.NORM.DIST(Z$30,$CU14,0.3*$CU14,TRUE))*summary!$C$7/28.8/0.947817+$CS14*(_xlfn.NORM.DIST(Z$3,$CV14,0.3*$CV14,TRUE)-_xlfn.NORM.DIST(Z$30,$CV14,0.3*$CV14,TRUE))*summary!$C$6/28.8/0.947817)/(SUMPRODUCT((economics!$AG$2:$AG$167=$B43)*(economics!$D$2:$D$167="whr")*economics!$AH$2:$AH$167*(_xlfn.NORM.DIST(Z$3,economics!$AK$2:$AK$167,economics!$AJ$2:$AJ$167,TRUE)-_xlfn.NORM.DIST(Z$30,economics!$AK$2:$AK$167,economics!$AJ$2:$AJ$167,TRUE)))+$CR14*(_xlfn.NORM.DIST(Z$3,$CU14,0.3*$CU14,TRUE)-_xlfn.NORM.DIST(Z$30,$CU14,0.3*$CU14,TRUE))+$CS14*(_xlfn.NORM.DIST(Z$3,$CV14,0.3*$CV14,TRUE)-_xlfn.NORM.DIST(Z$30,$CV14,0.3*$CV14,TRUE))),""),IF($C14&gt;0,summary!$C$10/28.8/0.947817,""))</f>
        <v>10.074319315976723</v>
      </c>
      <c r="AA43">
        <f t="array" ref="AA43">IF($D14,IFERROR((SUMPRODUCT((economics!$AG$2:$AG$167=$B43)*(economics!$D$2:$D$167="whr")*economics!$AH$2:$AH$167*(_xlfn.NORM.DIST(AA$3,economics!$AK$2:$AK$167,economics!$AJ$2:$AJ$167,TRUE)-_xlfn.NORM.DIST(AA$30,economics!$AK$2:$AK$167,economics!$AJ$2:$AJ$167,TRUE))*economics!$AM$2:$AM$167)+$CR14*(_xlfn.NORM.DIST(AA$3,$CU14,0.3*$CU14,TRUE)-_xlfn.NORM.DIST(AA$30,$CU14,0.3*$CU14,TRUE))*summary!$C$7/28.8/0.947817+$CS14*(_xlfn.NORM.DIST(AA$3,$CV14,0.3*$CV14,TRUE)-_xlfn.NORM.DIST(AA$30,$CV14,0.3*$CV14,TRUE))*summary!$C$6/28.8/0.947817)/(SUMPRODUCT((economics!$AG$2:$AG$167=$B43)*(economics!$D$2:$D$167="whr")*economics!$AH$2:$AH$167*(_xlfn.NORM.DIST(AA$3,economics!$AK$2:$AK$167,economics!$AJ$2:$AJ$167,TRUE)-_xlfn.NORM.DIST(AA$30,economics!$AK$2:$AK$167,economics!$AJ$2:$AJ$167,TRUE)))+$CR14*(_xlfn.NORM.DIST(AA$3,$CU14,0.3*$CU14,TRUE)-_xlfn.NORM.DIST(AA$30,$CU14,0.3*$CU14,TRUE))+$CS14*(_xlfn.NORM.DIST(AA$3,$CV14,0.3*$CV14,TRUE)-_xlfn.NORM.DIST(AA$30,$CV14,0.3*$CV14,TRUE))),""),IF($C14&gt;0,summary!$C$10/28.8/0.947817,""))</f>
        <v>10.074319315976723</v>
      </c>
      <c r="AB43">
        <f t="array" ref="AB43">IF($D14,IFERROR((SUMPRODUCT((economics!$AG$2:$AG$167=$B43)*(economics!$D$2:$D$167="whr")*economics!$AH$2:$AH$167*(_xlfn.NORM.DIST(AB$3,economics!$AK$2:$AK$167,economics!$AJ$2:$AJ$167,TRUE)-_xlfn.NORM.DIST(AB$30,economics!$AK$2:$AK$167,economics!$AJ$2:$AJ$167,TRUE))*economics!$AM$2:$AM$167)+$CR14*(_xlfn.NORM.DIST(AB$3,$CU14,0.3*$CU14,TRUE)-_xlfn.NORM.DIST(AB$30,$CU14,0.3*$CU14,TRUE))*summary!$C$7/28.8/0.947817+$CS14*(_xlfn.NORM.DIST(AB$3,$CV14,0.3*$CV14,TRUE)-_xlfn.NORM.DIST(AB$30,$CV14,0.3*$CV14,TRUE))*summary!$C$6/28.8/0.947817)/(SUMPRODUCT((economics!$AG$2:$AG$167=$B43)*(economics!$D$2:$D$167="whr")*economics!$AH$2:$AH$167*(_xlfn.NORM.DIST(AB$3,economics!$AK$2:$AK$167,economics!$AJ$2:$AJ$167,TRUE)-_xlfn.NORM.DIST(AB$30,economics!$AK$2:$AK$167,economics!$AJ$2:$AJ$167,TRUE)))+$CR14*(_xlfn.NORM.DIST(AB$3,$CU14,0.3*$CU14,TRUE)-_xlfn.NORM.DIST(AB$30,$CU14,0.3*$CU14,TRUE))+$CS14*(_xlfn.NORM.DIST(AB$3,$CV14,0.3*$CV14,TRUE)-_xlfn.NORM.DIST(AB$30,$CV14,0.3*$CV14,TRUE))),""),IF($C14&gt;0,summary!$C$10/28.8/0.947817,""))</f>
        <v>10.074319315976723</v>
      </c>
      <c r="AC43">
        <f t="array" ref="AC43">IF($D14,IFERROR((SUMPRODUCT((economics!$AG$2:$AG$167=$B43)*(economics!$D$2:$D$167="whr")*economics!$AH$2:$AH$167*(_xlfn.NORM.DIST(AC$3,economics!$AK$2:$AK$167,economics!$AJ$2:$AJ$167,TRUE)-_xlfn.NORM.DIST(AC$30,economics!$AK$2:$AK$167,economics!$AJ$2:$AJ$167,TRUE))*economics!$AM$2:$AM$167)+$CR14*(_xlfn.NORM.DIST(AC$3,$CU14,0.3*$CU14,TRUE)-_xlfn.NORM.DIST(AC$30,$CU14,0.3*$CU14,TRUE))*summary!$C$7/28.8/0.947817+$CS14*(_xlfn.NORM.DIST(AC$3,$CV14,0.3*$CV14,TRUE)-_xlfn.NORM.DIST(AC$30,$CV14,0.3*$CV14,TRUE))*summary!$C$6/28.8/0.947817)/(SUMPRODUCT((economics!$AG$2:$AG$167=$B43)*(economics!$D$2:$D$167="whr")*economics!$AH$2:$AH$167*(_xlfn.NORM.DIST(AC$3,economics!$AK$2:$AK$167,economics!$AJ$2:$AJ$167,TRUE)-_xlfn.NORM.DIST(AC$30,economics!$AK$2:$AK$167,economics!$AJ$2:$AJ$167,TRUE)))+$CR14*(_xlfn.NORM.DIST(AC$3,$CU14,0.3*$CU14,TRUE)-_xlfn.NORM.DIST(AC$30,$CU14,0.3*$CU14,TRUE))+$CS14*(_xlfn.NORM.DIST(AC$3,$CV14,0.3*$CV14,TRUE)-_xlfn.NORM.DIST(AC$30,$CV14,0.3*$CV14,TRUE))),""),IF($C14&gt;0,summary!$C$10/28.8/0.947817,""))</f>
        <v>10.074319315976723</v>
      </c>
      <c r="AD43">
        <f t="array" ref="AD43">IF($D14,IFERROR((SUMPRODUCT((economics!$AG$2:$AG$167=$B43)*(economics!$D$2:$D$167="whr")*economics!$AH$2:$AH$167*(_xlfn.NORM.DIST(AD$3,economics!$AK$2:$AK$167,economics!$AJ$2:$AJ$167,TRUE)-_xlfn.NORM.DIST(AD$30,economics!$AK$2:$AK$167,economics!$AJ$2:$AJ$167,TRUE))*economics!$AM$2:$AM$167)+$CR14*(_xlfn.NORM.DIST(AD$3,$CU14,0.3*$CU14,TRUE)-_xlfn.NORM.DIST(AD$30,$CU14,0.3*$CU14,TRUE))*summary!$C$7/28.8/0.947817+$CS14*(_xlfn.NORM.DIST(AD$3,$CV14,0.3*$CV14,TRUE)-_xlfn.NORM.DIST(AD$30,$CV14,0.3*$CV14,TRUE))*summary!$C$6/28.8/0.947817)/(SUMPRODUCT((economics!$AG$2:$AG$167=$B43)*(economics!$D$2:$D$167="whr")*economics!$AH$2:$AH$167*(_xlfn.NORM.DIST(AD$3,economics!$AK$2:$AK$167,economics!$AJ$2:$AJ$167,TRUE)-_xlfn.NORM.DIST(AD$30,economics!$AK$2:$AK$167,economics!$AJ$2:$AJ$167,TRUE)))+$CR14*(_xlfn.NORM.DIST(AD$3,$CU14,0.3*$CU14,TRUE)-_xlfn.NORM.DIST(AD$30,$CU14,0.3*$CU14,TRUE))+$CS14*(_xlfn.NORM.DIST(AD$3,$CV14,0.3*$CV14,TRUE)-_xlfn.NORM.DIST(AD$30,$CV14,0.3*$CV14,TRUE))),""),IF($C14&gt;0,summary!$C$10/28.8/0.947817,""))</f>
        <v>10.074319315976723</v>
      </c>
      <c r="AE43">
        <f t="array" ref="AE43">IF($D14,IFERROR((SUMPRODUCT((economics!$AG$2:$AG$167=$B43)*(economics!$D$2:$D$167="whr")*economics!$AH$2:$AH$167*(_xlfn.NORM.DIST(AE$3,economics!$AK$2:$AK$167,economics!$AJ$2:$AJ$167,TRUE)-_xlfn.NORM.DIST(AE$30,economics!$AK$2:$AK$167,economics!$AJ$2:$AJ$167,TRUE))*economics!$AM$2:$AM$167)+$CR14*(_xlfn.NORM.DIST(AE$3,$CU14,0.3*$CU14,TRUE)-_xlfn.NORM.DIST(AE$30,$CU14,0.3*$CU14,TRUE))*summary!$C$7/28.8/0.947817+$CS14*(_xlfn.NORM.DIST(AE$3,$CV14,0.3*$CV14,TRUE)-_xlfn.NORM.DIST(AE$30,$CV14,0.3*$CV14,TRUE))*summary!$C$6/28.8/0.947817)/(SUMPRODUCT((economics!$AG$2:$AG$167=$B43)*(economics!$D$2:$D$167="whr")*economics!$AH$2:$AH$167*(_xlfn.NORM.DIST(AE$3,economics!$AK$2:$AK$167,economics!$AJ$2:$AJ$167,TRUE)-_xlfn.NORM.DIST(AE$30,economics!$AK$2:$AK$167,economics!$AJ$2:$AJ$167,TRUE)))+$CR14*(_xlfn.NORM.DIST(AE$3,$CU14,0.3*$CU14,TRUE)-_xlfn.NORM.DIST(AE$30,$CU14,0.3*$CU14,TRUE))+$CS14*(_xlfn.NORM.DIST(AE$3,$CV14,0.3*$CV14,TRUE)-_xlfn.NORM.DIST(AE$30,$CV14,0.3*$CV14,TRUE))),""),IF($C14&gt;0,summary!$C$10/28.8/0.947817,""))</f>
        <v>10.074319315976723</v>
      </c>
      <c r="AF43">
        <f t="array" ref="AF43">IF($D14,IFERROR((SUMPRODUCT((economics!$AG$2:$AG$167=$B43)*(economics!$D$2:$D$167="whr")*economics!$AH$2:$AH$167*(_xlfn.NORM.DIST(AF$3,economics!$AK$2:$AK$167,economics!$AJ$2:$AJ$167,TRUE)-_xlfn.NORM.DIST(AF$30,economics!$AK$2:$AK$167,economics!$AJ$2:$AJ$167,TRUE))*economics!$AM$2:$AM$167)+$CR14*(_xlfn.NORM.DIST(AF$3,$CU14,0.3*$CU14,TRUE)-_xlfn.NORM.DIST(AF$30,$CU14,0.3*$CU14,TRUE))*summary!$C$7/28.8/0.947817+$CS14*(_xlfn.NORM.DIST(AF$3,$CV14,0.3*$CV14,TRUE)-_xlfn.NORM.DIST(AF$30,$CV14,0.3*$CV14,TRUE))*summary!$C$6/28.8/0.947817)/(SUMPRODUCT((economics!$AG$2:$AG$167=$B43)*(economics!$D$2:$D$167="whr")*economics!$AH$2:$AH$167*(_xlfn.NORM.DIST(AF$3,economics!$AK$2:$AK$167,economics!$AJ$2:$AJ$167,TRUE)-_xlfn.NORM.DIST(AF$30,economics!$AK$2:$AK$167,economics!$AJ$2:$AJ$167,TRUE)))+$CR14*(_xlfn.NORM.DIST(AF$3,$CU14,0.3*$CU14,TRUE)-_xlfn.NORM.DIST(AF$30,$CU14,0.3*$CU14,TRUE))+$CS14*(_xlfn.NORM.DIST(AF$3,$CV14,0.3*$CV14,TRUE)-_xlfn.NORM.DIST(AF$30,$CV14,0.3*$CV14,TRUE))),""),IF($C14&gt;0,summary!$C$10/28.8/0.947817,""))</f>
        <v>10.074319315976723</v>
      </c>
      <c r="AG43">
        <f t="array" ref="AG43">IF($D14,IFERROR((SUMPRODUCT((economics!$AG$2:$AG$167=$B43)*(economics!$D$2:$D$167="whr")*economics!$AH$2:$AH$167*(_xlfn.NORM.DIST(AG$3,economics!$AK$2:$AK$167,economics!$AJ$2:$AJ$167,TRUE)-_xlfn.NORM.DIST(AG$30,economics!$AK$2:$AK$167,economics!$AJ$2:$AJ$167,TRUE))*economics!$AM$2:$AM$167)+$CR14*(_xlfn.NORM.DIST(AG$3,$CU14,0.3*$CU14,TRUE)-_xlfn.NORM.DIST(AG$30,$CU14,0.3*$CU14,TRUE))*summary!$C$7/28.8/0.947817+$CS14*(_xlfn.NORM.DIST(AG$3,$CV14,0.3*$CV14,TRUE)-_xlfn.NORM.DIST(AG$30,$CV14,0.3*$CV14,TRUE))*summary!$C$6/28.8/0.947817)/(SUMPRODUCT((economics!$AG$2:$AG$167=$B43)*(economics!$D$2:$D$167="whr")*economics!$AH$2:$AH$167*(_xlfn.NORM.DIST(AG$3,economics!$AK$2:$AK$167,economics!$AJ$2:$AJ$167,TRUE)-_xlfn.NORM.DIST(AG$30,economics!$AK$2:$AK$167,economics!$AJ$2:$AJ$167,TRUE)))+$CR14*(_xlfn.NORM.DIST(AG$3,$CU14,0.3*$CU14,TRUE)-_xlfn.NORM.DIST(AG$30,$CU14,0.3*$CU14,TRUE))+$CS14*(_xlfn.NORM.DIST(AG$3,$CV14,0.3*$CV14,TRUE)-_xlfn.NORM.DIST(AG$30,$CV14,0.3*$CV14,TRUE))),""),IF($C14&gt;0,summary!$C$10/28.8/0.947817,""))</f>
        <v>10.074319315976723</v>
      </c>
      <c r="AH43">
        <f t="array" ref="AH43">IF($D14,IFERROR((SUMPRODUCT((economics!$AG$2:$AG$167=$B43)*(economics!$D$2:$D$167="whr")*economics!$AH$2:$AH$167*(_xlfn.NORM.DIST(AH$3,economics!$AK$2:$AK$167,economics!$AJ$2:$AJ$167,TRUE)-_xlfn.NORM.DIST(AH$30,economics!$AK$2:$AK$167,economics!$AJ$2:$AJ$167,TRUE))*economics!$AM$2:$AM$167)+$CR14*(_xlfn.NORM.DIST(AH$3,$CU14,0.3*$CU14,TRUE)-_xlfn.NORM.DIST(AH$30,$CU14,0.3*$CU14,TRUE))*summary!$C$7/28.8/0.947817+$CS14*(_xlfn.NORM.DIST(AH$3,$CV14,0.3*$CV14,TRUE)-_xlfn.NORM.DIST(AH$30,$CV14,0.3*$CV14,TRUE))*summary!$C$6/28.8/0.947817)/(SUMPRODUCT((economics!$AG$2:$AG$167=$B43)*(economics!$D$2:$D$167="whr")*economics!$AH$2:$AH$167*(_xlfn.NORM.DIST(AH$3,economics!$AK$2:$AK$167,economics!$AJ$2:$AJ$167,TRUE)-_xlfn.NORM.DIST(AH$30,economics!$AK$2:$AK$167,economics!$AJ$2:$AJ$167,TRUE)))+$CR14*(_xlfn.NORM.DIST(AH$3,$CU14,0.3*$CU14,TRUE)-_xlfn.NORM.DIST(AH$30,$CU14,0.3*$CU14,TRUE))+$CS14*(_xlfn.NORM.DIST(AH$3,$CV14,0.3*$CV14,TRUE)-_xlfn.NORM.DIST(AH$30,$CV14,0.3*$CV14,TRUE))),""),IF($C14&gt;0,summary!$C$10/28.8/0.947817,""))</f>
        <v>10.074319315976723</v>
      </c>
      <c r="AI43">
        <f t="array" ref="AI43">IF($D14,IFERROR((SUMPRODUCT((economics!$AG$2:$AG$167=$B43)*(economics!$D$2:$D$167="whr")*economics!$AH$2:$AH$167*(_xlfn.NORM.DIST(AI$3,economics!$AK$2:$AK$167,economics!$AJ$2:$AJ$167,TRUE)-_xlfn.NORM.DIST(AI$30,economics!$AK$2:$AK$167,economics!$AJ$2:$AJ$167,TRUE))*economics!$AM$2:$AM$167)+$CR14*(_xlfn.NORM.DIST(AI$3,$CU14,0.3*$CU14,TRUE)-_xlfn.NORM.DIST(AI$30,$CU14,0.3*$CU14,TRUE))*summary!$C$7/28.8/0.947817+$CS14*(_xlfn.NORM.DIST(AI$3,$CV14,0.3*$CV14,TRUE)-_xlfn.NORM.DIST(AI$30,$CV14,0.3*$CV14,TRUE))*summary!$C$6/28.8/0.947817)/(SUMPRODUCT((economics!$AG$2:$AG$167=$B43)*(economics!$D$2:$D$167="whr")*economics!$AH$2:$AH$167*(_xlfn.NORM.DIST(AI$3,economics!$AK$2:$AK$167,economics!$AJ$2:$AJ$167,TRUE)-_xlfn.NORM.DIST(AI$30,economics!$AK$2:$AK$167,economics!$AJ$2:$AJ$167,TRUE)))+$CR14*(_xlfn.NORM.DIST(AI$3,$CU14,0.3*$CU14,TRUE)-_xlfn.NORM.DIST(AI$30,$CU14,0.3*$CU14,TRUE))+$CS14*(_xlfn.NORM.DIST(AI$3,$CV14,0.3*$CV14,TRUE)-_xlfn.NORM.DIST(AI$30,$CV14,0.3*$CV14,TRUE))),""),IF($C14&gt;0,summary!$C$10/28.8/0.947817,""))</f>
        <v>10.074319315976723</v>
      </c>
      <c r="AJ43">
        <f t="array" ref="AJ43">IF($D14,IFERROR((SUMPRODUCT((economics!$AG$2:$AG$167=$B43)*(economics!$D$2:$D$167="whr")*economics!$AH$2:$AH$167*(_xlfn.NORM.DIST(AJ$3,economics!$AK$2:$AK$167,economics!$AJ$2:$AJ$167,TRUE)-_xlfn.NORM.DIST(AJ$30,economics!$AK$2:$AK$167,economics!$AJ$2:$AJ$167,TRUE))*economics!$AM$2:$AM$167)+$CR14*(_xlfn.NORM.DIST(AJ$3,$CU14,0.3*$CU14,TRUE)-_xlfn.NORM.DIST(AJ$30,$CU14,0.3*$CU14,TRUE))*summary!$C$7/28.8/0.947817+$CS14*(_xlfn.NORM.DIST(AJ$3,$CV14,0.3*$CV14,TRUE)-_xlfn.NORM.DIST(AJ$30,$CV14,0.3*$CV14,TRUE))*summary!$C$6/28.8/0.947817)/(SUMPRODUCT((economics!$AG$2:$AG$167=$B43)*(economics!$D$2:$D$167="whr")*economics!$AH$2:$AH$167*(_xlfn.NORM.DIST(AJ$3,economics!$AK$2:$AK$167,economics!$AJ$2:$AJ$167,TRUE)-_xlfn.NORM.DIST(AJ$30,economics!$AK$2:$AK$167,economics!$AJ$2:$AJ$167,TRUE)))+$CR14*(_xlfn.NORM.DIST(AJ$3,$CU14,0.3*$CU14,TRUE)-_xlfn.NORM.DIST(AJ$30,$CU14,0.3*$CU14,TRUE))+$CS14*(_xlfn.NORM.DIST(AJ$3,$CV14,0.3*$CV14,TRUE)-_xlfn.NORM.DIST(AJ$30,$CV14,0.3*$CV14,TRUE))),""),IF($C14&gt;0,summary!$C$10/28.8/0.947817,""))</f>
        <v>10.074319315976723</v>
      </c>
      <c r="AK43">
        <f t="array" ref="AK43">IF($D14,IFERROR((SUMPRODUCT((economics!$AG$2:$AG$167=$B43)*(economics!$D$2:$D$167="whr")*economics!$AH$2:$AH$167*(_xlfn.NORM.DIST(AK$3,economics!$AK$2:$AK$167,economics!$AJ$2:$AJ$167,TRUE)-_xlfn.NORM.DIST(AK$30,economics!$AK$2:$AK$167,economics!$AJ$2:$AJ$167,TRUE))*economics!$AM$2:$AM$167)+$CR14*(_xlfn.NORM.DIST(AK$3,$CU14,0.3*$CU14,TRUE)-_xlfn.NORM.DIST(AK$30,$CU14,0.3*$CU14,TRUE))*summary!$C$7/28.8/0.947817+$CS14*(_xlfn.NORM.DIST(AK$3,$CV14,0.3*$CV14,TRUE)-_xlfn.NORM.DIST(AK$30,$CV14,0.3*$CV14,TRUE))*summary!$C$6/28.8/0.947817)/(SUMPRODUCT((economics!$AG$2:$AG$167=$B43)*(economics!$D$2:$D$167="whr")*economics!$AH$2:$AH$167*(_xlfn.NORM.DIST(AK$3,economics!$AK$2:$AK$167,economics!$AJ$2:$AJ$167,TRUE)-_xlfn.NORM.DIST(AK$30,economics!$AK$2:$AK$167,economics!$AJ$2:$AJ$167,TRUE)))+$CR14*(_xlfn.NORM.DIST(AK$3,$CU14,0.3*$CU14,TRUE)-_xlfn.NORM.DIST(AK$30,$CU14,0.3*$CU14,TRUE))+$CS14*(_xlfn.NORM.DIST(AK$3,$CV14,0.3*$CV14,TRUE)-_xlfn.NORM.DIST(AK$30,$CV14,0.3*$CV14,TRUE))),""),IF($C14&gt;0,summary!$C$10/28.8/0.947817,""))</f>
        <v>10.074319315976723</v>
      </c>
      <c r="AL43">
        <f t="array" ref="AL43">IF($D14,IFERROR((SUMPRODUCT((economics!$AG$2:$AG$167=$B43)*(economics!$D$2:$D$167="whr")*economics!$AH$2:$AH$167*(_xlfn.NORM.DIST(AL$3,economics!$AK$2:$AK$167,economics!$AJ$2:$AJ$167,TRUE)-_xlfn.NORM.DIST(AL$30,economics!$AK$2:$AK$167,economics!$AJ$2:$AJ$167,TRUE))*economics!$AM$2:$AM$167)+$CR14*(_xlfn.NORM.DIST(AL$3,$CU14,0.3*$CU14,TRUE)-_xlfn.NORM.DIST(AL$30,$CU14,0.3*$CU14,TRUE))*summary!$C$7/28.8/0.947817+$CS14*(_xlfn.NORM.DIST(AL$3,$CV14,0.3*$CV14,TRUE)-_xlfn.NORM.DIST(AL$30,$CV14,0.3*$CV14,TRUE))*summary!$C$6/28.8/0.947817)/(SUMPRODUCT((economics!$AG$2:$AG$167=$B43)*(economics!$D$2:$D$167="whr")*economics!$AH$2:$AH$167*(_xlfn.NORM.DIST(AL$3,economics!$AK$2:$AK$167,economics!$AJ$2:$AJ$167,TRUE)-_xlfn.NORM.DIST(AL$30,economics!$AK$2:$AK$167,economics!$AJ$2:$AJ$167,TRUE)))+$CR14*(_xlfn.NORM.DIST(AL$3,$CU14,0.3*$CU14,TRUE)-_xlfn.NORM.DIST(AL$30,$CU14,0.3*$CU14,TRUE))+$CS14*(_xlfn.NORM.DIST(AL$3,$CV14,0.3*$CV14,TRUE)-_xlfn.NORM.DIST(AL$30,$CV14,0.3*$CV14,TRUE))),""),IF($C14&gt;0,summary!$C$10/28.8/0.947817,""))</f>
        <v>10.074319315976723</v>
      </c>
      <c r="AM43">
        <f t="array" ref="AM43">IF($D14,IFERROR((SUMPRODUCT((economics!$AG$2:$AG$167=$B43)*(economics!$D$2:$D$167="whr")*economics!$AH$2:$AH$167*(_xlfn.NORM.DIST(AM$3,economics!$AK$2:$AK$167,economics!$AJ$2:$AJ$167,TRUE)-_xlfn.NORM.DIST(AM$30,economics!$AK$2:$AK$167,economics!$AJ$2:$AJ$167,TRUE))*economics!$AM$2:$AM$167)+$CR14*(_xlfn.NORM.DIST(AM$3,$CU14,0.3*$CU14,TRUE)-_xlfn.NORM.DIST(AM$30,$CU14,0.3*$CU14,TRUE))*summary!$C$7/28.8/0.947817+$CS14*(_xlfn.NORM.DIST(AM$3,$CV14,0.3*$CV14,TRUE)-_xlfn.NORM.DIST(AM$30,$CV14,0.3*$CV14,TRUE))*summary!$C$6/28.8/0.947817)/(SUMPRODUCT((economics!$AG$2:$AG$167=$B43)*(economics!$D$2:$D$167="whr")*economics!$AH$2:$AH$167*(_xlfn.NORM.DIST(AM$3,economics!$AK$2:$AK$167,economics!$AJ$2:$AJ$167,TRUE)-_xlfn.NORM.DIST(AM$30,economics!$AK$2:$AK$167,economics!$AJ$2:$AJ$167,TRUE)))+$CR14*(_xlfn.NORM.DIST(AM$3,$CU14,0.3*$CU14,TRUE)-_xlfn.NORM.DIST(AM$30,$CU14,0.3*$CU14,TRUE))+$CS14*(_xlfn.NORM.DIST(AM$3,$CV14,0.3*$CV14,TRUE)-_xlfn.NORM.DIST(AM$30,$CV14,0.3*$CV14,TRUE))),""),IF($C14&gt;0,summary!$C$10/28.8/0.947817,""))</f>
        <v>10.074319315976723</v>
      </c>
      <c r="AN43">
        <f t="array" ref="AN43">IF($D14,IFERROR((SUMPRODUCT((economics!$AG$2:$AG$167=$B43)*(economics!$D$2:$D$167="whr")*economics!$AH$2:$AH$167*(_xlfn.NORM.DIST(AN$3,economics!$AK$2:$AK$167,economics!$AJ$2:$AJ$167,TRUE)-_xlfn.NORM.DIST(AN$30,economics!$AK$2:$AK$167,economics!$AJ$2:$AJ$167,TRUE))*economics!$AM$2:$AM$167)+$CR14*(_xlfn.NORM.DIST(AN$3,$CU14,0.3*$CU14,TRUE)-_xlfn.NORM.DIST(AN$30,$CU14,0.3*$CU14,TRUE))*summary!$C$7/28.8/0.947817+$CS14*(_xlfn.NORM.DIST(AN$3,$CV14,0.3*$CV14,TRUE)-_xlfn.NORM.DIST(AN$30,$CV14,0.3*$CV14,TRUE))*summary!$C$6/28.8/0.947817)/(SUMPRODUCT((economics!$AG$2:$AG$167=$B43)*(economics!$D$2:$D$167="whr")*economics!$AH$2:$AH$167*(_xlfn.NORM.DIST(AN$3,economics!$AK$2:$AK$167,economics!$AJ$2:$AJ$167,TRUE)-_xlfn.NORM.DIST(AN$30,economics!$AK$2:$AK$167,economics!$AJ$2:$AJ$167,TRUE)))+$CR14*(_xlfn.NORM.DIST(AN$3,$CU14,0.3*$CU14,TRUE)-_xlfn.NORM.DIST(AN$30,$CU14,0.3*$CU14,TRUE))+$CS14*(_xlfn.NORM.DIST(AN$3,$CV14,0.3*$CV14,TRUE)-_xlfn.NORM.DIST(AN$30,$CV14,0.3*$CV14,TRUE))),""),IF($C14&gt;0,summary!$C$10/28.8/0.947817,""))</f>
        <v>10.074319315976723</v>
      </c>
      <c r="AO43">
        <f t="array" ref="AO43">IF($D14,IFERROR((SUMPRODUCT((economics!$AG$2:$AG$167=$B43)*(economics!$D$2:$D$167="whr")*economics!$AH$2:$AH$167*(_xlfn.NORM.DIST(AO$3,economics!$AK$2:$AK$167,economics!$AJ$2:$AJ$167,TRUE)-_xlfn.NORM.DIST(AO$30,economics!$AK$2:$AK$167,economics!$AJ$2:$AJ$167,TRUE))*economics!$AM$2:$AM$167)+$CR14*(_xlfn.NORM.DIST(AO$3,$CU14,0.3*$CU14,TRUE)-_xlfn.NORM.DIST(AO$30,$CU14,0.3*$CU14,TRUE))*summary!$C$7/28.8/0.947817+$CS14*(_xlfn.NORM.DIST(AO$3,$CV14,0.3*$CV14,TRUE)-_xlfn.NORM.DIST(AO$30,$CV14,0.3*$CV14,TRUE))*summary!$C$6/28.8/0.947817)/(SUMPRODUCT((economics!$AG$2:$AG$167=$B43)*(economics!$D$2:$D$167="whr")*economics!$AH$2:$AH$167*(_xlfn.NORM.DIST(AO$3,economics!$AK$2:$AK$167,economics!$AJ$2:$AJ$167,TRUE)-_xlfn.NORM.DIST(AO$30,economics!$AK$2:$AK$167,economics!$AJ$2:$AJ$167,TRUE)))+$CR14*(_xlfn.NORM.DIST(AO$3,$CU14,0.3*$CU14,TRUE)-_xlfn.NORM.DIST(AO$30,$CU14,0.3*$CU14,TRUE))+$CS14*(_xlfn.NORM.DIST(AO$3,$CV14,0.3*$CV14,TRUE)-_xlfn.NORM.DIST(AO$30,$CV14,0.3*$CV14,TRUE))),""),IF($C14&gt;0,summary!$C$10/28.8/0.947817,""))</f>
        <v>10.074319315976723</v>
      </c>
      <c r="AP43">
        <f t="array" ref="AP43">IF($D14,IFERROR((SUMPRODUCT((economics!$AG$2:$AG$167=$B43)*(economics!$D$2:$D$167="whr")*economics!$AH$2:$AH$167*(_xlfn.NORM.DIST(AP$3,economics!$AK$2:$AK$167,economics!$AJ$2:$AJ$167,TRUE)-_xlfn.NORM.DIST(AP$30,economics!$AK$2:$AK$167,economics!$AJ$2:$AJ$167,TRUE))*economics!$AM$2:$AM$167)+$CR14*(_xlfn.NORM.DIST(AP$3,$CU14,0.3*$CU14,TRUE)-_xlfn.NORM.DIST(AP$30,$CU14,0.3*$CU14,TRUE))*summary!$C$7/28.8/0.947817+$CS14*(_xlfn.NORM.DIST(AP$3,$CV14,0.3*$CV14,TRUE)-_xlfn.NORM.DIST(AP$30,$CV14,0.3*$CV14,TRUE))*summary!$C$6/28.8/0.947817)/(SUMPRODUCT((economics!$AG$2:$AG$167=$B43)*(economics!$D$2:$D$167="whr")*economics!$AH$2:$AH$167*(_xlfn.NORM.DIST(AP$3,economics!$AK$2:$AK$167,economics!$AJ$2:$AJ$167,TRUE)-_xlfn.NORM.DIST(AP$30,economics!$AK$2:$AK$167,economics!$AJ$2:$AJ$167,TRUE)))+$CR14*(_xlfn.NORM.DIST(AP$3,$CU14,0.3*$CU14,TRUE)-_xlfn.NORM.DIST(AP$30,$CU14,0.3*$CU14,TRUE))+$CS14*(_xlfn.NORM.DIST(AP$3,$CV14,0.3*$CV14,TRUE)-_xlfn.NORM.DIST(AP$30,$CV14,0.3*$CV14,TRUE))),""),IF($C14&gt;0,summary!$C$10/28.8/0.947817,""))</f>
        <v>10.074319315976723</v>
      </c>
      <c r="AQ43">
        <f t="array" ref="AQ43">IF($D14,IFERROR((SUMPRODUCT((economics!$AG$2:$AG$167=$B43)*(economics!$D$2:$D$167="whr")*economics!$AH$2:$AH$167*(_xlfn.NORM.DIST(AQ$3,economics!$AK$2:$AK$167,economics!$AJ$2:$AJ$167,TRUE)-_xlfn.NORM.DIST(AQ$30,economics!$AK$2:$AK$167,economics!$AJ$2:$AJ$167,TRUE))*economics!$AM$2:$AM$167)+$CR14*(_xlfn.NORM.DIST(AQ$3,$CU14,0.3*$CU14,TRUE)-_xlfn.NORM.DIST(AQ$30,$CU14,0.3*$CU14,TRUE))*summary!$C$7/28.8/0.947817+$CS14*(_xlfn.NORM.DIST(AQ$3,$CV14,0.3*$CV14,TRUE)-_xlfn.NORM.DIST(AQ$30,$CV14,0.3*$CV14,TRUE))*summary!$C$6/28.8/0.947817)/(SUMPRODUCT((economics!$AG$2:$AG$167=$B43)*(economics!$D$2:$D$167="whr")*economics!$AH$2:$AH$167*(_xlfn.NORM.DIST(AQ$3,economics!$AK$2:$AK$167,economics!$AJ$2:$AJ$167,TRUE)-_xlfn.NORM.DIST(AQ$30,economics!$AK$2:$AK$167,economics!$AJ$2:$AJ$167,TRUE)))+$CR14*(_xlfn.NORM.DIST(AQ$3,$CU14,0.3*$CU14,TRUE)-_xlfn.NORM.DIST(AQ$30,$CU14,0.3*$CU14,TRUE))+$CS14*(_xlfn.NORM.DIST(AQ$3,$CV14,0.3*$CV14,TRUE)-_xlfn.NORM.DIST(AQ$30,$CV14,0.3*$CV14,TRUE))),""),IF($C14&gt;0,summary!$C$10/28.8/0.947817,""))</f>
        <v>10.074319315976723</v>
      </c>
      <c r="AR43">
        <f t="array" ref="AR43">IF($D14,IFERROR((SUMPRODUCT((economics!$AG$2:$AG$167=$B43)*(economics!$D$2:$D$167="whr")*economics!$AH$2:$AH$167*(_xlfn.NORM.DIST(AR$3,economics!$AK$2:$AK$167,economics!$AJ$2:$AJ$167,TRUE)-_xlfn.NORM.DIST(AR$30,economics!$AK$2:$AK$167,economics!$AJ$2:$AJ$167,TRUE))*economics!$AM$2:$AM$167)+$CR14*(_xlfn.NORM.DIST(AR$3,$CU14,0.3*$CU14,TRUE)-_xlfn.NORM.DIST(AR$30,$CU14,0.3*$CU14,TRUE))*summary!$C$7/28.8/0.947817+$CS14*(_xlfn.NORM.DIST(AR$3,$CV14,0.3*$CV14,TRUE)-_xlfn.NORM.DIST(AR$30,$CV14,0.3*$CV14,TRUE))*summary!$C$6/28.8/0.947817)/(SUMPRODUCT((economics!$AG$2:$AG$167=$B43)*(economics!$D$2:$D$167="whr")*economics!$AH$2:$AH$167*(_xlfn.NORM.DIST(AR$3,economics!$AK$2:$AK$167,economics!$AJ$2:$AJ$167,TRUE)-_xlfn.NORM.DIST(AR$30,economics!$AK$2:$AK$167,economics!$AJ$2:$AJ$167,TRUE)))+$CR14*(_xlfn.NORM.DIST(AR$3,$CU14,0.3*$CU14,TRUE)-_xlfn.NORM.DIST(AR$30,$CU14,0.3*$CU14,TRUE))+$CS14*(_xlfn.NORM.DIST(AR$3,$CV14,0.3*$CV14,TRUE)-_xlfn.NORM.DIST(AR$30,$CV14,0.3*$CV14,TRUE))),""),IF($C14&gt;0,summary!$C$10/28.8/0.947817,""))</f>
        <v>10.074319315976723</v>
      </c>
      <c r="AS43">
        <f t="array" ref="AS43">IF($D14,IFERROR((SUMPRODUCT((economics!$AG$2:$AG$167=$B43)*(economics!$D$2:$D$167="whr")*economics!$AH$2:$AH$167*(_xlfn.NORM.DIST(AS$3,economics!$AK$2:$AK$167,economics!$AJ$2:$AJ$167,TRUE)-_xlfn.NORM.DIST(AS$30,economics!$AK$2:$AK$167,economics!$AJ$2:$AJ$167,TRUE))*economics!$AM$2:$AM$167)+$CR14*(_xlfn.NORM.DIST(AS$3,$CU14,0.3*$CU14,TRUE)-_xlfn.NORM.DIST(AS$30,$CU14,0.3*$CU14,TRUE))*summary!$C$7/28.8/0.947817+$CS14*(_xlfn.NORM.DIST(AS$3,$CV14,0.3*$CV14,TRUE)-_xlfn.NORM.DIST(AS$30,$CV14,0.3*$CV14,TRUE))*summary!$C$6/28.8/0.947817)/(SUMPRODUCT((economics!$AG$2:$AG$167=$B43)*(economics!$D$2:$D$167="whr")*economics!$AH$2:$AH$167*(_xlfn.NORM.DIST(AS$3,economics!$AK$2:$AK$167,economics!$AJ$2:$AJ$167,TRUE)-_xlfn.NORM.DIST(AS$30,economics!$AK$2:$AK$167,economics!$AJ$2:$AJ$167,TRUE)))+$CR14*(_xlfn.NORM.DIST(AS$3,$CU14,0.3*$CU14,TRUE)-_xlfn.NORM.DIST(AS$30,$CU14,0.3*$CU14,TRUE))+$CS14*(_xlfn.NORM.DIST(AS$3,$CV14,0.3*$CV14,TRUE)-_xlfn.NORM.DIST(AS$30,$CV14,0.3*$CV14,TRUE))),""),IF($C14&gt;0,summary!$C$10/28.8/0.947817,""))</f>
        <v>10.074319315976723</v>
      </c>
      <c r="AT43">
        <f t="array" ref="AT43">IF($D14,IFERROR((SUMPRODUCT((economics!$AG$2:$AG$167=$B43)*(economics!$D$2:$D$167="whr")*economics!$AH$2:$AH$167*(_xlfn.NORM.DIST(AT$3,economics!$AK$2:$AK$167,economics!$AJ$2:$AJ$167,TRUE)-_xlfn.NORM.DIST(AT$30,economics!$AK$2:$AK$167,economics!$AJ$2:$AJ$167,TRUE))*economics!$AM$2:$AM$167)+$CR14*(_xlfn.NORM.DIST(AT$3,$CU14,0.3*$CU14,TRUE)-_xlfn.NORM.DIST(AT$30,$CU14,0.3*$CU14,TRUE))*summary!$C$7/28.8/0.947817+$CS14*(_xlfn.NORM.DIST(AT$3,$CV14,0.3*$CV14,TRUE)-_xlfn.NORM.DIST(AT$30,$CV14,0.3*$CV14,TRUE))*summary!$C$6/28.8/0.947817)/(SUMPRODUCT((economics!$AG$2:$AG$167=$B43)*(economics!$D$2:$D$167="whr")*economics!$AH$2:$AH$167*(_xlfn.NORM.DIST(AT$3,economics!$AK$2:$AK$167,economics!$AJ$2:$AJ$167,TRUE)-_xlfn.NORM.DIST(AT$30,economics!$AK$2:$AK$167,economics!$AJ$2:$AJ$167,TRUE)))+$CR14*(_xlfn.NORM.DIST(AT$3,$CU14,0.3*$CU14,TRUE)-_xlfn.NORM.DIST(AT$30,$CU14,0.3*$CU14,TRUE))+$CS14*(_xlfn.NORM.DIST(AT$3,$CV14,0.3*$CV14,TRUE)-_xlfn.NORM.DIST(AT$30,$CV14,0.3*$CV14,TRUE))),""),IF($C14&gt;0,summary!$C$10/28.8/0.947817,""))</f>
        <v>10.074319315976723</v>
      </c>
      <c r="AU43">
        <f t="array" ref="AU43">IF($D14,IFERROR((SUMPRODUCT((economics!$AG$2:$AG$167=$B43)*(economics!$D$2:$D$167="whr")*economics!$AH$2:$AH$167*(_xlfn.NORM.DIST(AU$3,economics!$AK$2:$AK$167,economics!$AJ$2:$AJ$167,TRUE)-_xlfn.NORM.DIST(AU$30,economics!$AK$2:$AK$167,economics!$AJ$2:$AJ$167,TRUE))*economics!$AM$2:$AM$167)+$CR14*(_xlfn.NORM.DIST(AU$3,$CU14,0.3*$CU14,TRUE)-_xlfn.NORM.DIST(AU$30,$CU14,0.3*$CU14,TRUE))*summary!$C$7/28.8/0.947817+$CS14*(_xlfn.NORM.DIST(AU$3,$CV14,0.3*$CV14,TRUE)-_xlfn.NORM.DIST(AU$30,$CV14,0.3*$CV14,TRUE))*summary!$C$6/28.8/0.947817)/(SUMPRODUCT((economics!$AG$2:$AG$167=$B43)*(economics!$D$2:$D$167="whr")*economics!$AH$2:$AH$167*(_xlfn.NORM.DIST(AU$3,economics!$AK$2:$AK$167,economics!$AJ$2:$AJ$167,TRUE)-_xlfn.NORM.DIST(AU$30,economics!$AK$2:$AK$167,economics!$AJ$2:$AJ$167,TRUE)))+$CR14*(_xlfn.NORM.DIST(AU$3,$CU14,0.3*$CU14,TRUE)-_xlfn.NORM.DIST(AU$30,$CU14,0.3*$CU14,TRUE))+$CS14*(_xlfn.NORM.DIST(AU$3,$CV14,0.3*$CV14,TRUE)-_xlfn.NORM.DIST(AU$30,$CV14,0.3*$CV14,TRUE))),""),IF($C14&gt;0,summary!$C$10/28.8/0.947817,""))</f>
        <v>10.074319315976723</v>
      </c>
      <c r="AV43">
        <f t="array" ref="AV43">IF($D14,IFERROR((SUMPRODUCT((economics!$AG$2:$AG$167=$B43)*(economics!$D$2:$D$167="whr")*economics!$AH$2:$AH$167*(_xlfn.NORM.DIST(AV$3,economics!$AK$2:$AK$167,economics!$AJ$2:$AJ$167,TRUE)-_xlfn.NORM.DIST(AV$30,economics!$AK$2:$AK$167,economics!$AJ$2:$AJ$167,TRUE))*economics!$AM$2:$AM$167)+$CR14*(_xlfn.NORM.DIST(AV$3,$CU14,0.3*$CU14,TRUE)-_xlfn.NORM.DIST(AV$30,$CU14,0.3*$CU14,TRUE))*summary!$C$7/28.8/0.947817+$CS14*(_xlfn.NORM.DIST(AV$3,$CV14,0.3*$CV14,TRUE)-_xlfn.NORM.DIST(AV$30,$CV14,0.3*$CV14,TRUE))*summary!$C$6/28.8/0.947817)/(SUMPRODUCT((economics!$AG$2:$AG$167=$B43)*(economics!$D$2:$D$167="whr")*economics!$AH$2:$AH$167*(_xlfn.NORM.DIST(AV$3,economics!$AK$2:$AK$167,economics!$AJ$2:$AJ$167,TRUE)-_xlfn.NORM.DIST(AV$30,economics!$AK$2:$AK$167,economics!$AJ$2:$AJ$167,TRUE)))+$CR14*(_xlfn.NORM.DIST(AV$3,$CU14,0.3*$CU14,TRUE)-_xlfn.NORM.DIST(AV$30,$CU14,0.3*$CU14,TRUE))+$CS14*(_xlfn.NORM.DIST(AV$3,$CV14,0.3*$CV14,TRUE)-_xlfn.NORM.DIST(AV$30,$CV14,0.3*$CV14,TRUE))),""),IF($C14&gt;0,summary!$C$10/28.8/0.947817,""))</f>
        <v>10.074319315976723</v>
      </c>
      <c r="AW43">
        <f t="array" ref="AW43">IF($D14,IFERROR((SUMPRODUCT((economics!$AG$2:$AG$167=$B43)*(economics!$D$2:$D$167="whr")*economics!$AH$2:$AH$167*(_xlfn.NORM.DIST(AW$3,economics!$AK$2:$AK$167,economics!$AJ$2:$AJ$167,TRUE)-_xlfn.NORM.DIST(AW$30,economics!$AK$2:$AK$167,economics!$AJ$2:$AJ$167,TRUE))*economics!$AM$2:$AM$167)+$CR14*(_xlfn.NORM.DIST(AW$3,$CU14,0.3*$CU14,TRUE)-_xlfn.NORM.DIST(AW$30,$CU14,0.3*$CU14,TRUE))*summary!$C$7/28.8/0.947817+$CS14*(_xlfn.NORM.DIST(AW$3,$CV14,0.3*$CV14,TRUE)-_xlfn.NORM.DIST(AW$30,$CV14,0.3*$CV14,TRUE))*summary!$C$6/28.8/0.947817)/(SUMPRODUCT((economics!$AG$2:$AG$167=$B43)*(economics!$D$2:$D$167="whr")*economics!$AH$2:$AH$167*(_xlfn.NORM.DIST(AW$3,economics!$AK$2:$AK$167,economics!$AJ$2:$AJ$167,TRUE)-_xlfn.NORM.DIST(AW$30,economics!$AK$2:$AK$167,economics!$AJ$2:$AJ$167,TRUE)))+$CR14*(_xlfn.NORM.DIST(AW$3,$CU14,0.3*$CU14,TRUE)-_xlfn.NORM.DIST(AW$30,$CU14,0.3*$CU14,TRUE))+$CS14*(_xlfn.NORM.DIST(AW$3,$CV14,0.3*$CV14,TRUE)-_xlfn.NORM.DIST(AW$30,$CV14,0.3*$CV14,TRUE))),""),IF($C14&gt;0,summary!$C$10/28.8/0.947817,""))</f>
        <v>10.074319315976723</v>
      </c>
      <c r="AX43">
        <f t="array" ref="AX43">IF($D14,IFERROR((SUMPRODUCT((economics!$AG$2:$AG$167=$B43)*(economics!$D$2:$D$167="whr")*economics!$AH$2:$AH$167*(_xlfn.NORM.DIST(AX$3,economics!$AK$2:$AK$167,economics!$AJ$2:$AJ$167,TRUE)-_xlfn.NORM.DIST(AX$30,economics!$AK$2:$AK$167,economics!$AJ$2:$AJ$167,TRUE))*economics!$AM$2:$AM$167)+$CR14*(_xlfn.NORM.DIST(AX$3,$CU14,0.3*$CU14,TRUE)-_xlfn.NORM.DIST(AX$30,$CU14,0.3*$CU14,TRUE))*summary!$C$7/28.8/0.947817+$CS14*(_xlfn.NORM.DIST(AX$3,$CV14,0.3*$CV14,TRUE)-_xlfn.NORM.DIST(AX$30,$CV14,0.3*$CV14,TRUE))*summary!$C$6/28.8/0.947817)/(SUMPRODUCT((economics!$AG$2:$AG$167=$B43)*(economics!$D$2:$D$167="whr")*economics!$AH$2:$AH$167*(_xlfn.NORM.DIST(AX$3,economics!$AK$2:$AK$167,economics!$AJ$2:$AJ$167,TRUE)-_xlfn.NORM.DIST(AX$30,economics!$AK$2:$AK$167,economics!$AJ$2:$AJ$167,TRUE)))+$CR14*(_xlfn.NORM.DIST(AX$3,$CU14,0.3*$CU14,TRUE)-_xlfn.NORM.DIST(AX$30,$CU14,0.3*$CU14,TRUE))+$CS14*(_xlfn.NORM.DIST(AX$3,$CV14,0.3*$CV14,TRUE)-_xlfn.NORM.DIST(AX$30,$CV14,0.3*$CV14,TRUE))),""),IF($C14&gt;0,summary!$C$10/28.8/0.947817,""))</f>
        <v>10.074319315976723</v>
      </c>
      <c r="AY43">
        <f t="array" ref="AY43">IF($D14,IFERROR((SUMPRODUCT((economics!$AG$2:$AG$167=$B43)*(economics!$D$2:$D$167="whr")*economics!$AH$2:$AH$167*(_xlfn.NORM.DIST(AY$3,economics!$AK$2:$AK$167,economics!$AJ$2:$AJ$167,TRUE)-_xlfn.NORM.DIST(AY$30,economics!$AK$2:$AK$167,economics!$AJ$2:$AJ$167,TRUE))*economics!$AM$2:$AM$167)+$CR14*(_xlfn.NORM.DIST(AY$3,$CU14,0.3*$CU14,TRUE)-_xlfn.NORM.DIST(AY$30,$CU14,0.3*$CU14,TRUE))*summary!$C$7/28.8/0.947817+$CS14*(_xlfn.NORM.DIST(AY$3,$CV14,0.3*$CV14,TRUE)-_xlfn.NORM.DIST(AY$30,$CV14,0.3*$CV14,TRUE))*summary!$C$6/28.8/0.947817)/(SUMPRODUCT((economics!$AG$2:$AG$167=$B43)*(economics!$D$2:$D$167="whr")*economics!$AH$2:$AH$167*(_xlfn.NORM.DIST(AY$3,economics!$AK$2:$AK$167,economics!$AJ$2:$AJ$167,TRUE)-_xlfn.NORM.DIST(AY$30,economics!$AK$2:$AK$167,economics!$AJ$2:$AJ$167,TRUE)))+$CR14*(_xlfn.NORM.DIST(AY$3,$CU14,0.3*$CU14,TRUE)-_xlfn.NORM.DIST(AY$30,$CU14,0.3*$CU14,TRUE))+$CS14*(_xlfn.NORM.DIST(AY$3,$CV14,0.3*$CV14,TRUE)-_xlfn.NORM.DIST(AY$30,$CV14,0.3*$CV14,TRUE))),""),IF($C14&gt;0,summary!$C$10/28.8/0.947817,""))</f>
        <v>10.074319315976723</v>
      </c>
      <c r="AZ43">
        <f t="array" ref="AZ43">IF($D14,IFERROR((SUMPRODUCT((economics!$AG$2:$AG$167=$B43)*(economics!$D$2:$D$167="whr")*economics!$AH$2:$AH$167*(_xlfn.NORM.DIST(AZ$3,economics!$AK$2:$AK$167,economics!$AJ$2:$AJ$167,TRUE)-_xlfn.NORM.DIST(AZ$30,economics!$AK$2:$AK$167,economics!$AJ$2:$AJ$167,TRUE))*economics!$AM$2:$AM$167)+$CR14*(_xlfn.NORM.DIST(AZ$3,$CU14,0.3*$CU14,TRUE)-_xlfn.NORM.DIST(AZ$30,$CU14,0.3*$CU14,TRUE))*summary!$C$7/28.8/0.947817+$CS14*(_xlfn.NORM.DIST(AZ$3,$CV14,0.3*$CV14,TRUE)-_xlfn.NORM.DIST(AZ$30,$CV14,0.3*$CV14,TRUE))*summary!$C$6/28.8/0.947817)/(SUMPRODUCT((economics!$AG$2:$AG$167=$B43)*(economics!$D$2:$D$167="whr")*economics!$AH$2:$AH$167*(_xlfn.NORM.DIST(AZ$3,economics!$AK$2:$AK$167,economics!$AJ$2:$AJ$167,TRUE)-_xlfn.NORM.DIST(AZ$30,economics!$AK$2:$AK$167,economics!$AJ$2:$AJ$167,TRUE)))+$CR14*(_xlfn.NORM.DIST(AZ$3,$CU14,0.3*$CU14,TRUE)-_xlfn.NORM.DIST(AZ$30,$CU14,0.3*$CU14,TRUE))+$CS14*(_xlfn.NORM.DIST(AZ$3,$CV14,0.3*$CV14,TRUE)-_xlfn.NORM.DIST(AZ$30,$CV14,0.3*$CV14,TRUE))),""),IF($C14&gt;0,summary!$C$10/28.8/0.947817,""))</f>
        <v>10.074319315976723</v>
      </c>
      <c r="BA43">
        <f t="array" ref="BA43">IF($D14,IFERROR((SUMPRODUCT((economics!$AG$2:$AG$167=$B43)*(economics!$D$2:$D$167="whr")*economics!$AH$2:$AH$167*(_xlfn.NORM.DIST(BA$3,economics!$AK$2:$AK$167,economics!$AJ$2:$AJ$167,TRUE)-_xlfn.NORM.DIST(BA$30,economics!$AK$2:$AK$167,economics!$AJ$2:$AJ$167,TRUE))*economics!$AM$2:$AM$167)+$CR14*(_xlfn.NORM.DIST(BA$3,$CU14,0.3*$CU14,TRUE)-_xlfn.NORM.DIST(BA$30,$CU14,0.3*$CU14,TRUE))*summary!$C$7/28.8/0.947817+$CS14*(_xlfn.NORM.DIST(BA$3,$CV14,0.3*$CV14,TRUE)-_xlfn.NORM.DIST(BA$30,$CV14,0.3*$CV14,TRUE))*summary!$C$6/28.8/0.947817)/(SUMPRODUCT((economics!$AG$2:$AG$167=$B43)*(economics!$D$2:$D$167="whr")*economics!$AH$2:$AH$167*(_xlfn.NORM.DIST(BA$3,economics!$AK$2:$AK$167,economics!$AJ$2:$AJ$167,TRUE)-_xlfn.NORM.DIST(BA$30,economics!$AK$2:$AK$167,economics!$AJ$2:$AJ$167,TRUE)))+$CR14*(_xlfn.NORM.DIST(BA$3,$CU14,0.3*$CU14,TRUE)-_xlfn.NORM.DIST(BA$30,$CU14,0.3*$CU14,TRUE))+$CS14*(_xlfn.NORM.DIST(BA$3,$CV14,0.3*$CV14,TRUE)-_xlfn.NORM.DIST(BA$30,$CV14,0.3*$CV14,TRUE))),""),IF($C14&gt;0,summary!$C$10/28.8/0.947817,""))</f>
        <v>10.074319315976723</v>
      </c>
      <c r="BB43">
        <f t="array" ref="BB43">IF($D14,IFERROR((SUMPRODUCT((economics!$AG$2:$AG$167=$B43)*(economics!$D$2:$D$167="whr")*economics!$AH$2:$AH$167*(_xlfn.NORM.DIST(BB$3,economics!$AK$2:$AK$167,economics!$AJ$2:$AJ$167,TRUE)-_xlfn.NORM.DIST(BB$30,economics!$AK$2:$AK$167,economics!$AJ$2:$AJ$167,TRUE))*economics!$AM$2:$AM$167)+$CR14*(_xlfn.NORM.DIST(BB$3,$CU14,0.3*$CU14,TRUE)-_xlfn.NORM.DIST(BB$30,$CU14,0.3*$CU14,TRUE))*summary!$C$7/28.8/0.947817+$CS14*(_xlfn.NORM.DIST(BB$3,$CV14,0.3*$CV14,TRUE)-_xlfn.NORM.DIST(BB$30,$CV14,0.3*$CV14,TRUE))*summary!$C$6/28.8/0.947817)/(SUMPRODUCT((economics!$AG$2:$AG$167=$B43)*(economics!$D$2:$D$167="whr")*economics!$AH$2:$AH$167*(_xlfn.NORM.DIST(BB$3,economics!$AK$2:$AK$167,economics!$AJ$2:$AJ$167,TRUE)-_xlfn.NORM.DIST(BB$30,economics!$AK$2:$AK$167,economics!$AJ$2:$AJ$167,TRUE)))+$CR14*(_xlfn.NORM.DIST(BB$3,$CU14,0.3*$CU14,TRUE)-_xlfn.NORM.DIST(BB$30,$CU14,0.3*$CU14,TRUE))+$CS14*(_xlfn.NORM.DIST(BB$3,$CV14,0.3*$CV14,TRUE)-_xlfn.NORM.DIST(BB$30,$CV14,0.3*$CV14,TRUE))),""),IF($C14&gt;0,summary!$C$10/28.8/0.947817,""))</f>
        <v>10.074319315976723</v>
      </c>
      <c r="BC43">
        <f t="array" ref="BC43">IF($D14,IFERROR((SUMPRODUCT((economics!$AG$2:$AG$167=$B43)*(economics!$D$2:$D$167="whr")*economics!$AH$2:$AH$167*(_xlfn.NORM.DIST(BC$3,economics!$AK$2:$AK$167,economics!$AJ$2:$AJ$167,TRUE)-_xlfn.NORM.DIST(BC$30,economics!$AK$2:$AK$167,economics!$AJ$2:$AJ$167,TRUE))*economics!$AM$2:$AM$167)+$CR14*(_xlfn.NORM.DIST(BC$3,$CU14,0.3*$CU14,TRUE)-_xlfn.NORM.DIST(BC$30,$CU14,0.3*$CU14,TRUE))*summary!$C$7/28.8/0.947817+$CS14*(_xlfn.NORM.DIST(BC$3,$CV14,0.3*$CV14,TRUE)-_xlfn.NORM.DIST(BC$30,$CV14,0.3*$CV14,TRUE))*summary!$C$6/28.8/0.947817)/(SUMPRODUCT((economics!$AG$2:$AG$167=$B43)*(economics!$D$2:$D$167="whr")*economics!$AH$2:$AH$167*(_xlfn.NORM.DIST(BC$3,economics!$AK$2:$AK$167,economics!$AJ$2:$AJ$167,TRUE)-_xlfn.NORM.DIST(BC$30,economics!$AK$2:$AK$167,economics!$AJ$2:$AJ$167,TRUE)))+$CR14*(_xlfn.NORM.DIST(BC$3,$CU14,0.3*$CU14,TRUE)-_xlfn.NORM.DIST(BC$30,$CU14,0.3*$CU14,TRUE))+$CS14*(_xlfn.NORM.DIST(BC$3,$CV14,0.3*$CV14,TRUE)-_xlfn.NORM.DIST(BC$30,$CV14,0.3*$CV14,TRUE))),""),IF($C14&gt;0,summary!$C$10/28.8/0.947817,""))</f>
        <v>10.074319315976723</v>
      </c>
      <c r="BD43">
        <f t="array" ref="BD43">IF($D14,IFERROR((SUMPRODUCT((economics!$AG$2:$AG$167=$B43)*(economics!$D$2:$D$167="whr")*economics!$AH$2:$AH$167*(_xlfn.NORM.DIST(BD$3,economics!$AK$2:$AK$167,economics!$AJ$2:$AJ$167,TRUE)-_xlfn.NORM.DIST(BD$30,economics!$AK$2:$AK$167,economics!$AJ$2:$AJ$167,TRUE))*economics!$AM$2:$AM$167)+$CR14*(_xlfn.NORM.DIST(BD$3,$CU14,0.3*$CU14,TRUE)-_xlfn.NORM.DIST(BD$30,$CU14,0.3*$CU14,TRUE))*summary!$C$7/28.8/0.947817+$CS14*(_xlfn.NORM.DIST(BD$3,$CV14,0.3*$CV14,TRUE)-_xlfn.NORM.DIST(BD$30,$CV14,0.3*$CV14,TRUE))*summary!$C$6/28.8/0.947817)/(SUMPRODUCT((economics!$AG$2:$AG$167=$B43)*(economics!$D$2:$D$167="whr")*economics!$AH$2:$AH$167*(_xlfn.NORM.DIST(BD$3,economics!$AK$2:$AK$167,economics!$AJ$2:$AJ$167,TRUE)-_xlfn.NORM.DIST(BD$30,economics!$AK$2:$AK$167,economics!$AJ$2:$AJ$167,TRUE)))+$CR14*(_xlfn.NORM.DIST(BD$3,$CU14,0.3*$CU14,TRUE)-_xlfn.NORM.DIST(BD$30,$CU14,0.3*$CU14,TRUE))+$CS14*(_xlfn.NORM.DIST(BD$3,$CV14,0.3*$CV14,TRUE)-_xlfn.NORM.DIST(BD$30,$CV14,0.3*$CV14,TRUE))),""),IF($C14&gt;0,summary!$C$10/28.8/0.947817,""))</f>
        <v>10.074319315976723</v>
      </c>
      <c r="BE43">
        <f t="array" ref="BE43">IF($D14,IFERROR((SUMPRODUCT((economics!$AG$2:$AG$167=$B43)*(economics!$D$2:$D$167="whr")*economics!$AH$2:$AH$167*(_xlfn.NORM.DIST(BE$3,economics!$AK$2:$AK$167,economics!$AJ$2:$AJ$167,TRUE)-_xlfn.NORM.DIST(BE$30,economics!$AK$2:$AK$167,economics!$AJ$2:$AJ$167,TRUE))*economics!$AM$2:$AM$167)+$CR14*(_xlfn.NORM.DIST(BE$3,$CU14,0.3*$CU14,TRUE)-_xlfn.NORM.DIST(BE$30,$CU14,0.3*$CU14,TRUE))*summary!$C$7/28.8/0.947817+$CS14*(_xlfn.NORM.DIST(BE$3,$CV14,0.3*$CV14,TRUE)-_xlfn.NORM.DIST(BE$30,$CV14,0.3*$CV14,TRUE))*summary!$C$6/28.8/0.947817)/(SUMPRODUCT((economics!$AG$2:$AG$167=$B43)*(economics!$D$2:$D$167="whr")*economics!$AH$2:$AH$167*(_xlfn.NORM.DIST(BE$3,economics!$AK$2:$AK$167,economics!$AJ$2:$AJ$167,TRUE)-_xlfn.NORM.DIST(BE$30,economics!$AK$2:$AK$167,economics!$AJ$2:$AJ$167,TRUE)))+$CR14*(_xlfn.NORM.DIST(BE$3,$CU14,0.3*$CU14,TRUE)-_xlfn.NORM.DIST(BE$30,$CU14,0.3*$CU14,TRUE))+$CS14*(_xlfn.NORM.DIST(BE$3,$CV14,0.3*$CV14,TRUE)-_xlfn.NORM.DIST(BE$30,$CV14,0.3*$CV14,TRUE))),""),IF($C14&gt;0,summary!$C$10/28.8/0.947817,""))</f>
        <v>10.074319315976723</v>
      </c>
      <c r="BF43">
        <f t="array" ref="BF43">IF($D14,IFERROR((SUMPRODUCT((economics!$AG$2:$AG$167=$B43)*(economics!$D$2:$D$167="whr")*economics!$AH$2:$AH$167*(_xlfn.NORM.DIST(BF$3,economics!$AK$2:$AK$167,economics!$AJ$2:$AJ$167,TRUE)-_xlfn.NORM.DIST(BF$30,economics!$AK$2:$AK$167,economics!$AJ$2:$AJ$167,TRUE))*economics!$AM$2:$AM$167)+$CR14*(_xlfn.NORM.DIST(BF$3,$CU14,0.3*$CU14,TRUE)-_xlfn.NORM.DIST(BF$30,$CU14,0.3*$CU14,TRUE))*summary!$C$7/28.8/0.947817+$CS14*(_xlfn.NORM.DIST(BF$3,$CV14,0.3*$CV14,TRUE)-_xlfn.NORM.DIST(BF$30,$CV14,0.3*$CV14,TRUE))*summary!$C$6/28.8/0.947817)/(SUMPRODUCT((economics!$AG$2:$AG$167=$B43)*(economics!$D$2:$D$167="whr")*economics!$AH$2:$AH$167*(_xlfn.NORM.DIST(BF$3,economics!$AK$2:$AK$167,economics!$AJ$2:$AJ$167,TRUE)-_xlfn.NORM.DIST(BF$30,economics!$AK$2:$AK$167,economics!$AJ$2:$AJ$167,TRUE)))+$CR14*(_xlfn.NORM.DIST(BF$3,$CU14,0.3*$CU14,TRUE)-_xlfn.NORM.DIST(BF$30,$CU14,0.3*$CU14,TRUE))+$CS14*(_xlfn.NORM.DIST(BF$3,$CV14,0.3*$CV14,TRUE)-_xlfn.NORM.DIST(BF$30,$CV14,0.3*$CV14,TRUE))),""),IF($C14&gt;0,summary!$C$10/28.8/0.947817,""))</f>
        <v>10.074319315976723</v>
      </c>
      <c r="BG43">
        <f t="array" ref="BG43">IF($D14,IFERROR((SUMPRODUCT((economics!$AG$2:$AG$167=$B43)*(economics!$D$2:$D$167="whr")*economics!$AH$2:$AH$167*(_xlfn.NORM.DIST(BG$3,economics!$AK$2:$AK$167,economics!$AJ$2:$AJ$167,TRUE)-_xlfn.NORM.DIST(BG$30,economics!$AK$2:$AK$167,economics!$AJ$2:$AJ$167,TRUE))*economics!$AM$2:$AM$167)+$CR14*(_xlfn.NORM.DIST(BG$3,$CU14,0.3*$CU14,TRUE)-_xlfn.NORM.DIST(BG$30,$CU14,0.3*$CU14,TRUE))*summary!$C$7/28.8/0.947817+$CS14*(_xlfn.NORM.DIST(BG$3,$CV14,0.3*$CV14,TRUE)-_xlfn.NORM.DIST(BG$30,$CV14,0.3*$CV14,TRUE))*summary!$C$6/28.8/0.947817)/(SUMPRODUCT((economics!$AG$2:$AG$167=$B43)*(economics!$D$2:$D$167="whr")*economics!$AH$2:$AH$167*(_xlfn.NORM.DIST(BG$3,economics!$AK$2:$AK$167,economics!$AJ$2:$AJ$167,TRUE)-_xlfn.NORM.DIST(BG$30,economics!$AK$2:$AK$167,economics!$AJ$2:$AJ$167,TRUE)))+$CR14*(_xlfn.NORM.DIST(BG$3,$CU14,0.3*$CU14,TRUE)-_xlfn.NORM.DIST(BG$30,$CU14,0.3*$CU14,TRUE))+$CS14*(_xlfn.NORM.DIST(BG$3,$CV14,0.3*$CV14,TRUE)-_xlfn.NORM.DIST(BG$30,$CV14,0.3*$CV14,TRUE))),""),IF($C14&gt;0,summary!$C$10/28.8/0.947817,""))</f>
        <v>10.074319315976723</v>
      </c>
      <c r="BH43">
        <f t="array" ref="BH43">IF($D14,IFERROR((SUMPRODUCT((economics!$AG$2:$AG$167=$B43)*(economics!$D$2:$D$167="whr")*economics!$AH$2:$AH$167*(_xlfn.NORM.DIST(BH$3,economics!$AK$2:$AK$167,economics!$AJ$2:$AJ$167,TRUE)-_xlfn.NORM.DIST(BH$30,economics!$AK$2:$AK$167,economics!$AJ$2:$AJ$167,TRUE))*economics!$AM$2:$AM$167)+$CR14*(_xlfn.NORM.DIST(BH$3,$CU14,0.3*$CU14,TRUE)-_xlfn.NORM.DIST(BH$30,$CU14,0.3*$CU14,TRUE))*summary!$C$7/28.8/0.947817+$CS14*(_xlfn.NORM.DIST(BH$3,$CV14,0.3*$CV14,TRUE)-_xlfn.NORM.DIST(BH$30,$CV14,0.3*$CV14,TRUE))*summary!$C$6/28.8/0.947817)/(SUMPRODUCT((economics!$AG$2:$AG$167=$B43)*(economics!$D$2:$D$167="whr")*economics!$AH$2:$AH$167*(_xlfn.NORM.DIST(BH$3,economics!$AK$2:$AK$167,economics!$AJ$2:$AJ$167,TRUE)-_xlfn.NORM.DIST(BH$30,economics!$AK$2:$AK$167,economics!$AJ$2:$AJ$167,TRUE)))+$CR14*(_xlfn.NORM.DIST(BH$3,$CU14,0.3*$CU14,TRUE)-_xlfn.NORM.DIST(BH$30,$CU14,0.3*$CU14,TRUE))+$CS14*(_xlfn.NORM.DIST(BH$3,$CV14,0.3*$CV14,TRUE)-_xlfn.NORM.DIST(BH$30,$CV14,0.3*$CV14,TRUE))),""),IF($C14&gt;0,summary!$C$10/28.8/0.947817,""))</f>
        <v>10.074319315976723</v>
      </c>
      <c r="BI43">
        <f t="array" ref="BI43">IF($D14,IFERROR((SUMPRODUCT((economics!$AG$2:$AG$167=$B43)*(economics!$D$2:$D$167="whr")*economics!$AH$2:$AH$167*(_xlfn.NORM.DIST(BI$3,economics!$AK$2:$AK$167,economics!$AJ$2:$AJ$167,TRUE)-_xlfn.NORM.DIST(BI$30,economics!$AK$2:$AK$167,economics!$AJ$2:$AJ$167,TRUE))*economics!$AM$2:$AM$167)+$CR14*(_xlfn.NORM.DIST(BI$3,$CU14,0.3*$CU14,TRUE)-_xlfn.NORM.DIST(BI$30,$CU14,0.3*$CU14,TRUE))*summary!$C$7/28.8/0.947817+$CS14*(_xlfn.NORM.DIST(BI$3,$CV14,0.3*$CV14,TRUE)-_xlfn.NORM.DIST(BI$30,$CV14,0.3*$CV14,TRUE))*summary!$C$6/28.8/0.947817)/(SUMPRODUCT((economics!$AG$2:$AG$167=$B43)*(economics!$D$2:$D$167="whr")*economics!$AH$2:$AH$167*(_xlfn.NORM.DIST(BI$3,economics!$AK$2:$AK$167,economics!$AJ$2:$AJ$167,TRUE)-_xlfn.NORM.DIST(BI$30,economics!$AK$2:$AK$167,economics!$AJ$2:$AJ$167,TRUE)))+$CR14*(_xlfn.NORM.DIST(BI$3,$CU14,0.3*$CU14,TRUE)-_xlfn.NORM.DIST(BI$30,$CU14,0.3*$CU14,TRUE))+$CS14*(_xlfn.NORM.DIST(BI$3,$CV14,0.3*$CV14,TRUE)-_xlfn.NORM.DIST(BI$30,$CV14,0.3*$CV14,TRUE))),""),IF($C14&gt;0,summary!$C$10/28.8/0.947817,""))</f>
        <v>10.074319315976723</v>
      </c>
      <c r="BJ43">
        <f t="array" ref="BJ43">IF($D14,IFERROR((SUMPRODUCT((economics!$AG$2:$AG$167=$B43)*(economics!$D$2:$D$167="whr")*economics!$AH$2:$AH$167*(_xlfn.NORM.DIST(BJ$3,economics!$AK$2:$AK$167,economics!$AJ$2:$AJ$167,TRUE)-_xlfn.NORM.DIST(BJ$30,economics!$AK$2:$AK$167,economics!$AJ$2:$AJ$167,TRUE))*economics!$AM$2:$AM$167)+$CR14*(_xlfn.NORM.DIST(BJ$3,$CU14,0.3*$CU14,TRUE)-_xlfn.NORM.DIST(BJ$30,$CU14,0.3*$CU14,TRUE))*summary!$C$7/28.8/0.947817+$CS14*(_xlfn.NORM.DIST(BJ$3,$CV14,0.3*$CV14,TRUE)-_xlfn.NORM.DIST(BJ$30,$CV14,0.3*$CV14,TRUE))*summary!$C$6/28.8/0.947817)/(SUMPRODUCT((economics!$AG$2:$AG$167=$B43)*(economics!$D$2:$D$167="whr")*economics!$AH$2:$AH$167*(_xlfn.NORM.DIST(BJ$3,economics!$AK$2:$AK$167,economics!$AJ$2:$AJ$167,TRUE)-_xlfn.NORM.DIST(BJ$30,economics!$AK$2:$AK$167,economics!$AJ$2:$AJ$167,TRUE)))+$CR14*(_xlfn.NORM.DIST(BJ$3,$CU14,0.3*$CU14,TRUE)-_xlfn.NORM.DIST(BJ$30,$CU14,0.3*$CU14,TRUE))+$CS14*(_xlfn.NORM.DIST(BJ$3,$CV14,0.3*$CV14,TRUE)-_xlfn.NORM.DIST(BJ$30,$CV14,0.3*$CV14,TRUE))),""),IF($C14&gt;0,summary!$C$10/28.8/0.947817,""))</f>
        <v>10.074319315976723</v>
      </c>
      <c r="BK43">
        <f t="array" ref="BK43">IF($D14,IFERROR((SUMPRODUCT((economics!$AG$2:$AG$167=$B43)*(economics!$D$2:$D$167="whr")*economics!$AH$2:$AH$167*(_xlfn.NORM.DIST(BK$3,economics!$AK$2:$AK$167,economics!$AJ$2:$AJ$167,TRUE)-_xlfn.NORM.DIST(BK$30,economics!$AK$2:$AK$167,economics!$AJ$2:$AJ$167,TRUE))*economics!$AM$2:$AM$167)+$CR14*(_xlfn.NORM.DIST(BK$3,$CU14,0.3*$CU14,TRUE)-_xlfn.NORM.DIST(BK$30,$CU14,0.3*$CU14,TRUE))*summary!$C$7/28.8/0.947817+$CS14*(_xlfn.NORM.DIST(BK$3,$CV14,0.3*$CV14,TRUE)-_xlfn.NORM.DIST(BK$30,$CV14,0.3*$CV14,TRUE))*summary!$C$6/28.8/0.947817)/(SUMPRODUCT((economics!$AG$2:$AG$167=$B43)*(economics!$D$2:$D$167="whr")*economics!$AH$2:$AH$167*(_xlfn.NORM.DIST(BK$3,economics!$AK$2:$AK$167,economics!$AJ$2:$AJ$167,TRUE)-_xlfn.NORM.DIST(BK$30,economics!$AK$2:$AK$167,economics!$AJ$2:$AJ$167,TRUE)))+$CR14*(_xlfn.NORM.DIST(BK$3,$CU14,0.3*$CU14,TRUE)-_xlfn.NORM.DIST(BK$30,$CU14,0.3*$CU14,TRUE))+$CS14*(_xlfn.NORM.DIST(BK$3,$CV14,0.3*$CV14,TRUE)-_xlfn.NORM.DIST(BK$30,$CV14,0.3*$CV14,TRUE))),""),IF($C14&gt;0,summary!$C$10/28.8/0.947817,""))</f>
        <v>10.074319315976723</v>
      </c>
      <c r="BL43">
        <f t="array" ref="BL43">IF($D14,IFERROR((SUMPRODUCT((economics!$AG$2:$AG$167=$B43)*(economics!$D$2:$D$167="whr")*economics!$AH$2:$AH$167*(_xlfn.NORM.DIST(BL$3,economics!$AK$2:$AK$167,economics!$AJ$2:$AJ$167,TRUE)-_xlfn.NORM.DIST(BL$30,economics!$AK$2:$AK$167,economics!$AJ$2:$AJ$167,TRUE))*economics!$AM$2:$AM$167)+$CR14*(_xlfn.NORM.DIST(BL$3,$CU14,0.3*$CU14,TRUE)-_xlfn.NORM.DIST(BL$30,$CU14,0.3*$CU14,TRUE))*summary!$C$7/28.8/0.947817+$CS14*(_xlfn.NORM.DIST(BL$3,$CV14,0.3*$CV14,TRUE)-_xlfn.NORM.DIST(BL$30,$CV14,0.3*$CV14,TRUE))*summary!$C$6/28.8/0.947817)/(SUMPRODUCT((economics!$AG$2:$AG$167=$B43)*(economics!$D$2:$D$167="whr")*economics!$AH$2:$AH$167*(_xlfn.NORM.DIST(BL$3,economics!$AK$2:$AK$167,economics!$AJ$2:$AJ$167,TRUE)-_xlfn.NORM.DIST(BL$30,economics!$AK$2:$AK$167,economics!$AJ$2:$AJ$167,TRUE)))+$CR14*(_xlfn.NORM.DIST(BL$3,$CU14,0.3*$CU14,TRUE)-_xlfn.NORM.DIST(BL$30,$CU14,0.3*$CU14,TRUE))+$CS14*(_xlfn.NORM.DIST(BL$3,$CV14,0.3*$CV14,TRUE)-_xlfn.NORM.DIST(BL$30,$CV14,0.3*$CV14,TRUE))),""),IF($C14&gt;0,summary!$C$10/28.8/0.947817,""))</f>
        <v>10.074319315976723</v>
      </c>
      <c r="BM43">
        <f t="array" ref="BM43">IF($D14,IFERROR((SUMPRODUCT((economics!$AG$2:$AG$167=$B43)*(economics!$D$2:$D$167="whr")*economics!$AH$2:$AH$167*(_xlfn.NORM.DIST(BM$3,economics!$AK$2:$AK$167,economics!$AJ$2:$AJ$167,TRUE)-_xlfn.NORM.DIST(BM$30,economics!$AK$2:$AK$167,economics!$AJ$2:$AJ$167,TRUE))*economics!$AM$2:$AM$167)+$CR14*(_xlfn.NORM.DIST(BM$3,$CU14,0.3*$CU14,TRUE)-_xlfn.NORM.DIST(BM$30,$CU14,0.3*$CU14,TRUE))*summary!$C$7/28.8/0.947817+$CS14*(_xlfn.NORM.DIST(BM$3,$CV14,0.3*$CV14,TRUE)-_xlfn.NORM.DIST(BM$30,$CV14,0.3*$CV14,TRUE))*summary!$C$6/28.8/0.947817)/(SUMPRODUCT((economics!$AG$2:$AG$167=$B43)*(economics!$D$2:$D$167="whr")*economics!$AH$2:$AH$167*(_xlfn.NORM.DIST(BM$3,economics!$AK$2:$AK$167,economics!$AJ$2:$AJ$167,TRUE)-_xlfn.NORM.DIST(BM$30,economics!$AK$2:$AK$167,economics!$AJ$2:$AJ$167,TRUE)))+$CR14*(_xlfn.NORM.DIST(BM$3,$CU14,0.3*$CU14,TRUE)-_xlfn.NORM.DIST(BM$30,$CU14,0.3*$CU14,TRUE))+$CS14*(_xlfn.NORM.DIST(BM$3,$CV14,0.3*$CV14,TRUE)-_xlfn.NORM.DIST(BM$30,$CV14,0.3*$CV14,TRUE))),""),IF($C14&gt;0,summary!$C$10/28.8/0.947817,""))</f>
        <v>10.074319315976723</v>
      </c>
      <c r="BN43">
        <f t="array" ref="BN43">IF($D14,IFERROR((SUMPRODUCT((economics!$AG$2:$AG$167=$B43)*(economics!$D$2:$D$167="whr")*economics!$AH$2:$AH$167*(_xlfn.NORM.DIST(BN$3,economics!$AK$2:$AK$167,economics!$AJ$2:$AJ$167,TRUE)-_xlfn.NORM.DIST(BN$30,economics!$AK$2:$AK$167,economics!$AJ$2:$AJ$167,TRUE))*economics!$AM$2:$AM$167)+$CR14*(_xlfn.NORM.DIST(BN$3,$CU14,0.3*$CU14,TRUE)-_xlfn.NORM.DIST(BN$30,$CU14,0.3*$CU14,TRUE))*summary!$C$7/28.8/0.947817+$CS14*(_xlfn.NORM.DIST(BN$3,$CV14,0.3*$CV14,TRUE)-_xlfn.NORM.DIST(BN$30,$CV14,0.3*$CV14,TRUE))*summary!$C$6/28.8/0.947817)/(SUMPRODUCT((economics!$AG$2:$AG$167=$B43)*(economics!$D$2:$D$167="whr")*economics!$AH$2:$AH$167*(_xlfn.NORM.DIST(BN$3,economics!$AK$2:$AK$167,economics!$AJ$2:$AJ$167,TRUE)-_xlfn.NORM.DIST(BN$30,economics!$AK$2:$AK$167,economics!$AJ$2:$AJ$167,TRUE)))+$CR14*(_xlfn.NORM.DIST(BN$3,$CU14,0.3*$CU14,TRUE)-_xlfn.NORM.DIST(BN$30,$CU14,0.3*$CU14,TRUE))+$CS14*(_xlfn.NORM.DIST(BN$3,$CV14,0.3*$CV14,TRUE)-_xlfn.NORM.DIST(BN$30,$CV14,0.3*$CV14,TRUE))),""),IF($C14&gt;0,summary!$C$10/28.8/0.947817,""))</f>
        <v>10.074319315976723</v>
      </c>
      <c r="BO43">
        <f t="array" ref="BO43">IF($D14,IFERROR((SUMPRODUCT((economics!$AG$2:$AG$167=$B43)*(economics!$D$2:$D$167="whr")*economics!$AH$2:$AH$167*(_xlfn.NORM.DIST(BO$3,economics!$AK$2:$AK$167,economics!$AJ$2:$AJ$167,TRUE)-_xlfn.NORM.DIST(BO$30,economics!$AK$2:$AK$167,economics!$AJ$2:$AJ$167,TRUE))*economics!$AM$2:$AM$167)+$CR14*(_xlfn.NORM.DIST(BO$3,$CU14,0.3*$CU14,TRUE)-_xlfn.NORM.DIST(BO$30,$CU14,0.3*$CU14,TRUE))*summary!$C$7/28.8/0.947817+$CS14*(_xlfn.NORM.DIST(BO$3,$CV14,0.3*$CV14,TRUE)-_xlfn.NORM.DIST(BO$30,$CV14,0.3*$CV14,TRUE))*summary!$C$6/28.8/0.947817)/(SUMPRODUCT((economics!$AG$2:$AG$167=$B43)*(economics!$D$2:$D$167="whr")*economics!$AH$2:$AH$167*(_xlfn.NORM.DIST(BO$3,economics!$AK$2:$AK$167,economics!$AJ$2:$AJ$167,TRUE)-_xlfn.NORM.DIST(BO$30,economics!$AK$2:$AK$167,economics!$AJ$2:$AJ$167,TRUE)))+$CR14*(_xlfn.NORM.DIST(BO$3,$CU14,0.3*$CU14,TRUE)-_xlfn.NORM.DIST(BO$30,$CU14,0.3*$CU14,TRUE))+$CS14*(_xlfn.NORM.DIST(BO$3,$CV14,0.3*$CV14,TRUE)-_xlfn.NORM.DIST(BO$30,$CV14,0.3*$CV14,TRUE))),""),IF($C14&gt;0,summary!$C$10/28.8/0.947817,""))</f>
        <v>10.074319315976723</v>
      </c>
      <c r="BP43">
        <f t="array" ref="BP43">IF($D14,IFERROR((SUMPRODUCT((economics!$AG$2:$AG$167=$B43)*(economics!$D$2:$D$167="whr")*economics!$AH$2:$AH$167*(_xlfn.NORM.DIST(BP$3,economics!$AK$2:$AK$167,economics!$AJ$2:$AJ$167,TRUE)-_xlfn.NORM.DIST(BP$30,economics!$AK$2:$AK$167,economics!$AJ$2:$AJ$167,TRUE))*economics!$AM$2:$AM$167)+$CR14*(_xlfn.NORM.DIST(BP$3,$CU14,0.3*$CU14,TRUE)-_xlfn.NORM.DIST(BP$30,$CU14,0.3*$CU14,TRUE))*summary!$C$7/28.8/0.947817+$CS14*(_xlfn.NORM.DIST(BP$3,$CV14,0.3*$CV14,TRUE)-_xlfn.NORM.DIST(BP$30,$CV14,0.3*$CV14,TRUE))*summary!$C$6/28.8/0.947817)/(SUMPRODUCT((economics!$AG$2:$AG$167=$B43)*(economics!$D$2:$D$167="whr")*economics!$AH$2:$AH$167*(_xlfn.NORM.DIST(BP$3,economics!$AK$2:$AK$167,economics!$AJ$2:$AJ$167,TRUE)-_xlfn.NORM.DIST(BP$30,economics!$AK$2:$AK$167,economics!$AJ$2:$AJ$167,TRUE)))+$CR14*(_xlfn.NORM.DIST(BP$3,$CU14,0.3*$CU14,TRUE)-_xlfn.NORM.DIST(BP$30,$CU14,0.3*$CU14,TRUE))+$CS14*(_xlfn.NORM.DIST(BP$3,$CV14,0.3*$CV14,TRUE)-_xlfn.NORM.DIST(BP$30,$CV14,0.3*$CV14,TRUE))),""),IF($C14&gt;0,summary!$C$10/28.8/0.947817,""))</f>
        <v>10.074319315976723</v>
      </c>
      <c r="BQ43">
        <f t="array" ref="BQ43">IF($D14,IFERROR((SUMPRODUCT((economics!$AG$2:$AG$167=$B43)*(economics!$D$2:$D$167="whr")*economics!$AH$2:$AH$167*(_xlfn.NORM.DIST(BQ$3,economics!$AK$2:$AK$167,economics!$AJ$2:$AJ$167,TRUE)-_xlfn.NORM.DIST(BQ$30,economics!$AK$2:$AK$167,economics!$AJ$2:$AJ$167,TRUE))*economics!$AM$2:$AM$167)+$CR14*(_xlfn.NORM.DIST(BQ$3,$CU14,0.3*$CU14,TRUE)-_xlfn.NORM.DIST(BQ$30,$CU14,0.3*$CU14,TRUE))*summary!$C$7/28.8/0.947817+$CS14*(_xlfn.NORM.DIST(BQ$3,$CV14,0.3*$CV14,TRUE)-_xlfn.NORM.DIST(BQ$30,$CV14,0.3*$CV14,TRUE))*summary!$C$6/28.8/0.947817)/(SUMPRODUCT((economics!$AG$2:$AG$167=$B43)*(economics!$D$2:$D$167="whr")*economics!$AH$2:$AH$167*(_xlfn.NORM.DIST(BQ$3,economics!$AK$2:$AK$167,economics!$AJ$2:$AJ$167,TRUE)-_xlfn.NORM.DIST(BQ$30,economics!$AK$2:$AK$167,economics!$AJ$2:$AJ$167,TRUE)))+$CR14*(_xlfn.NORM.DIST(BQ$3,$CU14,0.3*$CU14,TRUE)-_xlfn.NORM.DIST(BQ$30,$CU14,0.3*$CU14,TRUE))+$CS14*(_xlfn.NORM.DIST(BQ$3,$CV14,0.3*$CV14,TRUE)-_xlfn.NORM.DIST(BQ$30,$CV14,0.3*$CV14,TRUE))),""),IF($C14&gt;0,summary!$C$10/28.8/0.947817,""))</f>
        <v>10.074319315976723</v>
      </c>
      <c r="BR43">
        <f t="array" ref="BR43">IF($D14,IFERROR((SUMPRODUCT((economics!$AG$2:$AG$167=$B43)*(economics!$D$2:$D$167="whr")*economics!$AH$2:$AH$167*(_xlfn.NORM.DIST(BR$3,economics!$AK$2:$AK$167,economics!$AJ$2:$AJ$167,TRUE)-_xlfn.NORM.DIST(BR$30,economics!$AK$2:$AK$167,economics!$AJ$2:$AJ$167,TRUE))*economics!$AM$2:$AM$167)+$CR14*(_xlfn.NORM.DIST(BR$3,$CU14,0.3*$CU14,TRUE)-_xlfn.NORM.DIST(BR$30,$CU14,0.3*$CU14,TRUE))*summary!$C$7/28.8/0.947817+$CS14*(_xlfn.NORM.DIST(BR$3,$CV14,0.3*$CV14,TRUE)-_xlfn.NORM.DIST(BR$30,$CV14,0.3*$CV14,TRUE))*summary!$C$6/28.8/0.947817)/(SUMPRODUCT((economics!$AG$2:$AG$167=$B43)*(economics!$D$2:$D$167="whr")*economics!$AH$2:$AH$167*(_xlfn.NORM.DIST(BR$3,economics!$AK$2:$AK$167,economics!$AJ$2:$AJ$167,TRUE)-_xlfn.NORM.DIST(BR$30,economics!$AK$2:$AK$167,economics!$AJ$2:$AJ$167,TRUE)))+$CR14*(_xlfn.NORM.DIST(BR$3,$CU14,0.3*$CU14,TRUE)-_xlfn.NORM.DIST(BR$30,$CU14,0.3*$CU14,TRUE))+$CS14*(_xlfn.NORM.DIST(BR$3,$CV14,0.3*$CV14,TRUE)-_xlfn.NORM.DIST(BR$30,$CV14,0.3*$CV14,TRUE))),""),IF($C14&gt;0,summary!$C$10/28.8/0.947817,""))</f>
        <v>10.074319315976723</v>
      </c>
      <c r="BS43">
        <f t="array" ref="BS43">IF($D14,IFERROR((SUMPRODUCT((economics!$AG$2:$AG$167=$B43)*(economics!$D$2:$D$167="whr")*economics!$AH$2:$AH$167*(_xlfn.NORM.DIST(BS$3,economics!$AK$2:$AK$167,economics!$AJ$2:$AJ$167,TRUE)-_xlfn.NORM.DIST(BS$30,economics!$AK$2:$AK$167,economics!$AJ$2:$AJ$167,TRUE))*economics!$AM$2:$AM$167)+$CR14*(_xlfn.NORM.DIST(BS$3,$CU14,0.3*$CU14,TRUE)-_xlfn.NORM.DIST(BS$30,$CU14,0.3*$CU14,TRUE))*summary!$C$7/28.8/0.947817+$CS14*(_xlfn.NORM.DIST(BS$3,$CV14,0.3*$CV14,TRUE)-_xlfn.NORM.DIST(BS$30,$CV14,0.3*$CV14,TRUE))*summary!$C$6/28.8/0.947817)/(SUMPRODUCT((economics!$AG$2:$AG$167=$B43)*(economics!$D$2:$D$167="whr")*economics!$AH$2:$AH$167*(_xlfn.NORM.DIST(BS$3,economics!$AK$2:$AK$167,economics!$AJ$2:$AJ$167,TRUE)-_xlfn.NORM.DIST(BS$30,economics!$AK$2:$AK$167,economics!$AJ$2:$AJ$167,TRUE)))+$CR14*(_xlfn.NORM.DIST(BS$3,$CU14,0.3*$CU14,TRUE)-_xlfn.NORM.DIST(BS$30,$CU14,0.3*$CU14,TRUE))+$CS14*(_xlfn.NORM.DIST(BS$3,$CV14,0.3*$CV14,TRUE)-_xlfn.NORM.DIST(BS$30,$CV14,0.3*$CV14,TRUE))),""),IF($C14&gt;0,summary!$C$10/28.8/0.947817,""))</f>
        <v>10.074319315976723</v>
      </c>
      <c r="BT43">
        <f t="array" ref="BT43">IF($D14,IFERROR((SUMPRODUCT((economics!$AG$2:$AG$167=$B43)*(economics!$D$2:$D$167="whr")*economics!$AH$2:$AH$167*(_xlfn.NORM.DIST(BT$3,economics!$AK$2:$AK$167,economics!$AJ$2:$AJ$167,TRUE)-_xlfn.NORM.DIST(BT$30,economics!$AK$2:$AK$167,economics!$AJ$2:$AJ$167,TRUE))*economics!$AM$2:$AM$167)+$CR14*(_xlfn.NORM.DIST(BT$3,$CU14,0.3*$CU14,TRUE)-_xlfn.NORM.DIST(BT$30,$CU14,0.3*$CU14,TRUE))*summary!$C$7/28.8/0.947817+$CS14*(_xlfn.NORM.DIST(BT$3,$CV14,0.3*$CV14,TRUE)-_xlfn.NORM.DIST(BT$30,$CV14,0.3*$CV14,TRUE))*summary!$C$6/28.8/0.947817)/(SUMPRODUCT((economics!$AG$2:$AG$167=$B43)*(economics!$D$2:$D$167="whr")*economics!$AH$2:$AH$167*(_xlfn.NORM.DIST(BT$3,economics!$AK$2:$AK$167,economics!$AJ$2:$AJ$167,TRUE)-_xlfn.NORM.DIST(BT$30,economics!$AK$2:$AK$167,economics!$AJ$2:$AJ$167,TRUE)))+$CR14*(_xlfn.NORM.DIST(BT$3,$CU14,0.3*$CU14,TRUE)-_xlfn.NORM.DIST(BT$30,$CU14,0.3*$CU14,TRUE))+$CS14*(_xlfn.NORM.DIST(BT$3,$CV14,0.3*$CV14,TRUE)-_xlfn.NORM.DIST(BT$30,$CV14,0.3*$CV14,TRUE))),""),IF($C14&gt;0,summary!$C$10/28.8/0.947817,""))</f>
        <v>10.074319315976723</v>
      </c>
      <c r="BU43">
        <f t="array" ref="BU43">IF($D14,IFERROR((SUMPRODUCT((economics!$AG$2:$AG$167=$B43)*(economics!$D$2:$D$167="whr")*economics!$AH$2:$AH$167*(_xlfn.NORM.DIST(BU$3,economics!$AK$2:$AK$167,economics!$AJ$2:$AJ$167,TRUE)-_xlfn.NORM.DIST(BU$30,economics!$AK$2:$AK$167,economics!$AJ$2:$AJ$167,TRUE))*economics!$AM$2:$AM$167)+$CR14*(_xlfn.NORM.DIST(BU$3,$CU14,0.3*$CU14,TRUE)-_xlfn.NORM.DIST(BU$30,$CU14,0.3*$CU14,TRUE))*summary!$C$7/28.8/0.947817+$CS14*(_xlfn.NORM.DIST(BU$3,$CV14,0.3*$CV14,TRUE)-_xlfn.NORM.DIST(BU$30,$CV14,0.3*$CV14,TRUE))*summary!$C$6/28.8/0.947817)/(SUMPRODUCT((economics!$AG$2:$AG$167=$B43)*(economics!$D$2:$D$167="whr")*economics!$AH$2:$AH$167*(_xlfn.NORM.DIST(BU$3,economics!$AK$2:$AK$167,economics!$AJ$2:$AJ$167,TRUE)-_xlfn.NORM.DIST(BU$30,economics!$AK$2:$AK$167,economics!$AJ$2:$AJ$167,TRUE)))+$CR14*(_xlfn.NORM.DIST(BU$3,$CU14,0.3*$CU14,TRUE)-_xlfn.NORM.DIST(BU$30,$CU14,0.3*$CU14,TRUE))+$CS14*(_xlfn.NORM.DIST(BU$3,$CV14,0.3*$CV14,TRUE)-_xlfn.NORM.DIST(BU$30,$CV14,0.3*$CV14,TRUE))),""),IF($C14&gt;0,summary!$C$10/28.8/0.947817,""))</f>
        <v>10.074319315976723</v>
      </c>
      <c r="BV43">
        <f t="array" ref="BV43">IF($D14,IFERROR((SUMPRODUCT((economics!$AG$2:$AG$167=$B43)*(economics!$D$2:$D$167="whr")*economics!$AH$2:$AH$167*(_xlfn.NORM.DIST(BV$3,economics!$AK$2:$AK$167,economics!$AJ$2:$AJ$167,TRUE)-_xlfn.NORM.DIST(BV$30,economics!$AK$2:$AK$167,economics!$AJ$2:$AJ$167,TRUE))*economics!$AM$2:$AM$167)+$CR14*(_xlfn.NORM.DIST(BV$3,$CU14,0.3*$CU14,TRUE)-_xlfn.NORM.DIST(BV$30,$CU14,0.3*$CU14,TRUE))*summary!$C$7/28.8/0.947817+$CS14*(_xlfn.NORM.DIST(BV$3,$CV14,0.3*$CV14,TRUE)-_xlfn.NORM.DIST(BV$30,$CV14,0.3*$CV14,TRUE))*summary!$C$6/28.8/0.947817)/(SUMPRODUCT((economics!$AG$2:$AG$167=$B43)*(economics!$D$2:$D$167="whr")*economics!$AH$2:$AH$167*(_xlfn.NORM.DIST(BV$3,economics!$AK$2:$AK$167,economics!$AJ$2:$AJ$167,TRUE)-_xlfn.NORM.DIST(BV$30,economics!$AK$2:$AK$167,economics!$AJ$2:$AJ$167,TRUE)))+$CR14*(_xlfn.NORM.DIST(BV$3,$CU14,0.3*$CU14,TRUE)-_xlfn.NORM.DIST(BV$30,$CU14,0.3*$CU14,TRUE))+$CS14*(_xlfn.NORM.DIST(BV$3,$CV14,0.3*$CV14,TRUE)-_xlfn.NORM.DIST(BV$30,$CV14,0.3*$CV14,TRUE))),""),IF($C14&gt;0,summary!$C$10/28.8/0.947817,""))</f>
        <v>10.074319315976723</v>
      </c>
      <c r="BW43">
        <f t="array" ref="BW43">IF($D14,IFERROR((SUMPRODUCT((economics!$AG$2:$AG$167=$B43)*(economics!$D$2:$D$167="whr")*economics!$AH$2:$AH$167*(_xlfn.NORM.DIST(BW$3,economics!$AK$2:$AK$167,economics!$AJ$2:$AJ$167,TRUE)-_xlfn.NORM.DIST(BW$30,economics!$AK$2:$AK$167,economics!$AJ$2:$AJ$167,TRUE))*economics!$AM$2:$AM$167)+$CR14*(_xlfn.NORM.DIST(BW$3,$CU14,0.3*$CU14,TRUE)-_xlfn.NORM.DIST(BW$30,$CU14,0.3*$CU14,TRUE))*summary!$C$7/28.8/0.947817+$CS14*(_xlfn.NORM.DIST(BW$3,$CV14,0.3*$CV14,TRUE)-_xlfn.NORM.DIST(BW$30,$CV14,0.3*$CV14,TRUE))*summary!$C$6/28.8/0.947817)/(SUMPRODUCT((economics!$AG$2:$AG$167=$B43)*(economics!$D$2:$D$167="whr")*economics!$AH$2:$AH$167*(_xlfn.NORM.DIST(BW$3,economics!$AK$2:$AK$167,economics!$AJ$2:$AJ$167,TRUE)-_xlfn.NORM.DIST(BW$30,economics!$AK$2:$AK$167,economics!$AJ$2:$AJ$167,TRUE)))+$CR14*(_xlfn.NORM.DIST(BW$3,$CU14,0.3*$CU14,TRUE)-_xlfn.NORM.DIST(BW$30,$CU14,0.3*$CU14,TRUE))+$CS14*(_xlfn.NORM.DIST(BW$3,$CV14,0.3*$CV14,TRUE)-_xlfn.NORM.DIST(BW$30,$CV14,0.3*$CV14,TRUE))),""),IF($C14&gt;0,summary!$C$10/28.8/0.947817,""))</f>
        <v>10.074319315976723</v>
      </c>
      <c r="BX43">
        <f t="array" ref="BX43">IF($D14,IFERROR((SUMPRODUCT((economics!$AG$2:$AG$167=$B43)*(economics!$D$2:$D$167="whr")*economics!$AH$2:$AH$167*(_xlfn.NORM.DIST(BX$3,economics!$AK$2:$AK$167,economics!$AJ$2:$AJ$167,TRUE)-_xlfn.NORM.DIST(BX$30,economics!$AK$2:$AK$167,economics!$AJ$2:$AJ$167,TRUE))*economics!$AM$2:$AM$167)+$CR14*(_xlfn.NORM.DIST(BX$3,$CU14,0.3*$CU14,TRUE)-_xlfn.NORM.DIST(BX$30,$CU14,0.3*$CU14,TRUE))*summary!$C$7/28.8/0.947817+$CS14*(_xlfn.NORM.DIST(BX$3,$CV14,0.3*$CV14,TRUE)-_xlfn.NORM.DIST(BX$30,$CV14,0.3*$CV14,TRUE))*summary!$C$6/28.8/0.947817)/(SUMPRODUCT((economics!$AG$2:$AG$167=$B43)*(economics!$D$2:$D$167="whr")*economics!$AH$2:$AH$167*(_xlfn.NORM.DIST(BX$3,economics!$AK$2:$AK$167,economics!$AJ$2:$AJ$167,TRUE)-_xlfn.NORM.DIST(BX$30,economics!$AK$2:$AK$167,economics!$AJ$2:$AJ$167,TRUE)))+$CR14*(_xlfn.NORM.DIST(BX$3,$CU14,0.3*$CU14,TRUE)-_xlfn.NORM.DIST(BX$30,$CU14,0.3*$CU14,TRUE))+$CS14*(_xlfn.NORM.DIST(BX$3,$CV14,0.3*$CV14,TRUE)-_xlfn.NORM.DIST(BX$30,$CV14,0.3*$CV14,TRUE))),""),IF($C14&gt;0,summary!$C$10/28.8/0.947817,""))</f>
        <v>10.074319315976723</v>
      </c>
      <c r="BY43">
        <f t="array" ref="BY43">IF($D14,IFERROR((SUMPRODUCT((economics!$AG$2:$AG$167=$B43)*(economics!$D$2:$D$167="whr")*economics!$AH$2:$AH$167*(_xlfn.NORM.DIST(BY$3,economics!$AK$2:$AK$167,economics!$AJ$2:$AJ$167,TRUE)-_xlfn.NORM.DIST(BY$30,economics!$AK$2:$AK$167,economics!$AJ$2:$AJ$167,TRUE))*economics!$AM$2:$AM$167)+$CR14*(_xlfn.NORM.DIST(BY$3,$CU14,0.3*$CU14,TRUE)-_xlfn.NORM.DIST(BY$30,$CU14,0.3*$CU14,TRUE))*summary!$C$7/28.8/0.947817+$CS14*(_xlfn.NORM.DIST(BY$3,$CV14,0.3*$CV14,TRUE)-_xlfn.NORM.DIST(BY$30,$CV14,0.3*$CV14,TRUE))*summary!$C$6/28.8/0.947817)/(SUMPRODUCT((economics!$AG$2:$AG$167=$B43)*(economics!$D$2:$D$167="whr")*economics!$AH$2:$AH$167*(_xlfn.NORM.DIST(BY$3,economics!$AK$2:$AK$167,economics!$AJ$2:$AJ$167,TRUE)-_xlfn.NORM.DIST(BY$30,economics!$AK$2:$AK$167,economics!$AJ$2:$AJ$167,TRUE)))+$CR14*(_xlfn.NORM.DIST(BY$3,$CU14,0.3*$CU14,TRUE)-_xlfn.NORM.DIST(BY$30,$CU14,0.3*$CU14,TRUE))+$CS14*(_xlfn.NORM.DIST(BY$3,$CV14,0.3*$CV14,TRUE)-_xlfn.NORM.DIST(BY$30,$CV14,0.3*$CV14,TRUE))),""),IF($C14&gt;0,summary!$C$10/28.8/0.947817,""))</f>
        <v>10.074319315976723</v>
      </c>
      <c r="BZ43">
        <f t="array" ref="BZ43">IF($D14,IFERROR((SUMPRODUCT((economics!$AG$2:$AG$167=$B43)*(economics!$D$2:$D$167="whr")*economics!$AH$2:$AH$167*(_xlfn.NORM.DIST(BZ$3,economics!$AK$2:$AK$167,economics!$AJ$2:$AJ$167,TRUE)-_xlfn.NORM.DIST(BZ$30,economics!$AK$2:$AK$167,economics!$AJ$2:$AJ$167,TRUE))*economics!$AM$2:$AM$167)+$CR14*(_xlfn.NORM.DIST(BZ$3,$CU14,0.3*$CU14,TRUE)-_xlfn.NORM.DIST(BZ$30,$CU14,0.3*$CU14,TRUE))*summary!$C$7/28.8/0.947817+$CS14*(_xlfn.NORM.DIST(BZ$3,$CV14,0.3*$CV14,TRUE)-_xlfn.NORM.DIST(BZ$30,$CV14,0.3*$CV14,TRUE))*summary!$C$6/28.8/0.947817)/(SUMPRODUCT((economics!$AG$2:$AG$167=$B43)*(economics!$D$2:$D$167="whr")*economics!$AH$2:$AH$167*(_xlfn.NORM.DIST(BZ$3,economics!$AK$2:$AK$167,economics!$AJ$2:$AJ$167,TRUE)-_xlfn.NORM.DIST(BZ$30,economics!$AK$2:$AK$167,economics!$AJ$2:$AJ$167,TRUE)))+$CR14*(_xlfn.NORM.DIST(BZ$3,$CU14,0.3*$CU14,TRUE)-_xlfn.NORM.DIST(BZ$30,$CU14,0.3*$CU14,TRUE))+$CS14*(_xlfn.NORM.DIST(BZ$3,$CV14,0.3*$CV14,TRUE)-_xlfn.NORM.DIST(BZ$30,$CV14,0.3*$CV14,TRUE))),""),IF($C14&gt;0,summary!$C$10/28.8/0.947817,""))</f>
        <v>10.074319315976723</v>
      </c>
      <c r="CA43">
        <f t="array" ref="CA43">IF($D14,IFERROR((SUMPRODUCT((economics!$AG$2:$AG$167=$B43)*(economics!$D$2:$D$167="whr")*economics!$AH$2:$AH$167*(_xlfn.NORM.DIST(CA$3,economics!$AK$2:$AK$167,economics!$AJ$2:$AJ$167,TRUE)-_xlfn.NORM.DIST(CA$30,economics!$AK$2:$AK$167,economics!$AJ$2:$AJ$167,TRUE))*economics!$AM$2:$AM$167)+$CR14*(_xlfn.NORM.DIST(CA$3,$CU14,0.3*$CU14,TRUE)-_xlfn.NORM.DIST(CA$30,$CU14,0.3*$CU14,TRUE))*summary!$C$7/28.8/0.947817+$CS14*(_xlfn.NORM.DIST(CA$3,$CV14,0.3*$CV14,TRUE)-_xlfn.NORM.DIST(CA$30,$CV14,0.3*$CV14,TRUE))*summary!$C$6/28.8/0.947817)/(SUMPRODUCT((economics!$AG$2:$AG$167=$B43)*(economics!$D$2:$D$167="whr")*economics!$AH$2:$AH$167*(_xlfn.NORM.DIST(CA$3,economics!$AK$2:$AK$167,economics!$AJ$2:$AJ$167,TRUE)-_xlfn.NORM.DIST(CA$30,economics!$AK$2:$AK$167,economics!$AJ$2:$AJ$167,TRUE)))+$CR14*(_xlfn.NORM.DIST(CA$3,$CU14,0.3*$CU14,TRUE)-_xlfn.NORM.DIST(CA$30,$CU14,0.3*$CU14,TRUE))+$CS14*(_xlfn.NORM.DIST(CA$3,$CV14,0.3*$CV14,TRUE)-_xlfn.NORM.DIST(CA$30,$CV14,0.3*$CV14,TRUE))),""),IF($C14&gt;0,summary!$C$10/28.8/0.947817,""))</f>
        <v>10.074319315976723</v>
      </c>
      <c r="CB43">
        <f t="array" ref="CB43">IF($D14,IFERROR((SUMPRODUCT((economics!$AG$2:$AG$167=$B43)*(economics!$D$2:$D$167="whr")*economics!$AH$2:$AH$167*(_xlfn.NORM.DIST(CB$3,economics!$AK$2:$AK$167,economics!$AJ$2:$AJ$167,TRUE)-_xlfn.NORM.DIST(CB$30,economics!$AK$2:$AK$167,economics!$AJ$2:$AJ$167,TRUE))*economics!$AM$2:$AM$167)+$CR14*(_xlfn.NORM.DIST(CB$3,$CU14,0.3*$CU14,TRUE)-_xlfn.NORM.DIST(CB$30,$CU14,0.3*$CU14,TRUE))*summary!$C$7/28.8/0.947817+$CS14*(_xlfn.NORM.DIST(CB$3,$CV14,0.3*$CV14,TRUE)-_xlfn.NORM.DIST(CB$30,$CV14,0.3*$CV14,TRUE))*summary!$C$6/28.8/0.947817)/(SUMPRODUCT((economics!$AG$2:$AG$167=$B43)*(economics!$D$2:$D$167="whr")*economics!$AH$2:$AH$167*(_xlfn.NORM.DIST(CB$3,economics!$AK$2:$AK$167,economics!$AJ$2:$AJ$167,TRUE)-_xlfn.NORM.DIST(CB$30,economics!$AK$2:$AK$167,economics!$AJ$2:$AJ$167,TRUE)))+$CR14*(_xlfn.NORM.DIST(CB$3,$CU14,0.3*$CU14,TRUE)-_xlfn.NORM.DIST(CB$30,$CU14,0.3*$CU14,TRUE))+$CS14*(_xlfn.NORM.DIST(CB$3,$CV14,0.3*$CV14,TRUE)-_xlfn.NORM.DIST(CB$30,$CV14,0.3*$CV14,TRUE))),""),IF($C14&gt;0,summary!$C$10/28.8/0.947817,""))</f>
        <v>10.074319315976723</v>
      </c>
      <c r="CC43">
        <f t="array" ref="CC43">IF($D14,IFERROR((SUMPRODUCT((economics!$AG$2:$AG$167=$B43)*(economics!$D$2:$D$167="whr")*economics!$AH$2:$AH$167*(_xlfn.NORM.DIST(CC$3,economics!$AK$2:$AK$167,economics!$AJ$2:$AJ$167,TRUE)-_xlfn.NORM.DIST(CC$30,economics!$AK$2:$AK$167,economics!$AJ$2:$AJ$167,TRUE))*economics!$AM$2:$AM$167)+$CR14*(_xlfn.NORM.DIST(CC$3,$CU14,0.3*$CU14,TRUE)-_xlfn.NORM.DIST(CC$30,$CU14,0.3*$CU14,TRUE))*summary!$C$7/28.8/0.947817+$CS14*(_xlfn.NORM.DIST(CC$3,$CV14,0.3*$CV14,TRUE)-_xlfn.NORM.DIST(CC$30,$CV14,0.3*$CV14,TRUE))*summary!$C$6/28.8/0.947817)/(SUMPRODUCT((economics!$AG$2:$AG$167=$B43)*(economics!$D$2:$D$167="whr")*economics!$AH$2:$AH$167*(_xlfn.NORM.DIST(CC$3,economics!$AK$2:$AK$167,economics!$AJ$2:$AJ$167,TRUE)-_xlfn.NORM.DIST(CC$30,economics!$AK$2:$AK$167,economics!$AJ$2:$AJ$167,TRUE)))+$CR14*(_xlfn.NORM.DIST(CC$3,$CU14,0.3*$CU14,TRUE)-_xlfn.NORM.DIST(CC$30,$CU14,0.3*$CU14,TRUE))+$CS14*(_xlfn.NORM.DIST(CC$3,$CV14,0.3*$CV14,TRUE)-_xlfn.NORM.DIST(CC$30,$CV14,0.3*$CV14,TRUE))),""),IF($C14&gt;0,summary!$C$10/28.8/0.947817,""))</f>
        <v>10.074319315976723</v>
      </c>
      <c r="CD43">
        <f t="array" ref="CD43">IF($D14,IFERROR((SUMPRODUCT((economics!$AG$2:$AG$167=$B43)*(economics!$D$2:$D$167="whr")*economics!$AH$2:$AH$167*(_xlfn.NORM.DIST(CD$3,economics!$AK$2:$AK$167,economics!$AJ$2:$AJ$167,TRUE)-_xlfn.NORM.DIST(CD$30,economics!$AK$2:$AK$167,economics!$AJ$2:$AJ$167,TRUE))*economics!$AM$2:$AM$167)+$CR14*(_xlfn.NORM.DIST(CD$3,$CU14,0.3*$CU14,TRUE)-_xlfn.NORM.DIST(CD$30,$CU14,0.3*$CU14,TRUE))*summary!$C$7/28.8/0.947817+$CS14*(_xlfn.NORM.DIST(CD$3,$CV14,0.3*$CV14,TRUE)-_xlfn.NORM.DIST(CD$30,$CV14,0.3*$CV14,TRUE))*summary!$C$6/28.8/0.947817)/(SUMPRODUCT((economics!$AG$2:$AG$167=$B43)*(economics!$D$2:$D$167="whr")*economics!$AH$2:$AH$167*(_xlfn.NORM.DIST(CD$3,economics!$AK$2:$AK$167,economics!$AJ$2:$AJ$167,TRUE)-_xlfn.NORM.DIST(CD$30,economics!$AK$2:$AK$167,economics!$AJ$2:$AJ$167,TRUE)))+$CR14*(_xlfn.NORM.DIST(CD$3,$CU14,0.3*$CU14,TRUE)-_xlfn.NORM.DIST(CD$30,$CU14,0.3*$CU14,TRUE))+$CS14*(_xlfn.NORM.DIST(CD$3,$CV14,0.3*$CV14,TRUE)-_xlfn.NORM.DIST(CD$30,$CV14,0.3*$CV14,TRUE))),""),IF($C14&gt;0,summary!$C$10/28.8/0.947817,""))</f>
        <v>10.074319315976723</v>
      </c>
      <c r="CE43">
        <f t="array" ref="CE43">IF($D14,IFERROR((SUMPRODUCT((economics!$AG$2:$AG$167=$B43)*(economics!$D$2:$D$167="whr")*economics!$AH$2:$AH$167*(_xlfn.NORM.DIST(CE$3,economics!$AK$2:$AK$167,economics!$AJ$2:$AJ$167,TRUE)-_xlfn.NORM.DIST(CE$30,economics!$AK$2:$AK$167,economics!$AJ$2:$AJ$167,TRUE))*economics!$AM$2:$AM$167)+$CR14*(_xlfn.NORM.DIST(CE$3,$CU14,0.3*$CU14,TRUE)-_xlfn.NORM.DIST(CE$30,$CU14,0.3*$CU14,TRUE))*summary!$C$7/28.8/0.947817+$CS14*(_xlfn.NORM.DIST(CE$3,$CV14,0.3*$CV14,TRUE)-_xlfn.NORM.DIST(CE$30,$CV14,0.3*$CV14,TRUE))*summary!$C$6/28.8/0.947817)/(SUMPRODUCT((economics!$AG$2:$AG$167=$B43)*(economics!$D$2:$D$167="whr")*economics!$AH$2:$AH$167*(_xlfn.NORM.DIST(CE$3,economics!$AK$2:$AK$167,economics!$AJ$2:$AJ$167,TRUE)-_xlfn.NORM.DIST(CE$30,economics!$AK$2:$AK$167,economics!$AJ$2:$AJ$167,TRUE)))+$CR14*(_xlfn.NORM.DIST(CE$3,$CU14,0.3*$CU14,TRUE)-_xlfn.NORM.DIST(CE$30,$CU14,0.3*$CU14,TRUE))+$CS14*(_xlfn.NORM.DIST(CE$3,$CV14,0.3*$CV14,TRUE)-_xlfn.NORM.DIST(CE$30,$CV14,0.3*$CV14,TRUE))),""),IF($C14&gt;0,summary!$C$10/28.8/0.947817,""))</f>
        <v>10.074319315976723</v>
      </c>
      <c r="CF43">
        <f t="array" ref="CF43">IF($D14,IFERROR((SUMPRODUCT((economics!$AG$2:$AG$167=$B43)*(economics!$D$2:$D$167="whr")*economics!$AH$2:$AH$167*(_xlfn.NORM.DIST(CF$3,economics!$AK$2:$AK$167,economics!$AJ$2:$AJ$167,TRUE)-_xlfn.NORM.DIST(CF$30,economics!$AK$2:$AK$167,economics!$AJ$2:$AJ$167,TRUE))*economics!$AM$2:$AM$167)+$CR14*(_xlfn.NORM.DIST(CF$3,$CU14,0.3*$CU14,TRUE)-_xlfn.NORM.DIST(CF$30,$CU14,0.3*$CU14,TRUE))*summary!$C$7/28.8/0.947817+$CS14*(_xlfn.NORM.DIST(CF$3,$CV14,0.3*$CV14,TRUE)-_xlfn.NORM.DIST(CF$30,$CV14,0.3*$CV14,TRUE))*summary!$C$6/28.8/0.947817)/(SUMPRODUCT((economics!$AG$2:$AG$167=$B43)*(economics!$D$2:$D$167="whr")*economics!$AH$2:$AH$167*(_xlfn.NORM.DIST(CF$3,economics!$AK$2:$AK$167,economics!$AJ$2:$AJ$167,TRUE)-_xlfn.NORM.DIST(CF$30,economics!$AK$2:$AK$167,economics!$AJ$2:$AJ$167,TRUE)))+$CR14*(_xlfn.NORM.DIST(CF$3,$CU14,0.3*$CU14,TRUE)-_xlfn.NORM.DIST(CF$30,$CU14,0.3*$CU14,TRUE))+$CS14*(_xlfn.NORM.DIST(CF$3,$CV14,0.3*$CV14,TRUE)-_xlfn.NORM.DIST(CF$30,$CV14,0.3*$CV14,TRUE))),""),IF($C14&gt;0,summary!$C$10/28.8/0.947817,""))</f>
        <v>10.074319315976723</v>
      </c>
      <c r="CG43">
        <f t="array" ref="CG43">IF($D14,IFERROR((SUMPRODUCT((economics!$AG$2:$AG$167=$B43)*(economics!$D$2:$D$167="whr")*economics!$AH$2:$AH$167*(_xlfn.NORM.DIST(CG$3,economics!$AK$2:$AK$167,economics!$AJ$2:$AJ$167,TRUE)-_xlfn.NORM.DIST(CG$30,economics!$AK$2:$AK$167,economics!$AJ$2:$AJ$167,TRUE))*economics!$AM$2:$AM$167)+$CR14*(_xlfn.NORM.DIST(CG$3,$CU14,0.3*$CU14,TRUE)-_xlfn.NORM.DIST(CG$30,$CU14,0.3*$CU14,TRUE))*summary!$C$7/28.8/0.947817+$CS14*(_xlfn.NORM.DIST(CG$3,$CV14,0.3*$CV14,TRUE)-_xlfn.NORM.DIST(CG$30,$CV14,0.3*$CV14,TRUE))*summary!$C$6/28.8/0.947817)/(SUMPRODUCT((economics!$AG$2:$AG$167=$B43)*(economics!$D$2:$D$167="whr")*economics!$AH$2:$AH$167*(_xlfn.NORM.DIST(CG$3,economics!$AK$2:$AK$167,economics!$AJ$2:$AJ$167,TRUE)-_xlfn.NORM.DIST(CG$30,economics!$AK$2:$AK$167,economics!$AJ$2:$AJ$167,TRUE)))+$CR14*(_xlfn.NORM.DIST(CG$3,$CU14,0.3*$CU14,TRUE)-_xlfn.NORM.DIST(CG$30,$CU14,0.3*$CU14,TRUE))+$CS14*(_xlfn.NORM.DIST(CG$3,$CV14,0.3*$CV14,TRUE)-_xlfn.NORM.DIST(CG$30,$CV14,0.3*$CV14,TRUE))),""),IF($C14&gt;0,summary!$C$10/28.8/0.947817,""))</f>
        <v>10.074319315976723</v>
      </c>
      <c r="CH43">
        <f t="array" ref="CH43">IF($D14,IFERROR((SUMPRODUCT((economics!$AG$2:$AG$167=$B43)*(economics!$D$2:$D$167="whr")*economics!$AH$2:$AH$167*(_xlfn.NORM.DIST(CH$3,economics!$AK$2:$AK$167,economics!$AJ$2:$AJ$167,TRUE)-_xlfn.NORM.DIST(CH$30,economics!$AK$2:$AK$167,economics!$AJ$2:$AJ$167,TRUE))*economics!$AM$2:$AM$167)+$CR14*(_xlfn.NORM.DIST(CH$3,$CU14,0.3*$CU14,TRUE)-_xlfn.NORM.DIST(CH$30,$CU14,0.3*$CU14,TRUE))*summary!$C$7/28.8/0.947817+$CS14*(_xlfn.NORM.DIST(CH$3,$CV14,0.3*$CV14,TRUE)-_xlfn.NORM.DIST(CH$30,$CV14,0.3*$CV14,TRUE))*summary!$C$6/28.8/0.947817)/(SUMPRODUCT((economics!$AG$2:$AG$167=$B43)*(economics!$D$2:$D$167="whr")*economics!$AH$2:$AH$167*(_xlfn.NORM.DIST(CH$3,economics!$AK$2:$AK$167,economics!$AJ$2:$AJ$167,TRUE)-_xlfn.NORM.DIST(CH$30,economics!$AK$2:$AK$167,economics!$AJ$2:$AJ$167,TRUE)))+$CR14*(_xlfn.NORM.DIST(CH$3,$CU14,0.3*$CU14,TRUE)-_xlfn.NORM.DIST(CH$30,$CU14,0.3*$CU14,TRUE))+$CS14*(_xlfn.NORM.DIST(CH$3,$CV14,0.3*$CV14,TRUE)-_xlfn.NORM.DIST(CH$30,$CV14,0.3*$CV14,TRUE))),""),IF($C14&gt;0,summary!$C$10/28.8/0.947817,""))</f>
        <v>10.074319315976723</v>
      </c>
    </row>
    <row r="44" spans="1:86" x14ac:dyDescent="0.35">
      <c r="A44" t="str">
        <f t="shared" si="3"/>
        <v>glass and glass products 231</v>
      </c>
      <c r="B44">
        <f t="shared" si="3"/>
        <v>231</v>
      </c>
      <c r="E44">
        <f t="array" ref="E44">IF($D15,IFERROR((SUMPRODUCT((economics!$AG$2:$AG$167=$B44)*(economics!$D$2:$D$167="whr")*economics!$AH$2:$AH$167*(_xlfn.NORM.DIST(E$3,economics!$AK$2:$AK$167,economics!$AJ$2:$AJ$167,TRUE)-_xlfn.NORM.DIST(E$30,economics!$AK$2:$AK$167,economics!$AJ$2:$AJ$167,TRUE))*economics!$AM$2:$AM$167)+$CR15*(_xlfn.NORM.DIST(E$3,$CU15,0.3*$CU15,TRUE)-_xlfn.NORM.DIST(E$30,$CU15,0.3*$CU15,TRUE))*summary!$C$7/28.8/0.947817+$CS15*(_xlfn.NORM.DIST(E$3,$CV15,0.3*$CV15,TRUE)-_xlfn.NORM.DIST(E$30,$CV15,0.3*$CV15,TRUE))*summary!$C$6/28.8/0.947817)/(SUMPRODUCT((economics!$AG$2:$AG$167=$B44)*(economics!$D$2:$D$167="whr")*economics!$AH$2:$AH$167*(_xlfn.NORM.DIST(E$3,economics!$AK$2:$AK$167,economics!$AJ$2:$AJ$167,TRUE)-_xlfn.NORM.DIST(E$30,economics!$AK$2:$AK$167,economics!$AJ$2:$AJ$167,TRUE)))+$CR15*(_xlfn.NORM.DIST(E$3,$CU15,0.3*$CU15,TRUE)-_xlfn.NORM.DIST(E$30,$CU15,0.3*$CU15,TRUE))+$CS15*(_xlfn.NORM.DIST(E$3,$CV15,0.3*$CV15,TRUE)-_xlfn.NORM.DIST(E$30,$CV15,0.3*$CV15,TRUE))),""),IF($C15&gt;0,summary!$C$10/28.8/0.947817,""))</f>
        <v>24.624232664962818</v>
      </c>
      <c r="F44">
        <f t="array" ref="F44">IF($D15,IFERROR((SUMPRODUCT((economics!$AG$2:$AG$167=$B44)*(economics!$D$2:$D$167="whr")*economics!$AH$2:$AH$167*(_xlfn.NORM.DIST(F$3,economics!$AK$2:$AK$167,economics!$AJ$2:$AJ$167,TRUE)-_xlfn.NORM.DIST(F$30,economics!$AK$2:$AK$167,economics!$AJ$2:$AJ$167,TRUE))*economics!$AM$2:$AM$167)+$CR15*(_xlfn.NORM.DIST(F$3,$CU15,0.3*$CU15,TRUE)-_xlfn.NORM.DIST(F$30,$CU15,0.3*$CU15,TRUE))*summary!$C$7/28.8/0.947817+$CS15*(_xlfn.NORM.DIST(F$3,$CV15,0.3*$CV15,TRUE)-_xlfn.NORM.DIST(F$30,$CV15,0.3*$CV15,TRUE))*summary!$C$6/28.8/0.947817)/(SUMPRODUCT((economics!$AG$2:$AG$167=$B44)*(economics!$D$2:$D$167="whr")*economics!$AH$2:$AH$167*(_xlfn.NORM.DIST(F$3,economics!$AK$2:$AK$167,economics!$AJ$2:$AJ$167,TRUE)-_xlfn.NORM.DIST(F$30,economics!$AK$2:$AK$167,economics!$AJ$2:$AJ$167,TRUE)))+$CR15*(_xlfn.NORM.DIST(F$3,$CU15,0.3*$CU15,TRUE)-_xlfn.NORM.DIST(F$30,$CU15,0.3*$CU15,TRUE))+$CS15*(_xlfn.NORM.DIST(F$3,$CV15,0.3*$CV15,TRUE)-_xlfn.NORM.DIST(F$30,$CV15,0.3*$CV15,TRUE))),""),IF($C15&gt;0,summary!$C$10/28.8/0.947817,""))</f>
        <v>22.884940242628758</v>
      </c>
      <c r="G44">
        <f t="array" ref="G44">IF($D15,IFERROR((SUMPRODUCT((economics!$AG$2:$AG$167=$B44)*(economics!$D$2:$D$167="whr")*economics!$AH$2:$AH$167*(_xlfn.NORM.DIST(G$3,economics!$AK$2:$AK$167,economics!$AJ$2:$AJ$167,TRUE)-_xlfn.NORM.DIST(G$30,economics!$AK$2:$AK$167,economics!$AJ$2:$AJ$167,TRUE))*economics!$AM$2:$AM$167)+$CR15*(_xlfn.NORM.DIST(G$3,$CU15,0.3*$CU15,TRUE)-_xlfn.NORM.DIST(G$30,$CU15,0.3*$CU15,TRUE))*summary!$C$7/28.8/0.947817+$CS15*(_xlfn.NORM.DIST(G$3,$CV15,0.3*$CV15,TRUE)-_xlfn.NORM.DIST(G$30,$CV15,0.3*$CV15,TRUE))*summary!$C$6/28.8/0.947817)/(SUMPRODUCT((economics!$AG$2:$AG$167=$B44)*(economics!$D$2:$D$167="whr")*economics!$AH$2:$AH$167*(_xlfn.NORM.DIST(G$3,economics!$AK$2:$AK$167,economics!$AJ$2:$AJ$167,TRUE)-_xlfn.NORM.DIST(G$30,economics!$AK$2:$AK$167,economics!$AJ$2:$AJ$167,TRUE)))+$CR15*(_xlfn.NORM.DIST(G$3,$CU15,0.3*$CU15,TRUE)-_xlfn.NORM.DIST(G$30,$CU15,0.3*$CU15,TRUE))+$CS15*(_xlfn.NORM.DIST(G$3,$CV15,0.3*$CV15,TRUE)-_xlfn.NORM.DIST(G$30,$CV15,0.3*$CV15,TRUE))),""),IF($C15&gt;0,summary!$C$10/28.8/0.947817,""))</f>
        <v>22.148149967688262</v>
      </c>
      <c r="H44">
        <f t="array" ref="H44">IF($D15,IFERROR((SUMPRODUCT((economics!$AG$2:$AG$167=$B44)*(economics!$D$2:$D$167="whr")*economics!$AH$2:$AH$167*(_xlfn.NORM.DIST(H$3,economics!$AK$2:$AK$167,economics!$AJ$2:$AJ$167,TRUE)-_xlfn.NORM.DIST(H$30,economics!$AK$2:$AK$167,economics!$AJ$2:$AJ$167,TRUE))*economics!$AM$2:$AM$167)+$CR15*(_xlfn.NORM.DIST(H$3,$CU15,0.3*$CU15,TRUE)-_xlfn.NORM.DIST(H$30,$CU15,0.3*$CU15,TRUE))*summary!$C$7/28.8/0.947817+$CS15*(_xlfn.NORM.DIST(H$3,$CV15,0.3*$CV15,TRUE)-_xlfn.NORM.DIST(H$30,$CV15,0.3*$CV15,TRUE))*summary!$C$6/28.8/0.947817)/(SUMPRODUCT((economics!$AG$2:$AG$167=$B44)*(economics!$D$2:$D$167="whr")*economics!$AH$2:$AH$167*(_xlfn.NORM.DIST(H$3,economics!$AK$2:$AK$167,economics!$AJ$2:$AJ$167,TRUE)-_xlfn.NORM.DIST(H$30,economics!$AK$2:$AK$167,economics!$AJ$2:$AJ$167,TRUE)))+$CR15*(_xlfn.NORM.DIST(H$3,$CU15,0.3*$CU15,TRUE)-_xlfn.NORM.DIST(H$30,$CU15,0.3*$CU15,TRUE))+$CS15*(_xlfn.NORM.DIST(H$3,$CV15,0.3*$CV15,TRUE)-_xlfn.NORM.DIST(H$30,$CV15,0.3*$CV15,TRUE))),""),IF($C15&gt;0,summary!$C$10/28.8/0.947817,""))</f>
        <v>21.623887158328984</v>
      </c>
      <c r="I44">
        <f t="array" ref="I44">IF($D15,IFERROR((SUMPRODUCT((economics!$AG$2:$AG$167=$B44)*(economics!$D$2:$D$167="whr")*economics!$AH$2:$AH$167*(_xlfn.NORM.DIST(I$3,economics!$AK$2:$AK$167,economics!$AJ$2:$AJ$167,TRUE)-_xlfn.NORM.DIST(I$30,economics!$AK$2:$AK$167,economics!$AJ$2:$AJ$167,TRUE))*economics!$AM$2:$AM$167)+$CR15*(_xlfn.NORM.DIST(I$3,$CU15,0.3*$CU15,TRUE)-_xlfn.NORM.DIST(I$30,$CU15,0.3*$CU15,TRUE))*summary!$C$7/28.8/0.947817+$CS15*(_xlfn.NORM.DIST(I$3,$CV15,0.3*$CV15,TRUE)-_xlfn.NORM.DIST(I$30,$CV15,0.3*$CV15,TRUE))*summary!$C$6/28.8/0.947817)/(SUMPRODUCT((economics!$AG$2:$AG$167=$B44)*(economics!$D$2:$D$167="whr")*economics!$AH$2:$AH$167*(_xlfn.NORM.DIST(I$3,economics!$AK$2:$AK$167,economics!$AJ$2:$AJ$167,TRUE)-_xlfn.NORM.DIST(I$30,economics!$AK$2:$AK$167,economics!$AJ$2:$AJ$167,TRUE)))+$CR15*(_xlfn.NORM.DIST(I$3,$CU15,0.3*$CU15,TRUE)-_xlfn.NORM.DIST(I$30,$CU15,0.3*$CU15,TRUE))+$CS15*(_xlfn.NORM.DIST(I$3,$CV15,0.3*$CV15,TRUE)-_xlfn.NORM.DIST(I$30,$CV15,0.3*$CV15,TRUE))),""),IF($C15&gt;0,summary!$C$10/28.8/0.947817,""))</f>
        <v>21.268860703905489</v>
      </c>
      <c r="J44">
        <f t="array" ref="J44">IF($D15,IFERROR((SUMPRODUCT((economics!$AG$2:$AG$167=$B44)*(economics!$D$2:$D$167="whr")*economics!$AH$2:$AH$167*(_xlfn.NORM.DIST(J$3,economics!$AK$2:$AK$167,economics!$AJ$2:$AJ$167,TRUE)-_xlfn.NORM.DIST(J$30,economics!$AK$2:$AK$167,economics!$AJ$2:$AJ$167,TRUE))*economics!$AM$2:$AM$167)+$CR15*(_xlfn.NORM.DIST(J$3,$CU15,0.3*$CU15,TRUE)-_xlfn.NORM.DIST(J$30,$CU15,0.3*$CU15,TRUE))*summary!$C$7/28.8/0.947817+$CS15*(_xlfn.NORM.DIST(J$3,$CV15,0.3*$CV15,TRUE)-_xlfn.NORM.DIST(J$30,$CV15,0.3*$CV15,TRUE))*summary!$C$6/28.8/0.947817)/(SUMPRODUCT((economics!$AG$2:$AG$167=$B44)*(economics!$D$2:$D$167="whr")*economics!$AH$2:$AH$167*(_xlfn.NORM.DIST(J$3,economics!$AK$2:$AK$167,economics!$AJ$2:$AJ$167,TRUE)-_xlfn.NORM.DIST(J$30,economics!$AK$2:$AK$167,economics!$AJ$2:$AJ$167,TRUE)))+$CR15*(_xlfn.NORM.DIST(J$3,$CU15,0.3*$CU15,TRUE)-_xlfn.NORM.DIST(J$30,$CU15,0.3*$CU15,TRUE))+$CS15*(_xlfn.NORM.DIST(J$3,$CV15,0.3*$CV15,TRUE)-_xlfn.NORM.DIST(J$30,$CV15,0.3*$CV15,TRUE))),""),IF($C15&gt;0,summary!$C$10/28.8/0.947817,""))</f>
        <v>21.045066174161036</v>
      </c>
      <c r="K44">
        <f t="array" ref="K44">IF($D15,IFERROR((SUMPRODUCT((economics!$AG$2:$AG$167=$B44)*(economics!$D$2:$D$167="whr")*economics!$AH$2:$AH$167*(_xlfn.NORM.DIST(K$3,economics!$AK$2:$AK$167,economics!$AJ$2:$AJ$167,TRUE)-_xlfn.NORM.DIST(K$30,economics!$AK$2:$AK$167,economics!$AJ$2:$AJ$167,TRUE))*economics!$AM$2:$AM$167)+$CR15*(_xlfn.NORM.DIST(K$3,$CU15,0.3*$CU15,TRUE)-_xlfn.NORM.DIST(K$30,$CU15,0.3*$CU15,TRUE))*summary!$C$7/28.8/0.947817+$CS15*(_xlfn.NORM.DIST(K$3,$CV15,0.3*$CV15,TRUE)-_xlfn.NORM.DIST(K$30,$CV15,0.3*$CV15,TRUE))*summary!$C$6/28.8/0.947817)/(SUMPRODUCT((economics!$AG$2:$AG$167=$B44)*(economics!$D$2:$D$167="whr")*economics!$AH$2:$AH$167*(_xlfn.NORM.DIST(K$3,economics!$AK$2:$AK$167,economics!$AJ$2:$AJ$167,TRUE)-_xlfn.NORM.DIST(K$30,economics!$AK$2:$AK$167,economics!$AJ$2:$AJ$167,TRUE)))+$CR15*(_xlfn.NORM.DIST(K$3,$CU15,0.3*$CU15,TRUE)-_xlfn.NORM.DIST(K$30,$CU15,0.3*$CU15,TRUE))+$CS15*(_xlfn.NORM.DIST(K$3,$CV15,0.3*$CV15,TRUE)-_xlfn.NORM.DIST(K$30,$CV15,0.3*$CV15,TRUE))),""),IF($C15&gt;0,summary!$C$10/28.8/0.947817,""))</f>
        <v>20.925826685023591</v>
      </c>
      <c r="L44">
        <f t="array" ref="L44">IF($D15,IFERROR((SUMPRODUCT((economics!$AG$2:$AG$167=$B44)*(economics!$D$2:$D$167="whr")*economics!$AH$2:$AH$167*(_xlfn.NORM.DIST(L$3,economics!$AK$2:$AK$167,economics!$AJ$2:$AJ$167,TRUE)-_xlfn.NORM.DIST(L$30,economics!$AK$2:$AK$167,economics!$AJ$2:$AJ$167,TRUE))*economics!$AM$2:$AM$167)+$CR15*(_xlfn.NORM.DIST(L$3,$CU15,0.3*$CU15,TRUE)-_xlfn.NORM.DIST(L$30,$CU15,0.3*$CU15,TRUE))*summary!$C$7/28.8/0.947817+$CS15*(_xlfn.NORM.DIST(L$3,$CV15,0.3*$CV15,TRUE)-_xlfn.NORM.DIST(L$30,$CV15,0.3*$CV15,TRUE))*summary!$C$6/28.8/0.947817)/(SUMPRODUCT((economics!$AG$2:$AG$167=$B44)*(economics!$D$2:$D$167="whr")*economics!$AH$2:$AH$167*(_xlfn.NORM.DIST(L$3,economics!$AK$2:$AK$167,economics!$AJ$2:$AJ$167,TRUE)-_xlfn.NORM.DIST(L$30,economics!$AK$2:$AK$167,economics!$AJ$2:$AJ$167,TRUE)))+$CR15*(_xlfn.NORM.DIST(L$3,$CU15,0.3*$CU15,TRUE)-_xlfn.NORM.DIST(L$30,$CU15,0.3*$CU15,TRUE))+$CS15*(_xlfn.NORM.DIST(L$3,$CV15,0.3*$CV15,TRUE)-_xlfn.NORM.DIST(L$30,$CV15,0.3*$CV15,TRUE))),""),IF($C15&gt;0,summary!$C$10/28.8/0.947817,""))</f>
        <v>20.896320998275474</v>
      </c>
      <c r="M44">
        <f t="array" ref="M44">IF($D15,IFERROR((SUMPRODUCT((economics!$AG$2:$AG$167=$B44)*(economics!$D$2:$D$167="whr")*economics!$AH$2:$AH$167*(_xlfn.NORM.DIST(M$3,economics!$AK$2:$AK$167,economics!$AJ$2:$AJ$167,TRUE)-_xlfn.NORM.DIST(M$30,economics!$AK$2:$AK$167,economics!$AJ$2:$AJ$167,TRUE))*economics!$AM$2:$AM$167)+$CR15*(_xlfn.NORM.DIST(M$3,$CU15,0.3*$CU15,TRUE)-_xlfn.NORM.DIST(M$30,$CU15,0.3*$CU15,TRUE))*summary!$C$7/28.8/0.947817+$CS15*(_xlfn.NORM.DIST(M$3,$CV15,0.3*$CV15,TRUE)-_xlfn.NORM.DIST(M$30,$CV15,0.3*$CV15,TRUE))*summary!$C$6/28.8/0.947817)/(SUMPRODUCT((economics!$AG$2:$AG$167=$B44)*(economics!$D$2:$D$167="whr")*economics!$AH$2:$AH$167*(_xlfn.NORM.DIST(M$3,economics!$AK$2:$AK$167,economics!$AJ$2:$AJ$167,TRUE)-_xlfn.NORM.DIST(M$30,economics!$AK$2:$AK$167,economics!$AJ$2:$AJ$167,TRUE)))+$CR15*(_xlfn.NORM.DIST(M$3,$CU15,0.3*$CU15,TRUE)-_xlfn.NORM.DIST(M$30,$CU15,0.3*$CU15,TRUE))+$CS15*(_xlfn.NORM.DIST(M$3,$CV15,0.3*$CV15,TRUE)-_xlfn.NORM.DIST(M$30,$CV15,0.3*$CV15,TRUE))),""),IF($C15&gt;0,summary!$C$10/28.8/0.947817,""))</f>
        <v>20.952830895949834</v>
      </c>
      <c r="N44">
        <f t="array" ref="N44">IF($D15,IFERROR((SUMPRODUCT((economics!$AG$2:$AG$167=$B44)*(economics!$D$2:$D$167="whr")*economics!$AH$2:$AH$167*(_xlfn.NORM.DIST(N$3,economics!$AK$2:$AK$167,economics!$AJ$2:$AJ$167,TRUE)-_xlfn.NORM.DIST(N$30,economics!$AK$2:$AK$167,economics!$AJ$2:$AJ$167,TRUE))*economics!$AM$2:$AM$167)+$CR15*(_xlfn.NORM.DIST(N$3,$CU15,0.3*$CU15,TRUE)-_xlfn.NORM.DIST(N$30,$CU15,0.3*$CU15,TRUE))*summary!$C$7/28.8/0.947817+$CS15*(_xlfn.NORM.DIST(N$3,$CV15,0.3*$CV15,TRUE)-_xlfn.NORM.DIST(N$30,$CV15,0.3*$CV15,TRUE))*summary!$C$6/28.8/0.947817)/(SUMPRODUCT((economics!$AG$2:$AG$167=$B44)*(economics!$D$2:$D$167="whr")*economics!$AH$2:$AH$167*(_xlfn.NORM.DIST(N$3,economics!$AK$2:$AK$167,economics!$AJ$2:$AJ$167,TRUE)-_xlfn.NORM.DIST(N$30,economics!$AK$2:$AK$167,economics!$AJ$2:$AJ$167,TRUE)))+$CR15*(_xlfn.NORM.DIST(N$3,$CU15,0.3*$CU15,TRUE)-_xlfn.NORM.DIST(N$30,$CU15,0.3*$CU15,TRUE))+$CS15*(_xlfn.NORM.DIST(N$3,$CV15,0.3*$CV15,TRUE)-_xlfn.NORM.DIST(N$30,$CV15,0.3*$CV15,TRUE))),""),IF($C15&gt;0,summary!$C$10/28.8/0.947817,""))</f>
        <v>21.102447846249763</v>
      </c>
      <c r="O44">
        <f t="array" ref="O44">IF($D15,IFERROR((SUMPRODUCT((economics!$AG$2:$AG$167=$B44)*(economics!$D$2:$D$167="whr")*economics!$AH$2:$AH$167*(_xlfn.NORM.DIST(O$3,economics!$AK$2:$AK$167,economics!$AJ$2:$AJ$167,TRUE)-_xlfn.NORM.DIST(O$30,economics!$AK$2:$AK$167,economics!$AJ$2:$AJ$167,TRUE))*economics!$AM$2:$AM$167)+$CR15*(_xlfn.NORM.DIST(O$3,$CU15,0.3*$CU15,TRUE)-_xlfn.NORM.DIST(O$30,$CU15,0.3*$CU15,TRUE))*summary!$C$7/28.8/0.947817+$CS15*(_xlfn.NORM.DIST(O$3,$CV15,0.3*$CV15,TRUE)-_xlfn.NORM.DIST(O$30,$CV15,0.3*$CV15,TRUE))*summary!$C$6/28.8/0.947817)/(SUMPRODUCT((economics!$AG$2:$AG$167=$B44)*(economics!$D$2:$D$167="whr")*economics!$AH$2:$AH$167*(_xlfn.NORM.DIST(O$3,economics!$AK$2:$AK$167,economics!$AJ$2:$AJ$167,TRUE)-_xlfn.NORM.DIST(O$30,economics!$AK$2:$AK$167,economics!$AJ$2:$AJ$167,TRUE)))+$CR15*(_xlfn.NORM.DIST(O$3,$CU15,0.3*$CU15,TRUE)-_xlfn.NORM.DIST(O$30,$CU15,0.3*$CU15,TRUE))+$CS15*(_xlfn.NORM.DIST(O$3,$CV15,0.3*$CV15,TRUE)-_xlfn.NORM.DIST(O$30,$CV15,0.3*$CV15,TRUE))),""),IF($C15&gt;0,summary!$C$10/28.8/0.947817,""))</f>
        <v>21.363592773749403</v>
      </c>
      <c r="P44">
        <f t="array" ref="P44">IF($D15,IFERROR((SUMPRODUCT((economics!$AG$2:$AG$167=$B44)*(economics!$D$2:$D$167="whr")*economics!$AH$2:$AH$167*(_xlfn.NORM.DIST(P$3,economics!$AK$2:$AK$167,economics!$AJ$2:$AJ$167,TRUE)-_xlfn.NORM.DIST(P$30,economics!$AK$2:$AK$167,economics!$AJ$2:$AJ$167,TRUE))*economics!$AM$2:$AM$167)+$CR15*(_xlfn.NORM.DIST(P$3,$CU15,0.3*$CU15,TRUE)-_xlfn.NORM.DIST(P$30,$CU15,0.3*$CU15,TRUE))*summary!$C$7/28.8/0.947817+$CS15*(_xlfn.NORM.DIST(P$3,$CV15,0.3*$CV15,TRUE)-_xlfn.NORM.DIST(P$30,$CV15,0.3*$CV15,TRUE))*summary!$C$6/28.8/0.947817)/(SUMPRODUCT((economics!$AG$2:$AG$167=$B44)*(economics!$D$2:$D$167="whr")*economics!$AH$2:$AH$167*(_xlfn.NORM.DIST(P$3,economics!$AK$2:$AK$167,economics!$AJ$2:$AJ$167,TRUE)-_xlfn.NORM.DIST(P$30,economics!$AK$2:$AK$167,economics!$AJ$2:$AJ$167,TRUE)))+$CR15*(_xlfn.NORM.DIST(P$3,$CU15,0.3*$CU15,TRUE)-_xlfn.NORM.DIST(P$30,$CU15,0.3*$CU15,TRUE))+$CS15*(_xlfn.NORM.DIST(P$3,$CV15,0.3*$CV15,TRUE)-_xlfn.NORM.DIST(P$30,$CV15,0.3*$CV15,TRUE))),""),IF($C15&gt;0,summary!$C$10/28.8/0.947817,""))</f>
        <v>21.766642783870203</v>
      </c>
      <c r="Q44">
        <f t="array" ref="Q44">IF($D15,IFERROR((SUMPRODUCT((economics!$AG$2:$AG$167=$B44)*(economics!$D$2:$D$167="whr")*economics!$AH$2:$AH$167*(_xlfn.NORM.DIST(Q$3,economics!$AK$2:$AK$167,economics!$AJ$2:$AJ$167,TRUE)-_xlfn.NORM.DIST(Q$30,economics!$AK$2:$AK$167,economics!$AJ$2:$AJ$167,TRUE))*economics!$AM$2:$AM$167)+$CR15*(_xlfn.NORM.DIST(Q$3,$CU15,0.3*$CU15,TRUE)-_xlfn.NORM.DIST(Q$30,$CU15,0.3*$CU15,TRUE))*summary!$C$7/28.8/0.947817+$CS15*(_xlfn.NORM.DIST(Q$3,$CV15,0.3*$CV15,TRUE)-_xlfn.NORM.DIST(Q$30,$CV15,0.3*$CV15,TRUE))*summary!$C$6/28.8/0.947817)/(SUMPRODUCT((economics!$AG$2:$AG$167=$B44)*(economics!$D$2:$D$167="whr")*economics!$AH$2:$AH$167*(_xlfn.NORM.DIST(Q$3,economics!$AK$2:$AK$167,economics!$AJ$2:$AJ$167,TRUE)-_xlfn.NORM.DIST(Q$30,economics!$AK$2:$AK$167,economics!$AJ$2:$AJ$167,TRUE)))+$CR15*(_xlfn.NORM.DIST(Q$3,$CU15,0.3*$CU15,TRUE)-_xlfn.NORM.DIST(Q$30,$CU15,0.3*$CU15,TRUE))+$CS15*(_xlfn.NORM.DIST(Q$3,$CV15,0.3*$CV15,TRUE)-_xlfn.NORM.DIST(Q$30,$CV15,0.3*$CV15,TRUE))),""),IF($C15&gt;0,summary!$C$10/28.8/0.947817,""))</f>
        <v>22.352290387309367</v>
      </c>
      <c r="R44">
        <f t="array" ref="R44">IF($D15,IFERROR((SUMPRODUCT((economics!$AG$2:$AG$167=$B44)*(economics!$D$2:$D$167="whr")*economics!$AH$2:$AH$167*(_xlfn.NORM.DIST(R$3,economics!$AK$2:$AK$167,economics!$AJ$2:$AJ$167,TRUE)-_xlfn.NORM.DIST(R$30,economics!$AK$2:$AK$167,economics!$AJ$2:$AJ$167,TRUE))*economics!$AM$2:$AM$167)+$CR15*(_xlfn.NORM.DIST(R$3,$CU15,0.3*$CU15,TRUE)-_xlfn.NORM.DIST(R$30,$CU15,0.3*$CU15,TRUE))*summary!$C$7/28.8/0.947817+$CS15*(_xlfn.NORM.DIST(R$3,$CV15,0.3*$CV15,TRUE)-_xlfn.NORM.DIST(R$30,$CV15,0.3*$CV15,TRUE))*summary!$C$6/28.8/0.947817)/(SUMPRODUCT((economics!$AG$2:$AG$167=$B44)*(economics!$D$2:$D$167="whr")*economics!$AH$2:$AH$167*(_xlfn.NORM.DIST(R$3,economics!$AK$2:$AK$167,economics!$AJ$2:$AJ$167,TRUE)-_xlfn.NORM.DIST(R$30,economics!$AK$2:$AK$167,economics!$AJ$2:$AJ$167,TRUE)))+$CR15*(_xlfn.NORM.DIST(R$3,$CU15,0.3*$CU15,TRUE)-_xlfn.NORM.DIST(R$30,$CU15,0.3*$CU15,TRUE))+$CS15*(_xlfn.NORM.DIST(R$3,$CV15,0.3*$CV15,TRUE)-_xlfn.NORM.DIST(R$30,$CV15,0.3*$CV15,TRUE))),""),IF($C15&gt;0,summary!$C$10/28.8/0.947817,""))</f>
        <v>23.162423616523199</v>
      </c>
      <c r="S44">
        <f t="array" ref="S44">IF($D15,IFERROR((SUMPRODUCT((economics!$AG$2:$AG$167=$B44)*(economics!$D$2:$D$167="whr")*economics!$AH$2:$AH$167*(_xlfn.NORM.DIST(S$3,economics!$AK$2:$AK$167,economics!$AJ$2:$AJ$167,TRUE)-_xlfn.NORM.DIST(S$30,economics!$AK$2:$AK$167,economics!$AJ$2:$AJ$167,TRUE))*economics!$AM$2:$AM$167)+$CR15*(_xlfn.NORM.DIST(S$3,$CU15,0.3*$CU15,TRUE)-_xlfn.NORM.DIST(S$30,$CU15,0.3*$CU15,TRUE))*summary!$C$7/28.8/0.947817+$CS15*(_xlfn.NORM.DIST(S$3,$CV15,0.3*$CV15,TRUE)-_xlfn.NORM.DIST(S$30,$CV15,0.3*$CV15,TRUE))*summary!$C$6/28.8/0.947817)/(SUMPRODUCT((economics!$AG$2:$AG$167=$B44)*(economics!$D$2:$D$167="whr")*economics!$AH$2:$AH$167*(_xlfn.NORM.DIST(S$3,economics!$AK$2:$AK$167,economics!$AJ$2:$AJ$167,TRUE)-_xlfn.NORM.DIST(S$30,economics!$AK$2:$AK$167,economics!$AJ$2:$AJ$167,TRUE)))+$CR15*(_xlfn.NORM.DIST(S$3,$CU15,0.3*$CU15,TRUE)-_xlfn.NORM.DIST(S$30,$CU15,0.3*$CU15,TRUE))+$CS15*(_xlfn.NORM.DIST(S$3,$CV15,0.3*$CV15,TRUE)-_xlfn.NORM.DIST(S$30,$CV15,0.3*$CV15,TRUE))),""),IF($C15&gt;0,summary!$C$10/28.8/0.947817,""))</f>
        <v>24.216139499909687</v>
      </c>
      <c r="T44">
        <f t="array" ref="T44">IF($D15,IFERROR((SUMPRODUCT((economics!$AG$2:$AG$167=$B44)*(economics!$D$2:$D$167="whr")*economics!$AH$2:$AH$167*(_xlfn.NORM.DIST(T$3,economics!$AK$2:$AK$167,economics!$AJ$2:$AJ$167,TRUE)-_xlfn.NORM.DIST(T$30,economics!$AK$2:$AK$167,economics!$AJ$2:$AJ$167,TRUE))*economics!$AM$2:$AM$167)+$CR15*(_xlfn.NORM.DIST(T$3,$CU15,0.3*$CU15,TRUE)-_xlfn.NORM.DIST(T$30,$CU15,0.3*$CU15,TRUE))*summary!$C$7/28.8/0.947817+$CS15*(_xlfn.NORM.DIST(T$3,$CV15,0.3*$CV15,TRUE)-_xlfn.NORM.DIST(T$30,$CV15,0.3*$CV15,TRUE))*summary!$C$6/28.8/0.947817)/(SUMPRODUCT((economics!$AG$2:$AG$167=$B44)*(economics!$D$2:$D$167="whr")*economics!$AH$2:$AH$167*(_xlfn.NORM.DIST(T$3,economics!$AK$2:$AK$167,economics!$AJ$2:$AJ$167,TRUE)-_xlfn.NORM.DIST(T$30,economics!$AK$2:$AK$167,economics!$AJ$2:$AJ$167,TRUE)))+$CR15*(_xlfn.NORM.DIST(T$3,$CU15,0.3*$CU15,TRUE)-_xlfn.NORM.DIST(T$30,$CU15,0.3*$CU15,TRUE))+$CS15*(_xlfn.NORM.DIST(T$3,$CV15,0.3*$CV15,TRUE)-_xlfn.NORM.DIST(T$30,$CV15,0.3*$CV15,TRUE))),""),IF($C15&gt;0,summary!$C$10/28.8/0.947817,""))</f>
        <v>25.470450021551674</v>
      </c>
      <c r="U44">
        <f t="array" ref="U44">IF($D15,IFERROR((SUMPRODUCT((economics!$AG$2:$AG$167=$B44)*(economics!$D$2:$D$167="whr")*economics!$AH$2:$AH$167*(_xlfn.NORM.DIST(U$3,economics!$AK$2:$AK$167,economics!$AJ$2:$AJ$167,TRUE)-_xlfn.NORM.DIST(U$30,economics!$AK$2:$AK$167,economics!$AJ$2:$AJ$167,TRUE))*economics!$AM$2:$AM$167)+$CR15*(_xlfn.NORM.DIST(U$3,$CU15,0.3*$CU15,TRUE)-_xlfn.NORM.DIST(U$30,$CU15,0.3*$CU15,TRUE))*summary!$C$7/28.8/0.947817+$CS15*(_xlfn.NORM.DIST(U$3,$CV15,0.3*$CV15,TRUE)-_xlfn.NORM.DIST(U$30,$CV15,0.3*$CV15,TRUE))*summary!$C$6/28.8/0.947817)/(SUMPRODUCT((economics!$AG$2:$AG$167=$B44)*(economics!$D$2:$D$167="whr")*economics!$AH$2:$AH$167*(_xlfn.NORM.DIST(U$3,economics!$AK$2:$AK$167,economics!$AJ$2:$AJ$167,TRUE)-_xlfn.NORM.DIST(U$30,economics!$AK$2:$AK$167,economics!$AJ$2:$AJ$167,TRUE)))+$CR15*(_xlfn.NORM.DIST(U$3,$CU15,0.3*$CU15,TRUE)-_xlfn.NORM.DIST(U$30,$CU15,0.3*$CU15,TRUE))+$CS15*(_xlfn.NORM.DIST(U$3,$CV15,0.3*$CV15,TRUE)-_xlfn.NORM.DIST(U$30,$CV15,0.3*$CV15,TRUE))),""),IF($C15&gt;0,summary!$C$10/28.8/0.947817,""))</f>
        <v>26.792040106050088</v>
      </c>
      <c r="V44">
        <f t="array" ref="V44">IF($D15,IFERROR((SUMPRODUCT((economics!$AG$2:$AG$167=$B44)*(economics!$D$2:$D$167="whr")*economics!$AH$2:$AH$167*(_xlfn.NORM.DIST(V$3,economics!$AK$2:$AK$167,economics!$AJ$2:$AJ$167,TRUE)-_xlfn.NORM.DIST(V$30,economics!$AK$2:$AK$167,economics!$AJ$2:$AJ$167,TRUE))*economics!$AM$2:$AM$167)+$CR15*(_xlfn.NORM.DIST(V$3,$CU15,0.3*$CU15,TRUE)-_xlfn.NORM.DIST(V$30,$CU15,0.3*$CU15,TRUE))*summary!$C$7/28.8/0.947817+$CS15*(_xlfn.NORM.DIST(V$3,$CV15,0.3*$CV15,TRUE)-_xlfn.NORM.DIST(V$30,$CV15,0.3*$CV15,TRUE))*summary!$C$6/28.8/0.947817)/(SUMPRODUCT((economics!$AG$2:$AG$167=$B44)*(economics!$D$2:$D$167="whr")*economics!$AH$2:$AH$167*(_xlfn.NORM.DIST(V$3,economics!$AK$2:$AK$167,economics!$AJ$2:$AJ$167,TRUE)-_xlfn.NORM.DIST(V$30,economics!$AK$2:$AK$167,economics!$AJ$2:$AJ$167,TRUE)))+$CR15*(_xlfn.NORM.DIST(V$3,$CU15,0.3*$CU15,TRUE)-_xlfn.NORM.DIST(V$30,$CU15,0.3*$CU15,TRUE))+$CS15*(_xlfn.NORM.DIST(V$3,$CV15,0.3*$CV15,TRUE)-_xlfn.NORM.DIST(V$30,$CV15,0.3*$CV15,TRUE))),""),IF($C15&gt;0,summary!$C$10/28.8/0.947817,""))</f>
        <v>27.990246642703141</v>
      </c>
      <c r="W44">
        <f t="array" ref="W44">IF($D15,IFERROR((SUMPRODUCT((economics!$AG$2:$AG$167=$B44)*(economics!$D$2:$D$167="whr")*economics!$AH$2:$AH$167*(_xlfn.NORM.DIST(W$3,economics!$AK$2:$AK$167,economics!$AJ$2:$AJ$167,TRUE)-_xlfn.NORM.DIST(W$30,economics!$AK$2:$AK$167,economics!$AJ$2:$AJ$167,TRUE))*economics!$AM$2:$AM$167)+$CR15*(_xlfn.NORM.DIST(W$3,$CU15,0.3*$CU15,TRUE)-_xlfn.NORM.DIST(W$30,$CU15,0.3*$CU15,TRUE))*summary!$C$7/28.8/0.947817+$CS15*(_xlfn.NORM.DIST(W$3,$CV15,0.3*$CV15,TRUE)-_xlfn.NORM.DIST(W$30,$CV15,0.3*$CV15,TRUE))*summary!$C$6/28.8/0.947817)/(SUMPRODUCT((economics!$AG$2:$AG$167=$B44)*(economics!$D$2:$D$167="whr")*economics!$AH$2:$AH$167*(_xlfn.NORM.DIST(W$3,economics!$AK$2:$AK$167,economics!$AJ$2:$AJ$167,TRUE)-_xlfn.NORM.DIST(W$30,economics!$AK$2:$AK$167,economics!$AJ$2:$AJ$167,TRUE)))+$CR15*(_xlfn.NORM.DIST(W$3,$CU15,0.3*$CU15,TRUE)-_xlfn.NORM.DIST(W$30,$CU15,0.3*$CU15,TRUE))+$CS15*(_xlfn.NORM.DIST(W$3,$CV15,0.3*$CV15,TRUE)-_xlfn.NORM.DIST(W$30,$CV15,0.3*$CV15,TRUE))),""),IF($C15&gt;0,summary!$C$10/28.8/0.947817,""))</f>
        <v>28.913949355791427</v>
      </c>
      <c r="X44">
        <f t="array" ref="X44">IF($D15,IFERROR((SUMPRODUCT((economics!$AG$2:$AG$167=$B44)*(economics!$D$2:$D$167="whr")*economics!$AH$2:$AH$167*(_xlfn.NORM.DIST(X$3,economics!$AK$2:$AK$167,economics!$AJ$2:$AJ$167,TRUE)-_xlfn.NORM.DIST(X$30,economics!$AK$2:$AK$167,economics!$AJ$2:$AJ$167,TRUE))*economics!$AM$2:$AM$167)+$CR15*(_xlfn.NORM.DIST(X$3,$CU15,0.3*$CU15,TRUE)-_xlfn.NORM.DIST(X$30,$CU15,0.3*$CU15,TRUE))*summary!$C$7/28.8/0.947817+$CS15*(_xlfn.NORM.DIST(X$3,$CV15,0.3*$CV15,TRUE)-_xlfn.NORM.DIST(X$30,$CV15,0.3*$CV15,TRUE))*summary!$C$6/28.8/0.947817)/(SUMPRODUCT((economics!$AG$2:$AG$167=$B44)*(economics!$D$2:$D$167="whr")*economics!$AH$2:$AH$167*(_xlfn.NORM.DIST(X$3,economics!$AK$2:$AK$167,economics!$AJ$2:$AJ$167,TRUE)-_xlfn.NORM.DIST(X$30,economics!$AK$2:$AK$167,economics!$AJ$2:$AJ$167,TRUE)))+$CR15*(_xlfn.NORM.DIST(X$3,$CU15,0.3*$CU15,TRUE)-_xlfn.NORM.DIST(X$30,$CU15,0.3*$CU15,TRUE))+$CS15*(_xlfn.NORM.DIST(X$3,$CV15,0.3*$CV15,TRUE)-_xlfn.NORM.DIST(X$30,$CV15,0.3*$CV15,TRUE))),""),IF($C15&gt;0,summary!$C$10/28.8/0.947817,""))</f>
        <v>29.524145487500697</v>
      </c>
      <c r="Y44">
        <f t="array" ref="Y44">IF($D15,IFERROR((SUMPRODUCT((economics!$AG$2:$AG$167=$B44)*(economics!$D$2:$D$167="whr")*economics!$AH$2:$AH$167*(_xlfn.NORM.DIST(Y$3,economics!$AK$2:$AK$167,economics!$AJ$2:$AJ$167,TRUE)-_xlfn.NORM.DIST(Y$30,economics!$AK$2:$AK$167,economics!$AJ$2:$AJ$167,TRUE))*economics!$AM$2:$AM$167)+$CR15*(_xlfn.NORM.DIST(Y$3,$CU15,0.3*$CU15,TRUE)-_xlfn.NORM.DIST(Y$30,$CU15,0.3*$CU15,TRUE))*summary!$C$7/28.8/0.947817+$CS15*(_xlfn.NORM.DIST(Y$3,$CV15,0.3*$CV15,TRUE)-_xlfn.NORM.DIST(Y$30,$CV15,0.3*$CV15,TRUE))*summary!$C$6/28.8/0.947817)/(SUMPRODUCT((economics!$AG$2:$AG$167=$B44)*(economics!$D$2:$D$167="whr")*economics!$AH$2:$AH$167*(_xlfn.NORM.DIST(Y$3,economics!$AK$2:$AK$167,economics!$AJ$2:$AJ$167,TRUE)-_xlfn.NORM.DIST(Y$30,economics!$AK$2:$AK$167,economics!$AJ$2:$AJ$167,TRUE)))+$CR15*(_xlfn.NORM.DIST(Y$3,$CU15,0.3*$CU15,TRUE)-_xlfn.NORM.DIST(Y$30,$CU15,0.3*$CU15,TRUE))+$CS15*(_xlfn.NORM.DIST(Y$3,$CV15,0.3*$CV15,TRUE)-_xlfn.NORM.DIST(Y$30,$CV15,0.3*$CV15,TRUE))),""),IF($C15&gt;0,summary!$C$10/28.8/0.947817,""))</f>
        <v>29.876836739403256</v>
      </c>
      <c r="Z44">
        <f t="array" ref="Z44">IF($D15,IFERROR((SUMPRODUCT((economics!$AG$2:$AG$167=$B44)*(economics!$D$2:$D$167="whr")*economics!$AH$2:$AH$167*(_xlfn.NORM.DIST(Z$3,economics!$AK$2:$AK$167,economics!$AJ$2:$AJ$167,TRUE)-_xlfn.NORM.DIST(Z$30,economics!$AK$2:$AK$167,economics!$AJ$2:$AJ$167,TRUE))*economics!$AM$2:$AM$167)+$CR15*(_xlfn.NORM.DIST(Z$3,$CU15,0.3*$CU15,TRUE)-_xlfn.NORM.DIST(Z$30,$CU15,0.3*$CU15,TRUE))*summary!$C$7/28.8/0.947817+$CS15*(_xlfn.NORM.DIST(Z$3,$CV15,0.3*$CV15,TRUE)-_xlfn.NORM.DIST(Z$30,$CV15,0.3*$CV15,TRUE))*summary!$C$6/28.8/0.947817)/(SUMPRODUCT((economics!$AG$2:$AG$167=$B44)*(economics!$D$2:$D$167="whr")*economics!$AH$2:$AH$167*(_xlfn.NORM.DIST(Z$3,economics!$AK$2:$AK$167,economics!$AJ$2:$AJ$167,TRUE)-_xlfn.NORM.DIST(Z$30,economics!$AK$2:$AK$167,economics!$AJ$2:$AJ$167,TRUE)))+$CR15*(_xlfn.NORM.DIST(Z$3,$CU15,0.3*$CU15,TRUE)-_xlfn.NORM.DIST(Z$30,$CU15,0.3*$CU15,TRUE))+$CS15*(_xlfn.NORM.DIST(Z$3,$CV15,0.3*$CV15,TRUE)-_xlfn.NORM.DIST(Z$30,$CV15,0.3*$CV15,TRUE))),""),IF($C15&gt;0,summary!$C$10/28.8/0.947817,""))</f>
        <v>30.059452328804294</v>
      </c>
      <c r="AA44">
        <f t="array" ref="AA44">IF($D15,IFERROR((SUMPRODUCT((economics!$AG$2:$AG$167=$B44)*(economics!$D$2:$D$167="whr")*economics!$AH$2:$AH$167*(_xlfn.NORM.DIST(AA$3,economics!$AK$2:$AK$167,economics!$AJ$2:$AJ$167,TRUE)-_xlfn.NORM.DIST(AA$30,economics!$AK$2:$AK$167,economics!$AJ$2:$AJ$167,TRUE))*economics!$AM$2:$AM$167)+$CR15*(_xlfn.NORM.DIST(AA$3,$CU15,0.3*$CU15,TRUE)-_xlfn.NORM.DIST(AA$30,$CU15,0.3*$CU15,TRUE))*summary!$C$7/28.8/0.947817+$CS15*(_xlfn.NORM.DIST(AA$3,$CV15,0.3*$CV15,TRUE)-_xlfn.NORM.DIST(AA$30,$CV15,0.3*$CV15,TRUE))*summary!$C$6/28.8/0.947817)/(SUMPRODUCT((economics!$AG$2:$AG$167=$B44)*(economics!$D$2:$D$167="whr")*economics!$AH$2:$AH$167*(_xlfn.NORM.DIST(AA$3,economics!$AK$2:$AK$167,economics!$AJ$2:$AJ$167,TRUE)-_xlfn.NORM.DIST(AA$30,economics!$AK$2:$AK$167,economics!$AJ$2:$AJ$167,TRUE)))+$CR15*(_xlfn.NORM.DIST(AA$3,$CU15,0.3*$CU15,TRUE)-_xlfn.NORM.DIST(AA$30,$CU15,0.3*$CU15,TRUE))+$CS15*(_xlfn.NORM.DIST(AA$3,$CV15,0.3*$CV15,TRUE)-_xlfn.NORM.DIST(AA$30,$CV15,0.3*$CV15,TRUE))),""),IF($C15&gt;0,summary!$C$10/28.8/0.947817,""))</f>
        <v>30.14579879634389</v>
      </c>
      <c r="AB44">
        <f t="array" ref="AB44">IF($D15,IFERROR((SUMPRODUCT((economics!$AG$2:$AG$167=$B44)*(economics!$D$2:$D$167="whr")*economics!$AH$2:$AH$167*(_xlfn.NORM.DIST(AB$3,economics!$AK$2:$AK$167,economics!$AJ$2:$AJ$167,TRUE)-_xlfn.NORM.DIST(AB$30,economics!$AK$2:$AK$167,economics!$AJ$2:$AJ$167,TRUE))*economics!$AM$2:$AM$167)+$CR15*(_xlfn.NORM.DIST(AB$3,$CU15,0.3*$CU15,TRUE)-_xlfn.NORM.DIST(AB$30,$CU15,0.3*$CU15,TRUE))*summary!$C$7/28.8/0.947817+$CS15*(_xlfn.NORM.DIST(AB$3,$CV15,0.3*$CV15,TRUE)-_xlfn.NORM.DIST(AB$30,$CV15,0.3*$CV15,TRUE))*summary!$C$6/28.8/0.947817)/(SUMPRODUCT((economics!$AG$2:$AG$167=$B44)*(economics!$D$2:$D$167="whr")*economics!$AH$2:$AH$167*(_xlfn.NORM.DIST(AB$3,economics!$AK$2:$AK$167,economics!$AJ$2:$AJ$167,TRUE)-_xlfn.NORM.DIST(AB$30,economics!$AK$2:$AK$167,economics!$AJ$2:$AJ$167,TRUE)))+$CR15*(_xlfn.NORM.DIST(AB$3,$CU15,0.3*$CU15,TRUE)-_xlfn.NORM.DIST(AB$30,$CU15,0.3*$CU15,TRUE))+$CS15*(_xlfn.NORM.DIST(AB$3,$CV15,0.3*$CV15,TRUE)-_xlfn.NORM.DIST(AB$30,$CV15,0.3*$CV15,TRUE))),""),IF($C15&gt;0,summary!$C$10/28.8/0.947817,""))</f>
        <v>30.183565669665665</v>
      </c>
      <c r="AC44">
        <f t="array" ref="AC44">IF($D15,IFERROR((SUMPRODUCT((economics!$AG$2:$AG$167=$B44)*(economics!$D$2:$D$167="whr")*economics!$AH$2:$AH$167*(_xlfn.NORM.DIST(AC$3,economics!$AK$2:$AK$167,economics!$AJ$2:$AJ$167,TRUE)-_xlfn.NORM.DIST(AC$30,economics!$AK$2:$AK$167,economics!$AJ$2:$AJ$167,TRUE))*economics!$AM$2:$AM$167)+$CR15*(_xlfn.NORM.DIST(AC$3,$CU15,0.3*$CU15,TRUE)-_xlfn.NORM.DIST(AC$30,$CU15,0.3*$CU15,TRUE))*summary!$C$7/28.8/0.947817+$CS15*(_xlfn.NORM.DIST(AC$3,$CV15,0.3*$CV15,TRUE)-_xlfn.NORM.DIST(AC$30,$CV15,0.3*$CV15,TRUE))*summary!$C$6/28.8/0.947817)/(SUMPRODUCT((economics!$AG$2:$AG$167=$B44)*(economics!$D$2:$D$167="whr")*economics!$AH$2:$AH$167*(_xlfn.NORM.DIST(AC$3,economics!$AK$2:$AK$167,economics!$AJ$2:$AJ$167,TRUE)-_xlfn.NORM.DIST(AC$30,economics!$AK$2:$AK$167,economics!$AJ$2:$AJ$167,TRUE)))+$CR15*(_xlfn.NORM.DIST(AC$3,$CU15,0.3*$CU15,TRUE)-_xlfn.NORM.DIST(AC$30,$CU15,0.3*$CU15,TRUE))+$CS15*(_xlfn.NORM.DIST(AC$3,$CV15,0.3*$CV15,TRUE)-_xlfn.NORM.DIST(AC$30,$CV15,0.3*$CV15,TRUE))),""),IF($C15&gt;0,summary!$C$10/28.8/0.947817,""))</f>
        <v>30.198962412768445</v>
      </c>
      <c r="AD44">
        <f t="array" ref="AD44">IF($D15,IFERROR((SUMPRODUCT((economics!$AG$2:$AG$167=$B44)*(economics!$D$2:$D$167="whr")*economics!$AH$2:$AH$167*(_xlfn.NORM.DIST(AD$3,economics!$AK$2:$AK$167,economics!$AJ$2:$AJ$167,TRUE)-_xlfn.NORM.DIST(AD$30,economics!$AK$2:$AK$167,economics!$AJ$2:$AJ$167,TRUE))*economics!$AM$2:$AM$167)+$CR15*(_xlfn.NORM.DIST(AD$3,$CU15,0.3*$CU15,TRUE)-_xlfn.NORM.DIST(AD$30,$CU15,0.3*$CU15,TRUE))*summary!$C$7/28.8/0.947817+$CS15*(_xlfn.NORM.DIST(AD$3,$CV15,0.3*$CV15,TRUE)-_xlfn.NORM.DIST(AD$30,$CV15,0.3*$CV15,TRUE))*summary!$C$6/28.8/0.947817)/(SUMPRODUCT((economics!$AG$2:$AG$167=$B44)*(economics!$D$2:$D$167="whr")*economics!$AH$2:$AH$167*(_xlfn.NORM.DIST(AD$3,economics!$AK$2:$AK$167,economics!$AJ$2:$AJ$167,TRUE)-_xlfn.NORM.DIST(AD$30,economics!$AK$2:$AK$167,economics!$AJ$2:$AJ$167,TRUE)))+$CR15*(_xlfn.NORM.DIST(AD$3,$CU15,0.3*$CU15,TRUE)-_xlfn.NORM.DIST(AD$30,$CU15,0.3*$CU15,TRUE))+$CS15*(_xlfn.NORM.DIST(AD$3,$CV15,0.3*$CV15,TRUE)-_xlfn.NORM.DIST(AD$30,$CV15,0.3*$CV15,TRUE))),""),IF($C15&gt;0,summary!$C$10/28.8/0.947817,""))</f>
        <v>30.204836914382749</v>
      </c>
      <c r="AE44">
        <f t="array" ref="AE44">IF($D15,IFERROR((SUMPRODUCT((economics!$AG$2:$AG$167=$B44)*(economics!$D$2:$D$167="whr")*economics!$AH$2:$AH$167*(_xlfn.NORM.DIST(AE$3,economics!$AK$2:$AK$167,economics!$AJ$2:$AJ$167,TRUE)-_xlfn.NORM.DIST(AE$30,economics!$AK$2:$AK$167,economics!$AJ$2:$AJ$167,TRUE))*economics!$AM$2:$AM$167)+$CR15*(_xlfn.NORM.DIST(AE$3,$CU15,0.3*$CU15,TRUE)-_xlfn.NORM.DIST(AE$30,$CU15,0.3*$CU15,TRUE))*summary!$C$7/28.8/0.947817+$CS15*(_xlfn.NORM.DIST(AE$3,$CV15,0.3*$CV15,TRUE)-_xlfn.NORM.DIST(AE$30,$CV15,0.3*$CV15,TRUE))*summary!$C$6/28.8/0.947817)/(SUMPRODUCT((economics!$AG$2:$AG$167=$B44)*(economics!$D$2:$D$167="whr")*economics!$AH$2:$AH$167*(_xlfn.NORM.DIST(AE$3,economics!$AK$2:$AK$167,economics!$AJ$2:$AJ$167,TRUE)-_xlfn.NORM.DIST(AE$30,economics!$AK$2:$AK$167,economics!$AJ$2:$AJ$167,TRUE)))+$CR15*(_xlfn.NORM.DIST(AE$3,$CU15,0.3*$CU15,TRUE)-_xlfn.NORM.DIST(AE$30,$CU15,0.3*$CU15,TRUE))+$CS15*(_xlfn.NORM.DIST(AE$3,$CV15,0.3*$CV15,TRUE)-_xlfn.NORM.DIST(AE$30,$CV15,0.3*$CV15,TRUE))),""),IF($C15&gt;0,summary!$C$10/28.8/0.947817,""))</f>
        <v>30.206938976416403</v>
      </c>
      <c r="AF44">
        <f t="array" ref="AF44">IF($D15,IFERROR((SUMPRODUCT((economics!$AG$2:$AG$167=$B44)*(economics!$D$2:$D$167="whr")*economics!$AH$2:$AH$167*(_xlfn.NORM.DIST(AF$3,economics!$AK$2:$AK$167,economics!$AJ$2:$AJ$167,TRUE)-_xlfn.NORM.DIST(AF$30,economics!$AK$2:$AK$167,economics!$AJ$2:$AJ$167,TRUE))*economics!$AM$2:$AM$167)+$CR15*(_xlfn.NORM.DIST(AF$3,$CU15,0.3*$CU15,TRUE)-_xlfn.NORM.DIST(AF$30,$CU15,0.3*$CU15,TRUE))*summary!$C$7/28.8/0.947817+$CS15*(_xlfn.NORM.DIST(AF$3,$CV15,0.3*$CV15,TRUE)-_xlfn.NORM.DIST(AF$30,$CV15,0.3*$CV15,TRUE))*summary!$C$6/28.8/0.947817)/(SUMPRODUCT((economics!$AG$2:$AG$167=$B44)*(economics!$D$2:$D$167="whr")*economics!$AH$2:$AH$167*(_xlfn.NORM.DIST(AF$3,economics!$AK$2:$AK$167,economics!$AJ$2:$AJ$167,TRUE)-_xlfn.NORM.DIST(AF$30,economics!$AK$2:$AK$167,economics!$AJ$2:$AJ$167,TRUE)))+$CR15*(_xlfn.NORM.DIST(AF$3,$CU15,0.3*$CU15,TRUE)-_xlfn.NORM.DIST(AF$30,$CU15,0.3*$CU15,TRUE))+$CS15*(_xlfn.NORM.DIST(AF$3,$CV15,0.3*$CV15,TRUE)-_xlfn.NORM.DIST(AF$30,$CV15,0.3*$CV15,TRUE))),""),IF($C15&gt;0,summary!$C$10/28.8/0.947817,""))</f>
        <v>30.207645155611591</v>
      </c>
      <c r="AG44">
        <f t="array" ref="AG44">IF($D15,IFERROR((SUMPRODUCT((economics!$AG$2:$AG$167=$B44)*(economics!$D$2:$D$167="whr")*economics!$AH$2:$AH$167*(_xlfn.NORM.DIST(AG$3,economics!$AK$2:$AK$167,economics!$AJ$2:$AJ$167,TRUE)-_xlfn.NORM.DIST(AG$30,economics!$AK$2:$AK$167,economics!$AJ$2:$AJ$167,TRUE))*economics!$AM$2:$AM$167)+$CR15*(_xlfn.NORM.DIST(AG$3,$CU15,0.3*$CU15,TRUE)-_xlfn.NORM.DIST(AG$30,$CU15,0.3*$CU15,TRUE))*summary!$C$7/28.8/0.947817+$CS15*(_xlfn.NORM.DIST(AG$3,$CV15,0.3*$CV15,TRUE)-_xlfn.NORM.DIST(AG$30,$CV15,0.3*$CV15,TRUE))*summary!$C$6/28.8/0.947817)/(SUMPRODUCT((economics!$AG$2:$AG$167=$B44)*(economics!$D$2:$D$167="whr")*economics!$AH$2:$AH$167*(_xlfn.NORM.DIST(AG$3,economics!$AK$2:$AK$167,economics!$AJ$2:$AJ$167,TRUE)-_xlfn.NORM.DIST(AG$30,economics!$AK$2:$AK$167,economics!$AJ$2:$AJ$167,TRUE)))+$CR15*(_xlfn.NORM.DIST(AG$3,$CU15,0.3*$CU15,TRUE)-_xlfn.NORM.DIST(AG$30,$CU15,0.3*$CU15,TRUE))+$CS15*(_xlfn.NORM.DIST(AG$3,$CV15,0.3*$CV15,TRUE)-_xlfn.NORM.DIST(AG$30,$CV15,0.3*$CV15,TRUE))),""),IF($C15&gt;0,summary!$C$10/28.8/0.947817,""))</f>
        <v>30.207868013424914</v>
      </c>
      <c r="AH44">
        <f t="array" ref="AH44">IF($D15,IFERROR((SUMPRODUCT((economics!$AG$2:$AG$167=$B44)*(economics!$D$2:$D$167="whr")*economics!$AH$2:$AH$167*(_xlfn.NORM.DIST(AH$3,economics!$AK$2:$AK$167,economics!$AJ$2:$AJ$167,TRUE)-_xlfn.NORM.DIST(AH$30,economics!$AK$2:$AK$167,economics!$AJ$2:$AJ$167,TRUE))*economics!$AM$2:$AM$167)+$CR15*(_xlfn.NORM.DIST(AH$3,$CU15,0.3*$CU15,TRUE)-_xlfn.NORM.DIST(AH$30,$CU15,0.3*$CU15,TRUE))*summary!$C$7/28.8/0.947817+$CS15*(_xlfn.NORM.DIST(AH$3,$CV15,0.3*$CV15,TRUE)-_xlfn.NORM.DIST(AH$30,$CV15,0.3*$CV15,TRUE))*summary!$C$6/28.8/0.947817)/(SUMPRODUCT((economics!$AG$2:$AG$167=$B44)*(economics!$D$2:$D$167="whr")*economics!$AH$2:$AH$167*(_xlfn.NORM.DIST(AH$3,economics!$AK$2:$AK$167,economics!$AJ$2:$AJ$167,TRUE)-_xlfn.NORM.DIST(AH$30,economics!$AK$2:$AK$167,economics!$AJ$2:$AJ$167,TRUE)))+$CR15*(_xlfn.NORM.DIST(AH$3,$CU15,0.3*$CU15,TRUE)-_xlfn.NORM.DIST(AH$30,$CU15,0.3*$CU15,TRUE))+$CS15*(_xlfn.NORM.DIST(AH$3,$CV15,0.3*$CV15,TRUE)-_xlfn.NORM.DIST(AH$30,$CV15,0.3*$CV15,TRUE))),""),IF($C15&gt;0,summary!$C$10/28.8/0.947817,""))</f>
        <v>30.207934103166398</v>
      </c>
      <c r="AI44">
        <f t="array" ref="AI44">IF($D15,IFERROR((SUMPRODUCT((economics!$AG$2:$AG$167=$B44)*(economics!$D$2:$D$167="whr")*economics!$AH$2:$AH$167*(_xlfn.NORM.DIST(AI$3,economics!$AK$2:$AK$167,economics!$AJ$2:$AJ$167,TRUE)-_xlfn.NORM.DIST(AI$30,economics!$AK$2:$AK$167,economics!$AJ$2:$AJ$167,TRUE))*economics!$AM$2:$AM$167)+$CR15*(_xlfn.NORM.DIST(AI$3,$CU15,0.3*$CU15,TRUE)-_xlfn.NORM.DIST(AI$30,$CU15,0.3*$CU15,TRUE))*summary!$C$7/28.8/0.947817+$CS15*(_xlfn.NORM.DIST(AI$3,$CV15,0.3*$CV15,TRUE)-_xlfn.NORM.DIST(AI$30,$CV15,0.3*$CV15,TRUE))*summary!$C$6/28.8/0.947817)/(SUMPRODUCT((economics!$AG$2:$AG$167=$B44)*(economics!$D$2:$D$167="whr")*economics!$AH$2:$AH$167*(_xlfn.NORM.DIST(AI$3,economics!$AK$2:$AK$167,economics!$AJ$2:$AJ$167,TRUE)-_xlfn.NORM.DIST(AI$30,economics!$AK$2:$AK$167,economics!$AJ$2:$AJ$167,TRUE)))+$CR15*(_xlfn.NORM.DIST(AI$3,$CU15,0.3*$CU15,TRUE)-_xlfn.NORM.DIST(AI$30,$CU15,0.3*$CU15,TRUE))+$CS15*(_xlfn.NORM.DIST(AI$3,$CV15,0.3*$CV15,TRUE)-_xlfn.NORM.DIST(AI$30,$CV15,0.3*$CV15,TRUE))),""),IF($C15&gt;0,summary!$C$10/28.8/0.947817,""))</f>
        <v>30.207952525165847</v>
      </c>
      <c r="AJ44">
        <f t="array" ref="AJ44">IF($D15,IFERROR((SUMPRODUCT((economics!$AG$2:$AG$167=$B44)*(economics!$D$2:$D$167="whr")*economics!$AH$2:$AH$167*(_xlfn.NORM.DIST(AJ$3,economics!$AK$2:$AK$167,economics!$AJ$2:$AJ$167,TRUE)-_xlfn.NORM.DIST(AJ$30,economics!$AK$2:$AK$167,economics!$AJ$2:$AJ$167,TRUE))*economics!$AM$2:$AM$167)+$CR15*(_xlfn.NORM.DIST(AJ$3,$CU15,0.3*$CU15,TRUE)-_xlfn.NORM.DIST(AJ$30,$CU15,0.3*$CU15,TRUE))*summary!$C$7/28.8/0.947817+$CS15*(_xlfn.NORM.DIST(AJ$3,$CV15,0.3*$CV15,TRUE)-_xlfn.NORM.DIST(AJ$30,$CV15,0.3*$CV15,TRUE))*summary!$C$6/28.8/0.947817)/(SUMPRODUCT((economics!$AG$2:$AG$167=$B44)*(economics!$D$2:$D$167="whr")*economics!$AH$2:$AH$167*(_xlfn.NORM.DIST(AJ$3,economics!$AK$2:$AK$167,economics!$AJ$2:$AJ$167,TRUE)-_xlfn.NORM.DIST(AJ$30,economics!$AK$2:$AK$167,economics!$AJ$2:$AJ$167,TRUE)))+$CR15*(_xlfn.NORM.DIST(AJ$3,$CU15,0.3*$CU15,TRUE)-_xlfn.NORM.DIST(AJ$30,$CU15,0.3*$CU15,TRUE))+$CS15*(_xlfn.NORM.DIST(AJ$3,$CV15,0.3*$CV15,TRUE)-_xlfn.NORM.DIST(AJ$30,$CV15,0.3*$CV15,TRUE))),""),IF($C15&gt;0,summary!$C$10/28.8/0.947817,""))</f>
        <v>30.207957352591073</v>
      </c>
      <c r="AK44">
        <f t="array" ref="AK44">IF($D15,IFERROR((SUMPRODUCT((economics!$AG$2:$AG$167=$B44)*(economics!$D$2:$D$167="whr")*economics!$AH$2:$AH$167*(_xlfn.NORM.DIST(AK$3,economics!$AK$2:$AK$167,economics!$AJ$2:$AJ$167,TRUE)-_xlfn.NORM.DIST(AK$30,economics!$AK$2:$AK$167,economics!$AJ$2:$AJ$167,TRUE))*economics!$AM$2:$AM$167)+$CR15*(_xlfn.NORM.DIST(AK$3,$CU15,0.3*$CU15,TRUE)-_xlfn.NORM.DIST(AK$30,$CU15,0.3*$CU15,TRUE))*summary!$C$7/28.8/0.947817+$CS15*(_xlfn.NORM.DIST(AK$3,$CV15,0.3*$CV15,TRUE)-_xlfn.NORM.DIST(AK$30,$CV15,0.3*$CV15,TRUE))*summary!$C$6/28.8/0.947817)/(SUMPRODUCT((economics!$AG$2:$AG$167=$B44)*(economics!$D$2:$D$167="whr")*economics!$AH$2:$AH$167*(_xlfn.NORM.DIST(AK$3,economics!$AK$2:$AK$167,economics!$AJ$2:$AJ$167,TRUE)-_xlfn.NORM.DIST(AK$30,economics!$AK$2:$AK$167,economics!$AJ$2:$AJ$167,TRUE)))+$CR15*(_xlfn.NORM.DIST(AK$3,$CU15,0.3*$CU15,TRUE)-_xlfn.NORM.DIST(AK$30,$CU15,0.3*$CU15,TRUE))+$CS15*(_xlfn.NORM.DIST(AK$3,$CV15,0.3*$CV15,TRUE)-_xlfn.NORM.DIST(AK$30,$CV15,0.3*$CV15,TRUE))),""),IF($C15&gt;0,summary!$C$10/28.8/0.947817,""))</f>
        <v>30.207958542012602</v>
      </c>
      <c r="AL44">
        <f t="array" ref="AL44">IF($D15,IFERROR((SUMPRODUCT((economics!$AG$2:$AG$167=$B44)*(economics!$D$2:$D$167="whr")*economics!$AH$2:$AH$167*(_xlfn.NORM.DIST(AL$3,economics!$AK$2:$AK$167,economics!$AJ$2:$AJ$167,TRUE)-_xlfn.NORM.DIST(AL$30,economics!$AK$2:$AK$167,economics!$AJ$2:$AJ$167,TRUE))*economics!$AM$2:$AM$167)+$CR15*(_xlfn.NORM.DIST(AL$3,$CU15,0.3*$CU15,TRUE)-_xlfn.NORM.DIST(AL$30,$CU15,0.3*$CU15,TRUE))*summary!$C$7/28.8/0.947817+$CS15*(_xlfn.NORM.DIST(AL$3,$CV15,0.3*$CV15,TRUE)-_xlfn.NORM.DIST(AL$30,$CV15,0.3*$CV15,TRUE))*summary!$C$6/28.8/0.947817)/(SUMPRODUCT((economics!$AG$2:$AG$167=$B44)*(economics!$D$2:$D$167="whr")*economics!$AH$2:$AH$167*(_xlfn.NORM.DIST(AL$3,economics!$AK$2:$AK$167,economics!$AJ$2:$AJ$167,TRUE)-_xlfn.NORM.DIST(AL$30,economics!$AK$2:$AK$167,economics!$AJ$2:$AJ$167,TRUE)))+$CR15*(_xlfn.NORM.DIST(AL$3,$CU15,0.3*$CU15,TRUE)-_xlfn.NORM.DIST(AL$30,$CU15,0.3*$CU15,TRUE))+$CS15*(_xlfn.NORM.DIST(AL$3,$CV15,0.3*$CV15,TRUE)-_xlfn.NORM.DIST(AL$30,$CV15,0.3*$CV15,TRUE))),""),IF($C15&gt;0,summary!$C$10/28.8/0.947817,""))</f>
        <v>30.207958817596278</v>
      </c>
      <c r="AM44">
        <f t="array" ref="AM44">IF($D15,IFERROR((SUMPRODUCT((economics!$AG$2:$AG$167=$B44)*(economics!$D$2:$D$167="whr")*economics!$AH$2:$AH$167*(_xlfn.NORM.DIST(AM$3,economics!$AK$2:$AK$167,economics!$AJ$2:$AJ$167,TRUE)-_xlfn.NORM.DIST(AM$30,economics!$AK$2:$AK$167,economics!$AJ$2:$AJ$167,TRUE))*economics!$AM$2:$AM$167)+$CR15*(_xlfn.NORM.DIST(AM$3,$CU15,0.3*$CU15,TRUE)-_xlfn.NORM.DIST(AM$30,$CU15,0.3*$CU15,TRUE))*summary!$C$7/28.8/0.947817+$CS15*(_xlfn.NORM.DIST(AM$3,$CV15,0.3*$CV15,TRUE)-_xlfn.NORM.DIST(AM$30,$CV15,0.3*$CV15,TRUE))*summary!$C$6/28.8/0.947817)/(SUMPRODUCT((economics!$AG$2:$AG$167=$B44)*(economics!$D$2:$D$167="whr")*economics!$AH$2:$AH$167*(_xlfn.NORM.DIST(AM$3,economics!$AK$2:$AK$167,economics!$AJ$2:$AJ$167,TRUE)-_xlfn.NORM.DIST(AM$30,economics!$AK$2:$AK$167,economics!$AJ$2:$AJ$167,TRUE)))+$CR15*(_xlfn.NORM.DIST(AM$3,$CU15,0.3*$CU15,TRUE)-_xlfn.NORM.DIST(AM$30,$CU15,0.3*$CU15,TRUE))+$CS15*(_xlfn.NORM.DIST(AM$3,$CV15,0.3*$CV15,TRUE)-_xlfn.NORM.DIST(AM$30,$CV15,0.3*$CV15,TRUE))),""),IF($C15&gt;0,summary!$C$10/28.8/0.947817,""))</f>
        <v>30.207958877652413</v>
      </c>
      <c r="AN44">
        <f t="array" ref="AN44">IF($D15,IFERROR((SUMPRODUCT((economics!$AG$2:$AG$167=$B44)*(economics!$D$2:$D$167="whr")*economics!$AH$2:$AH$167*(_xlfn.NORM.DIST(AN$3,economics!$AK$2:$AK$167,economics!$AJ$2:$AJ$167,TRUE)-_xlfn.NORM.DIST(AN$30,economics!$AK$2:$AK$167,economics!$AJ$2:$AJ$167,TRUE))*economics!$AM$2:$AM$167)+$CR15*(_xlfn.NORM.DIST(AN$3,$CU15,0.3*$CU15,TRUE)-_xlfn.NORM.DIST(AN$30,$CU15,0.3*$CU15,TRUE))*summary!$C$7/28.8/0.947817+$CS15*(_xlfn.NORM.DIST(AN$3,$CV15,0.3*$CV15,TRUE)-_xlfn.NORM.DIST(AN$30,$CV15,0.3*$CV15,TRUE))*summary!$C$6/28.8/0.947817)/(SUMPRODUCT((economics!$AG$2:$AG$167=$B44)*(economics!$D$2:$D$167="whr")*economics!$AH$2:$AH$167*(_xlfn.NORM.DIST(AN$3,economics!$AK$2:$AK$167,economics!$AJ$2:$AJ$167,TRUE)-_xlfn.NORM.DIST(AN$30,economics!$AK$2:$AK$167,economics!$AJ$2:$AJ$167,TRUE)))+$CR15*(_xlfn.NORM.DIST(AN$3,$CU15,0.3*$CU15,TRUE)-_xlfn.NORM.DIST(AN$30,$CU15,0.3*$CU15,TRUE))+$CS15*(_xlfn.NORM.DIST(AN$3,$CV15,0.3*$CV15,TRUE)-_xlfn.NORM.DIST(AN$30,$CV15,0.3*$CV15,TRUE))),""),IF($C15&gt;0,summary!$C$10/28.8/0.947817,""))</f>
        <v>30.207958889951911</v>
      </c>
      <c r="AO44">
        <f t="array" ref="AO44">IF($D15,IFERROR((SUMPRODUCT((economics!$AG$2:$AG$167=$B44)*(economics!$D$2:$D$167="whr")*economics!$AH$2:$AH$167*(_xlfn.NORM.DIST(AO$3,economics!$AK$2:$AK$167,economics!$AJ$2:$AJ$167,TRUE)-_xlfn.NORM.DIST(AO$30,economics!$AK$2:$AK$167,economics!$AJ$2:$AJ$167,TRUE))*economics!$AM$2:$AM$167)+$CR15*(_xlfn.NORM.DIST(AO$3,$CU15,0.3*$CU15,TRUE)-_xlfn.NORM.DIST(AO$30,$CU15,0.3*$CU15,TRUE))*summary!$C$7/28.8/0.947817+$CS15*(_xlfn.NORM.DIST(AO$3,$CV15,0.3*$CV15,TRUE)-_xlfn.NORM.DIST(AO$30,$CV15,0.3*$CV15,TRUE))*summary!$C$6/28.8/0.947817)/(SUMPRODUCT((economics!$AG$2:$AG$167=$B44)*(economics!$D$2:$D$167="whr")*economics!$AH$2:$AH$167*(_xlfn.NORM.DIST(AO$3,economics!$AK$2:$AK$167,economics!$AJ$2:$AJ$167,TRUE)-_xlfn.NORM.DIST(AO$30,economics!$AK$2:$AK$167,economics!$AJ$2:$AJ$167,TRUE)))+$CR15*(_xlfn.NORM.DIST(AO$3,$CU15,0.3*$CU15,TRUE)-_xlfn.NORM.DIST(AO$30,$CU15,0.3*$CU15,TRUE))+$CS15*(_xlfn.NORM.DIST(AO$3,$CV15,0.3*$CV15,TRUE)-_xlfn.NORM.DIST(AO$30,$CV15,0.3*$CV15,TRUE))),""),IF($C15&gt;0,summary!$C$10/28.8/0.947817,""))</f>
        <v>30.20795889230833</v>
      </c>
      <c r="AP44">
        <f t="array" ref="AP44">IF($D15,IFERROR((SUMPRODUCT((economics!$AG$2:$AG$167=$B44)*(economics!$D$2:$D$167="whr")*economics!$AH$2:$AH$167*(_xlfn.NORM.DIST(AP$3,economics!$AK$2:$AK$167,economics!$AJ$2:$AJ$167,TRUE)-_xlfn.NORM.DIST(AP$30,economics!$AK$2:$AK$167,economics!$AJ$2:$AJ$167,TRUE))*economics!$AM$2:$AM$167)+$CR15*(_xlfn.NORM.DIST(AP$3,$CU15,0.3*$CU15,TRUE)-_xlfn.NORM.DIST(AP$30,$CU15,0.3*$CU15,TRUE))*summary!$C$7/28.8/0.947817+$CS15*(_xlfn.NORM.DIST(AP$3,$CV15,0.3*$CV15,TRUE)-_xlfn.NORM.DIST(AP$30,$CV15,0.3*$CV15,TRUE))*summary!$C$6/28.8/0.947817)/(SUMPRODUCT((economics!$AG$2:$AG$167=$B44)*(economics!$D$2:$D$167="whr")*economics!$AH$2:$AH$167*(_xlfn.NORM.DIST(AP$3,economics!$AK$2:$AK$167,economics!$AJ$2:$AJ$167,TRUE)-_xlfn.NORM.DIST(AP$30,economics!$AK$2:$AK$167,economics!$AJ$2:$AJ$167,TRUE)))+$CR15*(_xlfn.NORM.DIST(AP$3,$CU15,0.3*$CU15,TRUE)-_xlfn.NORM.DIST(AP$30,$CU15,0.3*$CU15,TRUE))+$CS15*(_xlfn.NORM.DIST(AP$3,$CV15,0.3*$CV15,TRUE)-_xlfn.NORM.DIST(AP$30,$CV15,0.3*$CV15,TRUE))),""),IF($C15&gt;0,summary!$C$10/28.8/0.947817,""))</f>
        <v>30.207958892782209</v>
      </c>
      <c r="AQ44">
        <f t="array" ref="AQ44">IF($D15,IFERROR((SUMPRODUCT((economics!$AG$2:$AG$167=$B44)*(economics!$D$2:$D$167="whr")*economics!$AH$2:$AH$167*(_xlfn.NORM.DIST(AQ$3,economics!$AK$2:$AK$167,economics!$AJ$2:$AJ$167,TRUE)-_xlfn.NORM.DIST(AQ$30,economics!$AK$2:$AK$167,economics!$AJ$2:$AJ$167,TRUE))*economics!$AM$2:$AM$167)+$CR15*(_xlfn.NORM.DIST(AQ$3,$CU15,0.3*$CU15,TRUE)-_xlfn.NORM.DIST(AQ$30,$CU15,0.3*$CU15,TRUE))*summary!$C$7/28.8/0.947817+$CS15*(_xlfn.NORM.DIST(AQ$3,$CV15,0.3*$CV15,TRUE)-_xlfn.NORM.DIST(AQ$30,$CV15,0.3*$CV15,TRUE))*summary!$C$6/28.8/0.947817)/(SUMPRODUCT((economics!$AG$2:$AG$167=$B44)*(economics!$D$2:$D$167="whr")*economics!$AH$2:$AH$167*(_xlfn.NORM.DIST(AQ$3,economics!$AK$2:$AK$167,economics!$AJ$2:$AJ$167,TRUE)-_xlfn.NORM.DIST(AQ$30,economics!$AK$2:$AK$167,economics!$AJ$2:$AJ$167,TRUE)))+$CR15*(_xlfn.NORM.DIST(AQ$3,$CU15,0.3*$CU15,TRUE)-_xlfn.NORM.DIST(AQ$30,$CU15,0.3*$CU15,TRUE))+$CS15*(_xlfn.NORM.DIST(AQ$3,$CV15,0.3*$CV15,TRUE)-_xlfn.NORM.DIST(AQ$30,$CV15,0.3*$CV15,TRUE))),""),IF($C15&gt;0,summary!$C$10/28.8/0.947817,""))</f>
        <v>30.207958892845543</v>
      </c>
      <c r="AR44">
        <f t="array" ref="AR44">IF($D15,IFERROR((SUMPRODUCT((economics!$AG$2:$AG$167=$B44)*(economics!$D$2:$D$167="whr")*economics!$AH$2:$AH$167*(_xlfn.NORM.DIST(AR$3,economics!$AK$2:$AK$167,economics!$AJ$2:$AJ$167,TRUE)-_xlfn.NORM.DIST(AR$30,economics!$AK$2:$AK$167,economics!$AJ$2:$AJ$167,TRUE))*economics!$AM$2:$AM$167)+$CR15*(_xlfn.NORM.DIST(AR$3,$CU15,0.3*$CU15,TRUE)-_xlfn.NORM.DIST(AR$30,$CU15,0.3*$CU15,TRUE))*summary!$C$7/28.8/0.947817+$CS15*(_xlfn.NORM.DIST(AR$3,$CV15,0.3*$CV15,TRUE)-_xlfn.NORM.DIST(AR$30,$CV15,0.3*$CV15,TRUE))*summary!$C$6/28.8/0.947817)/(SUMPRODUCT((economics!$AG$2:$AG$167=$B44)*(economics!$D$2:$D$167="whr")*economics!$AH$2:$AH$167*(_xlfn.NORM.DIST(AR$3,economics!$AK$2:$AK$167,economics!$AJ$2:$AJ$167,TRUE)-_xlfn.NORM.DIST(AR$30,economics!$AK$2:$AK$167,economics!$AJ$2:$AJ$167,TRUE)))+$CR15*(_xlfn.NORM.DIST(AR$3,$CU15,0.3*$CU15,TRUE)-_xlfn.NORM.DIST(AR$30,$CU15,0.3*$CU15,TRUE))+$CS15*(_xlfn.NORM.DIST(AR$3,$CV15,0.3*$CV15,TRUE)-_xlfn.NORM.DIST(AR$30,$CV15,0.3*$CV15,TRUE))),""),IF($C15&gt;0,summary!$C$10/28.8/0.947817,""))</f>
        <v>30.207958892845546</v>
      </c>
      <c r="AS44">
        <f t="array" ref="AS44">IF($D15,IFERROR((SUMPRODUCT((economics!$AG$2:$AG$167=$B44)*(economics!$D$2:$D$167="whr")*economics!$AH$2:$AH$167*(_xlfn.NORM.DIST(AS$3,economics!$AK$2:$AK$167,economics!$AJ$2:$AJ$167,TRUE)-_xlfn.NORM.DIST(AS$30,economics!$AK$2:$AK$167,economics!$AJ$2:$AJ$167,TRUE))*economics!$AM$2:$AM$167)+$CR15*(_xlfn.NORM.DIST(AS$3,$CU15,0.3*$CU15,TRUE)-_xlfn.NORM.DIST(AS$30,$CU15,0.3*$CU15,TRUE))*summary!$C$7/28.8/0.947817+$CS15*(_xlfn.NORM.DIST(AS$3,$CV15,0.3*$CV15,TRUE)-_xlfn.NORM.DIST(AS$30,$CV15,0.3*$CV15,TRUE))*summary!$C$6/28.8/0.947817)/(SUMPRODUCT((economics!$AG$2:$AG$167=$B44)*(economics!$D$2:$D$167="whr")*economics!$AH$2:$AH$167*(_xlfn.NORM.DIST(AS$3,economics!$AK$2:$AK$167,economics!$AJ$2:$AJ$167,TRUE)-_xlfn.NORM.DIST(AS$30,economics!$AK$2:$AK$167,economics!$AJ$2:$AJ$167,TRUE)))+$CR15*(_xlfn.NORM.DIST(AS$3,$CU15,0.3*$CU15,TRUE)-_xlfn.NORM.DIST(AS$30,$CU15,0.3*$CU15,TRUE))+$CS15*(_xlfn.NORM.DIST(AS$3,$CV15,0.3*$CV15,TRUE)-_xlfn.NORM.DIST(AS$30,$CV15,0.3*$CV15,TRUE))),""),IF($C15&gt;0,summary!$C$10/28.8/0.947817,""))</f>
        <v>30.207958892845543</v>
      </c>
      <c r="AT44">
        <f t="array" ref="AT44">IF($D15,IFERROR((SUMPRODUCT((economics!$AG$2:$AG$167=$B44)*(economics!$D$2:$D$167="whr")*economics!$AH$2:$AH$167*(_xlfn.NORM.DIST(AT$3,economics!$AK$2:$AK$167,economics!$AJ$2:$AJ$167,TRUE)-_xlfn.NORM.DIST(AT$30,economics!$AK$2:$AK$167,economics!$AJ$2:$AJ$167,TRUE))*economics!$AM$2:$AM$167)+$CR15*(_xlfn.NORM.DIST(AT$3,$CU15,0.3*$CU15,TRUE)-_xlfn.NORM.DIST(AT$30,$CU15,0.3*$CU15,TRUE))*summary!$C$7/28.8/0.947817+$CS15*(_xlfn.NORM.DIST(AT$3,$CV15,0.3*$CV15,TRUE)-_xlfn.NORM.DIST(AT$30,$CV15,0.3*$CV15,TRUE))*summary!$C$6/28.8/0.947817)/(SUMPRODUCT((economics!$AG$2:$AG$167=$B44)*(economics!$D$2:$D$167="whr")*economics!$AH$2:$AH$167*(_xlfn.NORM.DIST(AT$3,economics!$AK$2:$AK$167,economics!$AJ$2:$AJ$167,TRUE)-_xlfn.NORM.DIST(AT$30,economics!$AK$2:$AK$167,economics!$AJ$2:$AJ$167,TRUE)))+$CR15*(_xlfn.NORM.DIST(AT$3,$CU15,0.3*$CU15,TRUE)-_xlfn.NORM.DIST(AT$30,$CU15,0.3*$CU15,TRUE))+$CS15*(_xlfn.NORM.DIST(AT$3,$CV15,0.3*$CV15,TRUE)-_xlfn.NORM.DIST(AT$30,$CV15,0.3*$CV15,TRUE))),""),IF($C15&gt;0,summary!$C$10/28.8/0.947817,""))</f>
        <v>30.207958892845543</v>
      </c>
      <c r="AU44">
        <f t="array" ref="AU44">IF($D15,IFERROR((SUMPRODUCT((economics!$AG$2:$AG$167=$B44)*(economics!$D$2:$D$167="whr")*economics!$AH$2:$AH$167*(_xlfn.NORM.DIST(AU$3,economics!$AK$2:$AK$167,economics!$AJ$2:$AJ$167,TRUE)-_xlfn.NORM.DIST(AU$30,economics!$AK$2:$AK$167,economics!$AJ$2:$AJ$167,TRUE))*economics!$AM$2:$AM$167)+$CR15*(_xlfn.NORM.DIST(AU$3,$CU15,0.3*$CU15,TRUE)-_xlfn.NORM.DIST(AU$30,$CU15,0.3*$CU15,TRUE))*summary!$C$7/28.8/0.947817+$CS15*(_xlfn.NORM.DIST(AU$3,$CV15,0.3*$CV15,TRUE)-_xlfn.NORM.DIST(AU$30,$CV15,0.3*$CV15,TRUE))*summary!$C$6/28.8/0.947817)/(SUMPRODUCT((economics!$AG$2:$AG$167=$B44)*(economics!$D$2:$D$167="whr")*economics!$AH$2:$AH$167*(_xlfn.NORM.DIST(AU$3,economics!$AK$2:$AK$167,economics!$AJ$2:$AJ$167,TRUE)-_xlfn.NORM.DIST(AU$30,economics!$AK$2:$AK$167,economics!$AJ$2:$AJ$167,TRUE)))+$CR15*(_xlfn.NORM.DIST(AU$3,$CU15,0.3*$CU15,TRUE)-_xlfn.NORM.DIST(AU$30,$CU15,0.3*$CU15,TRUE))+$CS15*(_xlfn.NORM.DIST(AU$3,$CV15,0.3*$CV15,TRUE)-_xlfn.NORM.DIST(AU$30,$CV15,0.3*$CV15,TRUE))),""),IF($C15&gt;0,summary!$C$10/28.8/0.947817,""))</f>
        <v>30.207958892845546</v>
      </c>
      <c r="AV44">
        <f t="array" ref="AV44">IF($D15,IFERROR((SUMPRODUCT((economics!$AG$2:$AG$167=$B44)*(economics!$D$2:$D$167="whr")*economics!$AH$2:$AH$167*(_xlfn.NORM.DIST(AV$3,economics!$AK$2:$AK$167,economics!$AJ$2:$AJ$167,TRUE)-_xlfn.NORM.DIST(AV$30,economics!$AK$2:$AK$167,economics!$AJ$2:$AJ$167,TRUE))*economics!$AM$2:$AM$167)+$CR15*(_xlfn.NORM.DIST(AV$3,$CU15,0.3*$CU15,TRUE)-_xlfn.NORM.DIST(AV$30,$CU15,0.3*$CU15,TRUE))*summary!$C$7/28.8/0.947817+$CS15*(_xlfn.NORM.DIST(AV$3,$CV15,0.3*$CV15,TRUE)-_xlfn.NORM.DIST(AV$30,$CV15,0.3*$CV15,TRUE))*summary!$C$6/28.8/0.947817)/(SUMPRODUCT((economics!$AG$2:$AG$167=$B44)*(economics!$D$2:$D$167="whr")*economics!$AH$2:$AH$167*(_xlfn.NORM.DIST(AV$3,economics!$AK$2:$AK$167,economics!$AJ$2:$AJ$167,TRUE)-_xlfn.NORM.DIST(AV$30,economics!$AK$2:$AK$167,economics!$AJ$2:$AJ$167,TRUE)))+$CR15*(_xlfn.NORM.DIST(AV$3,$CU15,0.3*$CU15,TRUE)-_xlfn.NORM.DIST(AV$30,$CU15,0.3*$CU15,TRUE))+$CS15*(_xlfn.NORM.DIST(AV$3,$CV15,0.3*$CV15,TRUE)-_xlfn.NORM.DIST(AV$30,$CV15,0.3*$CV15,TRUE))),""),IF($C15&gt;0,summary!$C$10/28.8/0.947817,""))</f>
        <v>30.207958892845543</v>
      </c>
      <c r="AW44">
        <f t="array" ref="AW44">IF($D15,IFERROR((SUMPRODUCT((economics!$AG$2:$AG$167=$B44)*(economics!$D$2:$D$167="whr")*economics!$AH$2:$AH$167*(_xlfn.NORM.DIST(AW$3,economics!$AK$2:$AK$167,economics!$AJ$2:$AJ$167,TRUE)-_xlfn.NORM.DIST(AW$30,economics!$AK$2:$AK$167,economics!$AJ$2:$AJ$167,TRUE))*economics!$AM$2:$AM$167)+$CR15*(_xlfn.NORM.DIST(AW$3,$CU15,0.3*$CU15,TRUE)-_xlfn.NORM.DIST(AW$30,$CU15,0.3*$CU15,TRUE))*summary!$C$7/28.8/0.947817+$CS15*(_xlfn.NORM.DIST(AW$3,$CV15,0.3*$CV15,TRUE)-_xlfn.NORM.DIST(AW$30,$CV15,0.3*$CV15,TRUE))*summary!$C$6/28.8/0.947817)/(SUMPRODUCT((economics!$AG$2:$AG$167=$B44)*(economics!$D$2:$D$167="whr")*economics!$AH$2:$AH$167*(_xlfn.NORM.DIST(AW$3,economics!$AK$2:$AK$167,economics!$AJ$2:$AJ$167,TRUE)-_xlfn.NORM.DIST(AW$30,economics!$AK$2:$AK$167,economics!$AJ$2:$AJ$167,TRUE)))+$CR15*(_xlfn.NORM.DIST(AW$3,$CU15,0.3*$CU15,TRUE)-_xlfn.NORM.DIST(AW$30,$CU15,0.3*$CU15,TRUE))+$CS15*(_xlfn.NORM.DIST(AW$3,$CV15,0.3*$CV15,TRUE)-_xlfn.NORM.DIST(AW$30,$CV15,0.3*$CV15,TRUE))),""),IF($C15&gt;0,summary!$C$10/28.8/0.947817,""))</f>
        <v>30.207958892845543</v>
      </c>
      <c r="AX44">
        <f t="array" ref="AX44">IF($D15,IFERROR((SUMPRODUCT((economics!$AG$2:$AG$167=$B44)*(economics!$D$2:$D$167="whr")*economics!$AH$2:$AH$167*(_xlfn.NORM.DIST(AX$3,economics!$AK$2:$AK$167,economics!$AJ$2:$AJ$167,TRUE)-_xlfn.NORM.DIST(AX$30,economics!$AK$2:$AK$167,economics!$AJ$2:$AJ$167,TRUE))*economics!$AM$2:$AM$167)+$CR15*(_xlfn.NORM.DIST(AX$3,$CU15,0.3*$CU15,TRUE)-_xlfn.NORM.DIST(AX$30,$CU15,0.3*$CU15,TRUE))*summary!$C$7/28.8/0.947817+$CS15*(_xlfn.NORM.DIST(AX$3,$CV15,0.3*$CV15,TRUE)-_xlfn.NORM.DIST(AX$30,$CV15,0.3*$CV15,TRUE))*summary!$C$6/28.8/0.947817)/(SUMPRODUCT((economics!$AG$2:$AG$167=$B44)*(economics!$D$2:$D$167="whr")*economics!$AH$2:$AH$167*(_xlfn.NORM.DIST(AX$3,economics!$AK$2:$AK$167,economics!$AJ$2:$AJ$167,TRUE)-_xlfn.NORM.DIST(AX$30,economics!$AK$2:$AK$167,economics!$AJ$2:$AJ$167,TRUE)))+$CR15*(_xlfn.NORM.DIST(AX$3,$CU15,0.3*$CU15,TRUE)-_xlfn.NORM.DIST(AX$30,$CU15,0.3*$CU15,TRUE))+$CS15*(_xlfn.NORM.DIST(AX$3,$CV15,0.3*$CV15,TRUE)-_xlfn.NORM.DIST(AX$30,$CV15,0.3*$CV15,TRUE))),""),IF($C15&gt;0,summary!$C$10/28.8/0.947817,""))</f>
        <v>30.207958892845546</v>
      </c>
      <c r="AY44">
        <f t="array" ref="AY44">IF($D15,IFERROR((SUMPRODUCT((economics!$AG$2:$AG$167=$B44)*(economics!$D$2:$D$167="whr")*economics!$AH$2:$AH$167*(_xlfn.NORM.DIST(AY$3,economics!$AK$2:$AK$167,economics!$AJ$2:$AJ$167,TRUE)-_xlfn.NORM.DIST(AY$30,economics!$AK$2:$AK$167,economics!$AJ$2:$AJ$167,TRUE))*economics!$AM$2:$AM$167)+$CR15*(_xlfn.NORM.DIST(AY$3,$CU15,0.3*$CU15,TRUE)-_xlfn.NORM.DIST(AY$30,$CU15,0.3*$CU15,TRUE))*summary!$C$7/28.8/0.947817+$CS15*(_xlfn.NORM.DIST(AY$3,$CV15,0.3*$CV15,TRUE)-_xlfn.NORM.DIST(AY$30,$CV15,0.3*$CV15,TRUE))*summary!$C$6/28.8/0.947817)/(SUMPRODUCT((economics!$AG$2:$AG$167=$B44)*(economics!$D$2:$D$167="whr")*economics!$AH$2:$AH$167*(_xlfn.NORM.DIST(AY$3,economics!$AK$2:$AK$167,economics!$AJ$2:$AJ$167,TRUE)-_xlfn.NORM.DIST(AY$30,economics!$AK$2:$AK$167,economics!$AJ$2:$AJ$167,TRUE)))+$CR15*(_xlfn.NORM.DIST(AY$3,$CU15,0.3*$CU15,TRUE)-_xlfn.NORM.DIST(AY$30,$CU15,0.3*$CU15,TRUE))+$CS15*(_xlfn.NORM.DIST(AY$3,$CV15,0.3*$CV15,TRUE)-_xlfn.NORM.DIST(AY$30,$CV15,0.3*$CV15,TRUE))),""),IF($C15&gt;0,summary!$C$10/28.8/0.947817,""))</f>
        <v>30.207958892845543</v>
      </c>
      <c r="AZ44">
        <f t="array" ref="AZ44">IF($D15,IFERROR((SUMPRODUCT((economics!$AG$2:$AG$167=$B44)*(economics!$D$2:$D$167="whr")*economics!$AH$2:$AH$167*(_xlfn.NORM.DIST(AZ$3,economics!$AK$2:$AK$167,economics!$AJ$2:$AJ$167,TRUE)-_xlfn.NORM.DIST(AZ$30,economics!$AK$2:$AK$167,economics!$AJ$2:$AJ$167,TRUE))*economics!$AM$2:$AM$167)+$CR15*(_xlfn.NORM.DIST(AZ$3,$CU15,0.3*$CU15,TRUE)-_xlfn.NORM.DIST(AZ$30,$CU15,0.3*$CU15,TRUE))*summary!$C$7/28.8/0.947817+$CS15*(_xlfn.NORM.DIST(AZ$3,$CV15,0.3*$CV15,TRUE)-_xlfn.NORM.DIST(AZ$30,$CV15,0.3*$CV15,TRUE))*summary!$C$6/28.8/0.947817)/(SUMPRODUCT((economics!$AG$2:$AG$167=$B44)*(economics!$D$2:$D$167="whr")*economics!$AH$2:$AH$167*(_xlfn.NORM.DIST(AZ$3,economics!$AK$2:$AK$167,economics!$AJ$2:$AJ$167,TRUE)-_xlfn.NORM.DIST(AZ$30,economics!$AK$2:$AK$167,economics!$AJ$2:$AJ$167,TRUE)))+$CR15*(_xlfn.NORM.DIST(AZ$3,$CU15,0.3*$CU15,TRUE)-_xlfn.NORM.DIST(AZ$30,$CU15,0.3*$CU15,TRUE))+$CS15*(_xlfn.NORM.DIST(AZ$3,$CV15,0.3*$CV15,TRUE)-_xlfn.NORM.DIST(AZ$30,$CV15,0.3*$CV15,TRUE))),""),IF($C15&gt;0,summary!$C$10/28.8/0.947817,""))</f>
        <v>30.207958892845543</v>
      </c>
      <c r="BA44">
        <f t="array" ref="BA44">IF($D15,IFERROR((SUMPRODUCT((economics!$AG$2:$AG$167=$B44)*(economics!$D$2:$D$167="whr")*economics!$AH$2:$AH$167*(_xlfn.NORM.DIST(BA$3,economics!$AK$2:$AK$167,economics!$AJ$2:$AJ$167,TRUE)-_xlfn.NORM.DIST(BA$30,economics!$AK$2:$AK$167,economics!$AJ$2:$AJ$167,TRUE))*economics!$AM$2:$AM$167)+$CR15*(_xlfn.NORM.DIST(BA$3,$CU15,0.3*$CU15,TRUE)-_xlfn.NORM.DIST(BA$30,$CU15,0.3*$CU15,TRUE))*summary!$C$7/28.8/0.947817+$CS15*(_xlfn.NORM.DIST(BA$3,$CV15,0.3*$CV15,TRUE)-_xlfn.NORM.DIST(BA$30,$CV15,0.3*$CV15,TRUE))*summary!$C$6/28.8/0.947817)/(SUMPRODUCT((economics!$AG$2:$AG$167=$B44)*(economics!$D$2:$D$167="whr")*economics!$AH$2:$AH$167*(_xlfn.NORM.DIST(BA$3,economics!$AK$2:$AK$167,economics!$AJ$2:$AJ$167,TRUE)-_xlfn.NORM.DIST(BA$30,economics!$AK$2:$AK$167,economics!$AJ$2:$AJ$167,TRUE)))+$CR15*(_xlfn.NORM.DIST(BA$3,$CU15,0.3*$CU15,TRUE)-_xlfn.NORM.DIST(BA$30,$CU15,0.3*$CU15,TRUE))+$CS15*(_xlfn.NORM.DIST(BA$3,$CV15,0.3*$CV15,TRUE)-_xlfn.NORM.DIST(BA$30,$CV15,0.3*$CV15,TRUE))),""),IF($C15&gt;0,summary!$C$10/28.8/0.947817,""))</f>
        <v>30.207958892845543</v>
      </c>
      <c r="BB44">
        <f t="array" ref="BB44">IF($D15,IFERROR((SUMPRODUCT((economics!$AG$2:$AG$167=$B44)*(economics!$D$2:$D$167="whr")*economics!$AH$2:$AH$167*(_xlfn.NORM.DIST(BB$3,economics!$AK$2:$AK$167,economics!$AJ$2:$AJ$167,TRUE)-_xlfn.NORM.DIST(BB$30,economics!$AK$2:$AK$167,economics!$AJ$2:$AJ$167,TRUE))*economics!$AM$2:$AM$167)+$CR15*(_xlfn.NORM.DIST(BB$3,$CU15,0.3*$CU15,TRUE)-_xlfn.NORM.DIST(BB$30,$CU15,0.3*$CU15,TRUE))*summary!$C$7/28.8/0.947817+$CS15*(_xlfn.NORM.DIST(BB$3,$CV15,0.3*$CV15,TRUE)-_xlfn.NORM.DIST(BB$30,$CV15,0.3*$CV15,TRUE))*summary!$C$6/28.8/0.947817)/(SUMPRODUCT((economics!$AG$2:$AG$167=$B44)*(economics!$D$2:$D$167="whr")*economics!$AH$2:$AH$167*(_xlfn.NORM.DIST(BB$3,economics!$AK$2:$AK$167,economics!$AJ$2:$AJ$167,TRUE)-_xlfn.NORM.DIST(BB$30,economics!$AK$2:$AK$167,economics!$AJ$2:$AJ$167,TRUE)))+$CR15*(_xlfn.NORM.DIST(BB$3,$CU15,0.3*$CU15,TRUE)-_xlfn.NORM.DIST(BB$30,$CU15,0.3*$CU15,TRUE))+$CS15*(_xlfn.NORM.DIST(BB$3,$CV15,0.3*$CV15,TRUE)-_xlfn.NORM.DIST(BB$30,$CV15,0.3*$CV15,TRUE))),""),IF($C15&gt;0,summary!$C$10/28.8/0.947817,""))</f>
        <v>30.207958892845543</v>
      </c>
      <c r="BC44">
        <f t="array" ref="BC44">IF($D15,IFERROR((SUMPRODUCT((economics!$AG$2:$AG$167=$B44)*(economics!$D$2:$D$167="whr")*economics!$AH$2:$AH$167*(_xlfn.NORM.DIST(BC$3,economics!$AK$2:$AK$167,economics!$AJ$2:$AJ$167,TRUE)-_xlfn.NORM.DIST(BC$30,economics!$AK$2:$AK$167,economics!$AJ$2:$AJ$167,TRUE))*economics!$AM$2:$AM$167)+$CR15*(_xlfn.NORM.DIST(BC$3,$CU15,0.3*$CU15,TRUE)-_xlfn.NORM.DIST(BC$30,$CU15,0.3*$CU15,TRUE))*summary!$C$7/28.8/0.947817+$CS15*(_xlfn.NORM.DIST(BC$3,$CV15,0.3*$CV15,TRUE)-_xlfn.NORM.DIST(BC$30,$CV15,0.3*$CV15,TRUE))*summary!$C$6/28.8/0.947817)/(SUMPRODUCT((economics!$AG$2:$AG$167=$B44)*(economics!$D$2:$D$167="whr")*economics!$AH$2:$AH$167*(_xlfn.NORM.DIST(BC$3,economics!$AK$2:$AK$167,economics!$AJ$2:$AJ$167,TRUE)-_xlfn.NORM.DIST(BC$30,economics!$AK$2:$AK$167,economics!$AJ$2:$AJ$167,TRUE)))+$CR15*(_xlfn.NORM.DIST(BC$3,$CU15,0.3*$CU15,TRUE)-_xlfn.NORM.DIST(BC$30,$CU15,0.3*$CU15,TRUE))+$CS15*(_xlfn.NORM.DIST(BC$3,$CV15,0.3*$CV15,TRUE)-_xlfn.NORM.DIST(BC$30,$CV15,0.3*$CV15,TRUE))),""),IF($C15&gt;0,summary!$C$10/28.8/0.947817,""))</f>
        <v>30.207958892845546</v>
      </c>
      <c r="BD44">
        <f t="array" ref="BD44">IF($D15,IFERROR((SUMPRODUCT((economics!$AG$2:$AG$167=$B44)*(economics!$D$2:$D$167="whr")*economics!$AH$2:$AH$167*(_xlfn.NORM.DIST(BD$3,economics!$AK$2:$AK$167,economics!$AJ$2:$AJ$167,TRUE)-_xlfn.NORM.DIST(BD$30,economics!$AK$2:$AK$167,economics!$AJ$2:$AJ$167,TRUE))*economics!$AM$2:$AM$167)+$CR15*(_xlfn.NORM.DIST(BD$3,$CU15,0.3*$CU15,TRUE)-_xlfn.NORM.DIST(BD$30,$CU15,0.3*$CU15,TRUE))*summary!$C$7/28.8/0.947817+$CS15*(_xlfn.NORM.DIST(BD$3,$CV15,0.3*$CV15,TRUE)-_xlfn.NORM.DIST(BD$30,$CV15,0.3*$CV15,TRUE))*summary!$C$6/28.8/0.947817)/(SUMPRODUCT((economics!$AG$2:$AG$167=$B44)*(economics!$D$2:$D$167="whr")*economics!$AH$2:$AH$167*(_xlfn.NORM.DIST(BD$3,economics!$AK$2:$AK$167,economics!$AJ$2:$AJ$167,TRUE)-_xlfn.NORM.DIST(BD$30,economics!$AK$2:$AK$167,economics!$AJ$2:$AJ$167,TRUE)))+$CR15*(_xlfn.NORM.DIST(BD$3,$CU15,0.3*$CU15,TRUE)-_xlfn.NORM.DIST(BD$30,$CU15,0.3*$CU15,TRUE))+$CS15*(_xlfn.NORM.DIST(BD$3,$CV15,0.3*$CV15,TRUE)-_xlfn.NORM.DIST(BD$30,$CV15,0.3*$CV15,TRUE))),""),IF($C15&gt;0,summary!$C$10/28.8/0.947817,""))</f>
        <v>30.207958892845543</v>
      </c>
      <c r="BE44">
        <f t="array" ref="BE44">IF($D15,IFERROR((SUMPRODUCT((economics!$AG$2:$AG$167=$B44)*(economics!$D$2:$D$167="whr")*economics!$AH$2:$AH$167*(_xlfn.NORM.DIST(BE$3,economics!$AK$2:$AK$167,economics!$AJ$2:$AJ$167,TRUE)-_xlfn.NORM.DIST(BE$30,economics!$AK$2:$AK$167,economics!$AJ$2:$AJ$167,TRUE))*economics!$AM$2:$AM$167)+$CR15*(_xlfn.NORM.DIST(BE$3,$CU15,0.3*$CU15,TRUE)-_xlfn.NORM.DIST(BE$30,$CU15,0.3*$CU15,TRUE))*summary!$C$7/28.8/0.947817+$CS15*(_xlfn.NORM.DIST(BE$3,$CV15,0.3*$CV15,TRUE)-_xlfn.NORM.DIST(BE$30,$CV15,0.3*$CV15,TRUE))*summary!$C$6/28.8/0.947817)/(SUMPRODUCT((economics!$AG$2:$AG$167=$B44)*(economics!$D$2:$D$167="whr")*economics!$AH$2:$AH$167*(_xlfn.NORM.DIST(BE$3,economics!$AK$2:$AK$167,economics!$AJ$2:$AJ$167,TRUE)-_xlfn.NORM.DIST(BE$30,economics!$AK$2:$AK$167,economics!$AJ$2:$AJ$167,TRUE)))+$CR15*(_xlfn.NORM.DIST(BE$3,$CU15,0.3*$CU15,TRUE)-_xlfn.NORM.DIST(BE$30,$CU15,0.3*$CU15,TRUE))+$CS15*(_xlfn.NORM.DIST(BE$3,$CV15,0.3*$CV15,TRUE)-_xlfn.NORM.DIST(BE$30,$CV15,0.3*$CV15,TRUE))),""),IF($C15&gt;0,summary!$C$10/28.8/0.947817,""))</f>
        <v>30.207958892845543</v>
      </c>
      <c r="BF44">
        <f t="array" ref="BF44">IF($D15,IFERROR((SUMPRODUCT((economics!$AG$2:$AG$167=$B44)*(economics!$D$2:$D$167="whr")*economics!$AH$2:$AH$167*(_xlfn.NORM.DIST(BF$3,economics!$AK$2:$AK$167,economics!$AJ$2:$AJ$167,TRUE)-_xlfn.NORM.DIST(BF$30,economics!$AK$2:$AK$167,economics!$AJ$2:$AJ$167,TRUE))*economics!$AM$2:$AM$167)+$CR15*(_xlfn.NORM.DIST(BF$3,$CU15,0.3*$CU15,TRUE)-_xlfn.NORM.DIST(BF$30,$CU15,0.3*$CU15,TRUE))*summary!$C$7/28.8/0.947817+$CS15*(_xlfn.NORM.DIST(BF$3,$CV15,0.3*$CV15,TRUE)-_xlfn.NORM.DIST(BF$30,$CV15,0.3*$CV15,TRUE))*summary!$C$6/28.8/0.947817)/(SUMPRODUCT((economics!$AG$2:$AG$167=$B44)*(economics!$D$2:$D$167="whr")*economics!$AH$2:$AH$167*(_xlfn.NORM.DIST(BF$3,economics!$AK$2:$AK$167,economics!$AJ$2:$AJ$167,TRUE)-_xlfn.NORM.DIST(BF$30,economics!$AK$2:$AK$167,economics!$AJ$2:$AJ$167,TRUE)))+$CR15*(_xlfn.NORM.DIST(BF$3,$CU15,0.3*$CU15,TRUE)-_xlfn.NORM.DIST(BF$30,$CU15,0.3*$CU15,TRUE))+$CS15*(_xlfn.NORM.DIST(BF$3,$CV15,0.3*$CV15,TRUE)-_xlfn.NORM.DIST(BF$30,$CV15,0.3*$CV15,TRUE))),""),IF($C15&gt;0,summary!$C$10/28.8/0.947817,""))</f>
        <v>30.207958892845543</v>
      </c>
      <c r="BG44">
        <f t="array" ref="BG44">IF($D15,IFERROR((SUMPRODUCT((economics!$AG$2:$AG$167=$B44)*(economics!$D$2:$D$167="whr")*economics!$AH$2:$AH$167*(_xlfn.NORM.DIST(BG$3,economics!$AK$2:$AK$167,economics!$AJ$2:$AJ$167,TRUE)-_xlfn.NORM.DIST(BG$30,economics!$AK$2:$AK$167,economics!$AJ$2:$AJ$167,TRUE))*economics!$AM$2:$AM$167)+$CR15*(_xlfn.NORM.DIST(BG$3,$CU15,0.3*$CU15,TRUE)-_xlfn.NORM.DIST(BG$30,$CU15,0.3*$CU15,TRUE))*summary!$C$7/28.8/0.947817+$CS15*(_xlfn.NORM.DIST(BG$3,$CV15,0.3*$CV15,TRUE)-_xlfn.NORM.DIST(BG$30,$CV15,0.3*$CV15,TRUE))*summary!$C$6/28.8/0.947817)/(SUMPRODUCT((economics!$AG$2:$AG$167=$B44)*(economics!$D$2:$D$167="whr")*economics!$AH$2:$AH$167*(_xlfn.NORM.DIST(BG$3,economics!$AK$2:$AK$167,economics!$AJ$2:$AJ$167,TRUE)-_xlfn.NORM.DIST(BG$30,economics!$AK$2:$AK$167,economics!$AJ$2:$AJ$167,TRUE)))+$CR15*(_xlfn.NORM.DIST(BG$3,$CU15,0.3*$CU15,TRUE)-_xlfn.NORM.DIST(BG$30,$CU15,0.3*$CU15,TRUE))+$CS15*(_xlfn.NORM.DIST(BG$3,$CV15,0.3*$CV15,TRUE)-_xlfn.NORM.DIST(BG$30,$CV15,0.3*$CV15,TRUE))),""),IF($C15&gt;0,summary!$C$10/28.8/0.947817,""))</f>
        <v>30.207958892845543</v>
      </c>
      <c r="BH44">
        <f t="array" ref="BH44">IF($D15,IFERROR((SUMPRODUCT((economics!$AG$2:$AG$167=$B44)*(economics!$D$2:$D$167="whr")*economics!$AH$2:$AH$167*(_xlfn.NORM.DIST(BH$3,economics!$AK$2:$AK$167,economics!$AJ$2:$AJ$167,TRUE)-_xlfn.NORM.DIST(BH$30,economics!$AK$2:$AK$167,economics!$AJ$2:$AJ$167,TRUE))*economics!$AM$2:$AM$167)+$CR15*(_xlfn.NORM.DIST(BH$3,$CU15,0.3*$CU15,TRUE)-_xlfn.NORM.DIST(BH$30,$CU15,0.3*$CU15,TRUE))*summary!$C$7/28.8/0.947817+$CS15*(_xlfn.NORM.DIST(BH$3,$CV15,0.3*$CV15,TRUE)-_xlfn.NORM.DIST(BH$30,$CV15,0.3*$CV15,TRUE))*summary!$C$6/28.8/0.947817)/(SUMPRODUCT((economics!$AG$2:$AG$167=$B44)*(economics!$D$2:$D$167="whr")*economics!$AH$2:$AH$167*(_xlfn.NORM.DIST(BH$3,economics!$AK$2:$AK$167,economics!$AJ$2:$AJ$167,TRUE)-_xlfn.NORM.DIST(BH$30,economics!$AK$2:$AK$167,economics!$AJ$2:$AJ$167,TRUE)))+$CR15*(_xlfn.NORM.DIST(BH$3,$CU15,0.3*$CU15,TRUE)-_xlfn.NORM.DIST(BH$30,$CU15,0.3*$CU15,TRUE))+$CS15*(_xlfn.NORM.DIST(BH$3,$CV15,0.3*$CV15,TRUE)-_xlfn.NORM.DIST(BH$30,$CV15,0.3*$CV15,TRUE))),""),IF($C15&gt;0,summary!$C$10/28.8/0.947817,""))</f>
        <v>30.207958892845543</v>
      </c>
      <c r="BI44">
        <f t="array" ref="BI44">IF($D15,IFERROR((SUMPRODUCT((economics!$AG$2:$AG$167=$B44)*(economics!$D$2:$D$167="whr")*economics!$AH$2:$AH$167*(_xlfn.NORM.DIST(BI$3,economics!$AK$2:$AK$167,economics!$AJ$2:$AJ$167,TRUE)-_xlfn.NORM.DIST(BI$30,economics!$AK$2:$AK$167,economics!$AJ$2:$AJ$167,TRUE))*economics!$AM$2:$AM$167)+$CR15*(_xlfn.NORM.DIST(BI$3,$CU15,0.3*$CU15,TRUE)-_xlfn.NORM.DIST(BI$30,$CU15,0.3*$CU15,TRUE))*summary!$C$7/28.8/0.947817+$CS15*(_xlfn.NORM.DIST(BI$3,$CV15,0.3*$CV15,TRUE)-_xlfn.NORM.DIST(BI$30,$CV15,0.3*$CV15,TRUE))*summary!$C$6/28.8/0.947817)/(SUMPRODUCT((economics!$AG$2:$AG$167=$B44)*(economics!$D$2:$D$167="whr")*economics!$AH$2:$AH$167*(_xlfn.NORM.DIST(BI$3,economics!$AK$2:$AK$167,economics!$AJ$2:$AJ$167,TRUE)-_xlfn.NORM.DIST(BI$30,economics!$AK$2:$AK$167,economics!$AJ$2:$AJ$167,TRUE)))+$CR15*(_xlfn.NORM.DIST(BI$3,$CU15,0.3*$CU15,TRUE)-_xlfn.NORM.DIST(BI$30,$CU15,0.3*$CU15,TRUE))+$CS15*(_xlfn.NORM.DIST(BI$3,$CV15,0.3*$CV15,TRUE)-_xlfn.NORM.DIST(BI$30,$CV15,0.3*$CV15,TRUE))),""),IF($C15&gt;0,summary!$C$10/28.8/0.947817,""))</f>
        <v>30.207958892845539</v>
      </c>
      <c r="BJ44">
        <f t="array" ref="BJ44">IF($D15,IFERROR((SUMPRODUCT((economics!$AG$2:$AG$167=$B44)*(economics!$D$2:$D$167="whr")*economics!$AH$2:$AH$167*(_xlfn.NORM.DIST(BJ$3,economics!$AK$2:$AK$167,economics!$AJ$2:$AJ$167,TRUE)-_xlfn.NORM.DIST(BJ$30,economics!$AK$2:$AK$167,economics!$AJ$2:$AJ$167,TRUE))*economics!$AM$2:$AM$167)+$CR15*(_xlfn.NORM.DIST(BJ$3,$CU15,0.3*$CU15,TRUE)-_xlfn.NORM.DIST(BJ$30,$CU15,0.3*$CU15,TRUE))*summary!$C$7/28.8/0.947817+$CS15*(_xlfn.NORM.DIST(BJ$3,$CV15,0.3*$CV15,TRUE)-_xlfn.NORM.DIST(BJ$30,$CV15,0.3*$CV15,TRUE))*summary!$C$6/28.8/0.947817)/(SUMPRODUCT((economics!$AG$2:$AG$167=$B44)*(economics!$D$2:$D$167="whr")*economics!$AH$2:$AH$167*(_xlfn.NORM.DIST(BJ$3,economics!$AK$2:$AK$167,economics!$AJ$2:$AJ$167,TRUE)-_xlfn.NORM.DIST(BJ$30,economics!$AK$2:$AK$167,economics!$AJ$2:$AJ$167,TRUE)))+$CR15*(_xlfn.NORM.DIST(BJ$3,$CU15,0.3*$CU15,TRUE)-_xlfn.NORM.DIST(BJ$30,$CU15,0.3*$CU15,TRUE))+$CS15*(_xlfn.NORM.DIST(BJ$3,$CV15,0.3*$CV15,TRUE)-_xlfn.NORM.DIST(BJ$30,$CV15,0.3*$CV15,TRUE))),""),IF($C15&gt;0,summary!$C$10/28.8/0.947817,""))</f>
        <v>30.207958892845543</v>
      </c>
      <c r="BK44">
        <f t="array" ref="BK44">IF($D15,IFERROR((SUMPRODUCT((economics!$AG$2:$AG$167=$B44)*(economics!$D$2:$D$167="whr")*economics!$AH$2:$AH$167*(_xlfn.NORM.DIST(BK$3,economics!$AK$2:$AK$167,economics!$AJ$2:$AJ$167,TRUE)-_xlfn.NORM.DIST(BK$30,economics!$AK$2:$AK$167,economics!$AJ$2:$AJ$167,TRUE))*economics!$AM$2:$AM$167)+$CR15*(_xlfn.NORM.DIST(BK$3,$CU15,0.3*$CU15,TRUE)-_xlfn.NORM.DIST(BK$30,$CU15,0.3*$CU15,TRUE))*summary!$C$7/28.8/0.947817+$CS15*(_xlfn.NORM.DIST(BK$3,$CV15,0.3*$CV15,TRUE)-_xlfn.NORM.DIST(BK$30,$CV15,0.3*$CV15,TRUE))*summary!$C$6/28.8/0.947817)/(SUMPRODUCT((economics!$AG$2:$AG$167=$B44)*(economics!$D$2:$D$167="whr")*economics!$AH$2:$AH$167*(_xlfn.NORM.DIST(BK$3,economics!$AK$2:$AK$167,economics!$AJ$2:$AJ$167,TRUE)-_xlfn.NORM.DIST(BK$30,economics!$AK$2:$AK$167,economics!$AJ$2:$AJ$167,TRUE)))+$CR15*(_xlfn.NORM.DIST(BK$3,$CU15,0.3*$CU15,TRUE)-_xlfn.NORM.DIST(BK$30,$CU15,0.3*$CU15,TRUE))+$CS15*(_xlfn.NORM.DIST(BK$3,$CV15,0.3*$CV15,TRUE)-_xlfn.NORM.DIST(BK$30,$CV15,0.3*$CV15,TRUE))),""),IF($C15&gt;0,summary!$C$10/28.8/0.947817,""))</f>
        <v>30.207958892845539</v>
      </c>
      <c r="BL44" t="str">
        <f t="array" ref="BL44">IF($D15,IFERROR((SUMPRODUCT((economics!$AG$2:$AG$167=$B44)*(economics!$D$2:$D$167="whr")*economics!$AH$2:$AH$167*(_xlfn.NORM.DIST(BL$3,economics!$AK$2:$AK$167,economics!$AJ$2:$AJ$167,TRUE)-_xlfn.NORM.DIST(BL$30,economics!$AK$2:$AK$167,economics!$AJ$2:$AJ$167,TRUE))*economics!$AM$2:$AM$167)+$CR15*(_xlfn.NORM.DIST(BL$3,$CU15,0.3*$CU15,TRUE)-_xlfn.NORM.DIST(BL$30,$CU15,0.3*$CU15,TRUE))*summary!$C$7/28.8/0.947817+$CS15*(_xlfn.NORM.DIST(BL$3,$CV15,0.3*$CV15,TRUE)-_xlfn.NORM.DIST(BL$30,$CV15,0.3*$CV15,TRUE))*summary!$C$6/28.8/0.947817)/(SUMPRODUCT((economics!$AG$2:$AG$167=$B44)*(economics!$D$2:$D$167="whr")*economics!$AH$2:$AH$167*(_xlfn.NORM.DIST(BL$3,economics!$AK$2:$AK$167,economics!$AJ$2:$AJ$167,TRUE)-_xlfn.NORM.DIST(BL$30,economics!$AK$2:$AK$167,economics!$AJ$2:$AJ$167,TRUE)))+$CR15*(_xlfn.NORM.DIST(BL$3,$CU15,0.3*$CU15,TRUE)-_xlfn.NORM.DIST(BL$30,$CU15,0.3*$CU15,TRUE))+$CS15*(_xlfn.NORM.DIST(BL$3,$CV15,0.3*$CV15,TRUE)-_xlfn.NORM.DIST(BL$30,$CV15,0.3*$CV15,TRUE))),""),IF($C15&gt;0,summary!$C$10/28.8/0.947817,""))</f>
        <v/>
      </c>
      <c r="BM44" t="str">
        <f t="array" ref="BM44">IF($D15,IFERROR((SUMPRODUCT((economics!$AG$2:$AG$167=$B44)*(economics!$D$2:$D$167="whr")*economics!$AH$2:$AH$167*(_xlfn.NORM.DIST(BM$3,economics!$AK$2:$AK$167,economics!$AJ$2:$AJ$167,TRUE)-_xlfn.NORM.DIST(BM$30,economics!$AK$2:$AK$167,economics!$AJ$2:$AJ$167,TRUE))*economics!$AM$2:$AM$167)+$CR15*(_xlfn.NORM.DIST(BM$3,$CU15,0.3*$CU15,TRUE)-_xlfn.NORM.DIST(BM$30,$CU15,0.3*$CU15,TRUE))*summary!$C$7/28.8/0.947817+$CS15*(_xlfn.NORM.DIST(BM$3,$CV15,0.3*$CV15,TRUE)-_xlfn.NORM.DIST(BM$30,$CV15,0.3*$CV15,TRUE))*summary!$C$6/28.8/0.947817)/(SUMPRODUCT((economics!$AG$2:$AG$167=$B44)*(economics!$D$2:$D$167="whr")*economics!$AH$2:$AH$167*(_xlfn.NORM.DIST(BM$3,economics!$AK$2:$AK$167,economics!$AJ$2:$AJ$167,TRUE)-_xlfn.NORM.DIST(BM$30,economics!$AK$2:$AK$167,economics!$AJ$2:$AJ$167,TRUE)))+$CR15*(_xlfn.NORM.DIST(BM$3,$CU15,0.3*$CU15,TRUE)-_xlfn.NORM.DIST(BM$30,$CU15,0.3*$CU15,TRUE))+$CS15*(_xlfn.NORM.DIST(BM$3,$CV15,0.3*$CV15,TRUE)-_xlfn.NORM.DIST(BM$30,$CV15,0.3*$CV15,TRUE))),""),IF($C15&gt;0,summary!$C$10/28.8/0.947817,""))</f>
        <v/>
      </c>
      <c r="BN44" t="str">
        <f t="array" ref="BN44">IF($D15,IFERROR((SUMPRODUCT((economics!$AG$2:$AG$167=$B44)*(economics!$D$2:$D$167="whr")*economics!$AH$2:$AH$167*(_xlfn.NORM.DIST(BN$3,economics!$AK$2:$AK$167,economics!$AJ$2:$AJ$167,TRUE)-_xlfn.NORM.DIST(BN$30,economics!$AK$2:$AK$167,economics!$AJ$2:$AJ$167,TRUE))*economics!$AM$2:$AM$167)+$CR15*(_xlfn.NORM.DIST(BN$3,$CU15,0.3*$CU15,TRUE)-_xlfn.NORM.DIST(BN$30,$CU15,0.3*$CU15,TRUE))*summary!$C$7/28.8/0.947817+$CS15*(_xlfn.NORM.DIST(BN$3,$CV15,0.3*$CV15,TRUE)-_xlfn.NORM.DIST(BN$30,$CV15,0.3*$CV15,TRUE))*summary!$C$6/28.8/0.947817)/(SUMPRODUCT((economics!$AG$2:$AG$167=$B44)*(economics!$D$2:$D$167="whr")*economics!$AH$2:$AH$167*(_xlfn.NORM.DIST(BN$3,economics!$AK$2:$AK$167,economics!$AJ$2:$AJ$167,TRUE)-_xlfn.NORM.DIST(BN$30,economics!$AK$2:$AK$167,economics!$AJ$2:$AJ$167,TRUE)))+$CR15*(_xlfn.NORM.DIST(BN$3,$CU15,0.3*$CU15,TRUE)-_xlfn.NORM.DIST(BN$30,$CU15,0.3*$CU15,TRUE))+$CS15*(_xlfn.NORM.DIST(BN$3,$CV15,0.3*$CV15,TRUE)-_xlfn.NORM.DIST(BN$30,$CV15,0.3*$CV15,TRUE))),""),IF($C15&gt;0,summary!$C$10/28.8/0.947817,""))</f>
        <v/>
      </c>
      <c r="BO44" t="str">
        <f t="array" ref="BO44">IF($D15,IFERROR((SUMPRODUCT((economics!$AG$2:$AG$167=$B44)*(economics!$D$2:$D$167="whr")*economics!$AH$2:$AH$167*(_xlfn.NORM.DIST(BO$3,economics!$AK$2:$AK$167,economics!$AJ$2:$AJ$167,TRUE)-_xlfn.NORM.DIST(BO$30,economics!$AK$2:$AK$167,economics!$AJ$2:$AJ$167,TRUE))*economics!$AM$2:$AM$167)+$CR15*(_xlfn.NORM.DIST(BO$3,$CU15,0.3*$CU15,TRUE)-_xlfn.NORM.DIST(BO$30,$CU15,0.3*$CU15,TRUE))*summary!$C$7/28.8/0.947817+$CS15*(_xlfn.NORM.DIST(BO$3,$CV15,0.3*$CV15,TRUE)-_xlfn.NORM.DIST(BO$30,$CV15,0.3*$CV15,TRUE))*summary!$C$6/28.8/0.947817)/(SUMPRODUCT((economics!$AG$2:$AG$167=$B44)*(economics!$D$2:$D$167="whr")*economics!$AH$2:$AH$167*(_xlfn.NORM.DIST(BO$3,economics!$AK$2:$AK$167,economics!$AJ$2:$AJ$167,TRUE)-_xlfn.NORM.DIST(BO$30,economics!$AK$2:$AK$167,economics!$AJ$2:$AJ$167,TRUE)))+$CR15*(_xlfn.NORM.DIST(BO$3,$CU15,0.3*$CU15,TRUE)-_xlfn.NORM.DIST(BO$30,$CU15,0.3*$CU15,TRUE))+$CS15*(_xlfn.NORM.DIST(BO$3,$CV15,0.3*$CV15,TRUE)-_xlfn.NORM.DIST(BO$30,$CV15,0.3*$CV15,TRUE))),""),IF($C15&gt;0,summary!$C$10/28.8/0.947817,""))</f>
        <v/>
      </c>
      <c r="BP44" t="str">
        <f t="array" ref="BP44">IF($D15,IFERROR((SUMPRODUCT((economics!$AG$2:$AG$167=$B44)*(economics!$D$2:$D$167="whr")*economics!$AH$2:$AH$167*(_xlfn.NORM.DIST(BP$3,economics!$AK$2:$AK$167,economics!$AJ$2:$AJ$167,TRUE)-_xlfn.NORM.DIST(BP$30,economics!$AK$2:$AK$167,economics!$AJ$2:$AJ$167,TRUE))*economics!$AM$2:$AM$167)+$CR15*(_xlfn.NORM.DIST(BP$3,$CU15,0.3*$CU15,TRUE)-_xlfn.NORM.DIST(BP$30,$CU15,0.3*$CU15,TRUE))*summary!$C$7/28.8/0.947817+$CS15*(_xlfn.NORM.DIST(BP$3,$CV15,0.3*$CV15,TRUE)-_xlfn.NORM.DIST(BP$30,$CV15,0.3*$CV15,TRUE))*summary!$C$6/28.8/0.947817)/(SUMPRODUCT((economics!$AG$2:$AG$167=$B44)*(economics!$D$2:$D$167="whr")*economics!$AH$2:$AH$167*(_xlfn.NORM.DIST(BP$3,economics!$AK$2:$AK$167,economics!$AJ$2:$AJ$167,TRUE)-_xlfn.NORM.DIST(BP$30,economics!$AK$2:$AK$167,economics!$AJ$2:$AJ$167,TRUE)))+$CR15*(_xlfn.NORM.DIST(BP$3,$CU15,0.3*$CU15,TRUE)-_xlfn.NORM.DIST(BP$30,$CU15,0.3*$CU15,TRUE))+$CS15*(_xlfn.NORM.DIST(BP$3,$CV15,0.3*$CV15,TRUE)-_xlfn.NORM.DIST(BP$30,$CV15,0.3*$CV15,TRUE))),""),IF($C15&gt;0,summary!$C$10/28.8/0.947817,""))</f>
        <v/>
      </c>
      <c r="BQ44" t="str">
        <f t="array" ref="BQ44">IF($D15,IFERROR((SUMPRODUCT((economics!$AG$2:$AG$167=$B44)*(economics!$D$2:$D$167="whr")*economics!$AH$2:$AH$167*(_xlfn.NORM.DIST(BQ$3,economics!$AK$2:$AK$167,economics!$AJ$2:$AJ$167,TRUE)-_xlfn.NORM.DIST(BQ$30,economics!$AK$2:$AK$167,economics!$AJ$2:$AJ$167,TRUE))*economics!$AM$2:$AM$167)+$CR15*(_xlfn.NORM.DIST(BQ$3,$CU15,0.3*$CU15,TRUE)-_xlfn.NORM.DIST(BQ$30,$CU15,0.3*$CU15,TRUE))*summary!$C$7/28.8/0.947817+$CS15*(_xlfn.NORM.DIST(BQ$3,$CV15,0.3*$CV15,TRUE)-_xlfn.NORM.DIST(BQ$30,$CV15,0.3*$CV15,TRUE))*summary!$C$6/28.8/0.947817)/(SUMPRODUCT((economics!$AG$2:$AG$167=$B44)*(economics!$D$2:$D$167="whr")*economics!$AH$2:$AH$167*(_xlfn.NORM.DIST(BQ$3,economics!$AK$2:$AK$167,economics!$AJ$2:$AJ$167,TRUE)-_xlfn.NORM.DIST(BQ$30,economics!$AK$2:$AK$167,economics!$AJ$2:$AJ$167,TRUE)))+$CR15*(_xlfn.NORM.DIST(BQ$3,$CU15,0.3*$CU15,TRUE)-_xlfn.NORM.DIST(BQ$30,$CU15,0.3*$CU15,TRUE))+$CS15*(_xlfn.NORM.DIST(BQ$3,$CV15,0.3*$CV15,TRUE)-_xlfn.NORM.DIST(BQ$30,$CV15,0.3*$CV15,TRUE))),""),IF($C15&gt;0,summary!$C$10/28.8/0.947817,""))</f>
        <v/>
      </c>
      <c r="BR44" t="str">
        <f t="array" ref="BR44">IF($D15,IFERROR((SUMPRODUCT((economics!$AG$2:$AG$167=$B44)*(economics!$D$2:$D$167="whr")*economics!$AH$2:$AH$167*(_xlfn.NORM.DIST(BR$3,economics!$AK$2:$AK$167,economics!$AJ$2:$AJ$167,TRUE)-_xlfn.NORM.DIST(BR$30,economics!$AK$2:$AK$167,economics!$AJ$2:$AJ$167,TRUE))*economics!$AM$2:$AM$167)+$CR15*(_xlfn.NORM.DIST(BR$3,$CU15,0.3*$CU15,TRUE)-_xlfn.NORM.DIST(BR$30,$CU15,0.3*$CU15,TRUE))*summary!$C$7/28.8/0.947817+$CS15*(_xlfn.NORM.DIST(BR$3,$CV15,0.3*$CV15,TRUE)-_xlfn.NORM.DIST(BR$30,$CV15,0.3*$CV15,TRUE))*summary!$C$6/28.8/0.947817)/(SUMPRODUCT((economics!$AG$2:$AG$167=$B44)*(economics!$D$2:$D$167="whr")*economics!$AH$2:$AH$167*(_xlfn.NORM.DIST(BR$3,economics!$AK$2:$AK$167,economics!$AJ$2:$AJ$167,TRUE)-_xlfn.NORM.DIST(BR$30,economics!$AK$2:$AK$167,economics!$AJ$2:$AJ$167,TRUE)))+$CR15*(_xlfn.NORM.DIST(BR$3,$CU15,0.3*$CU15,TRUE)-_xlfn.NORM.DIST(BR$30,$CU15,0.3*$CU15,TRUE))+$CS15*(_xlfn.NORM.DIST(BR$3,$CV15,0.3*$CV15,TRUE)-_xlfn.NORM.DIST(BR$30,$CV15,0.3*$CV15,TRUE))),""),IF($C15&gt;0,summary!$C$10/28.8/0.947817,""))</f>
        <v/>
      </c>
      <c r="BS44" t="str">
        <f t="array" ref="BS44">IF($D15,IFERROR((SUMPRODUCT((economics!$AG$2:$AG$167=$B44)*(economics!$D$2:$D$167="whr")*economics!$AH$2:$AH$167*(_xlfn.NORM.DIST(BS$3,economics!$AK$2:$AK$167,economics!$AJ$2:$AJ$167,TRUE)-_xlfn.NORM.DIST(BS$30,economics!$AK$2:$AK$167,economics!$AJ$2:$AJ$167,TRUE))*economics!$AM$2:$AM$167)+$CR15*(_xlfn.NORM.DIST(BS$3,$CU15,0.3*$CU15,TRUE)-_xlfn.NORM.DIST(BS$30,$CU15,0.3*$CU15,TRUE))*summary!$C$7/28.8/0.947817+$CS15*(_xlfn.NORM.DIST(BS$3,$CV15,0.3*$CV15,TRUE)-_xlfn.NORM.DIST(BS$30,$CV15,0.3*$CV15,TRUE))*summary!$C$6/28.8/0.947817)/(SUMPRODUCT((economics!$AG$2:$AG$167=$B44)*(economics!$D$2:$D$167="whr")*economics!$AH$2:$AH$167*(_xlfn.NORM.DIST(BS$3,economics!$AK$2:$AK$167,economics!$AJ$2:$AJ$167,TRUE)-_xlfn.NORM.DIST(BS$30,economics!$AK$2:$AK$167,economics!$AJ$2:$AJ$167,TRUE)))+$CR15*(_xlfn.NORM.DIST(BS$3,$CU15,0.3*$CU15,TRUE)-_xlfn.NORM.DIST(BS$30,$CU15,0.3*$CU15,TRUE))+$CS15*(_xlfn.NORM.DIST(BS$3,$CV15,0.3*$CV15,TRUE)-_xlfn.NORM.DIST(BS$30,$CV15,0.3*$CV15,TRUE))),""),IF($C15&gt;0,summary!$C$10/28.8/0.947817,""))</f>
        <v/>
      </c>
      <c r="BT44" t="str">
        <f t="array" ref="BT44">IF($D15,IFERROR((SUMPRODUCT((economics!$AG$2:$AG$167=$B44)*(economics!$D$2:$D$167="whr")*economics!$AH$2:$AH$167*(_xlfn.NORM.DIST(BT$3,economics!$AK$2:$AK$167,economics!$AJ$2:$AJ$167,TRUE)-_xlfn.NORM.DIST(BT$30,economics!$AK$2:$AK$167,economics!$AJ$2:$AJ$167,TRUE))*economics!$AM$2:$AM$167)+$CR15*(_xlfn.NORM.DIST(BT$3,$CU15,0.3*$CU15,TRUE)-_xlfn.NORM.DIST(BT$30,$CU15,0.3*$CU15,TRUE))*summary!$C$7/28.8/0.947817+$CS15*(_xlfn.NORM.DIST(BT$3,$CV15,0.3*$CV15,TRUE)-_xlfn.NORM.DIST(BT$30,$CV15,0.3*$CV15,TRUE))*summary!$C$6/28.8/0.947817)/(SUMPRODUCT((economics!$AG$2:$AG$167=$B44)*(economics!$D$2:$D$167="whr")*economics!$AH$2:$AH$167*(_xlfn.NORM.DIST(BT$3,economics!$AK$2:$AK$167,economics!$AJ$2:$AJ$167,TRUE)-_xlfn.NORM.DIST(BT$30,economics!$AK$2:$AK$167,economics!$AJ$2:$AJ$167,TRUE)))+$CR15*(_xlfn.NORM.DIST(BT$3,$CU15,0.3*$CU15,TRUE)-_xlfn.NORM.DIST(BT$30,$CU15,0.3*$CU15,TRUE))+$CS15*(_xlfn.NORM.DIST(BT$3,$CV15,0.3*$CV15,TRUE)-_xlfn.NORM.DIST(BT$30,$CV15,0.3*$CV15,TRUE))),""),IF($C15&gt;0,summary!$C$10/28.8/0.947817,""))</f>
        <v/>
      </c>
      <c r="BU44" t="str">
        <f t="array" ref="BU44">IF($D15,IFERROR((SUMPRODUCT((economics!$AG$2:$AG$167=$B44)*(economics!$D$2:$D$167="whr")*economics!$AH$2:$AH$167*(_xlfn.NORM.DIST(BU$3,economics!$AK$2:$AK$167,economics!$AJ$2:$AJ$167,TRUE)-_xlfn.NORM.DIST(BU$30,economics!$AK$2:$AK$167,economics!$AJ$2:$AJ$167,TRUE))*economics!$AM$2:$AM$167)+$CR15*(_xlfn.NORM.DIST(BU$3,$CU15,0.3*$CU15,TRUE)-_xlfn.NORM.DIST(BU$30,$CU15,0.3*$CU15,TRUE))*summary!$C$7/28.8/0.947817+$CS15*(_xlfn.NORM.DIST(BU$3,$CV15,0.3*$CV15,TRUE)-_xlfn.NORM.DIST(BU$30,$CV15,0.3*$CV15,TRUE))*summary!$C$6/28.8/0.947817)/(SUMPRODUCT((economics!$AG$2:$AG$167=$B44)*(economics!$D$2:$D$167="whr")*economics!$AH$2:$AH$167*(_xlfn.NORM.DIST(BU$3,economics!$AK$2:$AK$167,economics!$AJ$2:$AJ$167,TRUE)-_xlfn.NORM.DIST(BU$30,economics!$AK$2:$AK$167,economics!$AJ$2:$AJ$167,TRUE)))+$CR15*(_xlfn.NORM.DIST(BU$3,$CU15,0.3*$CU15,TRUE)-_xlfn.NORM.DIST(BU$30,$CU15,0.3*$CU15,TRUE))+$CS15*(_xlfn.NORM.DIST(BU$3,$CV15,0.3*$CV15,TRUE)-_xlfn.NORM.DIST(BU$30,$CV15,0.3*$CV15,TRUE))),""),IF($C15&gt;0,summary!$C$10/28.8/0.947817,""))</f>
        <v/>
      </c>
      <c r="BV44" t="str">
        <f t="array" ref="BV44">IF($D15,IFERROR((SUMPRODUCT((economics!$AG$2:$AG$167=$B44)*(economics!$D$2:$D$167="whr")*economics!$AH$2:$AH$167*(_xlfn.NORM.DIST(BV$3,economics!$AK$2:$AK$167,economics!$AJ$2:$AJ$167,TRUE)-_xlfn.NORM.DIST(BV$30,economics!$AK$2:$AK$167,economics!$AJ$2:$AJ$167,TRUE))*economics!$AM$2:$AM$167)+$CR15*(_xlfn.NORM.DIST(BV$3,$CU15,0.3*$CU15,TRUE)-_xlfn.NORM.DIST(BV$30,$CU15,0.3*$CU15,TRUE))*summary!$C$7/28.8/0.947817+$CS15*(_xlfn.NORM.DIST(BV$3,$CV15,0.3*$CV15,TRUE)-_xlfn.NORM.DIST(BV$30,$CV15,0.3*$CV15,TRUE))*summary!$C$6/28.8/0.947817)/(SUMPRODUCT((economics!$AG$2:$AG$167=$B44)*(economics!$D$2:$D$167="whr")*economics!$AH$2:$AH$167*(_xlfn.NORM.DIST(BV$3,economics!$AK$2:$AK$167,economics!$AJ$2:$AJ$167,TRUE)-_xlfn.NORM.DIST(BV$30,economics!$AK$2:$AK$167,economics!$AJ$2:$AJ$167,TRUE)))+$CR15*(_xlfn.NORM.DIST(BV$3,$CU15,0.3*$CU15,TRUE)-_xlfn.NORM.DIST(BV$30,$CU15,0.3*$CU15,TRUE))+$CS15*(_xlfn.NORM.DIST(BV$3,$CV15,0.3*$CV15,TRUE)-_xlfn.NORM.DIST(BV$30,$CV15,0.3*$CV15,TRUE))),""),IF($C15&gt;0,summary!$C$10/28.8/0.947817,""))</f>
        <v/>
      </c>
      <c r="BW44" t="str">
        <f t="array" ref="BW44">IF($D15,IFERROR((SUMPRODUCT((economics!$AG$2:$AG$167=$B44)*(economics!$D$2:$D$167="whr")*economics!$AH$2:$AH$167*(_xlfn.NORM.DIST(BW$3,economics!$AK$2:$AK$167,economics!$AJ$2:$AJ$167,TRUE)-_xlfn.NORM.DIST(BW$30,economics!$AK$2:$AK$167,economics!$AJ$2:$AJ$167,TRUE))*economics!$AM$2:$AM$167)+$CR15*(_xlfn.NORM.DIST(BW$3,$CU15,0.3*$CU15,TRUE)-_xlfn.NORM.DIST(BW$30,$CU15,0.3*$CU15,TRUE))*summary!$C$7/28.8/0.947817+$CS15*(_xlfn.NORM.DIST(BW$3,$CV15,0.3*$CV15,TRUE)-_xlfn.NORM.DIST(BW$30,$CV15,0.3*$CV15,TRUE))*summary!$C$6/28.8/0.947817)/(SUMPRODUCT((economics!$AG$2:$AG$167=$B44)*(economics!$D$2:$D$167="whr")*economics!$AH$2:$AH$167*(_xlfn.NORM.DIST(BW$3,economics!$AK$2:$AK$167,economics!$AJ$2:$AJ$167,TRUE)-_xlfn.NORM.DIST(BW$30,economics!$AK$2:$AK$167,economics!$AJ$2:$AJ$167,TRUE)))+$CR15*(_xlfn.NORM.DIST(BW$3,$CU15,0.3*$CU15,TRUE)-_xlfn.NORM.DIST(BW$30,$CU15,0.3*$CU15,TRUE))+$CS15*(_xlfn.NORM.DIST(BW$3,$CV15,0.3*$CV15,TRUE)-_xlfn.NORM.DIST(BW$30,$CV15,0.3*$CV15,TRUE))),""),IF($C15&gt;0,summary!$C$10/28.8/0.947817,""))</f>
        <v/>
      </c>
      <c r="BX44" t="str">
        <f t="array" ref="BX44">IF($D15,IFERROR((SUMPRODUCT((economics!$AG$2:$AG$167=$B44)*(economics!$D$2:$D$167="whr")*economics!$AH$2:$AH$167*(_xlfn.NORM.DIST(BX$3,economics!$AK$2:$AK$167,economics!$AJ$2:$AJ$167,TRUE)-_xlfn.NORM.DIST(BX$30,economics!$AK$2:$AK$167,economics!$AJ$2:$AJ$167,TRUE))*economics!$AM$2:$AM$167)+$CR15*(_xlfn.NORM.DIST(BX$3,$CU15,0.3*$CU15,TRUE)-_xlfn.NORM.DIST(BX$30,$CU15,0.3*$CU15,TRUE))*summary!$C$7/28.8/0.947817+$CS15*(_xlfn.NORM.DIST(BX$3,$CV15,0.3*$CV15,TRUE)-_xlfn.NORM.DIST(BX$30,$CV15,0.3*$CV15,TRUE))*summary!$C$6/28.8/0.947817)/(SUMPRODUCT((economics!$AG$2:$AG$167=$B44)*(economics!$D$2:$D$167="whr")*economics!$AH$2:$AH$167*(_xlfn.NORM.DIST(BX$3,economics!$AK$2:$AK$167,economics!$AJ$2:$AJ$167,TRUE)-_xlfn.NORM.DIST(BX$30,economics!$AK$2:$AK$167,economics!$AJ$2:$AJ$167,TRUE)))+$CR15*(_xlfn.NORM.DIST(BX$3,$CU15,0.3*$CU15,TRUE)-_xlfn.NORM.DIST(BX$30,$CU15,0.3*$CU15,TRUE))+$CS15*(_xlfn.NORM.DIST(BX$3,$CV15,0.3*$CV15,TRUE)-_xlfn.NORM.DIST(BX$30,$CV15,0.3*$CV15,TRUE))),""),IF($C15&gt;0,summary!$C$10/28.8/0.947817,""))</f>
        <v/>
      </c>
      <c r="BY44" t="str">
        <f t="array" ref="BY44">IF($D15,IFERROR((SUMPRODUCT((economics!$AG$2:$AG$167=$B44)*(economics!$D$2:$D$167="whr")*economics!$AH$2:$AH$167*(_xlfn.NORM.DIST(BY$3,economics!$AK$2:$AK$167,economics!$AJ$2:$AJ$167,TRUE)-_xlfn.NORM.DIST(BY$30,economics!$AK$2:$AK$167,economics!$AJ$2:$AJ$167,TRUE))*economics!$AM$2:$AM$167)+$CR15*(_xlfn.NORM.DIST(BY$3,$CU15,0.3*$CU15,TRUE)-_xlfn.NORM.DIST(BY$30,$CU15,0.3*$CU15,TRUE))*summary!$C$7/28.8/0.947817+$CS15*(_xlfn.NORM.DIST(BY$3,$CV15,0.3*$CV15,TRUE)-_xlfn.NORM.DIST(BY$30,$CV15,0.3*$CV15,TRUE))*summary!$C$6/28.8/0.947817)/(SUMPRODUCT((economics!$AG$2:$AG$167=$B44)*(economics!$D$2:$D$167="whr")*economics!$AH$2:$AH$167*(_xlfn.NORM.DIST(BY$3,economics!$AK$2:$AK$167,economics!$AJ$2:$AJ$167,TRUE)-_xlfn.NORM.DIST(BY$30,economics!$AK$2:$AK$167,economics!$AJ$2:$AJ$167,TRUE)))+$CR15*(_xlfn.NORM.DIST(BY$3,$CU15,0.3*$CU15,TRUE)-_xlfn.NORM.DIST(BY$30,$CU15,0.3*$CU15,TRUE))+$CS15*(_xlfn.NORM.DIST(BY$3,$CV15,0.3*$CV15,TRUE)-_xlfn.NORM.DIST(BY$30,$CV15,0.3*$CV15,TRUE))),""),IF($C15&gt;0,summary!$C$10/28.8/0.947817,""))</f>
        <v/>
      </c>
      <c r="BZ44" t="str">
        <f t="array" ref="BZ44">IF($D15,IFERROR((SUMPRODUCT((economics!$AG$2:$AG$167=$B44)*(economics!$D$2:$D$167="whr")*economics!$AH$2:$AH$167*(_xlfn.NORM.DIST(BZ$3,economics!$AK$2:$AK$167,economics!$AJ$2:$AJ$167,TRUE)-_xlfn.NORM.DIST(BZ$30,economics!$AK$2:$AK$167,economics!$AJ$2:$AJ$167,TRUE))*economics!$AM$2:$AM$167)+$CR15*(_xlfn.NORM.DIST(BZ$3,$CU15,0.3*$CU15,TRUE)-_xlfn.NORM.DIST(BZ$30,$CU15,0.3*$CU15,TRUE))*summary!$C$7/28.8/0.947817+$CS15*(_xlfn.NORM.DIST(BZ$3,$CV15,0.3*$CV15,TRUE)-_xlfn.NORM.DIST(BZ$30,$CV15,0.3*$CV15,TRUE))*summary!$C$6/28.8/0.947817)/(SUMPRODUCT((economics!$AG$2:$AG$167=$B44)*(economics!$D$2:$D$167="whr")*economics!$AH$2:$AH$167*(_xlfn.NORM.DIST(BZ$3,economics!$AK$2:$AK$167,economics!$AJ$2:$AJ$167,TRUE)-_xlfn.NORM.DIST(BZ$30,economics!$AK$2:$AK$167,economics!$AJ$2:$AJ$167,TRUE)))+$CR15*(_xlfn.NORM.DIST(BZ$3,$CU15,0.3*$CU15,TRUE)-_xlfn.NORM.DIST(BZ$30,$CU15,0.3*$CU15,TRUE))+$CS15*(_xlfn.NORM.DIST(BZ$3,$CV15,0.3*$CV15,TRUE)-_xlfn.NORM.DIST(BZ$30,$CV15,0.3*$CV15,TRUE))),""),IF($C15&gt;0,summary!$C$10/28.8/0.947817,""))</f>
        <v/>
      </c>
      <c r="CA44" t="str">
        <f t="array" ref="CA44">IF($D15,IFERROR((SUMPRODUCT((economics!$AG$2:$AG$167=$B44)*(economics!$D$2:$D$167="whr")*economics!$AH$2:$AH$167*(_xlfn.NORM.DIST(CA$3,economics!$AK$2:$AK$167,economics!$AJ$2:$AJ$167,TRUE)-_xlfn.NORM.DIST(CA$30,economics!$AK$2:$AK$167,economics!$AJ$2:$AJ$167,TRUE))*economics!$AM$2:$AM$167)+$CR15*(_xlfn.NORM.DIST(CA$3,$CU15,0.3*$CU15,TRUE)-_xlfn.NORM.DIST(CA$30,$CU15,0.3*$CU15,TRUE))*summary!$C$7/28.8/0.947817+$CS15*(_xlfn.NORM.DIST(CA$3,$CV15,0.3*$CV15,TRUE)-_xlfn.NORM.DIST(CA$30,$CV15,0.3*$CV15,TRUE))*summary!$C$6/28.8/0.947817)/(SUMPRODUCT((economics!$AG$2:$AG$167=$B44)*(economics!$D$2:$D$167="whr")*economics!$AH$2:$AH$167*(_xlfn.NORM.DIST(CA$3,economics!$AK$2:$AK$167,economics!$AJ$2:$AJ$167,TRUE)-_xlfn.NORM.DIST(CA$30,economics!$AK$2:$AK$167,economics!$AJ$2:$AJ$167,TRUE)))+$CR15*(_xlfn.NORM.DIST(CA$3,$CU15,0.3*$CU15,TRUE)-_xlfn.NORM.DIST(CA$30,$CU15,0.3*$CU15,TRUE))+$CS15*(_xlfn.NORM.DIST(CA$3,$CV15,0.3*$CV15,TRUE)-_xlfn.NORM.DIST(CA$30,$CV15,0.3*$CV15,TRUE))),""),IF($C15&gt;0,summary!$C$10/28.8/0.947817,""))</f>
        <v/>
      </c>
      <c r="CB44" t="str">
        <f t="array" ref="CB44">IF($D15,IFERROR((SUMPRODUCT((economics!$AG$2:$AG$167=$B44)*(economics!$D$2:$D$167="whr")*economics!$AH$2:$AH$167*(_xlfn.NORM.DIST(CB$3,economics!$AK$2:$AK$167,economics!$AJ$2:$AJ$167,TRUE)-_xlfn.NORM.DIST(CB$30,economics!$AK$2:$AK$167,economics!$AJ$2:$AJ$167,TRUE))*economics!$AM$2:$AM$167)+$CR15*(_xlfn.NORM.DIST(CB$3,$CU15,0.3*$CU15,TRUE)-_xlfn.NORM.DIST(CB$30,$CU15,0.3*$CU15,TRUE))*summary!$C$7/28.8/0.947817+$CS15*(_xlfn.NORM.DIST(CB$3,$CV15,0.3*$CV15,TRUE)-_xlfn.NORM.DIST(CB$30,$CV15,0.3*$CV15,TRUE))*summary!$C$6/28.8/0.947817)/(SUMPRODUCT((economics!$AG$2:$AG$167=$B44)*(economics!$D$2:$D$167="whr")*economics!$AH$2:$AH$167*(_xlfn.NORM.DIST(CB$3,economics!$AK$2:$AK$167,economics!$AJ$2:$AJ$167,TRUE)-_xlfn.NORM.DIST(CB$30,economics!$AK$2:$AK$167,economics!$AJ$2:$AJ$167,TRUE)))+$CR15*(_xlfn.NORM.DIST(CB$3,$CU15,0.3*$CU15,TRUE)-_xlfn.NORM.DIST(CB$30,$CU15,0.3*$CU15,TRUE))+$CS15*(_xlfn.NORM.DIST(CB$3,$CV15,0.3*$CV15,TRUE)-_xlfn.NORM.DIST(CB$30,$CV15,0.3*$CV15,TRUE))),""),IF($C15&gt;0,summary!$C$10/28.8/0.947817,""))</f>
        <v/>
      </c>
      <c r="CC44" t="str">
        <f t="array" ref="CC44">IF($D15,IFERROR((SUMPRODUCT((economics!$AG$2:$AG$167=$B44)*(economics!$D$2:$D$167="whr")*economics!$AH$2:$AH$167*(_xlfn.NORM.DIST(CC$3,economics!$AK$2:$AK$167,economics!$AJ$2:$AJ$167,TRUE)-_xlfn.NORM.DIST(CC$30,economics!$AK$2:$AK$167,economics!$AJ$2:$AJ$167,TRUE))*economics!$AM$2:$AM$167)+$CR15*(_xlfn.NORM.DIST(CC$3,$CU15,0.3*$CU15,TRUE)-_xlfn.NORM.DIST(CC$30,$CU15,0.3*$CU15,TRUE))*summary!$C$7/28.8/0.947817+$CS15*(_xlfn.NORM.DIST(CC$3,$CV15,0.3*$CV15,TRUE)-_xlfn.NORM.DIST(CC$30,$CV15,0.3*$CV15,TRUE))*summary!$C$6/28.8/0.947817)/(SUMPRODUCT((economics!$AG$2:$AG$167=$B44)*(economics!$D$2:$D$167="whr")*economics!$AH$2:$AH$167*(_xlfn.NORM.DIST(CC$3,economics!$AK$2:$AK$167,economics!$AJ$2:$AJ$167,TRUE)-_xlfn.NORM.DIST(CC$30,economics!$AK$2:$AK$167,economics!$AJ$2:$AJ$167,TRUE)))+$CR15*(_xlfn.NORM.DIST(CC$3,$CU15,0.3*$CU15,TRUE)-_xlfn.NORM.DIST(CC$30,$CU15,0.3*$CU15,TRUE))+$CS15*(_xlfn.NORM.DIST(CC$3,$CV15,0.3*$CV15,TRUE)-_xlfn.NORM.DIST(CC$30,$CV15,0.3*$CV15,TRUE))),""),IF($C15&gt;0,summary!$C$10/28.8/0.947817,""))</f>
        <v/>
      </c>
      <c r="CD44" t="str">
        <f t="array" ref="CD44">IF($D15,IFERROR((SUMPRODUCT((economics!$AG$2:$AG$167=$B44)*(economics!$D$2:$D$167="whr")*economics!$AH$2:$AH$167*(_xlfn.NORM.DIST(CD$3,economics!$AK$2:$AK$167,economics!$AJ$2:$AJ$167,TRUE)-_xlfn.NORM.DIST(CD$30,economics!$AK$2:$AK$167,economics!$AJ$2:$AJ$167,TRUE))*economics!$AM$2:$AM$167)+$CR15*(_xlfn.NORM.DIST(CD$3,$CU15,0.3*$CU15,TRUE)-_xlfn.NORM.DIST(CD$30,$CU15,0.3*$CU15,TRUE))*summary!$C$7/28.8/0.947817+$CS15*(_xlfn.NORM.DIST(CD$3,$CV15,0.3*$CV15,TRUE)-_xlfn.NORM.DIST(CD$30,$CV15,0.3*$CV15,TRUE))*summary!$C$6/28.8/0.947817)/(SUMPRODUCT((economics!$AG$2:$AG$167=$B44)*(economics!$D$2:$D$167="whr")*economics!$AH$2:$AH$167*(_xlfn.NORM.DIST(CD$3,economics!$AK$2:$AK$167,economics!$AJ$2:$AJ$167,TRUE)-_xlfn.NORM.DIST(CD$30,economics!$AK$2:$AK$167,economics!$AJ$2:$AJ$167,TRUE)))+$CR15*(_xlfn.NORM.DIST(CD$3,$CU15,0.3*$CU15,TRUE)-_xlfn.NORM.DIST(CD$30,$CU15,0.3*$CU15,TRUE))+$CS15*(_xlfn.NORM.DIST(CD$3,$CV15,0.3*$CV15,TRUE)-_xlfn.NORM.DIST(CD$30,$CV15,0.3*$CV15,TRUE))),""),IF($C15&gt;0,summary!$C$10/28.8/0.947817,""))</f>
        <v/>
      </c>
      <c r="CE44" t="str">
        <f t="array" ref="CE44">IF($D15,IFERROR((SUMPRODUCT((economics!$AG$2:$AG$167=$B44)*(economics!$D$2:$D$167="whr")*economics!$AH$2:$AH$167*(_xlfn.NORM.DIST(CE$3,economics!$AK$2:$AK$167,economics!$AJ$2:$AJ$167,TRUE)-_xlfn.NORM.DIST(CE$30,economics!$AK$2:$AK$167,economics!$AJ$2:$AJ$167,TRUE))*economics!$AM$2:$AM$167)+$CR15*(_xlfn.NORM.DIST(CE$3,$CU15,0.3*$CU15,TRUE)-_xlfn.NORM.DIST(CE$30,$CU15,0.3*$CU15,TRUE))*summary!$C$7/28.8/0.947817+$CS15*(_xlfn.NORM.DIST(CE$3,$CV15,0.3*$CV15,TRUE)-_xlfn.NORM.DIST(CE$30,$CV15,0.3*$CV15,TRUE))*summary!$C$6/28.8/0.947817)/(SUMPRODUCT((economics!$AG$2:$AG$167=$B44)*(economics!$D$2:$D$167="whr")*economics!$AH$2:$AH$167*(_xlfn.NORM.DIST(CE$3,economics!$AK$2:$AK$167,economics!$AJ$2:$AJ$167,TRUE)-_xlfn.NORM.DIST(CE$30,economics!$AK$2:$AK$167,economics!$AJ$2:$AJ$167,TRUE)))+$CR15*(_xlfn.NORM.DIST(CE$3,$CU15,0.3*$CU15,TRUE)-_xlfn.NORM.DIST(CE$30,$CU15,0.3*$CU15,TRUE))+$CS15*(_xlfn.NORM.DIST(CE$3,$CV15,0.3*$CV15,TRUE)-_xlfn.NORM.DIST(CE$30,$CV15,0.3*$CV15,TRUE))),""),IF($C15&gt;0,summary!$C$10/28.8/0.947817,""))</f>
        <v/>
      </c>
      <c r="CF44" t="str">
        <f t="array" ref="CF44">IF($D15,IFERROR((SUMPRODUCT((economics!$AG$2:$AG$167=$B44)*(economics!$D$2:$D$167="whr")*economics!$AH$2:$AH$167*(_xlfn.NORM.DIST(CF$3,economics!$AK$2:$AK$167,economics!$AJ$2:$AJ$167,TRUE)-_xlfn.NORM.DIST(CF$30,economics!$AK$2:$AK$167,economics!$AJ$2:$AJ$167,TRUE))*economics!$AM$2:$AM$167)+$CR15*(_xlfn.NORM.DIST(CF$3,$CU15,0.3*$CU15,TRUE)-_xlfn.NORM.DIST(CF$30,$CU15,0.3*$CU15,TRUE))*summary!$C$7/28.8/0.947817+$CS15*(_xlfn.NORM.DIST(CF$3,$CV15,0.3*$CV15,TRUE)-_xlfn.NORM.DIST(CF$30,$CV15,0.3*$CV15,TRUE))*summary!$C$6/28.8/0.947817)/(SUMPRODUCT((economics!$AG$2:$AG$167=$B44)*(economics!$D$2:$D$167="whr")*economics!$AH$2:$AH$167*(_xlfn.NORM.DIST(CF$3,economics!$AK$2:$AK$167,economics!$AJ$2:$AJ$167,TRUE)-_xlfn.NORM.DIST(CF$30,economics!$AK$2:$AK$167,economics!$AJ$2:$AJ$167,TRUE)))+$CR15*(_xlfn.NORM.DIST(CF$3,$CU15,0.3*$CU15,TRUE)-_xlfn.NORM.DIST(CF$30,$CU15,0.3*$CU15,TRUE))+$CS15*(_xlfn.NORM.DIST(CF$3,$CV15,0.3*$CV15,TRUE)-_xlfn.NORM.DIST(CF$30,$CV15,0.3*$CV15,TRUE))),""),IF($C15&gt;0,summary!$C$10/28.8/0.947817,""))</f>
        <v/>
      </c>
      <c r="CG44" t="str">
        <f t="array" ref="CG44">IF($D15,IFERROR((SUMPRODUCT((economics!$AG$2:$AG$167=$B44)*(economics!$D$2:$D$167="whr")*economics!$AH$2:$AH$167*(_xlfn.NORM.DIST(CG$3,economics!$AK$2:$AK$167,economics!$AJ$2:$AJ$167,TRUE)-_xlfn.NORM.DIST(CG$30,economics!$AK$2:$AK$167,economics!$AJ$2:$AJ$167,TRUE))*economics!$AM$2:$AM$167)+$CR15*(_xlfn.NORM.DIST(CG$3,$CU15,0.3*$CU15,TRUE)-_xlfn.NORM.DIST(CG$30,$CU15,0.3*$CU15,TRUE))*summary!$C$7/28.8/0.947817+$CS15*(_xlfn.NORM.DIST(CG$3,$CV15,0.3*$CV15,TRUE)-_xlfn.NORM.DIST(CG$30,$CV15,0.3*$CV15,TRUE))*summary!$C$6/28.8/0.947817)/(SUMPRODUCT((economics!$AG$2:$AG$167=$B44)*(economics!$D$2:$D$167="whr")*economics!$AH$2:$AH$167*(_xlfn.NORM.DIST(CG$3,economics!$AK$2:$AK$167,economics!$AJ$2:$AJ$167,TRUE)-_xlfn.NORM.DIST(CG$30,economics!$AK$2:$AK$167,economics!$AJ$2:$AJ$167,TRUE)))+$CR15*(_xlfn.NORM.DIST(CG$3,$CU15,0.3*$CU15,TRUE)-_xlfn.NORM.DIST(CG$30,$CU15,0.3*$CU15,TRUE))+$CS15*(_xlfn.NORM.DIST(CG$3,$CV15,0.3*$CV15,TRUE)-_xlfn.NORM.DIST(CG$30,$CV15,0.3*$CV15,TRUE))),""),IF($C15&gt;0,summary!$C$10/28.8/0.947817,""))</f>
        <v/>
      </c>
      <c r="CH44" t="str">
        <f t="array" ref="CH44">IF($D15,IFERROR((SUMPRODUCT((economics!$AG$2:$AG$167=$B44)*(economics!$D$2:$D$167="whr")*economics!$AH$2:$AH$167*(_xlfn.NORM.DIST(CH$3,economics!$AK$2:$AK$167,economics!$AJ$2:$AJ$167,TRUE)-_xlfn.NORM.DIST(CH$30,economics!$AK$2:$AK$167,economics!$AJ$2:$AJ$167,TRUE))*economics!$AM$2:$AM$167)+$CR15*(_xlfn.NORM.DIST(CH$3,$CU15,0.3*$CU15,TRUE)-_xlfn.NORM.DIST(CH$30,$CU15,0.3*$CU15,TRUE))*summary!$C$7/28.8/0.947817+$CS15*(_xlfn.NORM.DIST(CH$3,$CV15,0.3*$CV15,TRUE)-_xlfn.NORM.DIST(CH$30,$CV15,0.3*$CV15,TRUE))*summary!$C$6/28.8/0.947817)/(SUMPRODUCT((economics!$AG$2:$AG$167=$B44)*(economics!$D$2:$D$167="whr")*economics!$AH$2:$AH$167*(_xlfn.NORM.DIST(CH$3,economics!$AK$2:$AK$167,economics!$AJ$2:$AJ$167,TRUE)-_xlfn.NORM.DIST(CH$30,economics!$AK$2:$AK$167,economics!$AJ$2:$AJ$167,TRUE)))+$CR15*(_xlfn.NORM.DIST(CH$3,$CU15,0.3*$CU15,TRUE)-_xlfn.NORM.DIST(CH$30,$CU15,0.3*$CU15,TRUE))+$CS15*(_xlfn.NORM.DIST(CH$3,$CV15,0.3*$CV15,TRUE)-_xlfn.NORM.DIST(CH$30,$CV15,0.3*$CV15,TRUE))),""),IF($C15&gt;0,summary!$C$10/28.8/0.947817,""))</f>
        <v/>
      </c>
    </row>
    <row r="45" spans="1:86" x14ac:dyDescent="0.35">
      <c r="A45" t="str">
        <f t="shared" si="3"/>
        <v>cement and other nonmetallic minerals 239</v>
      </c>
      <c r="B45">
        <f t="shared" si="3"/>
        <v>239</v>
      </c>
      <c r="E45">
        <f t="array" ref="E45">IF($D16,IFERROR((SUMPRODUCT((economics!$AG$2:$AG$167=$B45)*(economics!$D$2:$D$167="whr")*economics!$AH$2:$AH$167*(_xlfn.NORM.DIST(E$3,economics!$AK$2:$AK$167,economics!$AJ$2:$AJ$167,TRUE)-_xlfn.NORM.DIST(E$30,economics!$AK$2:$AK$167,economics!$AJ$2:$AJ$167,TRUE))*economics!$AM$2:$AM$167)+$CR16*(_xlfn.NORM.DIST(E$3,$CU16,0.3*$CU16,TRUE)-_xlfn.NORM.DIST(E$30,$CU16,0.3*$CU16,TRUE))*summary!$C$7/28.8/0.947817+$CS16*(_xlfn.NORM.DIST(E$3,$CV16,0.3*$CV16,TRUE)-_xlfn.NORM.DIST(E$30,$CV16,0.3*$CV16,TRUE))*summary!$C$6/28.8/0.947817)/(SUMPRODUCT((economics!$AG$2:$AG$167=$B45)*(economics!$D$2:$D$167="whr")*economics!$AH$2:$AH$167*(_xlfn.NORM.DIST(E$3,economics!$AK$2:$AK$167,economics!$AJ$2:$AJ$167,TRUE)-_xlfn.NORM.DIST(E$30,economics!$AK$2:$AK$167,economics!$AJ$2:$AJ$167,TRUE)))+$CR16*(_xlfn.NORM.DIST(E$3,$CU16,0.3*$CU16,TRUE)-_xlfn.NORM.DIST(E$30,$CU16,0.3*$CU16,TRUE))+$CS16*(_xlfn.NORM.DIST(E$3,$CV16,0.3*$CV16,TRUE)-_xlfn.NORM.DIST(E$30,$CV16,0.3*$CV16,TRUE))),""),IF($C16&gt;0,summary!$C$10/28.8/0.947817,""))</f>
        <v>17.769693900688186</v>
      </c>
      <c r="F45">
        <f t="array" ref="F45">IF($D16,IFERROR((SUMPRODUCT((economics!$AG$2:$AG$167=$B45)*(economics!$D$2:$D$167="whr")*economics!$AH$2:$AH$167*(_xlfn.NORM.DIST(F$3,economics!$AK$2:$AK$167,economics!$AJ$2:$AJ$167,TRUE)-_xlfn.NORM.DIST(F$30,economics!$AK$2:$AK$167,economics!$AJ$2:$AJ$167,TRUE))*economics!$AM$2:$AM$167)+$CR16*(_xlfn.NORM.DIST(F$3,$CU16,0.3*$CU16,TRUE)-_xlfn.NORM.DIST(F$30,$CU16,0.3*$CU16,TRUE))*summary!$C$7/28.8/0.947817+$CS16*(_xlfn.NORM.DIST(F$3,$CV16,0.3*$CV16,TRUE)-_xlfn.NORM.DIST(F$30,$CV16,0.3*$CV16,TRUE))*summary!$C$6/28.8/0.947817)/(SUMPRODUCT((economics!$AG$2:$AG$167=$B45)*(economics!$D$2:$D$167="whr")*economics!$AH$2:$AH$167*(_xlfn.NORM.DIST(F$3,economics!$AK$2:$AK$167,economics!$AJ$2:$AJ$167,TRUE)-_xlfn.NORM.DIST(F$30,economics!$AK$2:$AK$167,economics!$AJ$2:$AJ$167,TRUE)))+$CR16*(_xlfn.NORM.DIST(F$3,$CU16,0.3*$CU16,TRUE)-_xlfn.NORM.DIST(F$30,$CU16,0.3*$CU16,TRUE))+$CS16*(_xlfn.NORM.DIST(F$3,$CV16,0.3*$CV16,TRUE)-_xlfn.NORM.DIST(F$30,$CV16,0.3*$CV16,TRUE))),""),IF($C16&gt;0,summary!$C$10/28.8/0.947817,""))</f>
        <v>11.781652073549061</v>
      </c>
      <c r="G45">
        <f t="array" ref="G45">IF($D16,IFERROR((SUMPRODUCT((economics!$AG$2:$AG$167=$B45)*(economics!$D$2:$D$167="whr")*economics!$AH$2:$AH$167*(_xlfn.NORM.DIST(G$3,economics!$AK$2:$AK$167,economics!$AJ$2:$AJ$167,TRUE)-_xlfn.NORM.DIST(G$30,economics!$AK$2:$AK$167,economics!$AJ$2:$AJ$167,TRUE))*economics!$AM$2:$AM$167)+$CR16*(_xlfn.NORM.DIST(G$3,$CU16,0.3*$CU16,TRUE)-_xlfn.NORM.DIST(G$30,$CU16,0.3*$CU16,TRUE))*summary!$C$7/28.8/0.947817+$CS16*(_xlfn.NORM.DIST(G$3,$CV16,0.3*$CV16,TRUE)-_xlfn.NORM.DIST(G$30,$CV16,0.3*$CV16,TRUE))*summary!$C$6/28.8/0.947817)/(SUMPRODUCT((economics!$AG$2:$AG$167=$B45)*(economics!$D$2:$D$167="whr")*economics!$AH$2:$AH$167*(_xlfn.NORM.DIST(G$3,economics!$AK$2:$AK$167,economics!$AJ$2:$AJ$167,TRUE)-_xlfn.NORM.DIST(G$30,economics!$AK$2:$AK$167,economics!$AJ$2:$AJ$167,TRUE)))+$CR16*(_xlfn.NORM.DIST(G$3,$CU16,0.3*$CU16,TRUE)-_xlfn.NORM.DIST(G$30,$CU16,0.3*$CU16,TRUE))+$CS16*(_xlfn.NORM.DIST(G$3,$CV16,0.3*$CV16,TRUE)-_xlfn.NORM.DIST(G$30,$CV16,0.3*$CV16,TRUE))),""),IF($C16&gt;0,summary!$C$10/28.8/0.947817,""))</f>
        <v>11.015299906577056</v>
      </c>
      <c r="H45">
        <f t="array" ref="H45">IF($D16,IFERROR((SUMPRODUCT((economics!$AG$2:$AG$167=$B45)*(economics!$D$2:$D$167="whr")*economics!$AH$2:$AH$167*(_xlfn.NORM.DIST(H$3,economics!$AK$2:$AK$167,economics!$AJ$2:$AJ$167,TRUE)-_xlfn.NORM.DIST(H$30,economics!$AK$2:$AK$167,economics!$AJ$2:$AJ$167,TRUE))*economics!$AM$2:$AM$167)+$CR16*(_xlfn.NORM.DIST(H$3,$CU16,0.3*$CU16,TRUE)-_xlfn.NORM.DIST(H$30,$CU16,0.3*$CU16,TRUE))*summary!$C$7/28.8/0.947817+$CS16*(_xlfn.NORM.DIST(H$3,$CV16,0.3*$CV16,TRUE)-_xlfn.NORM.DIST(H$30,$CV16,0.3*$CV16,TRUE))*summary!$C$6/28.8/0.947817)/(SUMPRODUCT((economics!$AG$2:$AG$167=$B45)*(economics!$D$2:$D$167="whr")*economics!$AH$2:$AH$167*(_xlfn.NORM.DIST(H$3,economics!$AK$2:$AK$167,economics!$AJ$2:$AJ$167,TRUE)-_xlfn.NORM.DIST(H$30,economics!$AK$2:$AK$167,economics!$AJ$2:$AJ$167,TRUE)))+$CR16*(_xlfn.NORM.DIST(H$3,$CU16,0.3*$CU16,TRUE)-_xlfn.NORM.DIST(H$30,$CU16,0.3*$CU16,TRUE))+$CS16*(_xlfn.NORM.DIST(H$3,$CV16,0.3*$CV16,TRUE)-_xlfn.NORM.DIST(H$30,$CV16,0.3*$CV16,TRUE))),""),IF($C16&gt;0,summary!$C$10/28.8/0.947817,""))</f>
        <v>10.74681969062037</v>
      </c>
      <c r="I45">
        <f t="array" ref="I45">IF($D16,IFERROR((SUMPRODUCT((economics!$AG$2:$AG$167=$B45)*(economics!$D$2:$D$167="whr")*economics!$AH$2:$AH$167*(_xlfn.NORM.DIST(I$3,economics!$AK$2:$AK$167,economics!$AJ$2:$AJ$167,TRUE)-_xlfn.NORM.DIST(I$30,economics!$AK$2:$AK$167,economics!$AJ$2:$AJ$167,TRUE))*economics!$AM$2:$AM$167)+$CR16*(_xlfn.NORM.DIST(I$3,$CU16,0.3*$CU16,TRUE)-_xlfn.NORM.DIST(I$30,$CU16,0.3*$CU16,TRUE))*summary!$C$7/28.8/0.947817+$CS16*(_xlfn.NORM.DIST(I$3,$CV16,0.3*$CV16,TRUE)-_xlfn.NORM.DIST(I$30,$CV16,0.3*$CV16,TRUE))*summary!$C$6/28.8/0.947817)/(SUMPRODUCT((economics!$AG$2:$AG$167=$B45)*(economics!$D$2:$D$167="whr")*economics!$AH$2:$AH$167*(_xlfn.NORM.DIST(I$3,economics!$AK$2:$AK$167,economics!$AJ$2:$AJ$167,TRUE)-_xlfn.NORM.DIST(I$30,economics!$AK$2:$AK$167,economics!$AJ$2:$AJ$167,TRUE)))+$CR16*(_xlfn.NORM.DIST(I$3,$CU16,0.3*$CU16,TRUE)-_xlfn.NORM.DIST(I$30,$CU16,0.3*$CU16,TRUE))+$CS16*(_xlfn.NORM.DIST(I$3,$CV16,0.3*$CV16,TRUE)-_xlfn.NORM.DIST(I$30,$CV16,0.3*$CV16,TRUE))),""),IF($C16&gt;0,summary!$C$10/28.8/0.947817,""))</f>
        <v>10.660411184720688</v>
      </c>
      <c r="J45">
        <f t="array" ref="J45">IF($D16,IFERROR((SUMPRODUCT((economics!$AG$2:$AG$167=$B45)*(economics!$D$2:$D$167="whr")*economics!$AH$2:$AH$167*(_xlfn.NORM.DIST(J$3,economics!$AK$2:$AK$167,economics!$AJ$2:$AJ$167,TRUE)-_xlfn.NORM.DIST(J$30,economics!$AK$2:$AK$167,economics!$AJ$2:$AJ$167,TRUE))*economics!$AM$2:$AM$167)+$CR16*(_xlfn.NORM.DIST(J$3,$CU16,0.3*$CU16,TRUE)-_xlfn.NORM.DIST(J$30,$CU16,0.3*$CU16,TRUE))*summary!$C$7/28.8/0.947817+$CS16*(_xlfn.NORM.DIST(J$3,$CV16,0.3*$CV16,TRUE)-_xlfn.NORM.DIST(J$30,$CV16,0.3*$CV16,TRUE))*summary!$C$6/28.8/0.947817)/(SUMPRODUCT((economics!$AG$2:$AG$167=$B45)*(economics!$D$2:$D$167="whr")*economics!$AH$2:$AH$167*(_xlfn.NORM.DIST(J$3,economics!$AK$2:$AK$167,economics!$AJ$2:$AJ$167,TRUE)-_xlfn.NORM.DIST(J$30,economics!$AK$2:$AK$167,economics!$AJ$2:$AJ$167,TRUE)))+$CR16*(_xlfn.NORM.DIST(J$3,$CU16,0.3*$CU16,TRUE)-_xlfn.NORM.DIST(J$30,$CU16,0.3*$CU16,TRUE))+$CS16*(_xlfn.NORM.DIST(J$3,$CV16,0.3*$CV16,TRUE)-_xlfn.NORM.DIST(J$30,$CV16,0.3*$CV16,TRUE))),""),IF($C16&gt;0,summary!$C$10/28.8/0.947817,""))</f>
        <v>10.664732422734787</v>
      </c>
      <c r="K45">
        <f t="array" ref="K45">IF($D16,IFERROR((SUMPRODUCT((economics!$AG$2:$AG$167=$B45)*(economics!$D$2:$D$167="whr")*economics!$AH$2:$AH$167*(_xlfn.NORM.DIST(K$3,economics!$AK$2:$AK$167,economics!$AJ$2:$AJ$167,TRUE)-_xlfn.NORM.DIST(K$30,economics!$AK$2:$AK$167,economics!$AJ$2:$AJ$167,TRUE))*economics!$AM$2:$AM$167)+$CR16*(_xlfn.NORM.DIST(K$3,$CU16,0.3*$CU16,TRUE)-_xlfn.NORM.DIST(K$30,$CU16,0.3*$CU16,TRUE))*summary!$C$7/28.8/0.947817+$CS16*(_xlfn.NORM.DIST(K$3,$CV16,0.3*$CV16,TRUE)-_xlfn.NORM.DIST(K$30,$CV16,0.3*$CV16,TRUE))*summary!$C$6/28.8/0.947817)/(SUMPRODUCT((economics!$AG$2:$AG$167=$B45)*(economics!$D$2:$D$167="whr")*economics!$AH$2:$AH$167*(_xlfn.NORM.DIST(K$3,economics!$AK$2:$AK$167,economics!$AJ$2:$AJ$167,TRUE)-_xlfn.NORM.DIST(K$30,economics!$AK$2:$AK$167,economics!$AJ$2:$AJ$167,TRUE)))+$CR16*(_xlfn.NORM.DIST(K$3,$CU16,0.3*$CU16,TRUE)-_xlfn.NORM.DIST(K$30,$CU16,0.3*$CU16,TRUE))+$CS16*(_xlfn.NORM.DIST(K$3,$CV16,0.3*$CV16,TRUE)-_xlfn.NORM.DIST(K$30,$CV16,0.3*$CV16,TRUE))),""),IF($C16&gt;0,summary!$C$10/28.8/0.947817,""))</f>
        <v>10.728899378588661</v>
      </c>
      <c r="L45">
        <f t="array" ref="L45">IF($D16,IFERROR((SUMPRODUCT((economics!$AG$2:$AG$167=$B45)*(economics!$D$2:$D$167="whr")*economics!$AH$2:$AH$167*(_xlfn.NORM.DIST(L$3,economics!$AK$2:$AK$167,economics!$AJ$2:$AJ$167,TRUE)-_xlfn.NORM.DIST(L$30,economics!$AK$2:$AK$167,economics!$AJ$2:$AJ$167,TRUE))*economics!$AM$2:$AM$167)+$CR16*(_xlfn.NORM.DIST(L$3,$CU16,0.3*$CU16,TRUE)-_xlfn.NORM.DIST(L$30,$CU16,0.3*$CU16,TRUE))*summary!$C$7/28.8/0.947817+$CS16*(_xlfn.NORM.DIST(L$3,$CV16,0.3*$CV16,TRUE)-_xlfn.NORM.DIST(L$30,$CV16,0.3*$CV16,TRUE))*summary!$C$6/28.8/0.947817)/(SUMPRODUCT((economics!$AG$2:$AG$167=$B45)*(economics!$D$2:$D$167="whr")*economics!$AH$2:$AH$167*(_xlfn.NORM.DIST(L$3,economics!$AK$2:$AK$167,economics!$AJ$2:$AJ$167,TRUE)-_xlfn.NORM.DIST(L$30,economics!$AK$2:$AK$167,economics!$AJ$2:$AJ$167,TRUE)))+$CR16*(_xlfn.NORM.DIST(L$3,$CU16,0.3*$CU16,TRUE)-_xlfn.NORM.DIST(L$30,$CU16,0.3*$CU16,TRUE))+$CS16*(_xlfn.NORM.DIST(L$3,$CV16,0.3*$CV16,TRUE)-_xlfn.NORM.DIST(L$30,$CV16,0.3*$CV16,TRUE))),""),IF($C16&gt;0,summary!$C$10/28.8/0.947817,""))</f>
        <v>10.841912551819377</v>
      </c>
      <c r="M45">
        <f t="array" ref="M45">IF($D16,IFERROR((SUMPRODUCT((economics!$AG$2:$AG$167=$B45)*(economics!$D$2:$D$167="whr")*economics!$AH$2:$AH$167*(_xlfn.NORM.DIST(M$3,economics!$AK$2:$AK$167,economics!$AJ$2:$AJ$167,TRUE)-_xlfn.NORM.DIST(M$30,economics!$AK$2:$AK$167,economics!$AJ$2:$AJ$167,TRUE))*economics!$AM$2:$AM$167)+$CR16*(_xlfn.NORM.DIST(M$3,$CU16,0.3*$CU16,TRUE)-_xlfn.NORM.DIST(M$30,$CU16,0.3*$CU16,TRUE))*summary!$C$7/28.8/0.947817+$CS16*(_xlfn.NORM.DIST(M$3,$CV16,0.3*$CV16,TRUE)-_xlfn.NORM.DIST(M$30,$CV16,0.3*$CV16,TRUE))*summary!$C$6/28.8/0.947817)/(SUMPRODUCT((economics!$AG$2:$AG$167=$B45)*(economics!$D$2:$D$167="whr")*economics!$AH$2:$AH$167*(_xlfn.NORM.DIST(M$3,economics!$AK$2:$AK$167,economics!$AJ$2:$AJ$167,TRUE)-_xlfn.NORM.DIST(M$30,economics!$AK$2:$AK$167,economics!$AJ$2:$AJ$167,TRUE)))+$CR16*(_xlfn.NORM.DIST(M$3,$CU16,0.3*$CU16,TRUE)-_xlfn.NORM.DIST(M$30,$CU16,0.3*$CU16,TRUE))+$CS16*(_xlfn.NORM.DIST(M$3,$CV16,0.3*$CV16,TRUE)-_xlfn.NORM.DIST(M$30,$CV16,0.3*$CV16,TRUE))),""),IF($C16&gt;0,summary!$C$10/28.8/0.947817,""))</f>
        <v>11.010583647731677</v>
      </c>
      <c r="N45">
        <f t="array" ref="N45">IF($D16,IFERROR((SUMPRODUCT((economics!$AG$2:$AG$167=$B45)*(economics!$D$2:$D$167="whr")*economics!$AH$2:$AH$167*(_xlfn.NORM.DIST(N$3,economics!$AK$2:$AK$167,economics!$AJ$2:$AJ$167,TRUE)-_xlfn.NORM.DIST(N$30,economics!$AK$2:$AK$167,economics!$AJ$2:$AJ$167,TRUE))*economics!$AM$2:$AM$167)+$CR16*(_xlfn.NORM.DIST(N$3,$CU16,0.3*$CU16,TRUE)-_xlfn.NORM.DIST(N$30,$CU16,0.3*$CU16,TRUE))*summary!$C$7/28.8/0.947817+$CS16*(_xlfn.NORM.DIST(N$3,$CV16,0.3*$CV16,TRUE)-_xlfn.NORM.DIST(N$30,$CV16,0.3*$CV16,TRUE))*summary!$C$6/28.8/0.947817)/(SUMPRODUCT((economics!$AG$2:$AG$167=$B45)*(economics!$D$2:$D$167="whr")*economics!$AH$2:$AH$167*(_xlfn.NORM.DIST(N$3,economics!$AK$2:$AK$167,economics!$AJ$2:$AJ$167,TRUE)-_xlfn.NORM.DIST(N$30,economics!$AK$2:$AK$167,economics!$AJ$2:$AJ$167,TRUE)))+$CR16*(_xlfn.NORM.DIST(N$3,$CU16,0.3*$CU16,TRUE)-_xlfn.NORM.DIST(N$30,$CU16,0.3*$CU16,TRUE))+$CS16*(_xlfn.NORM.DIST(N$3,$CV16,0.3*$CV16,TRUE)-_xlfn.NORM.DIST(N$30,$CV16,0.3*$CV16,TRUE))),""),IF($C16&gt;0,summary!$C$10/28.8/0.947817,""))</f>
        <v>11.287075755028335</v>
      </c>
      <c r="O45">
        <f t="array" ref="O45">IF($D16,IFERROR((SUMPRODUCT((economics!$AG$2:$AG$167=$B45)*(economics!$D$2:$D$167="whr")*economics!$AH$2:$AH$167*(_xlfn.NORM.DIST(O$3,economics!$AK$2:$AK$167,economics!$AJ$2:$AJ$167,TRUE)-_xlfn.NORM.DIST(O$30,economics!$AK$2:$AK$167,economics!$AJ$2:$AJ$167,TRUE))*economics!$AM$2:$AM$167)+$CR16*(_xlfn.NORM.DIST(O$3,$CU16,0.3*$CU16,TRUE)-_xlfn.NORM.DIST(O$30,$CU16,0.3*$CU16,TRUE))*summary!$C$7/28.8/0.947817+$CS16*(_xlfn.NORM.DIST(O$3,$CV16,0.3*$CV16,TRUE)-_xlfn.NORM.DIST(O$30,$CV16,0.3*$CV16,TRUE))*summary!$C$6/28.8/0.947817)/(SUMPRODUCT((economics!$AG$2:$AG$167=$B45)*(economics!$D$2:$D$167="whr")*economics!$AH$2:$AH$167*(_xlfn.NORM.DIST(O$3,economics!$AK$2:$AK$167,economics!$AJ$2:$AJ$167,TRUE)-_xlfn.NORM.DIST(O$30,economics!$AK$2:$AK$167,economics!$AJ$2:$AJ$167,TRUE)))+$CR16*(_xlfn.NORM.DIST(O$3,$CU16,0.3*$CU16,TRUE)-_xlfn.NORM.DIST(O$30,$CU16,0.3*$CU16,TRUE))+$CS16*(_xlfn.NORM.DIST(O$3,$CV16,0.3*$CV16,TRUE)-_xlfn.NORM.DIST(O$30,$CV16,0.3*$CV16,TRUE))),""),IF($C16&gt;0,summary!$C$10/28.8/0.947817,""))</f>
        <v>11.85771783390163</v>
      </c>
      <c r="P45">
        <f t="array" ref="P45">IF($D16,IFERROR((SUMPRODUCT((economics!$AG$2:$AG$167=$B45)*(economics!$D$2:$D$167="whr")*economics!$AH$2:$AH$167*(_xlfn.NORM.DIST(P$3,economics!$AK$2:$AK$167,economics!$AJ$2:$AJ$167,TRUE)-_xlfn.NORM.DIST(P$30,economics!$AK$2:$AK$167,economics!$AJ$2:$AJ$167,TRUE))*economics!$AM$2:$AM$167)+$CR16*(_xlfn.NORM.DIST(P$3,$CU16,0.3*$CU16,TRUE)-_xlfn.NORM.DIST(P$30,$CU16,0.3*$CU16,TRUE))*summary!$C$7/28.8/0.947817+$CS16*(_xlfn.NORM.DIST(P$3,$CV16,0.3*$CV16,TRUE)-_xlfn.NORM.DIST(P$30,$CV16,0.3*$CV16,TRUE))*summary!$C$6/28.8/0.947817)/(SUMPRODUCT((economics!$AG$2:$AG$167=$B45)*(economics!$D$2:$D$167="whr")*economics!$AH$2:$AH$167*(_xlfn.NORM.DIST(P$3,economics!$AK$2:$AK$167,economics!$AJ$2:$AJ$167,TRUE)-_xlfn.NORM.DIST(P$30,economics!$AK$2:$AK$167,economics!$AJ$2:$AJ$167,TRUE)))+$CR16*(_xlfn.NORM.DIST(P$3,$CU16,0.3*$CU16,TRUE)-_xlfn.NORM.DIST(P$30,$CU16,0.3*$CU16,TRUE))+$CS16*(_xlfn.NORM.DIST(P$3,$CV16,0.3*$CV16,TRUE)-_xlfn.NORM.DIST(P$30,$CV16,0.3*$CV16,TRUE))),""),IF($C16&gt;0,summary!$C$10/28.8/0.947817,""))</f>
        <v>13.277558208602999</v>
      </c>
      <c r="Q45">
        <f t="array" ref="Q45">IF($D16,IFERROR((SUMPRODUCT((economics!$AG$2:$AG$167=$B45)*(economics!$D$2:$D$167="whr")*economics!$AH$2:$AH$167*(_xlfn.NORM.DIST(Q$3,economics!$AK$2:$AK$167,economics!$AJ$2:$AJ$167,TRUE)-_xlfn.NORM.DIST(Q$30,economics!$AK$2:$AK$167,economics!$AJ$2:$AJ$167,TRUE))*economics!$AM$2:$AM$167)+$CR16*(_xlfn.NORM.DIST(Q$3,$CU16,0.3*$CU16,TRUE)-_xlfn.NORM.DIST(Q$30,$CU16,0.3*$CU16,TRUE))*summary!$C$7/28.8/0.947817+$CS16*(_xlfn.NORM.DIST(Q$3,$CV16,0.3*$CV16,TRUE)-_xlfn.NORM.DIST(Q$30,$CV16,0.3*$CV16,TRUE))*summary!$C$6/28.8/0.947817)/(SUMPRODUCT((economics!$AG$2:$AG$167=$B45)*(economics!$D$2:$D$167="whr")*economics!$AH$2:$AH$167*(_xlfn.NORM.DIST(Q$3,economics!$AK$2:$AK$167,economics!$AJ$2:$AJ$167,TRUE)-_xlfn.NORM.DIST(Q$30,economics!$AK$2:$AK$167,economics!$AJ$2:$AJ$167,TRUE)))+$CR16*(_xlfn.NORM.DIST(Q$3,$CU16,0.3*$CU16,TRUE)-_xlfn.NORM.DIST(Q$30,$CU16,0.3*$CU16,TRUE))+$CS16*(_xlfn.NORM.DIST(Q$3,$CV16,0.3*$CV16,TRUE)-_xlfn.NORM.DIST(Q$30,$CV16,0.3*$CV16,TRUE))),""),IF($C16&gt;0,summary!$C$10/28.8/0.947817,""))</f>
        <v>16.68355422480214</v>
      </c>
      <c r="R45">
        <f t="array" ref="R45">IF($D16,IFERROR((SUMPRODUCT((economics!$AG$2:$AG$167=$B45)*(economics!$D$2:$D$167="whr")*economics!$AH$2:$AH$167*(_xlfn.NORM.DIST(R$3,economics!$AK$2:$AK$167,economics!$AJ$2:$AJ$167,TRUE)-_xlfn.NORM.DIST(R$30,economics!$AK$2:$AK$167,economics!$AJ$2:$AJ$167,TRUE))*economics!$AM$2:$AM$167)+$CR16*(_xlfn.NORM.DIST(R$3,$CU16,0.3*$CU16,TRUE)-_xlfn.NORM.DIST(R$30,$CU16,0.3*$CU16,TRUE))*summary!$C$7/28.8/0.947817+$CS16*(_xlfn.NORM.DIST(R$3,$CV16,0.3*$CV16,TRUE)-_xlfn.NORM.DIST(R$30,$CV16,0.3*$CV16,TRUE))*summary!$C$6/28.8/0.947817)/(SUMPRODUCT((economics!$AG$2:$AG$167=$B45)*(economics!$D$2:$D$167="whr")*economics!$AH$2:$AH$167*(_xlfn.NORM.DIST(R$3,economics!$AK$2:$AK$167,economics!$AJ$2:$AJ$167,TRUE)-_xlfn.NORM.DIST(R$30,economics!$AK$2:$AK$167,economics!$AJ$2:$AJ$167,TRUE)))+$CR16*(_xlfn.NORM.DIST(R$3,$CU16,0.3*$CU16,TRUE)-_xlfn.NORM.DIST(R$30,$CU16,0.3*$CU16,TRUE))+$CS16*(_xlfn.NORM.DIST(R$3,$CV16,0.3*$CV16,TRUE)-_xlfn.NORM.DIST(R$30,$CV16,0.3*$CV16,TRUE))),""),IF($C16&gt;0,summary!$C$10/28.8/0.947817,""))</f>
        <v>22.030797853314567</v>
      </c>
      <c r="S45">
        <f t="array" ref="S45">IF($D16,IFERROR((SUMPRODUCT((economics!$AG$2:$AG$167=$B45)*(economics!$D$2:$D$167="whr")*economics!$AH$2:$AH$167*(_xlfn.NORM.DIST(S$3,economics!$AK$2:$AK$167,economics!$AJ$2:$AJ$167,TRUE)-_xlfn.NORM.DIST(S$30,economics!$AK$2:$AK$167,economics!$AJ$2:$AJ$167,TRUE))*economics!$AM$2:$AM$167)+$CR16*(_xlfn.NORM.DIST(S$3,$CU16,0.3*$CU16,TRUE)-_xlfn.NORM.DIST(S$30,$CU16,0.3*$CU16,TRUE))*summary!$C$7/28.8/0.947817+$CS16*(_xlfn.NORM.DIST(S$3,$CV16,0.3*$CV16,TRUE)-_xlfn.NORM.DIST(S$30,$CV16,0.3*$CV16,TRUE))*summary!$C$6/28.8/0.947817)/(SUMPRODUCT((economics!$AG$2:$AG$167=$B45)*(economics!$D$2:$D$167="whr")*economics!$AH$2:$AH$167*(_xlfn.NORM.DIST(S$3,economics!$AK$2:$AK$167,economics!$AJ$2:$AJ$167,TRUE)-_xlfn.NORM.DIST(S$30,economics!$AK$2:$AK$167,economics!$AJ$2:$AJ$167,TRUE)))+$CR16*(_xlfn.NORM.DIST(S$3,$CU16,0.3*$CU16,TRUE)-_xlfn.NORM.DIST(S$30,$CU16,0.3*$CU16,TRUE))+$CS16*(_xlfn.NORM.DIST(S$3,$CV16,0.3*$CV16,TRUE)-_xlfn.NORM.DIST(S$30,$CV16,0.3*$CV16,TRUE))),""),IF($C16&gt;0,summary!$C$10/28.8/0.947817,""))</f>
        <v>26.069004710706679</v>
      </c>
      <c r="T45">
        <f t="array" ref="T45">IF($D16,IFERROR((SUMPRODUCT((economics!$AG$2:$AG$167=$B45)*(economics!$D$2:$D$167="whr")*economics!$AH$2:$AH$167*(_xlfn.NORM.DIST(T$3,economics!$AK$2:$AK$167,economics!$AJ$2:$AJ$167,TRUE)-_xlfn.NORM.DIST(T$30,economics!$AK$2:$AK$167,economics!$AJ$2:$AJ$167,TRUE))*economics!$AM$2:$AM$167)+$CR16*(_xlfn.NORM.DIST(T$3,$CU16,0.3*$CU16,TRUE)-_xlfn.NORM.DIST(T$30,$CU16,0.3*$CU16,TRUE))*summary!$C$7/28.8/0.947817+$CS16*(_xlfn.NORM.DIST(T$3,$CV16,0.3*$CV16,TRUE)-_xlfn.NORM.DIST(T$30,$CV16,0.3*$CV16,TRUE))*summary!$C$6/28.8/0.947817)/(SUMPRODUCT((economics!$AG$2:$AG$167=$B45)*(economics!$D$2:$D$167="whr")*economics!$AH$2:$AH$167*(_xlfn.NORM.DIST(T$3,economics!$AK$2:$AK$167,economics!$AJ$2:$AJ$167,TRUE)-_xlfn.NORM.DIST(T$30,economics!$AK$2:$AK$167,economics!$AJ$2:$AJ$167,TRUE)))+$CR16*(_xlfn.NORM.DIST(T$3,$CU16,0.3*$CU16,TRUE)-_xlfn.NORM.DIST(T$30,$CU16,0.3*$CU16,TRUE))+$CS16*(_xlfn.NORM.DIST(T$3,$CV16,0.3*$CV16,TRUE)-_xlfn.NORM.DIST(T$30,$CV16,0.3*$CV16,TRUE))),""),IF($C16&gt;0,summary!$C$10/28.8/0.947817,""))</f>
        <v>28.014542927416439</v>
      </c>
      <c r="U45">
        <f t="array" ref="U45">IF($D16,IFERROR((SUMPRODUCT((economics!$AG$2:$AG$167=$B45)*(economics!$D$2:$D$167="whr")*economics!$AH$2:$AH$167*(_xlfn.NORM.DIST(U$3,economics!$AK$2:$AK$167,economics!$AJ$2:$AJ$167,TRUE)-_xlfn.NORM.DIST(U$30,economics!$AK$2:$AK$167,economics!$AJ$2:$AJ$167,TRUE))*economics!$AM$2:$AM$167)+$CR16*(_xlfn.NORM.DIST(U$3,$CU16,0.3*$CU16,TRUE)-_xlfn.NORM.DIST(U$30,$CU16,0.3*$CU16,TRUE))*summary!$C$7/28.8/0.947817+$CS16*(_xlfn.NORM.DIST(U$3,$CV16,0.3*$CV16,TRUE)-_xlfn.NORM.DIST(U$30,$CV16,0.3*$CV16,TRUE))*summary!$C$6/28.8/0.947817)/(SUMPRODUCT((economics!$AG$2:$AG$167=$B45)*(economics!$D$2:$D$167="whr")*economics!$AH$2:$AH$167*(_xlfn.NORM.DIST(U$3,economics!$AK$2:$AK$167,economics!$AJ$2:$AJ$167,TRUE)-_xlfn.NORM.DIST(U$30,economics!$AK$2:$AK$167,economics!$AJ$2:$AJ$167,TRUE)))+$CR16*(_xlfn.NORM.DIST(U$3,$CU16,0.3*$CU16,TRUE)-_xlfn.NORM.DIST(U$30,$CU16,0.3*$CU16,TRUE))+$CS16*(_xlfn.NORM.DIST(U$3,$CV16,0.3*$CV16,TRUE)-_xlfn.NORM.DIST(U$30,$CV16,0.3*$CV16,TRUE))),""),IF($C16&gt;0,summary!$C$10/28.8/0.947817,""))</f>
        <v>29.35050784325821</v>
      </c>
      <c r="V45">
        <f t="array" ref="V45">IF($D16,IFERROR((SUMPRODUCT((economics!$AG$2:$AG$167=$B45)*(economics!$D$2:$D$167="whr")*economics!$AH$2:$AH$167*(_xlfn.NORM.DIST(V$3,economics!$AK$2:$AK$167,economics!$AJ$2:$AJ$167,TRUE)-_xlfn.NORM.DIST(V$30,economics!$AK$2:$AK$167,economics!$AJ$2:$AJ$167,TRUE))*economics!$AM$2:$AM$167)+$CR16*(_xlfn.NORM.DIST(V$3,$CU16,0.3*$CU16,TRUE)-_xlfn.NORM.DIST(V$30,$CU16,0.3*$CU16,TRUE))*summary!$C$7/28.8/0.947817+$CS16*(_xlfn.NORM.DIST(V$3,$CV16,0.3*$CV16,TRUE)-_xlfn.NORM.DIST(V$30,$CV16,0.3*$CV16,TRUE))*summary!$C$6/28.8/0.947817)/(SUMPRODUCT((economics!$AG$2:$AG$167=$B45)*(economics!$D$2:$D$167="whr")*economics!$AH$2:$AH$167*(_xlfn.NORM.DIST(V$3,economics!$AK$2:$AK$167,economics!$AJ$2:$AJ$167,TRUE)-_xlfn.NORM.DIST(V$30,economics!$AK$2:$AK$167,economics!$AJ$2:$AJ$167,TRUE)))+$CR16*(_xlfn.NORM.DIST(V$3,$CU16,0.3*$CU16,TRUE)-_xlfn.NORM.DIST(V$30,$CU16,0.3*$CU16,TRUE))+$CS16*(_xlfn.NORM.DIST(V$3,$CV16,0.3*$CV16,TRUE)-_xlfn.NORM.DIST(V$30,$CV16,0.3*$CV16,TRUE))),""),IF($C16&gt;0,summary!$C$10/28.8/0.947817,""))</f>
        <v>30.831512914066156</v>
      </c>
      <c r="W45">
        <f t="array" ref="W45">IF($D16,IFERROR((SUMPRODUCT((economics!$AG$2:$AG$167=$B45)*(economics!$D$2:$D$167="whr")*economics!$AH$2:$AH$167*(_xlfn.NORM.DIST(W$3,economics!$AK$2:$AK$167,economics!$AJ$2:$AJ$167,TRUE)-_xlfn.NORM.DIST(W$30,economics!$AK$2:$AK$167,economics!$AJ$2:$AJ$167,TRUE))*economics!$AM$2:$AM$167)+$CR16*(_xlfn.NORM.DIST(W$3,$CU16,0.3*$CU16,TRUE)-_xlfn.NORM.DIST(W$30,$CU16,0.3*$CU16,TRUE))*summary!$C$7/28.8/0.947817+$CS16*(_xlfn.NORM.DIST(W$3,$CV16,0.3*$CV16,TRUE)-_xlfn.NORM.DIST(W$30,$CV16,0.3*$CV16,TRUE))*summary!$C$6/28.8/0.947817)/(SUMPRODUCT((economics!$AG$2:$AG$167=$B45)*(economics!$D$2:$D$167="whr")*economics!$AH$2:$AH$167*(_xlfn.NORM.DIST(W$3,economics!$AK$2:$AK$167,economics!$AJ$2:$AJ$167,TRUE)-_xlfn.NORM.DIST(W$30,economics!$AK$2:$AK$167,economics!$AJ$2:$AJ$167,TRUE)))+$CR16*(_xlfn.NORM.DIST(W$3,$CU16,0.3*$CU16,TRUE)-_xlfn.NORM.DIST(W$30,$CU16,0.3*$CU16,TRUE))+$CS16*(_xlfn.NORM.DIST(W$3,$CV16,0.3*$CV16,TRUE)-_xlfn.NORM.DIST(W$30,$CV16,0.3*$CV16,TRUE))),""),IF($C16&gt;0,summary!$C$10/28.8/0.947817,""))</f>
        <v>32.671974711839958</v>
      </c>
      <c r="X45">
        <f t="array" ref="X45">IF($D16,IFERROR((SUMPRODUCT((economics!$AG$2:$AG$167=$B45)*(economics!$D$2:$D$167="whr")*economics!$AH$2:$AH$167*(_xlfn.NORM.DIST(X$3,economics!$AK$2:$AK$167,economics!$AJ$2:$AJ$167,TRUE)-_xlfn.NORM.DIST(X$30,economics!$AK$2:$AK$167,economics!$AJ$2:$AJ$167,TRUE))*economics!$AM$2:$AM$167)+$CR16*(_xlfn.NORM.DIST(X$3,$CU16,0.3*$CU16,TRUE)-_xlfn.NORM.DIST(X$30,$CU16,0.3*$CU16,TRUE))*summary!$C$7/28.8/0.947817+$CS16*(_xlfn.NORM.DIST(X$3,$CV16,0.3*$CV16,TRUE)-_xlfn.NORM.DIST(X$30,$CV16,0.3*$CV16,TRUE))*summary!$C$6/28.8/0.947817)/(SUMPRODUCT((economics!$AG$2:$AG$167=$B45)*(economics!$D$2:$D$167="whr")*economics!$AH$2:$AH$167*(_xlfn.NORM.DIST(X$3,economics!$AK$2:$AK$167,economics!$AJ$2:$AJ$167,TRUE)-_xlfn.NORM.DIST(X$30,economics!$AK$2:$AK$167,economics!$AJ$2:$AJ$167,TRUE)))+$CR16*(_xlfn.NORM.DIST(X$3,$CU16,0.3*$CU16,TRUE)-_xlfn.NORM.DIST(X$30,$CU16,0.3*$CU16,TRUE))+$CS16*(_xlfn.NORM.DIST(X$3,$CV16,0.3*$CV16,TRUE)-_xlfn.NORM.DIST(X$30,$CV16,0.3*$CV16,TRUE))),""),IF($C16&gt;0,summary!$C$10/28.8/0.947817,""))</f>
        <v>34.920604085479468</v>
      </c>
      <c r="Y45">
        <f t="array" ref="Y45">IF($D16,IFERROR((SUMPRODUCT((economics!$AG$2:$AG$167=$B45)*(economics!$D$2:$D$167="whr")*economics!$AH$2:$AH$167*(_xlfn.NORM.DIST(Y$3,economics!$AK$2:$AK$167,economics!$AJ$2:$AJ$167,TRUE)-_xlfn.NORM.DIST(Y$30,economics!$AK$2:$AK$167,economics!$AJ$2:$AJ$167,TRUE))*economics!$AM$2:$AM$167)+$CR16*(_xlfn.NORM.DIST(Y$3,$CU16,0.3*$CU16,TRUE)-_xlfn.NORM.DIST(Y$30,$CU16,0.3*$CU16,TRUE))*summary!$C$7/28.8/0.947817+$CS16*(_xlfn.NORM.DIST(Y$3,$CV16,0.3*$CV16,TRUE)-_xlfn.NORM.DIST(Y$30,$CV16,0.3*$CV16,TRUE))*summary!$C$6/28.8/0.947817)/(SUMPRODUCT((economics!$AG$2:$AG$167=$B45)*(economics!$D$2:$D$167="whr")*economics!$AH$2:$AH$167*(_xlfn.NORM.DIST(Y$3,economics!$AK$2:$AK$167,economics!$AJ$2:$AJ$167,TRUE)-_xlfn.NORM.DIST(Y$30,economics!$AK$2:$AK$167,economics!$AJ$2:$AJ$167,TRUE)))+$CR16*(_xlfn.NORM.DIST(Y$3,$CU16,0.3*$CU16,TRUE)-_xlfn.NORM.DIST(Y$30,$CU16,0.3*$CU16,TRUE))+$CS16*(_xlfn.NORM.DIST(Y$3,$CV16,0.3*$CV16,TRUE)-_xlfn.NORM.DIST(Y$30,$CV16,0.3*$CV16,TRUE))),""),IF($C16&gt;0,summary!$C$10/28.8/0.947817,""))</f>
        <v>37.540700210304223</v>
      </c>
      <c r="Z45">
        <f t="array" ref="Z45">IF($D16,IFERROR((SUMPRODUCT((economics!$AG$2:$AG$167=$B45)*(economics!$D$2:$D$167="whr")*economics!$AH$2:$AH$167*(_xlfn.NORM.DIST(Z$3,economics!$AK$2:$AK$167,economics!$AJ$2:$AJ$167,TRUE)-_xlfn.NORM.DIST(Z$30,economics!$AK$2:$AK$167,economics!$AJ$2:$AJ$167,TRUE))*economics!$AM$2:$AM$167)+$CR16*(_xlfn.NORM.DIST(Z$3,$CU16,0.3*$CU16,TRUE)-_xlfn.NORM.DIST(Z$30,$CU16,0.3*$CU16,TRUE))*summary!$C$7/28.8/0.947817+$CS16*(_xlfn.NORM.DIST(Z$3,$CV16,0.3*$CV16,TRUE)-_xlfn.NORM.DIST(Z$30,$CV16,0.3*$CV16,TRUE))*summary!$C$6/28.8/0.947817)/(SUMPRODUCT((economics!$AG$2:$AG$167=$B45)*(economics!$D$2:$D$167="whr")*economics!$AH$2:$AH$167*(_xlfn.NORM.DIST(Z$3,economics!$AK$2:$AK$167,economics!$AJ$2:$AJ$167,TRUE)-_xlfn.NORM.DIST(Z$30,economics!$AK$2:$AK$167,economics!$AJ$2:$AJ$167,TRUE)))+$CR16*(_xlfn.NORM.DIST(Z$3,$CU16,0.3*$CU16,TRUE)-_xlfn.NORM.DIST(Z$30,$CU16,0.3*$CU16,TRUE))+$CS16*(_xlfn.NORM.DIST(Z$3,$CV16,0.3*$CV16,TRUE)-_xlfn.NORM.DIST(Z$30,$CV16,0.3*$CV16,TRUE))),""),IF($C16&gt;0,summary!$C$10/28.8/0.947817,""))</f>
        <v>40.403325790606814</v>
      </c>
      <c r="AA45">
        <f t="array" ref="AA45">IF($D16,IFERROR((SUMPRODUCT((economics!$AG$2:$AG$167=$B45)*(economics!$D$2:$D$167="whr")*economics!$AH$2:$AH$167*(_xlfn.NORM.DIST(AA$3,economics!$AK$2:$AK$167,economics!$AJ$2:$AJ$167,TRUE)-_xlfn.NORM.DIST(AA$30,economics!$AK$2:$AK$167,economics!$AJ$2:$AJ$167,TRUE))*economics!$AM$2:$AM$167)+$CR16*(_xlfn.NORM.DIST(AA$3,$CU16,0.3*$CU16,TRUE)-_xlfn.NORM.DIST(AA$30,$CU16,0.3*$CU16,TRUE))*summary!$C$7/28.8/0.947817+$CS16*(_xlfn.NORM.DIST(AA$3,$CV16,0.3*$CV16,TRUE)-_xlfn.NORM.DIST(AA$30,$CV16,0.3*$CV16,TRUE))*summary!$C$6/28.8/0.947817)/(SUMPRODUCT((economics!$AG$2:$AG$167=$B45)*(economics!$D$2:$D$167="whr")*economics!$AH$2:$AH$167*(_xlfn.NORM.DIST(AA$3,economics!$AK$2:$AK$167,economics!$AJ$2:$AJ$167,TRUE)-_xlfn.NORM.DIST(AA$30,economics!$AK$2:$AK$167,economics!$AJ$2:$AJ$167,TRUE)))+$CR16*(_xlfn.NORM.DIST(AA$3,$CU16,0.3*$CU16,TRUE)-_xlfn.NORM.DIST(AA$30,$CU16,0.3*$CU16,TRUE))+$CS16*(_xlfn.NORM.DIST(AA$3,$CV16,0.3*$CV16,TRUE)-_xlfn.NORM.DIST(AA$30,$CV16,0.3*$CV16,TRUE))),""),IF($C16&gt;0,summary!$C$10/28.8/0.947817,""))</f>
        <v>43.291906327924899</v>
      </c>
      <c r="AB45">
        <f t="array" ref="AB45">IF($D16,IFERROR((SUMPRODUCT((economics!$AG$2:$AG$167=$B45)*(economics!$D$2:$D$167="whr")*economics!$AH$2:$AH$167*(_xlfn.NORM.DIST(AB$3,economics!$AK$2:$AK$167,economics!$AJ$2:$AJ$167,TRUE)-_xlfn.NORM.DIST(AB$30,economics!$AK$2:$AK$167,economics!$AJ$2:$AJ$167,TRUE))*economics!$AM$2:$AM$167)+$CR16*(_xlfn.NORM.DIST(AB$3,$CU16,0.3*$CU16,TRUE)-_xlfn.NORM.DIST(AB$30,$CU16,0.3*$CU16,TRUE))*summary!$C$7/28.8/0.947817+$CS16*(_xlfn.NORM.DIST(AB$3,$CV16,0.3*$CV16,TRUE)-_xlfn.NORM.DIST(AB$30,$CV16,0.3*$CV16,TRUE))*summary!$C$6/28.8/0.947817)/(SUMPRODUCT((economics!$AG$2:$AG$167=$B45)*(economics!$D$2:$D$167="whr")*economics!$AH$2:$AH$167*(_xlfn.NORM.DIST(AB$3,economics!$AK$2:$AK$167,economics!$AJ$2:$AJ$167,TRUE)-_xlfn.NORM.DIST(AB$30,economics!$AK$2:$AK$167,economics!$AJ$2:$AJ$167,TRUE)))+$CR16*(_xlfn.NORM.DIST(AB$3,$CU16,0.3*$CU16,TRUE)-_xlfn.NORM.DIST(AB$30,$CU16,0.3*$CU16,TRUE))+$CS16*(_xlfn.NORM.DIST(AB$3,$CV16,0.3*$CV16,TRUE)-_xlfn.NORM.DIST(AB$30,$CV16,0.3*$CV16,TRUE))),""),IF($C16&gt;0,summary!$C$10/28.8/0.947817,""))</f>
        <v>45.953177018764784</v>
      </c>
      <c r="AC45">
        <f t="array" ref="AC45">IF($D16,IFERROR((SUMPRODUCT((economics!$AG$2:$AG$167=$B45)*(economics!$D$2:$D$167="whr")*economics!$AH$2:$AH$167*(_xlfn.NORM.DIST(AC$3,economics!$AK$2:$AK$167,economics!$AJ$2:$AJ$167,TRUE)-_xlfn.NORM.DIST(AC$30,economics!$AK$2:$AK$167,economics!$AJ$2:$AJ$167,TRUE))*economics!$AM$2:$AM$167)+$CR16*(_xlfn.NORM.DIST(AC$3,$CU16,0.3*$CU16,TRUE)-_xlfn.NORM.DIST(AC$30,$CU16,0.3*$CU16,TRUE))*summary!$C$7/28.8/0.947817+$CS16*(_xlfn.NORM.DIST(AC$3,$CV16,0.3*$CV16,TRUE)-_xlfn.NORM.DIST(AC$30,$CV16,0.3*$CV16,TRUE))*summary!$C$6/28.8/0.947817)/(SUMPRODUCT((economics!$AG$2:$AG$167=$B45)*(economics!$D$2:$D$167="whr")*economics!$AH$2:$AH$167*(_xlfn.NORM.DIST(AC$3,economics!$AK$2:$AK$167,economics!$AJ$2:$AJ$167,TRUE)-_xlfn.NORM.DIST(AC$30,economics!$AK$2:$AK$167,economics!$AJ$2:$AJ$167,TRUE)))+$CR16*(_xlfn.NORM.DIST(AC$3,$CU16,0.3*$CU16,TRUE)-_xlfn.NORM.DIST(AC$30,$CU16,0.3*$CU16,TRUE))+$CS16*(_xlfn.NORM.DIST(AC$3,$CV16,0.3*$CV16,TRUE)-_xlfn.NORM.DIST(AC$30,$CV16,0.3*$CV16,TRUE))),""),IF($C16&gt;0,summary!$C$10/28.8/0.947817,""))</f>
        <v>48.180404821483449</v>
      </c>
      <c r="AD45">
        <f t="array" ref="AD45">IF($D16,IFERROR((SUMPRODUCT((economics!$AG$2:$AG$167=$B45)*(economics!$D$2:$D$167="whr")*economics!$AH$2:$AH$167*(_xlfn.NORM.DIST(AD$3,economics!$AK$2:$AK$167,economics!$AJ$2:$AJ$167,TRUE)-_xlfn.NORM.DIST(AD$30,economics!$AK$2:$AK$167,economics!$AJ$2:$AJ$167,TRUE))*economics!$AM$2:$AM$167)+$CR16*(_xlfn.NORM.DIST(AD$3,$CU16,0.3*$CU16,TRUE)-_xlfn.NORM.DIST(AD$30,$CU16,0.3*$CU16,TRUE))*summary!$C$7/28.8/0.947817+$CS16*(_xlfn.NORM.DIST(AD$3,$CV16,0.3*$CV16,TRUE)-_xlfn.NORM.DIST(AD$30,$CV16,0.3*$CV16,TRUE))*summary!$C$6/28.8/0.947817)/(SUMPRODUCT((economics!$AG$2:$AG$167=$B45)*(economics!$D$2:$D$167="whr")*economics!$AH$2:$AH$167*(_xlfn.NORM.DIST(AD$3,economics!$AK$2:$AK$167,economics!$AJ$2:$AJ$167,TRUE)-_xlfn.NORM.DIST(AD$30,economics!$AK$2:$AK$167,economics!$AJ$2:$AJ$167,TRUE)))+$CR16*(_xlfn.NORM.DIST(AD$3,$CU16,0.3*$CU16,TRUE)-_xlfn.NORM.DIST(AD$30,$CU16,0.3*$CU16,TRUE))+$CS16*(_xlfn.NORM.DIST(AD$3,$CV16,0.3*$CV16,TRUE)-_xlfn.NORM.DIST(AD$30,$CV16,0.3*$CV16,TRUE))),""),IF($C16&gt;0,summary!$C$10/28.8/0.947817,""))</f>
        <v>49.877250206725073</v>
      </c>
      <c r="AE45">
        <f t="array" ref="AE45">IF($D16,IFERROR((SUMPRODUCT((economics!$AG$2:$AG$167=$B45)*(economics!$D$2:$D$167="whr")*economics!$AH$2:$AH$167*(_xlfn.NORM.DIST(AE$3,economics!$AK$2:$AK$167,economics!$AJ$2:$AJ$167,TRUE)-_xlfn.NORM.DIST(AE$30,economics!$AK$2:$AK$167,economics!$AJ$2:$AJ$167,TRUE))*economics!$AM$2:$AM$167)+$CR16*(_xlfn.NORM.DIST(AE$3,$CU16,0.3*$CU16,TRUE)-_xlfn.NORM.DIST(AE$30,$CU16,0.3*$CU16,TRUE))*summary!$C$7/28.8/0.947817+$CS16*(_xlfn.NORM.DIST(AE$3,$CV16,0.3*$CV16,TRUE)-_xlfn.NORM.DIST(AE$30,$CV16,0.3*$CV16,TRUE))*summary!$C$6/28.8/0.947817)/(SUMPRODUCT((economics!$AG$2:$AG$167=$B45)*(economics!$D$2:$D$167="whr")*economics!$AH$2:$AH$167*(_xlfn.NORM.DIST(AE$3,economics!$AK$2:$AK$167,economics!$AJ$2:$AJ$167,TRUE)-_xlfn.NORM.DIST(AE$30,economics!$AK$2:$AK$167,economics!$AJ$2:$AJ$167,TRUE)))+$CR16*(_xlfn.NORM.DIST(AE$3,$CU16,0.3*$CU16,TRUE)-_xlfn.NORM.DIST(AE$30,$CU16,0.3*$CU16,TRUE))+$CS16*(_xlfn.NORM.DIST(AE$3,$CV16,0.3*$CV16,TRUE)-_xlfn.NORM.DIST(AE$30,$CV16,0.3*$CV16,TRUE))),""),IF($C16&gt;0,summary!$C$10/28.8/0.947817,""))</f>
        <v>51.063378241265063</v>
      </c>
      <c r="AF45">
        <f t="array" ref="AF45">IF($D16,IFERROR((SUMPRODUCT((economics!$AG$2:$AG$167=$B45)*(economics!$D$2:$D$167="whr")*economics!$AH$2:$AH$167*(_xlfn.NORM.DIST(AF$3,economics!$AK$2:$AK$167,economics!$AJ$2:$AJ$167,TRUE)-_xlfn.NORM.DIST(AF$30,economics!$AK$2:$AK$167,economics!$AJ$2:$AJ$167,TRUE))*economics!$AM$2:$AM$167)+$CR16*(_xlfn.NORM.DIST(AF$3,$CU16,0.3*$CU16,TRUE)-_xlfn.NORM.DIST(AF$30,$CU16,0.3*$CU16,TRUE))*summary!$C$7/28.8/0.947817+$CS16*(_xlfn.NORM.DIST(AF$3,$CV16,0.3*$CV16,TRUE)-_xlfn.NORM.DIST(AF$30,$CV16,0.3*$CV16,TRUE))*summary!$C$6/28.8/0.947817)/(SUMPRODUCT((economics!$AG$2:$AG$167=$B45)*(economics!$D$2:$D$167="whr")*economics!$AH$2:$AH$167*(_xlfn.NORM.DIST(AF$3,economics!$AK$2:$AK$167,economics!$AJ$2:$AJ$167,TRUE)-_xlfn.NORM.DIST(AF$30,economics!$AK$2:$AK$167,economics!$AJ$2:$AJ$167,TRUE)))+$CR16*(_xlfn.NORM.DIST(AF$3,$CU16,0.3*$CU16,TRUE)-_xlfn.NORM.DIST(AF$30,$CU16,0.3*$CU16,TRUE))+$CS16*(_xlfn.NORM.DIST(AF$3,$CV16,0.3*$CV16,TRUE)-_xlfn.NORM.DIST(AF$30,$CV16,0.3*$CV16,TRUE))),""),IF($C16&gt;0,summary!$C$10/28.8/0.947817,""))</f>
        <v>51.832253502337672</v>
      </c>
      <c r="AG45">
        <f t="array" ref="AG45">IF($D16,IFERROR((SUMPRODUCT((economics!$AG$2:$AG$167=$B45)*(economics!$D$2:$D$167="whr")*economics!$AH$2:$AH$167*(_xlfn.NORM.DIST(AG$3,economics!$AK$2:$AK$167,economics!$AJ$2:$AJ$167,TRUE)-_xlfn.NORM.DIST(AG$30,economics!$AK$2:$AK$167,economics!$AJ$2:$AJ$167,TRUE))*economics!$AM$2:$AM$167)+$CR16*(_xlfn.NORM.DIST(AG$3,$CU16,0.3*$CU16,TRUE)-_xlfn.NORM.DIST(AG$30,$CU16,0.3*$CU16,TRUE))*summary!$C$7/28.8/0.947817+$CS16*(_xlfn.NORM.DIST(AG$3,$CV16,0.3*$CV16,TRUE)-_xlfn.NORM.DIST(AG$30,$CV16,0.3*$CV16,TRUE))*summary!$C$6/28.8/0.947817)/(SUMPRODUCT((economics!$AG$2:$AG$167=$B45)*(economics!$D$2:$D$167="whr")*economics!$AH$2:$AH$167*(_xlfn.NORM.DIST(AG$3,economics!$AK$2:$AK$167,economics!$AJ$2:$AJ$167,TRUE)-_xlfn.NORM.DIST(AG$30,economics!$AK$2:$AK$167,economics!$AJ$2:$AJ$167,TRUE)))+$CR16*(_xlfn.NORM.DIST(AG$3,$CU16,0.3*$CU16,TRUE)-_xlfn.NORM.DIST(AG$30,$CU16,0.3*$CU16,TRUE))+$CS16*(_xlfn.NORM.DIST(AG$3,$CV16,0.3*$CV16,TRUE)-_xlfn.NORM.DIST(AG$30,$CV16,0.3*$CV16,TRUE))),""),IF($C16&gt;0,summary!$C$10/28.8/0.947817,""))</f>
        <v>52.299393335017896</v>
      </c>
      <c r="AH45">
        <f t="array" ref="AH45">IF($D16,IFERROR((SUMPRODUCT((economics!$AG$2:$AG$167=$B45)*(economics!$D$2:$D$167="whr")*economics!$AH$2:$AH$167*(_xlfn.NORM.DIST(AH$3,economics!$AK$2:$AK$167,economics!$AJ$2:$AJ$167,TRUE)-_xlfn.NORM.DIST(AH$30,economics!$AK$2:$AK$167,economics!$AJ$2:$AJ$167,TRUE))*economics!$AM$2:$AM$167)+$CR16*(_xlfn.NORM.DIST(AH$3,$CU16,0.3*$CU16,TRUE)-_xlfn.NORM.DIST(AH$30,$CU16,0.3*$CU16,TRUE))*summary!$C$7/28.8/0.947817+$CS16*(_xlfn.NORM.DIST(AH$3,$CV16,0.3*$CV16,TRUE)-_xlfn.NORM.DIST(AH$30,$CV16,0.3*$CV16,TRUE))*summary!$C$6/28.8/0.947817)/(SUMPRODUCT((economics!$AG$2:$AG$167=$B45)*(economics!$D$2:$D$167="whr")*economics!$AH$2:$AH$167*(_xlfn.NORM.DIST(AH$3,economics!$AK$2:$AK$167,economics!$AJ$2:$AJ$167,TRUE)-_xlfn.NORM.DIST(AH$30,economics!$AK$2:$AK$167,economics!$AJ$2:$AJ$167,TRUE)))+$CR16*(_xlfn.NORM.DIST(AH$3,$CU16,0.3*$CU16,TRUE)-_xlfn.NORM.DIST(AH$30,$CU16,0.3*$CU16,TRUE))+$CS16*(_xlfn.NORM.DIST(AH$3,$CV16,0.3*$CV16,TRUE)-_xlfn.NORM.DIST(AH$30,$CV16,0.3*$CV16,TRUE))),""),IF($C16&gt;0,summary!$C$10/28.8/0.947817,""))</f>
        <v>52.56780528957178</v>
      </c>
      <c r="AI45">
        <f t="array" ref="AI45">IF($D16,IFERROR((SUMPRODUCT((economics!$AG$2:$AG$167=$B45)*(economics!$D$2:$D$167="whr")*economics!$AH$2:$AH$167*(_xlfn.NORM.DIST(AI$3,economics!$AK$2:$AK$167,economics!$AJ$2:$AJ$167,TRUE)-_xlfn.NORM.DIST(AI$30,economics!$AK$2:$AK$167,economics!$AJ$2:$AJ$167,TRUE))*economics!$AM$2:$AM$167)+$CR16*(_xlfn.NORM.DIST(AI$3,$CU16,0.3*$CU16,TRUE)-_xlfn.NORM.DIST(AI$30,$CU16,0.3*$CU16,TRUE))*summary!$C$7/28.8/0.947817+$CS16*(_xlfn.NORM.DIST(AI$3,$CV16,0.3*$CV16,TRUE)-_xlfn.NORM.DIST(AI$30,$CV16,0.3*$CV16,TRUE))*summary!$C$6/28.8/0.947817)/(SUMPRODUCT((economics!$AG$2:$AG$167=$B45)*(economics!$D$2:$D$167="whr")*economics!$AH$2:$AH$167*(_xlfn.NORM.DIST(AI$3,economics!$AK$2:$AK$167,economics!$AJ$2:$AJ$167,TRUE)-_xlfn.NORM.DIST(AI$30,economics!$AK$2:$AK$167,economics!$AJ$2:$AJ$167,TRUE)))+$CR16*(_xlfn.NORM.DIST(AI$3,$CU16,0.3*$CU16,TRUE)-_xlfn.NORM.DIST(AI$30,$CU16,0.3*$CU16,TRUE))+$CS16*(_xlfn.NORM.DIST(AI$3,$CV16,0.3*$CV16,TRUE)-_xlfn.NORM.DIST(AI$30,$CV16,0.3*$CV16,TRUE))),""),IF($C16&gt;0,summary!$C$10/28.8/0.947817,""))</f>
        <v>52.714641556026145</v>
      </c>
      <c r="AJ45">
        <f t="array" ref="AJ45">IF($D16,IFERROR((SUMPRODUCT((economics!$AG$2:$AG$167=$B45)*(economics!$D$2:$D$167="whr")*economics!$AH$2:$AH$167*(_xlfn.NORM.DIST(AJ$3,economics!$AK$2:$AK$167,economics!$AJ$2:$AJ$167,TRUE)-_xlfn.NORM.DIST(AJ$30,economics!$AK$2:$AK$167,economics!$AJ$2:$AJ$167,TRUE))*economics!$AM$2:$AM$167)+$CR16*(_xlfn.NORM.DIST(AJ$3,$CU16,0.3*$CU16,TRUE)-_xlfn.NORM.DIST(AJ$30,$CU16,0.3*$CU16,TRUE))*summary!$C$7/28.8/0.947817+$CS16*(_xlfn.NORM.DIST(AJ$3,$CV16,0.3*$CV16,TRUE)-_xlfn.NORM.DIST(AJ$30,$CV16,0.3*$CV16,TRUE))*summary!$C$6/28.8/0.947817)/(SUMPRODUCT((economics!$AG$2:$AG$167=$B45)*(economics!$D$2:$D$167="whr")*economics!$AH$2:$AH$167*(_xlfn.NORM.DIST(AJ$3,economics!$AK$2:$AK$167,economics!$AJ$2:$AJ$167,TRUE)-_xlfn.NORM.DIST(AJ$30,economics!$AK$2:$AK$167,economics!$AJ$2:$AJ$167,TRUE)))+$CR16*(_xlfn.NORM.DIST(AJ$3,$CU16,0.3*$CU16,TRUE)-_xlfn.NORM.DIST(AJ$30,$CU16,0.3*$CU16,TRUE))+$CS16*(_xlfn.NORM.DIST(AJ$3,$CV16,0.3*$CV16,TRUE)-_xlfn.NORM.DIST(AJ$30,$CV16,0.3*$CV16,TRUE))),""),IF($C16&gt;0,summary!$C$10/28.8/0.947817,""))</f>
        <v>52.791473032553824</v>
      </c>
      <c r="AK45">
        <f t="array" ref="AK45">IF($D16,IFERROR((SUMPRODUCT((economics!$AG$2:$AG$167=$B45)*(economics!$D$2:$D$167="whr")*economics!$AH$2:$AH$167*(_xlfn.NORM.DIST(AK$3,economics!$AK$2:$AK$167,economics!$AJ$2:$AJ$167,TRUE)-_xlfn.NORM.DIST(AK$30,economics!$AK$2:$AK$167,economics!$AJ$2:$AJ$167,TRUE))*economics!$AM$2:$AM$167)+$CR16*(_xlfn.NORM.DIST(AK$3,$CU16,0.3*$CU16,TRUE)-_xlfn.NORM.DIST(AK$30,$CU16,0.3*$CU16,TRUE))*summary!$C$7/28.8/0.947817+$CS16*(_xlfn.NORM.DIST(AK$3,$CV16,0.3*$CV16,TRUE)-_xlfn.NORM.DIST(AK$30,$CV16,0.3*$CV16,TRUE))*summary!$C$6/28.8/0.947817)/(SUMPRODUCT((economics!$AG$2:$AG$167=$B45)*(economics!$D$2:$D$167="whr")*economics!$AH$2:$AH$167*(_xlfn.NORM.DIST(AK$3,economics!$AK$2:$AK$167,economics!$AJ$2:$AJ$167,TRUE)-_xlfn.NORM.DIST(AK$30,economics!$AK$2:$AK$167,economics!$AJ$2:$AJ$167,TRUE)))+$CR16*(_xlfn.NORM.DIST(AK$3,$CU16,0.3*$CU16,TRUE)-_xlfn.NORM.DIST(AK$30,$CU16,0.3*$CU16,TRUE))+$CS16*(_xlfn.NORM.DIST(AK$3,$CV16,0.3*$CV16,TRUE)-_xlfn.NORM.DIST(AK$30,$CV16,0.3*$CV16,TRUE))),""),IF($C16&gt;0,summary!$C$10/28.8/0.947817,""))</f>
        <v>52.830039141113453</v>
      </c>
      <c r="AL45">
        <f t="array" ref="AL45">IF($D16,IFERROR((SUMPRODUCT((economics!$AG$2:$AG$167=$B45)*(economics!$D$2:$D$167="whr")*economics!$AH$2:$AH$167*(_xlfn.NORM.DIST(AL$3,economics!$AK$2:$AK$167,economics!$AJ$2:$AJ$167,TRUE)-_xlfn.NORM.DIST(AL$30,economics!$AK$2:$AK$167,economics!$AJ$2:$AJ$167,TRUE))*economics!$AM$2:$AM$167)+$CR16*(_xlfn.NORM.DIST(AL$3,$CU16,0.3*$CU16,TRUE)-_xlfn.NORM.DIST(AL$30,$CU16,0.3*$CU16,TRUE))*summary!$C$7/28.8/0.947817+$CS16*(_xlfn.NORM.DIST(AL$3,$CV16,0.3*$CV16,TRUE)-_xlfn.NORM.DIST(AL$30,$CV16,0.3*$CV16,TRUE))*summary!$C$6/28.8/0.947817)/(SUMPRODUCT((economics!$AG$2:$AG$167=$B45)*(economics!$D$2:$D$167="whr")*economics!$AH$2:$AH$167*(_xlfn.NORM.DIST(AL$3,economics!$AK$2:$AK$167,economics!$AJ$2:$AJ$167,TRUE)-_xlfn.NORM.DIST(AL$30,economics!$AK$2:$AK$167,economics!$AJ$2:$AJ$167,TRUE)))+$CR16*(_xlfn.NORM.DIST(AL$3,$CU16,0.3*$CU16,TRUE)-_xlfn.NORM.DIST(AL$30,$CU16,0.3*$CU16,TRUE))+$CS16*(_xlfn.NORM.DIST(AL$3,$CV16,0.3*$CV16,TRUE)-_xlfn.NORM.DIST(AL$30,$CV16,0.3*$CV16,TRUE))),""),IF($C16&gt;0,summary!$C$10/28.8/0.947817,""))</f>
        <v>52.848643938006184</v>
      </c>
      <c r="AM45">
        <f t="array" ref="AM45">IF($D16,IFERROR((SUMPRODUCT((economics!$AG$2:$AG$167=$B45)*(economics!$D$2:$D$167="whr")*economics!$AH$2:$AH$167*(_xlfn.NORM.DIST(AM$3,economics!$AK$2:$AK$167,economics!$AJ$2:$AJ$167,TRUE)-_xlfn.NORM.DIST(AM$30,economics!$AK$2:$AK$167,economics!$AJ$2:$AJ$167,TRUE))*economics!$AM$2:$AM$167)+$CR16*(_xlfn.NORM.DIST(AM$3,$CU16,0.3*$CU16,TRUE)-_xlfn.NORM.DIST(AM$30,$CU16,0.3*$CU16,TRUE))*summary!$C$7/28.8/0.947817+$CS16*(_xlfn.NORM.DIST(AM$3,$CV16,0.3*$CV16,TRUE)-_xlfn.NORM.DIST(AM$30,$CV16,0.3*$CV16,TRUE))*summary!$C$6/28.8/0.947817)/(SUMPRODUCT((economics!$AG$2:$AG$167=$B45)*(economics!$D$2:$D$167="whr")*economics!$AH$2:$AH$167*(_xlfn.NORM.DIST(AM$3,economics!$AK$2:$AK$167,economics!$AJ$2:$AJ$167,TRUE)-_xlfn.NORM.DIST(AM$30,economics!$AK$2:$AK$167,economics!$AJ$2:$AJ$167,TRUE)))+$CR16*(_xlfn.NORM.DIST(AM$3,$CU16,0.3*$CU16,TRUE)-_xlfn.NORM.DIST(AM$30,$CU16,0.3*$CU16,TRUE))+$CS16*(_xlfn.NORM.DIST(AM$3,$CV16,0.3*$CV16,TRUE)-_xlfn.NORM.DIST(AM$30,$CV16,0.3*$CV16,TRUE))),""),IF($C16&gt;0,summary!$C$10/28.8/0.947817,""))</f>
        <v>52.857279098555843</v>
      </c>
      <c r="AN45">
        <f t="array" ref="AN45">IF($D16,IFERROR((SUMPRODUCT((economics!$AG$2:$AG$167=$B45)*(economics!$D$2:$D$167="whr")*economics!$AH$2:$AH$167*(_xlfn.NORM.DIST(AN$3,economics!$AK$2:$AK$167,economics!$AJ$2:$AJ$167,TRUE)-_xlfn.NORM.DIST(AN$30,economics!$AK$2:$AK$167,economics!$AJ$2:$AJ$167,TRUE))*economics!$AM$2:$AM$167)+$CR16*(_xlfn.NORM.DIST(AN$3,$CU16,0.3*$CU16,TRUE)-_xlfn.NORM.DIST(AN$30,$CU16,0.3*$CU16,TRUE))*summary!$C$7/28.8/0.947817+$CS16*(_xlfn.NORM.DIST(AN$3,$CV16,0.3*$CV16,TRUE)-_xlfn.NORM.DIST(AN$30,$CV16,0.3*$CV16,TRUE))*summary!$C$6/28.8/0.947817)/(SUMPRODUCT((economics!$AG$2:$AG$167=$B45)*(economics!$D$2:$D$167="whr")*economics!$AH$2:$AH$167*(_xlfn.NORM.DIST(AN$3,economics!$AK$2:$AK$167,economics!$AJ$2:$AJ$167,TRUE)-_xlfn.NORM.DIST(AN$30,economics!$AK$2:$AK$167,economics!$AJ$2:$AJ$167,TRUE)))+$CR16*(_xlfn.NORM.DIST(AN$3,$CU16,0.3*$CU16,TRUE)-_xlfn.NORM.DIST(AN$30,$CU16,0.3*$CU16,TRUE))+$CS16*(_xlfn.NORM.DIST(AN$3,$CV16,0.3*$CV16,TRUE)-_xlfn.NORM.DIST(AN$30,$CV16,0.3*$CV16,TRUE))),""),IF($C16&gt;0,summary!$C$10/28.8/0.947817,""))</f>
        <v>52.861137647314074</v>
      </c>
      <c r="AO45">
        <f t="array" ref="AO45">IF($D16,IFERROR((SUMPRODUCT((economics!$AG$2:$AG$167=$B45)*(economics!$D$2:$D$167="whr")*economics!$AH$2:$AH$167*(_xlfn.NORM.DIST(AO$3,economics!$AK$2:$AK$167,economics!$AJ$2:$AJ$167,TRUE)-_xlfn.NORM.DIST(AO$30,economics!$AK$2:$AK$167,economics!$AJ$2:$AJ$167,TRUE))*economics!$AM$2:$AM$167)+$CR16*(_xlfn.NORM.DIST(AO$3,$CU16,0.3*$CU16,TRUE)-_xlfn.NORM.DIST(AO$30,$CU16,0.3*$CU16,TRUE))*summary!$C$7/28.8/0.947817+$CS16*(_xlfn.NORM.DIST(AO$3,$CV16,0.3*$CV16,TRUE)-_xlfn.NORM.DIST(AO$30,$CV16,0.3*$CV16,TRUE))*summary!$C$6/28.8/0.947817)/(SUMPRODUCT((economics!$AG$2:$AG$167=$B45)*(economics!$D$2:$D$167="whr")*economics!$AH$2:$AH$167*(_xlfn.NORM.DIST(AO$3,economics!$AK$2:$AK$167,economics!$AJ$2:$AJ$167,TRUE)-_xlfn.NORM.DIST(AO$30,economics!$AK$2:$AK$167,economics!$AJ$2:$AJ$167,TRUE)))+$CR16*(_xlfn.NORM.DIST(AO$3,$CU16,0.3*$CU16,TRUE)-_xlfn.NORM.DIST(AO$30,$CU16,0.3*$CU16,TRUE))+$CS16*(_xlfn.NORM.DIST(AO$3,$CV16,0.3*$CV16,TRUE)-_xlfn.NORM.DIST(AO$30,$CV16,0.3*$CV16,TRUE))),""),IF($C16&gt;0,summary!$C$10/28.8/0.947817,""))</f>
        <v>52.862798214429198</v>
      </c>
      <c r="AP45">
        <f t="array" ref="AP45">IF($D16,IFERROR((SUMPRODUCT((economics!$AG$2:$AG$167=$B45)*(economics!$D$2:$D$167="whr")*economics!$AH$2:$AH$167*(_xlfn.NORM.DIST(AP$3,economics!$AK$2:$AK$167,economics!$AJ$2:$AJ$167,TRUE)-_xlfn.NORM.DIST(AP$30,economics!$AK$2:$AK$167,economics!$AJ$2:$AJ$167,TRUE))*economics!$AM$2:$AM$167)+$CR16*(_xlfn.NORM.DIST(AP$3,$CU16,0.3*$CU16,TRUE)-_xlfn.NORM.DIST(AP$30,$CU16,0.3*$CU16,TRUE))*summary!$C$7/28.8/0.947817+$CS16*(_xlfn.NORM.DIST(AP$3,$CV16,0.3*$CV16,TRUE)-_xlfn.NORM.DIST(AP$30,$CV16,0.3*$CV16,TRUE))*summary!$C$6/28.8/0.947817)/(SUMPRODUCT((economics!$AG$2:$AG$167=$B45)*(economics!$D$2:$D$167="whr")*economics!$AH$2:$AH$167*(_xlfn.NORM.DIST(AP$3,economics!$AK$2:$AK$167,economics!$AJ$2:$AJ$167,TRUE)-_xlfn.NORM.DIST(AP$30,economics!$AK$2:$AK$167,economics!$AJ$2:$AJ$167,TRUE)))+$CR16*(_xlfn.NORM.DIST(AP$3,$CU16,0.3*$CU16,TRUE)-_xlfn.NORM.DIST(AP$30,$CU16,0.3*$CU16,TRUE))+$CS16*(_xlfn.NORM.DIST(AP$3,$CV16,0.3*$CV16,TRUE)-_xlfn.NORM.DIST(AP$30,$CV16,0.3*$CV16,TRUE))),""),IF($C16&gt;0,summary!$C$10/28.8/0.947817,""))</f>
        <v>52.86348667094493</v>
      </c>
      <c r="AQ45">
        <f t="array" ref="AQ45">IF($D16,IFERROR((SUMPRODUCT((economics!$AG$2:$AG$167=$B45)*(economics!$D$2:$D$167="whr")*economics!$AH$2:$AH$167*(_xlfn.NORM.DIST(AQ$3,economics!$AK$2:$AK$167,economics!$AJ$2:$AJ$167,TRUE)-_xlfn.NORM.DIST(AQ$30,economics!$AK$2:$AK$167,economics!$AJ$2:$AJ$167,TRUE))*economics!$AM$2:$AM$167)+$CR16*(_xlfn.NORM.DIST(AQ$3,$CU16,0.3*$CU16,TRUE)-_xlfn.NORM.DIST(AQ$30,$CU16,0.3*$CU16,TRUE))*summary!$C$7/28.8/0.947817+$CS16*(_xlfn.NORM.DIST(AQ$3,$CV16,0.3*$CV16,TRUE)-_xlfn.NORM.DIST(AQ$30,$CV16,0.3*$CV16,TRUE))*summary!$C$6/28.8/0.947817)/(SUMPRODUCT((economics!$AG$2:$AG$167=$B45)*(economics!$D$2:$D$167="whr")*economics!$AH$2:$AH$167*(_xlfn.NORM.DIST(AQ$3,economics!$AK$2:$AK$167,economics!$AJ$2:$AJ$167,TRUE)-_xlfn.NORM.DIST(AQ$30,economics!$AK$2:$AK$167,economics!$AJ$2:$AJ$167,TRUE)))+$CR16*(_xlfn.NORM.DIST(AQ$3,$CU16,0.3*$CU16,TRUE)-_xlfn.NORM.DIST(AQ$30,$CU16,0.3*$CU16,TRUE))+$CS16*(_xlfn.NORM.DIST(AQ$3,$CV16,0.3*$CV16,TRUE)-_xlfn.NORM.DIST(AQ$30,$CV16,0.3*$CV16,TRUE))),""),IF($C16&gt;0,summary!$C$10/28.8/0.947817,""))</f>
        <v>52.863761687537909</v>
      </c>
      <c r="AR45">
        <f t="array" ref="AR45">IF($D16,IFERROR((SUMPRODUCT((economics!$AG$2:$AG$167=$B45)*(economics!$D$2:$D$167="whr")*economics!$AH$2:$AH$167*(_xlfn.NORM.DIST(AR$3,economics!$AK$2:$AK$167,economics!$AJ$2:$AJ$167,TRUE)-_xlfn.NORM.DIST(AR$30,economics!$AK$2:$AK$167,economics!$AJ$2:$AJ$167,TRUE))*economics!$AM$2:$AM$167)+$CR16*(_xlfn.NORM.DIST(AR$3,$CU16,0.3*$CU16,TRUE)-_xlfn.NORM.DIST(AR$30,$CU16,0.3*$CU16,TRUE))*summary!$C$7/28.8/0.947817+$CS16*(_xlfn.NORM.DIST(AR$3,$CV16,0.3*$CV16,TRUE)-_xlfn.NORM.DIST(AR$30,$CV16,0.3*$CV16,TRUE))*summary!$C$6/28.8/0.947817)/(SUMPRODUCT((economics!$AG$2:$AG$167=$B45)*(economics!$D$2:$D$167="whr")*economics!$AH$2:$AH$167*(_xlfn.NORM.DIST(AR$3,economics!$AK$2:$AK$167,economics!$AJ$2:$AJ$167,TRUE)-_xlfn.NORM.DIST(AR$30,economics!$AK$2:$AK$167,economics!$AJ$2:$AJ$167,TRUE)))+$CR16*(_xlfn.NORM.DIST(AR$3,$CU16,0.3*$CU16,TRUE)-_xlfn.NORM.DIST(AR$30,$CU16,0.3*$CU16,TRUE))+$CS16*(_xlfn.NORM.DIST(AR$3,$CV16,0.3*$CV16,TRUE)-_xlfn.NORM.DIST(AR$30,$CV16,0.3*$CV16,TRUE))),""),IF($C16&gt;0,summary!$C$10/28.8/0.947817,""))</f>
        <v>52.863867554217016</v>
      </c>
      <c r="AS45">
        <f t="array" ref="AS45">IF($D16,IFERROR((SUMPRODUCT((economics!$AG$2:$AG$167=$B45)*(economics!$D$2:$D$167="whr")*economics!$AH$2:$AH$167*(_xlfn.NORM.DIST(AS$3,economics!$AK$2:$AK$167,economics!$AJ$2:$AJ$167,TRUE)-_xlfn.NORM.DIST(AS$30,economics!$AK$2:$AK$167,economics!$AJ$2:$AJ$167,TRUE))*economics!$AM$2:$AM$167)+$CR16*(_xlfn.NORM.DIST(AS$3,$CU16,0.3*$CU16,TRUE)-_xlfn.NORM.DIST(AS$30,$CU16,0.3*$CU16,TRUE))*summary!$C$7/28.8/0.947817+$CS16*(_xlfn.NORM.DIST(AS$3,$CV16,0.3*$CV16,TRUE)-_xlfn.NORM.DIST(AS$30,$CV16,0.3*$CV16,TRUE))*summary!$C$6/28.8/0.947817)/(SUMPRODUCT((economics!$AG$2:$AG$167=$B45)*(economics!$D$2:$D$167="whr")*economics!$AH$2:$AH$167*(_xlfn.NORM.DIST(AS$3,economics!$AK$2:$AK$167,economics!$AJ$2:$AJ$167,TRUE)-_xlfn.NORM.DIST(AS$30,economics!$AK$2:$AK$167,economics!$AJ$2:$AJ$167,TRUE)))+$CR16*(_xlfn.NORM.DIST(AS$3,$CU16,0.3*$CU16,TRUE)-_xlfn.NORM.DIST(AS$30,$CU16,0.3*$CU16,TRUE))+$CS16*(_xlfn.NORM.DIST(AS$3,$CV16,0.3*$CV16,TRUE)-_xlfn.NORM.DIST(AS$30,$CV16,0.3*$CV16,TRUE))),""),IF($C16&gt;0,summary!$C$10/28.8/0.947817,""))</f>
        <v>52.863906829778983</v>
      </c>
      <c r="AT45">
        <f t="array" ref="AT45">IF($D16,IFERROR((SUMPRODUCT((economics!$AG$2:$AG$167=$B45)*(economics!$D$2:$D$167="whr")*economics!$AH$2:$AH$167*(_xlfn.NORM.DIST(AT$3,economics!$AK$2:$AK$167,economics!$AJ$2:$AJ$167,TRUE)-_xlfn.NORM.DIST(AT$30,economics!$AK$2:$AK$167,economics!$AJ$2:$AJ$167,TRUE))*economics!$AM$2:$AM$167)+$CR16*(_xlfn.NORM.DIST(AT$3,$CU16,0.3*$CU16,TRUE)-_xlfn.NORM.DIST(AT$30,$CU16,0.3*$CU16,TRUE))*summary!$C$7/28.8/0.947817+$CS16*(_xlfn.NORM.DIST(AT$3,$CV16,0.3*$CV16,TRUE)-_xlfn.NORM.DIST(AT$30,$CV16,0.3*$CV16,TRUE))*summary!$C$6/28.8/0.947817)/(SUMPRODUCT((economics!$AG$2:$AG$167=$B45)*(economics!$D$2:$D$167="whr")*economics!$AH$2:$AH$167*(_xlfn.NORM.DIST(AT$3,economics!$AK$2:$AK$167,economics!$AJ$2:$AJ$167,TRUE)-_xlfn.NORM.DIST(AT$30,economics!$AK$2:$AK$167,economics!$AJ$2:$AJ$167,TRUE)))+$CR16*(_xlfn.NORM.DIST(AT$3,$CU16,0.3*$CU16,TRUE)-_xlfn.NORM.DIST(AT$30,$CU16,0.3*$CU16,TRUE))+$CS16*(_xlfn.NORM.DIST(AT$3,$CV16,0.3*$CV16,TRUE)-_xlfn.NORM.DIST(AT$30,$CV16,0.3*$CV16,TRUE))),""),IF($C16&gt;0,summary!$C$10/28.8/0.947817,""))</f>
        <v>52.863920873625695</v>
      </c>
      <c r="AU45">
        <f t="array" ref="AU45">IF($D16,IFERROR((SUMPRODUCT((economics!$AG$2:$AG$167=$B45)*(economics!$D$2:$D$167="whr")*economics!$AH$2:$AH$167*(_xlfn.NORM.DIST(AU$3,economics!$AK$2:$AK$167,economics!$AJ$2:$AJ$167,TRUE)-_xlfn.NORM.DIST(AU$30,economics!$AK$2:$AK$167,economics!$AJ$2:$AJ$167,TRUE))*economics!$AM$2:$AM$167)+$CR16*(_xlfn.NORM.DIST(AU$3,$CU16,0.3*$CU16,TRUE)-_xlfn.NORM.DIST(AU$30,$CU16,0.3*$CU16,TRUE))*summary!$C$7/28.8/0.947817+$CS16*(_xlfn.NORM.DIST(AU$3,$CV16,0.3*$CV16,TRUE)-_xlfn.NORM.DIST(AU$30,$CV16,0.3*$CV16,TRUE))*summary!$C$6/28.8/0.947817)/(SUMPRODUCT((economics!$AG$2:$AG$167=$B45)*(economics!$D$2:$D$167="whr")*economics!$AH$2:$AH$167*(_xlfn.NORM.DIST(AU$3,economics!$AK$2:$AK$167,economics!$AJ$2:$AJ$167,TRUE)-_xlfn.NORM.DIST(AU$30,economics!$AK$2:$AK$167,economics!$AJ$2:$AJ$167,TRUE)))+$CR16*(_xlfn.NORM.DIST(AU$3,$CU16,0.3*$CU16,TRUE)-_xlfn.NORM.DIST(AU$30,$CU16,0.3*$CU16,TRUE))+$CS16*(_xlfn.NORM.DIST(AU$3,$CV16,0.3*$CV16,TRUE)-_xlfn.NORM.DIST(AU$30,$CV16,0.3*$CV16,TRUE))),""),IF($C16&gt;0,summary!$C$10/28.8/0.947817,""))</f>
        <v>52.863925714049451</v>
      </c>
      <c r="AV45">
        <f t="array" ref="AV45">IF($D16,IFERROR((SUMPRODUCT((economics!$AG$2:$AG$167=$B45)*(economics!$D$2:$D$167="whr")*economics!$AH$2:$AH$167*(_xlfn.NORM.DIST(AV$3,economics!$AK$2:$AK$167,economics!$AJ$2:$AJ$167,TRUE)-_xlfn.NORM.DIST(AV$30,economics!$AK$2:$AK$167,economics!$AJ$2:$AJ$167,TRUE))*economics!$AM$2:$AM$167)+$CR16*(_xlfn.NORM.DIST(AV$3,$CU16,0.3*$CU16,TRUE)-_xlfn.NORM.DIST(AV$30,$CU16,0.3*$CU16,TRUE))*summary!$C$7/28.8/0.947817+$CS16*(_xlfn.NORM.DIST(AV$3,$CV16,0.3*$CV16,TRUE)-_xlfn.NORM.DIST(AV$30,$CV16,0.3*$CV16,TRUE))*summary!$C$6/28.8/0.947817)/(SUMPRODUCT((economics!$AG$2:$AG$167=$B45)*(economics!$D$2:$D$167="whr")*economics!$AH$2:$AH$167*(_xlfn.NORM.DIST(AV$3,economics!$AK$2:$AK$167,economics!$AJ$2:$AJ$167,TRUE)-_xlfn.NORM.DIST(AV$30,economics!$AK$2:$AK$167,economics!$AJ$2:$AJ$167,TRUE)))+$CR16*(_xlfn.NORM.DIST(AV$3,$CU16,0.3*$CU16,TRUE)-_xlfn.NORM.DIST(AV$30,$CU16,0.3*$CU16,TRUE))+$CS16*(_xlfn.NORM.DIST(AV$3,$CV16,0.3*$CV16,TRUE)-_xlfn.NORM.DIST(AV$30,$CV16,0.3*$CV16,TRUE))),""),IF($C16&gt;0,summary!$C$10/28.8/0.947817,""))</f>
        <v>52.863927322263017</v>
      </c>
      <c r="AW45">
        <f t="array" ref="AW45">IF($D16,IFERROR((SUMPRODUCT((economics!$AG$2:$AG$167=$B45)*(economics!$D$2:$D$167="whr")*economics!$AH$2:$AH$167*(_xlfn.NORM.DIST(AW$3,economics!$AK$2:$AK$167,economics!$AJ$2:$AJ$167,TRUE)-_xlfn.NORM.DIST(AW$30,economics!$AK$2:$AK$167,economics!$AJ$2:$AJ$167,TRUE))*economics!$AM$2:$AM$167)+$CR16*(_xlfn.NORM.DIST(AW$3,$CU16,0.3*$CU16,TRUE)-_xlfn.NORM.DIST(AW$30,$CU16,0.3*$CU16,TRUE))*summary!$C$7/28.8/0.947817+$CS16*(_xlfn.NORM.DIST(AW$3,$CV16,0.3*$CV16,TRUE)-_xlfn.NORM.DIST(AW$30,$CV16,0.3*$CV16,TRUE))*summary!$C$6/28.8/0.947817)/(SUMPRODUCT((economics!$AG$2:$AG$167=$B45)*(economics!$D$2:$D$167="whr")*economics!$AH$2:$AH$167*(_xlfn.NORM.DIST(AW$3,economics!$AK$2:$AK$167,economics!$AJ$2:$AJ$167,TRUE)-_xlfn.NORM.DIST(AW$30,economics!$AK$2:$AK$167,economics!$AJ$2:$AJ$167,TRUE)))+$CR16*(_xlfn.NORM.DIST(AW$3,$CU16,0.3*$CU16,TRUE)-_xlfn.NORM.DIST(AW$30,$CU16,0.3*$CU16,TRUE))+$CS16*(_xlfn.NORM.DIST(AW$3,$CV16,0.3*$CV16,TRUE)-_xlfn.NORM.DIST(AW$30,$CV16,0.3*$CV16,TRUE))),""),IF($C16&gt;0,summary!$C$10/28.8/0.947817,""))</f>
        <v>52.863927837365608</v>
      </c>
      <c r="AX45">
        <f t="array" ref="AX45">IF($D16,IFERROR((SUMPRODUCT((economics!$AG$2:$AG$167=$B45)*(economics!$D$2:$D$167="whr")*economics!$AH$2:$AH$167*(_xlfn.NORM.DIST(AX$3,economics!$AK$2:$AK$167,economics!$AJ$2:$AJ$167,TRUE)-_xlfn.NORM.DIST(AX$30,economics!$AK$2:$AK$167,economics!$AJ$2:$AJ$167,TRUE))*economics!$AM$2:$AM$167)+$CR16*(_xlfn.NORM.DIST(AX$3,$CU16,0.3*$CU16,TRUE)-_xlfn.NORM.DIST(AX$30,$CU16,0.3*$CU16,TRUE))*summary!$C$7/28.8/0.947817+$CS16*(_xlfn.NORM.DIST(AX$3,$CV16,0.3*$CV16,TRUE)-_xlfn.NORM.DIST(AX$30,$CV16,0.3*$CV16,TRUE))*summary!$C$6/28.8/0.947817)/(SUMPRODUCT((economics!$AG$2:$AG$167=$B45)*(economics!$D$2:$D$167="whr")*economics!$AH$2:$AH$167*(_xlfn.NORM.DIST(AX$3,economics!$AK$2:$AK$167,economics!$AJ$2:$AJ$167,TRUE)-_xlfn.NORM.DIST(AX$30,economics!$AK$2:$AK$167,economics!$AJ$2:$AJ$167,TRUE)))+$CR16*(_xlfn.NORM.DIST(AX$3,$CU16,0.3*$CU16,TRUE)-_xlfn.NORM.DIST(AX$30,$CU16,0.3*$CU16,TRUE))+$CS16*(_xlfn.NORM.DIST(AX$3,$CV16,0.3*$CV16,TRUE)-_xlfn.NORM.DIST(AX$30,$CV16,0.3*$CV16,TRUE))),""),IF($C16&gt;0,summary!$C$10/28.8/0.947817,""))</f>
        <v>52.863927996424202</v>
      </c>
      <c r="AY45">
        <f t="array" ref="AY45">IF($D16,IFERROR((SUMPRODUCT((economics!$AG$2:$AG$167=$B45)*(economics!$D$2:$D$167="whr")*economics!$AH$2:$AH$167*(_xlfn.NORM.DIST(AY$3,economics!$AK$2:$AK$167,economics!$AJ$2:$AJ$167,TRUE)-_xlfn.NORM.DIST(AY$30,economics!$AK$2:$AK$167,economics!$AJ$2:$AJ$167,TRUE))*economics!$AM$2:$AM$167)+$CR16*(_xlfn.NORM.DIST(AY$3,$CU16,0.3*$CU16,TRUE)-_xlfn.NORM.DIST(AY$30,$CU16,0.3*$CU16,TRUE))*summary!$C$7/28.8/0.947817+$CS16*(_xlfn.NORM.DIST(AY$3,$CV16,0.3*$CV16,TRUE)-_xlfn.NORM.DIST(AY$30,$CV16,0.3*$CV16,TRUE))*summary!$C$6/28.8/0.947817)/(SUMPRODUCT((economics!$AG$2:$AG$167=$B45)*(economics!$D$2:$D$167="whr")*economics!$AH$2:$AH$167*(_xlfn.NORM.DIST(AY$3,economics!$AK$2:$AK$167,economics!$AJ$2:$AJ$167,TRUE)-_xlfn.NORM.DIST(AY$30,economics!$AK$2:$AK$167,economics!$AJ$2:$AJ$167,TRUE)))+$CR16*(_xlfn.NORM.DIST(AY$3,$CU16,0.3*$CU16,TRUE)-_xlfn.NORM.DIST(AY$30,$CU16,0.3*$CU16,TRUE))+$CS16*(_xlfn.NORM.DIST(AY$3,$CV16,0.3*$CV16,TRUE)-_xlfn.NORM.DIST(AY$30,$CV16,0.3*$CV16,TRUE))),""),IF($C16&gt;0,summary!$C$10/28.8/0.947817,""))</f>
        <v>52.863928043778287</v>
      </c>
      <c r="AZ45">
        <f t="array" ref="AZ45">IF($D16,IFERROR((SUMPRODUCT((economics!$AG$2:$AG$167=$B45)*(economics!$D$2:$D$167="whr")*economics!$AH$2:$AH$167*(_xlfn.NORM.DIST(AZ$3,economics!$AK$2:$AK$167,economics!$AJ$2:$AJ$167,TRUE)-_xlfn.NORM.DIST(AZ$30,economics!$AK$2:$AK$167,economics!$AJ$2:$AJ$167,TRUE))*economics!$AM$2:$AM$167)+$CR16*(_xlfn.NORM.DIST(AZ$3,$CU16,0.3*$CU16,TRUE)-_xlfn.NORM.DIST(AZ$30,$CU16,0.3*$CU16,TRUE))*summary!$C$7/28.8/0.947817+$CS16*(_xlfn.NORM.DIST(AZ$3,$CV16,0.3*$CV16,TRUE)-_xlfn.NORM.DIST(AZ$30,$CV16,0.3*$CV16,TRUE))*summary!$C$6/28.8/0.947817)/(SUMPRODUCT((economics!$AG$2:$AG$167=$B45)*(economics!$D$2:$D$167="whr")*economics!$AH$2:$AH$167*(_xlfn.NORM.DIST(AZ$3,economics!$AK$2:$AK$167,economics!$AJ$2:$AJ$167,TRUE)-_xlfn.NORM.DIST(AZ$30,economics!$AK$2:$AK$167,economics!$AJ$2:$AJ$167,TRUE)))+$CR16*(_xlfn.NORM.DIST(AZ$3,$CU16,0.3*$CU16,TRUE)-_xlfn.NORM.DIST(AZ$30,$CU16,0.3*$CU16,TRUE))+$CS16*(_xlfn.NORM.DIST(AZ$3,$CV16,0.3*$CV16,TRUE)-_xlfn.NORM.DIST(AZ$30,$CV16,0.3*$CV16,TRUE))),""),IF($C16&gt;0,summary!$C$10/28.8/0.947817,""))</f>
        <v>52.863928057371162</v>
      </c>
      <c r="BA45">
        <f t="array" ref="BA45">IF($D16,IFERROR((SUMPRODUCT((economics!$AG$2:$AG$167=$B45)*(economics!$D$2:$D$167="whr")*economics!$AH$2:$AH$167*(_xlfn.NORM.DIST(BA$3,economics!$AK$2:$AK$167,economics!$AJ$2:$AJ$167,TRUE)-_xlfn.NORM.DIST(BA$30,economics!$AK$2:$AK$167,economics!$AJ$2:$AJ$167,TRUE))*economics!$AM$2:$AM$167)+$CR16*(_xlfn.NORM.DIST(BA$3,$CU16,0.3*$CU16,TRUE)-_xlfn.NORM.DIST(BA$30,$CU16,0.3*$CU16,TRUE))*summary!$C$7/28.8/0.947817+$CS16*(_xlfn.NORM.DIST(BA$3,$CV16,0.3*$CV16,TRUE)-_xlfn.NORM.DIST(BA$30,$CV16,0.3*$CV16,TRUE))*summary!$C$6/28.8/0.947817)/(SUMPRODUCT((economics!$AG$2:$AG$167=$B45)*(economics!$D$2:$D$167="whr")*economics!$AH$2:$AH$167*(_xlfn.NORM.DIST(BA$3,economics!$AK$2:$AK$167,economics!$AJ$2:$AJ$167,TRUE)-_xlfn.NORM.DIST(BA$30,economics!$AK$2:$AK$167,economics!$AJ$2:$AJ$167,TRUE)))+$CR16*(_xlfn.NORM.DIST(BA$3,$CU16,0.3*$CU16,TRUE)-_xlfn.NORM.DIST(BA$30,$CU16,0.3*$CU16,TRUE))+$CS16*(_xlfn.NORM.DIST(BA$3,$CV16,0.3*$CV16,TRUE)-_xlfn.NORM.DIST(BA$30,$CV16,0.3*$CV16,TRUE))),""),IF($C16&gt;0,summary!$C$10/28.8/0.947817,""))</f>
        <v>52.863928061133237</v>
      </c>
      <c r="BB45">
        <f t="array" ref="BB45">IF($D16,IFERROR((SUMPRODUCT((economics!$AG$2:$AG$167=$B45)*(economics!$D$2:$D$167="whr")*economics!$AH$2:$AH$167*(_xlfn.NORM.DIST(BB$3,economics!$AK$2:$AK$167,economics!$AJ$2:$AJ$167,TRUE)-_xlfn.NORM.DIST(BB$30,economics!$AK$2:$AK$167,economics!$AJ$2:$AJ$167,TRUE))*economics!$AM$2:$AM$167)+$CR16*(_xlfn.NORM.DIST(BB$3,$CU16,0.3*$CU16,TRUE)-_xlfn.NORM.DIST(BB$30,$CU16,0.3*$CU16,TRUE))*summary!$C$7/28.8/0.947817+$CS16*(_xlfn.NORM.DIST(BB$3,$CV16,0.3*$CV16,TRUE)-_xlfn.NORM.DIST(BB$30,$CV16,0.3*$CV16,TRUE))*summary!$C$6/28.8/0.947817)/(SUMPRODUCT((economics!$AG$2:$AG$167=$B45)*(economics!$D$2:$D$167="whr")*economics!$AH$2:$AH$167*(_xlfn.NORM.DIST(BB$3,economics!$AK$2:$AK$167,economics!$AJ$2:$AJ$167,TRUE)-_xlfn.NORM.DIST(BB$30,economics!$AK$2:$AK$167,economics!$AJ$2:$AJ$167,TRUE)))+$CR16*(_xlfn.NORM.DIST(BB$3,$CU16,0.3*$CU16,TRUE)-_xlfn.NORM.DIST(BB$30,$CU16,0.3*$CU16,TRUE))+$CS16*(_xlfn.NORM.DIST(BB$3,$CV16,0.3*$CV16,TRUE)-_xlfn.NORM.DIST(BB$30,$CV16,0.3*$CV16,TRUE))),""),IF($C16&gt;0,summary!$C$10/28.8/0.947817,""))</f>
        <v>52.863928062137063</v>
      </c>
      <c r="BC45">
        <f t="array" ref="BC45">IF($D16,IFERROR((SUMPRODUCT((economics!$AG$2:$AG$167=$B45)*(economics!$D$2:$D$167="whr")*economics!$AH$2:$AH$167*(_xlfn.NORM.DIST(BC$3,economics!$AK$2:$AK$167,economics!$AJ$2:$AJ$167,TRUE)-_xlfn.NORM.DIST(BC$30,economics!$AK$2:$AK$167,economics!$AJ$2:$AJ$167,TRUE))*economics!$AM$2:$AM$167)+$CR16*(_xlfn.NORM.DIST(BC$3,$CU16,0.3*$CU16,TRUE)-_xlfn.NORM.DIST(BC$30,$CU16,0.3*$CU16,TRUE))*summary!$C$7/28.8/0.947817+$CS16*(_xlfn.NORM.DIST(BC$3,$CV16,0.3*$CV16,TRUE)-_xlfn.NORM.DIST(BC$30,$CV16,0.3*$CV16,TRUE))*summary!$C$6/28.8/0.947817)/(SUMPRODUCT((economics!$AG$2:$AG$167=$B45)*(economics!$D$2:$D$167="whr")*economics!$AH$2:$AH$167*(_xlfn.NORM.DIST(BC$3,economics!$AK$2:$AK$167,economics!$AJ$2:$AJ$167,TRUE)-_xlfn.NORM.DIST(BC$30,economics!$AK$2:$AK$167,economics!$AJ$2:$AJ$167,TRUE)))+$CR16*(_xlfn.NORM.DIST(BC$3,$CU16,0.3*$CU16,TRUE)-_xlfn.NORM.DIST(BC$30,$CU16,0.3*$CU16,TRUE))+$CS16*(_xlfn.NORM.DIST(BC$3,$CV16,0.3*$CV16,TRUE)-_xlfn.NORM.DIST(BC$30,$CV16,0.3*$CV16,TRUE))),""),IF($C16&gt;0,summary!$C$10/28.8/0.947817,""))</f>
        <v>52.863928062395772</v>
      </c>
      <c r="BD45">
        <f t="array" ref="BD45">IF($D16,IFERROR((SUMPRODUCT((economics!$AG$2:$AG$167=$B45)*(economics!$D$2:$D$167="whr")*economics!$AH$2:$AH$167*(_xlfn.NORM.DIST(BD$3,economics!$AK$2:$AK$167,economics!$AJ$2:$AJ$167,TRUE)-_xlfn.NORM.DIST(BD$30,economics!$AK$2:$AK$167,economics!$AJ$2:$AJ$167,TRUE))*economics!$AM$2:$AM$167)+$CR16*(_xlfn.NORM.DIST(BD$3,$CU16,0.3*$CU16,TRUE)-_xlfn.NORM.DIST(BD$30,$CU16,0.3*$CU16,TRUE))*summary!$C$7/28.8/0.947817+$CS16*(_xlfn.NORM.DIST(BD$3,$CV16,0.3*$CV16,TRUE)-_xlfn.NORM.DIST(BD$30,$CV16,0.3*$CV16,TRUE))*summary!$C$6/28.8/0.947817)/(SUMPRODUCT((economics!$AG$2:$AG$167=$B45)*(economics!$D$2:$D$167="whr")*economics!$AH$2:$AH$167*(_xlfn.NORM.DIST(BD$3,economics!$AK$2:$AK$167,economics!$AJ$2:$AJ$167,TRUE)-_xlfn.NORM.DIST(BD$30,economics!$AK$2:$AK$167,economics!$AJ$2:$AJ$167,TRUE)))+$CR16*(_xlfn.NORM.DIST(BD$3,$CU16,0.3*$CU16,TRUE)-_xlfn.NORM.DIST(BD$30,$CU16,0.3*$CU16,TRUE))+$CS16*(_xlfn.NORM.DIST(BD$3,$CV16,0.3*$CV16,TRUE)-_xlfn.NORM.DIST(BD$30,$CV16,0.3*$CV16,TRUE))),""),IF($C16&gt;0,summary!$C$10/28.8/0.947817,""))</f>
        <v>52.863928062459401</v>
      </c>
      <c r="BE45">
        <f t="array" ref="BE45">IF($D16,IFERROR((SUMPRODUCT((economics!$AG$2:$AG$167=$B45)*(economics!$D$2:$D$167="whr")*economics!$AH$2:$AH$167*(_xlfn.NORM.DIST(BE$3,economics!$AK$2:$AK$167,economics!$AJ$2:$AJ$167,TRUE)-_xlfn.NORM.DIST(BE$30,economics!$AK$2:$AK$167,economics!$AJ$2:$AJ$167,TRUE))*economics!$AM$2:$AM$167)+$CR16*(_xlfn.NORM.DIST(BE$3,$CU16,0.3*$CU16,TRUE)-_xlfn.NORM.DIST(BE$30,$CU16,0.3*$CU16,TRUE))*summary!$C$7/28.8/0.947817+$CS16*(_xlfn.NORM.DIST(BE$3,$CV16,0.3*$CV16,TRUE)-_xlfn.NORM.DIST(BE$30,$CV16,0.3*$CV16,TRUE))*summary!$C$6/28.8/0.947817)/(SUMPRODUCT((economics!$AG$2:$AG$167=$B45)*(economics!$D$2:$D$167="whr")*economics!$AH$2:$AH$167*(_xlfn.NORM.DIST(BE$3,economics!$AK$2:$AK$167,economics!$AJ$2:$AJ$167,TRUE)-_xlfn.NORM.DIST(BE$30,economics!$AK$2:$AK$167,economics!$AJ$2:$AJ$167,TRUE)))+$CR16*(_xlfn.NORM.DIST(BE$3,$CU16,0.3*$CU16,TRUE)-_xlfn.NORM.DIST(BE$30,$CU16,0.3*$CU16,TRUE))+$CS16*(_xlfn.NORM.DIST(BE$3,$CV16,0.3*$CV16,TRUE)-_xlfn.NORM.DIST(BE$30,$CV16,0.3*$CV16,TRUE))),""),IF($C16&gt;0,summary!$C$10/28.8/0.947817,""))</f>
        <v>52.863928062474443</v>
      </c>
      <c r="BF45">
        <f t="array" ref="BF45">IF($D16,IFERROR((SUMPRODUCT((economics!$AG$2:$AG$167=$B45)*(economics!$D$2:$D$167="whr")*economics!$AH$2:$AH$167*(_xlfn.NORM.DIST(BF$3,economics!$AK$2:$AK$167,economics!$AJ$2:$AJ$167,TRUE)-_xlfn.NORM.DIST(BF$30,economics!$AK$2:$AK$167,economics!$AJ$2:$AJ$167,TRUE))*economics!$AM$2:$AM$167)+$CR16*(_xlfn.NORM.DIST(BF$3,$CU16,0.3*$CU16,TRUE)-_xlfn.NORM.DIST(BF$30,$CU16,0.3*$CU16,TRUE))*summary!$C$7/28.8/0.947817+$CS16*(_xlfn.NORM.DIST(BF$3,$CV16,0.3*$CV16,TRUE)-_xlfn.NORM.DIST(BF$30,$CV16,0.3*$CV16,TRUE))*summary!$C$6/28.8/0.947817)/(SUMPRODUCT((economics!$AG$2:$AG$167=$B45)*(economics!$D$2:$D$167="whr")*economics!$AH$2:$AH$167*(_xlfn.NORM.DIST(BF$3,economics!$AK$2:$AK$167,economics!$AJ$2:$AJ$167,TRUE)-_xlfn.NORM.DIST(BF$30,economics!$AK$2:$AK$167,economics!$AJ$2:$AJ$167,TRUE)))+$CR16*(_xlfn.NORM.DIST(BF$3,$CU16,0.3*$CU16,TRUE)-_xlfn.NORM.DIST(BF$30,$CU16,0.3*$CU16,TRUE))+$CS16*(_xlfn.NORM.DIST(BF$3,$CV16,0.3*$CV16,TRUE)-_xlfn.NORM.DIST(BF$30,$CV16,0.3*$CV16,TRUE))),""),IF($C16&gt;0,summary!$C$10/28.8/0.947817,""))</f>
        <v>52.863928062479694</v>
      </c>
      <c r="BG45">
        <f t="array" ref="BG45">IF($D16,IFERROR((SUMPRODUCT((economics!$AG$2:$AG$167=$B45)*(economics!$D$2:$D$167="whr")*economics!$AH$2:$AH$167*(_xlfn.NORM.DIST(BG$3,economics!$AK$2:$AK$167,economics!$AJ$2:$AJ$167,TRUE)-_xlfn.NORM.DIST(BG$30,economics!$AK$2:$AK$167,economics!$AJ$2:$AJ$167,TRUE))*economics!$AM$2:$AM$167)+$CR16*(_xlfn.NORM.DIST(BG$3,$CU16,0.3*$CU16,TRUE)-_xlfn.NORM.DIST(BG$30,$CU16,0.3*$CU16,TRUE))*summary!$C$7/28.8/0.947817+$CS16*(_xlfn.NORM.DIST(BG$3,$CV16,0.3*$CV16,TRUE)-_xlfn.NORM.DIST(BG$30,$CV16,0.3*$CV16,TRUE))*summary!$C$6/28.8/0.947817)/(SUMPRODUCT((economics!$AG$2:$AG$167=$B45)*(economics!$D$2:$D$167="whr")*economics!$AH$2:$AH$167*(_xlfn.NORM.DIST(BG$3,economics!$AK$2:$AK$167,economics!$AJ$2:$AJ$167,TRUE)-_xlfn.NORM.DIST(BG$30,economics!$AK$2:$AK$167,economics!$AJ$2:$AJ$167,TRUE)))+$CR16*(_xlfn.NORM.DIST(BG$3,$CU16,0.3*$CU16,TRUE)-_xlfn.NORM.DIST(BG$30,$CU16,0.3*$CU16,TRUE))+$CS16*(_xlfn.NORM.DIST(BG$3,$CV16,0.3*$CV16,TRUE)-_xlfn.NORM.DIST(BG$30,$CV16,0.3*$CV16,TRUE))),""),IF($C16&gt;0,summary!$C$10/28.8/0.947817,""))</f>
        <v>52.863928062479694</v>
      </c>
      <c r="BH45">
        <f t="array" ref="BH45">IF($D16,IFERROR((SUMPRODUCT((economics!$AG$2:$AG$167=$B45)*(economics!$D$2:$D$167="whr")*economics!$AH$2:$AH$167*(_xlfn.NORM.DIST(BH$3,economics!$AK$2:$AK$167,economics!$AJ$2:$AJ$167,TRUE)-_xlfn.NORM.DIST(BH$30,economics!$AK$2:$AK$167,economics!$AJ$2:$AJ$167,TRUE))*economics!$AM$2:$AM$167)+$CR16*(_xlfn.NORM.DIST(BH$3,$CU16,0.3*$CU16,TRUE)-_xlfn.NORM.DIST(BH$30,$CU16,0.3*$CU16,TRUE))*summary!$C$7/28.8/0.947817+$CS16*(_xlfn.NORM.DIST(BH$3,$CV16,0.3*$CV16,TRUE)-_xlfn.NORM.DIST(BH$30,$CV16,0.3*$CV16,TRUE))*summary!$C$6/28.8/0.947817)/(SUMPRODUCT((economics!$AG$2:$AG$167=$B45)*(economics!$D$2:$D$167="whr")*economics!$AH$2:$AH$167*(_xlfn.NORM.DIST(BH$3,economics!$AK$2:$AK$167,economics!$AJ$2:$AJ$167,TRUE)-_xlfn.NORM.DIST(BH$30,economics!$AK$2:$AK$167,economics!$AJ$2:$AJ$167,TRUE)))+$CR16*(_xlfn.NORM.DIST(BH$3,$CU16,0.3*$CU16,TRUE)-_xlfn.NORM.DIST(BH$30,$CU16,0.3*$CU16,TRUE))+$CS16*(_xlfn.NORM.DIST(BH$3,$CV16,0.3*$CV16,TRUE)-_xlfn.NORM.DIST(BH$30,$CV16,0.3*$CV16,TRUE))),""),IF($C16&gt;0,summary!$C$10/28.8/0.947817,""))</f>
        <v>52.863928062479694</v>
      </c>
      <c r="BI45">
        <f t="array" ref="BI45">IF($D16,IFERROR((SUMPRODUCT((economics!$AG$2:$AG$167=$B45)*(economics!$D$2:$D$167="whr")*economics!$AH$2:$AH$167*(_xlfn.NORM.DIST(BI$3,economics!$AK$2:$AK$167,economics!$AJ$2:$AJ$167,TRUE)-_xlfn.NORM.DIST(BI$30,economics!$AK$2:$AK$167,economics!$AJ$2:$AJ$167,TRUE))*economics!$AM$2:$AM$167)+$CR16*(_xlfn.NORM.DIST(BI$3,$CU16,0.3*$CU16,TRUE)-_xlfn.NORM.DIST(BI$30,$CU16,0.3*$CU16,TRUE))*summary!$C$7/28.8/0.947817+$CS16*(_xlfn.NORM.DIST(BI$3,$CV16,0.3*$CV16,TRUE)-_xlfn.NORM.DIST(BI$30,$CV16,0.3*$CV16,TRUE))*summary!$C$6/28.8/0.947817)/(SUMPRODUCT((economics!$AG$2:$AG$167=$B45)*(economics!$D$2:$D$167="whr")*economics!$AH$2:$AH$167*(_xlfn.NORM.DIST(BI$3,economics!$AK$2:$AK$167,economics!$AJ$2:$AJ$167,TRUE)-_xlfn.NORM.DIST(BI$30,economics!$AK$2:$AK$167,economics!$AJ$2:$AJ$167,TRUE)))+$CR16*(_xlfn.NORM.DIST(BI$3,$CU16,0.3*$CU16,TRUE)-_xlfn.NORM.DIST(BI$30,$CU16,0.3*$CU16,TRUE))+$CS16*(_xlfn.NORM.DIST(BI$3,$CV16,0.3*$CV16,TRUE)-_xlfn.NORM.DIST(BI$30,$CV16,0.3*$CV16,TRUE))),""),IF($C16&gt;0,summary!$C$10/28.8/0.947817,""))</f>
        <v>52.863928062479687</v>
      </c>
      <c r="BJ45">
        <f t="array" ref="BJ45">IF($D16,IFERROR((SUMPRODUCT((economics!$AG$2:$AG$167=$B45)*(economics!$D$2:$D$167="whr")*economics!$AH$2:$AH$167*(_xlfn.NORM.DIST(BJ$3,economics!$AK$2:$AK$167,economics!$AJ$2:$AJ$167,TRUE)-_xlfn.NORM.DIST(BJ$30,economics!$AK$2:$AK$167,economics!$AJ$2:$AJ$167,TRUE))*economics!$AM$2:$AM$167)+$CR16*(_xlfn.NORM.DIST(BJ$3,$CU16,0.3*$CU16,TRUE)-_xlfn.NORM.DIST(BJ$30,$CU16,0.3*$CU16,TRUE))*summary!$C$7/28.8/0.947817+$CS16*(_xlfn.NORM.DIST(BJ$3,$CV16,0.3*$CV16,TRUE)-_xlfn.NORM.DIST(BJ$30,$CV16,0.3*$CV16,TRUE))*summary!$C$6/28.8/0.947817)/(SUMPRODUCT((economics!$AG$2:$AG$167=$B45)*(economics!$D$2:$D$167="whr")*economics!$AH$2:$AH$167*(_xlfn.NORM.DIST(BJ$3,economics!$AK$2:$AK$167,economics!$AJ$2:$AJ$167,TRUE)-_xlfn.NORM.DIST(BJ$30,economics!$AK$2:$AK$167,economics!$AJ$2:$AJ$167,TRUE)))+$CR16*(_xlfn.NORM.DIST(BJ$3,$CU16,0.3*$CU16,TRUE)-_xlfn.NORM.DIST(BJ$30,$CU16,0.3*$CU16,TRUE))+$CS16*(_xlfn.NORM.DIST(BJ$3,$CV16,0.3*$CV16,TRUE)-_xlfn.NORM.DIST(BJ$30,$CV16,0.3*$CV16,TRUE))),""),IF($C16&gt;0,summary!$C$10/28.8/0.947817,""))</f>
        <v>52.863928062479701</v>
      </c>
      <c r="BK45">
        <f t="array" ref="BK45">IF($D16,IFERROR((SUMPRODUCT((economics!$AG$2:$AG$167=$B45)*(economics!$D$2:$D$167="whr")*economics!$AH$2:$AH$167*(_xlfn.NORM.DIST(BK$3,economics!$AK$2:$AK$167,economics!$AJ$2:$AJ$167,TRUE)-_xlfn.NORM.DIST(BK$30,economics!$AK$2:$AK$167,economics!$AJ$2:$AJ$167,TRUE))*economics!$AM$2:$AM$167)+$CR16*(_xlfn.NORM.DIST(BK$3,$CU16,0.3*$CU16,TRUE)-_xlfn.NORM.DIST(BK$30,$CU16,0.3*$CU16,TRUE))*summary!$C$7/28.8/0.947817+$CS16*(_xlfn.NORM.DIST(BK$3,$CV16,0.3*$CV16,TRUE)-_xlfn.NORM.DIST(BK$30,$CV16,0.3*$CV16,TRUE))*summary!$C$6/28.8/0.947817)/(SUMPRODUCT((economics!$AG$2:$AG$167=$B45)*(economics!$D$2:$D$167="whr")*economics!$AH$2:$AH$167*(_xlfn.NORM.DIST(BK$3,economics!$AK$2:$AK$167,economics!$AJ$2:$AJ$167,TRUE)-_xlfn.NORM.DIST(BK$30,economics!$AK$2:$AK$167,economics!$AJ$2:$AJ$167,TRUE)))+$CR16*(_xlfn.NORM.DIST(BK$3,$CU16,0.3*$CU16,TRUE)-_xlfn.NORM.DIST(BK$30,$CU16,0.3*$CU16,TRUE))+$CS16*(_xlfn.NORM.DIST(BK$3,$CV16,0.3*$CV16,TRUE)-_xlfn.NORM.DIST(BK$30,$CV16,0.3*$CV16,TRUE))),""),IF($C16&gt;0,summary!$C$10/28.8/0.947817,""))</f>
        <v>52.863928062479701</v>
      </c>
      <c r="BL45">
        <f t="array" ref="BL45">IF($D16,IFERROR((SUMPRODUCT((economics!$AG$2:$AG$167=$B45)*(economics!$D$2:$D$167="whr")*economics!$AH$2:$AH$167*(_xlfn.NORM.DIST(BL$3,economics!$AK$2:$AK$167,economics!$AJ$2:$AJ$167,TRUE)-_xlfn.NORM.DIST(BL$30,economics!$AK$2:$AK$167,economics!$AJ$2:$AJ$167,TRUE))*economics!$AM$2:$AM$167)+$CR16*(_xlfn.NORM.DIST(BL$3,$CU16,0.3*$CU16,TRUE)-_xlfn.NORM.DIST(BL$30,$CU16,0.3*$CU16,TRUE))*summary!$C$7/28.8/0.947817+$CS16*(_xlfn.NORM.DIST(BL$3,$CV16,0.3*$CV16,TRUE)-_xlfn.NORM.DIST(BL$30,$CV16,0.3*$CV16,TRUE))*summary!$C$6/28.8/0.947817)/(SUMPRODUCT((economics!$AG$2:$AG$167=$B45)*(economics!$D$2:$D$167="whr")*economics!$AH$2:$AH$167*(_xlfn.NORM.DIST(BL$3,economics!$AK$2:$AK$167,economics!$AJ$2:$AJ$167,TRUE)-_xlfn.NORM.DIST(BL$30,economics!$AK$2:$AK$167,economics!$AJ$2:$AJ$167,TRUE)))+$CR16*(_xlfn.NORM.DIST(BL$3,$CU16,0.3*$CU16,TRUE)-_xlfn.NORM.DIST(BL$30,$CU16,0.3*$CU16,TRUE))+$CS16*(_xlfn.NORM.DIST(BL$3,$CV16,0.3*$CV16,TRUE)-_xlfn.NORM.DIST(BL$30,$CV16,0.3*$CV16,TRUE))),""),IF($C16&gt;0,summary!$C$10/28.8/0.947817,""))</f>
        <v>52.863928062479694</v>
      </c>
      <c r="BM45">
        <f t="array" ref="BM45">IF($D16,IFERROR((SUMPRODUCT((economics!$AG$2:$AG$167=$B45)*(economics!$D$2:$D$167="whr")*economics!$AH$2:$AH$167*(_xlfn.NORM.DIST(BM$3,economics!$AK$2:$AK$167,economics!$AJ$2:$AJ$167,TRUE)-_xlfn.NORM.DIST(BM$30,economics!$AK$2:$AK$167,economics!$AJ$2:$AJ$167,TRUE))*economics!$AM$2:$AM$167)+$CR16*(_xlfn.NORM.DIST(BM$3,$CU16,0.3*$CU16,TRUE)-_xlfn.NORM.DIST(BM$30,$CU16,0.3*$CU16,TRUE))*summary!$C$7/28.8/0.947817+$CS16*(_xlfn.NORM.DIST(BM$3,$CV16,0.3*$CV16,TRUE)-_xlfn.NORM.DIST(BM$30,$CV16,0.3*$CV16,TRUE))*summary!$C$6/28.8/0.947817)/(SUMPRODUCT((economics!$AG$2:$AG$167=$B45)*(economics!$D$2:$D$167="whr")*economics!$AH$2:$AH$167*(_xlfn.NORM.DIST(BM$3,economics!$AK$2:$AK$167,economics!$AJ$2:$AJ$167,TRUE)-_xlfn.NORM.DIST(BM$30,economics!$AK$2:$AK$167,economics!$AJ$2:$AJ$167,TRUE)))+$CR16*(_xlfn.NORM.DIST(BM$3,$CU16,0.3*$CU16,TRUE)-_xlfn.NORM.DIST(BM$30,$CU16,0.3*$CU16,TRUE))+$CS16*(_xlfn.NORM.DIST(BM$3,$CV16,0.3*$CV16,TRUE)-_xlfn.NORM.DIST(BM$30,$CV16,0.3*$CV16,TRUE))),""),IF($C16&gt;0,summary!$C$10/28.8/0.947817,""))</f>
        <v>52.863928062479687</v>
      </c>
      <c r="BN45">
        <f t="array" ref="BN45">IF($D16,IFERROR((SUMPRODUCT((economics!$AG$2:$AG$167=$B45)*(economics!$D$2:$D$167="whr")*economics!$AH$2:$AH$167*(_xlfn.NORM.DIST(BN$3,economics!$AK$2:$AK$167,economics!$AJ$2:$AJ$167,TRUE)-_xlfn.NORM.DIST(BN$30,economics!$AK$2:$AK$167,economics!$AJ$2:$AJ$167,TRUE))*economics!$AM$2:$AM$167)+$CR16*(_xlfn.NORM.DIST(BN$3,$CU16,0.3*$CU16,TRUE)-_xlfn.NORM.DIST(BN$30,$CU16,0.3*$CU16,TRUE))*summary!$C$7/28.8/0.947817+$CS16*(_xlfn.NORM.DIST(BN$3,$CV16,0.3*$CV16,TRUE)-_xlfn.NORM.DIST(BN$30,$CV16,0.3*$CV16,TRUE))*summary!$C$6/28.8/0.947817)/(SUMPRODUCT((economics!$AG$2:$AG$167=$B45)*(economics!$D$2:$D$167="whr")*economics!$AH$2:$AH$167*(_xlfn.NORM.DIST(BN$3,economics!$AK$2:$AK$167,economics!$AJ$2:$AJ$167,TRUE)-_xlfn.NORM.DIST(BN$30,economics!$AK$2:$AK$167,economics!$AJ$2:$AJ$167,TRUE)))+$CR16*(_xlfn.NORM.DIST(BN$3,$CU16,0.3*$CU16,TRUE)-_xlfn.NORM.DIST(BN$30,$CU16,0.3*$CU16,TRUE))+$CS16*(_xlfn.NORM.DIST(BN$3,$CV16,0.3*$CV16,TRUE)-_xlfn.NORM.DIST(BN$30,$CV16,0.3*$CV16,TRUE))),""),IF($C16&gt;0,summary!$C$10/28.8/0.947817,""))</f>
        <v>52.863928062479694</v>
      </c>
      <c r="BO45">
        <f t="array" ref="BO45">IF($D16,IFERROR((SUMPRODUCT((economics!$AG$2:$AG$167=$B45)*(economics!$D$2:$D$167="whr")*economics!$AH$2:$AH$167*(_xlfn.NORM.DIST(BO$3,economics!$AK$2:$AK$167,economics!$AJ$2:$AJ$167,TRUE)-_xlfn.NORM.DIST(BO$30,economics!$AK$2:$AK$167,economics!$AJ$2:$AJ$167,TRUE))*economics!$AM$2:$AM$167)+$CR16*(_xlfn.NORM.DIST(BO$3,$CU16,0.3*$CU16,TRUE)-_xlfn.NORM.DIST(BO$30,$CU16,0.3*$CU16,TRUE))*summary!$C$7/28.8/0.947817+$CS16*(_xlfn.NORM.DIST(BO$3,$CV16,0.3*$CV16,TRUE)-_xlfn.NORM.DIST(BO$30,$CV16,0.3*$CV16,TRUE))*summary!$C$6/28.8/0.947817)/(SUMPRODUCT((economics!$AG$2:$AG$167=$B45)*(economics!$D$2:$D$167="whr")*economics!$AH$2:$AH$167*(_xlfn.NORM.DIST(BO$3,economics!$AK$2:$AK$167,economics!$AJ$2:$AJ$167,TRUE)-_xlfn.NORM.DIST(BO$30,economics!$AK$2:$AK$167,economics!$AJ$2:$AJ$167,TRUE)))+$CR16*(_xlfn.NORM.DIST(BO$3,$CU16,0.3*$CU16,TRUE)-_xlfn.NORM.DIST(BO$30,$CU16,0.3*$CU16,TRUE))+$CS16*(_xlfn.NORM.DIST(BO$3,$CV16,0.3*$CV16,TRUE)-_xlfn.NORM.DIST(BO$30,$CV16,0.3*$CV16,TRUE))),""),IF($C16&gt;0,summary!$C$10/28.8/0.947817,""))</f>
        <v>52.863928062479694</v>
      </c>
      <c r="BP45">
        <f t="array" ref="BP45">IF($D16,IFERROR((SUMPRODUCT((economics!$AG$2:$AG$167=$B45)*(economics!$D$2:$D$167="whr")*economics!$AH$2:$AH$167*(_xlfn.NORM.DIST(BP$3,economics!$AK$2:$AK$167,economics!$AJ$2:$AJ$167,TRUE)-_xlfn.NORM.DIST(BP$30,economics!$AK$2:$AK$167,economics!$AJ$2:$AJ$167,TRUE))*economics!$AM$2:$AM$167)+$CR16*(_xlfn.NORM.DIST(BP$3,$CU16,0.3*$CU16,TRUE)-_xlfn.NORM.DIST(BP$30,$CU16,0.3*$CU16,TRUE))*summary!$C$7/28.8/0.947817+$CS16*(_xlfn.NORM.DIST(BP$3,$CV16,0.3*$CV16,TRUE)-_xlfn.NORM.DIST(BP$30,$CV16,0.3*$CV16,TRUE))*summary!$C$6/28.8/0.947817)/(SUMPRODUCT((economics!$AG$2:$AG$167=$B45)*(economics!$D$2:$D$167="whr")*economics!$AH$2:$AH$167*(_xlfn.NORM.DIST(BP$3,economics!$AK$2:$AK$167,economics!$AJ$2:$AJ$167,TRUE)-_xlfn.NORM.DIST(BP$30,economics!$AK$2:$AK$167,economics!$AJ$2:$AJ$167,TRUE)))+$CR16*(_xlfn.NORM.DIST(BP$3,$CU16,0.3*$CU16,TRUE)-_xlfn.NORM.DIST(BP$30,$CU16,0.3*$CU16,TRUE))+$CS16*(_xlfn.NORM.DIST(BP$3,$CV16,0.3*$CV16,TRUE)-_xlfn.NORM.DIST(BP$30,$CV16,0.3*$CV16,TRUE))),""),IF($C16&gt;0,summary!$C$10/28.8/0.947817,""))</f>
        <v>52.863928062479694</v>
      </c>
      <c r="BQ45">
        <f t="array" ref="BQ45">IF($D16,IFERROR((SUMPRODUCT((economics!$AG$2:$AG$167=$B45)*(economics!$D$2:$D$167="whr")*economics!$AH$2:$AH$167*(_xlfn.NORM.DIST(BQ$3,economics!$AK$2:$AK$167,economics!$AJ$2:$AJ$167,TRUE)-_xlfn.NORM.DIST(BQ$30,economics!$AK$2:$AK$167,economics!$AJ$2:$AJ$167,TRUE))*economics!$AM$2:$AM$167)+$CR16*(_xlfn.NORM.DIST(BQ$3,$CU16,0.3*$CU16,TRUE)-_xlfn.NORM.DIST(BQ$30,$CU16,0.3*$CU16,TRUE))*summary!$C$7/28.8/0.947817+$CS16*(_xlfn.NORM.DIST(BQ$3,$CV16,0.3*$CV16,TRUE)-_xlfn.NORM.DIST(BQ$30,$CV16,0.3*$CV16,TRUE))*summary!$C$6/28.8/0.947817)/(SUMPRODUCT((economics!$AG$2:$AG$167=$B45)*(economics!$D$2:$D$167="whr")*economics!$AH$2:$AH$167*(_xlfn.NORM.DIST(BQ$3,economics!$AK$2:$AK$167,economics!$AJ$2:$AJ$167,TRUE)-_xlfn.NORM.DIST(BQ$30,economics!$AK$2:$AK$167,economics!$AJ$2:$AJ$167,TRUE)))+$CR16*(_xlfn.NORM.DIST(BQ$3,$CU16,0.3*$CU16,TRUE)-_xlfn.NORM.DIST(BQ$30,$CU16,0.3*$CU16,TRUE))+$CS16*(_xlfn.NORM.DIST(BQ$3,$CV16,0.3*$CV16,TRUE)-_xlfn.NORM.DIST(BQ$30,$CV16,0.3*$CV16,TRUE))),""),IF($C16&gt;0,summary!$C$10/28.8/0.947817,""))</f>
        <v>52.863928062479694</v>
      </c>
      <c r="BR45">
        <f t="array" ref="BR45">IF($D16,IFERROR((SUMPRODUCT((economics!$AG$2:$AG$167=$B45)*(economics!$D$2:$D$167="whr")*economics!$AH$2:$AH$167*(_xlfn.NORM.DIST(BR$3,economics!$AK$2:$AK$167,economics!$AJ$2:$AJ$167,TRUE)-_xlfn.NORM.DIST(BR$30,economics!$AK$2:$AK$167,economics!$AJ$2:$AJ$167,TRUE))*economics!$AM$2:$AM$167)+$CR16*(_xlfn.NORM.DIST(BR$3,$CU16,0.3*$CU16,TRUE)-_xlfn.NORM.DIST(BR$30,$CU16,0.3*$CU16,TRUE))*summary!$C$7/28.8/0.947817+$CS16*(_xlfn.NORM.DIST(BR$3,$CV16,0.3*$CV16,TRUE)-_xlfn.NORM.DIST(BR$30,$CV16,0.3*$CV16,TRUE))*summary!$C$6/28.8/0.947817)/(SUMPRODUCT((economics!$AG$2:$AG$167=$B45)*(economics!$D$2:$D$167="whr")*economics!$AH$2:$AH$167*(_xlfn.NORM.DIST(BR$3,economics!$AK$2:$AK$167,economics!$AJ$2:$AJ$167,TRUE)-_xlfn.NORM.DIST(BR$30,economics!$AK$2:$AK$167,economics!$AJ$2:$AJ$167,TRUE)))+$CR16*(_xlfn.NORM.DIST(BR$3,$CU16,0.3*$CU16,TRUE)-_xlfn.NORM.DIST(BR$30,$CU16,0.3*$CU16,TRUE))+$CS16*(_xlfn.NORM.DIST(BR$3,$CV16,0.3*$CV16,TRUE)-_xlfn.NORM.DIST(BR$30,$CV16,0.3*$CV16,TRUE))),""),IF($C16&gt;0,summary!$C$10/28.8/0.947817,""))</f>
        <v>52.863928062479694</v>
      </c>
      <c r="BS45">
        <f t="array" ref="BS45">IF($D16,IFERROR((SUMPRODUCT((economics!$AG$2:$AG$167=$B45)*(economics!$D$2:$D$167="whr")*economics!$AH$2:$AH$167*(_xlfn.NORM.DIST(BS$3,economics!$AK$2:$AK$167,economics!$AJ$2:$AJ$167,TRUE)-_xlfn.NORM.DIST(BS$30,economics!$AK$2:$AK$167,economics!$AJ$2:$AJ$167,TRUE))*economics!$AM$2:$AM$167)+$CR16*(_xlfn.NORM.DIST(BS$3,$CU16,0.3*$CU16,TRUE)-_xlfn.NORM.DIST(BS$30,$CU16,0.3*$CU16,TRUE))*summary!$C$7/28.8/0.947817+$CS16*(_xlfn.NORM.DIST(BS$3,$CV16,0.3*$CV16,TRUE)-_xlfn.NORM.DIST(BS$30,$CV16,0.3*$CV16,TRUE))*summary!$C$6/28.8/0.947817)/(SUMPRODUCT((economics!$AG$2:$AG$167=$B45)*(economics!$D$2:$D$167="whr")*economics!$AH$2:$AH$167*(_xlfn.NORM.DIST(BS$3,economics!$AK$2:$AK$167,economics!$AJ$2:$AJ$167,TRUE)-_xlfn.NORM.DIST(BS$30,economics!$AK$2:$AK$167,economics!$AJ$2:$AJ$167,TRUE)))+$CR16*(_xlfn.NORM.DIST(BS$3,$CU16,0.3*$CU16,TRUE)-_xlfn.NORM.DIST(BS$30,$CU16,0.3*$CU16,TRUE))+$CS16*(_xlfn.NORM.DIST(BS$3,$CV16,0.3*$CV16,TRUE)-_xlfn.NORM.DIST(BS$30,$CV16,0.3*$CV16,TRUE))),""),IF($C16&gt;0,summary!$C$10/28.8/0.947817,""))</f>
        <v>52.863928062479694</v>
      </c>
      <c r="BT45">
        <f t="array" ref="BT45">IF($D16,IFERROR((SUMPRODUCT((economics!$AG$2:$AG$167=$B45)*(economics!$D$2:$D$167="whr")*economics!$AH$2:$AH$167*(_xlfn.NORM.DIST(BT$3,economics!$AK$2:$AK$167,economics!$AJ$2:$AJ$167,TRUE)-_xlfn.NORM.DIST(BT$30,economics!$AK$2:$AK$167,economics!$AJ$2:$AJ$167,TRUE))*economics!$AM$2:$AM$167)+$CR16*(_xlfn.NORM.DIST(BT$3,$CU16,0.3*$CU16,TRUE)-_xlfn.NORM.DIST(BT$30,$CU16,0.3*$CU16,TRUE))*summary!$C$7/28.8/0.947817+$CS16*(_xlfn.NORM.DIST(BT$3,$CV16,0.3*$CV16,TRUE)-_xlfn.NORM.DIST(BT$30,$CV16,0.3*$CV16,TRUE))*summary!$C$6/28.8/0.947817)/(SUMPRODUCT((economics!$AG$2:$AG$167=$B45)*(economics!$D$2:$D$167="whr")*economics!$AH$2:$AH$167*(_xlfn.NORM.DIST(BT$3,economics!$AK$2:$AK$167,economics!$AJ$2:$AJ$167,TRUE)-_xlfn.NORM.DIST(BT$30,economics!$AK$2:$AK$167,economics!$AJ$2:$AJ$167,TRUE)))+$CR16*(_xlfn.NORM.DIST(BT$3,$CU16,0.3*$CU16,TRUE)-_xlfn.NORM.DIST(BT$30,$CU16,0.3*$CU16,TRUE))+$CS16*(_xlfn.NORM.DIST(BT$3,$CV16,0.3*$CV16,TRUE)-_xlfn.NORM.DIST(BT$30,$CV16,0.3*$CV16,TRUE))),""),IF($C16&gt;0,summary!$C$10/28.8/0.947817,""))</f>
        <v>52.863928062479694</v>
      </c>
      <c r="BU45">
        <f t="array" ref="BU45">IF($D16,IFERROR((SUMPRODUCT((economics!$AG$2:$AG$167=$B45)*(economics!$D$2:$D$167="whr")*economics!$AH$2:$AH$167*(_xlfn.NORM.DIST(BU$3,economics!$AK$2:$AK$167,economics!$AJ$2:$AJ$167,TRUE)-_xlfn.NORM.DIST(BU$30,economics!$AK$2:$AK$167,economics!$AJ$2:$AJ$167,TRUE))*economics!$AM$2:$AM$167)+$CR16*(_xlfn.NORM.DIST(BU$3,$CU16,0.3*$CU16,TRUE)-_xlfn.NORM.DIST(BU$30,$CU16,0.3*$CU16,TRUE))*summary!$C$7/28.8/0.947817+$CS16*(_xlfn.NORM.DIST(BU$3,$CV16,0.3*$CV16,TRUE)-_xlfn.NORM.DIST(BU$30,$CV16,0.3*$CV16,TRUE))*summary!$C$6/28.8/0.947817)/(SUMPRODUCT((economics!$AG$2:$AG$167=$B45)*(economics!$D$2:$D$167="whr")*economics!$AH$2:$AH$167*(_xlfn.NORM.DIST(BU$3,economics!$AK$2:$AK$167,economics!$AJ$2:$AJ$167,TRUE)-_xlfn.NORM.DIST(BU$30,economics!$AK$2:$AK$167,economics!$AJ$2:$AJ$167,TRUE)))+$CR16*(_xlfn.NORM.DIST(BU$3,$CU16,0.3*$CU16,TRUE)-_xlfn.NORM.DIST(BU$30,$CU16,0.3*$CU16,TRUE))+$CS16*(_xlfn.NORM.DIST(BU$3,$CV16,0.3*$CV16,TRUE)-_xlfn.NORM.DIST(BU$30,$CV16,0.3*$CV16,TRUE))),""),IF($C16&gt;0,summary!$C$10/28.8/0.947817,""))</f>
        <v>52.863928062479694</v>
      </c>
      <c r="BV45">
        <f t="array" ref="BV45">IF($D16,IFERROR((SUMPRODUCT((economics!$AG$2:$AG$167=$B45)*(economics!$D$2:$D$167="whr")*economics!$AH$2:$AH$167*(_xlfn.NORM.DIST(BV$3,economics!$AK$2:$AK$167,economics!$AJ$2:$AJ$167,TRUE)-_xlfn.NORM.DIST(BV$30,economics!$AK$2:$AK$167,economics!$AJ$2:$AJ$167,TRUE))*economics!$AM$2:$AM$167)+$CR16*(_xlfn.NORM.DIST(BV$3,$CU16,0.3*$CU16,TRUE)-_xlfn.NORM.DIST(BV$30,$CU16,0.3*$CU16,TRUE))*summary!$C$7/28.8/0.947817+$CS16*(_xlfn.NORM.DIST(BV$3,$CV16,0.3*$CV16,TRUE)-_xlfn.NORM.DIST(BV$30,$CV16,0.3*$CV16,TRUE))*summary!$C$6/28.8/0.947817)/(SUMPRODUCT((economics!$AG$2:$AG$167=$B45)*(economics!$D$2:$D$167="whr")*economics!$AH$2:$AH$167*(_xlfn.NORM.DIST(BV$3,economics!$AK$2:$AK$167,economics!$AJ$2:$AJ$167,TRUE)-_xlfn.NORM.DIST(BV$30,economics!$AK$2:$AK$167,economics!$AJ$2:$AJ$167,TRUE)))+$CR16*(_xlfn.NORM.DIST(BV$3,$CU16,0.3*$CU16,TRUE)-_xlfn.NORM.DIST(BV$30,$CU16,0.3*$CU16,TRUE))+$CS16*(_xlfn.NORM.DIST(BV$3,$CV16,0.3*$CV16,TRUE)-_xlfn.NORM.DIST(BV$30,$CV16,0.3*$CV16,TRUE))),""),IF($C16&gt;0,summary!$C$10/28.8/0.947817,""))</f>
        <v>52.863928062479694</v>
      </c>
      <c r="BW45">
        <f t="array" ref="BW45">IF($D16,IFERROR((SUMPRODUCT((economics!$AG$2:$AG$167=$B45)*(economics!$D$2:$D$167="whr")*economics!$AH$2:$AH$167*(_xlfn.NORM.DIST(BW$3,economics!$AK$2:$AK$167,economics!$AJ$2:$AJ$167,TRUE)-_xlfn.NORM.DIST(BW$30,economics!$AK$2:$AK$167,economics!$AJ$2:$AJ$167,TRUE))*economics!$AM$2:$AM$167)+$CR16*(_xlfn.NORM.DIST(BW$3,$CU16,0.3*$CU16,TRUE)-_xlfn.NORM.DIST(BW$30,$CU16,0.3*$CU16,TRUE))*summary!$C$7/28.8/0.947817+$CS16*(_xlfn.NORM.DIST(BW$3,$CV16,0.3*$CV16,TRUE)-_xlfn.NORM.DIST(BW$30,$CV16,0.3*$CV16,TRUE))*summary!$C$6/28.8/0.947817)/(SUMPRODUCT((economics!$AG$2:$AG$167=$B45)*(economics!$D$2:$D$167="whr")*economics!$AH$2:$AH$167*(_xlfn.NORM.DIST(BW$3,economics!$AK$2:$AK$167,economics!$AJ$2:$AJ$167,TRUE)-_xlfn.NORM.DIST(BW$30,economics!$AK$2:$AK$167,economics!$AJ$2:$AJ$167,TRUE)))+$CR16*(_xlfn.NORM.DIST(BW$3,$CU16,0.3*$CU16,TRUE)-_xlfn.NORM.DIST(BW$30,$CU16,0.3*$CU16,TRUE))+$CS16*(_xlfn.NORM.DIST(BW$3,$CV16,0.3*$CV16,TRUE)-_xlfn.NORM.DIST(BW$30,$CV16,0.3*$CV16,TRUE))),""),IF($C16&gt;0,summary!$C$10/28.8/0.947817,""))</f>
        <v>52.863928062479694</v>
      </c>
      <c r="BX45">
        <f t="array" ref="BX45">IF($D16,IFERROR((SUMPRODUCT((economics!$AG$2:$AG$167=$B45)*(economics!$D$2:$D$167="whr")*economics!$AH$2:$AH$167*(_xlfn.NORM.DIST(BX$3,economics!$AK$2:$AK$167,economics!$AJ$2:$AJ$167,TRUE)-_xlfn.NORM.DIST(BX$30,economics!$AK$2:$AK$167,economics!$AJ$2:$AJ$167,TRUE))*economics!$AM$2:$AM$167)+$CR16*(_xlfn.NORM.DIST(BX$3,$CU16,0.3*$CU16,TRUE)-_xlfn.NORM.DIST(BX$30,$CU16,0.3*$CU16,TRUE))*summary!$C$7/28.8/0.947817+$CS16*(_xlfn.NORM.DIST(BX$3,$CV16,0.3*$CV16,TRUE)-_xlfn.NORM.DIST(BX$30,$CV16,0.3*$CV16,TRUE))*summary!$C$6/28.8/0.947817)/(SUMPRODUCT((economics!$AG$2:$AG$167=$B45)*(economics!$D$2:$D$167="whr")*economics!$AH$2:$AH$167*(_xlfn.NORM.DIST(BX$3,economics!$AK$2:$AK$167,economics!$AJ$2:$AJ$167,TRUE)-_xlfn.NORM.DIST(BX$30,economics!$AK$2:$AK$167,economics!$AJ$2:$AJ$167,TRUE)))+$CR16*(_xlfn.NORM.DIST(BX$3,$CU16,0.3*$CU16,TRUE)-_xlfn.NORM.DIST(BX$30,$CU16,0.3*$CU16,TRUE))+$CS16*(_xlfn.NORM.DIST(BX$3,$CV16,0.3*$CV16,TRUE)-_xlfn.NORM.DIST(BX$30,$CV16,0.3*$CV16,TRUE))),""),IF($C16&gt;0,summary!$C$10/28.8/0.947817,""))</f>
        <v>52.863928062479694</v>
      </c>
      <c r="BY45">
        <f t="array" ref="BY45">IF($D16,IFERROR((SUMPRODUCT((economics!$AG$2:$AG$167=$B45)*(economics!$D$2:$D$167="whr")*economics!$AH$2:$AH$167*(_xlfn.NORM.DIST(BY$3,economics!$AK$2:$AK$167,economics!$AJ$2:$AJ$167,TRUE)-_xlfn.NORM.DIST(BY$30,economics!$AK$2:$AK$167,economics!$AJ$2:$AJ$167,TRUE))*economics!$AM$2:$AM$167)+$CR16*(_xlfn.NORM.DIST(BY$3,$CU16,0.3*$CU16,TRUE)-_xlfn.NORM.DIST(BY$30,$CU16,0.3*$CU16,TRUE))*summary!$C$7/28.8/0.947817+$CS16*(_xlfn.NORM.DIST(BY$3,$CV16,0.3*$CV16,TRUE)-_xlfn.NORM.DIST(BY$30,$CV16,0.3*$CV16,TRUE))*summary!$C$6/28.8/0.947817)/(SUMPRODUCT((economics!$AG$2:$AG$167=$B45)*(economics!$D$2:$D$167="whr")*economics!$AH$2:$AH$167*(_xlfn.NORM.DIST(BY$3,economics!$AK$2:$AK$167,economics!$AJ$2:$AJ$167,TRUE)-_xlfn.NORM.DIST(BY$30,economics!$AK$2:$AK$167,economics!$AJ$2:$AJ$167,TRUE)))+$CR16*(_xlfn.NORM.DIST(BY$3,$CU16,0.3*$CU16,TRUE)-_xlfn.NORM.DIST(BY$30,$CU16,0.3*$CU16,TRUE))+$CS16*(_xlfn.NORM.DIST(BY$3,$CV16,0.3*$CV16,TRUE)-_xlfn.NORM.DIST(BY$30,$CV16,0.3*$CV16,TRUE))),""),IF($C16&gt;0,summary!$C$10/28.8/0.947817,""))</f>
        <v>52.863928062479694</v>
      </c>
      <c r="BZ45">
        <f t="array" ref="BZ45">IF($D16,IFERROR((SUMPRODUCT((economics!$AG$2:$AG$167=$B45)*(economics!$D$2:$D$167="whr")*economics!$AH$2:$AH$167*(_xlfn.NORM.DIST(BZ$3,economics!$AK$2:$AK$167,economics!$AJ$2:$AJ$167,TRUE)-_xlfn.NORM.DIST(BZ$30,economics!$AK$2:$AK$167,economics!$AJ$2:$AJ$167,TRUE))*economics!$AM$2:$AM$167)+$CR16*(_xlfn.NORM.DIST(BZ$3,$CU16,0.3*$CU16,TRUE)-_xlfn.NORM.DIST(BZ$30,$CU16,0.3*$CU16,TRUE))*summary!$C$7/28.8/0.947817+$CS16*(_xlfn.NORM.DIST(BZ$3,$CV16,0.3*$CV16,TRUE)-_xlfn.NORM.DIST(BZ$30,$CV16,0.3*$CV16,TRUE))*summary!$C$6/28.8/0.947817)/(SUMPRODUCT((economics!$AG$2:$AG$167=$B45)*(economics!$D$2:$D$167="whr")*economics!$AH$2:$AH$167*(_xlfn.NORM.DIST(BZ$3,economics!$AK$2:$AK$167,economics!$AJ$2:$AJ$167,TRUE)-_xlfn.NORM.DIST(BZ$30,economics!$AK$2:$AK$167,economics!$AJ$2:$AJ$167,TRUE)))+$CR16*(_xlfn.NORM.DIST(BZ$3,$CU16,0.3*$CU16,TRUE)-_xlfn.NORM.DIST(BZ$30,$CU16,0.3*$CU16,TRUE))+$CS16*(_xlfn.NORM.DIST(BZ$3,$CV16,0.3*$CV16,TRUE)-_xlfn.NORM.DIST(BZ$30,$CV16,0.3*$CV16,TRUE))),""),IF($C16&gt;0,summary!$C$10/28.8/0.947817,""))</f>
        <v>52.863928062479701</v>
      </c>
      <c r="CA45">
        <f t="array" ref="CA45">IF($D16,IFERROR((SUMPRODUCT((economics!$AG$2:$AG$167=$B45)*(economics!$D$2:$D$167="whr")*economics!$AH$2:$AH$167*(_xlfn.NORM.DIST(CA$3,economics!$AK$2:$AK$167,economics!$AJ$2:$AJ$167,TRUE)-_xlfn.NORM.DIST(CA$30,economics!$AK$2:$AK$167,economics!$AJ$2:$AJ$167,TRUE))*economics!$AM$2:$AM$167)+$CR16*(_xlfn.NORM.DIST(CA$3,$CU16,0.3*$CU16,TRUE)-_xlfn.NORM.DIST(CA$30,$CU16,0.3*$CU16,TRUE))*summary!$C$7/28.8/0.947817+$CS16*(_xlfn.NORM.DIST(CA$3,$CV16,0.3*$CV16,TRUE)-_xlfn.NORM.DIST(CA$30,$CV16,0.3*$CV16,TRUE))*summary!$C$6/28.8/0.947817)/(SUMPRODUCT((economics!$AG$2:$AG$167=$B45)*(economics!$D$2:$D$167="whr")*economics!$AH$2:$AH$167*(_xlfn.NORM.DIST(CA$3,economics!$AK$2:$AK$167,economics!$AJ$2:$AJ$167,TRUE)-_xlfn.NORM.DIST(CA$30,economics!$AK$2:$AK$167,economics!$AJ$2:$AJ$167,TRUE)))+$CR16*(_xlfn.NORM.DIST(CA$3,$CU16,0.3*$CU16,TRUE)-_xlfn.NORM.DIST(CA$30,$CU16,0.3*$CU16,TRUE))+$CS16*(_xlfn.NORM.DIST(CA$3,$CV16,0.3*$CV16,TRUE)-_xlfn.NORM.DIST(CA$30,$CV16,0.3*$CV16,TRUE))),""),IF($C16&gt;0,summary!$C$10/28.8/0.947817,""))</f>
        <v>52.863928062479694</v>
      </c>
      <c r="CB45">
        <f t="array" ref="CB45">IF($D16,IFERROR((SUMPRODUCT((economics!$AG$2:$AG$167=$B45)*(economics!$D$2:$D$167="whr")*economics!$AH$2:$AH$167*(_xlfn.NORM.DIST(CB$3,economics!$AK$2:$AK$167,economics!$AJ$2:$AJ$167,TRUE)-_xlfn.NORM.DIST(CB$30,economics!$AK$2:$AK$167,economics!$AJ$2:$AJ$167,TRUE))*economics!$AM$2:$AM$167)+$CR16*(_xlfn.NORM.DIST(CB$3,$CU16,0.3*$CU16,TRUE)-_xlfn.NORM.DIST(CB$30,$CU16,0.3*$CU16,TRUE))*summary!$C$7/28.8/0.947817+$CS16*(_xlfn.NORM.DIST(CB$3,$CV16,0.3*$CV16,TRUE)-_xlfn.NORM.DIST(CB$30,$CV16,0.3*$CV16,TRUE))*summary!$C$6/28.8/0.947817)/(SUMPRODUCT((economics!$AG$2:$AG$167=$B45)*(economics!$D$2:$D$167="whr")*economics!$AH$2:$AH$167*(_xlfn.NORM.DIST(CB$3,economics!$AK$2:$AK$167,economics!$AJ$2:$AJ$167,TRUE)-_xlfn.NORM.DIST(CB$30,economics!$AK$2:$AK$167,economics!$AJ$2:$AJ$167,TRUE)))+$CR16*(_xlfn.NORM.DIST(CB$3,$CU16,0.3*$CU16,TRUE)-_xlfn.NORM.DIST(CB$30,$CU16,0.3*$CU16,TRUE))+$CS16*(_xlfn.NORM.DIST(CB$3,$CV16,0.3*$CV16,TRUE)-_xlfn.NORM.DIST(CB$30,$CV16,0.3*$CV16,TRUE))),""),IF($C16&gt;0,summary!$C$10/28.8/0.947817,""))</f>
        <v>52.863928062479694</v>
      </c>
      <c r="CC45">
        <f t="array" ref="CC45">IF($D16,IFERROR((SUMPRODUCT((economics!$AG$2:$AG$167=$B45)*(economics!$D$2:$D$167="whr")*economics!$AH$2:$AH$167*(_xlfn.NORM.DIST(CC$3,economics!$AK$2:$AK$167,economics!$AJ$2:$AJ$167,TRUE)-_xlfn.NORM.DIST(CC$30,economics!$AK$2:$AK$167,economics!$AJ$2:$AJ$167,TRUE))*economics!$AM$2:$AM$167)+$CR16*(_xlfn.NORM.DIST(CC$3,$CU16,0.3*$CU16,TRUE)-_xlfn.NORM.DIST(CC$30,$CU16,0.3*$CU16,TRUE))*summary!$C$7/28.8/0.947817+$CS16*(_xlfn.NORM.DIST(CC$3,$CV16,0.3*$CV16,TRUE)-_xlfn.NORM.DIST(CC$30,$CV16,0.3*$CV16,TRUE))*summary!$C$6/28.8/0.947817)/(SUMPRODUCT((economics!$AG$2:$AG$167=$B45)*(economics!$D$2:$D$167="whr")*economics!$AH$2:$AH$167*(_xlfn.NORM.DIST(CC$3,economics!$AK$2:$AK$167,economics!$AJ$2:$AJ$167,TRUE)-_xlfn.NORM.DIST(CC$30,economics!$AK$2:$AK$167,economics!$AJ$2:$AJ$167,TRUE)))+$CR16*(_xlfn.NORM.DIST(CC$3,$CU16,0.3*$CU16,TRUE)-_xlfn.NORM.DIST(CC$30,$CU16,0.3*$CU16,TRUE))+$CS16*(_xlfn.NORM.DIST(CC$3,$CV16,0.3*$CV16,TRUE)-_xlfn.NORM.DIST(CC$30,$CV16,0.3*$CV16,TRUE))),""),IF($C16&gt;0,summary!$C$10/28.8/0.947817,""))</f>
        <v>52.863928062479694</v>
      </c>
      <c r="CD45">
        <f t="array" ref="CD45">IF($D16,IFERROR((SUMPRODUCT((economics!$AG$2:$AG$167=$B45)*(economics!$D$2:$D$167="whr")*economics!$AH$2:$AH$167*(_xlfn.NORM.DIST(CD$3,economics!$AK$2:$AK$167,economics!$AJ$2:$AJ$167,TRUE)-_xlfn.NORM.DIST(CD$30,economics!$AK$2:$AK$167,economics!$AJ$2:$AJ$167,TRUE))*economics!$AM$2:$AM$167)+$CR16*(_xlfn.NORM.DIST(CD$3,$CU16,0.3*$CU16,TRUE)-_xlfn.NORM.DIST(CD$30,$CU16,0.3*$CU16,TRUE))*summary!$C$7/28.8/0.947817+$CS16*(_xlfn.NORM.DIST(CD$3,$CV16,0.3*$CV16,TRUE)-_xlfn.NORM.DIST(CD$30,$CV16,0.3*$CV16,TRUE))*summary!$C$6/28.8/0.947817)/(SUMPRODUCT((economics!$AG$2:$AG$167=$B45)*(economics!$D$2:$D$167="whr")*economics!$AH$2:$AH$167*(_xlfn.NORM.DIST(CD$3,economics!$AK$2:$AK$167,economics!$AJ$2:$AJ$167,TRUE)-_xlfn.NORM.DIST(CD$30,economics!$AK$2:$AK$167,economics!$AJ$2:$AJ$167,TRUE)))+$CR16*(_xlfn.NORM.DIST(CD$3,$CU16,0.3*$CU16,TRUE)-_xlfn.NORM.DIST(CD$30,$CU16,0.3*$CU16,TRUE))+$CS16*(_xlfn.NORM.DIST(CD$3,$CV16,0.3*$CV16,TRUE)-_xlfn.NORM.DIST(CD$30,$CV16,0.3*$CV16,TRUE))),""),IF($C16&gt;0,summary!$C$10/28.8/0.947817,""))</f>
        <v>52.863928062479694</v>
      </c>
      <c r="CE45">
        <f t="array" ref="CE45">IF($D16,IFERROR((SUMPRODUCT((economics!$AG$2:$AG$167=$B45)*(economics!$D$2:$D$167="whr")*economics!$AH$2:$AH$167*(_xlfn.NORM.DIST(CE$3,economics!$AK$2:$AK$167,economics!$AJ$2:$AJ$167,TRUE)-_xlfn.NORM.DIST(CE$30,economics!$AK$2:$AK$167,economics!$AJ$2:$AJ$167,TRUE))*economics!$AM$2:$AM$167)+$CR16*(_xlfn.NORM.DIST(CE$3,$CU16,0.3*$CU16,TRUE)-_xlfn.NORM.DIST(CE$30,$CU16,0.3*$CU16,TRUE))*summary!$C$7/28.8/0.947817+$CS16*(_xlfn.NORM.DIST(CE$3,$CV16,0.3*$CV16,TRUE)-_xlfn.NORM.DIST(CE$30,$CV16,0.3*$CV16,TRUE))*summary!$C$6/28.8/0.947817)/(SUMPRODUCT((economics!$AG$2:$AG$167=$B45)*(economics!$D$2:$D$167="whr")*economics!$AH$2:$AH$167*(_xlfn.NORM.DIST(CE$3,economics!$AK$2:$AK$167,economics!$AJ$2:$AJ$167,TRUE)-_xlfn.NORM.DIST(CE$30,economics!$AK$2:$AK$167,economics!$AJ$2:$AJ$167,TRUE)))+$CR16*(_xlfn.NORM.DIST(CE$3,$CU16,0.3*$CU16,TRUE)-_xlfn.NORM.DIST(CE$30,$CU16,0.3*$CU16,TRUE))+$CS16*(_xlfn.NORM.DIST(CE$3,$CV16,0.3*$CV16,TRUE)-_xlfn.NORM.DIST(CE$30,$CV16,0.3*$CV16,TRUE))),""),IF($C16&gt;0,summary!$C$10/28.8/0.947817,""))</f>
        <v>52.863928062479694</v>
      </c>
      <c r="CF45">
        <f t="array" ref="CF45">IF($D16,IFERROR((SUMPRODUCT((economics!$AG$2:$AG$167=$B45)*(economics!$D$2:$D$167="whr")*economics!$AH$2:$AH$167*(_xlfn.NORM.DIST(CF$3,economics!$AK$2:$AK$167,economics!$AJ$2:$AJ$167,TRUE)-_xlfn.NORM.DIST(CF$30,economics!$AK$2:$AK$167,economics!$AJ$2:$AJ$167,TRUE))*economics!$AM$2:$AM$167)+$CR16*(_xlfn.NORM.DIST(CF$3,$CU16,0.3*$CU16,TRUE)-_xlfn.NORM.DIST(CF$30,$CU16,0.3*$CU16,TRUE))*summary!$C$7/28.8/0.947817+$CS16*(_xlfn.NORM.DIST(CF$3,$CV16,0.3*$CV16,TRUE)-_xlfn.NORM.DIST(CF$30,$CV16,0.3*$CV16,TRUE))*summary!$C$6/28.8/0.947817)/(SUMPRODUCT((economics!$AG$2:$AG$167=$B45)*(economics!$D$2:$D$167="whr")*economics!$AH$2:$AH$167*(_xlfn.NORM.DIST(CF$3,economics!$AK$2:$AK$167,economics!$AJ$2:$AJ$167,TRUE)-_xlfn.NORM.DIST(CF$30,economics!$AK$2:$AK$167,economics!$AJ$2:$AJ$167,TRUE)))+$CR16*(_xlfn.NORM.DIST(CF$3,$CU16,0.3*$CU16,TRUE)-_xlfn.NORM.DIST(CF$30,$CU16,0.3*$CU16,TRUE))+$CS16*(_xlfn.NORM.DIST(CF$3,$CV16,0.3*$CV16,TRUE)-_xlfn.NORM.DIST(CF$30,$CV16,0.3*$CV16,TRUE))),""),IF($C16&gt;0,summary!$C$10/28.8/0.947817,""))</f>
        <v>52.863928062479687</v>
      </c>
      <c r="CG45">
        <f t="array" ref="CG45">IF($D16,IFERROR((SUMPRODUCT((economics!$AG$2:$AG$167=$B45)*(economics!$D$2:$D$167="whr")*economics!$AH$2:$AH$167*(_xlfn.NORM.DIST(CG$3,economics!$AK$2:$AK$167,economics!$AJ$2:$AJ$167,TRUE)-_xlfn.NORM.DIST(CG$30,economics!$AK$2:$AK$167,economics!$AJ$2:$AJ$167,TRUE))*economics!$AM$2:$AM$167)+$CR16*(_xlfn.NORM.DIST(CG$3,$CU16,0.3*$CU16,TRUE)-_xlfn.NORM.DIST(CG$30,$CU16,0.3*$CU16,TRUE))*summary!$C$7/28.8/0.947817+$CS16*(_xlfn.NORM.DIST(CG$3,$CV16,0.3*$CV16,TRUE)-_xlfn.NORM.DIST(CG$30,$CV16,0.3*$CV16,TRUE))*summary!$C$6/28.8/0.947817)/(SUMPRODUCT((economics!$AG$2:$AG$167=$B45)*(economics!$D$2:$D$167="whr")*economics!$AH$2:$AH$167*(_xlfn.NORM.DIST(CG$3,economics!$AK$2:$AK$167,economics!$AJ$2:$AJ$167,TRUE)-_xlfn.NORM.DIST(CG$30,economics!$AK$2:$AK$167,economics!$AJ$2:$AJ$167,TRUE)))+$CR16*(_xlfn.NORM.DIST(CG$3,$CU16,0.3*$CU16,TRUE)-_xlfn.NORM.DIST(CG$30,$CU16,0.3*$CU16,TRUE))+$CS16*(_xlfn.NORM.DIST(CG$3,$CV16,0.3*$CV16,TRUE)-_xlfn.NORM.DIST(CG$30,$CV16,0.3*$CV16,TRUE))),""),IF($C16&gt;0,summary!$C$10/28.8/0.947817,""))</f>
        <v>52.863928062479687</v>
      </c>
      <c r="CH45">
        <f t="array" ref="CH45">IF($D16,IFERROR((SUMPRODUCT((economics!$AG$2:$AG$167=$B45)*(economics!$D$2:$D$167="whr")*economics!$AH$2:$AH$167*(_xlfn.NORM.DIST(CH$3,economics!$AK$2:$AK$167,economics!$AJ$2:$AJ$167,TRUE)-_xlfn.NORM.DIST(CH$30,economics!$AK$2:$AK$167,economics!$AJ$2:$AJ$167,TRUE))*economics!$AM$2:$AM$167)+$CR16*(_xlfn.NORM.DIST(CH$3,$CU16,0.3*$CU16,TRUE)-_xlfn.NORM.DIST(CH$30,$CU16,0.3*$CU16,TRUE))*summary!$C$7/28.8/0.947817+$CS16*(_xlfn.NORM.DIST(CH$3,$CV16,0.3*$CV16,TRUE)-_xlfn.NORM.DIST(CH$30,$CV16,0.3*$CV16,TRUE))*summary!$C$6/28.8/0.947817)/(SUMPRODUCT((economics!$AG$2:$AG$167=$B45)*(economics!$D$2:$D$167="whr")*economics!$AH$2:$AH$167*(_xlfn.NORM.DIST(CH$3,economics!$AK$2:$AK$167,economics!$AJ$2:$AJ$167,TRUE)-_xlfn.NORM.DIST(CH$30,economics!$AK$2:$AK$167,economics!$AJ$2:$AJ$167,TRUE)))+$CR16*(_xlfn.NORM.DIST(CH$3,$CU16,0.3*$CU16,TRUE)-_xlfn.NORM.DIST(CH$30,$CU16,0.3*$CU16,TRUE))+$CS16*(_xlfn.NORM.DIST(CH$3,$CV16,0.3*$CV16,TRUE)-_xlfn.NORM.DIST(CH$30,$CV16,0.3*$CV16,TRUE))),""),IF($C16&gt;0,summary!$C$10/28.8/0.947817,""))</f>
        <v>52.863928062479694</v>
      </c>
    </row>
    <row r="46" spans="1:86" x14ac:dyDescent="0.35">
      <c r="A46" t="str">
        <f t="shared" si="3"/>
        <v>iron and steel 241</v>
      </c>
      <c r="B46">
        <f t="shared" si="3"/>
        <v>241</v>
      </c>
      <c r="E46">
        <f t="array" ref="E46">IF($D17,IFERROR((SUMPRODUCT((economics!$AG$2:$AG$167=$B46)*(economics!$D$2:$D$167="whr")*economics!$AH$2:$AH$167*(_xlfn.NORM.DIST(E$3,economics!$AK$2:$AK$167,economics!$AJ$2:$AJ$167,TRUE)-_xlfn.NORM.DIST(E$30,economics!$AK$2:$AK$167,economics!$AJ$2:$AJ$167,TRUE))*economics!$AM$2:$AM$167)+$CR17*(_xlfn.NORM.DIST(E$3,$CU17,0.3*$CU17,TRUE)-_xlfn.NORM.DIST(E$30,$CU17,0.3*$CU17,TRUE))*summary!$C$7/28.8/0.947817+$CS17*(_xlfn.NORM.DIST(E$3,$CV17,0.3*$CV17,TRUE)-_xlfn.NORM.DIST(E$30,$CV17,0.3*$CV17,TRUE))*summary!$C$6/28.8/0.947817)/(SUMPRODUCT((economics!$AG$2:$AG$167=$B46)*(economics!$D$2:$D$167="whr")*economics!$AH$2:$AH$167*(_xlfn.NORM.DIST(E$3,economics!$AK$2:$AK$167,economics!$AJ$2:$AJ$167,TRUE)-_xlfn.NORM.DIST(E$30,economics!$AK$2:$AK$167,economics!$AJ$2:$AJ$167,TRUE)))+$CR17*(_xlfn.NORM.DIST(E$3,$CU17,0.3*$CU17,TRUE)-_xlfn.NORM.DIST(E$30,$CU17,0.3*$CU17,TRUE))+$CS17*(_xlfn.NORM.DIST(E$3,$CV17,0.3*$CV17,TRUE)-_xlfn.NORM.DIST(E$30,$CV17,0.3*$CV17,TRUE))),""),IF($C17&gt;0,summary!$C$10/28.8/0.947817,""))</f>
        <v>29.210104937197425</v>
      </c>
      <c r="F46">
        <f t="array" ref="F46">IF($D17,IFERROR((SUMPRODUCT((economics!$AG$2:$AG$167=$B46)*(economics!$D$2:$D$167="whr")*economics!$AH$2:$AH$167*(_xlfn.NORM.DIST(F$3,economics!$AK$2:$AK$167,economics!$AJ$2:$AJ$167,TRUE)-_xlfn.NORM.DIST(F$30,economics!$AK$2:$AK$167,economics!$AJ$2:$AJ$167,TRUE))*economics!$AM$2:$AM$167)+$CR17*(_xlfn.NORM.DIST(F$3,$CU17,0.3*$CU17,TRUE)-_xlfn.NORM.DIST(F$30,$CU17,0.3*$CU17,TRUE))*summary!$C$7/28.8/0.947817+$CS17*(_xlfn.NORM.DIST(F$3,$CV17,0.3*$CV17,TRUE)-_xlfn.NORM.DIST(F$30,$CV17,0.3*$CV17,TRUE))*summary!$C$6/28.8/0.947817)/(SUMPRODUCT((economics!$AG$2:$AG$167=$B46)*(economics!$D$2:$D$167="whr")*economics!$AH$2:$AH$167*(_xlfn.NORM.DIST(F$3,economics!$AK$2:$AK$167,economics!$AJ$2:$AJ$167,TRUE)-_xlfn.NORM.DIST(F$30,economics!$AK$2:$AK$167,economics!$AJ$2:$AJ$167,TRUE)))+$CR17*(_xlfn.NORM.DIST(F$3,$CU17,0.3*$CU17,TRUE)-_xlfn.NORM.DIST(F$30,$CU17,0.3*$CU17,TRUE))+$CS17*(_xlfn.NORM.DIST(F$3,$CV17,0.3*$CV17,TRUE)-_xlfn.NORM.DIST(F$30,$CV17,0.3*$CV17,TRUE))),""),IF($C17&gt;0,summary!$C$10/28.8/0.947817,""))</f>
        <v>12.156783905028718</v>
      </c>
      <c r="G46">
        <f t="array" ref="G46">IF($D17,IFERROR((SUMPRODUCT((economics!$AG$2:$AG$167=$B46)*(economics!$D$2:$D$167="whr")*economics!$AH$2:$AH$167*(_xlfn.NORM.DIST(G$3,economics!$AK$2:$AK$167,economics!$AJ$2:$AJ$167,TRUE)-_xlfn.NORM.DIST(G$30,economics!$AK$2:$AK$167,economics!$AJ$2:$AJ$167,TRUE))*economics!$AM$2:$AM$167)+$CR17*(_xlfn.NORM.DIST(G$3,$CU17,0.3*$CU17,TRUE)-_xlfn.NORM.DIST(G$30,$CU17,0.3*$CU17,TRUE))*summary!$C$7/28.8/0.947817+$CS17*(_xlfn.NORM.DIST(G$3,$CV17,0.3*$CV17,TRUE)-_xlfn.NORM.DIST(G$30,$CV17,0.3*$CV17,TRUE))*summary!$C$6/28.8/0.947817)/(SUMPRODUCT((economics!$AG$2:$AG$167=$B46)*(economics!$D$2:$D$167="whr")*economics!$AH$2:$AH$167*(_xlfn.NORM.DIST(G$3,economics!$AK$2:$AK$167,economics!$AJ$2:$AJ$167,TRUE)-_xlfn.NORM.DIST(G$30,economics!$AK$2:$AK$167,economics!$AJ$2:$AJ$167,TRUE)))+$CR17*(_xlfn.NORM.DIST(G$3,$CU17,0.3*$CU17,TRUE)-_xlfn.NORM.DIST(G$30,$CU17,0.3*$CU17,TRUE))+$CS17*(_xlfn.NORM.DIST(G$3,$CV17,0.3*$CV17,TRUE)-_xlfn.NORM.DIST(G$30,$CV17,0.3*$CV17,TRUE))),""),IF($C17&gt;0,summary!$C$10/28.8/0.947817,""))</f>
        <v>11.306227204040729</v>
      </c>
      <c r="H46">
        <f t="array" ref="H46">IF($D17,IFERROR((SUMPRODUCT((economics!$AG$2:$AG$167=$B46)*(economics!$D$2:$D$167="whr")*economics!$AH$2:$AH$167*(_xlfn.NORM.DIST(H$3,economics!$AK$2:$AK$167,economics!$AJ$2:$AJ$167,TRUE)-_xlfn.NORM.DIST(H$30,economics!$AK$2:$AK$167,economics!$AJ$2:$AJ$167,TRUE))*economics!$AM$2:$AM$167)+$CR17*(_xlfn.NORM.DIST(H$3,$CU17,0.3*$CU17,TRUE)-_xlfn.NORM.DIST(H$30,$CU17,0.3*$CU17,TRUE))*summary!$C$7/28.8/0.947817+$CS17*(_xlfn.NORM.DIST(H$3,$CV17,0.3*$CV17,TRUE)-_xlfn.NORM.DIST(H$30,$CV17,0.3*$CV17,TRUE))*summary!$C$6/28.8/0.947817)/(SUMPRODUCT((economics!$AG$2:$AG$167=$B46)*(economics!$D$2:$D$167="whr")*economics!$AH$2:$AH$167*(_xlfn.NORM.DIST(H$3,economics!$AK$2:$AK$167,economics!$AJ$2:$AJ$167,TRUE)-_xlfn.NORM.DIST(H$30,economics!$AK$2:$AK$167,economics!$AJ$2:$AJ$167,TRUE)))+$CR17*(_xlfn.NORM.DIST(H$3,$CU17,0.3*$CU17,TRUE)-_xlfn.NORM.DIST(H$30,$CU17,0.3*$CU17,TRUE))+$CS17*(_xlfn.NORM.DIST(H$3,$CV17,0.3*$CV17,TRUE)-_xlfn.NORM.DIST(H$30,$CV17,0.3*$CV17,TRUE))),""),IF($C17&gt;0,summary!$C$10/28.8/0.947817,""))</f>
        <v>11.04591631769242</v>
      </c>
      <c r="I46">
        <f t="array" ref="I46">IF($D17,IFERROR((SUMPRODUCT((economics!$AG$2:$AG$167=$B46)*(economics!$D$2:$D$167="whr")*economics!$AH$2:$AH$167*(_xlfn.NORM.DIST(I$3,economics!$AK$2:$AK$167,economics!$AJ$2:$AJ$167,TRUE)-_xlfn.NORM.DIST(I$30,economics!$AK$2:$AK$167,economics!$AJ$2:$AJ$167,TRUE))*economics!$AM$2:$AM$167)+$CR17*(_xlfn.NORM.DIST(I$3,$CU17,0.3*$CU17,TRUE)-_xlfn.NORM.DIST(I$30,$CU17,0.3*$CU17,TRUE))*summary!$C$7/28.8/0.947817+$CS17*(_xlfn.NORM.DIST(I$3,$CV17,0.3*$CV17,TRUE)-_xlfn.NORM.DIST(I$30,$CV17,0.3*$CV17,TRUE))*summary!$C$6/28.8/0.947817)/(SUMPRODUCT((economics!$AG$2:$AG$167=$B46)*(economics!$D$2:$D$167="whr")*economics!$AH$2:$AH$167*(_xlfn.NORM.DIST(I$3,economics!$AK$2:$AK$167,economics!$AJ$2:$AJ$167,TRUE)-_xlfn.NORM.DIST(I$30,economics!$AK$2:$AK$167,economics!$AJ$2:$AJ$167,TRUE)))+$CR17*(_xlfn.NORM.DIST(I$3,$CU17,0.3*$CU17,TRUE)-_xlfn.NORM.DIST(I$30,$CU17,0.3*$CU17,TRUE))+$CS17*(_xlfn.NORM.DIST(I$3,$CV17,0.3*$CV17,TRUE)-_xlfn.NORM.DIST(I$30,$CV17,0.3*$CV17,TRUE))),""),IF($C17&gt;0,summary!$C$10/28.8/0.947817,""))</f>
        <v>10.960769943062099</v>
      </c>
      <c r="J46">
        <f t="array" ref="J46">IF($D17,IFERROR((SUMPRODUCT((economics!$AG$2:$AG$167=$B46)*(economics!$D$2:$D$167="whr")*economics!$AH$2:$AH$167*(_xlfn.NORM.DIST(J$3,economics!$AK$2:$AK$167,economics!$AJ$2:$AJ$167,TRUE)-_xlfn.NORM.DIST(J$30,economics!$AK$2:$AK$167,economics!$AJ$2:$AJ$167,TRUE))*economics!$AM$2:$AM$167)+$CR17*(_xlfn.NORM.DIST(J$3,$CU17,0.3*$CU17,TRUE)-_xlfn.NORM.DIST(J$30,$CU17,0.3*$CU17,TRUE))*summary!$C$7/28.8/0.947817+$CS17*(_xlfn.NORM.DIST(J$3,$CV17,0.3*$CV17,TRUE)-_xlfn.NORM.DIST(J$30,$CV17,0.3*$CV17,TRUE))*summary!$C$6/28.8/0.947817)/(SUMPRODUCT((economics!$AG$2:$AG$167=$B46)*(economics!$D$2:$D$167="whr")*economics!$AH$2:$AH$167*(_xlfn.NORM.DIST(J$3,economics!$AK$2:$AK$167,economics!$AJ$2:$AJ$167,TRUE)-_xlfn.NORM.DIST(J$30,economics!$AK$2:$AK$167,economics!$AJ$2:$AJ$167,TRUE)))+$CR17*(_xlfn.NORM.DIST(J$3,$CU17,0.3*$CU17,TRUE)-_xlfn.NORM.DIST(J$30,$CU17,0.3*$CU17,TRUE))+$CS17*(_xlfn.NORM.DIST(J$3,$CV17,0.3*$CV17,TRUE)-_xlfn.NORM.DIST(J$30,$CV17,0.3*$CV17,TRUE))),""),IF($C17&gt;0,summary!$C$10/28.8/0.947817,""))</f>
        <v>10.945417740431754</v>
      </c>
      <c r="K46">
        <f t="array" ref="K46">IF($D17,IFERROR((SUMPRODUCT((economics!$AG$2:$AG$167=$B46)*(economics!$D$2:$D$167="whr")*economics!$AH$2:$AH$167*(_xlfn.NORM.DIST(K$3,economics!$AK$2:$AK$167,economics!$AJ$2:$AJ$167,TRUE)-_xlfn.NORM.DIST(K$30,economics!$AK$2:$AK$167,economics!$AJ$2:$AJ$167,TRUE))*economics!$AM$2:$AM$167)+$CR17*(_xlfn.NORM.DIST(K$3,$CU17,0.3*$CU17,TRUE)-_xlfn.NORM.DIST(K$30,$CU17,0.3*$CU17,TRUE))*summary!$C$7/28.8/0.947817+$CS17*(_xlfn.NORM.DIST(K$3,$CV17,0.3*$CV17,TRUE)-_xlfn.NORM.DIST(K$30,$CV17,0.3*$CV17,TRUE))*summary!$C$6/28.8/0.947817)/(SUMPRODUCT((economics!$AG$2:$AG$167=$B46)*(economics!$D$2:$D$167="whr")*economics!$AH$2:$AH$167*(_xlfn.NORM.DIST(K$3,economics!$AK$2:$AK$167,economics!$AJ$2:$AJ$167,TRUE)-_xlfn.NORM.DIST(K$30,economics!$AK$2:$AK$167,economics!$AJ$2:$AJ$167,TRUE)))+$CR17*(_xlfn.NORM.DIST(K$3,$CU17,0.3*$CU17,TRUE)-_xlfn.NORM.DIST(K$30,$CU17,0.3*$CU17,TRUE))+$CS17*(_xlfn.NORM.DIST(K$3,$CV17,0.3*$CV17,TRUE)-_xlfn.NORM.DIST(K$30,$CV17,0.3*$CV17,TRUE))),""),IF($C17&gt;0,summary!$C$10/28.8/0.947817,""))</f>
        <v>10.968017548765541</v>
      </c>
      <c r="L46">
        <f t="array" ref="L46">IF($D17,IFERROR((SUMPRODUCT((economics!$AG$2:$AG$167=$B46)*(economics!$D$2:$D$167="whr")*economics!$AH$2:$AH$167*(_xlfn.NORM.DIST(L$3,economics!$AK$2:$AK$167,economics!$AJ$2:$AJ$167,TRUE)-_xlfn.NORM.DIST(L$30,economics!$AK$2:$AK$167,economics!$AJ$2:$AJ$167,TRUE))*economics!$AM$2:$AM$167)+$CR17*(_xlfn.NORM.DIST(L$3,$CU17,0.3*$CU17,TRUE)-_xlfn.NORM.DIST(L$30,$CU17,0.3*$CU17,TRUE))*summary!$C$7/28.8/0.947817+$CS17*(_xlfn.NORM.DIST(L$3,$CV17,0.3*$CV17,TRUE)-_xlfn.NORM.DIST(L$30,$CV17,0.3*$CV17,TRUE))*summary!$C$6/28.8/0.947817)/(SUMPRODUCT((economics!$AG$2:$AG$167=$B46)*(economics!$D$2:$D$167="whr")*economics!$AH$2:$AH$167*(_xlfn.NORM.DIST(L$3,economics!$AK$2:$AK$167,economics!$AJ$2:$AJ$167,TRUE)-_xlfn.NORM.DIST(L$30,economics!$AK$2:$AK$167,economics!$AJ$2:$AJ$167,TRUE)))+$CR17*(_xlfn.NORM.DIST(L$3,$CU17,0.3*$CU17,TRUE)-_xlfn.NORM.DIST(L$30,$CU17,0.3*$CU17,TRUE))+$CS17*(_xlfn.NORM.DIST(L$3,$CV17,0.3*$CV17,TRUE)-_xlfn.NORM.DIST(L$30,$CV17,0.3*$CV17,TRUE))),""),IF($C17&gt;0,summary!$C$10/28.8/0.947817,""))</f>
        <v>11.019684900251619</v>
      </c>
      <c r="M46">
        <f t="array" ref="M46">IF($D17,IFERROR((SUMPRODUCT((economics!$AG$2:$AG$167=$B46)*(economics!$D$2:$D$167="whr")*economics!$AH$2:$AH$167*(_xlfn.NORM.DIST(M$3,economics!$AK$2:$AK$167,economics!$AJ$2:$AJ$167,TRUE)-_xlfn.NORM.DIST(M$30,economics!$AK$2:$AK$167,economics!$AJ$2:$AJ$167,TRUE))*economics!$AM$2:$AM$167)+$CR17*(_xlfn.NORM.DIST(M$3,$CU17,0.3*$CU17,TRUE)-_xlfn.NORM.DIST(M$30,$CU17,0.3*$CU17,TRUE))*summary!$C$7/28.8/0.947817+$CS17*(_xlfn.NORM.DIST(M$3,$CV17,0.3*$CV17,TRUE)-_xlfn.NORM.DIST(M$30,$CV17,0.3*$CV17,TRUE))*summary!$C$6/28.8/0.947817)/(SUMPRODUCT((economics!$AG$2:$AG$167=$B46)*(economics!$D$2:$D$167="whr")*economics!$AH$2:$AH$167*(_xlfn.NORM.DIST(M$3,economics!$AK$2:$AK$167,economics!$AJ$2:$AJ$167,TRUE)-_xlfn.NORM.DIST(M$30,economics!$AK$2:$AK$167,economics!$AJ$2:$AJ$167,TRUE)))+$CR17*(_xlfn.NORM.DIST(M$3,$CU17,0.3*$CU17,TRUE)-_xlfn.NORM.DIST(M$30,$CU17,0.3*$CU17,TRUE))+$CS17*(_xlfn.NORM.DIST(M$3,$CV17,0.3*$CV17,TRUE)-_xlfn.NORM.DIST(M$30,$CV17,0.3*$CV17,TRUE))),""),IF($C17&gt;0,summary!$C$10/28.8/0.947817,""))</f>
        <v>11.109263787301979</v>
      </c>
      <c r="N46">
        <f t="array" ref="N46">IF($D17,IFERROR((SUMPRODUCT((economics!$AG$2:$AG$167=$B46)*(economics!$D$2:$D$167="whr")*economics!$AH$2:$AH$167*(_xlfn.NORM.DIST(N$3,economics!$AK$2:$AK$167,economics!$AJ$2:$AJ$167,TRUE)-_xlfn.NORM.DIST(N$30,economics!$AK$2:$AK$167,economics!$AJ$2:$AJ$167,TRUE))*economics!$AM$2:$AM$167)+$CR17*(_xlfn.NORM.DIST(N$3,$CU17,0.3*$CU17,TRUE)-_xlfn.NORM.DIST(N$30,$CU17,0.3*$CU17,TRUE))*summary!$C$7/28.8/0.947817+$CS17*(_xlfn.NORM.DIST(N$3,$CV17,0.3*$CV17,TRUE)-_xlfn.NORM.DIST(N$30,$CV17,0.3*$CV17,TRUE))*summary!$C$6/28.8/0.947817)/(SUMPRODUCT((economics!$AG$2:$AG$167=$B46)*(economics!$D$2:$D$167="whr")*economics!$AH$2:$AH$167*(_xlfn.NORM.DIST(N$3,economics!$AK$2:$AK$167,economics!$AJ$2:$AJ$167,TRUE)-_xlfn.NORM.DIST(N$30,economics!$AK$2:$AK$167,economics!$AJ$2:$AJ$167,TRUE)))+$CR17*(_xlfn.NORM.DIST(N$3,$CU17,0.3*$CU17,TRUE)-_xlfn.NORM.DIST(N$30,$CU17,0.3*$CU17,TRUE))+$CS17*(_xlfn.NORM.DIST(N$3,$CV17,0.3*$CV17,TRUE)-_xlfn.NORM.DIST(N$30,$CV17,0.3*$CV17,TRUE))),""),IF($C17&gt;0,summary!$C$10/28.8/0.947817,""))</f>
        <v>11.282576804247256</v>
      </c>
      <c r="O46">
        <f t="array" ref="O46">IF($D17,IFERROR((SUMPRODUCT((economics!$AG$2:$AG$167=$B46)*(economics!$D$2:$D$167="whr")*economics!$AH$2:$AH$167*(_xlfn.NORM.DIST(O$3,economics!$AK$2:$AK$167,economics!$AJ$2:$AJ$167,TRUE)-_xlfn.NORM.DIST(O$30,economics!$AK$2:$AK$167,economics!$AJ$2:$AJ$167,TRUE))*economics!$AM$2:$AM$167)+$CR17*(_xlfn.NORM.DIST(O$3,$CU17,0.3*$CU17,TRUE)-_xlfn.NORM.DIST(O$30,$CU17,0.3*$CU17,TRUE))*summary!$C$7/28.8/0.947817+$CS17*(_xlfn.NORM.DIST(O$3,$CV17,0.3*$CV17,TRUE)-_xlfn.NORM.DIST(O$30,$CV17,0.3*$CV17,TRUE))*summary!$C$6/28.8/0.947817)/(SUMPRODUCT((economics!$AG$2:$AG$167=$B46)*(economics!$D$2:$D$167="whr")*economics!$AH$2:$AH$167*(_xlfn.NORM.DIST(O$3,economics!$AK$2:$AK$167,economics!$AJ$2:$AJ$167,TRUE)-_xlfn.NORM.DIST(O$30,economics!$AK$2:$AK$167,economics!$AJ$2:$AJ$167,TRUE)))+$CR17*(_xlfn.NORM.DIST(O$3,$CU17,0.3*$CU17,TRUE)-_xlfn.NORM.DIST(O$30,$CU17,0.3*$CU17,TRUE))+$CS17*(_xlfn.NORM.DIST(O$3,$CV17,0.3*$CV17,TRUE)-_xlfn.NORM.DIST(O$30,$CV17,0.3*$CV17,TRUE))),""),IF($C17&gt;0,summary!$C$10/28.8/0.947817,""))</f>
        <v>11.692708768606591</v>
      </c>
      <c r="P46">
        <f t="array" ref="P46">IF($D17,IFERROR((SUMPRODUCT((economics!$AG$2:$AG$167=$B46)*(economics!$D$2:$D$167="whr")*economics!$AH$2:$AH$167*(_xlfn.NORM.DIST(P$3,economics!$AK$2:$AK$167,economics!$AJ$2:$AJ$167,TRUE)-_xlfn.NORM.DIST(P$30,economics!$AK$2:$AK$167,economics!$AJ$2:$AJ$167,TRUE))*economics!$AM$2:$AM$167)+$CR17*(_xlfn.NORM.DIST(P$3,$CU17,0.3*$CU17,TRUE)-_xlfn.NORM.DIST(P$30,$CU17,0.3*$CU17,TRUE))*summary!$C$7/28.8/0.947817+$CS17*(_xlfn.NORM.DIST(P$3,$CV17,0.3*$CV17,TRUE)-_xlfn.NORM.DIST(P$30,$CV17,0.3*$CV17,TRUE))*summary!$C$6/28.8/0.947817)/(SUMPRODUCT((economics!$AG$2:$AG$167=$B46)*(economics!$D$2:$D$167="whr")*economics!$AH$2:$AH$167*(_xlfn.NORM.DIST(P$3,economics!$AK$2:$AK$167,economics!$AJ$2:$AJ$167,TRUE)-_xlfn.NORM.DIST(P$30,economics!$AK$2:$AK$167,economics!$AJ$2:$AJ$167,TRUE)))+$CR17*(_xlfn.NORM.DIST(P$3,$CU17,0.3*$CU17,TRUE)-_xlfn.NORM.DIST(P$30,$CU17,0.3*$CU17,TRUE))+$CS17*(_xlfn.NORM.DIST(P$3,$CV17,0.3*$CV17,TRUE)-_xlfn.NORM.DIST(P$30,$CV17,0.3*$CV17,TRUE))),""),IF($C17&gt;0,summary!$C$10/28.8/0.947817,""))</f>
        <v>12.83048767044424</v>
      </c>
      <c r="Q46">
        <f t="array" ref="Q46">IF($D17,IFERROR((SUMPRODUCT((economics!$AG$2:$AG$167=$B46)*(economics!$D$2:$D$167="whr")*economics!$AH$2:$AH$167*(_xlfn.NORM.DIST(Q$3,economics!$AK$2:$AK$167,economics!$AJ$2:$AJ$167,TRUE)-_xlfn.NORM.DIST(Q$30,economics!$AK$2:$AK$167,economics!$AJ$2:$AJ$167,TRUE))*economics!$AM$2:$AM$167)+$CR17*(_xlfn.NORM.DIST(Q$3,$CU17,0.3*$CU17,TRUE)-_xlfn.NORM.DIST(Q$30,$CU17,0.3*$CU17,TRUE))*summary!$C$7/28.8/0.947817+$CS17*(_xlfn.NORM.DIST(Q$3,$CV17,0.3*$CV17,TRUE)-_xlfn.NORM.DIST(Q$30,$CV17,0.3*$CV17,TRUE))*summary!$C$6/28.8/0.947817)/(SUMPRODUCT((economics!$AG$2:$AG$167=$B46)*(economics!$D$2:$D$167="whr")*economics!$AH$2:$AH$167*(_xlfn.NORM.DIST(Q$3,economics!$AK$2:$AK$167,economics!$AJ$2:$AJ$167,TRUE)-_xlfn.NORM.DIST(Q$30,economics!$AK$2:$AK$167,economics!$AJ$2:$AJ$167,TRUE)))+$CR17*(_xlfn.NORM.DIST(Q$3,$CU17,0.3*$CU17,TRUE)-_xlfn.NORM.DIST(Q$30,$CU17,0.3*$CU17,TRUE))+$CS17*(_xlfn.NORM.DIST(Q$3,$CV17,0.3*$CV17,TRUE)-_xlfn.NORM.DIST(Q$30,$CV17,0.3*$CV17,TRUE))),""),IF($C17&gt;0,summary!$C$10/28.8/0.947817,""))</f>
        <v>16.06149043860821</v>
      </c>
      <c r="R46">
        <f t="array" ref="R46">IF($D17,IFERROR((SUMPRODUCT((economics!$AG$2:$AG$167=$B46)*(economics!$D$2:$D$167="whr")*economics!$AH$2:$AH$167*(_xlfn.NORM.DIST(R$3,economics!$AK$2:$AK$167,economics!$AJ$2:$AJ$167,TRUE)-_xlfn.NORM.DIST(R$30,economics!$AK$2:$AK$167,economics!$AJ$2:$AJ$167,TRUE))*economics!$AM$2:$AM$167)+$CR17*(_xlfn.NORM.DIST(R$3,$CU17,0.3*$CU17,TRUE)-_xlfn.NORM.DIST(R$30,$CU17,0.3*$CU17,TRUE))*summary!$C$7/28.8/0.947817+$CS17*(_xlfn.NORM.DIST(R$3,$CV17,0.3*$CV17,TRUE)-_xlfn.NORM.DIST(R$30,$CV17,0.3*$CV17,TRUE))*summary!$C$6/28.8/0.947817)/(SUMPRODUCT((economics!$AG$2:$AG$167=$B46)*(economics!$D$2:$D$167="whr")*economics!$AH$2:$AH$167*(_xlfn.NORM.DIST(R$3,economics!$AK$2:$AK$167,economics!$AJ$2:$AJ$167,TRUE)-_xlfn.NORM.DIST(R$30,economics!$AK$2:$AK$167,economics!$AJ$2:$AJ$167,TRUE)))+$CR17*(_xlfn.NORM.DIST(R$3,$CU17,0.3*$CU17,TRUE)-_xlfn.NORM.DIST(R$30,$CU17,0.3*$CU17,TRUE))+$CS17*(_xlfn.NORM.DIST(R$3,$CV17,0.3*$CV17,TRUE)-_xlfn.NORM.DIST(R$30,$CV17,0.3*$CV17,TRUE))),""),IF($C17&gt;0,summary!$C$10/28.8/0.947817,""))</f>
        <v>22.879470500810132</v>
      </c>
      <c r="S46">
        <f t="array" ref="S46">IF($D17,IFERROR((SUMPRODUCT((economics!$AG$2:$AG$167=$B46)*(economics!$D$2:$D$167="whr")*economics!$AH$2:$AH$167*(_xlfn.NORM.DIST(S$3,economics!$AK$2:$AK$167,economics!$AJ$2:$AJ$167,TRUE)-_xlfn.NORM.DIST(S$30,economics!$AK$2:$AK$167,economics!$AJ$2:$AJ$167,TRUE))*economics!$AM$2:$AM$167)+$CR17*(_xlfn.NORM.DIST(S$3,$CU17,0.3*$CU17,TRUE)-_xlfn.NORM.DIST(S$30,$CU17,0.3*$CU17,TRUE))*summary!$C$7/28.8/0.947817+$CS17*(_xlfn.NORM.DIST(S$3,$CV17,0.3*$CV17,TRUE)-_xlfn.NORM.DIST(S$30,$CV17,0.3*$CV17,TRUE))*summary!$C$6/28.8/0.947817)/(SUMPRODUCT((economics!$AG$2:$AG$167=$B46)*(economics!$D$2:$D$167="whr")*economics!$AH$2:$AH$167*(_xlfn.NORM.DIST(S$3,economics!$AK$2:$AK$167,economics!$AJ$2:$AJ$167,TRUE)-_xlfn.NORM.DIST(S$30,economics!$AK$2:$AK$167,economics!$AJ$2:$AJ$167,TRUE)))+$CR17*(_xlfn.NORM.DIST(S$3,$CU17,0.3*$CU17,TRUE)-_xlfn.NORM.DIST(S$30,$CU17,0.3*$CU17,TRUE))+$CS17*(_xlfn.NORM.DIST(S$3,$CV17,0.3*$CV17,TRUE)-_xlfn.NORM.DIST(S$30,$CV17,0.3*$CV17,TRUE))),""),IF($C17&gt;0,summary!$C$10/28.8/0.947817,""))</f>
        <v>29.567166148327122</v>
      </c>
      <c r="T46">
        <f t="array" ref="T46">IF($D17,IFERROR((SUMPRODUCT((economics!$AG$2:$AG$167=$B46)*(economics!$D$2:$D$167="whr")*economics!$AH$2:$AH$167*(_xlfn.NORM.DIST(T$3,economics!$AK$2:$AK$167,economics!$AJ$2:$AJ$167,TRUE)-_xlfn.NORM.DIST(T$30,economics!$AK$2:$AK$167,economics!$AJ$2:$AJ$167,TRUE))*economics!$AM$2:$AM$167)+$CR17*(_xlfn.NORM.DIST(T$3,$CU17,0.3*$CU17,TRUE)-_xlfn.NORM.DIST(T$30,$CU17,0.3*$CU17,TRUE))*summary!$C$7/28.8/0.947817+$CS17*(_xlfn.NORM.DIST(T$3,$CV17,0.3*$CV17,TRUE)-_xlfn.NORM.DIST(T$30,$CV17,0.3*$CV17,TRUE))*summary!$C$6/28.8/0.947817)/(SUMPRODUCT((economics!$AG$2:$AG$167=$B46)*(economics!$D$2:$D$167="whr")*economics!$AH$2:$AH$167*(_xlfn.NORM.DIST(T$3,economics!$AK$2:$AK$167,economics!$AJ$2:$AJ$167,TRUE)-_xlfn.NORM.DIST(T$30,economics!$AK$2:$AK$167,economics!$AJ$2:$AJ$167,TRUE)))+$CR17*(_xlfn.NORM.DIST(T$3,$CU17,0.3*$CU17,TRUE)-_xlfn.NORM.DIST(T$30,$CU17,0.3*$CU17,TRUE))+$CS17*(_xlfn.NORM.DIST(T$3,$CV17,0.3*$CV17,TRUE)-_xlfn.NORM.DIST(T$30,$CV17,0.3*$CV17,TRUE))),""),IF($C17&gt;0,summary!$C$10/28.8/0.947817,""))</f>
        <v>32.29196738774224</v>
      </c>
      <c r="U46">
        <f t="array" ref="U46">IF($D17,IFERROR((SUMPRODUCT((economics!$AG$2:$AG$167=$B46)*(economics!$D$2:$D$167="whr")*economics!$AH$2:$AH$167*(_xlfn.NORM.DIST(U$3,economics!$AK$2:$AK$167,economics!$AJ$2:$AJ$167,TRUE)-_xlfn.NORM.DIST(U$30,economics!$AK$2:$AK$167,economics!$AJ$2:$AJ$167,TRUE))*economics!$AM$2:$AM$167)+$CR17*(_xlfn.NORM.DIST(U$3,$CU17,0.3*$CU17,TRUE)-_xlfn.NORM.DIST(U$30,$CU17,0.3*$CU17,TRUE))*summary!$C$7/28.8/0.947817+$CS17*(_xlfn.NORM.DIST(U$3,$CV17,0.3*$CV17,TRUE)-_xlfn.NORM.DIST(U$30,$CV17,0.3*$CV17,TRUE))*summary!$C$6/28.8/0.947817)/(SUMPRODUCT((economics!$AG$2:$AG$167=$B46)*(economics!$D$2:$D$167="whr")*economics!$AH$2:$AH$167*(_xlfn.NORM.DIST(U$3,economics!$AK$2:$AK$167,economics!$AJ$2:$AJ$167,TRUE)-_xlfn.NORM.DIST(U$30,economics!$AK$2:$AK$167,economics!$AJ$2:$AJ$167,TRUE)))+$CR17*(_xlfn.NORM.DIST(U$3,$CU17,0.3*$CU17,TRUE)-_xlfn.NORM.DIST(U$30,$CU17,0.3*$CU17,TRUE))+$CS17*(_xlfn.NORM.DIST(U$3,$CV17,0.3*$CV17,TRUE)-_xlfn.NORM.DIST(U$30,$CV17,0.3*$CV17,TRUE))),""),IF($C17&gt;0,summary!$C$10/28.8/0.947817,""))</f>
        <v>33.104310174265585</v>
      </c>
      <c r="V46">
        <f t="array" ref="V46">IF($D17,IFERROR((SUMPRODUCT((economics!$AG$2:$AG$167=$B46)*(economics!$D$2:$D$167="whr")*economics!$AH$2:$AH$167*(_xlfn.NORM.DIST(V$3,economics!$AK$2:$AK$167,economics!$AJ$2:$AJ$167,TRUE)-_xlfn.NORM.DIST(V$30,economics!$AK$2:$AK$167,economics!$AJ$2:$AJ$167,TRUE))*economics!$AM$2:$AM$167)+$CR17*(_xlfn.NORM.DIST(V$3,$CU17,0.3*$CU17,TRUE)-_xlfn.NORM.DIST(V$30,$CU17,0.3*$CU17,TRUE))*summary!$C$7/28.8/0.947817+$CS17*(_xlfn.NORM.DIST(V$3,$CV17,0.3*$CV17,TRUE)-_xlfn.NORM.DIST(V$30,$CV17,0.3*$CV17,TRUE))*summary!$C$6/28.8/0.947817)/(SUMPRODUCT((economics!$AG$2:$AG$167=$B46)*(economics!$D$2:$D$167="whr")*economics!$AH$2:$AH$167*(_xlfn.NORM.DIST(V$3,economics!$AK$2:$AK$167,economics!$AJ$2:$AJ$167,TRUE)-_xlfn.NORM.DIST(V$30,economics!$AK$2:$AK$167,economics!$AJ$2:$AJ$167,TRUE)))+$CR17*(_xlfn.NORM.DIST(V$3,$CU17,0.3*$CU17,TRUE)-_xlfn.NORM.DIST(V$30,$CU17,0.3*$CU17,TRUE))+$CS17*(_xlfn.NORM.DIST(V$3,$CV17,0.3*$CV17,TRUE)-_xlfn.NORM.DIST(V$30,$CV17,0.3*$CV17,TRUE))),""),IF($C17&gt;0,summary!$C$10/28.8/0.947817,""))</f>
        <v>33.600240610330147</v>
      </c>
      <c r="W46">
        <f t="array" ref="W46">IF($D17,IFERROR((SUMPRODUCT((economics!$AG$2:$AG$167=$B46)*(economics!$D$2:$D$167="whr")*economics!$AH$2:$AH$167*(_xlfn.NORM.DIST(W$3,economics!$AK$2:$AK$167,economics!$AJ$2:$AJ$167,TRUE)-_xlfn.NORM.DIST(W$30,economics!$AK$2:$AK$167,economics!$AJ$2:$AJ$167,TRUE))*economics!$AM$2:$AM$167)+$CR17*(_xlfn.NORM.DIST(W$3,$CU17,0.3*$CU17,TRUE)-_xlfn.NORM.DIST(W$30,$CU17,0.3*$CU17,TRUE))*summary!$C$7/28.8/0.947817+$CS17*(_xlfn.NORM.DIST(W$3,$CV17,0.3*$CV17,TRUE)-_xlfn.NORM.DIST(W$30,$CV17,0.3*$CV17,TRUE))*summary!$C$6/28.8/0.947817)/(SUMPRODUCT((economics!$AG$2:$AG$167=$B46)*(economics!$D$2:$D$167="whr")*economics!$AH$2:$AH$167*(_xlfn.NORM.DIST(W$3,economics!$AK$2:$AK$167,economics!$AJ$2:$AJ$167,TRUE)-_xlfn.NORM.DIST(W$30,economics!$AK$2:$AK$167,economics!$AJ$2:$AJ$167,TRUE)))+$CR17*(_xlfn.NORM.DIST(W$3,$CU17,0.3*$CU17,TRUE)-_xlfn.NORM.DIST(W$30,$CU17,0.3*$CU17,TRUE))+$CS17*(_xlfn.NORM.DIST(W$3,$CV17,0.3*$CV17,TRUE)-_xlfn.NORM.DIST(W$30,$CV17,0.3*$CV17,TRUE))),""),IF($C17&gt;0,summary!$C$10/28.8/0.947817,""))</f>
        <v>34.20557862767734</v>
      </c>
      <c r="X46">
        <f t="array" ref="X46">IF($D17,IFERROR((SUMPRODUCT((economics!$AG$2:$AG$167=$B46)*(economics!$D$2:$D$167="whr")*economics!$AH$2:$AH$167*(_xlfn.NORM.DIST(X$3,economics!$AK$2:$AK$167,economics!$AJ$2:$AJ$167,TRUE)-_xlfn.NORM.DIST(X$30,economics!$AK$2:$AK$167,economics!$AJ$2:$AJ$167,TRUE))*economics!$AM$2:$AM$167)+$CR17*(_xlfn.NORM.DIST(X$3,$CU17,0.3*$CU17,TRUE)-_xlfn.NORM.DIST(X$30,$CU17,0.3*$CU17,TRUE))*summary!$C$7/28.8/0.947817+$CS17*(_xlfn.NORM.DIST(X$3,$CV17,0.3*$CV17,TRUE)-_xlfn.NORM.DIST(X$30,$CV17,0.3*$CV17,TRUE))*summary!$C$6/28.8/0.947817)/(SUMPRODUCT((economics!$AG$2:$AG$167=$B46)*(economics!$D$2:$D$167="whr")*economics!$AH$2:$AH$167*(_xlfn.NORM.DIST(X$3,economics!$AK$2:$AK$167,economics!$AJ$2:$AJ$167,TRUE)-_xlfn.NORM.DIST(X$30,economics!$AK$2:$AK$167,economics!$AJ$2:$AJ$167,TRUE)))+$CR17*(_xlfn.NORM.DIST(X$3,$CU17,0.3*$CU17,TRUE)-_xlfn.NORM.DIST(X$30,$CU17,0.3*$CU17,TRUE))+$CS17*(_xlfn.NORM.DIST(X$3,$CV17,0.3*$CV17,TRUE)-_xlfn.NORM.DIST(X$30,$CV17,0.3*$CV17,TRUE))),""),IF($C17&gt;0,summary!$C$10/28.8/0.947817,""))</f>
        <v>35.04322223697821</v>
      </c>
      <c r="Y46">
        <f t="array" ref="Y46">IF($D17,IFERROR((SUMPRODUCT((economics!$AG$2:$AG$167=$B46)*(economics!$D$2:$D$167="whr")*economics!$AH$2:$AH$167*(_xlfn.NORM.DIST(Y$3,economics!$AK$2:$AK$167,economics!$AJ$2:$AJ$167,TRUE)-_xlfn.NORM.DIST(Y$30,economics!$AK$2:$AK$167,economics!$AJ$2:$AJ$167,TRUE))*economics!$AM$2:$AM$167)+$CR17*(_xlfn.NORM.DIST(Y$3,$CU17,0.3*$CU17,TRUE)-_xlfn.NORM.DIST(Y$30,$CU17,0.3*$CU17,TRUE))*summary!$C$7/28.8/0.947817+$CS17*(_xlfn.NORM.DIST(Y$3,$CV17,0.3*$CV17,TRUE)-_xlfn.NORM.DIST(Y$30,$CV17,0.3*$CV17,TRUE))*summary!$C$6/28.8/0.947817)/(SUMPRODUCT((economics!$AG$2:$AG$167=$B46)*(economics!$D$2:$D$167="whr")*economics!$AH$2:$AH$167*(_xlfn.NORM.DIST(Y$3,economics!$AK$2:$AK$167,economics!$AJ$2:$AJ$167,TRUE)-_xlfn.NORM.DIST(Y$30,economics!$AK$2:$AK$167,economics!$AJ$2:$AJ$167,TRUE)))+$CR17*(_xlfn.NORM.DIST(Y$3,$CU17,0.3*$CU17,TRUE)-_xlfn.NORM.DIST(Y$30,$CU17,0.3*$CU17,TRUE))+$CS17*(_xlfn.NORM.DIST(Y$3,$CV17,0.3*$CV17,TRUE)-_xlfn.NORM.DIST(Y$30,$CV17,0.3*$CV17,TRUE))),""),IF($C17&gt;0,summary!$C$10/28.8/0.947817,""))</f>
        <v>36.197261658156386</v>
      </c>
      <c r="Z46">
        <f t="array" ref="Z46">IF($D17,IFERROR((SUMPRODUCT((economics!$AG$2:$AG$167=$B46)*(economics!$D$2:$D$167="whr")*economics!$AH$2:$AH$167*(_xlfn.NORM.DIST(Z$3,economics!$AK$2:$AK$167,economics!$AJ$2:$AJ$167,TRUE)-_xlfn.NORM.DIST(Z$30,economics!$AK$2:$AK$167,economics!$AJ$2:$AJ$167,TRUE))*economics!$AM$2:$AM$167)+$CR17*(_xlfn.NORM.DIST(Z$3,$CU17,0.3*$CU17,TRUE)-_xlfn.NORM.DIST(Z$30,$CU17,0.3*$CU17,TRUE))*summary!$C$7/28.8/0.947817+$CS17*(_xlfn.NORM.DIST(Z$3,$CV17,0.3*$CV17,TRUE)-_xlfn.NORM.DIST(Z$30,$CV17,0.3*$CV17,TRUE))*summary!$C$6/28.8/0.947817)/(SUMPRODUCT((economics!$AG$2:$AG$167=$B46)*(economics!$D$2:$D$167="whr")*economics!$AH$2:$AH$167*(_xlfn.NORM.DIST(Z$3,economics!$AK$2:$AK$167,economics!$AJ$2:$AJ$167,TRUE)-_xlfn.NORM.DIST(Z$30,economics!$AK$2:$AK$167,economics!$AJ$2:$AJ$167,TRUE)))+$CR17*(_xlfn.NORM.DIST(Z$3,$CU17,0.3*$CU17,TRUE)-_xlfn.NORM.DIST(Z$30,$CU17,0.3*$CU17,TRUE))+$CS17*(_xlfn.NORM.DIST(Z$3,$CV17,0.3*$CV17,TRUE)-_xlfn.NORM.DIST(Z$30,$CV17,0.3*$CV17,TRUE))),""),IF($C17&gt;0,summary!$C$10/28.8/0.947817,""))</f>
        <v>37.74945693550837</v>
      </c>
      <c r="AA46">
        <f t="array" ref="AA46">IF($D17,IFERROR((SUMPRODUCT((economics!$AG$2:$AG$167=$B46)*(economics!$D$2:$D$167="whr")*economics!$AH$2:$AH$167*(_xlfn.NORM.DIST(AA$3,economics!$AK$2:$AK$167,economics!$AJ$2:$AJ$167,TRUE)-_xlfn.NORM.DIST(AA$30,economics!$AK$2:$AK$167,economics!$AJ$2:$AJ$167,TRUE))*economics!$AM$2:$AM$167)+$CR17*(_xlfn.NORM.DIST(AA$3,$CU17,0.3*$CU17,TRUE)-_xlfn.NORM.DIST(AA$30,$CU17,0.3*$CU17,TRUE))*summary!$C$7/28.8/0.947817+$CS17*(_xlfn.NORM.DIST(AA$3,$CV17,0.3*$CV17,TRUE)-_xlfn.NORM.DIST(AA$30,$CV17,0.3*$CV17,TRUE))*summary!$C$6/28.8/0.947817)/(SUMPRODUCT((economics!$AG$2:$AG$167=$B46)*(economics!$D$2:$D$167="whr")*economics!$AH$2:$AH$167*(_xlfn.NORM.DIST(AA$3,economics!$AK$2:$AK$167,economics!$AJ$2:$AJ$167,TRUE)-_xlfn.NORM.DIST(AA$30,economics!$AK$2:$AK$167,economics!$AJ$2:$AJ$167,TRUE)))+$CR17*(_xlfn.NORM.DIST(AA$3,$CU17,0.3*$CU17,TRUE)-_xlfn.NORM.DIST(AA$30,$CU17,0.3*$CU17,TRUE))+$CS17*(_xlfn.NORM.DIST(AA$3,$CV17,0.3*$CV17,TRUE)-_xlfn.NORM.DIST(AA$30,$CV17,0.3*$CV17,TRUE))),""),IF($C17&gt;0,summary!$C$10/28.8/0.947817,""))</f>
        <v>39.756992531589226</v>
      </c>
      <c r="AB46">
        <f t="array" ref="AB46">IF($D17,IFERROR((SUMPRODUCT((economics!$AG$2:$AG$167=$B46)*(economics!$D$2:$D$167="whr")*economics!$AH$2:$AH$167*(_xlfn.NORM.DIST(AB$3,economics!$AK$2:$AK$167,economics!$AJ$2:$AJ$167,TRUE)-_xlfn.NORM.DIST(AB$30,economics!$AK$2:$AK$167,economics!$AJ$2:$AJ$167,TRUE))*economics!$AM$2:$AM$167)+$CR17*(_xlfn.NORM.DIST(AB$3,$CU17,0.3*$CU17,TRUE)-_xlfn.NORM.DIST(AB$30,$CU17,0.3*$CU17,TRUE))*summary!$C$7/28.8/0.947817+$CS17*(_xlfn.NORM.DIST(AB$3,$CV17,0.3*$CV17,TRUE)-_xlfn.NORM.DIST(AB$30,$CV17,0.3*$CV17,TRUE))*summary!$C$6/28.8/0.947817)/(SUMPRODUCT((economics!$AG$2:$AG$167=$B46)*(economics!$D$2:$D$167="whr")*economics!$AH$2:$AH$167*(_xlfn.NORM.DIST(AB$3,economics!$AK$2:$AK$167,economics!$AJ$2:$AJ$167,TRUE)-_xlfn.NORM.DIST(AB$30,economics!$AK$2:$AK$167,economics!$AJ$2:$AJ$167,TRUE)))+$CR17*(_xlfn.NORM.DIST(AB$3,$CU17,0.3*$CU17,TRUE)-_xlfn.NORM.DIST(AB$30,$CU17,0.3*$CU17,TRUE))+$CS17*(_xlfn.NORM.DIST(AB$3,$CV17,0.3*$CV17,TRUE)-_xlfn.NORM.DIST(AB$30,$CV17,0.3*$CV17,TRUE))),""),IF($C17&gt;0,summary!$C$10/28.8/0.947817,""))</f>
        <v>42.203503004285345</v>
      </c>
      <c r="AC46">
        <f t="array" ref="AC46">IF($D17,IFERROR((SUMPRODUCT((economics!$AG$2:$AG$167=$B46)*(economics!$D$2:$D$167="whr")*economics!$AH$2:$AH$167*(_xlfn.NORM.DIST(AC$3,economics!$AK$2:$AK$167,economics!$AJ$2:$AJ$167,TRUE)-_xlfn.NORM.DIST(AC$30,economics!$AK$2:$AK$167,economics!$AJ$2:$AJ$167,TRUE))*economics!$AM$2:$AM$167)+$CR17*(_xlfn.NORM.DIST(AC$3,$CU17,0.3*$CU17,TRUE)-_xlfn.NORM.DIST(AC$30,$CU17,0.3*$CU17,TRUE))*summary!$C$7/28.8/0.947817+$CS17*(_xlfn.NORM.DIST(AC$3,$CV17,0.3*$CV17,TRUE)-_xlfn.NORM.DIST(AC$30,$CV17,0.3*$CV17,TRUE))*summary!$C$6/28.8/0.947817)/(SUMPRODUCT((economics!$AG$2:$AG$167=$B46)*(economics!$D$2:$D$167="whr")*economics!$AH$2:$AH$167*(_xlfn.NORM.DIST(AC$3,economics!$AK$2:$AK$167,economics!$AJ$2:$AJ$167,TRUE)-_xlfn.NORM.DIST(AC$30,economics!$AK$2:$AK$167,economics!$AJ$2:$AJ$167,TRUE)))+$CR17*(_xlfn.NORM.DIST(AC$3,$CU17,0.3*$CU17,TRUE)-_xlfn.NORM.DIST(AC$30,$CU17,0.3*$CU17,TRUE))+$CS17*(_xlfn.NORM.DIST(AC$3,$CV17,0.3*$CV17,TRUE)-_xlfn.NORM.DIST(AC$30,$CV17,0.3*$CV17,TRUE))),""),IF($C17&gt;0,summary!$C$10/28.8/0.947817,""))</f>
        <v>44.949167941155494</v>
      </c>
      <c r="AD46">
        <f t="array" ref="AD46">IF($D17,IFERROR((SUMPRODUCT((economics!$AG$2:$AG$167=$B46)*(economics!$D$2:$D$167="whr")*economics!$AH$2:$AH$167*(_xlfn.NORM.DIST(AD$3,economics!$AK$2:$AK$167,economics!$AJ$2:$AJ$167,TRUE)-_xlfn.NORM.DIST(AD$30,economics!$AK$2:$AK$167,economics!$AJ$2:$AJ$167,TRUE))*economics!$AM$2:$AM$167)+$CR17*(_xlfn.NORM.DIST(AD$3,$CU17,0.3*$CU17,TRUE)-_xlfn.NORM.DIST(AD$30,$CU17,0.3*$CU17,TRUE))*summary!$C$7/28.8/0.947817+$CS17*(_xlfn.NORM.DIST(AD$3,$CV17,0.3*$CV17,TRUE)-_xlfn.NORM.DIST(AD$30,$CV17,0.3*$CV17,TRUE))*summary!$C$6/28.8/0.947817)/(SUMPRODUCT((economics!$AG$2:$AG$167=$B46)*(economics!$D$2:$D$167="whr")*economics!$AH$2:$AH$167*(_xlfn.NORM.DIST(AD$3,economics!$AK$2:$AK$167,economics!$AJ$2:$AJ$167,TRUE)-_xlfn.NORM.DIST(AD$30,economics!$AK$2:$AK$167,economics!$AJ$2:$AJ$167,TRUE)))+$CR17*(_xlfn.NORM.DIST(AD$3,$CU17,0.3*$CU17,TRUE)-_xlfn.NORM.DIST(AD$30,$CU17,0.3*$CU17,TRUE))+$CS17*(_xlfn.NORM.DIST(AD$3,$CV17,0.3*$CV17,TRUE)-_xlfn.NORM.DIST(AD$30,$CV17,0.3*$CV17,TRUE))),""),IF($C17&gt;0,summary!$C$10/28.8/0.947817,""))</f>
        <v>47.733177979753343</v>
      </c>
      <c r="AE46">
        <f t="array" ref="AE46">IF($D17,IFERROR((SUMPRODUCT((economics!$AG$2:$AG$167=$B46)*(economics!$D$2:$D$167="whr")*economics!$AH$2:$AH$167*(_xlfn.NORM.DIST(AE$3,economics!$AK$2:$AK$167,economics!$AJ$2:$AJ$167,TRUE)-_xlfn.NORM.DIST(AE$30,economics!$AK$2:$AK$167,economics!$AJ$2:$AJ$167,TRUE))*economics!$AM$2:$AM$167)+$CR17*(_xlfn.NORM.DIST(AE$3,$CU17,0.3*$CU17,TRUE)-_xlfn.NORM.DIST(AE$30,$CU17,0.3*$CU17,TRUE))*summary!$C$7/28.8/0.947817+$CS17*(_xlfn.NORM.DIST(AE$3,$CV17,0.3*$CV17,TRUE)-_xlfn.NORM.DIST(AE$30,$CV17,0.3*$CV17,TRUE))*summary!$C$6/28.8/0.947817)/(SUMPRODUCT((economics!$AG$2:$AG$167=$B46)*(economics!$D$2:$D$167="whr")*economics!$AH$2:$AH$167*(_xlfn.NORM.DIST(AE$3,economics!$AK$2:$AK$167,economics!$AJ$2:$AJ$167,TRUE)-_xlfn.NORM.DIST(AE$30,economics!$AK$2:$AK$167,economics!$AJ$2:$AJ$167,TRUE)))+$CR17*(_xlfn.NORM.DIST(AE$3,$CU17,0.3*$CU17,TRUE)-_xlfn.NORM.DIST(AE$30,$CU17,0.3*$CU17,TRUE))+$CS17*(_xlfn.NORM.DIST(AE$3,$CV17,0.3*$CV17,TRUE)-_xlfn.NORM.DIST(AE$30,$CV17,0.3*$CV17,TRUE))),""),IF($C17&gt;0,summary!$C$10/28.8/0.947817,""))</f>
        <v>50.266187442380023</v>
      </c>
      <c r="AF46">
        <f t="array" ref="AF46">IF($D17,IFERROR((SUMPRODUCT((economics!$AG$2:$AG$167=$B46)*(economics!$D$2:$D$167="whr")*economics!$AH$2:$AH$167*(_xlfn.NORM.DIST(AF$3,economics!$AK$2:$AK$167,economics!$AJ$2:$AJ$167,TRUE)-_xlfn.NORM.DIST(AF$30,economics!$AK$2:$AK$167,economics!$AJ$2:$AJ$167,TRUE))*economics!$AM$2:$AM$167)+$CR17*(_xlfn.NORM.DIST(AF$3,$CU17,0.3*$CU17,TRUE)-_xlfn.NORM.DIST(AF$30,$CU17,0.3*$CU17,TRUE))*summary!$C$7/28.8/0.947817+$CS17*(_xlfn.NORM.DIST(AF$3,$CV17,0.3*$CV17,TRUE)-_xlfn.NORM.DIST(AF$30,$CV17,0.3*$CV17,TRUE))*summary!$C$6/28.8/0.947817)/(SUMPRODUCT((economics!$AG$2:$AG$167=$B46)*(economics!$D$2:$D$167="whr")*economics!$AH$2:$AH$167*(_xlfn.NORM.DIST(AF$3,economics!$AK$2:$AK$167,economics!$AJ$2:$AJ$167,TRUE)-_xlfn.NORM.DIST(AF$30,economics!$AK$2:$AK$167,economics!$AJ$2:$AJ$167,TRUE)))+$CR17*(_xlfn.NORM.DIST(AF$3,$CU17,0.3*$CU17,TRUE)-_xlfn.NORM.DIST(AF$30,$CU17,0.3*$CU17,TRUE))+$CS17*(_xlfn.NORM.DIST(AF$3,$CV17,0.3*$CV17,TRUE)-_xlfn.NORM.DIST(AF$30,$CV17,0.3*$CV17,TRUE))),""),IF($C17&gt;0,summary!$C$10/28.8/0.947817,""))</f>
        <v>52.360496429458067</v>
      </c>
      <c r="AG46">
        <f t="array" ref="AG46">IF($D17,IFERROR((SUMPRODUCT((economics!$AG$2:$AG$167=$B46)*(economics!$D$2:$D$167="whr")*economics!$AH$2:$AH$167*(_xlfn.NORM.DIST(AG$3,economics!$AK$2:$AK$167,economics!$AJ$2:$AJ$167,TRUE)-_xlfn.NORM.DIST(AG$30,economics!$AK$2:$AK$167,economics!$AJ$2:$AJ$167,TRUE))*economics!$AM$2:$AM$167)+$CR17*(_xlfn.NORM.DIST(AG$3,$CU17,0.3*$CU17,TRUE)-_xlfn.NORM.DIST(AG$30,$CU17,0.3*$CU17,TRUE))*summary!$C$7/28.8/0.947817+$CS17*(_xlfn.NORM.DIST(AG$3,$CV17,0.3*$CV17,TRUE)-_xlfn.NORM.DIST(AG$30,$CV17,0.3*$CV17,TRUE))*summary!$C$6/28.8/0.947817)/(SUMPRODUCT((economics!$AG$2:$AG$167=$B46)*(economics!$D$2:$D$167="whr")*economics!$AH$2:$AH$167*(_xlfn.NORM.DIST(AG$3,economics!$AK$2:$AK$167,economics!$AJ$2:$AJ$167,TRUE)-_xlfn.NORM.DIST(AG$30,economics!$AK$2:$AK$167,economics!$AJ$2:$AJ$167,TRUE)))+$CR17*(_xlfn.NORM.DIST(AG$3,$CU17,0.3*$CU17,TRUE)-_xlfn.NORM.DIST(AG$30,$CU17,0.3*$CU17,TRUE))+$CS17*(_xlfn.NORM.DIST(AG$3,$CV17,0.3*$CV17,TRUE)-_xlfn.NORM.DIST(AG$30,$CV17,0.3*$CV17,TRUE))),""),IF($C17&gt;0,summary!$C$10/28.8/0.947817,""))</f>
        <v>53.99108439130994</v>
      </c>
      <c r="AH46">
        <f t="array" ref="AH46">IF($D17,IFERROR((SUMPRODUCT((economics!$AG$2:$AG$167=$B46)*(economics!$D$2:$D$167="whr")*economics!$AH$2:$AH$167*(_xlfn.NORM.DIST(AH$3,economics!$AK$2:$AK$167,economics!$AJ$2:$AJ$167,TRUE)-_xlfn.NORM.DIST(AH$30,economics!$AK$2:$AK$167,economics!$AJ$2:$AJ$167,TRUE))*economics!$AM$2:$AM$167)+$CR17*(_xlfn.NORM.DIST(AH$3,$CU17,0.3*$CU17,TRUE)-_xlfn.NORM.DIST(AH$30,$CU17,0.3*$CU17,TRUE))*summary!$C$7/28.8/0.947817+$CS17*(_xlfn.NORM.DIST(AH$3,$CV17,0.3*$CV17,TRUE)-_xlfn.NORM.DIST(AH$30,$CV17,0.3*$CV17,TRUE))*summary!$C$6/28.8/0.947817)/(SUMPRODUCT((economics!$AG$2:$AG$167=$B46)*(economics!$D$2:$D$167="whr")*economics!$AH$2:$AH$167*(_xlfn.NORM.DIST(AH$3,economics!$AK$2:$AK$167,economics!$AJ$2:$AJ$167,TRUE)-_xlfn.NORM.DIST(AH$30,economics!$AK$2:$AK$167,economics!$AJ$2:$AJ$167,TRUE)))+$CR17*(_xlfn.NORM.DIST(AH$3,$CU17,0.3*$CU17,TRUE)-_xlfn.NORM.DIST(AH$30,$CU17,0.3*$CU17,TRUE))+$CS17*(_xlfn.NORM.DIST(AH$3,$CV17,0.3*$CV17,TRUE)-_xlfn.NORM.DIST(AH$30,$CV17,0.3*$CV17,TRUE))),""),IF($C17&gt;0,summary!$C$10/28.8/0.947817,""))</f>
        <v>55.255923875922726</v>
      </c>
      <c r="AI46">
        <f t="array" ref="AI46">IF($D17,IFERROR((SUMPRODUCT((economics!$AG$2:$AG$167=$B46)*(economics!$D$2:$D$167="whr")*economics!$AH$2:$AH$167*(_xlfn.NORM.DIST(AI$3,economics!$AK$2:$AK$167,economics!$AJ$2:$AJ$167,TRUE)-_xlfn.NORM.DIST(AI$30,economics!$AK$2:$AK$167,economics!$AJ$2:$AJ$167,TRUE))*economics!$AM$2:$AM$167)+$CR17*(_xlfn.NORM.DIST(AI$3,$CU17,0.3*$CU17,TRUE)-_xlfn.NORM.DIST(AI$30,$CU17,0.3*$CU17,TRUE))*summary!$C$7/28.8/0.947817+$CS17*(_xlfn.NORM.DIST(AI$3,$CV17,0.3*$CV17,TRUE)-_xlfn.NORM.DIST(AI$30,$CV17,0.3*$CV17,TRUE))*summary!$C$6/28.8/0.947817)/(SUMPRODUCT((economics!$AG$2:$AG$167=$B46)*(economics!$D$2:$D$167="whr")*economics!$AH$2:$AH$167*(_xlfn.NORM.DIST(AI$3,economics!$AK$2:$AK$167,economics!$AJ$2:$AJ$167,TRUE)-_xlfn.NORM.DIST(AI$30,economics!$AK$2:$AK$167,economics!$AJ$2:$AJ$167,TRUE)))+$CR17*(_xlfn.NORM.DIST(AI$3,$CU17,0.3*$CU17,TRUE)-_xlfn.NORM.DIST(AI$30,$CU17,0.3*$CU17,TRUE))+$CS17*(_xlfn.NORM.DIST(AI$3,$CV17,0.3*$CV17,TRUE)-_xlfn.NORM.DIST(AI$30,$CV17,0.3*$CV17,TRUE))),""),IF($C17&gt;0,summary!$C$10/28.8/0.947817,""))</f>
        <v>56.297938826729819</v>
      </c>
      <c r="AJ46">
        <f t="array" ref="AJ46">IF($D17,IFERROR((SUMPRODUCT((economics!$AG$2:$AG$167=$B46)*(economics!$D$2:$D$167="whr")*economics!$AH$2:$AH$167*(_xlfn.NORM.DIST(AJ$3,economics!$AK$2:$AK$167,economics!$AJ$2:$AJ$167,TRUE)-_xlfn.NORM.DIST(AJ$30,economics!$AK$2:$AK$167,economics!$AJ$2:$AJ$167,TRUE))*economics!$AM$2:$AM$167)+$CR17*(_xlfn.NORM.DIST(AJ$3,$CU17,0.3*$CU17,TRUE)-_xlfn.NORM.DIST(AJ$30,$CU17,0.3*$CU17,TRUE))*summary!$C$7/28.8/0.947817+$CS17*(_xlfn.NORM.DIST(AJ$3,$CV17,0.3*$CV17,TRUE)-_xlfn.NORM.DIST(AJ$30,$CV17,0.3*$CV17,TRUE))*summary!$C$6/28.8/0.947817)/(SUMPRODUCT((economics!$AG$2:$AG$167=$B46)*(economics!$D$2:$D$167="whr")*economics!$AH$2:$AH$167*(_xlfn.NORM.DIST(AJ$3,economics!$AK$2:$AK$167,economics!$AJ$2:$AJ$167,TRUE)-_xlfn.NORM.DIST(AJ$30,economics!$AK$2:$AK$167,economics!$AJ$2:$AJ$167,TRUE)))+$CR17*(_xlfn.NORM.DIST(AJ$3,$CU17,0.3*$CU17,TRUE)-_xlfn.NORM.DIST(AJ$30,$CU17,0.3*$CU17,TRUE))+$CS17*(_xlfn.NORM.DIST(AJ$3,$CV17,0.3*$CV17,TRUE)-_xlfn.NORM.DIST(AJ$30,$CV17,0.3*$CV17,TRUE))),""),IF($C17&gt;0,summary!$C$10/28.8/0.947817,""))</f>
        <v>57.249726259386364</v>
      </c>
      <c r="AK46">
        <f t="array" ref="AK46">IF($D17,IFERROR((SUMPRODUCT((economics!$AG$2:$AG$167=$B46)*(economics!$D$2:$D$167="whr")*economics!$AH$2:$AH$167*(_xlfn.NORM.DIST(AK$3,economics!$AK$2:$AK$167,economics!$AJ$2:$AJ$167,TRUE)-_xlfn.NORM.DIST(AK$30,economics!$AK$2:$AK$167,economics!$AJ$2:$AJ$167,TRUE))*economics!$AM$2:$AM$167)+$CR17*(_xlfn.NORM.DIST(AK$3,$CU17,0.3*$CU17,TRUE)-_xlfn.NORM.DIST(AK$30,$CU17,0.3*$CU17,TRUE))*summary!$C$7/28.8/0.947817+$CS17*(_xlfn.NORM.DIST(AK$3,$CV17,0.3*$CV17,TRUE)-_xlfn.NORM.DIST(AK$30,$CV17,0.3*$CV17,TRUE))*summary!$C$6/28.8/0.947817)/(SUMPRODUCT((economics!$AG$2:$AG$167=$B46)*(economics!$D$2:$D$167="whr")*economics!$AH$2:$AH$167*(_xlfn.NORM.DIST(AK$3,economics!$AK$2:$AK$167,economics!$AJ$2:$AJ$167,TRUE)-_xlfn.NORM.DIST(AK$30,economics!$AK$2:$AK$167,economics!$AJ$2:$AJ$167,TRUE)))+$CR17*(_xlfn.NORM.DIST(AK$3,$CU17,0.3*$CU17,TRUE)-_xlfn.NORM.DIST(AK$30,$CU17,0.3*$CU17,TRUE))+$CS17*(_xlfn.NORM.DIST(AK$3,$CV17,0.3*$CV17,TRUE)-_xlfn.NORM.DIST(AK$30,$CV17,0.3*$CV17,TRUE))),""),IF($C17&gt;0,summary!$C$10/28.8/0.947817,""))</f>
        <v>58.213634895983894</v>
      </c>
      <c r="AL46">
        <f t="array" ref="AL46">IF($D17,IFERROR((SUMPRODUCT((economics!$AG$2:$AG$167=$B46)*(economics!$D$2:$D$167="whr")*economics!$AH$2:$AH$167*(_xlfn.NORM.DIST(AL$3,economics!$AK$2:$AK$167,economics!$AJ$2:$AJ$167,TRUE)-_xlfn.NORM.DIST(AL$30,economics!$AK$2:$AK$167,economics!$AJ$2:$AJ$167,TRUE))*economics!$AM$2:$AM$167)+$CR17*(_xlfn.NORM.DIST(AL$3,$CU17,0.3*$CU17,TRUE)-_xlfn.NORM.DIST(AL$30,$CU17,0.3*$CU17,TRUE))*summary!$C$7/28.8/0.947817+$CS17*(_xlfn.NORM.DIST(AL$3,$CV17,0.3*$CV17,TRUE)-_xlfn.NORM.DIST(AL$30,$CV17,0.3*$CV17,TRUE))*summary!$C$6/28.8/0.947817)/(SUMPRODUCT((economics!$AG$2:$AG$167=$B46)*(economics!$D$2:$D$167="whr")*economics!$AH$2:$AH$167*(_xlfn.NORM.DIST(AL$3,economics!$AK$2:$AK$167,economics!$AJ$2:$AJ$167,TRUE)-_xlfn.NORM.DIST(AL$30,economics!$AK$2:$AK$167,economics!$AJ$2:$AJ$167,TRUE)))+$CR17*(_xlfn.NORM.DIST(AL$3,$CU17,0.3*$CU17,TRUE)-_xlfn.NORM.DIST(AL$30,$CU17,0.3*$CU17,TRUE))+$CS17*(_xlfn.NORM.DIST(AL$3,$CV17,0.3*$CV17,TRUE)-_xlfn.NORM.DIST(AL$30,$CV17,0.3*$CV17,TRUE))),""),IF($C17&gt;0,summary!$C$10/28.8/0.947817,""))</f>
        <v>59.263279973231072</v>
      </c>
      <c r="AM46">
        <f t="array" ref="AM46">IF($D17,IFERROR((SUMPRODUCT((economics!$AG$2:$AG$167=$B46)*(economics!$D$2:$D$167="whr")*economics!$AH$2:$AH$167*(_xlfn.NORM.DIST(AM$3,economics!$AK$2:$AK$167,economics!$AJ$2:$AJ$167,TRUE)-_xlfn.NORM.DIST(AM$30,economics!$AK$2:$AK$167,economics!$AJ$2:$AJ$167,TRUE))*economics!$AM$2:$AM$167)+$CR17*(_xlfn.NORM.DIST(AM$3,$CU17,0.3*$CU17,TRUE)-_xlfn.NORM.DIST(AM$30,$CU17,0.3*$CU17,TRUE))*summary!$C$7/28.8/0.947817+$CS17*(_xlfn.NORM.DIST(AM$3,$CV17,0.3*$CV17,TRUE)-_xlfn.NORM.DIST(AM$30,$CV17,0.3*$CV17,TRUE))*summary!$C$6/28.8/0.947817)/(SUMPRODUCT((economics!$AG$2:$AG$167=$B46)*(economics!$D$2:$D$167="whr")*economics!$AH$2:$AH$167*(_xlfn.NORM.DIST(AM$3,economics!$AK$2:$AK$167,economics!$AJ$2:$AJ$167,TRUE)-_xlfn.NORM.DIST(AM$30,economics!$AK$2:$AK$167,economics!$AJ$2:$AJ$167,TRUE)))+$CR17*(_xlfn.NORM.DIST(AM$3,$CU17,0.3*$CU17,TRUE)-_xlfn.NORM.DIST(AM$30,$CU17,0.3*$CU17,TRUE))+$CS17*(_xlfn.NORM.DIST(AM$3,$CV17,0.3*$CV17,TRUE)-_xlfn.NORM.DIST(AM$30,$CV17,0.3*$CV17,TRUE))),""),IF($C17&gt;0,summary!$C$10/28.8/0.947817,""))</f>
        <v>60.452192419441204</v>
      </c>
      <c r="AN46">
        <f t="array" ref="AN46">IF($D17,IFERROR((SUMPRODUCT((economics!$AG$2:$AG$167=$B46)*(economics!$D$2:$D$167="whr")*economics!$AH$2:$AH$167*(_xlfn.NORM.DIST(AN$3,economics!$AK$2:$AK$167,economics!$AJ$2:$AJ$167,TRUE)-_xlfn.NORM.DIST(AN$30,economics!$AK$2:$AK$167,economics!$AJ$2:$AJ$167,TRUE))*economics!$AM$2:$AM$167)+$CR17*(_xlfn.NORM.DIST(AN$3,$CU17,0.3*$CU17,TRUE)-_xlfn.NORM.DIST(AN$30,$CU17,0.3*$CU17,TRUE))*summary!$C$7/28.8/0.947817+$CS17*(_xlfn.NORM.DIST(AN$3,$CV17,0.3*$CV17,TRUE)-_xlfn.NORM.DIST(AN$30,$CV17,0.3*$CV17,TRUE))*summary!$C$6/28.8/0.947817)/(SUMPRODUCT((economics!$AG$2:$AG$167=$B46)*(economics!$D$2:$D$167="whr")*economics!$AH$2:$AH$167*(_xlfn.NORM.DIST(AN$3,economics!$AK$2:$AK$167,economics!$AJ$2:$AJ$167,TRUE)-_xlfn.NORM.DIST(AN$30,economics!$AK$2:$AK$167,economics!$AJ$2:$AJ$167,TRUE)))+$CR17*(_xlfn.NORM.DIST(AN$3,$CU17,0.3*$CU17,TRUE)-_xlfn.NORM.DIST(AN$30,$CU17,0.3*$CU17,TRUE))+$CS17*(_xlfn.NORM.DIST(AN$3,$CV17,0.3*$CV17,TRUE)-_xlfn.NORM.DIST(AN$30,$CV17,0.3*$CV17,TRUE))),""),IF($C17&gt;0,summary!$C$10/28.8/0.947817,""))</f>
        <v>61.822302261962925</v>
      </c>
      <c r="AO46">
        <f t="array" ref="AO46">IF($D17,IFERROR((SUMPRODUCT((economics!$AG$2:$AG$167=$B46)*(economics!$D$2:$D$167="whr")*economics!$AH$2:$AH$167*(_xlfn.NORM.DIST(AO$3,economics!$AK$2:$AK$167,economics!$AJ$2:$AJ$167,TRUE)-_xlfn.NORM.DIST(AO$30,economics!$AK$2:$AK$167,economics!$AJ$2:$AJ$167,TRUE))*economics!$AM$2:$AM$167)+$CR17*(_xlfn.NORM.DIST(AO$3,$CU17,0.3*$CU17,TRUE)-_xlfn.NORM.DIST(AO$30,$CU17,0.3*$CU17,TRUE))*summary!$C$7/28.8/0.947817+$CS17*(_xlfn.NORM.DIST(AO$3,$CV17,0.3*$CV17,TRUE)-_xlfn.NORM.DIST(AO$30,$CV17,0.3*$CV17,TRUE))*summary!$C$6/28.8/0.947817)/(SUMPRODUCT((economics!$AG$2:$AG$167=$B46)*(economics!$D$2:$D$167="whr")*economics!$AH$2:$AH$167*(_xlfn.NORM.DIST(AO$3,economics!$AK$2:$AK$167,economics!$AJ$2:$AJ$167,TRUE)-_xlfn.NORM.DIST(AO$30,economics!$AK$2:$AK$167,economics!$AJ$2:$AJ$167,TRUE)))+$CR17*(_xlfn.NORM.DIST(AO$3,$CU17,0.3*$CU17,TRUE)-_xlfn.NORM.DIST(AO$30,$CU17,0.3*$CU17,TRUE))+$CS17*(_xlfn.NORM.DIST(AO$3,$CV17,0.3*$CV17,TRUE)-_xlfn.NORM.DIST(AO$30,$CV17,0.3*$CV17,TRUE))),""),IF($C17&gt;0,summary!$C$10/28.8/0.947817,""))</f>
        <v>63.40998877105703</v>
      </c>
      <c r="AP46">
        <f t="array" ref="AP46">IF($D17,IFERROR((SUMPRODUCT((economics!$AG$2:$AG$167=$B46)*(economics!$D$2:$D$167="whr")*economics!$AH$2:$AH$167*(_xlfn.NORM.DIST(AP$3,economics!$AK$2:$AK$167,economics!$AJ$2:$AJ$167,TRUE)-_xlfn.NORM.DIST(AP$30,economics!$AK$2:$AK$167,economics!$AJ$2:$AJ$167,TRUE))*economics!$AM$2:$AM$167)+$CR17*(_xlfn.NORM.DIST(AP$3,$CU17,0.3*$CU17,TRUE)-_xlfn.NORM.DIST(AP$30,$CU17,0.3*$CU17,TRUE))*summary!$C$7/28.8/0.947817+$CS17*(_xlfn.NORM.DIST(AP$3,$CV17,0.3*$CV17,TRUE)-_xlfn.NORM.DIST(AP$30,$CV17,0.3*$CV17,TRUE))*summary!$C$6/28.8/0.947817)/(SUMPRODUCT((economics!$AG$2:$AG$167=$B46)*(economics!$D$2:$D$167="whr")*economics!$AH$2:$AH$167*(_xlfn.NORM.DIST(AP$3,economics!$AK$2:$AK$167,economics!$AJ$2:$AJ$167,TRUE)-_xlfn.NORM.DIST(AP$30,economics!$AK$2:$AK$167,economics!$AJ$2:$AJ$167,TRUE)))+$CR17*(_xlfn.NORM.DIST(AP$3,$CU17,0.3*$CU17,TRUE)-_xlfn.NORM.DIST(AP$30,$CU17,0.3*$CU17,TRUE))+$CS17*(_xlfn.NORM.DIST(AP$3,$CV17,0.3*$CV17,TRUE)-_xlfn.NORM.DIST(AP$30,$CV17,0.3*$CV17,TRUE))),""),IF($C17&gt;0,summary!$C$10/28.8/0.947817,""))</f>
        <v>65.249597110390539</v>
      </c>
      <c r="AQ46">
        <f t="array" ref="AQ46">IF($D17,IFERROR((SUMPRODUCT((economics!$AG$2:$AG$167=$B46)*(economics!$D$2:$D$167="whr")*economics!$AH$2:$AH$167*(_xlfn.NORM.DIST(AQ$3,economics!$AK$2:$AK$167,economics!$AJ$2:$AJ$167,TRUE)-_xlfn.NORM.DIST(AQ$30,economics!$AK$2:$AK$167,economics!$AJ$2:$AJ$167,TRUE))*economics!$AM$2:$AM$167)+$CR17*(_xlfn.NORM.DIST(AQ$3,$CU17,0.3*$CU17,TRUE)-_xlfn.NORM.DIST(AQ$30,$CU17,0.3*$CU17,TRUE))*summary!$C$7/28.8/0.947817+$CS17*(_xlfn.NORM.DIST(AQ$3,$CV17,0.3*$CV17,TRUE)-_xlfn.NORM.DIST(AQ$30,$CV17,0.3*$CV17,TRUE))*summary!$C$6/28.8/0.947817)/(SUMPRODUCT((economics!$AG$2:$AG$167=$B46)*(economics!$D$2:$D$167="whr")*economics!$AH$2:$AH$167*(_xlfn.NORM.DIST(AQ$3,economics!$AK$2:$AK$167,economics!$AJ$2:$AJ$167,TRUE)-_xlfn.NORM.DIST(AQ$30,economics!$AK$2:$AK$167,economics!$AJ$2:$AJ$167,TRUE)))+$CR17*(_xlfn.NORM.DIST(AQ$3,$CU17,0.3*$CU17,TRUE)-_xlfn.NORM.DIST(AQ$30,$CU17,0.3*$CU17,TRUE))+$CS17*(_xlfn.NORM.DIST(AQ$3,$CV17,0.3*$CV17,TRUE)-_xlfn.NORM.DIST(AQ$30,$CV17,0.3*$CV17,TRUE))),""),IF($C17&gt;0,summary!$C$10/28.8/0.947817,""))</f>
        <v>67.374889321510111</v>
      </c>
      <c r="AR46">
        <f t="array" ref="AR46">IF($D17,IFERROR((SUMPRODUCT((economics!$AG$2:$AG$167=$B46)*(economics!$D$2:$D$167="whr")*economics!$AH$2:$AH$167*(_xlfn.NORM.DIST(AR$3,economics!$AK$2:$AK$167,economics!$AJ$2:$AJ$167,TRUE)-_xlfn.NORM.DIST(AR$30,economics!$AK$2:$AK$167,economics!$AJ$2:$AJ$167,TRUE))*economics!$AM$2:$AM$167)+$CR17*(_xlfn.NORM.DIST(AR$3,$CU17,0.3*$CU17,TRUE)-_xlfn.NORM.DIST(AR$30,$CU17,0.3*$CU17,TRUE))*summary!$C$7/28.8/0.947817+$CS17*(_xlfn.NORM.DIST(AR$3,$CV17,0.3*$CV17,TRUE)-_xlfn.NORM.DIST(AR$30,$CV17,0.3*$CV17,TRUE))*summary!$C$6/28.8/0.947817)/(SUMPRODUCT((economics!$AG$2:$AG$167=$B46)*(economics!$D$2:$D$167="whr")*economics!$AH$2:$AH$167*(_xlfn.NORM.DIST(AR$3,economics!$AK$2:$AK$167,economics!$AJ$2:$AJ$167,TRUE)-_xlfn.NORM.DIST(AR$30,economics!$AK$2:$AK$167,economics!$AJ$2:$AJ$167,TRUE)))+$CR17*(_xlfn.NORM.DIST(AR$3,$CU17,0.3*$CU17,TRUE)-_xlfn.NORM.DIST(AR$30,$CU17,0.3*$CU17,TRUE))+$CS17*(_xlfn.NORM.DIST(AR$3,$CV17,0.3*$CV17,TRUE)-_xlfn.NORM.DIST(AR$30,$CV17,0.3*$CV17,TRUE))),""),IF($C17&gt;0,summary!$C$10/28.8/0.947817,""))</f>
        <v>69.818853589850264</v>
      </c>
      <c r="AS46">
        <f t="array" ref="AS46">IF($D17,IFERROR((SUMPRODUCT((economics!$AG$2:$AG$167=$B46)*(economics!$D$2:$D$167="whr")*economics!$AH$2:$AH$167*(_xlfn.NORM.DIST(AS$3,economics!$AK$2:$AK$167,economics!$AJ$2:$AJ$167,TRUE)-_xlfn.NORM.DIST(AS$30,economics!$AK$2:$AK$167,economics!$AJ$2:$AJ$167,TRUE))*economics!$AM$2:$AM$167)+$CR17*(_xlfn.NORM.DIST(AS$3,$CU17,0.3*$CU17,TRUE)-_xlfn.NORM.DIST(AS$30,$CU17,0.3*$CU17,TRUE))*summary!$C$7/28.8/0.947817+$CS17*(_xlfn.NORM.DIST(AS$3,$CV17,0.3*$CV17,TRUE)-_xlfn.NORM.DIST(AS$30,$CV17,0.3*$CV17,TRUE))*summary!$C$6/28.8/0.947817)/(SUMPRODUCT((economics!$AG$2:$AG$167=$B46)*(economics!$D$2:$D$167="whr")*economics!$AH$2:$AH$167*(_xlfn.NORM.DIST(AS$3,economics!$AK$2:$AK$167,economics!$AJ$2:$AJ$167,TRUE)-_xlfn.NORM.DIST(AS$30,economics!$AK$2:$AK$167,economics!$AJ$2:$AJ$167,TRUE)))+$CR17*(_xlfn.NORM.DIST(AS$3,$CU17,0.3*$CU17,TRUE)-_xlfn.NORM.DIST(AS$30,$CU17,0.3*$CU17,TRUE))+$CS17*(_xlfn.NORM.DIST(AS$3,$CV17,0.3*$CV17,TRUE)-_xlfn.NORM.DIST(AS$30,$CV17,0.3*$CV17,TRUE))),""),IF($C17&gt;0,summary!$C$10/28.8/0.947817,""))</f>
        <v>72.612113948392732</v>
      </c>
      <c r="AT46">
        <f t="array" ref="AT46">IF($D17,IFERROR((SUMPRODUCT((economics!$AG$2:$AG$167=$B46)*(economics!$D$2:$D$167="whr")*economics!$AH$2:$AH$167*(_xlfn.NORM.DIST(AT$3,economics!$AK$2:$AK$167,economics!$AJ$2:$AJ$167,TRUE)-_xlfn.NORM.DIST(AT$30,economics!$AK$2:$AK$167,economics!$AJ$2:$AJ$167,TRUE))*economics!$AM$2:$AM$167)+$CR17*(_xlfn.NORM.DIST(AT$3,$CU17,0.3*$CU17,TRUE)-_xlfn.NORM.DIST(AT$30,$CU17,0.3*$CU17,TRUE))*summary!$C$7/28.8/0.947817+$CS17*(_xlfn.NORM.DIST(AT$3,$CV17,0.3*$CV17,TRUE)-_xlfn.NORM.DIST(AT$30,$CV17,0.3*$CV17,TRUE))*summary!$C$6/28.8/0.947817)/(SUMPRODUCT((economics!$AG$2:$AG$167=$B46)*(economics!$D$2:$D$167="whr")*economics!$AH$2:$AH$167*(_xlfn.NORM.DIST(AT$3,economics!$AK$2:$AK$167,economics!$AJ$2:$AJ$167,TRUE)-_xlfn.NORM.DIST(AT$30,economics!$AK$2:$AK$167,economics!$AJ$2:$AJ$167,TRUE)))+$CR17*(_xlfn.NORM.DIST(AT$3,$CU17,0.3*$CU17,TRUE)-_xlfn.NORM.DIST(AT$30,$CU17,0.3*$CU17,TRUE))+$CS17*(_xlfn.NORM.DIST(AT$3,$CV17,0.3*$CV17,TRUE)-_xlfn.NORM.DIST(AT$30,$CV17,0.3*$CV17,TRUE))),""),IF($C17&gt;0,summary!$C$10/28.8/0.947817,""))</f>
        <v>75.780050453928041</v>
      </c>
      <c r="AU46">
        <f t="array" ref="AU46">IF($D17,IFERROR((SUMPRODUCT((economics!$AG$2:$AG$167=$B46)*(economics!$D$2:$D$167="whr")*economics!$AH$2:$AH$167*(_xlfn.NORM.DIST(AU$3,economics!$AK$2:$AK$167,economics!$AJ$2:$AJ$167,TRUE)-_xlfn.NORM.DIST(AU$30,economics!$AK$2:$AK$167,economics!$AJ$2:$AJ$167,TRUE))*economics!$AM$2:$AM$167)+$CR17*(_xlfn.NORM.DIST(AU$3,$CU17,0.3*$CU17,TRUE)-_xlfn.NORM.DIST(AU$30,$CU17,0.3*$CU17,TRUE))*summary!$C$7/28.8/0.947817+$CS17*(_xlfn.NORM.DIST(AU$3,$CV17,0.3*$CV17,TRUE)-_xlfn.NORM.DIST(AU$30,$CV17,0.3*$CV17,TRUE))*summary!$C$6/28.8/0.947817)/(SUMPRODUCT((economics!$AG$2:$AG$167=$B46)*(economics!$D$2:$D$167="whr")*economics!$AH$2:$AH$167*(_xlfn.NORM.DIST(AU$3,economics!$AK$2:$AK$167,economics!$AJ$2:$AJ$167,TRUE)-_xlfn.NORM.DIST(AU$30,economics!$AK$2:$AK$167,economics!$AJ$2:$AJ$167,TRUE)))+$CR17*(_xlfn.NORM.DIST(AU$3,$CU17,0.3*$CU17,TRUE)-_xlfn.NORM.DIST(AU$30,$CU17,0.3*$CU17,TRUE))+$CS17*(_xlfn.NORM.DIST(AU$3,$CV17,0.3*$CV17,TRUE)-_xlfn.NORM.DIST(AU$30,$CV17,0.3*$CV17,TRUE))),""),IF($C17&gt;0,summary!$C$10/28.8/0.947817,""))</f>
        <v>79.338730164256887</v>
      </c>
      <c r="AV46">
        <f t="array" ref="AV46">IF($D17,IFERROR((SUMPRODUCT((economics!$AG$2:$AG$167=$B46)*(economics!$D$2:$D$167="whr")*economics!$AH$2:$AH$167*(_xlfn.NORM.DIST(AV$3,economics!$AK$2:$AK$167,economics!$AJ$2:$AJ$167,TRUE)-_xlfn.NORM.DIST(AV$30,economics!$AK$2:$AK$167,economics!$AJ$2:$AJ$167,TRUE))*economics!$AM$2:$AM$167)+$CR17*(_xlfn.NORM.DIST(AV$3,$CU17,0.3*$CU17,TRUE)-_xlfn.NORM.DIST(AV$30,$CU17,0.3*$CU17,TRUE))*summary!$C$7/28.8/0.947817+$CS17*(_xlfn.NORM.DIST(AV$3,$CV17,0.3*$CV17,TRUE)-_xlfn.NORM.DIST(AV$30,$CV17,0.3*$CV17,TRUE))*summary!$C$6/28.8/0.947817)/(SUMPRODUCT((economics!$AG$2:$AG$167=$B46)*(economics!$D$2:$D$167="whr")*economics!$AH$2:$AH$167*(_xlfn.NORM.DIST(AV$3,economics!$AK$2:$AK$167,economics!$AJ$2:$AJ$167,TRUE)-_xlfn.NORM.DIST(AV$30,economics!$AK$2:$AK$167,economics!$AJ$2:$AJ$167,TRUE)))+$CR17*(_xlfn.NORM.DIST(AV$3,$CU17,0.3*$CU17,TRUE)-_xlfn.NORM.DIST(AV$30,$CU17,0.3*$CU17,TRUE))+$CS17*(_xlfn.NORM.DIST(AV$3,$CV17,0.3*$CV17,TRUE)-_xlfn.NORM.DIST(AV$30,$CV17,0.3*$CV17,TRUE))),""),IF($C17&gt;0,summary!$C$10/28.8/0.947817,""))</f>
        <v>83.289893857236549</v>
      </c>
      <c r="AW46">
        <f t="array" ref="AW46">IF($D17,IFERROR((SUMPRODUCT((economics!$AG$2:$AG$167=$B46)*(economics!$D$2:$D$167="whr")*economics!$AH$2:$AH$167*(_xlfn.NORM.DIST(AW$3,economics!$AK$2:$AK$167,economics!$AJ$2:$AJ$167,TRUE)-_xlfn.NORM.DIST(AW$30,economics!$AK$2:$AK$167,economics!$AJ$2:$AJ$167,TRUE))*economics!$AM$2:$AM$167)+$CR17*(_xlfn.NORM.DIST(AW$3,$CU17,0.3*$CU17,TRUE)-_xlfn.NORM.DIST(AW$30,$CU17,0.3*$CU17,TRUE))*summary!$C$7/28.8/0.947817+$CS17*(_xlfn.NORM.DIST(AW$3,$CV17,0.3*$CV17,TRUE)-_xlfn.NORM.DIST(AW$30,$CV17,0.3*$CV17,TRUE))*summary!$C$6/28.8/0.947817)/(SUMPRODUCT((economics!$AG$2:$AG$167=$B46)*(economics!$D$2:$D$167="whr")*economics!$AH$2:$AH$167*(_xlfn.NORM.DIST(AW$3,economics!$AK$2:$AK$167,economics!$AJ$2:$AJ$167,TRUE)-_xlfn.NORM.DIST(AW$30,economics!$AK$2:$AK$167,economics!$AJ$2:$AJ$167,TRUE)))+$CR17*(_xlfn.NORM.DIST(AW$3,$CU17,0.3*$CU17,TRUE)-_xlfn.NORM.DIST(AW$30,$CU17,0.3*$CU17,TRUE))+$CS17*(_xlfn.NORM.DIST(AW$3,$CV17,0.3*$CV17,TRUE)-_xlfn.NORM.DIST(AW$30,$CV17,0.3*$CV17,TRUE))),""),IF($C17&gt;0,summary!$C$10/28.8/0.947817,""))</f>
        <v>87.615545232812082</v>
      </c>
      <c r="AX46">
        <f t="array" ref="AX46">IF($D17,IFERROR((SUMPRODUCT((economics!$AG$2:$AG$167=$B46)*(economics!$D$2:$D$167="whr")*economics!$AH$2:$AH$167*(_xlfn.NORM.DIST(AX$3,economics!$AK$2:$AK$167,economics!$AJ$2:$AJ$167,TRUE)-_xlfn.NORM.DIST(AX$30,economics!$AK$2:$AK$167,economics!$AJ$2:$AJ$167,TRUE))*economics!$AM$2:$AM$167)+$CR17*(_xlfn.NORM.DIST(AX$3,$CU17,0.3*$CU17,TRUE)-_xlfn.NORM.DIST(AX$30,$CU17,0.3*$CU17,TRUE))*summary!$C$7/28.8/0.947817+$CS17*(_xlfn.NORM.DIST(AX$3,$CV17,0.3*$CV17,TRUE)-_xlfn.NORM.DIST(AX$30,$CV17,0.3*$CV17,TRUE))*summary!$C$6/28.8/0.947817)/(SUMPRODUCT((economics!$AG$2:$AG$167=$B46)*(economics!$D$2:$D$167="whr")*economics!$AH$2:$AH$167*(_xlfn.NORM.DIST(AX$3,economics!$AK$2:$AK$167,economics!$AJ$2:$AJ$167,TRUE)-_xlfn.NORM.DIST(AX$30,economics!$AK$2:$AK$167,economics!$AJ$2:$AJ$167,TRUE)))+$CR17*(_xlfn.NORM.DIST(AX$3,$CU17,0.3*$CU17,TRUE)-_xlfn.NORM.DIST(AX$30,$CU17,0.3*$CU17,TRUE))+$CS17*(_xlfn.NORM.DIST(AX$3,$CV17,0.3*$CV17,TRUE)-_xlfn.NORM.DIST(AX$30,$CV17,0.3*$CV17,TRUE))),""),IF($C17&gt;0,summary!$C$10/28.8/0.947817,""))</f>
        <v>92.273099230240732</v>
      </c>
      <c r="AY46">
        <f t="array" ref="AY46">IF($D17,IFERROR((SUMPRODUCT((economics!$AG$2:$AG$167=$B46)*(economics!$D$2:$D$167="whr")*economics!$AH$2:$AH$167*(_xlfn.NORM.DIST(AY$3,economics!$AK$2:$AK$167,economics!$AJ$2:$AJ$167,TRUE)-_xlfn.NORM.DIST(AY$30,economics!$AK$2:$AK$167,economics!$AJ$2:$AJ$167,TRUE))*economics!$AM$2:$AM$167)+$CR17*(_xlfn.NORM.DIST(AY$3,$CU17,0.3*$CU17,TRUE)-_xlfn.NORM.DIST(AY$30,$CU17,0.3*$CU17,TRUE))*summary!$C$7/28.8/0.947817+$CS17*(_xlfn.NORM.DIST(AY$3,$CV17,0.3*$CV17,TRUE)-_xlfn.NORM.DIST(AY$30,$CV17,0.3*$CV17,TRUE))*summary!$C$6/28.8/0.947817)/(SUMPRODUCT((economics!$AG$2:$AG$167=$B46)*(economics!$D$2:$D$167="whr")*economics!$AH$2:$AH$167*(_xlfn.NORM.DIST(AY$3,economics!$AK$2:$AK$167,economics!$AJ$2:$AJ$167,TRUE)-_xlfn.NORM.DIST(AY$30,economics!$AK$2:$AK$167,economics!$AJ$2:$AJ$167,TRUE)))+$CR17*(_xlfn.NORM.DIST(AY$3,$CU17,0.3*$CU17,TRUE)-_xlfn.NORM.DIST(AY$30,$CU17,0.3*$CU17,TRUE))+$CS17*(_xlfn.NORM.DIST(AY$3,$CV17,0.3*$CV17,TRUE)-_xlfn.NORM.DIST(AY$30,$CV17,0.3*$CV17,TRUE))),""),IF($C17&gt;0,summary!$C$10/28.8/0.947817,""))</f>
        <v>97.19243041088842</v>
      </c>
      <c r="AZ46">
        <f t="array" ref="AZ46">IF($D17,IFERROR((SUMPRODUCT((economics!$AG$2:$AG$167=$B46)*(economics!$D$2:$D$167="whr")*economics!$AH$2:$AH$167*(_xlfn.NORM.DIST(AZ$3,economics!$AK$2:$AK$167,economics!$AJ$2:$AJ$167,TRUE)-_xlfn.NORM.DIST(AZ$30,economics!$AK$2:$AK$167,economics!$AJ$2:$AJ$167,TRUE))*economics!$AM$2:$AM$167)+$CR17*(_xlfn.NORM.DIST(AZ$3,$CU17,0.3*$CU17,TRUE)-_xlfn.NORM.DIST(AZ$30,$CU17,0.3*$CU17,TRUE))*summary!$C$7/28.8/0.947817+$CS17*(_xlfn.NORM.DIST(AZ$3,$CV17,0.3*$CV17,TRUE)-_xlfn.NORM.DIST(AZ$30,$CV17,0.3*$CV17,TRUE))*summary!$C$6/28.8/0.947817)/(SUMPRODUCT((economics!$AG$2:$AG$167=$B46)*(economics!$D$2:$D$167="whr")*economics!$AH$2:$AH$167*(_xlfn.NORM.DIST(AZ$3,economics!$AK$2:$AK$167,economics!$AJ$2:$AJ$167,TRUE)-_xlfn.NORM.DIST(AZ$30,economics!$AK$2:$AK$167,economics!$AJ$2:$AJ$167,TRUE)))+$CR17*(_xlfn.NORM.DIST(AZ$3,$CU17,0.3*$CU17,TRUE)-_xlfn.NORM.DIST(AZ$30,$CU17,0.3*$CU17,TRUE))+$CS17*(_xlfn.NORM.DIST(AZ$3,$CV17,0.3*$CV17,TRUE)-_xlfn.NORM.DIST(AZ$30,$CV17,0.3*$CV17,TRUE))),""),IF($C17&gt;0,summary!$C$10/28.8/0.947817,""))</f>
        <v>102.27629800664837</v>
      </c>
      <c r="BA46">
        <f t="array" ref="BA46">IF($D17,IFERROR((SUMPRODUCT((economics!$AG$2:$AG$167=$B46)*(economics!$D$2:$D$167="whr")*economics!$AH$2:$AH$167*(_xlfn.NORM.DIST(BA$3,economics!$AK$2:$AK$167,economics!$AJ$2:$AJ$167,TRUE)-_xlfn.NORM.DIST(BA$30,economics!$AK$2:$AK$167,economics!$AJ$2:$AJ$167,TRUE))*economics!$AM$2:$AM$167)+$CR17*(_xlfn.NORM.DIST(BA$3,$CU17,0.3*$CU17,TRUE)-_xlfn.NORM.DIST(BA$30,$CU17,0.3*$CU17,TRUE))*summary!$C$7/28.8/0.947817+$CS17*(_xlfn.NORM.DIST(BA$3,$CV17,0.3*$CV17,TRUE)-_xlfn.NORM.DIST(BA$30,$CV17,0.3*$CV17,TRUE))*summary!$C$6/28.8/0.947817)/(SUMPRODUCT((economics!$AG$2:$AG$167=$B46)*(economics!$D$2:$D$167="whr")*economics!$AH$2:$AH$167*(_xlfn.NORM.DIST(BA$3,economics!$AK$2:$AK$167,economics!$AJ$2:$AJ$167,TRUE)-_xlfn.NORM.DIST(BA$30,economics!$AK$2:$AK$167,economics!$AJ$2:$AJ$167,TRUE)))+$CR17*(_xlfn.NORM.DIST(BA$3,$CU17,0.3*$CU17,TRUE)-_xlfn.NORM.DIST(BA$30,$CU17,0.3*$CU17,TRUE))+$CS17*(_xlfn.NORM.DIST(BA$3,$CV17,0.3*$CV17,TRUE)-_xlfn.NORM.DIST(BA$30,$CV17,0.3*$CV17,TRUE))),""),IF($C17&gt;0,summary!$C$10/28.8/0.947817,""))</f>
        <v>107.4052665269036</v>
      </c>
      <c r="BB46">
        <f t="array" ref="BB46">IF($D17,IFERROR((SUMPRODUCT((economics!$AG$2:$AG$167=$B46)*(economics!$D$2:$D$167="whr")*economics!$AH$2:$AH$167*(_xlfn.NORM.DIST(BB$3,economics!$AK$2:$AK$167,economics!$AJ$2:$AJ$167,TRUE)-_xlfn.NORM.DIST(BB$30,economics!$AK$2:$AK$167,economics!$AJ$2:$AJ$167,TRUE))*economics!$AM$2:$AM$167)+$CR17*(_xlfn.NORM.DIST(BB$3,$CU17,0.3*$CU17,TRUE)-_xlfn.NORM.DIST(BB$30,$CU17,0.3*$CU17,TRUE))*summary!$C$7/28.8/0.947817+$CS17*(_xlfn.NORM.DIST(BB$3,$CV17,0.3*$CV17,TRUE)-_xlfn.NORM.DIST(BB$30,$CV17,0.3*$CV17,TRUE))*summary!$C$6/28.8/0.947817)/(SUMPRODUCT((economics!$AG$2:$AG$167=$B46)*(economics!$D$2:$D$167="whr")*economics!$AH$2:$AH$167*(_xlfn.NORM.DIST(BB$3,economics!$AK$2:$AK$167,economics!$AJ$2:$AJ$167,TRUE)-_xlfn.NORM.DIST(BB$30,economics!$AK$2:$AK$167,economics!$AJ$2:$AJ$167,TRUE)))+$CR17*(_xlfn.NORM.DIST(BB$3,$CU17,0.3*$CU17,TRUE)-_xlfn.NORM.DIST(BB$30,$CU17,0.3*$CU17,TRUE))+$CS17*(_xlfn.NORM.DIST(BB$3,$CV17,0.3*$CV17,TRUE)-_xlfn.NORM.DIST(BB$30,$CV17,0.3*$CV17,TRUE))),""),IF($C17&gt;0,summary!$C$10/28.8/0.947817,""))</f>
        <v>112.44727785250251</v>
      </c>
      <c r="BC46">
        <f t="array" ref="BC46">IF($D17,IFERROR((SUMPRODUCT((economics!$AG$2:$AG$167=$B46)*(economics!$D$2:$D$167="whr")*economics!$AH$2:$AH$167*(_xlfn.NORM.DIST(BC$3,economics!$AK$2:$AK$167,economics!$AJ$2:$AJ$167,TRUE)-_xlfn.NORM.DIST(BC$30,economics!$AK$2:$AK$167,economics!$AJ$2:$AJ$167,TRUE))*economics!$AM$2:$AM$167)+$CR17*(_xlfn.NORM.DIST(BC$3,$CU17,0.3*$CU17,TRUE)-_xlfn.NORM.DIST(BC$30,$CU17,0.3*$CU17,TRUE))*summary!$C$7/28.8/0.947817+$CS17*(_xlfn.NORM.DIST(BC$3,$CV17,0.3*$CV17,TRUE)-_xlfn.NORM.DIST(BC$30,$CV17,0.3*$CV17,TRUE))*summary!$C$6/28.8/0.947817)/(SUMPRODUCT((economics!$AG$2:$AG$167=$B46)*(economics!$D$2:$D$167="whr")*economics!$AH$2:$AH$167*(_xlfn.NORM.DIST(BC$3,economics!$AK$2:$AK$167,economics!$AJ$2:$AJ$167,TRUE)-_xlfn.NORM.DIST(BC$30,economics!$AK$2:$AK$167,economics!$AJ$2:$AJ$167,TRUE)))+$CR17*(_xlfn.NORM.DIST(BC$3,$CU17,0.3*$CU17,TRUE)-_xlfn.NORM.DIST(BC$30,$CU17,0.3*$CU17,TRUE))+$CS17*(_xlfn.NORM.DIST(BC$3,$CV17,0.3*$CV17,TRUE)-_xlfn.NORM.DIST(BC$30,$CV17,0.3*$CV17,TRUE))),""),IF($C17&gt;0,summary!$C$10/28.8/0.947817,""))</f>
        <v>117.27065289945148</v>
      </c>
      <c r="BD46">
        <f t="array" ref="BD46">IF($D17,IFERROR((SUMPRODUCT((economics!$AG$2:$AG$167=$B46)*(economics!$D$2:$D$167="whr")*economics!$AH$2:$AH$167*(_xlfn.NORM.DIST(BD$3,economics!$AK$2:$AK$167,economics!$AJ$2:$AJ$167,TRUE)-_xlfn.NORM.DIST(BD$30,economics!$AK$2:$AK$167,economics!$AJ$2:$AJ$167,TRUE))*economics!$AM$2:$AM$167)+$CR17*(_xlfn.NORM.DIST(BD$3,$CU17,0.3*$CU17,TRUE)-_xlfn.NORM.DIST(BD$30,$CU17,0.3*$CU17,TRUE))*summary!$C$7/28.8/0.947817+$CS17*(_xlfn.NORM.DIST(BD$3,$CV17,0.3*$CV17,TRUE)-_xlfn.NORM.DIST(BD$30,$CV17,0.3*$CV17,TRUE))*summary!$C$6/28.8/0.947817)/(SUMPRODUCT((economics!$AG$2:$AG$167=$B46)*(economics!$D$2:$D$167="whr")*economics!$AH$2:$AH$167*(_xlfn.NORM.DIST(BD$3,economics!$AK$2:$AK$167,economics!$AJ$2:$AJ$167,TRUE)-_xlfn.NORM.DIST(BD$30,economics!$AK$2:$AK$167,economics!$AJ$2:$AJ$167,TRUE)))+$CR17*(_xlfn.NORM.DIST(BD$3,$CU17,0.3*$CU17,TRUE)-_xlfn.NORM.DIST(BD$30,$CU17,0.3*$CU17,TRUE))+$CS17*(_xlfn.NORM.DIST(BD$3,$CV17,0.3*$CV17,TRUE)-_xlfn.NORM.DIST(BD$30,$CV17,0.3*$CV17,TRUE))),""),IF($C17&gt;0,summary!$C$10/28.8/0.947817,""))</f>
        <v>121.75803036933011</v>
      </c>
      <c r="BE46">
        <f t="array" ref="BE46">IF($D17,IFERROR((SUMPRODUCT((economics!$AG$2:$AG$167=$B46)*(economics!$D$2:$D$167="whr")*economics!$AH$2:$AH$167*(_xlfn.NORM.DIST(BE$3,economics!$AK$2:$AK$167,economics!$AJ$2:$AJ$167,TRUE)-_xlfn.NORM.DIST(BE$30,economics!$AK$2:$AK$167,economics!$AJ$2:$AJ$167,TRUE))*economics!$AM$2:$AM$167)+$CR17*(_xlfn.NORM.DIST(BE$3,$CU17,0.3*$CU17,TRUE)-_xlfn.NORM.DIST(BE$30,$CU17,0.3*$CU17,TRUE))*summary!$C$7/28.8/0.947817+$CS17*(_xlfn.NORM.DIST(BE$3,$CV17,0.3*$CV17,TRUE)-_xlfn.NORM.DIST(BE$30,$CV17,0.3*$CV17,TRUE))*summary!$C$6/28.8/0.947817)/(SUMPRODUCT((economics!$AG$2:$AG$167=$B46)*(economics!$D$2:$D$167="whr")*economics!$AH$2:$AH$167*(_xlfn.NORM.DIST(BE$3,economics!$AK$2:$AK$167,economics!$AJ$2:$AJ$167,TRUE)-_xlfn.NORM.DIST(BE$30,economics!$AK$2:$AK$167,economics!$AJ$2:$AJ$167,TRUE)))+$CR17*(_xlfn.NORM.DIST(BE$3,$CU17,0.3*$CU17,TRUE)-_xlfn.NORM.DIST(BE$30,$CU17,0.3*$CU17,TRUE))+$CS17*(_xlfn.NORM.DIST(BE$3,$CV17,0.3*$CV17,TRUE)-_xlfn.NORM.DIST(BE$30,$CV17,0.3*$CV17,TRUE))),""),IF($C17&gt;0,summary!$C$10/28.8/0.947817,""))</f>
        <v>125.81821372874784</v>
      </c>
      <c r="BF46">
        <f t="array" ref="BF46">IF($D17,IFERROR((SUMPRODUCT((economics!$AG$2:$AG$167=$B46)*(economics!$D$2:$D$167="whr")*economics!$AH$2:$AH$167*(_xlfn.NORM.DIST(BF$3,economics!$AK$2:$AK$167,economics!$AJ$2:$AJ$167,TRUE)-_xlfn.NORM.DIST(BF$30,economics!$AK$2:$AK$167,economics!$AJ$2:$AJ$167,TRUE))*economics!$AM$2:$AM$167)+$CR17*(_xlfn.NORM.DIST(BF$3,$CU17,0.3*$CU17,TRUE)-_xlfn.NORM.DIST(BF$30,$CU17,0.3*$CU17,TRUE))*summary!$C$7/28.8/0.947817+$CS17*(_xlfn.NORM.DIST(BF$3,$CV17,0.3*$CV17,TRUE)-_xlfn.NORM.DIST(BF$30,$CV17,0.3*$CV17,TRUE))*summary!$C$6/28.8/0.947817)/(SUMPRODUCT((economics!$AG$2:$AG$167=$B46)*(economics!$D$2:$D$167="whr")*economics!$AH$2:$AH$167*(_xlfn.NORM.DIST(BF$3,economics!$AK$2:$AK$167,economics!$AJ$2:$AJ$167,TRUE)-_xlfn.NORM.DIST(BF$30,economics!$AK$2:$AK$167,economics!$AJ$2:$AJ$167,TRUE)))+$CR17*(_xlfn.NORM.DIST(BF$3,$CU17,0.3*$CU17,TRUE)-_xlfn.NORM.DIST(BF$30,$CU17,0.3*$CU17,TRUE))+$CS17*(_xlfn.NORM.DIST(BF$3,$CV17,0.3*$CV17,TRUE)-_xlfn.NORM.DIST(BF$30,$CV17,0.3*$CV17,TRUE))),""),IF($C17&gt;0,summary!$C$10/28.8/0.947817,""))</f>
        <v>129.3934344748688</v>
      </c>
      <c r="BG46">
        <f t="array" ref="BG46">IF($D17,IFERROR((SUMPRODUCT((economics!$AG$2:$AG$167=$B46)*(economics!$D$2:$D$167="whr")*economics!$AH$2:$AH$167*(_xlfn.NORM.DIST(BG$3,economics!$AK$2:$AK$167,economics!$AJ$2:$AJ$167,TRUE)-_xlfn.NORM.DIST(BG$30,economics!$AK$2:$AK$167,economics!$AJ$2:$AJ$167,TRUE))*economics!$AM$2:$AM$167)+$CR17*(_xlfn.NORM.DIST(BG$3,$CU17,0.3*$CU17,TRUE)-_xlfn.NORM.DIST(BG$30,$CU17,0.3*$CU17,TRUE))*summary!$C$7/28.8/0.947817+$CS17*(_xlfn.NORM.DIST(BG$3,$CV17,0.3*$CV17,TRUE)-_xlfn.NORM.DIST(BG$30,$CV17,0.3*$CV17,TRUE))*summary!$C$6/28.8/0.947817)/(SUMPRODUCT((economics!$AG$2:$AG$167=$B46)*(economics!$D$2:$D$167="whr")*economics!$AH$2:$AH$167*(_xlfn.NORM.DIST(BG$3,economics!$AK$2:$AK$167,economics!$AJ$2:$AJ$167,TRUE)-_xlfn.NORM.DIST(BG$30,economics!$AK$2:$AK$167,economics!$AJ$2:$AJ$167,TRUE)))+$CR17*(_xlfn.NORM.DIST(BG$3,$CU17,0.3*$CU17,TRUE)-_xlfn.NORM.DIST(BG$30,$CU17,0.3*$CU17,TRUE))+$CS17*(_xlfn.NORM.DIST(BG$3,$CV17,0.3*$CV17,TRUE)-_xlfn.NORM.DIST(BG$30,$CV17,0.3*$CV17,TRUE))),""),IF($C17&gt;0,summary!$C$10/28.8/0.947817,""))</f>
        <v>132.46094054403753</v>
      </c>
      <c r="BH46">
        <f t="array" ref="BH46">IF($D17,IFERROR((SUMPRODUCT((economics!$AG$2:$AG$167=$B46)*(economics!$D$2:$D$167="whr")*economics!$AH$2:$AH$167*(_xlfn.NORM.DIST(BH$3,economics!$AK$2:$AK$167,economics!$AJ$2:$AJ$167,TRUE)-_xlfn.NORM.DIST(BH$30,economics!$AK$2:$AK$167,economics!$AJ$2:$AJ$167,TRUE))*economics!$AM$2:$AM$167)+$CR17*(_xlfn.NORM.DIST(BH$3,$CU17,0.3*$CU17,TRUE)-_xlfn.NORM.DIST(BH$30,$CU17,0.3*$CU17,TRUE))*summary!$C$7/28.8/0.947817+$CS17*(_xlfn.NORM.DIST(BH$3,$CV17,0.3*$CV17,TRUE)-_xlfn.NORM.DIST(BH$30,$CV17,0.3*$CV17,TRUE))*summary!$C$6/28.8/0.947817)/(SUMPRODUCT((economics!$AG$2:$AG$167=$B46)*(economics!$D$2:$D$167="whr")*economics!$AH$2:$AH$167*(_xlfn.NORM.DIST(BH$3,economics!$AK$2:$AK$167,economics!$AJ$2:$AJ$167,TRUE)-_xlfn.NORM.DIST(BH$30,economics!$AK$2:$AK$167,economics!$AJ$2:$AJ$167,TRUE)))+$CR17*(_xlfn.NORM.DIST(BH$3,$CU17,0.3*$CU17,TRUE)-_xlfn.NORM.DIST(BH$30,$CU17,0.3*$CU17,TRUE))+$CS17*(_xlfn.NORM.DIST(BH$3,$CV17,0.3*$CV17,TRUE)-_xlfn.NORM.DIST(BH$30,$CV17,0.3*$CV17,TRUE))),""),IF($C17&gt;0,summary!$C$10/28.8/0.947817,""))</f>
        <v>135.0294382486743</v>
      </c>
      <c r="BI46">
        <f t="array" ref="BI46">IF($D17,IFERROR((SUMPRODUCT((economics!$AG$2:$AG$167=$B46)*(economics!$D$2:$D$167="whr")*economics!$AH$2:$AH$167*(_xlfn.NORM.DIST(BI$3,economics!$AK$2:$AK$167,economics!$AJ$2:$AJ$167,TRUE)-_xlfn.NORM.DIST(BI$30,economics!$AK$2:$AK$167,economics!$AJ$2:$AJ$167,TRUE))*economics!$AM$2:$AM$167)+$CR17*(_xlfn.NORM.DIST(BI$3,$CU17,0.3*$CU17,TRUE)-_xlfn.NORM.DIST(BI$30,$CU17,0.3*$CU17,TRUE))*summary!$C$7/28.8/0.947817+$CS17*(_xlfn.NORM.DIST(BI$3,$CV17,0.3*$CV17,TRUE)-_xlfn.NORM.DIST(BI$30,$CV17,0.3*$CV17,TRUE))*summary!$C$6/28.8/0.947817)/(SUMPRODUCT((economics!$AG$2:$AG$167=$B46)*(economics!$D$2:$D$167="whr")*economics!$AH$2:$AH$167*(_xlfn.NORM.DIST(BI$3,economics!$AK$2:$AK$167,economics!$AJ$2:$AJ$167,TRUE)-_xlfn.NORM.DIST(BI$30,economics!$AK$2:$AK$167,economics!$AJ$2:$AJ$167,TRUE)))+$CR17*(_xlfn.NORM.DIST(BI$3,$CU17,0.3*$CU17,TRUE)-_xlfn.NORM.DIST(BI$30,$CU17,0.3*$CU17,TRUE))+$CS17*(_xlfn.NORM.DIST(BI$3,$CV17,0.3*$CV17,TRUE)-_xlfn.NORM.DIST(BI$30,$CV17,0.3*$CV17,TRUE))),""),IF($C17&gt;0,summary!$C$10/28.8/0.947817,""))</f>
        <v>137.13208125016325</v>
      </c>
      <c r="BJ46">
        <f t="array" ref="BJ46">IF($D17,IFERROR((SUMPRODUCT((economics!$AG$2:$AG$167=$B46)*(economics!$D$2:$D$167="whr")*economics!$AH$2:$AH$167*(_xlfn.NORM.DIST(BJ$3,economics!$AK$2:$AK$167,economics!$AJ$2:$AJ$167,TRUE)-_xlfn.NORM.DIST(BJ$30,economics!$AK$2:$AK$167,economics!$AJ$2:$AJ$167,TRUE))*economics!$AM$2:$AM$167)+$CR17*(_xlfn.NORM.DIST(BJ$3,$CU17,0.3*$CU17,TRUE)-_xlfn.NORM.DIST(BJ$30,$CU17,0.3*$CU17,TRUE))*summary!$C$7/28.8/0.947817+$CS17*(_xlfn.NORM.DIST(BJ$3,$CV17,0.3*$CV17,TRUE)-_xlfn.NORM.DIST(BJ$30,$CV17,0.3*$CV17,TRUE))*summary!$C$6/28.8/0.947817)/(SUMPRODUCT((economics!$AG$2:$AG$167=$B46)*(economics!$D$2:$D$167="whr")*economics!$AH$2:$AH$167*(_xlfn.NORM.DIST(BJ$3,economics!$AK$2:$AK$167,economics!$AJ$2:$AJ$167,TRUE)-_xlfn.NORM.DIST(BJ$30,economics!$AK$2:$AK$167,economics!$AJ$2:$AJ$167,TRUE)))+$CR17*(_xlfn.NORM.DIST(BJ$3,$CU17,0.3*$CU17,TRUE)-_xlfn.NORM.DIST(BJ$30,$CU17,0.3*$CU17,TRUE))+$CS17*(_xlfn.NORM.DIST(BJ$3,$CV17,0.3*$CV17,TRUE)-_xlfn.NORM.DIST(BJ$30,$CV17,0.3*$CV17,TRUE))),""),IF($C17&gt;0,summary!$C$10/28.8/0.947817,""))</f>
        <v>138.81808097386525</v>
      </c>
      <c r="BK46">
        <f t="array" ref="BK46">IF($D17,IFERROR((SUMPRODUCT((economics!$AG$2:$AG$167=$B46)*(economics!$D$2:$D$167="whr")*economics!$AH$2:$AH$167*(_xlfn.NORM.DIST(BK$3,economics!$AK$2:$AK$167,economics!$AJ$2:$AJ$167,TRUE)-_xlfn.NORM.DIST(BK$30,economics!$AK$2:$AK$167,economics!$AJ$2:$AJ$167,TRUE))*economics!$AM$2:$AM$167)+$CR17*(_xlfn.NORM.DIST(BK$3,$CU17,0.3*$CU17,TRUE)-_xlfn.NORM.DIST(BK$30,$CU17,0.3*$CU17,TRUE))*summary!$C$7/28.8/0.947817+$CS17*(_xlfn.NORM.DIST(BK$3,$CV17,0.3*$CV17,TRUE)-_xlfn.NORM.DIST(BK$30,$CV17,0.3*$CV17,TRUE))*summary!$C$6/28.8/0.947817)/(SUMPRODUCT((economics!$AG$2:$AG$167=$B46)*(economics!$D$2:$D$167="whr")*economics!$AH$2:$AH$167*(_xlfn.NORM.DIST(BK$3,economics!$AK$2:$AK$167,economics!$AJ$2:$AJ$167,TRUE)-_xlfn.NORM.DIST(BK$30,economics!$AK$2:$AK$167,economics!$AJ$2:$AJ$167,TRUE)))+$CR17*(_xlfn.NORM.DIST(BK$3,$CU17,0.3*$CU17,TRUE)-_xlfn.NORM.DIST(BK$30,$CU17,0.3*$CU17,TRUE))+$CS17*(_xlfn.NORM.DIST(BK$3,$CV17,0.3*$CV17,TRUE)-_xlfn.NORM.DIST(BK$30,$CV17,0.3*$CV17,TRUE))),""),IF($C17&gt;0,summary!$C$10/28.8/0.947817,""))</f>
        <v>140.14470380531216</v>
      </c>
      <c r="BL46">
        <f t="array" ref="BL46">IF($D17,IFERROR((SUMPRODUCT((economics!$AG$2:$AG$167=$B46)*(economics!$D$2:$D$167="whr")*economics!$AH$2:$AH$167*(_xlfn.NORM.DIST(BL$3,economics!$AK$2:$AK$167,economics!$AJ$2:$AJ$167,TRUE)-_xlfn.NORM.DIST(BL$30,economics!$AK$2:$AK$167,economics!$AJ$2:$AJ$167,TRUE))*economics!$AM$2:$AM$167)+$CR17*(_xlfn.NORM.DIST(BL$3,$CU17,0.3*$CU17,TRUE)-_xlfn.NORM.DIST(BL$30,$CU17,0.3*$CU17,TRUE))*summary!$C$7/28.8/0.947817+$CS17*(_xlfn.NORM.DIST(BL$3,$CV17,0.3*$CV17,TRUE)-_xlfn.NORM.DIST(BL$30,$CV17,0.3*$CV17,TRUE))*summary!$C$6/28.8/0.947817)/(SUMPRODUCT((economics!$AG$2:$AG$167=$B46)*(economics!$D$2:$D$167="whr")*economics!$AH$2:$AH$167*(_xlfn.NORM.DIST(BL$3,economics!$AK$2:$AK$167,economics!$AJ$2:$AJ$167,TRUE)-_xlfn.NORM.DIST(BL$30,economics!$AK$2:$AK$167,economics!$AJ$2:$AJ$167,TRUE)))+$CR17*(_xlfn.NORM.DIST(BL$3,$CU17,0.3*$CU17,TRUE)-_xlfn.NORM.DIST(BL$30,$CU17,0.3*$CU17,TRUE))+$CS17*(_xlfn.NORM.DIST(BL$3,$CV17,0.3*$CV17,TRUE)-_xlfn.NORM.DIST(BL$30,$CV17,0.3*$CV17,TRUE))),""),IF($C17&gt;0,summary!$C$10/28.8/0.947817,""))</f>
        <v>141.17075748340631</v>
      </c>
      <c r="BM46">
        <f t="array" ref="BM46">IF($D17,IFERROR((SUMPRODUCT((economics!$AG$2:$AG$167=$B46)*(economics!$D$2:$D$167="whr")*economics!$AH$2:$AH$167*(_xlfn.NORM.DIST(BM$3,economics!$AK$2:$AK$167,economics!$AJ$2:$AJ$167,TRUE)-_xlfn.NORM.DIST(BM$30,economics!$AK$2:$AK$167,economics!$AJ$2:$AJ$167,TRUE))*economics!$AM$2:$AM$167)+$CR17*(_xlfn.NORM.DIST(BM$3,$CU17,0.3*$CU17,TRUE)-_xlfn.NORM.DIST(BM$30,$CU17,0.3*$CU17,TRUE))*summary!$C$7/28.8/0.947817+$CS17*(_xlfn.NORM.DIST(BM$3,$CV17,0.3*$CV17,TRUE)-_xlfn.NORM.DIST(BM$30,$CV17,0.3*$CV17,TRUE))*summary!$C$6/28.8/0.947817)/(SUMPRODUCT((economics!$AG$2:$AG$167=$B46)*(economics!$D$2:$D$167="whr")*economics!$AH$2:$AH$167*(_xlfn.NORM.DIST(BM$3,economics!$AK$2:$AK$167,economics!$AJ$2:$AJ$167,TRUE)-_xlfn.NORM.DIST(BM$30,economics!$AK$2:$AK$167,economics!$AJ$2:$AJ$167,TRUE)))+$CR17*(_xlfn.NORM.DIST(BM$3,$CU17,0.3*$CU17,TRUE)-_xlfn.NORM.DIST(BM$30,$CU17,0.3*$CU17,TRUE))+$CS17*(_xlfn.NORM.DIST(BM$3,$CV17,0.3*$CV17,TRUE)-_xlfn.NORM.DIST(BM$30,$CV17,0.3*$CV17,TRUE))),""),IF($C17&gt;0,summary!$C$10/28.8/0.947817,""))</f>
        <v>141.95198896106643</v>
      </c>
      <c r="BN46">
        <f t="array" ref="BN46">IF($D17,IFERROR((SUMPRODUCT((economics!$AG$2:$AG$167=$B46)*(economics!$D$2:$D$167="whr")*economics!$AH$2:$AH$167*(_xlfn.NORM.DIST(BN$3,economics!$AK$2:$AK$167,economics!$AJ$2:$AJ$167,TRUE)-_xlfn.NORM.DIST(BN$30,economics!$AK$2:$AK$167,economics!$AJ$2:$AJ$167,TRUE))*economics!$AM$2:$AM$167)+$CR17*(_xlfn.NORM.DIST(BN$3,$CU17,0.3*$CU17,TRUE)-_xlfn.NORM.DIST(BN$30,$CU17,0.3*$CU17,TRUE))*summary!$C$7/28.8/0.947817+$CS17*(_xlfn.NORM.DIST(BN$3,$CV17,0.3*$CV17,TRUE)-_xlfn.NORM.DIST(BN$30,$CV17,0.3*$CV17,TRUE))*summary!$C$6/28.8/0.947817)/(SUMPRODUCT((economics!$AG$2:$AG$167=$B46)*(economics!$D$2:$D$167="whr")*economics!$AH$2:$AH$167*(_xlfn.NORM.DIST(BN$3,economics!$AK$2:$AK$167,economics!$AJ$2:$AJ$167,TRUE)-_xlfn.NORM.DIST(BN$30,economics!$AK$2:$AK$167,economics!$AJ$2:$AJ$167,TRUE)))+$CR17*(_xlfn.NORM.DIST(BN$3,$CU17,0.3*$CU17,TRUE)-_xlfn.NORM.DIST(BN$30,$CU17,0.3*$CU17,TRUE))+$CS17*(_xlfn.NORM.DIST(BN$3,$CV17,0.3*$CV17,TRUE)-_xlfn.NORM.DIST(BN$30,$CV17,0.3*$CV17,TRUE))),""),IF($C17&gt;0,summary!$C$10/28.8/0.947817,""))</f>
        <v>142.53831693029065</v>
      </c>
      <c r="BO46">
        <f t="array" ref="BO46">IF($D17,IFERROR((SUMPRODUCT((economics!$AG$2:$AG$167=$B46)*(economics!$D$2:$D$167="whr")*economics!$AH$2:$AH$167*(_xlfn.NORM.DIST(BO$3,economics!$AK$2:$AK$167,economics!$AJ$2:$AJ$167,TRUE)-_xlfn.NORM.DIST(BO$30,economics!$AK$2:$AK$167,economics!$AJ$2:$AJ$167,TRUE))*economics!$AM$2:$AM$167)+$CR17*(_xlfn.NORM.DIST(BO$3,$CU17,0.3*$CU17,TRUE)-_xlfn.NORM.DIST(BO$30,$CU17,0.3*$CU17,TRUE))*summary!$C$7/28.8/0.947817+$CS17*(_xlfn.NORM.DIST(BO$3,$CV17,0.3*$CV17,TRUE)-_xlfn.NORM.DIST(BO$30,$CV17,0.3*$CV17,TRUE))*summary!$C$6/28.8/0.947817)/(SUMPRODUCT((economics!$AG$2:$AG$167=$B46)*(economics!$D$2:$D$167="whr")*economics!$AH$2:$AH$167*(_xlfn.NORM.DIST(BO$3,economics!$AK$2:$AK$167,economics!$AJ$2:$AJ$167,TRUE)-_xlfn.NORM.DIST(BO$30,economics!$AK$2:$AK$167,economics!$AJ$2:$AJ$167,TRUE)))+$CR17*(_xlfn.NORM.DIST(BO$3,$CU17,0.3*$CU17,TRUE)-_xlfn.NORM.DIST(BO$30,$CU17,0.3*$CU17,TRUE))+$CS17*(_xlfn.NORM.DIST(BO$3,$CV17,0.3*$CV17,TRUE)-_xlfn.NORM.DIST(BO$30,$CV17,0.3*$CV17,TRUE))),""),IF($C17&gt;0,summary!$C$10/28.8/0.947817,""))</f>
        <v>142.97255322347891</v>
      </c>
      <c r="BP46">
        <f t="array" ref="BP46">IF($D17,IFERROR((SUMPRODUCT((economics!$AG$2:$AG$167=$B46)*(economics!$D$2:$D$167="whr")*economics!$AH$2:$AH$167*(_xlfn.NORM.DIST(BP$3,economics!$AK$2:$AK$167,economics!$AJ$2:$AJ$167,TRUE)-_xlfn.NORM.DIST(BP$30,economics!$AK$2:$AK$167,economics!$AJ$2:$AJ$167,TRUE))*economics!$AM$2:$AM$167)+$CR17*(_xlfn.NORM.DIST(BP$3,$CU17,0.3*$CU17,TRUE)-_xlfn.NORM.DIST(BP$30,$CU17,0.3*$CU17,TRUE))*summary!$C$7/28.8/0.947817+$CS17*(_xlfn.NORM.DIST(BP$3,$CV17,0.3*$CV17,TRUE)-_xlfn.NORM.DIST(BP$30,$CV17,0.3*$CV17,TRUE))*summary!$C$6/28.8/0.947817)/(SUMPRODUCT((economics!$AG$2:$AG$167=$B46)*(economics!$D$2:$D$167="whr")*economics!$AH$2:$AH$167*(_xlfn.NORM.DIST(BP$3,economics!$AK$2:$AK$167,economics!$AJ$2:$AJ$167,TRUE)-_xlfn.NORM.DIST(BP$30,economics!$AK$2:$AK$167,economics!$AJ$2:$AJ$167,TRUE)))+$CR17*(_xlfn.NORM.DIST(BP$3,$CU17,0.3*$CU17,TRUE)-_xlfn.NORM.DIST(BP$30,$CU17,0.3*$CU17,TRUE))+$CS17*(_xlfn.NORM.DIST(BP$3,$CV17,0.3*$CV17,TRUE)-_xlfn.NORM.DIST(BP$30,$CV17,0.3*$CV17,TRUE))),""),IF($C17&gt;0,summary!$C$10/28.8/0.947817,""))</f>
        <v>143.29018543144971</v>
      </c>
      <c r="BQ46">
        <f t="array" ref="BQ46">IF($D17,IFERROR((SUMPRODUCT((economics!$AG$2:$AG$167=$B46)*(economics!$D$2:$D$167="whr")*economics!$AH$2:$AH$167*(_xlfn.NORM.DIST(BQ$3,economics!$AK$2:$AK$167,economics!$AJ$2:$AJ$167,TRUE)-_xlfn.NORM.DIST(BQ$30,economics!$AK$2:$AK$167,economics!$AJ$2:$AJ$167,TRUE))*economics!$AM$2:$AM$167)+$CR17*(_xlfn.NORM.DIST(BQ$3,$CU17,0.3*$CU17,TRUE)-_xlfn.NORM.DIST(BQ$30,$CU17,0.3*$CU17,TRUE))*summary!$C$7/28.8/0.947817+$CS17*(_xlfn.NORM.DIST(BQ$3,$CV17,0.3*$CV17,TRUE)-_xlfn.NORM.DIST(BQ$30,$CV17,0.3*$CV17,TRUE))*summary!$C$6/28.8/0.947817)/(SUMPRODUCT((economics!$AG$2:$AG$167=$B46)*(economics!$D$2:$D$167="whr")*economics!$AH$2:$AH$167*(_xlfn.NORM.DIST(BQ$3,economics!$AK$2:$AK$167,economics!$AJ$2:$AJ$167,TRUE)-_xlfn.NORM.DIST(BQ$30,economics!$AK$2:$AK$167,economics!$AJ$2:$AJ$167,TRUE)))+$CR17*(_xlfn.NORM.DIST(BQ$3,$CU17,0.3*$CU17,TRUE)-_xlfn.NORM.DIST(BQ$30,$CU17,0.3*$CU17,TRUE))+$CS17*(_xlfn.NORM.DIST(BQ$3,$CV17,0.3*$CV17,TRUE)-_xlfn.NORM.DIST(BQ$30,$CV17,0.3*$CV17,TRUE))),""),IF($C17&gt;0,summary!$C$10/28.8/0.947817,""))</f>
        <v>143.51982579586803</v>
      </c>
      <c r="BR46">
        <f t="array" ref="BR46">IF($D17,IFERROR((SUMPRODUCT((economics!$AG$2:$AG$167=$B46)*(economics!$D$2:$D$167="whr")*economics!$AH$2:$AH$167*(_xlfn.NORM.DIST(BR$3,economics!$AK$2:$AK$167,economics!$AJ$2:$AJ$167,TRUE)-_xlfn.NORM.DIST(BR$30,economics!$AK$2:$AK$167,economics!$AJ$2:$AJ$167,TRUE))*economics!$AM$2:$AM$167)+$CR17*(_xlfn.NORM.DIST(BR$3,$CU17,0.3*$CU17,TRUE)-_xlfn.NORM.DIST(BR$30,$CU17,0.3*$CU17,TRUE))*summary!$C$7/28.8/0.947817+$CS17*(_xlfn.NORM.DIST(BR$3,$CV17,0.3*$CV17,TRUE)-_xlfn.NORM.DIST(BR$30,$CV17,0.3*$CV17,TRUE))*summary!$C$6/28.8/0.947817)/(SUMPRODUCT((economics!$AG$2:$AG$167=$B46)*(economics!$D$2:$D$167="whr")*economics!$AH$2:$AH$167*(_xlfn.NORM.DIST(BR$3,economics!$AK$2:$AK$167,economics!$AJ$2:$AJ$167,TRUE)-_xlfn.NORM.DIST(BR$30,economics!$AK$2:$AK$167,economics!$AJ$2:$AJ$167,TRUE)))+$CR17*(_xlfn.NORM.DIST(BR$3,$CU17,0.3*$CU17,TRUE)-_xlfn.NORM.DIST(BR$30,$CU17,0.3*$CU17,TRUE))+$CS17*(_xlfn.NORM.DIST(BR$3,$CV17,0.3*$CV17,TRUE)-_xlfn.NORM.DIST(BR$30,$CV17,0.3*$CV17,TRUE))),""),IF($C17&gt;0,summary!$C$10/28.8/0.947817,""))</f>
        <v>143.68401492961527</v>
      </c>
      <c r="BS46">
        <f t="array" ref="BS46">IF($D17,IFERROR((SUMPRODUCT((economics!$AG$2:$AG$167=$B46)*(economics!$D$2:$D$167="whr")*economics!$AH$2:$AH$167*(_xlfn.NORM.DIST(BS$3,economics!$AK$2:$AK$167,economics!$AJ$2:$AJ$167,TRUE)-_xlfn.NORM.DIST(BS$30,economics!$AK$2:$AK$167,economics!$AJ$2:$AJ$167,TRUE))*economics!$AM$2:$AM$167)+$CR17*(_xlfn.NORM.DIST(BS$3,$CU17,0.3*$CU17,TRUE)-_xlfn.NORM.DIST(BS$30,$CU17,0.3*$CU17,TRUE))*summary!$C$7/28.8/0.947817+$CS17*(_xlfn.NORM.DIST(BS$3,$CV17,0.3*$CV17,TRUE)-_xlfn.NORM.DIST(BS$30,$CV17,0.3*$CV17,TRUE))*summary!$C$6/28.8/0.947817)/(SUMPRODUCT((economics!$AG$2:$AG$167=$B46)*(economics!$D$2:$D$167="whr")*economics!$AH$2:$AH$167*(_xlfn.NORM.DIST(BS$3,economics!$AK$2:$AK$167,economics!$AJ$2:$AJ$167,TRUE)-_xlfn.NORM.DIST(BS$30,economics!$AK$2:$AK$167,economics!$AJ$2:$AJ$167,TRUE)))+$CR17*(_xlfn.NORM.DIST(BS$3,$CU17,0.3*$CU17,TRUE)-_xlfn.NORM.DIST(BS$30,$CU17,0.3*$CU17,TRUE))+$CS17*(_xlfn.NORM.DIST(BS$3,$CV17,0.3*$CV17,TRUE)-_xlfn.NORM.DIST(BS$30,$CV17,0.3*$CV17,TRUE))),""),IF($C17&gt;0,summary!$C$10/28.8/0.947817,""))</f>
        <v>143.80016140169371</v>
      </c>
      <c r="BT46">
        <f t="array" ref="BT46">IF($D17,IFERROR((SUMPRODUCT((economics!$AG$2:$AG$167=$B46)*(economics!$D$2:$D$167="whr")*economics!$AH$2:$AH$167*(_xlfn.NORM.DIST(BT$3,economics!$AK$2:$AK$167,economics!$AJ$2:$AJ$167,TRUE)-_xlfn.NORM.DIST(BT$30,economics!$AK$2:$AK$167,economics!$AJ$2:$AJ$167,TRUE))*economics!$AM$2:$AM$167)+$CR17*(_xlfn.NORM.DIST(BT$3,$CU17,0.3*$CU17,TRUE)-_xlfn.NORM.DIST(BT$30,$CU17,0.3*$CU17,TRUE))*summary!$C$7/28.8/0.947817+$CS17*(_xlfn.NORM.DIST(BT$3,$CV17,0.3*$CV17,TRUE)-_xlfn.NORM.DIST(BT$30,$CV17,0.3*$CV17,TRUE))*summary!$C$6/28.8/0.947817)/(SUMPRODUCT((economics!$AG$2:$AG$167=$B46)*(economics!$D$2:$D$167="whr")*economics!$AH$2:$AH$167*(_xlfn.NORM.DIST(BT$3,economics!$AK$2:$AK$167,economics!$AJ$2:$AJ$167,TRUE)-_xlfn.NORM.DIST(BT$30,economics!$AK$2:$AK$167,economics!$AJ$2:$AJ$167,TRUE)))+$CR17*(_xlfn.NORM.DIST(BT$3,$CU17,0.3*$CU17,TRUE)-_xlfn.NORM.DIST(BT$30,$CU17,0.3*$CU17,TRUE))+$CS17*(_xlfn.NORM.DIST(BT$3,$CV17,0.3*$CV17,TRUE)-_xlfn.NORM.DIST(BT$30,$CV17,0.3*$CV17,TRUE))),""),IF($C17&gt;0,summary!$C$10/28.8/0.947817,""))</f>
        <v>143.88147850342159</v>
      </c>
      <c r="BU46">
        <f t="array" ref="BU46">IF($D17,IFERROR((SUMPRODUCT((economics!$AG$2:$AG$167=$B46)*(economics!$D$2:$D$167="whr")*economics!$AH$2:$AH$167*(_xlfn.NORM.DIST(BU$3,economics!$AK$2:$AK$167,economics!$AJ$2:$AJ$167,TRUE)-_xlfn.NORM.DIST(BU$30,economics!$AK$2:$AK$167,economics!$AJ$2:$AJ$167,TRUE))*economics!$AM$2:$AM$167)+$CR17*(_xlfn.NORM.DIST(BU$3,$CU17,0.3*$CU17,TRUE)-_xlfn.NORM.DIST(BU$30,$CU17,0.3*$CU17,TRUE))*summary!$C$7/28.8/0.947817+$CS17*(_xlfn.NORM.DIST(BU$3,$CV17,0.3*$CV17,TRUE)-_xlfn.NORM.DIST(BU$30,$CV17,0.3*$CV17,TRUE))*summary!$C$6/28.8/0.947817)/(SUMPRODUCT((economics!$AG$2:$AG$167=$B46)*(economics!$D$2:$D$167="whr")*economics!$AH$2:$AH$167*(_xlfn.NORM.DIST(BU$3,economics!$AK$2:$AK$167,economics!$AJ$2:$AJ$167,TRUE)-_xlfn.NORM.DIST(BU$30,economics!$AK$2:$AK$167,economics!$AJ$2:$AJ$167,TRUE)))+$CR17*(_xlfn.NORM.DIST(BU$3,$CU17,0.3*$CU17,TRUE)-_xlfn.NORM.DIST(BU$30,$CU17,0.3*$CU17,TRUE))+$CS17*(_xlfn.NORM.DIST(BU$3,$CV17,0.3*$CV17,TRUE)-_xlfn.NORM.DIST(BU$30,$CV17,0.3*$CV17,TRUE))),""),IF($C17&gt;0,summary!$C$10/28.8/0.947817,""))</f>
        <v>143.93784041840564</v>
      </c>
      <c r="BV46">
        <f t="array" ref="BV46">IF($D17,IFERROR((SUMPRODUCT((economics!$AG$2:$AG$167=$B46)*(economics!$D$2:$D$167="whr")*economics!$AH$2:$AH$167*(_xlfn.NORM.DIST(BV$3,economics!$AK$2:$AK$167,economics!$AJ$2:$AJ$167,TRUE)-_xlfn.NORM.DIST(BV$30,economics!$AK$2:$AK$167,economics!$AJ$2:$AJ$167,TRUE))*economics!$AM$2:$AM$167)+$CR17*(_xlfn.NORM.DIST(BV$3,$CU17,0.3*$CU17,TRUE)-_xlfn.NORM.DIST(BV$30,$CU17,0.3*$CU17,TRUE))*summary!$C$7/28.8/0.947817+$CS17*(_xlfn.NORM.DIST(BV$3,$CV17,0.3*$CV17,TRUE)-_xlfn.NORM.DIST(BV$30,$CV17,0.3*$CV17,TRUE))*summary!$C$6/28.8/0.947817)/(SUMPRODUCT((economics!$AG$2:$AG$167=$B46)*(economics!$D$2:$D$167="whr")*economics!$AH$2:$AH$167*(_xlfn.NORM.DIST(BV$3,economics!$AK$2:$AK$167,economics!$AJ$2:$AJ$167,TRUE)-_xlfn.NORM.DIST(BV$30,economics!$AK$2:$AK$167,economics!$AJ$2:$AJ$167,TRUE)))+$CR17*(_xlfn.NORM.DIST(BV$3,$CU17,0.3*$CU17,TRUE)-_xlfn.NORM.DIST(BV$30,$CU17,0.3*$CU17,TRUE))+$CS17*(_xlfn.NORM.DIST(BV$3,$CV17,0.3*$CV17,TRUE)-_xlfn.NORM.DIST(BV$30,$CV17,0.3*$CV17,TRUE))),""),IF($C17&gt;0,summary!$C$10/28.8/0.947817,""))</f>
        <v>143.9765219662354</v>
      </c>
      <c r="BW46">
        <f t="array" ref="BW46">IF($D17,IFERROR((SUMPRODUCT((economics!$AG$2:$AG$167=$B46)*(economics!$D$2:$D$167="whr")*economics!$AH$2:$AH$167*(_xlfn.NORM.DIST(BW$3,economics!$AK$2:$AK$167,economics!$AJ$2:$AJ$167,TRUE)-_xlfn.NORM.DIST(BW$30,economics!$AK$2:$AK$167,economics!$AJ$2:$AJ$167,TRUE))*economics!$AM$2:$AM$167)+$CR17*(_xlfn.NORM.DIST(BW$3,$CU17,0.3*$CU17,TRUE)-_xlfn.NORM.DIST(BW$30,$CU17,0.3*$CU17,TRUE))*summary!$C$7/28.8/0.947817+$CS17*(_xlfn.NORM.DIST(BW$3,$CV17,0.3*$CV17,TRUE)-_xlfn.NORM.DIST(BW$30,$CV17,0.3*$CV17,TRUE))*summary!$C$6/28.8/0.947817)/(SUMPRODUCT((economics!$AG$2:$AG$167=$B46)*(economics!$D$2:$D$167="whr")*economics!$AH$2:$AH$167*(_xlfn.NORM.DIST(BW$3,economics!$AK$2:$AK$167,economics!$AJ$2:$AJ$167,TRUE)-_xlfn.NORM.DIST(BW$30,economics!$AK$2:$AK$167,economics!$AJ$2:$AJ$167,TRUE)))+$CR17*(_xlfn.NORM.DIST(BW$3,$CU17,0.3*$CU17,TRUE)-_xlfn.NORM.DIST(BW$30,$CU17,0.3*$CU17,TRUE))+$CS17*(_xlfn.NORM.DIST(BW$3,$CV17,0.3*$CV17,TRUE)-_xlfn.NORM.DIST(BW$30,$CV17,0.3*$CV17,TRUE))),""),IF($C17&gt;0,summary!$C$10/28.8/0.947817,""))</f>
        <v>144.00281261746687</v>
      </c>
      <c r="BX46">
        <f t="array" ref="BX46">IF($D17,IFERROR((SUMPRODUCT((economics!$AG$2:$AG$167=$B46)*(economics!$D$2:$D$167="whr")*economics!$AH$2:$AH$167*(_xlfn.NORM.DIST(BX$3,economics!$AK$2:$AK$167,economics!$AJ$2:$AJ$167,TRUE)-_xlfn.NORM.DIST(BX$30,economics!$AK$2:$AK$167,economics!$AJ$2:$AJ$167,TRUE))*economics!$AM$2:$AM$167)+$CR17*(_xlfn.NORM.DIST(BX$3,$CU17,0.3*$CU17,TRUE)-_xlfn.NORM.DIST(BX$30,$CU17,0.3*$CU17,TRUE))*summary!$C$7/28.8/0.947817+$CS17*(_xlfn.NORM.DIST(BX$3,$CV17,0.3*$CV17,TRUE)-_xlfn.NORM.DIST(BX$30,$CV17,0.3*$CV17,TRUE))*summary!$C$6/28.8/0.947817)/(SUMPRODUCT((economics!$AG$2:$AG$167=$B46)*(economics!$D$2:$D$167="whr")*economics!$AH$2:$AH$167*(_xlfn.NORM.DIST(BX$3,economics!$AK$2:$AK$167,economics!$AJ$2:$AJ$167,TRUE)-_xlfn.NORM.DIST(BX$30,economics!$AK$2:$AK$167,economics!$AJ$2:$AJ$167,TRUE)))+$CR17*(_xlfn.NORM.DIST(BX$3,$CU17,0.3*$CU17,TRUE)-_xlfn.NORM.DIST(BX$30,$CU17,0.3*$CU17,TRUE))+$CS17*(_xlfn.NORM.DIST(BX$3,$CV17,0.3*$CV17,TRUE)-_xlfn.NORM.DIST(BX$30,$CV17,0.3*$CV17,TRUE))),""),IF($C17&gt;0,summary!$C$10/28.8/0.947817,""))</f>
        <v>144.02051074572981</v>
      </c>
      <c r="BY46">
        <f t="array" ref="BY46">IF($D17,IFERROR((SUMPRODUCT((economics!$AG$2:$AG$167=$B46)*(economics!$D$2:$D$167="whr")*economics!$AH$2:$AH$167*(_xlfn.NORM.DIST(BY$3,economics!$AK$2:$AK$167,economics!$AJ$2:$AJ$167,TRUE)-_xlfn.NORM.DIST(BY$30,economics!$AK$2:$AK$167,economics!$AJ$2:$AJ$167,TRUE))*economics!$AM$2:$AM$167)+$CR17*(_xlfn.NORM.DIST(BY$3,$CU17,0.3*$CU17,TRUE)-_xlfn.NORM.DIST(BY$30,$CU17,0.3*$CU17,TRUE))*summary!$C$7/28.8/0.947817+$CS17*(_xlfn.NORM.DIST(BY$3,$CV17,0.3*$CV17,TRUE)-_xlfn.NORM.DIST(BY$30,$CV17,0.3*$CV17,TRUE))*summary!$C$6/28.8/0.947817)/(SUMPRODUCT((economics!$AG$2:$AG$167=$B46)*(economics!$D$2:$D$167="whr")*economics!$AH$2:$AH$167*(_xlfn.NORM.DIST(BY$3,economics!$AK$2:$AK$167,economics!$AJ$2:$AJ$167,TRUE)-_xlfn.NORM.DIST(BY$30,economics!$AK$2:$AK$167,economics!$AJ$2:$AJ$167,TRUE)))+$CR17*(_xlfn.NORM.DIST(BY$3,$CU17,0.3*$CU17,TRUE)-_xlfn.NORM.DIST(BY$30,$CU17,0.3*$CU17,TRUE))+$CS17*(_xlfn.NORM.DIST(BY$3,$CV17,0.3*$CV17,TRUE)-_xlfn.NORM.DIST(BY$30,$CV17,0.3*$CV17,TRUE))),""),IF($C17&gt;0,summary!$C$10/28.8/0.947817,""))</f>
        <v>144.03231174785344</v>
      </c>
      <c r="BZ46">
        <f t="array" ref="BZ46">IF($D17,IFERROR((SUMPRODUCT((economics!$AG$2:$AG$167=$B46)*(economics!$D$2:$D$167="whr")*economics!$AH$2:$AH$167*(_xlfn.NORM.DIST(BZ$3,economics!$AK$2:$AK$167,economics!$AJ$2:$AJ$167,TRUE)-_xlfn.NORM.DIST(BZ$30,economics!$AK$2:$AK$167,economics!$AJ$2:$AJ$167,TRUE))*economics!$AM$2:$AM$167)+$CR17*(_xlfn.NORM.DIST(BZ$3,$CU17,0.3*$CU17,TRUE)-_xlfn.NORM.DIST(BZ$30,$CU17,0.3*$CU17,TRUE))*summary!$C$7/28.8/0.947817+$CS17*(_xlfn.NORM.DIST(BZ$3,$CV17,0.3*$CV17,TRUE)-_xlfn.NORM.DIST(BZ$30,$CV17,0.3*$CV17,TRUE))*summary!$C$6/28.8/0.947817)/(SUMPRODUCT((economics!$AG$2:$AG$167=$B46)*(economics!$D$2:$D$167="whr")*economics!$AH$2:$AH$167*(_xlfn.NORM.DIST(BZ$3,economics!$AK$2:$AK$167,economics!$AJ$2:$AJ$167,TRUE)-_xlfn.NORM.DIST(BZ$30,economics!$AK$2:$AK$167,economics!$AJ$2:$AJ$167,TRUE)))+$CR17*(_xlfn.NORM.DIST(BZ$3,$CU17,0.3*$CU17,TRUE)-_xlfn.NORM.DIST(BZ$30,$CU17,0.3*$CU17,TRUE))+$CS17*(_xlfn.NORM.DIST(BZ$3,$CV17,0.3*$CV17,TRUE)-_xlfn.NORM.DIST(BZ$30,$CV17,0.3*$CV17,TRUE))),""),IF($C17&gt;0,summary!$C$10/28.8/0.947817,""))</f>
        <v>144.0401065325359</v>
      </c>
      <c r="CA46">
        <f t="array" ref="CA46">IF($D17,IFERROR((SUMPRODUCT((economics!$AG$2:$AG$167=$B46)*(economics!$D$2:$D$167="whr")*economics!$AH$2:$AH$167*(_xlfn.NORM.DIST(CA$3,economics!$AK$2:$AK$167,economics!$AJ$2:$AJ$167,TRUE)-_xlfn.NORM.DIST(CA$30,economics!$AK$2:$AK$167,economics!$AJ$2:$AJ$167,TRUE))*economics!$AM$2:$AM$167)+$CR17*(_xlfn.NORM.DIST(CA$3,$CU17,0.3*$CU17,TRUE)-_xlfn.NORM.DIST(CA$30,$CU17,0.3*$CU17,TRUE))*summary!$C$7/28.8/0.947817+$CS17*(_xlfn.NORM.DIST(CA$3,$CV17,0.3*$CV17,TRUE)-_xlfn.NORM.DIST(CA$30,$CV17,0.3*$CV17,TRUE))*summary!$C$6/28.8/0.947817)/(SUMPRODUCT((economics!$AG$2:$AG$167=$B46)*(economics!$D$2:$D$167="whr")*economics!$AH$2:$AH$167*(_xlfn.NORM.DIST(CA$3,economics!$AK$2:$AK$167,economics!$AJ$2:$AJ$167,TRUE)-_xlfn.NORM.DIST(CA$30,economics!$AK$2:$AK$167,economics!$AJ$2:$AJ$167,TRUE)))+$CR17*(_xlfn.NORM.DIST(CA$3,$CU17,0.3*$CU17,TRUE)-_xlfn.NORM.DIST(CA$30,$CU17,0.3*$CU17,TRUE))+$CS17*(_xlfn.NORM.DIST(CA$3,$CV17,0.3*$CV17,TRUE)-_xlfn.NORM.DIST(CA$30,$CV17,0.3*$CV17,TRUE))),""),IF($C17&gt;0,summary!$C$10/28.8/0.947817,""))</f>
        <v>144.0452069367808</v>
      </c>
      <c r="CB46">
        <f t="array" ref="CB46">IF($D17,IFERROR((SUMPRODUCT((economics!$AG$2:$AG$167=$B46)*(economics!$D$2:$D$167="whr")*economics!$AH$2:$AH$167*(_xlfn.NORM.DIST(CB$3,economics!$AK$2:$AK$167,economics!$AJ$2:$AJ$167,TRUE)-_xlfn.NORM.DIST(CB$30,economics!$AK$2:$AK$167,economics!$AJ$2:$AJ$167,TRUE))*economics!$AM$2:$AM$167)+$CR17*(_xlfn.NORM.DIST(CB$3,$CU17,0.3*$CU17,TRUE)-_xlfn.NORM.DIST(CB$30,$CU17,0.3*$CU17,TRUE))*summary!$C$7/28.8/0.947817+$CS17*(_xlfn.NORM.DIST(CB$3,$CV17,0.3*$CV17,TRUE)-_xlfn.NORM.DIST(CB$30,$CV17,0.3*$CV17,TRUE))*summary!$C$6/28.8/0.947817)/(SUMPRODUCT((economics!$AG$2:$AG$167=$B46)*(economics!$D$2:$D$167="whr")*economics!$AH$2:$AH$167*(_xlfn.NORM.DIST(CB$3,economics!$AK$2:$AK$167,economics!$AJ$2:$AJ$167,TRUE)-_xlfn.NORM.DIST(CB$30,economics!$AK$2:$AK$167,economics!$AJ$2:$AJ$167,TRUE)))+$CR17*(_xlfn.NORM.DIST(CB$3,$CU17,0.3*$CU17,TRUE)-_xlfn.NORM.DIST(CB$30,$CU17,0.3*$CU17,TRUE))+$CS17*(_xlfn.NORM.DIST(CB$3,$CV17,0.3*$CV17,TRUE)-_xlfn.NORM.DIST(CB$30,$CV17,0.3*$CV17,TRUE))),""),IF($C17&gt;0,summary!$C$10/28.8/0.947817,""))</f>
        <v>144.04851319730992</v>
      </c>
      <c r="CC46">
        <f t="array" ref="CC46">IF($D17,IFERROR((SUMPRODUCT((economics!$AG$2:$AG$167=$B46)*(economics!$D$2:$D$167="whr")*economics!$AH$2:$AH$167*(_xlfn.NORM.DIST(CC$3,economics!$AK$2:$AK$167,economics!$AJ$2:$AJ$167,TRUE)-_xlfn.NORM.DIST(CC$30,economics!$AK$2:$AK$167,economics!$AJ$2:$AJ$167,TRUE))*economics!$AM$2:$AM$167)+$CR17*(_xlfn.NORM.DIST(CC$3,$CU17,0.3*$CU17,TRUE)-_xlfn.NORM.DIST(CC$30,$CU17,0.3*$CU17,TRUE))*summary!$C$7/28.8/0.947817+$CS17*(_xlfn.NORM.DIST(CC$3,$CV17,0.3*$CV17,TRUE)-_xlfn.NORM.DIST(CC$30,$CV17,0.3*$CV17,TRUE))*summary!$C$6/28.8/0.947817)/(SUMPRODUCT((economics!$AG$2:$AG$167=$B46)*(economics!$D$2:$D$167="whr")*economics!$AH$2:$AH$167*(_xlfn.NORM.DIST(CC$3,economics!$AK$2:$AK$167,economics!$AJ$2:$AJ$167,TRUE)-_xlfn.NORM.DIST(CC$30,economics!$AK$2:$AK$167,economics!$AJ$2:$AJ$167,TRUE)))+$CR17*(_xlfn.NORM.DIST(CC$3,$CU17,0.3*$CU17,TRUE)-_xlfn.NORM.DIST(CC$30,$CU17,0.3*$CU17,TRUE))+$CS17*(_xlfn.NORM.DIST(CC$3,$CV17,0.3*$CV17,TRUE)-_xlfn.NORM.DIST(CC$30,$CV17,0.3*$CV17,TRUE))),""),IF($C17&gt;0,summary!$C$10/28.8/0.947817,""))</f>
        <v>144.05063651420323</v>
      </c>
      <c r="CD46">
        <f t="array" ref="CD46">IF($D17,IFERROR((SUMPRODUCT((economics!$AG$2:$AG$167=$B46)*(economics!$D$2:$D$167="whr")*economics!$AH$2:$AH$167*(_xlfn.NORM.DIST(CD$3,economics!$AK$2:$AK$167,economics!$AJ$2:$AJ$167,TRUE)-_xlfn.NORM.DIST(CD$30,economics!$AK$2:$AK$167,economics!$AJ$2:$AJ$167,TRUE))*economics!$AM$2:$AM$167)+$CR17*(_xlfn.NORM.DIST(CD$3,$CU17,0.3*$CU17,TRUE)-_xlfn.NORM.DIST(CD$30,$CU17,0.3*$CU17,TRUE))*summary!$C$7/28.8/0.947817+$CS17*(_xlfn.NORM.DIST(CD$3,$CV17,0.3*$CV17,TRUE)-_xlfn.NORM.DIST(CD$30,$CV17,0.3*$CV17,TRUE))*summary!$C$6/28.8/0.947817)/(SUMPRODUCT((economics!$AG$2:$AG$167=$B46)*(economics!$D$2:$D$167="whr")*economics!$AH$2:$AH$167*(_xlfn.NORM.DIST(CD$3,economics!$AK$2:$AK$167,economics!$AJ$2:$AJ$167,TRUE)-_xlfn.NORM.DIST(CD$30,economics!$AK$2:$AK$167,economics!$AJ$2:$AJ$167,TRUE)))+$CR17*(_xlfn.NORM.DIST(CD$3,$CU17,0.3*$CU17,TRUE)-_xlfn.NORM.DIST(CD$30,$CU17,0.3*$CU17,TRUE))+$CS17*(_xlfn.NORM.DIST(CD$3,$CV17,0.3*$CV17,TRUE)-_xlfn.NORM.DIST(CD$30,$CV17,0.3*$CV17,TRUE))),""),IF($C17&gt;0,summary!$C$10/28.8/0.947817,""))</f>
        <v>144.05198749310992</v>
      </c>
      <c r="CE46">
        <f t="array" ref="CE46">IF($D17,IFERROR((SUMPRODUCT((economics!$AG$2:$AG$167=$B46)*(economics!$D$2:$D$167="whr")*economics!$AH$2:$AH$167*(_xlfn.NORM.DIST(CE$3,economics!$AK$2:$AK$167,economics!$AJ$2:$AJ$167,TRUE)-_xlfn.NORM.DIST(CE$30,economics!$AK$2:$AK$167,economics!$AJ$2:$AJ$167,TRUE))*economics!$AM$2:$AM$167)+$CR17*(_xlfn.NORM.DIST(CE$3,$CU17,0.3*$CU17,TRUE)-_xlfn.NORM.DIST(CE$30,$CU17,0.3*$CU17,TRUE))*summary!$C$7/28.8/0.947817+$CS17*(_xlfn.NORM.DIST(CE$3,$CV17,0.3*$CV17,TRUE)-_xlfn.NORM.DIST(CE$30,$CV17,0.3*$CV17,TRUE))*summary!$C$6/28.8/0.947817)/(SUMPRODUCT((economics!$AG$2:$AG$167=$B46)*(economics!$D$2:$D$167="whr")*economics!$AH$2:$AH$167*(_xlfn.NORM.DIST(CE$3,economics!$AK$2:$AK$167,economics!$AJ$2:$AJ$167,TRUE)-_xlfn.NORM.DIST(CE$30,economics!$AK$2:$AK$167,economics!$AJ$2:$AJ$167,TRUE)))+$CR17*(_xlfn.NORM.DIST(CE$3,$CU17,0.3*$CU17,TRUE)-_xlfn.NORM.DIST(CE$30,$CU17,0.3*$CU17,TRUE))+$CS17*(_xlfn.NORM.DIST(CE$3,$CV17,0.3*$CV17,TRUE)-_xlfn.NORM.DIST(CE$30,$CV17,0.3*$CV17,TRUE))),""),IF($C17&gt;0,summary!$C$10/28.8/0.947817,""))</f>
        <v>144.05283911583126</v>
      </c>
      <c r="CF46">
        <f t="array" ref="CF46">IF($D17,IFERROR((SUMPRODUCT((economics!$AG$2:$AG$167=$B46)*(economics!$D$2:$D$167="whr")*economics!$AH$2:$AH$167*(_xlfn.NORM.DIST(CF$3,economics!$AK$2:$AK$167,economics!$AJ$2:$AJ$167,TRUE)-_xlfn.NORM.DIST(CF$30,economics!$AK$2:$AK$167,economics!$AJ$2:$AJ$167,TRUE))*economics!$AM$2:$AM$167)+$CR17*(_xlfn.NORM.DIST(CF$3,$CU17,0.3*$CU17,TRUE)-_xlfn.NORM.DIST(CF$30,$CU17,0.3*$CU17,TRUE))*summary!$C$7/28.8/0.947817+$CS17*(_xlfn.NORM.DIST(CF$3,$CV17,0.3*$CV17,TRUE)-_xlfn.NORM.DIST(CF$30,$CV17,0.3*$CV17,TRUE))*summary!$C$6/28.8/0.947817)/(SUMPRODUCT((economics!$AG$2:$AG$167=$B46)*(economics!$D$2:$D$167="whr")*economics!$AH$2:$AH$167*(_xlfn.NORM.DIST(CF$3,economics!$AK$2:$AK$167,economics!$AJ$2:$AJ$167,TRUE)-_xlfn.NORM.DIST(CF$30,economics!$AK$2:$AK$167,economics!$AJ$2:$AJ$167,TRUE)))+$CR17*(_xlfn.NORM.DIST(CF$3,$CU17,0.3*$CU17,TRUE)-_xlfn.NORM.DIST(CF$30,$CU17,0.3*$CU17,TRUE))+$CS17*(_xlfn.NORM.DIST(CF$3,$CV17,0.3*$CV17,TRUE)-_xlfn.NORM.DIST(CF$30,$CV17,0.3*$CV17,TRUE))),""),IF($C17&gt;0,summary!$C$10/28.8/0.947817,""))</f>
        <v>144.05337100163479</v>
      </c>
      <c r="CG46">
        <f t="array" ref="CG46">IF($D17,IFERROR((SUMPRODUCT((economics!$AG$2:$AG$167=$B46)*(economics!$D$2:$D$167="whr")*economics!$AH$2:$AH$167*(_xlfn.NORM.DIST(CG$3,economics!$AK$2:$AK$167,economics!$AJ$2:$AJ$167,TRUE)-_xlfn.NORM.DIST(CG$30,economics!$AK$2:$AK$167,economics!$AJ$2:$AJ$167,TRUE))*economics!$AM$2:$AM$167)+$CR17*(_xlfn.NORM.DIST(CG$3,$CU17,0.3*$CU17,TRUE)-_xlfn.NORM.DIST(CG$30,$CU17,0.3*$CU17,TRUE))*summary!$C$7/28.8/0.947817+$CS17*(_xlfn.NORM.DIST(CG$3,$CV17,0.3*$CV17,TRUE)-_xlfn.NORM.DIST(CG$30,$CV17,0.3*$CV17,TRUE))*summary!$C$6/28.8/0.947817)/(SUMPRODUCT((economics!$AG$2:$AG$167=$B46)*(economics!$D$2:$D$167="whr")*economics!$AH$2:$AH$167*(_xlfn.NORM.DIST(CG$3,economics!$AK$2:$AK$167,economics!$AJ$2:$AJ$167,TRUE)-_xlfn.NORM.DIST(CG$30,economics!$AK$2:$AK$167,economics!$AJ$2:$AJ$167,TRUE)))+$CR17*(_xlfn.NORM.DIST(CG$3,$CU17,0.3*$CU17,TRUE)-_xlfn.NORM.DIST(CG$30,$CU17,0.3*$CU17,TRUE))+$CS17*(_xlfn.NORM.DIST(CG$3,$CV17,0.3*$CV17,TRUE)-_xlfn.NORM.DIST(CG$30,$CV17,0.3*$CV17,TRUE))),""),IF($C17&gt;0,summary!$C$10/28.8/0.947817,""))</f>
        <v>144.05370013251434</v>
      </c>
      <c r="CH46">
        <f t="array" ref="CH46">IF($D17,IFERROR((SUMPRODUCT((economics!$AG$2:$AG$167=$B46)*(economics!$D$2:$D$167="whr")*economics!$AH$2:$AH$167*(_xlfn.NORM.DIST(CH$3,economics!$AK$2:$AK$167,economics!$AJ$2:$AJ$167,TRUE)-_xlfn.NORM.DIST(CH$30,economics!$AK$2:$AK$167,economics!$AJ$2:$AJ$167,TRUE))*economics!$AM$2:$AM$167)+$CR17*(_xlfn.NORM.DIST(CH$3,$CU17,0.3*$CU17,TRUE)-_xlfn.NORM.DIST(CH$30,$CU17,0.3*$CU17,TRUE))*summary!$C$7/28.8/0.947817+$CS17*(_xlfn.NORM.DIST(CH$3,$CV17,0.3*$CV17,TRUE)-_xlfn.NORM.DIST(CH$30,$CV17,0.3*$CV17,TRUE))*summary!$C$6/28.8/0.947817)/(SUMPRODUCT((economics!$AG$2:$AG$167=$B46)*(economics!$D$2:$D$167="whr")*economics!$AH$2:$AH$167*(_xlfn.NORM.DIST(CH$3,economics!$AK$2:$AK$167,economics!$AJ$2:$AJ$167,TRUE)-_xlfn.NORM.DIST(CH$30,economics!$AK$2:$AK$167,economics!$AJ$2:$AJ$167,TRUE)))+$CR17*(_xlfn.NORM.DIST(CH$3,$CU17,0.3*$CU17,TRUE)-_xlfn.NORM.DIST(CH$30,$CU17,0.3*$CU17,TRUE))+$CS17*(_xlfn.NORM.DIST(CH$3,$CV17,0.3*$CV17,TRUE)-_xlfn.NORM.DIST(CH$30,$CV17,0.3*$CV17,TRUE))),""),IF($C17&gt;0,summary!$C$10/28.8/0.947817,""))</f>
        <v>144.05417740063757</v>
      </c>
    </row>
    <row r="47" spans="1:86" x14ac:dyDescent="0.35">
      <c r="A47" t="str">
        <f t="shared" si="3"/>
        <v>other metals 242</v>
      </c>
      <c r="B47">
        <f t="shared" si="3"/>
        <v>242</v>
      </c>
      <c r="E47">
        <f t="array" ref="E47">IF($D18,IFERROR((SUMPRODUCT((economics!$AG$2:$AG$167=$B47)*(economics!$D$2:$D$167="whr")*economics!$AH$2:$AH$167*(_xlfn.NORM.DIST(E$3,economics!$AK$2:$AK$167,economics!$AJ$2:$AJ$167,TRUE)-_xlfn.NORM.DIST(E$30,economics!$AK$2:$AK$167,economics!$AJ$2:$AJ$167,TRUE))*economics!$AM$2:$AM$167)+$CR18*(_xlfn.NORM.DIST(E$3,$CU18,0.3*$CU18,TRUE)-_xlfn.NORM.DIST(E$30,$CU18,0.3*$CU18,TRUE))*summary!$C$7/28.8/0.947817+$CS18*(_xlfn.NORM.DIST(E$3,$CV18,0.3*$CV18,TRUE)-_xlfn.NORM.DIST(E$30,$CV18,0.3*$CV18,TRUE))*summary!$C$6/28.8/0.947817)/(SUMPRODUCT((economics!$AG$2:$AG$167=$B47)*(economics!$D$2:$D$167="whr")*economics!$AH$2:$AH$167*(_xlfn.NORM.DIST(E$3,economics!$AK$2:$AK$167,economics!$AJ$2:$AJ$167,TRUE)-_xlfn.NORM.DIST(E$30,economics!$AK$2:$AK$167,economics!$AJ$2:$AJ$167,TRUE)))+$CR18*(_xlfn.NORM.DIST(E$3,$CU18,0.3*$CU18,TRUE)-_xlfn.NORM.DIST(E$30,$CU18,0.3*$CU18,TRUE))+$CS18*(_xlfn.NORM.DIST(E$3,$CV18,0.3*$CV18,TRUE)-_xlfn.NORM.DIST(E$30,$CV18,0.3*$CV18,TRUE))),""),IF($C18&gt;0,summary!$C$10/28.8/0.947817,""))</f>
        <v>9.6237849583958326</v>
      </c>
      <c r="F47">
        <f t="array" ref="F47">IF($D18,IFERROR((SUMPRODUCT((economics!$AG$2:$AG$167=$B47)*(economics!$D$2:$D$167="whr")*economics!$AH$2:$AH$167*(_xlfn.NORM.DIST(F$3,economics!$AK$2:$AK$167,economics!$AJ$2:$AJ$167,TRUE)-_xlfn.NORM.DIST(F$30,economics!$AK$2:$AK$167,economics!$AJ$2:$AJ$167,TRUE))*economics!$AM$2:$AM$167)+$CR18*(_xlfn.NORM.DIST(F$3,$CU18,0.3*$CU18,TRUE)-_xlfn.NORM.DIST(F$30,$CU18,0.3*$CU18,TRUE))*summary!$C$7/28.8/0.947817+$CS18*(_xlfn.NORM.DIST(F$3,$CV18,0.3*$CV18,TRUE)-_xlfn.NORM.DIST(F$30,$CV18,0.3*$CV18,TRUE))*summary!$C$6/28.8/0.947817)/(SUMPRODUCT((economics!$AG$2:$AG$167=$B47)*(economics!$D$2:$D$167="whr")*economics!$AH$2:$AH$167*(_xlfn.NORM.DIST(F$3,economics!$AK$2:$AK$167,economics!$AJ$2:$AJ$167,TRUE)-_xlfn.NORM.DIST(F$30,economics!$AK$2:$AK$167,economics!$AJ$2:$AJ$167,TRUE)))+$CR18*(_xlfn.NORM.DIST(F$3,$CU18,0.3*$CU18,TRUE)-_xlfn.NORM.DIST(F$30,$CU18,0.3*$CU18,TRUE))+$CS18*(_xlfn.NORM.DIST(F$3,$CV18,0.3*$CV18,TRUE)-_xlfn.NORM.DIST(F$30,$CV18,0.3*$CV18,TRUE))),""),IF($C18&gt;0,summary!$C$10/28.8/0.947817,""))</f>
        <v>9.5104170263869765</v>
      </c>
      <c r="G47">
        <f t="array" ref="G47">IF($D18,IFERROR((SUMPRODUCT((economics!$AG$2:$AG$167=$B47)*(economics!$D$2:$D$167="whr")*economics!$AH$2:$AH$167*(_xlfn.NORM.DIST(G$3,economics!$AK$2:$AK$167,economics!$AJ$2:$AJ$167,TRUE)-_xlfn.NORM.DIST(G$30,economics!$AK$2:$AK$167,economics!$AJ$2:$AJ$167,TRUE))*economics!$AM$2:$AM$167)+$CR18*(_xlfn.NORM.DIST(G$3,$CU18,0.3*$CU18,TRUE)-_xlfn.NORM.DIST(G$30,$CU18,0.3*$CU18,TRUE))*summary!$C$7/28.8/0.947817+$CS18*(_xlfn.NORM.DIST(G$3,$CV18,0.3*$CV18,TRUE)-_xlfn.NORM.DIST(G$30,$CV18,0.3*$CV18,TRUE))*summary!$C$6/28.8/0.947817)/(SUMPRODUCT((economics!$AG$2:$AG$167=$B47)*(economics!$D$2:$D$167="whr")*economics!$AH$2:$AH$167*(_xlfn.NORM.DIST(G$3,economics!$AK$2:$AK$167,economics!$AJ$2:$AJ$167,TRUE)-_xlfn.NORM.DIST(G$30,economics!$AK$2:$AK$167,economics!$AJ$2:$AJ$167,TRUE)))+$CR18*(_xlfn.NORM.DIST(G$3,$CU18,0.3*$CU18,TRUE)-_xlfn.NORM.DIST(G$30,$CU18,0.3*$CU18,TRUE))+$CS18*(_xlfn.NORM.DIST(G$3,$CV18,0.3*$CV18,TRUE)-_xlfn.NORM.DIST(G$30,$CV18,0.3*$CV18,TRUE))),""),IF($C18&gt;0,summary!$C$10/28.8/0.947817,""))</f>
        <v>9.4565373001038697</v>
      </c>
      <c r="H47">
        <f t="array" ref="H47">IF($D18,IFERROR((SUMPRODUCT((economics!$AG$2:$AG$167=$B47)*(economics!$D$2:$D$167="whr")*economics!$AH$2:$AH$167*(_xlfn.NORM.DIST(H$3,economics!$AK$2:$AK$167,economics!$AJ$2:$AJ$167,TRUE)-_xlfn.NORM.DIST(H$30,economics!$AK$2:$AK$167,economics!$AJ$2:$AJ$167,TRUE))*economics!$AM$2:$AM$167)+$CR18*(_xlfn.NORM.DIST(H$3,$CU18,0.3*$CU18,TRUE)-_xlfn.NORM.DIST(H$30,$CU18,0.3*$CU18,TRUE))*summary!$C$7/28.8/0.947817+$CS18*(_xlfn.NORM.DIST(H$3,$CV18,0.3*$CV18,TRUE)-_xlfn.NORM.DIST(H$30,$CV18,0.3*$CV18,TRUE))*summary!$C$6/28.8/0.947817)/(SUMPRODUCT((economics!$AG$2:$AG$167=$B47)*(economics!$D$2:$D$167="whr")*economics!$AH$2:$AH$167*(_xlfn.NORM.DIST(H$3,economics!$AK$2:$AK$167,economics!$AJ$2:$AJ$167,TRUE)-_xlfn.NORM.DIST(H$30,economics!$AK$2:$AK$167,economics!$AJ$2:$AJ$167,TRUE)))+$CR18*(_xlfn.NORM.DIST(H$3,$CU18,0.3*$CU18,TRUE)-_xlfn.NORM.DIST(H$30,$CU18,0.3*$CU18,TRUE))+$CS18*(_xlfn.NORM.DIST(H$3,$CV18,0.3*$CV18,TRUE)-_xlfn.NORM.DIST(H$30,$CV18,0.3*$CV18,TRUE))),""),IF($C18&gt;0,summary!$C$10/28.8/0.947817,""))</f>
        <v>9.4311471850176929</v>
      </c>
      <c r="I47">
        <f t="array" ref="I47">IF($D18,IFERROR((SUMPRODUCT((economics!$AG$2:$AG$167=$B47)*(economics!$D$2:$D$167="whr")*economics!$AH$2:$AH$167*(_xlfn.NORM.DIST(I$3,economics!$AK$2:$AK$167,economics!$AJ$2:$AJ$167,TRUE)-_xlfn.NORM.DIST(I$30,economics!$AK$2:$AK$167,economics!$AJ$2:$AJ$167,TRUE))*economics!$AM$2:$AM$167)+$CR18*(_xlfn.NORM.DIST(I$3,$CU18,0.3*$CU18,TRUE)-_xlfn.NORM.DIST(I$30,$CU18,0.3*$CU18,TRUE))*summary!$C$7/28.8/0.947817+$CS18*(_xlfn.NORM.DIST(I$3,$CV18,0.3*$CV18,TRUE)-_xlfn.NORM.DIST(I$30,$CV18,0.3*$CV18,TRUE))*summary!$C$6/28.8/0.947817)/(SUMPRODUCT((economics!$AG$2:$AG$167=$B47)*(economics!$D$2:$D$167="whr")*economics!$AH$2:$AH$167*(_xlfn.NORM.DIST(I$3,economics!$AK$2:$AK$167,economics!$AJ$2:$AJ$167,TRUE)-_xlfn.NORM.DIST(I$30,economics!$AK$2:$AK$167,economics!$AJ$2:$AJ$167,TRUE)))+$CR18*(_xlfn.NORM.DIST(I$3,$CU18,0.3*$CU18,TRUE)-_xlfn.NORM.DIST(I$30,$CU18,0.3*$CU18,TRUE))+$CS18*(_xlfn.NORM.DIST(I$3,$CV18,0.3*$CV18,TRUE)-_xlfn.NORM.DIST(I$30,$CV18,0.3*$CV18,TRUE))),""),IF($C18&gt;0,summary!$C$10/28.8/0.947817,""))</f>
        <v>9.4290201201967943</v>
      </c>
      <c r="J47">
        <f t="array" ref="J47">IF($D18,IFERROR((SUMPRODUCT((economics!$AG$2:$AG$167=$B47)*(economics!$D$2:$D$167="whr")*economics!$AH$2:$AH$167*(_xlfn.NORM.DIST(J$3,economics!$AK$2:$AK$167,economics!$AJ$2:$AJ$167,TRUE)-_xlfn.NORM.DIST(J$30,economics!$AK$2:$AK$167,economics!$AJ$2:$AJ$167,TRUE))*economics!$AM$2:$AM$167)+$CR18*(_xlfn.NORM.DIST(J$3,$CU18,0.3*$CU18,TRUE)-_xlfn.NORM.DIST(J$30,$CU18,0.3*$CU18,TRUE))*summary!$C$7/28.8/0.947817+$CS18*(_xlfn.NORM.DIST(J$3,$CV18,0.3*$CV18,TRUE)-_xlfn.NORM.DIST(J$30,$CV18,0.3*$CV18,TRUE))*summary!$C$6/28.8/0.947817)/(SUMPRODUCT((economics!$AG$2:$AG$167=$B47)*(economics!$D$2:$D$167="whr")*economics!$AH$2:$AH$167*(_xlfn.NORM.DIST(J$3,economics!$AK$2:$AK$167,economics!$AJ$2:$AJ$167,TRUE)-_xlfn.NORM.DIST(J$30,economics!$AK$2:$AK$167,economics!$AJ$2:$AJ$167,TRUE)))+$CR18*(_xlfn.NORM.DIST(J$3,$CU18,0.3*$CU18,TRUE)-_xlfn.NORM.DIST(J$30,$CU18,0.3*$CU18,TRUE))+$CS18*(_xlfn.NORM.DIST(J$3,$CV18,0.3*$CV18,TRUE)-_xlfn.NORM.DIST(J$30,$CV18,0.3*$CV18,TRUE))),""),IF($C18&gt;0,summary!$C$10/28.8/0.947817,""))</f>
        <v>9.4496767347510353</v>
      </c>
      <c r="K47">
        <f t="array" ref="K47">IF($D18,IFERROR((SUMPRODUCT((economics!$AG$2:$AG$167=$B47)*(economics!$D$2:$D$167="whr")*economics!$AH$2:$AH$167*(_xlfn.NORM.DIST(K$3,economics!$AK$2:$AK$167,economics!$AJ$2:$AJ$167,TRUE)-_xlfn.NORM.DIST(K$30,economics!$AK$2:$AK$167,economics!$AJ$2:$AJ$167,TRUE))*economics!$AM$2:$AM$167)+$CR18*(_xlfn.NORM.DIST(K$3,$CU18,0.3*$CU18,TRUE)-_xlfn.NORM.DIST(K$30,$CU18,0.3*$CU18,TRUE))*summary!$C$7/28.8/0.947817+$CS18*(_xlfn.NORM.DIST(K$3,$CV18,0.3*$CV18,TRUE)-_xlfn.NORM.DIST(K$30,$CV18,0.3*$CV18,TRUE))*summary!$C$6/28.8/0.947817)/(SUMPRODUCT((economics!$AG$2:$AG$167=$B47)*(economics!$D$2:$D$167="whr")*economics!$AH$2:$AH$167*(_xlfn.NORM.DIST(K$3,economics!$AK$2:$AK$167,economics!$AJ$2:$AJ$167,TRUE)-_xlfn.NORM.DIST(K$30,economics!$AK$2:$AK$167,economics!$AJ$2:$AJ$167,TRUE)))+$CR18*(_xlfn.NORM.DIST(K$3,$CU18,0.3*$CU18,TRUE)-_xlfn.NORM.DIST(K$30,$CU18,0.3*$CU18,TRUE))+$CS18*(_xlfn.NORM.DIST(K$3,$CV18,0.3*$CV18,TRUE)-_xlfn.NORM.DIST(K$30,$CV18,0.3*$CV18,TRUE))),""),IF($C18&gt;0,summary!$C$10/28.8/0.947817,""))</f>
        <v>9.4973047994320456</v>
      </c>
      <c r="L47">
        <f t="array" ref="L47">IF($D18,IFERROR((SUMPRODUCT((economics!$AG$2:$AG$167=$B47)*(economics!$D$2:$D$167="whr")*economics!$AH$2:$AH$167*(_xlfn.NORM.DIST(L$3,economics!$AK$2:$AK$167,economics!$AJ$2:$AJ$167,TRUE)-_xlfn.NORM.DIST(L$30,economics!$AK$2:$AK$167,economics!$AJ$2:$AJ$167,TRUE))*economics!$AM$2:$AM$167)+$CR18*(_xlfn.NORM.DIST(L$3,$CU18,0.3*$CU18,TRUE)-_xlfn.NORM.DIST(L$30,$CU18,0.3*$CU18,TRUE))*summary!$C$7/28.8/0.947817+$CS18*(_xlfn.NORM.DIST(L$3,$CV18,0.3*$CV18,TRUE)-_xlfn.NORM.DIST(L$30,$CV18,0.3*$CV18,TRUE))*summary!$C$6/28.8/0.947817)/(SUMPRODUCT((economics!$AG$2:$AG$167=$B47)*(economics!$D$2:$D$167="whr")*economics!$AH$2:$AH$167*(_xlfn.NORM.DIST(L$3,economics!$AK$2:$AK$167,economics!$AJ$2:$AJ$167,TRUE)-_xlfn.NORM.DIST(L$30,economics!$AK$2:$AK$167,economics!$AJ$2:$AJ$167,TRUE)))+$CR18*(_xlfn.NORM.DIST(L$3,$CU18,0.3*$CU18,TRUE)-_xlfn.NORM.DIST(L$30,$CU18,0.3*$CU18,TRUE))+$CS18*(_xlfn.NORM.DIST(L$3,$CV18,0.3*$CV18,TRUE)-_xlfn.NORM.DIST(L$30,$CV18,0.3*$CV18,TRUE))),""),IF($C18&gt;0,summary!$C$10/28.8/0.947817,""))</f>
        <v>9.5811289226714287</v>
      </c>
      <c r="M47">
        <f t="array" ref="M47">IF($D18,IFERROR((SUMPRODUCT((economics!$AG$2:$AG$167=$B47)*(economics!$D$2:$D$167="whr")*economics!$AH$2:$AH$167*(_xlfn.NORM.DIST(M$3,economics!$AK$2:$AK$167,economics!$AJ$2:$AJ$167,TRUE)-_xlfn.NORM.DIST(M$30,economics!$AK$2:$AK$167,economics!$AJ$2:$AJ$167,TRUE))*economics!$AM$2:$AM$167)+$CR18*(_xlfn.NORM.DIST(M$3,$CU18,0.3*$CU18,TRUE)-_xlfn.NORM.DIST(M$30,$CU18,0.3*$CU18,TRUE))*summary!$C$7/28.8/0.947817+$CS18*(_xlfn.NORM.DIST(M$3,$CV18,0.3*$CV18,TRUE)-_xlfn.NORM.DIST(M$30,$CV18,0.3*$CV18,TRUE))*summary!$C$6/28.8/0.947817)/(SUMPRODUCT((economics!$AG$2:$AG$167=$B47)*(economics!$D$2:$D$167="whr")*economics!$AH$2:$AH$167*(_xlfn.NORM.DIST(M$3,economics!$AK$2:$AK$167,economics!$AJ$2:$AJ$167,TRUE)-_xlfn.NORM.DIST(M$30,economics!$AK$2:$AK$167,economics!$AJ$2:$AJ$167,TRUE)))+$CR18*(_xlfn.NORM.DIST(M$3,$CU18,0.3*$CU18,TRUE)-_xlfn.NORM.DIST(M$30,$CU18,0.3*$CU18,TRUE))+$CS18*(_xlfn.NORM.DIST(M$3,$CV18,0.3*$CV18,TRUE)-_xlfn.NORM.DIST(M$30,$CV18,0.3*$CV18,TRUE))),""),IF($C18&gt;0,summary!$C$10/28.8/0.947817,""))</f>
        <v>9.7149422226657745</v>
      </c>
      <c r="N47">
        <f t="array" ref="N47">IF($D18,IFERROR((SUMPRODUCT((economics!$AG$2:$AG$167=$B47)*(economics!$D$2:$D$167="whr")*economics!$AH$2:$AH$167*(_xlfn.NORM.DIST(N$3,economics!$AK$2:$AK$167,economics!$AJ$2:$AJ$167,TRUE)-_xlfn.NORM.DIST(N$30,economics!$AK$2:$AK$167,economics!$AJ$2:$AJ$167,TRUE))*economics!$AM$2:$AM$167)+$CR18*(_xlfn.NORM.DIST(N$3,$CU18,0.3*$CU18,TRUE)-_xlfn.NORM.DIST(N$30,$CU18,0.3*$CU18,TRUE))*summary!$C$7/28.8/0.947817+$CS18*(_xlfn.NORM.DIST(N$3,$CV18,0.3*$CV18,TRUE)-_xlfn.NORM.DIST(N$30,$CV18,0.3*$CV18,TRUE))*summary!$C$6/28.8/0.947817)/(SUMPRODUCT((economics!$AG$2:$AG$167=$B47)*(economics!$D$2:$D$167="whr")*economics!$AH$2:$AH$167*(_xlfn.NORM.DIST(N$3,economics!$AK$2:$AK$167,economics!$AJ$2:$AJ$167,TRUE)-_xlfn.NORM.DIST(N$30,economics!$AK$2:$AK$167,economics!$AJ$2:$AJ$167,TRUE)))+$CR18*(_xlfn.NORM.DIST(N$3,$CU18,0.3*$CU18,TRUE)-_xlfn.NORM.DIST(N$30,$CU18,0.3*$CU18,TRUE))+$CS18*(_xlfn.NORM.DIST(N$3,$CV18,0.3*$CV18,TRUE)-_xlfn.NORM.DIST(N$30,$CV18,0.3*$CV18,TRUE))),""),IF($C18&gt;0,summary!$C$10/28.8/0.947817,""))</f>
        <v>9.9119693574962309</v>
      </c>
      <c r="O47">
        <f t="array" ref="O47">IF($D18,IFERROR((SUMPRODUCT((economics!$AG$2:$AG$167=$B47)*(economics!$D$2:$D$167="whr")*economics!$AH$2:$AH$167*(_xlfn.NORM.DIST(O$3,economics!$AK$2:$AK$167,economics!$AJ$2:$AJ$167,TRUE)-_xlfn.NORM.DIST(O$30,economics!$AK$2:$AK$167,economics!$AJ$2:$AJ$167,TRUE))*economics!$AM$2:$AM$167)+$CR18*(_xlfn.NORM.DIST(O$3,$CU18,0.3*$CU18,TRUE)-_xlfn.NORM.DIST(O$30,$CU18,0.3*$CU18,TRUE))*summary!$C$7/28.8/0.947817+$CS18*(_xlfn.NORM.DIST(O$3,$CV18,0.3*$CV18,TRUE)-_xlfn.NORM.DIST(O$30,$CV18,0.3*$CV18,TRUE))*summary!$C$6/28.8/0.947817)/(SUMPRODUCT((economics!$AG$2:$AG$167=$B47)*(economics!$D$2:$D$167="whr")*economics!$AH$2:$AH$167*(_xlfn.NORM.DIST(O$3,economics!$AK$2:$AK$167,economics!$AJ$2:$AJ$167,TRUE)-_xlfn.NORM.DIST(O$30,economics!$AK$2:$AK$167,economics!$AJ$2:$AJ$167,TRUE)))+$CR18*(_xlfn.NORM.DIST(O$3,$CU18,0.3*$CU18,TRUE)-_xlfn.NORM.DIST(O$30,$CU18,0.3*$CU18,TRUE))+$CS18*(_xlfn.NORM.DIST(O$3,$CV18,0.3*$CV18,TRUE)-_xlfn.NORM.DIST(O$30,$CV18,0.3*$CV18,TRUE))),""),IF($C18&gt;0,summary!$C$10/28.8/0.947817,""))</f>
        <v>10.169635343773233</v>
      </c>
      <c r="P47">
        <f t="array" ref="P47">IF($D18,IFERROR((SUMPRODUCT((economics!$AG$2:$AG$167=$B47)*(economics!$D$2:$D$167="whr")*economics!$AH$2:$AH$167*(_xlfn.NORM.DIST(P$3,economics!$AK$2:$AK$167,economics!$AJ$2:$AJ$167,TRUE)-_xlfn.NORM.DIST(P$30,economics!$AK$2:$AK$167,economics!$AJ$2:$AJ$167,TRUE))*economics!$AM$2:$AM$167)+$CR18*(_xlfn.NORM.DIST(P$3,$CU18,0.3*$CU18,TRUE)-_xlfn.NORM.DIST(P$30,$CU18,0.3*$CU18,TRUE))*summary!$C$7/28.8/0.947817+$CS18*(_xlfn.NORM.DIST(P$3,$CV18,0.3*$CV18,TRUE)-_xlfn.NORM.DIST(P$30,$CV18,0.3*$CV18,TRUE))*summary!$C$6/28.8/0.947817)/(SUMPRODUCT((economics!$AG$2:$AG$167=$B47)*(economics!$D$2:$D$167="whr")*economics!$AH$2:$AH$167*(_xlfn.NORM.DIST(P$3,economics!$AK$2:$AK$167,economics!$AJ$2:$AJ$167,TRUE)-_xlfn.NORM.DIST(P$30,economics!$AK$2:$AK$167,economics!$AJ$2:$AJ$167,TRUE)))+$CR18*(_xlfn.NORM.DIST(P$3,$CU18,0.3*$CU18,TRUE)-_xlfn.NORM.DIST(P$30,$CU18,0.3*$CU18,TRUE))+$CS18*(_xlfn.NORM.DIST(P$3,$CV18,0.3*$CV18,TRUE)-_xlfn.NORM.DIST(P$30,$CV18,0.3*$CV18,TRUE))),""),IF($C18&gt;0,summary!$C$10/28.8/0.947817,""))</f>
        <v>10.450357737396622</v>
      </c>
      <c r="Q47">
        <f t="array" ref="Q47">IF($D18,IFERROR((SUMPRODUCT((economics!$AG$2:$AG$167=$B47)*(economics!$D$2:$D$167="whr")*economics!$AH$2:$AH$167*(_xlfn.NORM.DIST(Q$3,economics!$AK$2:$AK$167,economics!$AJ$2:$AJ$167,TRUE)-_xlfn.NORM.DIST(Q$30,economics!$AK$2:$AK$167,economics!$AJ$2:$AJ$167,TRUE))*economics!$AM$2:$AM$167)+$CR18*(_xlfn.NORM.DIST(Q$3,$CU18,0.3*$CU18,TRUE)-_xlfn.NORM.DIST(Q$30,$CU18,0.3*$CU18,TRUE))*summary!$C$7/28.8/0.947817+$CS18*(_xlfn.NORM.DIST(Q$3,$CV18,0.3*$CV18,TRUE)-_xlfn.NORM.DIST(Q$30,$CV18,0.3*$CV18,TRUE))*summary!$C$6/28.8/0.947817)/(SUMPRODUCT((economics!$AG$2:$AG$167=$B47)*(economics!$D$2:$D$167="whr")*economics!$AH$2:$AH$167*(_xlfn.NORM.DIST(Q$3,economics!$AK$2:$AK$167,economics!$AJ$2:$AJ$167,TRUE)-_xlfn.NORM.DIST(Q$30,economics!$AK$2:$AK$167,economics!$AJ$2:$AJ$167,TRUE)))+$CR18*(_xlfn.NORM.DIST(Q$3,$CU18,0.3*$CU18,TRUE)-_xlfn.NORM.DIST(Q$30,$CU18,0.3*$CU18,TRUE))+$CS18*(_xlfn.NORM.DIST(Q$3,$CV18,0.3*$CV18,TRUE)-_xlfn.NORM.DIST(Q$30,$CV18,0.3*$CV18,TRUE))),""),IF($C18&gt;0,summary!$C$10/28.8/0.947817,""))</f>
        <v>10.69087448233965</v>
      </c>
      <c r="R47">
        <f t="array" ref="R47">IF($D18,IFERROR((SUMPRODUCT((economics!$AG$2:$AG$167=$B47)*(economics!$D$2:$D$167="whr")*economics!$AH$2:$AH$167*(_xlfn.NORM.DIST(R$3,economics!$AK$2:$AK$167,economics!$AJ$2:$AJ$167,TRUE)-_xlfn.NORM.DIST(R$30,economics!$AK$2:$AK$167,economics!$AJ$2:$AJ$167,TRUE))*economics!$AM$2:$AM$167)+$CR18*(_xlfn.NORM.DIST(R$3,$CU18,0.3*$CU18,TRUE)-_xlfn.NORM.DIST(R$30,$CU18,0.3*$CU18,TRUE))*summary!$C$7/28.8/0.947817+$CS18*(_xlfn.NORM.DIST(R$3,$CV18,0.3*$CV18,TRUE)-_xlfn.NORM.DIST(R$30,$CV18,0.3*$CV18,TRUE))*summary!$C$6/28.8/0.947817)/(SUMPRODUCT((economics!$AG$2:$AG$167=$B47)*(economics!$D$2:$D$167="whr")*economics!$AH$2:$AH$167*(_xlfn.NORM.DIST(R$3,economics!$AK$2:$AK$167,economics!$AJ$2:$AJ$167,TRUE)-_xlfn.NORM.DIST(R$30,economics!$AK$2:$AK$167,economics!$AJ$2:$AJ$167,TRUE)))+$CR18*(_xlfn.NORM.DIST(R$3,$CU18,0.3*$CU18,TRUE)-_xlfn.NORM.DIST(R$30,$CU18,0.3*$CU18,TRUE))+$CS18*(_xlfn.NORM.DIST(R$3,$CV18,0.3*$CV18,TRUE)-_xlfn.NORM.DIST(R$30,$CV18,0.3*$CV18,TRUE))),""),IF($C18&gt;0,summary!$C$10/28.8/0.947817,""))</f>
        <v>10.850031683213535</v>
      </c>
      <c r="S47">
        <f t="array" ref="S47">IF($D18,IFERROR((SUMPRODUCT((economics!$AG$2:$AG$167=$B47)*(economics!$D$2:$D$167="whr")*economics!$AH$2:$AH$167*(_xlfn.NORM.DIST(S$3,economics!$AK$2:$AK$167,economics!$AJ$2:$AJ$167,TRUE)-_xlfn.NORM.DIST(S$30,economics!$AK$2:$AK$167,economics!$AJ$2:$AJ$167,TRUE))*economics!$AM$2:$AM$167)+$CR18*(_xlfn.NORM.DIST(S$3,$CU18,0.3*$CU18,TRUE)-_xlfn.NORM.DIST(S$30,$CU18,0.3*$CU18,TRUE))*summary!$C$7/28.8/0.947817+$CS18*(_xlfn.NORM.DIST(S$3,$CV18,0.3*$CV18,TRUE)-_xlfn.NORM.DIST(S$30,$CV18,0.3*$CV18,TRUE))*summary!$C$6/28.8/0.947817)/(SUMPRODUCT((economics!$AG$2:$AG$167=$B47)*(economics!$D$2:$D$167="whr")*economics!$AH$2:$AH$167*(_xlfn.NORM.DIST(S$3,economics!$AK$2:$AK$167,economics!$AJ$2:$AJ$167,TRUE)-_xlfn.NORM.DIST(S$30,economics!$AK$2:$AK$167,economics!$AJ$2:$AJ$167,TRUE)))+$CR18*(_xlfn.NORM.DIST(S$3,$CU18,0.3*$CU18,TRUE)-_xlfn.NORM.DIST(S$30,$CU18,0.3*$CU18,TRUE))+$CS18*(_xlfn.NORM.DIST(S$3,$CV18,0.3*$CV18,TRUE)-_xlfn.NORM.DIST(S$30,$CV18,0.3*$CV18,TRUE))),""),IF($C18&gt;0,summary!$C$10/28.8/0.947817,""))</f>
        <v>10.933580726403562</v>
      </c>
      <c r="T47">
        <f t="array" ref="T47">IF($D18,IFERROR((SUMPRODUCT((economics!$AG$2:$AG$167=$B47)*(economics!$D$2:$D$167="whr")*economics!$AH$2:$AH$167*(_xlfn.NORM.DIST(T$3,economics!$AK$2:$AK$167,economics!$AJ$2:$AJ$167,TRUE)-_xlfn.NORM.DIST(T$30,economics!$AK$2:$AK$167,economics!$AJ$2:$AJ$167,TRUE))*economics!$AM$2:$AM$167)+$CR18*(_xlfn.NORM.DIST(T$3,$CU18,0.3*$CU18,TRUE)-_xlfn.NORM.DIST(T$30,$CU18,0.3*$CU18,TRUE))*summary!$C$7/28.8/0.947817+$CS18*(_xlfn.NORM.DIST(T$3,$CV18,0.3*$CV18,TRUE)-_xlfn.NORM.DIST(T$30,$CV18,0.3*$CV18,TRUE))*summary!$C$6/28.8/0.947817)/(SUMPRODUCT((economics!$AG$2:$AG$167=$B47)*(economics!$D$2:$D$167="whr")*economics!$AH$2:$AH$167*(_xlfn.NORM.DIST(T$3,economics!$AK$2:$AK$167,economics!$AJ$2:$AJ$167,TRUE)-_xlfn.NORM.DIST(T$30,economics!$AK$2:$AK$167,economics!$AJ$2:$AJ$167,TRUE)))+$CR18*(_xlfn.NORM.DIST(T$3,$CU18,0.3*$CU18,TRUE)-_xlfn.NORM.DIST(T$30,$CU18,0.3*$CU18,TRUE))+$CS18*(_xlfn.NORM.DIST(T$3,$CV18,0.3*$CV18,TRUE)-_xlfn.NORM.DIST(T$30,$CV18,0.3*$CV18,TRUE))),""),IF($C18&gt;0,summary!$C$10/28.8/0.947817,""))</f>
        <v>10.970015538216797</v>
      </c>
      <c r="U47">
        <f t="array" ref="U47">IF($D18,IFERROR((SUMPRODUCT((economics!$AG$2:$AG$167=$B47)*(economics!$D$2:$D$167="whr")*economics!$AH$2:$AH$167*(_xlfn.NORM.DIST(U$3,economics!$AK$2:$AK$167,economics!$AJ$2:$AJ$167,TRUE)-_xlfn.NORM.DIST(U$30,economics!$AK$2:$AK$167,economics!$AJ$2:$AJ$167,TRUE))*economics!$AM$2:$AM$167)+$CR18*(_xlfn.NORM.DIST(U$3,$CU18,0.3*$CU18,TRUE)-_xlfn.NORM.DIST(U$30,$CU18,0.3*$CU18,TRUE))*summary!$C$7/28.8/0.947817+$CS18*(_xlfn.NORM.DIST(U$3,$CV18,0.3*$CV18,TRUE)-_xlfn.NORM.DIST(U$30,$CV18,0.3*$CV18,TRUE))*summary!$C$6/28.8/0.947817)/(SUMPRODUCT((economics!$AG$2:$AG$167=$B47)*(economics!$D$2:$D$167="whr")*economics!$AH$2:$AH$167*(_xlfn.NORM.DIST(U$3,economics!$AK$2:$AK$167,economics!$AJ$2:$AJ$167,TRUE)-_xlfn.NORM.DIST(U$30,economics!$AK$2:$AK$167,economics!$AJ$2:$AJ$167,TRUE)))+$CR18*(_xlfn.NORM.DIST(U$3,$CU18,0.3*$CU18,TRUE)-_xlfn.NORM.DIST(U$30,$CU18,0.3*$CU18,TRUE))+$CS18*(_xlfn.NORM.DIST(U$3,$CV18,0.3*$CV18,TRUE)-_xlfn.NORM.DIST(U$30,$CV18,0.3*$CV18,TRUE))),""),IF($C18&gt;0,summary!$C$10/28.8/0.947817,""))</f>
        <v>10.983743535524527</v>
      </c>
      <c r="V47">
        <f t="array" ref="V47">IF($D18,IFERROR((SUMPRODUCT((economics!$AG$2:$AG$167=$B47)*(economics!$D$2:$D$167="whr")*economics!$AH$2:$AH$167*(_xlfn.NORM.DIST(V$3,economics!$AK$2:$AK$167,economics!$AJ$2:$AJ$167,TRUE)-_xlfn.NORM.DIST(V$30,economics!$AK$2:$AK$167,economics!$AJ$2:$AJ$167,TRUE))*economics!$AM$2:$AM$167)+$CR18*(_xlfn.NORM.DIST(V$3,$CU18,0.3*$CU18,TRUE)-_xlfn.NORM.DIST(V$30,$CU18,0.3*$CU18,TRUE))*summary!$C$7/28.8/0.947817+$CS18*(_xlfn.NORM.DIST(V$3,$CV18,0.3*$CV18,TRUE)-_xlfn.NORM.DIST(V$30,$CV18,0.3*$CV18,TRUE))*summary!$C$6/28.8/0.947817)/(SUMPRODUCT((economics!$AG$2:$AG$167=$B47)*(economics!$D$2:$D$167="whr")*economics!$AH$2:$AH$167*(_xlfn.NORM.DIST(V$3,economics!$AK$2:$AK$167,economics!$AJ$2:$AJ$167,TRUE)-_xlfn.NORM.DIST(V$30,economics!$AK$2:$AK$167,economics!$AJ$2:$AJ$167,TRUE)))+$CR18*(_xlfn.NORM.DIST(V$3,$CU18,0.3*$CU18,TRUE)-_xlfn.NORM.DIST(V$30,$CU18,0.3*$CU18,TRUE))+$CS18*(_xlfn.NORM.DIST(V$3,$CV18,0.3*$CV18,TRUE)-_xlfn.NORM.DIST(V$30,$CV18,0.3*$CV18,TRUE))),""),IF($C18&gt;0,summary!$C$10/28.8/0.947817,""))</f>
        <v>10.988320467022607</v>
      </c>
      <c r="W47">
        <f t="array" ref="W47">IF($D18,IFERROR((SUMPRODUCT((economics!$AG$2:$AG$167=$B47)*(economics!$D$2:$D$167="whr")*economics!$AH$2:$AH$167*(_xlfn.NORM.DIST(W$3,economics!$AK$2:$AK$167,economics!$AJ$2:$AJ$167,TRUE)-_xlfn.NORM.DIST(W$30,economics!$AK$2:$AK$167,economics!$AJ$2:$AJ$167,TRUE))*economics!$AM$2:$AM$167)+$CR18*(_xlfn.NORM.DIST(W$3,$CU18,0.3*$CU18,TRUE)-_xlfn.NORM.DIST(W$30,$CU18,0.3*$CU18,TRUE))*summary!$C$7/28.8/0.947817+$CS18*(_xlfn.NORM.DIST(W$3,$CV18,0.3*$CV18,TRUE)-_xlfn.NORM.DIST(W$30,$CV18,0.3*$CV18,TRUE))*summary!$C$6/28.8/0.947817)/(SUMPRODUCT((economics!$AG$2:$AG$167=$B47)*(economics!$D$2:$D$167="whr")*economics!$AH$2:$AH$167*(_xlfn.NORM.DIST(W$3,economics!$AK$2:$AK$167,economics!$AJ$2:$AJ$167,TRUE)-_xlfn.NORM.DIST(W$30,economics!$AK$2:$AK$167,economics!$AJ$2:$AJ$167,TRUE)))+$CR18*(_xlfn.NORM.DIST(W$3,$CU18,0.3*$CU18,TRUE)-_xlfn.NORM.DIST(W$30,$CU18,0.3*$CU18,TRUE))+$CS18*(_xlfn.NORM.DIST(W$3,$CV18,0.3*$CV18,TRUE)-_xlfn.NORM.DIST(W$30,$CV18,0.3*$CV18,TRUE))),""),IF($C18&gt;0,summary!$C$10/28.8/0.947817,""))</f>
        <v>10.989686661800409</v>
      </c>
      <c r="X47">
        <f t="array" ref="X47">IF($D18,IFERROR((SUMPRODUCT((economics!$AG$2:$AG$167=$B47)*(economics!$D$2:$D$167="whr")*economics!$AH$2:$AH$167*(_xlfn.NORM.DIST(X$3,economics!$AK$2:$AK$167,economics!$AJ$2:$AJ$167,TRUE)-_xlfn.NORM.DIST(X$30,economics!$AK$2:$AK$167,economics!$AJ$2:$AJ$167,TRUE))*economics!$AM$2:$AM$167)+$CR18*(_xlfn.NORM.DIST(X$3,$CU18,0.3*$CU18,TRUE)-_xlfn.NORM.DIST(X$30,$CU18,0.3*$CU18,TRUE))*summary!$C$7/28.8/0.947817+$CS18*(_xlfn.NORM.DIST(X$3,$CV18,0.3*$CV18,TRUE)-_xlfn.NORM.DIST(X$30,$CV18,0.3*$CV18,TRUE))*summary!$C$6/28.8/0.947817)/(SUMPRODUCT((economics!$AG$2:$AG$167=$B47)*(economics!$D$2:$D$167="whr")*economics!$AH$2:$AH$167*(_xlfn.NORM.DIST(X$3,economics!$AK$2:$AK$167,economics!$AJ$2:$AJ$167,TRUE)-_xlfn.NORM.DIST(X$30,economics!$AK$2:$AK$167,economics!$AJ$2:$AJ$167,TRUE)))+$CR18*(_xlfn.NORM.DIST(X$3,$CU18,0.3*$CU18,TRUE)-_xlfn.NORM.DIST(X$30,$CU18,0.3*$CU18,TRUE))+$CS18*(_xlfn.NORM.DIST(X$3,$CV18,0.3*$CV18,TRUE)-_xlfn.NORM.DIST(X$30,$CV18,0.3*$CV18,TRUE))),""),IF($C18&gt;0,summary!$C$10/28.8/0.947817,""))</f>
        <v>10.990053608876297</v>
      </c>
      <c r="Y47">
        <f t="array" ref="Y47">IF($D18,IFERROR((SUMPRODUCT((economics!$AG$2:$AG$167=$B47)*(economics!$D$2:$D$167="whr")*economics!$AH$2:$AH$167*(_xlfn.NORM.DIST(Y$3,economics!$AK$2:$AK$167,economics!$AJ$2:$AJ$167,TRUE)-_xlfn.NORM.DIST(Y$30,economics!$AK$2:$AK$167,economics!$AJ$2:$AJ$167,TRUE))*economics!$AM$2:$AM$167)+$CR18*(_xlfn.NORM.DIST(Y$3,$CU18,0.3*$CU18,TRUE)-_xlfn.NORM.DIST(Y$30,$CU18,0.3*$CU18,TRUE))*summary!$C$7/28.8/0.947817+$CS18*(_xlfn.NORM.DIST(Y$3,$CV18,0.3*$CV18,TRUE)-_xlfn.NORM.DIST(Y$30,$CV18,0.3*$CV18,TRUE))*summary!$C$6/28.8/0.947817)/(SUMPRODUCT((economics!$AG$2:$AG$167=$B47)*(economics!$D$2:$D$167="whr")*economics!$AH$2:$AH$167*(_xlfn.NORM.DIST(Y$3,economics!$AK$2:$AK$167,economics!$AJ$2:$AJ$167,TRUE)-_xlfn.NORM.DIST(Y$30,economics!$AK$2:$AK$167,economics!$AJ$2:$AJ$167,TRUE)))+$CR18*(_xlfn.NORM.DIST(Y$3,$CU18,0.3*$CU18,TRUE)-_xlfn.NORM.DIST(Y$30,$CU18,0.3*$CU18,TRUE))+$CS18*(_xlfn.NORM.DIST(Y$3,$CV18,0.3*$CV18,TRUE)-_xlfn.NORM.DIST(Y$30,$CV18,0.3*$CV18,TRUE))),""),IF($C18&gt;0,summary!$C$10/28.8/0.947817,""))</f>
        <v>10.990142541736567</v>
      </c>
      <c r="Z47">
        <f t="array" ref="Z47">IF($D18,IFERROR((SUMPRODUCT((economics!$AG$2:$AG$167=$B47)*(economics!$D$2:$D$167="whr")*economics!$AH$2:$AH$167*(_xlfn.NORM.DIST(Z$3,economics!$AK$2:$AK$167,economics!$AJ$2:$AJ$167,TRUE)-_xlfn.NORM.DIST(Z$30,economics!$AK$2:$AK$167,economics!$AJ$2:$AJ$167,TRUE))*economics!$AM$2:$AM$167)+$CR18*(_xlfn.NORM.DIST(Z$3,$CU18,0.3*$CU18,TRUE)-_xlfn.NORM.DIST(Z$30,$CU18,0.3*$CU18,TRUE))*summary!$C$7/28.8/0.947817+$CS18*(_xlfn.NORM.DIST(Z$3,$CV18,0.3*$CV18,TRUE)-_xlfn.NORM.DIST(Z$30,$CV18,0.3*$CV18,TRUE))*summary!$C$6/28.8/0.947817)/(SUMPRODUCT((economics!$AG$2:$AG$167=$B47)*(economics!$D$2:$D$167="whr")*economics!$AH$2:$AH$167*(_xlfn.NORM.DIST(Z$3,economics!$AK$2:$AK$167,economics!$AJ$2:$AJ$167,TRUE)-_xlfn.NORM.DIST(Z$30,economics!$AK$2:$AK$167,economics!$AJ$2:$AJ$167,TRUE)))+$CR18*(_xlfn.NORM.DIST(Z$3,$CU18,0.3*$CU18,TRUE)-_xlfn.NORM.DIST(Z$30,$CU18,0.3*$CU18,TRUE))+$CS18*(_xlfn.NORM.DIST(Z$3,$CV18,0.3*$CV18,TRUE)-_xlfn.NORM.DIST(Z$30,$CV18,0.3*$CV18,TRUE))),""),IF($C18&gt;0,summary!$C$10/28.8/0.947817,""))</f>
        <v>10.990161218277748</v>
      </c>
      <c r="AA47">
        <f t="array" ref="AA47">IF($D18,IFERROR((SUMPRODUCT((economics!$AG$2:$AG$167=$B47)*(economics!$D$2:$D$167="whr")*economics!$AH$2:$AH$167*(_xlfn.NORM.DIST(AA$3,economics!$AK$2:$AK$167,economics!$AJ$2:$AJ$167,TRUE)-_xlfn.NORM.DIST(AA$30,economics!$AK$2:$AK$167,economics!$AJ$2:$AJ$167,TRUE))*economics!$AM$2:$AM$167)+$CR18*(_xlfn.NORM.DIST(AA$3,$CU18,0.3*$CU18,TRUE)-_xlfn.NORM.DIST(AA$30,$CU18,0.3*$CU18,TRUE))*summary!$C$7/28.8/0.947817+$CS18*(_xlfn.NORM.DIST(AA$3,$CV18,0.3*$CV18,TRUE)-_xlfn.NORM.DIST(AA$30,$CV18,0.3*$CV18,TRUE))*summary!$C$6/28.8/0.947817)/(SUMPRODUCT((economics!$AG$2:$AG$167=$B47)*(economics!$D$2:$D$167="whr")*economics!$AH$2:$AH$167*(_xlfn.NORM.DIST(AA$3,economics!$AK$2:$AK$167,economics!$AJ$2:$AJ$167,TRUE)-_xlfn.NORM.DIST(AA$30,economics!$AK$2:$AK$167,economics!$AJ$2:$AJ$167,TRUE)))+$CR18*(_xlfn.NORM.DIST(AA$3,$CU18,0.3*$CU18,TRUE)-_xlfn.NORM.DIST(AA$30,$CU18,0.3*$CU18,TRUE))+$CS18*(_xlfn.NORM.DIST(AA$3,$CV18,0.3*$CV18,TRUE)-_xlfn.NORM.DIST(AA$30,$CV18,0.3*$CV18,TRUE))),""),IF($C18&gt;0,summary!$C$10/28.8/0.947817,""))</f>
        <v>10.990166526520062</v>
      </c>
      <c r="AB47">
        <f t="array" ref="AB47">IF($D18,IFERROR((SUMPRODUCT((economics!$AG$2:$AG$167=$B47)*(economics!$D$2:$D$167="whr")*economics!$AH$2:$AH$167*(_xlfn.NORM.DIST(AB$3,economics!$AK$2:$AK$167,economics!$AJ$2:$AJ$167,TRUE)-_xlfn.NORM.DIST(AB$30,economics!$AK$2:$AK$167,economics!$AJ$2:$AJ$167,TRUE))*economics!$AM$2:$AM$167)+$CR18*(_xlfn.NORM.DIST(AB$3,$CU18,0.3*$CU18,TRUE)-_xlfn.NORM.DIST(AB$30,$CU18,0.3*$CU18,TRUE))*summary!$C$7/28.8/0.947817+$CS18*(_xlfn.NORM.DIST(AB$3,$CV18,0.3*$CV18,TRUE)-_xlfn.NORM.DIST(AB$30,$CV18,0.3*$CV18,TRUE))*summary!$C$6/28.8/0.947817)/(SUMPRODUCT((economics!$AG$2:$AG$167=$B47)*(economics!$D$2:$D$167="whr")*economics!$AH$2:$AH$167*(_xlfn.NORM.DIST(AB$3,economics!$AK$2:$AK$167,economics!$AJ$2:$AJ$167,TRUE)-_xlfn.NORM.DIST(AB$30,economics!$AK$2:$AK$167,economics!$AJ$2:$AJ$167,TRUE)))+$CR18*(_xlfn.NORM.DIST(AB$3,$CU18,0.3*$CU18,TRUE)-_xlfn.NORM.DIST(AB$30,$CU18,0.3*$CU18,TRUE))+$CS18*(_xlfn.NORM.DIST(AB$3,$CV18,0.3*$CV18,TRUE)-_xlfn.NORM.DIST(AB$30,$CV18,0.3*$CV18,TRUE))),""),IF($C18&gt;0,summary!$C$10/28.8/0.947817,""))</f>
        <v>10.990166526520062</v>
      </c>
      <c r="AC47">
        <f t="array" ref="AC47">IF($D18,IFERROR((SUMPRODUCT((economics!$AG$2:$AG$167=$B47)*(economics!$D$2:$D$167="whr")*economics!$AH$2:$AH$167*(_xlfn.NORM.DIST(AC$3,economics!$AK$2:$AK$167,economics!$AJ$2:$AJ$167,TRUE)-_xlfn.NORM.DIST(AC$30,economics!$AK$2:$AK$167,economics!$AJ$2:$AJ$167,TRUE))*economics!$AM$2:$AM$167)+$CR18*(_xlfn.NORM.DIST(AC$3,$CU18,0.3*$CU18,TRUE)-_xlfn.NORM.DIST(AC$30,$CU18,0.3*$CU18,TRUE))*summary!$C$7/28.8/0.947817+$CS18*(_xlfn.NORM.DIST(AC$3,$CV18,0.3*$CV18,TRUE)-_xlfn.NORM.DIST(AC$30,$CV18,0.3*$CV18,TRUE))*summary!$C$6/28.8/0.947817)/(SUMPRODUCT((economics!$AG$2:$AG$167=$B47)*(economics!$D$2:$D$167="whr")*economics!$AH$2:$AH$167*(_xlfn.NORM.DIST(AC$3,economics!$AK$2:$AK$167,economics!$AJ$2:$AJ$167,TRUE)-_xlfn.NORM.DIST(AC$30,economics!$AK$2:$AK$167,economics!$AJ$2:$AJ$167,TRUE)))+$CR18*(_xlfn.NORM.DIST(AC$3,$CU18,0.3*$CU18,TRUE)-_xlfn.NORM.DIST(AC$30,$CU18,0.3*$CU18,TRUE))+$CS18*(_xlfn.NORM.DIST(AC$3,$CV18,0.3*$CV18,TRUE)-_xlfn.NORM.DIST(AC$30,$CV18,0.3*$CV18,TRUE))),""),IF($C18&gt;0,summary!$C$10/28.8/0.947817,""))</f>
        <v>10.990166526520062</v>
      </c>
      <c r="AD47">
        <f t="array" ref="AD47">IF($D18,IFERROR((SUMPRODUCT((economics!$AG$2:$AG$167=$B47)*(economics!$D$2:$D$167="whr")*economics!$AH$2:$AH$167*(_xlfn.NORM.DIST(AD$3,economics!$AK$2:$AK$167,economics!$AJ$2:$AJ$167,TRUE)-_xlfn.NORM.DIST(AD$30,economics!$AK$2:$AK$167,economics!$AJ$2:$AJ$167,TRUE))*economics!$AM$2:$AM$167)+$CR18*(_xlfn.NORM.DIST(AD$3,$CU18,0.3*$CU18,TRUE)-_xlfn.NORM.DIST(AD$30,$CU18,0.3*$CU18,TRUE))*summary!$C$7/28.8/0.947817+$CS18*(_xlfn.NORM.DIST(AD$3,$CV18,0.3*$CV18,TRUE)-_xlfn.NORM.DIST(AD$30,$CV18,0.3*$CV18,TRUE))*summary!$C$6/28.8/0.947817)/(SUMPRODUCT((economics!$AG$2:$AG$167=$B47)*(economics!$D$2:$D$167="whr")*economics!$AH$2:$AH$167*(_xlfn.NORM.DIST(AD$3,economics!$AK$2:$AK$167,economics!$AJ$2:$AJ$167,TRUE)-_xlfn.NORM.DIST(AD$30,economics!$AK$2:$AK$167,economics!$AJ$2:$AJ$167,TRUE)))+$CR18*(_xlfn.NORM.DIST(AD$3,$CU18,0.3*$CU18,TRUE)-_xlfn.NORM.DIST(AD$30,$CU18,0.3*$CU18,TRUE))+$CS18*(_xlfn.NORM.DIST(AD$3,$CV18,0.3*$CV18,TRUE)-_xlfn.NORM.DIST(AD$30,$CV18,0.3*$CV18,TRUE))),""),IF($C18&gt;0,summary!$C$10/28.8/0.947817,""))</f>
        <v>10.990166526520062</v>
      </c>
      <c r="AE47" t="str">
        <f t="array" ref="AE47">IF($D18,IFERROR((SUMPRODUCT((economics!$AG$2:$AG$167=$B47)*(economics!$D$2:$D$167="whr")*economics!$AH$2:$AH$167*(_xlfn.NORM.DIST(AE$3,economics!$AK$2:$AK$167,economics!$AJ$2:$AJ$167,TRUE)-_xlfn.NORM.DIST(AE$30,economics!$AK$2:$AK$167,economics!$AJ$2:$AJ$167,TRUE))*economics!$AM$2:$AM$167)+$CR18*(_xlfn.NORM.DIST(AE$3,$CU18,0.3*$CU18,TRUE)-_xlfn.NORM.DIST(AE$30,$CU18,0.3*$CU18,TRUE))*summary!$C$7/28.8/0.947817+$CS18*(_xlfn.NORM.DIST(AE$3,$CV18,0.3*$CV18,TRUE)-_xlfn.NORM.DIST(AE$30,$CV18,0.3*$CV18,TRUE))*summary!$C$6/28.8/0.947817)/(SUMPRODUCT((economics!$AG$2:$AG$167=$B47)*(economics!$D$2:$D$167="whr")*economics!$AH$2:$AH$167*(_xlfn.NORM.DIST(AE$3,economics!$AK$2:$AK$167,economics!$AJ$2:$AJ$167,TRUE)-_xlfn.NORM.DIST(AE$30,economics!$AK$2:$AK$167,economics!$AJ$2:$AJ$167,TRUE)))+$CR18*(_xlfn.NORM.DIST(AE$3,$CU18,0.3*$CU18,TRUE)-_xlfn.NORM.DIST(AE$30,$CU18,0.3*$CU18,TRUE))+$CS18*(_xlfn.NORM.DIST(AE$3,$CV18,0.3*$CV18,TRUE)-_xlfn.NORM.DIST(AE$30,$CV18,0.3*$CV18,TRUE))),""),IF($C18&gt;0,summary!$C$10/28.8/0.947817,""))</f>
        <v/>
      </c>
      <c r="AF47" t="str">
        <f t="array" ref="AF47">IF($D18,IFERROR((SUMPRODUCT((economics!$AG$2:$AG$167=$B47)*(economics!$D$2:$D$167="whr")*economics!$AH$2:$AH$167*(_xlfn.NORM.DIST(AF$3,economics!$AK$2:$AK$167,economics!$AJ$2:$AJ$167,TRUE)-_xlfn.NORM.DIST(AF$30,economics!$AK$2:$AK$167,economics!$AJ$2:$AJ$167,TRUE))*economics!$AM$2:$AM$167)+$CR18*(_xlfn.NORM.DIST(AF$3,$CU18,0.3*$CU18,TRUE)-_xlfn.NORM.DIST(AF$30,$CU18,0.3*$CU18,TRUE))*summary!$C$7/28.8/0.947817+$CS18*(_xlfn.NORM.DIST(AF$3,$CV18,0.3*$CV18,TRUE)-_xlfn.NORM.DIST(AF$30,$CV18,0.3*$CV18,TRUE))*summary!$C$6/28.8/0.947817)/(SUMPRODUCT((economics!$AG$2:$AG$167=$B47)*(economics!$D$2:$D$167="whr")*economics!$AH$2:$AH$167*(_xlfn.NORM.DIST(AF$3,economics!$AK$2:$AK$167,economics!$AJ$2:$AJ$167,TRUE)-_xlfn.NORM.DIST(AF$30,economics!$AK$2:$AK$167,economics!$AJ$2:$AJ$167,TRUE)))+$CR18*(_xlfn.NORM.DIST(AF$3,$CU18,0.3*$CU18,TRUE)-_xlfn.NORM.DIST(AF$30,$CU18,0.3*$CU18,TRUE))+$CS18*(_xlfn.NORM.DIST(AF$3,$CV18,0.3*$CV18,TRUE)-_xlfn.NORM.DIST(AF$30,$CV18,0.3*$CV18,TRUE))),""),IF($C18&gt;0,summary!$C$10/28.8/0.947817,""))</f>
        <v/>
      </c>
      <c r="AG47" t="str">
        <f t="array" ref="AG47">IF($D18,IFERROR((SUMPRODUCT((economics!$AG$2:$AG$167=$B47)*(economics!$D$2:$D$167="whr")*economics!$AH$2:$AH$167*(_xlfn.NORM.DIST(AG$3,economics!$AK$2:$AK$167,economics!$AJ$2:$AJ$167,TRUE)-_xlfn.NORM.DIST(AG$30,economics!$AK$2:$AK$167,economics!$AJ$2:$AJ$167,TRUE))*economics!$AM$2:$AM$167)+$CR18*(_xlfn.NORM.DIST(AG$3,$CU18,0.3*$CU18,TRUE)-_xlfn.NORM.DIST(AG$30,$CU18,0.3*$CU18,TRUE))*summary!$C$7/28.8/0.947817+$CS18*(_xlfn.NORM.DIST(AG$3,$CV18,0.3*$CV18,TRUE)-_xlfn.NORM.DIST(AG$30,$CV18,0.3*$CV18,TRUE))*summary!$C$6/28.8/0.947817)/(SUMPRODUCT((economics!$AG$2:$AG$167=$B47)*(economics!$D$2:$D$167="whr")*economics!$AH$2:$AH$167*(_xlfn.NORM.DIST(AG$3,economics!$AK$2:$AK$167,economics!$AJ$2:$AJ$167,TRUE)-_xlfn.NORM.DIST(AG$30,economics!$AK$2:$AK$167,economics!$AJ$2:$AJ$167,TRUE)))+$CR18*(_xlfn.NORM.DIST(AG$3,$CU18,0.3*$CU18,TRUE)-_xlfn.NORM.DIST(AG$30,$CU18,0.3*$CU18,TRUE))+$CS18*(_xlfn.NORM.DIST(AG$3,$CV18,0.3*$CV18,TRUE)-_xlfn.NORM.DIST(AG$30,$CV18,0.3*$CV18,TRUE))),""),IF($C18&gt;0,summary!$C$10/28.8/0.947817,""))</f>
        <v/>
      </c>
      <c r="AH47" t="str">
        <f t="array" ref="AH47">IF($D18,IFERROR((SUMPRODUCT((economics!$AG$2:$AG$167=$B47)*(economics!$D$2:$D$167="whr")*economics!$AH$2:$AH$167*(_xlfn.NORM.DIST(AH$3,economics!$AK$2:$AK$167,economics!$AJ$2:$AJ$167,TRUE)-_xlfn.NORM.DIST(AH$30,economics!$AK$2:$AK$167,economics!$AJ$2:$AJ$167,TRUE))*economics!$AM$2:$AM$167)+$CR18*(_xlfn.NORM.DIST(AH$3,$CU18,0.3*$CU18,TRUE)-_xlfn.NORM.DIST(AH$30,$CU18,0.3*$CU18,TRUE))*summary!$C$7/28.8/0.947817+$CS18*(_xlfn.NORM.DIST(AH$3,$CV18,0.3*$CV18,TRUE)-_xlfn.NORM.DIST(AH$30,$CV18,0.3*$CV18,TRUE))*summary!$C$6/28.8/0.947817)/(SUMPRODUCT((economics!$AG$2:$AG$167=$B47)*(economics!$D$2:$D$167="whr")*economics!$AH$2:$AH$167*(_xlfn.NORM.DIST(AH$3,economics!$AK$2:$AK$167,economics!$AJ$2:$AJ$167,TRUE)-_xlfn.NORM.DIST(AH$30,economics!$AK$2:$AK$167,economics!$AJ$2:$AJ$167,TRUE)))+$CR18*(_xlfn.NORM.DIST(AH$3,$CU18,0.3*$CU18,TRUE)-_xlfn.NORM.DIST(AH$30,$CU18,0.3*$CU18,TRUE))+$CS18*(_xlfn.NORM.DIST(AH$3,$CV18,0.3*$CV18,TRUE)-_xlfn.NORM.DIST(AH$30,$CV18,0.3*$CV18,TRUE))),""),IF($C18&gt;0,summary!$C$10/28.8/0.947817,""))</f>
        <v/>
      </c>
      <c r="AI47" t="str">
        <f t="array" ref="AI47">IF($D18,IFERROR((SUMPRODUCT((economics!$AG$2:$AG$167=$B47)*(economics!$D$2:$D$167="whr")*economics!$AH$2:$AH$167*(_xlfn.NORM.DIST(AI$3,economics!$AK$2:$AK$167,economics!$AJ$2:$AJ$167,TRUE)-_xlfn.NORM.DIST(AI$30,economics!$AK$2:$AK$167,economics!$AJ$2:$AJ$167,TRUE))*economics!$AM$2:$AM$167)+$CR18*(_xlfn.NORM.DIST(AI$3,$CU18,0.3*$CU18,TRUE)-_xlfn.NORM.DIST(AI$30,$CU18,0.3*$CU18,TRUE))*summary!$C$7/28.8/0.947817+$CS18*(_xlfn.NORM.DIST(AI$3,$CV18,0.3*$CV18,TRUE)-_xlfn.NORM.DIST(AI$30,$CV18,0.3*$CV18,TRUE))*summary!$C$6/28.8/0.947817)/(SUMPRODUCT((economics!$AG$2:$AG$167=$B47)*(economics!$D$2:$D$167="whr")*economics!$AH$2:$AH$167*(_xlfn.NORM.DIST(AI$3,economics!$AK$2:$AK$167,economics!$AJ$2:$AJ$167,TRUE)-_xlfn.NORM.DIST(AI$30,economics!$AK$2:$AK$167,economics!$AJ$2:$AJ$167,TRUE)))+$CR18*(_xlfn.NORM.DIST(AI$3,$CU18,0.3*$CU18,TRUE)-_xlfn.NORM.DIST(AI$30,$CU18,0.3*$CU18,TRUE))+$CS18*(_xlfn.NORM.DIST(AI$3,$CV18,0.3*$CV18,TRUE)-_xlfn.NORM.DIST(AI$30,$CV18,0.3*$CV18,TRUE))),""),IF($C18&gt;0,summary!$C$10/28.8/0.947817,""))</f>
        <v/>
      </c>
      <c r="AJ47" t="str">
        <f t="array" ref="AJ47">IF($D18,IFERROR((SUMPRODUCT((economics!$AG$2:$AG$167=$B47)*(economics!$D$2:$D$167="whr")*economics!$AH$2:$AH$167*(_xlfn.NORM.DIST(AJ$3,economics!$AK$2:$AK$167,economics!$AJ$2:$AJ$167,TRUE)-_xlfn.NORM.DIST(AJ$30,economics!$AK$2:$AK$167,economics!$AJ$2:$AJ$167,TRUE))*economics!$AM$2:$AM$167)+$CR18*(_xlfn.NORM.DIST(AJ$3,$CU18,0.3*$CU18,TRUE)-_xlfn.NORM.DIST(AJ$30,$CU18,0.3*$CU18,TRUE))*summary!$C$7/28.8/0.947817+$CS18*(_xlfn.NORM.DIST(AJ$3,$CV18,0.3*$CV18,TRUE)-_xlfn.NORM.DIST(AJ$30,$CV18,0.3*$CV18,TRUE))*summary!$C$6/28.8/0.947817)/(SUMPRODUCT((economics!$AG$2:$AG$167=$B47)*(economics!$D$2:$D$167="whr")*economics!$AH$2:$AH$167*(_xlfn.NORM.DIST(AJ$3,economics!$AK$2:$AK$167,economics!$AJ$2:$AJ$167,TRUE)-_xlfn.NORM.DIST(AJ$30,economics!$AK$2:$AK$167,economics!$AJ$2:$AJ$167,TRUE)))+$CR18*(_xlfn.NORM.DIST(AJ$3,$CU18,0.3*$CU18,TRUE)-_xlfn.NORM.DIST(AJ$30,$CU18,0.3*$CU18,TRUE))+$CS18*(_xlfn.NORM.DIST(AJ$3,$CV18,0.3*$CV18,TRUE)-_xlfn.NORM.DIST(AJ$30,$CV18,0.3*$CV18,TRUE))),""),IF($C18&gt;0,summary!$C$10/28.8/0.947817,""))</f>
        <v/>
      </c>
      <c r="AK47" t="str">
        <f t="array" ref="AK47">IF($D18,IFERROR((SUMPRODUCT((economics!$AG$2:$AG$167=$B47)*(economics!$D$2:$D$167="whr")*economics!$AH$2:$AH$167*(_xlfn.NORM.DIST(AK$3,economics!$AK$2:$AK$167,economics!$AJ$2:$AJ$167,TRUE)-_xlfn.NORM.DIST(AK$30,economics!$AK$2:$AK$167,economics!$AJ$2:$AJ$167,TRUE))*economics!$AM$2:$AM$167)+$CR18*(_xlfn.NORM.DIST(AK$3,$CU18,0.3*$CU18,TRUE)-_xlfn.NORM.DIST(AK$30,$CU18,0.3*$CU18,TRUE))*summary!$C$7/28.8/0.947817+$CS18*(_xlfn.NORM.DIST(AK$3,$CV18,0.3*$CV18,TRUE)-_xlfn.NORM.DIST(AK$30,$CV18,0.3*$CV18,TRUE))*summary!$C$6/28.8/0.947817)/(SUMPRODUCT((economics!$AG$2:$AG$167=$B47)*(economics!$D$2:$D$167="whr")*economics!$AH$2:$AH$167*(_xlfn.NORM.DIST(AK$3,economics!$AK$2:$AK$167,economics!$AJ$2:$AJ$167,TRUE)-_xlfn.NORM.DIST(AK$30,economics!$AK$2:$AK$167,economics!$AJ$2:$AJ$167,TRUE)))+$CR18*(_xlfn.NORM.DIST(AK$3,$CU18,0.3*$CU18,TRUE)-_xlfn.NORM.DIST(AK$30,$CU18,0.3*$CU18,TRUE))+$CS18*(_xlfn.NORM.DIST(AK$3,$CV18,0.3*$CV18,TRUE)-_xlfn.NORM.DIST(AK$30,$CV18,0.3*$CV18,TRUE))),""),IF($C18&gt;0,summary!$C$10/28.8/0.947817,""))</f>
        <v/>
      </c>
      <c r="AL47" t="str">
        <f t="array" ref="AL47">IF($D18,IFERROR((SUMPRODUCT((economics!$AG$2:$AG$167=$B47)*(economics!$D$2:$D$167="whr")*economics!$AH$2:$AH$167*(_xlfn.NORM.DIST(AL$3,economics!$AK$2:$AK$167,economics!$AJ$2:$AJ$167,TRUE)-_xlfn.NORM.DIST(AL$30,economics!$AK$2:$AK$167,economics!$AJ$2:$AJ$167,TRUE))*economics!$AM$2:$AM$167)+$CR18*(_xlfn.NORM.DIST(AL$3,$CU18,0.3*$CU18,TRUE)-_xlfn.NORM.DIST(AL$30,$CU18,0.3*$CU18,TRUE))*summary!$C$7/28.8/0.947817+$CS18*(_xlfn.NORM.DIST(AL$3,$CV18,0.3*$CV18,TRUE)-_xlfn.NORM.DIST(AL$30,$CV18,0.3*$CV18,TRUE))*summary!$C$6/28.8/0.947817)/(SUMPRODUCT((economics!$AG$2:$AG$167=$B47)*(economics!$D$2:$D$167="whr")*economics!$AH$2:$AH$167*(_xlfn.NORM.DIST(AL$3,economics!$AK$2:$AK$167,economics!$AJ$2:$AJ$167,TRUE)-_xlfn.NORM.DIST(AL$30,economics!$AK$2:$AK$167,economics!$AJ$2:$AJ$167,TRUE)))+$CR18*(_xlfn.NORM.DIST(AL$3,$CU18,0.3*$CU18,TRUE)-_xlfn.NORM.DIST(AL$30,$CU18,0.3*$CU18,TRUE))+$CS18*(_xlfn.NORM.DIST(AL$3,$CV18,0.3*$CV18,TRUE)-_xlfn.NORM.DIST(AL$30,$CV18,0.3*$CV18,TRUE))),""),IF($C18&gt;0,summary!$C$10/28.8/0.947817,""))</f>
        <v/>
      </c>
      <c r="AM47" t="str">
        <f t="array" ref="AM47">IF($D18,IFERROR((SUMPRODUCT((economics!$AG$2:$AG$167=$B47)*(economics!$D$2:$D$167="whr")*economics!$AH$2:$AH$167*(_xlfn.NORM.DIST(AM$3,economics!$AK$2:$AK$167,economics!$AJ$2:$AJ$167,TRUE)-_xlfn.NORM.DIST(AM$30,economics!$AK$2:$AK$167,economics!$AJ$2:$AJ$167,TRUE))*economics!$AM$2:$AM$167)+$CR18*(_xlfn.NORM.DIST(AM$3,$CU18,0.3*$CU18,TRUE)-_xlfn.NORM.DIST(AM$30,$CU18,0.3*$CU18,TRUE))*summary!$C$7/28.8/0.947817+$CS18*(_xlfn.NORM.DIST(AM$3,$CV18,0.3*$CV18,TRUE)-_xlfn.NORM.DIST(AM$30,$CV18,0.3*$CV18,TRUE))*summary!$C$6/28.8/0.947817)/(SUMPRODUCT((economics!$AG$2:$AG$167=$B47)*(economics!$D$2:$D$167="whr")*economics!$AH$2:$AH$167*(_xlfn.NORM.DIST(AM$3,economics!$AK$2:$AK$167,economics!$AJ$2:$AJ$167,TRUE)-_xlfn.NORM.DIST(AM$30,economics!$AK$2:$AK$167,economics!$AJ$2:$AJ$167,TRUE)))+$CR18*(_xlfn.NORM.DIST(AM$3,$CU18,0.3*$CU18,TRUE)-_xlfn.NORM.DIST(AM$30,$CU18,0.3*$CU18,TRUE))+$CS18*(_xlfn.NORM.DIST(AM$3,$CV18,0.3*$CV18,TRUE)-_xlfn.NORM.DIST(AM$30,$CV18,0.3*$CV18,TRUE))),""),IF($C18&gt;0,summary!$C$10/28.8/0.947817,""))</f>
        <v/>
      </c>
      <c r="AN47" t="str">
        <f t="array" ref="AN47">IF($D18,IFERROR((SUMPRODUCT((economics!$AG$2:$AG$167=$B47)*(economics!$D$2:$D$167="whr")*economics!$AH$2:$AH$167*(_xlfn.NORM.DIST(AN$3,economics!$AK$2:$AK$167,economics!$AJ$2:$AJ$167,TRUE)-_xlfn.NORM.DIST(AN$30,economics!$AK$2:$AK$167,economics!$AJ$2:$AJ$167,TRUE))*economics!$AM$2:$AM$167)+$CR18*(_xlfn.NORM.DIST(AN$3,$CU18,0.3*$CU18,TRUE)-_xlfn.NORM.DIST(AN$30,$CU18,0.3*$CU18,TRUE))*summary!$C$7/28.8/0.947817+$CS18*(_xlfn.NORM.DIST(AN$3,$CV18,0.3*$CV18,TRUE)-_xlfn.NORM.DIST(AN$30,$CV18,0.3*$CV18,TRUE))*summary!$C$6/28.8/0.947817)/(SUMPRODUCT((economics!$AG$2:$AG$167=$B47)*(economics!$D$2:$D$167="whr")*economics!$AH$2:$AH$167*(_xlfn.NORM.DIST(AN$3,economics!$AK$2:$AK$167,economics!$AJ$2:$AJ$167,TRUE)-_xlfn.NORM.DIST(AN$30,economics!$AK$2:$AK$167,economics!$AJ$2:$AJ$167,TRUE)))+$CR18*(_xlfn.NORM.DIST(AN$3,$CU18,0.3*$CU18,TRUE)-_xlfn.NORM.DIST(AN$30,$CU18,0.3*$CU18,TRUE))+$CS18*(_xlfn.NORM.DIST(AN$3,$CV18,0.3*$CV18,TRUE)-_xlfn.NORM.DIST(AN$30,$CV18,0.3*$CV18,TRUE))),""),IF($C18&gt;0,summary!$C$10/28.8/0.947817,""))</f>
        <v/>
      </c>
      <c r="AO47" t="str">
        <f t="array" ref="AO47">IF($D18,IFERROR((SUMPRODUCT((economics!$AG$2:$AG$167=$B47)*(economics!$D$2:$D$167="whr")*economics!$AH$2:$AH$167*(_xlfn.NORM.DIST(AO$3,economics!$AK$2:$AK$167,economics!$AJ$2:$AJ$167,TRUE)-_xlfn.NORM.DIST(AO$30,economics!$AK$2:$AK$167,economics!$AJ$2:$AJ$167,TRUE))*economics!$AM$2:$AM$167)+$CR18*(_xlfn.NORM.DIST(AO$3,$CU18,0.3*$CU18,TRUE)-_xlfn.NORM.DIST(AO$30,$CU18,0.3*$CU18,TRUE))*summary!$C$7/28.8/0.947817+$CS18*(_xlfn.NORM.DIST(AO$3,$CV18,0.3*$CV18,TRUE)-_xlfn.NORM.DIST(AO$30,$CV18,0.3*$CV18,TRUE))*summary!$C$6/28.8/0.947817)/(SUMPRODUCT((economics!$AG$2:$AG$167=$B47)*(economics!$D$2:$D$167="whr")*economics!$AH$2:$AH$167*(_xlfn.NORM.DIST(AO$3,economics!$AK$2:$AK$167,economics!$AJ$2:$AJ$167,TRUE)-_xlfn.NORM.DIST(AO$30,economics!$AK$2:$AK$167,economics!$AJ$2:$AJ$167,TRUE)))+$CR18*(_xlfn.NORM.DIST(AO$3,$CU18,0.3*$CU18,TRUE)-_xlfn.NORM.DIST(AO$30,$CU18,0.3*$CU18,TRUE))+$CS18*(_xlfn.NORM.DIST(AO$3,$CV18,0.3*$CV18,TRUE)-_xlfn.NORM.DIST(AO$30,$CV18,0.3*$CV18,TRUE))),""),IF($C18&gt;0,summary!$C$10/28.8/0.947817,""))</f>
        <v/>
      </c>
      <c r="AP47" t="str">
        <f t="array" ref="AP47">IF($D18,IFERROR((SUMPRODUCT((economics!$AG$2:$AG$167=$B47)*(economics!$D$2:$D$167="whr")*economics!$AH$2:$AH$167*(_xlfn.NORM.DIST(AP$3,economics!$AK$2:$AK$167,economics!$AJ$2:$AJ$167,TRUE)-_xlfn.NORM.DIST(AP$30,economics!$AK$2:$AK$167,economics!$AJ$2:$AJ$167,TRUE))*economics!$AM$2:$AM$167)+$CR18*(_xlfn.NORM.DIST(AP$3,$CU18,0.3*$CU18,TRUE)-_xlfn.NORM.DIST(AP$30,$CU18,0.3*$CU18,TRUE))*summary!$C$7/28.8/0.947817+$CS18*(_xlfn.NORM.DIST(AP$3,$CV18,0.3*$CV18,TRUE)-_xlfn.NORM.DIST(AP$30,$CV18,0.3*$CV18,TRUE))*summary!$C$6/28.8/0.947817)/(SUMPRODUCT((economics!$AG$2:$AG$167=$B47)*(economics!$D$2:$D$167="whr")*economics!$AH$2:$AH$167*(_xlfn.NORM.DIST(AP$3,economics!$AK$2:$AK$167,economics!$AJ$2:$AJ$167,TRUE)-_xlfn.NORM.DIST(AP$30,economics!$AK$2:$AK$167,economics!$AJ$2:$AJ$167,TRUE)))+$CR18*(_xlfn.NORM.DIST(AP$3,$CU18,0.3*$CU18,TRUE)-_xlfn.NORM.DIST(AP$30,$CU18,0.3*$CU18,TRUE))+$CS18*(_xlfn.NORM.DIST(AP$3,$CV18,0.3*$CV18,TRUE)-_xlfn.NORM.DIST(AP$30,$CV18,0.3*$CV18,TRUE))),""),IF($C18&gt;0,summary!$C$10/28.8/0.947817,""))</f>
        <v/>
      </c>
      <c r="AQ47" t="str">
        <f t="array" ref="AQ47">IF($D18,IFERROR((SUMPRODUCT((economics!$AG$2:$AG$167=$B47)*(economics!$D$2:$D$167="whr")*economics!$AH$2:$AH$167*(_xlfn.NORM.DIST(AQ$3,economics!$AK$2:$AK$167,economics!$AJ$2:$AJ$167,TRUE)-_xlfn.NORM.DIST(AQ$30,economics!$AK$2:$AK$167,economics!$AJ$2:$AJ$167,TRUE))*economics!$AM$2:$AM$167)+$CR18*(_xlfn.NORM.DIST(AQ$3,$CU18,0.3*$CU18,TRUE)-_xlfn.NORM.DIST(AQ$30,$CU18,0.3*$CU18,TRUE))*summary!$C$7/28.8/0.947817+$CS18*(_xlfn.NORM.DIST(AQ$3,$CV18,0.3*$CV18,TRUE)-_xlfn.NORM.DIST(AQ$30,$CV18,0.3*$CV18,TRUE))*summary!$C$6/28.8/0.947817)/(SUMPRODUCT((economics!$AG$2:$AG$167=$B47)*(economics!$D$2:$D$167="whr")*economics!$AH$2:$AH$167*(_xlfn.NORM.DIST(AQ$3,economics!$AK$2:$AK$167,economics!$AJ$2:$AJ$167,TRUE)-_xlfn.NORM.DIST(AQ$30,economics!$AK$2:$AK$167,economics!$AJ$2:$AJ$167,TRUE)))+$CR18*(_xlfn.NORM.DIST(AQ$3,$CU18,0.3*$CU18,TRUE)-_xlfn.NORM.DIST(AQ$30,$CU18,0.3*$CU18,TRUE))+$CS18*(_xlfn.NORM.DIST(AQ$3,$CV18,0.3*$CV18,TRUE)-_xlfn.NORM.DIST(AQ$30,$CV18,0.3*$CV18,TRUE))),""),IF($C18&gt;0,summary!$C$10/28.8/0.947817,""))</f>
        <v/>
      </c>
      <c r="AR47" t="str">
        <f t="array" ref="AR47">IF($D18,IFERROR((SUMPRODUCT((economics!$AG$2:$AG$167=$B47)*(economics!$D$2:$D$167="whr")*economics!$AH$2:$AH$167*(_xlfn.NORM.DIST(AR$3,economics!$AK$2:$AK$167,economics!$AJ$2:$AJ$167,TRUE)-_xlfn.NORM.DIST(AR$30,economics!$AK$2:$AK$167,economics!$AJ$2:$AJ$167,TRUE))*economics!$AM$2:$AM$167)+$CR18*(_xlfn.NORM.DIST(AR$3,$CU18,0.3*$CU18,TRUE)-_xlfn.NORM.DIST(AR$30,$CU18,0.3*$CU18,TRUE))*summary!$C$7/28.8/0.947817+$CS18*(_xlfn.NORM.DIST(AR$3,$CV18,0.3*$CV18,TRUE)-_xlfn.NORM.DIST(AR$30,$CV18,0.3*$CV18,TRUE))*summary!$C$6/28.8/0.947817)/(SUMPRODUCT((economics!$AG$2:$AG$167=$B47)*(economics!$D$2:$D$167="whr")*economics!$AH$2:$AH$167*(_xlfn.NORM.DIST(AR$3,economics!$AK$2:$AK$167,economics!$AJ$2:$AJ$167,TRUE)-_xlfn.NORM.DIST(AR$30,economics!$AK$2:$AK$167,economics!$AJ$2:$AJ$167,TRUE)))+$CR18*(_xlfn.NORM.DIST(AR$3,$CU18,0.3*$CU18,TRUE)-_xlfn.NORM.DIST(AR$30,$CU18,0.3*$CU18,TRUE))+$CS18*(_xlfn.NORM.DIST(AR$3,$CV18,0.3*$CV18,TRUE)-_xlfn.NORM.DIST(AR$30,$CV18,0.3*$CV18,TRUE))),""),IF($C18&gt;0,summary!$C$10/28.8/0.947817,""))</f>
        <v/>
      </c>
      <c r="AS47" t="str">
        <f t="array" ref="AS47">IF($D18,IFERROR((SUMPRODUCT((economics!$AG$2:$AG$167=$B47)*(economics!$D$2:$D$167="whr")*economics!$AH$2:$AH$167*(_xlfn.NORM.DIST(AS$3,economics!$AK$2:$AK$167,economics!$AJ$2:$AJ$167,TRUE)-_xlfn.NORM.DIST(AS$30,economics!$AK$2:$AK$167,economics!$AJ$2:$AJ$167,TRUE))*economics!$AM$2:$AM$167)+$CR18*(_xlfn.NORM.DIST(AS$3,$CU18,0.3*$CU18,TRUE)-_xlfn.NORM.DIST(AS$30,$CU18,0.3*$CU18,TRUE))*summary!$C$7/28.8/0.947817+$CS18*(_xlfn.NORM.DIST(AS$3,$CV18,0.3*$CV18,TRUE)-_xlfn.NORM.DIST(AS$30,$CV18,0.3*$CV18,TRUE))*summary!$C$6/28.8/0.947817)/(SUMPRODUCT((economics!$AG$2:$AG$167=$B47)*(economics!$D$2:$D$167="whr")*economics!$AH$2:$AH$167*(_xlfn.NORM.DIST(AS$3,economics!$AK$2:$AK$167,economics!$AJ$2:$AJ$167,TRUE)-_xlfn.NORM.DIST(AS$30,economics!$AK$2:$AK$167,economics!$AJ$2:$AJ$167,TRUE)))+$CR18*(_xlfn.NORM.DIST(AS$3,$CU18,0.3*$CU18,TRUE)-_xlfn.NORM.DIST(AS$30,$CU18,0.3*$CU18,TRUE))+$CS18*(_xlfn.NORM.DIST(AS$3,$CV18,0.3*$CV18,TRUE)-_xlfn.NORM.DIST(AS$30,$CV18,0.3*$CV18,TRUE))),""),IF($C18&gt;0,summary!$C$10/28.8/0.947817,""))</f>
        <v/>
      </c>
      <c r="AT47" t="str">
        <f t="array" ref="AT47">IF($D18,IFERROR((SUMPRODUCT((economics!$AG$2:$AG$167=$B47)*(economics!$D$2:$D$167="whr")*economics!$AH$2:$AH$167*(_xlfn.NORM.DIST(AT$3,economics!$AK$2:$AK$167,economics!$AJ$2:$AJ$167,TRUE)-_xlfn.NORM.DIST(AT$30,economics!$AK$2:$AK$167,economics!$AJ$2:$AJ$167,TRUE))*economics!$AM$2:$AM$167)+$CR18*(_xlfn.NORM.DIST(AT$3,$CU18,0.3*$CU18,TRUE)-_xlfn.NORM.DIST(AT$30,$CU18,0.3*$CU18,TRUE))*summary!$C$7/28.8/0.947817+$CS18*(_xlfn.NORM.DIST(AT$3,$CV18,0.3*$CV18,TRUE)-_xlfn.NORM.DIST(AT$30,$CV18,0.3*$CV18,TRUE))*summary!$C$6/28.8/0.947817)/(SUMPRODUCT((economics!$AG$2:$AG$167=$B47)*(economics!$D$2:$D$167="whr")*economics!$AH$2:$AH$167*(_xlfn.NORM.DIST(AT$3,economics!$AK$2:$AK$167,economics!$AJ$2:$AJ$167,TRUE)-_xlfn.NORM.DIST(AT$30,economics!$AK$2:$AK$167,economics!$AJ$2:$AJ$167,TRUE)))+$CR18*(_xlfn.NORM.DIST(AT$3,$CU18,0.3*$CU18,TRUE)-_xlfn.NORM.DIST(AT$30,$CU18,0.3*$CU18,TRUE))+$CS18*(_xlfn.NORM.DIST(AT$3,$CV18,0.3*$CV18,TRUE)-_xlfn.NORM.DIST(AT$30,$CV18,0.3*$CV18,TRUE))),""),IF($C18&gt;0,summary!$C$10/28.8/0.947817,""))</f>
        <v/>
      </c>
      <c r="AU47" t="str">
        <f t="array" ref="AU47">IF($D18,IFERROR((SUMPRODUCT((economics!$AG$2:$AG$167=$B47)*(economics!$D$2:$D$167="whr")*economics!$AH$2:$AH$167*(_xlfn.NORM.DIST(AU$3,economics!$AK$2:$AK$167,economics!$AJ$2:$AJ$167,TRUE)-_xlfn.NORM.DIST(AU$30,economics!$AK$2:$AK$167,economics!$AJ$2:$AJ$167,TRUE))*economics!$AM$2:$AM$167)+$CR18*(_xlfn.NORM.DIST(AU$3,$CU18,0.3*$CU18,TRUE)-_xlfn.NORM.DIST(AU$30,$CU18,0.3*$CU18,TRUE))*summary!$C$7/28.8/0.947817+$CS18*(_xlfn.NORM.DIST(AU$3,$CV18,0.3*$CV18,TRUE)-_xlfn.NORM.DIST(AU$30,$CV18,0.3*$CV18,TRUE))*summary!$C$6/28.8/0.947817)/(SUMPRODUCT((economics!$AG$2:$AG$167=$B47)*(economics!$D$2:$D$167="whr")*economics!$AH$2:$AH$167*(_xlfn.NORM.DIST(AU$3,economics!$AK$2:$AK$167,economics!$AJ$2:$AJ$167,TRUE)-_xlfn.NORM.DIST(AU$30,economics!$AK$2:$AK$167,economics!$AJ$2:$AJ$167,TRUE)))+$CR18*(_xlfn.NORM.DIST(AU$3,$CU18,0.3*$CU18,TRUE)-_xlfn.NORM.DIST(AU$30,$CU18,0.3*$CU18,TRUE))+$CS18*(_xlfn.NORM.DIST(AU$3,$CV18,0.3*$CV18,TRUE)-_xlfn.NORM.DIST(AU$30,$CV18,0.3*$CV18,TRUE))),""),IF($C18&gt;0,summary!$C$10/28.8/0.947817,""))</f>
        <v/>
      </c>
      <c r="AV47" t="str">
        <f t="array" ref="AV47">IF($D18,IFERROR((SUMPRODUCT((economics!$AG$2:$AG$167=$B47)*(economics!$D$2:$D$167="whr")*economics!$AH$2:$AH$167*(_xlfn.NORM.DIST(AV$3,economics!$AK$2:$AK$167,economics!$AJ$2:$AJ$167,TRUE)-_xlfn.NORM.DIST(AV$30,economics!$AK$2:$AK$167,economics!$AJ$2:$AJ$167,TRUE))*economics!$AM$2:$AM$167)+$CR18*(_xlfn.NORM.DIST(AV$3,$CU18,0.3*$CU18,TRUE)-_xlfn.NORM.DIST(AV$30,$CU18,0.3*$CU18,TRUE))*summary!$C$7/28.8/0.947817+$CS18*(_xlfn.NORM.DIST(AV$3,$CV18,0.3*$CV18,TRUE)-_xlfn.NORM.DIST(AV$30,$CV18,0.3*$CV18,TRUE))*summary!$C$6/28.8/0.947817)/(SUMPRODUCT((economics!$AG$2:$AG$167=$B47)*(economics!$D$2:$D$167="whr")*economics!$AH$2:$AH$167*(_xlfn.NORM.DIST(AV$3,economics!$AK$2:$AK$167,economics!$AJ$2:$AJ$167,TRUE)-_xlfn.NORM.DIST(AV$30,economics!$AK$2:$AK$167,economics!$AJ$2:$AJ$167,TRUE)))+$CR18*(_xlfn.NORM.DIST(AV$3,$CU18,0.3*$CU18,TRUE)-_xlfn.NORM.DIST(AV$30,$CU18,0.3*$CU18,TRUE))+$CS18*(_xlfn.NORM.DIST(AV$3,$CV18,0.3*$CV18,TRUE)-_xlfn.NORM.DIST(AV$30,$CV18,0.3*$CV18,TRUE))),""),IF($C18&gt;0,summary!$C$10/28.8/0.947817,""))</f>
        <v/>
      </c>
      <c r="AW47" t="str">
        <f t="array" ref="AW47">IF($D18,IFERROR((SUMPRODUCT((economics!$AG$2:$AG$167=$B47)*(economics!$D$2:$D$167="whr")*economics!$AH$2:$AH$167*(_xlfn.NORM.DIST(AW$3,economics!$AK$2:$AK$167,economics!$AJ$2:$AJ$167,TRUE)-_xlfn.NORM.DIST(AW$30,economics!$AK$2:$AK$167,economics!$AJ$2:$AJ$167,TRUE))*economics!$AM$2:$AM$167)+$CR18*(_xlfn.NORM.DIST(AW$3,$CU18,0.3*$CU18,TRUE)-_xlfn.NORM.DIST(AW$30,$CU18,0.3*$CU18,TRUE))*summary!$C$7/28.8/0.947817+$CS18*(_xlfn.NORM.DIST(AW$3,$CV18,0.3*$CV18,TRUE)-_xlfn.NORM.DIST(AW$30,$CV18,0.3*$CV18,TRUE))*summary!$C$6/28.8/0.947817)/(SUMPRODUCT((economics!$AG$2:$AG$167=$B47)*(economics!$D$2:$D$167="whr")*economics!$AH$2:$AH$167*(_xlfn.NORM.DIST(AW$3,economics!$AK$2:$AK$167,economics!$AJ$2:$AJ$167,TRUE)-_xlfn.NORM.DIST(AW$30,economics!$AK$2:$AK$167,economics!$AJ$2:$AJ$167,TRUE)))+$CR18*(_xlfn.NORM.DIST(AW$3,$CU18,0.3*$CU18,TRUE)-_xlfn.NORM.DIST(AW$30,$CU18,0.3*$CU18,TRUE))+$CS18*(_xlfn.NORM.DIST(AW$3,$CV18,0.3*$CV18,TRUE)-_xlfn.NORM.DIST(AW$30,$CV18,0.3*$CV18,TRUE))),""),IF($C18&gt;0,summary!$C$10/28.8/0.947817,""))</f>
        <v/>
      </c>
      <c r="AX47" t="str">
        <f t="array" ref="AX47">IF($D18,IFERROR((SUMPRODUCT((economics!$AG$2:$AG$167=$B47)*(economics!$D$2:$D$167="whr")*economics!$AH$2:$AH$167*(_xlfn.NORM.DIST(AX$3,economics!$AK$2:$AK$167,economics!$AJ$2:$AJ$167,TRUE)-_xlfn.NORM.DIST(AX$30,economics!$AK$2:$AK$167,economics!$AJ$2:$AJ$167,TRUE))*economics!$AM$2:$AM$167)+$CR18*(_xlfn.NORM.DIST(AX$3,$CU18,0.3*$CU18,TRUE)-_xlfn.NORM.DIST(AX$30,$CU18,0.3*$CU18,TRUE))*summary!$C$7/28.8/0.947817+$CS18*(_xlfn.NORM.DIST(AX$3,$CV18,0.3*$CV18,TRUE)-_xlfn.NORM.DIST(AX$30,$CV18,0.3*$CV18,TRUE))*summary!$C$6/28.8/0.947817)/(SUMPRODUCT((economics!$AG$2:$AG$167=$B47)*(economics!$D$2:$D$167="whr")*economics!$AH$2:$AH$167*(_xlfn.NORM.DIST(AX$3,economics!$AK$2:$AK$167,economics!$AJ$2:$AJ$167,TRUE)-_xlfn.NORM.DIST(AX$30,economics!$AK$2:$AK$167,economics!$AJ$2:$AJ$167,TRUE)))+$CR18*(_xlfn.NORM.DIST(AX$3,$CU18,0.3*$CU18,TRUE)-_xlfn.NORM.DIST(AX$30,$CU18,0.3*$CU18,TRUE))+$CS18*(_xlfn.NORM.DIST(AX$3,$CV18,0.3*$CV18,TRUE)-_xlfn.NORM.DIST(AX$30,$CV18,0.3*$CV18,TRUE))),""),IF($C18&gt;0,summary!$C$10/28.8/0.947817,""))</f>
        <v/>
      </c>
      <c r="AY47" t="str">
        <f t="array" ref="AY47">IF($D18,IFERROR((SUMPRODUCT((economics!$AG$2:$AG$167=$B47)*(economics!$D$2:$D$167="whr")*economics!$AH$2:$AH$167*(_xlfn.NORM.DIST(AY$3,economics!$AK$2:$AK$167,economics!$AJ$2:$AJ$167,TRUE)-_xlfn.NORM.DIST(AY$30,economics!$AK$2:$AK$167,economics!$AJ$2:$AJ$167,TRUE))*economics!$AM$2:$AM$167)+$CR18*(_xlfn.NORM.DIST(AY$3,$CU18,0.3*$CU18,TRUE)-_xlfn.NORM.DIST(AY$30,$CU18,0.3*$CU18,TRUE))*summary!$C$7/28.8/0.947817+$CS18*(_xlfn.NORM.DIST(AY$3,$CV18,0.3*$CV18,TRUE)-_xlfn.NORM.DIST(AY$30,$CV18,0.3*$CV18,TRUE))*summary!$C$6/28.8/0.947817)/(SUMPRODUCT((economics!$AG$2:$AG$167=$B47)*(economics!$D$2:$D$167="whr")*economics!$AH$2:$AH$167*(_xlfn.NORM.DIST(AY$3,economics!$AK$2:$AK$167,economics!$AJ$2:$AJ$167,TRUE)-_xlfn.NORM.DIST(AY$30,economics!$AK$2:$AK$167,economics!$AJ$2:$AJ$167,TRUE)))+$CR18*(_xlfn.NORM.DIST(AY$3,$CU18,0.3*$CU18,TRUE)-_xlfn.NORM.DIST(AY$30,$CU18,0.3*$CU18,TRUE))+$CS18*(_xlfn.NORM.DIST(AY$3,$CV18,0.3*$CV18,TRUE)-_xlfn.NORM.DIST(AY$30,$CV18,0.3*$CV18,TRUE))),""),IF($C18&gt;0,summary!$C$10/28.8/0.947817,""))</f>
        <v/>
      </c>
      <c r="AZ47" t="str">
        <f t="array" ref="AZ47">IF($D18,IFERROR((SUMPRODUCT((economics!$AG$2:$AG$167=$B47)*(economics!$D$2:$D$167="whr")*economics!$AH$2:$AH$167*(_xlfn.NORM.DIST(AZ$3,economics!$AK$2:$AK$167,economics!$AJ$2:$AJ$167,TRUE)-_xlfn.NORM.DIST(AZ$30,economics!$AK$2:$AK$167,economics!$AJ$2:$AJ$167,TRUE))*economics!$AM$2:$AM$167)+$CR18*(_xlfn.NORM.DIST(AZ$3,$CU18,0.3*$CU18,TRUE)-_xlfn.NORM.DIST(AZ$30,$CU18,0.3*$CU18,TRUE))*summary!$C$7/28.8/0.947817+$CS18*(_xlfn.NORM.DIST(AZ$3,$CV18,0.3*$CV18,TRUE)-_xlfn.NORM.DIST(AZ$30,$CV18,0.3*$CV18,TRUE))*summary!$C$6/28.8/0.947817)/(SUMPRODUCT((economics!$AG$2:$AG$167=$B47)*(economics!$D$2:$D$167="whr")*economics!$AH$2:$AH$167*(_xlfn.NORM.DIST(AZ$3,economics!$AK$2:$AK$167,economics!$AJ$2:$AJ$167,TRUE)-_xlfn.NORM.DIST(AZ$30,economics!$AK$2:$AK$167,economics!$AJ$2:$AJ$167,TRUE)))+$CR18*(_xlfn.NORM.DIST(AZ$3,$CU18,0.3*$CU18,TRUE)-_xlfn.NORM.DIST(AZ$30,$CU18,0.3*$CU18,TRUE))+$CS18*(_xlfn.NORM.DIST(AZ$3,$CV18,0.3*$CV18,TRUE)-_xlfn.NORM.DIST(AZ$30,$CV18,0.3*$CV18,TRUE))),""),IF($C18&gt;0,summary!$C$10/28.8/0.947817,""))</f>
        <v/>
      </c>
      <c r="BA47" t="str">
        <f t="array" ref="BA47">IF($D18,IFERROR((SUMPRODUCT((economics!$AG$2:$AG$167=$B47)*(economics!$D$2:$D$167="whr")*economics!$AH$2:$AH$167*(_xlfn.NORM.DIST(BA$3,economics!$AK$2:$AK$167,economics!$AJ$2:$AJ$167,TRUE)-_xlfn.NORM.DIST(BA$30,economics!$AK$2:$AK$167,economics!$AJ$2:$AJ$167,TRUE))*economics!$AM$2:$AM$167)+$CR18*(_xlfn.NORM.DIST(BA$3,$CU18,0.3*$CU18,TRUE)-_xlfn.NORM.DIST(BA$30,$CU18,0.3*$CU18,TRUE))*summary!$C$7/28.8/0.947817+$CS18*(_xlfn.NORM.DIST(BA$3,$CV18,0.3*$CV18,TRUE)-_xlfn.NORM.DIST(BA$30,$CV18,0.3*$CV18,TRUE))*summary!$C$6/28.8/0.947817)/(SUMPRODUCT((economics!$AG$2:$AG$167=$B47)*(economics!$D$2:$D$167="whr")*economics!$AH$2:$AH$167*(_xlfn.NORM.DIST(BA$3,economics!$AK$2:$AK$167,economics!$AJ$2:$AJ$167,TRUE)-_xlfn.NORM.DIST(BA$30,economics!$AK$2:$AK$167,economics!$AJ$2:$AJ$167,TRUE)))+$CR18*(_xlfn.NORM.DIST(BA$3,$CU18,0.3*$CU18,TRUE)-_xlfn.NORM.DIST(BA$30,$CU18,0.3*$CU18,TRUE))+$CS18*(_xlfn.NORM.DIST(BA$3,$CV18,0.3*$CV18,TRUE)-_xlfn.NORM.DIST(BA$30,$CV18,0.3*$CV18,TRUE))),""),IF($C18&gt;0,summary!$C$10/28.8/0.947817,""))</f>
        <v/>
      </c>
      <c r="BB47" t="str">
        <f t="array" ref="BB47">IF($D18,IFERROR((SUMPRODUCT((economics!$AG$2:$AG$167=$B47)*(economics!$D$2:$D$167="whr")*economics!$AH$2:$AH$167*(_xlfn.NORM.DIST(BB$3,economics!$AK$2:$AK$167,economics!$AJ$2:$AJ$167,TRUE)-_xlfn.NORM.DIST(BB$30,economics!$AK$2:$AK$167,economics!$AJ$2:$AJ$167,TRUE))*economics!$AM$2:$AM$167)+$CR18*(_xlfn.NORM.DIST(BB$3,$CU18,0.3*$CU18,TRUE)-_xlfn.NORM.DIST(BB$30,$CU18,0.3*$CU18,TRUE))*summary!$C$7/28.8/0.947817+$CS18*(_xlfn.NORM.DIST(BB$3,$CV18,0.3*$CV18,TRUE)-_xlfn.NORM.DIST(BB$30,$CV18,0.3*$CV18,TRUE))*summary!$C$6/28.8/0.947817)/(SUMPRODUCT((economics!$AG$2:$AG$167=$B47)*(economics!$D$2:$D$167="whr")*economics!$AH$2:$AH$167*(_xlfn.NORM.DIST(BB$3,economics!$AK$2:$AK$167,economics!$AJ$2:$AJ$167,TRUE)-_xlfn.NORM.DIST(BB$30,economics!$AK$2:$AK$167,economics!$AJ$2:$AJ$167,TRUE)))+$CR18*(_xlfn.NORM.DIST(BB$3,$CU18,0.3*$CU18,TRUE)-_xlfn.NORM.DIST(BB$30,$CU18,0.3*$CU18,TRUE))+$CS18*(_xlfn.NORM.DIST(BB$3,$CV18,0.3*$CV18,TRUE)-_xlfn.NORM.DIST(BB$30,$CV18,0.3*$CV18,TRUE))),""),IF($C18&gt;0,summary!$C$10/28.8/0.947817,""))</f>
        <v/>
      </c>
      <c r="BC47" t="str">
        <f t="array" ref="BC47">IF($D18,IFERROR((SUMPRODUCT((economics!$AG$2:$AG$167=$B47)*(economics!$D$2:$D$167="whr")*economics!$AH$2:$AH$167*(_xlfn.NORM.DIST(BC$3,economics!$AK$2:$AK$167,economics!$AJ$2:$AJ$167,TRUE)-_xlfn.NORM.DIST(BC$30,economics!$AK$2:$AK$167,economics!$AJ$2:$AJ$167,TRUE))*economics!$AM$2:$AM$167)+$CR18*(_xlfn.NORM.DIST(BC$3,$CU18,0.3*$CU18,TRUE)-_xlfn.NORM.DIST(BC$30,$CU18,0.3*$CU18,TRUE))*summary!$C$7/28.8/0.947817+$CS18*(_xlfn.NORM.DIST(BC$3,$CV18,0.3*$CV18,TRUE)-_xlfn.NORM.DIST(BC$30,$CV18,0.3*$CV18,TRUE))*summary!$C$6/28.8/0.947817)/(SUMPRODUCT((economics!$AG$2:$AG$167=$B47)*(economics!$D$2:$D$167="whr")*economics!$AH$2:$AH$167*(_xlfn.NORM.DIST(BC$3,economics!$AK$2:$AK$167,economics!$AJ$2:$AJ$167,TRUE)-_xlfn.NORM.DIST(BC$30,economics!$AK$2:$AK$167,economics!$AJ$2:$AJ$167,TRUE)))+$CR18*(_xlfn.NORM.DIST(BC$3,$CU18,0.3*$CU18,TRUE)-_xlfn.NORM.DIST(BC$30,$CU18,0.3*$CU18,TRUE))+$CS18*(_xlfn.NORM.DIST(BC$3,$CV18,0.3*$CV18,TRUE)-_xlfn.NORM.DIST(BC$30,$CV18,0.3*$CV18,TRUE))),""),IF($C18&gt;0,summary!$C$10/28.8/0.947817,""))</f>
        <v/>
      </c>
      <c r="BD47" t="str">
        <f t="array" ref="BD47">IF($D18,IFERROR((SUMPRODUCT((economics!$AG$2:$AG$167=$B47)*(economics!$D$2:$D$167="whr")*economics!$AH$2:$AH$167*(_xlfn.NORM.DIST(BD$3,economics!$AK$2:$AK$167,economics!$AJ$2:$AJ$167,TRUE)-_xlfn.NORM.DIST(BD$30,economics!$AK$2:$AK$167,economics!$AJ$2:$AJ$167,TRUE))*economics!$AM$2:$AM$167)+$CR18*(_xlfn.NORM.DIST(BD$3,$CU18,0.3*$CU18,TRUE)-_xlfn.NORM.DIST(BD$30,$CU18,0.3*$CU18,TRUE))*summary!$C$7/28.8/0.947817+$CS18*(_xlfn.NORM.DIST(BD$3,$CV18,0.3*$CV18,TRUE)-_xlfn.NORM.DIST(BD$30,$CV18,0.3*$CV18,TRUE))*summary!$C$6/28.8/0.947817)/(SUMPRODUCT((economics!$AG$2:$AG$167=$B47)*(economics!$D$2:$D$167="whr")*economics!$AH$2:$AH$167*(_xlfn.NORM.DIST(BD$3,economics!$AK$2:$AK$167,economics!$AJ$2:$AJ$167,TRUE)-_xlfn.NORM.DIST(BD$30,economics!$AK$2:$AK$167,economics!$AJ$2:$AJ$167,TRUE)))+$CR18*(_xlfn.NORM.DIST(BD$3,$CU18,0.3*$CU18,TRUE)-_xlfn.NORM.DIST(BD$30,$CU18,0.3*$CU18,TRUE))+$CS18*(_xlfn.NORM.DIST(BD$3,$CV18,0.3*$CV18,TRUE)-_xlfn.NORM.DIST(BD$30,$CV18,0.3*$CV18,TRUE))),""),IF($C18&gt;0,summary!$C$10/28.8/0.947817,""))</f>
        <v/>
      </c>
      <c r="BE47" t="str">
        <f t="array" ref="BE47">IF($D18,IFERROR((SUMPRODUCT((economics!$AG$2:$AG$167=$B47)*(economics!$D$2:$D$167="whr")*economics!$AH$2:$AH$167*(_xlfn.NORM.DIST(BE$3,economics!$AK$2:$AK$167,economics!$AJ$2:$AJ$167,TRUE)-_xlfn.NORM.DIST(BE$30,economics!$AK$2:$AK$167,economics!$AJ$2:$AJ$167,TRUE))*economics!$AM$2:$AM$167)+$CR18*(_xlfn.NORM.DIST(BE$3,$CU18,0.3*$CU18,TRUE)-_xlfn.NORM.DIST(BE$30,$CU18,0.3*$CU18,TRUE))*summary!$C$7/28.8/0.947817+$CS18*(_xlfn.NORM.DIST(BE$3,$CV18,0.3*$CV18,TRUE)-_xlfn.NORM.DIST(BE$30,$CV18,0.3*$CV18,TRUE))*summary!$C$6/28.8/0.947817)/(SUMPRODUCT((economics!$AG$2:$AG$167=$B47)*(economics!$D$2:$D$167="whr")*economics!$AH$2:$AH$167*(_xlfn.NORM.DIST(BE$3,economics!$AK$2:$AK$167,economics!$AJ$2:$AJ$167,TRUE)-_xlfn.NORM.DIST(BE$30,economics!$AK$2:$AK$167,economics!$AJ$2:$AJ$167,TRUE)))+$CR18*(_xlfn.NORM.DIST(BE$3,$CU18,0.3*$CU18,TRUE)-_xlfn.NORM.DIST(BE$30,$CU18,0.3*$CU18,TRUE))+$CS18*(_xlfn.NORM.DIST(BE$3,$CV18,0.3*$CV18,TRUE)-_xlfn.NORM.DIST(BE$30,$CV18,0.3*$CV18,TRUE))),""),IF($C18&gt;0,summary!$C$10/28.8/0.947817,""))</f>
        <v/>
      </c>
      <c r="BF47" t="str">
        <f t="array" ref="BF47">IF($D18,IFERROR((SUMPRODUCT((economics!$AG$2:$AG$167=$B47)*(economics!$D$2:$D$167="whr")*economics!$AH$2:$AH$167*(_xlfn.NORM.DIST(BF$3,economics!$AK$2:$AK$167,economics!$AJ$2:$AJ$167,TRUE)-_xlfn.NORM.DIST(BF$30,economics!$AK$2:$AK$167,economics!$AJ$2:$AJ$167,TRUE))*economics!$AM$2:$AM$167)+$CR18*(_xlfn.NORM.DIST(BF$3,$CU18,0.3*$CU18,TRUE)-_xlfn.NORM.DIST(BF$30,$CU18,0.3*$CU18,TRUE))*summary!$C$7/28.8/0.947817+$CS18*(_xlfn.NORM.DIST(BF$3,$CV18,0.3*$CV18,TRUE)-_xlfn.NORM.DIST(BF$30,$CV18,0.3*$CV18,TRUE))*summary!$C$6/28.8/0.947817)/(SUMPRODUCT((economics!$AG$2:$AG$167=$B47)*(economics!$D$2:$D$167="whr")*economics!$AH$2:$AH$167*(_xlfn.NORM.DIST(BF$3,economics!$AK$2:$AK$167,economics!$AJ$2:$AJ$167,TRUE)-_xlfn.NORM.DIST(BF$30,economics!$AK$2:$AK$167,economics!$AJ$2:$AJ$167,TRUE)))+$CR18*(_xlfn.NORM.DIST(BF$3,$CU18,0.3*$CU18,TRUE)-_xlfn.NORM.DIST(BF$30,$CU18,0.3*$CU18,TRUE))+$CS18*(_xlfn.NORM.DIST(BF$3,$CV18,0.3*$CV18,TRUE)-_xlfn.NORM.DIST(BF$30,$CV18,0.3*$CV18,TRUE))),""),IF($C18&gt;0,summary!$C$10/28.8/0.947817,""))</f>
        <v/>
      </c>
      <c r="BG47" t="str">
        <f t="array" ref="BG47">IF($D18,IFERROR((SUMPRODUCT((economics!$AG$2:$AG$167=$B47)*(economics!$D$2:$D$167="whr")*economics!$AH$2:$AH$167*(_xlfn.NORM.DIST(BG$3,economics!$AK$2:$AK$167,economics!$AJ$2:$AJ$167,TRUE)-_xlfn.NORM.DIST(BG$30,economics!$AK$2:$AK$167,economics!$AJ$2:$AJ$167,TRUE))*economics!$AM$2:$AM$167)+$CR18*(_xlfn.NORM.DIST(BG$3,$CU18,0.3*$CU18,TRUE)-_xlfn.NORM.DIST(BG$30,$CU18,0.3*$CU18,TRUE))*summary!$C$7/28.8/0.947817+$CS18*(_xlfn.NORM.DIST(BG$3,$CV18,0.3*$CV18,TRUE)-_xlfn.NORM.DIST(BG$30,$CV18,0.3*$CV18,TRUE))*summary!$C$6/28.8/0.947817)/(SUMPRODUCT((economics!$AG$2:$AG$167=$B47)*(economics!$D$2:$D$167="whr")*economics!$AH$2:$AH$167*(_xlfn.NORM.DIST(BG$3,economics!$AK$2:$AK$167,economics!$AJ$2:$AJ$167,TRUE)-_xlfn.NORM.DIST(BG$30,economics!$AK$2:$AK$167,economics!$AJ$2:$AJ$167,TRUE)))+$CR18*(_xlfn.NORM.DIST(BG$3,$CU18,0.3*$CU18,TRUE)-_xlfn.NORM.DIST(BG$30,$CU18,0.3*$CU18,TRUE))+$CS18*(_xlfn.NORM.DIST(BG$3,$CV18,0.3*$CV18,TRUE)-_xlfn.NORM.DIST(BG$30,$CV18,0.3*$CV18,TRUE))),""),IF($C18&gt;0,summary!$C$10/28.8/0.947817,""))</f>
        <v/>
      </c>
      <c r="BH47" t="str">
        <f t="array" ref="BH47">IF($D18,IFERROR((SUMPRODUCT((economics!$AG$2:$AG$167=$B47)*(economics!$D$2:$D$167="whr")*economics!$AH$2:$AH$167*(_xlfn.NORM.DIST(BH$3,economics!$AK$2:$AK$167,economics!$AJ$2:$AJ$167,TRUE)-_xlfn.NORM.DIST(BH$30,economics!$AK$2:$AK$167,economics!$AJ$2:$AJ$167,TRUE))*economics!$AM$2:$AM$167)+$CR18*(_xlfn.NORM.DIST(BH$3,$CU18,0.3*$CU18,TRUE)-_xlfn.NORM.DIST(BH$30,$CU18,0.3*$CU18,TRUE))*summary!$C$7/28.8/0.947817+$CS18*(_xlfn.NORM.DIST(BH$3,$CV18,0.3*$CV18,TRUE)-_xlfn.NORM.DIST(BH$30,$CV18,0.3*$CV18,TRUE))*summary!$C$6/28.8/0.947817)/(SUMPRODUCT((economics!$AG$2:$AG$167=$B47)*(economics!$D$2:$D$167="whr")*economics!$AH$2:$AH$167*(_xlfn.NORM.DIST(BH$3,economics!$AK$2:$AK$167,economics!$AJ$2:$AJ$167,TRUE)-_xlfn.NORM.DIST(BH$30,economics!$AK$2:$AK$167,economics!$AJ$2:$AJ$167,TRUE)))+$CR18*(_xlfn.NORM.DIST(BH$3,$CU18,0.3*$CU18,TRUE)-_xlfn.NORM.DIST(BH$30,$CU18,0.3*$CU18,TRUE))+$CS18*(_xlfn.NORM.DIST(BH$3,$CV18,0.3*$CV18,TRUE)-_xlfn.NORM.DIST(BH$30,$CV18,0.3*$CV18,TRUE))),""),IF($C18&gt;0,summary!$C$10/28.8/0.947817,""))</f>
        <v/>
      </c>
      <c r="BI47" t="str">
        <f t="array" ref="BI47">IF($D18,IFERROR((SUMPRODUCT((economics!$AG$2:$AG$167=$B47)*(economics!$D$2:$D$167="whr")*economics!$AH$2:$AH$167*(_xlfn.NORM.DIST(BI$3,economics!$AK$2:$AK$167,economics!$AJ$2:$AJ$167,TRUE)-_xlfn.NORM.DIST(BI$30,economics!$AK$2:$AK$167,economics!$AJ$2:$AJ$167,TRUE))*economics!$AM$2:$AM$167)+$CR18*(_xlfn.NORM.DIST(BI$3,$CU18,0.3*$CU18,TRUE)-_xlfn.NORM.DIST(BI$30,$CU18,0.3*$CU18,TRUE))*summary!$C$7/28.8/0.947817+$CS18*(_xlfn.NORM.DIST(BI$3,$CV18,0.3*$CV18,TRUE)-_xlfn.NORM.DIST(BI$30,$CV18,0.3*$CV18,TRUE))*summary!$C$6/28.8/0.947817)/(SUMPRODUCT((economics!$AG$2:$AG$167=$B47)*(economics!$D$2:$D$167="whr")*economics!$AH$2:$AH$167*(_xlfn.NORM.DIST(BI$3,economics!$AK$2:$AK$167,economics!$AJ$2:$AJ$167,TRUE)-_xlfn.NORM.DIST(BI$30,economics!$AK$2:$AK$167,economics!$AJ$2:$AJ$167,TRUE)))+$CR18*(_xlfn.NORM.DIST(BI$3,$CU18,0.3*$CU18,TRUE)-_xlfn.NORM.DIST(BI$30,$CU18,0.3*$CU18,TRUE))+$CS18*(_xlfn.NORM.DIST(BI$3,$CV18,0.3*$CV18,TRUE)-_xlfn.NORM.DIST(BI$30,$CV18,0.3*$CV18,TRUE))),""),IF($C18&gt;0,summary!$C$10/28.8/0.947817,""))</f>
        <v/>
      </c>
      <c r="BJ47" t="str">
        <f t="array" ref="BJ47">IF($D18,IFERROR((SUMPRODUCT((economics!$AG$2:$AG$167=$B47)*(economics!$D$2:$D$167="whr")*economics!$AH$2:$AH$167*(_xlfn.NORM.DIST(BJ$3,economics!$AK$2:$AK$167,economics!$AJ$2:$AJ$167,TRUE)-_xlfn.NORM.DIST(BJ$30,economics!$AK$2:$AK$167,economics!$AJ$2:$AJ$167,TRUE))*economics!$AM$2:$AM$167)+$CR18*(_xlfn.NORM.DIST(BJ$3,$CU18,0.3*$CU18,TRUE)-_xlfn.NORM.DIST(BJ$30,$CU18,0.3*$CU18,TRUE))*summary!$C$7/28.8/0.947817+$CS18*(_xlfn.NORM.DIST(BJ$3,$CV18,0.3*$CV18,TRUE)-_xlfn.NORM.DIST(BJ$30,$CV18,0.3*$CV18,TRUE))*summary!$C$6/28.8/0.947817)/(SUMPRODUCT((economics!$AG$2:$AG$167=$B47)*(economics!$D$2:$D$167="whr")*economics!$AH$2:$AH$167*(_xlfn.NORM.DIST(BJ$3,economics!$AK$2:$AK$167,economics!$AJ$2:$AJ$167,TRUE)-_xlfn.NORM.DIST(BJ$30,economics!$AK$2:$AK$167,economics!$AJ$2:$AJ$167,TRUE)))+$CR18*(_xlfn.NORM.DIST(BJ$3,$CU18,0.3*$CU18,TRUE)-_xlfn.NORM.DIST(BJ$30,$CU18,0.3*$CU18,TRUE))+$CS18*(_xlfn.NORM.DIST(BJ$3,$CV18,0.3*$CV18,TRUE)-_xlfn.NORM.DIST(BJ$30,$CV18,0.3*$CV18,TRUE))),""),IF($C18&gt;0,summary!$C$10/28.8/0.947817,""))</f>
        <v/>
      </c>
      <c r="BK47" t="str">
        <f t="array" ref="BK47">IF($D18,IFERROR((SUMPRODUCT((economics!$AG$2:$AG$167=$B47)*(economics!$D$2:$D$167="whr")*economics!$AH$2:$AH$167*(_xlfn.NORM.DIST(BK$3,economics!$AK$2:$AK$167,economics!$AJ$2:$AJ$167,TRUE)-_xlfn.NORM.DIST(BK$30,economics!$AK$2:$AK$167,economics!$AJ$2:$AJ$167,TRUE))*economics!$AM$2:$AM$167)+$CR18*(_xlfn.NORM.DIST(BK$3,$CU18,0.3*$CU18,TRUE)-_xlfn.NORM.DIST(BK$30,$CU18,0.3*$CU18,TRUE))*summary!$C$7/28.8/0.947817+$CS18*(_xlfn.NORM.DIST(BK$3,$CV18,0.3*$CV18,TRUE)-_xlfn.NORM.DIST(BK$30,$CV18,0.3*$CV18,TRUE))*summary!$C$6/28.8/0.947817)/(SUMPRODUCT((economics!$AG$2:$AG$167=$B47)*(economics!$D$2:$D$167="whr")*economics!$AH$2:$AH$167*(_xlfn.NORM.DIST(BK$3,economics!$AK$2:$AK$167,economics!$AJ$2:$AJ$167,TRUE)-_xlfn.NORM.DIST(BK$30,economics!$AK$2:$AK$167,economics!$AJ$2:$AJ$167,TRUE)))+$CR18*(_xlfn.NORM.DIST(BK$3,$CU18,0.3*$CU18,TRUE)-_xlfn.NORM.DIST(BK$30,$CU18,0.3*$CU18,TRUE))+$CS18*(_xlfn.NORM.DIST(BK$3,$CV18,0.3*$CV18,TRUE)-_xlfn.NORM.DIST(BK$30,$CV18,0.3*$CV18,TRUE))),""),IF($C18&gt;0,summary!$C$10/28.8/0.947817,""))</f>
        <v/>
      </c>
      <c r="BL47" t="str">
        <f t="array" ref="BL47">IF($D18,IFERROR((SUMPRODUCT((economics!$AG$2:$AG$167=$B47)*(economics!$D$2:$D$167="whr")*economics!$AH$2:$AH$167*(_xlfn.NORM.DIST(BL$3,economics!$AK$2:$AK$167,economics!$AJ$2:$AJ$167,TRUE)-_xlfn.NORM.DIST(BL$30,economics!$AK$2:$AK$167,economics!$AJ$2:$AJ$167,TRUE))*economics!$AM$2:$AM$167)+$CR18*(_xlfn.NORM.DIST(BL$3,$CU18,0.3*$CU18,TRUE)-_xlfn.NORM.DIST(BL$30,$CU18,0.3*$CU18,TRUE))*summary!$C$7/28.8/0.947817+$CS18*(_xlfn.NORM.DIST(BL$3,$CV18,0.3*$CV18,TRUE)-_xlfn.NORM.DIST(BL$30,$CV18,0.3*$CV18,TRUE))*summary!$C$6/28.8/0.947817)/(SUMPRODUCT((economics!$AG$2:$AG$167=$B47)*(economics!$D$2:$D$167="whr")*economics!$AH$2:$AH$167*(_xlfn.NORM.DIST(BL$3,economics!$AK$2:$AK$167,economics!$AJ$2:$AJ$167,TRUE)-_xlfn.NORM.DIST(BL$30,economics!$AK$2:$AK$167,economics!$AJ$2:$AJ$167,TRUE)))+$CR18*(_xlfn.NORM.DIST(BL$3,$CU18,0.3*$CU18,TRUE)-_xlfn.NORM.DIST(BL$30,$CU18,0.3*$CU18,TRUE))+$CS18*(_xlfn.NORM.DIST(BL$3,$CV18,0.3*$CV18,TRUE)-_xlfn.NORM.DIST(BL$30,$CV18,0.3*$CV18,TRUE))),""),IF($C18&gt;0,summary!$C$10/28.8/0.947817,""))</f>
        <v/>
      </c>
      <c r="BM47" t="str">
        <f t="array" ref="BM47">IF($D18,IFERROR((SUMPRODUCT((economics!$AG$2:$AG$167=$B47)*(economics!$D$2:$D$167="whr")*economics!$AH$2:$AH$167*(_xlfn.NORM.DIST(BM$3,economics!$AK$2:$AK$167,economics!$AJ$2:$AJ$167,TRUE)-_xlfn.NORM.DIST(BM$30,economics!$AK$2:$AK$167,economics!$AJ$2:$AJ$167,TRUE))*economics!$AM$2:$AM$167)+$CR18*(_xlfn.NORM.DIST(BM$3,$CU18,0.3*$CU18,TRUE)-_xlfn.NORM.DIST(BM$30,$CU18,0.3*$CU18,TRUE))*summary!$C$7/28.8/0.947817+$CS18*(_xlfn.NORM.DIST(BM$3,$CV18,0.3*$CV18,TRUE)-_xlfn.NORM.DIST(BM$30,$CV18,0.3*$CV18,TRUE))*summary!$C$6/28.8/0.947817)/(SUMPRODUCT((economics!$AG$2:$AG$167=$B47)*(economics!$D$2:$D$167="whr")*economics!$AH$2:$AH$167*(_xlfn.NORM.DIST(BM$3,economics!$AK$2:$AK$167,economics!$AJ$2:$AJ$167,TRUE)-_xlfn.NORM.DIST(BM$30,economics!$AK$2:$AK$167,economics!$AJ$2:$AJ$167,TRUE)))+$CR18*(_xlfn.NORM.DIST(BM$3,$CU18,0.3*$CU18,TRUE)-_xlfn.NORM.DIST(BM$30,$CU18,0.3*$CU18,TRUE))+$CS18*(_xlfn.NORM.DIST(BM$3,$CV18,0.3*$CV18,TRUE)-_xlfn.NORM.DIST(BM$30,$CV18,0.3*$CV18,TRUE))),""),IF($C18&gt;0,summary!$C$10/28.8/0.947817,""))</f>
        <v/>
      </c>
      <c r="BN47" t="str">
        <f t="array" ref="BN47">IF($D18,IFERROR((SUMPRODUCT((economics!$AG$2:$AG$167=$B47)*(economics!$D$2:$D$167="whr")*economics!$AH$2:$AH$167*(_xlfn.NORM.DIST(BN$3,economics!$AK$2:$AK$167,economics!$AJ$2:$AJ$167,TRUE)-_xlfn.NORM.DIST(BN$30,economics!$AK$2:$AK$167,economics!$AJ$2:$AJ$167,TRUE))*economics!$AM$2:$AM$167)+$CR18*(_xlfn.NORM.DIST(BN$3,$CU18,0.3*$CU18,TRUE)-_xlfn.NORM.DIST(BN$30,$CU18,0.3*$CU18,TRUE))*summary!$C$7/28.8/0.947817+$CS18*(_xlfn.NORM.DIST(BN$3,$CV18,0.3*$CV18,TRUE)-_xlfn.NORM.DIST(BN$30,$CV18,0.3*$CV18,TRUE))*summary!$C$6/28.8/0.947817)/(SUMPRODUCT((economics!$AG$2:$AG$167=$B47)*(economics!$D$2:$D$167="whr")*economics!$AH$2:$AH$167*(_xlfn.NORM.DIST(BN$3,economics!$AK$2:$AK$167,economics!$AJ$2:$AJ$167,TRUE)-_xlfn.NORM.DIST(BN$30,economics!$AK$2:$AK$167,economics!$AJ$2:$AJ$167,TRUE)))+$CR18*(_xlfn.NORM.DIST(BN$3,$CU18,0.3*$CU18,TRUE)-_xlfn.NORM.DIST(BN$30,$CU18,0.3*$CU18,TRUE))+$CS18*(_xlfn.NORM.DIST(BN$3,$CV18,0.3*$CV18,TRUE)-_xlfn.NORM.DIST(BN$30,$CV18,0.3*$CV18,TRUE))),""),IF($C18&gt;0,summary!$C$10/28.8/0.947817,""))</f>
        <v/>
      </c>
      <c r="BO47" t="str">
        <f t="array" ref="BO47">IF($D18,IFERROR((SUMPRODUCT((economics!$AG$2:$AG$167=$B47)*(economics!$D$2:$D$167="whr")*economics!$AH$2:$AH$167*(_xlfn.NORM.DIST(BO$3,economics!$AK$2:$AK$167,economics!$AJ$2:$AJ$167,TRUE)-_xlfn.NORM.DIST(BO$30,economics!$AK$2:$AK$167,economics!$AJ$2:$AJ$167,TRUE))*economics!$AM$2:$AM$167)+$CR18*(_xlfn.NORM.DIST(BO$3,$CU18,0.3*$CU18,TRUE)-_xlfn.NORM.DIST(BO$30,$CU18,0.3*$CU18,TRUE))*summary!$C$7/28.8/0.947817+$CS18*(_xlfn.NORM.DIST(BO$3,$CV18,0.3*$CV18,TRUE)-_xlfn.NORM.DIST(BO$30,$CV18,0.3*$CV18,TRUE))*summary!$C$6/28.8/0.947817)/(SUMPRODUCT((economics!$AG$2:$AG$167=$B47)*(economics!$D$2:$D$167="whr")*economics!$AH$2:$AH$167*(_xlfn.NORM.DIST(BO$3,economics!$AK$2:$AK$167,economics!$AJ$2:$AJ$167,TRUE)-_xlfn.NORM.DIST(BO$30,economics!$AK$2:$AK$167,economics!$AJ$2:$AJ$167,TRUE)))+$CR18*(_xlfn.NORM.DIST(BO$3,$CU18,0.3*$CU18,TRUE)-_xlfn.NORM.DIST(BO$30,$CU18,0.3*$CU18,TRUE))+$CS18*(_xlfn.NORM.DIST(BO$3,$CV18,0.3*$CV18,TRUE)-_xlfn.NORM.DIST(BO$30,$CV18,0.3*$CV18,TRUE))),""),IF($C18&gt;0,summary!$C$10/28.8/0.947817,""))</f>
        <v/>
      </c>
      <c r="BP47" t="str">
        <f t="array" ref="BP47">IF($D18,IFERROR((SUMPRODUCT((economics!$AG$2:$AG$167=$B47)*(economics!$D$2:$D$167="whr")*economics!$AH$2:$AH$167*(_xlfn.NORM.DIST(BP$3,economics!$AK$2:$AK$167,economics!$AJ$2:$AJ$167,TRUE)-_xlfn.NORM.DIST(BP$30,economics!$AK$2:$AK$167,economics!$AJ$2:$AJ$167,TRUE))*economics!$AM$2:$AM$167)+$CR18*(_xlfn.NORM.DIST(BP$3,$CU18,0.3*$CU18,TRUE)-_xlfn.NORM.DIST(BP$30,$CU18,0.3*$CU18,TRUE))*summary!$C$7/28.8/0.947817+$CS18*(_xlfn.NORM.DIST(BP$3,$CV18,0.3*$CV18,TRUE)-_xlfn.NORM.DIST(BP$30,$CV18,0.3*$CV18,TRUE))*summary!$C$6/28.8/0.947817)/(SUMPRODUCT((economics!$AG$2:$AG$167=$B47)*(economics!$D$2:$D$167="whr")*economics!$AH$2:$AH$167*(_xlfn.NORM.DIST(BP$3,economics!$AK$2:$AK$167,economics!$AJ$2:$AJ$167,TRUE)-_xlfn.NORM.DIST(BP$30,economics!$AK$2:$AK$167,economics!$AJ$2:$AJ$167,TRUE)))+$CR18*(_xlfn.NORM.DIST(BP$3,$CU18,0.3*$CU18,TRUE)-_xlfn.NORM.DIST(BP$30,$CU18,0.3*$CU18,TRUE))+$CS18*(_xlfn.NORM.DIST(BP$3,$CV18,0.3*$CV18,TRUE)-_xlfn.NORM.DIST(BP$30,$CV18,0.3*$CV18,TRUE))),""),IF($C18&gt;0,summary!$C$10/28.8/0.947817,""))</f>
        <v/>
      </c>
      <c r="BQ47" t="str">
        <f t="array" ref="BQ47">IF($D18,IFERROR((SUMPRODUCT((economics!$AG$2:$AG$167=$B47)*(economics!$D$2:$D$167="whr")*economics!$AH$2:$AH$167*(_xlfn.NORM.DIST(BQ$3,economics!$AK$2:$AK$167,economics!$AJ$2:$AJ$167,TRUE)-_xlfn.NORM.DIST(BQ$30,economics!$AK$2:$AK$167,economics!$AJ$2:$AJ$167,TRUE))*economics!$AM$2:$AM$167)+$CR18*(_xlfn.NORM.DIST(BQ$3,$CU18,0.3*$CU18,TRUE)-_xlfn.NORM.DIST(BQ$30,$CU18,0.3*$CU18,TRUE))*summary!$C$7/28.8/0.947817+$CS18*(_xlfn.NORM.DIST(BQ$3,$CV18,0.3*$CV18,TRUE)-_xlfn.NORM.DIST(BQ$30,$CV18,0.3*$CV18,TRUE))*summary!$C$6/28.8/0.947817)/(SUMPRODUCT((economics!$AG$2:$AG$167=$B47)*(economics!$D$2:$D$167="whr")*economics!$AH$2:$AH$167*(_xlfn.NORM.DIST(BQ$3,economics!$AK$2:$AK$167,economics!$AJ$2:$AJ$167,TRUE)-_xlfn.NORM.DIST(BQ$30,economics!$AK$2:$AK$167,economics!$AJ$2:$AJ$167,TRUE)))+$CR18*(_xlfn.NORM.DIST(BQ$3,$CU18,0.3*$CU18,TRUE)-_xlfn.NORM.DIST(BQ$30,$CU18,0.3*$CU18,TRUE))+$CS18*(_xlfn.NORM.DIST(BQ$3,$CV18,0.3*$CV18,TRUE)-_xlfn.NORM.DIST(BQ$30,$CV18,0.3*$CV18,TRUE))),""),IF($C18&gt;0,summary!$C$10/28.8/0.947817,""))</f>
        <v/>
      </c>
      <c r="BR47" t="str">
        <f t="array" ref="BR47">IF($D18,IFERROR((SUMPRODUCT((economics!$AG$2:$AG$167=$B47)*(economics!$D$2:$D$167="whr")*economics!$AH$2:$AH$167*(_xlfn.NORM.DIST(BR$3,economics!$AK$2:$AK$167,economics!$AJ$2:$AJ$167,TRUE)-_xlfn.NORM.DIST(BR$30,economics!$AK$2:$AK$167,economics!$AJ$2:$AJ$167,TRUE))*economics!$AM$2:$AM$167)+$CR18*(_xlfn.NORM.DIST(BR$3,$CU18,0.3*$CU18,TRUE)-_xlfn.NORM.DIST(BR$30,$CU18,0.3*$CU18,TRUE))*summary!$C$7/28.8/0.947817+$CS18*(_xlfn.NORM.DIST(BR$3,$CV18,0.3*$CV18,TRUE)-_xlfn.NORM.DIST(BR$30,$CV18,0.3*$CV18,TRUE))*summary!$C$6/28.8/0.947817)/(SUMPRODUCT((economics!$AG$2:$AG$167=$B47)*(economics!$D$2:$D$167="whr")*economics!$AH$2:$AH$167*(_xlfn.NORM.DIST(BR$3,economics!$AK$2:$AK$167,economics!$AJ$2:$AJ$167,TRUE)-_xlfn.NORM.DIST(BR$30,economics!$AK$2:$AK$167,economics!$AJ$2:$AJ$167,TRUE)))+$CR18*(_xlfn.NORM.DIST(BR$3,$CU18,0.3*$CU18,TRUE)-_xlfn.NORM.DIST(BR$30,$CU18,0.3*$CU18,TRUE))+$CS18*(_xlfn.NORM.DIST(BR$3,$CV18,0.3*$CV18,TRUE)-_xlfn.NORM.DIST(BR$30,$CV18,0.3*$CV18,TRUE))),""),IF($C18&gt;0,summary!$C$10/28.8/0.947817,""))</f>
        <v/>
      </c>
      <c r="BS47" t="str">
        <f t="array" ref="BS47">IF($D18,IFERROR((SUMPRODUCT((economics!$AG$2:$AG$167=$B47)*(economics!$D$2:$D$167="whr")*economics!$AH$2:$AH$167*(_xlfn.NORM.DIST(BS$3,economics!$AK$2:$AK$167,economics!$AJ$2:$AJ$167,TRUE)-_xlfn.NORM.DIST(BS$30,economics!$AK$2:$AK$167,economics!$AJ$2:$AJ$167,TRUE))*economics!$AM$2:$AM$167)+$CR18*(_xlfn.NORM.DIST(BS$3,$CU18,0.3*$CU18,TRUE)-_xlfn.NORM.DIST(BS$30,$CU18,0.3*$CU18,TRUE))*summary!$C$7/28.8/0.947817+$CS18*(_xlfn.NORM.DIST(BS$3,$CV18,0.3*$CV18,TRUE)-_xlfn.NORM.DIST(BS$30,$CV18,0.3*$CV18,TRUE))*summary!$C$6/28.8/0.947817)/(SUMPRODUCT((economics!$AG$2:$AG$167=$B47)*(economics!$D$2:$D$167="whr")*economics!$AH$2:$AH$167*(_xlfn.NORM.DIST(BS$3,economics!$AK$2:$AK$167,economics!$AJ$2:$AJ$167,TRUE)-_xlfn.NORM.DIST(BS$30,economics!$AK$2:$AK$167,economics!$AJ$2:$AJ$167,TRUE)))+$CR18*(_xlfn.NORM.DIST(BS$3,$CU18,0.3*$CU18,TRUE)-_xlfn.NORM.DIST(BS$30,$CU18,0.3*$CU18,TRUE))+$CS18*(_xlfn.NORM.DIST(BS$3,$CV18,0.3*$CV18,TRUE)-_xlfn.NORM.DIST(BS$30,$CV18,0.3*$CV18,TRUE))),""),IF($C18&gt;0,summary!$C$10/28.8/0.947817,""))</f>
        <v/>
      </c>
      <c r="BT47" t="str">
        <f t="array" ref="BT47">IF($D18,IFERROR((SUMPRODUCT((economics!$AG$2:$AG$167=$B47)*(economics!$D$2:$D$167="whr")*economics!$AH$2:$AH$167*(_xlfn.NORM.DIST(BT$3,economics!$AK$2:$AK$167,economics!$AJ$2:$AJ$167,TRUE)-_xlfn.NORM.DIST(BT$30,economics!$AK$2:$AK$167,economics!$AJ$2:$AJ$167,TRUE))*economics!$AM$2:$AM$167)+$CR18*(_xlfn.NORM.DIST(BT$3,$CU18,0.3*$CU18,TRUE)-_xlfn.NORM.DIST(BT$30,$CU18,0.3*$CU18,TRUE))*summary!$C$7/28.8/0.947817+$CS18*(_xlfn.NORM.DIST(BT$3,$CV18,0.3*$CV18,TRUE)-_xlfn.NORM.DIST(BT$30,$CV18,0.3*$CV18,TRUE))*summary!$C$6/28.8/0.947817)/(SUMPRODUCT((economics!$AG$2:$AG$167=$B47)*(economics!$D$2:$D$167="whr")*economics!$AH$2:$AH$167*(_xlfn.NORM.DIST(BT$3,economics!$AK$2:$AK$167,economics!$AJ$2:$AJ$167,TRUE)-_xlfn.NORM.DIST(BT$30,economics!$AK$2:$AK$167,economics!$AJ$2:$AJ$167,TRUE)))+$CR18*(_xlfn.NORM.DIST(BT$3,$CU18,0.3*$CU18,TRUE)-_xlfn.NORM.DIST(BT$30,$CU18,0.3*$CU18,TRUE))+$CS18*(_xlfn.NORM.DIST(BT$3,$CV18,0.3*$CV18,TRUE)-_xlfn.NORM.DIST(BT$30,$CV18,0.3*$CV18,TRUE))),""),IF($C18&gt;0,summary!$C$10/28.8/0.947817,""))</f>
        <v/>
      </c>
      <c r="BU47" t="str">
        <f t="array" ref="BU47">IF($D18,IFERROR((SUMPRODUCT((economics!$AG$2:$AG$167=$B47)*(economics!$D$2:$D$167="whr")*economics!$AH$2:$AH$167*(_xlfn.NORM.DIST(BU$3,economics!$AK$2:$AK$167,economics!$AJ$2:$AJ$167,TRUE)-_xlfn.NORM.DIST(BU$30,economics!$AK$2:$AK$167,economics!$AJ$2:$AJ$167,TRUE))*economics!$AM$2:$AM$167)+$CR18*(_xlfn.NORM.DIST(BU$3,$CU18,0.3*$CU18,TRUE)-_xlfn.NORM.DIST(BU$30,$CU18,0.3*$CU18,TRUE))*summary!$C$7/28.8/0.947817+$CS18*(_xlfn.NORM.DIST(BU$3,$CV18,0.3*$CV18,TRUE)-_xlfn.NORM.DIST(BU$30,$CV18,0.3*$CV18,TRUE))*summary!$C$6/28.8/0.947817)/(SUMPRODUCT((economics!$AG$2:$AG$167=$B47)*(economics!$D$2:$D$167="whr")*economics!$AH$2:$AH$167*(_xlfn.NORM.DIST(BU$3,economics!$AK$2:$AK$167,economics!$AJ$2:$AJ$167,TRUE)-_xlfn.NORM.DIST(BU$30,economics!$AK$2:$AK$167,economics!$AJ$2:$AJ$167,TRUE)))+$CR18*(_xlfn.NORM.DIST(BU$3,$CU18,0.3*$CU18,TRUE)-_xlfn.NORM.DIST(BU$30,$CU18,0.3*$CU18,TRUE))+$CS18*(_xlfn.NORM.DIST(BU$3,$CV18,0.3*$CV18,TRUE)-_xlfn.NORM.DIST(BU$30,$CV18,0.3*$CV18,TRUE))),""),IF($C18&gt;0,summary!$C$10/28.8/0.947817,""))</f>
        <v/>
      </c>
      <c r="BV47" t="str">
        <f t="array" ref="BV47">IF($D18,IFERROR((SUMPRODUCT((economics!$AG$2:$AG$167=$B47)*(economics!$D$2:$D$167="whr")*economics!$AH$2:$AH$167*(_xlfn.NORM.DIST(BV$3,economics!$AK$2:$AK$167,economics!$AJ$2:$AJ$167,TRUE)-_xlfn.NORM.DIST(BV$30,economics!$AK$2:$AK$167,economics!$AJ$2:$AJ$167,TRUE))*economics!$AM$2:$AM$167)+$CR18*(_xlfn.NORM.DIST(BV$3,$CU18,0.3*$CU18,TRUE)-_xlfn.NORM.DIST(BV$30,$CU18,0.3*$CU18,TRUE))*summary!$C$7/28.8/0.947817+$CS18*(_xlfn.NORM.DIST(BV$3,$CV18,0.3*$CV18,TRUE)-_xlfn.NORM.DIST(BV$30,$CV18,0.3*$CV18,TRUE))*summary!$C$6/28.8/0.947817)/(SUMPRODUCT((economics!$AG$2:$AG$167=$B47)*(economics!$D$2:$D$167="whr")*economics!$AH$2:$AH$167*(_xlfn.NORM.DIST(BV$3,economics!$AK$2:$AK$167,economics!$AJ$2:$AJ$167,TRUE)-_xlfn.NORM.DIST(BV$30,economics!$AK$2:$AK$167,economics!$AJ$2:$AJ$167,TRUE)))+$CR18*(_xlfn.NORM.DIST(BV$3,$CU18,0.3*$CU18,TRUE)-_xlfn.NORM.DIST(BV$30,$CU18,0.3*$CU18,TRUE))+$CS18*(_xlfn.NORM.DIST(BV$3,$CV18,0.3*$CV18,TRUE)-_xlfn.NORM.DIST(BV$30,$CV18,0.3*$CV18,TRUE))),""),IF($C18&gt;0,summary!$C$10/28.8/0.947817,""))</f>
        <v/>
      </c>
      <c r="BW47" t="str">
        <f t="array" ref="BW47">IF($D18,IFERROR((SUMPRODUCT((economics!$AG$2:$AG$167=$B47)*(economics!$D$2:$D$167="whr")*economics!$AH$2:$AH$167*(_xlfn.NORM.DIST(BW$3,economics!$AK$2:$AK$167,economics!$AJ$2:$AJ$167,TRUE)-_xlfn.NORM.DIST(BW$30,economics!$AK$2:$AK$167,economics!$AJ$2:$AJ$167,TRUE))*economics!$AM$2:$AM$167)+$CR18*(_xlfn.NORM.DIST(BW$3,$CU18,0.3*$CU18,TRUE)-_xlfn.NORM.DIST(BW$30,$CU18,0.3*$CU18,TRUE))*summary!$C$7/28.8/0.947817+$CS18*(_xlfn.NORM.DIST(BW$3,$CV18,0.3*$CV18,TRUE)-_xlfn.NORM.DIST(BW$30,$CV18,0.3*$CV18,TRUE))*summary!$C$6/28.8/0.947817)/(SUMPRODUCT((economics!$AG$2:$AG$167=$B47)*(economics!$D$2:$D$167="whr")*economics!$AH$2:$AH$167*(_xlfn.NORM.DIST(BW$3,economics!$AK$2:$AK$167,economics!$AJ$2:$AJ$167,TRUE)-_xlfn.NORM.DIST(BW$30,economics!$AK$2:$AK$167,economics!$AJ$2:$AJ$167,TRUE)))+$CR18*(_xlfn.NORM.DIST(BW$3,$CU18,0.3*$CU18,TRUE)-_xlfn.NORM.DIST(BW$30,$CU18,0.3*$CU18,TRUE))+$CS18*(_xlfn.NORM.DIST(BW$3,$CV18,0.3*$CV18,TRUE)-_xlfn.NORM.DIST(BW$30,$CV18,0.3*$CV18,TRUE))),""),IF($C18&gt;0,summary!$C$10/28.8/0.947817,""))</f>
        <v/>
      </c>
      <c r="BX47" t="str">
        <f t="array" ref="BX47">IF($D18,IFERROR((SUMPRODUCT((economics!$AG$2:$AG$167=$B47)*(economics!$D$2:$D$167="whr")*economics!$AH$2:$AH$167*(_xlfn.NORM.DIST(BX$3,economics!$AK$2:$AK$167,economics!$AJ$2:$AJ$167,TRUE)-_xlfn.NORM.DIST(BX$30,economics!$AK$2:$AK$167,economics!$AJ$2:$AJ$167,TRUE))*economics!$AM$2:$AM$167)+$CR18*(_xlfn.NORM.DIST(BX$3,$CU18,0.3*$CU18,TRUE)-_xlfn.NORM.DIST(BX$30,$CU18,0.3*$CU18,TRUE))*summary!$C$7/28.8/0.947817+$CS18*(_xlfn.NORM.DIST(BX$3,$CV18,0.3*$CV18,TRUE)-_xlfn.NORM.DIST(BX$30,$CV18,0.3*$CV18,TRUE))*summary!$C$6/28.8/0.947817)/(SUMPRODUCT((economics!$AG$2:$AG$167=$B47)*(economics!$D$2:$D$167="whr")*economics!$AH$2:$AH$167*(_xlfn.NORM.DIST(BX$3,economics!$AK$2:$AK$167,economics!$AJ$2:$AJ$167,TRUE)-_xlfn.NORM.DIST(BX$30,economics!$AK$2:$AK$167,economics!$AJ$2:$AJ$167,TRUE)))+$CR18*(_xlfn.NORM.DIST(BX$3,$CU18,0.3*$CU18,TRUE)-_xlfn.NORM.DIST(BX$30,$CU18,0.3*$CU18,TRUE))+$CS18*(_xlfn.NORM.DIST(BX$3,$CV18,0.3*$CV18,TRUE)-_xlfn.NORM.DIST(BX$30,$CV18,0.3*$CV18,TRUE))),""),IF($C18&gt;0,summary!$C$10/28.8/0.947817,""))</f>
        <v/>
      </c>
      <c r="BY47" t="str">
        <f t="array" ref="BY47">IF($D18,IFERROR((SUMPRODUCT((economics!$AG$2:$AG$167=$B47)*(economics!$D$2:$D$167="whr")*economics!$AH$2:$AH$167*(_xlfn.NORM.DIST(BY$3,economics!$AK$2:$AK$167,economics!$AJ$2:$AJ$167,TRUE)-_xlfn.NORM.DIST(BY$30,economics!$AK$2:$AK$167,economics!$AJ$2:$AJ$167,TRUE))*economics!$AM$2:$AM$167)+$CR18*(_xlfn.NORM.DIST(BY$3,$CU18,0.3*$CU18,TRUE)-_xlfn.NORM.DIST(BY$30,$CU18,0.3*$CU18,TRUE))*summary!$C$7/28.8/0.947817+$CS18*(_xlfn.NORM.DIST(BY$3,$CV18,0.3*$CV18,TRUE)-_xlfn.NORM.DIST(BY$30,$CV18,0.3*$CV18,TRUE))*summary!$C$6/28.8/0.947817)/(SUMPRODUCT((economics!$AG$2:$AG$167=$B47)*(economics!$D$2:$D$167="whr")*economics!$AH$2:$AH$167*(_xlfn.NORM.DIST(BY$3,economics!$AK$2:$AK$167,economics!$AJ$2:$AJ$167,TRUE)-_xlfn.NORM.DIST(BY$30,economics!$AK$2:$AK$167,economics!$AJ$2:$AJ$167,TRUE)))+$CR18*(_xlfn.NORM.DIST(BY$3,$CU18,0.3*$CU18,TRUE)-_xlfn.NORM.DIST(BY$30,$CU18,0.3*$CU18,TRUE))+$CS18*(_xlfn.NORM.DIST(BY$3,$CV18,0.3*$CV18,TRUE)-_xlfn.NORM.DIST(BY$30,$CV18,0.3*$CV18,TRUE))),""),IF($C18&gt;0,summary!$C$10/28.8/0.947817,""))</f>
        <v/>
      </c>
      <c r="BZ47" t="str">
        <f t="array" ref="BZ47">IF($D18,IFERROR((SUMPRODUCT((economics!$AG$2:$AG$167=$B47)*(economics!$D$2:$D$167="whr")*economics!$AH$2:$AH$167*(_xlfn.NORM.DIST(BZ$3,economics!$AK$2:$AK$167,economics!$AJ$2:$AJ$167,TRUE)-_xlfn.NORM.DIST(BZ$30,economics!$AK$2:$AK$167,economics!$AJ$2:$AJ$167,TRUE))*economics!$AM$2:$AM$167)+$CR18*(_xlfn.NORM.DIST(BZ$3,$CU18,0.3*$CU18,TRUE)-_xlfn.NORM.DIST(BZ$30,$CU18,0.3*$CU18,TRUE))*summary!$C$7/28.8/0.947817+$CS18*(_xlfn.NORM.DIST(BZ$3,$CV18,0.3*$CV18,TRUE)-_xlfn.NORM.DIST(BZ$30,$CV18,0.3*$CV18,TRUE))*summary!$C$6/28.8/0.947817)/(SUMPRODUCT((economics!$AG$2:$AG$167=$B47)*(economics!$D$2:$D$167="whr")*economics!$AH$2:$AH$167*(_xlfn.NORM.DIST(BZ$3,economics!$AK$2:$AK$167,economics!$AJ$2:$AJ$167,TRUE)-_xlfn.NORM.DIST(BZ$30,economics!$AK$2:$AK$167,economics!$AJ$2:$AJ$167,TRUE)))+$CR18*(_xlfn.NORM.DIST(BZ$3,$CU18,0.3*$CU18,TRUE)-_xlfn.NORM.DIST(BZ$30,$CU18,0.3*$CU18,TRUE))+$CS18*(_xlfn.NORM.DIST(BZ$3,$CV18,0.3*$CV18,TRUE)-_xlfn.NORM.DIST(BZ$30,$CV18,0.3*$CV18,TRUE))),""),IF($C18&gt;0,summary!$C$10/28.8/0.947817,""))</f>
        <v/>
      </c>
      <c r="CA47" t="str">
        <f t="array" ref="CA47">IF($D18,IFERROR((SUMPRODUCT((economics!$AG$2:$AG$167=$B47)*(economics!$D$2:$D$167="whr")*economics!$AH$2:$AH$167*(_xlfn.NORM.DIST(CA$3,economics!$AK$2:$AK$167,economics!$AJ$2:$AJ$167,TRUE)-_xlfn.NORM.DIST(CA$30,economics!$AK$2:$AK$167,economics!$AJ$2:$AJ$167,TRUE))*economics!$AM$2:$AM$167)+$CR18*(_xlfn.NORM.DIST(CA$3,$CU18,0.3*$CU18,TRUE)-_xlfn.NORM.DIST(CA$30,$CU18,0.3*$CU18,TRUE))*summary!$C$7/28.8/0.947817+$CS18*(_xlfn.NORM.DIST(CA$3,$CV18,0.3*$CV18,TRUE)-_xlfn.NORM.DIST(CA$30,$CV18,0.3*$CV18,TRUE))*summary!$C$6/28.8/0.947817)/(SUMPRODUCT((economics!$AG$2:$AG$167=$B47)*(economics!$D$2:$D$167="whr")*economics!$AH$2:$AH$167*(_xlfn.NORM.DIST(CA$3,economics!$AK$2:$AK$167,economics!$AJ$2:$AJ$167,TRUE)-_xlfn.NORM.DIST(CA$30,economics!$AK$2:$AK$167,economics!$AJ$2:$AJ$167,TRUE)))+$CR18*(_xlfn.NORM.DIST(CA$3,$CU18,0.3*$CU18,TRUE)-_xlfn.NORM.DIST(CA$30,$CU18,0.3*$CU18,TRUE))+$CS18*(_xlfn.NORM.DIST(CA$3,$CV18,0.3*$CV18,TRUE)-_xlfn.NORM.DIST(CA$30,$CV18,0.3*$CV18,TRUE))),""),IF($C18&gt;0,summary!$C$10/28.8/0.947817,""))</f>
        <v/>
      </c>
      <c r="CB47" t="str">
        <f t="array" ref="CB47">IF($D18,IFERROR((SUMPRODUCT((economics!$AG$2:$AG$167=$B47)*(economics!$D$2:$D$167="whr")*economics!$AH$2:$AH$167*(_xlfn.NORM.DIST(CB$3,economics!$AK$2:$AK$167,economics!$AJ$2:$AJ$167,TRUE)-_xlfn.NORM.DIST(CB$30,economics!$AK$2:$AK$167,economics!$AJ$2:$AJ$167,TRUE))*economics!$AM$2:$AM$167)+$CR18*(_xlfn.NORM.DIST(CB$3,$CU18,0.3*$CU18,TRUE)-_xlfn.NORM.DIST(CB$30,$CU18,0.3*$CU18,TRUE))*summary!$C$7/28.8/0.947817+$CS18*(_xlfn.NORM.DIST(CB$3,$CV18,0.3*$CV18,TRUE)-_xlfn.NORM.DIST(CB$30,$CV18,0.3*$CV18,TRUE))*summary!$C$6/28.8/0.947817)/(SUMPRODUCT((economics!$AG$2:$AG$167=$B47)*(economics!$D$2:$D$167="whr")*economics!$AH$2:$AH$167*(_xlfn.NORM.DIST(CB$3,economics!$AK$2:$AK$167,economics!$AJ$2:$AJ$167,TRUE)-_xlfn.NORM.DIST(CB$30,economics!$AK$2:$AK$167,economics!$AJ$2:$AJ$167,TRUE)))+$CR18*(_xlfn.NORM.DIST(CB$3,$CU18,0.3*$CU18,TRUE)-_xlfn.NORM.DIST(CB$30,$CU18,0.3*$CU18,TRUE))+$CS18*(_xlfn.NORM.DIST(CB$3,$CV18,0.3*$CV18,TRUE)-_xlfn.NORM.DIST(CB$30,$CV18,0.3*$CV18,TRUE))),""),IF($C18&gt;0,summary!$C$10/28.8/0.947817,""))</f>
        <v/>
      </c>
      <c r="CC47" t="str">
        <f t="array" ref="CC47">IF($D18,IFERROR((SUMPRODUCT((economics!$AG$2:$AG$167=$B47)*(economics!$D$2:$D$167="whr")*economics!$AH$2:$AH$167*(_xlfn.NORM.DIST(CC$3,economics!$AK$2:$AK$167,economics!$AJ$2:$AJ$167,TRUE)-_xlfn.NORM.DIST(CC$30,economics!$AK$2:$AK$167,economics!$AJ$2:$AJ$167,TRUE))*economics!$AM$2:$AM$167)+$CR18*(_xlfn.NORM.DIST(CC$3,$CU18,0.3*$CU18,TRUE)-_xlfn.NORM.DIST(CC$30,$CU18,0.3*$CU18,TRUE))*summary!$C$7/28.8/0.947817+$CS18*(_xlfn.NORM.DIST(CC$3,$CV18,0.3*$CV18,TRUE)-_xlfn.NORM.DIST(CC$30,$CV18,0.3*$CV18,TRUE))*summary!$C$6/28.8/0.947817)/(SUMPRODUCT((economics!$AG$2:$AG$167=$B47)*(economics!$D$2:$D$167="whr")*economics!$AH$2:$AH$167*(_xlfn.NORM.DIST(CC$3,economics!$AK$2:$AK$167,economics!$AJ$2:$AJ$167,TRUE)-_xlfn.NORM.DIST(CC$30,economics!$AK$2:$AK$167,economics!$AJ$2:$AJ$167,TRUE)))+$CR18*(_xlfn.NORM.DIST(CC$3,$CU18,0.3*$CU18,TRUE)-_xlfn.NORM.DIST(CC$30,$CU18,0.3*$CU18,TRUE))+$CS18*(_xlfn.NORM.DIST(CC$3,$CV18,0.3*$CV18,TRUE)-_xlfn.NORM.DIST(CC$30,$CV18,0.3*$CV18,TRUE))),""),IF($C18&gt;0,summary!$C$10/28.8/0.947817,""))</f>
        <v/>
      </c>
      <c r="CD47" t="str">
        <f t="array" ref="CD47">IF($D18,IFERROR((SUMPRODUCT((economics!$AG$2:$AG$167=$B47)*(economics!$D$2:$D$167="whr")*economics!$AH$2:$AH$167*(_xlfn.NORM.DIST(CD$3,economics!$AK$2:$AK$167,economics!$AJ$2:$AJ$167,TRUE)-_xlfn.NORM.DIST(CD$30,economics!$AK$2:$AK$167,economics!$AJ$2:$AJ$167,TRUE))*economics!$AM$2:$AM$167)+$CR18*(_xlfn.NORM.DIST(CD$3,$CU18,0.3*$CU18,TRUE)-_xlfn.NORM.DIST(CD$30,$CU18,0.3*$CU18,TRUE))*summary!$C$7/28.8/0.947817+$CS18*(_xlfn.NORM.DIST(CD$3,$CV18,0.3*$CV18,TRUE)-_xlfn.NORM.DIST(CD$30,$CV18,0.3*$CV18,TRUE))*summary!$C$6/28.8/0.947817)/(SUMPRODUCT((economics!$AG$2:$AG$167=$B47)*(economics!$D$2:$D$167="whr")*economics!$AH$2:$AH$167*(_xlfn.NORM.DIST(CD$3,economics!$AK$2:$AK$167,economics!$AJ$2:$AJ$167,TRUE)-_xlfn.NORM.DIST(CD$30,economics!$AK$2:$AK$167,economics!$AJ$2:$AJ$167,TRUE)))+$CR18*(_xlfn.NORM.DIST(CD$3,$CU18,0.3*$CU18,TRUE)-_xlfn.NORM.DIST(CD$30,$CU18,0.3*$CU18,TRUE))+$CS18*(_xlfn.NORM.DIST(CD$3,$CV18,0.3*$CV18,TRUE)-_xlfn.NORM.DIST(CD$30,$CV18,0.3*$CV18,TRUE))),""),IF($C18&gt;0,summary!$C$10/28.8/0.947817,""))</f>
        <v/>
      </c>
      <c r="CE47" t="str">
        <f t="array" ref="CE47">IF($D18,IFERROR((SUMPRODUCT((economics!$AG$2:$AG$167=$B47)*(economics!$D$2:$D$167="whr")*economics!$AH$2:$AH$167*(_xlfn.NORM.DIST(CE$3,economics!$AK$2:$AK$167,economics!$AJ$2:$AJ$167,TRUE)-_xlfn.NORM.DIST(CE$30,economics!$AK$2:$AK$167,economics!$AJ$2:$AJ$167,TRUE))*economics!$AM$2:$AM$167)+$CR18*(_xlfn.NORM.DIST(CE$3,$CU18,0.3*$CU18,TRUE)-_xlfn.NORM.DIST(CE$30,$CU18,0.3*$CU18,TRUE))*summary!$C$7/28.8/0.947817+$CS18*(_xlfn.NORM.DIST(CE$3,$CV18,0.3*$CV18,TRUE)-_xlfn.NORM.DIST(CE$30,$CV18,0.3*$CV18,TRUE))*summary!$C$6/28.8/0.947817)/(SUMPRODUCT((economics!$AG$2:$AG$167=$B47)*(economics!$D$2:$D$167="whr")*economics!$AH$2:$AH$167*(_xlfn.NORM.DIST(CE$3,economics!$AK$2:$AK$167,economics!$AJ$2:$AJ$167,TRUE)-_xlfn.NORM.DIST(CE$30,economics!$AK$2:$AK$167,economics!$AJ$2:$AJ$167,TRUE)))+$CR18*(_xlfn.NORM.DIST(CE$3,$CU18,0.3*$CU18,TRUE)-_xlfn.NORM.DIST(CE$30,$CU18,0.3*$CU18,TRUE))+$CS18*(_xlfn.NORM.DIST(CE$3,$CV18,0.3*$CV18,TRUE)-_xlfn.NORM.DIST(CE$30,$CV18,0.3*$CV18,TRUE))),""),IF($C18&gt;0,summary!$C$10/28.8/0.947817,""))</f>
        <v/>
      </c>
      <c r="CF47" t="str">
        <f t="array" ref="CF47">IF($D18,IFERROR((SUMPRODUCT((economics!$AG$2:$AG$167=$B47)*(economics!$D$2:$D$167="whr")*economics!$AH$2:$AH$167*(_xlfn.NORM.DIST(CF$3,economics!$AK$2:$AK$167,economics!$AJ$2:$AJ$167,TRUE)-_xlfn.NORM.DIST(CF$30,economics!$AK$2:$AK$167,economics!$AJ$2:$AJ$167,TRUE))*economics!$AM$2:$AM$167)+$CR18*(_xlfn.NORM.DIST(CF$3,$CU18,0.3*$CU18,TRUE)-_xlfn.NORM.DIST(CF$30,$CU18,0.3*$CU18,TRUE))*summary!$C$7/28.8/0.947817+$CS18*(_xlfn.NORM.DIST(CF$3,$CV18,0.3*$CV18,TRUE)-_xlfn.NORM.DIST(CF$30,$CV18,0.3*$CV18,TRUE))*summary!$C$6/28.8/0.947817)/(SUMPRODUCT((economics!$AG$2:$AG$167=$B47)*(economics!$D$2:$D$167="whr")*economics!$AH$2:$AH$167*(_xlfn.NORM.DIST(CF$3,economics!$AK$2:$AK$167,economics!$AJ$2:$AJ$167,TRUE)-_xlfn.NORM.DIST(CF$30,economics!$AK$2:$AK$167,economics!$AJ$2:$AJ$167,TRUE)))+$CR18*(_xlfn.NORM.DIST(CF$3,$CU18,0.3*$CU18,TRUE)-_xlfn.NORM.DIST(CF$30,$CU18,0.3*$CU18,TRUE))+$CS18*(_xlfn.NORM.DIST(CF$3,$CV18,0.3*$CV18,TRUE)-_xlfn.NORM.DIST(CF$30,$CV18,0.3*$CV18,TRUE))),""),IF($C18&gt;0,summary!$C$10/28.8/0.947817,""))</f>
        <v/>
      </c>
      <c r="CG47" t="str">
        <f t="array" ref="CG47">IF($D18,IFERROR((SUMPRODUCT((economics!$AG$2:$AG$167=$B47)*(economics!$D$2:$D$167="whr")*economics!$AH$2:$AH$167*(_xlfn.NORM.DIST(CG$3,economics!$AK$2:$AK$167,economics!$AJ$2:$AJ$167,TRUE)-_xlfn.NORM.DIST(CG$30,economics!$AK$2:$AK$167,economics!$AJ$2:$AJ$167,TRUE))*economics!$AM$2:$AM$167)+$CR18*(_xlfn.NORM.DIST(CG$3,$CU18,0.3*$CU18,TRUE)-_xlfn.NORM.DIST(CG$30,$CU18,0.3*$CU18,TRUE))*summary!$C$7/28.8/0.947817+$CS18*(_xlfn.NORM.DIST(CG$3,$CV18,0.3*$CV18,TRUE)-_xlfn.NORM.DIST(CG$30,$CV18,0.3*$CV18,TRUE))*summary!$C$6/28.8/0.947817)/(SUMPRODUCT((economics!$AG$2:$AG$167=$B47)*(economics!$D$2:$D$167="whr")*economics!$AH$2:$AH$167*(_xlfn.NORM.DIST(CG$3,economics!$AK$2:$AK$167,economics!$AJ$2:$AJ$167,TRUE)-_xlfn.NORM.DIST(CG$30,economics!$AK$2:$AK$167,economics!$AJ$2:$AJ$167,TRUE)))+$CR18*(_xlfn.NORM.DIST(CG$3,$CU18,0.3*$CU18,TRUE)-_xlfn.NORM.DIST(CG$30,$CU18,0.3*$CU18,TRUE))+$CS18*(_xlfn.NORM.DIST(CG$3,$CV18,0.3*$CV18,TRUE)-_xlfn.NORM.DIST(CG$30,$CV18,0.3*$CV18,TRUE))),""),IF($C18&gt;0,summary!$C$10/28.8/0.947817,""))</f>
        <v/>
      </c>
      <c r="CH47" t="str">
        <f t="array" ref="CH47">IF($D18,IFERROR((SUMPRODUCT((economics!$AG$2:$AG$167=$B47)*(economics!$D$2:$D$167="whr")*economics!$AH$2:$AH$167*(_xlfn.NORM.DIST(CH$3,economics!$AK$2:$AK$167,economics!$AJ$2:$AJ$167,TRUE)-_xlfn.NORM.DIST(CH$30,economics!$AK$2:$AK$167,economics!$AJ$2:$AJ$167,TRUE))*economics!$AM$2:$AM$167)+$CR18*(_xlfn.NORM.DIST(CH$3,$CU18,0.3*$CU18,TRUE)-_xlfn.NORM.DIST(CH$30,$CU18,0.3*$CU18,TRUE))*summary!$C$7/28.8/0.947817+$CS18*(_xlfn.NORM.DIST(CH$3,$CV18,0.3*$CV18,TRUE)-_xlfn.NORM.DIST(CH$30,$CV18,0.3*$CV18,TRUE))*summary!$C$6/28.8/0.947817)/(SUMPRODUCT((economics!$AG$2:$AG$167=$B47)*(economics!$D$2:$D$167="whr")*economics!$AH$2:$AH$167*(_xlfn.NORM.DIST(CH$3,economics!$AK$2:$AK$167,economics!$AJ$2:$AJ$167,TRUE)-_xlfn.NORM.DIST(CH$30,economics!$AK$2:$AK$167,economics!$AJ$2:$AJ$167,TRUE)))+$CR18*(_xlfn.NORM.DIST(CH$3,$CU18,0.3*$CU18,TRUE)-_xlfn.NORM.DIST(CH$30,$CU18,0.3*$CU18,TRUE))+$CS18*(_xlfn.NORM.DIST(CH$3,$CV18,0.3*$CV18,TRUE)-_xlfn.NORM.DIST(CH$30,$CV18,0.3*$CV18,TRUE))),""),IF($C18&gt;0,summary!$C$10/28.8/0.947817,""))</f>
        <v/>
      </c>
    </row>
    <row r="48" spans="1:86" x14ac:dyDescent="0.35">
      <c r="A48" t="str">
        <f t="shared" si="3"/>
        <v>metal products except machinery and vehicles 25</v>
      </c>
      <c r="B48">
        <f t="shared" si="3"/>
        <v>25</v>
      </c>
      <c r="E48">
        <f t="array" ref="E48">IF($D19,IFERROR((SUMPRODUCT((economics!$AG$2:$AG$167=$B48)*(economics!$D$2:$D$167="whr")*economics!$AH$2:$AH$167*(_xlfn.NORM.DIST(E$3,economics!$AK$2:$AK$167,economics!$AJ$2:$AJ$167,TRUE)-_xlfn.NORM.DIST(E$30,economics!$AK$2:$AK$167,economics!$AJ$2:$AJ$167,TRUE))*economics!$AM$2:$AM$167)+$CR19*(_xlfn.NORM.DIST(E$3,$CU19,0.3*$CU19,TRUE)-_xlfn.NORM.DIST(E$30,$CU19,0.3*$CU19,TRUE))*summary!$C$7/28.8/0.947817+$CS19*(_xlfn.NORM.DIST(E$3,$CV19,0.3*$CV19,TRUE)-_xlfn.NORM.DIST(E$30,$CV19,0.3*$CV19,TRUE))*summary!$C$6/28.8/0.947817)/(SUMPRODUCT((economics!$AG$2:$AG$167=$B48)*(economics!$D$2:$D$167="whr")*economics!$AH$2:$AH$167*(_xlfn.NORM.DIST(E$3,economics!$AK$2:$AK$167,economics!$AJ$2:$AJ$167,TRUE)-_xlfn.NORM.DIST(E$30,economics!$AK$2:$AK$167,economics!$AJ$2:$AJ$167,TRUE)))+$CR19*(_xlfn.NORM.DIST(E$3,$CU19,0.3*$CU19,TRUE)-_xlfn.NORM.DIST(E$30,$CU19,0.3*$CU19,TRUE))+$CS19*(_xlfn.NORM.DIST(E$3,$CV19,0.3*$CV19,TRUE)-_xlfn.NORM.DIST(E$30,$CV19,0.3*$CV19,TRUE))),""),IF($C19&gt;0,summary!$C$10/28.8/0.947817,""))</f>
        <v>10.074319315976723</v>
      </c>
      <c r="F48">
        <f t="array" ref="F48">IF($D19,IFERROR((SUMPRODUCT((economics!$AG$2:$AG$167=$B48)*(economics!$D$2:$D$167="whr")*economics!$AH$2:$AH$167*(_xlfn.NORM.DIST(F$3,economics!$AK$2:$AK$167,economics!$AJ$2:$AJ$167,TRUE)-_xlfn.NORM.DIST(F$30,economics!$AK$2:$AK$167,economics!$AJ$2:$AJ$167,TRUE))*economics!$AM$2:$AM$167)+$CR19*(_xlfn.NORM.DIST(F$3,$CU19,0.3*$CU19,TRUE)-_xlfn.NORM.DIST(F$30,$CU19,0.3*$CU19,TRUE))*summary!$C$7/28.8/0.947817+$CS19*(_xlfn.NORM.DIST(F$3,$CV19,0.3*$CV19,TRUE)-_xlfn.NORM.DIST(F$30,$CV19,0.3*$CV19,TRUE))*summary!$C$6/28.8/0.947817)/(SUMPRODUCT((economics!$AG$2:$AG$167=$B48)*(economics!$D$2:$D$167="whr")*economics!$AH$2:$AH$167*(_xlfn.NORM.DIST(F$3,economics!$AK$2:$AK$167,economics!$AJ$2:$AJ$167,TRUE)-_xlfn.NORM.DIST(F$30,economics!$AK$2:$AK$167,economics!$AJ$2:$AJ$167,TRUE)))+$CR19*(_xlfn.NORM.DIST(F$3,$CU19,0.3*$CU19,TRUE)-_xlfn.NORM.DIST(F$30,$CU19,0.3*$CU19,TRUE))+$CS19*(_xlfn.NORM.DIST(F$3,$CV19,0.3*$CV19,TRUE)-_xlfn.NORM.DIST(F$30,$CV19,0.3*$CV19,TRUE))),""),IF($C19&gt;0,summary!$C$10/28.8/0.947817,""))</f>
        <v>10.074319315976723</v>
      </c>
      <c r="G48">
        <f t="array" ref="G48">IF($D19,IFERROR((SUMPRODUCT((economics!$AG$2:$AG$167=$B48)*(economics!$D$2:$D$167="whr")*economics!$AH$2:$AH$167*(_xlfn.NORM.DIST(G$3,economics!$AK$2:$AK$167,economics!$AJ$2:$AJ$167,TRUE)-_xlfn.NORM.DIST(G$30,economics!$AK$2:$AK$167,economics!$AJ$2:$AJ$167,TRUE))*economics!$AM$2:$AM$167)+$CR19*(_xlfn.NORM.DIST(G$3,$CU19,0.3*$CU19,TRUE)-_xlfn.NORM.DIST(G$30,$CU19,0.3*$CU19,TRUE))*summary!$C$7/28.8/0.947817+$CS19*(_xlfn.NORM.DIST(G$3,$CV19,0.3*$CV19,TRUE)-_xlfn.NORM.DIST(G$30,$CV19,0.3*$CV19,TRUE))*summary!$C$6/28.8/0.947817)/(SUMPRODUCT((economics!$AG$2:$AG$167=$B48)*(economics!$D$2:$D$167="whr")*economics!$AH$2:$AH$167*(_xlfn.NORM.DIST(G$3,economics!$AK$2:$AK$167,economics!$AJ$2:$AJ$167,TRUE)-_xlfn.NORM.DIST(G$30,economics!$AK$2:$AK$167,economics!$AJ$2:$AJ$167,TRUE)))+$CR19*(_xlfn.NORM.DIST(G$3,$CU19,0.3*$CU19,TRUE)-_xlfn.NORM.DIST(G$30,$CU19,0.3*$CU19,TRUE))+$CS19*(_xlfn.NORM.DIST(G$3,$CV19,0.3*$CV19,TRUE)-_xlfn.NORM.DIST(G$30,$CV19,0.3*$CV19,TRUE))),""),IF($C19&gt;0,summary!$C$10/28.8/0.947817,""))</f>
        <v>10.074319315976723</v>
      </c>
      <c r="H48">
        <f t="array" ref="H48">IF($D19,IFERROR((SUMPRODUCT((economics!$AG$2:$AG$167=$B48)*(economics!$D$2:$D$167="whr")*economics!$AH$2:$AH$167*(_xlfn.NORM.DIST(H$3,economics!$AK$2:$AK$167,economics!$AJ$2:$AJ$167,TRUE)-_xlfn.NORM.DIST(H$30,economics!$AK$2:$AK$167,economics!$AJ$2:$AJ$167,TRUE))*economics!$AM$2:$AM$167)+$CR19*(_xlfn.NORM.DIST(H$3,$CU19,0.3*$CU19,TRUE)-_xlfn.NORM.DIST(H$30,$CU19,0.3*$CU19,TRUE))*summary!$C$7/28.8/0.947817+$CS19*(_xlfn.NORM.DIST(H$3,$CV19,0.3*$CV19,TRUE)-_xlfn.NORM.DIST(H$30,$CV19,0.3*$CV19,TRUE))*summary!$C$6/28.8/0.947817)/(SUMPRODUCT((economics!$AG$2:$AG$167=$B48)*(economics!$D$2:$D$167="whr")*economics!$AH$2:$AH$167*(_xlfn.NORM.DIST(H$3,economics!$AK$2:$AK$167,economics!$AJ$2:$AJ$167,TRUE)-_xlfn.NORM.DIST(H$30,economics!$AK$2:$AK$167,economics!$AJ$2:$AJ$167,TRUE)))+$CR19*(_xlfn.NORM.DIST(H$3,$CU19,0.3*$CU19,TRUE)-_xlfn.NORM.DIST(H$30,$CU19,0.3*$CU19,TRUE))+$CS19*(_xlfn.NORM.DIST(H$3,$CV19,0.3*$CV19,TRUE)-_xlfn.NORM.DIST(H$30,$CV19,0.3*$CV19,TRUE))),""),IF($C19&gt;0,summary!$C$10/28.8/0.947817,""))</f>
        <v>10.074319315976723</v>
      </c>
      <c r="I48">
        <f t="array" ref="I48">IF($D19,IFERROR((SUMPRODUCT((economics!$AG$2:$AG$167=$B48)*(economics!$D$2:$D$167="whr")*economics!$AH$2:$AH$167*(_xlfn.NORM.DIST(I$3,economics!$AK$2:$AK$167,economics!$AJ$2:$AJ$167,TRUE)-_xlfn.NORM.DIST(I$30,economics!$AK$2:$AK$167,economics!$AJ$2:$AJ$167,TRUE))*economics!$AM$2:$AM$167)+$CR19*(_xlfn.NORM.DIST(I$3,$CU19,0.3*$CU19,TRUE)-_xlfn.NORM.DIST(I$30,$CU19,0.3*$CU19,TRUE))*summary!$C$7/28.8/0.947817+$CS19*(_xlfn.NORM.DIST(I$3,$CV19,0.3*$CV19,TRUE)-_xlfn.NORM.DIST(I$30,$CV19,0.3*$CV19,TRUE))*summary!$C$6/28.8/0.947817)/(SUMPRODUCT((economics!$AG$2:$AG$167=$B48)*(economics!$D$2:$D$167="whr")*economics!$AH$2:$AH$167*(_xlfn.NORM.DIST(I$3,economics!$AK$2:$AK$167,economics!$AJ$2:$AJ$167,TRUE)-_xlfn.NORM.DIST(I$30,economics!$AK$2:$AK$167,economics!$AJ$2:$AJ$167,TRUE)))+$CR19*(_xlfn.NORM.DIST(I$3,$CU19,0.3*$CU19,TRUE)-_xlfn.NORM.DIST(I$30,$CU19,0.3*$CU19,TRUE))+$CS19*(_xlfn.NORM.DIST(I$3,$CV19,0.3*$CV19,TRUE)-_xlfn.NORM.DIST(I$30,$CV19,0.3*$CV19,TRUE))),""),IF($C19&gt;0,summary!$C$10/28.8/0.947817,""))</f>
        <v>10.074319315976723</v>
      </c>
      <c r="J48">
        <f t="array" ref="J48">IF($D19,IFERROR((SUMPRODUCT((economics!$AG$2:$AG$167=$B48)*(economics!$D$2:$D$167="whr")*economics!$AH$2:$AH$167*(_xlfn.NORM.DIST(J$3,economics!$AK$2:$AK$167,economics!$AJ$2:$AJ$167,TRUE)-_xlfn.NORM.DIST(J$30,economics!$AK$2:$AK$167,economics!$AJ$2:$AJ$167,TRUE))*economics!$AM$2:$AM$167)+$CR19*(_xlfn.NORM.DIST(J$3,$CU19,0.3*$CU19,TRUE)-_xlfn.NORM.DIST(J$30,$CU19,0.3*$CU19,TRUE))*summary!$C$7/28.8/0.947817+$CS19*(_xlfn.NORM.DIST(J$3,$CV19,0.3*$CV19,TRUE)-_xlfn.NORM.DIST(J$30,$CV19,0.3*$CV19,TRUE))*summary!$C$6/28.8/0.947817)/(SUMPRODUCT((economics!$AG$2:$AG$167=$B48)*(economics!$D$2:$D$167="whr")*economics!$AH$2:$AH$167*(_xlfn.NORM.DIST(J$3,economics!$AK$2:$AK$167,economics!$AJ$2:$AJ$167,TRUE)-_xlfn.NORM.DIST(J$30,economics!$AK$2:$AK$167,economics!$AJ$2:$AJ$167,TRUE)))+$CR19*(_xlfn.NORM.DIST(J$3,$CU19,0.3*$CU19,TRUE)-_xlfn.NORM.DIST(J$30,$CU19,0.3*$CU19,TRUE))+$CS19*(_xlfn.NORM.DIST(J$3,$CV19,0.3*$CV19,TRUE)-_xlfn.NORM.DIST(J$30,$CV19,0.3*$CV19,TRUE))),""),IF($C19&gt;0,summary!$C$10/28.8/0.947817,""))</f>
        <v>10.074319315976723</v>
      </c>
      <c r="K48">
        <f t="array" ref="K48">IF($D19,IFERROR((SUMPRODUCT((economics!$AG$2:$AG$167=$B48)*(economics!$D$2:$D$167="whr")*economics!$AH$2:$AH$167*(_xlfn.NORM.DIST(K$3,economics!$AK$2:$AK$167,economics!$AJ$2:$AJ$167,TRUE)-_xlfn.NORM.DIST(K$30,economics!$AK$2:$AK$167,economics!$AJ$2:$AJ$167,TRUE))*economics!$AM$2:$AM$167)+$CR19*(_xlfn.NORM.DIST(K$3,$CU19,0.3*$CU19,TRUE)-_xlfn.NORM.DIST(K$30,$CU19,0.3*$CU19,TRUE))*summary!$C$7/28.8/0.947817+$CS19*(_xlfn.NORM.DIST(K$3,$CV19,0.3*$CV19,TRUE)-_xlfn.NORM.DIST(K$30,$CV19,0.3*$CV19,TRUE))*summary!$C$6/28.8/0.947817)/(SUMPRODUCT((economics!$AG$2:$AG$167=$B48)*(economics!$D$2:$D$167="whr")*economics!$AH$2:$AH$167*(_xlfn.NORM.DIST(K$3,economics!$AK$2:$AK$167,economics!$AJ$2:$AJ$167,TRUE)-_xlfn.NORM.DIST(K$30,economics!$AK$2:$AK$167,economics!$AJ$2:$AJ$167,TRUE)))+$CR19*(_xlfn.NORM.DIST(K$3,$CU19,0.3*$CU19,TRUE)-_xlfn.NORM.DIST(K$30,$CU19,0.3*$CU19,TRUE))+$CS19*(_xlfn.NORM.DIST(K$3,$CV19,0.3*$CV19,TRUE)-_xlfn.NORM.DIST(K$30,$CV19,0.3*$CV19,TRUE))),""),IF($C19&gt;0,summary!$C$10/28.8/0.947817,""))</f>
        <v>10.074319315976723</v>
      </c>
      <c r="L48">
        <f t="array" ref="L48">IF($D19,IFERROR((SUMPRODUCT((economics!$AG$2:$AG$167=$B48)*(economics!$D$2:$D$167="whr")*economics!$AH$2:$AH$167*(_xlfn.NORM.DIST(L$3,economics!$AK$2:$AK$167,economics!$AJ$2:$AJ$167,TRUE)-_xlfn.NORM.DIST(L$30,economics!$AK$2:$AK$167,economics!$AJ$2:$AJ$167,TRUE))*economics!$AM$2:$AM$167)+$CR19*(_xlfn.NORM.DIST(L$3,$CU19,0.3*$CU19,TRUE)-_xlfn.NORM.DIST(L$30,$CU19,0.3*$CU19,TRUE))*summary!$C$7/28.8/0.947817+$CS19*(_xlfn.NORM.DIST(L$3,$CV19,0.3*$CV19,TRUE)-_xlfn.NORM.DIST(L$30,$CV19,0.3*$CV19,TRUE))*summary!$C$6/28.8/0.947817)/(SUMPRODUCT((economics!$AG$2:$AG$167=$B48)*(economics!$D$2:$D$167="whr")*economics!$AH$2:$AH$167*(_xlfn.NORM.DIST(L$3,economics!$AK$2:$AK$167,economics!$AJ$2:$AJ$167,TRUE)-_xlfn.NORM.DIST(L$30,economics!$AK$2:$AK$167,economics!$AJ$2:$AJ$167,TRUE)))+$CR19*(_xlfn.NORM.DIST(L$3,$CU19,0.3*$CU19,TRUE)-_xlfn.NORM.DIST(L$30,$CU19,0.3*$CU19,TRUE))+$CS19*(_xlfn.NORM.DIST(L$3,$CV19,0.3*$CV19,TRUE)-_xlfn.NORM.DIST(L$30,$CV19,0.3*$CV19,TRUE))),""),IF($C19&gt;0,summary!$C$10/28.8/0.947817,""))</f>
        <v>10.074319315976723</v>
      </c>
      <c r="M48">
        <f t="array" ref="M48">IF($D19,IFERROR((SUMPRODUCT((economics!$AG$2:$AG$167=$B48)*(economics!$D$2:$D$167="whr")*economics!$AH$2:$AH$167*(_xlfn.NORM.DIST(M$3,economics!$AK$2:$AK$167,economics!$AJ$2:$AJ$167,TRUE)-_xlfn.NORM.DIST(M$30,economics!$AK$2:$AK$167,economics!$AJ$2:$AJ$167,TRUE))*economics!$AM$2:$AM$167)+$CR19*(_xlfn.NORM.DIST(M$3,$CU19,0.3*$CU19,TRUE)-_xlfn.NORM.DIST(M$30,$CU19,0.3*$CU19,TRUE))*summary!$C$7/28.8/0.947817+$CS19*(_xlfn.NORM.DIST(M$3,$CV19,0.3*$CV19,TRUE)-_xlfn.NORM.DIST(M$30,$CV19,0.3*$CV19,TRUE))*summary!$C$6/28.8/0.947817)/(SUMPRODUCT((economics!$AG$2:$AG$167=$B48)*(economics!$D$2:$D$167="whr")*economics!$AH$2:$AH$167*(_xlfn.NORM.DIST(M$3,economics!$AK$2:$AK$167,economics!$AJ$2:$AJ$167,TRUE)-_xlfn.NORM.DIST(M$30,economics!$AK$2:$AK$167,economics!$AJ$2:$AJ$167,TRUE)))+$CR19*(_xlfn.NORM.DIST(M$3,$CU19,0.3*$CU19,TRUE)-_xlfn.NORM.DIST(M$30,$CU19,0.3*$CU19,TRUE))+$CS19*(_xlfn.NORM.DIST(M$3,$CV19,0.3*$CV19,TRUE)-_xlfn.NORM.DIST(M$30,$CV19,0.3*$CV19,TRUE))),""),IF($C19&gt;0,summary!$C$10/28.8/0.947817,""))</f>
        <v>10.074319315976723</v>
      </c>
      <c r="N48">
        <f t="array" ref="N48">IF($D19,IFERROR((SUMPRODUCT((economics!$AG$2:$AG$167=$B48)*(economics!$D$2:$D$167="whr")*economics!$AH$2:$AH$167*(_xlfn.NORM.DIST(N$3,economics!$AK$2:$AK$167,economics!$AJ$2:$AJ$167,TRUE)-_xlfn.NORM.DIST(N$30,economics!$AK$2:$AK$167,economics!$AJ$2:$AJ$167,TRUE))*economics!$AM$2:$AM$167)+$CR19*(_xlfn.NORM.DIST(N$3,$CU19,0.3*$CU19,TRUE)-_xlfn.NORM.DIST(N$30,$CU19,0.3*$CU19,TRUE))*summary!$C$7/28.8/0.947817+$CS19*(_xlfn.NORM.DIST(N$3,$CV19,0.3*$CV19,TRUE)-_xlfn.NORM.DIST(N$30,$CV19,0.3*$CV19,TRUE))*summary!$C$6/28.8/0.947817)/(SUMPRODUCT((economics!$AG$2:$AG$167=$B48)*(economics!$D$2:$D$167="whr")*economics!$AH$2:$AH$167*(_xlfn.NORM.DIST(N$3,economics!$AK$2:$AK$167,economics!$AJ$2:$AJ$167,TRUE)-_xlfn.NORM.DIST(N$30,economics!$AK$2:$AK$167,economics!$AJ$2:$AJ$167,TRUE)))+$CR19*(_xlfn.NORM.DIST(N$3,$CU19,0.3*$CU19,TRUE)-_xlfn.NORM.DIST(N$30,$CU19,0.3*$CU19,TRUE))+$CS19*(_xlfn.NORM.DIST(N$3,$CV19,0.3*$CV19,TRUE)-_xlfn.NORM.DIST(N$30,$CV19,0.3*$CV19,TRUE))),""),IF($C19&gt;0,summary!$C$10/28.8/0.947817,""))</f>
        <v>10.074319315976723</v>
      </c>
      <c r="O48">
        <f t="array" ref="O48">IF($D19,IFERROR((SUMPRODUCT((economics!$AG$2:$AG$167=$B48)*(economics!$D$2:$D$167="whr")*economics!$AH$2:$AH$167*(_xlfn.NORM.DIST(O$3,economics!$AK$2:$AK$167,economics!$AJ$2:$AJ$167,TRUE)-_xlfn.NORM.DIST(O$30,economics!$AK$2:$AK$167,economics!$AJ$2:$AJ$167,TRUE))*economics!$AM$2:$AM$167)+$CR19*(_xlfn.NORM.DIST(O$3,$CU19,0.3*$CU19,TRUE)-_xlfn.NORM.DIST(O$30,$CU19,0.3*$CU19,TRUE))*summary!$C$7/28.8/0.947817+$CS19*(_xlfn.NORM.DIST(O$3,$CV19,0.3*$CV19,TRUE)-_xlfn.NORM.DIST(O$30,$CV19,0.3*$CV19,TRUE))*summary!$C$6/28.8/0.947817)/(SUMPRODUCT((economics!$AG$2:$AG$167=$B48)*(economics!$D$2:$D$167="whr")*economics!$AH$2:$AH$167*(_xlfn.NORM.DIST(O$3,economics!$AK$2:$AK$167,economics!$AJ$2:$AJ$167,TRUE)-_xlfn.NORM.DIST(O$30,economics!$AK$2:$AK$167,economics!$AJ$2:$AJ$167,TRUE)))+$CR19*(_xlfn.NORM.DIST(O$3,$CU19,0.3*$CU19,TRUE)-_xlfn.NORM.DIST(O$30,$CU19,0.3*$CU19,TRUE))+$CS19*(_xlfn.NORM.DIST(O$3,$CV19,0.3*$CV19,TRUE)-_xlfn.NORM.DIST(O$30,$CV19,0.3*$CV19,TRUE))),""),IF($C19&gt;0,summary!$C$10/28.8/0.947817,""))</f>
        <v>10.074319315976723</v>
      </c>
      <c r="P48">
        <f t="array" ref="P48">IF($D19,IFERROR((SUMPRODUCT((economics!$AG$2:$AG$167=$B48)*(economics!$D$2:$D$167="whr")*economics!$AH$2:$AH$167*(_xlfn.NORM.DIST(P$3,economics!$AK$2:$AK$167,economics!$AJ$2:$AJ$167,TRUE)-_xlfn.NORM.DIST(P$30,economics!$AK$2:$AK$167,economics!$AJ$2:$AJ$167,TRUE))*economics!$AM$2:$AM$167)+$CR19*(_xlfn.NORM.DIST(P$3,$CU19,0.3*$CU19,TRUE)-_xlfn.NORM.DIST(P$30,$CU19,0.3*$CU19,TRUE))*summary!$C$7/28.8/0.947817+$CS19*(_xlfn.NORM.DIST(P$3,$CV19,0.3*$CV19,TRUE)-_xlfn.NORM.DIST(P$30,$CV19,0.3*$CV19,TRUE))*summary!$C$6/28.8/0.947817)/(SUMPRODUCT((economics!$AG$2:$AG$167=$B48)*(economics!$D$2:$D$167="whr")*economics!$AH$2:$AH$167*(_xlfn.NORM.DIST(P$3,economics!$AK$2:$AK$167,economics!$AJ$2:$AJ$167,TRUE)-_xlfn.NORM.DIST(P$30,economics!$AK$2:$AK$167,economics!$AJ$2:$AJ$167,TRUE)))+$CR19*(_xlfn.NORM.DIST(P$3,$CU19,0.3*$CU19,TRUE)-_xlfn.NORM.DIST(P$30,$CU19,0.3*$CU19,TRUE))+$CS19*(_xlfn.NORM.DIST(P$3,$CV19,0.3*$CV19,TRUE)-_xlfn.NORM.DIST(P$30,$CV19,0.3*$CV19,TRUE))),""),IF($C19&gt;0,summary!$C$10/28.8/0.947817,""))</f>
        <v>10.074319315976723</v>
      </c>
      <c r="Q48">
        <f t="array" ref="Q48">IF($D19,IFERROR((SUMPRODUCT((economics!$AG$2:$AG$167=$B48)*(economics!$D$2:$D$167="whr")*economics!$AH$2:$AH$167*(_xlfn.NORM.DIST(Q$3,economics!$AK$2:$AK$167,economics!$AJ$2:$AJ$167,TRUE)-_xlfn.NORM.DIST(Q$30,economics!$AK$2:$AK$167,economics!$AJ$2:$AJ$167,TRUE))*economics!$AM$2:$AM$167)+$CR19*(_xlfn.NORM.DIST(Q$3,$CU19,0.3*$CU19,TRUE)-_xlfn.NORM.DIST(Q$30,$CU19,0.3*$CU19,TRUE))*summary!$C$7/28.8/0.947817+$CS19*(_xlfn.NORM.DIST(Q$3,$CV19,0.3*$CV19,TRUE)-_xlfn.NORM.DIST(Q$30,$CV19,0.3*$CV19,TRUE))*summary!$C$6/28.8/0.947817)/(SUMPRODUCT((economics!$AG$2:$AG$167=$B48)*(economics!$D$2:$D$167="whr")*economics!$AH$2:$AH$167*(_xlfn.NORM.DIST(Q$3,economics!$AK$2:$AK$167,economics!$AJ$2:$AJ$167,TRUE)-_xlfn.NORM.DIST(Q$30,economics!$AK$2:$AK$167,economics!$AJ$2:$AJ$167,TRUE)))+$CR19*(_xlfn.NORM.DIST(Q$3,$CU19,0.3*$CU19,TRUE)-_xlfn.NORM.DIST(Q$30,$CU19,0.3*$CU19,TRUE))+$CS19*(_xlfn.NORM.DIST(Q$3,$CV19,0.3*$CV19,TRUE)-_xlfn.NORM.DIST(Q$30,$CV19,0.3*$CV19,TRUE))),""),IF($C19&gt;0,summary!$C$10/28.8/0.947817,""))</f>
        <v>10.074319315976723</v>
      </c>
      <c r="R48">
        <f t="array" ref="R48">IF($D19,IFERROR((SUMPRODUCT((economics!$AG$2:$AG$167=$B48)*(economics!$D$2:$D$167="whr")*economics!$AH$2:$AH$167*(_xlfn.NORM.DIST(R$3,economics!$AK$2:$AK$167,economics!$AJ$2:$AJ$167,TRUE)-_xlfn.NORM.DIST(R$30,economics!$AK$2:$AK$167,economics!$AJ$2:$AJ$167,TRUE))*economics!$AM$2:$AM$167)+$CR19*(_xlfn.NORM.DIST(R$3,$CU19,0.3*$CU19,TRUE)-_xlfn.NORM.DIST(R$30,$CU19,0.3*$CU19,TRUE))*summary!$C$7/28.8/0.947817+$CS19*(_xlfn.NORM.DIST(R$3,$CV19,0.3*$CV19,TRUE)-_xlfn.NORM.DIST(R$30,$CV19,0.3*$CV19,TRUE))*summary!$C$6/28.8/0.947817)/(SUMPRODUCT((economics!$AG$2:$AG$167=$B48)*(economics!$D$2:$D$167="whr")*economics!$AH$2:$AH$167*(_xlfn.NORM.DIST(R$3,economics!$AK$2:$AK$167,economics!$AJ$2:$AJ$167,TRUE)-_xlfn.NORM.DIST(R$30,economics!$AK$2:$AK$167,economics!$AJ$2:$AJ$167,TRUE)))+$CR19*(_xlfn.NORM.DIST(R$3,$CU19,0.3*$CU19,TRUE)-_xlfn.NORM.DIST(R$30,$CU19,0.3*$CU19,TRUE))+$CS19*(_xlfn.NORM.DIST(R$3,$CV19,0.3*$CV19,TRUE)-_xlfn.NORM.DIST(R$30,$CV19,0.3*$CV19,TRUE))),""),IF($C19&gt;0,summary!$C$10/28.8/0.947817,""))</f>
        <v>10.074319315976723</v>
      </c>
      <c r="S48">
        <f t="array" ref="S48">IF($D19,IFERROR((SUMPRODUCT((economics!$AG$2:$AG$167=$B48)*(economics!$D$2:$D$167="whr")*economics!$AH$2:$AH$167*(_xlfn.NORM.DIST(S$3,economics!$AK$2:$AK$167,economics!$AJ$2:$AJ$167,TRUE)-_xlfn.NORM.DIST(S$30,economics!$AK$2:$AK$167,economics!$AJ$2:$AJ$167,TRUE))*economics!$AM$2:$AM$167)+$CR19*(_xlfn.NORM.DIST(S$3,$CU19,0.3*$CU19,TRUE)-_xlfn.NORM.DIST(S$30,$CU19,0.3*$CU19,TRUE))*summary!$C$7/28.8/0.947817+$CS19*(_xlfn.NORM.DIST(S$3,$CV19,0.3*$CV19,TRUE)-_xlfn.NORM.DIST(S$30,$CV19,0.3*$CV19,TRUE))*summary!$C$6/28.8/0.947817)/(SUMPRODUCT((economics!$AG$2:$AG$167=$B48)*(economics!$D$2:$D$167="whr")*economics!$AH$2:$AH$167*(_xlfn.NORM.DIST(S$3,economics!$AK$2:$AK$167,economics!$AJ$2:$AJ$167,TRUE)-_xlfn.NORM.DIST(S$30,economics!$AK$2:$AK$167,economics!$AJ$2:$AJ$167,TRUE)))+$CR19*(_xlfn.NORM.DIST(S$3,$CU19,0.3*$CU19,TRUE)-_xlfn.NORM.DIST(S$30,$CU19,0.3*$CU19,TRUE))+$CS19*(_xlfn.NORM.DIST(S$3,$CV19,0.3*$CV19,TRUE)-_xlfn.NORM.DIST(S$30,$CV19,0.3*$CV19,TRUE))),""),IF($C19&gt;0,summary!$C$10/28.8/0.947817,""))</f>
        <v>10.074319315976723</v>
      </c>
      <c r="T48">
        <f t="array" ref="T48">IF($D19,IFERROR((SUMPRODUCT((economics!$AG$2:$AG$167=$B48)*(economics!$D$2:$D$167="whr")*economics!$AH$2:$AH$167*(_xlfn.NORM.DIST(T$3,economics!$AK$2:$AK$167,economics!$AJ$2:$AJ$167,TRUE)-_xlfn.NORM.DIST(T$30,economics!$AK$2:$AK$167,economics!$AJ$2:$AJ$167,TRUE))*economics!$AM$2:$AM$167)+$CR19*(_xlfn.NORM.DIST(T$3,$CU19,0.3*$CU19,TRUE)-_xlfn.NORM.DIST(T$30,$CU19,0.3*$CU19,TRUE))*summary!$C$7/28.8/0.947817+$CS19*(_xlfn.NORM.DIST(T$3,$CV19,0.3*$CV19,TRUE)-_xlfn.NORM.DIST(T$30,$CV19,0.3*$CV19,TRUE))*summary!$C$6/28.8/0.947817)/(SUMPRODUCT((economics!$AG$2:$AG$167=$B48)*(economics!$D$2:$D$167="whr")*economics!$AH$2:$AH$167*(_xlfn.NORM.DIST(T$3,economics!$AK$2:$AK$167,economics!$AJ$2:$AJ$167,TRUE)-_xlfn.NORM.DIST(T$30,economics!$AK$2:$AK$167,economics!$AJ$2:$AJ$167,TRUE)))+$CR19*(_xlfn.NORM.DIST(T$3,$CU19,0.3*$CU19,TRUE)-_xlfn.NORM.DIST(T$30,$CU19,0.3*$CU19,TRUE))+$CS19*(_xlfn.NORM.DIST(T$3,$CV19,0.3*$CV19,TRUE)-_xlfn.NORM.DIST(T$30,$CV19,0.3*$CV19,TRUE))),""),IF($C19&gt;0,summary!$C$10/28.8/0.947817,""))</f>
        <v>10.074319315976723</v>
      </c>
      <c r="U48">
        <f t="array" ref="U48">IF($D19,IFERROR((SUMPRODUCT((economics!$AG$2:$AG$167=$B48)*(economics!$D$2:$D$167="whr")*economics!$AH$2:$AH$167*(_xlfn.NORM.DIST(U$3,economics!$AK$2:$AK$167,economics!$AJ$2:$AJ$167,TRUE)-_xlfn.NORM.DIST(U$30,economics!$AK$2:$AK$167,economics!$AJ$2:$AJ$167,TRUE))*economics!$AM$2:$AM$167)+$CR19*(_xlfn.NORM.DIST(U$3,$CU19,0.3*$CU19,TRUE)-_xlfn.NORM.DIST(U$30,$CU19,0.3*$CU19,TRUE))*summary!$C$7/28.8/0.947817+$CS19*(_xlfn.NORM.DIST(U$3,$CV19,0.3*$CV19,TRUE)-_xlfn.NORM.DIST(U$30,$CV19,0.3*$CV19,TRUE))*summary!$C$6/28.8/0.947817)/(SUMPRODUCT((economics!$AG$2:$AG$167=$B48)*(economics!$D$2:$D$167="whr")*economics!$AH$2:$AH$167*(_xlfn.NORM.DIST(U$3,economics!$AK$2:$AK$167,economics!$AJ$2:$AJ$167,TRUE)-_xlfn.NORM.DIST(U$30,economics!$AK$2:$AK$167,economics!$AJ$2:$AJ$167,TRUE)))+$CR19*(_xlfn.NORM.DIST(U$3,$CU19,0.3*$CU19,TRUE)-_xlfn.NORM.DIST(U$30,$CU19,0.3*$CU19,TRUE))+$CS19*(_xlfn.NORM.DIST(U$3,$CV19,0.3*$CV19,TRUE)-_xlfn.NORM.DIST(U$30,$CV19,0.3*$CV19,TRUE))),""),IF($C19&gt;0,summary!$C$10/28.8/0.947817,""))</f>
        <v>10.074319315976723</v>
      </c>
      <c r="V48">
        <f t="array" ref="V48">IF($D19,IFERROR((SUMPRODUCT((economics!$AG$2:$AG$167=$B48)*(economics!$D$2:$D$167="whr")*economics!$AH$2:$AH$167*(_xlfn.NORM.DIST(V$3,economics!$AK$2:$AK$167,economics!$AJ$2:$AJ$167,TRUE)-_xlfn.NORM.DIST(V$30,economics!$AK$2:$AK$167,economics!$AJ$2:$AJ$167,TRUE))*economics!$AM$2:$AM$167)+$CR19*(_xlfn.NORM.DIST(V$3,$CU19,0.3*$CU19,TRUE)-_xlfn.NORM.DIST(V$30,$CU19,0.3*$CU19,TRUE))*summary!$C$7/28.8/0.947817+$CS19*(_xlfn.NORM.DIST(V$3,$CV19,0.3*$CV19,TRUE)-_xlfn.NORM.DIST(V$30,$CV19,0.3*$CV19,TRUE))*summary!$C$6/28.8/0.947817)/(SUMPRODUCT((economics!$AG$2:$AG$167=$B48)*(economics!$D$2:$D$167="whr")*economics!$AH$2:$AH$167*(_xlfn.NORM.DIST(V$3,economics!$AK$2:$AK$167,economics!$AJ$2:$AJ$167,TRUE)-_xlfn.NORM.DIST(V$30,economics!$AK$2:$AK$167,economics!$AJ$2:$AJ$167,TRUE)))+$CR19*(_xlfn.NORM.DIST(V$3,$CU19,0.3*$CU19,TRUE)-_xlfn.NORM.DIST(V$30,$CU19,0.3*$CU19,TRUE))+$CS19*(_xlfn.NORM.DIST(V$3,$CV19,0.3*$CV19,TRUE)-_xlfn.NORM.DIST(V$30,$CV19,0.3*$CV19,TRUE))),""),IF($C19&gt;0,summary!$C$10/28.8/0.947817,""))</f>
        <v>10.074319315976723</v>
      </c>
      <c r="W48">
        <f t="array" ref="W48">IF($D19,IFERROR((SUMPRODUCT((economics!$AG$2:$AG$167=$B48)*(economics!$D$2:$D$167="whr")*economics!$AH$2:$AH$167*(_xlfn.NORM.DIST(W$3,economics!$AK$2:$AK$167,economics!$AJ$2:$AJ$167,TRUE)-_xlfn.NORM.DIST(W$30,economics!$AK$2:$AK$167,economics!$AJ$2:$AJ$167,TRUE))*economics!$AM$2:$AM$167)+$CR19*(_xlfn.NORM.DIST(W$3,$CU19,0.3*$CU19,TRUE)-_xlfn.NORM.DIST(W$30,$CU19,0.3*$CU19,TRUE))*summary!$C$7/28.8/0.947817+$CS19*(_xlfn.NORM.DIST(W$3,$CV19,0.3*$CV19,TRUE)-_xlfn.NORM.DIST(W$30,$CV19,0.3*$CV19,TRUE))*summary!$C$6/28.8/0.947817)/(SUMPRODUCT((economics!$AG$2:$AG$167=$B48)*(economics!$D$2:$D$167="whr")*economics!$AH$2:$AH$167*(_xlfn.NORM.DIST(W$3,economics!$AK$2:$AK$167,economics!$AJ$2:$AJ$167,TRUE)-_xlfn.NORM.DIST(W$30,economics!$AK$2:$AK$167,economics!$AJ$2:$AJ$167,TRUE)))+$CR19*(_xlfn.NORM.DIST(W$3,$CU19,0.3*$CU19,TRUE)-_xlfn.NORM.DIST(W$30,$CU19,0.3*$CU19,TRUE))+$CS19*(_xlfn.NORM.DIST(W$3,$CV19,0.3*$CV19,TRUE)-_xlfn.NORM.DIST(W$30,$CV19,0.3*$CV19,TRUE))),""),IF($C19&gt;0,summary!$C$10/28.8/0.947817,""))</f>
        <v>10.074319315976723</v>
      </c>
      <c r="X48">
        <f t="array" ref="X48">IF($D19,IFERROR((SUMPRODUCT((economics!$AG$2:$AG$167=$B48)*(economics!$D$2:$D$167="whr")*economics!$AH$2:$AH$167*(_xlfn.NORM.DIST(X$3,economics!$AK$2:$AK$167,economics!$AJ$2:$AJ$167,TRUE)-_xlfn.NORM.DIST(X$30,economics!$AK$2:$AK$167,economics!$AJ$2:$AJ$167,TRUE))*economics!$AM$2:$AM$167)+$CR19*(_xlfn.NORM.DIST(X$3,$CU19,0.3*$CU19,TRUE)-_xlfn.NORM.DIST(X$30,$CU19,0.3*$CU19,TRUE))*summary!$C$7/28.8/0.947817+$CS19*(_xlfn.NORM.DIST(X$3,$CV19,0.3*$CV19,TRUE)-_xlfn.NORM.DIST(X$30,$CV19,0.3*$CV19,TRUE))*summary!$C$6/28.8/0.947817)/(SUMPRODUCT((economics!$AG$2:$AG$167=$B48)*(economics!$D$2:$D$167="whr")*economics!$AH$2:$AH$167*(_xlfn.NORM.DIST(X$3,economics!$AK$2:$AK$167,economics!$AJ$2:$AJ$167,TRUE)-_xlfn.NORM.DIST(X$30,economics!$AK$2:$AK$167,economics!$AJ$2:$AJ$167,TRUE)))+$CR19*(_xlfn.NORM.DIST(X$3,$CU19,0.3*$CU19,TRUE)-_xlfn.NORM.DIST(X$30,$CU19,0.3*$CU19,TRUE))+$CS19*(_xlfn.NORM.DIST(X$3,$CV19,0.3*$CV19,TRUE)-_xlfn.NORM.DIST(X$30,$CV19,0.3*$CV19,TRUE))),""),IF($C19&gt;0,summary!$C$10/28.8/0.947817,""))</f>
        <v>10.074319315976723</v>
      </c>
      <c r="Y48">
        <f t="array" ref="Y48">IF($D19,IFERROR((SUMPRODUCT((economics!$AG$2:$AG$167=$B48)*(economics!$D$2:$D$167="whr")*economics!$AH$2:$AH$167*(_xlfn.NORM.DIST(Y$3,economics!$AK$2:$AK$167,economics!$AJ$2:$AJ$167,TRUE)-_xlfn.NORM.DIST(Y$30,economics!$AK$2:$AK$167,economics!$AJ$2:$AJ$167,TRUE))*economics!$AM$2:$AM$167)+$CR19*(_xlfn.NORM.DIST(Y$3,$CU19,0.3*$CU19,TRUE)-_xlfn.NORM.DIST(Y$30,$CU19,0.3*$CU19,TRUE))*summary!$C$7/28.8/0.947817+$CS19*(_xlfn.NORM.DIST(Y$3,$CV19,0.3*$CV19,TRUE)-_xlfn.NORM.DIST(Y$30,$CV19,0.3*$CV19,TRUE))*summary!$C$6/28.8/0.947817)/(SUMPRODUCT((economics!$AG$2:$AG$167=$B48)*(economics!$D$2:$D$167="whr")*economics!$AH$2:$AH$167*(_xlfn.NORM.DIST(Y$3,economics!$AK$2:$AK$167,economics!$AJ$2:$AJ$167,TRUE)-_xlfn.NORM.DIST(Y$30,economics!$AK$2:$AK$167,economics!$AJ$2:$AJ$167,TRUE)))+$CR19*(_xlfn.NORM.DIST(Y$3,$CU19,0.3*$CU19,TRUE)-_xlfn.NORM.DIST(Y$30,$CU19,0.3*$CU19,TRUE))+$CS19*(_xlfn.NORM.DIST(Y$3,$CV19,0.3*$CV19,TRUE)-_xlfn.NORM.DIST(Y$30,$CV19,0.3*$CV19,TRUE))),""),IF($C19&gt;0,summary!$C$10/28.8/0.947817,""))</f>
        <v>10.074319315976723</v>
      </c>
      <c r="Z48">
        <f t="array" ref="Z48">IF($D19,IFERROR((SUMPRODUCT((economics!$AG$2:$AG$167=$B48)*(economics!$D$2:$D$167="whr")*economics!$AH$2:$AH$167*(_xlfn.NORM.DIST(Z$3,economics!$AK$2:$AK$167,economics!$AJ$2:$AJ$167,TRUE)-_xlfn.NORM.DIST(Z$30,economics!$AK$2:$AK$167,economics!$AJ$2:$AJ$167,TRUE))*economics!$AM$2:$AM$167)+$CR19*(_xlfn.NORM.DIST(Z$3,$CU19,0.3*$CU19,TRUE)-_xlfn.NORM.DIST(Z$30,$CU19,0.3*$CU19,TRUE))*summary!$C$7/28.8/0.947817+$CS19*(_xlfn.NORM.DIST(Z$3,$CV19,0.3*$CV19,TRUE)-_xlfn.NORM.DIST(Z$30,$CV19,0.3*$CV19,TRUE))*summary!$C$6/28.8/0.947817)/(SUMPRODUCT((economics!$AG$2:$AG$167=$B48)*(economics!$D$2:$D$167="whr")*economics!$AH$2:$AH$167*(_xlfn.NORM.DIST(Z$3,economics!$AK$2:$AK$167,economics!$AJ$2:$AJ$167,TRUE)-_xlfn.NORM.DIST(Z$30,economics!$AK$2:$AK$167,economics!$AJ$2:$AJ$167,TRUE)))+$CR19*(_xlfn.NORM.DIST(Z$3,$CU19,0.3*$CU19,TRUE)-_xlfn.NORM.DIST(Z$30,$CU19,0.3*$CU19,TRUE))+$CS19*(_xlfn.NORM.DIST(Z$3,$CV19,0.3*$CV19,TRUE)-_xlfn.NORM.DIST(Z$30,$CV19,0.3*$CV19,TRUE))),""),IF($C19&gt;0,summary!$C$10/28.8/0.947817,""))</f>
        <v>10.074319315976723</v>
      </c>
      <c r="AA48">
        <f t="array" ref="AA48">IF($D19,IFERROR((SUMPRODUCT((economics!$AG$2:$AG$167=$B48)*(economics!$D$2:$D$167="whr")*economics!$AH$2:$AH$167*(_xlfn.NORM.DIST(AA$3,economics!$AK$2:$AK$167,economics!$AJ$2:$AJ$167,TRUE)-_xlfn.NORM.DIST(AA$30,economics!$AK$2:$AK$167,economics!$AJ$2:$AJ$167,TRUE))*economics!$AM$2:$AM$167)+$CR19*(_xlfn.NORM.DIST(AA$3,$CU19,0.3*$CU19,TRUE)-_xlfn.NORM.DIST(AA$30,$CU19,0.3*$CU19,TRUE))*summary!$C$7/28.8/0.947817+$CS19*(_xlfn.NORM.DIST(AA$3,$CV19,0.3*$CV19,TRUE)-_xlfn.NORM.DIST(AA$30,$CV19,0.3*$CV19,TRUE))*summary!$C$6/28.8/0.947817)/(SUMPRODUCT((economics!$AG$2:$AG$167=$B48)*(economics!$D$2:$D$167="whr")*economics!$AH$2:$AH$167*(_xlfn.NORM.DIST(AA$3,economics!$AK$2:$AK$167,economics!$AJ$2:$AJ$167,TRUE)-_xlfn.NORM.DIST(AA$30,economics!$AK$2:$AK$167,economics!$AJ$2:$AJ$167,TRUE)))+$CR19*(_xlfn.NORM.DIST(AA$3,$CU19,0.3*$CU19,TRUE)-_xlfn.NORM.DIST(AA$30,$CU19,0.3*$CU19,TRUE))+$CS19*(_xlfn.NORM.DIST(AA$3,$CV19,0.3*$CV19,TRUE)-_xlfn.NORM.DIST(AA$30,$CV19,0.3*$CV19,TRUE))),""),IF($C19&gt;0,summary!$C$10/28.8/0.947817,""))</f>
        <v>10.074319315976723</v>
      </c>
      <c r="AB48">
        <f t="array" ref="AB48">IF($D19,IFERROR((SUMPRODUCT((economics!$AG$2:$AG$167=$B48)*(economics!$D$2:$D$167="whr")*economics!$AH$2:$AH$167*(_xlfn.NORM.DIST(AB$3,economics!$AK$2:$AK$167,economics!$AJ$2:$AJ$167,TRUE)-_xlfn.NORM.DIST(AB$30,economics!$AK$2:$AK$167,economics!$AJ$2:$AJ$167,TRUE))*economics!$AM$2:$AM$167)+$CR19*(_xlfn.NORM.DIST(AB$3,$CU19,0.3*$CU19,TRUE)-_xlfn.NORM.DIST(AB$30,$CU19,0.3*$CU19,TRUE))*summary!$C$7/28.8/0.947817+$CS19*(_xlfn.NORM.DIST(AB$3,$CV19,0.3*$CV19,TRUE)-_xlfn.NORM.DIST(AB$30,$CV19,0.3*$CV19,TRUE))*summary!$C$6/28.8/0.947817)/(SUMPRODUCT((economics!$AG$2:$AG$167=$B48)*(economics!$D$2:$D$167="whr")*economics!$AH$2:$AH$167*(_xlfn.NORM.DIST(AB$3,economics!$AK$2:$AK$167,economics!$AJ$2:$AJ$167,TRUE)-_xlfn.NORM.DIST(AB$30,economics!$AK$2:$AK$167,economics!$AJ$2:$AJ$167,TRUE)))+$CR19*(_xlfn.NORM.DIST(AB$3,$CU19,0.3*$CU19,TRUE)-_xlfn.NORM.DIST(AB$30,$CU19,0.3*$CU19,TRUE))+$CS19*(_xlfn.NORM.DIST(AB$3,$CV19,0.3*$CV19,TRUE)-_xlfn.NORM.DIST(AB$30,$CV19,0.3*$CV19,TRUE))),""),IF($C19&gt;0,summary!$C$10/28.8/0.947817,""))</f>
        <v>10.074319315976723</v>
      </c>
      <c r="AC48">
        <f t="array" ref="AC48">IF($D19,IFERROR((SUMPRODUCT((economics!$AG$2:$AG$167=$B48)*(economics!$D$2:$D$167="whr")*economics!$AH$2:$AH$167*(_xlfn.NORM.DIST(AC$3,economics!$AK$2:$AK$167,economics!$AJ$2:$AJ$167,TRUE)-_xlfn.NORM.DIST(AC$30,economics!$AK$2:$AK$167,economics!$AJ$2:$AJ$167,TRUE))*economics!$AM$2:$AM$167)+$CR19*(_xlfn.NORM.DIST(AC$3,$CU19,0.3*$CU19,TRUE)-_xlfn.NORM.DIST(AC$30,$CU19,0.3*$CU19,TRUE))*summary!$C$7/28.8/0.947817+$CS19*(_xlfn.NORM.DIST(AC$3,$CV19,0.3*$CV19,TRUE)-_xlfn.NORM.DIST(AC$30,$CV19,0.3*$CV19,TRUE))*summary!$C$6/28.8/0.947817)/(SUMPRODUCT((economics!$AG$2:$AG$167=$B48)*(economics!$D$2:$D$167="whr")*economics!$AH$2:$AH$167*(_xlfn.NORM.DIST(AC$3,economics!$AK$2:$AK$167,economics!$AJ$2:$AJ$167,TRUE)-_xlfn.NORM.DIST(AC$30,economics!$AK$2:$AK$167,economics!$AJ$2:$AJ$167,TRUE)))+$CR19*(_xlfn.NORM.DIST(AC$3,$CU19,0.3*$CU19,TRUE)-_xlfn.NORM.DIST(AC$30,$CU19,0.3*$CU19,TRUE))+$CS19*(_xlfn.NORM.DIST(AC$3,$CV19,0.3*$CV19,TRUE)-_xlfn.NORM.DIST(AC$30,$CV19,0.3*$CV19,TRUE))),""),IF($C19&gt;0,summary!$C$10/28.8/0.947817,""))</f>
        <v>10.074319315976723</v>
      </c>
      <c r="AD48">
        <f t="array" ref="AD48">IF($D19,IFERROR((SUMPRODUCT((economics!$AG$2:$AG$167=$B48)*(economics!$D$2:$D$167="whr")*economics!$AH$2:$AH$167*(_xlfn.NORM.DIST(AD$3,economics!$AK$2:$AK$167,economics!$AJ$2:$AJ$167,TRUE)-_xlfn.NORM.DIST(AD$30,economics!$AK$2:$AK$167,economics!$AJ$2:$AJ$167,TRUE))*economics!$AM$2:$AM$167)+$CR19*(_xlfn.NORM.DIST(AD$3,$CU19,0.3*$CU19,TRUE)-_xlfn.NORM.DIST(AD$30,$CU19,0.3*$CU19,TRUE))*summary!$C$7/28.8/0.947817+$CS19*(_xlfn.NORM.DIST(AD$3,$CV19,0.3*$CV19,TRUE)-_xlfn.NORM.DIST(AD$30,$CV19,0.3*$CV19,TRUE))*summary!$C$6/28.8/0.947817)/(SUMPRODUCT((economics!$AG$2:$AG$167=$B48)*(economics!$D$2:$D$167="whr")*economics!$AH$2:$AH$167*(_xlfn.NORM.DIST(AD$3,economics!$AK$2:$AK$167,economics!$AJ$2:$AJ$167,TRUE)-_xlfn.NORM.DIST(AD$30,economics!$AK$2:$AK$167,economics!$AJ$2:$AJ$167,TRUE)))+$CR19*(_xlfn.NORM.DIST(AD$3,$CU19,0.3*$CU19,TRUE)-_xlfn.NORM.DIST(AD$30,$CU19,0.3*$CU19,TRUE))+$CS19*(_xlfn.NORM.DIST(AD$3,$CV19,0.3*$CV19,TRUE)-_xlfn.NORM.DIST(AD$30,$CV19,0.3*$CV19,TRUE))),""),IF($C19&gt;0,summary!$C$10/28.8/0.947817,""))</f>
        <v>10.074319315976723</v>
      </c>
      <c r="AE48">
        <f t="array" ref="AE48">IF($D19,IFERROR((SUMPRODUCT((economics!$AG$2:$AG$167=$B48)*(economics!$D$2:$D$167="whr")*economics!$AH$2:$AH$167*(_xlfn.NORM.DIST(AE$3,economics!$AK$2:$AK$167,economics!$AJ$2:$AJ$167,TRUE)-_xlfn.NORM.DIST(AE$30,economics!$AK$2:$AK$167,economics!$AJ$2:$AJ$167,TRUE))*economics!$AM$2:$AM$167)+$CR19*(_xlfn.NORM.DIST(AE$3,$CU19,0.3*$CU19,TRUE)-_xlfn.NORM.DIST(AE$30,$CU19,0.3*$CU19,TRUE))*summary!$C$7/28.8/0.947817+$CS19*(_xlfn.NORM.DIST(AE$3,$CV19,0.3*$CV19,TRUE)-_xlfn.NORM.DIST(AE$30,$CV19,0.3*$CV19,TRUE))*summary!$C$6/28.8/0.947817)/(SUMPRODUCT((economics!$AG$2:$AG$167=$B48)*(economics!$D$2:$D$167="whr")*economics!$AH$2:$AH$167*(_xlfn.NORM.DIST(AE$3,economics!$AK$2:$AK$167,economics!$AJ$2:$AJ$167,TRUE)-_xlfn.NORM.DIST(AE$30,economics!$AK$2:$AK$167,economics!$AJ$2:$AJ$167,TRUE)))+$CR19*(_xlfn.NORM.DIST(AE$3,$CU19,0.3*$CU19,TRUE)-_xlfn.NORM.DIST(AE$30,$CU19,0.3*$CU19,TRUE))+$CS19*(_xlfn.NORM.DIST(AE$3,$CV19,0.3*$CV19,TRUE)-_xlfn.NORM.DIST(AE$30,$CV19,0.3*$CV19,TRUE))),""),IF($C19&gt;0,summary!$C$10/28.8/0.947817,""))</f>
        <v>10.074319315976723</v>
      </c>
      <c r="AF48">
        <f t="array" ref="AF48">IF($D19,IFERROR((SUMPRODUCT((economics!$AG$2:$AG$167=$B48)*(economics!$D$2:$D$167="whr")*economics!$AH$2:$AH$167*(_xlfn.NORM.DIST(AF$3,economics!$AK$2:$AK$167,economics!$AJ$2:$AJ$167,TRUE)-_xlfn.NORM.DIST(AF$30,economics!$AK$2:$AK$167,economics!$AJ$2:$AJ$167,TRUE))*economics!$AM$2:$AM$167)+$CR19*(_xlfn.NORM.DIST(AF$3,$CU19,0.3*$CU19,TRUE)-_xlfn.NORM.DIST(AF$30,$CU19,0.3*$CU19,TRUE))*summary!$C$7/28.8/0.947817+$CS19*(_xlfn.NORM.DIST(AF$3,$CV19,0.3*$CV19,TRUE)-_xlfn.NORM.DIST(AF$30,$CV19,0.3*$CV19,TRUE))*summary!$C$6/28.8/0.947817)/(SUMPRODUCT((economics!$AG$2:$AG$167=$B48)*(economics!$D$2:$D$167="whr")*economics!$AH$2:$AH$167*(_xlfn.NORM.DIST(AF$3,economics!$AK$2:$AK$167,economics!$AJ$2:$AJ$167,TRUE)-_xlfn.NORM.DIST(AF$30,economics!$AK$2:$AK$167,economics!$AJ$2:$AJ$167,TRUE)))+$CR19*(_xlfn.NORM.DIST(AF$3,$CU19,0.3*$CU19,TRUE)-_xlfn.NORM.DIST(AF$30,$CU19,0.3*$CU19,TRUE))+$CS19*(_xlfn.NORM.DIST(AF$3,$CV19,0.3*$CV19,TRUE)-_xlfn.NORM.DIST(AF$30,$CV19,0.3*$CV19,TRUE))),""),IF($C19&gt;0,summary!$C$10/28.8/0.947817,""))</f>
        <v>10.074319315976723</v>
      </c>
      <c r="AG48">
        <f t="array" ref="AG48">IF($D19,IFERROR((SUMPRODUCT((economics!$AG$2:$AG$167=$B48)*(economics!$D$2:$D$167="whr")*economics!$AH$2:$AH$167*(_xlfn.NORM.DIST(AG$3,economics!$AK$2:$AK$167,economics!$AJ$2:$AJ$167,TRUE)-_xlfn.NORM.DIST(AG$30,economics!$AK$2:$AK$167,economics!$AJ$2:$AJ$167,TRUE))*economics!$AM$2:$AM$167)+$CR19*(_xlfn.NORM.DIST(AG$3,$CU19,0.3*$CU19,TRUE)-_xlfn.NORM.DIST(AG$30,$CU19,0.3*$CU19,TRUE))*summary!$C$7/28.8/0.947817+$CS19*(_xlfn.NORM.DIST(AG$3,$CV19,0.3*$CV19,TRUE)-_xlfn.NORM.DIST(AG$30,$CV19,0.3*$CV19,TRUE))*summary!$C$6/28.8/0.947817)/(SUMPRODUCT((economics!$AG$2:$AG$167=$B48)*(economics!$D$2:$D$167="whr")*economics!$AH$2:$AH$167*(_xlfn.NORM.DIST(AG$3,economics!$AK$2:$AK$167,economics!$AJ$2:$AJ$167,TRUE)-_xlfn.NORM.DIST(AG$30,economics!$AK$2:$AK$167,economics!$AJ$2:$AJ$167,TRUE)))+$CR19*(_xlfn.NORM.DIST(AG$3,$CU19,0.3*$CU19,TRUE)-_xlfn.NORM.DIST(AG$30,$CU19,0.3*$CU19,TRUE))+$CS19*(_xlfn.NORM.DIST(AG$3,$CV19,0.3*$CV19,TRUE)-_xlfn.NORM.DIST(AG$30,$CV19,0.3*$CV19,TRUE))),""),IF($C19&gt;0,summary!$C$10/28.8/0.947817,""))</f>
        <v>10.074319315976723</v>
      </c>
      <c r="AH48">
        <f t="array" ref="AH48">IF($D19,IFERROR((SUMPRODUCT((economics!$AG$2:$AG$167=$B48)*(economics!$D$2:$D$167="whr")*economics!$AH$2:$AH$167*(_xlfn.NORM.DIST(AH$3,economics!$AK$2:$AK$167,economics!$AJ$2:$AJ$167,TRUE)-_xlfn.NORM.DIST(AH$30,economics!$AK$2:$AK$167,economics!$AJ$2:$AJ$167,TRUE))*economics!$AM$2:$AM$167)+$CR19*(_xlfn.NORM.DIST(AH$3,$CU19,0.3*$CU19,TRUE)-_xlfn.NORM.DIST(AH$30,$CU19,0.3*$CU19,TRUE))*summary!$C$7/28.8/0.947817+$CS19*(_xlfn.NORM.DIST(AH$3,$CV19,0.3*$CV19,TRUE)-_xlfn.NORM.DIST(AH$30,$CV19,0.3*$CV19,TRUE))*summary!$C$6/28.8/0.947817)/(SUMPRODUCT((economics!$AG$2:$AG$167=$B48)*(economics!$D$2:$D$167="whr")*economics!$AH$2:$AH$167*(_xlfn.NORM.DIST(AH$3,economics!$AK$2:$AK$167,economics!$AJ$2:$AJ$167,TRUE)-_xlfn.NORM.DIST(AH$30,economics!$AK$2:$AK$167,economics!$AJ$2:$AJ$167,TRUE)))+$CR19*(_xlfn.NORM.DIST(AH$3,$CU19,0.3*$CU19,TRUE)-_xlfn.NORM.DIST(AH$30,$CU19,0.3*$CU19,TRUE))+$CS19*(_xlfn.NORM.DIST(AH$3,$CV19,0.3*$CV19,TRUE)-_xlfn.NORM.DIST(AH$30,$CV19,0.3*$CV19,TRUE))),""),IF($C19&gt;0,summary!$C$10/28.8/0.947817,""))</f>
        <v>10.074319315976723</v>
      </c>
      <c r="AI48">
        <f t="array" ref="AI48">IF($D19,IFERROR((SUMPRODUCT((economics!$AG$2:$AG$167=$B48)*(economics!$D$2:$D$167="whr")*economics!$AH$2:$AH$167*(_xlfn.NORM.DIST(AI$3,economics!$AK$2:$AK$167,economics!$AJ$2:$AJ$167,TRUE)-_xlfn.NORM.DIST(AI$30,economics!$AK$2:$AK$167,economics!$AJ$2:$AJ$167,TRUE))*economics!$AM$2:$AM$167)+$CR19*(_xlfn.NORM.DIST(AI$3,$CU19,0.3*$CU19,TRUE)-_xlfn.NORM.DIST(AI$30,$CU19,0.3*$CU19,TRUE))*summary!$C$7/28.8/0.947817+$CS19*(_xlfn.NORM.DIST(AI$3,$CV19,0.3*$CV19,TRUE)-_xlfn.NORM.DIST(AI$30,$CV19,0.3*$CV19,TRUE))*summary!$C$6/28.8/0.947817)/(SUMPRODUCT((economics!$AG$2:$AG$167=$B48)*(economics!$D$2:$D$167="whr")*economics!$AH$2:$AH$167*(_xlfn.NORM.DIST(AI$3,economics!$AK$2:$AK$167,economics!$AJ$2:$AJ$167,TRUE)-_xlfn.NORM.DIST(AI$30,economics!$AK$2:$AK$167,economics!$AJ$2:$AJ$167,TRUE)))+$CR19*(_xlfn.NORM.DIST(AI$3,$CU19,0.3*$CU19,TRUE)-_xlfn.NORM.DIST(AI$30,$CU19,0.3*$CU19,TRUE))+$CS19*(_xlfn.NORM.DIST(AI$3,$CV19,0.3*$CV19,TRUE)-_xlfn.NORM.DIST(AI$30,$CV19,0.3*$CV19,TRUE))),""),IF($C19&gt;0,summary!$C$10/28.8/0.947817,""))</f>
        <v>10.074319315976723</v>
      </c>
      <c r="AJ48">
        <f t="array" ref="AJ48">IF($D19,IFERROR((SUMPRODUCT((economics!$AG$2:$AG$167=$B48)*(economics!$D$2:$D$167="whr")*economics!$AH$2:$AH$167*(_xlfn.NORM.DIST(AJ$3,economics!$AK$2:$AK$167,economics!$AJ$2:$AJ$167,TRUE)-_xlfn.NORM.DIST(AJ$30,economics!$AK$2:$AK$167,economics!$AJ$2:$AJ$167,TRUE))*economics!$AM$2:$AM$167)+$CR19*(_xlfn.NORM.DIST(AJ$3,$CU19,0.3*$CU19,TRUE)-_xlfn.NORM.DIST(AJ$30,$CU19,0.3*$CU19,TRUE))*summary!$C$7/28.8/0.947817+$CS19*(_xlfn.NORM.DIST(AJ$3,$CV19,0.3*$CV19,TRUE)-_xlfn.NORM.DIST(AJ$30,$CV19,0.3*$CV19,TRUE))*summary!$C$6/28.8/0.947817)/(SUMPRODUCT((economics!$AG$2:$AG$167=$B48)*(economics!$D$2:$D$167="whr")*economics!$AH$2:$AH$167*(_xlfn.NORM.DIST(AJ$3,economics!$AK$2:$AK$167,economics!$AJ$2:$AJ$167,TRUE)-_xlfn.NORM.DIST(AJ$30,economics!$AK$2:$AK$167,economics!$AJ$2:$AJ$167,TRUE)))+$CR19*(_xlfn.NORM.DIST(AJ$3,$CU19,0.3*$CU19,TRUE)-_xlfn.NORM.DIST(AJ$30,$CU19,0.3*$CU19,TRUE))+$CS19*(_xlfn.NORM.DIST(AJ$3,$CV19,0.3*$CV19,TRUE)-_xlfn.NORM.DIST(AJ$30,$CV19,0.3*$CV19,TRUE))),""),IF($C19&gt;0,summary!$C$10/28.8/0.947817,""))</f>
        <v>10.074319315976723</v>
      </c>
      <c r="AK48">
        <f t="array" ref="AK48">IF($D19,IFERROR((SUMPRODUCT((economics!$AG$2:$AG$167=$B48)*(economics!$D$2:$D$167="whr")*economics!$AH$2:$AH$167*(_xlfn.NORM.DIST(AK$3,economics!$AK$2:$AK$167,economics!$AJ$2:$AJ$167,TRUE)-_xlfn.NORM.DIST(AK$30,economics!$AK$2:$AK$167,economics!$AJ$2:$AJ$167,TRUE))*economics!$AM$2:$AM$167)+$CR19*(_xlfn.NORM.DIST(AK$3,$CU19,0.3*$CU19,TRUE)-_xlfn.NORM.DIST(AK$30,$CU19,0.3*$CU19,TRUE))*summary!$C$7/28.8/0.947817+$CS19*(_xlfn.NORM.DIST(AK$3,$CV19,0.3*$CV19,TRUE)-_xlfn.NORM.DIST(AK$30,$CV19,0.3*$CV19,TRUE))*summary!$C$6/28.8/0.947817)/(SUMPRODUCT((economics!$AG$2:$AG$167=$B48)*(economics!$D$2:$D$167="whr")*economics!$AH$2:$AH$167*(_xlfn.NORM.DIST(AK$3,economics!$AK$2:$AK$167,economics!$AJ$2:$AJ$167,TRUE)-_xlfn.NORM.DIST(AK$30,economics!$AK$2:$AK$167,economics!$AJ$2:$AJ$167,TRUE)))+$CR19*(_xlfn.NORM.DIST(AK$3,$CU19,0.3*$CU19,TRUE)-_xlfn.NORM.DIST(AK$30,$CU19,0.3*$CU19,TRUE))+$CS19*(_xlfn.NORM.DIST(AK$3,$CV19,0.3*$CV19,TRUE)-_xlfn.NORM.DIST(AK$30,$CV19,0.3*$CV19,TRUE))),""),IF($C19&gt;0,summary!$C$10/28.8/0.947817,""))</f>
        <v>10.074319315976723</v>
      </c>
      <c r="AL48">
        <f t="array" ref="AL48">IF($D19,IFERROR((SUMPRODUCT((economics!$AG$2:$AG$167=$B48)*(economics!$D$2:$D$167="whr")*economics!$AH$2:$AH$167*(_xlfn.NORM.DIST(AL$3,economics!$AK$2:$AK$167,economics!$AJ$2:$AJ$167,TRUE)-_xlfn.NORM.DIST(AL$30,economics!$AK$2:$AK$167,economics!$AJ$2:$AJ$167,TRUE))*economics!$AM$2:$AM$167)+$CR19*(_xlfn.NORM.DIST(AL$3,$CU19,0.3*$CU19,TRUE)-_xlfn.NORM.DIST(AL$30,$CU19,0.3*$CU19,TRUE))*summary!$C$7/28.8/0.947817+$CS19*(_xlfn.NORM.DIST(AL$3,$CV19,0.3*$CV19,TRUE)-_xlfn.NORM.DIST(AL$30,$CV19,0.3*$CV19,TRUE))*summary!$C$6/28.8/0.947817)/(SUMPRODUCT((economics!$AG$2:$AG$167=$B48)*(economics!$D$2:$D$167="whr")*economics!$AH$2:$AH$167*(_xlfn.NORM.DIST(AL$3,economics!$AK$2:$AK$167,economics!$AJ$2:$AJ$167,TRUE)-_xlfn.NORM.DIST(AL$30,economics!$AK$2:$AK$167,economics!$AJ$2:$AJ$167,TRUE)))+$CR19*(_xlfn.NORM.DIST(AL$3,$CU19,0.3*$CU19,TRUE)-_xlfn.NORM.DIST(AL$30,$CU19,0.3*$CU19,TRUE))+$CS19*(_xlfn.NORM.DIST(AL$3,$CV19,0.3*$CV19,TRUE)-_xlfn.NORM.DIST(AL$30,$CV19,0.3*$CV19,TRUE))),""),IF($C19&gt;0,summary!$C$10/28.8/0.947817,""))</f>
        <v>10.074319315976723</v>
      </c>
      <c r="AM48">
        <f t="array" ref="AM48">IF($D19,IFERROR((SUMPRODUCT((economics!$AG$2:$AG$167=$B48)*(economics!$D$2:$D$167="whr")*economics!$AH$2:$AH$167*(_xlfn.NORM.DIST(AM$3,economics!$AK$2:$AK$167,economics!$AJ$2:$AJ$167,TRUE)-_xlfn.NORM.DIST(AM$30,economics!$AK$2:$AK$167,economics!$AJ$2:$AJ$167,TRUE))*economics!$AM$2:$AM$167)+$CR19*(_xlfn.NORM.DIST(AM$3,$CU19,0.3*$CU19,TRUE)-_xlfn.NORM.DIST(AM$30,$CU19,0.3*$CU19,TRUE))*summary!$C$7/28.8/0.947817+$CS19*(_xlfn.NORM.DIST(AM$3,$CV19,0.3*$CV19,TRUE)-_xlfn.NORM.DIST(AM$30,$CV19,0.3*$CV19,TRUE))*summary!$C$6/28.8/0.947817)/(SUMPRODUCT((economics!$AG$2:$AG$167=$B48)*(economics!$D$2:$D$167="whr")*economics!$AH$2:$AH$167*(_xlfn.NORM.DIST(AM$3,economics!$AK$2:$AK$167,economics!$AJ$2:$AJ$167,TRUE)-_xlfn.NORM.DIST(AM$30,economics!$AK$2:$AK$167,economics!$AJ$2:$AJ$167,TRUE)))+$CR19*(_xlfn.NORM.DIST(AM$3,$CU19,0.3*$CU19,TRUE)-_xlfn.NORM.DIST(AM$30,$CU19,0.3*$CU19,TRUE))+$CS19*(_xlfn.NORM.DIST(AM$3,$CV19,0.3*$CV19,TRUE)-_xlfn.NORM.DIST(AM$30,$CV19,0.3*$CV19,TRUE))),""),IF($C19&gt;0,summary!$C$10/28.8/0.947817,""))</f>
        <v>10.074319315976723</v>
      </c>
      <c r="AN48">
        <f t="array" ref="AN48">IF($D19,IFERROR((SUMPRODUCT((economics!$AG$2:$AG$167=$B48)*(economics!$D$2:$D$167="whr")*economics!$AH$2:$AH$167*(_xlfn.NORM.DIST(AN$3,economics!$AK$2:$AK$167,economics!$AJ$2:$AJ$167,TRUE)-_xlfn.NORM.DIST(AN$30,economics!$AK$2:$AK$167,economics!$AJ$2:$AJ$167,TRUE))*economics!$AM$2:$AM$167)+$CR19*(_xlfn.NORM.DIST(AN$3,$CU19,0.3*$CU19,TRUE)-_xlfn.NORM.DIST(AN$30,$CU19,0.3*$CU19,TRUE))*summary!$C$7/28.8/0.947817+$CS19*(_xlfn.NORM.DIST(AN$3,$CV19,0.3*$CV19,TRUE)-_xlfn.NORM.DIST(AN$30,$CV19,0.3*$CV19,TRUE))*summary!$C$6/28.8/0.947817)/(SUMPRODUCT((economics!$AG$2:$AG$167=$B48)*(economics!$D$2:$D$167="whr")*economics!$AH$2:$AH$167*(_xlfn.NORM.DIST(AN$3,economics!$AK$2:$AK$167,economics!$AJ$2:$AJ$167,TRUE)-_xlfn.NORM.DIST(AN$30,economics!$AK$2:$AK$167,economics!$AJ$2:$AJ$167,TRUE)))+$CR19*(_xlfn.NORM.DIST(AN$3,$CU19,0.3*$CU19,TRUE)-_xlfn.NORM.DIST(AN$30,$CU19,0.3*$CU19,TRUE))+$CS19*(_xlfn.NORM.DIST(AN$3,$CV19,0.3*$CV19,TRUE)-_xlfn.NORM.DIST(AN$30,$CV19,0.3*$CV19,TRUE))),""),IF($C19&gt;0,summary!$C$10/28.8/0.947817,""))</f>
        <v>10.074319315976723</v>
      </c>
      <c r="AO48">
        <f t="array" ref="AO48">IF($D19,IFERROR((SUMPRODUCT((economics!$AG$2:$AG$167=$B48)*(economics!$D$2:$D$167="whr")*economics!$AH$2:$AH$167*(_xlfn.NORM.DIST(AO$3,economics!$AK$2:$AK$167,economics!$AJ$2:$AJ$167,TRUE)-_xlfn.NORM.DIST(AO$30,economics!$AK$2:$AK$167,economics!$AJ$2:$AJ$167,TRUE))*economics!$AM$2:$AM$167)+$CR19*(_xlfn.NORM.DIST(AO$3,$CU19,0.3*$CU19,TRUE)-_xlfn.NORM.DIST(AO$30,$CU19,0.3*$CU19,TRUE))*summary!$C$7/28.8/0.947817+$CS19*(_xlfn.NORM.DIST(AO$3,$CV19,0.3*$CV19,TRUE)-_xlfn.NORM.DIST(AO$30,$CV19,0.3*$CV19,TRUE))*summary!$C$6/28.8/0.947817)/(SUMPRODUCT((economics!$AG$2:$AG$167=$B48)*(economics!$D$2:$D$167="whr")*economics!$AH$2:$AH$167*(_xlfn.NORM.DIST(AO$3,economics!$AK$2:$AK$167,economics!$AJ$2:$AJ$167,TRUE)-_xlfn.NORM.DIST(AO$30,economics!$AK$2:$AK$167,economics!$AJ$2:$AJ$167,TRUE)))+$CR19*(_xlfn.NORM.DIST(AO$3,$CU19,0.3*$CU19,TRUE)-_xlfn.NORM.DIST(AO$30,$CU19,0.3*$CU19,TRUE))+$CS19*(_xlfn.NORM.DIST(AO$3,$CV19,0.3*$CV19,TRUE)-_xlfn.NORM.DIST(AO$30,$CV19,0.3*$CV19,TRUE))),""),IF($C19&gt;0,summary!$C$10/28.8/0.947817,""))</f>
        <v>10.074319315976723</v>
      </c>
      <c r="AP48">
        <f t="array" ref="AP48">IF($D19,IFERROR((SUMPRODUCT((economics!$AG$2:$AG$167=$B48)*(economics!$D$2:$D$167="whr")*economics!$AH$2:$AH$167*(_xlfn.NORM.DIST(AP$3,economics!$AK$2:$AK$167,economics!$AJ$2:$AJ$167,TRUE)-_xlfn.NORM.DIST(AP$30,economics!$AK$2:$AK$167,economics!$AJ$2:$AJ$167,TRUE))*economics!$AM$2:$AM$167)+$CR19*(_xlfn.NORM.DIST(AP$3,$CU19,0.3*$CU19,TRUE)-_xlfn.NORM.DIST(AP$30,$CU19,0.3*$CU19,TRUE))*summary!$C$7/28.8/0.947817+$CS19*(_xlfn.NORM.DIST(AP$3,$CV19,0.3*$CV19,TRUE)-_xlfn.NORM.DIST(AP$30,$CV19,0.3*$CV19,TRUE))*summary!$C$6/28.8/0.947817)/(SUMPRODUCT((economics!$AG$2:$AG$167=$B48)*(economics!$D$2:$D$167="whr")*economics!$AH$2:$AH$167*(_xlfn.NORM.DIST(AP$3,economics!$AK$2:$AK$167,economics!$AJ$2:$AJ$167,TRUE)-_xlfn.NORM.DIST(AP$30,economics!$AK$2:$AK$167,economics!$AJ$2:$AJ$167,TRUE)))+$CR19*(_xlfn.NORM.DIST(AP$3,$CU19,0.3*$CU19,TRUE)-_xlfn.NORM.DIST(AP$30,$CU19,0.3*$CU19,TRUE))+$CS19*(_xlfn.NORM.DIST(AP$3,$CV19,0.3*$CV19,TRUE)-_xlfn.NORM.DIST(AP$30,$CV19,0.3*$CV19,TRUE))),""),IF($C19&gt;0,summary!$C$10/28.8/0.947817,""))</f>
        <v>10.074319315976723</v>
      </c>
      <c r="AQ48">
        <f t="array" ref="AQ48">IF($D19,IFERROR((SUMPRODUCT((economics!$AG$2:$AG$167=$B48)*(economics!$D$2:$D$167="whr")*economics!$AH$2:$AH$167*(_xlfn.NORM.DIST(AQ$3,economics!$AK$2:$AK$167,economics!$AJ$2:$AJ$167,TRUE)-_xlfn.NORM.DIST(AQ$30,economics!$AK$2:$AK$167,economics!$AJ$2:$AJ$167,TRUE))*economics!$AM$2:$AM$167)+$CR19*(_xlfn.NORM.DIST(AQ$3,$CU19,0.3*$CU19,TRUE)-_xlfn.NORM.DIST(AQ$30,$CU19,0.3*$CU19,TRUE))*summary!$C$7/28.8/0.947817+$CS19*(_xlfn.NORM.DIST(AQ$3,$CV19,0.3*$CV19,TRUE)-_xlfn.NORM.DIST(AQ$30,$CV19,0.3*$CV19,TRUE))*summary!$C$6/28.8/0.947817)/(SUMPRODUCT((economics!$AG$2:$AG$167=$B48)*(economics!$D$2:$D$167="whr")*economics!$AH$2:$AH$167*(_xlfn.NORM.DIST(AQ$3,economics!$AK$2:$AK$167,economics!$AJ$2:$AJ$167,TRUE)-_xlfn.NORM.DIST(AQ$30,economics!$AK$2:$AK$167,economics!$AJ$2:$AJ$167,TRUE)))+$CR19*(_xlfn.NORM.DIST(AQ$3,$CU19,0.3*$CU19,TRUE)-_xlfn.NORM.DIST(AQ$30,$CU19,0.3*$CU19,TRUE))+$CS19*(_xlfn.NORM.DIST(AQ$3,$CV19,0.3*$CV19,TRUE)-_xlfn.NORM.DIST(AQ$30,$CV19,0.3*$CV19,TRUE))),""),IF($C19&gt;0,summary!$C$10/28.8/0.947817,""))</f>
        <v>10.074319315976723</v>
      </c>
      <c r="AR48">
        <f t="array" ref="AR48">IF($D19,IFERROR((SUMPRODUCT((economics!$AG$2:$AG$167=$B48)*(economics!$D$2:$D$167="whr")*economics!$AH$2:$AH$167*(_xlfn.NORM.DIST(AR$3,economics!$AK$2:$AK$167,economics!$AJ$2:$AJ$167,TRUE)-_xlfn.NORM.DIST(AR$30,economics!$AK$2:$AK$167,economics!$AJ$2:$AJ$167,TRUE))*economics!$AM$2:$AM$167)+$CR19*(_xlfn.NORM.DIST(AR$3,$CU19,0.3*$CU19,TRUE)-_xlfn.NORM.DIST(AR$30,$CU19,0.3*$CU19,TRUE))*summary!$C$7/28.8/0.947817+$CS19*(_xlfn.NORM.DIST(AR$3,$CV19,0.3*$CV19,TRUE)-_xlfn.NORM.DIST(AR$30,$CV19,0.3*$CV19,TRUE))*summary!$C$6/28.8/0.947817)/(SUMPRODUCT((economics!$AG$2:$AG$167=$B48)*(economics!$D$2:$D$167="whr")*economics!$AH$2:$AH$167*(_xlfn.NORM.DIST(AR$3,economics!$AK$2:$AK$167,economics!$AJ$2:$AJ$167,TRUE)-_xlfn.NORM.DIST(AR$30,economics!$AK$2:$AK$167,economics!$AJ$2:$AJ$167,TRUE)))+$CR19*(_xlfn.NORM.DIST(AR$3,$CU19,0.3*$CU19,TRUE)-_xlfn.NORM.DIST(AR$30,$CU19,0.3*$CU19,TRUE))+$CS19*(_xlfn.NORM.DIST(AR$3,$CV19,0.3*$CV19,TRUE)-_xlfn.NORM.DIST(AR$30,$CV19,0.3*$CV19,TRUE))),""),IF($C19&gt;0,summary!$C$10/28.8/0.947817,""))</f>
        <v>10.074319315976723</v>
      </c>
      <c r="AS48">
        <f t="array" ref="AS48">IF($D19,IFERROR((SUMPRODUCT((economics!$AG$2:$AG$167=$B48)*(economics!$D$2:$D$167="whr")*economics!$AH$2:$AH$167*(_xlfn.NORM.DIST(AS$3,economics!$AK$2:$AK$167,economics!$AJ$2:$AJ$167,TRUE)-_xlfn.NORM.DIST(AS$30,economics!$AK$2:$AK$167,economics!$AJ$2:$AJ$167,TRUE))*economics!$AM$2:$AM$167)+$CR19*(_xlfn.NORM.DIST(AS$3,$CU19,0.3*$CU19,TRUE)-_xlfn.NORM.DIST(AS$30,$CU19,0.3*$CU19,TRUE))*summary!$C$7/28.8/0.947817+$CS19*(_xlfn.NORM.DIST(AS$3,$CV19,0.3*$CV19,TRUE)-_xlfn.NORM.DIST(AS$30,$CV19,0.3*$CV19,TRUE))*summary!$C$6/28.8/0.947817)/(SUMPRODUCT((economics!$AG$2:$AG$167=$B48)*(economics!$D$2:$D$167="whr")*economics!$AH$2:$AH$167*(_xlfn.NORM.DIST(AS$3,economics!$AK$2:$AK$167,economics!$AJ$2:$AJ$167,TRUE)-_xlfn.NORM.DIST(AS$30,economics!$AK$2:$AK$167,economics!$AJ$2:$AJ$167,TRUE)))+$CR19*(_xlfn.NORM.DIST(AS$3,$CU19,0.3*$CU19,TRUE)-_xlfn.NORM.DIST(AS$30,$CU19,0.3*$CU19,TRUE))+$CS19*(_xlfn.NORM.DIST(AS$3,$CV19,0.3*$CV19,TRUE)-_xlfn.NORM.DIST(AS$30,$CV19,0.3*$CV19,TRUE))),""),IF($C19&gt;0,summary!$C$10/28.8/0.947817,""))</f>
        <v>10.074319315976723</v>
      </c>
      <c r="AT48">
        <f t="array" ref="AT48">IF($D19,IFERROR((SUMPRODUCT((economics!$AG$2:$AG$167=$B48)*(economics!$D$2:$D$167="whr")*economics!$AH$2:$AH$167*(_xlfn.NORM.DIST(AT$3,economics!$AK$2:$AK$167,economics!$AJ$2:$AJ$167,TRUE)-_xlfn.NORM.DIST(AT$30,economics!$AK$2:$AK$167,economics!$AJ$2:$AJ$167,TRUE))*economics!$AM$2:$AM$167)+$CR19*(_xlfn.NORM.DIST(AT$3,$CU19,0.3*$CU19,TRUE)-_xlfn.NORM.DIST(AT$30,$CU19,0.3*$CU19,TRUE))*summary!$C$7/28.8/0.947817+$CS19*(_xlfn.NORM.DIST(AT$3,$CV19,0.3*$CV19,TRUE)-_xlfn.NORM.DIST(AT$30,$CV19,0.3*$CV19,TRUE))*summary!$C$6/28.8/0.947817)/(SUMPRODUCT((economics!$AG$2:$AG$167=$B48)*(economics!$D$2:$D$167="whr")*economics!$AH$2:$AH$167*(_xlfn.NORM.DIST(AT$3,economics!$AK$2:$AK$167,economics!$AJ$2:$AJ$167,TRUE)-_xlfn.NORM.DIST(AT$30,economics!$AK$2:$AK$167,economics!$AJ$2:$AJ$167,TRUE)))+$CR19*(_xlfn.NORM.DIST(AT$3,$CU19,0.3*$CU19,TRUE)-_xlfn.NORM.DIST(AT$30,$CU19,0.3*$CU19,TRUE))+$CS19*(_xlfn.NORM.DIST(AT$3,$CV19,0.3*$CV19,TRUE)-_xlfn.NORM.DIST(AT$30,$CV19,0.3*$CV19,TRUE))),""),IF($C19&gt;0,summary!$C$10/28.8/0.947817,""))</f>
        <v>10.074319315976723</v>
      </c>
      <c r="AU48">
        <f t="array" ref="AU48">IF($D19,IFERROR((SUMPRODUCT((economics!$AG$2:$AG$167=$B48)*(economics!$D$2:$D$167="whr")*economics!$AH$2:$AH$167*(_xlfn.NORM.DIST(AU$3,economics!$AK$2:$AK$167,economics!$AJ$2:$AJ$167,TRUE)-_xlfn.NORM.DIST(AU$30,economics!$AK$2:$AK$167,economics!$AJ$2:$AJ$167,TRUE))*economics!$AM$2:$AM$167)+$CR19*(_xlfn.NORM.DIST(AU$3,$CU19,0.3*$CU19,TRUE)-_xlfn.NORM.DIST(AU$30,$CU19,0.3*$CU19,TRUE))*summary!$C$7/28.8/0.947817+$CS19*(_xlfn.NORM.DIST(AU$3,$CV19,0.3*$CV19,TRUE)-_xlfn.NORM.DIST(AU$30,$CV19,0.3*$CV19,TRUE))*summary!$C$6/28.8/0.947817)/(SUMPRODUCT((economics!$AG$2:$AG$167=$B48)*(economics!$D$2:$D$167="whr")*economics!$AH$2:$AH$167*(_xlfn.NORM.DIST(AU$3,economics!$AK$2:$AK$167,economics!$AJ$2:$AJ$167,TRUE)-_xlfn.NORM.DIST(AU$30,economics!$AK$2:$AK$167,economics!$AJ$2:$AJ$167,TRUE)))+$CR19*(_xlfn.NORM.DIST(AU$3,$CU19,0.3*$CU19,TRUE)-_xlfn.NORM.DIST(AU$30,$CU19,0.3*$CU19,TRUE))+$CS19*(_xlfn.NORM.DIST(AU$3,$CV19,0.3*$CV19,TRUE)-_xlfn.NORM.DIST(AU$30,$CV19,0.3*$CV19,TRUE))),""),IF($C19&gt;0,summary!$C$10/28.8/0.947817,""))</f>
        <v>10.074319315976723</v>
      </c>
      <c r="AV48">
        <f t="array" ref="AV48">IF($D19,IFERROR((SUMPRODUCT((economics!$AG$2:$AG$167=$B48)*(economics!$D$2:$D$167="whr")*economics!$AH$2:$AH$167*(_xlfn.NORM.DIST(AV$3,economics!$AK$2:$AK$167,economics!$AJ$2:$AJ$167,TRUE)-_xlfn.NORM.DIST(AV$30,economics!$AK$2:$AK$167,economics!$AJ$2:$AJ$167,TRUE))*economics!$AM$2:$AM$167)+$CR19*(_xlfn.NORM.DIST(AV$3,$CU19,0.3*$CU19,TRUE)-_xlfn.NORM.DIST(AV$30,$CU19,0.3*$CU19,TRUE))*summary!$C$7/28.8/0.947817+$CS19*(_xlfn.NORM.DIST(AV$3,$CV19,0.3*$CV19,TRUE)-_xlfn.NORM.DIST(AV$30,$CV19,0.3*$CV19,TRUE))*summary!$C$6/28.8/0.947817)/(SUMPRODUCT((economics!$AG$2:$AG$167=$B48)*(economics!$D$2:$D$167="whr")*economics!$AH$2:$AH$167*(_xlfn.NORM.DIST(AV$3,economics!$AK$2:$AK$167,economics!$AJ$2:$AJ$167,TRUE)-_xlfn.NORM.DIST(AV$30,economics!$AK$2:$AK$167,economics!$AJ$2:$AJ$167,TRUE)))+$CR19*(_xlfn.NORM.DIST(AV$3,$CU19,0.3*$CU19,TRUE)-_xlfn.NORM.DIST(AV$30,$CU19,0.3*$CU19,TRUE))+$CS19*(_xlfn.NORM.DIST(AV$3,$CV19,0.3*$CV19,TRUE)-_xlfn.NORM.DIST(AV$30,$CV19,0.3*$CV19,TRUE))),""),IF($C19&gt;0,summary!$C$10/28.8/0.947817,""))</f>
        <v>10.074319315976723</v>
      </c>
      <c r="AW48">
        <f t="array" ref="AW48">IF($D19,IFERROR((SUMPRODUCT((economics!$AG$2:$AG$167=$B48)*(economics!$D$2:$D$167="whr")*economics!$AH$2:$AH$167*(_xlfn.NORM.DIST(AW$3,economics!$AK$2:$AK$167,economics!$AJ$2:$AJ$167,TRUE)-_xlfn.NORM.DIST(AW$30,economics!$AK$2:$AK$167,economics!$AJ$2:$AJ$167,TRUE))*economics!$AM$2:$AM$167)+$CR19*(_xlfn.NORM.DIST(AW$3,$CU19,0.3*$CU19,TRUE)-_xlfn.NORM.DIST(AW$30,$CU19,0.3*$CU19,TRUE))*summary!$C$7/28.8/0.947817+$CS19*(_xlfn.NORM.DIST(AW$3,$CV19,0.3*$CV19,TRUE)-_xlfn.NORM.DIST(AW$30,$CV19,0.3*$CV19,TRUE))*summary!$C$6/28.8/0.947817)/(SUMPRODUCT((economics!$AG$2:$AG$167=$B48)*(economics!$D$2:$D$167="whr")*economics!$AH$2:$AH$167*(_xlfn.NORM.DIST(AW$3,economics!$AK$2:$AK$167,economics!$AJ$2:$AJ$167,TRUE)-_xlfn.NORM.DIST(AW$30,economics!$AK$2:$AK$167,economics!$AJ$2:$AJ$167,TRUE)))+$CR19*(_xlfn.NORM.DIST(AW$3,$CU19,0.3*$CU19,TRUE)-_xlfn.NORM.DIST(AW$30,$CU19,0.3*$CU19,TRUE))+$CS19*(_xlfn.NORM.DIST(AW$3,$CV19,0.3*$CV19,TRUE)-_xlfn.NORM.DIST(AW$30,$CV19,0.3*$CV19,TRUE))),""),IF($C19&gt;0,summary!$C$10/28.8/0.947817,""))</f>
        <v>10.074319315976723</v>
      </c>
      <c r="AX48">
        <f t="array" ref="AX48">IF($D19,IFERROR((SUMPRODUCT((economics!$AG$2:$AG$167=$B48)*(economics!$D$2:$D$167="whr")*economics!$AH$2:$AH$167*(_xlfn.NORM.DIST(AX$3,economics!$AK$2:$AK$167,economics!$AJ$2:$AJ$167,TRUE)-_xlfn.NORM.DIST(AX$30,economics!$AK$2:$AK$167,economics!$AJ$2:$AJ$167,TRUE))*economics!$AM$2:$AM$167)+$CR19*(_xlfn.NORM.DIST(AX$3,$CU19,0.3*$CU19,TRUE)-_xlfn.NORM.DIST(AX$30,$CU19,0.3*$CU19,TRUE))*summary!$C$7/28.8/0.947817+$CS19*(_xlfn.NORM.DIST(AX$3,$CV19,0.3*$CV19,TRUE)-_xlfn.NORM.DIST(AX$30,$CV19,0.3*$CV19,TRUE))*summary!$C$6/28.8/0.947817)/(SUMPRODUCT((economics!$AG$2:$AG$167=$B48)*(economics!$D$2:$D$167="whr")*economics!$AH$2:$AH$167*(_xlfn.NORM.DIST(AX$3,economics!$AK$2:$AK$167,economics!$AJ$2:$AJ$167,TRUE)-_xlfn.NORM.DIST(AX$30,economics!$AK$2:$AK$167,economics!$AJ$2:$AJ$167,TRUE)))+$CR19*(_xlfn.NORM.DIST(AX$3,$CU19,0.3*$CU19,TRUE)-_xlfn.NORM.DIST(AX$30,$CU19,0.3*$CU19,TRUE))+$CS19*(_xlfn.NORM.DIST(AX$3,$CV19,0.3*$CV19,TRUE)-_xlfn.NORM.DIST(AX$30,$CV19,0.3*$CV19,TRUE))),""),IF($C19&gt;0,summary!$C$10/28.8/0.947817,""))</f>
        <v>10.074319315976723</v>
      </c>
      <c r="AY48">
        <f t="array" ref="AY48">IF($D19,IFERROR((SUMPRODUCT((economics!$AG$2:$AG$167=$B48)*(economics!$D$2:$D$167="whr")*economics!$AH$2:$AH$167*(_xlfn.NORM.DIST(AY$3,economics!$AK$2:$AK$167,economics!$AJ$2:$AJ$167,TRUE)-_xlfn.NORM.DIST(AY$30,economics!$AK$2:$AK$167,economics!$AJ$2:$AJ$167,TRUE))*economics!$AM$2:$AM$167)+$CR19*(_xlfn.NORM.DIST(AY$3,$CU19,0.3*$CU19,TRUE)-_xlfn.NORM.DIST(AY$30,$CU19,0.3*$CU19,TRUE))*summary!$C$7/28.8/0.947817+$CS19*(_xlfn.NORM.DIST(AY$3,$CV19,0.3*$CV19,TRUE)-_xlfn.NORM.DIST(AY$30,$CV19,0.3*$CV19,TRUE))*summary!$C$6/28.8/0.947817)/(SUMPRODUCT((economics!$AG$2:$AG$167=$B48)*(economics!$D$2:$D$167="whr")*economics!$AH$2:$AH$167*(_xlfn.NORM.DIST(AY$3,economics!$AK$2:$AK$167,economics!$AJ$2:$AJ$167,TRUE)-_xlfn.NORM.DIST(AY$30,economics!$AK$2:$AK$167,economics!$AJ$2:$AJ$167,TRUE)))+$CR19*(_xlfn.NORM.DIST(AY$3,$CU19,0.3*$CU19,TRUE)-_xlfn.NORM.DIST(AY$30,$CU19,0.3*$CU19,TRUE))+$CS19*(_xlfn.NORM.DIST(AY$3,$CV19,0.3*$CV19,TRUE)-_xlfn.NORM.DIST(AY$30,$CV19,0.3*$CV19,TRUE))),""),IF($C19&gt;0,summary!$C$10/28.8/0.947817,""))</f>
        <v>10.074319315976723</v>
      </c>
      <c r="AZ48">
        <f t="array" ref="AZ48">IF($D19,IFERROR((SUMPRODUCT((economics!$AG$2:$AG$167=$B48)*(economics!$D$2:$D$167="whr")*economics!$AH$2:$AH$167*(_xlfn.NORM.DIST(AZ$3,economics!$AK$2:$AK$167,economics!$AJ$2:$AJ$167,TRUE)-_xlfn.NORM.DIST(AZ$30,economics!$AK$2:$AK$167,economics!$AJ$2:$AJ$167,TRUE))*economics!$AM$2:$AM$167)+$CR19*(_xlfn.NORM.DIST(AZ$3,$CU19,0.3*$CU19,TRUE)-_xlfn.NORM.DIST(AZ$30,$CU19,0.3*$CU19,TRUE))*summary!$C$7/28.8/0.947817+$CS19*(_xlfn.NORM.DIST(AZ$3,$CV19,0.3*$CV19,TRUE)-_xlfn.NORM.DIST(AZ$30,$CV19,0.3*$CV19,TRUE))*summary!$C$6/28.8/0.947817)/(SUMPRODUCT((economics!$AG$2:$AG$167=$B48)*(economics!$D$2:$D$167="whr")*economics!$AH$2:$AH$167*(_xlfn.NORM.DIST(AZ$3,economics!$AK$2:$AK$167,economics!$AJ$2:$AJ$167,TRUE)-_xlfn.NORM.DIST(AZ$30,economics!$AK$2:$AK$167,economics!$AJ$2:$AJ$167,TRUE)))+$CR19*(_xlfn.NORM.DIST(AZ$3,$CU19,0.3*$CU19,TRUE)-_xlfn.NORM.DIST(AZ$30,$CU19,0.3*$CU19,TRUE))+$CS19*(_xlfn.NORM.DIST(AZ$3,$CV19,0.3*$CV19,TRUE)-_xlfn.NORM.DIST(AZ$30,$CV19,0.3*$CV19,TRUE))),""),IF($C19&gt;0,summary!$C$10/28.8/0.947817,""))</f>
        <v>10.074319315976723</v>
      </c>
      <c r="BA48">
        <f t="array" ref="BA48">IF($D19,IFERROR((SUMPRODUCT((economics!$AG$2:$AG$167=$B48)*(economics!$D$2:$D$167="whr")*economics!$AH$2:$AH$167*(_xlfn.NORM.DIST(BA$3,economics!$AK$2:$AK$167,economics!$AJ$2:$AJ$167,TRUE)-_xlfn.NORM.DIST(BA$30,economics!$AK$2:$AK$167,economics!$AJ$2:$AJ$167,TRUE))*economics!$AM$2:$AM$167)+$CR19*(_xlfn.NORM.DIST(BA$3,$CU19,0.3*$CU19,TRUE)-_xlfn.NORM.DIST(BA$30,$CU19,0.3*$CU19,TRUE))*summary!$C$7/28.8/0.947817+$CS19*(_xlfn.NORM.DIST(BA$3,$CV19,0.3*$CV19,TRUE)-_xlfn.NORM.DIST(BA$30,$CV19,0.3*$CV19,TRUE))*summary!$C$6/28.8/0.947817)/(SUMPRODUCT((economics!$AG$2:$AG$167=$B48)*(economics!$D$2:$D$167="whr")*economics!$AH$2:$AH$167*(_xlfn.NORM.DIST(BA$3,economics!$AK$2:$AK$167,economics!$AJ$2:$AJ$167,TRUE)-_xlfn.NORM.DIST(BA$30,economics!$AK$2:$AK$167,economics!$AJ$2:$AJ$167,TRUE)))+$CR19*(_xlfn.NORM.DIST(BA$3,$CU19,0.3*$CU19,TRUE)-_xlfn.NORM.DIST(BA$30,$CU19,0.3*$CU19,TRUE))+$CS19*(_xlfn.NORM.DIST(BA$3,$CV19,0.3*$CV19,TRUE)-_xlfn.NORM.DIST(BA$30,$CV19,0.3*$CV19,TRUE))),""),IF($C19&gt;0,summary!$C$10/28.8/0.947817,""))</f>
        <v>10.074319315976723</v>
      </c>
      <c r="BB48">
        <f t="array" ref="BB48">IF($D19,IFERROR((SUMPRODUCT((economics!$AG$2:$AG$167=$B48)*(economics!$D$2:$D$167="whr")*economics!$AH$2:$AH$167*(_xlfn.NORM.DIST(BB$3,economics!$AK$2:$AK$167,economics!$AJ$2:$AJ$167,TRUE)-_xlfn.NORM.DIST(BB$30,economics!$AK$2:$AK$167,economics!$AJ$2:$AJ$167,TRUE))*economics!$AM$2:$AM$167)+$CR19*(_xlfn.NORM.DIST(BB$3,$CU19,0.3*$CU19,TRUE)-_xlfn.NORM.DIST(BB$30,$CU19,0.3*$CU19,TRUE))*summary!$C$7/28.8/0.947817+$CS19*(_xlfn.NORM.DIST(BB$3,$CV19,0.3*$CV19,TRUE)-_xlfn.NORM.DIST(BB$30,$CV19,0.3*$CV19,TRUE))*summary!$C$6/28.8/0.947817)/(SUMPRODUCT((economics!$AG$2:$AG$167=$B48)*(economics!$D$2:$D$167="whr")*economics!$AH$2:$AH$167*(_xlfn.NORM.DIST(BB$3,economics!$AK$2:$AK$167,economics!$AJ$2:$AJ$167,TRUE)-_xlfn.NORM.DIST(BB$30,economics!$AK$2:$AK$167,economics!$AJ$2:$AJ$167,TRUE)))+$CR19*(_xlfn.NORM.DIST(BB$3,$CU19,0.3*$CU19,TRUE)-_xlfn.NORM.DIST(BB$30,$CU19,0.3*$CU19,TRUE))+$CS19*(_xlfn.NORM.DIST(BB$3,$CV19,0.3*$CV19,TRUE)-_xlfn.NORM.DIST(BB$30,$CV19,0.3*$CV19,TRUE))),""),IF($C19&gt;0,summary!$C$10/28.8/0.947817,""))</f>
        <v>10.074319315976723</v>
      </c>
      <c r="BC48">
        <f t="array" ref="BC48">IF($D19,IFERROR((SUMPRODUCT((economics!$AG$2:$AG$167=$B48)*(economics!$D$2:$D$167="whr")*economics!$AH$2:$AH$167*(_xlfn.NORM.DIST(BC$3,economics!$AK$2:$AK$167,economics!$AJ$2:$AJ$167,TRUE)-_xlfn.NORM.DIST(BC$30,economics!$AK$2:$AK$167,economics!$AJ$2:$AJ$167,TRUE))*economics!$AM$2:$AM$167)+$CR19*(_xlfn.NORM.DIST(BC$3,$CU19,0.3*$CU19,TRUE)-_xlfn.NORM.DIST(BC$30,$CU19,0.3*$CU19,TRUE))*summary!$C$7/28.8/0.947817+$CS19*(_xlfn.NORM.DIST(BC$3,$CV19,0.3*$CV19,TRUE)-_xlfn.NORM.DIST(BC$30,$CV19,0.3*$CV19,TRUE))*summary!$C$6/28.8/0.947817)/(SUMPRODUCT((economics!$AG$2:$AG$167=$B48)*(economics!$D$2:$D$167="whr")*economics!$AH$2:$AH$167*(_xlfn.NORM.DIST(BC$3,economics!$AK$2:$AK$167,economics!$AJ$2:$AJ$167,TRUE)-_xlfn.NORM.DIST(BC$30,economics!$AK$2:$AK$167,economics!$AJ$2:$AJ$167,TRUE)))+$CR19*(_xlfn.NORM.DIST(BC$3,$CU19,0.3*$CU19,TRUE)-_xlfn.NORM.DIST(BC$30,$CU19,0.3*$CU19,TRUE))+$CS19*(_xlfn.NORM.DIST(BC$3,$CV19,0.3*$CV19,TRUE)-_xlfn.NORM.DIST(BC$30,$CV19,0.3*$CV19,TRUE))),""),IF($C19&gt;0,summary!$C$10/28.8/0.947817,""))</f>
        <v>10.074319315976723</v>
      </c>
      <c r="BD48">
        <f t="array" ref="BD48">IF($D19,IFERROR((SUMPRODUCT((economics!$AG$2:$AG$167=$B48)*(economics!$D$2:$D$167="whr")*economics!$AH$2:$AH$167*(_xlfn.NORM.DIST(BD$3,economics!$AK$2:$AK$167,economics!$AJ$2:$AJ$167,TRUE)-_xlfn.NORM.DIST(BD$30,economics!$AK$2:$AK$167,economics!$AJ$2:$AJ$167,TRUE))*economics!$AM$2:$AM$167)+$CR19*(_xlfn.NORM.DIST(BD$3,$CU19,0.3*$CU19,TRUE)-_xlfn.NORM.DIST(BD$30,$CU19,0.3*$CU19,TRUE))*summary!$C$7/28.8/0.947817+$CS19*(_xlfn.NORM.DIST(BD$3,$CV19,0.3*$CV19,TRUE)-_xlfn.NORM.DIST(BD$30,$CV19,0.3*$CV19,TRUE))*summary!$C$6/28.8/0.947817)/(SUMPRODUCT((economics!$AG$2:$AG$167=$B48)*(economics!$D$2:$D$167="whr")*economics!$AH$2:$AH$167*(_xlfn.NORM.DIST(BD$3,economics!$AK$2:$AK$167,economics!$AJ$2:$AJ$167,TRUE)-_xlfn.NORM.DIST(BD$30,economics!$AK$2:$AK$167,economics!$AJ$2:$AJ$167,TRUE)))+$CR19*(_xlfn.NORM.DIST(BD$3,$CU19,0.3*$CU19,TRUE)-_xlfn.NORM.DIST(BD$30,$CU19,0.3*$CU19,TRUE))+$CS19*(_xlfn.NORM.DIST(BD$3,$CV19,0.3*$CV19,TRUE)-_xlfn.NORM.DIST(BD$30,$CV19,0.3*$CV19,TRUE))),""),IF($C19&gt;0,summary!$C$10/28.8/0.947817,""))</f>
        <v>10.074319315976723</v>
      </c>
      <c r="BE48">
        <f t="array" ref="BE48">IF($D19,IFERROR((SUMPRODUCT((economics!$AG$2:$AG$167=$B48)*(economics!$D$2:$D$167="whr")*economics!$AH$2:$AH$167*(_xlfn.NORM.DIST(BE$3,economics!$AK$2:$AK$167,economics!$AJ$2:$AJ$167,TRUE)-_xlfn.NORM.DIST(BE$30,economics!$AK$2:$AK$167,economics!$AJ$2:$AJ$167,TRUE))*economics!$AM$2:$AM$167)+$CR19*(_xlfn.NORM.DIST(BE$3,$CU19,0.3*$CU19,TRUE)-_xlfn.NORM.DIST(BE$30,$CU19,0.3*$CU19,TRUE))*summary!$C$7/28.8/0.947817+$CS19*(_xlfn.NORM.DIST(BE$3,$CV19,0.3*$CV19,TRUE)-_xlfn.NORM.DIST(BE$30,$CV19,0.3*$CV19,TRUE))*summary!$C$6/28.8/0.947817)/(SUMPRODUCT((economics!$AG$2:$AG$167=$B48)*(economics!$D$2:$D$167="whr")*economics!$AH$2:$AH$167*(_xlfn.NORM.DIST(BE$3,economics!$AK$2:$AK$167,economics!$AJ$2:$AJ$167,TRUE)-_xlfn.NORM.DIST(BE$30,economics!$AK$2:$AK$167,economics!$AJ$2:$AJ$167,TRUE)))+$CR19*(_xlfn.NORM.DIST(BE$3,$CU19,0.3*$CU19,TRUE)-_xlfn.NORM.DIST(BE$30,$CU19,0.3*$CU19,TRUE))+$CS19*(_xlfn.NORM.DIST(BE$3,$CV19,0.3*$CV19,TRUE)-_xlfn.NORM.DIST(BE$30,$CV19,0.3*$CV19,TRUE))),""),IF($C19&gt;0,summary!$C$10/28.8/0.947817,""))</f>
        <v>10.074319315976723</v>
      </c>
      <c r="BF48">
        <f t="array" ref="BF48">IF($D19,IFERROR((SUMPRODUCT((economics!$AG$2:$AG$167=$B48)*(economics!$D$2:$D$167="whr")*economics!$AH$2:$AH$167*(_xlfn.NORM.DIST(BF$3,economics!$AK$2:$AK$167,economics!$AJ$2:$AJ$167,TRUE)-_xlfn.NORM.DIST(BF$30,economics!$AK$2:$AK$167,economics!$AJ$2:$AJ$167,TRUE))*economics!$AM$2:$AM$167)+$CR19*(_xlfn.NORM.DIST(BF$3,$CU19,0.3*$CU19,TRUE)-_xlfn.NORM.DIST(BF$30,$CU19,0.3*$CU19,TRUE))*summary!$C$7/28.8/0.947817+$CS19*(_xlfn.NORM.DIST(BF$3,$CV19,0.3*$CV19,TRUE)-_xlfn.NORM.DIST(BF$30,$CV19,0.3*$CV19,TRUE))*summary!$C$6/28.8/0.947817)/(SUMPRODUCT((economics!$AG$2:$AG$167=$B48)*(economics!$D$2:$D$167="whr")*economics!$AH$2:$AH$167*(_xlfn.NORM.DIST(BF$3,economics!$AK$2:$AK$167,economics!$AJ$2:$AJ$167,TRUE)-_xlfn.NORM.DIST(BF$30,economics!$AK$2:$AK$167,economics!$AJ$2:$AJ$167,TRUE)))+$CR19*(_xlfn.NORM.DIST(BF$3,$CU19,0.3*$CU19,TRUE)-_xlfn.NORM.DIST(BF$30,$CU19,0.3*$CU19,TRUE))+$CS19*(_xlfn.NORM.DIST(BF$3,$CV19,0.3*$CV19,TRUE)-_xlfn.NORM.DIST(BF$30,$CV19,0.3*$CV19,TRUE))),""),IF($C19&gt;0,summary!$C$10/28.8/0.947817,""))</f>
        <v>10.074319315976723</v>
      </c>
      <c r="BG48">
        <f t="array" ref="BG48">IF($D19,IFERROR((SUMPRODUCT((economics!$AG$2:$AG$167=$B48)*(economics!$D$2:$D$167="whr")*economics!$AH$2:$AH$167*(_xlfn.NORM.DIST(BG$3,economics!$AK$2:$AK$167,economics!$AJ$2:$AJ$167,TRUE)-_xlfn.NORM.DIST(BG$30,economics!$AK$2:$AK$167,economics!$AJ$2:$AJ$167,TRUE))*economics!$AM$2:$AM$167)+$CR19*(_xlfn.NORM.DIST(BG$3,$CU19,0.3*$CU19,TRUE)-_xlfn.NORM.DIST(BG$30,$CU19,0.3*$CU19,TRUE))*summary!$C$7/28.8/0.947817+$CS19*(_xlfn.NORM.DIST(BG$3,$CV19,0.3*$CV19,TRUE)-_xlfn.NORM.DIST(BG$30,$CV19,0.3*$CV19,TRUE))*summary!$C$6/28.8/0.947817)/(SUMPRODUCT((economics!$AG$2:$AG$167=$B48)*(economics!$D$2:$D$167="whr")*economics!$AH$2:$AH$167*(_xlfn.NORM.DIST(BG$3,economics!$AK$2:$AK$167,economics!$AJ$2:$AJ$167,TRUE)-_xlfn.NORM.DIST(BG$30,economics!$AK$2:$AK$167,economics!$AJ$2:$AJ$167,TRUE)))+$CR19*(_xlfn.NORM.DIST(BG$3,$CU19,0.3*$CU19,TRUE)-_xlfn.NORM.DIST(BG$30,$CU19,0.3*$CU19,TRUE))+$CS19*(_xlfn.NORM.DIST(BG$3,$CV19,0.3*$CV19,TRUE)-_xlfn.NORM.DIST(BG$30,$CV19,0.3*$CV19,TRUE))),""),IF($C19&gt;0,summary!$C$10/28.8/0.947817,""))</f>
        <v>10.074319315976723</v>
      </c>
      <c r="BH48">
        <f t="array" ref="BH48">IF($D19,IFERROR((SUMPRODUCT((economics!$AG$2:$AG$167=$B48)*(economics!$D$2:$D$167="whr")*economics!$AH$2:$AH$167*(_xlfn.NORM.DIST(BH$3,economics!$AK$2:$AK$167,economics!$AJ$2:$AJ$167,TRUE)-_xlfn.NORM.DIST(BH$30,economics!$AK$2:$AK$167,economics!$AJ$2:$AJ$167,TRUE))*economics!$AM$2:$AM$167)+$CR19*(_xlfn.NORM.DIST(BH$3,$CU19,0.3*$CU19,TRUE)-_xlfn.NORM.DIST(BH$30,$CU19,0.3*$CU19,TRUE))*summary!$C$7/28.8/0.947817+$CS19*(_xlfn.NORM.DIST(BH$3,$CV19,0.3*$CV19,TRUE)-_xlfn.NORM.DIST(BH$30,$CV19,0.3*$CV19,TRUE))*summary!$C$6/28.8/0.947817)/(SUMPRODUCT((economics!$AG$2:$AG$167=$B48)*(economics!$D$2:$D$167="whr")*economics!$AH$2:$AH$167*(_xlfn.NORM.DIST(BH$3,economics!$AK$2:$AK$167,economics!$AJ$2:$AJ$167,TRUE)-_xlfn.NORM.DIST(BH$30,economics!$AK$2:$AK$167,economics!$AJ$2:$AJ$167,TRUE)))+$CR19*(_xlfn.NORM.DIST(BH$3,$CU19,0.3*$CU19,TRUE)-_xlfn.NORM.DIST(BH$30,$CU19,0.3*$CU19,TRUE))+$CS19*(_xlfn.NORM.DIST(BH$3,$CV19,0.3*$CV19,TRUE)-_xlfn.NORM.DIST(BH$30,$CV19,0.3*$CV19,TRUE))),""),IF($C19&gt;0,summary!$C$10/28.8/0.947817,""))</f>
        <v>10.074319315976723</v>
      </c>
      <c r="BI48">
        <f t="array" ref="BI48">IF($D19,IFERROR((SUMPRODUCT((economics!$AG$2:$AG$167=$B48)*(economics!$D$2:$D$167="whr")*economics!$AH$2:$AH$167*(_xlfn.NORM.DIST(BI$3,economics!$AK$2:$AK$167,economics!$AJ$2:$AJ$167,TRUE)-_xlfn.NORM.DIST(BI$30,economics!$AK$2:$AK$167,economics!$AJ$2:$AJ$167,TRUE))*economics!$AM$2:$AM$167)+$CR19*(_xlfn.NORM.DIST(BI$3,$CU19,0.3*$CU19,TRUE)-_xlfn.NORM.DIST(BI$30,$CU19,0.3*$CU19,TRUE))*summary!$C$7/28.8/0.947817+$CS19*(_xlfn.NORM.DIST(BI$3,$CV19,0.3*$CV19,TRUE)-_xlfn.NORM.DIST(BI$30,$CV19,0.3*$CV19,TRUE))*summary!$C$6/28.8/0.947817)/(SUMPRODUCT((economics!$AG$2:$AG$167=$B48)*(economics!$D$2:$D$167="whr")*economics!$AH$2:$AH$167*(_xlfn.NORM.DIST(BI$3,economics!$AK$2:$AK$167,economics!$AJ$2:$AJ$167,TRUE)-_xlfn.NORM.DIST(BI$30,economics!$AK$2:$AK$167,economics!$AJ$2:$AJ$167,TRUE)))+$CR19*(_xlfn.NORM.DIST(BI$3,$CU19,0.3*$CU19,TRUE)-_xlfn.NORM.DIST(BI$30,$CU19,0.3*$CU19,TRUE))+$CS19*(_xlfn.NORM.DIST(BI$3,$CV19,0.3*$CV19,TRUE)-_xlfn.NORM.DIST(BI$30,$CV19,0.3*$CV19,TRUE))),""),IF($C19&gt;0,summary!$C$10/28.8/0.947817,""))</f>
        <v>10.074319315976723</v>
      </c>
      <c r="BJ48">
        <f t="array" ref="BJ48">IF($D19,IFERROR((SUMPRODUCT((economics!$AG$2:$AG$167=$B48)*(economics!$D$2:$D$167="whr")*economics!$AH$2:$AH$167*(_xlfn.NORM.DIST(BJ$3,economics!$AK$2:$AK$167,economics!$AJ$2:$AJ$167,TRUE)-_xlfn.NORM.DIST(BJ$30,economics!$AK$2:$AK$167,economics!$AJ$2:$AJ$167,TRUE))*economics!$AM$2:$AM$167)+$CR19*(_xlfn.NORM.DIST(BJ$3,$CU19,0.3*$CU19,TRUE)-_xlfn.NORM.DIST(BJ$30,$CU19,0.3*$CU19,TRUE))*summary!$C$7/28.8/0.947817+$CS19*(_xlfn.NORM.DIST(BJ$3,$CV19,0.3*$CV19,TRUE)-_xlfn.NORM.DIST(BJ$30,$CV19,0.3*$CV19,TRUE))*summary!$C$6/28.8/0.947817)/(SUMPRODUCT((economics!$AG$2:$AG$167=$B48)*(economics!$D$2:$D$167="whr")*economics!$AH$2:$AH$167*(_xlfn.NORM.DIST(BJ$3,economics!$AK$2:$AK$167,economics!$AJ$2:$AJ$167,TRUE)-_xlfn.NORM.DIST(BJ$30,economics!$AK$2:$AK$167,economics!$AJ$2:$AJ$167,TRUE)))+$CR19*(_xlfn.NORM.DIST(BJ$3,$CU19,0.3*$CU19,TRUE)-_xlfn.NORM.DIST(BJ$30,$CU19,0.3*$CU19,TRUE))+$CS19*(_xlfn.NORM.DIST(BJ$3,$CV19,0.3*$CV19,TRUE)-_xlfn.NORM.DIST(BJ$30,$CV19,0.3*$CV19,TRUE))),""),IF($C19&gt;0,summary!$C$10/28.8/0.947817,""))</f>
        <v>10.074319315976723</v>
      </c>
      <c r="BK48">
        <f t="array" ref="BK48">IF($D19,IFERROR((SUMPRODUCT((economics!$AG$2:$AG$167=$B48)*(economics!$D$2:$D$167="whr")*economics!$AH$2:$AH$167*(_xlfn.NORM.DIST(BK$3,economics!$AK$2:$AK$167,economics!$AJ$2:$AJ$167,TRUE)-_xlfn.NORM.DIST(BK$30,economics!$AK$2:$AK$167,economics!$AJ$2:$AJ$167,TRUE))*economics!$AM$2:$AM$167)+$CR19*(_xlfn.NORM.DIST(BK$3,$CU19,0.3*$CU19,TRUE)-_xlfn.NORM.DIST(BK$30,$CU19,0.3*$CU19,TRUE))*summary!$C$7/28.8/0.947817+$CS19*(_xlfn.NORM.DIST(BK$3,$CV19,0.3*$CV19,TRUE)-_xlfn.NORM.DIST(BK$30,$CV19,0.3*$CV19,TRUE))*summary!$C$6/28.8/0.947817)/(SUMPRODUCT((economics!$AG$2:$AG$167=$B48)*(economics!$D$2:$D$167="whr")*economics!$AH$2:$AH$167*(_xlfn.NORM.DIST(BK$3,economics!$AK$2:$AK$167,economics!$AJ$2:$AJ$167,TRUE)-_xlfn.NORM.DIST(BK$30,economics!$AK$2:$AK$167,economics!$AJ$2:$AJ$167,TRUE)))+$CR19*(_xlfn.NORM.DIST(BK$3,$CU19,0.3*$CU19,TRUE)-_xlfn.NORM.DIST(BK$30,$CU19,0.3*$CU19,TRUE))+$CS19*(_xlfn.NORM.DIST(BK$3,$CV19,0.3*$CV19,TRUE)-_xlfn.NORM.DIST(BK$30,$CV19,0.3*$CV19,TRUE))),""),IF($C19&gt;0,summary!$C$10/28.8/0.947817,""))</f>
        <v>10.074319315976723</v>
      </c>
      <c r="BL48">
        <f t="array" ref="BL48">IF($D19,IFERROR((SUMPRODUCT((economics!$AG$2:$AG$167=$B48)*(economics!$D$2:$D$167="whr")*economics!$AH$2:$AH$167*(_xlfn.NORM.DIST(BL$3,economics!$AK$2:$AK$167,economics!$AJ$2:$AJ$167,TRUE)-_xlfn.NORM.DIST(BL$30,economics!$AK$2:$AK$167,economics!$AJ$2:$AJ$167,TRUE))*economics!$AM$2:$AM$167)+$CR19*(_xlfn.NORM.DIST(BL$3,$CU19,0.3*$CU19,TRUE)-_xlfn.NORM.DIST(BL$30,$CU19,0.3*$CU19,TRUE))*summary!$C$7/28.8/0.947817+$CS19*(_xlfn.NORM.DIST(BL$3,$CV19,0.3*$CV19,TRUE)-_xlfn.NORM.DIST(BL$30,$CV19,0.3*$CV19,TRUE))*summary!$C$6/28.8/0.947817)/(SUMPRODUCT((economics!$AG$2:$AG$167=$B48)*(economics!$D$2:$D$167="whr")*economics!$AH$2:$AH$167*(_xlfn.NORM.DIST(BL$3,economics!$AK$2:$AK$167,economics!$AJ$2:$AJ$167,TRUE)-_xlfn.NORM.DIST(BL$30,economics!$AK$2:$AK$167,economics!$AJ$2:$AJ$167,TRUE)))+$CR19*(_xlfn.NORM.DIST(BL$3,$CU19,0.3*$CU19,TRUE)-_xlfn.NORM.DIST(BL$30,$CU19,0.3*$CU19,TRUE))+$CS19*(_xlfn.NORM.DIST(BL$3,$CV19,0.3*$CV19,TRUE)-_xlfn.NORM.DIST(BL$30,$CV19,0.3*$CV19,TRUE))),""),IF($C19&gt;0,summary!$C$10/28.8/0.947817,""))</f>
        <v>10.074319315976723</v>
      </c>
      <c r="BM48">
        <f t="array" ref="BM48">IF($D19,IFERROR((SUMPRODUCT((economics!$AG$2:$AG$167=$B48)*(economics!$D$2:$D$167="whr")*economics!$AH$2:$AH$167*(_xlfn.NORM.DIST(BM$3,economics!$AK$2:$AK$167,economics!$AJ$2:$AJ$167,TRUE)-_xlfn.NORM.DIST(BM$30,economics!$AK$2:$AK$167,economics!$AJ$2:$AJ$167,TRUE))*economics!$AM$2:$AM$167)+$CR19*(_xlfn.NORM.DIST(BM$3,$CU19,0.3*$CU19,TRUE)-_xlfn.NORM.DIST(BM$30,$CU19,0.3*$CU19,TRUE))*summary!$C$7/28.8/0.947817+$CS19*(_xlfn.NORM.DIST(BM$3,$CV19,0.3*$CV19,TRUE)-_xlfn.NORM.DIST(BM$30,$CV19,0.3*$CV19,TRUE))*summary!$C$6/28.8/0.947817)/(SUMPRODUCT((economics!$AG$2:$AG$167=$B48)*(economics!$D$2:$D$167="whr")*economics!$AH$2:$AH$167*(_xlfn.NORM.DIST(BM$3,economics!$AK$2:$AK$167,economics!$AJ$2:$AJ$167,TRUE)-_xlfn.NORM.DIST(BM$30,economics!$AK$2:$AK$167,economics!$AJ$2:$AJ$167,TRUE)))+$CR19*(_xlfn.NORM.DIST(BM$3,$CU19,0.3*$CU19,TRUE)-_xlfn.NORM.DIST(BM$30,$CU19,0.3*$CU19,TRUE))+$CS19*(_xlfn.NORM.DIST(BM$3,$CV19,0.3*$CV19,TRUE)-_xlfn.NORM.DIST(BM$30,$CV19,0.3*$CV19,TRUE))),""),IF($C19&gt;0,summary!$C$10/28.8/0.947817,""))</f>
        <v>10.074319315976723</v>
      </c>
      <c r="BN48">
        <f t="array" ref="BN48">IF($D19,IFERROR((SUMPRODUCT((economics!$AG$2:$AG$167=$B48)*(economics!$D$2:$D$167="whr")*economics!$AH$2:$AH$167*(_xlfn.NORM.DIST(BN$3,economics!$AK$2:$AK$167,economics!$AJ$2:$AJ$167,TRUE)-_xlfn.NORM.DIST(BN$30,economics!$AK$2:$AK$167,economics!$AJ$2:$AJ$167,TRUE))*economics!$AM$2:$AM$167)+$CR19*(_xlfn.NORM.DIST(BN$3,$CU19,0.3*$CU19,TRUE)-_xlfn.NORM.DIST(BN$30,$CU19,0.3*$CU19,TRUE))*summary!$C$7/28.8/0.947817+$CS19*(_xlfn.NORM.DIST(BN$3,$CV19,0.3*$CV19,TRUE)-_xlfn.NORM.DIST(BN$30,$CV19,0.3*$CV19,TRUE))*summary!$C$6/28.8/0.947817)/(SUMPRODUCT((economics!$AG$2:$AG$167=$B48)*(economics!$D$2:$D$167="whr")*economics!$AH$2:$AH$167*(_xlfn.NORM.DIST(BN$3,economics!$AK$2:$AK$167,economics!$AJ$2:$AJ$167,TRUE)-_xlfn.NORM.DIST(BN$30,economics!$AK$2:$AK$167,economics!$AJ$2:$AJ$167,TRUE)))+$CR19*(_xlfn.NORM.DIST(BN$3,$CU19,0.3*$CU19,TRUE)-_xlfn.NORM.DIST(BN$30,$CU19,0.3*$CU19,TRUE))+$CS19*(_xlfn.NORM.DIST(BN$3,$CV19,0.3*$CV19,TRUE)-_xlfn.NORM.DIST(BN$30,$CV19,0.3*$CV19,TRUE))),""),IF($C19&gt;0,summary!$C$10/28.8/0.947817,""))</f>
        <v>10.074319315976723</v>
      </c>
      <c r="BO48">
        <f t="array" ref="BO48">IF($D19,IFERROR((SUMPRODUCT((economics!$AG$2:$AG$167=$B48)*(economics!$D$2:$D$167="whr")*economics!$AH$2:$AH$167*(_xlfn.NORM.DIST(BO$3,economics!$AK$2:$AK$167,economics!$AJ$2:$AJ$167,TRUE)-_xlfn.NORM.DIST(BO$30,economics!$AK$2:$AK$167,economics!$AJ$2:$AJ$167,TRUE))*economics!$AM$2:$AM$167)+$CR19*(_xlfn.NORM.DIST(BO$3,$CU19,0.3*$CU19,TRUE)-_xlfn.NORM.DIST(BO$30,$CU19,0.3*$CU19,TRUE))*summary!$C$7/28.8/0.947817+$CS19*(_xlfn.NORM.DIST(BO$3,$CV19,0.3*$CV19,TRUE)-_xlfn.NORM.DIST(BO$30,$CV19,0.3*$CV19,TRUE))*summary!$C$6/28.8/0.947817)/(SUMPRODUCT((economics!$AG$2:$AG$167=$B48)*(economics!$D$2:$D$167="whr")*economics!$AH$2:$AH$167*(_xlfn.NORM.DIST(BO$3,economics!$AK$2:$AK$167,economics!$AJ$2:$AJ$167,TRUE)-_xlfn.NORM.DIST(BO$30,economics!$AK$2:$AK$167,economics!$AJ$2:$AJ$167,TRUE)))+$CR19*(_xlfn.NORM.DIST(BO$3,$CU19,0.3*$CU19,TRUE)-_xlfn.NORM.DIST(BO$30,$CU19,0.3*$CU19,TRUE))+$CS19*(_xlfn.NORM.DIST(BO$3,$CV19,0.3*$CV19,TRUE)-_xlfn.NORM.DIST(BO$30,$CV19,0.3*$CV19,TRUE))),""),IF($C19&gt;0,summary!$C$10/28.8/0.947817,""))</f>
        <v>10.074319315976723</v>
      </c>
      <c r="BP48">
        <f t="array" ref="BP48">IF($D19,IFERROR((SUMPRODUCT((economics!$AG$2:$AG$167=$B48)*(economics!$D$2:$D$167="whr")*economics!$AH$2:$AH$167*(_xlfn.NORM.DIST(BP$3,economics!$AK$2:$AK$167,economics!$AJ$2:$AJ$167,TRUE)-_xlfn.NORM.DIST(BP$30,economics!$AK$2:$AK$167,economics!$AJ$2:$AJ$167,TRUE))*economics!$AM$2:$AM$167)+$CR19*(_xlfn.NORM.DIST(BP$3,$CU19,0.3*$CU19,TRUE)-_xlfn.NORM.DIST(BP$30,$CU19,0.3*$CU19,TRUE))*summary!$C$7/28.8/0.947817+$CS19*(_xlfn.NORM.DIST(BP$3,$CV19,0.3*$CV19,TRUE)-_xlfn.NORM.DIST(BP$30,$CV19,0.3*$CV19,TRUE))*summary!$C$6/28.8/0.947817)/(SUMPRODUCT((economics!$AG$2:$AG$167=$B48)*(economics!$D$2:$D$167="whr")*economics!$AH$2:$AH$167*(_xlfn.NORM.DIST(BP$3,economics!$AK$2:$AK$167,economics!$AJ$2:$AJ$167,TRUE)-_xlfn.NORM.DIST(BP$30,economics!$AK$2:$AK$167,economics!$AJ$2:$AJ$167,TRUE)))+$CR19*(_xlfn.NORM.DIST(BP$3,$CU19,0.3*$CU19,TRUE)-_xlfn.NORM.DIST(BP$30,$CU19,0.3*$CU19,TRUE))+$CS19*(_xlfn.NORM.DIST(BP$3,$CV19,0.3*$CV19,TRUE)-_xlfn.NORM.DIST(BP$30,$CV19,0.3*$CV19,TRUE))),""),IF($C19&gt;0,summary!$C$10/28.8/0.947817,""))</f>
        <v>10.074319315976723</v>
      </c>
      <c r="BQ48">
        <f t="array" ref="BQ48">IF($D19,IFERROR((SUMPRODUCT((economics!$AG$2:$AG$167=$B48)*(economics!$D$2:$D$167="whr")*economics!$AH$2:$AH$167*(_xlfn.NORM.DIST(BQ$3,economics!$AK$2:$AK$167,economics!$AJ$2:$AJ$167,TRUE)-_xlfn.NORM.DIST(BQ$30,economics!$AK$2:$AK$167,economics!$AJ$2:$AJ$167,TRUE))*economics!$AM$2:$AM$167)+$CR19*(_xlfn.NORM.DIST(BQ$3,$CU19,0.3*$CU19,TRUE)-_xlfn.NORM.DIST(BQ$30,$CU19,0.3*$CU19,TRUE))*summary!$C$7/28.8/0.947817+$CS19*(_xlfn.NORM.DIST(BQ$3,$CV19,0.3*$CV19,TRUE)-_xlfn.NORM.DIST(BQ$30,$CV19,0.3*$CV19,TRUE))*summary!$C$6/28.8/0.947817)/(SUMPRODUCT((economics!$AG$2:$AG$167=$B48)*(economics!$D$2:$D$167="whr")*economics!$AH$2:$AH$167*(_xlfn.NORM.DIST(BQ$3,economics!$AK$2:$AK$167,economics!$AJ$2:$AJ$167,TRUE)-_xlfn.NORM.DIST(BQ$30,economics!$AK$2:$AK$167,economics!$AJ$2:$AJ$167,TRUE)))+$CR19*(_xlfn.NORM.DIST(BQ$3,$CU19,0.3*$CU19,TRUE)-_xlfn.NORM.DIST(BQ$30,$CU19,0.3*$CU19,TRUE))+$CS19*(_xlfn.NORM.DIST(BQ$3,$CV19,0.3*$CV19,TRUE)-_xlfn.NORM.DIST(BQ$30,$CV19,0.3*$CV19,TRUE))),""),IF($C19&gt;0,summary!$C$10/28.8/0.947817,""))</f>
        <v>10.074319315976723</v>
      </c>
      <c r="BR48">
        <f t="array" ref="BR48">IF($D19,IFERROR((SUMPRODUCT((economics!$AG$2:$AG$167=$B48)*(economics!$D$2:$D$167="whr")*economics!$AH$2:$AH$167*(_xlfn.NORM.DIST(BR$3,economics!$AK$2:$AK$167,economics!$AJ$2:$AJ$167,TRUE)-_xlfn.NORM.DIST(BR$30,economics!$AK$2:$AK$167,economics!$AJ$2:$AJ$167,TRUE))*economics!$AM$2:$AM$167)+$CR19*(_xlfn.NORM.DIST(BR$3,$CU19,0.3*$CU19,TRUE)-_xlfn.NORM.DIST(BR$30,$CU19,0.3*$CU19,TRUE))*summary!$C$7/28.8/0.947817+$CS19*(_xlfn.NORM.DIST(BR$3,$CV19,0.3*$CV19,TRUE)-_xlfn.NORM.DIST(BR$30,$CV19,0.3*$CV19,TRUE))*summary!$C$6/28.8/0.947817)/(SUMPRODUCT((economics!$AG$2:$AG$167=$B48)*(economics!$D$2:$D$167="whr")*economics!$AH$2:$AH$167*(_xlfn.NORM.DIST(BR$3,economics!$AK$2:$AK$167,economics!$AJ$2:$AJ$167,TRUE)-_xlfn.NORM.DIST(BR$30,economics!$AK$2:$AK$167,economics!$AJ$2:$AJ$167,TRUE)))+$CR19*(_xlfn.NORM.DIST(BR$3,$CU19,0.3*$CU19,TRUE)-_xlfn.NORM.DIST(BR$30,$CU19,0.3*$CU19,TRUE))+$CS19*(_xlfn.NORM.DIST(BR$3,$CV19,0.3*$CV19,TRUE)-_xlfn.NORM.DIST(BR$30,$CV19,0.3*$CV19,TRUE))),""),IF($C19&gt;0,summary!$C$10/28.8/0.947817,""))</f>
        <v>10.074319315976723</v>
      </c>
      <c r="BS48">
        <f t="array" ref="BS48">IF($D19,IFERROR((SUMPRODUCT((economics!$AG$2:$AG$167=$B48)*(economics!$D$2:$D$167="whr")*economics!$AH$2:$AH$167*(_xlfn.NORM.DIST(BS$3,economics!$AK$2:$AK$167,economics!$AJ$2:$AJ$167,TRUE)-_xlfn.NORM.DIST(BS$30,economics!$AK$2:$AK$167,economics!$AJ$2:$AJ$167,TRUE))*economics!$AM$2:$AM$167)+$CR19*(_xlfn.NORM.DIST(BS$3,$CU19,0.3*$CU19,TRUE)-_xlfn.NORM.DIST(BS$30,$CU19,0.3*$CU19,TRUE))*summary!$C$7/28.8/0.947817+$CS19*(_xlfn.NORM.DIST(BS$3,$CV19,0.3*$CV19,TRUE)-_xlfn.NORM.DIST(BS$30,$CV19,0.3*$CV19,TRUE))*summary!$C$6/28.8/0.947817)/(SUMPRODUCT((economics!$AG$2:$AG$167=$B48)*(economics!$D$2:$D$167="whr")*economics!$AH$2:$AH$167*(_xlfn.NORM.DIST(BS$3,economics!$AK$2:$AK$167,economics!$AJ$2:$AJ$167,TRUE)-_xlfn.NORM.DIST(BS$30,economics!$AK$2:$AK$167,economics!$AJ$2:$AJ$167,TRUE)))+$CR19*(_xlfn.NORM.DIST(BS$3,$CU19,0.3*$CU19,TRUE)-_xlfn.NORM.DIST(BS$30,$CU19,0.3*$CU19,TRUE))+$CS19*(_xlfn.NORM.DIST(BS$3,$CV19,0.3*$CV19,TRUE)-_xlfn.NORM.DIST(BS$30,$CV19,0.3*$CV19,TRUE))),""),IF($C19&gt;0,summary!$C$10/28.8/0.947817,""))</f>
        <v>10.074319315976723</v>
      </c>
      <c r="BT48">
        <f t="array" ref="BT48">IF($D19,IFERROR((SUMPRODUCT((economics!$AG$2:$AG$167=$B48)*(economics!$D$2:$D$167="whr")*economics!$AH$2:$AH$167*(_xlfn.NORM.DIST(BT$3,economics!$AK$2:$AK$167,economics!$AJ$2:$AJ$167,TRUE)-_xlfn.NORM.DIST(BT$30,economics!$AK$2:$AK$167,economics!$AJ$2:$AJ$167,TRUE))*economics!$AM$2:$AM$167)+$CR19*(_xlfn.NORM.DIST(BT$3,$CU19,0.3*$CU19,TRUE)-_xlfn.NORM.DIST(BT$30,$CU19,0.3*$CU19,TRUE))*summary!$C$7/28.8/0.947817+$CS19*(_xlfn.NORM.DIST(BT$3,$CV19,0.3*$CV19,TRUE)-_xlfn.NORM.DIST(BT$30,$CV19,0.3*$CV19,TRUE))*summary!$C$6/28.8/0.947817)/(SUMPRODUCT((economics!$AG$2:$AG$167=$B48)*(economics!$D$2:$D$167="whr")*economics!$AH$2:$AH$167*(_xlfn.NORM.DIST(BT$3,economics!$AK$2:$AK$167,economics!$AJ$2:$AJ$167,TRUE)-_xlfn.NORM.DIST(BT$30,economics!$AK$2:$AK$167,economics!$AJ$2:$AJ$167,TRUE)))+$CR19*(_xlfn.NORM.DIST(BT$3,$CU19,0.3*$CU19,TRUE)-_xlfn.NORM.DIST(BT$30,$CU19,0.3*$CU19,TRUE))+$CS19*(_xlfn.NORM.DIST(BT$3,$CV19,0.3*$CV19,TRUE)-_xlfn.NORM.DIST(BT$30,$CV19,0.3*$CV19,TRUE))),""),IF($C19&gt;0,summary!$C$10/28.8/0.947817,""))</f>
        <v>10.074319315976723</v>
      </c>
      <c r="BU48">
        <f t="array" ref="BU48">IF($D19,IFERROR((SUMPRODUCT((economics!$AG$2:$AG$167=$B48)*(economics!$D$2:$D$167="whr")*economics!$AH$2:$AH$167*(_xlfn.NORM.DIST(BU$3,economics!$AK$2:$AK$167,economics!$AJ$2:$AJ$167,TRUE)-_xlfn.NORM.DIST(BU$30,economics!$AK$2:$AK$167,economics!$AJ$2:$AJ$167,TRUE))*economics!$AM$2:$AM$167)+$CR19*(_xlfn.NORM.DIST(BU$3,$CU19,0.3*$CU19,TRUE)-_xlfn.NORM.DIST(BU$30,$CU19,0.3*$CU19,TRUE))*summary!$C$7/28.8/0.947817+$CS19*(_xlfn.NORM.DIST(BU$3,$CV19,0.3*$CV19,TRUE)-_xlfn.NORM.DIST(BU$30,$CV19,0.3*$CV19,TRUE))*summary!$C$6/28.8/0.947817)/(SUMPRODUCT((economics!$AG$2:$AG$167=$B48)*(economics!$D$2:$D$167="whr")*economics!$AH$2:$AH$167*(_xlfn.NORM.DIST(BU$3,economics!$AK$2:$AK$167,economics!$AJ$2:$AJ$167,TRUE)-_xlfn.NORM.DIST(BU$30,economics!$AK$2:$AK$167,economics!$AJ$2:$AJ$167,TRUE)))+$CR19*(_xlfn.NORM.DIST(BU$3,$CU19,0.3*$CU19,TRUE)-_xlfn.NORM.DIST(BU$30,$CU19,0.3*$CU19,TRUE))+$CS19*(_xlfn.NORM.DIST(BU$3,$CV19,0.3*$CV19,TRUE)-_xlfn.NORM.DIST(BU$30,$CV19,0.3*$CV19,TRUE))),""),IF($C19&gt;0,summary!$C$10/28.8/0.947817,""))</f>
        <v>10.074319315976723</v>
      </c>
      <c r="BV48">
        <f t="array" ref="BV48">IF($D19,IFERROR((SUMPRODUCT((economics!$AG$2:$AG$167=$B48)*(economics!$D$2:$D$167="whr")*economics!$AH$2:$AH$167*(_xlfn.NORM.DIST(BV$3,economics!$AK$2:$AK$167,economics!$AJ$2:$AJ$167,TRUE)-_xlfn.NORM.DIST(BV$30,economics!$AK$2:$AK$167,economics!$AJ$2:$AJ$167,TRUE))*economics!$AM$2:$AM$167)+$CR19*(_xlfn.NORM.DIST(BV$3,$CU19,0.3*$CU19,TRUE)-_xlfn.NORM.DIST(BV$30,$CU19,0.3*$CU19,TRUE))*summary!$C$7/28.8/0.947817+$CS19*(_xlfn.NORM.DIST(BV$3,$CV19,0.3*$CV19,TRUE)-_xlfn.NORM.DIST(BV$30,$CV19,0.3*$CV19,TRUE))*summary!$C$6/28.8/0.947817)/(SUMPRODUCT((economics!$AG$2:$AG$167=$B48)*(economics!$D$2:$D$167="whr")*economics!$AH$2:$AH$167*(_xlfn.NORM.DIST(BV$3,economics!$AK$2:$AK$167,economics!$AJ$2:$AJ$167,TRUE)-_xlfn.NORM.DIST(BV$30,economics!$AK$2:$AK$167,economics!$AJ$2:$AJ$167,TRUE)))+$CR19*(_xlfn.NORM.DIST(BV$3,$CU19,0.3*$CU19,TRUE)-_xlfn.NORM.DIST(BV$30,$CU19,0.3*$CU19,TRUE))+$CS19*(_xlfn.NORM.DIST(BV$3,$CV19,0.3*$CV19,TRUE)-_xlfn.NORM.DIST(BV$30,$CV19,0.3*$CV19,TRUE))),""),IF($C19&gt;0,summary!$C$10/28.8/0.947817,""))</f>
        <v>10.074319315976723</v>
      </c>
      <c r="BW48">
        <f t="array" ref="BW48">IF($D19,IFERROR((SUMPRODUCT((economics!$AG$2:$AG$167=$B48)*(economics!$D$2:$D$167="whr")*economics!$AH$2:$AH$167*(_xlfn.NORM.DIST(BW$3,economics!$AK$2:$AK$167,economics!$AJ$2:$AJ$167,TRUE)-_xlfn.NORM.DIST(BW$30,economics!$AK$2:$AK$167,economics!$AJ$2:$AJ$167,TRUE))*economics!$AM$2:$AM$167)+$CR19*(_xlfn.NORM.DIST(BW$3,$CU19,0.3*$CU19,TRUE)-_xlfn.NORM.DIST(BW$30,$CU19,0.3*$CU19,TRUE))*summary!$C$7/28.8/0.947817+$CS19*(_xlfn.NORM.DIST(BW$3,$CV19,0.3*$CV19,TRUE)-_xlfn.NORM.DIST(BW$30,$CV19,0.3*$CV19,TRUE))*summary!$C$6/28.8/0.947817)/(SUMPRODUCT((economics!$AG$2:$AG$167=$B48)*(economics!$D$2:$D$167="whr")*economics!$AH$2:$AH$167*(_xlfn.NORM.DIST(BW$3,economics!$AK$2:$AK$167,economics!$AJ$2:$AJ$167,TRUE)-_xlfn.NORM.DIST(BW$30,economics!$AK$2:$AK$167,economics!$AJ$2:$AJ$167,TRUE)))+$CR19*(_xlfn.NORM.DIST(BW$3,$CU19,0.3*$CU19,TRUE)-_xlfn.NORM.DIST(BW$30,$CU19,0.3*$CU19,TRUE))+$CS19*(_xlfn.NORM.DIST(BW$3,$CV19,0.3*$CV19,TRUE)-_xlfn.NORM.DIST(BW$30,$CV19,0.3*$CV19,TRUE))),""),IF($C19&gt;0,summary!$C$10/28.8/0.947817,""))</f>
        <v>10.074319315976723</v>
      </c>
      <c r="BX48">
        <f t="array" ref="BX48">IF($D19,IFERROR((SUMPRODUCT((economics!$AG$2:$AG$167=$B48)*(economics!$D$2:$D$167="whr")*economics!$AH$2:$AH$167*(_xlfn.NORM.DIST(BX$3,economics!$AK$2:$AK$167,economics!$AJ$2:$AJ$167,TRUE)-_xlfn.NORM.DIST(BX$30,economics!$AK$2:$AK$167,economics!$AJ$2:$AJ$167,TRUE))*economics!$AM$2:$AM$167)+$CR19*(_xlfn.NORM.DIST(BX$3,$CU19,0.3*$CU19,TRUE)-_xlfn.NORM.DIST(BX$30,$CU19,0.3*$CU19,TRUE))*summary!$C$7/28.8/0.947817+$CS19*(_xlfn.NORM.DIST(BX$3,$CV19,0.3*$CV19,TRUE)-_xlfn.NORM.DIST(BX$30,$CV19,0.3*$CV19,TRUE))*summary!$C$6/28.8/0.947817)/(SUMPRODUCT((economics!$AG$2:$AG$167=$B48)*(economics!$D$2:$D$167="whr")*economics!$AH$2:$AH$167*(_xlfn.NORM.DIST(BX$3,economics!$AK$2:$AK$167,economics!$AJ$2:$AJ$167,TRUE)-_xlfn.NORM.DIST(BX$30,economics!$AK$2:$AK$167,economics!$AJ$2:$AJ$167,TRUE)))+$CR19*(_xlfn.NORM.DIST(BX$3,$CU19,0.3*$CU19,TRUE)-_xlfn.NORM.DIST(BX$30,$CU19,0.3*$CU19,TRUE))+$CS19*(_xlfn.NORM.DIST(BX$3,$CV19,0.3*$CV19,TRUE)-_xlfn.NORM.DIST(BX$30,$CV19,0.3*$CV19,TRUE))),""),IF($C19&gt;0,summary!$C$10/28.8/0.947817,""))</f>
        <v>10.074319315976723</v>
      </c>
      <c r="BY48">
        <f t="array" ref="BY48">IF($D19,IFERROR((SUMPRODUCT((economics!$AG$2:$AG$167=$B48)*(economics!$D$2:$D$167="whr")*economics!$AH$2:$AH$167*(_xlfn.NORM.DIST(BY$3,economics!$AK$2:$AK$167,economics!$AJ$2:$AJ$167,TRUE)-_xlfn.NORM.DIST(BY$30,economics!$AK$2:$AK$167,economics!$AJ$2:$AJ$167,TRUE))*economics!$AM$2:$AM$167)+$CR19*(_xlfn.NORM.DIST(BY$3,$CU19,0.3*$CU19,TRUE)-_xlfn.NORM.DIST(BY$30,$CU19,0.3*$CU19,TRUE))*summary!$C$7/28.8/0.947817+$CS19*(_xlfn.NORM.DIST(BY$3,$CV19,0.3*$CV19,TRUE)-_xlfn.NORM.DIST(BY$30,$CV19,0.3*$CV19,TRUE))*summary!$C$6/28.8/0.947817)/(SUMPRODUCT((economics!$AG$2:$AG$167=$B48)*(economics!$D$2:$D$167="whr")*economics!$AH$2:$AH$167*(_xlfn.NORM.DIST(BY$3,economics!$AK$2:$AK$167,economics!$AJ$2:$AJ$167,TRUE)-_xlfn.NORM.DIST(BY$30,economics!$AK$2:$AK$167,economics!$AJ$2:$AJ$167,TRUE)))+$CR19*(_xlfn.NORM.DIST(BY$3,$CU19,0.3*$CU19,TRUE)-_xlfn.NORM.DIST(BY$30,$CU19,0.3*$CU19,TRUE))+$CS19*(_xlfn.NORM.DIST(BY$3,$CV19,0.3*$CV19,TRUE)-_xlfn.NORM.DIST(BY$30,$CV19,0.3*$CV19,TRUE))),""),IF($C19&gt;0,summary!$C$10/28.8/0.947817,""))</f>
        <v>10.074319315976723</v>
      </c>
      <c r="BZ48">
        <f t="array" ref="BZ48">IF($D19,IFERROR((SUMPRODUCT((economics!$AG$2:$AG$167=$B48)*(economics!$D$2:$D$167="whr")*economics!$AH$2:$AH$167*(_xlfn.NORM.DIST(BZ$3,economics!$AK$2:$AK$167,economics!$AJ$2:$AJ$167,TRUE)-_xlfn.NORM.DIST(BZ$30,economics!$AK$2:$AK$167,economics!$AJ$2:$AJ$167,TRUE))*economics!$AM$2:$AM$167)+$CR19*(_xlfn.NORM.DIST(BZ$3,$CU19,0.3*$CU19,TRUE)-_xlfn.NORM.DIST(BZ$30,$CU19,0.3*$CU19,TRUE))*summary!$C$7/28.8/0.947817+$CS19*(_xlfn.NORM.DIST(BZ$3,$CV19,0.3*$CV19,TRUE)-_xlfn.NORM.DIST(BZ$30,$CV19,0.3*$CV19,TRUE))*summary!$C$6/28.8/0.947817)/(SUMPRODUCT((economics!$AG$2:$AG$167=$B48)*(economics!$D$2:$D$167="whr")*economics!$AH$2:$AH$167*(_xlfn.NORM.DIST(BZ$3,economics!$AK$2:$AK$167,economics!$AJ$2:$AJ$167,TRUE)-_xlfn.NORM.DIST(BZ$30,economics!$AK$2:$AK$167,economics!$AJ$2:$AJ$167,TRUE)))+$CR19*(_xlfn.NORM.DIST(BZ$3,$CU19,0.3*$CU19,TRUE)-_xlfn.NORM.DIST(BZ$30,$CU19,0.3*$CU19,TRUE))+$CS19*(_xlfn.NORM.DIST(BZ$3,$CV19,0.3*$CV19,TRUE)-_xlfn.NORM.DIST(BZ$30,$CV19,0.3*$CV19,TRUE))),""),IF($C19&gt;0,summary!$C$10/28.8/0.947817,""))</f>
        <v>10.074319315976723</v>
      </c>
      <c r="CA48">
        <f t="array" ref="CA48">IF($D19,IFERROR((SUMPRODUCT((economics!$AG$2:$AG$167=$B48)*(economics!$D$2:$D$167="whr")*economics!$AH$2:$AH$167*(_xlfn.NORM.DIST(CA$3,economics!$AK$2:$AK$167,economics!$AJ$2:$AJ$167,TRUE)-_xlfn.NORM.DIST(CA$30,economics!$AK$2:$AK$167,economics!$AJ$2:$AJ$167,TRUE))*economics!$AM$2:$AM$167)+$CR19*(_xlfn.NORM.DIST(CA$3,$CU19,0.3*$CU19,TRUE)-_xlfn.NORM.DIST(CA$30,$CU19,0.3*$CU19,TRUE))*summary!$C$7/28.8/0.947817+$CS19*(_xlfn.NORM.DIST(CA$3,$CV19,0.3*$CV19,TRUE)-_xlfn.NORM.DIST(CA$30,$CV19,0.3*$CV19,TRUE))*summary!$C$6/28.8/0.947817)/(SUMPRODUCT((economics!$AG$2:$AG$167=$B48)*(economics!$D$2:$D$167="whr")*economics!$AH$2:$AH$167*(_xlfn.NORM.DIST(CA$3,economics!$AK$2:$AK$167,economics!$AJ$2:$AJ$167,TRUE)-_xlfn.NORM.DIST(CA$30,economics!$AK$2:$AK$167,economics!$AJ$2:$AJ$167,TRUE)))+$CR19*(_xlfn.NORM.DIST(CA$3,$CU19,0.3*$CU19,TRUE)-_xlfn.NORM.DIST(CA$30,$CU19,0.3*$CU19,TRUE))+$CS19*(_xlfn.NORM.DIST(CA$3,$CV19,0.3*$CV19,TRUE)-_xlfn.NORM.DIST(CA$30,$CV19,0.3*$CV19,TRUE))),""),IF($C19&gt;0,summary!$C$10/28.8/0.947817,""))</f>
        <v>10.074319315976723</v>
      </c>
      <c r="CB48">
        <f t="array" ref="CB48">IF($D19,IFERROR((SUMPRODUCT((economics!$AG$2:$AG$167=$B48)*(economics!$D$2:$D$167="whr")*economics!$AH$2:$AH$167*(_xlfn.NORM.DIST(CB$3,economics!$AK$2:$AK$167,economics!$AJ$2:$AJ$167,TRUE)-_xlfn.NORM.DIST(CB$30,economics!$AK$2:$AK$167,economics!$AJ$2:$AJ$167,TRUE))*economics!$AM$2:$AM$167)+$CR19*(_xlfn.NORM.DIST(CB$3,$CU19,0.3*$CU19,TRUE)-_xlfn.NORM.DIST(CB$30,$CU19,0.3*$CU19,TRUE))*summary!$C$7/28.8/0.947817+$CS19*(_xlfn.NORM.DIST(CB$3,$CV19,0.3*$CV19,TRUE)-_xlfn.NORM.DIST(CB$30,$CV19,0.3*$CV19,TRUE))*summary!$C$6/28.8/0.947817)/(SUMPRODUCT((economics!$AG$2:$AG$167=$B48)*(economics!$D$2:$D$167="whr")*economics!$AH$2:$AH$167*(_xlfn.NORM.DIST(CB$3,economics!$AK$2:$AK$167,economics!$AJ$2:$AJ$167,TRUE)-_xlfn.NORM.DIST(CB$30,economics!$AK$2:$AK$167,economics!$AJ$2:$AJ$167,TRUE)))+$CR19*(_xlfn.NORM.DIST(CB$3,$CU19,0.3*$CU19,TRUE)-_xlfn.NORM.DIST(CB$30,$CU19,0.3*$CU19,TRUE))+$CS19*(_xlfn.NORM.DIST(CB$3,$CV19,0.3*$CV19,TRUE)-_xlfn.NORM.DIST(CB$30,$CV19,0.3*$CV19,TRUE))),""),IF($C19&gt;0,summary!$C$10/28.8/0.947817,""))</f>
        <v>10.074319315976723</v>
      </c>
      <c r="CC48">
        <f t="array" ref="CC48">IF($D19,IFERROR((SUMPRODUCT((economics!$AG$2:$AG$167=$B48)*(economics!$D$2:$D$167="whr")*economics!$AH$2:$AH$167*(_xlfn.NORM.DIST(CC$3,economics!$AK$2:$AK$167,economics!$AJ$2:$AJ$167,TRUE)-_xlfn.NORM.DIST(CC$30,economics!$AK$2:$AK$167,economics!$AJ$2:$AJ$167,TRUE))*economics!$AM$2:$AM$167)+$CR19*(_xlfn.NORM.DIST(CC$3,$CU19,0.3*$CU19,TRUE)-_xlfn.NORM.DIST(CC$30,$CU19,0.3*$CU19,TRUE))*summary!$C$7/28.8/0.947817+$CS19*(_xlfn.NORM.DIST(CC$3,$CV19,0.3*$CV19,TRUE)-_xlfn.NORM.DIST(CC$30,$CV19,0.3*$CV19,TRUE))*summary!$C$6/28.8/0.947817)/(SUMPRODUCT((economics!$AG$2:$AG$167=$B48)*(economics!$D$2:$D$167="whr")*economics!$AH$2:$AH$167*(_xlfn.NORM.DIST(CC$3,economics!$AK$2:$AK$167,economics!$AJ$2:$AJ$167,TRUE)-_xlfn.NORM.DIST(CC$30,economics!$AK$2:$AK$167,economics!$AJ$2:$AJ$167,TRUE)))+$CR19*(_xlfn.NORM.DIST(CC$3,$CU19,0.3*$CU19,TRUE)-_xlfn.NORM.DIST(CC$30,$CU19,0.3*$CU19,TRUE))+$CS19*(_xlfn.NORM.DIST(CC$3,$CV19,0.3*$CV19,TRUE)-_xlfn.NORM.DIST(CC$30,$CV19,0.3*$CV19,TRUE))),""),IF($C19&gt;0,summary!$C$10/28.8/0.947817,""))</f>
        <v>10.074319315976723</v>
      </c>
      <c r="CD48">
        <f t="array" ref="CD48">IF($D19,IFERROR((SUMPRODUCT((economics!$AG$2:$AG$167=$B48)*(economics!$D$2:$D$167="whr")*economics!$AH$2:$AH$167*(_xlfn.NORM.DIST(CD$3,economics!$AK$2:$AK$167,economics!$AJ$2:$AJ$167,TRUE)-_xlfn.NORM.DIST(CD$30,economics!$AK$2:$AK$167,economics!$AJ$2:$AJ$167,TRUE))*economics!$AM$2:$AM$167)+$CR19*(_xlfn.NORM.DIST(CD$3,$CU19,0.3*$CU19,TRUE)-_xlfn.NORM.DIST(CD$30,$CU19,0.3*$CU19,TRUE))*summary!$C$7/28.8/0.947817+$CS19*(_xlfn.NORM.DIST(CD$3,$CV19,0.3*$CV19,TRUE)-_xlfn.NORM.DIST(CD$30,$CV19,0.3*$CV19,TRUE))*summary!$C$6/28.8/0.947817)/(SUMPRODUCT((economics!$AG$2:$AG$167=$B48)*(economics!$D$2:$D$167="whr")*economics!$AH$2:$AH$167*(_xlfn.NORM.DIST(CD$3,economics!$AK$2:$AK$167,economics!$AJ$2:$AJ$167,TRUE)-_xlfn.NORM.DIST(CD$30,economics!$AK$2:$AK$167,economics!$AJ$2:$AJ$167,TRUE)))+$CR19*(_xlfn.NORM.DIST(CD$3,$CU19,0.3*$CU19,TRUE)-_xlfn.NORM.DIST(CD$30,$CU19,0.3*$CU19,TRUE))+$CS19*(_xlfn.NORM.DIST(CD$3,$CV19,0.3*$CV19,TRUE)-_xlfn.NORM.DIST(CD$30,$CV19,0.3*$CV19,TRUE))),""),IF($C19&gt;0,summary!$C$10/28.8/0.947817,""))</f>
        <v>10.074319315976723</v>
      </c>
      <c r="CE48">
        <f t="array" ref="CE48">IF($D19,IFERROR((SUMPRODUCT((economics!$AG$2:$AG$167=$B48)*(economics!$D$2:$D$167="whr")*economics!$AH$2:$AH$167*(_xlfn.NORM.DIST(CE$3,economics!$AK$2:$AK$167,economics!$AJ$2:$AJ$167,TRUE)-_xlfn.NORM.DIST(CE$30,economics!$AK$2:$AK$167,economics!$AJ$2:$AJ$167,TRUE))*economics!$AM$2:$AM$167)+$CR19*(_xlfn.NORM.DIST(CE$3,$CU19,0.3*$CU19,TRUE)-_xlfn.NORM.DIST(CE$30,$CU19,0.3*$CU19,TRUE))*summary!$C$7/28.8/0.947817+$CS19*(_xlfn.NORM.DIST(CE$3,$CV19,0.3*$CV19,TRUE)-_xlfn.NORM.DIST(CE$30,$CV19,0.3*$CV19,TRUE))*summary!$C$6/28.8/0.947817)/(SUMPRODUCT((economics!$AG$2:$AG$167=$B48)*(economics!$D$2:$D$167="whr")*economics!$AH$2:$AH$167*(_xlfn.NORM.DIST(CE$3,economics!$AK$2:$AK$167,economics!$AJ$2:$AJ$167,TRUE)-_xlfn.NORM.DIST(CE$30,economics!$AK$2:$AK$167,economics!$AJ$2:$AJ$167,TRUE)))+$CR19*(_xlfn.NORM.DIST(CE$3,$CU19,0.3*$CU19,TRUE)-_xlfn.NORM.DIST(CE$30,$CU19,0.3*$CU19,TRUE))+$CS19*(_xlfn.NORM.DIST(CE$3,$CV19,0.3*$CV19,TRUE)-_xlfn.NORM.DIST(CE$30,$CV19,0.3*$CV19,TRUE))),""),IF($C19&gt;0,summary!$C$10/28.8/0.947817,""))</f>
        <v>10.074319315976723</v>
      </c>
      <c r="CF48">
        <f t="array" ref="CF48">IF($D19,IFERROR((SUMPRODUCT((economics!$AG$2:$AG$167=$B48)*(economics!$D$2:$D$167="whr")*economics!$AH$2:$AH$167*(_xlfn.NORM.DIST(CF$3,economics!$AK$2:$AK$167,economics!$AJ$2:$AJ$167,TRUE)-_xlfn.NORM.DIST(CF$30,economics!$AK$2:$AK$167,economics!$AJ$2:$AJ$167,TRUE))*economics!$AM$2:$AM$167)+$CR19*(_xlfn.NORM.DIST(CF$3,$CU19,0.3*$CU19,TRUE)-_xlfn.NORM.DIST(CF$30,$CU19,0.3*$CU19,TRUE))*summary!$C$7/28.8/0.947817+$CS19*(_xlfn.NORM.DIST(CF$3,$CV19,0.3*$CV19,TRUE)-_xlfn.NORM.DIST(CF$30,$CV19,0.3*$CV19,TRUE))*summary!$C$6/28.8/0.947817)/(SUMPRODUCT((economics!$AG$2:$AG$167=$B48)*(economics!$D$2:$D$167="whr")*economics!$AH$2:$AH$167*(_xlfn.NORM.DIST(CF$3,economics!$AK$2:$AK$167,economics!$AJ$2:$AJ$167,TRUE)-_xlfn.NORM.DIST(CF$30,economics!$AK$2:$AK$167,economics!$AJ$2:$AJ$167,TRUE)))+$CR19*(_xlfn.NORM.DIST(CF$3,$CU19,0.3*$CU19,TRUE)-_xlfn.NORM.DIST(CF$30,$CU19,0.3*$CU19,TRUE))+$CS19*(_xlfn.NORM.DIST(CF$3,$CV19,0.3*$CV19,TRUE)-_xlfn.NORM.DIST(CF$30,$CV19,0.3*$CV19,TRUE))),""),IF($C19&gt;0,summary!$C$10/28.8/0.947817,""))</f>
        <v>10.074319315976723</v>
      </c>
      <c r="CG48">
        <f t="array" ref="CG48">IF($D19,IFERROR((SUMPRODUCT((economics!$AG$2:$AG$167=$B48)*(economics!$D$2:$D$167="whr")*economics!$AH$2:$AH$167*(_xlfn.NORM.DIST(CG$3,economics!$AK$2:$AK$167,economics!$AJ$2:$AJ$167,TRUE)-_xlfn.NORM.DIST(CG$30,economics!$AK$2:$AK$167,economics!$AJ$2:$AJ$167,TRUE))*economics!$AM$2:$AM$167)+$CR19*(_xlfn.NORM.DIST(CG$3,$CU19,0.3*$CU19,TRUE)-_xlfn.NORM.DIST(CG$30,$CU19,0.3*$CU19,TRUE))*summary!$C$7/28.8/0.947817+$CS19*(_xlfn.NORM.DIST(CG$3,$CV19,0.3*$CV19,TRUE)-_xlfn.NORM.DIST(CG$30,$CV19,0.3*$CV19,TRUE))*summary!$C$6/28.8/0.947817)/(SUMPRODUCT((economics!$AG$2:$AG$167=$B48)*(economics!$D$2:$D$167="whr")*economics!$AH$2:$AH$167*(_xlfn.NORM.DIST(CG$3,economics!$AK$2:$AK$167,economics!$AJ$2:$AJ$167,TRUE)-_xlfn.NORM.DIST(CG$30,economics!$AK$2:$AK$167,economics!$AJ$2:$AJ$167,TRUE)))+$CR19*(_xlfn.NORM.DIST(CG$3,$CU19,0.3*$CU19,TRUE)-_xlfn.NORM.DIST(CG$30,$CU19,0.3*$CU19,TRUE))+$CS19*(_xlfn.NORM.DIST(CG$3,$CV19,0.3*$CV19,TRUE)-_xlfn.NORM.DIST(CG$30,$CV19,0.3*$CV19,TRUE))),""),IF($C19&gt;0,summary!$C$10/28.8/0.947817,""))</f>
        <v>10.074319315976723</v>
      </c>
      <c r="CH48">
        <f t="array" ref="CH48">IF($D19,IFERROR((SUMPRODUCT((economics!$AG$2:$AG$167=$B48)*(economics!$D$2:$D$167="whr")*economics!$AH$2:$AH$167*(_xlfn.NORM.DIST(CH$3,economics!$AK$2:$AK$167,economics!$AJ$2:$AJ$167,TRUE)-_xlfn.NORM.DIST(CH$30,economics!$AK$2:$AK$167,economics!$AJ$2:$AJ$167,TRUE))*economics!$AM$2:$AM$167)+$CR19*(_xlfn.NORM.DIST(CH$3,$CU19,0.3*$CU19,TRUE)-_xlfn.NORM.DIST(CH$30,$CU19,0.3*$CU19,TRUE))*summary!$C$7/28.8/0.947817+$CS19*(_xlfn.NORM.DIST(CH$3,$CV19,0.3*$CV19,TRUE)-_xlfn.NORM.DIST(CH$30,$CV19,0.3*$CV19,TRUE))*summary!$C$6/28.8/0.947817)/(SUMPRODUCT((economics!$AG$2:$AG$167=$B48)*(economics!$D$2:$D$167="whr")*economics!$AH$2:$AH$167*(_xlfn.NORM.DIST(CH$3,economics!$AK$2:$AK$167,economics!$AJ$2:$AJ$167,TRUE)-_xlfn.NORM.DIST(CH$30,economics!$AK$2:$AK$167,economics!$AJ$2:$AJ$167,TRUE)))+$CR19*(_xlfn.NORM.DIST(CH$3,$CU19,0.3*$CU19,TRUE)-_xlfn.NORM.DIST(CH$30,$CU19,0.3*$CU19,TRUE))+$CS19*(_xlfn.NORM.DIST(CH$3,$CV19,0.3*$CV19,TRUE)-_xlfn.NORM.DIST(CH$30,$CV19,0.3*$CV19,TRUE))),""),IF($C19&gt;0,summary!$C$10/28.8/0.947817,""))</f>
        <v>10.074319315976723</v>
      </c>
    </row>
    <row r="49" spans="1:86" x14ac:dyDescent="0.35">
      <c r="A49" t="str">
        <f t="shared" si="3"/>
        <v>computers and electronics 26</v>
      </c>
      <c r="B49">
        <f t="shared" si="3"/>
        <v>26</v>
      </c>
      <c r="E49">
        <f t="array" ref="E49">IF($D20,IFERROR((SUMPRODUCT((economics!$AG$2:$AG$167=$B49)*(economics!$D$2:$D$167="whr")*economics!$AH$2:$AH$167*(_xlfn.NORM.DIST(E$3,economics!$AK$2:$AK$167,economics!$AJ$2:$AJ$167,TRUE)-_xlfn.NORM.DIST(E$30,economics!$AK$2:$AK$167,economics!$AJ$2:$AJ$167,TRUE))*economics!$AM$2:$AM$167)+$CR20*(_xlfn.NORM.DIST(E$3,$CU20,0.3*$CU20,TRUE)-_xlfn.NORM.DIST(E$30,$CU20,0.3*$CU20,TRUE))*summary!$C$7/28.8/0.947817+$CS20*(_xlfn.NORM.DIST(E$3,$CV20,0.3*$CV20,TRUE)-_xlfn.NORM.DIST(E$30,$CV20,0.3*$CV20,TRUE))*summary!$C$6/28.8/0.947817)/(SUMPRODUCT((economics!$AG$2:$AG$167=$B49)*(economics!$D$2:$D$167="whr")*economics!$AH$2:$AH$167*(_xlfn.NORM.DIST(E$3,economics!$AK$2:$AK$167,economics!$AJ$2:$AJ$167,TRUE)-_xlfn.NORM.DIST(E$30,economics!$AK$2:$AK$167,economics!$AJ$2:$AJ$167,TRUE)))+$CR20*(_xlfn.NORM.DIST(E$3,$CU20,0.3*$CU20,TRUE)-_xlfn.NORM.DIST(E$30,$CU20,0.3*$CU20,TRUE))+$CS20*(_xlfn.NORM.DIST(E$3,$CV20,0.3*$CV20,TRUE)-_xlfn.NORM.DIST(E$30,$CV20,0.3*$CV20,TRUE))),""),IF($C20&gt;0,summary!$C$10/28.8/0.947817,""))</f>
        <v>10.074319315976723</v>
      </c>
      <c r="F49">
        <f t="array" ref="F49">IF($D20,IFERROR((SUMPRODUCT((economics!$AG$2:$AG$167=$B49)*(economics!$D$2:$D$167="whr")*economics!$AH$2:$AH$167*(_xlfn.NORM.DIST(F$3,economics!$AK$2:$AK$167,economics!$AJ$2:$AJ$167,TRUE)-_xlfn.NORM.DIST(F$30,economics!$AK$2:$AK$167,economics!$AJ$2:$AJ$167,TRUE))*economics!$AM$2:$AM$167)+$CR20*(_xlfn.NORM.DIST(F$3,$CU20,0.3*$CU20,TRUE)-_xlfn.NORM.DIST(F$30,$CU20,0.3*$CU20,TRUE))*summary!$C$7/28.8/0.947817+$CS20*(_xlfn.NORM.DIST(F$3,$CV20,0.3*$CV20,TRUE)-_xlfn.NORM.DIST(F$30,$CV20,0.3*$CV20,TRUE))*summary!$C$6/28.8/0.947817)/(SUMPRODUCT((economics!$AG$2:$AG$167=$B49)*(economics!$D$2:$D$167="whr")*economics!$AH$2:$AH$167*(_xlfn.NORM.DIST(F$3,economics!$AK$2:$AK$167,economics!$AJ$2:$AJ$167,TRUE)-_xlfn.NORM.DIST(F$30,economics!$AK$2:$AK$167,economics!$AJ$2:$AJ$167,TRUE)))+$CR20*(_xlfn.NORM.DIST(F$3,$CU20,0.3*$CU20,TRUE)-_xlfn.NORM.DIST(F$30,$CU20,0.3*$CU20,TRUE))+$CS20*(_xlfn.NORM.DIST(F$3,$CV20,0.3*$CV20,TRUE)-_xlfn.NORM.DIST(F$30,$CV20,0.3*$CV20,TRUE))),""),IF($C20&gt;0,summary!$C$10/28.8/0.947817,""))</f>
        <v>10.074319315976723</v>
      </c>
      <c r="G49">
        <f t="array" ref="G49">IF($D20,IFERROR((SUMPRODUCT((economics!$AG$2:$AG$167=$B49)*(economics!$D$2:$D$167="whr")*economics!$AH$2:$AH$167*(_xlfn.NORM.DIST(G$3,economics!$AK$2:$AK$167,economics!$AJ$2:$AJ$167,TRUE)-_xlfn.NORM.DIST(G$30,economics!$AK$2:$AK$167,economics!$AJ$2:$AJ$167,TRUE))*economics!$AM$2:$AM$167)+$CR20*(_xlfn.NORM.DIST(G$3,$CU20,0.3*$CU20,TRUE)-_xlfn.NORM.DIST(G$30,$CU20,0.3*$CU20,TRUE))*summary!$C$7/28.8/0.947817+$CS20*(_xlfn.NORM.DIST(G$3,$CV20,0.3*$CV20,TRUE)-_xlfn.NORM.DIST(G$30,$CV20,0.3*$CV20,TRUE))*summary!$C$6/28.8/0.947817)/(SUMPRODUCT((economics!$AG$2:$AG$167=$B49)*(economics!$D$2:$D$167="whr")*economics!$AH$2:$AH$167*(_xlfn.NORM.DIST(G$3,economics!$AK$2:$AK$167,economics!$AJ$2:$AJ$167,TRUE)-_xlfn.NORM.DIST(G$30,economics!$AK$2:$AK$167,economics!$AJ$2:$AJ$167,TRUE)))+$CR20*(_xlfn.NORM.DIST(G$3,$CU20,0.3*$CU20,TRUE)-_xlfn.NORM.DIST(G$30,$CU20,0.3*$CU20,TRUE))+$CS20*(_xlfn.NORM.DIST(G$3,$CV20,0.3*$CV20,TRUE)-_xlfn.NORM.DIST(G$30,$CV20,0.3*$CV20,TRUE))),""),IF($C20&gt;0,summary!$C$10/28.8/0.947817,""))</f>
        <v>10.074319315976723</v>
      </c>
      <c r="H49">
        <f t="array" ref="H49">IF($D20,IFERROR((SUMPRODUCT((economics!$AG$2:$AG$167=$B49)*(economics!$D$2:$D$167="whr")*economics!$AH$2:$AH$167*(_xlfn.NORM.DIST(H$3,economics!$AK$2:$AK$167,economics!$AJ$2:$AJ$167,TRUE)-_xlfn.NORM.DIST(H$30,economics!$AK$2:$AK$167,economics!$AJ$2:$AJ$167,TRUE))*economics!$AM$2:$AM$167)+$CR20*(_xlfn.NORM.DIST(H$3,$CU20,0.3*$CU20,TRUE)-_xlfn.NORM.DIST(H$30,$CU20,0.3*$CU20,TRUE))*summary!$C$7/28.8/0.947817+$CS20*(_xlfn.NORM.DIST(H$3,$CV20,0.3*$CV20,TRUE)-_xlfn.NORM.DIST(H$30,$CV20,0.3*$CV20,TRUE))*summary!$C$6/28.8/0.947817)/(SUMPRODUCT((economics!$AG$2:$AG$167=$B49)*(economics!$D$2:$D$167="whr")*economics!$AH$2:$AH$167*(_xlfn.NORM.DIST(H$3,economics!$AK$2:$AK$167,economics!$AJ$2:$AJ$167,TRUE)-_xlfn.NORM.DIST(H$30,economics!$AK$2:$AK$167,economics!$AJ$2:$AJ$167,TRUE)))+$CR20*(_xlfn.NORM.DIST(H$3,$CU20,0.3*$CU20,TRUE)-_xlfn.NORM.DIST(H$30,$CU20,0.3*$CU20,TRUE))+$CS20*(_xlfn.NORM.DIST(H$3,$CV20,0.3*$CV20,TRUE)-_xlfn.NORM.DIST(H$30,$CV20,0.3*$CV20,TRUE))),""),IF($C20&gt;0,summary!$C$10/28.8/0.947817,""))</f>
        <v>10.074319315976723</v>
      </c>
      <c r="I49">
        <f t="array" ref="I49">IF($D20,IFERROR((SUMPRODUCT((economics!$AG$2:$AG$167=$B49)*(economics!$D$2:$D$167="whr")*economics!$AH$2:$AH$167*(_xlfn.NORM.DIST(I$3,economics!$AK$2:$AK$167,economics!$AJ$2:$AJ$167,TRUE)-_xlfn.NORM.DIST(I$30,economics!$AK$2:$AK$167,economics!$AJ$2:$AJ$167,TRUE))*economics!$AM$2:$AM$167)+$CR20*(_xlfn.NORM.DIST(I$3,$CU20,0.3*$CU20,TRUE)-_xlfn.NORM.DIST(I$30,$CU20,0.3*$CU20,TRUE))*summary!$C$7/28.8/0.947817+$CS20*(_xlfn.NORM.DIST(I$3,$CV20,0.3*$CV20,TRUE)-_xlfn.NORM.DIST(I$30,$CV20,0.3*$CV20,TRUE))*summary!$C$6/28.8/0.947817)/(SUMPRODUCT((economics!$AG$2:$AG$167=$B49)*(economics!$D$2:$D$167="whr")*economics!$AH$2:$AH$167*(_xlfn.NORM.DIST(I$3,economics!$AK$2:$AK$167,economics!$AJ$2:$AJ$167,TRUE)-_xlfn.NORM.DIST(I$30,economics!$AK$2:$AK$167,economics!$AJ$2:$AJ$167,TRUE)))+$CR20*(_xlfn.NORM.DIST(I$3,$CU20,0.3*$CU20,TRUE)-_xlfn.NORM.DIST(I$30,$CU20,0.3*$CU20,TRUE))+$CS20*(_xlfn.NORM.DIST(I$3,$CV20,0.3*$CV20,TRUE)-_xlfn.NORM.DIST(I$30,$CV20,0.3*$CV20,TRUE))),""),IF($C20&gt;0,summary!$C$10/28.8/0.947817,""))</f>
        <v>10.074319315976723</v>
      </c>
      <c r="J49">
        <f t="array" ref="J49">IF($D20,IFERROR((SUMPRODUCT((economics!$AG$2:$AG$167=$B49)*(economics!$D$2:$D$167="whr")*economics!$AH$2:$AH$167*(_xlfn.NORM.DIST(J$3,economics!$AK$2:$AK$167,economics!$AJ$2:$AJ$167,TRUE)-_xlfn.NORM.DIST(J$30,economics!$AK$2:$AK$167,economics!$AJ$2:$AJ$167,TRUE))*economics!$AM$2:$AM$167)+$CR20*(_xlfn.NORM.DIST(J$3,$CU20,0.3*$CU20,TRUE)-_xlfn.NORM.DIST(J$30,$CU20,0.3*$CU20,TRUE))*summary!$C$7/28.8/0.947817+$CS20*(_xlfn.NORM.DIST(J$3,$CV20,0.3*$CV20,TRUE)-_xlfn.NORM.DIST(J$30,$CV20,0.3*$CV20,TRUE))*summary!$C$6/28.8/0.947817)/(SUMPRODUCT((economics!$AG$2:$AG$167=$B49)*(economics!$D$2:$D$167="whr")*economics!$AH$2:$AH$167*(_xlfn.NORM.DIST(J$3,economics!$AK$2:$AK$167,economics!$AJ$2:$AJ$167,TRUE)-_xlfn.NORM.DIST(J$30,economics!$AK$2:$AK$167,economics!$AJ$2:$AJ$167,TRUE)))+$CR20*(_xlfn.NORM.DIST(J$3,$CU20,0.3*$CU20,TRUE)-_xlfn.NORM.DIST(J$30,$CU20,0.3*$CU20,TRUE))+$CS20*(_xlfn.NORM.DIST(J$3,$CV20,0.3*$CV20,TRUE)-_xlfn.NORM.DIST(J$30,$CV20,0.3*$CV20,TRUE))),""),IF($C20&gt;0,summary!$C$10/28.8/0.947817,""))</f>
        <v>10.074319315976723</v>
      </c>
      <c r="K49">
        <f t="array" ref="K49">IF($D20,IFERROR((SUMPRODUCT((economics!$AG$2:$AG$167=$B49)*(economics!$D$2:$D$167="whr")*economics!$AH$2:$AH$167*(_xlfn.NORM.DIST(K$3,economics!$AK$2:$AK$167,economics!$AJ$2:$AJ$167,TRUE)-_xlfn.NORM.DIST(K$30,economics!$AK$2:$AK$167,economics!$AJ$2:$AJ$167,TRUE))*economics!$AM$2:$AM$167)+$CR20*(_xlfn.NORM.DIST(K$3,$CU20,0.3*$CU20,TRUE)-_xlfn.NORM.DIST(K$30,$CU20,0.3*$CU20,TRUE))*summary!$C$7/28.8/0.947817+$CS20*(_xlfn.NORM.DIST(K$3,$CV20,0.3*$CV20,TRUE)-_xlfn.NORM.DIST(K$30,$CV20,0.3*$CV20,TRUE))*summary!$C$6/28.8/0.947817)/(SUMPRODUCT((economics!$AG$2:$AG$167=$B49)*(economics!$D$2:$D$167="whr")*economics!$AH$2:$AH$167*(_xlfn.NORM.DIST(K$3,economics!$AK$2:$AK$167,economics!$AJ$2:$AJ$167,TRUE)-_xlfn.NORM.DIST(K$30,economics!$AK$2:$AK$167,economics!$AJ$2:$AJ$167,TRUE)))+$CR20*(_xlfn.NORM.DIST(K$3,$CU20,0.3*$CU20,TRUE)-_xlfn.NORM.DIST(K$30,$CU20,0.3*$CU20,TRUE))+$CS20*(_xlfn.NORM.DIST(K$3,$CV20,0.3*$CV20,TRUE)-_xlfn.NORM.DIST(K$30,$CV20,0.3*$CV20,TRUE))),""),IF($C20&gt;0,summary!$C$10/28.8/0.947817,""))</f>
        <v>10.074319315976723</v>
      </c>
      <c r="L49">
        <f t="array" ref="L49">IF($D20,IFERROR((SUMPRODUCT((economics!$AG$2:$AG$167=$B49)*(economics!$D$2:$D$167="whr")*economics!$AH$2:$AH$167*(_xlfn.NORM.DIST(L$3,economics!$AK$2:$AK$167,economics!$AJ$2:$AJ$167,TRUE)-_xlfn.NORM.DIST(L$30,economics!$AK$2:$AK$167,economics!$AJ$2:$AJ$167,TRUE))*economics!$AM$2:$AM$167)+$CR20*(_xlfn.NORM.DIST(L$3,$CU20,0.3*$CU20,TRUE)-_xlfn.NORM.DIST(L$30,$CU20,0.3*$CU20,TRUE))*summary!$C$7/28.8/0.947817+$CS20*(_xlfn.NORM.DIST(L$3,$CV20,0.3*$CV20,TRUE)-_xlfn.NORM.DIST(L$30,$CV20,0.3*$CV20,TRUE))*summary!$C$6/28.8/0.947817)/(SUMPRODUCT((economics!$AG$2:$AG$167=$B49)*(economics!$D$2:$D$167="whr")*economics!$AH$2:$AH$167*(_xlfn.NORM.DIST(L$3,economics!$AK$2:$AK$167,economics!$AJ$2:$AJ$167,TRUE)-_xlfn.NORM.DIST(L$30,economics!$AK$2:$AK$167,economics!$AJ$2:$AJ$167,TRUE)))+$CR20*(_xlfn.NORM.DIST(L$3,$CU20,0.3*$CU20,TRUE)-_xlfn.NORM.DIST(L$30,$CU20,0.3*$CU20,TRUE))+$CS20*(_xlfn.NORM.DIST(L$3,$CV20,0.3*$CV20,TRUE)-_xlfn.NORM.DIST(L$30,$CV20,0.3*$CV20,TRUE))),""),IF($C20&gt;0,summary!$C$10/28.8/0.947817,""))</f>
        <v>10.074319315976723</v>
      </c>
      <c r="M49">
        <f t="array" ref="M49">IF($D20,IFERROR((SUMPRODUCT((economics!$AG$2:$AG$167=$B49)*(economics!$D$2:$D$167="whr")*economics!$AH$2:$AH$167*(_xlfn.NORM.DIST(M$3,economics!$AK$2:$AK$167,economics!$AJ$2:$AJ$167,TRUE)-_xlfn.NORM.DIST(M$30,economics!$AK$2:$AK$167,economics!$AJ$2:$AJ$167,TRUE))*economics!$AM$2:$AM$167)+$CR20*(_xlfn.NORM.DIST(M$3,$CU20,0.3*$CU20,TRUE)-_xlfn.NORM.DIST(M$30,$CU20,0.3*$CU20,TRUE))*summary!$C$7/28.8/0.947817+$CS20*(_xlfn.NORM.DIST(M$3,$CV20,0.3*$CV20,TRUE)-_xlfn.NORM.DIST(M$30,$CV20,0.3*$CV20,TRUE))*summary!$C$6/28.8/0.947817)/(SUMPRODUCT((economics!$AG$2:$AG$167=$B49)*(economics!$D$2:$D$167="whr")*economics!$AH$2:$AH$167*(_xlfn.NORM.DIST(M$3,economics!$AK$2:$AK$167,economics!$AJ$2:$AJ$167,TRUE)-_xlfn.NORM.DIST(M$30,economics!$AK$2:$AK$167,economics!$AJ$2:$AJ$167,TRUE)))+$CR20*(_xlfn.NORM.DIST(M$3,$CU20,0.3*$CU20,TRUE)-_xlfn.NORM.DIST(M$30,$CU20,0.3*$CU20,TRUE))+$CS20*(_xlfn.NORM.DIST(M$3,$CV20,0.3*$CV20,TRUE)-_xlfn.NORM.DIST(M$30,$CV20,0.3*$CV20,TRUE))),""),IF($C20&gt;0,summary!$C$10/28.8/0.947817,""))</f>
        <v>10.074319315976723</v>
      </c>
      <c r="N49">
        <f t="array" ref="N49">IF($D20,IFERROR((SUMPRODUCT((economics!$AG$2:$AG$167=$B49)*(economics!$D$2:$D$167="whr")*economics!$AH$2:$AH$167*(_xlfn.NORM.DIST(N$3,economics!$AK$2:$AK$167,economics!$AJ$2:$AJ$167,TRUE)-_xlfn.NORM.DIST(N$30,economics!$AK$2:$AK$167,economics!$AJ$2:$AJ$167,TRUE))*economics!$AM$2:$AM$167)+$CR20*(_xlfn.NORM.DIST(N$3,$CU20,0.3*$CU20,TRUE)-_xlfn.NORM.DIST(N$30,$CU20,0.3*$CU20,TRUE))*summary!$C$7/28.8/0.947817+$CS20*(_xlfn.NORM.DIST(N$3,$CV20,0.3*$CV20,TRUE)-_xlfn.NORM.DIST(N$30,$CV20,0.3*$CV20,TRUE))*summary!$C$6/28.8/0.947817)/(SUMPRODUCT((economics!$AG$2:$AG$167=$B49)*(economics!$D$2:$D$167="whr")*economics!$AH$2:$AH$167*(_xlfn.NORM.DIST(N$3,economics!$AK$2:$AK$167,economics!$AJ$2:$AJ$167,TRUE)-_xlfn.NORM.DIST(N$30,economics!$AK$2:$AK$167,economics!$AJ$2:$AJ$167,TRUE)))+$CR20*(_xlfn.NORM.DIST(N$3,$CU20,0.3*$CU20,TRUE)-_xlfn.NORM.DIST(N$30,$CU20,0.3*$CU20,TRUE))+$CS20*(_xlfn.NORM.DIST(N$3,$CV20,0.3*$CV20,TRUE)-_xlfn.NORM.DIST(N$30,$CV20,0.3*$CV20,TRUE))),""),IF($C20&gt;0,summary!$C$10/28.8/0.947817,""))</f>
        <v>10.074319315976723</v>
      </c>
      <c r="O49">
        <f t="array" ref="O49">IF($D20,IFERROR((SUMPRODUCT((economics!$AG$2:$AG$167=$B49)*(economics!$D$2:$D$167="whr")*economics!$AH$2:$AH$167*(_xlfn.NORM.DIST(O$3,economics!$AK$2:$AK$167,economics!$AJ$2:$AJ$167,TRUE)-_xlfn.NORM.DIST(O$30,economics!$AK$2:$AK$167,economics!$AJ$2:$AJ$167,TRUE))*economics!$AM$2:$AM$167)+$CR20*(_xlfn.NORM.DIST(O$3,$CU20,0.3*$CU20,TRUE)-_xlfn.NORM.DIST(O$30,$CU20,0.3*$CU20,TRUE))*summary!$C$7/28.8/0.947817+$CS20*(_xlfn.NORM.DIST(O$3,$CV20,0.3*$CV20,TRUE)-_xlfn.NORM.DIST(O$30,$CV20,0.3*$CV20,TRUE))*summary!$C$6/28.8/0.947817)/(SUMPRODUCT((economics!$AG$2:$AG$167=$B49)*(economics!$D$2:$D$167="whr")*economics!$AH$2:$AH$167*(_xlfn.NORM.DIST(O$3,economics!$AK$2:$AK$167,economics!$AJ$2:$AJ$167,TRUE)-_xlfn.NORM.DIST(O$30,economics!$AK$2:$AK$167,economics!$AJ$2:$AJ$167,TRUE)))+$CR20*(_xlfn.NORM.DIST(O$3,$CU20,0.3*$CU20,TRUE)-_xlfn.NORM.DIST(O$30,$CU20,0.3*$CU20,TRUE))+$CS20*(_xlfn.NORM.DIST(O$3,$CV20,0.3*$CV20,TRUE)-_xlfn.NORM.DIST(O$30,$CV20,0.3*$CV20,TRUE))),""),IF($C20&gt;0,summary!$C$10/28.8/0.947817,""))</f>
        <v>10.074319315976723</v>
      </c>
      <c r="P49">
        <f t="array" ref="P49">IF($D20,IFERROR((SUMPRODUCT((economics!$AG$2:$AG$167=$B49)*(economics!$D$2:$D$167="whr")*economics!$AH$2:$AH$167*(_xlfn.NORM.DIST(P$3,economics!$AK$2:$AK$167,economics!$AJ$2:$AJ$167,TRUE)-_xlfn.NORM.DIST(P$30,economics!$AK$2:$AK$167,economics!$AJ$2:$AJ$167,TRUE))*economics!$AM$2:$AM$167)+$CR20*(_xlfn.NORM.DIST(P$3,$CU20,0.3*$CU20,TRUE)-_xlfn.NORM.DIST(P$30,$CU20,0.3*$CU20,TRUE))*summary!$C$7/28.8/0.947817+$CS20*(_xlfn.NORM.DIST(P$3,$CV20,0.3*$CV20,TRUE)-_xlfn.NORM.DIST(P$30,$CV20,0.3*$CV20,TRUE))*summary!$C$6/28.8/0.947817)/(SUMPRODUCT((economics!$AG$2:$AG$167=$B49)*(economics!$D$2:$D$167="whr")*economics!$AH$2:$AH$167*(_xlfn.NORM.DIST(P$3,economics!$AK$2:$AK$167,economics!$AJ$2:$AJ$167,TRUE)-_xlfn.NORM.DIST(P$30,economics!$AK$2:$AK$167,economics!$AJ$2:$AJ$167,TRUE)))+$CR20*(_xlfn.NORM.DIST(P$3,$CU20,0.3*$CU20,TRUE)-_xlfn.NORM.DIST(P$30,$CU20,0.3*$CU20,TRUE))+$CS20*(_xlfn.NORM.DIST(P$3,$CV20,0.3*$CV20,TRUE)-_xlfn.NORM.DIST(P$30,$CV20,0.3*$CV20,TRUE))),""),IF($C20&gt;0,summary!$C$10/28.8/0.947817,""))</f>
        <v>10.074319315976723</v>
      </c>
      <c r="Q49">
        <f t="array" ref="Q49">IF($D20,IFERROR((SUMPRODUCT((economics!$AG$2:$AG$167=$B49)*(economics!$D$2:$D$167="whr")*economics!$AH$2:$AH$167*(_xlfn.NORM.DIST(Q$3,economics!$AK$2:$AK$167,economics!$AJ$2:$AJ$167,TRUE)-_xlfn.NORM.DIST(Q$30,economics!$AK$2:$AK$167,economics!$AJ$2:$AJ$167,TRUE))*economics!$AM$2:$AM$167)+$CR20*(_xlfn.NORM.DIST(Q$3,$CU20,0.3*$CU20,TRUE)-_xlfn.NORM.DIST(Q$30,$CU20,0.3*$CU20,TRUE))*summary!$C$7/28.8/0.947817+$CS20*(_xlfn.NORM.DIST(Q$3,$CV20,0.3*$CV20,TRUE)-_xlfn.NORM.DIST(Q$30,$CV20,0.3*$CV20,TRUE))*summary!$C$6/28.8/0.947817)/(SUMPRODUCT((economics!$AG$2:$AG$167=$B49)*(economics!$D$2:$D$167="whr")*economics!$AH$2:$AH$167*(_xlfn.NORM.DIST(Q$3,economics!$AK$2:$AK$167,economics!$AJ$2:$AJ$167,TRUE)-_xlfn.NORM.DIST(Q$30,economics!$AK$2:$AK$167,economics!$AJ$2:$AJ$167,TRUE)))+$CR20*(_xlfn.NORM.DIST(Q$3,$CU20,0.3*$CU20,TRUE)-_xlfn.NORM.DIST(Q$30,$CU20,0.3*$CU20,TRUE))+$CS20*(_xlfn.NORM.DIST(Q$3,$CV20,0.3*$CV20,TRUE)-_xlfn.NORM.DIST(Q$30,$CV20,0.3*$CV20,TRUE))),""),IF($C20&gt;0,summary!$C$10/28.8/0.947817,""))</f>
        <v>10.074319315976723</v>
      </c>
      <c r="R49">
        <f t="array" ref="R49">IF($D20,IFERROR((SUMPRODUCT((economics!$AG$2:$AG$167=$B49)*(economics!$D$2:$D$167="whr")*economics!$AH$2:$AH$167*(_xlfn.NORM.DIST(R$3,economics!$AK$2:$AK$167,economics!$AJ$2:$AJ$167,TRUE)-_xlfn.NORM.DIST(R$30,economics!$AK$2:$AK$167,economics!$AJ$2:$AJ$167,TRUE))*economics!$AM$2:$AM$167)+$CR20*(_xlfn.NORM.DIST(R$3,$CU20,0.3*$CU20,TRUE)-_xlfn.NORM.DIST(R$30,$CU20,0.3*$CU20,TRUE))*summary!$C$7/28.8/0.947817+$CS20*(_xlfn.NORM.DIST(R$3,$CV20,0.3*$CV20,TRUE)-_xlfn.NORM.DIST(R$30,$CV20,0.3*$CV20,TRUE))*summary!$C$6/28.8/0.947817)/(SUMPRODUCT((economics!$AG$2:$AG$167=$B49)*(economics!$D$2:$D$167="whr")*economics!$AH$2:$AH$167*(_xlfn.NORM.DIST(R$3,economics!$AK$2:$AK$167,economics!$AJ$2:$AJ$167,TRUE)-_xlfn.NORM.DIST(R$30,economics!$AK$2:$AK$167,economics!$AJ$2:$AJ$167,TRUE)))+$CR20*(_xlfn.NORM.DIST(R$3,$CU20,0.3*$CU20,TRUE)-_xlfn.NORM.DIST(R$30,$CU20,0.3*$CU20,TRUE))+$CS20*(_xlfn.NORM.DIST(R$3,$CV20,0.3*$CV20,TRUE)-_xlfn.NORM.DIST(R$30,$CV20,0.3*$CV20,TRUE))),""),IF($C20&gt;0,summary!$C$10/28.8/0.947817,""))</f>
        <v>10.074319315976723</v>
      </c>
      <c r="S49">
        <f t="array" ref="S49">IF($D20,IFERROR((SUMPRODUCT((economics!$AG$2:$AG$167=$B49)*(economics!$D$2:$D$167="whr")*economics!$AH$2:$AH$167*(_xlfn.NORM.DIST(S$3,economics!$AK$2:$AK$167,economics!$AJ$2:$AJ$167,TRUE)-_xlfn.NORM.DIST(S$30,economics!$AK$2:$AK$167,economics!$AJ$2:$AJ$167,TRUE))*economics!$AM$2:$AM$167)+$CR20*(_xlfn.NORM.DIST(S$3,$CU20,0.3*$CU20,TRUE)-_xlfn.NORM.DIST(S$30,$CU20,0.3*$CU20,TRUE))*summary!$C$7/28.8/0.947817+$CS20*(_xlfn.NORM.DIST(S$3,$CV20,0.3*$CV20,TRUE)-_xlfn.NORM.DIST(S$30,$CV20,0.3*$CV20,TRUE))*summary!$C$6/28.8/0.947817)/(SUMPRODUCT((economics!$AG$2:$AG$167=$B49)*(economics!$D$2:$D$167="whr")*economics!$AH$2:$AH$167*(_xlfn.NORM.DIST(S$3,economics!$AK$2:$AK$167,economics!$AJ$2:$AJ$167,TRUE)-_xlfn.NORM.DIST(S$30,economics!$AK$2:$AK$167,economics!$AJ$2:$AJ$167,TRUE)))+$CR20*(_xlfn.NORM.DIST(S$3,$CU20,0.3*$CU20,TRUE)-_xlfn.NORM.DIST(S$30,$CU20,0.3*$CU20,TRUE))+$CS20*(_xlfn.NORM.DIST(S$3,$CV20,0.3*$CV20,TRUE)-_xlfn.NORM.DIST(S$30,$CV20,0.3*$CV20,TRUE))),""),IF($C20&gt;0,summary!$C$10/28.8/0.947817,""))</f>
        <v>10.074319315976723</v>
      </c>
      <c r="T49">
        <f t="array" ref="T49">IF($D20,IFERROR((SUMPRODUCT((economics!$AG$2:$AG$167=$B49)*(economics!$D$2:$D$167="whr")*economics!$AH$2:$AH$167*(_xlfn.NORM.DIST(T$3,economics!$AK$2:$AK$167,economics!$AJ$2:$AJ$167,TRUE)-_xlfn.NORM.DIST(T$30,economics!$AK$2:$AK$167,economics!$AJ$2:$AJ$167,TRUE))*economics!$AM$2:$AM$167)+$CR20*(_xlfn.NORM.DIST(T$3,$CU20,0.3*$CU20,TRUE)-_xlfn.NORM.DIST(T$30,$CU20,0.3*$CU20,TRUE))*summary!$C$7/28.8/0.947817+$CS20*(_xlfn.NORM.DIST(T$3,$CV20,0.3*$CV20,TRUE)-_xlfn.NORM.DIST(T$30,$CV20,0.3*$CV20,TRUE))*summary!$C$6/28.8/0.947817)/(SUMPRODUCT((economics!$AG$2:$AG$167=$B49)*(economics!$D$2:$D$167="whr")*economics!$AH$2:$AH$167*(_xlfn.NORM.DIST(T$3,economics!$AK$2:$AK$167,economics!$AJ$2:$AJ$167,TRUE)-_xlfn.NORM.DIST(T$30,economics!$AK$2:$AK$167,economics!$AJ$2:$AJ$167,TRUE)))+$CR20*(_xlfn.NORM.DIST(T$3,$CU20,0.3*$CU20,TRUE)-_xlfn.NORM.DIST(T$30,$CU20,0.3*$CU20,TRUE))+$CS20*(_xlfn.NORM.DIST(T$3,$CV20,0.3*$CV20,TRUE)-_xlfn.NORM.DIST(T$30,$CV20,0.3*$CV20,TRUE))),""),IF($C20&gt;0,summary!$C$10/28.8/0.947817,""))</f>
        <v>10.074319315976723</v>
      </c>
      <c r="U49">
        <f t="array" ref="U49">IF($D20,IFERROR((SUMPRODUCT((economics!$AG$2:$AG$167=$B49)*(economics!$D$2:$D$167="whr")*economics!$AH$2:$AH$167*(_xlfn.NORM.DIST(U$3,economics!$AK$2:$AK$167,economics!$AJ$2:$AJ$167,TRUE)-_xlfn.NORM.DIST(U$30,economics!$AK$2:$AK$167,economics!$AJ$2:$AJ$167,TRUE))*economics!$AM$2:$AM$167)+$CR20*(_xlfn.NORM.DIST(U$3,$CU20,0.3*$CU20,TRUE)-_xlfn.NORM.DIST(U$30,$CU20,0.3*$CU20,TRUE))*summary!$C$7/28.8/0.947817+$CS20*(_xlfn.NORM.DIST(U$3,$CV20,0.3*$CV20,TRUE)-_xlfn.NORM.DIST(U$30,$CV20,0.3*$CV20,TRUE))*summary!$C$6/28.8/0.947817)/(SUMPRODUCT((economics!$AG$2:$AG$167=$B49)*(economics!$D$2:$D$167="whr")*economics!$AH$2:$AH$167*(_xlfn.NORM.DIST(U$3,economics!$AK$2:$AK$167,economics!$AJ$2:$AJ$167,TRUE)-_xlfn.NORM.DIST(U$30,economics!$AK$2:$AK$167,economics!$AJ$2:$AJ$167,TRUE)))+$CR20*(_xlfn.NORM.DIST(U$3,$CU20,0.3*$CU20,TRUE)-_xlfn.NORM.DIST(U$30,$CU20,0.3*$CU20,TRUE))+$CS20*(_xlfn.NORM.DIST(U$3,$CV20,0.3*$CV20,TRUE)-_xlfn.NORM.DIST(U$30,$CV20,0.3*$CV20,TRUE))),""),IF($C20&gt;0,summary!$C$10/28.8/0.947817,""))</f>
        <v>10.074319315976723</v>
      </c>
      <c r="V49">
        <f t="array" ref="V49">IF($D20,IFERROR((SUMPRODUCT((economics!$AG$2:$AG$167=$B49)*(economics!$D$2:$D$167="whr")*economics!$AH$2:$AH$167*(_xlfn.NORM.DIST(V$3,economics!$AK$2:$AK$167,economics!$AJ$2:$AJ$167,TRUE)-_xlfn.NORM.DIST(V$30,economics!$AK$2:$AK$167,economics!$AJ$2:$AJ$167,TRUE))*economics!$AM$2:$AM$167)+$CR20*(_xlfn.NORM.DIST(V$3,$CU20,0.3*$CU20,TRUE)-_xlfn.NORM.DIST(V$30,$CU20,0.3*$CU20,TRUE))*summary!$C$7/28.8/0.947817+$CS20*(_xlfn.NORM.DIST(V$3,$CV20,0.3*$CV20,TRUE)-_xlfn.NORM.DIST(V$30,$CV20,0.3*$CV20,TRUE))*summary!$C$6/28.8/0.947817)/(SUMPRODUCT((economics!$AG$2:$AG$167=$B49)*(economics!$D$2:$D$167="whr")*economics!$AH$2:$AH$167*(_xlfn.NORM.DIST(V$3,economics!$AK$2:$AK$167,economics!$AJ$2:$AJ$167,TRUE)-_xlfn.NORM.DIST(V$30,economics!$AK$2:$AK$167,economics!$AJ$2:$AJ$167,TRUE)))+$CR20*(_xlfn.NORM.DIST(V$3,$CU20,0.3*$CU20,TRUE)-_xlfn.NORM.DIST(V$30,$CU20,0.3*$CU20,TRUE))+$CS20*(_xlfn.NORM.DIST(V$3,$CV20,0.3*$CV20,TRUE)-_xlfn.NORM.DIST(V$30,$CV20,0.3*$CV20,TRUE))),""),IF($C20&gt;0,summary!$C$10/28.8/0.947817,""))</f>
        <v>10.074319315976723</v>
      </c>
      <c r="W49">
        <f t="array" ref="W49">IF($D20,IFERROR((SUMPRODUCT((economics!$AG$2:$AG$167=$B49)*(economics!$D$2:$D$167="whr")*economics!$AH$2:$AH$167*(_xlfn.NORM.DIST(W$3,economics!$AK$2:$AK$167,economics!$AJ$2:$AJ$167,TRUE)-_xlfn.NORM.DIST(W$30,economics!$AK$2:$AK$167,economics!$AJ$2:$AJ$167,TRUE))*economics!$AM$2:$AM$167)+$CR20*(_xlfn.NORM.DIST(W$3,$CU20,0.3*$CU20,TRUE)-_xlfn.NORM.DIST(W$30,$CU20,0.3*$CU20,TRUE))*summary!$C$7/28.8/0.947817+$CS20*(_xlfn.NORM.DIST(W$3,$CV20,0.3*$CV20,TRUE)-_xlfn.NORM.DIST(W$30,$CV20,0.3*$CV20,TRUE))*summary!$C$6/28.8/0.947817)/(SUMPRODUCT((economics!$AG$2:$AG$167=$B49)*(economics!$D$2:$D$167="whr")*economics!$AH$2:$AH$167*(_xlfn.NORM.DIST(W$3,economics!$AK$2:$AK$167,economics!$AJ$2:$AJ$167,TRUE)-_xlfn.NORM.DIST(W$30,economics!$AK$2:$AK$167,economics!$AJ$2:$AJ$167,TRUE)))+$CR20*(_xlfn.NORM.DIST(W$3,$CU20,0.3*$CU20,TRUE)-_xlfn.NORM.DIST(W$30,$CU20,0.3*$CU20,TRUE))+$CS20*(_xlfn.NORM.DIST(W$3,$CV20,0.3*$CV20,TRUE)-_xlfn.NORM.DIST(W$30,$CV20,0.3*$CV20,TRUE))),""),IF($C20&gt;0,summary!$C$10/28.8/0.947817,""))</f>
        <v>10.074319315976723</v>
      </c>
      <c r="X49">
        <f t="array" ref="X49">IF($D20,IFERROR((SUMPRODUCT((economics!$AG$2:$AG$167=$B49)*(economics!$D$2:$D$167="whr")*economics!$AH$2:$AH$167*(_xlfn.NORM.DIST(X$3,economics!$AK$2:$AK$167,economics!$AJ$2:$AJ$167,TRUE)-_xlfn.NORM.DIST(X$30,economics!$AK$2:$AK$167,economics!$AJ$2:$AJ$167,TRUE))*economics!$AM$2:$AM$167)+$CR20*(_xlfn.NORM.DIST(X$3,$CU20,0.3*$CU20,TRUE)-_xlfn.NORM.DIST(X$30,$CU20,0.3*$CU20,TRUE))*summary!$C$7/28.8/0.947817+$CS20*(_xlfn.NORM.DIST(X$3,$CV20,0.3*$CV20,TRUE)-_xlfn.NORM.DIST(X$30,$CV20,0.3*$CV20,TRUE))*summary!$C$6/28.8/0.947817)/(SUMPRODUCT((economics!$AG$2:$AG$167=$B49)*(economics!$D$2:$D$167="whr")*economics!$AH$2:$AH$167*(_xlfn.NORM.DIST(X$3,economics!$AK$2:$AK$167,economics!$AJ$2:$AJ$167,TRUE)-_xlfn.NORM.DIST(X$30,economics!$AK$2:$AK$167,economics!$AJ$2:$AJ$167,TRUE)))+$CR20*(_xlfn.NORM.DIST(X$3,$CU20,0.3*$CU20,TRUE)-_xlfn.NORM.DIST(X$30,$CU20,0.3*$CU20,TRUE))+$CS20*(_xlfn.NORM.DIST(X$3,$CV20,0.3*$CV20,TRUE)-_xlfn.NORM.DIST(X$30,$CV20,0.3*$CV20,TRUE))),""),IF($C20&gt;0,summary!$C$10/28.8/0.947817,""))</f>
        <v>10.074319315976723</v>
      </c>
      <c r="Y49">
        <f t="array" ref="Y49">IF($D20,IFERROR((SUMPRODUCT((economics!$AG$2:$AG$167=$B49)*(economics!$D$2:$D$167="whr")*economics!$AH$2:$AH$167*(_xlfn.NORM.DIST(Y$3,economics!$AK$2:$AK$167,economics!$AJ$2:$AJ$167,TRUE)-_xlfn.NORM.DIST(Y$30,economics!$AK$2:$AK$167,economics!$AJ$2:$AJ$167,TRUE))*economics!$AM$2:$AM$167)+$CR20*(_xlfn.NORM.DIST(Y$3,$CU20,0.3*$CU20,TRUE)-_xlfn.NORM.DIST(Y$30,$CU20,0.3*$CU20,TRUE))*summary!$C$7/28.8/0.947817+$CS20*(_xlfn.NORM.DIST(Y$3,$CV20,0.3*$CV20,TRUE)-_xlfn.NORM.DIST(Y$30,$CV20,0.3*$CV20,TRUE))*summary!$C$6/28.8/0.947817)/(SUMPRODUCT((economics!$AG$2:$AG$167=$B49)*(economics!$D$2:$D$167="whr")*economics!$AH$2:$AH$167*(_xlfn.NORM.DIST(Y$3,economics!$AK$2:$AK$167,economics!$AJ$2:$AJ$167,TRUE)-_xlfn.NORM.DIST(Y$30,economics!$AK$2:$AK$167,economics!$AJ$2:$AJ$167,TRUE)))+$CR20*(_xlfn.NORM.DIST(Y$3,$CU20,0.3*$CU20,TRUE)-_xlfn.NORM.DIST(Y$30,$CU20,0.3*$CU20,TRUE))+$CS20*(_xlfn.NORM.DIST(Y$3,$CV20,0.3*$CV20,TRUE)-_xlfn.NORM.DIST(Y$30,$CV20,0.3*$CV20,TRUE))),""),IF($C20&gt;0,summary!$C$10/28.8/0.947817,""))</f>
        <v>10.074319315976723</v>
      </c>
      <c r="Z49">
        <f t="array" ref="Z49">IF($D20,IFERROR((SUMPRODUCT((economics!$AG$2:$AG$167=$B49)*(economics!$D$2:$D$167="whr")*economics!$AH$2:$AH$167*(_xlfn.NORM.DIST(Z$3,economics!$AK$2:$AK$167,economics!$AJ$2:$AJ$167,TRUE)-_xlfn.NORM.DIST(Z$30,economics!$AK$2:$AK$167,economics!$AJ$2:$AJ$167,TRUE))*economics!$AM$2:$AM$167)+$CR20*(_xlfn.NORM.DIST(Z$3,$CU20,0.3*$CU20,TRUE)-_xlfn.NORM.DIST(Z$30,$CU20,0.3*$CU20,TRUE))*summary!$C$7/28.8/0.947817+$CS20*(_xlfn.NORM.DIST(Z$3,$CV20,0.3*$CV20,TRUE)-_xlfn.NORM.DIST(Z$30,$CV20,0.3*$CV20,TRUE))*summary!$C$6/28.8/0.947817)/(SUMPRODUCT((economics!$AG$2:$AG$167=$B49)*(economics!$D$2:$D$167="whr")*economics!$AH$2:$AH$167*(_xlfn.NORM.DIST(Z$3,economics!$AK$2:$AK$167,economics!$AJ$2:$AJ$167,TRUE)-_xlfn.NORM.DIST(Z$30,economics!$AK$2:$AK$167,economics!$AJ$2:$AJ$167,TRUE)))+$CR20*(_xlfn.NORM.DIST(Z$3,$CU20,0.3*$CU20,TRUE)-_xlfn.NORM.DIST(Z$30,$CU20,0.3*$CU20,TRUE))+$CS20*(_xlfn.NORM.DIST(Z$3,$CV20,0.3*$CV20,TRUE)-_xlfn.NORM.DIST(Z$30,$CV20,0.3*$CV20,TRUE))),""),IF($C20&gt;0,summary!$C$10/28.8/0.947817,""))</f>
        <v>10.074319315976723</v>
      </c>
      <c r="AA49">
        <f t="array" ref="AA49">IF($D20,IFERROR((SUMPRODUCT((economics!$AG$2:$AG$167=$B49)*(economics!$D$2:$D$167="whr")*economics!$AH$2:$AH$167*(_xlfn.NORM.DIST(AA$3,economics!$AK$2:$AK$167,economics!$AJ$2:$AJ$167,TRUE)-_xlfn.NORM.DIST(AA$30,economics!$AK$2:$AK$167,economics!$AJ$2:$AJ$167,TRUE))*economics!$AM$2:$AM$167)+$CR20*(_xlfn.NORM.DIST(AA$3,$CU20,0.3*$CU20,TRUE)-_xlfn.NORM.DIST(AA$30,$CU20,0.3*$CU20,TRUE))*summary!$C$7/28.8/0.947817+$CS20*(_xlfn.NORM.DIST(AA$3,$CV20,0.3*$CV20,TRUE)-_xlfn.NORM.DIST(AA$30,$CV20,0.3*$CV20,TRUE))*summary!$C$6/28.8/0.947817)/(SUMPRODUCT((economics!$AG$2:$AG$167=$B49)*(economics!$D$2:$D$167="whr")*economics!$AH$2:$AH$167*(_xlfn.NORM.DIST(AA$3,economics!$AK$2:$AK$167,economics!$AJ$2:$AJ$167,TRUE)-_xlfn.NORM.DIST(AA$30,economics!$AK$2:$AK$167,economics!$AJ$2:$AJ$167,TRUE)))+$CR20*(_xlfn.NORM.DIST(AA$3,$CU20,0.3*$CU20,TRUE)-_xlfn.NORM.DIST(AA$30,$CU20,0.3*$CU20,TRUE))+$CS20*(_xlfn.NORM.DIST(AA$3,$CV20,0.3*$CV20,TRUE)-_xlfn.NORM.DIST(AA$30,$CV20,0.3*$CV20,TRUE))),""),IF($C20&gt;0,summary!$C$10/28.8/0.947817,""))</f>
        <v>10.074319315976723</v>
      </c>
      <c r="AB49">
        <f t="array" ref="AB49">IF($D20,IFERROR((SUMPRODUCT((economics!$AG$2:$AG$167=$B49)*(economics!$D$2:$D$167="whr")*economics!$AH$2:$AH$167*(_xlfn.NORM.DIST(AB$3,economics!$AK$2:$AK$167,economics!$AJ$2:$AJ$167,TRUE)-_xlfn.NORM.DIST(AB$30,economics!$AK$2:$AK$167,economics!$AJ$2:$AJ$167,TRUE))*economics!$AM$2:$AM$167)+$CR20*(_xlfn.NORM.DIST(AB$3,$CU20,0.3*$CU20,TRUE)-_xlfn.NORM.DIST(AB$30,$CU20,0.3*$CU20,TRUE))*summary!$C$7/28.8/0.947817+$CS20*(_xlfn.NORM.DIST(AB$3,$CV20,0.3*$CV20,TRUE)-_xlfn.NORM.DIST(AB$30,$CV20,0.3*$CV20,TRUE))*summary!$C$6/28.8/0.947817)/(SUMPRODUCT((economics!$AG$2:$AG$167=$B49)*(economics!$D$2:$D$167="whr")*economics!$AH$2:$AH$167*(_xlfn.NORM.DIST(AB$3,economics!$AK$2:$AK$167,economics!$AJ$2:$AJ$167,TRUE)-_xlfn.NORM.DIST(AB$30,economics!$AK$2:$AK$167,economics!$AJ$2:$AJ$167,TRUE)))+$CR20*(_xlfn.NORM.DIST(AB$3,$CU20,0.3*$CU20,TRUE)-_xlfn.NORM.DIST(AB$30,$CU20,0.3*$CU20,TRUE))+$CS20*(_xlfn.NORM.DIST(AB$3,$CV20,0.3*$CV20,TRUE)-_xlfn.NORM.DIST(AB$30,$CV20,0.3*$CV20,TRUE))),""),IF($C20&gt;0,summary!$C$10/28.8/0.947817,""))</f>
        <v>10.074319315976723</v>
      </c>
      <c r="AC49">
        <f t="array" ref="AC49">IF($D20,IFERROR((SUMPRODUCT((economics!$AG$2:$AG$167=$B49)*(economics!$D$2:$D$167="whr")*economics!$AH$2:$AH$167*(_xlfn.NORM.DIST(AC$3,economics!$AK$2:$AK$167,economics!$AJ$2:$AJ$167,TRUE)-_xlfn.NORM.DIST(AC$30,economics!$AK$2:$AK$167,economics!$AJ$2:$AJ$167,TRUE))*economics!$AM$2:$AM$167)+$CR20*(_xlfn.NORM.DIST(AC$3,$CU20,0.3*$CU20,TRUE)-_xlfn.NORM.DIST(AC$30,$CU20,0.3*$CU20,TRUE))*summary!$C$7/28.8/0.947817+$CS20*(_xlfn.NORM.DIST(AC$3,$CV20,0.3*$CV20,TRUE)-_xlfn.NORM.DIST(AC$30,$CV20,0.3*$CV20,TRUE))*summary!$C$6/28.8/0.947817)/(SUMPRODUCT((economics!$AG$2:$AG$167=$B49)*(economics!$D$2:$D$167="whr")*economics!$AH$2:$AH$167*(_xlfn.NORM.DIST(AC$3,economics!$AK$2:$AK$167,economics!$AJ$2:$AJ$167,TRUE)-_xlfn.NORM.DIST(AC$30,economics!$AK$2:$AK$167,economics!$AJ$2:$AJ$167,TRUE)))+$CR20*(_xlfn.NORM.DIST(AC$3,$CU20,0.3*$CU20,TRUE)-_xlfn.NORM.DIST(AC$30,$CU20,0.3*$CU20,TRUE))+$CS20*(_xlfn.NORM.DIST(AC$3,$CV20,0.3*$CV20,TRUE)-_xlfn.NORM.DIST(AC$30,$CV20,0.3*$CV20,TRUE))),""),IF($C20&gt;0,summary!$C$10/28.8/0.947817,""))</f>
        <v>10.074319315976723</v>
      </c>
      <c r="AD49">
        <f t="array" ref="AD49">IF($D20,IFERROR((SUMPRODUCT((economics!$AG$2:$AG$167=$B49)*(economics!$D$2:$D$167="whr")*economics!$AH$2:$AH$167*(_xlfn.NORM.DIST(AD$3,economics!$AK$2:$AK$167,economics!$AJ$2:$AJ$167,TRUE)-_xlfn.NORM.DIST(AD$30,economics!$AK$2:$AK$167,economics!$AJ$2:$AJ$167,TRUE))*economics!$AM$2:$AM$167)+$CR20*(_xlfn.NORM.DIST(AD$3,$CU20,0.3*$CU20,TRUE)-_xlfn.NORM.DIST(AD$30,$CU20,0.3*$CU20,TRUE))*summary!$C$7/28.8/0.947817+$CS20*(_xlfn.NORM.DIST(AD$3,$CV20,0.3*$CV20,TRUE)-_xlfn.NORM.DIST(AD$30,$CV20,0.3*$CV20,TRUE))*summary!$C$6/28.8/0.947817)/(SUMPRODUCT((economics!$AG$2:$AG$167=$B49)*(economics!$D$2:$D$167="whr")*economics!$AH$2:$AH$167*(_xlfn.NORM.DIST(AD$3,economics!$AK$2:$AK$167,economics!$AJ$2:$AJ$167,TRUE)-_xlfn.NORM.DIST(AD$30,economics!$AK$2:$AK$167,economics!$AJ$2:$AJ$167,TRUE)))+$CR20*(_xlfn.NORM.DIST(AD$3,$CU20,0.3*$CU20,TRUE)-_xlfn.NORM.DIST(AD$30,$CU20,0.3*$CU20,TRUE))+$CS20*(_xlfn.NORM.DIST(AD$3,$CV20,0.3*$CV20,TRUE)-_xlfn.NORM.DIST(AD$30,$CV20,0.3*$CV20,TRUE))),""),IF($C20&gt;0,summary!$C$10/28.8/0.947817,""))</f>
        <v>10.074319315976723</v>
      </c>
      <c r="AE49">
        <f t="array" ref="AE49">IF($D20,IFERROR((SUMPRODUCT((economics!$AG$2:$AG$167=$B49)*(economics!$D$2:$D$167="whr")*economics!$AH$2:$AH$167*(_xlfn.NORM.DIST(AE$3,economics!$AK$2:$AK$167,economics!$AJ$2:$AJ$167,TRUE)-_xlfn.NORM.DIST(AE$30,economics!$AK$2:$AK$167,economics!$AJ$2:$AJ$167,TRUE))*economics!$AM$2:$AM$167)+$CR20*(_xlfn.NORM.DIST(AE$3,$CU20,0.3*$CU20,TRUE)-_xlfn.NORM.DIST(AE$30,$CU20,0.3*$CU20,TRUE))*summary!$C$7/28.8/0.947817+$CS20*(_xlfn.NORM.DIST(AE$3,$CV20,0.3*$CV20,TRUE)-_xlfn.NORM.DIST(AE$30,$CV20,0.3*$CV20,TRUE))*summary!$C$6/28.8/0.947817)/(SUMPRODUCT((economics!$AG$2:$AG$167=$B49)*(economics!$D$2:$D$167="whr")*economics!$AH$2:$AH$167*(_xlfn.NORM.DIST(AE$3,economics!$AK$2:$AK$167,economics!$AJ$2:$AJ$167,TRUE)-_xlfn.NORM.DIST(AE$30,economics!$AK$2:$AK$167,economics!$AJ$2:$AJ$167,TRUE)))+$CR20*(_xlfn.NORM.DIST(AE$3,$CU20,0.3*$CU20,TRUE)-_xlfn.NORM.DIST(AE$30,$CU20,0.3*$CU20,TRUE))+$CS20*(_xlfn.NORM.DIST(AE$3,$CV20,0.3*$CV20,TRUE)-_xlfn.NORM.DIST(AE$30,$CV20,0.3*$CV20,TRUE))),""),IF($C20&gt;0,summary!$C$10/28.8/0.947817,""))</f>
        <v>10.074319315976723</v>
      </c>
      <c r="AF49">
        <f t="array" ref="AF49">IF($D20,IFERROR((SUMPRODUCT((economics!$AG$2:$AG$167=$B49)*(economics!$D$2:$D$167="whr")*economics!$AH$2:$AH$167*(_xlfn.NORM.DIST(AF$3,economics!$AK$2:$AK$167,economics!$AJ$2:$AJ$167,TRUE)-_xlfn.NORM.DIST(AF$30,economics!$AK$2:$AK$167,economics!$AJ$2:$AJ$167,TRUE))*economics!$AM$2:$AM$167)+$CR20*(_xlfn.NORM.DIST(AF$3,$CU20,0.3*$CU20,TRUE)-_xlfn.NORM.DIST(AF$30,$CU20,0.3*$CU20,TRUE))*summary!$C$7/28.8/0.947817+$CS20*(_xlfn.NORM.DIST(AF$3,$CV20,0.3*$CV20,TRUE)-_xlfn.NORM.DIST(AF$30,$CV20,0.3*$CV20,TRUE))*summary!$C$6/28.8/0.947817)/(SUMPRODUCT((economics!$AG$2:$AG$167=$B49)*(economics!$D$2:$D$167="whr")*economics!$AH$2:$AH$167*(_xlfn.NORM.DIST(AF$3,economics!$AK$2:$AK$167,economics!$AJ$2:$AJ$167,TRUE)-_xlfn.NORM.DIST(AF$30,economics!$AK$2:$AK$167,economics!$AJ$2:$AJ$167,TRUE)))+$CR20*(_xlfn.NORM.DIST(AF$3,$CU20,0.3*$CU20,TRUE)-_xlfn.NORM.DIST(AF$30,$CU20,0.3*$CU20,TRUE))+$CS20*(_xlfn.NORM.DIST(AF$3,$CV20,0.3*$CV20,TRUE)-_xlfn.NORM.DIST(AF$30,$CV20,0.3*$CV20,TRUE))),""),IF($C20&gt;0,summary!$C$10/28.8/0.947817,""))</f>
        <v>10.074319315976723</v>
      </c>
      <c r="AG49">
        <f t="array" ref="AG49">IF($D20,IFERROR((SUMPRODUCT((economics!$AG$2:$AG$167=$B49)*(economics!$D$2:$D$167="whr")*economics!$AH$2:$AH$167*(_xlfn.NORM.DIST(AG$3,economics!$AK$2:$AK$167,economics!$AJ$2:$AJ$167,TRUE)-_xlfn.NORM.DIST(AG$30,economics!$AK$2:$AK$167,economics!$AJ$2:$AJ$167,TRUE))*economics!$AM$2:$AM$167)+$CR20*(_xlfn.NORM.DIST(AG$3,$CU20,0.3*$CU20,TRUE)-_xlfn.NORM.DIST(AG$30,$CU20,0.3*$CU20,TRUE))*summary!$C$7/28.8/0.947817+$CS20*(_xlfn.NORM.DIST(AG$3,$CV20,0.3*$CV20,TRUE)-_xlfn.NORM.DIST(AG$30,$CV20,0.3*$CV20,TRUE))*summary!$C$6/28.8/0.947817)/(SUMPRODUCT((economics!$AG$2:$AG$167=$B49)*(economics!$D$2:$D$167="whr")*economics!$AH$2:$AH$167*(_xlfn.NORM.DIST(AG$3,economics!$AK$2:$AK$167,economics!$AJ$2:$AJ$167,TRUE)-_xlfn.NORM.DIST(AG$30,economics!$AK$2:$AK$167,economics!$AJ$2:$AJ$167,TRUE)))+$CR20*(_xlfn.NORM.DIST(AG$3,$CU20,0.3*$CU20,TRUE)-_xlfn.NORM.DIST(AG$30,$CU20,0.3*$CU20,TRUE))+$CS20*(_xlfn.NORM.DIST(AG$3,$CV20,0.3*$CV20,TRUE)-_xlfn.NORM.DIST(AG$30,$CV20,0.3*$CV20,TRUE))),""),IF($C20&gt;0,summary!$C$10/28.8/0.947817,""))</f>
        <v>10.074319315976723</v>
      </c>
      <c r="AH49">
        <f t="array" ref="AH49">IF($D20,IFERROR((SUMPRODUCT((economics!$AG$2:$AG$167=$B49)*(economics!$D$2:$D$167="whr")*economics!$AH$2:$AH$167*(_xlfn.NORM.DIST(AH$3,economics!$AK$2:$AK$167,economics!$AJ$2:$AJ$167,TRUE)-_xlfn.NORM.DIST(AH$30,economics!$AK$2:$AK$167,economics!$AJ$2:$AJ$167,TRUE))*economics!$AM$2:$AM$167)+$CR20*(_xlfn.NORM.DIST(AH$3,$CU20,0.3*$CU20,TRUE)-_xlfn.NORM.DIST(AH$30,$CU20,0.3*$CU20,TRUE))*summary!$C$7/28.8/0.947817+$CS20*(_xlfn.NORM.DIST(AH$3,$CV20,0.3*$CV20,TRUE)-_xlfn.NORM.DIST(AH$30,$CV20,0.3*$CV20,TRUE))*summary!$C$6/28.8/0.947817)/(SUMPRODUCT((economics!$AG$2:$AG$167=$B49)*(economics!$D$2:$D$167="whr")*economics!$AH$2:$AH$167*(_xlfn.NORM.DIST(AH$3,economics!$AK$2:$AK$167,economics!$AJ$2:$AJ$167,TRUE)-_xlfn.NORM.DIST(AH$30,economics!$AK$2:$AK$167,economics!$AJ$2:$AJ$167,TRUE)))+$CR20*(_xlfn.NORM.DIST(AH$3,$CU20,0.3*$CU20,TRUE)-_xlfn.NORM.DIST(AH$30,$CU20,0.3*$CU20,TRUE))+$CS20*(_xlfn.NORM.DIST(AH$3,$CV20,0.3*$CV20,TRUE)-_xlfn.NORM.DIST(AH$30,$CV20,0.3*$CV20,TRUE))),""),IF($C20&gt;0,summary!$C$10/28.8/0.947817,""))</f>
        <v>10.074319315976723</v>
      </c>
      <c r="AI49">
        <f t="array" ref="AI49">IF($D20,IFERROR((SUMPRODUCT((economics!$AG$2:$AG$167=$B49)*(economics!$D$2:$D$167="whr")*economics!$AH$2:$AH$167*(_xlfn.NORM.DIST(AI$3,economics!$AK$2:$AK$167,economics!$AJ$2:$AJ$167,TRUE)-_xlfn.NORM.DIST(AI$30,economics!$AK$2:$AK$167,economics!$AJ$2:$AJ$167,TRUE))*economics!$AM$2:$AM$167)+$CR20*(_xlfn.NORM.DIST(AI$3,$CU20,0.3*$CU20,TRUE)-_xlfn.NORM.DIST(AI$30,$CU20,0.3*$CU20,TRUE))*summary!$C$7/28.8/0.947817+$CS20*(_xlfn.NORM.DIST(AI$3,$CV20,0.3*$CV20,TRUE)-_xlfn.NORM.DIST(AI$30,$CV20,0.3*$CV20,TRUE))*summary!$C$6/28.8/0.947817)/(SUMPRODUCT((economics!$AG$2:$AG$167=$B49)*(economics!$D$2:$D$167="whr")*economics!$AH$2:$AH$167*(_xlfn.NORM.DIST(AI$3,economics!$AK$2:$AK$167,economics!$AJ$2:$AJ$167,TRUE)-_xlfn.NORM.DIST(AI$30,economics!$AK$2:$AK$167,economics!$AJ$2:$AJ$167,TRUE)))+$CR20*(_xlfn.NORM.DIST(AI$3,$CU20,0.3*$CU20,TRUE)-_xlfn.NORM.DIST(AI$30,$CU20,0.3*$CU20,TRUE))+$CS20*(_xlfn.NORM.DIST(AI$3,$CV20,0.3*$CV20,TRUE)-_xlfn.NORM.DIST(AI$30,$CV20,0.3*$CV20,TRUE))),""),IF($C20&gt;0,summary!$C$10/28.8/0.947817,""))</f>
        <v>10.074319315976723</v>
      </c>
      <c r="AJ49">
        <f t="array" ref="AJ49">IF($D20,IFERROR((SUMPRODUCT((economics!$AG$2:$AG$167=$B49)*(economics!$D$2:$D$167="whr")*economics!$AH$2:$AH$167*(_xlfn.NORM.DIST(AJ$3,economics!$AK$2:$AK$167,economics!$AJ$2:$AJ$167,TRUE)-_xlfn.NORM.DIST(AJ$30,economics!$AK$2:$AK$167,economics!$AJ$2:$AJ$167,TRUE))*economics!$AM$2:$AM$167)+$CR20*(_xlfn.NORM.DIST(AJ$3,$CU20,0.3*$CU20,TRUE)-_xlfn.NORM.DIST(AJ$30,$CU20,0.3*$CU20,TRUE))*summary!$C$7/28.8/0.947817+$CS20*(_xlfn.NORM.DIST(AJ$3,$CV20,0.3*$CV20,TRUE)-_xlfn.NORM.DIST(AJ$30,$CV20,0.3*$CV20,TRUE))*summary!$C$6/28.8/0.947817)/(SUMPRODUCT((economics!$AG$2:$AG$167=$B49)*(economics!$D$2:$D$167="whr")*economics!$AH$2:$AH$167*(_xlfn.NORM.DIST(AJ$3,economics!$AK$2:$AK$167,economics!$AJ$2:$AJ$167,TRUE)-_xlfn.NORM.DIST(AJ$30,economics!$AK$2:$AK$167,economics!$AJ$2:$AJ$167,TRUE)))+$CR20*(_xlfn.NORM.DIST(AJ$3,$CU20,0.3*$CU20,TRUE)-_xlfn.NORM.DIST(AJ$30,$CU20,0.3*$CU20,TRUE))+$CS20*(_xlfn.NORM.DIST(AJ$3,$CV20,0.3*$CV20,TRUE)-_xlfn.NORM.DIST(AJ$30,$CV20,0.3*$CV20,TRUE))),""),IF($C20&gt;0,summary!$C$10/28.8/0.947817,""))</f>
        <v>10.074319315976723</v>
      </c>
      <c r="AK49">
        <f t="array" ref="AK49">IF($D20,IFERROR((SUMPRODUCT((economics!$AG$2:$AG$167=$B49)*(economics!$D$2:$D$167="whr")*economics!$AH$2:$AH$167*(_xlfn.NORM.DIST(AK$3,economics!$AK$2:$AK$167,economics!$AJ$2:$AJ$167,TRUE)-_xlfn.NORM.DIST(AK$30,economics!$AK$2:$AK$167,economics!$AJ$2:$AJ$167,TRUE))*economics!$AM$2:$AM$167)+$CR20*(_xlfn.NORM.DIST(AK$3,$CU20,0.3*$CU20,TRUE)-_xlfn.NORM.DIST(AK$30,$CU20,0.3*$CU20,TRUE))*summary!$C$7/28.8/0.947817+$CS20*(_xlfn.NORM.DIST(AK$3,$CV20,0.3*$CV20,TRUE)-_xlfn.NORM.DIST(AK$30,$CV20,0.3*$CV20,TRUE))*summary!$C$6/28.8/0.947817)/(SUMPRODUCT((economics!$AG$2:$AG$167=$B49)*(economics!$D$2:$D$167="whr")*economics!$AH$2:$AH$167*(_xlfn.NORM.DIST(AK$3,economics!$AK$2:$AK$167,economics!$AJ$2:$AJ$167,TRUE)-_xlfn.NORM.DIST(AK$30,economics!$AK$2:$AK$167,economics!$AJ$2:$AJ$167,TRUE)))+$CR20*(_xlfn.NORM.DIST(AK$3,$CU20,0.3*$CU20,TRUE)-_xlfn.NORM.DIST(AK$30,$CU20,0.3*$CU20,TRUE))+$CS20*(_xlfn.NORM.DIST(AK$3,$CV20,0.3*$CV20,TRUE)-_xlfn.NORM.DIST(AK$30,$CV20,0.3*$CV20,TRUE))),""),IF($C20&gt;0,summary!$C$10/28.8/0.947817,""))</f>
        <v>10.074319315976723</v>
      </c>
      <c r="AL49">
        <f t="array" ref="AL49">IF($D20,IFERROR((SUMPRODUCT((economics!$AG$2:$AG$167=$B49)*(economics!$D$2:$D$167="whr")*economics!$AH$2:$AH$167*(_xlfn.NORM.DIST(AL$3,economics!$AK$2:$AK$167,economics!$AJ$2:$AJ$167,TRUE)-_xlfn.NORM.DIST(AL$30,economics!$AK$2:$AK$167,economics!$AJ$2:$AJ$167,TRUE))*economics!$AM$2:$AM$167)+$CR20*(_xlfn.NORM.DIST(AL$3,$CU20,0.3*$CU20,TRUE)-_xlfn.NORM.DIST(AL$30,$CU20,0.3*$CU20,TRUE))*summary!$C$7/28.8/0.947817+$CS20*(_xlfn.NORM.DIST(AL$3,$CV20,0.3*$CV20,TRUE)-_xlfn.NORM.DIST(AL$30,$CV20,0.3*$CV20,TRUE))*summary!$C$6/28.8/0.947817)/(SUMPRODUCT((economics!$AG$2:$AG$167=$B49)*(economics!$D$2:$D$167="whr")*economics!$AH$2:$AH$167*(_xlfn.NORM.DIST(AL$3,economics!$AK$2:$AK$167,economics!$AJ$2:$AJ$167,TRUE)-_xlfn.NORM.DIST(AL$30,economics!$AK$2:$AK$167,economics!$AJ$2:$AJ$167,TRUE)))+$CR20*(_xlfn.NORM.DIST(AL$3,$CU20,0.3*$CU20,TRUE)-_xlfn.NORM.DIST(AL$30,$CU20,0.3*$CU20,TRUE))+$CS20*(_xlfn.NORM.DIST(AL$3,$CV20,0.3*$CV20,TRUE)-_xlfn.NORM.DIST(AL$30,$CV20,0.3*$CV20,TRUE))),""),IF($C20&gt;0,summary!$C$10/28.8/0.947817,""))</f>
        <v>10.074319315976723</v>
      </c>
      <c r="AM49">
        <f t="array" ref="AM49">IF($D20,IFERROR((SUMPRODUCT((economics!$AG$2:$AG$167=$B49)*(economics!$D$2:$D$167="whr")*economics!$AH$2:$AH$167*(_xlfn.NORM.DIST(AM$3,economics!$AK$2:$AK$167,economics!$AJ$2:$AJ$167,TRUE)-_xlfn.NORM.DIST(AM$30,economics!$AK$2:$AK$167,economics!$AJ$2:$AJ$167,TRUE))*economics!$AM$2:$AM$167)+$CR20*(_xlfn.NORM.DIST(AM$3,$CU20,0.3*$CU20,TRUE)-_xlfn.NORM.DIST(AM$30,$CU20,0.3*$CU20,TRUE))*summary!$C$7/28.8/0.947817+$CS20*(_xlfn.NORM.DIST(AM$3,$CV20,0.3*$CV20,TRUE)-_xlfn.NORM.DIST(AM$30,$CV20,0.3*$CV20,TRUE))*summary!$C$6/28.8/0.947817)/(SUMPRODUCT((economics!$AG$2:$AG$167=$B49)*(economics!$D$2:$D$167="whr")*economics!$AH$2:$AH$167*(_xlfn.NORM.DIST(AM$3,economics!$AK$2:$AK$167,economics!$AJ$2:$AJ$167,TRUE)-_xlfn.NORM.DIST(AM$30,economics!$AK$2:$AK$167,economics!$AJ$2:$AJ$167,TRUE)))+$CR20*(_xlfn.NORM.DIST(AM$3,$CU20,0.3*$CU20,TRUE)-_xlfn.NORM.DIST(AM$30,$CU20,0.3*$CU20,TRUE))+$CS20*(_xlfn.NORM.DIST(AM$3,$CV20,0.3*$CV20,TRUE)-_xlfn.NORM.DIST(AM$30,$CV20,0.3*$CV20,TRUE))),""),IF($C20&gt;0,summary!$C$10/28.8/0.947817,""))</f>
        <v>10.074319315976723</v>
      </c>
      <c r="AN49">
        <f t="array" ref="AN49">IF($D20,IFERROR((SUMPRODUCT((economics!$AG$2:$AG$167=$B49)*(economics!$D$2:$D$167="whr")*economics!$AH$2:$AH$167*(_xlfn.NORM.DIST(AN$3,economics!$AK$2:$AK$167,economics!$AJ$2:$AJ$167,TRUE)-_xlfn.NORM.DIST(AN$30,economics!$AK$2:$AK$167,economics!$AJ$2:$AJ$167,TRUE))*economics!$AM$2:$AM$167)+$CR20*(_xlfn.NORM.DIST(AN$3,$CU20,0.3*$CU20,TRUE)-_xlfn.NORM.DIST(AN$30,$CU20,0.3*$CU20,TRUE))*summary!$C$7/28.8/0.947817+$CS20*(_xlfn.NORM.DIST(AN$3,$CV20,0.3*$CV20,TRUE)-_xlfn.NORM.DIST(AN$30,$CV20,0.3*$CV20,TRUE))*summary!$C$6/28.8/0.947817)/(SUMPRODUCT((economics!$AG$2:$AG$167=$B49)*(economics!$D$2:$D$167="whr")*economics!$AH$2:$AH$167*(_xlfn.NORM.DIST(AN$3,economics!$AK$2:$AK$167,economics!$AJ$2:$AJ$167,TRUE)-_xlfn.NORM.DIST(AN$30,economics!$AK$2:$AK$167,economics!$AJ$2:$AJ$167,TRUE)))+$CR20*(_xlfn.NORM.DIST(AN$3,$CU20,0.3*$CU20,TRUE)-_xlfn.NORM.DIST(AN$30,$CU20,0.3*$CU20,TRUE))+$CS20*(_xlfn.NORM.DIST(AN$3,$CV20,0.3*$CV20,TRUE)-_xlfn.NORM.DIST(AN$30,$CV20,0.3*$CV20,TRUE))),""),IF($C20&gt;0,summary!$C$10/28.8/0.947817,""))</f>
        <v>10.074319315976723</v>
      </c>
      <c r="AO49">
        <f t="array" ref="AO49">IF($D20,IFERROR((SUMPRODUCT((economics!$AG$2:$AG$167=$B49)*(economics!$D$2:$D$167="whr")*economics!$AH$2:$AH$167*(_xlfn.NORM.DIST(AO$3,economics!$AK$2:$AK$167,economics!$AJ$2:$AJ$167,TRUE)-_xlfn.NORM.DIST(AO$30,economics!$AK$2:$AK$167,economics!$AJ$2:$AJ$167,TRUE))*economics!$AM$2:$AM$167)+$CR20*(_xlfn.NORM.DIST(AO$3,$CU20,0.3*$CU20,TRUE)-_xlfn.NORM.DIST(AO$30,$CU20,0.3*$CU20,TRUE))*summary!$C$7/28.8/0.947817+$CS20*(_xlfn.NORM.DIST(AO$3,$CV20,0.3*$CV20,TRUE)-_xlfn.NORM.DIST(AO$30,$CV20,0.3*$CV20,TRUE))*summary!$C$6/28.8/0.947817)/(SUMPRODUCT((economics!$AG$2:$AG$167=$B49)*(economics!$D$2:$D$167="whr")*economics!$AH$2:$AH$167*(_xlfn.NORM.DIST(AO$3,economics!$AK$2:$AK$167,economics!$AJ$2:$AJ$167,TRUE)-_xlfn.NORM.DIST(AO$30,economics!$AK$2:$AK$167,economics!$AJ$2:$AJ$167,TRUE)))+$CR20*(_xlfn.NORM.DIST(AO$3,$CU20,0.3*$CU20,TRUE)-_xlfn.NORM.DIST(AO$30,$CU20,0.3*$CU20,TRUE))+$CS20*(_xlfn.NORM.DIST(AO$3,$CV20,0.3*$CV20,TRUE)-_xlfn.NORM.DIST(AO$30,$CV20,0.3*$CV20,TRUE))),""),IF($C20&gt;0,summary!$C$10/28.8/0.947817,""))</f>
        <v>10.074319315976723</v>
      </c>
      <c r="AP49">
        <f t="array" ref="AP49">IF($D20,IFERROR((SUMPRODUCT((economics!$AG$2:$AG$167=$B49)*(economics!$D$2:$D$167="whr")*economics!$AH$2:$AH$167*(_xlfn.NORM.DIST(AP$3,economics!$AK$2:$AK$167,economics!$AJ$2:$AJ$167,TRUE)-_xlfn.NORM.DIST(AP$30,economics!$AK$2:$AK$167,economics!$AJ$2:$AJ$167,TRUE))*economics!$AM$2:$AM$167)+$CR20*(_xlfn.NORM.DIST(AP$3,$CU20,0.3*$CU20,TRUE)-_xlfn.NORM.DIST(AP$30,$CU20,0.3*$CU20,TRUE))*summary!$C$7/28.8/0.947817+$CS20*(_xlfn.NORM.DIST(AP$3,$CV20,0.3*$CV20,TRUE)-_xlfn.NORM.DIST(AP$30,$CV20,0.3*$CV20,TRUE))*summary!$C$6/28.8/0.947817)/(SUMPRODUCT((economics!$AG$2:$AG$167=$B49)*(economics!$D$2:$D$167="whr")*economics!$AH$2:$AH$167*(_xlfn.NORM.DIST(AP$3,economics!$AK$2:$AK$167,economics!$AJ$2:$AJ$167,TRUE)-_xlfn.NORM.DIST(AP$30,economics!$AK$2:$AK$167,economics!$AJ$2:$AJ$167,TRUE)))+$CR20*(_xlfn.NORM.DIST(AP$3,$CU20,0.3*$CU20,TRUE)-_xlfn.NORM.DIST(AP$30,$CU20,0.3*$CU20,TRUE))+$CS20*(_xlfn.NORM.DIST(AP$3,$CV20,0.3*$CV20,TRUE)-_xlfn.NORM.DIST(AP$30,$CV20,0.3*$CV20,TRUE))),""),IF($C20&gt;0,summary!$C$10/28.8/0.947817,""))</f>
        <v>10.074319315976723</v>
      </c>
      <c r="AQ49">
        <f t="array" ref="AQ49">IF($D20,IFERROR((SUMPRODUCT((economics!$AG$2:$AG$167=$B49)*(economics!$D$2:$D$167="whr")*economics!$AH$2:$AH$167*(_xlfn.NORM.DIST(AQ$3,economics!$AK$2:$AK$167,economics!$AJ$2:$AJ$167,TRUE)-_xlfn.NORM.DIST(AQ$30,economics!$AK$2:$AK$167,economics!$AJ$2:$AJ$167,TRUE))*economics!$AM$2:$AM$167)+$CR20*(_xlfn.NORM.DIST(AQ$3,$CU20,0.3*$CU20,TRUE)-_xlfn.NORM.DIST(AQ$30,$CU20,0.3*$CU20,TRUE))*summary!$C$7/28.8/0.947817+$CS20*(_xlfn.NORM.DIST(AQ$3,$CV20,0.3*$CV20,TRUE)-_xlfn.NORM.DIST(AQ$30,$CV20,0.3*$CV20,TRUE))*summary!$C$6/28.8/0.947817)/(SUMPRODUCT((economics!$AG$2:$AG$167=$B49)*(economics!$D$2:$D$167="whr")*economics!$AH$2:$AH$167*(_xlfn.NORM.DIST(AQ$3,economics!$AK$2:$AK$167,economics!$AJ$2:$AJ$167,TRUE)-_xlfn.NORM.DIST(AQ$30,economics!$AK$2:$AK$167,economics!$AJ$2:$AJ$167,TRUE)))+$CR20*(_xlfn.NORM.DIST(AQ$3,$CU20,0.3*$CU20,TRUE)-_xlfn.NORM.DIST(AQ$30,$CU20,0.3*$CU20,TRUE))+$CS20*(_xlfn.NORM.DIST(AQ$3,$CV20,0.3*$CV20,TRUE)-_xlfn.NORM.DIST(AQ$30,$CV20,0.3*$CV20,TRUE))),""),IF($C20&gt;0,summary!$C$10/28.8/0.947817,""))</f>
        <v>10.074319315976723</v>
      </c>
      <c r="AR49">
        <f t="array" ref="AR49">IF($D20,IFERROR((SUMPRODUCT((economics!$AG$2:$AG$167=$B49)*(economics!$D$2:$D$167="whr")*economics!$AH$2:$AH$167*(_xlfn.NORM.DIST(AR$3,economics!$AK$2:$AK$167,economics!$AJ$2:$AJ$167,TRUE)-_xlfn.NORM.DIST(AR$30,economics!$AK$2:$AK$167,economics!$AJ$2:$AJ$167,TRUE))*economics!$AM$2:$AM$167)+$CR20*(_xlfn.NORM.DIST(AR$3,$CU20,0.3*$CU20,TRUE)-_xlfn.NORM.DIST(AR$30,$CU20,0.3*$CU20,TRUE))*summary!$C$7/28.8/0.947817+$CS20*(_xlfn.NORM.DIST(AR$3,$CV20,0.3*$CV20,TRUE)-_xlfn.NORM.DIST(AR$30,$CV20,0.3*$CV20,TRUE))*summary!$C$6/28.8/0.947817)/(SUMPRODUCT((economics!$AG$2:$AG$167=$B49)*(economics!$D$2:$D$167="whr")*economics!$AH$2:$AH$167*(_xlfn.NORM.DIST(AR$3,economics!$AK$2:$AK$167,economics!$AJ$2:$AJ$167,TRUE)-_xlfn.NORM.DIST(AR$30,economics!$AK$2:$AK$167,economics!$AJ$2:$AJ$167,TRUE)))+$CR20*(_xlfn.NORM.DIST(AR$3,$CU20,0.3*$CU20,TRUE)-_xlfn.NORM.DIST(AR$30,$CU20,0.3*$CU20,TRUE))+$CS20*(_xlfn.NORM.DIST(AR$3,$CV20,0.3*$CV20,TRUE)-_xlfn.NORM.DIST(AR$30,$CV20,0.3*$CV20,TRUE))),""),IF($C20&gt;0,summary!$C$10/28.8/0.947817,""))</f>
        <v>10.074319315976723</v>
      </c>
      <c r="AS49">
        <f t="array" ref="AS49">IF($D20,IFERROR((SUMPRODUCT((economics!$AG$2:$AG$167=$B49)*(economics!$D$2:$D$167="whr")*economics!$AH$2:$AH$167*(_xlfn.NORM.DIST(AS$3,economics!$AK$2:$AK$167,economics!$AJ$2:$AJ$167,TRUE)-_xlfn.NORM.DIST(AS$30,economics!$AK$2:$AK$167,economics!$AJ$2:$AJ$167,TRUE))*economics!$AM$2:$AM$167)+$CR20*(_xlfn.NORM.DIST(AS$3,$CU20,0.3*$CU20,TRUE)-_xlfn.NORM.DIST(AS$30,$CU20,0.3*$CU20,TRUE))*summary!$C$7/28.8/0.947817+$CS20*(_xlfn.NORM.DIST(AS$3,$CV20,0.3*$CV20,TRUE)-_xlfn.NORM.DIST(AS$30,$CV20,0.3*$CV20,TRUE))*summary!$C$6/28.8/0.947817)/(SUMPRODUCT((economics!$AG$2:$AG$167=$B49)*(economics!$D$2:$D$167="whr")*economics!$AH$2:$AH$167*(_xlfn.NORM.DIST(AS$3,economics!$AK$2:$AK$167,economics!$AJ$2:$AJ$167,TRUE)-_xlfn.NORM.DIST(AS$30,economics!$AK$2:$AK$167,economics!$AJ$2:$AJ$167,TRUE)))+$CR20*(_xlfn.NORM.DIST(AS$3,$CU20,0.3*$CU20,TRUE)-_xlfn.NORM.DIST(AS$30,$CU20,0.3*$CU20,TRUE))+$CS20*(_xlfn.NORM.DIST(AS$3,$CV20,0.3*$CV20,TRUE)-_xlfn.NORM.DIST(AS$30,$CV20,0.3*$CV20,TRUE))),""),IF($C20&gt;0,summary!$C$10/28.8/0.947817,""))</f>
        <v>10.074319315976723</v>
      </c>
      <c r="AT49">
        <f t="array" ref="AT49">IF($D20,IFERROR((SUMPRODUCT((economics!$AG$2:$AG$167=$B49)*(economics!$D$2:$D$167="whr")*economics!$AH$2:$AH$167*(_xlfn.NORM.DIST(AT$3,economics!$AK$2:$AK$167,economics!$AJ$2:$AJ$167,TRUE)-_xlfn.NORM.DIST(AT$30,economics!$AK$2:$AK$167,economics!$AJ$2:$AJ$167,TRUE))*economics!$AM$2:$AM$167)+$CR20*(_xlfn.NORM.DIST(AT$3,$CU20,0.3*$CU20,TRUE)-_xlfn.NORM.DIST(AT$30,$CU20,0.3*$CU20,TRUE))*summary!$C$7/28.8/0.947817+$CS20*(_xlfn.NORM.DIST(AT$3,$CV20,0.3*$CV20,TRUE)-_xlfn.NORM.DIST(AT$30,$CV20,0.3*$CV20,TRUE))*summary!$C$6/28.8/0.947817)/(SUMPRODUCT((economics!$AG$2:$AG$167=$B49)*(economics!$D$2:$D$167="whr")*economics!$AH$2:$AH$167*(_xlfn.NORM.DIST(AT$3,economics!$AK$2:$AK$167,economics!$AJ$2:$AJ$167,TRUE)-_xlfn.NORM.DIST(AT$30,economics!$AK$2:$AK$167,economics!$AJ$2:$AJ$167,TRUE)))+$CR20*(_xlfn.NORM.DIST(AT$3,$CU20,0.3*$CU20,TRUE)-_xlfn.NORM.DIST(AT$30,$CU20,0.3*$CU20,TRUE))+$CS20*(_xlfn.NORM.DIST(AT$3,$CV20,0.3*$CV20,TRUE)-_xlfn.NORM.DIST(AT$30,$CV20,0.3*$CV20,TRUE))),""),IF($C20&gt;0,summary!$C$10/28.8/0.947817,""))</f>
        <v>10.074319315976723</v>
      </c>
      <c r="AU49">
        <f t="array" ref="AU49">IF($D20,IFERROR((SUMPRODUCT((economics!$AG$2:$AG$167=$B49)*(economics!$D$2:$D$167="whr")*economics!$AH$2:$AH$167*(_xlfn.NORM.DIST(AU$3,economics!$AK$2:$AK$167,economics!$AJ$2:$AJ$167,TRUE)-_xlfn.NORM.DIST(AU$30,economics!$AK$2:$AK$167,economics!$AJ$2:$AJ$167,TRUE))*economics!$AM$2:$AM$167)+$CR20*(_xlfn.NORM.DIST(AU$3,$CU20,0.3*$CU20,TRUE)-_xlfn.NORM.DIST(AU$30,$CU20,0.3*$CU20,TRUE))*summary!$C$7/28.8/0.947817+$CS20*(_xlfn.NORM.DIST(AU$3,$CV20,0.3*$CV20,TRUE)-_xlfn.NORM.DIST(AU$30,$CV20,0.3*$CV20,TRUE))*summary!$C$6/28.8/0.947817)/(SUMPRODUCT((economics!$AG$2:$AG$167=$B49)*(economics!$D$2:$D$167="whr")*economics!$AH$2:$AH$167*(_xlfn.NORM.DIST(AU$3,economics!$AK$2:$AK$167,economics!$AJ$2:$AJ$167,TRUE)-_xlfn.NORM.DIST(AU$30,economics!$AK$2:$AK$167,economics!$AJ$2:$AJ$167,TRUE)))+$CR20*(_xlfn.NORM.DIST(AU$3,$CU20,0.3*$CU20,TRUE)-_xlfn.NORM.DIST(AU$30,$CU20,0.3*$CU20,TRUE))+$CS20*(_xlfn.NORM.DIST(AU$3,$CV20,0.3*$CV20,TRUE)-_xlfn.NORM.DIST(AU$30,$CV20,0.3*$CV20,TRUE))),""),IF($C20&gt;0,summary!$C$10/28.8/0.947817,""))</f>
        <v>10.074319315976723</v>
      </c>
      <c r="AV49">
        <f t="array" ref="AV49">IF($D20,IFERROR((SUMPRODUCT((economics!$AG$2:$AG$167=$B49)*(economics!$D$2:$D$167="whr")*economics!$AH$2:$AH$167*(_xlfn.NORM.DIST(AV$3,economics!$AK$2:$AK$167,economics!$AJ$2:$AJ$167,TRUE)-_xlfn.NORM.DIST(AV$30,economics!$AK$2:$AK$167,economics!$AJ$2:$AJ$167,TRUE))*economics!$AM$2:$AM$167)+$CR20*(_xlfn.NORM.DIST(AV$3,$CU20,0.3*$CU20,TRUE)-_xlfn.NORM.DIST(AV$30,$CU20,0.3*$CU20,TRUE))*summary!$C$7/28.8/0.947817+$CS20*(_xlfn.NORM.DIST(AV$3,$CV20,0.3*$CV20,TRUE)-_xlfn.NORM.DIST(AV$30,$CV20,0.3*$CV20,TRUE))*summary!$C$6/28.8/0.947817)/(SUMPRODUCT((economics!$AG$2:$AG$167=$B49)*(economics!$D$2:$D$167="whr")*economics!$AH$2:$AH$167*(_xlfn.NORM.DIST(AV$3,economics!$AK$2:$AK$167,economics!$AJ$2:$AJ$167,TRUE)-_xlfn.NORM.DIST(AV$30,economics!$AK$2:$AK$167,economics!$AJ$2:$AJ$167,TRUE)))+$CR20*(_xlfn.NORM.DIST(AV$3,$CU20,0.3*$CU20,TRUE)-_xlfn.NORM.DIST(AV$30,$CU20,0.3*$CU20,TRUE))+$CS20*(_xlfn.NORM.DIST(AV$3,$CV20,0.3*$CV20,TRUE)-_xlfn.NORM.DIST(AV$30,$CV20,0.3*$CV20,TRUE))),""),IF($C20&gt;0,summary!$C$10/28.8/0.947817,""))</f>
        <v>10.074319315976723</v>
      </c>
      <c r="AW49">
        <f t="array" ref="AW49">IF($D20,IFERROR((SUMPRODUCT((economics!$AG$2:$AG$167=$B49)*(economics!$D$2:$D$167="whr")*economics!$AH$2:$AH$167*(_xlfn.NORM.DIST(AW$3,economics!$AK$2:$AK$167,economics!$AJ$2:$AJ$167,TRUE)-_xlfn.NORM.DIST(AW$30,economics!$AK$2:$AK$167,economics!$AJ$2:$AJ$167,TRUE))*economics!$AM$2:$AM$167)+$CR20*(_xlfn.NORM.DIST(AW$3,$CU20,0.3*$CU20,TRUE)-_xlfn.NORM.DIST(AW$30,$CU20,0.3*$CU20,TRUE))*summary!$C$7/28.8/0.947817+$CS20*(_xlfn.NORM.DIST(AW$3,$CV20,0.3*$CV20,TRUE)-_xlfn.NORM.DIST(AW$30,$CV20,0.3*$CV20,TRUE))*summary!$C$6/28.8/0.947817)/(SUMPRODUCT((economics!$AG$2:$AG$167=$B49)*(economics!$D$2:$D$167="whr")*economics!$AH$2:$AH$167*(_xlfn.NORM.DIST(AW$3,economics!$AK$2:$AK$167,economics!$AJ$2:$AJ$167,TRUE)-_xlfn.NORM.DIST(AW$30,economics!$AK$2:$AK$167,economics!$AJ$2:$AJ$167,TRUE)))+$CR20*(_xlfn.NORM.DIST(AW$3,$CU20,0.3*$CU20,TRUE)-_xlfn.NORM.DIST(AW$30,$CU20,0.3*$CU20,TRUE))+$CS20*(_xlfn.NORM.DIST(AW$3,$CV20,0.3*$CV20,TRUE)-_xlfn.NORM.DIST(AW$30,$CV20,0.3*$CV20,TRUE))),""),IF($C20&gt;0,summary!$C$10/28.8/0.947817,""))</f>
        <v>10.074319315976723</v>
      </c>
      <c r="AX49">
        <f t="array" ref="AX49">IF($D20,IFERROR((SUMPRODUCT((economics!$AG$2:$AG$167=$B49)*(economics!$D$2:$D$167="whr")*economics!$AH$2:$AH$167*(_xlfn.NORM.DIST(AX$3,economics!$AK$2:$AK$167,economics!$AJ$2:$AJ$167,TRUE)-_xlfn.NORM.DIST(AX$30,economics!$AK$2:$AK$167,economics!$AJ$2:$AJ$167,TRUE))*economics!$AM$2:$AM$167)+$CR20*(_xlfn.NORM.DIST(AX$3,$CU20,0.3*$CU20,TRUE)-_xlfn.NORM.DIST(AX$30,$CU20,0.3*$CU20,TRUE))*summary!$C$7/28.8/0.947817+$CS20*(_xlfn.NORM.DIST(AX$3,$CV20,0.3*$CV20,TRUE)-_xlfn.NORM.DIST(AX$30,$CV20,0.3*$CV20,TRUE))*summary!$C$6/28.8/0.947817)/(SUMPRODUCT((economics!$AG$2:$AG$167=$B49)*(economics!$D$2:$D$167="whr")*economics!$AH$2:$AH$167*(_xlfn.NORM.DIST(AX$3,economics!$AK$2:$AK$167,economics!$AJ$2:$AJ$167,TRUE)-_xlfn.NORM.DIST(AX$30,economics!$AK$2:$AK$167,economics!$AJ$2:$AJ$167,TRUE)))+$CR20*(_xlfn.NORM.DIST(AX$3,$CU20,0.3*$CU20,TRUE)-_xlfn.NORM.DIST(AX$30,$CU20,0.3*$CU20,TRUE))+$CS20*(_xlfn.NORM.DIST(AX$3,$CV20,0.3*$CV20,TRUE)-_xlfn.NORM.DIST(AX$30,$CV20,0.3*$CV20,TRUE))),""),IF($C20&gt;0,summary!$C$10/28.8/0.947817,""))</f>
        <v>10.074319315976723</v>
      </c>
      <c r="AY49">
        <f t="array" ref="AY49">IF($D20,IFERROR((SUMPRODUCT((economics!$AG$2:$AG$167=$B49)*(economics!$D$2:$D$167="whr")*economics!$AH$2:$AH$167*(_xlfn.NORM.DIST(AY$3,economics!$AK$2:$AK$167,economics!$AJ$2:$AJ$167,TRUE)-_xlfn.NORM.DIST(AY$30,economics!$AK$2:$AK$167,economics!$AJ$2:$AJ$167,TRUE))*economics!$AM$2:$AM$167)+$CR20*(_xlfn.NORM.DIST(AY$3,$CU20,0.3*$CU20,TRUE)-_xlfn.NORM.DIST(AY$30,$CU20,0.3*$CU20,TRUE))*summary!$C$7/28.8/0.947817+$CS20*(_xlfn.NORM.DIST(AY$3,$CV20,0.3*$CV20,TRUE)-_xlfn.NORM.DIST(AY$30,$CV20,0.3*$CV20,TRUE))*summary!$C$6/28.8/0.947817)/(SUMPRODUCT((economics!$AG$2:$AG$167=$B49)*(economics!$D$2:$D$167="whr")*economics!$AH$2:$AH$167*(_xlfn.NORM.DIST(AY$3,economics!$AK$2:$AK$167,economics!$AJ$2:$AJ$167,TRUE)-_xlfn.NORM.DIST(AY$30,economics!$AK$2:$AK$167,economics!$AJ$2:$AJ$167,TRUE)))+$CR20*(_xlfn.NORM.DIST(AY$3,$CU20,0.3*$CU20,TRUE)-_xlfn.NORM.DIST(AY$30,$CU20,0.3*$CU20,TRUE))+$CS20*(_xlfn.NORM.DIST(AY$3,$CV20,0.3*$CV20,TRUE)-_xlfn.NORM.DIST(AY$30,$CV20,0.3*$CV20,TRUE))),""),IF($C20&gt;0,summary!$C$10/28.8/0.947817,""))</f>
        <v>10.074319315976723</v>
      </c>
      <c r="AZ49">
        <f t="array" ref="AZ49">IF($D20,IFERROR((SUMPRODUCT((economics!$AG$2:$AG$167=$B49)*(economics!$D$2:$D$167="whr")*economics!$AH$2:$AH$167*(_xlfn.NORM.DIST(AZ$3,economics!$AK$2:$AK$167,economics!$AJ$2:$AJ$167,TRUE)-_xlfn.NORM.DIST(AZ$30,economics!$AK$2:$AK$167,economics!$AJ$2:$AJ$167,TRUE))*economics!$AM$2:$AM$167)+$CR20*(_xlfn.NORM.DIST(AZ$3,$CU20,0.3*$CU20,TRUE)-_xlfn.NORM.DIST(AZ$30,$CU20,0.3*$CU20,TRUE))*summary!$C$7/28.8/0.947817+$CS20*(_xlfn.NORM.DIST(AZ$3,$CV20,0.3*$CV20,TRUE)-_xlfn.NORM.DIST(AZ$30,$CV20,0.3*$CV20,TRUE))*summary!$C$6/28.8/0.947817)/(SUMPRODUCT((economics!$AG$2:$AG$167=$B49)*(economics!$D$2:$D$167="whr")*economics!$AH$2:$AH$167*(_xlfn.NORM.DIST(AZ$3,economics!$AK$2:$AK$167,economics!$AJ$2:$AJ$167,TRUE)-_xlfn.NORM.DIST(AZ$30,economics!$AK$2:$AK$167,economics!$AJ$2:$AJ$167,TRUE)))+$CR20*(_xlfn.NORM.DIST(AZ$3,$CU20,0.3*$CU20,TRUE)-_xlfn.NORM.DIST(AZ$30,$CU20,0.3*$CU20,TRUE))+$CS20*(_xlfn.NORM.DIST(AZ$3,$CV20,0.3*$CV20,TRUE)-_xlfn.NORM.DIST(AZ$30,$CV20,0.3*$CV20,TRUE))),""),IF($C20&gt;0,summary!$C$10/28.8/0.947817,""))</f>
        <v>10.074319315976723</v>
      </c>
      <c r="BA49">
        <f t="array" ref="BA49">IF($D20,IFERROR((SUMPRODUCT((economics!$AG$2:$AG$167=$B49)*(economics!$D$2:$D$167="whr")*economics!$AH$2:$AH$167*(_xlfn.NORM.DIST(BA$3,economics!$AK$2:$AK$167,economics!$AJ$2:$AJ$167,TRUE)-_xlfn.NORM.DIST(BA$30,economics!$AK$2:$AK$167,economics!$AJ$2:$AJ$167,TRUE))*economics!$AM$2:$AM$167)+$CR20*(_xlfn.NORM.DIST(BA$3,$CU20,0.3*$CU20,TRUE)-_xlfn.NORM.DIST(BA$30,$CU20,0.3*$CU20,TRUE))*summary!$C$7/28.8/0.947817+$CS20*(_xlfn.NORM.DIST(BA$3,$CV20,0.3*$CV20,TRUE)-_xlfn.NORM.DIST(BA$30,$CV20,0.3*$CV20,TRUE))*summary!$C$6/28.8/0.947817)/(SUMPRODUCT((economics!$AG$2:$AG$167=$B49)*(economics!$D$2:$D$167="whr")*economics!$AH$2:$AH$167*(_xlfn.NORM.DIST(BA$3,economics!$AK$2:$AK$167,economics!$AJ$2:$AJ$167,TRUE)-_xlfn.NORM.DIST(BA$30,economics!$AK$2:$AK$167,economics!$AJ$2:$AJ$167,TRUE)))+$CR20*(_xlfn.NORM.DIST(BA$3,$CU20,0.3*$CU20,TRUE)-_xlfn.NORM.DIST(BA$30,$CU20,0.3*$CU20,TRUE))+$CS20*(_xlfn.NORM.DIST(BA$3,$CV20,0.3*$CV20,TRUE)-_xlfn.NORM.DIST(BA$30,$CV20,0.3*$CV20,TRUE))),""),IF($C20&gt;0,summary!$C$10/28.8/0.947817,""))</f>
        <v>10.074319315976723</v>
      </c>
      <c r="BB49">
        <f t="array" ref="BB49">IF($D20,IFERROR((SUMPRODUCT((economics!$AG$2:$AG$167=$B49)*(economics!$D$2:$D$167="whr")*economics!$AH$2:$AH$167*(_xlfn.NORM.DIST(BB$3,economics!$AK$2:$AK$167,economics!$AJ$2:$AJ$167,TRUE)-_xlfn.NORM.DIST(BB$30,economics!$AK$2:$AK$167,economics!$AJ$2:$AJ$167,TRUE))*economics!$AM$2:$AM$167)+$CR20*(_xlfn.NORM.DIST(BB$3,$CU20,0.3*$CU20,TRUE)-_xlfn.NORM.DIST(BB$30,$CU20,0.3*$CU20,TRUE))*summary!$C$7/28.8/0.947817+$CS20*(_xlfn.NORM.DIST(BB$3,$CV20,0.3*$CV20,TRUE)-_xlfn.NORM.DIST(BB$30,$CV20,0.3*$CV20,TRUE))*summary!$C$6/28.8/0.947817)/(SUMPRODUCT((economics!$AG$2:$AG$167=$B49)*(economics!$D$2:$D$167="whr")*economics!$AH$2:$AH$167*(_xlfn.NORM.DIST(BB$3,economics!$AK$2:$AK$167,economics!$AJ$2:$AJ$167,TRUE)-_xlfn.NORM.DIST(BB$30,economics!$AK$2:$AK$167,economics!$AJ$2:$AJ$167,TRUE)))+$CR20*(_xlfn.NORM.DIST(BB$3,$CU20,0.3*$CU20,TRUE)-_xlfn.NORM.DIST(BB$30,$CU20,0.3*$CU20,TRUE))+$CS20*(_xlfn.NORM.DIST(BB$3,$CV20,0.3*$CV20,TRUE)-_xlfn.NORM.DIST(BB$30,$CV20,0.3*$CV20,TRUE))),""),IF($C20&gt;0,summary!$C$10/28.8/0.947817,""))</f>
        <v>10.074319315976723</v>
      </c>
      <c r="BC49">
        <f t="array" ref="BC49">IF($D20,IFERROR((SUMPRODUCT((economics!$AG$2:$AG$167=$B49)*(economics!$D$2:$D$167="whr")*economics!$AH$2:$AH$167*(_xlfn.NORM.DIST(BC$3,economics!$AK$2:$AK$167,economics!$AJ$2:$AJ$167,TRUE)-_xlfn.NORM.DIST(BC$30,economics!$AK$2:$AK$167,economics!$AJ$2:$AJ$167,TRUE))*economics!$AM$2:$AM$167)+$CR20*(_xlfn.NORM.DIST(BC$3,$CU20,0.3*$CU20,TRUE)-_xlfn.NORM.DIST(BC$30,$CU20,0.3*$CU20,TRUE))*summary!$C$7/28.8/0.947817+$CS20*(_xlfn.NORM.DIST(BC$3,$CV20,0.3*$CV20,TRUE)-_xlfn.NORM.DIST(BC$30,$CV20,0.3*$CV20,TRUE))*summary!$C$6/28.8/0.947817)/(SUMPRODUCT((economics!$AG$2:$AG$167=$B49)*(economics!$D$2:$D$167="whr")*economics!$AH$2:$AH$167*(_xlfn.NORM.DIST(BC$3,economics!$AK$2:$AK$167,economics!$AJ$2:$AJ$167,TRUE)-_xlfn.NORM.DIST(BC$30,economics!$AK$2:$AK$167,economics!$AJ$2:$AJ$167,TRUE)))+$CR20*(_xlfn.NORM.DIST(BC$3,$CU20,0.3*$CU20,TRUE)-_xlfn.NORM.DIST(BC$30,$CU20,0.3*$CU20,TRUE))+$CS20*(_xlfn.NORM.DIST(BC$3,$CV20,0.3*$CV20,TRUE)-_xlfn.NORM.DIST(BC$30,$CV20,0.3*$CV20,TRUE))),""),IF($C20&gt;0,summary!$C$10/28.8/0.947817,""))</f>
        <v>10.074319315976723</v>
      </c>
      <c r="BD49">
        <f t="array" ref="BD49">IF($D20,IFERROR((SUMPRODUCT((economics!$AG$2:$AG$167=$B49)*(economics!$D$2:$D$167="whr")*economics!$AH$2:$AH$167*(_xlfn.NORM.DIST(BD$3,economics!$AK$2:$AK$167,economics!$AJ$2:$AJ$167,TRUE)-_xlfn.NORM.DIST(BD$30,economics!$AK$2:$AK$167,economics!$AJ$2:$AJ$167,TRUE))*economics!$AM$2:$AM$167)+$CR20*(_xlfn.NORM.DIST(BD$3,$CU20,0.3*$CU20,TRUE)-_xlfn.NORM.DIST(BD$30,$CU20,0.3*$CU20,TRUE))*summary!$C$7/28.8/0.947817+$CS20*(_xlfn.NORM.DIST(BD$3,$CV20,0.3*$CV20,TRUE)-_xlfn.NORM.DIST(BD$30,$CV20,0.3*$CV20,TRUE))*summary!$C$6/28.8/0.947817)/(SUMPRODUCT((economics!$AG$2:$AG$167=$B49)*(economics!$D$2:$D$167="whr")*economics!$AH$2:$AH$167*(_xlfn.NORM.DIST(BD$3,economics!$AK$2:$AK$167,economics!$AJ$2:$AJ$167,TRUE)-_xlfn.NORM.DIST(BD$30,economics!$AK$2:$AK$167,economics!$AJ$2:$AJ$167,TRUE)))+$CR20*(_xlfn.NORM.DIST(BD$3,$CU20,0.3*$CU20,TRUE)-_xlfn.NORM.DIST(BD$30,$CU20,0.3*$CU20,TRUE))+$CS20*(_xlfn.NORM.DIST(BD$3,$CV20,0.3*$CV20,TRUE)-_xlfn.NORM.DIST(BD$30,$CV20,0.3*$CV20,TRUE))),""),IF($C20&gt;0,summary!$C$10/28.8/0.947817,""))</f>
        <v>10.074319315976723</v>
      </c>
      <c r="BE49">
        <f t="array" ref="BE49">IF($D20,IFERROR((SUMPRODUCT((economics!$AG$2:$AG$167=$B49)*(economics!$D$2:$D$167="whr")*economics!$AH$2:$AH$167*(_xlfn.NORM.DIST(BE$3,economics!$AK$2:$AK$167,economics!$AJ$2:$AJ$167,TRUE)-_xlfn.NORM.DIST(BE$30,economics!$AK$2:$AK$167,economics!$AJ$2:$AJ$167,TRUE))*economics!$AM$2:$AM$167)+$CR20*(_xlfn.NORM.DIST(BE$3,$CU20,0.3*$CU20,TRUE)-_xlfn.NORM.DIST(BE$30,$CU20,0.3*$CU20,TRUE))*summary!$C$7/28.8/0.947817+$CS20*(_xlfn.NORM.DIST(BE$3,$CV20,0.3*$CV20,TRUE)-_xlfn.NORM.DIST(BE$30,$CV20,0.3*$CV20,TRUE))*summary!$C$6/28.8/0.947817)/(SUMPRODUCT((economics!$AG$2:$AG$167=$B49)*(economics!$D$2:$D$167="whr")*economics!$AH$2:$AH$167*(_xlfn.NORM.DIST(BE$3,economics!$AK$2:$AK$167,economics!$AJ$2:$AJ$167,TRUE)-_xlfn.NORM.DIST(BE$30,economics!$AK$2:$AK$167,economics!$AJ$2:$AJ$167,TRUE)))+$CR20*(_xlfn.NORM.DIST(BE$3,$CU20,0.3*$CU20,TRUE)-_xlfn.NORM.DIST(BE$30,$CU20,0.3*$CU20,TRUE))+$CS20*(_xlfn.NORM.DIST(BE$3,$CV20,0.3*$CV20,TRUE)-_xlfn.NORM.DIST(BE$30,$CV20,0.3*$CV20,TRUE))),""),IF($C20&gt;0,summary!$C$10/28.8/0.947817,""))</f>
        <v>10.074319315976723</v>
      </c>
      <c r="BF49">
        <f t="array" ref="BF49">IF($D20,IFERROR((SUMPRODUCT((economics!$AG$2:$AG$167=$B49)*(economics!$D$2:$D$167="whr")*economics!$AH$2:$AH$167*(_xlfn.NORM.DIST(BF$3,economics!$AK$2:$AK$167,economics!$AJ$2:$AJ$167,TRUE)-_xlfn.NORM.DIST(BF$30,economics!$AK$2:$AK$167,economics!$AJ$2:$AJ$167,TRUE))*economics!$AM$2:$AM$167)+$CR20*(_xlfn.NORM.DIST(BF$3,$CU20,0.3*$CU20,TRUE)-_xlfn.NORM.DIST(BF$30,$CU20,0.3*$CU20,TRUE))*summary!$C$7/28.8/0.947817+$CS20*(_xlfn.NORM.DIST(BF$3,$CV20,0.3*$CV20,TRUE)-_xlfn.NORM.DIST(BF$30,$CV20,0.3*$CV20,TRUE))*summary!$C$6/28.8/0.947817)/(SUMPRODUCT((economics!$AG$2:$AG$167=$B49)*(economics!$D$2:$D$167="whr")*economics!$AH$2:$AH$167*(_xlfn.NORM.DIST(BF$3,economics!$AK$2:$AK$167,economics!$AJ$2:$AJ$167,TRUE)-_xlfn.NORM.DIST(BF$30,economics!$AK$2:$AK$167,economics!$AJ$2:$AJ$167,TRUE)))+$CR20*(_xlfn.NORM.DIST(BF$3,$CU20,0.3*$CU20,TRUE)-_xlfn.NORM.DIST(BF$30,$CU20,0.3*$CU20,TRUE))+$CS20*(_xlfn.NORM.DIST(BF$3,$CV20,0.3*$CV20,TRUE)-_xlfn.NORM.DIST(BF$30,$CV20,0.3*$CV20,TRUE))),""),IF($C20&gt;0,summary!$C$10/28.8/0.947817,""))</f>
        <v>10.074319315976723</v>
      </c>
      <c r="BG49">
        <f t="array" ref="BG49">IF($D20,IFERROR((SUMPRODUCT((economics!$AG$2:$AG$167=$B49)*(economics!$D$2:$D$167="whr")*economics!$AH$2:$AH$167*(_xlfn.NORM.DIST(BG$3,economics!$AK$2:$AK$167,economics!$AJ$2:$AJ$167,TRUE)-_xlfn.NORM.DIST(BG$30,economics!$AK$2:$AK$167,economics!$AJ$2:$AJ$167,TRUE))*economics!$AM$2:$AM$167)+$CR20*(_xlfn.NORM.DIST(BG$3,$CU20,0.3*$CU20,TRUE)-_xlfn.NORM.DIST(BG$30,$CU20,0.3*$CU20,TRUE))*summary!$C$7/28.8/0.947817+$CS20*(_xlfn.NORM.DIST(BG$3,$CV20,0.3*$CV20,TRUE)-_xlfn.NORM.DIST(BG$30,$CV20,0.3*$CV20,TRUE))*summary!$C$6/28.8/0.947817)/(SUMPRODUCT((economics!$AG$2:$AG$167=$B49)*(economics!$D$2:$D$167="whr")*economics!$AH$2:$AH$167*(_xlfn.NORM.DIST(BG$3,economics!$AK$2:$AK$167,economics!$AJ$2:$AJ$167,TRUE)-_xlfn.NORM.DIST(BG$30,economics!$AK$2:$AK$167,economics!$AJ$2:$AJ$167,TRUE)))+$CR20*(_xlfn.NORM.DIST(BG$3,$CU20,0.3*$CU20,TRUE)-_xlfn.NORM.DIST(BG$30,$CU20,0.3*$CU20,TRUE))+$CS20*(_xlfn.NORM.DIST(BG$3,$CV20,0.3*$CV20,TRUE)-_xlfn.NORM.DIST(BG$30,$CV20,0.3*$CV20,TRUE))),""),IF($C20&gt;0,summary!$C$10/28.8/0.947817,""))</f>
        <v>10.074319315976723</v>
      </c>
      <c r="BH49">
        <f t="array" ref="BH49">IF($D20,IFERROR((SUMPRODUCT((economics!$AG$2:$AG$167=$B49)*(economics!$D$2:$D$167="whr")*economics!$AH$2:$AH$167*(_xlfn.NORM.DIST(BH$3,economics!$AK$2:$AK$167,economics!$AJ$2:$AJ$167,TRUE)-_xlfn.NORM.DIST(BH$30,economics!$AK$2:$AK$167,economics!$AJ$2:$AJ$167,TRUE))*economics!$AM$2:$AM$167)+$CR20*(_xlfn.NORM.DIST(BH$3,$CU20,0.3*$CU20,TRUE)-_xlfn.NORM.DIST(BH$30,$CU20,0.3*$CU20,TRUE))*summary!$C$7/28.8/0.947817+$CS20*(_xlfn.NORM.DIST(BH$3,$CV20,0.3*$CV20,TRUE)-_xlfn.NORM.DIST(BH$30,$CV20,0.3*$CV20,TRUE))*summary!$C$6/28.8/0.947817)/(SUMPRODUCT((economics!$AG$2:$AG$167=$B49)*(economics!$D$2:$D$167="whr")*economics!$AH$2:$AH$167*(_xlfn.NORM.DIST(BH$3,economics!$AK$2:$AK$167,economics!$AJ$2:$AJ$167,TRUE)-_xlfn.NORM.DIST(BH$30,economics!$AK$2:$AK$167,economics!$AJ$2:$AJ$167,TRUE)))+$CR20*(_xlfn.NORM.DIST(BH$3,$CU20,0.3*$CU20,TRUE)-_xlfn.NORM.DIST(BH$30,$CU20,0.3*$CU20,TRUE))+$CS20*(_xlfn.NORM.DIST(BH$3,$CV20,0.3*$CV20,TRUE)-_xlfn.NORM.DIST(BH$30,$CV20,0.3*$CV20,TRUE))),""),IF($C20&gt;0,summary!$C$10/28.8/0.947817,""))</f>
        <v>10.074319315976723</v>
      </c>
      <c r="BI49">
        <f t="array" ref="BI49">IF($D20,IFERROR((SUMPRODUCT((economics!$AG$2:$AG$167=$B49)*(economics!$D$2:$D$167="whr")*economics!$AH$2:$AH$167*(_xlfn.NORM.DIST(BI$3,economics!$AK$2:$AK$167,economics!$AJ$2:$AJ$167,TRUE)-_xlfn.NORM.DIST(BI$30,economics!$AK$2:$AK$167,economics!$AJ$2:$AJ$167,TRUE))*economics!$AM$2:$AM$167)+$CR20*(_xlfn.NORM.DIST(BI$3,$CU20,0.3*$CU20,TRUE)-_xlfn.NORM.DIST(BI$30,$CU20,0.3*$CU20,TRUE))*summary!$C$7/28.8/0.947817+$CS20*(_xlfn.NORM.DIST(BI$3,$CV20,0.3*$CV20,TRUE)-_xlfn.NORM.DIST(BI$30,$CV20,0.3*$CV20,TRUE))*summary!$C$6/28.8/0.947817)/(SUMPRODUCT((economics!$AG$2:$AG$167=$B49)*(economics!$D$2:$D$167="whr")*economics!$AH$2:$AH$167*(_xlfn.NORM.DIST(BI$3,economics!$AK$2:$AK$167,economics!$AJ$2:$AJ$167,TRUE)-_xlfn.NORM.DIST(BI$30,economics!$AK$2:$AK$167,economics!$AJ$2:$AJ$167,TRUE)))+$CR20*(_xlfn.NORM.DIST(BI$3,$CU20,0.3*$CU20,TRUE)-_xlfn.NORM.DIST(BI$30,$CU20,0.3*$CU20,TRUE))+$CS20*(_xlfn.NORM.DIST(BI$3,$CV20,0.3*$CV20,TRUE)-_xlfn.NORM.DIST(BI$30,$CV20,0.3*$CV20,TRUE))),""),IF($C20&gt;0,summary!$C$10/28.8/0.947817,""))</f>
        <v>10.074319315976723</v>
      </c>
      <c r="BJ49">
        <f t="array" ref="BJ49">IF($D20,IFERROR((SUMPRODUCT((economics!$AG$2:$AG$167=$B49)*(economics!$D$2:$D$167="whr")*economics!$AH$2:$AH$167*(_xlfn.NORM.DIST(BJ$3,economics!$AK$2:$AK$167,economics!$AJ$2:$AJ$167,TRUE)-_xlfn.NORM.DIST(BJ$30,economics!$AK$2:$AK$167,economics!$AJ$2:$AJ$167,TRUE))*economics!$AM$2:$AM$167)+$CR20*(_xlfn.NORM.DIST(BJ$3,$CU20,0.3*$CU20,TRUE)-_xlfn.NORM.DIST(BJ$30,$CU20,0.3*$CU20,TRUE))*summary!$C$7/28.8/0.947817+$CS20*(_xlfn.NORM.DIST(BJ$3,$CV20,0.3*$CV20,TRUE)-_xlfn.NORM.DIST(BJ$30,$CV20,0.3*$CV20,TRUE))*summary!$C$6/28.8/0.947817)/(SUMPRODUCT((economics!$AG$2:$AG$167=$B49)*(economics!$D$2:$D$167="whr")*economics!$AH$2:$AH$167*(_xlfn.NORM.DIST(BJ$3,economics!$AK$2:$AK$167,economics!$AJ$2:$AJ$167,TRUE)-_xlfn.NORM.DIST(BJ$30,economics!$AK$2:$AK$167,economics!$AJ$2:$AJ$167,TRUE)))+$CR20*(_xlfn.NORM.DIST(BJ$3,$CU20,0.3*$CU20,TRUE)-_xlfn.NORM.DIST(BJ$30,$CU20,0.3*$CU20,TRUE))+$CS20*(_xlfn.NORM.DIST(BJ$3,$CV20,0.3*$CV20,TRUE)-_xlfn.NORM.DIST(BJ$30,$CV20,0.3*$CV20,TRUE))),""),IF($C20&gt;0,summary!$C$10/28.8/0.947817,""))</f>
        <v>10.074319315976723</v>
      </c>
      <c r="BK49">
        <f t="array" ref="BK49">IF($D20,IFERROR((SUMPRODUCT((economics!$AG$2:$AG$167=$B49)*(economics!$D$2:$D$167="whr")*economics!$AH$2:$AH$167*(_xlfn.NORM.DIST(BK$3,economics!$AK$2:$AK$167,economics!$AJ$2:$AJ$167,TRUE)-_xlfn.NORM.DIST(BK$30,economics!$AK$2:$AK$167,economics!$AJ$2:$AJ$167,TRUE))*economics!$AM$2:$AM$167)+$CR20*(_xlfn.NORM.DIST(BK$3,$CU20,0.3*$CU20,TRUE)-_xlfn.NORM.DIST(BK$30,$CU20,0.3*$CU20,TRUE))*summary!$C$7/28.8/0.947817+$CS20*(_xlfn.NORM.DIST(BK$3,$CV20,0.3*$CV20,TRUE)-_xlfn.NORM.DIST(BK$30,$CV20,0.3*$CV20,TRUE))*summary!$C$6/28.8/0.947817)/(SUMPRODUCT((economics!$AG$2:$AG$167=$B49)*(economics!$D$2:$D$167="whr")*economics!$AH$2:$AH$167*(_xlfn.NORM.DIST(BK$3,economics!$AK$2:$AK$167,economics!$AJ$2:$AJ$167,TRUE)-_xlfn.NORM.DIST(BK$30,economics!$AK$2:$AK$167,economics!$AJ$2:$AJ$167,TRUE)))+$CR20*(_xlfn.NORM.DIST(BK$3,$CU20,0.3*$CU20,TRUE)-_xlfn.NORM.DIST(BK$30,$CU20,0.3*$CU20,TRUE))+$CS20*(_xlfn.NORM.DIST(BK$3,$CV20,0.3*$CV20,TRUE)-_xlfn.NORM.DIST(BK$30,$CV20,0.3*$CV20,TRUE))),""),IF($C20&gt;0,summary!$C$10/28.8/0.947817,""))</f>
        <v>10.074319315976723</v>
      </c>
      <c r="BL49">
        <f t="array" ref="BL49">IF($D20,IFERROR((SUMPRODUCT((economics!$AG$2:$AG$167=$B49)*(economics!$D$2:$D$167="whr")*economics!$AH$2:$AH$167*(_xlfn.NORM.DIST(BL$3,economics!$AK$2:$AK$167,economics!$AJ$2:$AJ$167,TRUE)-_xlfn.NORM.DIST(BL$30,economics!$AK$2:$AK$167,economics!$AJ$2:$AJ$167,TRUE))*economics!$AM$2:$AM$167)+$CR20*(_xlfn.NORM.DIST(BL$3,$CU20,0.3*$CU20,TRUE)-_xlfn.NORM.DIST(BL$30,$CU20,0.3*$CU20,TRUE))*summary!$C$7/28.8/0.947817+$CS20*(_xlfn.NORM.DIST(BL$3,$CV20,0.3*$CV20,TRUE)-_xlfn.NORM.DIST(BL$30,$CV20,0.3*$CV20,TRUE))*summary!$C$6/28.8/0.947817)/(SUMPRODUCT((economics!$AG$2:$AG$167=$B49)*(economics!$D$2:$D$167="whr")*economics!$AH$2:$AH$167*(_xlfn.NORM.DIST(BL$3,economics!$AK$2:$AK$167,economics!$AJ$2:$AJ$167,TRUE)-_xlfn.NORM.DIST(BL$30,economics!$AK$2:$AK$167,economics!$AJ$2:$AJ$167,TRUE)))+$CR20*(_xlfn.NORM.DIST(BL$3,$CU20,0.3*$CU20,TRUE)-_xlfn.NORM.DIST(BL$30,$CU20,0.3*$CU20,TRUE))+$CS20*(_xlfn.NORM.DIST(BL$3,$CV20,0.3*$CV20,TRUE)-_xlfn.NORM.DIST(BL$30,$CV20,0.3*$CV20,TRUE))),""),IF($C20&gt;0,summary!$C$10/28.8/0.947817,""))</f>
        <v>10.074319315976723</v>
      </c>
      <c r="BM49">
        <f t="array" ref="BM49">IF($D20,IFERROR((SUMPRODUCT((economics!$AG$2:$AG$167=$B49)*(economics!$D$2:$D$167="whr")*economics!$AH$2:$AH$167*(_xlfn.NORM.DIST(BM$3,economics!$AK$2:$AK$167,economics!$AJ$2:$AJ$167,TRUE)-_xlfn.NORM.DIST(BM$30,economics!$AK$2:$AK$167,economics!$AJ$2:$AJ$167,TRUE))*economics!$AM$2:$AM$167)+$CR20*(_xlfn.NORM.DIST(BM$3,$CU20,0.3*$CU20,TRUE)-_xlfn.NORM.DIST(BM$30,$CU20,0.3*$CU20,TRUE))*summary!$C$7/28.8/0.947817+$CS20*(_xlfn.NORM.DIST(BM$3,$CV20,0.3*$CV20,TRUE)-_xlfn.NORM.DIST(BM$30,$CV20,0.3*$CV20,TRUE))*summary!$C$6/28.8/0.947817)/(SUMPRODUCT((economics!$AG$2:$AG$167=$B49)*(economics!$D$2:$D$167="whr")*economics!$AH$2:$AH$167*(_xlfn.NORM.DIST(BM$3,economics!$AK$2:$AK$167,economics!$AJ$2:$AJ$167,TRUE)-_xlfn.NORM.DIST(BM$30,economics!$AK$2:$AK$167,economics!$AJ$2:$AJ$167,TRUE)))+$CR20*(_xlfn.NORM.DIST(BM$3,$CU20,0.3*$CU20,TRUE)-_xlfn.NORM.DIST(BM$30,$CU20,0.3*$CU20,TRUE))+$CS20*(_xlfn.NORM.DIST(BM$3,$CV20,0.3*$CV20,TRUE)-_xlfn.NORM.DIST(BM$30,$CV20,0.3*$CV20,TRUE))),""),IF($C20&gt;0,summary!$C$10/28.8/0.947817,""))</f>
        <v>10.074319315976723</v>
      </c>
      <c r="BN49">
        <f t="array" ref="BN49">IF($D20,IFERROR((SUMPRODUCT((economics!$AG$2:$AG$167=$B49)*(economics!$D$2:$D$167="whr")*economics!$AH$2:$AH$167*(_xlfn.NORM.DIST(BN$3,economics!$AK$2:$AK$167,economics!$AJ$2:$AJ$167,TRUE)-_xlfn.NORM.DIST(BN$30,economics!$AK$2:$AK$167,economics!$AJ$2:$AJ$167,TRUE))*economics!$AM$2:$AM$167)+$CR20*(_xlfn.NORM.DIST(BN$3,$CU20,0.3*$CU20,TRUE)-_xlfn.NORM.DIST(BN$30,$CU20,0.3*$CU20,TRUE))*summary!$C$7/28.8/0.947817+$CS20*(_xlfn.NORM.DIST(BN$3,$CV20,0.3*$CV20,TRUE)-_xlfn.NORM.DIST(BN$30,$CV20,0.3*$CV20,TRUE))*summary!$C$6/28.8/0.947817)/(SUMPRODUCT((economics!$AG$2:$AG$167=$B49)*(economics!$D$2:$D$167="whr")*economics!$AH$2:$AH$167*(_xlfn.NORM.DIST(BN$3,economics!$AK$2:$AK$167,economics!$AJ$2:$AJ$167,TRUE)-_xlfn.NORM.DIST(BN$30,economics!$AK$2:$AK$167,economics!$AJ$2:$AJ$167,TRUE)))+$CR20*(_xlfn.NORM.DIST(BN$3,$CU20,0.3*$CU20,TRUE)-_xlfn.NORM.DIST(BN$30,$CU20,0.3*$CU20,TRUE))+$CS20*(_xlfn.NORM.DIST(BN$3,$CV20,0.3*$CV20,TRUE)-_xlfn.NORM.DIST(BN$30,$CV20,0.3*$CV20,TRUE))),""),IF($C20&gt;0,summary!$C$10/28.8/0.947817,""))</f>
        <v>10.074319315976723</v>
      </c>
      <c r="BO49">
        <f t="array" ref="BO49">IF($D20,IFERROR((SUMPRODUCT((economics!$AG$2:$AG$167=$B49)*(economics!$D$2:$D$167="whr")*economics!$AH$2:$AH$167*(_xlfn.NORM.DIST(BO$3,economics!$AK$2:$AK$167,economics!$AJ$2:$AJ$167,TRUE)-_xlfn.NORM.DIST(BO$30,economics!$AK$2:$AK$167,economics!$AJ$2:$AJ$167,TRUE))*economics!$AM$2:$AM$167)+$CR20*(_xlfn.NORM.DIST(BO$3,$CU20,0.3*$CU20,TRUE)-_xlfn.NORM.DIST(BO$30,$CU20,0.3*$CU20,TRUE))*summary!$C$7/28.8/0.947817+$CS20*(_xlfn.NORM.DIST(BO$3,$CV20,0.3*$CV20,TRUE)-_xlfn.NORM.DIST(BO$30,$CV20,0.3*$CV20,TRUE))*summary!$C$6/28.8/0.947817)/(SUMPRODUCT((economics!$AG$2:$AG$167=$B49)*(economics!$D$2:$D$167="whr")*economics!$AH$2:$AH$167*(_xlfn.NORM.DIST(BO$3,economics!$AK$2:$AK$167,economics!$AJ$2:$AJ$167,TRUE)-_xlfn.NORM.DIST(BO$30,economics!$AK$2:$AK$167,economics!$AJ$2:$AJ$167,TRUE)))+$CR20*(_xlfn.NORM.DIST(BO$3,$CU20,0.3*$CU20,TRUE)-_xlfn.NORM.DIST(BO$30,$CU20,0.3*$CU20,TRUE))+$CS20*(_xlfn.NORM.DIST(BO$3,$CV20,0.3*$CV20,TRUE)-_xlfn.NORM.DIST(BO$30,$CV20,0.3*$CV20,TRUE))),""),IF($C20&gt;0,summary!$C$10/28.8/0.947817,""))</f>
        <v>10.074319315976723</v>
      </c>
      <c r="BP49">
        <f t="array" ref="BP49">IF($D20,IFERROR((SUMPRODUCT((economics!$AG$2:$AG$167=$B49)*(economics!$D$2:$D$167="whr")*economics!$AH$2:$AH$167*(_xlfn.NORM.DIST(BP$3,economics!$AK$2:$AK$167,economics!$AJ$2:$AJ$167,TRUE)-_xlfn.NORM.DIST(BP$30,economics!$AK$2:$AK$167,economics!$AJ$2:$AJ$167,TRUE))*economics!$AM$2:$AM$167)+$CR20*(_xlfn.NORM.DIST(BP$3,$CU20,0.3*$CU20,TRUE)-_xlfn.NORM.DIST(BP$30,$CU20,0.3*$CU20,TRUE))*summary!$C$7/28.8/0.947817+$CS20*(_xlfn.NORM.DIST(BP$3,$CV20,0.3*$CV20,TRUE)-_xlfn.NORM.DIST(BP$30,$CV20,0.3*$CV20,TRUE))*summary!$C$6/28.8/0.947817)/(SUMPRODUCT((economics!$AG$2:$AG$167=$B49)*(economics!$D$2:$D$167="whr")*economics!$AH$2:$AH$167*(_xlfn.NORM.DIST(BP$3,economics!$AK$2:$AK$167,economics!$AJ$2:$AJ$167,TRUE)-_xlfn.NORM.DIST(BP$30,economics!$AK$2:$AK$167,economics!$AJ$2:$AJ$167,TRUE)))+$CR20*(_xlfn.NORM.DIST(BP$3,$CU20,0.3*$CU20,TRUE)-_xlfn.NORM.DIST(BP$30,$CU20,0.3*$CU20,TRUE))+$CS20*(_xlfn.NORM.DIST(BP$3,$CV20,0.3*$CV20,TRUE)-_xlfn.NORM.DIST(BP$30,$CV20,0.3*$CV20,TRUE))),""),IF($C20&gt;0,summary!$C$10/28.8/0.947817,""))</f>
        <v>10.074319315976723</v>
      </c>
      <c r="BQ49">
        <f t="array" ref="BQ49">IF($D20,IFERROR((SUMPRODUCT((economics!$AG$2:$AG$167=$B49)*(economics!$D$2:$D$167="whr")*economics!$AH$2:$AH$167*(_xlfn.NORM.DIST(BQ$3,economics!$AK$2:$AK$167,economics!$AJ$2:$AJ$167,TRUE)-_xlfn.NORM.DIST(BQ$30,economics!$AK$2:$AK$167,economics!$AJ$2:$AJ$167,TRUE))*economics!$AM$2:$AM$167)+$CR20*(_xlfn.NORM.DIST(BQ$3,$CU20,0.3*$CU20,TRUE)-_xlfn.NORM.DIST(BQ$30,$CU20,0.3*$CU20,TRUE))*summary!$C$7/28.8/0.947817+$CS20*(_xlfn.NORM.DIST(BQ$3,$CV20,0.3*$CV20,TRUE)-_xlfn.NORM.DIST(BQ$30,$CV20,0.3*$CV20,TRUE))*summary!$C$6/28.8/0.947817)/(SUMPRODUCT((economics!$AG$2:$AG$167=$B49)*(economics!$D$2:$D$167="whr")*economics!$AH$2:$AH$167*(_xlfn.NORM.DIST(BQ$3,economics!$AK$2:$AK$167,economics!$AJ$2:$AJ$167,TRUE)-_xlfn.NORM.DIST(BQ$30,economics!$AK$2:$AK$167,economics!$AJ$2:$AJ$167,TRUE)))+$CR20*(_xlfn.NORM.DIST(BQ$3,$CU20,0.3*$CU20,TRUE)-_xlfn.NORM.DIST(BQ$30,$CU20,0.3*$CU20,TRUE))+$CS20*(_xlfn.NORM.DIST(BQ$3,$CV20,0.3*$CV20,TRUE)-_xlfn.NORM.DIST(BQ$30,$CV20,0.3*$CV20,TRUE))),""),IF($C20&gt;0,summary!$C$10/28.8/0.947817,""))</f>
        <v>10.074319315976723</v>
      </c>
      <c r="BR49">
        <f t="array" ref="BR49">IF($D20,IFERROR((SUMPRODUCT((economics!$AG$2:$AG$167=$B49)*(economics!$D$2:$D$167="whr")*economics!$AH$2:$AH$167*(_xlfn.NORM.DIST(BR$3,economics!$AK$2:$AK$167,economics!$AJ$2:$AJ$167,TRUE)-_xlfn.NORM.DIST(BR$30,economics!$AK$2:$AK$167,economics!$AJ$2:$AJ$167,TRUE))*economics!$AM$2:$AM$167)+$CR20*(_xlfn.NORM.DIST(BR$3,$CU20,0.3*$CU20,TRUE)-_xlfn.NORM.DIST(BR$30,$CU20,0.3*$CU20,TRUE))*summary!$C$7/28.8/0.947817+$CS20*(_xlfn.NORM.DIST(BR$3,$CV20,0.3*$CV20,TRUE)-_xlfn.NORM.DIST(BR$30,$CV20,0.3*$CV20,TRUE))*summary!$C$6/28.8/0.947817)/(SUMPRODUCT((economics!$AG$2:$AG$167=$B49)*(economics!$D$2:$D$167="whr")*economics!$AH$2:$AH$167*(_xlfn.NORM.DIST(BR$3,economics!$AK$2:$AK$167,economics!$AJ$2:$AJ$167,TRUE)-_xlfn.NORM.DIST(BR$30,economics!$AK$2:$AK$167,economics!$AJ$2:$AJ$167,TRUE)))+$CR20*(_xlfn.NORM.DIST(BR$3,$CU20,0.3*$CU20,TRUE)-_xlfn.NORM.DIST(BR$30,$CU20,0.3*$CU20,TRUE))+$CS20*(_xlfn.NORM.DIST(BR$3,$CV20,0.3*$CV20,TRUE)-_xlfn.NORM.DIST(BR$30,$CV20,0.3*$CV20,TRUE))),""),IF($C20&gt;0,summary!$C$10/28.8/0.947817,""))</f>
        <v>10.074319315976723</v>
      </c>
      <c r="BS49">
        <f t="array" ref="BS49">IF($D20,IFERROR((SUMPRODUCT((economics!$AG$2:$AG$167=$B49)*(economics!$D$2:$D$167="whr")*economics!$AH$2:$AH$167*(_xlfn.NORM.DIST(BS$3,economics!$AK$2:$AK$167,economics!$AJ$2:$AJ$167,TRUE)-_xlfn.NORM.DIST(BS$30,economics!$AK$2:$AK$167,economics!$AJ$2:$AJ$167,TRUE))*economics!$AM$2:$AM$167)+$CR20*(_xlfn.NORM.DIST(BS$3,$CU20,0.3*$CU20,TRUE)-_xlfn.NORM.DIST(BS$30,$CU20,0.3*$CU20,TRUE))*summary!$C$7/28.8/0.947817+$CS20*(_xlfn.NORM.DIST(BS$3,$CV20,0.3*$CV20,TRUE)-_xlfn.NORM.DIST(BS$30,$CV20,0.3*$CV20,TRUE))*summary!$C$6/28.8/0.947817)/(SUMPRODUCT((economics!$AG$2:$AG$167=$B49)*(economics!$D$2:$D$167="whr")*economics!$AH$2:$AH$167*(_xlfn.NORM.DIST(BS$3,economics!$AK$2:$AK$167,economics!$AJ$2:$AJ$167,TRUE)-_xlfn.NORM.DIST(BS$30,economics!$AK$2:$AK$167,economics!$AJ$2:$AJ$167,TRUE)))+$CR20*(_xlfn.NORM.DIST(BS$3,$CU20,0.3*$CU20,TRUE)-_xlfn.NORM.DIST(BS$30,$CU20,0.3*$CU20,TRUE))+$CS20*(_xlfn.NORM.DIST(BS$3,$CV20,0.3*$CV20,TRUE)-_xlfn.NORM.DIST(BS$30,$CV20,0.3*$CV20,TRUE))),""),IF($C20&gt;0,summary!$C$10/28.8/0.947817,""))</f>
        <v>10.074319315976723</v>
      </c>
      <c r="BT49">
        <f t="array" ref="BT49">IF($D20,IFERROR((SUMPRODUCT((economics!$AG$2:$AG$167=$B49)*(economics!$D$2:$D$167="whr")*economics!$AH$2:$AH$167*(_xlfn.NORM.DIST(BT$3,economics!$AK$2:$AK$167,economics!$AJ$2:$AJ$167,TRUE)-_xlfn.NORM.DIST(BT$30,economics!$AK$2:$AK$167,economics!$AJ$2:$AJ$167,TRUE))*economics!$AM$2:$AM$167)+$CR20*(_xlfn.NORM.DIST(BT$3,$CU20,0.3*$CU20,TRUE)-_xlfn.NORM.DIST(BT$30,$CU20,0.3*$CU20,TRUE))*summary!$C$7/28.8/0.947817+$CS20*(_xlfn.NORM.DIST(BT$3,$CV20,0.3*$CV20,TRUE)-_xlfn.NORM.DIST(BT$30,$CV20,0.3*$CV20,TRUE))*summary!$C$6/28.8/0.947817)/(SUMPRODUCT((economics!$AG$2:$AG$167=$B49)*(economics!$D$2:$D$167="whr")*economics!$AH$2:$AH$167*(_xlfn.NORM.DIST(BT$3,economics!$AK$2:$AK$167,economics!$AJ$2:$AJ$167,TRUE)-_xlfn.NORM.DIST(BT$30,economics!$AK$2:$AK$167,economics!$AJ$2:$AJ$167,TRUE)))+$CR20*(_xlfn.NORM.DIST(BT$3,$CU20,0.3*$CU20,TRUE)-_xlfn.NORM.DIST(BT$30,$CU20,0.3*$CU20,TRUE))+$CS20*(_xlfn.NORM.DIST(BT$3,$CV20,0.3*$CV20,TRUE)-_xlfn.NORM.DIST(BT$30,$CV20,0.3*$CV20,TRUE))),""),IF($C20&gt;0,summary!$C$10/28.8/0.947817,""))</f>
        <v>10.074319315976723</v>
      </c>
      <c r="BU49">
        <f t="array" ref="BU49">IF($D20,IFERROR((SUMPRODUCT((economics!$AG$2:$AG$167=$B49)*(economics!$D$2:$D$167="whr")*economics!$AH$2:$AH$167*(_xlfn.NORM.DIST(BU$3,economics!$AK$2:$AK$167,economics!$AJ$2:$AJ$167,TRUE)-_xlfn.NORM.DIST(BU$30,economics!$AK$2:$AK$167,economics!$AJ$2:$AJ$167,TRUE))*economics!$AM$2:$AM$167)+$CR20*(_xlfn.NORM.DIST(BU$3,$CU20,0.3*$CU20,TRUE)-_xlfn.NORM.DIST(BU$30,$CU20,0.3*$CU20,TRUE))*summary!$C$7/28.8/0.947817+$CS20*(_xlfn.NORM.DIST(BU$3,$CV20,0.3*$CV20,TRUE)-_xlfn.NORM.DIST(BU$30,$CV20,0.3*$CV20,TRUE))*summary!$C$6/28.8/0.947817)/(SUMPRODUCT((economics!$AG$2:$AG$167=$B49)*(economics!$D$2:$D$167="whr")*economics!$AH$2:$AH$167*(_xlfn.NORM.DIST(BU$3,economics!$AK$2:$AK$167,economics!$AJ$2:$AJ$167,TRUE)-_xlfn.NORM.DIST(BU$30,economics!$AK$2:$AK$167,economics!$AJ$2:$AJ$167,TRUE)))+$CR20*(_xlfn.NORM.DIST(BU$3,$CU20,0.3*$CU20,TRUE)-_xlfn.NORM.DIST(BU$30,$CU20,0.3*$CU20,TRUE))+$CS20*(_xlfn.NORM.DIST(BU$3,$CV20,0.3*$CV20,TRUE)-_xlfn.NORM.DIST(BU$30,$CV20,0.3*$CV20,TRUE))),""),IF($C20&gt;0,summary!$C$10/28.8/0.947817,""))</f>
        <v>10.074319315976723</v>
      </c>
      <c r="BV49">
        <f t="array" ref="BV49">IF($D20,IFERROR((SUMPRODUCT((economics!$AG$2:$AG$167=$B49)*(economics!$D$2:$D$167="whr")*economics!$AH$2:$AH$167*(_xlfn.NORM.DIST(BV$3,economics!$AK$2:$AK$167,economics!$AJ$2:$AJ$167,TRUE)-_xlfn.NORM.DIST(BV$30,economics!$AK$2:$AK$167,economics!$AJ$2:$AJ$167,TRUE))*economics!$AM$2:$AM$167)+$CR20*(_xlfn.NORM.DIST(BV$3,$CU20,0.3*$CU20,TRUE)-_xlfn.NORM.DIST(BV$30,$CU20,0.3*$CU20,TRUE))*summary!$C$7/28.8/0.947817+$CS20*(_xlfn.NORM.DIST(BV$3,$CV20,0.3*$CV20,TRUE)-_xlfn.NORM.DIST(BV$30,$CV20,0.3*$CV20,TRUE))*summary!$C$6/28.8/0.947817)/(SUMPRODUCT((economics!$AG$2:$AG$167=$B49)*(economics!$D$2:$D$167="whr")*economics!$AH$2:$AH$167*(_xlfn.NORM.DIST(BV$3,economics!$AK$2:$AK$167,economics!$AJ$2:$AJ$167,TRUE)-_xlfn.NORM.DIST(BV$30,economics!$AK$2:$AK$167,economics!$AJ$2:$AJ$167,TRUE)))+$CR20*(_xlfn.NORM.DIST(BV$3,$CU20,0.3*$CU20,TRUE)-_xlfn.NORM.DIST(BV$30,$CU20,0.3*$CU20,TRUE))+$CS20*(_xlfn.NORM.DIST(BV$3,$CV20,0.3*$CV20,TRUE)-_xlfn.NORM.DIST(BV$30,$CV20,0.3*$CV20,TRUE))),""),IF($C20&gt;0,summary!$C$10/28.8/0.947817,""))</f>
        <v>10.074319315976723</v>
      </c>
      <c r="BW49">
        <f t="array" ref="BW49">IF($D20,IFERROR((SUMPRODUCT((economics!$AG$2:$AG$167=$B49)*(economics!$D$2:$D$167="whr")*economics!$AH$2:$AH$167*(_xlfn.NORM.DIST(BW$3,economics!$AK$2:$AK$167,economics!$AJ$2:$AJ$167,TRUE)-_xlfn.NORM.DIST(BW$30,economics!$AK$2:$AK$167,economics!$AJ$2:$AJ$167,TRUE))*economics!$AM$2:$AM$167)+$CR20*(_xlfn.NORM.DIST(BW$3,$CU20,0.3*$CU20,TRUE)-_xlfn.NORM.DIST(BW$30,$CU20,0.3*$CU20,TRUE))*summary!$C$7/28.8/0.947817+$CS20*(_xlfn.NORM.DIST(BW$3,$CV20,0.3*$CV20,TRUE)-_xlfn.NORM.DIST(BW$30,$CV20,0.3*$CV20,TRUE))*summary!$C$6/28.8/0.947817)/(SUMPRODUCT((economics!$AG$2:$AG$167=$B49)*(economics!$D$2:$D$167="whr")*economics!$AH$2:$AH$167*(_xlfn.NORM.DIST(BW$3,economics!$AK$2:$AK$167,economics!$AJ$2:$AJ$167,TRUE)-_xlfn.NORM.DIST(BW$30,economics!$AK$2:$AK$167,economics!$AJ$2:$AJ$167,TRUE)))+$CR20*(_xlfn.NORM.DIST(BW$3,$CU20,0.3*$CU20,TRUE)-_xlfn.NORM.DIST(BW$30,$CU20,0.3*$CU20,TRUE))+$CS20*(_xlfn.NORM.DIST(BW$3,$CV20,0.3*$CV20,TRUE)-_xlfn.NORM.DIST(BW$30,$CV20,0.3*$CV20,TRUE))),""),IF($C20&gt;0,summary!$C$10/28.8/0.947817,""))</f>
        <v>10.074319315976723</v>
      </c>
      <c r="BX49">
        <f t="array" ref="BX49">IF($D20,IFERROR((SUMPRODUCT((economics!$AG$2:$AG$167=$B49)*(economics!$D$2:$D$167="whr")*economics!$AH$2:$AH$167*(_xlfn.NORM.DIST(BX$3,economics!$AK$2:$AK$167,economics!$AJ$2:$AJ$167,TRUE)-_xlfn.NORM.DIST(BX$30,economics!$AK$2:$AK$167,economics!$AJ$2:$AJ$167,TRUE))*economics!$AM$2:$AM$167)+$CR20*(_xlfn.NORM.DIST(BX$3,$CU20,0.3*$CU20,TRUE)-_xlfn.NORM.DIST(BX$30,$CU20,0.3*$CU20,TRUE))*summary!$C$7/28.8/0.947817+$CS20*(_xlfn.NORM.DIST(BX$3,$CV20,0.3*$CV20,TRUE)-_xlfn.NORM.DIST(BX$30,$CV20,0.3*$CV20,TRUE))*summary!$C$6/28.8/0.947817)/(SUMPRODUCT((economics!$AG$2:$AG$167=$B49)*(economics!$D$2:$D$167="whr")*economics!$AH$2:$AH$167*(_xlfn.NORM.DIST(BX$3,economics!$AK$2:$AK$167,economics!$AJ$2:$AJ$167,TRUE)-_xlfn.NORM.DIST(BX$30,economics!$AK$2:$AK$167,economics!$AJ$2:$AJ$167,TRUE)))+$CR20*(_xlfn.NORM.DIST(BX$3,$CU20,0.3*$CU20,TRUE)-_xlfn.NORM.DIST(BX$30,$CU20,0.3*$CU20,TRUE))+$CS20*(_xlfn.NORM.DIST(BX$3,$CV20,0.3*$CV20,TRUE)-_xlfn.NORM.DIST(BX$30,$CV20,0.3*$CV20,TRUE))),""),IF($C20&gt;0,summary!$C$10/28.8/0.947817,""))</f>
        <v>10.074319315976723</v>
      </c>
      <c r="BY49">
        <f t="array" ref="BY49">IF($D20,IFERROR((SUMPRODUCT((economics!$AG$2:$AG$167=$B49)*(economics!$D$2:$D$167="whr")*economics!$AH$2:$AH$167*(_xlfn.NORM.DIST(BY$3,economics!$AK$2:$AK$167,economics!$AJ$2:$AJ$167,TRUE)-_xlfn.NORM.DIST(BY$30,economics!$AK$2:$AK$167,economics!$AJ$2:$AJ$167,TRUE))*economics!$AM$2:$AM$167)+$CR20*(_xlfn.NORM.DIST(BY$3,$CU20,0.3*$CU20,TRUE)-_xlfn.NORM.DIST(BY$30,$CU20,0.3*$CU20,TRUE))*summary!$C$7/28.8/0.947817+$CS20*(_xlfn.NORM.DIST(BY$3,$CV20,0.3*$CV20,TRUE)-_xlfn.NORM.DIST(BY$30,$CV20,0.3*$CV20,TRUE))*summary!$C$6/28.8/0.947817)/(SUMPRODUCT((economics!$AG$2:$AG$167=$B49)*(economics!$D$2:$D$167="whr")*economics!$AH$2:$AH$167*(_xlfn.NORM.DIST(BY$3,economics!$AK$2:$AK$167,economics!$AJ$2:$AJ$167,TRUE)-_xlfn.NORM.DIST(BY$30,economics!$AK$2:$AK$167,economics!$AJ$2:$AJ$167,TRUE)))+$CR20*(_xlfn.NORM.DIST(BY$3,$CU20,0.3*$CU20,TRUE)-_xlfn.NORM.DIST(BY$30,$CU20,0.3*$CU20,TRUE))+$CS20*(_xlfn.NORM.DIST(BY$3,$CV20,0.3*$CV20,TRUE)-_xlfn.NORM.DIST(BY$30,$CV20,0.3*$CV20,TRUE))),""),IF($C20&gt;0,summary!$C$10/28.8/0.947817,""))</f>
        <v>10.074319315976723</v>
      </c>
      <c r="BZ49">
        <f t="array" ref="BZ49">IF($D20,IFERROR((SUMPRODUCT((economics!$AG$2:$AG$167=$B49)*(economics!$D$2:$D$167="whr")*economics!$AH$2:$AH$167*(_xlfn.NORM.DIST(BZ$3,economics!$AK$2:$AK$167,economics!$AJ$2:$AJ$167,TRUE)-_xlfn.NORM.DIST(BZ$30,economics!$AK$2:$AK$167,economics!$AJ$2:$AJ$167,TRUE))*economics!$AM$2:$AM$167)+$CR20*(_xlfn.NORM.DIST(BZ$3,$CU20,0.3*$CU20,TRUE)-_xlfn.NORM.DIST(BZ$30,$CU20,0.3*$CU20,TRUE))*summary!$C$7/28.8/0.947817+$CS20*(_xlfn.NORM.DIST(BZ$3,$CV20,0.3*$CV20,TRUE)-_xlfn.NORM.DIST(BZ$30,$CV20,0.3*$CV20,TRUE))*summary!$C$6/28.8/0.947817)/(SUMPRODUCT((economics!$AG$2:$AG$167=$B49)*(economics!$D$2:$D$167="whr")*economics!$AH$2:$AH$167*(_xlfn.NORM.DIST(BZ$3,economics!$AK$2:$AK$167,economics!$AJ$2:$AJ$167,TRUE)-_xlfn.NORM.DIST(BZ$30,economics!$AK$2:$AK$167,economics!$AJ$2:$AJ$167,TRUE)))+$CR20*(_xlfn.NORM.DIST(BZ$3,$CU20,0.3*$CU20,TRUE)-_xlfn.NORM.DIST(BZ$30,$CU20,0.3*$CU20,TRUE))+$CS20*(_xlfn.NORM.DIST(BZ$3,$CV20,0.3*$CV20,TRUE)-_xlfn.NORM.DIST(BZ$30,$CV20,0.3*$CV20,TRUE))),""),IF($C20&gt;0,summary!$C$10/28.8/0.947817,""))</f>
        <v>10.074319315976723</v>
      </c>
      <c r="CA49">
        <f t="array" ref="CA49">IF($D20,IFERROR((SUMPRODUCT((economics!$AG$2:$AG$167=$B49)*(economics!$D$2:$D$167="whr")*economics!$AH$2:$AH$167*(_xlfn.NORM.DIST(CA$3,economics!$AK$2:$AK$167,economics!$AJ$2:$AJ$167,TRUE)-_xlfn.NORM.DIST(CA$30,economics!$AK$2:$AK$167,economics!$AJ$2:$AJ$167,TRUE))*economics!$AM$2:$AM$167)+$CR20*(_xlfn.NORM.DIST(CA$3,$CU20,0.3*$CU20,TRUE)-_xlfn.NORM.DIST(CA$30,$CU20,0.3*$CU20,TRUE))*summary!$C$7/28.8/0.947817+$CS20*(_xlfn.NORM.DIST(CA$3,$CV20,0.3*$CV20,TRUE)-_xlfn.NORM.DIST(CA$30,$CV20,0.3*$CV20,TRUE))*summary!$C$6/28.8/0.947817)/(SUMPRODUCT((economics!$AG$2:$AG$167=$B49)*(economics!$D$2:$D$167="whr")*economics!$AH$2:$AH$167*(_xlfn.NORM.DIST(CA$3,economics!$AK$2:$AK$167,economics!$AJ$2:$AJ$167,TRUE)-_xlfn.NORM.DIST(CA$30,economics!$AK$2:$AK$167,economics!$AJ$2:$AJ$167,TRUE)))+$CR20*(_xlfn.NORM.DIST(CA$3,$CU20,0.3*$CU20,TRUE)-_xlfn.NORM.DIST(CA$30,$CU20,0.3*$CU20,TRUE))+$CS20*(_xlfn.NORM.DIST(CA$3,$CV20,0.3*$CV20,TRUE)-_xlfn.NORM.DIST(CA$30,$CV20,0.3*$CV20,TRUE))),""),IF($C20&gt;0,summary!$C$10/28.8/0.947817,""))</f>
        <v>10.074319315976723</v>
      </c>
      <c r="CB49">
        <f t="array" ref="CB49">IF($D20,IFERROR((SUMPRODUCT((economics!$AG$2:$AG$167=$B49)*(economics!$D$2:$D$167="whr")*economics!$AH$2:$AH$167*(_xlfn.NORM.DIST(CB$3,economics!$AK$2:$AK$167,economics!$AJ$2:$AJ$167,TRUE)-_xlfn.NORM.DIST(CB$30,economics!$AK$2:$AK$167,economics!$AJ$2:$AJ$167,TRUE))*economics!$AM$2:$AM$167)+$CR20*(_xlfn.NORM.DIST(CB$3,$CU20,0.3*$CU20,TRUE)-_xlfn.NORM.DIST(CB$30,$CU20,0.3*$CU20,TRUE))*summary!$C$7/28.8/0.947817+$CS20*(_xlfn.NORM.DIST(CB$3,$CV20,0.3*$CV20,TRUE)-_xlfn.NORM.DIST(CB$30,$CV20,0.3*$CV20,TRUE))*summary!$C$6/28.8/0.947817)/(SUMPRODUCT((economics!$AG$2:$AG$167=$B49)*(economics!$D$2:$D$167="whr")*economics!$AH$2:$AH$167*(_xlfn.NORM.DIST(CB$3,economics!$AK$2:$AK$167,economics!$AJ$2:$AJ$167,TRUE)-_xlfn.NORM.DIST(CB$30,economics!$AK$2:$AK$167,economics!$AJ$2:$AJ$167,TRUE)))+$CR20*(_xlfn.NORM.DIST(CB$3,$CU20,0.3*$CU20,TRUE)-_xlfn.NORM.DIST(CB$30,$CU20,0.3*$CU20,TRUE))+$CS20*(_xlfn.NORM.DIST(CB$3,$CV20,0.3*$CV20,TRUE)-_xlfn.NORM.DIST(CB$30,$CV20,0.3*$CV20,TRUE))),""),IF($C20&gt;0,summary!$C$10/28.8/0.947817,""))</f>
        <v>10.074319315976723</v>
      </c>
      <c r="CC49">
        <f t="array" ref="CC49">IF($D20,IFERROR((SUMPRODUCT((economics!$AG$2:$AG$167=$B49)*(economics!$D$2:$D$167="whr")*economics!$AH$2:$AH$167*(_xlfn.NORM.DIST(CC$3,economics!$AK$2:$AK$167,economics!$AJ$2:$AJ$167,TRUE)-_xlfn.NORM.DIST(CC$30,economics!$AK$2:$AK$167,economics!$AJ$2:$AJ$167,TRUE))*economics!$AM$2:$AM$167)+$CR20*(_xlfn.NORM.DIST(CC$3,$CU20,0.3*$CU20,TRUE)-_xlfn.NORM.DIST(CC$30,$CU20,0.3*$CU20,TRUE))*summary!$C$7/28.8/0.947817+$CS20*(_xlfn.NORM.DIST(CC$3,$CV20,0.3*$CV20,TRUE)-_xlfn.NORM.DIST(CC$30,$CV20,0.3*$CV20,TRUE))*summary!$C$6/28.8/0.947817)/(SUMPRODUCT((economics!$AG$2:$AG$167=$B49)*(economics!$D$2:$D$167="whr")*economics!$AH$2:$AH$167*(_xlfn.NORM.DIST(CC$3,economics!$AK$2:$AK$167,economics!$AJ$2:$AJ$167,TRUE)-_xlfn.NORM.DIST(CC$30,economics!$AK$2:$AK$167,economics!$AJ$2:$AJ$167,TRUE)))+$CR20*(_xlfn.NORM.DIST(CC$3,$CU20,0.3*$CU20,TRUE)-_xlfn.NORM.DIST(CC$30,$CU20,0.3*$CU20,TRUE))+$CS20*(_xlfn.NORM.DIST(CC$3,$CV20,0.3*$CV20,TRUE)-_xlfn.NORM.DIST(CC$30,$CV20,0.3*$CV20,TRUE))),""),IF($C20&gt;0,summary!$C$10/28.8/0.947817,""))</f>
        <v>10.074319315976723</v>
      </c>
      <c r="CD49">
        <f t="array" ref="CD49">IF($D20,IFERROR((SUMPRODUCT((economics!$AG$2:$AG$167=$B49)*(economics!$D$2:$D$167="whr")*economics!$AH$2:$AH$167*(_xlfn.NORM.DIST(CD$3,economics!$AK$2:$AK$167,economics!$AJ$2:$AJ$167,TRUE)-_xlfn.NORM.DIST(CD$30,economics!$AK$2:$AK$167,economics!$AJ$2:$AJ$167,TRUE))*economics!$AM$2:$AM$167)+$CR20*(_xlfn.NORM.DIST(CD$3,$CU20,0.3*$CU20,TRUE)-_xlfn.NORM.DIST(CD$30,$CU20,0.3*$CU20,TRUE))*summary!$C$7/28.8/0.947817+$CS20*(_xlfn.NORM.DIST(CD$3,$CV20,0.3*$CV20,TRUE)-_xlfn.NORM.DIST(CD$30,$CV20,0.3*$CV20,TRUE))*summary!$C$6/28.8/0.947817)/(SUMPRODUCT((economics!$AG$2:$AG$167=$B49)*(economics!$D$2:$D$167="whr")*economics!$AH$2:$AH$167*(_xlfn.NORM.DIST(CD$3,economics!$AK$2:$AK$167,economics!$AJ$2:$AJ$167,TRUE)-_xlfn.NORM.DIST(CD$30,economics!$AK$2:$AK$167,economics!$AJ$2:$AJ$167,TRUE)))+$CR20*(_xlfn.NORM.DIST(CD$3,$CU20,0.3*$CU20,TRUE)-_xlfn.NORM.DIST(CD$30,$CU20,0.3*$CU20,TRUE))+$CS20*(_xlfn.NORM.DIST(CD$3,$CV20,0.3*$CV20,TRUE)-_xlfn.NORM.DIST(CD$30,$CV20,0.3*$CV20,TRUE))),""),IF($C20&gt;0,summary!$C$10/28.8/0.947817,""))</f>
        <v>10.074319315976723</v>
      </c>
      <c r="CE49">
        <f t="array" ref="CE49">IF($D20,IFERROR((SUMPRODUCT((economics!$AG$2:$AG$167=$B49)*(economics!$D$2:$D$167="whr")*economics!$AH$2:$AH$167*(_xlfn.NORM.DIST(CE$3,economics!$AK$2:$AK$167,economics!$AJ$2:$AJ$167,TRUE)-_xlfn.NORM.DIST(CE$30,economics!$AK$2:$AK$167,economics!$AJ$2:$AJ$167,TRUE))*economics!$AM$2:$AM$167)+$CR20*(_xlfn.NORM.DIST(CE$3,$CU20,0.3*$CU20,TRUE)-_xlfn.NORM.DIST(CE$30,$CU20,0.3*$CU20,TRUE))*summary!$C$7/28.8/0.947817+$CS20*(_xlfn.NORM.DIST(CE$3,$CV20,0.3*$CV20,TRUE)-_xlfn.NORM.DIST(CE$30,$CV20,0.3*$CV20,TRUE))*summary!$C$6/28.8/0.947817)/(SUMPRODUCT((economics!$AG$2:$AG$167=$B49)*(economics!$D$2:$D$167="whr")*economics!$AH$2:$AH$167*(_xlfn.NORM.DIST(CE$3,economics!$AK$2:$AK$167,economics!$AJ$2:$AJ$167,TRUE)-_xlfn.NORM.DIST(CE$30,economics!$AK$2:$AK$167,economics!$AJ$2:$AJ$167,TRUE)))+$CR20*(_xlfn.NORM.DIST(CE$3,$CU20,0.3*$CU20,TRUE)-_xlfn.NORM.DIST(CE$30,$CU20,0.3*$CU20,TRUE))+$CS20*(_xlfn.NORM.DIST(CE$3,$CV20,0.3*$CV20,TRUE)-_xlfn.NORM.DIST(CE$30,$CV20,0.3*$CV20,TRUE))),""),IF($C20&gt;0,summary!$C$10/28.8/0.947817,""))</f>
        <v>10.074319315976723</v>
      </c>
      <c r="CF49">
        <f t="array" ref="CF49">IF($D20,IFERROR((SUMPRODUCT((economics!$AG$2:$AG$167=$B49)*(economics!$D$2:$D$167="whr")*economics!$AH$2:$AH$167*(_xlfn.NORM.DIST(CF$3,economics!$AK$2:$AK$167,economics!$AJ$2:$AJ$167,TRUE)-_xlfn.NORM.DIST(CF$30,economics!$AK$2:$AK$167,economics!$AJ$2:$AJ$167,TRUE))*economics!$AM$2:$AM$167)+$CR20*(_xlfn.NORM.DIST(CF$3,$CU20,0.3*$CU20,TRUE)-_xlfn.NORM.DIST(CF$30,$CU20,0.3*$CU20,TRUE))*summary!$C$7/28.8/0.947817+$CS20*(_xlfn.NORM.DIST(CF$3,$CV20,0.3*$CV20,TRUE)-_xlfn.NORM.DIST(CF$30,$CV20,0.3*$CV20,TRUE))*summary!$C$6/28.8/0.947817)/(SUMPRODUCT((economics!$AG$2:$AG$167=$B49)*(economics!$D$2:$D$167="whr")*economics!$AH$2:$AH$167*(_xlfn.NORM.DIST(CF$3,economics!$AK$2:$AK$167,economics!$AJ$2:$AJ$167,TRUE)-_xlfn.NORM.DIST(CF$30,economics!$AK$2:$AK$167,economics!$AJ$2:$AJ$167,TRUE)))+$CR20*(_xlfn.NORM.DIST(CF$3,$CU20,0.3*$CU20,TRUE)-_xlfn.NORM.DIST(CF$30,$CU20,0.3*$CU20,TRUE))+$CS20*(_xlfn.NORM.DIST(CF$3,$CV20,0.3*$CV20,TRUE)-_xlfn.NORM.DIST(CF$30,$CV20,0.3*$CV20,TRUE))),""),IF($C20&gt;0,summary!$C$10/28.8/0.947817,""))</f>
        <v>10.074319315976723</v>
      </c>
      <c r="CG49">
        <f t="array" ref="CG49">IF($D20,IFERROR((SUMPRODUCT((economics!$AG$2:$AG$167=$B49)*(economics!$D$2:$D$167="whr")*economics!$AH$2:$AH$167*(_xlfn.NORM.DIST(CG$3,economics!$AK$2:$AK$167,economics!$AJ$2:$AJ$167,TRUE)-_xlfn.NORM.DIST(CG$30,economics!$AK$2:$AK$167,economics!$AJ$2:$AJ$167,TRUE))*economics!$AM$2:$AM$167)+$CR20*(_xlfn.NORM.DIST(CG$3,$CU20,0.3*$CU20,TRUE)-_xlfn.NORM.DIST(CG$30,$CU20,0.3*$CU20,TRUE))*summary!$C$7/28.8/0.947817+$CS20*(_xlfn.NORM.DIST(CG$3,$CV20,0.3*$CV20,TRUE)-_xlfn.NORM.DIST(CG$30,$CV20,0.3*$CV20,TRUE))*summary!$C$6/28.8/0.947817)/(SUMPRODUCT((economics!$AG$2:$AG$167=$B49)*(economics!$D$2:$D$167="whr")*economics!$AH$2:$AH$167*(_xlfn.NORM.DIST(CG$3,economics!$AK$2:$AK$167,economics!$AJ$2:$AJ$167,TRUE)-_xlfn.NORM.DIST(CG$30,economics!$AK$2:$AK$167,economics!$AJ$2:$AJ$167,TRUE)))+$CR20*(_xlfn.NORM.DIST(CG$3,$CU20,0.3*$CU20,TRUE)-_xlfn.NORM.DIST(CG$30,$CU20,0.3*$CU20,TRUE))+$CS20*(_xlfn.NORM.DIST(CG$3,$CV20,0.3*$CV20,TRUE)-_xlfn.NORM.DIST(CG$30,$CV20,0.3*$CV20,TRUE))),""),IF($C20&gt;0,summary!$C$10/28.8/0.947817,""))</f>
        <v>10.074319315976723</v>
      </c>
      <c r="CH49">
        <f t="array" ref="CH49">IF($D20,IFERROR((SUMPRODUCT((economics!$AG$2:$AG$167=$B49)*(economics!$D$2:$D$167="whr")*economics!$AH$2:$AH$167*(_xlfn.NORM.DIST(CH$3,economics!$AK$2:$AK$167,economics!$AJ$2:$AJ$167,TRUE)-_xlfn.NORM.DIST(CH$30,economics!$AK$2:$AK$167,economics!$AJ$2:$AJ$167,TRUE))*economics!$AM$2:$AM$167)+$CR20*(_xlfn.NORM.DIST(CH$3,$CU20,0.3*$CU20,TRUE)-_xlfn.NORM.DIST(CH$30,$CU20,0.3*$CU20,TRUE))*summary!$C$7/28.8/0.947817+$CS20*(_xlfn.NORM.DIST(CH$3,$CV20,0.3*$CV20,TRUE)-_xlfn.NORM.DIST(CH$30,$CV20,0.3*$CV20,TRUE))*summary!$C$6/28.8/0.947817)/(SUMPRODUCT((economics!$AG$2:$AG$167=$B49)*(economics!$D$2:$D$167="whr")*economics!$AH$2:$AH$167*(_xlfn.NORM.DIST(CH$3,economics!$AK$2:$AK$167,economics!$AJ$2:$AJ$167,TRUE)-_xlfn.NORM.DIST(CH$30,economics!$AK$2:$AK$167,economics!$AJ$2:$AJ$167,TRUE)))+$CR20*(_xlfn.NORM.DIST(CH$3,$CU20,0.3*$CU20,TRUE)-_xlfn.NORM.DIST(CH$30,$CU20,0.3*$CU20,TRUE))+$CS20*(_xlfn.NORM.DIST(CH$3,$CV20,0.3*$CV20,TRUE)-_xlfn.NORM.DIST(CH$30,$CV20,0.3*$CV20,TRUE))),""),IF($C20&gt;0,summary!$C$10/28.8/0.947817,""))</f>
        <v>10.074319315976723</v>
      </c>
    </row>
    <row r="50" spans="1:86" x14ac:dyDescent="0.35">
      <c r="A50" t="str">
        <f t="shared" si="3"/>
        <v>appliances and electrical equipment 27</v>
      </c>
      <c r="B50">
        <f t="shared" si="3"/>
        <v>27</v>
      </c>
      <c r="E50">
        <f t="array" ref="E50">IF($D21,IFERROR((SUMPRODUCT((economics!$AG$2:$AG$167=$B50)*(economics!$D$2:$D$167="whr")*economics!$AH$2:$AH$167*(_xlfn.NORM.DIST(E$3,economics!$AK$2:$AK$167,economics!$AJ$2:$AJ$167,TRUE)-_xlfn.NORM.DIST(E$30,economics!$AK$2:$AK$167,economics!$AJ$2:$AJ$167,TRUE))*economics!$AM$2:$AM$167)+$CR21*(_xlfn.NORM.DIST(E$3,$CU21,0.3*$CU21,TRUE)-_xlfn.NORM.DIST(E$30,$CU21,0.3*$CU21,TRUE))*summary!$C$7/28.8/0.947817+$CS21*(_xlfn.NORM.DIST(E$3,$CV21,0.3*$CV21,TRUE)-_xlfn.NORM.DIST(E$30,$CV21,0.3*$CV21,TRUE))*summary!$C$6/28.8/0.947817)/(SUMPRODUCT((economics!$AG$2:$AG$167=$B50)*(economics!$D$2:$D$167="whr")*economics!$AH$2:$AH$167*(_xlfn.NORM.DIST(E$3,economics!$AK$2:$AK$167,economics!$AJ$2:$AJ$167,TRUE)-_xlfn.NORM.DIST(E$30,economics!$AK$2:$AK$167,economics!$AJ$2:$AJ$167,TRUE)))+$CR21*(_xlfn.NORM.DIST(E$3,$CU21,0.3*$CU21,TRUE)-_xlfn.NORM.DIST(E$30,$CU21,0.3*$CU21,TRUE))+$CS21*(_xlfn.NORM.DIST(E$3,$CV21,0.3*$CV21,TRUE)-_xlfn.NORM.DIST(E$30,$CV21,0.3*$CV21,TRUE))),""),IF($C21&gt;0,summary!$C$10/28.8/0.947817,""))</f>
        <v>10.074319315976723</v>
      </c>
      <c r="F50">
        <f t="array" ref="F50">IF($D21,IFERROR((SUMPRODUCT((economics!$AG$2:$AG$167=$B50)*(economics!$D$2:$D$167="whr")*economics!$AH$2:$AH$167*(_xlfn.NORM.DIST(F$3,economics!$AK$2:$AK$167,economics!$AJ$2:$AJ$167,TRUE)-_xlfn.NORM.DIST(F$30,economics!$AK$2:$AK$167,economics!$AJ$2:$AJ$167,TRUE))*economics!$AM$2:$AM$167)+$CR21*(_xlfn.NORM.DIST(F$3,$CU21,0.3*$CU21,TRUE)-_xlfn.NORM.DIST(F$30,$CU21,0.3*$CU21,TRUE))*summary!$C$7/28.8/0.947817+$CS21*(_xlfn.NORM.DIST(F$3,$CV21,0.3*$CV21,TRUE)-_xlfn.NORM.DIST(F$30,$CV21,0.3*$CV21,TRUE))*summary!$C$6/28.8/0.947817)/(SUMPRODUCT((economics!$AG$2:$AG$167=$B50)*(economics!$D$2:$D$167="whr")*economics!$AH$2:$AH$167*(_xlfn.NORM.DIST(F$3,economics!$AK$2:$AK$167,economics!$AJ$2:$AJ$167,TRUE)-_xlfn.NORM.DIST(F$30,economics!$AK$2:$AK$167,economics!$AJ$2:$AJ$167,TRUE)))+$CR21*(_xlfn.NORM.DIST(F$3,$CU21,0.3*$CU21,TRUE)-_xlfn.NORM.DIST(F$30,$CU21,0.3*$CU21,TRUE))+$CS21*(_xlfn.NORM.DIST(F$3,$CV21,0.3*$CV21,TRUE)-_xlfn.NORM.DIST(F$30,$CV21,0.3*$CV21,TRUE))),""),IF($C21&gt;0,summary!$C$10/28.8/0.947817,""))</f>
        <v>10.074319315976723</v>
      </c>
      <c r="G50">
        <f t="array" ref="G50">IF($D21,IFERROR((SUMPRODUCT((economics!$AG$2:$AG$167=$B50)*(economics!$D$2:$D$167="whr")*economics!$AH$2:$AH$167*(_xlfn.NORM.DIST(G$3,economics!$AK$2:$AK$167,economics!$AJ$2:$AJ$167,TRUE)-_xlfn.NORM.DIST(G$30,economics!$AK$2:$AK$167,economics!$AJ$2:$AJ$167,TRUE))*economics!$AM$2:$AM$167)+$CR21*(_xlfn.NORM.DIST(G$3,$CU21,0.3*$CU21,TRUE)-_xlfn.NORM.DIST(G$30,$CU21,0.3*$CU21,TRUE))*summary!$C$7/28.8/0.947817+$CS21*(_xlfn.NORM.DIST(G$3,$CV21,0.3*$CV21,TRUE)-_xlfn.NORM.DIST(G$30,$CV21,0.3*$CV21,TRUE))*summary!$C$6/28.8/0.947817)/(SUMPRODUCT((economics!$AG$2:$AG$167=$B50)*(economics!$D$2:$D$167="whr")*economics!$AH$2:$AH$167*(_xlfn.NORM.DIST(G$3,economics!$AK$2:$AK$167,economics!$AJ$2:$AJ$167,TRUE)-_xlfn.NORM.DIST(G$30,economics!$AK$2:$AK$167,economics!$AJ$2:$AJ$167,TRUE)))+$CR21*(_xlfn.NORM.DIST(G$3,$CU21,0.3*$CU21,TRUE)-_xlfn.NORM.DIST(G$30,$CU21,0.3*$CU21,TRUE))+$CS21*(_xlfn.NORM.DIST(G$3,$CV21,0.3*$CV21,TRUE)-_xlfn.NORM.DIST(G$30,$CV21,0.3*$CV21,TRUE))),""),IF($C21&gt;0,summary!$C$10/28.8/0.947817,""))</f>
        <v>10.074319315976723</v>
      </c>
      <c r="H50">
        <f t="array" ref="H50">IF($D21,IFERROR((SUMPRODUCT((economics!$AG$2:$AG$167=$B50)*(economics!$D$2:$D$167="whr")*economics!$AH$2:$AH$167*(_xlfn.NORM.DIST(H$3,economics!$AK$2:$AK$167,economics!$AJ$2:$AJ$167,TRUE)-_xlfn.NORM.DIST(H$30,economics!$AK$2:$AK$167,economics!$AJ$2:$AJ$167,TRUE))*economics!$AM$2:$AM$167)+$CR21*(_xlfn.NORM.DIST(H$3,$CU21,0.3*$CU21,TRUE)-_xlfn.NORM.DIST(H$30,$CU21,0.3*$CU21,TRUE))*summary!$C$7/28.8/0.947817+$CS21*(_xlfn.NORM.DIST(H$3,$CV21,0.3*$CV21,TRUE)-_xlfn.NORM.DIST(H$30,$CV21,0.3*$CV21,TRUE))*summary!$C$6/28.8/0.947817)/(SUMPRODUCT((economics!$AG$2:$AG$167=$B50)*(economics!$D$2:$D$167="whr")*economics!$AH$2:$AH$167*(_xlfn.NORM.DIST(H$3,economics!$AK$2:$AK$167,economics!$AJ$2:$AJ$167,TRUE)-_xlfn.NORM.DIST(H$30,economics!$AK$2:$AK$167,economics!$AJ$2:$AJ$167,TRUE)))+$CR21*(_xlfn.NORM.DIST(H$3,$CU21,0.3*$CU21,TRUE)-_xlfn.NORM.DIST(H$30,$CU21,0.3*$CU21,TRUE))+$CS21*(_xlfn.NORM.DIST(H$3,$CV21,0.3*$CV21,TRUE)-_xlfn.NORM.DIST(H$30,$CV21,0.3*$CV21,TRUE))),""),IF($C21&gt;0,summary!$C$10/28.8/0.947817,""))</f>
        <v>10.074319315976723</v>
      </c>
      <c r="I50">
        <f t="array" ref="I50">IF($D21,IFERROR((SUMPRODUCT((economics!$AG$2:$AG$167=$B50)*(economics!$D$2:$D$167="whr")*economics!$AH$2:$AH$167*(_xlfn.NORM.DIST(I$3,economics!$AK$2:$AK$167,economics!$AJ$2:$AJ$167,TRUE)-_xlfn.NORM.DIST(I$30,economics!$AK$2:$AK$167,economics!$AJ$2:$AJ$167,TRUE))*economics!$AM$2:$AM$167)+$CR21*(_xlfn.NORM.DIST(I$3,$CU21,0.3*$CU21,TRUE)-_xlfn.NORM.DIST(I$30,$CU21,0.3*$CU21,TRUE))*summary!$C$7/28.8/0.947817+$CS21*(_xlfn.NORM.DIST(I$3,$CV21,0.3*$CV21,TRUE)-_xlfn.NORM.DIST(I$30,$CV21,0.3*$CV21,TRUE))*summary!$C$6/28.8/0.947817)/(SUMPRODUCT((economics!$AG$2:$AG$167=$B50)*(economics!$D$2:$D$167="whr")*economics!$AH$2:$AH$167*(_xlfn.NORM.DIST(I$3,economics!$AK$2:$AK$167,economics!$AJ$2:$AJ$167,TRUE)-_xlfn.NORM.DIST(I$30,economics!$AK$2:$AK$167,economics!$AJ$2:$AJ$167,TRUE)))+$CR21*(_xlfn.NORM.DIST(I$3,$CU21,0.3*$CU21,TRUE)-_xlfn.NORM.DIST(I$30,$CU21,0.3*$CU21,TRUE))+$CS21*(_xlfn.NORM.DIST(I$3,$CV21,0.3*$CV21,TRUE)-_xlfn.NORM.DIST(I$30,$CV21,0.3*$CV21,TRUE))),""),IF($C21&gt;0,summary!$C$10/28.8/0.947817,""))</f>
        <v>10.074319315976723</v>
      </c>
      <c r="J50">
        <f t="array" ref="J50">IF($D21,IFERROR((SUMPRODUCT((economics!$AG$2:$AG$167=$B50)*(economics!$D$2:$D$167="whr")*economics!$AH$2:$AH$167*(_xlfn.NORM.DIST(J$3,economics!$AK$2:$AK$167,economics!$AJ$2:$AJ$167,TRUE)-_xlfn.NORM.DIST(J$30,economics!$AK$2:$AK$167,economics!$AJ$2:$AJ$167,TRUE))*economics!$AM$2:$AM$167)+$CR21*(_xlfn.NORM.DIST(J$3,$CU21,0.3*$CU21,TRUE)-_xlfn.NORM.DIST(J$30,$CU21,0.3*$CU21,TRUE))*summary!$C$7/28.8/0.947817+$CS21*(_xlfn.NORM.DIST(J$3,$CV21,0.3*$CV21,TRUE)-_xlfn.NORM.DIST(J$30,$CV21,0.3*$CV21,TRUE))*summary!$C$6/28.8/0.947817)/(SUMPRODUCT((economics!$AG$2:$AG$167=$B50)*(economics!$D$2:$D$167="whr")*economics!$AH$2:$AH$167*(_xlfn.NORM.DIST(J$3,economics!$AK$2:$AK$167,economics!$AJ$2:$AJ$167,TRUE)-_xlfn.NORM.DIST(J$30,economics!$AK$2:$AK$167,economics!$AJ$2:$AJ$167,TRUE)))+$CR21*(_xlfn.NORM.DIST(J$3,$CU21,0.3*$CU21,TRUE)-_xlfn.NORM.DIST(J$30,$CU21,0.3*$CU21,TRUE))+$CS21*(_xlfn.NORM.DIST(J$3,$CV21,0.3*$CV21,TRUE)-_xlfn.NORM.DIST(J$30,$CV21,0.3*$CV21,TRUE))),""),IF($C21&gt;0,summary!$C$10/28.8/0.947817,""))</f>
        <v>10.074319315976723</v>
      </c>
      <c r="K50">
        <f t="array" ref="K50">IF($D21,IFERROR((SUMPRODUCT((economics!$AG$2:$AG$167=$B50)*(economics!$D$2:$D$167="whr")*economics!$AH$2:$AH$167*(_xlfn.NORM.DIST(K$3,economics!$AK$2:$AK$167,economics!$AJ$2:$AJ$167,TRUE)-_xlfn.NORM.DIST(K$30,economics!$AK$2:$AK$167,economics!$AJ$2:$AJ$167,TRUE))*economics!$AM$2:$AM$167)+$CR21*(_xlfn.NORM.DIST(K$3,$CU21,0.3*$CU21,TRUE)-_xlfn.NORM.DIST(K$30,$CU21,0.3*$CU21,TRUE))*summary!$C$7/28.8/0.947817+$CS21*(_xlfn.NORM.DIST(K$3,$CV21,0.3*$CV21,TRUE)-_xlfn.NORM.DIST(K$30,$CV21,0.3*$CV21,TRUE))*summary!$C$6/28.8/0.947817)/(SUMPRODUCT((economics!$AG$2:$AG$167=$B50)*(economics!$D$2:$D$167="whr")*economics!$AH$2:$AH$167*(_xlfn.NORM.DIST(K$3,economics!$AK$2:$AK$167,economics!$AJ$2:$AJ$167,TRUE)-_xlfn.NORM.DIST(K$30,economics!$AK$2:$AK$167,economics!$AJ$2:$AJ$167,TRUE)))+$CR21*(_xlfn.NORM.DIST(K$3,$CU21,0.3*$CU21,TRUE)-_xlfn.NORM.DIST(K$30,$CU21,0.3*$CU21,TRUE))+$CS21*(_xlfn.NORM.DIST(K$3,$CV21,0.3*$CV21,TRUE)-_xlfn.NORM.DIST(K$30,$CV21,0.3*$CV21,TRUE))),""),IF($C21&gt;0,summary!$C$10/28.8/0.947817,""))</f>
        <v>10.074319315976723</v>
      </c>
      <c r="L50">
        <f t="array" ref="L50">IF($D21,IFERROR((SUMPRODUCT((economics!$AG$2:$AG$167=$B50)*(economics!$D$2:$D$167="whr")*economics!$AH$2:$AH$167*(_xlfn.NORM.DIST(L$3,economics!$AK$2:$AK$167,economics!$AJ$2:$AJ$167,TRUE)-_xlfn.NORM.DIST(L$30,economics!$AK$2:$AK$167,economics!$AJ$2:$AJ$167,TRUE))*economics!$AM$2:$AM$167)+$CR21*(_xlfn.NORM.DIST(L$3,$CU21,0.3*$CU21,TRUE)-_xlfn.NORM.DIST(L$30,$CU21,0.3*$CU21,TRUE))*summary!$C$7/28.8/0.947817+$CS21*(_xlfn.NORM.DIST(L$3,$CV21,0.3*$CV21,TRUE)-_xlfn.NORM.DIST(L$30,$CV21,0.3*$CV21,TRUE))*summary!$C$6/28.8/0.947817)/(SUMPRODUCT((economics!$AG$2:$AG$167=$B50)*(economics!$D$2:$D$167="whr")*economics!$AH$2:$AH$167*(_xlfn.NORM.DIST(L$3,economics!$AK$2:$AK$167,economics!$AJ$2:$AJ$167,TRUE)-_xlfn.NORM.DIST(L$30,economics!$AK$2:$AK$167,economics!$AJ$2:$AJ$167,TRUE)))+$CR21*(_xlfn.NORM.DIST(L$3,$CU21,0.3*$CU21,TRUE)-_xlfn.NORM.DIST(L$30,$CU21,0.3*$CU21,TRUE))+$CS21*(_xlfn.NORM.DIST(L$3,$CV21,0.3*$CV21,TRUE)-_xlfn.NORM.DIST(L$30,$CV21,0.3*$CV21,TRUE))),""),IF($C21&gt;0,summary!$C$10/28.8/0.947817,""))</f>
        <v>10.074319315976723</v>
      </c>
      <c r="M50">
        <f t="array" ref="M50">IF($D21,IFERROR((SUMPRODUCT((economics!$AG$2:$AG$167=$B50)*(economics!$D$2:$D$167="whr")*economics!$AH$2:$AH$167*(_xlfn.NORM.DIST(M$3,economics!$AK$2:$AK$167,economics!$AJ$2:$AJ$167,TRUE)-_xlfn.NORM.DIST(M$30,economics!$AK$2:$AK$167,economics!$AJ$2:$AJ$167,TRUE))*economics!$AM$2:$AM$167)+$CR21*(_xlfn.NORM.DIST(M$3,$CU21,0.3*$CU21,TRUE)-_xlfn.NORM.DIST(M$30,$CU21,0.3*$CU21,TRUE))*summary!$C$7/28.8/0.947817+$CS21*(_xlfn.NORM.DIST(M$3,$CV21,0.3*$CV21,TRUE)-_xlfn.NORM.DIST(M$30,$CV21,0.3*$CV21,TRUE))*summary!$C$6/28.8/0.947817)/(SUMPRODUCT((economics!$AG$2:$AG$167=$B50)*(economics!$D$2:$D$167="whr")*economics!$AH$2:$AH$167*(_xlfn.NORM.DIST(M$3,economics!$AK$2:$AK$167,economics!$AJ$2:$AJ$167,TRUE)-_xlfn.NORM.DIST(M$30,economics!$AK$2:$AK$167,economics!$AJ$2:$AJ$167,TRUE)))+$CR21*(_xlfn.NORM.DIST(M$3,$CU21,0.3*$CU21,TRUE)-_xlfn.NORM.DIST(M$30,$CU21,0.3*$CU21,TRUE))+$CS21*(_xlfn.NORM.DIST(M$3,$CV21,0.3*$CV21,TRUE)-_xlfn.NORM.DIST(M$30,$CV21,0.3*$CV21,TRUE))),""),IF($C21&gt;0,summary!$C$10/28.8/0.947817,""))</f>
        <v>10.074319315976723</v>
      </c>
      <c r="N50">
        <f t="array" ref="N50">IF($D21,IFERROR((SUMPRODUCT((economics!$AG$2:$AG$167=$B50)*(economics!$D$2:$D$167="whr")*economics!$AH$2:$AH$167*(_xlfn.NORM.DIST(N$3,economics!$AK$2:$AK$167,economics!$AJ$2:$AJ$167,TRUE)-_xlfn.NORM.DIST(N$30,economics!$AK$2:$AK$167,economics!$AJ$2:$AJ$167,TRUE))*economics!$AM$2:$AM$167)+$CR21*(_xlfn.NORM.DIST(N$3,$CU21,0.3*$CU21,TRUE)-_xlfn.NORM.DIST(N$30,$CU21,0.3*$CU21,TRUE))*summary!$C$7/28.8/0.947817+$CS21*(_xlfn.NORM.DIST(N$3,$CV21,0.3*$CV21,TRUE)-_xlfn.NORM.DIST(N$30,$CV21,0.3*$CV21,TRUE))*summary!$C$6/28.8/0.947817)/(SUMPRODUCT((economics!$AG$2:$AG$167=$B50)*(economics!$D$2:$D$167="whr")*economics!$AH$2:$AH$167*(_xlfn.NORM.DIST(N$3,economics!$AK$2:$AK$167,economics!$AJ$2:$AJ$167,TRUE)-_xlfn.NORM.DIST(N$30,economics!$AK$2:$AK$167,economics!$AJ$2:$AJ$167,TRUE)))+$CR21*(_xlfn.NORM.DIST(N$3,$CU21,0.3*$CU21,TRUE)-_xlfn.NORM.DIST(N$30,$CU21,0.3*$CU21,TRUE))+$CS21*(_xlfn.NORM.DIST(N$3,$CV21,0.3*$CV21,TRUE)-_xlfn.NORM.DIST(N$30,$CV21,0.3*$CV21,TRUE))),""),IF($C21&gt;0,summary!$C$10/28.8/0.947817,""))</f>
        <v>10.074319315976723</v>
      </c>
      <c r="O50">
        <f t="array" ref="O50">IF($D21,IFERROR((SUMPRODUCT((economics!$AG$2:$AG$167=$B50)*(economics!$D$2:$D$167="whr")*economics!$AH$2:$AH$167*(_xlfn.NORM.DIST(O$3,economics!$AK$2:$AK$167,economics!$AJ$2:$AJ$167,TRUE)-_xlfn.NORM.DIST(O$30,economics!$AK$2:$AK$167,economics!$AJ$2:$AJ$167,TRUE))*economics!$AM$2:$AM$167)+$CR21*(_xlfn.NORM.DIST(O$3,$CU21,0.3*$CU21,TRUE)-_xlfn.NORM.DIST(O$30,$CU21,0.3*$CU21,TRUE))*summary!$C$7/28.8/0.947817+$CS21*(_xlfn.NORM.DIST(O$3,$CV21,0.3*$CV21,TRUE)-_xlfn.NORM.DIST(O$30,$CV21,0.3*$CV21,TRUE))*summary!$C$6/28.8/0.947817)/(SUMPRODUCT((economics!$AG$2:$AG$167=$B50)*(economics!$D$2:$D$167="whr")*economics!$AH$2:$AH$167*(_xlfn.NORM.DIST(O$3,economics!$AK$2:$AK$167,economics!$AJ$2:$AJ$167,TRUE)-_xlfn.NORM.DIST(O$30,economics!$AK$2:$AK$167,economics!$AJ$2:$AJ$167,TRUE)))+$CR21*(_xlfn.NORM.DIST(O$3,$CU21,0.3*$CU21,TRUE)-_xlfn.NORM.DIST(O$30,$CU21,0.3*$CU21,TRUE))+$CS21*(_xlfn.NORM.DIST(O$3,$CV21,0.3*$CV21,TRUE)-_xlfn.NORM.DIST(O$30,$CV21,0.3*$CV21,TRUE))),""),IF($C21&gt;0,summary!$C$10/28.8/0.947817,""))</f>
        <v>10.074319315976723</v>
      </c>
      <c r="P50">
        <f t="array" ref="P50">IF($D21,IFERROR((SUMPRODUCT((economics!$AG$2:$AG$167=$B50)*(economics!$D$2:$D$167="whr")*economics!$AH$2:$AH$167*(_xlfn.NORM.DIST(P$3,economics!$AK$2:$AK$167,economics!$AJ$2:$AJ$167,TRUE)-_xlfn.NORM.DIST(P$30,economics!$AK$2:$AK$167,economics!$AJ$2:$AJ$167,TRUE))*economics!$AM$2:$AM$167)+$CR21*(_xlfn.NORM.DIST(P$3,$CU21,0.3*$CU21,TRUE)-_xlfn.NORM.DIST(P$30,$CU21,0.3*$CU21,TRUE))*summary!$C$7/28.8/0.947817+$CS21*(_xlfn.NORM.DIST(P$3,$CV21,0.3*$CV21,TRUE)-_xlfn.NORM.DIST(P$30,$CV21,0.3*$CV21,TRUE))*summary!$C$6/28.8/0.947817)/(SUMPRODUCT((economics!$AG$2:$AG$167=$B50)*(economics!$D$2:$D$167="whr")*economics!$AH$2:$AH$167*(_xlfn.NORM.DIST(P$3,economics!$AK$2:$AK$167,economics!$AJ$2:$AJ$167,TRUE)-_xlfn.NORM.DIST(P$30,economics!$AK$2:$AK$167,economics!$AJ$2:$AJ$167,TRUE)))+$CR21*(_xlfn.NORM.DIST(P$3,$CU21,0.3*$CU21,TRUE)-_xlfn.NORM.DIST(P$30,$CU21,0.3*$CU21,TRUE))+$CS21*(_xlfn.NORM.DIST(P$3,$CV21,0.3*$CV21,TRUE)-_xlfn.NORM.DIST(P$30,$CV21,0.3*$CV21,TRUE))),""),IF($C21&gt;0,summary!$C$10/28.8/0.947817,""))</f>
        <v>10.074319315976723</v>
      </c>
      <c r="Q50">
        <f t="array" ref="Q50">IF($D21,IFERROR((SUMPRODUCT((economics!$AG$2:$AG$167=$B50)*(economics!$D$2:$D$167="whr")*economics!$AH$2:$AH$167*(_xlfn.NORM.DIST(Q$3,economics!$AK$2:$AK$167,economics!$AJ$2:$AJ$167,TRUE)-_xlfn.NORM.DIST(Q$30,economics!$AK$2:$AK$167,economics!$AJ$2:$AJ$167,TRUE))*economics!$AM$2:$AM$167)+$CR21*(_xlfn.NORM.DIST(Q$3,$CU21,0.3*$CU21,TRUE)-_xlfn.NORM.DIST(Q$30,$CU21,0.3*$CU21,TRUE))*summary!$C$7/28.8/0.947817+$CS21*(_xlfn.NORM.DIST(Q$3,$CV21,0.3*$CV21,TRUE)-_xlfn.NORM.DIST(Q$30,$CV21,0.3*$CV21,TRUE))*summary!$C$6/28.8/0.947817)/(SUMPRODUCT((economics!$AG$2:$AG$167=$B50)*(economics!$D$2:$D$167="whr")*economics!$AH$2:$AH$167*(_xlfn.NORM.DIST(Q$3,economics!$AK$2:$AK$167,economics!$AJ$2:$AJ$167,TRUE)-_xlfn.NORM.DIST(Q$30,economics!$AK$2:$AK$167,economics!$AJ$2:$AJ$167,TRUE)))+$CR21*(_xlfn.NORM.DIST(Q$3,$CU21,0.3*$CU21,TRUE)-_xlfn.NORM.DIST(Q$30,$CU21,0.3*$CU21,TRUE))+$CS21*(_xlfn.NORM.DIST(Q$3,$CV21,0.3*$CV21,TRUE)-_xlfn.NORM.DIST(Q$30,$CV21,0.3*$CV21,TRUE))),""),IF($C21&gt;0,summary!$C$10/28.8/0.947817,""))</f>
        <v>10.074319315976723</v>
      </c>
      <c r="R50">
        <f t="array" ref="R50">IF($D21,IFERROR((SUMPRODUCT((economics!$AG$2:$AG$167=$B50)*(economics!$D$2:$D$167="whr")*economics!$AH$2:$AH$167*(_xlfn.NORM.DIST(R$3,economics!$AK$2:$AK$167,economics!$AJ$2:$AJ$167,TRUE)-_xlfn.NORM.DIST(R$30,economics!$AK$2:$AK$167,economics!$AJ$2:$AJ$167,TRUE))*economics!$AM$2:$AM$167)+$CR21*(_xlfn.NORM.DIST(R$3,$CU21,0.3*$CU21,TRUE)-_xlfn.NORM.DIST(R$30,$CU21,0.3*$CU21,TRUE))*summary!$C$7/28.8/0.947817+$CS21*(_xlfn.NORM.DIST(R$3,$CV21,0.3*$CV21,TRUE)-_xlfn.NORM.DIST(R$30,$CV21,0.3*$CV21,TRUE))*summary!$C$6/28.8/0.947817)/(SUMPRODUCT((economics!$AG$2:$AG$167=$B50)*(economics!$D$2:$D$167="whr")*economics!$AH$2:$AH$167*(_xlfn.NORM.DIST(R$3,economics!$AK$2:$AK$167,economics!$AJ$2:$AJ$167,TRUE)-_xlfn.NORM.DIST(R$30,economics!$AK$2:$AK$167,economics!$AJ$2:$AJ$167,TRUE)))+$CR21*(_xlfn.NORM.DIST(R$3,$CU21,0.3*$CU21,TRUE)-_xlfn.NORM.DIST(R$30,$CU21,0.3*$CU21,TRUE))+$CS21*(_xlfn.NORM.DIST(R$3,$CV21,0.3*$CV21,TRUE)-_xlfn.NORM.DIST(R$30,$CV21,0.3*$CV21,TRUE))),""),IF($C21&gt;0,summary!$C$10/28.8/0.947817,""))</f>
        <v>10.074319315976723</v>
      </c>
      <c r="S50">
        <f t="array" ref="S50">IF($D21,IFERROR((SUMPRODUCT((economics!$AG$2:$AG$167=$B50)*(economics!$D$2:$D$167="whr")*economics!$AH$2:$AH$167*(_xlfn.NORM.DIST(S$3,economics!$AK$2:$AK$167,economics!$AJ$2:$AJ$167,TRUE)-_xlfn.NORM.DIST(S$30,economics!$AK$2:$AK$167,economics!$AJ$2:$AJ$167,TRUE))*economics!$AM$2:$AM$167)+$CR21*(_xlfn.NORM.DIST(S$3,$CU21,0.3*$CU21,TRUE)-_xlfn.NORM.DIST(S$30,$CU21,0.3*$CU21,TRUE))*summary!$C$7/28.8/0.947817+$CS21*(_xlfn.NORM.DIST(S$3,$CV21,0.3*$CV21,TRUE)-_xlfn.NORM.DIST(S$30,$CV21,0.3*$CV21,TRUE))*summary!$C$6/28.8/0.947817)/(SUMPRODUCT((economics!$AG$2:$AG$167=$B50)*(economics!$D$2:$D$167="whr")*economics!$AH$2:$AH$167*(_xlfn.NORM.DIST(S$3,economics!$AK$2:$AK$167,economics!$AJ$2:$AJ$167,TRUE)-_xlfn.NORM.DIST(S$30,economics!$AK$2:$AK$167,economics!$AJ$2:$AJ$167,TRUE)))+$CR21*(_xlfn.NORM.DIST(S$3,$CU21,0.3*$CU21,TRUE)-_xlfn.NORM.DIST(S$30,$CU21,0.3*$CU21,TRUE))+$CS21*(_xlfn.NORM.DIST(S$3,$CV21,0.3*$CV21,TRUE)-_xlfn.NORM.DIST(S$30,$CV21,0.3*$CV21,TRUE))),""),IF($C21&gt;0,summary!$C$10/28.8/0.947817,""))</f>
        <v>10.074319315976723</v>
      </c>
      <c r="T50">
        <f t="array" ref="T50">IF($D21,IFERROR((SUMPRODUCT((economics!$AG$2:$AG$167=$B50)*(economics!$D$2:$D$167="whr")*economics!$AH$2:$AH$167*(_xlfn.NORM.DIST(T$3,economics!$AK$2:$AK$167,economics!$AJ$2:$AJ$167,TRUE)-_xlfn.NORM.DIST(T$30,economics!$AK$2:$AK$167,economics!$AJ$2:$AJ$167,TRUE))*economics!$AM$2:$AM$167)+$CR21*(_xlfn.NORM.DIST(T$3,$CU21,0.3*$CU21,TRUE)-_xlfn.NORM.DIST(T$30,$CU21,0.3*$CU21,TRUE))*summary!$C$7/28.8/0.947817+$CS21*(_xlfn.NORM.DIST(T$3,$CV21,0.3*$CV21,TRUE)-_xlfn.NORM.DIST(T$30,$CV21,0.3*$CV21,TRUE))*summary!$C$6/28.8/0.947817)/(SUMPRODUCT((economics!$AG$2:$AG$167=$B50)*(economics!$D$2:$D$167="whr")*economics!$AH$2:$AH$167*(_xlfn.NORM.DIST(T$3,economics!$AK$2:$AK$167,economics!$AJ$2:$AJ$167,TRUE)-_xlfn.NORM.DIST(T$30,economics!$AK$2:$AK$167,economics!$AJ$2:$AJ$167,TRUE)))+$CR21*(_xlfn.NORM.DIST(T$3,$CU21,0.3*$CU21,TRUE)-_xlfn.NORM.DIST(T$30,$CU21,0.3*$CU21,TRUE))+$CS21*(_xlfn.NORM.DIST(T$3,$CV21,0.3*$CV21,TRUE)-_xlfn.NORM.DIST(T$30,$CV21,0.3*$CV21,TRUE))),""),IF($C21&gt;0,summary!$C$10/28.8/0.947817,""))</f>
        <v>10.074319315976723</v>
      </c>
      <c r="U50">
        <f t="array" ref="U50">IF($D21,IFERROR((SUMPRODUCT((economics!$AG$2:$AG$167=$B50)*(economics!$D$2:$D$167="whr")*economics!$AH$2:$AH$167*(_xlfn.NORM.DIST(U$3,economics!$AK$2:$AK$167,economics!$AJ$2:$AJ$167,TRUE)-_xlfn.NORM.DIST(U$30,economics!$AK$2:$AK$167,economics!$AJ$2:$AJ$167,TRUE))*economics!$AM$2:$AM$167)+$CR21*(_xlfn.NORM.DIST(U$3,$CU21,0.3*$CU21,TRUE)-_xlfn.NORM.DIST(U$30,$CU21,0.3*$CU21,TRUE))*summary!$C$7/28.8/0.947817+$CS21*(_xlfn.NORM.DIST(U$3,$CV21,0.3*$CV21,TRUE)-_xlfn.NORM.DIST(U$30,$CV21,0.3*$CV21,TRUE))*summary!$C$6/28.8/0.947817)/(SUMPRODUCT((economics!$AG$2:$AG$167=$B50)*(economics!$D$2:$D$167="whr")*economics!$AH$2:$AH$167*(_xlfn.NORM.DIST(U$3,economics!$AK$2:$AK$167,economics!$AJ$2:$AJ$167,TRUE)-_xlfn.NORM.DIST(U$30,economics!$AK$2:$AK$167,economics!$AJ$2:$AJ$167,TRUE)))+$CR21*(_xlfn.NORM.DIST(U$3,$CU21,0.3*$CU21,TRUE)-_xlfn.NORM.DIST(U$30,$CU21,0.3*$CU21,TRUE))+$CS21*(_xlfn.NORM.DIST(U$3,$CV21,0.3*$CV21,TRUE)-_xlfn.NORM.DIST(U$30,$CV21,0.3*$CV21,TRUE))),""),IF($C21&gt;0,summary!$C$10/28.8/0.947817,""))</f>
        <v>10.074319315976723</v>
      </c>
      <c r="V50">
        <f t="array" ref="V50">IF($D21,IFERROR((SUMPRODUCT((economics!$AG$2:$AG$167=$B50)*(economics!$D$2:$D$167="whr")*economics!$AH$2:$AH$167*(_xlfn.NORM.DIST(V$3,economics!$AK$2:$AK$167,economics!$AJ$2:$AJ$167,TRUE)-_xlfn.NORM.DIST(V$30,economics!$AK$2:$AK$167,economics!$AJ$2:$AJ$167,TRUE))*economics!$AM$2:$AM$167)+$CR21*(_xlfn.NORM.DIST(V$3,$CU21,0.3*$CU21,TRUE)-_xlfn.NORM.DIST(V$30,$CU21,0.3*$CU21,TRUE))*summary!$C$7/28.8/0.947817+$CS21*(_xlfn.NORM.DIST(V$3,$CV21,0.3*$CV21,TRUE)-_xlfn.NORM.DIST(V$30,$CV21,0.3*$CV21,TRUE))*summary!$C$6/28.8/0.947817)/(SUMPRODUCT((economics!$AG$2:$AG$167=$B50)*(economics!$D$2:$D$167="whr")*economics!$AH$2:$AH$167*(_xlfn.NORM.DIST(V$3,economics!$AK$2:$AK$167,economics!$AJ$2:$AJ$167,TRUE)-_xlfn.NORM.DIST(V$30,economics!$AK$2:$AK$167,economics!$AJ$2:$AJ$167,TRUE)))+$CR21*(_xlfn.NORM.DIST(V$3,$CU21,0.3*$CU21,TRUE)-_xlfn.NORM.DIST(V$30,$CU21,0.3*$CU21,TRUE))+$CS21*(_xlfn.NORM.DIST(V$3,$CV21,0.3*$CV21,TRUE)-_xlfn.NORM.DIST(V$30,$CV21,0.3*$CV21,TRUE))),""),IF($C21&gt;0,summary!$C$10/28.8/0.947817,""))</f>
        <v>10.074319315976723</v>
      </c>
      <c r="W50">
        <f t="array" ref="W50">IF($D21,IFERROR((SUMPRODUCT((economics!$AG$2:$AG$167=$B50)*(economics!$D$2:$D$167="whr")*economics!$AH$2:$AH$167*(_xlfn.NORM.DIST(W$3,economics!$AK$2:$AK$167,economics!$AJ$2:$AJ$167,TRUE)-_xlfn.NORM.DIST(W$30,economics!$AK$2:$AK$167,economics!$AJ$2:$AJ$167,TRUE))*economics!$AM$2:$AM$167)+$CR21*(_xlfn.NORM.DIST(W$3,$CU21,0.3*$CU21,TRUE)-_xlfn.NORM.DIST(W$30,$CU21,0.3*$CU21,TRUE))*summary!$C$7/28.8/0.947817+$CS21*(_xlfn.NORM.DIST(W$3,$CV21,0.3*$CV21,TRUE)-_xlfn.NORM.DIST(W$30,$CV21,0.3*$CV21,TRUE))*summary!$C$6/28.8/0.947817)/(SUMPRODUCT((economics!$AG$2:$AG$167=$B50)*(economics!$D$2:$D$167="whr")*economics!$AH$2:$AH$167*(_xlfn.NORM.DIST(W$3,economics!$AK$2:$AK$167,economics!$AJ$2:$AJ$167,TRUE)-_xlfn.NORM.DIST(W$30,economics!$AK$2:$AK$167,economics!$AJ$2:$AJ$167,TRUE)))+$CR21*(_xlfn.NORM.DIST(W$3,$CU21,0.3*$CU21,TRUE)-_xlfn.NORM.DIST(W$30,$CU21,0.3*$CU21,TRUE))+$CS21*(_xlfn.NORM.DIST(W$3,$CV21,0.3*$CV21,TRUE)-_xlfn.NORM.DIST(W$30,$CV21,0.3*$CV21,TRUE))),""),IF($C21&gt;0,summary!$C$10/28.8/0.947817,""))</f>
        <v>10.074319315976723</v>
      </c>
      <c r="X50">
        <f t="array" ref="X50">IF($D21,IFERROR((SUMPRODUCT((economics!$AG$2:$AG$167=$B50)*(economics!$D$2:$D$167="whr")*economics!$AH$2:$AH$167*(_xlfn.NORM.DIST(X$3,economics!$AK$2:$AK$167,economics!$AJ$2:$AJ$167,TRUE)-_xlfn.NORM.DIST(X$30,economics!$AK$2:$AK$167,economics!$AJ$2:$AJ$167,TRUE))*economics!$AM$2:$AM$167)+$CR21*(_xlfn.NORM.DIST(X$3,$CU21,0.3*$CU21,TRUE)-_xlfn.NORM.DIST(X$30,$CU21,0.3*$CU21,TRUE))*summary!$C$7/28.8/0.947817+$CS21*(_xlfn.NORM.DIST(X$3,$CV21,0.3*$CV21,TRUE)-_xlfn.NORM.DIST(X$30,$CV21,0.3*$CV21,TRUE))*summary!$C$6/28.8/0.947817)/(SUMPRODUCT((economics!$AG$2:$AG$167=$B50)*(economics!$D$2:$D$167="whr")*economics!$AH$2:$AH$167*(_xlfn.NORM.DIST(X$3,economics!$AK$2:$AK$167,economics!$AJ$2:$AJ$167,TRUE)-_xlfn.NORM.DIST(X$30,economics!$AK$2:$AK$167,economics!$AJ$2:$AJ$167,TRUE)))+$CR21*(_xlfn.NORM.DIST(X$3,$CU21,0.3*$CU21,TRUE)-_xlfn.NORM.DIST(X$30,$CU21,0.3*$CU21,TRUE))+$CS21*(_xlfn.NORM.DIST(X$3,$CV21,0.3*$CV21,TRUE)-_xlfn.NORM.DIST(X$30,$CV21,0.3*$CV21,TRUE))),""),IF($C21&gt;0,summary!$C$10/28.8/0.947817,""))</f>
        <v>10.074319315976723</v>
      </c>
      <c r="Y50">
        <f t="array" ref="Y50">IF($D21,IFERROR((SUMPRODUCT((economics!$AG$2:$AG$167=$B50)*(economics!$D$2:$D$167="whr")*economics!$AH$2:$AH$167*(_xlfn.NORM.DIST(Y$3,economics!$AK$2:$AK$167,economics!$AJ$2:$AJ$167,TRUE)-_xlfn.NORM.DIST(Y$30,economics!$AK$2:$AK$167,economics!$AJ$2:$AJ$167,TRUE))*economics!$AM$2:$AM$167)+$CR21*(_xlfn.NORM.DIST(Y$3,$CU21,0.3*$CU21,TRUE)-_xlfn.NORM.DIST(Y$30,$CU21,0.3*$CU21,TRUE))*summary!$C$7/28.8/0.947817+$CS21*(_xlfn.NORM.DIST(Y$3,$CV21,0.3*$CV21,TRUE)-_xlfn.NORM.DIST(Y$30,$CV21,0.3*$CV21,TRUE))*summary!$C$6/28.8/0.947817)/(SUMPRODUCT((economics!$AG$2:$AG$167=$B50)*(economics!$D$2:$D$167="whr")*economics!$AH$2:$AH$167*(_xlfn.NORM.DIST(Y$3,economics!$AK$2:$AK$167,economics!$AJ$2:$AJ$167,TRUE)-_xlfn.NORM.DIST(Y$30,economics!$AK$2:$AK$167,economics!$AJ$2:$AJ$167,TRUE)))+$CR21*(_xlfn.NORM.DIST(Y$3,$CU21,0.3*$CU21,TRUE)-_xlfn.NORM.DIST(Y$30,$CU21,0.3*$CU21,TRUE))+$CS21*(_xlfn.NORM.DIST(Y$3,$CV21,0.3*$CV21,TRUE)-_xlfn.NORM.DIST(Y$30,$CV21,0.3*$CV21,TRUE))),""),IF($C21&gt;0,summary!$C$10/28.8/0.947817,""))</f>
        <v>10.074319315976723</v>
      </c>
      <c r="Z50">
        <f t="array" ref="Z50">IF($D21,IFERROR((SUMPRODUCT((economics!$AG$2:$AG$167=$B50)*(economics!$D$2:$D$167="whr")*economics!$AH$2:$AH$167*(_xlfn.NORM.DIST(Z$3,economics!$AK$2:$AK$167,economics!$AJ$2:$AJ$167,TRUE)-_xlfn.NORM.DIST(Z$30,economics!$AK$2:$AK$167,economics!$AJ$2:$AJ$167,TRUE))*economics!$AM$2:$AM$167)+$CR21*(_xlfn.NORM.DIST(Z$3,$CU21,0.3*$CU21,TRUE)-_xlfn.NORM.DIST(Z$30,$CU21,0.3*$CU21,TRUE))*summary!$C$7/28.8/0.947817+$CS21*(_xlfn.NORM.DIST(Z$3,$CV21,0.3*$CV21,TRUE)-_xlfn.NORM.DIST(Z$30,$CV21,0.3*$CV21,TRUE))*summary!$C$6/28.8/0.947817)/(SUMPRODUCT((economics!$AG$2:$AG$167=$B50)*(economics!$D$2:$D$167="whr")*economics!$AH$2:$AH$167*(_xlfn.NORM.DIST(Z$3,economics!$AK$2:$AK$167,economics!$AJ$2:$AJ$167,TRUE)-_xlfn.NORM.DIST(Z$30,economics!$AK$2:$AK$167,economics!$AJ$2:$AJ$167,TRUE)))+$CR21*(_xlfn.NORM.DIST(Z$3,$CU21,0.3*$CU21,TRUE)-_xlfn.NORM.DIST(Z$30,$CU21,0.3*$CU21,TRUE))+$CS21*(_xlfn.NORM.DIST(Z$3,$CV21,0.3*$CV21,TRUE)-_xlfn.NORM.DIST(Z$30,$CV21,0.3*$CV21,TRUE))),""),IF($C21&gt;0,summary!$C$10/28.8/0.947817,""))</f>
        <v>10.074319315976723</v>
      </c>
      <c r="AA50">
        <f t="array" ref="AA50">IF($D21,IFERROR((SUMPRODUCT((economics!$AG$2:$AG$167=$B50)*(economics!$D$2:$D$167="whr")*economics!$AH$2:$AH$167*(_xlfn.NORM.DIST(AA$3,economics!$AK$2:$AK$167,economics!$AJ$2:$AJ$167,TRUE)-_xlfn.NORM.DIST(AA$30,economics!$AK$2:$AK$167,economics!$AJ$2:$AJ$167,TRUE))*economics!$AM$2:$AM$167)+$CR21*(_xlfn.NORM.DIST(AA$3,$CU21,0.3*$CU21,TRUE)-_xlfn.NORM.DIST(AA$30,$CU21,0.3*$CU21,TRUE))*summary!$C$7/28.8/0.947817+$CS21*(_xlfn.NORM.DIST(AA$3,$CV21,0.3*$CV21,TRUE)-_xlfn.NORM.DIST(AA$30,$CV21,0.3*$CV21,TRUE))*summary!$C$6/28.8/0.947817)/(SUMPRODUCT((economics!$AG$2:$AG$167=$B50)*(economics!$D$2:$D$167="whr")*economics!$AH$2:$AH$167*(_xlfn.NORM.DIST(AA$3,economics!$AK$2:$AK$167,economics!$AJ$2:$AJ$167,TRUE)-_xlfn.NORM.DIST(AA$30,economics!$AK$2:$AK$167,economics!$AJ$2:$AJ$167,TRUE)))+$CR21*(_xlfn.NORM.DIST(AA$3,$CU21,0.3*$CU21,TRUE)-_xlfn.NORM.DIST(AA$30,$CU21,0.3*$CU21,TRUE))+$CS21*(_xlfn.NORM.DIST(AA$3,$CV21,0.3*$CV21,TRUE)-_xlfn.NORM.DIST(AA$30,$CV21,0.3*$CV21,TRUE))),""),IF($C21&gt;0,summary!$C$10/28.8/0.947817,""))</f>
        <v>10.074319315976723</v>
      </c>
      <c r="AB50">
        <f t="array" ref="AB50">IF($D21,IFERROR((SUMPRODUCT((economics!$AG$2:$AG$167=$B50)*(economics!$D$2:$D$167="whr")*economics!$AH$2:$AH$167*(_xlfn.NORM.DIST(AB$3,economics!$AK$2:$AK$167,economics!$AJ$2:$AJ$167,TRUE)-_xlfn.NORM.DIST(AB$30,economics!$AK$2:$AK$167,economics!$AJ$2:$AJ$167,TRUE))*economics!$AM$2:$AM$167)+$CR21*(_xlfn.NORM.DIST(AB$3,$CU21,0.3*$CU21,TRUE)-_xlfn.NORM.DIST(AB$30,$CU21,0.3*$CU21,TRUE))*summary!$C$7/28.8/0.947817+$CS21*(_xlfn.NORM.DIST(AB$3,$CV21,0.3*$CV21,TRUE)-_xlfn.NORM.DIST(AB$30,$CV21,0.3*$CV21,TRUE))*summary!$C$6/28.8/0.947817)/(SUMPRODUCT((economics!$AG$2:$AG$167=$B50)*(economics!$D$2:$D$167="whr")*economics!$AH$2:$AH$167*(_xlfn.NORM.DIST(AB$3,economics!$AK$2:$AK$167,economics!$AJ$2:$AJ$167,TRUE)-_xlfn.NORM.DIST(AB$30,economics!$AK$2:$AK$167,economics!$AJ$2:$AJ$167,TRUE)))+$CR21*(_xlfn.NORM.DIST(AB$3,$CU21,0.3*$CU21,TRUE)-_xlfn.NORM.DIST(AB$30,$CU21,0.3*$CU21,TRUE))+$CS21*(_xlfn.NORM.DIST(AB$3,$CV21,0.3*$CV21,TRUE)-_xlfn.NORM.DIST(AB$30,$CV21,0.3*$CV21,TRUE))),""),IF($C21&gt;0,summary!$C$10/28.8/0.947817,""))</f>
        <v>10.074319315976723</v>
      </c>
      <c r="AC50">
        <f t="array" ref="AC50">IF($D21,IFERROR((SUMPRODUCT((economics!$AG$2:$AG$167=$B50)*(economics!$D$2:$D$167="whr")*economics!$AH$2:$AH$167*(_xlfn.NORM.DIST(AC$3,economics!$AK$2:$AK$167,economics!$AJ$2:$AJ$167,TRUE)-_xlfn.NORM.DIST(AC$30,economics!$AK$2:$AK$167,economics!$AJ$2:$AJ$167,TRUE))*economics!$AM$2:$AM$167)+$CR21*(_xlfn.NORM.DIST(AC$3,$CU21,0.3*$CU21,TRUE)-_xlfn.NORM.DIST(AC$30,$CU21,0.3*$CU21,TRUE))*summary!$C$7/28.8/0.947817+$CS21*(_xlfn.NORM.DIST(AC$3,$CV21,0.3*$CV21,TRUE)-_xlfn.NORM.DIST(AC$30,$CV21,0.3*$CV21,TRUE))*summary!$C$6/28.8/0.947817)/(SUMPRODUCT((economics!$AG$2:$AG$167=$B50)*(economics!$D$2:$D$167="whr")*economics!$AH$2:$AH$167*(_xlfn.NORM.DIST(AC$3,economics!$AK$2:$AK$167,economics!$AJ$2:$AJ$167,TRUE)-_xlfn.NORM.DIST(AC$30,economics!$AK$2:$AK$167,economics!$AJ$2:$AJ$167,TRUE)))+$CR21*(_xlfn.NORM.DIST(AC$3,$CU21,0.3*$CU21,TRUE)-_xlfn.NORM.DIST(AC$30,$CU21,0.3*$CU21,TRUE))+$CS21*(_xlfn.NORM.DIST(AC$3,$CV21,0.3*$CV21,TRUE)-_xlfn.NORM.DIST(AC$30,$CV21,0.3*$CV21,TRUE))),""),IF($C21&gt;0,summary!$C$10/28.8/0.947817,""))</f>
        <v>10.074319315976723</v>
      </c>
      <c r="AD50">
        <f t="array" ref="AD50">IF($D21,IFERROR((SUMPRODUCT((economics!$AG$2:$AG$167=$B50)*(economics!$D$2:$D$167="whr")*economics!$AH$2:$AH$167*(_xlfn.NORM.DIST(AD$3,economics!$AK$2:$AK$167,economics!$AJ$2:$AJ$167,TRUE)-_xlfn.NORM.DIST(AD$30,economics!$AK$2:$AK$167,economics!$AJ$2:$AJ$167,TRUE))*economics!$AM$2:$AM$167)+$CR21*(_xlfn.NORM.DIST(AD$3,$CU21,0.3*$CU21,TRUE)-_xlfn.NORM.DIST(AD$30,$CU21,0.3*$CU21,TRUE))*summary!$C$7/28.8/0.947817+$CS21*(_xlfn.NORM.DIST(AD$3,$CV21,0.3*$CV21,TRUE)-_xlfn.NORM.DIST(AD$30,$CV21,0.3*$CV21,TRUE))*summary!$C$6/28.8/0.947817)/(SUMPRODUCT((economics!$AG$2:$AG$167=$B50)*(economics!$D$2:$D$167="whr")*economics!$AH$2:$AH$167*(_xlfn.NORM.DIST(AD$3,economics!$AK$2:$AK$167,economics!$AJ$2:$AJ$167,TRUE)-_xlfn.NORM.DIST(AD$30,economics!$AK$2:$AK$167,economics!$AJ$2:$AJ$167,TRUE)))+$CR21*(_xlfn.NORM.DIST(AD$3,$CU21,0.3*$CU21,TRUE)-_xlfn.NORM.DIST(AD$30,$CU21,0.3*$CU21,TRUE))+$CS21*(_xlfn.NORM.DIST(AD$3,$CV21,0.3*$CV21,TRUE)-_xlfn.NORM.DIST(AD$30,$CV21,0.3*$CV21,TRUE))),""),IF($C21&gt;0,summary!$C$10/28.8/0.947817,""))</f>
        <v>10.074319315976723</v>
      </c>
      <c r="AE50">
        <f t="array" ref="AE50">IF($D21,IFERROR((SUMPRODUCT((economics!$AG$2:$AG$167=$B50)*(economics!$D$2:$D$167="whr")*economics!$AH$2:$AH$167*(_xlfn.NORM.DIST(AE$3,economics!$AK$2:$AK$167,economics!$AJ$2:$AJ$167,TRUE)-_xlfn.NORM.DIST(AE$30,economics!$AK$2:$AK$167,economics!$AJ$2:$AJ$167,TRUE))*economics!$AM$2:$AM$167)+$CR21*(_xlfn.NORM.DIST(AE$3,$CU21,0.3*$CU21,TRUE)-_xlfn.NORM.DIST(AE$30,$CU21,0.3*$CU21,TRUE))*summary!$C$7/28.8/0.947817+$CS21*(_xlfn.NORM.DIST(AE$3,$CV21,0.3*$CV21,TRUE)-_xlfn.NORM.DIST(AE$30,$CV21,0.3*$CV21,TRUE))*summary!$C$6/28.8/0.947817)/(SUMPRODUCT((economics!$AG$2:$AG$167=$B50)*(economics!$D$2:$D$167="whr")*economics!$AH$2:$AH$167*(_xlfn.NORM.DIST(AE$3,economics!$AK$2:$AK$167,economics!$AJ$2:$AJ$167,TRUE)-_xlfn.NORM.DIST(AE$30,economics!$AK$2:$AK$167,economics!$AJ$2:$AJ$167,TRUE)))+$CR21*(_xlfn.NORM.DIST(AE$3,$CU21,0.3*$CU21,TRUE)-_xlfn.NORM.DIST(AE$30,$CU21,0.3*$CU21,TRUE))+$CS21*(_xlfn.NORM.DIST(AE$3,$CV21,0.3*$CV21,TRUE)-_xlfn.NORM.DIST(AE$30,$CV21,0.3*$CV21,TRUE))),""),IF($C21&gt;0,summary!$C$10/28.8/0.947817,""))</f>
        <v>10.074319315976723</v>
      </c>
      <c r="AF50">
        <f t="array" ref="AF50">IF($D21,IFERROR((SUMPRODUCT((economics!$AG$2:$AG$167=$B50)*(economics!$D$2:$D$167="whr")*economics!$AH$2:$AH$167*(_xlfn.NORM.DIST(AF$3,economics!$AK$2:$AK$167,economics!$AJ$2:$AJ$167,TRUE)-_xlfn.NORM.DIST(AF$30,economics!$AK$2:$AK$167,economics!$AJ$2:$AJ$167,TRUE))*economics!$AM$2:$AM$167)+$CR21*(_xlfn.NORM.DIST(AF$3,$CU21,0.3*$CU21,TRUE)-_xlfn.NORM.DIST(AF$30,$CU21,0.3*$CU21,TRUE))*summary!$C$7/28.8/0.947817+$CS21*(_xlfn.NORM.DIST(AF$3,$CV21,0.3*$CV21,TRUE)-_xlfn.NORM.DIST(AF$30,$CV21,0.3*$CV21,TRUE))*summary!$C$6/28.8/0.947817)/(SUMPRODUCT((economics!$AG$2:$AG$167=$B50)*(economics!$D$2:$D$167="whr")*economics!$AH$2:$AH$167*(_xlfn.NORM.DIST(AF$3,economics!$AK$2:$AK$167,economics!$AJ$2:$AJ$167,TRUE)-_xlfn.NORM.DIST(AF$30,economics!$AK$2:$AK$167,economics!$AJ$2:$AJ$167,TRUE)))+$CR21*(_xlfn.NORM.DIST(AF$3,$CU21,0.3*$CU21,TRUE)-_xlfn.NORM.DIST(AF$30,$CU21,0.3*$CU21,TRUE))+$CS21*(_xlfn.NORM.DIST(AF$3,$CV21,0.3*$CV21,TRUE)-_xlfn.NORM.DIST(AF$30,$CV21,0.3*$CV21,TRUE))),""),IF($C21&gt;0,summary!$C$10/28.8/0.947817,""))</f>
        <v>10.074319315976723</v>
      </c>
      <c r="AG50">
        <f t="array" ref="AG50">IF($D21,IFERROR((SUMPRODUCT((economics!$AG$2:$AG$167=$B50)*(economics!$D$2:$D$167="whr")*economics!$AH$2:$AH$167*(_xlfn.NORM.DIST(AG$3,economics!$AK$2:$AK$167,economics!$AJ$2:$AJ$167,TRUE)-_xlfn.NORM.DIST(AG$30,economics!$AK$2:$AK$167,economics!$AJ$2:$AJ$167,TRUE))*economics!$AM$2:$AM$167)+$CR21*(_xlfn.NORM.DIST(AG$3,$CU21,0.3*$CU21,TRUE)-_xlfn.NORM.DIST(AG$30,$CU21,0.3*$CU21,TRUE))*summary!$C$7/28.8/0.947817+$CS21*(_xlfn.NORM.DIST(AG$3,$CV21,0.3*$CV21,TRUE)-_xlfn.NORM.DIST(AG$30,$CV21,0.3*$CV21,TRUE))*summary!$C$6/28.8/0.947817)/(SUMPRODUCT((economics!$AG$2:$AG$167=$B50)*(economics!$D$2:$D$167="whr")*economics!$AH$2:$AH$167*(_xlfn.NORM.DIST(AG$3,economics!$AK$2:$AK$167,economics!$AJ$2:$AJ$167,TRUE)-_xlfn.NORM.DIST(AG$30,economics!$AK$2:$AK$167,economics!$AJ$2:$AJ$167,TRUE)))+$CR21*(_xlfn.NORM.DIST(AG$3,$CU21,0.3*$CU21,TRUE)-_xlfn.NORM.DIST(AG$30,$CU21,0.3*$CU21,TRUE))+$CS21*(_xlfn.NORM.DIST(AG$3,$CV21,0.3*$CV21,TRUE)-_xlfn.NORM.DIST(AG$30,$CV21,0.3*$CV21,TRUE))),""),IF($C21&gt;0,summary!$C$10/28.8/0.947817,""))</f>
        <v>10.074319315976723</v>
      </c>
      <c r="AH50">
        <f t="array" ref="AH50">IF($D21,IFERROR((SUMPRODUCT((economics!$AG$2:$AG$167=$B50)*(economics!$D$2:$D$167="whr")*economics!$AH$2:$AH$167*(_xlfn.NORM.DIST(AH$3,economics!$AK$2:$AK$167,economics!$AJ$2:$AJ$167,TRUE)-_xlfn.NORM.DIST(AH$30,economics!$AK$2:$AK$167,economics!$AJ$2:$AJ$167,TRUE))*economics!$AM$2:$AM$167)+$CR21*(_xlfn.NORM.DIST(AH$3,$CU21,0.3*$CU21,TRUE)-_xlfn.NORM.DIST(AH$30,$CU21,0.3*$CU21,TRUE))*summary!$C$7/28.8/0.947817+$CS21*(_xlfn.NORM.DIST(AH$3,$CV21,0.3*$CV21,TRUE)-_xlfn.NORM.DIST(AH$30,$CV21,0.3*$CV21,TRUE))*summary!$C$6/28.8/0.947817)/(SUMPRODUCT((economics!$AG$2:$AG$167=$B50)*(economics!$D$2:$D$167="whr")*economics!$AH$2:$AH$167*(_xlfn.NORM.DIST(AH$3,economics!$AK$2:$AK$167,economics!$AJ$2:$AJ$167,TRUE)-_xlfn.NORM.DIST(AH$30,economics!$AK$2:$AK$167,economics!$AJ$2:$AJ$167,TRUE)))+$CR21*(_xlfn.NORM.DIST(AH$3,$CU21,0.3*$CU21,TRUE)-_xlfn.NORM.DIST(AH$30,$CU21,0.3*$CU21,TRUE))+$CS21*(_xlfn.NORM.DIST(AH$3,$CV21,0.3*$CV21,TRUE)-_xlfn.NORM.DIST(AH$30,$CV21,0.3*$CV21,TRUE))),""),IF($C21&gt;0,summary!$C$10/28.8/0.947817,""))</f>
        <v>10.074319315976723</v>
      </c>
      <c r="AI50">
        <f t="array" ref="AI50">IF($D21,IFERROR((SUMPRODUCT((economics!$AG$2:$AG$167=$B50)*(economics!$D$2:$D$167="whr")*economics!$AH$2:$AH$167*(_xlfn.NORM.DIST(AI$3,economics!$AK$2:$AK$167,economics!$AJ$2:$AJ$167,TRUE)-_xlfn.NORM.DIST(AI$30,economics!$AK$2:$AK$167,economics!$AJ$2:$AJ$167,TRUE))*economics!$AM$2:$AM$167)+$CR21*(_xlfn.NORM.DIST(AI$3,$CU21,0.3*$CU21,TRUE)-_xlfn.NORM.DIST(AI$30,$CU21,0.3*$CU21,TRUE))*summary!$C$7/28.8/0.947817+$CS21*(_xlfn.NORM.DIST(AI$3,$CV21,0.3*$CV21,TRUE)-_xlfn.NORM.DIST(AI$30,$CV21,0.3*$CV21,TRUE))*summary!$C$6/28.8/0.947817)/(SUMPRODUCT((economics!$AG$2:$AG$167=$B50)*(economics!$D$2:$D$167="whr")*economics!$AH$2:$AH$167*(_xlfn.NORM.DIST(AI$3,economics!$AK$2:$AK$167,economics!$AJ$2:$AJ$167,TRUE)-_xlfn.NORM.DIST(AI$30,economics!$AK$2:$AK$167,economics!$AJ$2:$AJ$167,TRUE)))+$CR21*(_xlfn.NORM.DIST(AI$3,$CU21,0.3*$CU21,TRUE)-_xlfn.NORM.DIST(AI$30,$CU21,0.3*$CU21,TRUE))+$CS21*(_xlfn.NORM.DIST(AI$3,$CV21,0.3*$CV21,TRUE)-_xlfn.NORM.DIST(AI$30,$CV21,0.3*$CV21,TRUE))),""),IF($C21&gt;0,summary!$C$10/28.8/0.947817,""))</f>
        <v>10.074319315976723</v>
      </c>
      <c r="AJ50">
        <f t="array" ref="AJ50">IF($D21,IFERROR((SUMPRODUCT((economics!$AG$2:$AG$167=$B50)*(economics!$D$2:$D$167="whr")*economics!$AH$2:$AH$167*(_xlfn.NORM.DIST(AJ$3,economics!$AK$2:$AK$167,economics!$AJ$2:$AJ$167,TRUE)-_xlfn.NORM.DIST(AJ$30,economics!$AK$2:$AK$167,economics!$AJ$2:$AJ$167,TRUE))*economics!$AM$2:$AM$167)+$CR21*(_xlfn.NORM.DIST(AJ$3,$CU21,0.3*$CU21,TRUE)-_xlfn.NORM.DIST(AJ$30,$CU21,0.3*$CU21,TRUE))*summary!$C$7/28.8/0.947817+$CS21*(_xlfn.NORM.DIST(AJ$3,$CV21,0.3*$CV21,TRUE)-_xlfn.NORM.DIST(AJ$30,$CV21,0.3*$CV21,TRUE))*summary!$C$6/28.8/0.947817)/(SUMPRODUCT((economics!$AG$2:$AG$167=$B50)*(economics!$D$2:$D$167="whr")*economics!$AH$2:$AH$167*(_xlfn.NORM.DIST(AJ$3,economics!$AK$2:$AK$167,economics!$AJ$2:$AJ$167,TRUE)-_xlfn.NORM.DIST(AJ$30,economics!$AK$2:$AK$167,economics!$AJ$2:$AJ$167,TRUE)))+$CR21*(_xlfn.NORM.DIST(AJ$3,$CU21,0.3*$CU21,TRUE)-_xlfn.NORM.DIST(AJ$30,$CU21,0.3*$CU21,TRUE))+$CS21*(_xlfn.NORM.DIST(AJ$3,$CV21,0.3*$CV21,TRUE)-_xlfn.NORM.DIST(AJ$30,$CV21,0.3*$CV21,TRUE))),""),IF($C21&gt;0,summary!$C$10/28.8/0.947817,""))</f>
        <v>10.074319315976723</v>
      </c>
      <c r="AK50">
        <f t="array" ref="AK50">IF($D21,IFERROR((SUMPRODUCT((economics!$AG$2:$AG$167=$B50)*(economics!$D$2:$D$167="whr")*economics!$AH$2:$AH$167*(_xlfn.NORM.DIST(AK$3,economics!$AK$2:$AK$167,economics!$AJ$2:$AJ$167,TRUE)-_xlfn.NORM.DIST(AK$30,economics!$AK$2:$AK$167,economics!$AJ$2:$AJ$167,TRUE))*economics!$AM$2:$AM$167)+$CR21*(_xlfn.NORM.DIST(AK$3,$CU21,0.3*$CU21,TRUE)-_xlfn.NORM.DIST(AK$30,$CU21,0.3*$CU21,TRUE))*summary!$C$7/28.8/0.947817+$CS21*(_xlfn.NORM.DIST(AK$3,$CV21,0.3*$CV21,TRUE)-_xlfn.NORM.DIST(AK$30,$CV21,0.3*$CV21,TRUE))*summary!$C$6/28.8/0.947817)/(SUMPRODUCT((economics!$AG$2:$AG$167=$B50)*(economics!$D$2:$D$167="whr")*economics!$AH$2:$AH$167*(_xlfn.NORM.DIST(AK$3,economics!$AK$2:$AK$167,economics!$AJ$2:$AJ$167,TRUE)-_xlfn.NORM.DIST(AK$30,economics!$AK$2:$AK$167,economics!$AJ$2:$AJ$167,TRUE)))+$CR21*(_xlfn.NORM.DIST(AK$3,$CU21,0.3*$CU21,TRUE)-_xlfn.NORM.DIST(AK$30,$CU21,0.3*$CU21,TRUE))+$CS21*(_xlfn.NORM.DIST(AK$3,$CV21,0.3*$CV21,TRUE)-_xlfn.NORM.DIST(AK$30,$CV21,0.3*$CV21,TRUE))),""),IF($C21&gt;0,summary!$C$10/28.8/0.947817,""))</f>
        <v>10.074319315976723</v>
      </c>
      <c r="AL50">
        <f t="array" ref="AL50">IF($D21,IFERROR((SUMPRODUCT((economics!$AG$2:$AG$167=$B50)*(economics!$D$2:$D$167="whr")*economics!$AH$2:$AH$167*(_xlfn.NORM.DIST(AL$3,economics!$AK$2:$AK$167,economics!$AJ$2:$AJ$167,TRUE)-_xlfn.NORM.DIST(AL$30,economics!$AK$2:$AK$167,economics!$AJ$2:$AJ$167,TRUE))*economics!$AM$2:$AM$167)+$CR21*(_xlfn.NORM.DIST(AL$3,$CU21,0.3*$CU21,TRUE)-_xlfn.NORM.DIST(AL$30,$CU21,0.3*$CU21,TRUE))*summary!$C$7/28.8/0.947817+$CS21*(_xlfn.NORM.DIST(AL$3,$CV21,0.3*$CV21,TRUE)-_xlfn.NORM.DIST(AL$30,$CV21,0.3*$CV21,TRUE))*summary!$C$6/28.8/0.947817)/(SUMPRODUCT((economics!$AG$2:$AG$167=$B50)*(economics!$D$2:$D$167="whr")*economics!$AH$2:$AH$167*(_xlfn.NORM.DIST(AL$3,economics!$AK$2:$AK$167,economics!$AJ$2:$AJ$167,TRUE)-_xlfn.NORM.DIST(AL$30,economics!$AK$2:$AK$167,economics!$AJ$2:$AJ$167,TRUE)))+$CR21*(_xlfn.NORM.DIST(AL$3,$CU21,0.3*$CU21,TRUE)-_xlfn.NORM.DIST(AL$30,$CU21,0.3*$CU21,TRUE))+$CS21*(_xlfn.NORM.DIST(AL$3,$CV21,0.3*$CV21,TRUE)-_xlfn.NORM.DIST(AL$30,$CV21,0.3*$CV21,TRUE))),""),IF($C21&gt;0,summary!$C$10/28.8/0.947817,""))</f>
        <v>10.074319315976723</v>
      </c>
      <c r="AM50">
        <f t="array" ref="AM50">IF($D21,IFERROR((SUMPRODUCT((economics!$AG$2:$AG$167=$B50)*(economics!$D$2:$D$167="whr")*economics!$AH$2:$AH$167*(_xlfn.NORM.DIST(AM$3,economics!$AK$2:$AK$167,economics!$AJ$2:$AJ$167,TRUE)-_xlfn.NORM.DIST(AM$30,economics!$AK$2:$AK$167,economics!$AJ$2:$AJ$167,TRUE))*economics!$AM$2:$AM$167)+$CR21*(_xlfn.NORM.DIST(AM$3,$CU21,0.3*$CU21,TRUE)-_xlfn.NORM.DIST(AM$30,$CU21,0.3*$CU21,TRUE))*summary!$C$7/28.8/0.947817+$CS21*(_xlfn.NORM.DIST(AM$3,$CV21,0.3*$CV21,TRUE)-_xlfn.NORM.DIST(AM$30,$CV21,0.3*$CV21,TRUE))*summary!$C$6/28.8/0.947817)/(SUMPRODUCT((economics!$AG$2:$AG$167=$B50)*(economics!$D$2:$D$167="whr")*economics!$AH$2:$AH$167*(_xlfn.NORM.DIST(AM$3,economics!$AK$2:$AK$167,economics!$AJ$2:$AJ$167,TRUE)-_xlfn.NORM.DIST(AM$30,economics!$AK$2:$AK$167,economics!$AJ$2:$AJ$167,TRUE)))+$CR21*(_xlfn.NORM.DIST(AM$3,$CU21,0.3*$CU21,TRUE)-_xlfn.NORM.DIST(AM$30,$CU21,0.3*$CU21,TRUE))+$CS21*(_xlfn.NORM.DIST(AM$3,$CV21,0.3*$CV21,TRUE)-_xlfn.NORM.DIST(AM$30,$CV21,0.3*$CV21,TRUE))),""),IF($C21&gt;0,summary!$C$10/28.8/0.947817,""))</f>
        <v>10.074319315976723</v>
      </c>
      <c r="AN50">
        <f t="array" ref="AN50">IF($D21,IFERROR((SUMPRODUCT((economics!$AG$2:$AG$167=$B50)*(economics!$D$2:$D$167="whr")*economics!$AH$2:$AH$167*(_xlfn.NORM.DIST(AN$3,economics!$AK$2:$AK$167,economics!$AJ$2:$AJ$167,TRUE)-_xlfn.NORM.DIST(AN$30,economics!$AK$2:$AK$167,economics!$AJ$2:$AJ$167,TRUE))*economics!$AM$2:$AM$167)+$CR21*(_xlfn.NORM.DIST(AN$3,$CU21,0.3*$CU21,TRUE)-_xlfn.NORM.DIST(AN$30,$CU21,0.3*$CU21,TRUE))*summary!$C$7/28.8/0.947817+$CS21*(_xlfn.NORM.DIST(AN$3,$CV21,0.3*$CV21,TRUE)-_xlfn.NORM.DIST(AN$30,$CV21,0.3*$CV21,TRUE))*summary!$C$6/28.8/0.947817)/(SUMPRODUCT((economics!$AG$2:$AG$167=$B50)*(economics!$D$2:$D$167="whr")*economics!$AH$2:$AH$167*(_xlfn.NORM.DIST(AN$3,economics!$AK$2:$AK$167,economics!$AJ$2:$AJ$167,TRUE)-_xlfn.NORM.DIST(AN$30,economics!$AK$2:$AK$167,economics!$AJ$2:$AJ$167,TRUE)))+$CR21*(_xlfn.NORM.DIST(AN$3,$CU21,0.3*$CU21,TRUE)-_xlfn.NORM.DIST(AN$30,$CU21,0.3*$CU21,TRUE))+$CS21*(_xlfn.NORM.DIST(AN$3,$CV21,0.3*$CV21,TRUE)-_xlfn.NORM.DIST(AN$30,$CV21,0.3*$CV21,TRUE))),""),IF($C21&gt;0,summary!$C$10/28.8/0.947817,""))</f>
        <v>10.074319315976723</v>
      </c>
      <c r="AO50">
        <f t="array" ref="AO50">IF($D21,IFERROR((SUMPRODUCT((economics!$AG$2:$AG$167=$B50)*(economics!$D$2:$D$167="whr")*economics!$AH$2:$AH$167*(_xlfn.NORM.DIST(AO$3,economics!$AK$2:$AK$167,economics!$AJ$2:$AJ$167,TRUE)-_xlfn.NORM.DIST(AO$30,economics!$AK$2:$AK$167,economics!$AJ$2:$AJ$167,TRUE))*economics!$AM$2:$AM$167)+$CR21*(_xlfn.NORM.DIST(AO$3,$CU21,0.3*$CU21,TRUE)-_xlfn.NORM.DIST(AO$30,$CU21,0.3*$CU21,TRUE))*summary!$C$7/28.8/0.947817+$CS21*(_xlfn.NORM.DIST(AO$3,$CV21,0.3*$CV21,TRUE)-_xlfn.NORM.DIST(AO$30,$CV21,0.3*$CV21,TRUE))*summary!$C$6/28.8/0.947817)/(SUMPRODUCT((economics!$AG$2:$AG$167=$B50)*(economics!$D$2:$D$167="whr")*economics!$AH$2:$AH$167*(_xlfn.NORM.DIST(AO$3,economics!$AK$2:$AK$167,economics!$AJ$2:$AJ$167,TRUE)-_xlfn.NORM.DIST(AO$30,economics!$AK$2:$AK$167,economics!$AJ$2:$AJ$167,TRUE)))+$CR21*(_xlfn.NORM.DIST(AO$3,$CU21,0.3*$CU21,TRUE)-_xlfn.NORM.DIST(AO$30,$CU21,0.3*$CU21,TRUE))+$CS21*(_xlfn.NORM.DIST(AO$3,$CV21,0.3*$CV21,TRUE)-_xlfn.NORM.DIST(AO$30,$CV21,0.3*$CV21,TRUE))),""),IF($C21&gt;0,summary!$C$10/28.8/0.947817,""))</f>
        <v>10.074319315976723</v>
      </c>
      <c r="AP50">
        <f t="array" ref="AP50">IF($D21,IFERROR((SUMPRODUCT((economics!$AG$2:$AG$167=$B50)*(economics!$D$2:$D$167="whr")*economics!$AH$2:$AH$167*(_xlfn.NORM.DIST(AP$3,economics!$AK$2:$AK$167,economics!$AJ$2:$AJ$167,TRUE)-_xlfn.NORM.DIST(AP$30,economics!$AK$2:$AK$167,economics!$AJ$2:$AJ$167,TRUE))*economics!$AM$2:$AM$167)+$CR21*(_xlfn.NORM.DIST(AP$3,$CU21,0.3*$CU21,TRUE)-_xlfn.NORM.DIST(AP$30,$CU21,0.3*$CU21,TRUE))*summary!$C$7/28.8/0.947817+$CS21*(_xlfn.NORM.DIST(AP$3,$CV21,0.3*$CV21,TRUE)-_xlfn.NORM.DIST(AP$30,$CV21,0.3*$CV21,TRUE))*summary!$C$6/28.8/0.947817)/(SUMPRODUCT((economics!$AG$2:$AG$167=$B50)*(economics!$D$2:$D$167="whr")*economics!$AH$2:$AH$167*(_xlfn.NORM.DIST(AP$3,economics!$AK$2:$AK$167,economics!$AJ$2:$AJ$167,TRUE)-_xlfn.NORM.DIST(AP$30,economics!$AK$2:$AK$167,economics!$AJ$2:$AJ$167,TRUE)))+$CR21*(_xlfn.NORM.DIST(AP$3,$CU21,0.3*$CU21,TRUE)-_xlfn.NORM.DIST(AP$30,$CU21,0.3*$CU21,TRUE))+$CS21*(_xlfn.NORM.DIST(AP$3,$CV21,0.3*$CV21,TRUE)-_xlfn.NORM.DIST(AP$30,$CV21,0.3*$CV21,TRUE))),""),IF($C21&gt;0,summary!$C$10/28.8/0.947817,""))</f>
        <v>10.074319315976723</v>
      </c>
      <c r="AQ50">
        <f t="array" ref="AQ50">IF($D21,IFERROR((SUMPRODUCT((economics!$AG$2:$AG$167=$B50)*(economics!$D$2:$D$167="whr")*economics!$AH$2:$AH$167*(_xlfn.NORM.DIST(AQ$3,economics!$AK$2:$AK$167,economics!$AJ$2:$AJ$167,TRUE)-_xlfn.NORM.DIST(AQ$30,economics!$AK$2:$AK$167,economics!$AJ$2:$AJ$167,TRUE))*economics!$AM$2:$AM$167)+$CR21*(_xlfn.NORM.DIST(AQ$3,$CU21,0.3*$CU21,TRUE)-_xlfn.NORM.DIST(AQ$30,$CU21,0.3*$CU21,TRUE))*summary!$C$7/28.8/0.947817+$CS21*(_xlfn.NORM.DIST(AQ$3,$CV21,0.3*$CV21,TRUE)-_xlfn.NORM.DIST(AQ$30,$CV21,0.3*$CV21,TRUE))*summary!$C$6/28.8/0.947817)/(SUMPRODUCT((economics!$AG$2:$AG$167=$B50)*(economics!$D$2:$D$167="whr")*economics!$AH$2:$AH$167*(_xlfn.NORM.DIST(AQ$3,economics!$AK$2:$AK$167,economics!$AJ$2:$AJ$167,TRUE)-_xlfn.NORM.DIST(AQ$30,economics!$AK$2:$AK$167,economics!$AJ$2:$AJ$167,TRUE)))+$CR21*(_xlfn.NORM.DIST(AQ$3,$CU21,0.3*$CU21,TRUE)-_xlfn.NORM.DIST(AQ$30,$CU21,0.3*$CU21,TRUE))+$CS21*(_xlfn.NORM.DIST(AQ$3,$CV21,0.3*$CV21,TRUE)-_xlfn.NORM.DIST(AQ$30,$CV21,0.3*$CV21,TRUE))),""),IF($C21&gt;0,summary!$C$10/28.8/0.947817,""))</f>
        <v>10.074319315976723</v>
      </c>
      <c r="AR50">
        <f t="array" ref="AR50">IF($D21,IFERROR((SUMPRODUCT((economics!$AG$2:$AG$167=$B50)*(economics!$D$2:$D$167="whr")*economics!$AH$2:$AH$167*(_xlfn.NORM.DIST(AR$3,economics!$AK$2:$AK$167,economics!$AJ$2:$AJ$167,TRUE)-_xlfn.NORM.DIST(AR$30,economics!$AK$2:$AK$167,economics!$AJ$2:$AJ$167,TRUE))*economics!$AM$2:$AM$167)+$CR21*(_xlfn.NORM.DIST(AR$3,$CU21,0.3*$CU21,TRUE)-_xlfn.NORM.DIST(AR$30,$CU21,0.3*$CU21,TRUE))*summary!$C$7/28.8/0.947817+$CS21*(_xlfn.NORM.DIST(AR$3,$CV21,0.3*$CV21,TRUE)-_xlfn.NORM.DIST(AR$30,$CV21,0.3*$CV21,TRUE))*summary!$C$6/28.8/0.947817)/(SUMPRODUCT((economics!$AG$2:$AG$167=$B50)*(economics!$D$2:$D$167="whr")*economics!$AH$2:$AH$167*(_xlfn.NORM.DIST(AR$3,economics!$AK$2:$AK$167,economics!$AJ$2:$AJ$167,TRUE)-_xlfn.NORM.DIST(AR$30,economics!$AK$2:$AK$167,economics!$AJ$2:$AJ$167,TRUE)))+$CR21*(_xlfn.NORM.DIST(AR$3,$CU21,0.3*$CU21,TRUE)-_xlfn.NORM.DIST(AR$30,$CU21,0.3*$CU21,TRUE))+$CS21*(_xlfn.NORM.DIST(AR$3,$CV21,0.3*$CV21,TRUE)-_xlfn.NORM.DIST(AR$30,$CV21,0.3*$CV21,TRUE))),""),IF($C21&gt;0,summary!$C$10/28.8/0.947817,""))</f>
        <v>10.074319315976723</v>
      </c>
      <c r="AS50">
        <f t="array" ref="AS50">IF($D21,IFERROR((SUMPRODUCT((economics!$AG$2:$AG$167=$B50)*(economics!$D$2:$D$167="whr")*economics!$AH$2:$AH$167*(_xlfn.NORM.DIST(AS$3,economics!$AK$2:$AK$167,economics!$AJ$2:$AJ$167,TRUE)-_xlfn.NORM.DIST(AS$30,economics!$AK$2:$AK$167,economics!$AJ$2:$AJ$167,TRUE))*economics!$AM$2:$AM$167)+$CR21*(_xlfn.NORM.DIST(AS$3,$CU21,0.3*$CU21,TRUE)-_xlfn.NORM.DIST(AS$30,$CU21,0.3*$CU21,TRUE))*summary!$C$7/28.8/0.947817+$CS21*(_xlfn.NORM.DIST(AS$3,$CV21,0.3*$CV21,TRUE)-_xlfn.NORM.DIST(AS$30,$CV21,0.3*$CV21,TRUE))*summary!$C$6/28.8/0.947817)/(SUMPRODUCT((economics!$AG$2:$AG$167=$B50)*(economics!$D$2:$D$167="whr")*economics!$AH$2:$AH$167*(_xlfn.NORM.DIST(AS$3,economics!$AK$2:$AK$167,economics!$AJ$2:$AJ$167,TRUE)-_xlfn.NORM.DIST(AS$30,economics!$AK$2:$AK$167,economics!$AJ$2:$AJ$167,TRUE)))+$CR21*(_xlfn.NORM.DIST(AS$3,$CU21,0.3*$CU21,TRUE)-_xlfn.NORM.DIST(AS$30,$CU21,0.3*$CU21,TRUE))+$CS21*(_xlfn.NORM.DIST(AS$3,$CV21,0.3*$CV21,TRUE)-_xlfn.NORM.DIST(AS$30,$CV21,0.3*$CV21,TRUE))),""),IF($C21&gt;0,summary!$C$10/28.8/0.947817,""))</f>
        <v>10.074319315976723</v>
      </c>
      <c r="AT50">
        <f t="array" ref="AT50">IF($D21,IFERROR((SUMPRODUCT((economics!$AG$2:$AG$167=$B50)*(economics!$D$2:$D$167="whr")*economics!$AH$2:$AH$167*(_xlfn.NORM.DIST(AT$3,economics!$AK$2:$AK$167,economics!$AJ$2:$AJ$167,TRUE)-_xlfn.NORM.DIST(AT$30,economics!$AK$2:$AK$167,economics!$AJ$2:$AJ$167,TRUE))*economics!$AM$2:$AM$167)+$CR21*(_xlfn.NORM.DIST(AT$3,$CU21,0.3*$CU21,TRUE)-_xlfn.NORM.DIST(AT$30,$CU21,0.3*$CU21,TRUE))*summary!$C$7/28.8/0.947817+$CS21*(_xlfn.NORM.DIST(AT$3,$CV21,0.3*$CV21,TRUE)-_xlfn.NORM.DIST(AT$30,$CV21,0.3*$CV21,TRUE))*summary!$C$6/28.8/0.947817)/(SUMPRODUCT((economics!$AG$2:$AG$167=$B50)*(economics!$D$2:$D$167="whr")*economics!$AH$2:$AH$167*(_xlfn.NORM.DIST(AT$3,economics!$AK$2:$AK$167,economics!$AJ$2:$AJ$167,TRUE)-_xlfn.NORM.DIST(AT$30,economics!$AK$2:$AK$167,economics!$AJ$2:$AJ$167,TRUE)))+$CR21*(_xlfn.NORM.DIST(AT$3,$CU21,0.3*$CU21,TRUE)-_xlfn.NORM.DIST(AT$30,$CU21,0.3*$CU21,TRUE))+$CS21*(_xlfn.NORM.DIST(AT$3,$CV21,0.3*$CV21,TRUE)-_xlfn.NORM.DIST(AT$30,$CV21,0.3*$CV21,TRUE))),""),IF($C21&gt;0,summary!$C$10/28.8/0.947817,""))</f>
        <v>10.074319315976723</v>
      </c>
      <c r="AU50">
        <f t="array" ref="AU50">IF($D21,IFERROR((SUMPRODUCT((economics!$AG$2:$AG$167=$B50)*(economics!$D$2:$D$167="whr")*economics!$AH$2:$AH$167*(_xlfn.NORM.DIST(AU$3,economics!$AK$2:$AK$167,economics!$AJ$2:$AJ$167,TRUE)-_xlfn.NORM.DIST(AU$30,economics!$AK$2:$AK$167,economics!$AJ$2:$AJ$167,TRUE))*economics!$AM$2:$AM$167)+$CR21*(_xlfn.NORM.DIST(AU$3,$CU21,0.3*$CU21,TRUE)-_xlfn.NORM.DIST(AU$30,$CU21,0.3*$CU21,TRUE))*summary!$C$7/28.8/0.947817+$CS21*(_xlfn.NORM.DIST(AU$3,$CV21,0.3*$CV21,TRUE)-_xlfn.NORM.DIST(AU$30,$CV21,0.3*$CV21,TRUE))*summary!$C$6/28.8/0.947817)/(SUMPRODUCT((economics!$AG$2:$AG$167=$B50)*(economics!$D$2:$D$167="whr")*economics!$AH$2:$AH$167*(_xlfn.NORM.DIST(AU$3,economics!$AK$2:$AK$167,economics!$AJ$2:$AJ$167,TRUE)-_xlfn.NORM.DIST(AU$30,economics!$AK$2:$AK$167,economics!$AJ$2:$AJ$167,TRUE)))+$CR21*(_xlfn.NORM.DIST(AU$3,$CU21,0.3*$CU21,TRUE)-_xlfn.NORM.DIST(AU$30,$CU21,0.3*$CU21,TRUE))+$CS21*(_xlfn.NORM.DIST(AU$3,$CV21,0.3*$CV21,TRUE)-_xlfn.NORM.DIST(AU$30,$CV21,0.3*$CV21,TRUE))),""),IF($C21&gt;0,summary!$C$10/28.8/0.947817,""))</f>
        <v>10.074319315976723</v>
      </c>
      <c r="AV50">
        <f t="array" ref="AV50">IF($D21,IFERROR((SUMPRODUCT((economics!$AG$2:$AG$167=$B50)*(economics!$D$2:$D$167="whr")*economics!$AH$2:$AH$167*(_xlfn.NORM.DIST(AV$3,economics!$AK$2:$AK$167,economics!$AJ$2:$AJ$167,TRUE)-_xlfn.NORM.DIST(AV$30,economics!$AK$2:$AK$167,economics!$AJ$2:$AJ$167,TRUE))*economics!$AM$2:$AM$167)+$CR21*(_xlfn.NORM.DIST(AV$3,$CU21,0.3*$CU21,TRUE)-_xlfn.NORM.DIST(AV$30,$CU21,0.3*$CU21,TRUE))*summary!$C$7/28.8/0.947817+$CS21*(_xlfn.NORM.DIST(AV$3,$CV21,0.3*$CV21,TRUE)-_xlfn.NORM.DIST(AV$30,$CV21,0.3*$CV21,TRUE))*summary!$C$6/28.8/0.947817)/(SUMPRODUCT((economics!$AG$2:$AG$167=$B50)*(economics!$D$2:$D$167="whr")*economics!$AH$2:$AH$167*(_xlfn.NORM.DIST(AV$3,economics!$AK$2:$AK$167,economics!$AJ$2:$AJ$167,TRUE)-_xlfn.NORM.DIST(AV$30,economics!$AK$2:$AK$167,economics!$AJ$2:$AJ$167,TRUE)))+$CR21*(_xlfn.NORM.DIST(AV$3,$CU21,0.3*$CU21,TRUE)-_xlfn.NORM.DIST(AV$30,$CU21,0.3*$CU21,TRUE))+$CS21*(_xlfn.NORM.DIST(AV$3,$CV21,0.3*$CV21,TRUE)-_xlfn.NORM.DIST(AV$30,$CV21,0.3*$CV21,TRUE))),""),IF($C21&gt;0,summary!$C$10/28.8/0.947817,""))</f>
        <v>10.074319315976723</v>
      </c>
      <c r="AW50">
        <f t="array" ref="AW50">IF($D21,IFERROR((SUMPRODUCT((economics!$AG$2:$AG$167=$B50)*(economics!$D$2:$D$167="whr")*economics!$AH$2:$AH$167*(_xlfn.NORM.DIST(AW$3,economics!$AK$2:$AK$167,economics!$AJ$2:$AJ$167,TRUE)-_xlfn.NORM.DIST(AW$30,economics!$AK$2:$AK$167,economics!$AJ$2:$AJ$167,TRUE))*economics!$AM$2:$AM$167)+$CR21*(_xlfn.NORM.DIST(AW$3,$CU21,0.3*$CU21,TRUE)-_xlfn.NORM.DIST(AW$30,$CU21,0.3*$CU21,TRUE))*summary!$C$7/28.8/0.947817+$CS21*(_xlfn.NORM.DIST(AW$3,$CV21,0.3*$CV21,TRUE)-_xlfn.NORM.DIST(AW$30,$CV21,0.3*$CV21,TRUE))*summary!$C$6/28.8/0.947817)/(SUMPRODUCT((economics!$AG$2:$AG$167=$B50)*(economics!$D$2:$D$167="whr")*economics!$AH$2:$AH$167*(_xlfn.NORM.DIST(AW$3,economics!$AK$2:$AK$167,economics!$AJ$2:$AJ$167,TRUE)-_xlfn.NORM.DIST(AW$30,economics!$AK$2:$AK$167,economics!$AJ$2:$AJ$167,TRUE)))+$CR21*(_xlfn.NORM.DIST(AW$3,$CU21,0.3*$CU21,TRUE)-_xlfn.NORM.DIST(AW$30,$CU21,0.3*$CU21,TRUE))+$CS21*(_xlfn.NORM.DIST(AW$3,$CV21,0.3*$CV21,TRUE)-_xlfn.NORM.DIST(AW$30,$CV21,0.3*$CV21,TRUE))),""),IF($C21&gt;0,summary!$C$10/28.8/0.947817,""))</f>
        <v>10.074319315976723</v>
      </c>
      <c r="AX50">
        <f t="array" ref="AX50">IF($D21,IFERROR((SUMPRODUCT((economics!$AG$2:$AG$167=$B50)*(economics!$D$2:$D$167="whr")*economics!$AH$2:$AH$167*(_xlfn.NORM.DIST(AX$3,economics!$AK$2:$AK$167,economics!$AJ$2:$AJ$167,TRUE)-_xlfn.NORM.DIST(AX$30,economics!$AK$2:$AK$167,economics!$AJ$2:$AJ$167,TRUE))*economics!$AM$2:$AM$167)+$CR21*(_xlfn.NORM.DIST(AX$3,$CU21,0.3*$CU21,TRUE)-_xlfn.NORM.DIST(AX$30,$CU21,0.3*$CU21,TRUE))*summary!$C$7/28.8/0.947817+$CS21*(_xlfn.NORM.DIST(AX$3,$CV21,0.3*$CV21,TRUE)-_xlfn.NORM.DIST(AX$30,$CV21,0.3*$CV21,TRUE))*summary!$C$6/28.8/0.947817)/(SUMPRODUCT((economics!$AG$2:$AG$167=$B50)*(economics!$D$2:$D$167="whr")*economics!$AH$2:$AH$167*(_xlfn.NORM.DIST(AX$3,economics!$AK$2:$AK$167,economics!$AJ$2:$AJ$167,TRUE)-_xlfn.NORM.DIST(AX$30,economics!$AK$2:$AK$167,economics!$AJ$2:$AJ$167,TRUE)))+$CR21*(_xlfn.NORM.DIST(AX$3,$CU21,0.3*$CU21,TRUE)-_xlfn.NORM.DIST(AX$30,$CU21,0.3*$CU21,TRUE))+$CS21*(_xlfn.NORM.DIST(AX$3,$CV21,0.3*$CV21,TRUE)-_xlfn.NORM.DIST(AX$30,$CV21,0.3*$CV21,TRUE))),""),IF($C21&gt;0,summary!$C$10/28.8/0.947817,""))</f>
        <v>10.074319315976723</v>
      </c>
      <c r="AY50">
        <f t="array" ref="AY50">IF($D21,IFERROR((SUMPRODUCT((economics!$AG$2:$AG$167=$B50)*(economics!$D$2:$D$167="whr")*economics!$AH$2:$AH$167*(_xlfn.NORM.DIST(AY$3,economics!$AK$2:$AK$167,economics!$AJ$2:$AJ$167,TRUE)-_xlfn.NORM.DIST(AY$30,economics!$AK$2:$AK$167,economics!$AJ$2:$AJ$167,TRUE))*economics!$AM$2:$AM$167)+$CR21*(_xlfn.NORM.DIST(AY$3,$CU21,0.3*$CU21,TRUE)-_xlfn.NORM.DIST(AY$30,$CU21,0.3*$CU21,TRUE))*summary!$C$7/28.8/0.947817+$CS21*(_xlfn.NORM.DIST(AY$3,$CV21,0.3*$CV21,TRUE)-_xlfn.NORM.DIST(AY$30,$CV21,0.3*$CV21,TRUE))*summary!$C$6/28.8/0.947817)/(SUMPRODUCT((economics!$AG$2:$AG$167=$B50)*(economics!$D$2:$D$167="whr")*economics!$AH$2:$AH$167*(_xlfn.NORM.DIST(AY$3,economics!$AK$2:$AK$167,economics!$AJ$2:$AJ$167,TRUE)-_xlfn.NORM.DIST(AY$30,economics!$AK$2:$AK$167,economics!$AJ$2:$AJ$167,TRUE)))+$CR21*(_xlfn.NORM.DIST(AY$3,$CU21,0.3*$CU21,TRUE)-_xlfn.NORM.DIST(AY$30,$CU21,0.3*$CU21,TRUE))+$CS21*(_xlfn.NORM.DIST(AY$3,$CV21,0.3*$CV21,TRUE)-_xlfn.NORM.DIST(AY$30,$CV21,0.3*$CV21,TRUE))),""),IF($C21&gt;0,summary!$C$10/28.8/0.947817,""))</f>
        <v>10.074319315976723</v>
      </c>
      <c r="AZ50">
        <f t="array" ref="AZ50">IF($D21,IFERROR((SUMPRODUCT((economics!$AG$2:$AG$167=$B50)*(economics!$D$2:$D$167="whr")*economics!$AH$2:$AH$167*(_xlfn.NORM.DIST(AZ$3,economics!$AK$2:$AK$167,economics!$AJ$2:$AJ$167,TRUE)-_xlfn.NORM.DIST(AZ$30,economics!$AK$2:$AK$167,economics!$AJ$2:$AJ$167,TRUE))*economics!$AM$2:$AM$167)+$CR21*(_xlfn.NORM.DIST(AZ$3,$CU21,0.3*$CU21,TRUE)-_xlfn.NORM.DIST(AZ$30,$CU21,0.3*$CU21,TRUE))*summary!$C$7/28.8/0.947817+$CS21*(_xlfn.NORM.DIST(AZ$3,$CV21,0.3*$CV21,TRUE)-_xlfn.NORM.DIST(AZ$30,$CV21,0.3*$CV21,TRUE))*summary!$C$6/28.8/0.947817)/(SUMPRODUCT((economics!$AG$2:$AG$167=$B50)*(economics!$D$2:$D$167="whr")*economics!$AH$2:$AH$167*(_xlfn.NORM.DIST(AZ$3,economics!$AK$2:$AK$167,economics!$AJ$2:$AJ$167,TRUE)-_xlfn.NORM.DIST(AZ$30,economics!$AK$2:$AK$167,economics!$AJ$2:$AJ$167,TRUE)))+$CR21*(_xlfn.NORM.DIST(AZ$3,$CU21,0.3*$CU21,TRUE)-_xlfn.NORM.DIST(AZ$30,$CU21,0.3*$CU21,TRUE))+$CS21*(_xlfn.NORM.DIST(AZ$3,$CV21,0.3*$CV21,TRUE)-_xlfn.NORM.DIST(AZ$30,$CV21,0.3*$CV21,TRUE))),""),IF($C21&gt;0,summary!$C$10/28.8/0.947817,""))</f>
        <v>10.074319315976723</v>
      </c>
      <c r="BA50">
        <f t="array" ref="BA50">IF($D21,IFERROR((SUMPRODUCT((economics!$AG$2:$AG$167=$B50)*(economics!$D$2:$D$167="whr")*economics!$AH$2:$AH$167*(_xlfn.NORM.DIST(BA$3,economics!$AK$2:$AK$167,economics!$AJ$2:$AJ$167,TRUE)-_xlfn.NORM.DIST(BA$30,economics!$AK$2:$AK$167,economics!$AJ$2:$AJ$167,TRUE))*economics!$AM$2:$AM$167)+$CR21*(_xlfn.NORM.DIST(BA$3,$CU21,0.3*$CU21,TRUE)-_xlfn.NORM.DIST(BA$30,$CU21,0.3*$CU21,TRUE))*summary!$C$7/28.8/0.947817+$CS21*(_xlfn.NORM.DIST(BA$3,$CV21,0.3*$CV21,TRUE)-_xlfn.NORM.DIST(BA$30,$CV21,0.3*$CV21,TRUE))*summary!$C$6/28.8/0.947817)/(SUMPRODUCT((economics!$AG$2:$AG$167=$B50)*(economics!$D$2:$D$167="whr")*economics!$AH$2:$AH$167*(_xlfn.NORM.DIST(BA$3,economics!$AK$2:$AK$167,economics!$AJ$2:$AJ$167,TRUE)-_xlfn.NORM.DIST(BA$30,economics!$AK$2:$AK$167,economics!$AJ$2:$AJ$167,TRUE)))+$CR21*(_xlfn.NORM.DIST(BA$3,$CU21,0.3*$CU21,TRUE)-_xlfn.NORM.DIST(BA$30,$CU21,0.3*$CU21,TRUE))+$CS21*(_xlfn.NORM.DIST(BA$3,$CV21,0.3*$CV21,TRUE)-_xlfn.NORM.DIST(BA$30,$CV21,0.3*$CV21,TRUE))),""),IF($C21&gt;0,summary!$C$10/28.8/0.947817,""))</f>
        <v>10.074319315976723</v>
      </c>
      <c r="BB50">
        <f t="array" ref="BB50">IF($D21,IFERROR((SUMPRODUCT((economics!$AG$2:$AG$167=$B50)*(economics!$D$2:$D$167="whr")*economics!$AH$2:$AH$167*(_xlfn.NORM.DIST(BB$3,economics!$AK$2:$AK$167,economics!$AJ$2:$AJ$167,TRUE)-_xlfn.NORM.DIST(BB$30,economics!$AK$2:$AK$167,economics!$AJ$2:$AJ$167,TRUE))*economics!$AM$2:$AM$167)+$CR21*(_xlfn.NORM.DIST(BB$3,$CU21,0.3*$CU21,TRUE)-_xlfn.NORM.DIST(BB$30,$CU21,0.3*$CU21,TRUE))*summary!$C$7/28.8/0.947817+$CS21*(_xlfn.NORM.DIST(BB$3,$CV21,0.3*$CV21,TRUE)-_xlfn.NORM.DIST(BB$30,$CV21,0.3*$CV21,TRUE))*summary!$C$6/28.8/0.947817)/(SUMPRODUCT((economics!$AG$2:$AG$167=$B50)*(economics!$D$2:$D$167="whr")*economics!$AH$2:$AH$167*(_xlfn.NORM.DIST(BB$3,economics!$AK$2:$AK$167,economics!$AJ$2:$AJ$167,TRUE)-_xlfn.NORM.DIST(BB$30,economics!$AK$2:$AK$167,economics!$AJ$2:$AJ$167,TRUE)))+$CR21*(_xlfn.NORM.DIST(BB$3,$CU21,0.3*$CU21,TRUE)-_xlfn.NORM.DIST(BB$30,$CU21,0.3*$CU21,TRUE))+$CS21*(_xlfn.NORM.DIST(BB$3,$CV21,0.3*$CV21,TRUE)-_xlfn.NORM.DIST(BB$30,$CV21,0.3*$CV21,TRUE))),""),IF($C21&gt;0,summary!$C$10/28.8/0.947817,""))</f>
        <v>10.074319315976723</v>
      </c>
      <c r="BC50">
        <f t="array" ref="BC50">IF($D21,IFERROR((SUMPRODUCT((economics!$AG$2:$AG$167=$B50)*(economics!$D$2:$D$167="whr")*economics!$AH$2:$AH$167*(_xlfn.NORM.DIST(BC$3,economics!$AK$2:$AK$167,economics!$AJ$2:$AJ$167,TRUE)-_xlfn.NORM.DIST(BC$30,economics!$AK$2:$AK$167,economics!$AJ$2:$AJ$167,TRUE))*economics!$AM$2:$AM$167)+$CR21*(_xlfn.NORM.DIST(BC$3,$CU21,0.3*$CU21,TRUE)-_xlfn.NORM.DIST(BC$30,$CU21,0.3*$CU21,TRUE))*summary!$C$7/28.8/0.947817+$CS21*(_xlfn.NORM.DIST(BC$3,$CV21,0.3*$CV21,TRUE)-_xlfn.NORM.DIST(BC$30,$CV21,0.3*$CV21,TRUE))*summary!$C$6/28.8/0.947817)/(SUMPRODUCT((economics!$AG$2:$AG$167=$B50)*(economics!$D$2:$D$167="whr")*economics!$AH$2:$AH$167*(_xlfn.NORM.DIST(BC$3,economics!$AK$2:$AK$167,economics!$AJ$2:$AJ$167,TRUE)-_xlfn.NORM.DIST(BC$30,economics!$AK$2:$AK$167,economics!$AJ$2:$AJ$167,TRUE)))+$CR21*(_xlfn.NORM.DIST(BC$3,$CU21,0.3*$CU21,TRUE)-_xlfn.NORM.DIST(BC$30,$CU21,0.3*$CU21,TRUE))+$CS21*(_xlfn.NORM.DIST(BC$3,$CV21,0.3*$CV21,TRUE)-_xlfn.NORM.DIST(BC$30,$CV21,0.3*$CV21,TRUE))),""),IF($C21&gt;0,summary!$C$10/28.8/0.947817,""))</f>
        <v>10.074319315976723</v>
      </c>
      <c r="BD50">
        <f t="array" ref="BD50">IF($D21,IFERROR((SUMPRODUCT((economics!$AG$2:$AG$167=$B50)*(economics!$D$2:$D$167="whr")*economics!$AH$2:$AH$167*(_xlfn.NORM.DIST(BD$3,economics!$AK$2:$AK$167,economics!$AJ$2:$AJ$167,TRUE)-_xlfn.NORM.DIST(BD$30,economics!$AK$2:$AK$167,economics!$AJ$2:$AJ$167,TRUE))*economics!$AM$2:$AM$167)+$CR21*(_xlfn.NORM.DIST(BD$3,$CU21,0.3*$CU21,TRUE)-_xlfn.NORM.DIST(BD$30,$CU21,0.3*$CU21,TRUE))*summary!$C$7/28.8/0.947817+$CS21*(_xlfn.NORM.DIST(BD$3,$CV21,0.3*$CV21,TRUE)-_xlfn.NORM.DIST(BD$30,$CV21,0.3*$CV21,TRUE))*summary!$C$6/28.8/0.947817)/(SUMPRODUCT((economics!$AG$2:$AG$167=$B50)*(economics!$D$2:$D$167="whr")*economics!$AH$2:$AH$167*(_xlfn.NORM.DIST(BD$3,economics!$AK$2:$AK$167,economics!$AJ$2:$AJ$167,TRUE)-_xlfn.NORM.DIST(BD$30,economics!$AK$2:$AK$167,economics!$AJ$2:$AJ$167,TRUE)))+$CR21*(_xlfn.NORM.DIST(BD$3,$CU21,0.3*$CU21,TRUE)-_xlfn.NORM.DIST(BD$30,$CU21,0.3*$CU21,TRUE))+$CS21*(_xlfn.NORM.DIST(BD$3,$CV21,0.3*$CV21,TRUE)-_xlfn.NORM.DIST(BD$30,$CV21,0.3*$CV21,TRUE))),""),IF($C21&gt;0,summary!$C$10/28.8/0.947817,""))</f>
        <v>10.074319315976723</v>
      </c>
      <c r="BE50">
        <f t="array" ref="BE50">IF($D21,IFERROR((SUMPRODUCT((economics!$AG$2:$AG$167=$B50)*(economics!$D$2:$D$167="whr")*economics!$AH$2:$AH$167*(_xlfn.NORM.DIST(BE$3,economics!$AK$2:$AK$167,economics!$AJ$2:$AJ$167,TRUE)-_xlfn.NORM.DIST(BE$30,economics!$AK$2:$AK$167,economics!$AJ$2:$AJ$167,TRUE))*economics!$AM$2:$AM$167)+$CR21*(_xlfn.NORM.DIST(BE$3,$CU21,0.3*$CU21,TRUE)-_xlfn.NORM.DIST(BE$30,$CU21,0.3*$CU21,TRUE))*summary!$C$7/28.8/0.947817+$CS21*(_xlfn.NORM.DIST(BE$3,$CV21,0.3*$CV21,TRUE)-_xlfn.NORM.DIST(BE$30,$CV21,0.3*$CV21,TRUE))*summary!$C$6/28.8/0.947817)/(SUMPRODUCT((economics!$AG$2:$AG$167=$B50)*(economics!$D$2:$D$167="whr")*economics!$AH$2:$AH$167*(_xlfn.NORM.DIST(BE$3,economics!$AK$2:$AK$167,economics!$AJ$2:$AJ$167,TRUE)-_xlfn.NORM.DIST(BE$30,economics!$AK$2:$AK$167,economics!$AJ$2:$AJ$167,TRUE)))+$CR21*(_xlfn.NORM.DIST(BE$3,$CU21,0.3*$CU21,TRUE)-_xlfn.NORM.DIST(BE$30,$CU21,0.3*$CU21,TRUE))+$CS21*(_xlfn.NORM.DIST(BE$3,$CV21,0.3*$CV21,TRUE)-_xlfn.NORM.DIST(BE$30,$CV21,0.3*$CV21,TRUE))),""),IF($C21&gt;0,summary!$C$10/28.8/0.947817,""))</f>
        <v>10.074319315976723</v>
      </c>
      <c r="BF50">
        <f t="array" ref="BF50">IF($D21,IFERROR((SUMPRODUCT((economics!$AG$2:$AG$167=$B50)*(economics!$D$2:$D$167="whr")*economics!$AH$2:$AH$167*(_xlfn.NORM.DIST(BF$3,economics!$AK$2:$AK$167,economics!$AJ$2:$AJ$167,TRUE)-_xlfn.NORM.DIST(BF$30,economics!$AK$2:$AK$167,economics!$AJ$2:$AJ$167,TRUE))*economics!$AM$2:$AM$167)+$CR21*(_xlfn.NORM.DIST(BF$3,$CU21,0.3*$CU21,TRUE)-_xlfn.NORM.DIST(BF$30,$CU21,0.3*$CU21,TRUE))*summary!$C$7/28.8/0.947817+$CS21*(_xlfn.NORM.DIST(BF$3,$CV21,0.3*$CV21,TRUE)-_xlfn.NORM.DIST(BF$30,$CV21,0.3*$CV21,TRUE))*summary!$C$6/28.8/0.947817)/(SUMPRODUCT((economics!$AG$2:$AG$167=$B50)*(economics!$D$2:$D$167="whr")*economics!$AH$2:$AH$167*(_xlfn.NORM.DIST(BF$3,economics!$AK$2:$AK$167,economics!$AJ$2:$AJ$167,TRUE)-_xlfn.NORM.DIST(BF$30,economics!$AK$2:$AK$167,economics!$AJ$2:$AJ$167,TRUE)))+$CR21*(_xlfn.NORM.DIST(BF$3,$CU21,0.3*$CU21,TRUE)-_xlfn.NORM.DIST(BF$30,$CU21,0.3*$CU21,TRUE))+$CS21*(_xlfn.NORM.DIST(BF$3,$CV21,0.3*$CV21,TRUE)-_xlfn.NORM.DIST(BF$30,$CV21,0.3*$CV21,TRUE))),""),IF($C21&gt;0,summary!$C$10/28.8/0.947817,""))</f>
        <v>10.074319315976723</v>
      </c>
      <c r="BG50">
        <f t="array" ref="BG50">IF($D21,IFERROR((SUMPRODUCT((economics!$AG$2:$AG$167=$B50)*(economics!$D$2:$D$167="whr")*economics!$AH$2:$AH$167*(_xlfn.NORM.DIST(BG$3,economics!$AK$2:$AK$167,economics!$AJ$2:$AJ$167,TRUE)-_xlfn.NORM.DIST(BG$30,economics!$AK$2:$AK$167,economics!$AJ$2:$AJ$167,TRUE))*economics!$AM$2:$AM$167)+$CR21*(_xlfn.NORM.DIST(BG$3,$CU21,0.3*$CU21,TRUE)-_xlfn.NORM.DIST(BG$30,$CU21,0.3*$CU21,TRUE))*summary!$C$7/28.8/0.947817+$CS21*(_xlfn.NORM.DIST(BG$3,$CV21,0.3*$CV21,TRUE)-_xlfn.NORM.DIST(BG$30,$CV21,0.3*$CV21,TRUE))*summary!$C$6/28.8/0.947817)/(SUMPRODUCT((economics!$AG$2:$AG$167=$B50)*(economics!$D$2:$D$167="whr")*economics!$AH$2:$AH$167*(_xlfn.NORM.DIST(BG$3,economics!$AK$2:$AK$167,economics!$AJ$2:$AJ$167,TRUE)-_xlfn.NORM.DIST(BG$30,economics!$AK$2:$AK$167,economics!$AJ$2:$AJ$167,TRUE)))+$CR21*(_xlfn.NORM.DIST(BG$3,$CU21,0.3*$CU21,TRUE)-_xlfn.NORM.DIST(BG$30,$CU21,0.3*$CU21,TRUE))+$CS21*(_xlfn.NORM.DIST(BG$3,$CV21,0.3*$CV21,TRUE)-_xlfn.NORM.DIST(BG$30,$CV21,0.3*$CV21,TRUE))),""),IF($C21&gt;0,summary!$C$10/28.8/0.947817,""))</f>
        <v>10.074319315976723</v>
      </c>
      <c r="BH50">
        <f t="array" ref="BH50">IF($D21,IFERROR((SUMPRODUCT((economics!$AG$2:$AG$167=$B50)*(economics!$D$2:$D$167="whr")*economics!$AH$2:$AH$167*(_xlfn.NORM.DIST(BH$3,economics!$AK$2:$AK$167,economics!$AJ$2:$AJ$167,TRUE)-_xlfn.NORM.DIST(BH$30,economics!$AK$2:$AK$167,economics!$AJ$2:$AJ$167,TRUE))*economics!$AM$2:$AM$167)+$CR21*(_xlfn.NORM.DIST(BH$3,$CU21,0.3*$CU21,TRUE)-_xlfn.NORM.DIST(BH$30,$CU21,0.3*$CU21,TRUE))*summary!$C$7/28.8/0.947817+$CS21*(_xlfn.NORM.DIST(BH$3,$CV21,0.3*$CV21,TRUE)-_xlfn.NORM.DIST(BH$30,$CV21,0.3*$CV21,TRUE))*summary!$C$6/28.8/0.947817)/(SUMPRODUCT((economics!$AG$2:$AG$167=$B50)*(economics!$D$2:$D$167="whr")*economics!$AH$2:$AH$167*(_xlfn.NORM.DIST(BH$3,economics!$AK$2:$AK$167,economics!$AJ$2:$AJ$167,TRUE)-_xlfn.NORM.DIST(BH$30,economics!$AK$2:$AK$167,economics!$AJ$2:$AJ$167,TRUE)))+$CR21*(_xlfn.NORM.DIST(BH$3,$CU21,0.3*$CU21,TRUE)-_xlfn.NORM.DIST(BH$30,$CU21,0.3*$CU21,TRUE))+$CS21*(_xlfn.NORM.DIST(BH$3,$CV21,0.3*$CV21,TRUE)-_xlfn.NORM.DIST(BH$30,$CV21,0.3*$CV21,TRUE))),""),IF($C21&gt;0,summary!$C$10/28.8/0.947817,""))</f>
        <v>10.074319315976723</v>
      </c>
      <c r="BI50">
        <f t="array" ref="BI50">IF($D21,IFERROR((SUMPRODUCT((economics!$AG$2:$AG$167=$B50)*(economics!$D$2:$D$167="whr")*economics!$AH$2:$AH$167*(_xlfn.NORM.DIST(BI$3,economics!$AK$2:$AK$167,economics!$AJ$2:$AJ$167,TRUE)-_xlfn.NORM.DIST(BI$30,economics!$AK$2:$AK$167,economics!$AJ$2:$AJ$167,TRUE))*economics!$AM$2:$AM$167)+$CR21*(_xlfn.NORM.DIST(BI$3,$CU21,0.3*$CU21,TRUE)-_xlfn.NORM.DIST(BI$30,$CU21,0.3*$CU21,TRUE))*summary!$C$7/28.8/0.947817+$CS21*(_xlfn.NORM.DIST(BI$3,$CV21,0.3*$CV21,TRUE)-_xlfn.NORM.DIST(BI$30,$CV21,0.3*$CV21,TRUE))*summary!$C$6/28.8/0.947817)/(SUMPRODUCT((economics!$AG$2:$AG$167=$B50)*(economics!$D$2:$D$167="whr")*economics!$AH$2:$AH$167*(_xlfn.NORM.DIST(BI$3,economics!$AK$2:$AK$167,economics!$AJ$2:$AJ$167,TRUE)-_xlfn.NORM.DIST(BI$30,economics!$AK$2:$AK$167,economics!$AJ$2:$AJ$167,TRUE)))+$CR21*(_xlfn.NORM.DIST(BI$3,$CU21,0.3*$CU21,TRUE)-_xlfn.NORM.DIST(BI$30,$CU21,0.3*$CU21,TRUE))+$CS21*(_xlfn.NORM.DIST(BI$3,$CV21,0.3*$CV21,TRUE)-_xlfn.NORM.DIST(BI$30,$CV21,0.3*$CV21,TRUE))),""),IF($C21&gt;0,summary!$C$10/28.8/0.947817,""))</f>
        <v>10.074319315976723</v>
      </c>
      <c r="BJ50">
        <f t="array" ref="BJ50">IF($D21,IFERROR((SUMPRODUCT((economics!$AG$2:$AG$167=$B50)*(economics!$D$2:$D$167="whr")*economics!$AH$2:$AH$167*(_xlfn.NORM.DIST(BJ$3,economics!$AK$2:$AK$167,economics!$AJ$2:$AJ$167,TRUE)-_xlfn.NORM.DIST(BJ$30,economics!$AK$2:$AK$167,economics!$AJ$2:$AJ$167,TRUE))*economics!$AM$2:$AM$167)+$CR21*(_xlfn.NORM.DIST(BJ$3,$CU21,0.3*$CU21,TRUE)-_xlfn.NORM.DIST(BJ$30,$CU21,0.3*$CU21,TRUE))*summary!$C$7/28.8/0.947817+$CS21*(_xlfn.NORM.DIST(BJ$3,$CV21,0.3*$CV21,TRUE)-_xlfn.NORM.DIST(BJ$30,$CV21,0.3*$CV21,TRUE))*summary!$C$6/28.8/0.947817)/(SUMPRODUCT((economics!$AG$2:$AG$167=$B50)*(economics!$D$2:$D$167="whr")*economics!$AH$2:$AH$167*(_xlfn.NORM.DIST(BJ$3,economics!$AK$2:$AK$167,economics!$AJ$2:$AJ$167,TRUE)-_xlfn.NORM.DIST(BJ$30,economics!$AK$2:$AK$167,economics!$AJ$2:$AJ$167,TRUE)))+$CR21*(_xlfn.NORM.DIST(BJ$3,$CU21,0.3*$CU21,TRUE)-_xlfn.NORM.DIST(BJ$30,$CU21,0.3*$CU21,TRUE))+$CS21*(_xlfn.NORM.DIST(BJ$3,$CV21,0.3*$CV21,TRUE)-_xlfn.NORM.DIST(BJ$30,$CV21,0.3*$CV21,TRUE))),""),IF($C21&gt;0,summary!$C$10/28.8/0.947817,""))</f>
        <v>10.074319315976723</v>
      </c>
      <c r="BK50">
        <f t="array" ref="BK50">IF($D21,IFERROR((SUMPRODUCT((economics!$AG$2:$AG$167=$B50)*(economics!$D$2:$D$167="whr")*economics!$AH$2:$AH$167*(_xlfn.NORM.DIST(BK$3,economics!$AK$2:$AK$167,economics!$AJ$2:$AJ$167,TRUE)-_xlfn.NORM.DIST(BK$30,economics!$AK$2:$AK$167,economics!$AJ$2:$AJ$167,TRUE))*economics!$AM$2:$AM$167)+$CR21*(_xlfn.NORM.DIST(BK$3,$CU21,0.3*$CU21,TRUE)-_xlfn.NORM.DIST(BK$30,$CU21,0.3*$CU21,TRUE))*summary!$C$7/28.8/0.947817+$CS21*(_xlfn.NORM.DIST(BK$3,$CV21,0.3*$CV21,TRUE)-_xlfn.NORM.DIST(BK$30,$CV21,0.3*$CV21,TRUE))*summary!$C$6/28.8/0.947817)/(SUMPRODUCT((economics!$AG$2:$AG$167=$B50)*(economics!$D$2:$D$167="whr")*economics!$AH$2:$AH$167*(_xlfn.NORM.DIST(BK$3,economics!$AK$2:$AK$167,economics!$AJ$2:$AJ$167,TRUE)-_xlfn.NORM.DIST(BK$30,economics!$AK$2:$AK$167,economics!$AJ$2:$AJ$167,TRUE)))+$CR21*(_xlfn.NORM.DIST(BK$3,$CU21,0.3*$CU21,TRUE)-_xlfn.NORM.DIST(BK$30,$CU21,0.3*$CU21,TRUE))+$CS21*(_xlfn.NORM.DIST(BK$3,$CV21,0.3*$CV21,TRUE)-_xlfn.NORM.DIST(BK$30,$CV21,0.3*$CV21,TRUE))),""),IF($C21&gt;0,summary!$C$10/28.8/0.947817,""))</f>
        <v>10.074319315976723</v>
      </c>
      <c r="BL50">
        <f t="array" ref="BL50">IF($D21,IFERROR((SUMPRODUCT((economics!$AG$2:$AG$167=$B50)*(economics!$D$2:$D$167="whr")*economics!$AH$2:$AH$167*(_xlfn.NORM.DIST(BL$3,economics!$AK$2:$AK$167,economics!$AJ$2:$AJ$167,TRUE)-_xlfn.NORM.DIST(BL$30,economics!$AK$2:$AK$167,economics!$AJ$2:$AJ$167,TRUE))*economics!$AM$2:$AM$167)+$CR21*(_xlfn.NORM.DIST(BL$3,$CU21,0.3*$CU21,TRUE)-_xlfn.NORM.DIST(BL$30,$CU21,0.3*$CU21,TRUE))*summary!$C$7/28.8/0.947817+$CS21*(_xlfn.NORM.DIST(BL$3,$CV21,0.3*$CV21,TRUE)-_xlfn.NORM.DIST(BL$30,$CV21,0.3*$CV21,TRUE))*summary!$C$6/28.8/0.947817)/(SUMPRODUCT((economics!$AG$2:$AG$167=$B50)*(economics!$D$2:$D$167="whr")*economics!$AH$2:$AH$167*(_xlfn.NORM.DIST(BL$3,economics!$AK$2:$AK$167,economics!$AJ$2:$AJ$167,TRUE)-_xlfn.NORM.DIST(BL$30,economics!$AK$2:$AK$167,economics!$AJ$2:$AJ$167,TRUE)))+$CR21*(_xlfn.NORM.DIST(BL$3,$CU21,0.3*$CU21,TRUE)-_xlfn.NORM.DIST(BL$30,$CU21,0.3*$CU21,TRUE))+$CS21*(_xlfn.NORM.DIST(BL$3,$CV21,0.3*$CV21,TRUE)-_xlfn.NORM.DIST(BL$30,$CV21,0.3*$CV21,TRUE))),""),IF($C21&gt;0,summary!$C$10/28.8/0.947817,""))</f>
        <v>10.074319315976723</v>
      </c>
      <c r="BM50">
        <f t="array" ref="BM50">IF($D21,IFERROR((SUMPRODUCT((economics!$AG$2:$AG$167=$B50)*(economics!$D$2:$D$167="whr")*economics!$AH$2:$AH$167*(_xlfn.NORM.DIST(BM$3,economics!$AK$2:$AK$167,economics!$AJ$2:$AJ$167,TRUE)-_xlfn.NORM.DIST(BM$30,economics!$AK$2:$AK$167,economics!$AJ$2:$AJ$167,TRUE))*economics!$AM$2:$AM$167)+$CR21*(_xlfn.NORM.DIST(BM$3,$CU21,0.3*$CU21,TRUE)-_xlfn.NORM.DIST(BM$30,$CU21,0.3*$CU21,TRUE))*summary!$C$7/28.8/0.947817+$CS21*(_xlfn.NORM.DIST(BM$3,$CV21,0.3*$CV21,TRUE)-_xlfn.NORM.DIST(BM$30,$CV21,0.3*$CV21,TRUE))*summary!$C$6/28.8/0.947817)/(SUMPRODUCT((economics!$AG$2:$AG$167=$B50)*(economics!$D$2:$D$167="whr")*economics!$AH$2:$AH$167*(_xlfn.NORM.DIST(BM$3,economics!$AK$2:$AK$167,economics!$AJ$2:$AJ$167,TRUE)-_xlfn.NORM.DIST(BM$30,economics!$AK$2:$AK$167,economics!$AJ$2:$AJ$167,TRUE)))+$CR21*(_xlfn.NORM.DIST(BM$3,$CU21,0.3*$CU21,TRUE)-_xlfn.NORM.DIST(BM$30,$CU21,0.3*$CU21,TRUE))+$CS21*(_xlfn.NORM.DIST(BM$3,$CV21,0.3*$CV21,TRUE)-_xlfn.NORM.DIST(BM$30,$CV21,0.3*$CV21,TRUE))),""),IF($C21&gt;0,summary!$C$10/28.8/0.947817,""))</f>
        <v>10.074319315976723</v>
      </c>
      <c r="BN50">
        <f t="array" ref="BN50">IF($D21,IFERROR((SUMPRODUCT((economics!$AG$2:$AG$167=$B50)*(economics!$D$2:$D$167="whr")*economics!$AH$2:$AH$167*(_xlfn.NORM.DIST(BN$3,economics!$AK$2:$AK$167,economics!$AJ$2:$AJ$167,TRUE)-_xlfn.NORM.DIST(BN$30,economics!$AK$2:$AK$167,economics!$AJ$2:$AJ$167,TRUE))*economics!$AM$2:$AM$167)+$CR21*(_xlfn.NORM.DIST(BN$3,$CU21,0.3*$CU21,TRUE)-_xlfn.NORM.DIST(BN$30,$CU21,0.3*$CU21,TRUE))*summary!$C$7/28.8/0.947817+$CS21*(_xlfn.NORM.DIST(BN$3,$CV21,0.3*$CV21,TRUE)-_xlfn.NORM.DIST(BN$30,$CV21,0.3*$CV21,TRUE))*summary!$C$6/28.8/0.947817)/(SUMPRODUCT((economics!$AG$2:$AG$167=$B50)*(economics!$D$2:$D$167="whr")*economics!$AH$2:$AH$167*(_xlfn.NORM.DIST(BN$3,economics!$AK$2:$AK$167,economics!$AJ$2:$AJ$167,TRUE)-_xlfn.NORM.DIST(BN$30,economics!$AK$2:$AK$167,economics!$AJ$2:$AJ$167,TRUE)))+$CR21*(_xlfn.NORM.DIST(BN$3,$CU21,0.3*$CU21,TRUE)-_xlfn.NORM.DIST(BN$30,$CU21,0.3*$CU21,TRUE))+$CS21*(_xlfn.NORM.DIST(BN$3,$CV21,0.3*$CV21,TRUE)-_xlfn.NORM.DIST(BN$30,$CV21,0.3*$CV21,TRUE))),""),IF($C21&gt;0,summary!$C$10/28.8/0.947817,""))</f>
        <v>10.074319315976723</v>
      </c>
      <c r="BO50">
        <f t="array" ref="BO50">IF($D21,IFERROR((SUMPRODUCT((economics!$AG$2:$AG$167=$B50)*(economics!$D$2:$D$167="whr")*economics!$AH$2:$AH$167*(_xlfn.NORM.DIST(BO$3,economics!$AK$2:$AK$167,economics!$AJ$2:$AJ$167,TRUE)-_xlfn.NORM.DIST(BO$30,economics!$AK$2:$AK$167,economics!$AJ$2:$AJ$167,TRUE))*economics!$AM$2:$AM$167)+$CR21*(_xlfn.NORM.DIST(BO$3,$CU21,0.3*$CU21,TRUE)-_xlfn.NORM.DIST(BO$30,$CU21,0.3*$CU21,TRUE))*summary!$C$7/28.8/0.947817+$CS21*(_xlfn.NORM.DIST(BO$3,$CV21,0.3*$CV21,TRUE)-_xlfn.NORM.DIST(BO$30,$CV21,0.3*$CV21,TRUE))*summary!$C$6/28.8/0.947817)/(SUMPRODUCT((economics!$AG$2:$AG$167=$B50)*(economics!$D$2:$D$167="whr")*economics!$AH$2:$AH$167*(_xlfn.NORM.DIST(BO$3,economics!$AK$2:$AK$167,economics!$AJ$2:$AJ$167,TRUE)-_xlfn.NORM.DIST(BO$30,economics!$AK$2:$AK$167,economics!$AJ$2:$AJ$167,TRUE)))+$CR21*(_xlfn.NORM.DIST(BO$3,$CU21,0.3*$CU21,TRUE)-_xlfn.NORM.DIST(BO$30,$CU21,0.3*$CU21,TRUE))+$CS21*(_xlfn.NORM.DIST(BO$3,$CV21,0.3*$CV21,TRUE)-_xlfn.NORM.DIST(BO$30,$CV21,0.3*$CV21,TRUE))),""),IF($C21&gt;0,summary!$C$10/28.8/0.947817,""))</f>
        <v>10.074319315976723</v>
      </c>
      <c r="BP50">
        <f t="array" ref="BP50">IF($D21,IFERROR((SUMPRODUCT((economics!$AG$2:$AG$167=$B50)*(economics!$D$2:$D$167="whr")*economics!$AH$2:$AH$167*(_xlfn.NORM.DIST(BP$3,economics!$AK$2:$AK$167,economics!$AJ$2:$AJ$167,TRUE)-_xlfn.NORM.DIST(BP$30,economics!$AK$2:$AK$167,economics!$AJ$2:$AJ$167,TRUE))*economics!$AM$2:$AM$167)+$CR21*(_xlfn.NORM.DIST(BP$3,$CU21,0.3*$CU21,TRUE)-_xlfn.NORM.DIST(BP$30,$CU21,0.3*$CU21,TRUE))*summary!$C$7/28.8/0.947817+$CS21*(_xlfn.NORM.DIST(BP$3,$CV21,0.3*$CV21,TRUE)-_xlfn.NORM.DIST(BP$30,$CV21,0.3*$CV21,TRUE))*summary!$C$6/28.8/0.947817)/(SUMPRODUCT((economics!$AG$2:$AG$167=$B50)*(economics!$D$2:$D$167="whr")*economics!$AH$2:$AH$167*(_xlfn.NORM.DIST(BP$3,economics!$AK$2:$AK$167,economics!$AJ$2:$AJ$167,TRUE)-_xlfn.NORM.DIST(BP$30,economics!$AK$2:$AK$167,economics!$AJ$2:$AJ$167,TRUE)))+$CR21*(_xlfn.NORM.DIST(BP$3,$CU21,0.3*$CU21,TRUE)-_xlfn.NORM.DIST(BP$30,$CU21,0.3*$CU21,TRUE))+$CS21*(_xlfn.NORM.DIST(BP$3,$CV21,0.3*$CV21,TRUE)-_xlfn.NORM.DIST(BP$30,$CV21,0.3*$CV21,TRUE))),""),IF($C21&gt;0,summary!$C$10/28.8/0.947817,""))</f>
        <v>10.074319315976723</v>
      </c>
      <c r="BQ50">
        <f t="array" ref="BQ50">IF($D21,IFERROR((SUMPRODUCT((economics!$AG$2:$AG$167=$B50)*(economics!$D$2:$D$167="whr")*economics!$AH$2:$AH$167*(_xlfn.NORM.DIST(BQ$3,economics!$AK$2:$AK$167,economics!$AJ$2:$AJ$167,TRUE)-_xlfn.NORM.DIST(BQ$30,economics!$AK$2:$AK$167,economics!$AJ$2:$AJ$167,TRUE))*economics!$AM$2:$AM$167)+$CR21*(_xlfn.NORM.DIST(BQ$3,$CU21,0.3*$CU21,TRUE)-_xlfn.NORM.DIST(BQ$30,$CU21,0.3*$CU21,TRUE))*summary!$C$7/28.8/0.947817+$CS21*(_xlfn.NORM.DIST(BQ$3,$CV21,0.3*$CV21,TRUE)-_xlfn.NORM.DIST(BQ$30,$CV21,0.3*$CV21,TRUE))*summary!$C$6/28.8/0.947817)/(SUMPRODUCT((economics!$AG$2:$AG$167=$B50)*(economics!$D$2:$D$167="whr")*economics!$AH$2:$AH$167*(_xlfn.NORM.DIST(BQ$3,economics!$AK$2:$AK$167,economics!$AJ$2:$AJ$167,TRUE)-_xlfn.NORM.DIST(BQ$30,economics!$AK$2:$AK$167,economics!$AJ$2:$AJ$167,TRUE)))+$CR21*(_xlfn.NORM.DIST(BQ$3,$CU21,0.3*$CU21,TRUE)-_xlfn.NORM.DIST(BQ$30,$CU21,0.3*$CU21,TRUE))+$CS21*(_xlfn.NORM.DIST(BQ$3,$CV21,0.3*$CV21,TRUE)-_xlfn.NORM.DIST(BQ$30,$CV21,0.3*$CV21,TRUE))),""),IF($C21&gt;0,summary!$C$10/28.8/0.947817,""))</f>
        <v>10.074319315976723</v>
      </c>
      <c r="BR50">
        <f t="array" ref="BR50">IF($D21,IFERROR((SUMPRODUCT((economics!$AG$2:$AG$167=$B50)*(economics!$D$2:$D$167="whr")*economics!$AH$2:$AH$167*(_xlfn.NORM.DIST(BR$3,economics!$AK$2:$AK$167,economics!$AJ$2:$AJ$167,TRUE)-_xlfn.NORM.DIST(BR$30,economics!$AK$2:$AK$167,economics!$AJ$2:$AJ$167,TRUE))*economics!$AM$2:$AM$167)+$CR21*(_xlfn.NORM.DIST(BR$3,$CU21,0.3*$CU21,TRUE)-_xlfn.NORM.DIST(BR$30,$CU21,0.3*$CU21,TRUE))*summary!$C$7/28.8/0.947817+$CS21*(_xlfn.NORM.DIST(BR$3,$CV21,0.3*$CV21,TRUE)-_xlfn.NORM.DIST(BR$30,$CV21,0.3*$CV21,TRUE))*summary!$C$6/28.8/0.947817)/(SUMPRODUCT((economics!$AG$2:$AG$167=$B50)*(economics!$D$2:$D$167="whr")*economics!$AH$2:$AH$167*(_xlfn.NORM.DIST(BR$3,economics!$AK$2:$AK$167,economics!$AJ$2:$AJ$167,TRUE)-_xlfn.NORM.DIST(BR$30,economics!$AK$2:$AK$167,economics!$AJ$2:$AJ$167,TRUE)))+$CR21*(_xlfn.NORM.DIST(BR$3,$CU21,0.3*$CU21,TRUE)-_xlfn.NORM.DIST(BR$30,$CU21,0.3*$CU21,TRUE))+$CS21*(_xlfn.NORM.DIST(BR$3,$CV21,0.3*$CV21,TRUE)-_xlfn.NORM.DIST(BR$30,$CV21,0.3*$CV21,TRUE))),""),IF($C21&gt;0,summary!$C$10/28.8/0.947817,""))</f>
        <v>10.074319315976723</v>
      </c>
      <c r="BS50">
        <f t="array" ref="BS50">IF($D21,IFERROR((SUMPRODUCT((economics!$AG$2:$AG$167=$B50)*(economics!$D$2:$D$167="whr")*economics!$AH$2:$AH$167*(_xlfn.NORM.DIST(BS$3,economics!$AK$2:$AK$167,economics!$AJ$2:$AJ$167,TRUE)-_xlfn.NORM.DIST(BS$30,economics!$AK$2:$AK$167,economics!$AJ$2:$AJ$167,TRUE))*economics!$AM$2:$AM$167)+$CR21*(_xlfn.NORM.DIST(BS$3,$CU21,0.3*$CU21,TRUE)-_xlfn.NORM.DIST(BS$30,$CU21,0.3*$CU21,TRUE))*summary!$C$7/28.8/0.947817+$CS21*(_xlfn.NORM.DIST(BS$3,$CV21,0.3*$CV21,TRUE)-_xlfn.NORM.DIST(BS$30,$CV21,0.3*$CV21,TRUE))*summary!$C$6/28.8/0.947817)/(SUMPRODUCT((economics!$AG$2:$AG$167=$B50)*(economics!$D$2:$D$167="whr")*economics!$AH$2:$AH$167*(_xlfn.NORM.DIST(BS$3,economics!$AK$2:$AK$167,economics!$AJ$2:$AJ$167,TRUE)-_xlfn.NORM.DIST(BS$30,economics!$AK$2:$AK$167,economics!$AJ$2:$AJ$167,TRUE)))+$CR21*(_xlfn.NORM.DIST(BS$3,$CU21,0.3*$CU21,TRUE)-_xlfn.NORM.DIST(BS$30,$CU21,0.3*$CU21,TRUE))+$CS21*(_xlfn.NORM.DIST(BS$3,$CV21,0.3*$CV21,TRUE)-_xlfn.NORM.DIST(BS$30,$CV21,0.3*$CV21,TRUE))),""),IF($C21&gt;0,summary!$C$10/28.8/0.947817,""))</f>
        <v>10.074319315976723</v>
      </c>
      <c r="BT50">
        <f t="array" ref="BT50">IF($D21,IFERROR((SUMPRODUCT((economics!$AG$2:$AG$167=$B50)*(economics!$D$2:$D$167="whr")*economics!$AH$2:$AH$167*(_xlfn.NORM.DIST(BT$3,economics!$AK$2:$AK$167,economics!$AJ$2:$AJ$167,TRUE)-_xlfn.NORM.DIST(BT$30,economics!$AK$2:$AK$167,economics!$AJ$2:$AJ$167,TRUE))*economics!$AM$2:$AM$167)+$CR21*(_xlfn.NORM.DIST(BT$3,$CU21,0.3*$CU21,TRUE)-_xlfn.NORM.DIST(BT$30,$CU21,0.3*$CU21,TRUE))*summary!$C$7/28.8/0.947817+$CS21*(_xlfn.NORM.DIST(BT$3,$CV21,0.3*$CV21,TRUE)-_xlfn.NORM.DIST(BT$30,$CV21,0.3*$CV21,TRUE))*summary!$C$6/28.8/0.947817)/(SUMPRODUCT((economics!$AG$2:$AG$167=$B50)*(economics!$D$2:$D$167="whr")*economics!$AH$2:$AH$167*(_xlfn.NORM.DIST(BT$3,economics!$AK$2:$AK$167,economics!$AJ$2:$AJ$167,TRUE)-_xlfn.NORM.DIST(BT$30,economics!$AK$2:$AK$167,economics!$AJ$2:$AJ$167,TRUE)))+$CR21*(_xlfn.NORM.DIST(BT$3,$CU21,0.3*$CU21,TRUE)-_xlfn.NORM.DIST(BT$30,$CU21,0.3*$CU21,TRUE))+$CS21*(_xlfn.NORM.DIST(BT$3,$CV21,0.3*$CV21,TRUE)-_xlfn.NORM.DIST(BT$30,$CV21,0.3*$CV21,TRUE))),""),IF($C21&gt;0,summary!$C$10/28.8/0.947817,""))</f>
        <v>10.074319315976723</v>
      </c>
      <c r="BU50">
        <f t="array" ref="BU50">IF($D21,IFERROR((SUMPRODUCT((economics!$AG$2:$AG$167=$B50)*(economics!$D$2:$D$167="whr")*economics!$AH$2:$AH$167*(_xlfn.NORM.DIST(BU$3,economics!$AK$2:$AK$167,economics!$AJ$2:$AJ$167,TRUE)-_xlfn.NORM.DIST(BU$30,economics!$AK$2:$AK$167,economics!$AJ$2:$AJ$167,TRUE))*economics!$AM$2:$AM$167)+$CR21*(_xlfn.NORM.DIST(BU$3,$CU21,0.3*$CU21,TRUE)-_xlfn.NORM.DIST(BU$30,$CU21,0.3*$CU21,TRUE))*summary!$C$7/28.8/0.947817+$CS21*(_xlfn.NORM.DIST(BU$3,$CV21,0.3*$CV21,TRUE)-_xlfn.NORM.DIST(BU$30,$CV21,0.3*$CV21,TRUE))*summary!$C$6/28.8/0.947817)/(SUMPRODUCT((economics!$AG$2:$AG$167=$B50)*(economics!$D$2:$D$167="whr")*economics!$AH$2:$AH$167*(_xlfn.NORM.DIST(BU$3,economics!$AK$2:$AK$167,economics!$AJ$2:$AJ$167,TRUE)-_xlfn.NORM.DIST(BU$30,economics!$AK$2:$AK$167,economics!$AJ$2:$AJ$167,TRUE)))+$CR21*(_xlfn.NORM.DIST(BU$3,$CU21,0.3*$CU21,TRUE)-_xlfn.NORM.DIST(BU$30,$CU21,0.3*$CU21,TRUE))+$CS21*(_xlfn.NORM.DIST(BU$3,$CV21,0.3*$CV21,TRUE)-_xlfn.NORM.DIST(BU$30,$CV21,0.3*$CV21,TRUE))),""),IF($C21&gt;0,summary!$C$10/28.8/0.947817,""))</f>
        <v>10.074319315976723</v>
      </c>
      <c r="BV50">
        <f t="array" ref="BV50">IF($D21,IFERROR((SUMPRODUCT((economics!$AG$2:$AG$167=$B50)*(economics!$D$2:$D$167="whr")*economics!$AH$2:$AH$167*(_xlfn.NORM.DIST(BV$3,economics!$AK$2:$AK$167,economics!$AJ$2:$AJ$167,TRUE)-_xlfn.NORM.DIST(BV$30,economics!$AK$2:$AK$167,economics!$AJ$2:$AJ$167,TRUE))*economics!$AM$2:$AM$167)+$CR21*(_xlfn.NORM.DIST(BV$3,$CU21,0.3*$CU21,TRUE)-_xlfn.NORM.DIST(BV$30,$CU21,0.3*$CU21,TRUE))*summary!$C$7/28.8/0.947817+$CS21*(_xlfn.NORM.DIST(BV$3,$CV21,0.3*$CV21,TRUE)-_xlfn.NORM.DIST(BV$30,$CV21,0.3*$CV21,TRUE))*summary!$C$6/28.8/0.947817)/(SUMPRODUCT((economics!$AG$2:$AG$167=$B50)*(economics!$D$2:$D$167="whr")*economics!$AH$2:$AH$167*(_xlfn.NORM.DIST(BV$3,economics!$AK$2:$AK$167,economics!$AJ$2:$AJ$167,TRUE)-_xlfn.NORM.DIST(BV$30,economics!$AK$2:$AK$167,economics!$AJ$2:$AJ$167,TRUE)))+$CR21*(_xlfn.NORM.DIST(BV$3,$CU21,0.3*$CU21,TRUE)-_xlfn.NORM.DIST(BV$30,$CU21,0.3*$CU21,TRUE))+$CS21*(_xlfn.NORM.DIST(BV$3,$CV21,0.3*$CV21,TRUE)-_xlfn.NORM.DIST(BV$30,$CV21,0.3*$CV21,TRUE))),""),IF($C21&gt;0,summary!$C$10/28.8/0.947817,""))</f>
        <v>10.074319315976723</v>
      </c>
      <c r="BW50">
        <f t="array" ref="BW50">IF($D21,IFERROR((SUMPRODUCT((economics!$AG$2:$AG$167=$B50)*(economics!$D$2:$D$167="whr")*economics!$AH$2:$AH$167*(_xlfn.NORM.DIST(BW$3,economics!$AK$2:$AK$167,economics!$AJ$2:$AJ$167,TRUE)-_xlfn.NORM.DIST(BW$30,economics!$AK$2:$AK$167,economics!$AJ$2:$AJ$167,TRUE))*economics!$AM$2:$AM$167)+$CR21*(_xlfn.NORM.DIST(BW$3,$CU21,0.3*$CU21,TRUE)-_xlfn.NORM.DIST(BW$30,$CU21,0.3*$CU21,TRUE))*summary!$C$7/28.8/0.947817+$CS21*(_xlfn.NORM.DIST(BW$3,$CV21,0.3*$CV21,TRUE)-_xlfn.NORM.DIST(BW$30,$CV21,0.3*$CV21,TRUE))*summary!$C$6/28.8/0.947817)/(SUMPRODUCT((economics!$AG$2:$AG$167=$B50)*(economics!$D$2:$D$167="whr")*economics!$AH$2:$AH$167*(_xlfn.NORM.DIST(BW$3,economics!$AK$2:$AK$167,economics!$AJ$2:$AJ$167,TRUE)-_xlfn.NORM.DIST(BW$30,economics!$AK$2:$AK$167,economics!$AJ$2:$AJ$167,TRUE)))+$CR21*(_xlfn.NORM.DIST(BW$3,$CU21,0.3*$CU21,TRUE)-_xlfn.NORM.DIST(BW$30,$CU21,0.3*$CU21,TRUE))+$CS21*(_xlfn.NORM.DIST(BW$3,$CV21,0.3*$CV21,TRUE)-_xlfn.NORM.DIST(BW$30,$CV21,0.3*$CV21,TRUE))),""),IF($C21&gt;0,summary!$C$10/28.8/0.947817,""))</f>
        <v>10.074319315976723</v>
      </c>
      <c r="BX50">
        <f t="array" ref="BX50">IF($D21,IFERROR((SUMPRODUCT((economics!$AG$2:$AG$167=$B50)*(economics!$D$2:$D$167="whr")*economics!$AH$2:$AH$167*(_xlfn.NORM.DIST(BX$3,economics!$AK$2:$AK$167,economics!$AJ$2:$AJ$167,TRUE)-_xlfn.NORM.DIST(BX$30,economics!$AK$2:$AK$167,economics!$AJ$2:$AJ$167,TRUE))*economics!$AM$2:$AM$167)+$CR21*(_xlfn.NORM.DIST(BX$3,$CU21,0.3*$CU21,TRUE)-_xlfn.NORM.DIST(BX$30,$CU21,0.3*$CU21,TRUE))*summary!$C$7/28.8/0.947817+$CS21*(_xlfn.NORM.DIST(BX$3,$CV21,0.3*$CV21,TRUE)-_xlfn.NORM.DIST(BX$30,$CV21,0.3*$CV21,TRUE))*summary!$C$6/28.8/0.947817)/(SUMPRODUCT((economics!$AG$2:$AG$167=$B50)*(economics!$D$2:$D$167="whr")*economics!$AH$2:$AH$167*(_xlfn.NORM.DIST(BX$3,economics!$AK$2:$AK$167,economics!$AJ$2:$AJ$167,TRUE)-_xlfn.NORM.DIST(BX$30,economics!$AK$2:$AK$167,economics!$AJ$2:$AJ$167,TRUE)))+$CR21*(_xlfn.NORM.DIST(BX$3,$CU21,0.3*$CU21,TRUE)-_xlfn.NORM.DIST(BX$30,$CU21,0.3*$CU21,TRUE))+$CS21*(_xlfn.NORM.DIST(BX$3,$CV21,0.3*$CV21,TRUE)-_xlfn.NORM.DIST(BX$30,$CV21,0.3*$CV21,TRUE))),""),IF($C21&gt;0,summary!$C$10/28.8/0.947817,""))</f>
        <v>10.074319315976723</v>
      </c>
      <c r="BY50">
        <f t="array" ref="BY50">IF($D21,IFERROR((SUMPRODUCT((economics!$AG$2:$AG$167=$B50)*(economics!$D$2:$D$167="whr")*economics!$AH$2:$AH$167*(_xlfn.NORM.DIST(BY$3,economics!$AK$2:$AK$167,economics!$AJ$2:$AJ$167,TRUE)-_xlfn.NORM.DIST(BY$30,economics!$AK$2:$AK$167,economics!$AJ$2:$AJ$167,TRUE))*economics!$AM$2:$AM$167)+$CR21*(_xlfn.NORM.DIST(BY$3,$CU21,0.3*$CU21,TRUE)-_xlfn.NORM.DIST(BY$30,$CU21,0.3*$CU21,TRUE))*summary!$C$7/28.8/0.947817+$CS21*(_xlfn.NORM.DIST(BY$3,$CV21,0.3*$CV21,TRUE)-_xlfn.NORM.DIST(BY$30,$CV21,0.3*$CV21,TRUE))*summary!$C$6/28.8/0.947817)/(SUMPRODUCT((economics!$AG$2:$AG$167=$B50)*(economics!$D$2:$D$167="whr")*economics!$AH$2:$AH$167*(_xlfn.NORM.DIST(BY$3,economics!$AK$2:$AK$167,economics!$AJ$2:$AJ$167,TRUE)-_xlfn.NORM.DIST(BY$30,economics!$AK$2:$AK$167,economics!$AJ$2:$AJ$167,TRUE)))+$CR21*(_xlfn.NORM.DIST(BY$3,$CU21,0.3*$CU21,TRUE)-_xlfn.NORM.DIST(BY$30,$CU21,0.3*$CU21,TRUE))+$CS21*(_xlfn.NORM.DIST(BY$3,$CV21,0.3*$CV21,TRUE)-_xlfn.NORM.DIST(BY$30,$CV21,0.3*$CV21,TRUE))),""),IF($C21&gt;0,summary!$C$10/28.8/0.947817,""))</f>
        <v>10.074319315976723</v>
      </c>
      <c r="BZ50">
        <f t="array" ref="BZ50">IF($D21,IFERROR((SUMPRODUCT((economics!$AG$2:$AG$167=$B50)*(economics!$D$2:$D$167="whr")*economics!$AH$2:$AH$167*(_xlfn.NORM.DIST(BZ$3,economics!$AK$2:$AK$167,economics!$AJ$2:$AJ$167,TRUE)-_xlfn.NORM.DIST(BZ$30,economics!$AK$2:$AK$167,economics!$AJ$2:$AJ$167,TRUE))*economics!$AM$2:$AM$167)+$CR21*(_xlfn.NORM.DIST(BZ$3,$CU21,0.3*$CU21,TRUE)-_xlfn.NORM.DIST(BZ$30,$CU21,0.3*$CU21,TRUE))*summary!$C$7/28.8/0.947817+$CS21*(_xlfn.NORM.DIST(BZ$3,$CV21,0.3*$CV21,TRUE)-_xlfn.NORM.DIST(BZ$30,$CV21,0.3*$CV21,TRUE))*summary!$C$6/28.8/0.947817)/(SUMPRODUCT((economics!$AG$2:$AG$167=$B50)*(economics!$D$2:$D$167="whr")*economics!$AH$2:$AH$167*(_xlfn.NORM.DIST(BZ$3,economics!$AK$2:$AK$167,economics!$AJ$2:$AJ$167,TRUE)-_xlfn.NORM.DIST(BZ$30,economics!$AK$2:$AK$167,economics!$AJ$2:$AJ$167,TRUE)))+$CR21*(_xlfn.NORM.DIST(BZ$3,$CU21,0.3*$CU21,TRUE)-_xlfn.NORM.DIST(BZ$30,$CU21,0.3*$CU21,TRUE))+$CS21*(_xlfn.NORM.DIST(BZ$3,$CV21,0.3*$CV21,TRUE)-_xlfn.NORM.DIST(BZ$30,$CV21,0.3*$CV21,TRUE))),""),IF($C21&gt;0,summary!$C$10/28.8/0.947817,""))</f>
        <v>10.074319315976723</v>
      </c>
      <c r="CA50">
        <f t="array" ref="CA50">IF($D21,IFERROR((SUMPRODUCT((economics!$AG$2:$AG$167=$B50)*(economics!$D$2:$D$167="whr")*economics!$AH$2:$AH$167*(_xlfn.NORM.DIST(CA$3,economics!$AK$2:$AK$167,economics!$AJ$2:$AJ$167,TRUE)-_xlfn.NORM.DIST(CA$30,economics!$AK$2:$AK$167,economics!$AJ$2:$AJ$167,TRUE))*economics!$AM$2:$AM$167)+$CR21*(_xlfn.NORM.DIST(CA$3,$CU21,0.3*$CU21,TRUE)-_xlfn.NORM.DIST(CA$30,$CU21,0.3*$CU21,TRUE))*summary!$C$7/28.8/0.947817+$CS21*(_xlfn.NORM.DIST(CA$3,$CV21,0.3*$CV21,TRUE)-_xlfn.NORM.DIST(CA$30,$CV21,0.3*$CV21,TRUE))*summary!$C$6/28.8/0.947817)/(SUMPRODUCT((economics!$AG$2:$AG$167=$B50)*(economics!$D$2:$D$167="whr")*economics!$AH$2:$AH$167*(_xlfn.NORM.DIST(CA$3,economics!$AK$2:$AK$167,economics!$AJ$2:$AJ$167,TRUE)-_xlfn.NORM.DIST(CA$30,economics!$AK$2:$AK$167,economics!$AJ$2:$AJ$167,TRUE)))+$CR21*(_xlfn.NORM.DIST(CA$3,$CU21,0.3*$CU21,TRUE)-_xlfn.NORM.DIST(CA$30,$CU21,0.3*$CU21,TRUE))+$CS21*(_xlfn.NORM.DIST(CA$3,$CV21,0.3*$CV21,TRUE)-_xlfn.NORM.DIST(CA$30,$CV21,0.3*$CV21,TRUE))),""),IF($C21&gt;0,summary!$C$10/28.8/0.947817,""))</f>
        <v>10.074319315976723</v>
      </c>
      <c r="CB50">
        <f t="array" ref="CB50">IF($D21,IFERROR((SUMPRODUCT((economics!$AG$2:$AG$167=$B50)*(economics!$D$2:$D$167="whr")*economics!$AH$2:$AH$167*(_xlfn.NORM.DIST(CB$3,economics!$AK$2:$AK$167,economics!$AJ$2:$AJ$167,TRUE)-_xlfn.NORM.DIST(CB$30,economics!$AK$2:$AK$167,economics!$AJ$2:$AJ$167,TRUE))*economics!$AM$2:$AM$167)+$CR21*(_xlfn.NORM.DIST(CB$3,$CU21,0.3*$CU21,TRUE)-_xlfn.NORM.DIST(CB$30,$CU21,0.3*$CU21,TRUE))*summary!$C$7/28.8/0.947817+$CS21*(_xlfn.NORM.DIST(CB$3,$CV21,0.3*$CV21,TRUE)-_xlfn.NORM.DIST(CB$30,$CV21,0.3*$CV21,TRUE))*summary!$C$6/28.8/0.947817)/(SUMPRODUCT((economics!$AG$2:$AG$167=$B50)*(economics!$D$2:$D$167="whr")*economics!$AH$2:$AH$167*(_xlfn.NORM.DIST(CB$3,economics!$AK$2:$AK$167,economics!$AJ$2:$AJ$167,TRUE)-_xlfn.NORM.DIST(CB$30,economics!$AK$2:$AK$167,economics!$AJ$2:$AJ$167,TRUE)))+$CR21*(_xlfn.NORM.DIST(CB$3,$CU21,0.3*$CU21,TRUE)-_xlfn.NORM.DIST(CB$30,$CU21,0.3*$CU21,TRUE))+$CS21*(_xlfn.NORM.DIST(CB$3,$CV21,0.3*$CV21,TRUE)-_xlfn.NORM.DIST(CB$30,$CV21,0.3*$CV21,TRUE))),""),IF($C21&gt;0,summary!$C$10/28.8/0.947817,""))</f>
        <v>10.074319315976723</v>
      </c>
      <c r="CC50">
        <f t="array" ref="CC50">IF($D21,IFERROR((SUMPRODUCT((economics!$AG$2:$AG$167=$B50)*(economics!$D$2:$D$167="whr")*economics!$AH$2:$AH$167*(_xlfn.NORM.DIST(CC$3,economics!$AK$2:$AK$167,economics!$AJ$2:$AJ$167,TRUE)-_xlfn.NORM.DIST(CC$30,economics!$AK$2:$AK$167,economics!$AJ$2:$AJ$167,TRUE))*economics!$AM$2:$AM$167)+$CR21*(_xlfn.NORM.DIST(CC$3,$CU21,0.3*$CU21,TRUE)-_xlfn.NORM.DIST(CC$30,$CU21,0.3*$CU21,TRUE))*summary!$C$7/28.8/0.947817+$CS21*(_xlfn.NORM.DIST(CC$3,$CV21,0.3*$CV21,TRUE)-_xlfn.NORM.DIST(CC$30,$CV21,0.3*$CV21,TRUE))*summary!$C$6/28.8/0.947817)/(SUMPRODUCT((economics!$AG$2:$AG$167=$B50)*(economics!$D$2:$D$167="whr")*economics!$AH$2:$AH$167*(_xlfn.NORM.DIST(CC$3,economics!$AK$2:$AK$167,economics!$AJ$2:$AJ$167,TRUE)-_xlfn.NORM.DIST(CC$30,economics!$AK$2:$AK$167,economics!$AJ$2:$AJ$167,TRUE)))+$CR21*(_xlfn.NORM.DIST(CC$3,$CU21,0.3*$CU21,TRUE)-_xlfn.NORM.DIST(CC$30,$CU21,0.3*$CU21,TRUE))+$CS21*(_xlfn.NORM.DIST(CC$3,$CV21,0.3*$CV21,TRUE)-_xlfn.NORM.DIST(CC$30,$CV21,0.3*$CV21,TRUE))),""),IF($C21&gt;0,summary!$C$10/28.8/0.947817,""))</f>
        <v>10.074319315976723</v>
      </c>
      <c r="CD50">
        <f t="array" ref="CD50">IF($D21,IFERROR((SUMPRODUCT((economics!$AG$2:$AG$167=$B50)*(economics!$D$2:$D$167="whr")*economics!$AH$2:$AH$167*(_xlfn.NORM.DIST(CD$3,economics!$AK$2:$AK$167,economics!$AJ$2:$AJ$167,TRUE)-_xlfn.NORM.DIST(CD$30,economics!$AK$2:$AK$167,economics!$AJ$2:$AJ$167,TRUE))*economics!$AM$2:$AM$167)+$CR21*(_xlfn.NORM.DIST(CD$3,$CU21,0.3*$CU21,TRUE)-_xlfn.NORM.DIST(CD$30,$CU21,0.3*$CU21,TRUE))*summary!$C$7/28.8/0.947817+$CS21*(_xlfn.NORM.DIST(CD$3,$CV21,0.3*$CV21,TRUE)-_xlfn.NORM.DIST(CD$30,$CV21,0.3*$CV21,TRUE))*summary!$C$6/28.8/0.947817)/(SUMPRODUCT((economics!$AG$2:$AG$167=$B50)*(economics!$D$2:$D$167="whr")*economics!$AH$2:$AH$167*(_xlfn.NORM.DIST(CD$3,economics!$AK$2:$AK$167,economics!$AJ$2:$AJ$167,TRUE)-_xlfn.NORM.DIST(CD$30,economics!$AK$2:$AK$167,economics!$AJ$2:$AJ$167,TRUE)))+$CR21*(_xlfn.NORM.DIST(CD$3,$CU21,0.3*$CU21,TRUE)-_xlfn.NORM.DIST(CD$30,$CU21,0.3*$CU21,TRUE))+$CS21*(_xlfn.NORM.DIST(CD$3,$CV21,0.3*$CV21,TRUE)-_xlfn.NORM.DIST(CD$30,$CV21,0.3*$CV21,TRUE))),""),IF($C21&gt;0,summary!$C$10/28.8/0.947817,""))</f>
        <v>10.074319315976723</v>
      </c>
      <c r="CE50">
        <f t="array" ref="CE50">IF($D21,IFERROR((SUMPRODUCT((economics!$AG$2:$AG$167=$B50)*(economics!$D$2:$D$167="whr")*economics!$AH$2:$AH$167*(_xlfn.NORM.DIST(CE$3,economics!$AK$2:$AK$167,economics!$AJ$2:$AJ$167,TRUE)-_xlfn.NORM.DIST(CE$30,economics!$AK$2:$AK$167,economics!$AJ$2:$AJ$167,TRUE))*economics!$AM$2:$AM$167)+$CR21*(_xlfn.NORM.DIST(CE$3,$CU21,0.3*$CU21,TRUE)-_xlfn.NORM.DIST(CE$30,$CU21,0.3*$CU21,TRUE))*summary!$C$7/28.8/0.947817+$CS21*(_xlfn.NORM.DIST(CE$3,$CV21,0.3*$CV21,TRUE)-_xlfn.NORM.DIST(CE$30,$CV21,0.3*$CV21,TRUE))*summary!$C$6/28.8/0.947817)/(SUMPRODUCT((economics!$AG$2:$AG$167=$B50)*(economics!$D$2:$D$167="whr")*economics!$AH$2:$AH$167*(_xlfn.NORM.DIST(CE$3,economics!$AK$2:$AK$167,economics!$AJ$2:$AJ$167,TRUE)-_xlfn.NORM.DIST(CE$30,economics!$AK$2:$AK$167,economics!$AJ$2:$AJ$167,TRUE)))+$CR21*(_xlfn.NORM.DIST(CE$3,$CU21,0.3*$CU21,TRUE)-_xlfn.NORM.DIST(CE$30,$CU21,0.3*$CU21,TRUE))+$CS21*(_xlfn.NORM.DIST(CE$3,$CV21,0.3*$CV21,TRUE)-_xlfn.NORM.DIST(CE$30,$CV21,0.3*$CV21,TRUE))),""),IF($C21&gt;0,summary!$C$10/28.8/0.947817,""))</f>
        <v>10.074319315976723</v>
      </c>
      <c r="CF50">
        <f t="array" ref="CF50">IF($D21,IFERROR((SUMPRODUCT((economics!$AG$2:$AG$167=$B50)*(economics!$D$2:$D$167="whr")*economics!$AH$2:$AH$167*(_xlfn.NORM.DIST(CF$3,economics!$AK$2:$AK$167,economics!$AJ$2:$AJ$167,TRUE)-_xlfn.NORM.DIST(CF$30,economics!$AK$2:$AK$167,economics!$AJ$2:$AJ$167,TRUE))*economics!$AM$2:$AM$167)+$CR21*(_xlfn.NORM.DIST(CF$3,$CU21,0.3*$CU21,TRUE)-_xlfn.NORM.DIST(CF$30,$CU21,0.3*$CU21,TRUE))*summary!$C$7/28.8/0.947817+$CS21*(_xlfn.NORM.DIST(CF$3,$CV21,0.3*$CV21,TRUE)-_xlfn.NORM.DIST(CF$30,$CV21,0.3*$CV21,TRUE))*summary!$C$6/28.8/0.947817)/(SUMPRODUCT((economics!$AG$2:$AG$167=$B50)*(economics!$D$2:$D$167="whr")*economics!$AH$2:$AH$167*(_xlfn.NORM.DIST(CF$3,economics!$AK$2:$AK$167,economics!$AJ$2:$AJ$167,TRUE)-_xlfn.NORM.DIST(CF$30,economics!$AK$2:$AK$167,economics!$AJ$2:$AJ$167,TRUE)))+$CR21*(_xlfn.NORM.DIST(CF$3,$CU21,0.3*$CU21,TRUE)-_xlfn.NORM.DIST(CF$30,$CU21,0.3*$CU21,TRUE))+$CS21*(_xlfn.NORM.DIST(CF$3,$CV21,0.3*$CV21,TRUE)-_xlfn.NORM.DIST(CF$30,$CV21,0.3*$CV21,TRUE))),""),IF($C21&gt;0,summary!$C$10/28.8/0.947817,""))</f>
        <v>10.074319315976723</v>
      </c>
      <c r="CG50">
        <f t="array" ref="CG50">IF($D21,IFERROR((SUMPRODUCT((economics!$AG$2:$AG$167=$B50)*(economics!$D$2:$D$167="whr")*economics!$AH$2:$AH$167*(_xlfn.NORM.DIST(CG$3,economics!$AK$2:$AK$167,economics!$AJ$2:$AJ$167,TRUE)-_xlfn.NORM.DIST(CG$30,economics!$AK$2:$AK$167,economics!$AJ$2:$AJ$167,TRUE))*economics!$AM$2:$AM$167)+$CR21*(_xlfn.NORM.DIST(CG$3,$CU21,0.3*$CU21,TRUE)-_xlfn.NORM.DIST(CG$30,$CU21,0.3*$CU21,TRUE))*summary!$C$7/28.8/0.947817+$CS21*(_xlfn.NORM.DIST(CG$3,$CV21,0.3*$CV21,TRUE)-_xlfn.NORM.DIST(CG$30,$CV21,0.3*$CV21,TRUE))*summary!$C$6/28.8/0.947817)/(SUMPRODUCT((economics!$AG$2:$AG$167=$B50)*(economics!$D$2:$D$167="whr")*economics!$AH$2:$AH$167*(_xlfn.NORM.DIST(CG$3,economics!$AK$2:$AK$167,economics!$AJ$2:$AJ$167,TRUE)-_xlfn.NORM.DIST(CG$30,economics!$AK$2:$AK$167,economics!$AJ$2:$AJ$167,TRUE)))+$CR21*(_xlfn.NORM.DIST(CG$3,$CU21,0.3*$CU21,TRUE)-_xlfn.NORM.DIST(CG$30,$CU21,0.3*$CU21,TRUE))+$CS21*(_xlfn.NORM.DIST(CG$3,$CV21,0.3*$CV21,TRUE)-_xlfn.NORM.DIST(CG$30,$CV21,0.3*$CV21,TRUE))),""),IF($C21&gt;0,summary!$C$10/28.8/0.947817,""))</f>
        <v>10.074319315976723</v>
      </c>
      <c r="CH50">
        <f t="array" ref="CH50">IF($D21,IFERROR((SUMPRODUCT((economics!$AG$2:$AG$167=$B50)*(economics!$D$2:$D$167="whr")*economics!$AH$2:$AH$167*(_xlfn.NORM.DIST(CH$3,economics!$AK$2:$AK$167,economics!$AJ$2:$AJ$167,TRUE)-_xlfn.NORM.DIST(CH$30,economics!$AK$2:$AK$167,economics!$AJ$2:$AJ$167,TRUE))*economics!$AM$2:$AM$167)+$CR21*(_xlfn.NORM.DIST(CH$3,$CU21,0.3*$CU21,TRUE)-_xlfn.NORM.DIST(CH$30,$CU21,0.3*$CU21,TRUE))*summary!$C$7/28.8/0.947817+$CS21*(_xlfn.NORM.DIST(CH$3,$CV21,0.3*$CV21,TRUE)-_xlfn.NORM.DIST(CH$30,$CV21,0.3*$CV21,TRUE))*summary!$C$6/28.8/0.947817)/(SUMPRODUCT((economics!$AG$2:$AG$167=$B50)*(economics!$D$2:$D$167="whr")*economics!$AH$2:$AH$167*(_xlfn.NORM.DIST(CH$3,economics!$AK$2:$AK$167,economics!$AJ$2:$AJ$167,TRUE)-_xlfn.NORM.DIST(CH$30,economics!$AK$2:$AK$167,economics!$AJ$2:$AJ$167,TRUE)))+$CR21*(_xlfn.NORM.DIST(CH$3,$CU21,0.3*$CU21,TRUE)-_xlfn.NORM.DIST(CH$30,$CU21,0.3*$CU21,TRUE))+$CS21*(_xlfn.NORM.DIST(CH$3,$CV21,0.3*$CV21,TRUE)-_xlfn.NORM.DIST(CH$30,$CV21,0.3*$CV21,TRUE))),""),IF($C21&gt;0,summary!$C$10/28.8/0.947817,""))</f>
        <v>10.074319315976723</v>
      </c>
    </row>
    <row r="51" spans="1:86" x14ac:dyDescent="0.35">
      <c r="A51" t="str">
        <f t="shared" si="3"/>
        <v>other machinery 28</v>
      </c>
      <c r="B51">
        <f t="shared" si="3"/>
        <v>28</v>
      </c>
      <c r="E51">
        <f t="array" ref="E51">IF($D22,IFERROR((SUMPRODUCT((economics!$AG$2:$AG$167=$B51)*(economics!$D$2:$D$167="whr")*economics!$AH$2:$AH$167*(_xlfn.NORM.DIST(E$3,economics!$AK$2:$AK$167,economics!$AJ$2:$AJ$167,TRUE)-_xlfn.NORM.DIST(E$30,economics!$AK$2:$AK$167,economics!$AJ$2:$AJ$167,TRUE))*economics!$AM$2:$AM$167)+$CR22*(_xlfn.NORM.DIST(E$3,$CU22,0.3*$CU22,TRUE)-_xlfn.NORM.DIST(E$30,$CU22,0.3*$CU22,TRUE))*summary!$C$7/28.8/0.947817+$CS22*(_xlfn.NORM.DIST(E$3,$CV22,0.3*$CV22,TRUE)-_xlfn.NORM.DIST(E$30,$CV22,0.3*$CV22,TRUE))*summary!$C$6/28.8/0.947817)/(SUMPRODUCT((economics!$AG$2:$AG$167=$B51)*(economics!$D$2:$D$167="whr")*economics!$AH$2:$AH$167*(_xlfn.NORM.DIST(E$3,economics!$AK$2:$AK$167,economics!$AJ$2:$AJ$167,TRUE)-_xlfn.NORM.DIST(E$30,economics!$AK$2:$AK$167,economics!$AJ$2:$AJ$167,TRUE)))+$CR22*(_xlfn.NORM.DIST(E$3,$CU22,0.3*$CU22,TRUE)-_xlfn.NORM.DIST(E$30,$CU22,0.3*$CU22,TRUE))+$CS22*(_xlfn.NORM.DIST(E$3,$CV22,0.3*$CV22,TRUE)-_xlfn.NORM.DIST(E$30,$CV22,0.3*$CV22,TRUE))),""),IF($C22&gt;0,summary!$C$10/28.8/0.947817,""))</f>
        <v>10.074319315976723</v>
      </c>
      <c r="F51">
        <f t="array" ref="F51">IF($D22,IFERROR((SUMPRODUCT((economics!$AG$2:$AG$167=$B51)*(economics!$D$2:$D$167="whr")*economics!$AH$2:$AH$167*(_xlfn.NORM.DIST(F$3,economics!$AK$2:$AK$167,economics!$AJ$2:$AJ$167,TRUE)-_xlfn.NORM.DIST(F$30,economics!$AK$2:$AK$167,economics!$AJ$2:$AJ$167,TRUE))*economics!$AM$2:$AM$167)+$CR22*(_xlfn.NORM.DIST(F$3,$CU22,0.3*$CU22,TRUE)-_xlfn.NORM.DIST(F$30,$CU22,0.3*$CU22,TRUE))*summary!$C$7/28.8/0.947817+$CS22*(_xlfn.NORM.DIST(F$3,$CV22,0.3*$CV22,TRUE)-_xlfn.NORM.DIST(F$30,$CV22,0.3*$CV22,TRUE))*summary!$C$6/28.8/0.947817)/(SUMPRODUCT((economics!$AG$2:$AG$167=$B51)*(economics!$D$2:$D$167="whr")*economics!$AH$2:$AH$167*(_xlfn.NORM.DIST(F$3,economics!$AK$2:$AK$167,economics!$AJ$2:$AJ$167,TRUE)-_xlfn.NORM.DIST(F$30,economics!$AK$2:$AK$167,economics!$AJ$2:$AJ$167,TRUE)))+$CR22*(_xlfn.NORM.DIST(F$3,$CU22,0.3*$CU22,TRUE)-_xlfn.NORM.DIST(F$30,$CU22,0.3*$CU22,TRUE))+$CS22*(_xlfn.NORM.DIST(F$3,$CV22,0.3*$CV22,TRUE)-_xlfn.NORM.DIST(F$30,$CV22,0.3*$CV22,TRUE))),""),IF($C22&gt;0,summary!$C$10/28.8/0.947817,""))</f>
        <v>10.074319315976723</v>
      </c>
      <c r="G51">
        <f t="array" ref="G51">IF($D22,IFERROR((SUMPRODUCT((economics!$AG$2:$AG$167=$B51)*(economics!$D$2:$D$167="whr")*economics!$AH$2:$AH$167*(_xlfn.NORM.DIST(G$3,economics!$AK$2:$AK$167,economics!$AJ$2:$AJ$167,TRUE)-_xlfn.NORM.DIST(G$30,economics!$AK$2:$AK$167,economics!$AJ$2:$AJ$167,TRUE))*economics!$AM$2:$AM$167)+$CR22*(_xlfn.NORM.DIST(G$3,$CU22,0.3*$CU22,TRUE)-_xlfn.NORM.DIST(G$30,$CU22,0.3*$CU22,TRUE))*summary!$C$7/28.8/0.947817+$CS22*(_xlfn.NORM.DIST(G$3,$CV22,0.3*$CV22,TRUE)-_xlfn.NORM.DIST(G$30,$CV22,0.3*$CV22,TRUE))*summary!$C$6/28.8/0.947817)/(SUMPRODUCT((economics!$AG$2:$AG$167=$B51)*(economics!$D$2:$D$167="whr")*economics!$AH$2:$AH$167*(_xlfn.NORM.DIST(G$3,economics!$AK$2:$AK$167,economics!$AJ$2:$AJ$167,TRUE)-_xlfn.NORM.DIST(G$30,economics!$AK$2:$AK$167,economics!$AJ$2:$AJ$167,TRUE)))+$CR22*(_xlfn.NORM.DIST(G$3,$CU22,0.3*$CU22,TRUE)-_xlfn.NORM.DIST(G$30,$CU22,0.3*$CU22,TRUE))+$CS22*(_xlfn.NORM.DIST(G$3,$CV22,0.3*$CV22,TRUE)-_xlfn.NORM.DIST(G$30,$CV22,0.3*$CV22,TRUE))),""),IF($C22&gt;0,summary!$C$10/28.8/0.947817,""))</f>
        <v>10.074319315976723</v>
      </c>
      <c r="H51">
        <f t="array" ref="H51">IF($D22,IFERROR((SUMPRODUCT((economics!$AG$2:$AG$167=$B51)*(economics!$D$2:$D$167="whr")*economics!$AH$2:$AH$167*(_xlfn.NORM.DIST(H$3,economics!$AK$2:$AK$167,economics!$AJ$2:$AJ$167,TRUE)-_xlfn.NORM.DIST(H$30,economics!$AK$2:$AK$167,economics!$AJ$2:$AJ$167,TRUE))*economics!$AM$2:$AM$167)+$CR22*(_xlfn.NORM.DIST(H$3,$CU22,0.3*$CU22,TRUE)-_xlfn.NORM.DIST(H$30,$CU22,0.3*$CU22,TRUE))*summary!$C$7/28.8/0.947817+$CS22*(_xlfn.NORM.DIST(H$3,$CV22,0.3*$CV22,TRUE)-_xlfn.NORM.DIST(H$30,$CV22,0.3*$CV22,TRUE))*summary!$C$6/28.8/0.947817)/(SUMPRODUCT((economics!$AG$2:$AG$167=$B51)*(economics!$D$2:$D$167="whr")*economics!$AH$2:$AH$167*(_xlfn.NORM.DIST(H$3,economics!$AK$2:$AK$167,economics!$AJ$2:$AJ$167,TRUE)-_xlfn.NORM.DIST(H$30,economics!$AK$2:$AK$167,economics!$AJ$2:$AJ$167,TRUE)))+$CR22*(_xlfn.NORM.DIST(H$3,$CU22,0.3*$CU22,TRUE)-_xlfn.NORM.DIST(H$30,$CU22,0.3*$CU22,TRUE))+$CS22*(_xlfn.NORM.DIST(H$3,$CV22,0.3*$CV22,TRUE)-_xlfn.NORM.DIST(H$30,$CV22,0.3*$CV22,TRUE))),""),IF($C22&gt;0,summary!$C$10/28.8/0.947817,""))</f>
        <v>10.074319315976723</v>
      </c>
      <c r="I51">
        <f t="array" ref="I51">IF($D22,IFERROR((SUMPRODUCT((economics!$AG$2:$AG$167=$B51)*(economics!$D$2:$D$167="whr")*economics!$AH$2:$AH$167*(_xlfn.NORM.DIST(I$3,economics!$AK$2:$AK$167,economics!$AJ$2:$AJ$167,TRUE)-_xlfn.NORM.DIST(I$30,economics!$AK$2:$AK$167,economics!$AJ$2:$AJ$167,TRUE))*economics!$AM$2:$AM$167)+$CR22*(_xlfn.NORM.DIST(I$3,$CU22,0.3*$CU22,TRUE)-_xlfn.NORM.DIST(I$30,$CU22,0.3*$CU22,TRUE))*summary!$C$7/28.8/0.947817+$CS22*(_xlfn.NORM.DIST(I$3,$CV22,0.3*$CV22,TRUE)-_xlfn.NORM.DIST(I$30,$CV22,0.3*$CV22,TRUE))*summary!$C$6/28.8/0.947817)/(SUMPRODUCT((economics!$AG$2:$AG$167=$B51)*(economics!$D$2:$D$167="whr")*economics!$AH$2:$AH$167*(_xlfn.NORM.DIST(I$3,economics!$AK$2:$AK$167,economics!$AJ$2:$AJ$167,TRUE)-_xlfn.NORM.DIST(I$30,economics!$AK$2:$AK$167,economics!$AJ$2:$AJ$167,TRUE)))+$CR22*(_xlfn.NORM.DIST(I$3,$CU22,0.3*$CU22,TRUE)-_xlfn.NORM.DIST(I$30,$CU22,0.3*$CU22,TRUE))+$CS22*(_xlfn.NORM.DIST(I$3,$CV22,0.3*$CV22,TRUE)-_xlfn.NORM.DIST(I$30,$CV22,0.3*$CV22,TRUE))),""),IF($C22&gt;0,summary!$C$10/28.8/0.947817,""))</f>
        <v>10.074319315976723</v>
      </c>
      <c r="J51">
        <f t="array" ref="J51">IF($D22,IFERROR((SUMPRODUCT((economics!$AG$2:$AG$167=$B51)*(economics!$D$2:$D$167="whr")*economics!$AH$2:$AH$167*(_xlfn.NORM.DIST(J$3,economics!$AK$2:$AK$167,economics!$AJ$2:$AJ$167,TRUE)-_xlfn.NORM.DIST(J$30,economics!$AK$2:$AK$167,economics!$AJ$2:$AJ$167,TRUE))*economics!$AM$2:$AM$167)+$CR22*(_xlfn.NORM.DIST(J$3,$CU22,0.3*$CU22,TRUE)-_xlfn.NORM.DIST(J$30,$CU22,0.3*$CU22,TRUE))*summary!$C$7/28.8/0.947817+$CS22*(_xlfn.NORM.DIST(J$3,$CV22,0.3*$CV22,TRUE)-_xlfn.NORM.DIST(J$30,$CV22,0.3*$CV22,TRUE))*summary!$C$6/28.8/0.947817)/(SUMPRODUCT((economics!$AG$2:$AG$167=$B51)*(economics!$D$2:$D$167="whr")*economics!$AH$2:$AH$167*(_xlfn.NORM.DIST(J$3,economics!$AK$2:$AK$167,economics!$AJ$2:$AJ$167,TRUE)-_xlfn.NORM.DIST(J$30,economics!$AK$2:$AK$167,economics!$AJ$2:$AJ$167,TRUE)))+$CR22*(_xlfn.NORM.DIST(J$3,$CU22,0.3*$CU22,TRUE)-_xlfn.NORM.DIST(J$30,$CU22,0.3*$CU22,TRUE))+$CS22*(_xlfn.NORM.DIST(J$3,$CV22,0.3*$CV22,TRUE)-_xlfn.NORM.DIST(J$30,$CV22,0.3*$CV22,TRUE))),""),IF($C22&gt;0,summary!$C$10/28.8/0.947817,""))</f>
        <v>10.074319315976723</v>
      </c>
      <c r="K51">
        <f t="array" ref="K51">IF($D22,IFERROR((SUMPRODUCT((economics!$AG$2:$AG$167=$B51)*(economics!$D$2:$D$167="whr")*economics!$AH$2:$AH$167*(_xlfn.NORM.DIST(K$3,economics!$AK$2:$AK$167,economics!$AJ$2:$AJ$167,TRUE)-_xlfn.NORM.DIST(K$30,economics!$AK$2:$AK$167,economics!$AJ$2:$AJ$167,TRUE))*economics!$AM$2:$AM$167)+$CR22*(_xlfn.NORM.DIST(K$3,$CU22,0.3*$CU22,TRUE)-_xlfn.NORM.DIST(K$30,$CU22,0.3*$CU22,TRUE))*summary!$C$7/28.8/0.947817+$CS22*(_xlfn.NORM.DIST(K$3,$CV22,0.3*$CV22,TRUE)-_xlfn.NORM.DIST(K$30,$CV22,0.3*$CV22,TRUE))*summary!$C$6/28.8/0.947817)/(SUMPRODUCT((economics!$AG$2:$AG$167=$B51)*(economics!$D$2:$D$167="whr")*economics!$AH$2:$AH$167*(_xlfn.NORM.DIST(K$3,economics!$AK$2:$AK$167,economics!$AJ$2:$AJ$167,TRUE)-_xlfn.NORM.DIST(K$30,economics!$AK$2:$AK$167,economics!$AJ$2:$AJ$167,TRUE)))+$CR22*(_xlfn.NORM.DIST(K$3,$CU22,0.3*$CU22,TRUE)-_xlfn.NORM.DIST(K$30,$CU22,0.3*$CU22,TRUE))+$CS22*(_xlfn.NORM.DIST(K$3,$CV22,0.3*$CV22,TRUE)-_xlfn.NORM.DIST(K$30,$CV22,0.3*$CV22,TRUE))),""),IF($C22&gt;0,summary!$C$10/28.8/0.947817,""))</f>
        <v>10.074319315976723</v>
      </c>
      <c r="L51">
        <f t="array" ref="L51">IF($D22,IFERROR((SUMPRODUCT((economics!$AG$2:$AG$167=$B51)*(economics!$D$2:$D$167="whr")*economics!$AH$2:$AH$167*(_xlfn.NORM.DIST(L$3,economics!$AK$2:$AK$167,economics!$AJ$2:$AJ$167,TRUE)-_xlfn.NORM.DIST(L$30,economics!$AK$2:$AK$167,economics!$AJ$2:$AJ$167,TRUE))*economics!$AM$2:$AM$167)+$CR22*(_xlfn.NORM.DIST(L$3,$CU22,0.3*$CU22,TRUE)-_xlfn.NORM.DIST(L$30,$CU22,0.3*$CU22,TRUE))*summary!$C$7/28.8/0.947817+$CS22*(_xlfn.NORM.DIST(L$3,$CV22,0.3*$CV22,TRUE)-_xlfn.NORM.DIST(L$30,$CV22,0.3*$CV22,TRUE))*summary!$C$6/28.8/0.947817)/(SUMPRODUCT((economics!$AG$2:$AG$167=$B51)*(economics!$D$2:$D$167="whr")*economics!$AH$2:$AH$167*(_xlfn.NORM.DIST(L$3,economics!$AK$2:$AK$167,economics!$AJ$2:$AJ$167,TRUE)-_xlfn.NORM.DIST(L$30,economics!$AK$2:$AK$167,economics!$AJ$2:$AJ$167,TRUE)))+$CR22*(_xlfn.NORM.DIST(L$3,$CU22,0.3*$CU22,TRUE)-_xlfn.NORM.DIST(L$30,$CU22,0.3*$CU22,TRUE))+$CS22*(_xlfn.NORM.DIST(L$3,$CV22,0.3*$CV22,TRUE)-_xlfn.NORM.DIST(L$30,$CV22,0.3*$CV22,TRUE))),""),IF($C22&gt;0,summary!$C$10/28.8/0.947817,""))</f>
        <v>10.074319315976723</v>
      </c>
      <c r="M51">
        <f t="array" ref="M51">IF($D22,IFERROR((SUMPRODUCT((economics!$AG$2:$AG$167=$B51)*(economics!$D$2:$D$167="whr")*economics!$AH$2:$AH$167*(_xlfn.NORM.DIST(M$3,economics!$AK$2:$AK$167,economics!$AJ$2:$AJ$167,TRUE)-_xlfn.NORM.DIST(M$30,economics!$AK$2:$AK$167,economics!$AJ$2:$AJ$167,TRUE))*economics!$AM$2:$AM$167)+$CR22*(_xlfn.NORM.DIST(M$3,$CU22,0.3*$CU22,TRUE)-_xlfn.NORM.DIST(M$30,$CU22,0.3*$CU22,TRUE))*summary!$C$7/28.8/0.947817+$CS22*(_xlfn.NORM.DIST(M$3,$CV22,0.3*$CV22,TRUE)-_xlfn.NORM.DIST(M$30,$CV22,0.3*$CV22,TRUE))*summary!$C$6/28.8/0.947817)/(SUMPRODUCT((economics!$AG$2:$AG$167=$B51)*(economics!$D$2:$D$167="whr")*economics!$AH$2:$AH$167*(_xlfn.NORM.DIST(M$3,economics!$AK$2:$AK$167,economics!$AJ$2:$AJ$167,TRUE)-_xlfn.NORM.DIST(M$30,economics!$AK$2:$AK$167,economics!$AJ$2:$AJ$167,TRUE)))+$CR22*(_xlfn.NORM.DIST(M$3,$CU22,0.3*$CU22,TRUE)-_xlfn.NORM.DIST(M$30,$CU22,0.3*$CU22,TRUE))+$CS22*(_xlfn.NORM.DIST(M$3,$CV22,0.3*$CV22,TRUE)-_xlfn.NORM.DIST(M$30,$CV22,0.3*$CV22,TRUE))),""),IF($C22&gt;0,summary!$C$10/28.8/0.947817,""))</f>
        <v>10.074319315976723</v>
      </c>
      <c r="N51">
        <f t="array" ref="N51">IF($D22,IFERROR((SUMPRODUCT((economics!$AG$2:$AG$167=$B51)*(economics!$D$2:$D$167="whr")*economics!$AH$2:$AH$167*(_xlfn.NORM.DIST(N$3,economics!$AK$2:$AK$167,economics!$AJ$2:$AJ$167,TRUE)-_xlfn.NORM.DIST(N$30,economics!$AK$2:$AK$167,economics!$AJ$2:$AJ$167,TRUE))*economics!$AM$2:$AM$167)+$CR22*(_xlfn.NORM.DIST(N$3,$CU22,0.3*$CU22,TRUE)-_xlfn.NORM.DIST(N$30,$CU22,0.3*$CU22,TRUE))*summary!$C$7/28.8/0.947817+$CS22*(_xlfn.NORM.DIST(N$3,$CV22,0.3*$CV22,TRUE)-_xlfn.NORM.DIST(N$30,$CV22,0.3*$CV22,TRUE))*summary!$C$6/28.8/0.947817)/(SUMPRODUCT((economics!$AG$2:$AG$167=$B51)*(economics!$D$2:$D$167="whr")*economics!$AH$2:$AH$167*(_xlfn.NORM.DIST(N$3,economics!$AK$2:$AK$167,economics!$AJ$2:$AJ$167,TRUE)-_xlfn.NORM.DIST(N$30,economics!$AK$2:$AK$167,economics!$AJ$2:$AJ$167,TRUE)))+$CR22*(_xlfn.NORM.DIST(N$3,$CU22,0.3*$CU22,TRUE)-_xlfn.NORM.DIST(N$30,$CU22,0.3*$CU22,TRUE))+$CS22*(_xlfn.NORM.DIST(N$3,$CV22,0.3*$CV22,TRUE)-_xlfn.NORM.DIST(N$30,$CV22,0.3*$CV22,TRUE))),""),IF($C22&gt;0,summary!$C$10/28.8/0.947817,""))</f>
        <v>10.074319315976723</v>
      </c>
      <c r="O51">
        <f t="array" ref="O51">IF($D22,IFERROR((SUMPRODUCT((economics!$AG$2:$AG$167=$B51)*(economics!$D$2:$D$167="whr")*economics!$AH$2:$AH$167*(_xlfn.NORM.DIST(O$3,economics!$AK$2:$AK$167,economics!$AJ$2:$AJ$167,TRUE)-_xlfn.NORM.DIST(O$30,economics!$AK$2:$AK$167,economics!$AJ$2:$AJ$167,TRUE))*economics!$AM$2:$AM$167)+$CR22*(_xlfn.NORM.DIST(O$3,$CU22,0.3*$CU22,TRUE)-_xlfn.NORM.DIST(O$30,$CU22,0.3*$CU22,TRUE))*summary!$C$7/28.8/0.947817+$CS22*(_xlfn.NORM.DIST(O$3,$CV22,0.3*$CV22,TRUE)-_xlfn.NORM.DIST(O$30,$CV22,0.3*$CV22,TRUE))*summary!$C$6/28.8/0.947817)/(SUMPRODUCT((economics!$AG$2:$AG$167=$B51)*(economics!$D$2:$D$167="whr")*economics!$AH$2:$AH$167*(_xlfn.NORM.DIST(O$3,economics!$AK$2:$AK$167,economics!$AJ$2:$AJ$167,TRUE)-_xlfn.NORM.DIST(O$30,economics!$AK$2:$AK$167,economics!$AJ$2:$AJ$167,TRUE)))+$CR22*(_xlfn.NORM.DIST(O$3,$CU22,0.3*$CU22,TRUE)-_xlfn.NORM.DIST(O$30,$CU22,0.3*$CU22,TRUE))+$CS22*(_xlfn.NORM.DIST(O$3,$CV22,0.3*$CV22,TRUE)-_xlfn.NORM.DIST(O$30,$CV22,0.3*$CV22,TRUE))),""),IF($C22&gt;0,summary!$C$10/28.8/0.947817,""))</f>
        <v>10.074319315976723</v>
      </c>
      <c r="P51">
        <f t="array" ref="P51">IF($D22,IFERROR((SUMPRODUCT((economics!$AG$2:$AG$167=$B51)*(economics!$D$2:$D$167="whr")*economics!$AH$2:$AH$167*(_xlfn.NORM.DIST(P$3,economics!$AK$2:$AK$167,economics!$AJ$2:$AJ$167,TRUE)-_xlfn.NORM.DIST(P$30,economics!$AK$2:$AK$167,economics!$AJ$2:$AJ$167,TRUE))*economics!$AM$2:$AM$167)+$CR22*(_xlfn.NORM.DIST(P$3,$CU22,0.3*$CU22,TRUE)-_xlfn.NORM.DIST(P$30,$CU22,0.3*$CU22,TRUE))*summary!$C$7/28.8/0.947817+$CS22*(_xlfn.NORM.DIST(P$3,$CV22,0.3*$CV22,TRUE)-_xlfn.NORM.DIST(P$30,$CV22,0.3*$CV22,TRUE))*summary!$C$6/28.8/0.947817)/(SUMPRODUCT((economics!$AG$2:$AG$167=$B51)*(economics!$D$2:$D$167="whr")*economics!$AH$2:$AH$167*(_xlfn.NORM.DIST(P$3,economics!$AK$2:$AK$167,economics!$AJ$2:$AJ$167,TRUE)-_xlfn.NORM.DIST(P$30,economics!$AK$2:$AK$167,economics!$AJ$2:$AJ$167,TRUE)))+$CR22*(_xlfn.NORM.DIST(P$3,$CU22,0.3*$CU22,TRUE)-_xlfn.NORM.DIST(P$30,$CU22,0.3*$CU22,TRUE))+$CS22*(_xlfn.NORM.DIST(P$3,$CV22,0.3*$CV22,TRUE)-_xlfn.NORM.DIST(P$30,$CV22,0.3*$CV22,TRUE))),""),IF($C22&gt;0,summary!$C$10/28.8/0.947817,""))</f>
        <v>10.074319315976723</v>
      </c>
      <c r="Q51">
        <f t="array" ref="Q51">IF($D22,IFERROR((SUMPRODUCT((economics!$AG$2:$AG$167=$B51)*(economics!$D$2:$D$167="whr")*economics!$AH$2:$AH$167*(_xlfn.NORM.DIST(Q$3,economics!$AK$2:$AK$167,economics!$AJ$2:$AJ$167,TRUE)-_xlfn.NORM.DIST(Q$30,economics!$AK$2:$AK$167,economics!$AJ$2:$AJ$167,TRUE))*economics!$AM$2:$AM$167)+$CR22*(_xlfn.NORM.DIST(Q$3,$CU22,0.3*$CU22,TRUE)-_xlfn.NORM.DIST(Q$30,$CU22,0.3*$CU22,TRUE))*summary!$C$7/28.8/0.947817+$CS22*(_xlfn.NORM.DIST(Q$3,$CV22,0.3*$CV22,TRUE)-_xlfn.NORM.DIST(Q$30,$CV22,0.3*$CV22,TRUE))*summary!$C$6/28.8/0.947817)/(SUMPRODUCT((economics!$AG$2:$AG$167=$B51)*(economics!$D$2:$D$167="whr")*economics!$AH$2:$AH$167*(_xlfn.NORM.DIST(Q$3,economics!$AK$2:$AK$167,economics!$AJ$2:$AJ$167,TRUE)-_xlfn.NORM.DIST(Q$30,economics!$AK$2:$AK$167,economics!$AJ$2:$AJ$167,TRUE)))+$CR22*(_xlfn.NORM.DIST(Q$3,$CU22,0.3*$CU22,TRUE)-_xlfn.NORM.DIST(Q$30,$CU22,0.3*$CU22,TRUE))+$CS22*(_xlfn.NORM.DIST(Q$3,$CV22,0.3*$CV22,TRUE)-_xlfn.NORM.DIST(Q$30,$CV22,0.3*$CV22,TRUE))),""),IF($C22&gt;0,summary!$C$10/28.8/0.947817,""))</f>
        <v>10.074319315976723</v>
      </c>
      <c r="R51">
        <f t="array" ref="R51">IF($D22,IFERROR((SUMPRODUCT((economics!$AG$2:$AG$167=$B51)*(economics!$D$2:$D$167="whr")*economics!$AH$2:$AH$167*(_xlfn.NORM.DIST(R$3,economics!$AK$2:$AK$167,economics!$AJ$2:$AJ$167,TRUE)-_xlfn.NORM.DIST(R$30,economics!$AK$2:$AK$167,economics!$AJ$2:$AJ$167,TRUE))*economics!$AM$2:$AM$167)+$CR22*(_xlfn.NORM.DIST(R$3,$CU22,0.3*$CU22,TRUE)-_xlfn.NORM.DIST(R$30,$CU22,0.3*$CU22,TRUE))*summary!$C$7/28.8/0.947817+$CS22*(_xlfn.NORM.DIST(R$3,$CV22,0.3*$CV22,TRUE)-_xlfn.NORM.DIST(R$30,$CV22,0.3*$CV22,TRUE))*summary!$C$6/28.8/0.947817)/(SUMPRODUCT((economics!$AG$2:$AG$167=$B51)*(economics!$D$2:$D$167="whr")*economics!$AH$2:$AH$167*(_xlfn.NORM.DIST(R$3,economics!$AK$2:$AK$167,economics!$AJ$2:$AJ$167,TRUE)-_xlfn.NORM.DIST(R$30,economics!$AK$2:$AK$167,economics!$AJ$2:$AJ$167,TRUE)))+$CR22*(_xlfn.NORM.DIST(R$3,$CU22,0.3*$CU22,TRUE)-_xlfn.NORM.DIST(R$30,$CU22,0.3*$CU22,TRUE))+$CS22*(_xlfn.NORM.DIST(R$3,$CV22,0.3*$CV22,TRUE)-_xlfn.NORM.DIST(R$30,$CV22,0.3*$CV22,TRUE))),""),IF($C22&gt;0,summary!$C$10/28.8/0.947817,""))</f>
        <v>10.074319315976723</v>
      </c>
      <c r="S51">
        <f t="array" ref="S51">IF($D22,IFERROR((SUMPRODUCT((economics!$AG$2:$AG$167=$B51)*(economics!$D$2:$D$167="whr")*economics!$AH$2:$AH$167*(_xlfn.NORM.DIST(S$3,economics!$AK$2:$AK$167,economics!$AJ$2:$AJ$167,TRUE)-_xlfn.NORM.DIST(S$30,economics!$AK$2:$AK$167,economics!$AJ$2:$AJ$167,TRUE))*economics!$AM$2:$AM$167)+$CR22*(_xlfn.NORM.DIST(S$3,$CU22,0.3*$CU22,TRUE)-_xlfn.NORM.DIST(S$30,$CU22,0.3*$CU22,TRUE))*summary!$C$7/28.8/0.947817+$CS22*(_xlfn.NORM.DIST(S$3,$CV22,0.3*$CV22,TRUE)-_xlfn.NORM.DIST(S$30,$CV22,0.3*$CV22,TRUE))*summary!$C$6/28.8/0.947817)/(SUMPRODUCT((economics!$AG$2:$AG$167=$B51)*(economics!$D$2:$D$167="whr")*economics!$AH$2:$AH$167*(_xlfn.NORM.DIST(S$3,economics!$AK$2:$AK$167,economics!$AJ$2:$AJ$167,TRUE)-_xlfn.NORM.DIST(S$30,economics!$AK$2:$AK$167,economics!$AJ$2:$AJ$167,TRUE)))+$CR22*(_xlfn.NORM.DIST(S$3,$CU22,0.3*$CU22,TRUE)-_xlfn.NORM.DIST(S$30,$CU22,0.3*$CU22,TRUE))+$CS22*(_xlfn.NORM.DIST(S$3,$CV22,0.3*$CV22,TRUE)-_xlfn.NORM.DIST(S$30,$CV22,0.3*$CV22,TRUE))),""),IF($C22&gt;0,summary!$C$10/28.8/0.947817,""))</f>
        <v>10.074319315976723</v>
      </c>
      <c r="T51">
        <f t="array" ref="T51">IF($D22,IFERROR((SUMPRODUCT((economics!$AG$2:$AG$167=$B51)*(economics!$D$2:$D$167="whr")*economics!$AH$2:$AH$167*(_xlfn.NORM.DIST(T$3,economics!$AK$2:$AK$167,economics!$AJ$2:$AJ$167,TRUE)-_xlfn.NORM.DIST(T$30,economics!$AK$2:$AK$167,economics!$AJ$2:$AJ$167,TRUE))*economics!$AM$2:$AM$167)+$CR22*(_xlfn.NORM.DIST(T$3,$CU22,0.3*$CU22,TRUE)-_xlfn.NORM.DIST(T$30,$CU22,0.3*$CU22,TRUE))*summary!$C$7/28.8/0.947817+$CS22*(_xlfn.NORM.DIST(T$3,$CV22,0.3*$CV22,TRUE)-_xlfn.NORM.DIST(T$30,$CV22,0.3*$CV22,TRUE))*summary!$C$6/28.8/0.947817)/(SUMPRODUCT((economics!$AG$2:$AG$167=$B51)*(economics!$D$2:$D$167="whr")*economics!$AH$2:$AH$167*(_xlfn.NORM.DIST(T$3,economics!$AK$2:$AK$167,economics!$AJ$2:$AJ$167,TRUE)-_xlfn.NORM.DIST(T$30,economics!$AK$2:$AK$167,economics!$AJ$2:$AJ$167,TRUE)))+$CR22*(_xlfn.NORM.DIST(T$3,$CU22,0.3*$CU22,TRUE)-_xlfn.NORM.DIST(T$30,$CU22,0.3*$CU22,TRUE))+$CS22*(_xlfn.NORM.DIST(T$3,$CV22,0.3*$CV22,TRUE)-_xlfn.NORM.DIST(T$30,$CV22,0.3*$CV22,TRUE))),""),IF($C22&gt;0,summary!$C$10/28.8/0.947817,""))</f>
        <v>10.074319315976723</v>
      </c>
      <c r="U51">
        <f t="array" ref="U51">IF($D22,IFERROR((SUMPRODUCT((economics!$AG$2:$AG$167=$B51)*(economics!$D$2:$D$167="whr")*economics!$AH$2:$AH$167*(_xlfn.NORM.DIST(U$3,economics!$AK$2:$AK$167,economics!$AJ$2:$AJ$167,TRUE)-_xlfn.NORM.DIST(U$30,economics!$AK$2:$AK$167,economics!$AJ$2:$AJ$167,TRUE))*economics!$AM$2:$AM$167)+$CR22*(_xlfn.NORM.DIST(U$3,$CU22,0.3*$CU22,TRUE)-_xlfn.NORM.DIST(U$30,$CU22,0.3*$CU22,TRUE))*summary!$C$7/28.8/0.947817+$CS22*(_xlfn.NORM.DIST(U$3,$CV22,0.3*$CV22,TRUE)-_xlfn.NORM.DIST(U$30,$CV22,0.3*$CV22,TRUE))*summary!$C$6/28.8/0.947817)/(SUMPRODUCT((economics!$AG$2:$AG$167=$B51)*(economics!$D$2:$D$167="whr")*economics!$AH$2:$AH$167*(_xlfn.NORM.DIST(U$3,economics!$AK$2:$AK$167,economics!$AJ$2:$AJ$167,TRUE)-_xlfn.NORM.DIST(U$30,economics!$AK$2:$AK$167,economics!$AJ$2:$AJ$167,TRUE)))+$CR22*(_xlfn.NORM.DIST(U$3,$CU22,0.3*$CU22,TRUE)-_xlfn.NORM.DIST(U$30,$CU22,0.3*$CU22,TRUE))+$CS22*(_xlfn.NORM.DIST(U$3,$CV22,0.3*$CV22,TRUE)-_xlfn.NORM.DIST(U$30,$CV22,0.3*$CV22,TRUE))),""),IF($C22&gt;0,summary!$C$10/28.8/0.947817,""))</f>
        <v>10.074319315976723</v>
      </c>
      <c r="V51">
        <f t="array" ref="V51">IF($D22,IFERROR((SUMPRODUCT((economics!$AG$2:$AG$167=$B51)*(economics!$D$2:$D$167="whr")*economics!$AH$2:$AH$167*(_xlfn.NORM.DIST(V$3,economics!$AK$2:$AK$167,economics!$AJ$2:$AJ$167,TRUE)-_xlfn.NORM.DIST(V$30,economics!$AK$2:$AK$167,economics!$AJ$2:$AJ$167,TRUE))*economics!$AM$2:$AM$167)+$CR22*(_xlfn.NORM.DIST(V$3,$CU22,0.3*$CU22,TRUE)-_xlfn.NORM.DIST(V$30,$CU22,0.3*$CU22,TRUE))*summary!$C$7/28.8/0.947817+$CS22*(_xlfn.NORM.DIST(V$3,$CV22,0.3*$CV22,TRUE)-_xlfn.NORM.DIST(V$30,$CV22,0.3*$CV22,TRUE))*summary!$C$6/28.8/0.947817)/(SUMPRODUCT((economics!$AG$2:$AG$167=$B51)*(economics!$D$2:$D$167="whr")*economics!$AH$2:$AH$167*(_xlfn.NORM.DIST(V$3,economics!$AK$2:$AK$167,economics!$AJ$2:$AJ$167,TRUE)-_xlfn.NORM.DIST(V$30,economics!$AK$2:$AK$167,economics!$AJ$2:$AJ$167,TRUE)))+$CR22*(_xlfn.NORM.DIST(V$3,$CU22,0.3*$CU22,TRUE)-_xlfn.NORM.DIST(V$30,$CU22,0.3*$CU22,TRUE))+$CS22*(_xlfn.NORM.DIST(V$3,$CV22,0.3*$CV22,TRUE)-_xlfn.NORM.DIST(V$30,$CV22,0.3*$CV22,TRUE))),""),IF($C22&gt;0,summary!$C$10/28.8/0.947817,""))</f>
        <v>10.074319315976723</v>
      </c>
      <c r="W51">
        <f t="array" ref="W51">IF($D22,IFERROR((SUMPRODUCT((economics!$AG$2:$AG$167=$B51)*(economics!$D$2:$D$167="whr")*economics!$AH$2:$AH$167*(_xlfn.NORM.DIST(W$3,economics!$AK$2:$AK$167,economics!$AJ$2:$AJ$167,TRUE)-_xlfn.NORM.DIST(W$30,economics!$AK$2:$AK$167,economics!$AJ$2:$AJ$167,TRUE))*economics!$AM$2:$AM$167)+$CR22*(_xlfn.NORM.DIST(W$3,$CU22,0.3*$CU22,TRUE)-_xlfn.NORM.DIST(W$30,$CU22,0.3*$CU22,TRUE))*summary!$C$7/28.8/0.947817+$CS22*(_xlfn.NORM.DIST(W$3,$CV22,0.3*$CV22,TRUE)-_xlfn.NORM.DIST(W$30,$CV22,0.3*$CV22,TRUE))*summary!$C$6/28.8/0.947817)/(SUMPRODUCT((economics!$AG$2:$AG$167=$B51)*(economics!$D$2:$D$167="whr")*economics!$AH$2:$AH$167*(_xlfn.NORM.DIST(W$3,economics!$AK$2:$AK$167,economics!$AJ$2:$AJ$167,TRUE)-_xlfn.NORM.DIST(W$30,economics!$AK$2:$AK$167,economics!$AJ$2:$AJ$167,TRUE)))+$CR22*(_xlfn.NORM.DIST(W$3,$CU22,0.3*$CU22,TRUE)-_xlfn.NORM.DIST(W$30,$CU22,0.3*$CU22,TRUE))+$CS22*(_xlfn.NORM.DIST(W$3,$CV22,0.3*$CV22,TRUE)-_xlfn.NORM.DIST(W$30,$CV22,0.3*$CV22,TRUE))),""),IF($C22&gt;0,summary!$C$10/28.8/0.947817,""))</f>
        <v>10.074319315976723</v>
      </c>
      <c r="X51">
        <f t="array" ref="X51">IF($D22,IFERROR((SUMPRODUCT((economics!$AG$2:$AG$167=$B51)*(economics!$D$2:$D$167="whr")*economics!$AH$2:$AH$167*(_xlfn.NORM.DIST(X$3,economics!$AK$2:$AK$167,economics!$AJ$2:$AJ$167,TRUE)-_xlfn.NORM.DIST(X$30,economics!$AK$2:$AK$167,economics!$AJ$2:$AJ$167,TRUE))*economics!$AM$2:$AM$167)+$CR22*(_xlfn.NORM.DIST(X$3,$CU22,0.3*$CU22,TRUE)-_xlfn.NORM.DIST(X$30,$CU22,0.3*$CU22,TRUE))*summary!$C$7/28.8/0.947817+$CS22*(_xlfn.NORM.DIST(X$3,$CV22,0.3*$CV22,TRUE)-_xlfn.NORM.DIST(X$30,$CV22,0.3*$CV22,TRUE))*summary!$C$6/28.8/0.947817)/(SUMPRODUCT((economics!$AG$2:$AG$167=$B51)*(economics!$D$2:$D$167="whr")*economics!$AH$2:$AH$167*(_xlfn.NORM.DIST(X$3,economics!$AK$2:$AK$167,economics!$AJ$2:$AJ$167,TRUE)-_xlfn.NORM.DIST(X$30,economics!$AK$2:$AK$167,economics!$AJ$2:$AJ$167,TRUE)))+$CR22*(_xlfn.NORM.DIST(X$3,$CU22,0.3*$CU22,TRUE)-_xlfn.NORM.DIST(X$30,$CU22,0.3*$CU22,TRUE))+$CS22*(_xlfn.NORM.DIST(X$3,$CV22,0.3*$CV22,TRUE)-_xlfn.NORM.DIST(X$30,$CV22,0.3*$CV22,TRUE))),""),IF($C22&gt;0,summary!$C$10/28.8/0.947817,""))</f>
        <v>10.074319315976723</v>
      </c>
      <c r="Y51">
        <f t="array" ref="Y51">IF($D22,IFERROR((SUMPRODUCT((economics!$AG$2:$AG$167=$B51)*(economics!$D$2:$D$167="whr")*economics!$AH$2:$AH$167*(_xlfn.NORM.DIST(Y$3,economics!$AK$2:$AK$167,economics!$AJ$2:$AJ$167,TRUE)-_xlfn.NORM.DIST(Y$30,economics!$AK$2:$AK$167,economics!$AJ$2:$AJ$167,TRUE))*economics!$AM$2:$AM$167)+$CR22*(_xlfn.NORM.DIST(Y$3,$CU22,0.3*$CU22,TRUE)-_xlfn.NORM.DIST(Y$30,$CU22,0.3*$CU22,TRUE))*summary!$C$7/28.8/0.947817+$CS22*(_xlfn.NORM.DIST(Y$3,$CV22,0.3*$CV22,TRUE)-_xlfn.NORM.DIST(Y$30,$CV22,0.3*$CV22,TRUE))*summary!$C$6/28.8/0.947817)/(SUMPRODUCT((economics!$AG$2:$AG$167=$B51)*(economics!$D$2:$D$167="whr")*economics!$AH$2:$AH$167*(_xlfn.NORM.DIST(Y$3,economics!$AK$2:$AK$167,economics!$AJ$2:$AJ$167,TRUE)-_xlfn.NORM.DIST(Y$30,economics!$AK$2:$AK$167,economics!$AJ$2:$AJ$167,TRUE)))+$CR22*(_xlfn.NORM.DIST(Y$3,$CU22,0.3*$CU22,TRUE)-_xlfn.NORM.DIST(Y$30,$CU22,0.3*$CU22,TRUE))+$CS22*(_xlfn.NORM.DIST(Y$3,$CV22,0.3*$CV22,TRUE)-_xlfn.NORM.DIST(Y$30,$CV22,0.3*$CV22,TRUE))),""),IF($C22&gt;0,summary!$C$10/28.8/0.947817,""))</f>
        <v>10.074319315976723</v>
      </c>
      <c r="Z51">
        <f t="array" ref="Z51">IF($D22,IFERROR((SUMPRODUCT((economics!$AG$2:$AG$167=$B51)*(economics!$D$2:$D$167="whr")*economics!$AH$2:$AH$167*(_xlfn.NORM.DIST(Z$3,economics!$AK$2:$AK$167,economics!$AJ$2:$AJ$167,TRUE)-_xlfn.NORM.DIST(Z$30,economics!$AK$2:$AK$167,economics!$AJ$2:$AJ$167,TRUE))*economics!$AM$2:$AM$167)+$CR22*(_xlfn.NORM.DIST(Z$3,$CU22,0.3*$CU22,TRUE)-_xlfn.NORM.DIST(Z$30,$CU22,0.3*$CU22,TRUE))*summary!$C$7/28.8/0.947817+$CS22*(_xlfn.NORM.DIST(Z$3,$CV22,0.3*$CV22,TRUE)-_xlfn.NORM.DIST(Z$30,$CV22,0.3*$CV22,TRUE))*summary!$C$6/28.8/0.947817)/(SUMPRODUCT((economics!$AG$2:$AG$167=$B51)*(economics!$D$2:$D$167="whr")*economics!$AH$2:$AH$167*(_xlfn.NORM.DIST(Z$3,economics!$AK$2:$AK$167,economics!$AJ$2:$AJ$167,TRUE)-_xlfn.NORM.DIST(Z$30,economics!$AK$2:$AK$167,economics!$AJ$2:$AJ$167,TRUE)))+$CR22*(_xlfn.NORM.DIST(Z$3,$CU22,0.3*$CU22,TRUE)-_xlfn.NORM.DIST(Z$30,$CU22,0.3*$CU22,TRUE))+$CS22*(_xlfn.NORM.DIST(Z$3,$CV22,0.3*$CV22,TRUE)-_xlfn.NORM.DIST(Z$30,$CV22,0.3*$CV22,TRUE))),""),IF($C22&gt;0,summary!$C$10/28.8/0.947817,""))</f>
        <v>10.074319315976723</v>
      </c>
      <c r="AA51">
        <f t="array" ref="AA51">IF($D22,IFERROR((SUMPRODUCT((economics!$AG$2:$AG$167=$B51)*(economics!$D$2:$D$167="whr")*economics!$AH$2:$AH$167*(_xlfn.NORM.DIST(AA$3,economics!$AK$2:$AK$167,economics!$AJ$2:$AJ$167,TRUE)-_xlfn.NORM.DIST(AA$30,economics!$AK$2:$AK$167,economics!$AJ$2:$AJ$167,TRUE))*economics!$AM$2:$AM$167)+$CR22*(_xlfn.NORM.DIST(AA$3,$CU22,0.3*$CU22,TRUE)-_xlfn.NORM.DIST(AA$30,$CU22,0.3*$CU22,TRUE))*summary!$C$7/28.8/0.947817+$CS22*(_xlfn.NORM.DIST(AA$3,$CV22,0.3*$CV22,TRUE)-_xlfn.NORM.DIST(AA$30,$CV22,0.3*$CV22,TRUE))*summary!$C$6/28.8/0.947817)/(SUMPRODUCT((economics!$AG$2:$AG$167=$B51)*(economics!$D$2:$D$167="whr")*economics!$AH$2:$AH$167*(_xlfn.NORM.DIST(AA$3,economics!$AK$2:$AK$167,economics!$AJ$2:$AJ$167,TRUE)-_xlfn.NORM.DIST(AA$30,economics!$AK$2:$AK$167,economics!$AJ$2:$AJ$167,TRUE)))+$CR22*(_xlfn.NORM.DIST(AA$3,$CU22,0.3*$CU22,TRUE)-_xlfn.NORM.DIST(AA$30,$CU22,0.3*$CU22,TRUE))+$CS22*(_xlfn.NORM.DIST(AA$3,$CV22,0.3*$CV22,TRUE)-_xlfn.NORM.DIST(AA$30,$CV22,0.3*$CV22,TRUE))),""),IF($C22&gt;0,summary!$C$10/28.8/0.947817,""))</f>
        <v>10.074319315976723</v>
      </c>
      <c r="AB51">
        <f t="array" ref="AB51">IF($D22,IFERROR((SUMPRODUCT((economics!$AG$2:$AG$167=$B51)*(economics!$D$2:$D$167="whr")*economics!$AH$2:$AH$167*(_xlfn.NORM.DIST(AB$3,economics!$AK$2:$AK$167,economics!$AJ$2:$AJ$167,TRUE)-_xlfn.NORM.DIST(AB$30,economics!$AK$2:$AK$167,economics!$AJ$2:$AJ$167,TRUE))*economics!$AM$2:$AM$167)+$CR22*(_xlfn.NORM.DIST(AB$3,$CU22,0.3*$CU22,TRUE)-_xlfn.NORM.DIST(AB$30,$CU22,0.3*$CU22,TRUE))*summary!$C$7/28.8/0.947817+$CS22*(_xlfn.NORM.DIST(AB$3,$CV22,0.3*$CV22,TRUE)-_xlfn.NORM.DIST(AB$30,$CV22,0.3*$CV22,TRUE))*summary!$C$6/28.8/0.947817)/(SUMPRODUCT((economics!$AG$2:$AG$167=$B51)*(economics!$D$2:$D$167="whr")*economics!$AH$2:$AH$167*(_xlfn.NORM.DIST(AB$3,economics!$AK$2:$AK$167,economics!$AJ$2:$AJ$167,TRUE)-_xlfn.NORM.DIST(AB$30,economics!$AK$2:$AK$167,economics!$AJ$2:$AJ$167,TRUE)))+$CR22*(_xlfn.NORM.DIST(AB$3,$CU22,0.3*$CU22,TRUE)-_xlfn.NORM.DIST(AB$30,$CU22,0.3*$CU22,TRUE))+$CS22*(_xlfn.NORM.DIST(AB$3,$CV22,0.3*$CV22,TRUE)-_xlfn.NORM.DIST(AB$30,$CV22,0.3*$CV22,TRUE))),""),IF($C22&gt;0,summary!$C$10/28.8/0.947817,""))</f>
        <v>10.074319315976723</v>
      </c>
      <c r="AC51">
        <f t="array" ref="AC51">IF($D22,IFERROR((SUMPRODUCT((economics!$AG$2:$AG$167=$B51)*(economics!$D$2:$D$167="whr")*economics!$AH$2:$AH$167*(_xlfn.NORM.DIST(AC$3,economics!$AK$2:$AK$167,economics!$AJ$2:$AJ$167,TRUE)-_xlfn.NORM.DIST(AC$30,economics!$AK$2:$AK$167,economics!$AJ$2:$AJ$167,TRUE))*economics!$AM$2:$AM$167)+$CR22*(_xlfn.NORM.DIST(AC$3,$CU22,0.3*$CU22,TRUE)-_xlfn.NORM.DIST(AC$30,$CU22,0.3*$CU22,TRUE))*summary!$C$7/28.8/0.947817+$CS22*(_xlfn.NORM.DIST(AC$3,$CV22,0.3*$CV22,TRUE)-_xlfn.NORM.DIST(AC$30,$CV22,0.3*$CV22,TRUE))*summary!$C$6/28.8/0.947817)/(SUMPRODUCT((economics!$AG$2:$AG$167=$B51)*(economics!$D$2:$D$167="whr")*economics!$AH$2:$AH$167*(_xlfn.NORM.DIST(AC$3,economics!$AK$2:$AK$167,economics!$AJ$2:$AJ$167,TRUE)-_xlfn.NORM.DIST(AC$30,economics!$AK$2:$AK$167,economics!$AJ$2:$AJ$167,TRUE)))+$CR22*(_xlfn.NORM.DIST(AC$3,$CU22,0.3*$CU22,TRUE)-_xlfn.NORM.DIST(AC$30,$CU22,0.3*$CU22,TRUE))+$CS22*(_xlfn.NORM.DIST(AC$3,$CV22,0.3*$CV22,TRUE)-_xlfn.NORM.DIST(AC$30,$CV22,0.3*$CV22,TRUE))),""),IF($C22&gt;0,summary!$C$10/28.8/0.947817,""))</f>
        <v>10.074319315976723</v>
      </c>
      <c r="AD51">
        <f t="array" ref="AD51">IF($D22,IFERROR((SUMPRODUCT((economics!$AG$2:$AG$167=$B51)*(economics!$D$2:$D$167="whr")*economics!$AH$2:$AH$167*(_xlfn.NORM.DIST(AD$3,economics!$AK$2:$AK$167,economics!$AJ$2:$AJ$167,TRUE)-_xlfn.NORM.DIST(AD$30,economics!$AK$2:$AK$167,economics!$AJ$2:$AJ$167,TRUE))*economics!$AM$2:$AM$167)+$CR22*(_xlfn.NORM.DIST(AD$3,$CU22,0.3*$CU22,TRUE)-_xlfn.NORM.DIST(AD$30,$CU22,0.3*$CU22,TRUE))*summary!$C$7/28.8/0.947817+$CS22*(_xlfn.NORM.DIST(AD$3,$CV22,0.3*$CV22,TRUE)-_xlfn.NORM.DIST(AD$30,$CV22,0.3*$CV22,TRUE))*summary!$C$6/28.8/0.947817)/(SUMPRODUCT((economics!$AG$2:$AG$167=$B51)*(economics!$D$2:$D$167="whr")*economics!$AH$2:$AH$167*(_xlfn.NORM.DIST(AD$3,economics!$AK$2:$AK$167,economics!$AJ$2:$AJ$167,TRUE)-_xlfn.NORM.DIST(AD$30,economics!$AK$2:$AK$167,economics!$AJ$2:$AJ$167,TRUE)))+$CR22*(_xlfn.NORM.DIST(AD$3,$CU22,0.3*$CU22,TRUE)-_xlfn.NORM.DIST(AD$30,$CU22,0.3*$CU22,TRUE))+$CS22*(_xlfn.NORM.DIST(AD$3,$CV22,0.3*$CV22,TRUE)-_xlfn.NORM.DIST(AD$30,$CV22,0.3*$CV22,TRUE))),""),IF($C22&gt;0,summary!$C$10/28.8/0.947817,""))</f>
        <v>10.074319315976723</v>
      </c>
      <c r="AE51">
        <f t="array" ref="AE51">IF($D22,IFERROR((SUMPRODUCT((economics!$AG$2:$AG$167=$B51)*(economics!$D$2:$D$167="whr")*economics!$AH$2:$AH$167*(_xlfn.NORM.DIST(AE$3,economics!$AK$2:$AK$167,economics!$AJ$2:$AJ$167,TRUE)-_xlfn.NORM.DIST(AE$30,economics!$AK$2:$AK$167,economics!$AJ$2:$AJ$167,TRUE))*economics!$AM$2:$AM$167)+$CR22*(_xlfn.NORM.DIST(AE$3,$CU22,0.3*$CU22,TRUE)-_xlfn.NORM.DIST(AE$30,$CU22,0.3*$CU22,TRUE))*summary!$C$7/28.8/0.947817+$CS22*(_xlfn.NORM.DIST(AE$3,$CV22,0.3*$CV22,TRUE)-_xlfn.NORM.DIST(AE$30,$CV22,0.3*$CV22,TRUE))*summary!$C$6/28.8/0.947817)/(SUMPRODUCT((economics!$AG$2:$AG$167=$B51)*(economics!$D$2:$D$167="whr")*economics!$AH$2:$AH$167*(_xlfn.NORM.DIST(AE$3,economics!$AK$2:$AK$167,economics!$AJ$2:$AJ$167,TRUE)-_xlfn.NORM.DIST(AE$30,economics!$AK$2:$AK$167,economics!$AJ$2:$AJ$167,TRUE)))+$CR22*(_xlfn.NORM.DIST(AE$3,$CU22,0.3*$CU22,TRUE)-_xlfn.NORM.DIST(AE$30,$CU22,0.3*$CU22,TRUE))+$CS22*(_xlfn.NORM.DIST(AE$3,$CV22,0.3*$CV22,TRUE)-_xlfn.NORM.DIST(AE$30,$CV22,0.3*$CV22,TRUE))),""),IF($C22&gt;0,summary!$C$10/28.8/0.947817,""))</f>
        <v>10.074319315976723</v>
      </c>
      <c r="AF51">
        <f t="array" ref="AF51">IF($D22,IFERROR((SUMPRODUCT((economics!$AG$2:$AG$167=$B51)*(economics!$D$2:$D$167="whr")*economics!$AH$2:$AH$167*(_xlfn.NORM.DIST(AF$3,economics!$AK$2:$AK$167,economics!$AJ$2:$AJ$167,TRUE)-_xlfn.NORM.DIST(AF$30,economics!$AK$2:$AK$167,economics!$AJ$2:$AJ$167,TRUE))*economics!$AM$2:$AM$167)+$CR22*(_xlfn.NORM.DIST(AF$3,$CU22,0.3*$CU22,TRUE)-_xlfn.NORM.DIST(AF$30,$CU22,0.3*$CU22,TRUE))*summary!$C$7/28.8/0.947817+$CS22*(_xlfn.NORM.DIST(AF$3,$CV22,0.3*$CV22,TRUE)-_xlfn.NORM.DIST(AF$30,$CV22,0.3*$CV22,TRUE))*summary!$C$6/28.8/0.947817)/(SUMPRODUCT((economics!$AG$2:$AG$167=$B51)*(economics!$D$2:$D$167="whr")*economics!$AH$2:$AH$167*(_xlfn.NORM.DIST(AF$3,economics!$AK$2:$AK$167,economics!$AJ$2:$AJ$167,TRUE)-_xlfn.NORM.DIST(AF$30,economics!$AK$2:$AK$167,economics!$AJ$2:$AJ$167,TRUE)))+$CR22*(_xlfn.NORM.DIST(AF$3,$CU22,0.3*$CU22,TRUE)-_xlfn.NORM.DIST(AF$30,$CU22,0.3*$CU22,TRUE))+$CS22*(_xlfn.NORM.DIST(AF$3,$CV22,0.3*$CV22,TRUE)-_xlfn.NORM.DIST(AF$30,$CV22,0.3*$CV22,TRUE))),""),IF($C22&gt;0,summary!$C$10/28.8/0.947817,""))</f>
        <v>10.074319315976723</v>
      </c>
      <c r="AG51">
        <f t="array" ref="AG51">IF($D22,IFERROR((SUMPRODUCT((economics!$AG$2:$AG$167=$B51)*(economics!$D$2:$D$167="whr")*economics!$AH$2:$AH$167*(_xlfn.NORM.DIST(AG$3,economics!$AK$2:$AK$167,economics!$AJ$2:$AJ$167,TRUE)-_xlfn.NORM.DIST(AG$30,economics!$AK$2:$AK$167,economics!$AJ$2:$AJ$167,TRUE))*economics!$AM$2:$AM$167)+$CR22*(_xlfn.NORM.DIST(AG$3,$CU22,0.3*$CU22,TRUE)-_xlfn.NORM.DIST(AG$30,$CU22,0.3*$CU22,TRUE))*summary!$C$7/28.8/0.947817+$CS22*(_xlfn.NORM.DIST(AG$3,$CV22,0.3*$CV22,TRUE)-_xlfn.NORM.DIST(AG$30,$CV22,0.3*$CV22,TRUE))*summary!$C$6/28.8/0.947817)/(SUMPRODUCT((economics!$AG$2:$AG$167=$B51)*(economics!$D$2:$D$167="whr")*economics!$AH$2:$AH$167*(_xlfn.NORM.DIST(AG$3,economics!$AK$2:$AK$167,economics!$AJ$2:$AJ$167,TRUE)-_xlfn.NORM.DIST(AG$30,economics!$AK$2:$AK$167,economics!$AJ$2:$AJ$167,TRUE)))+$CR22*(_xlfn.NORM.DIST(AG$3,$CU22,0.3*$CU22,TRUE)-_xlfn.NORM.DIST(AG$30,$CU22,0.3*$CU22,TRUE))+$CS22*(_xlfn.NORM.DIST(AG$3,$CV22,0.3*$CV22,TRUE)-_xlfn.NORM.DIST(AG$30,$CV22,0.3*$CV22,TRUE))),""),IF($C22&gt;0,summary!$C$10/28.8/0.947817,""))</f>
        <v>10.074319315976723</v>
      </c>
      <c r="AH51">
        <f t="array" ref="AH51">IF($D22,IFERROR((SUMPRODUCT((economics!$AG$2:$AG$167=$B51)*(economics!$D$2:$D$167="whr")*economics!$AH$2:$AH$167*(_xlfn.NORM.DIST(AH$3,economics!$AK$2:$AK$167,economics!$AJ$2:$AJ$167,TRUE)-_xlfn.NORM.DIST(AH$30,economics!$AK$2:$AK$167,economics!$AJ$2:$AJ$167,TRUE))*economics!$AM$2:$AM$167)+$CR22*(_xlfn.NORM.DIST(AH$3,$CU22,0.3*$CU22,TRUE)-_xlfn.NORM.DIST(AH$30,$CU22,0.3*$CU22,TRUE))*summary!$C$7/28.8/0.947817+$CS22*(_xlfn.NORM.DIST(AH$3,$CV22,0.3*$CV22,TRUE)-_xlfn.NORM.DIST(AH$30,$CV22,0.3*$CV22,TRUE))*summary!$C$6/28.8/0.947817)/(SUMPRODUCT((economics!$AG$2:$AG$167=$B51)*(economics!$D$2:$D$167="whr")*economics!$AH$2:$AH$167*(_xlfn.NORM.DIST(AH$3,economics!$AK$2:$AK$167,economics!$AJ$2:$AJ$167,TRUE)-_xlfn.NORM.DIST(AH$30,economics!$AK$2:$AK$167,economics!$AJ$2:$AJ$167,TRUE)))+$CR22*(_xlfn.NORM.DIST(AH$3,$CU22,0.3*$CU22,TRUE)-_xlfn.NORM.DIST(AH$30,$CU22,0.3*$CU22,TRUE))+$CS22*(_xlfn.NORM.DIST(AH$3,$CV22,0.3*$CV22,TRUE)-_xlfn.NORM.DIST(AH$30,$CV22,0.3*$CV22,TRUE))),""),IF($C22&gt;0,summary!$C$10/28.8/0.947817,""))</f>
        <v>10.074319315976723</v>
      </c>
      <c r="AI51">
        <f t="array" ref="AI51">IF($D22,IFERROR((SUMPRODUCT((economics!$AG$2:$AG$167=$B51)*(economics!$D$2:$D$167="whr")*economics!$AH$2:$AH$167*(_xlfn.NORM.DIST(AI$3,economics!$AK$2:$AK$167,economics!$AJ$2:$AJ$167,TRUE)-_xlfn.NORM.DIST(AI$30,economics!$AK$2:$AK$167,economics!$AJ$2:$AJ$167,TRUE))*economics!$AM$2:$AM$167)+$CR22*(_xlfn.NORM.DIST(AI$3,$CU22,0.3*$CU22,TRUE)-_xlfn.NORM.DIST(AI$30,$CU22,0.3*$CU22,TRUE))*summary!$C$7/28.8/0.947817+$CS22*(_xlfn.NORM.DIST(AI$3,$CV22,0.3*$CV22,TRUE)-_xlfn.NORM.DIST(AI$30,$CV22,0.3*$CV22,TRUE))*summary!$C$6/28.8/0.947817)/(SUMPRODUCT((economics!$AG$2:$AG$167=$B51)*(economics!$D$2:$D$167="whr")*economics!$AH$2:$AH$167*(_xlfn.NORM.DIST(AI$3,economics!$AK$2:$AK$167,economics!$AJ$2:$AJ$167,TRUE)-_xlfn.NORM.DIST(AI$30,economics!$AK$2:$AK$167,economics!$AJ$2:$AJ$167,TRUE)))+$CR22*(_xlfn.NORM.DIST(AI$3,$CU22,0.3*$CU22,TRUE)-_xlfn.NORM.DIST(AI$30,$CU22,0.3*$CU22,TRUE))+$CS22*(_xlfn.NORM.DIST(AI$3,$CV22,0.3*$CV22,TRUE)-_xlfn.NORM.DIST(AI$30,$CV22,0.3*$CV22,TRUE))),""),IF($C22&gt;0,summary!$C$10/28.8/0.947817,""))</f>
        <v>10.074319315976723</v>
      </c>
      <c r="AJ51">
        <f t="array" ref="AJ51">IF($D22,IFERROR((SUMPRODUCT((economics!$AG$2:$AG$167=$B51)*(economics!$D$2:$D$167="whr")*economics!$AH$2:$AH$167*(_xlfn.NORM.DIST(AJ$3,economics!$AK$2:$AK$167,economics!$AJ$2:$AJ$167,TRUE)-_xlfn.NORM.DIST(AJ$30,economics!$AK$2:$AK$167,economics!$AJ$2:$AJ$167,TRUE))*economics!$AM$2:$AM$167)+$CR22*(_xlfn.NORM.DIST(AJ$3,$CU22,0.3*$CU22,TRUE)-_xlfn.NORM.DIST(AJ$30,$CU22,0.3*$CU22,TRUE))*summary!$C$7/28.8/0.947817+$CS22*(_xlfn.NORM.DIST(AJ$3,$CV22,0.3*$CV22,TRUE)-_xlfn.NORM.DIST(AJ$30,$CV22,0.3*$CV22,TRUE))*summary!$C$6/28.8/0.947817)/(SUMPRODUCT((economics!$AG$2:$AG$167=$B51)*(economics!$D$2:$D$167="whr")*economics!$AH$2:$AH$167*(_xlfn.NORM.DIST(AJ$3,economics!$AK$2:$AK$167,economics!$AJ$2:$AJ$167,TRUE)-_xlfn.NORM.DIST(AJ$30,economics!$AK$2:$AK$167,economics!$AJ$2:$AJ$167,TRUE)))+$CR22*(_xlfn.NORM.DIST(AJ$3,$CU22,0.3*$CU22,TRUE)-_xlfn.NORM.DIST(AJ$30,$CU22,0.3*$CU22,TRUE))+$CS22*(_xlfn.NORM.DIST(AJ$3,$CV22,0.3*$CV22,TRUE)-_xlfn.NORM.DIST(AJ$30,$CV22,0.3*$CV22,TRUE))),""),IF($C22&gt;0,summary!$C$10/28.8/0.947817,""))</f>
        <v>10.074319315976723</v>
      </c>
      <c r="AK51">
        <f t="array" ref="AK51">IF($D22,IFERROR((SUMPRODUCT((economics!$AG$2:$AG$167=$B51)*(economics!$D$2:$D$167="whr")*economics!$AH$2:$AH$167*(_xlfn.NORM.DIST(AK$3,economics!$AK$2:$AK$167,economics!$AJ$2:$AJ$167,TRUE)-_xlfn.NORM.DIST(AK$30,economics!$AK$2:$AK$167,economics!$AJ$2:$AJ$167,TRUE))*economics!$AM$2:$AM$167)+$CR22*(_xlfn.NORM.DIST(AK$3,$CU22,0.3*$CU22,TRUE)-_xlfn.NORM.DIST(AK$30,$CU22,0.3*$CU22,TRUE))*summary!$C$7/28.8/0.947817+$CS22*(_xlfn.NORM.DIST(AK$3,$CV22,0.3*$CV22,TRUE)-_xlfn.NORM.DIST(AK$30,$CV22,0.3*$CV22,TRUE))*summary!$C$6/28.8/0.947817)/(SUMPRODUCT((economics!$AG$2:$AG$167=$B51)*(economics!$D$2:$D$167="whr")*economics!$AH$2:$AH$167*(_xlfn.NORM.DIST(AK$3,economics!$AK$2:$AK$167,economics!$AJ$2:$AJ$167,TRUE)-_xlfn.NORM.DIST(AK$30,economics!$AK$2:$AK$167,economics!$AJ$2:$AJ$167,TRUE)))+$CR22*(_xlfn.NORM.DIST(AK$3,$CU22,0.3*$CU22,TRUE)-_xlfn.NORM.DIST(AK$30,$CU22,0.3*$CU22,TRUE))+$CS22*(_xlfn.NORM.DIST(AK$3,$CV22,0.3*$CV22,TRUE)-_xlfn.NORM.DIST(AK$30,$CV22,0.3*$CV22,TRUE))),""),IF($C22&gt;0,summary!$C$10/28.8/0.947817,""))</f>
        <v>10.074319315976723</v>
      </c>
      <c r="AL51">
        <f t="array" ref="AL51">IF($D22,IFERROR((SUMPRODUCT((economics!$AG$2:$AG$167=$B51)*(economics!$D$2:$D$167="whr")*economics!$AH$2:$AH$167*(_xlfn.NORM.DIST(AL$3,economics!$AK$2:$AK$167,economics!$AJ$2:$AJ$167,TRUE)-_xlfn.NORM.DIST(AL$30,economics!$AK$2:$AK$167,economics!$AJ$2:$AJ$167,TRUE))*economics!$AM$2:$AM$167)+$CR22*(_xlfn.NORM.DIST(AL$3,$CU22,0.3*$CU22,TRUE)-_xlfn.NORM.DIST(AL$30,$CU22,0.3*$CU22,TRUE))*summary!$C$7/28.8/0.947817+$CS22*(_xlfn.NORM.DIST(AL$3,$CV22,0.3*$CV22,TRUE)-_xlfn.NORM.DIST(AL$30,$CV22,0.3*$CV22,TRUE))*summary!$C$6/28.8/0.947817)/(SUMPRODUCT((economics!$AG$2:$AG$167=$B51)*(economics!$D$2:$D$167="whr")*economics!$AH$2:$AH$167*(_xlfn.NORM.DIST(AL$3,economics!$AK$2:$AK$167,economics!$AJ$2:$AJ$167,TRUE)-_xlfn.NORM.DIST(AL$30,economics!$AK$2:$AK$167,economics!$AJ$2:$AJ$167,TRUE)))+$CR22*(_xlfn.NORM.DIST(AL$3,$CU22,0.3*$CU22,TRUE)-_xlfn.NORM.DIST(AL$30,$CU22,0.3*$CU22,TRUE))+$CS22*(_xlfn.NORM.DIST(AL$3,$CV22,0.3*$CV22,TRUE)-_xlfn.NORM.DIST(AL$30,$CV22,0.3*$CV22,TRUE))),""),IF($C22&gt;0,summary!$C$10/28.8/0.947817,""))</f>
        <v>10.074319315976723</v>
      </c>
      <c r="AM51">
        <f t="array" ref="AM51">IF($D22,IFERROR((SUMPRODUCT((economics!$AG$2:$AG$167=$B51)*(economics!$D$2:$D$167="whr")*economics!$AH$2:$AH$167*(_xlfn.NORM.DIST(AM$3,economics!$AK$2:$AK$167,economics!$AJ$2:$AJ$167,TRUE)-_xlfn.NORM.DIST(AM$30,economics!$AK$2:$AK$167,economics!$AJ$2:$AJ$167,TRUE))*economics!$AM$2:$AM$167)+$CR22*(_xlfn.NORM.DIST(AM$3,$CU22,0.3*$CU22,TRUE)-_xlfn.NORM.DIST(AM$30,$CU22,0.3*$CU22,TRUE))*summary!$C$7/28.8/0.947817+$CS22*(_xlfn.NORM.DIST(AM$3,$CV22,0.3*$CV22,TRUE)-_xlfn.NORM.DIST(AM$30,$CV22,0.3*$CV22,TRUE))*summary!$C$6/28.8/0.947817)/(SUMPRODUCT((economics!$AG$2:$AG$167=$B51)*(economics!$D$2:$D$167="whr")*economics!$AH$2:$AH$167*(_xlfn.NORM.DIST(AM$3,economics!$AK$2:$AK$167,economics!$AJ$2:$AJ$167,TRUE)-_xlfn.NORM.DIST(AM$30,economics!$AK$2:$AK$167,economics!$AJ$2:$AJ$167,TRUE)))+$CR22*(_xlfn.NORM.DIST(AM$3,$CU22,0.3*$CU22,TRUE)-_xlfn.NORM.DIST(AM$30,$CU22,0.3*$CU22,TRUE))+$CS22*(_xlfn.NORM.DIST(AM$3,$CV22,0.3*$CV22,TRUE)-_xlfn.NORM.DIST(AM$30,$CV22,0.3*$CV22,TRUE))),""),IF($C22&gt;0,summary!$C$10/28.8/0.947817,""))</f>
        <v>10.074319315976723</v>
      </c>
      <c r="AN51">
        <f t="array" ref="AN51">IF($D22,IFERROR((SUMPRODUCT((economics!$AG$2:$AG$167=$B51)*(economics!$D$2:$D$167="whr")*economics!$AH$2:$AH$167*(_xlfn.NORM.DIST(AN$3,economics!$AK$2:$AK$167,economics!$AJ$2:$AJ$167,TRUE)-_xlfn.NORM.DIST(AN$30,economics!$AK$2:$AK$167,economics!$AJ$2:$AJ$167,TRUE))*economics!$AM$2:$AM$167)+$CR22*(_xlfn.NORM.DIST(AN$3,$CU22,0.3*$CU22,TRUE)-_xlfn.NORM.DIST(AN$30,$CU22,0.3*$CU22,TRUE))*summary!$C$7/28.8/0.947817+$CS22*(_xlfn.NORM.DIST(AN$3,$CV22,0.3*$CV22,TRUE)-_xlfn.NORM.DIST(AN$30,$CV22,0.3*$CV22,TRUE))*summary!$C$6/28.8/0.947817)/(SUMPRODUCT((economics!$AG$2:$AG$167=$B51)*(economics!$D$2:$D$167="whr")*economics!$AH$2:$AH$167*(_xlfn.NORM.DIST(AN$3,economics!$AK$2:$AK$167,economics!$AJ$2:$AJ$167,TRUE)-_xlfn.NORM.DIST(AN$30,economics!$AK$2:$AK$167,economics!$AJ$2:$AJ$167,TRUE)))+$CR22*(_xlfn.NORM.DIST(AN$3,$CU22,0.3*$CU22,TRUE)-_xlfn.NORM.DIST(AN$30,$CU22,0.3*$CU22,TRUE))+$CS22*(_xlfn.NORM.DIST(AN$3,$CV22,0.3*$CV22,TRUE)-_xlfn.NORM.DIST(AN$30,$CV22,0.3*$CV22,TRUE))),""),IF($C22&gt;0,summary!$C$10/28.8/0.947817,""))</f>
        <v>10.074319315976723</v>
      </c>
      <c r="AO51">
        <f t="array" ref="AO51">IF($D22,IFERROR((SUMPRODUCT((economics!$AG$2:$AG$167=$B51)*(economics!$D$2:$D$167="whr")*economics!$AH$2:$AH$167*(_xlfn.NORM.DIST(AO$3,economics!$AK$2:$AK$167,economics!$AJ$2:$AJ$167,TRUE)-_xlfn.NORM.DIST(AO$30,economics!$AK$2:$AK$167,economics!$AJ$2:$AJ$167,TRUE))*economics!$AM$2:$AM$167)+$CR22*(_xlfn.NORM.DIST(AO$3,$CU22,0.3*$CU22,TRUE)-_xlfn.NORM.DIST(AO$30,$CU22,0.3*$CU22,TRUE))*summary!$C$7/28.8/0.947817+$CS22*(_xlfn.NORM.DIST(AO$3,$CV22,0.3*$CV22,TRUE)-_xlfn.NORM.DIST(AO$30,$CV22,0.3*$CV22,TRUE))*summary!$C$6/28.8/0.947817)/(SUMPRODUCT((economics!$AG$2:$AG$167=$B51)*(economics!$D$2:$D$167="whr")*economics!$AH$2:$AH$167*(_xlfn.NORM.DIST(AO$3,economics!$AK$2:$AK$167,economics!$AJ$2:$AJ$167,TRUE)-_xlfn.NORM.DIST(AO$30,economics!$AK$2:$AK$167,economics!$AJ$2:$AJ$167,TRUE)))+$CR22*(_xlfn.NORM.DIST(AO$3,$CU22,0.3*$CU22,TRUE)-_xlfn.NORM.DIST(AO$30,$CU22,0.3*$CU22,TRUE))+$CS22*(_xlfn.NORM.DIST(AO$3,$CV22,0.3*$CV22,TRUE)-_xlfn.NORM.DIST(AO$30,$CV22,0.3*$CV22,TRUE))),""),IF($C22&gt;0,summary!$C$10/28.8/0.947817,""))</f>
        <v>10.074319315976723</v>
      </c>
      <c r="AP51">
        <f t="array" ref="AP51">IF($D22,IFERROR((SUMPRODUCT((economics!$AG$2:$AG$167=$B51)*(economics!$D$2:$D$167="whr")*economics!$AH$2:$AH$167*(_xlfn.NORM.DIST(AP$3,economics!$AK$2:$AK$167,economics!$AJ$2:$AJ$167,TRUE)-_xlfn.NORM.DIST(AP$30,economics!$AK$2:$AK$167,economics!$AJ$2:$AJ$167,TRUE))*economics!$AM$2:$AM$167)+$CR22*(_xlfn.NORM.DIST(AP$3,$CU22,0.3*$CU22,TRUE)-_xlfn.NORM.DIST(AP$30,$CU22,0.3*$CU22,TRUE))*summary!$C$7/28.8/0.947817+$CS22*(_xlfn.NORM.DIST(AP$3,$CV22,0.3*$CV22,TRUE)-_xlfn.NORM.DIST(AP$30,$CV22,0.3*$CV22,TRUE))*summary!$C$6/28.8/0.947817)/(SUMPRODUCT((economics!$AG$2:$AG$167=$B51)*(economics!$D$2:$D$167="whr")*economics!$AH$2:$AH$167*(_xlfn.NORM.DIST(AP$3,economics!$AK$2:$AK$167,economics!$AJ$2:$AJ$167,TRUE)-_xlfn.NORM.DIST(AP$30,economics!$AK$2:$AK$167,economics!$AJ$2:$AJ$167,TRUE)))+$CR22*(_xlfn.NORM.DIST(AP$3,$CU22,0.3*$CU22,TRUE)-_xlfn.NORM.DIST(AP$30,$CU22,0.3*$CU22,TRUE))+$CS22*(_xlfn.NORM.DIST(AP$3,$CV22,0.3*$CV22,TRUE)-_xlfn.NORM.DIST(AP$30,$CV22,0.3*$CV22,TRUE))),""),IF($C22&gt;0,summary!$C$10/28.8/0.947817,""))</f>
        <v>10.074319315976723</v>
      </c>
      <c r="AQ51">
        <f t="array" ref="AQ51">IF($D22,IFERROR((SUMPRODUCT((economics!$AG$2:$AG$167=$B51)*(economics!$D$2:$D$167="whr")*economics!$AH$2:$AH$167*(_xlfn.NORM.DIST(AQ$3,economics!$AK$2:$AK$167,economics!$AJ$2:$AJ$167,TRUE)-_xlfn.NORM.DIST(AQ$30,economics!$AK$2:$AK$167,economics!$AJ$2:$AJ$167,TRUE))*economics!$AM$2:$AM$167)+$CR22*(_xlfn.NORM.DIST(AQ$3,$CU22,0.3*$CU22,TRUE)-_xlfn.NORM.DIST(AQ$30,$CU22,0.3*$CU22,TRUE))*summary!$C$7/28.8/0.947817+$CS22*(_xlfn.NORM.DIST(AQ$3,$CV22,0.3*$CV22,TRUE)-_xlfn.NORM.DIST(AQ$30,$CV22,0.3*$CV22,TRUE))*summary!$C$6/28.8/0.947817)/(SUMPRODUCT((economics!$AG$2:$AG$167=$B51)*(economics!$D$2:$D$167="whr")*economics!$AH$2:$AH$167*(_xlfn.NORM.DIST(AQ$3,economics!$AK$2:$AK$167,economics!$AJ$2:$AJ$167,TRUE)-_xlfn.NORM.DIST(AQ$30,economics!$AK$2:$AK$167,economics!$AJ$2:$AJ$167,TRUE)))+$CR22*(_xlfn.NORM.DIST(AQ$3,$CU22,0.3*$CU22,TRUE)-_xlfn.NORM.DIST(AQ$30,$CU22,0.3*$CU22,TRUE))+$CS22*(_xlfn.NORM.DIST(AQ$3,$CV22,0.3*$CV22,TRUE)-_xlfn.NORM.DIST(AQ$30,$CV22,0.3*$CV22,TRUE))),""),IF($C22&gt;0,summary!$C$10/28.8/0.947817,""))</f>
        <v>10.074319315976723</v>
      </c>
      <c r="AR51">
        <f t="array" ref="AR51">IF($D22,IFERROR((SUMPRODUCT((economics!$AG$2:$AG$167=$B51)*(economics!$D$2:$D$167="whr")*economics!$AH$2:$AH$167*(_xlfn.NORM.DIST(AR$3,economics!$AK$2:$AK$167,economics!$AJ$2:$AJ$167,TRUE)-_xlfn.NORM.DIST(AR$30,economics!$AK$2:$AK$167,economics!$AJ$2:$AJ$167,TRUE))*economics!$AM$2:$AM$167)+$CR22*(_xlfn.NORM.DIST(AR$3,$CU22,0.3*$CU22,TRUE)-_xlfn.NORM.DIST(AR$30,$CU22,0.3*$CU22,TRUE))*summary!$C$7/28.8/0.947817+$CS22*(_xlfn.NORM.DIST(AR$3,$CV22,0.3*$CV22,TRUE)-_xlfn.NORM.DIST(AR$30,$CV22,0.3*$CV22,TRUE))*summary!$C$6/28.8/0.947817)/(SUMPRODUCT((economics!$AG$2:$AG$167=$B51)*(economics!$D$2:$D$167="whr")*economics!$AH$2:$AH$167*(_xlfn.NORM.DIST(AR$3,economics!$AK$2:$AK$167,economics!$AJ$2:$AJ$167,TRUE)-_xlfn.NORM.DIST(AR$30,economics!$AK$2:$AK$167,economics!$AJ$2:$AJ$167,TRUE)))+$CR22*(_xlfn.NORM.DIST(AR$3,$CU22,0.3*$CU22,TRUE)-_xlfn.NORM.DIST(AR$30,$CU22,0.3*$CU22,TRUE))+$CS22*(_xlfn.NORM.DIST(AR$3,$CV22,0.3*$CV22,TRUE)-_xlfn.NORM.DIST(AR$30,$CV22,0.3*$CV22,TRUE))),""),IF($C22&gt;0,summary!$C$10/28.8/0.947817,""))</f>
        <v>10.074319315976723</v>
      </c>
      <c r="AS51">
        <f t="array" ref="AS51">IF($D22,IFERROR((SUMPRODUCT((economics!$AG$2:$AG$167=$B51)*(economics!$D$2:$D$167="whr")*economics!$AH$2:$AH$167*(_xlfn.NORM.DIST(AS$3,economics!$AK$2:$AK$167,economics!$AJ$2:$AJ$167,TRUE)-_xlfn.NORM.DIST(AS$30,economics!$AK$2:$AK$167,economics!$AJ$2:$AJ$167,TRUE))*economics!$AM$2:$AM$167)+$CR22*(_xlfn.NORM.DIST(AS$3,$CU22,0.3*$CU22,TRUE)-_xlfn.NORM.DIST(AS$30,$CU22,0.3*$CU22,TRUE))*summary!$C$7/28.8/0.947817+$CS22*(_xlfn.NORM.DIST(AS$3,$CV22,0.3*$CV22,TRUE)-_xlfn.NORM.DIST(AS$30,$CV22,0.3*$CV22,TRUE))*summary!$C$6/28.8/0.947817)/(SUMPRODUCT((economics!$AG$2:$AG$167=$B51)*(economics!$D$2:$D$167="whr")*economics!$AH$2:$AH$167*(_xlfn.NORM.DIST(AS$3,economics!$AK$2:$AK$167,economics!$AJ$2:$AJ$167,TRUE)-_xlfn.NORM.DIST(AS$30,economics!$AK$2:$AK$167,economics!$AJ$2:$AJ$167,TRUE)))+$CR22*(_xlfn.NORM.DIST(AS$3,$CU22,0.3*$CU22,TRUE)-_xlfn.NORM.DIST(AS$30,$CU22,0.3*$CU22,TRUE))+$CS22*(_xlfn.NORM.DIST(AS$3,$CV22,0.3*$CV22,TRUE)-_xlfn.NORM.DIST(AS$30,$CV22,0.3*$CV22,TRUE))),""),IF($C22&gt;0,summary!$C$10/28.8/0.947817,""))</f>
        <v>10.074319315976723</v>
      </c>
      <c r="AT51">
        <f t="array" ref="AT51">IF($D22,IFERROR((SUMPRODUCT((economics!$AG$2:$AG$167=$B51)*(economics!$D$2:$D$167="whr")*economics!$AH$2:$AH$167*(_xlfn.NORM.DIST(AT$3,economics!$AK$2:$AK$167,economics!$AJ$2:$AJ$167,TRUE)-_xlfn.NORM.DIST(AT$30,economics!$AK$2:$AK$167,economics!$AJ$2:$AJ$167,TRUE))*economics!$AM$2:$AM$167)+$CR22*(_xlfn.NORM.DIST(AT$3,$CU22,0.3*$CU22,TRUE)-_xlfn.NORM.DIST(AT$30,$CU22,0.3*$CU22,TRUE))*summary!$C$7/28.8/0.947817+$CS22*(_xlfn.NORM.DIST(AT$3,$CV22,0.3*$CV22,TRUE)-_xlfn.NORM.DIST(AT$30,$CV22,0.3*$CV22,TRUE))*summary!$C$6/28.8/0.947817)/(SUMPRODUCT((economics!$AG$2:$AG$167=$B51)*(economics!$D$2:$D$167="whr")*economics!$AH$2:$AH$167*(_xlfn.NORM.DIST(AT$3,economics!$AK$2:$AK$167,economics!$AJ$2:$AJ$167,TRUE)-_xlfn.NORM.DIST(AT$30,economics!$AK$2:$AK$167,economics!$AJ$2:$AJ$167,TRUE)))+$CR22*(_xlfn.NORM.DIST(AT$3,$CU22,0.3*$CU22,TRUE)-_xlfn.NORM.DIST(AT$30,$CU22,0.3*$CU22,TRUE))+$CS22*(_xlfn.NORM.DIST(AT$3,$CV22,0.3*$CV22,TRUE)-_xlfn.NORM.DIST(AT$30,$CV22,0.3*$CV22,TRUE))),""),IF($C22&gt;0,summary!$C$10/28.8/0.947817,""))</f>
        <v>10.074319315976723</v>
      </c>
      <c r="AU51">
        <f t="array" ref="AU51">IF($D22,IFERROR((SUMPRODUCT((economics!$AG$2:$AG$167=$B51)*(economics!$D$2:$D$167="whr")*economics!$AH$2:$AH$167*(_xlfn.NORM.DIST(AU$3,economics!$AK$2:$AK$167,economics!$AJ$2:$AJ$167,TRUE)-_xlfn.NORM.DIST(AU$30,economics!$AK$2:$AK$167,economics!$AJ$2:$AJ$167,TRUE))*economics!$AM$2:$AM$167)+$CR22*(_xlfn.NORM.DIST(AU$3,$CU22,0.3*$CU22,TRUE)-_xlfn.NORM.DIST(AU$30,$CU22,0.3*$CU22,TRUE))*summary!$C$7/28.8/0.947817+$CS22*(_xlfn.NORM.DIST(AU$3,$CV22,0.3*$CV22,TRUE)-_xlfn.NORM.DIST(AU$30,$CV22,0.3*$CV22,TRUE))*summary!$C$6/28.8/0.947817)/(SUMPRODUCT((economics!$AG$2:$AG$167=$B51)*(economics!$D$2:$D$167="whr")*economics!$AH$2:$AH$167*(_xlfn.NORM.DIST(AU$3,economics!$AK$2:$AK$167,economics!$AJ$2:$AJ$167,TRUE)-_xlfn.NORM.DIST(AU$30,economics!$AK$2:$AK$167,economics!$AJ$2:$AJ$167,TRUE)))+$CR22*(_xlfn.NORM.DIST(AU$3,$CU22,0.3*$CU22,TRUE)-_xlfn.NORM.DIST(AU$30,$CU22,0.3*$CU22,TRUE))+$CS22*(_xlfn.NORM.DIST(AU$3,$CV22,0.3*$CV22,TRUE)-_xlfn.NORM.DIST(AU$30,$CV22,0.3*$CV22,TRUE))),""),IF($C22&gt;0,summary!$C$10/28.8/0.947817,""))</f>
        <v>10.074319315976723</v>
      </c>
      <c r="AV51">
        <f t="array" ref="AV51">IF($D22,IFERROR((SUMPRODUCT((economics!$AG$2:$AG$167=$B51)*(economics!$D$2:$D$167="whr")*economics!$AH$2:$AH$167*(_xlfn.NORM.DIST(AV$3,economics!$AK$2:$AK$167,economics!$AJ$2:$AJ$167,TRUE)-_xlfn.NORM.DIST(AV$30,economics!$AK$2:$AK$167,economics!$AJ$2:$AJ$167,TRUE))*economics!$AM$2:$AM$167)+$CR22*(_xlfn.NORM.DIST(AV$3,$CU22,0.3*$CU22,TRUE)-_xlfn.NORM.DIST(AV$30,$CU22,0.3*$CU22,TRUE))*summary!$C$7/28.8/0.947817+$CS22*(_xlfn.NORM.DIST(AV$3,$CV22,0.3*$CV22,TRUE)-_xlfn.NORM.DIST(AV$30,$CV22,0.3*$CV22,TRUE))*summary!$C$6/28.8/0.947817)/(SUMPRODUCT((economics!$AG$2:$AG$167=$B51)*(economics!$D$2:$D$167="whr")*economics!$AH$2:$AH$167*(_xlfn.NORM.DIST(AV$3,economics!$AK$2:$AK$167,economics!$AJ$2:$AJ$167,TRUE)-_xlfn.NORM.DIST(AV$30,economics!$AK$2:$AK$167,economics!$AJ$2:$AJ$167,TRUE)))+$CR22*(_xlfn.NORM.DIST(AV$3,$CU22,0.3*$CU22,TRUE)-_xlfn.NORM.DIST(AV$30,$CU22,0.3*$CU22,TRUE))+$CS22*(_xlfn.NORM.DIST(AV$3,$CV22,0.3*$CV22,TRUE)-_xlfn.NORM.DIST(AV$30,$CV22,0.3*$CV22,TRUE))),""),IF($C22&gt;0,summary!$C$10/28.8/0.947817,""))</f>
        <v>10.074319315976723</v>
      </c>
      <c r="AW51">
        <f t="array" ref="AW51">IF($D22,IFERROR((SUMPRODUCT((economics!$AG$2:$AG$167=$B51)*(economics!$D$2:$D$167="whr")*economics!$AH$2:$AH$167*(_xlfn.NORM.DIST(AW$3,economics!$AK$2:$AK$167,economics!$AJ$2:$AJ$167,TRUE)-_xlfn.NORM.DIST(AW$30,economics!$AK$2:$AK$167,economics!$AJ$2:$AJ$167,TRUE))*economics!$AM$2:$AM$167)+$CR22*(_xlfn.NORM.DIST(AW$3,$CU22,0.3*$CU22,TRUE)-_xlfn.NORM.DIST(AW$30,$CU22,0.3*$CU22,TRUE))*summary!$C$7/28.8/0.947817+$CS22*(_xlfn.NORM.DIST(AW$3,$CV22,0.3*$CV22,TRUE)-_xlfn.NORM.DIST(AW$30,$CV22,0.3*$CV22,TRUE))*summary!$C$6/28.8/0.947817)/(SUMPRODUCT((economics!$AG$2:$AG$167=$B51)*(economics!$D$2:$D$167="whr")*economics!$AH$2:$AH$167*(_xlfn.NORM.DIST(AW$3,economics!$AK$2:$AK$167,economics!$AJ$2:$AJ$167,TRUE)-_xlfn.NORM.DIST(AW$30,economics!$AK$2:$AK$167,economics!$AJ$2:$AJ$167,TRUE)))+$CR22*(_xlfn.NORM.DIST(AW$3,$CU22,0.3*$CU22,TRUE)-_xlfn.NORM.DIST(AW$30,$CU22,0.3*$CU22,TRUE))+$CS22*(_xlfn.NORM.DIST(AW$3,$CV22,0.3*$CV22,TRUE)-_xlfn.NORM.DIST(AW$30,$CV22,0.3*$CV22,TRUE))),""),IF($C22&gt;0,summary!$C$10/28.8/0.947817,""))</f>
        <v>10.074319315976723</v>
      </c>
      <c r="AX51">
        <f t="array" ref="AX51">IF($D22,IFERROR((SUMPRODUCT((economics!$AG$2:$AG$167=$B51)*(economics!$D$2:$D$167="whr")*economics!$AH$2:$AH$167*(_xlfn.NORM.DIST(AX$3,economics!$AK$2:$AK$167,economics!$AJ$2:$AJ$167,TRUE)-_xlfn.NORM.DIST(AX$30,economics!$AK$2:$AK$167,economics!$AJ$2:$AJ$167,TRUE))*economics!$AM$2:$AM$167)+$CR22*(_xlfn.NORM.DIST(AX$3,$CU22,0.3*$CU22,TRUE)-_xlfn.NORM.DIST(AX$30,$CU22,0.3*$CU22,TRUE))*summary!$C$7/28.8/0.947817+$CS22*(_xlfn.NORM.DIST(AX$3,$CV22,0.3*$CV22,TRUE)-_xlfn.NORM.DIST(AX$30,$CV22,0.3*$CV22,TRUE))*summary!$C$6/28.8/0.947817)/(SUMPRODUCT((economics!$AG$2:$AG$167=$B51)*(economics!$D$2:$D$167="whr")*economics!$AH$2:$AH$167*(_xlfn.NORM.DIST(AX$3,economics!$AK$2:$AK$167,economics!$AJ$2:$AJ$167,TRUE)-_xlfn.NORM.DIST(AX$30,economics!$AK$2:$AK$167,economics!$AJ$2:$AJ$167,TRUE)))+$CR22*(_xlfn.NORM.DIST(AX$3,$CU22,0.3*$CU22,TRUE)-_xlfn.NORM.DIST(AX$30,$CU22,0.3*$CU22,TRUE))+$CS22*(_xlfn.NORM.DIST(AX$3,$CV22,0.3*$CV22,TRUE)-_xlfn.NORM.DIST(AX$30,$CV22,0.3*$CV22,TRUE))),""),IF($C22&gt;0,summary!$C$10/28.8/0.947817,""))</f>
        <v>10.074319315976723</v>
      </c>
      <c r="AY51">
        <f t="array" ref="AY51">IF($D22,IFERROR((SUMPRODUCT((economics!$AG$2:$AG$167=$B51)*(economics!$D$2:$D$167="whr")*economics!$AH$2:$AH$167*(_xlfn.NORM.DIST(AY$3,economics!$AK$2:$AK$167,economics!$AJ$2:$AJ$167,TRUE)-_xlfn.NORM.DIST(AY$30,economics!$AK$2:$AK$167,economics!$AJ$2:$AJ$167,TRUE))*economics!$AM$2:$AM$167)+$CR22*(_xlfn.NORM.DIST(AY$3,$CU22,0.3*$CU22,TRUE)-_xlfn.NORM.DIST(AY$30,$CU22,0.3*$CU22,TRUE))*summary!$C$7/28.8/0.947817+$CS22*(_xlfn.NORM.DIST(AY$3,$CV22,0.3*$CV22,TRUE)-_xlfn.NORM.DIST(AY$30,$CV22,0.3*$CV22,TRUE))*summary!$C$6/28.8/0.947817)/(SUMPRODUCT((economics!$AG$2:$AG$167=$B51)*(economics!$D$2:$D$167="whr")*economics!$AH$2:$AH$167*(_xlfn.NORM.DIST(AY$3,economics!$AK$2:$AK$167,economics!$AJ$2:$AJ$167,TRUE)-_xlfn.NORM.DIST(AY$30,economics!$AK$2:$AK$167,economics!$AJ$2:$AJ$167,TRUE)))+$CR22*(_xlfn.NORM.DIST(AY$3,$CU22,0.3*$CU22,TRUE)-_xlfn.NORM.DIST(AY$30,$CU22,0.3*$CU22,TRUE))+$CS22*(_xlfn.NORM.DIST(AY$3,$CV22,0.3*$CV22,TRUE)-_xlfn.NORM.DIST(AY$30,$CV22,0.3*$CV22,TRUE))),""),IF($C22&gt;0,summary!$C$10/28.8/0.947817,""))</f>
        <v>10.074319315976723</v>
      </c>
      <c r="AZ51">
        <f t="array" ref="AZ51">IF($D22,IFERROR((SUMPRODUCT((economics!$AG$2:$AG$167=$B51)*(economics!$D$2:$D$167="whr")*economics!$AH$2:$AH$167*(_xlfn.NORM.DIST(AZ$3,economics!$AK$2:$AK$167,economics!$AJ$2:$AJ$167,TRUE)-_xlfn.NORM.DIST(AZ$30,economics!$AK$2:$AK$167,economics!$AJ$2:$AJ$167,TRUE))*economics!$AM$2:$AM$167)+$CR22*(_xlfn.NORM.DIST(AZ$3,$CU22,0.3*$CU22,TRUE)-_xlfn.NORM.DIST(AZ$30,$CU22,0.3*$CU22,TRUE))*summary!$C$7/28.8/0.947817+$CS22*(_xlfn.NORM.DIST(AZ$3,$CV22,0.3*$CV22,TRUE)-_xlfn.NORM.DIST(AZ$30,$CV22,0.3*$CV22,TRUE))*summary!$C$6/28.8/0.947817)/(SUMPRODUCT((economics!$AG$2:$AG$167=$B51)*(economics!$D$2:$D$167="whr")*economics!$AH$2:$AH$167*(_xlfn.NORM.DIST(AZ$3,economics!$AK$2:$AK$167,economics!$AJ$2:$AJ$167,TRUE)-_xlfn.NORM.DIST(AZ$30,economics!$AK$2:$AK$167,economics!$AJ$2:$AJ$167,TRUE)))+$CR22*(_xlfn.NORM.DIST(AZ$3,$CU22,0.3*$CU22,TRUE)-_xlfn.NORM.DIST(AZ$30,$CU22,0.3*$CU22,TRUE))+$CS22*(_xlfn.NORM.DIST(AZ$3,$CV22,0.3*$CV22,TRUE)-_xlfn.NORM.DIST(AZ$30,$CV22,0.3*$CV22,TRUE))),""),IF($C22&gt;0,summary!$C$10/28.8/0.947817,""))</f>
        <v>10.074319315976723</v>
      </c>
      <c r="BA51">
        <f t="array" ref="BA51">IF($D22,IFERROR((SUMPRODUCT((economics!$AG$2:$AG$167=$B51)*(economics!$D$2:$D$167="whr")*economics!$AH$2:$AH$167*(_xlfn.NORM.DIST(BA$3,economics!$AK$2:$AK$167,economics!$AJ$2:$AJ$167,TRUE)-_xlfn.NORM.DIST(BA$30,economics!$AK$2:$AK$167,economics!$AJ$2:$AJ$167,TRUE))*economics!$AM$2:$AM$167)+$CR22*(_xlfn.NORM.DIST(BA$3,$CU22,0.3*$CU22,TRUE)-_xlfn.NORM.DIST(BA$30,$CU22,0.3*$CU22,TRUE))*summary!$C$7/28.8/0.947817+$CS22*(_xlfn.NORM.DIST(BA$3,$CV22,0.3*$CV22,TRUE)-_xlfn.NORM.DIST(BA$30,$CV22,0.3*$CV22,TRUE))*summary!$C$6/28.8/0.947817)/(SUMPRODUCT((economics!$AG$2:$AG$167=$B51)*(economics!$D$2:$D$167="whr")*economics!$AH$2:$AH$167*(_xlfn.NORM.DIST(BA$3,economics!$AK$2:$AK$167,economics!$AJ$2:$AJ$167,TRUE)-_xlfn.NORM.DIST(BA$30,economics!$AK$2:$AK$167,economics!$AJ$2:$AJ$167,TRUE)))+$CR22*(_xlfn.NORM.DIST(BA$3,$CU22,0.3*$CU22,TRUE)-_xlfn.NORM.DIST(BA$30,$CU22,0.3*$CU22,TRUE))+$CS22*(_xlfn.NORM.DIST(BA$3,$CV22,0.3*$CV22,TRUE)-_xlfn.NORM.DIST(BA$30,$CV22,0.3*$CV22,TRUE))),""),IF($C22&gt;0,summary!$C$10/28.8/0.947817,""))</f>
        <v>10.074319315976723</v>
      </c>
      <c r="BB51">
        <f t="array" ref="BB51">IF($D22,IFERROR((SUMPRODUCT((economics!$AG$2:$AG$167=$B51)*(economics!$D$2:$D$167="whr")*economics!$AH$2:$AH$167*(_xlfn.NORM.DIST(BB$3,economics!$AK$2:$AK$167,economics!$AJ$2:$AJ$167,TRUE)-_xlfn.NORM.DIST(BB$30,economics!$AK$2:$AK$167,economics!$AJ$2:$AJ$167,TRUE))*economics!$AM$2:$AM$167)+$CR22*(_xlfn.NORM.DIST(BB$3,$CU22,0.3*$CU22,TRUE)-_xlfn.NORM.DIST(BB$30,$CU22,0.3*$CU22,TRUE))*summary!$C$7/28.8/0.947817+$CS22*(_xlfn.NORM.DIST(BB$3,$CV22,0.3*$CV22,TRUE)-_xlfn.NORM.DIST(BB$30,$CV22,0.3*$CV22,TRUE))*summary!$C$6/28.8/0.947817)/(SUMPRODUCT((economics!$AG$2:$AG$167=$B51)*(economics!$D$2:$D$167="whr")*economics!$AH$2:$AH$167*(_xlfn.NORM.DIST(BB$3,economics!$AK$2:$AK$167,economics!$AJ$2:$AJ$167,TRUE)-_xlfn.NORM.DIST(BB$30,economics!$AK$2:$AK$167,economics!$AJ$2:$AJ$167,TRUE)))+$CR22*(_xlfn.NORM.DIST(BB$3,$CU22,0.3*$CU22,TRUE)-_xlfn.NORM.DIST(BB$30,$CU22,0.3*$CU22,TRUE))+$CS22*(_xlfn.NORM.DIST(BB$3,$CV22,0.3*$CV22,TRUE)-_xlfn.NORM.DIST(BB$30,$CV22,0.3*$CV22,TRUE))),""),IF($C22&gt;0,summary!$C$10/28.8/0.947817,""))</f>
        <v>10.074319315976723</v>
      </c>
      <c r="BC51">
        <f t="array" ref="BC51">IF($D22,IFERROR((SUMPRODUCT((economics!$AG$2:$AG$167=$B51)*(economics!$D$2:$D$167="whr")*economics!$AH$2:$AH$167*(_xlfn.NORM.DIST(BC$3,economics!$AK$2:$AK$167,economics!$AJ$2:$AJ$167,TRUE)-_xlfn.NORM.DIST(BC$30,economics!$AK$2:$AK$167,economics!$AJ$2:$AJ$167,TRUE))*economics!$AM$2:$AM$167)+$CR22*(_xlfn.NORM.DIST(BC$3,$CU22,0.3*$CU22,TRUE)-_xlfn.NORM.DIST(BC$30,$CU22,0.3*$CU22,TRUE))*summary!$C$7/28.8/0.947817+$CS22*(_xlfn.NORM.DIST(BC$3,$CV22,0.3*$CV22,TRUE)-_xlfn.NORM.DIST(BC$30,$CV22,0.3*$CV22,TRUE))*summary!$C$6/28.8/0.947817)/(SUMPRODUCT((economics!$AG$2:$AG$167=$B51)*(economics!$D$2:$D$167="whr")*economics!$AH$2:$AH$167*(_xlfn.NORM.DIST(BC$3,economics!$AK$2:$AK$167,economics!$AJ$2:$AJ$167,TRUE)-_xlfn.NORM.DIST(BC$30,economics!$AK$2:$AK$167,economics!$AJ$2:$AJ$167,TRUE)))+$CR22*(_xlfn.NORM.DIST(BC$3,$CU22,0.3*$CU22,TRUE)-_xlfn.NORM.DIST(BC$30,$CU22,0.3*$CU22,TRUE))+$CS22*(_xlfn.NORM.DIST(BC$3,$CV22,0.3*$CV22,TRUE)-_xlfn.NORM.DIST(BC$30,$CV22,0.3*$CV22,TRUE))),""),IF($C22&gt;0,summary!$C$10/28.8/0.947817,""))</f>
        <v>10.074319315976723</v>
      </c>
      <c r="BD51">
        <f t="array" ref="BD51">IF($D22,IFERROR((SUMPRODUCT((economics!$AG$2:$AG$167=$B51)*(economics!$D$2:$D$167="whr")*economics!$AH$2:$AH$167*(_xlfn.NORM.DIST(BD$3,economics!$AK$2:$AK$167,economics!$AJ$2:$AJ$167,TRUE)-_xlfn.NORM.DIST(BD$30,economics!$AK$2:$AK$167,economics!$AJ$2:$AJ$167,TRUE))*economics!$AM$2:$AM$167)+$CR22*(_xlfn.NORM.DIST(BD$3,$CU22,0.3*$CU22,TRUE)-_xlfn.NORM.DIST(BD$30,$CU22,0.3*$CU22,TRUE))*summary!$C$7/28.8/0.947817+$CS22*(_xlfn.NORM.DIST(BD$3,$CV22,0.3*$CV22,TRUE)-_xlfn.NORM.DIST(BD$30,$CV22,0.3*$CV22,TRUE))*summary!$C$6/28.8/0.947817)/(SUMPRODUCT((economics!$AG$2:$AG$167=$B51)*(economics!$D$2:$D$167="whr")*economics!$AH$2:$AH$167*(_xlfn.NORM.DIST(BD$3,economics!$AK$2:$AK$167,economics!$AJ$2:$AJ$167,TRUE)-_xlfn.NORM.DIST(BD$30,economics!$AK$2:$AK$167,economics!$AJ$2:$AJ$167,TRUE)))+$CR22*(_xlfn.NORM.DIST(BD$3,$CU22,0.3*$CU22,TRUE)-_xlfn.NORM.DIST(BD$30,$CU22,0.3*$CU22,TRUE))+$CS22*(_xlfn.NORM.DIST(BD$3,$CV22,0.3*$CV22,TRUE)-_xlfn.NORM.DIST(BD$30,$CV22,0.3*$CV22,TRUE))),""),IF($C22&gt;0,summary!$C$10/28.8/0.947817,""))</f>
        <v>10.074319315976723</v>
      </c>
      <c r="BE51">
        <f t="array" ref="BE51">IF($D22,IFERROR((SUMPRODUCT((economics!$AG$2:$AG$167=$B51)*(economics!$D$2:$D$167="whr")*economics!$AH$2:$AH$167*(_xlfn.NORM.DIST(BE$3,economics!$AK$2:$AK$167,economics!$AJ$2:$AJ$167,TRUE)-_xlfn.NORM.DIST(BE$30,economics!$AK$2:$AK$167,economics!$AJ$2:$AJ$167,TRUE))*economics!$AM$2:$AM$167)+$CR22*(_xlfn.NORM.DIST(BE$3,$CU22,0.3*$CU22,TRUE)-_xlfn.NORM.DIST(BE$30,$CU22,0.3*$CU22,TRUE))*summary!$C$7/28.8/0.947817+$CS22*(_xlfn.NORM.DIST(BE$3,$CV22,0.3*$CV22,TRUE)-_xlfn.NORM.DIST(BE$30,$CV22,0.3*$CV22,TRUE))*summary!$C$6/28.8/0.947817)/(SUMPRODUCT((economics!$AG$2:$AG$167=$B51)*(economics!$D$2:$D$167="whr")*economics!$AH$2:$AH$167*(_xlfn.NORM.DIST(BE$3,economics!$AK$2:$AK$167,economics!$AJ$2:$AJ$167,TRUE)-_xlfn.NORM.DIST(BE$30,economics!$AK$2:$AK$167,economics!$AJ$2:$AJ$167,TRUE)))+$CR22*(_xlfn.NORM.DIST(BE$3,$CU22,0.3*$CU22,TRUE)-_xlfn.NORM.DIST(BE$30,$CU22,0.3*$CU22,TRUE))+$CS22*(_xlfn.NORM.DIST(BE$3,$CV22,0.3*$CV22,TRUE)-_xlfn.NORM.DIST(BE$30,$CV22,0.3*$CV22,TRUE))),""),IF($C22&gt;0,summary!$C$10/28.8/0.947817,""))</f>
        <v>10.074319315976723</v>
      </c>
      <c r="BF51">
        <f t="array" ref="BF51">IF($D22,IFERROR((SUMPRODUCT((economics!$AG$2:$AG$167=$B51)*(economics!$D$2:$D$167="whr")*economics!$AH$2:$AH$167*(_xlfn.NORM.DIST(BF$3,economics!$AK$2:$AK$167,economics!$AJ$2:$AJ$167,TRUE)-_xlfn.NORM.DIST(BF$30,economics!$AK$2:$AK$167,economics!$AJ$2:$AJ$167,TRUE))*economics!$AM$2:$AM$167)+$CR22*(_xlfn.NORM.DIST(BF$3,$CU22,0.3*$CU22,TRUE)-_xlfn.NORM.DIST(BF$30,$CU22,0.3*$CU22,TRUE))*summary!$C$7/28.8/0.947817+$CS22*(_xlfn.NORM.DIST(BF$3,$CV22,0.3*$CV22,TRUE)-_xlfn.NORM.DIST(BF$30,$CV22,0.3*$CV22,TRUE))*summary!$C$6/28.8/0.947817)/(SUMPRODUCT((economics!$AG$2:$AG$167=$B51)*(economics!$D$2:$D$167="whr")*economics!$AH$2:$AH$167*(_xlfn.NORM.DIST(BF$3,economics!$AK$2:$AK$167,economics!$AJ$2:$AJ$167,TRUE)-_xlfn.NORM.DIST(BF$30,economics!$AK$2:$AK$167,economics!$AJ$2:$AJ$167,TRUE)))+$CR22*(_xlfn.NORM.DIST(BF$3,$CU22,0.3*$CU22,TRUE)-_xlfn.NORM.DIST(BF$30,$CU22,0.3*$CU22,TRUE))+$CS22*(_xlfn.NORM.DIST(BF$3,$CV22,0.3*$CV22,TRUE)-_xlfn.NORM.DIST(BF$30,$CV22,0.3*$CV22,TRUE))),""),IF($C22&gt;0,summary!$C$10/28.8/0.947817,""))</f>
        <v>10.074319315976723</v>
      </c>
      <c r="BG51">
        <f t="array" ref="BG51">IF($D22,IFERROR((SUMPRODUCT((economics!$AG$2:$AG$167=$B51)*(economics!$D$2:$D$167="whr")*economics!$AH$2:$AH$167*(_xlfn.NORM.DIST(BG$3,economics!$AK$2:$AK$167,economics!$AJ$2:$AJ$167,TRUE)-_xlfn.NORM.DIST(BG$30,economics!$AK$2:$AK$167,economics!$AJ$2:$AJ$167,TRUE))*economics!$AM$2:$AM$167)+$CR22*(_xlfn.NORM.DIST(BG$3,$CU22,0.3*$CU22,TRUE)-_xlfn.NORM.DIST(BG$30,$CU22,0.3*$CU22,TRUE))*summary!$C$7/28.8/0.947817+$CS22*(_xlfn.NORM.DIST(BG$3,$CV22,0.3*$CV22,TRUE)-_xlfn.NORM.DIST(BG$30,$CV22,0.3*$CV22,TRUE))*summary!$C$6/28.8/0.947817)/(SUMPRODUCT((economics!$AG$2:$AG$167=$B51)*(economics!$D$2:$D$167="whr")*economics!$AH$2:$AH$167*(_xlfn.NORM.DIST(BG$3,economics!$AK$2:$AK$167,economics!$AJ$2:$AJ$167,TRUE)-_xlfn.NORM.DIST(BG$30,economics!$AK$2:$AK$167,economics!$AJ$2:$AJ$167,TRUE)))+$CR22*(_xlfn.NORM.DIST(BG$3,$CU22,0.3*$CU22,TRUE)-_xlfn.NORM.DIST(BG$30,$CU22,0.3*$CU22,TRUE))+$CS22*(_xlfn.NORM.DIST(BG$3,$CV22,0.3*$CV22,TRUE)-_xlfn.NORM.DIST(BG$30,$CV22,0.3*$CV22,TRUE))),""),IF($C22&gt;0,summary!$C$10/28.8/0.947817,""))</f>
        <v>10.074319315976723</v>
      </c>
      <c r="BH51">
        <f t="array" ref="BH51">IF($D22,IFERROR((SUMPRODUCT((economics!$AG$2:$AG$167=$B51)*(economics!$D$2:$D$167="whr")*economics!$AH$2:$AH$167*(_xlfn.NORM.DIST(BH$3,economics!$AK$2:$AK$167,economics!$AJ$2:$AJ$167,TRUE)-_xlfn.NORM.DIST(BH$30,economics!$AK$2:$AK$167,economics!$AJ$2:$AJ$167,TRUE))*economics!$AM$2:$AM$167)+$CR22*(_xlfn.NORM.DIST(BH$3,$CU22,0.3*$CU22,TRUE)-_xlfn.NORM.DIST(BH$30,$CU22,0.3*$CU22,TRUE))*summary!$C$7/28.8/0.947817+$CS22*(_xlfn.NORM.DIST(BH$3,$CV22,0.3*$CV22,TRUE)-_xlfn.NORM.DIST(BH$30,$CV22,0.3*$CV22,TRUE))*summary!$C$6/28.8/0.947817)/(SUMPRODUCT((economics!$AG$2:$AG$167=$B51)*(economics!$D$2:$D$167="whr")*economics!$AH$2:$AH$167*(_xlfn.NORM.DIST(BH$3,economics!$AK$2:$AK$167,economics!$AJ$2:$AJ$167,TRUE)-_xlfn.NORM.DIST(BH$30,economics!$AK$2:$AK$167,economics!$AJ$2:$AJ$167,TRUE)))+$CR22*(_xlfn.NORM.DIST(BH$3,$CU22,0.3*$CU22,TRUE)-_xlfn.NORM.DIST(BH$30,$CU22,0.3*$CU22,TRUE))+$CS22*(_xlfn.NORM.DIST(BH$3,$CV22,0.3*$CV22,TRUE)-_xlfn.NORM.DIST(BH$30,$CV22,0.3*$CV22,TRUE))),""),IF($C22&gt;0,summary!$C$10/28.8/0.947817,""))</f>
        <v>10.074319315976723</v>
      </c>
      <c r="BI51">
        <f t="array" ref="BI51">IF($D22,IFERROR((SUMPRODUCT((economics!$AG$2:$AG$167=$B51)*(economics!$D$2:$D$167="whr")*economics!$AH$2:$AH$167*(_xlfn.NORM.DIST(BI$3,economics!$AK$2:$AK$167,economics!$AJ$2:$AJ$167,TRUE)-_xlfn.NORM.DIST(BI$30,economics!$AK$2:$AK$167,economics!$AJ$2:$AJ$167,TRUE))*economics!$AM$2:$AM$167)+$CR22*(_xlfn.NORM.DIST(BI$3,$CU22,0.3*$CU22,TRUE)-_xlfn.NORM.DIST(BI$30,$CU22,0.3*$CU22,TRUE))*summary!$C$7/28.8/0.947817+$CS22*(_xlfn.NORM.DIST(BI$3,$CV22,0.3*$CV22,TRUE)-_xlfn.NORM.DIST(BI$30,$CV22,0.3*$CV22,TRUE))*summary!$C$6/28.8/0.947817)/(SUMPRODUCT((economics!$AG$2:$AG$167=$B51)*(economics!$D$2:$D$167="whr")*economics!$AH$2:$AH$167*(_xlfn.NORM.DIST(BI$3,economics!$AK$2:$AK$167,economics!$AJ$2:$AJ$167,TRUE)-_xlfn.NORM.DIST(BI$30,economics!$AK$2:$AK$167,economics!$AJ$2:$AJ$167,TRUE)))+$CR22*(_xlfn.NORM.DIST(BI$3,$CU22,0.3*$CU22,TRUE)-_xlfn.NORM.DIST(BI$30,$CU22,0.3*$CU22,TRUE))+$CS22*(_xlfn.NORM.DIST(BI$3,$CV22,0.3*$CV22,TRUE)-_xlfn.NORM.DIST(BI$30,$CV22,0.3*$CV22,TRUE))),""),IF($C22&gt;0,summary!$C$10/28.8/0.947817,""))</f>
        <v>10.074319315976723</v>
      </c>
      <c r="BJ51">
        <f t="array" ref="BJ51">IF($D22,IFERROR((SUMPRODUCT((economics!$AG$2:$AG$167=$B51)*(economics!$D$2:$D$167="whr")*economics!$AH$2:$AH$167*(_xlfn.NORM.DIST(BJ$3,economics!$AK$2:$AK$167,economics!$AJ$2:$AJ$167,TRUE)-_xlfn.NORM.DIST(BJ$30,economics!$AK$2:$AK$167,economics!$AJ$2:$AJ$167,TRUE))*economics!$AM$2:$AM$167)+$CR22*(_xlfn.NORM.DIST(BJ$3,$CU22,0.3*$CU22,TRUE)-_xlfn.NORM.DIST(BJ$30,$CU22,0.3*$CU22,TRUE))*summary!$C$7/28.8/0.947817+$CS22*(_xlfn.NORM.DIST(BJ$3,$CV22,0.3*$CV22,TRUE)-_xlfn.NORM.DIST(BJ$30,$CV22,0.3*$CV22,TRUE))*summary!$C$6/28.8/0.947817)/(SUMPRODUCT((economics!$AG$2:$AG$167=$B51)*(economics!$D$2:$D$167="whr")*economics!$AH$2:$AH$167*(_xlfn.NORM.DIST(BJ$3,economics!$AK$2:$AK$167,economics!$AJ$2:$AJ$167,TRUE)-_xlfn.NORM.DIST(BJ$30,economics!$AK$2:$AK$167,economics!$AJ$2:$AJ$167,TRUE)))+$CR22*(_xlfn.NORM.DIST(BJ$3,$CU22,0.3*$CU22,TRUE)-_xlfn.NORM.DIST(BJ$30,$CU22,0.3*$CU22,TRUE))+$CS22*(_xlfn.NORM.DIST(BJ$3,$CV22,0.3*$CV22,TRUE)-_xlfn.NORM.DIST(BJ$30,$CV22,0.3*$CV22,TRUE))),""),IF($C22&gt;0,summary!$C$10/28.8/0.947817,""))</f>
        <v>10.074319315976723</v>
      </c>
      <c r="BK51">
        <f t="array" ref="BK51">IF($D22,IFERROR((SUMPRODUCT((economics!$AG$2:$AG$167=$B51)*(economics!$D$2:$D$167="whr")*economics!$AH$2:$AH$167*(_xlfn.NORM.DIST(BK$3,economics!$AK$2:$AK$167,economics!$AJ$2:$AJ$167,TRUE)-_xlfn.NORM.DIST(BK$30,economics!$AK$2:$AK$167,economics!$AJ$2:$AJ$167,TRUE))*economics!$AM$2:$AM$167)+$CR22*(_xlfn.NORM.DIST(BK$3,$CU22,0.3*$CU22,TRUE)-_xlfn.NORM.DIST(BK$30,$CU22,0.3*$CU22,TRUE))*summary!$C$7/28.8/0.947817+$CS22*(_xlfn.NORM.DIST(BK$3,$CV22,0.3*$CV22,TRUE)-_xlfn.NORM.DIST(BK$30,$CV22,0.3*$CV22,TRUE))*summary!$C$6/28.8/0.947817)/(SUMPRODUCT((economics!$AG$2:$AG$167=$B51)*(economics!$D$2:$D$167="whr")*economics!$AH$2:$AH$167*(_xlfn.NORM.DIST(BK$3,economics!$AK$2:$AK$167,economics!$AJ$2:$AJ$167,TRUE)-_xlfn.NORM.DIST(BK$30,economics!$AK$2:$AK$167,economics!$AJ$2:$AJ$167,TRUE)))+$CR22*(_xlfn.NORM.DIST(BK$3,$CU22,0.3*$CU22,TRUE)-_xlfn.NORM.DIST(BK$30,$CU22,0.3*$CU22,TRUE))+$CS22*(_xlfn.NORM.DIST(BK$3,$CV22,0.3*$CV22,TRUE)-_xlfn.NORM.DIST(BK$30,$CV22,0.3*$CV22,TRUE))),""),IF($C22&gt;0,summary!$C$10/28.8/0.947817,""))</f>
        <v>10.074319315976723</v>
      </c>
      <c r="BL51">
        <f t="array" ref="BL51">IF($D22,IFERROR((SUMPRODUCT((economics!$AG$2:$AG$167=$B51)*(economics!$D$2:$D$167="whr")*economics!$AH$2:$AH$167*(_xlfn.NORM.DIST(BL$3,economics!$AK$2:$AK$167,economics!$AJ$2:$AJ$167,TRUE)-_xlfn.NORM.DIST(BL$30,economics!$AK$2:$AK$167,economics!$AJ$2:$AJ$167,TRUE))*economics!$AM$2:$AM$167)+$CR22*(_xlfn.NORM.DIST(BL$3,$CU22,0.3*$CU22,TRUE)-_xlfn.NORM.DIST(BL$30,$CU22,0.3*$CU22,TRUE))*summary!$C$7/28.8/0.947817+$CS22*(_xlfn.NORM.DIST(BL$3,$CV22,0.3*$CV22,TRUE)-_xlfn.NORM.DIST(BL$30,$CV22,0.3*$CV22,TRUE))*summary!$C$6/28.8/0.947817)/(SUMPRODUCT((economics!$AG$2:$AG$167=$B51)*(economics!$D$2:$D$167="whr")*economics!$AH$2:$AH$167*(_xlfn.NORM.DIST(BL$3,economics!$AK$2:$AK$167,economics!$AJ$2:$AJ$167,TRUE)-_xlfn.NORM.DIST(BL$30,economics!$AK$2:$AK$167,economics!$AJ$2:$AJ$167,TRUE)))+$CR22*(_xlfn.NORM.DIST(BL$3,$CU22,0.3*$CU22,TRUE)-_xlfn.NORM.DIST(BL$30,$CU22,0.3*$CU22,TRUE))+$CS22*(_xlfn.NORM.DIST(BL$3,$CV22,0.3*$CV22,TRUE)-_xlfn.NORM.DIST(BL$30,$CV22,0.3*$CV22,TRUE))),""),IF($C22&gt;0,summary!$C$10/28.8/0.947817,""))</f>
        <v>10.074319315976723</v>
      </c>
      <c r="BM51">
        <f t="array" ref="BM51">IF($D22,IFERROR((SUMPRODUCT((economics!$AG$2:$AG$167=$B51)*(economics!$D$2:$D$167="whr")*economics!$AH$2:$AH$167*(_xlfn.NORM.DIST(BM$3,economics!$AK$2:$AK$167,economics!$AJ$2:$AJ$167,TRUE)-_xlfn.NORM.DIST(BM$30,economics!$AK$2:$AK$167,economics!$AJ$2:$AJ$167,TRUE))*economics!$AM$2:$AM$167)+$CR22*(_xlfn.NORM.DIST(BM$3,$CU22,0.3*$CU22,TRUE)-_xlfn.NORM.DIST(BM$30,$CU22,0.3*$CU22,TRUE))*summary!$C$7/28.8/0.947817+$CS22*(_xlfn.NORM.DIST(BM$3,$CV22,0.3*$CV22,TRUE)-_xlfn.NORM.DIST(BM$30,$CV22,0.3*$CV22,TRUE))*summary!$C$6/28.8/0.947817)/(SUMPRODUCT((economics!$AG$2:$AG$167=$B51)*(economics!$D$2:$D$167="whr")*economics!$AH$2:$AH$167*(_xlfn.NORM.DIST(BM$3,economics!$AK$2:$AK$167,economics!$AJ$2:$AJ$167,TRUE)-_xlfn.NORM.DIST(BM$30,economics!$AK$2:$AK$167,economics!$AJ$2:$AJ$167,TRUE)))+$CR22*(_xlfn.NORM.DIST(BM$3,$CU22,0.3*$CU22,TRUE)-_xlfn.NORM.DIST(BM$30,$CU22,0.3*$CU22,TRUE))+$CS22*(_xlfn.NORM.DIST(BM$3,$CV22,0.3*$CV22,TRUE)-_xlfn.NORM.DIST(BM$30,$CV22,0.3*$CV22,TRUE))),""),IF($C22&gt;0,summary!$C$10/28.8/0.947817,""))</f>
        <v>10.074319315976723</v>
      </c>
      <c r="BN51">
        <f t="array" ref="BN51">IF($D22,IFERROR((SUMPRODUCT((economics!$AG$2:$AG$167=$B51)*(economics!$D$2:$D$167="whr")*economics!$AH$2:$AH$167*(_xlfn.NORM.DIST(BN$3,economics!$AK$2:$AK$167,economics!$AJ$2:$AJ$167,TRUE)-_xlfn.NORM.DIST(BN$30,economics!$AK$2:$AK$167,economics!$AJ$2:$AJ$167,TRUE))*economics!$AM$2:$AM$167)+$CR22*(_xlfn.NORM.DIST(BN$3,$CU22,0.3*$CU22,TRUE)-_xlfn.NORM.DIST(BN$30,$CU22,0.3*$CU22,TRUE))*summary!$C$7/28.8/0.947817+$CS22*(_xlfn.NORM.DIST(BN$3,$CV22,0.3*$CV22,TRUE)-_xlfn.NORM.DIST(BN$30,$CV22,0.3*$CV22,TRUE))*summary!$C$6/28.8/0.947817)/(SUMPRODUCT((economics!$AG$2:$AG$167=$B51)*(economics!$D$2:$D$167="whr")*economics!$AH$2:$AH$167*(_xlfn.NORM.DIST(BN$3,economics!$AK$2:$AK$167,economics!$AJ$2:$AJ$167,TRUE)-_xlfn.NORM.DIST(BN$30,economics!$AK$2:$AK$167,economics!$AJ$2:$AJ$167,TRUE)))+$CR22*(_xlfn.NORM.DIST(BN$3,$CU22,0.3*$CU22,TRUE)-_xlfn.NORM.DIST(BN$30,$CU22,0.3*$CU22,TRUE))+$CS22*(_xlfn.NORM.DIST(BN$3,$CV22,0.3*$CV22,TRUE)-_xlfn.NORM.DIST(BN$30,$CV22,0.3*$CV22,TRUE))),""),IF($C22&gt;0,summary!$C$10/28.8/0.947817,""))</f>
        <v>10.074319315976723</v>
      </c>
      <c r="BO51">
        <f t="array" ref="BO51">IF($D22,IFERROR((SUMPRODUCT((economics!$AG$2:$AG$167=$B51)*(economics!$D$2:$D$167="whr")*economics!$AH$2:$AH$167*(_xlfn.NORM.DIST(BO$3,economics!$AK$2:$AK$167,economics!$AJ$2:$AJ$167,TRUE)-_xlfn.NORM.DIST(BO$30,economics!$AK$2:$AK$167,economics!$AJ$2:$AJ$167,TRUE))*economics!$AM$2:$AM$167)+$CR22*(_xlfn.NORM.DIST(BO$3,$CU22,0.3*$CU22,TRUE)-_xlfn.NORM.DIST(BO$30,$CU22,0.3*$CU22,TRUE))*summary!$C$7/28.8/0.947817+$CS22*(_xlfn.NORM.DIST(BO$3,$CV22,0.3*$CV22,TRUE)-_xlfn.NORM.DIST(BO$30,$CV22,0.3*$CV22,TRUE))*summary!$C$6/28.8/0.947817)/(SUMPRODUCT((economics!$AG$2:$AG$167=$B51)*(economics!$D$2:$D$167="whr")*economics!$AH$2:$AH$167*(_xlfn.NORM.DIST(BO$3,economics!$AK$2:$AK$167,economics!$AJ$2:$AJ$167,TRUE)-_xlfn.NORM.DIST(BO$30,economics!$AK$2:$AK$167,economics!$AJ$2:$AJ$167,TRUE)))+$CR22*(_xlfn.NORM.DIST(BO$3,$CU22,0.3*$CU22,TRUE)-_xlfn.NORM.DIST(BO$30,$CU22,0.3*$CU22,TRUE))+$CS22*(_xlfn.NORM.DIST(BO$3,$CV22,0.3*$CV22,TRUE)-_xlfn.NORM.DIST(BO$30,$CV22,0.3*$CV22,TRUE))),""),IF($C22&gt;0,summary!$C$10/28.8/0.947817,""))</f>
        <v>10.074319315976723</v>
      </c>
      <c r="BP51">
        <f t="array" ref="BP51">IF($D22,IFERROR((SUMPRODUCT((economics!$AG$2:$AG$167=$B51)*(economics!$D$2:$D$167="whr")*economics!$AH$2:$AH$167*(_xlfn.NORM.DIST(BP$3,economics!$AK$2:$AK$167,economics!$AJ$2:$AJ$167,TRUE)-_xlfn.NORM.DIST(BP$30,economics!$AK$2:$AK$167,economics!$AJ$2:$AJ$167,TRUE))*economics!$AM$2:$AM$167)+$CR22*(_xlfn.NORM.DIST(BP$3,$CU22,0.3*$CU22,TRUE)-_xlfn.NORM.DIST(BP$30,$CU22,0.3*$CU22,TRUE))*summary!$C$7/28.8/0.947817+$CS22*(_xlfn.NORM.DIST(BP$3,$CV22,0.3*$CV22,TRUE)-_xlfn.NORM.DIST(BP$30,$CV22,0.3*$CV22,TRUE))*summary!$C$6/28.8/0.947817)/(SUMPRODUCT((economics!$AG$2:$AG$167=$B51)*(economics!$D$2:$D$167="whr")*economics!$AH$2:$AH$167*(_xlfn.NORM.DIST(BP$3,economics!$AK$2:$AK$167,economics!$AJ$2:$AJ$167,TRUE)-_xlfn.NORM.DIST(BP$30,economics!$AK$2:$AK$167,economics!$AJ$2:$AJ$167,TRUE)))+$CR22*(_xlfn.NORM.DIST(BP$3,$CU22,0.3*$CU22,TRUE)-_xlfn.NORM.DIST(BP$30,$CU22,0.3*$CU22,TRUE))+$CS22*(_xlfn.NORM.DIST(BP$3,$CV22,0.3*$CV22,TRUE)-_xlfn.NORM.DIST(BP$30,$CV22,0.3*$CV22,TRUE))),""),IF($C22&gt;0,summary!$C$10/28.8/0.947817,""))</f>
        <v>10.074319315976723</v>
      </c>
      <c r="BQ51">
        <f t="array" ref="BQ51">IF($D22,IFERROR((SUMPRODUCT((economics!$AG$2:$AG$167=$B51)*(economics!$D$2:$D$167="whr")*economics!$AH$2:$AH$167*(_xlfn.NORM.DIST(BQ$3,economics!$AK$2:$AK$167,economics!$AJ$2:$AJ$167,TRUE)-_xlfn.NORM.DIST(BQ$30,economics!$AK$2:$AK$167,economics!$AJ$2:$AJ$167,TRUE))*economics!$AM$2:$AM$167)+$CR22*(_xlfn.NORM.DIST(BQ$3,$CU22,0.3*$CU22,TRUE)-_xlfn.NORM.DIST(BQ$30,$CU22,0.3*$CU22,TRUE))*summary!$C$7/28.8/0.947817+$CS22*(_xlfn.NORM.DIST(BQ$3,$CV22,0.3*$CV22,TRUE)-_xlfn.NORM.DIST(BQ$30,$CV22,0.3*$CV22,TRUE))*summary!$C$6/28.8/0.947817)/(SUMPRODUCT((economics!$AG$2:$AG$167=$B51)*(economics!$D$2:$D$167="whr")*economics!$AH$2:$AH$167*(_xlfn.NORM.DIST(BQ$3,economics!$AK$2:$AK$167,economics!$AJ$2:$AJ$167,TRUE)-_xlfn.NORM.DIST(BQ$30,economics!$AK$2:$AK$167,economics!$AJ$2:$AJ$167,TRUE)))+$CR22*(_xlfn.NORM.DIST(BQ$3,$CU22,0.3*$CU22,TRUE)-_xlfn.NORM.DIST(BQ$30,$CU22,0.3*$CU22,TRUE))+$CS22*(_xlfn.NORM.DIST(BQ$3,$CV22,0.3*$CV22,TRUE)-_xlfn.NORM.DIST(BQ$30,$CV22,0.3*$CV22,TRUE))),""),IF($C22&gt;0,summary!$C$10/28.8/0.947817,""))</f>
        <v>10.074319315976723</v>
      </c>
      <c r="BR51">
        <f t="array" ref="BR51">IF($D22,IFERROR((SUMPRODUCT((economics!$AG$2:$AG$167=$B51)*(economics!$D$2:$D$167="whr")*economics!$AH$2:$AH$167*(_xlfn.NORM.DIST(BR$3,economics!$AK$2:$AK$167,economics!$AJ$2:$AJ$167,TRUE)-_xlfn.NORM.DIST(BR$30,economics!$AK$2:$AK$167,economics!$AJ$2:$AJ$167,TRUE))*economics!$AM$2:$AM$167)+$CR22*(_xlfn.NORM.DIST(BR$3,$CU22,0.3*$CU22,TRUE)-_xlfn.NORM.DIST(BR$30,$CU22,0.3*$CU22,TRUE))*summary!$C$7/28.8/0.947817+$CS22*(_xlfn.NORM.DIST(BR$3,$CV22,0.3*$CV22,TRUE)-_xlfn.NORM.DIST(BR$30,$CV22,0.3*$CV22,TRUE))*summary!$C$6/28.8/0.947817)/(SUMPRODUCT((economics!$AG$2:$AG$167=$B51)*(economics!$D$2:$D$167="whr")*economics!$AH$2:$AH$167*(_xlfn.NORM.DIST(BR$3,economics!$AK$2:$AK$167,economics!$AJ$2:$AJ$167,TRUE)-_xlfn.NORM.DIST(BR$30,economics!$AK$2:$AK$167,economics!$AJ$2:$AJ$167,TRUE)))+$CR22*(_xlfn.NORM.DIST(BR$3,$CU22,0.3*$CU22,TRUE)-_xlfn.NORM.DIST(BR$30,$CU22,0.3*$CU22,TRUE))+$CS22*(_xlfn.NORM.DIST(BR$3,$CV22,0.3*$CV22,TRUE)-_xlfn.NORM.DIST(BR$30,$CV22,0.3*$CV22,TRUE))),""),IF($C22&gt;0,summary!$C$10/28.8/0.947817,""))</f>
        <v>10.074319315976723</v>
      </c>
      <c r="BS51">
        <f t="array" ref="BS51">IF($D22,IFERROR((SUMPRODUCT((economics!$AG$2:$AG$167=$B51)*(economics!$D$2:$D$167="whr")*economics!$AH$2:$AH$167*(_xlfn.NORM.DIST(BS$3,economics!$AK$2:$AK$167,economics!$AJ$2:$AJ$167,TRUE)-_xlfn.NORM.DIST(BS$30,economics!$AK$2:$AK$167,economics!$AJ$2:$AJ$167,TRUE))*economics!$AM$2:$AM$167)+$CR22*(_xlfn.NORM.DIST(BS$3,$CU22,0.3*$CU22,TRUE)-_xlfn.NORM.DIST(BS$30,$CU22,0.3*$CU22,TRUE))*summary!$C$7/28.8/0.947817+$CS22*(_xlfn.NORM.DIST(BS$3,$CV22,0.3*$CV22,TRUE)-_xlfn.NORM.DIST(BS$30,$CV22,0.3*$CV22,TRUE))*summary!$C$6/28.8/0.947817)/(SUMPRODUCT((economics!$AG$2:$AG$167=$B51)*(economics!$D$2:$D$167="whr")*economics!$AH$2:$AH$167*(_xlfn.NORM.DIST(BS$3,economics!$AK$2:$AK$167,economics!$AJ$2:$AJ$167,TRUE)-_xlfn.NORM.DIST(BS$30,economics!$AK$2:$AK$167,economics!$AJ$2:$AJ$167,TRUE)))+$CR22*(_xlfn.NORM.DIST(BS$3,$CU22,0.3*$CU22,TRUE)-_xlfn.NORM.DIST(BS$30,$CU22,0.3*$CU22,TRUE))+$CS22*(_xlfn.NORM.DIST(BS$3,$CV22,0.3*$CV22,TRUE)-_xlfn.NORM.DIST(BS$30,$CV22,0.3*$CV22,TRUE))),""),IF($C22&gt;0,summary!$C$10/28.8/0.947817,""))</f>
        <v>10.074319315976723</v>
      </c>
      <c r="BT51">
        <f t="array" ref="BT51">IF($D22,IFERROR((SUMPRODUCT((economics!$AG$2:$AG$167=$B51)*(economics!$D$2:$D$167="whr")*economics!$AH$2:$AH$167*(_xlfn.NORM.DIST(BT$3,economics!$AK$2:$AK$167,economics!$AJ$2:$AJ$167,TRUE)-_xlfn.NORM.DIST(BT$30,economics!$AK$2:$AK$167,economics!$AJ$2:$AJ$167,TRUE))*economics!$AM$2:$AM$167)+$CR22*(_xlfn.NORM.DIST(BT$3,$CU22,0.3*$CU22,TRUE)-_xlfn.NORM.DIST(BT$30,$CU22,0.3*$CU22,TRUE))*summary!$C$7/28.8/0.947817+$CS22*(_xlfn.NORM.DIST(BT$3,$CV22,0.3*$CV22,TRUE)-_xlfn.NORM.DIST(BT$30,$CV22,0.3*$CV22,TRUE))*summary!$C$6/28.8/0.947817)/(SUMPRODUCT((economics!$AG$2:$AG$167=$B51)*(economics!$D$2:$D$167="whr")*economics!$AH$2:$AH$167*(_xlfn.NORM.DIST(BT$3,economics!$AK$2:$AK$167,economics!$AJ$2:$AJ$167,TRUE)-_xlfn.NORM.DIST(BT$30,economics!$AK$2:$AK$167,economics!$AJ$2:$AJ$167,TRUE)))+$CR22*(_xlfn.NORM.DIST(BT$3,$CU22,0.3*$CU22,TRUE)-_xlfn.NORM.DIST(BT$30,$CU22,0.3*$CU22,TRUE))+$CS22*(_xlfn.NORM.DIST(BT$3,$CV22,0.3*$CV22,TRUE)-_xlfn.NORM.DIST(BT$30,$CV22,0.3*$CV22,TRUE))),""),IF($C22&gt;0,summary!$C$10/28.8/0.947817,""))</f>
        <v>10.074319315976723</v>
      </c>
      <c r="BU51">
        <f t="array" ref="BU51">IF($D22,IFERROR((SUMPRODUCT((economics!$AG$2:$AG$167=$B51)*(economics!$D$2:$D$167="whr")*economics!$AH$2:$AH$167*(_xlfn.NORM.DIST(BU$3,economics!$AK$2:$AK$167,economics!$AJ$2:$AJ$167,TRUE)-_xlfn.NORM.DIST(BU$30,economics!$AK$2:$AK$167,economics!$AJ$2:$AJ$167,TRUE))*economics!$AM$2:$AM$167)+$CR22*(_xlfn.NORM.DIST(BU$3,$CU22,0.3*$CU22,TRUE)-_xlfn.NORM.DIST(BU$30,$CU22,0.3*$CU22,TRUE))*summary!$C$7/28.8/0.947817+$CS22*(_xlfn.NORM.DIST(BU$3,$CV22,0.3*$CV22,TRUE)-_xlfn.NORM.DIST(BU$30,$CV22,0.3*$CV22,TRUE))*summary!$C$6/28.8/0.947817)/(SUMPRODUCT((economics!$AG$2:$AG$167=$B51)*(economics!$D$2:$D$167="whr")*economics!$AH$2:$AH$167*(_xlfn.NORM.DIST(BU$3,economics!$AK$2:$AK$167,economics!$AJ$2:$AJ$167,TRUE)-_xlfn.NORM.DIST(BU$30,economics!$AK$2:$AK$167,economics!$AJ$2:$AJ$167,TRUE)))+$CR22*(_xlfn.NORM.DIST(BU$3,$CU22,0.3*$CU22,TRUE)-_xlfn.NORM.DIST(BU$30,$CU22,0.3*$CU22,TRUE))+$CS22*(_xlfn.NORM.DIST(BU$3,$CV22,0.3*$CV22,TRUE)-_xlfn.NORM.DIST(BU$30,$CV22,0.3*$CV22,TRUE))),""),IF($C22&gt;0,summary!$C$10/28.8/0.947817,""))</f>
        <v>10.074319315976723</v>
      </c>
      <c r="BV51">
        <f t="array" ref="BV51">IF($D22,IFERROR((SUMPRODUCT((economics!$AG$2:$AG$167=$B51)*(economics!$D$2:$D$167="whr")*economics!$AH$2:$AH$167*(_xlfn.NORM.DIST(BV$3,economics!$AK$2:$AK$167,economics!$AJ$2:$AJ$167,TRUE)-_xlfn.NORM.DIST(BV$30,economics!$AK$2:$AK$167,economics!$AJ$2:$AJ$167,TRUE))*economics!$AM$2:$AM$167)+$CR22*(_xlfn.NORM.DIST(BV$3,$CU22,0.3*$CU22,TRUE)-_xlfn.NORM.DIST(BV$30,$CU22,0.3*$CU22,TRUE))*summary!$C$7/28.8/0.947817+$CS22*(_xlfn.NORM.DIST(BV$3,$CV22,0.3*$CV22,TRUE)-_xlfn.NORM.DIST(BV$30,$CV22,0.3*$CV22,TRUE))*summary!$C$6/28.8/0.947817)/(SUMPRODUCT((economics!$AG$2:$AG$167=$B51)*(economics!$D$2:$D$167="whr")*economics!$AH$2:$AH$167*(_xlfn.NORM.DIST(BV$3,economics!$AK$2:$AK$167,economics!$AJ$2:$AJ$167,TRUE)-_xlfn.NORM.DIST(BV$30,economics!$AK$2:$AK$167,economics!$AJ$2:$AJ$167,TRUE)))+$CR22*(_xlfn.NORM.DIST(BV$3,$CU22,0.3*$CU22,TRUE)-_xlfn.NORM.DIST(BV$30,$CU22,0.3*$CU22,TRUE))+$CS22*(_xlfn.NORM.DIST(BV$3,$CV22,0.3*$CV22,TRUE)-_xlfn.NORM.DIST(BV$30,$CV22,0.3*$CV22,TRUE))),""),IF($C22&gt;0,summary!$C$10/28.8/0.947817,""))</f>
        <v>10.074319315976723</v>
      </c>
      <c r="BW51">
        <f t="array" ref="BW51">IF($D22,IFERROR((SUMPRODUCT((economics!$AG$2:$AG$167=$B51)*(economics!$D$2:$D$167="whr")*economics!$AH$2:$AH$167*(_xlfn.NORM.DIST(BW$3,economics!$AK$2:$AK$167,economics!$AJ$2:$AJ$167,TRUE)-_xlfn.NORM.DIST(BW$30,economics!$AK$2:$AK$167,economics!$AJ$2:$AJ$167,TRUE))*economics!$AM$2:$AM$167)+$CR22*(_xlfn.NORM.DIST(BW$3,$CU22,0.3*$CU22,TRUE)-_xlfn.NORM.DIST(BW$30,$CU22,0.3*$CU22,TRUE))*summary!$C$7/28.8/0.947817+$CS22*(_xlfn.NORM.DIST(BW$3,$CV22,0.3*$CV22,TRUE)-_xlfn.NORM.DIST(BW$30,$CV22,0.3*$CV22,TRUE))*summary!$C$6/28.8/0.947817)/(SUMPRODUCT((economics!$AG$2:$AG$167=$B51)*(economics!$D$2:$D$167="whr")*economics!$AH$2:$AH$167*(_xlfn.NORM.DIST(BW$3,economics!$AK$2:$AK$167,economics!$AJ$2:$AJ$167,TRUE)-_xlfn.NORM.DIST(BW$30,economics!$AK$2:$AK$167,economics!$AJ$2:$AJ$167,TRUE)))+$CR22*(_xlfn.NORM.DIST(BW$3,$CU22,0.3*$CU22,TRUE)-_xlfn.NORM.DIST(BW$30,$CU22,0.3*$CU22,TRUE))+$CS22*(_xlfn.NORM.DIST(BW$3,$CV22,0.3*$CV22,TRUE)-_xlfn.NORM.DIST(BW$30,$CV22,0.3*$CV22,TRUE))),""),IF($C22&gt;0,summary!$C$10/28.8/0.947817,""))</f>
        <v>10.074319315976723</v>
      </c>
      <c r="BX51">
        <f t="array" ref="BX51">IF($D22,IFERROR((SUMPRODUCT((economics!$AG$2:$AG$167=$B51)*(economics!$D$2:$D$167="whr")*economics!$AH$2:$AH$167*(_xlfn.NORM.DIST(BX$3,economics!$AK$2:$AK$167,economics!$AJ$2:$AJ$167,TRUE)-_xlfn.NORM.DIST(BX$30,economics!$AK$2:$AK$167,economics!$AJ$2:$AJ$167,TRUE))*economics!$AM$2:$AM$167)+$CR22*(_xlfn.NORM.DIST(BX$3,$CU22,0.3*$CU22,TRUE)-_xlfn.NORM.DIST(BX$30,$CU22,0.3*$CU22,TRUE))*summary!$C$7/28.8/0.947817+$CS22*(_xlfn.NORM.DIST(BX$3,$CV22,0.3*$CV22,TRUE)-_xlfn.NORM.DIST(BX$30,$CV22,0.3*$CV22,TRUE))*summary!$C$6/28.8/0.947817)/(SUMPRODUCT((economics!$AG$2:$AG$167=$B51)*(economics!$D$2:$D$167="whr")*economics!$AH$2:$AH$167*(_xlfn.NORM.DIST(BX$3,economics!$AK$2:$AK$167,economics!$AJ$2:$AJ$167,TRUE)-_xlfn.NORM.DIST(BX$30,economics!$AK$2:$AK$167,economics!$AJ$2:$AJ$167,TRUE)))+$CR22*(_xlfn.NORM.DIST(BX$3,$CU22,0.3*$CU22,TRUE)-_xlfn.NORM.DIST(BX$30,$CU22,0.3*$CU22,TRUE))+$CS22*(_xlfn.NORM.DIST(BX$3,$CV22,0.3*$CV22,TRUE)-_xlfn.NORM.DIST(BX$30,$CV22,0.3*$CV22,TRUE))),""),IF($C22&gt;0,summary!$C$10/28.8/0.947817,""))</f>
        <v>10.074319315976723</v>
      </c>
      <c r="BY51">
        <f t="array" ref="BY51">IF($D22,IFERROR((SUMPRODUCT((economics!$AG$2:$AG$167=$B51)*(economics!$D$2:$D$167="whr")*economics!$AH$2:$AH$167*(_xlfn.NORM.DIST(BY$3,economics!$AK$2:$AK$167,economics!$AJ$2:$AJ$167,TRUE)-_xlfn.NORM.DIST(BY$30,economics!$AK$2:$AK$167,economics!$AJ$2:$AJ$167,TRUE))*economics!$AM$2:$AM$167)+$CR22*(_xlfn.NORM.DIST(BY$3,$CU22,0.3*$CU22,TRUE)-_xlfn.NORM.DIST(BY$30,$CU22,0.3*$CU22,TRUE))*summary!$C$7/28.8/0.947817+$CS22*(_xlfn.NORM.DIST(BY$3,$CV22,0.3*$CV22,TRUE)-_xlfn.NORM.DIST(BY$30,$CV22,0.3*$CV22,TRUE))*summary!$C$6/28.8/0.947817)/(SUMPRODUCT((economics!$AG$2:$AG$167=$B51)*(economics!$D$2:$D$167="whr")*economics!$AH$2:$AH$167*(_xlfn.NORM.DIST(BY$3,economics!$AK$2:$AK$167,economics!$AJ$2:$AJ$167,TRUE)-_xlfn.NORM.DIST(BY$30,economics!$AK$2:$AK$167,economics!$AJ$2:$AJ$167,TRUE)))+$CR22*(_xlfn.NORM.DIST(BY$3,$CU22,0.3*$CU22,TRUE)-_xlfn.NORM.DIST(BY$30,$CU22,0.3*$CU22,TRUE))+$CS22*(_xlfn.NORM.DIST(BY$3,$CV22,0.3*$CV22,TRUE)-_xlfn.NORM.DIST(BY$30,$CV22,0.3*$CV22,TRUE))),""),IF($C22&gt;0,summary!$C$10/28.8/0.947817,""))</f>
        <v>10.074319315976723</v>
      </c>
      <c r="BZ51">
        <f t="array" ref="BZ51">IF($D22,IFERROR((SUMPRODUCT((economics!$AG$2:$AG$167=$B51)*(economics!$D$2:$D$167="whr")*economics!$AH$2:$AH$167*(_xlfn.NORM.DIST(BZ$3,economics!$AK$2:$AK$167,economics!$AJ$2:$AJ$167,TRUE)-_xlfn.NORM.DIST(BZ$30,economics!$AK$2:$AK$167,economics!$AJ$2:$AJ$167,TRUE))*economics!$AM$2:$AM$167)+$CR22*(_xlfn.NORM.DIST(BZ$3,$CU22,0.3*$CU22,TRUE)-_xlfn.NORM.DIST(BZ$30,$CU22,0.3*$CU22,TRUE))*summary!$C$7/28.8/0.947817+$CS22*(_xlfn.NORM.DIST(BZ$3,$CV22,0.3*$CV22,TRUE)-_xlfn.NORM.DIST(BZ$30,$CV22,0.3*$CV22,TRUE))*summary!$C$6/28.8/0.947817)/(SUMPRODUCT((economics!$AG$2:$AG$167=$B51)*(economics!$D$2:$D$167="whr")*economics!$AH$2:$AH$167*(_xlfn.NORM.DIST(BZ$3,economics!$AK$2:$AK$167,economics!$AJ$2:$AJ$167,TRUE)-_xlfn.NORM.DIST(BZ$30,economics!$AK$2:$AK$167,economics!$AJ$2:$AJ$167,TRUE)))+$CR22*(_xlfn.NORM.DIST(BZ$3,$CU22,0.3*$CU22,TRUE)-_xlfn.NORM.DIST(BZ$30,$CU22,0.3*$CU22,TRUE))+$CS22*(_xlfn.NORM.DIST(BZ$3,$CV22,0.3*$CV22,TRUE)-_xlfn.NORM.DIST(BZ$30,$CV22,0.3*$CV22,TRUE))),""),IF($C22&gt;0,summary!$C$10/28.8/0.947817,""))</f>
        <v>10.074319315976723</v>
      </c>
      <c r="CA51">
        <f t="array" ref="CA51">IF($D22,IFERROR((SUMPRODUCT((economics!$AG$2:$AG$167=$B51)*(economics!$D$2:$D$167="whr")*economics!$AH$2:$AH$167*(_xlfn.NORM.DIST(CA$3,economics!$AK$2:$AK$167,economics!$AJ$2:$AJ$167,TRUE)-_xlfn.NORM.DIST(CA$30,economics!$AK$2:$AK$167,economics!$AJ$2:$AJ$167,TRUE))*economics!$AM$2:$AM$167)+$CR22*(_xlfn.NORM.DIST(CA$3,$CU22,0.3*$CU22,TRUE)-_xlfn.NORM.DIST(CA$30,$CU22,0.3*$CU22,TRUE))*summary!$C$7/28.8/0.947817+$CS22*(_xlfn.NORM.DIST(CA$3,$CV22,0.3*$CV22,TRUE)-_xlfn.NORM.DIST(CA$30,$CV22,0.3*$CV22,TRUE))*summary!$C$6/28.8/0.947817)/(SUMPRODUCT((economics!$AG$2:$AG$167=$B51)*(economics!$D$2:$D$167="whr")*economics!$AH$2:$AH$167*(_xlfn.NORM.DIST(CA$3,economics!$AK$2:$AK$167,economics!$AJ$2:$AJ$167,TRUE)-_xlfn.NORM.DIST(CA$30,economics!$AK$2:$AK$167,economics!$AJ$2:$AJ$167,TRUE)))+$CR22*(_xlfn.NORM.DIST(CA$3,$CU22,0.3*$CU22,TRUE)-_xlfn.NORM.DIST(CA$30,$CU22,0.3*$CU22,TRUE))+$CS22*(_xlfn.NORM.DIST(CA$3,$CV22,0.3*$CV22,TRUE)-_xlfn.NORM.DIST(CA$30,$CV22,0.3*$CV22,TRUE))),""),IF($C22&gt;0,summary!$C$10/28.8/0.947817,""))</f>
        <v>10.074319315976723</v>
      </c>
      <c r="CB51">
        <f t="array" ref="CB51">IF($D22,IFERROR((SUMPRODUCT((economics!$AG$2:$AG$167=$B51)*(economics!$D$2:$D$167="whr")*economics!$AH$2:$AH$167*(_xlfn.NORM.DIST(CB$3,economics!$AK$2:$AK$167,economics!$AJ$2:$AJ$167,TRUE)-_xlfn.NORM.DIST(CB$30,economics!$AK$2:$AK$167,economics!$AJ$2:$AJ$167,TRUE))*economics!$AM$2:$AM$167)+$CR22*(_xlfn.NORM.DIST(CB$3,$CU22,0.3*$CU22,TRUE)-_xlfn.NORM.DIST(CB$30,$CU22,0.3*$CU22,TRUE))*summary!$C$7/28.8/0.947817+$CS22*(_xlfn.NORM.DIST(CB$3,$CV22,0.3*$CV22,TRUE)-_xlfn.NORM.DIST(CB$30,$CV22,0.3*$CV22,TRUE))*summary!$C$6/28.8/0.947817)/(SUMPRODUCT((economics!$AG$2:$AG$167=$B51)*(economics!$D$2:$D$167="whr")*economics!$AH$2:$AH$167*(_xlfn.NORM.DIST(CB$3,economics!$AK$2:$AK$167,economics!$AJ$2:$AJ$167,TRUE)-_xlfn.NORM.DIST(CB$30,economics!$AK$2:$AK$167,economics!$AJ$2:$AJ$167,TRUE)))+$CR22*(_xlfn.NORM.DIST(CB$3,$CU22,0.3*$CU22,TRUE)-_xlfn.NORM.DIST(CB$30,$CU22,0.3*$CU22,TRUE))+$CS22*(_xlfn.NORM.DIST(CB$3,$CV22,0.3*$CV22,TRUE)-_xlfn.NORM.DIST(CB$30,$CV22,0.3*$CV22,TRUE))),""),IF($C22&gt;0,summary!$C$10/28.8/0.947817,""))</f>
        <v>10.074319315976723</v>
      </c>
      <c r="CC51">
        <f t="array" ref="CC51">IF($D22,IFERROR((SUMPRODUCT((economics!$AG$2:$AG$167=$B51)*(economics!$D$2:$D$167="whr")*economics!$AH$2:$AH$167*(_xlfn.NORM.DIST(CC$3,economics!$AK$2:$AK$167,economics!$AJ$2:$AJ$167,TRUE)-_xlfn.NORM.DIST(CC$30,economics!$AK$2:$AK$167,economics!$AJ$2:$AJ$167,TRUE))*economics!$AM$2:$AM$167)+$CR22*(_xlfn.NORM.DIST(CC$3,$CU22,0.3*$CU22,TRUE)-_xlfn.NORM.DIST(CC$30,$CU22,0.3*$CU22,TRUE))*summary!$C$7/28.8/0.947817+$CS22*(_xlfn.NORM.DIST(CC$3,$CV22,0.3*$CV22,TRUE)-_xlfn.NORM.DIST(CC$30,$CV22,0.3*$CV22,TRUE))*summary!$C$6/28.8/0.947817)/(SUMPRODUCT((economics!$AG$2:$AG$167=$B51)*(economics!$D$2:$D$167="whr")*economics!$AH$2:$AH$167*(_xlfn.NORM.DIST(CC$3,economics!$AK$2:$AK$167,economics!$AJ$2:$AJ$167,TRUE)-_xlfn.NORM.DIST(CC$30,economics!$AK$2:$AK$167,economics!$AJ$2:$AJ$167,TRUE)))+$CR22*(_xlfn.NORM.DIST(CC$3,$CU22,0.3*$CU22,TRUE)-_xlfn.NORM.DIST(CC$30,$CU22,0.3*$CU22,TRUE))+$CS22*(_xlfn.NORM.DIST(CC$3,$CV22,0.3*$CV22,TRUE)-_xlfn.NORM.DIST(CC$30,$CV22,0.3*$CV22,TRUE))),""),IF($C22&gt;0,summary!$C$10/28.8/0.947817,""))</f>
        <v>10.074319315976723</v>
      </c>
      <c r="CD51">
        <f t="array" ref="CD51">IF($D22,IFERROR((SUMPRODUCT((economics!$AG$2:$AG$167=$B51)*(economics!$D$2:$D$167="whr")*economics!$AH$2:$AH$167*(_xlfn.NORM.DIST(CD$3,economics!$AK$2:$AK$167,economics!$AJ$2:$AJ$167,TRUE)-_xlfn.NORM.DIST(CD$30,economics!$AK$2:$AK$167,economics!$AJ$2:$AJ$167,TRUE))*economics!$AM$2:$AM$167)+$CR22*(_xlfn.NORM.DIST(CD$3,$CU22,0.3*$CU22,TRUE)-_xlfn.NORM.DIST(CD$30,$CU22,0.3*$CU22,TRUE))*summary!$C$7/28.8/0.947817+$CS22*(_xlfn.NORM.DIST(CD$3,$CV22,0.3*$CV22,TRUE)-_xlfn.NORM.DIST(CD$30,$CV22,0.3*$CV22,TRUE))*summary!$C$6/28.8/0.947817)/(SUMPRODUCT((economics!$AG$2:$AG$167=$B51)*(economics!$D$2:$D$167="whr")*economics!$AH$2:$AH$167*(_xlfn.NORM.DIST(CD$3,economics!$AK$2:$AK$167,economics!$AJ$2:$AJ$167,TRUE)-_xlfn.NORM.DIST(CD$30,economics!$AK$2:$AK$167,economics!$AJ$2:$AJ$167,TRUE)))+$CR22*(_xlfn.NORM.DIST(CD$3,$CU22,0.3*$CU22,TRUE)-_xlfn.NORM.DIST(CD$30,$CU22,0.3*$CU22,TRUE))+$CS22*(_xlfn.NORM.DIST(CD$3,$CV22,0.3*$CV22,TRUE)-_xlfn.NORM.DIST(CD$30,$CV22,0.3*$CV22,TRUE))),""),IF($C22&gt;0,summary!$C$10/28.8/0.947817,""))</f>
        <v>10.074319315976723</v>
      </c>
      <c r="CE51">
        <f t="array" ref="CE51">IF($D22,IFERROR((SUMPRODUCT((economics!$AG$2:$AG$167=$B51)*(economics!$D$2:$D$167="whr")*economics!$AH$2:$AH$167*(_xlfn.NORM.DIST(CE$3,economics!$AK$2:$AK$167,economics!$AJ$2:$AJ$167,TRUE)-_xlfn.NORM.DIST(CE$30,economics!$AK$2:$AK$167,economics!$AJ$2:$AJ$167,TRUE))*economics!$AM$2:$AM$167)+$CR22*(_xlfn.NORM.DIST(CE$3,$CU22,0.3*$CU22,TRUE)-_xlfn.NORM.DIST(CE$30,$CU22,0.3*$CU22,TRUE))*summary!$C$7/28.8/0.947817+$CS22*(_xlfn.NORM.DIST(CE$3,$CV22,0.3*$CV22,TRUE)-_xlfn.NORM.DIST(CE$30,$CV22,0.3*$CV22,TRUE))*summary!$C$6/28.8/0.947817)/(SUMPRODUCT((economics!$AG$2:$AG$167=$B51)*(economics!$D$2:$D$167="whr")*economics!$AH$2:$AH$167*(_xlfn.NORM.DIST(CE$3,economics!$AK$2:$AK$167,economics!$AJ$2:$AJ$167,TRUE)-_xlfn.NORM.DIST(CE$30,economics!$AK$2:$AK$167,economics!$AJ$2:$AJ$167,TRUE)))+$CR22*(_xlfn.NORM.DIST(CE$3,$CU22,0.3*$CU22,TRUE)-_xlfn.NORM.DIST(CE$30,$CU22,0.3*$CU22,TRUE))+$CS22*(_xlfn.NORM.DIST(CE$3,$CV22,0.3*$CV22,TRUE)-_xlfn.NORM.DIST(CE$30,$CV22,0.3*$CV22,TRUE))),""),IF($C22&gt;0,summary!$C$10/28.8/0.947817,""))</f>
        <v>10.074319315976723</v>
      </c>
      <c r="CF51">
        <f t="array" ref="CF51">IF($D22,IFERROR((SUMPRODUCT((economics!$AG$2:$AG$167=$B51)*(economics!$D$2:$D$167="whr")*economics!$AH$2:$AH$167*(_xlfn.NORM.DIST(CF$3,economics!$AK$2:$AK$167,economics!$AJ$2:$AJ$167,TRUE)-_xlfn.NORM.DIST(CF$30,economics!$AK$2:$AK$167,economics!$AJ$2:$AJ$167,TRUE))*economics!$AM$2:$AM$167)+$CR22*(_xlfn.NORM.DIST(CF$3,$CU22,0.3*$CU22,TRUE)-_xlfn.NORM.DIST(CF$30,$CU22,0.3*$CU22,TRUE))*summary!$C$7/28.8/0.947817+$CS22*(_xlfn.NORM.DIST(CF$3,$CV22,0.3*$CV22,TRUE)-_xlfn.NORM.DIST(CF$30,$CV22,0.3*$CV22,TRUE))*summary!$C$6/28.8/0.947817)/(SUMPRODUCT((economics!$AG$2:$AG$167=$B51)*(economics!$D$2:$D$167="whr")*economics!$AH$2:$AH$167*(_xlfn.NORM.DIST(CF$3,economics!$AK$2:$AK$167,economics!$AJ$2:$AJ$167,TRUE)-_xlfn.NORM.DIST(CF$30,economics!$AK$2:$AK$167,economics!$AJ$2:$AJ$167,TRUE)))+$CR22*(_xlfn.NORM.DIST(CF$3,$CU22,0.3*$CU22,TRUE)-_xlfn.NORM.DIST(CF$30,$CU22,0.3*$CU22,TRUE))+$CS22*(_xlfn.NORM.DIST(CF$3,$CV22,0.3*$CV22,TRUE)-_xlfn.NORM.DIST(CF$30,$CV22,0.3*$CV22,TRUE))),""),IF($C22&gt;0,summary!$C$10/28.8/0.947817,""))</f>
        <v>10.074319315976723</v>
      </c>
      <c r="CG51">
        <f t="array" ref="CG51">IF($D22,IFERROR((SUMPRODUCT((economics!$AG$2:$AG$167=$B51)*(economics!$D$2:$D$167="whr")*economics!$AH$2:$AH$167*(_xlfn.NORM.DIST(CG$3,economics!$AK$2:$AK$167,economics!$AJ$2:$AJ$167,TRUE)-_xlfn.NORM.DIST(CG$30,economics!$AK$2:$AK$167,economics!$AJ$2:$AJ$167,TRUE))*economics!$AM$2:$AM$167)+$CR22*(_xlfn.NORM.DIST(CG$3,$CU22,0.3*$CU22,TRUE)-_xlfn.NORM.DIST(CG$30,$CU22,0.3*$CU22,TRUE))*summary!$C$7/28.8/0.947817+$CS22*(_xlfn.NORM.DIST(CG$3,$CV22,0.3*$CV22,TRUE)-_xlfn.NORM.DIST(CG$30,$CV22,0.3*$CV22,TRUE))*summary!$C$6/28.8/0.947817)/(SUMPRODUCT((economics!$AG$2:$AG$167=$B51)*(economics!$D$2:$D$167="whr")*economics!$AH$2:$AH$167*(_xlfn.NORM.DIST(CG$3,economics!$AK$2:$AK$167,economics!$AJ$2:$AJ$167,TRUE)-_xlfn.NORM.DIST(CG$30,economics!$AK$2:$AK$167,economics!$AJ$2:$AJ$167,TRUE)))+$CR22*(_xlfn.NORM.DIST(CG$3,$CU22,0.3*$CU22,TRUE)-_xlfn.NORM.DIST(CG$30,$CU22,0.3*$CU22,TRUE))+$CS22*(_xlfn.NORM.DIST(CG$3,$CV22,0.3*$CV22,TRUE)-_xlfn.NORM.DIST(CG$30,$CV22,0.3*$CV22,TRUE))),""),IF($C22&gt;0,summary!$C$10/28.8/0.947817,""))</f>
        <v>10.074319315976723</v>
      </c>
      <c r="CH51">
        <f t="array" ref="CH51">IF($D22,IFERROR((SUMPRODUCT((economics!$AG$2:$AG$167=$B51)*(economics!$D$2:$D$167="whr")*economics!$AH$2:$AH$167*(_xlfn.NORM.DIST(CH$3,economics!$AK$2:$AK$167,economics!$AJ$2:$AJ$167,TRUE)-_xlfn.NORM.DIST(CH$30,economics!$AK$2:$AK$167,economics!$AJ$2:$AJ$167,TRUE))*economics!$AM$2:$AM$167)+$CR22*(_xlfn.NORM.DIST(CH$3,$CU22,0.3*$CU22,TRUE)-_xlfn.NORM.DIST(CH$30,$CU22,0.3*$CU22,TRUE))*summary!$C$7/28.8/0.947817+$CS22*(_xlfn.NORM.DIST(CH$3,$CV22,0.3*$CV22,TRUE)-_xlfn.NORM.DIST(CH$30,$CV22,0.3*$CV22,TRUE))*summary!$C$6/28.8/0.947817)/(SUMPRODUCT((economics!$AG$2:$AG$167=$B51)*(economics!$D$2:$D$167="whr")*economics!$AH$2:$AH$167*(_xlfn.NORM.DIST(CH$3,economics!$AK$2:$AK$167,economics!$AJ$2:$AJ$167,TRUE)-_xlfn.NORM.DIST(CH$30,economics!$AK$2:$AK$167,economics!$AJ$2:$AJ$167,TRUE)))+$CR22*(_xlfn.NORM.DIST(CH$3,$CU22,0.3*$CU22,TRUE)-_xlfn.NORM.DIST(CH$30,$CU22,0.3*$CU22,TRUE))+$CS22*(_xlfn.NORM.DIST(CH$3,$CV22,0.3*$CV22,TRUE)-_xlfn.NORM.DIST(CH$30,$CV22,0.3*$CV22,TRUE))),""),IF($C22&gt;0,summary!$C$10/28.8/0.947817,""))</f>
        <v>10.074319315976723</v>
      </c>
    </row>
    <row r="52" spans="1:86" x14ac:dyDescent="0.35">
      <c r="A52" t="str">
        <f t="shared" si="3"/>
        <v>road vehicles 29</v>
      </c>
      <c r="B52">
        <f t="shared" si="3"/>
        <v>29</v>
      </c>
      <c r="E52">
        <f t="array" ref="E52">IF($D23,IFERROR((SUMPRODUCT((economics!$AG$2:$AG$167=$B52)*(economics!$D$2:$D$167="whr")*economics!$AH$2:$AH$167*(_xlfn.NORM.DIST(E$3,economics!$AK$2:$AK$167,economics!$AJ$2:$AJ$167,TRUE)-_xlfn.NORM.DIST(E$30,economics!$AK$2:$AK$167,economics!$AJ$2:$AJ$167,TRUE))*economics!$AM$2:$AM$167)+$CR23*(_xlfn.NORM.DIST(E$3,$CU23,0.3*$CU23,TRUE)-_xlfn.NORM.DIST(E$30,$CU23,0.3*$CU23,TRUE))*summary!$C$7/28.8/0.947817+$CS23*(_xlfn.NORM.DIST(E$3,$CV23,0.3*$CV23,TRUE)-_xlfn.NORM.DIST(E$30,$CV23,0.3*$CV23,TRUE))*summary!$C$6/28.8/0.947817)/(SUMPRODUCT((economics!$AG$2:$AG$167=$B52)*(economics!$D$2:$D$167="whr")*economics!$AH$2:$AH$167*(_xlfn.NORM.DIST(E$3,economics!$AK$2:$AK$167,economics!$AJ$2:$AJ$167,TRUE)-_xlfn.NORM.DIST(E$30,economics!$AK$2:$AK$167,economics!$AJ$2:$AJ$167,TRUE)))+$CR23*(_xlfn.NORM.DIST(E$3,$CU23,0.3*$CU23,TRUE)-_xlfn.NORM.DIST(E$30,$CU23,0.3*$CU23,TRUE))+$CS23*(_xlfn.NORM.DIST(E$3,$CV23,0.3*$CV23,TRUE)-_xlfn.NORM.DIST(E$30,$CV23,0.3*$CV23,TRUE))),""),IF($C23&gt;0,summary!$C$10/28.8/0.947817,""))</f>
        <v>10.074319315976723</v>
      </c>
      <c r="F52">
        <f t="array" ref="F52">IF($D23,IFERROR((SUMPRODUCT((economics!$AG$2:$AG$167=$B52)*(economics!$D$2:$D$167="whr")*economics!$AH$2:$AH$167*(_xlfn.NORM.DIST(F$3,economics!$AK$2:$AK$167,economics!$AJ$2:$AJ$167,TRUE)-_xlfn.NORM.DIST(F$30,economics!$AK$2:$AK$167,economics!$AJ$2:$AJ$167,TRUE))*economics!$AM$2:$AM$167)+$CR23*(_xlfn.NORM.DIST(F$3,$CU23,0.3*$CU23,TRUE)-_xlfn.NORM.DIST(F$30,$CU23,0.3*$CU23,TRUE))*summary!$C$7/28.8/0.947817+$CS23*(_xlfn.NORM.DIST(F$3,$CV23,0.3*$CV23,TRUE)-_xlfn.NORM.DIST(F$30,$CV23,0.3*$CV23,TRUE))*summary!$C$6/28.8/0.947817)/(SUMPRODUCT((economics!$AG$2:$AG$167=$B52)*(economics!$D$2:$D$167="whr")*economics!$AH$2:$AH$167*(_xlfn.NORM.DIST(F$3,economics!$AK$2:$AK$167,economics!$AJ$2:$AJ$167,TRUE)-_xlfn.NORM.DIST(F$30,economics!$AK$2:$AK$167,economics!$AJ$2:$AJ$167,TRUE)))+$CR23*(_xlfn.NORM.DIST(F$3,$CU23,0.3*$CU23,TRUE)-_xlfn.NORM.DIST(F$30,$CU23,0.3*$CU23,TRUE))+$CS23*(_xlfn.NORM.DIST(F$3,$CV23,0.3*$CV23,TRUE)-_xlfn.NORM.DIST(F$30,$CV23,0.3*$CV23,TRUE))),""),IF($C23&gt;0,summary!$C$10/28.8/0.947817,""))</f>
        <v>10.074319315976723</v>
      </c>
      <c r="G52">
        <f t="array" ref="G52">IF($D23,IFERROR((SUMPRODUCT((economics!$AG$2:$AG$167=$B52)*(economics!$D$2:$D$167="whr")*economics!$AH$2:$AH$167*(_xlfn.NORM.DIST(G$3,economics!$AK$2:$AK$167,economics!$AJ$2:$AJ$167,TRUE)-_xlfn.NORM.DIST(G$30,economics!$AK$2:$AK$167,economics!$AJ$2:$AJ$167,TRUE))*economics!$AM$2:$AM$167)+$CR23*(_xlfn.NORM.DIST(G$3,$CU23,0.3*$CU23,TRUE)-_xlfn.NORM.DIST(G$30,$CU23,0.3*$CU23,TRUE))*summary!$C$7/28.8/0.947817+$CS23*(_xlfn.NORM.DIST(G$3,$CV23,0.3*$CV23,TRUE)-_xlfn.NORM.DIST(G$30,$CV23,0.3*$CV23,TRUE))*summary!$C$6/28.8/0.947817)/(SUMPRODUCT((economics!$AG$2:$AG$167=$B52)*(economics!$D$2:$D$167="whr")*economics!$AH$2:$AH$167*(_xlfn.NORM.DIST(G$3,economics!$AK$2:$AK$167,economics!$AJ$2:$AJ$167,TRUE)-_xlfn.NORM.DIST(G$30,economics!$AK$2:$AK$167,economics!$AJ$2:$AJ$167,TRUE)))+$CR23*(_xlfn.NORM.DIST(G$3,$CU23,0.3*$CU23,TRUE)-_xlfn.NORM.DIST(G$30,$CU23,0.3*$CU23,TRUE))+$CS23*(_xlfn.NORM.DIST(G$3,$CV23,0.3*$CV23,TRUE)-_xlfn.NORM.DIST(G$30,$CV23,0.3*$CV23,TRUE))),""),IF($C23&gt;0,summary!$C$10/28.8/0.947817,""))</f>
        <v>10.074319315976723</v>
      </c>
      <c r="H52">
        <f t="array" ref="H52">IF($D23,IFERROR((SUMPRODUCT((economics!$AG$2:$AG$167=$B52)*(economics!$D$2:$D$167="whr")*economics!$AH$2:$AH$167*(_xlfn.NORM.DIST(H$3,economics!$AK$2:$AK$167,economics!$AJ$2:$AJ$167,TRUE)-_xlfn.NORM.DIST(H$30,economics!$AK$2:$AK$167,economics!$AJ$2:$AJ$167,TRUE))*economics!$AM$2:$AM$167)+$CR23*(_xlfn.NORM.DIST(H$3,$CU23,0.3*$CU23,TRUE)-_xlfn.NORM.DIST(H$30,$CU23,0.3*$CU23,TRUE))*summary!$C$7/28.8/0.947817+$CS23*(_xlfn.NORM.DIST(H$3,$CV23,0.3*$CV23,TRUE)-_xlfn.NORM.DIST(H$30,$CV23,0.3*$CV23,TRUE))*summary!$C$6/28.8/0.947817)/(SUMPRODUCT((economics!$AG$2:$AG$167=$B52)*(economics!$D$2:$D$167="whr")*economics!$AH$2:$AH$167*(_xlfn.NORM.DIST(H$3,economics!$AK$2:$AK$167,economics!$AJ$2:$AJ$167,TRUE)-_xlfn.NORM.DIST(H$30,economics!$AK$2:$AK$167,economics!$AJ$2:$AJ$167,TRUE)))+$CR23*(_xlfn.NORM.DIST(H$3,$CU23,0.3*$CU23,TRUE)-_xlfn.NORM.DIST(H$30,$CU23,0.3*$CU23,TRUE))+$CS23*(_xlfn.NORM.DIST(H$3,$CV23,0.3*$CV23,TRUE)-_xlfn.NORM.DIST(H$30,$CV23,0.3*$CV23,TRUE))),""),IF($C23&gt;0,summary!$C$10/28.8/0.947817,""))</f>
        <v>10.074319315976723</v>
      </c>
      <c r="I52">
        <f t="array" ref="I52">IF($D23,IFERROR((SUMPRODUCT((economics!$AG$2:$AG$167=$B52)*(economics!$D$2:$D$167="whr")*economics!$AH$2:$AH$167*(_xlfn.NORM.DIST(I$3,economics!$AK$2:$AK$167,economics!$AJ$2:$AJ$167,TRUE)-_xlfn.NORM.DIST(I$30,economics!$AK$2:$AK$167,economics!$AJ$2:$AJ$167,TRUE))*economics!$AM$2:$AM$167)+$CR23*(_xlfn.NORM.DIST(I$3,$CU23,0.3*$CU23,TRUE)-_xlfn.NORM.DIST(I$30,$CU23,0.3*$CU23,TRUE))*summary!$C$7/28.8/0.947817+$CS23*(_xlfn.NORM.DIST(I$3,$CV23,0.3*$CV23,TRUE)-_xlfn.NORM.DIST(I$30,$CV23,0.3*$CV23,TRUE))*summary!$C$6/28.8/0.947817)/(SUMPRODUCT((economics!$AG$2:$AG$167=$B52)*(economics!$D$2:$D$167="whr")*economics!$AH$2:$AH$167*(_xlfn.NORM.DIST(I$3,economics!$AK$2:$AK$167,economics!$AJ$2:$AJ$167,TRUE)-_xlfn.NORM.DIST(I$30,economics!$AK$2:$AK$167,economics!$AJ$2:$AJ$167,TRUE)))+$CR23*(_xlfn.NORM.DIST(I$3,$CU23,0.3*$CU23,TRUE)-_xlfn.NORM.DIST(I$30,$CU23,0.3*$CU23,TRUE))+$CS23*(_xlfn.NORM.DIST(I$3,$CV23,0.3*$CV23,TRUE)-_xlfn.NORM.DIST(I$30,$CV23,0.3*$CV23,TRUE))),""),IF($C23&gt;0,summary!$C$10/28.8/0.947817,""))</f>
        <v>10.074319315976723</v>
      </c>
      <c r="J52">
        <f t="array" ref="J52">IF($D23,IFERROR((SUMPRODUCT((economics!$AG$2:$AG$167=$B52)*(economics!$D$2:$D$167="whr")*economics!$AH$2:$AH$167*(_xlfn.NORM.DIST(J$3,economics!$AK$2:$AK$167,economics!$AJ$2:$AJ$167,TRUE)-_xlfn.NORM.DIST(J$30,economics!$AK$2:$AK$167,economics!$AJ$2:$AJ$167,TRUE))*economics!$AM$2:$AM$167)+$CR23*(_xlfn.NORM.DIST(J$3,$CU23,0.3*$CU23,TRUE)-_xlfn.NORM.DIST(J$30,$CU23,0.3*$CU23,TRUE))*summary!$C$7/28.8/0.947817+$CS23*(_xlfn.NORM.DIST(J$3,$CV23,0.3*$CV23,TRUE)-_xlfn.NORM.DIST(J$30,$CV23,0.3*$CV23,TRUE))*summary!$C$6/28.8/0.947817)/(SUMPRODUCT((economics!$AG$2:$AG$167=$B52)*(economics!$D$2:$D$167="whr")*economics!$AH$2:$AH$167*(_xlfn.NORM.DIST(J$3,economics!$AK$2:$AK$167,economics!$AJ$2:$AJ$167,TRUE)-_xlfn.NORM.DIST(J$30,economics!$AK$2:$AK$167,economics!$AJ$2:$AJ$167,TRUE)))+$CR23*(_xlfn.NORM.DIST(J$3,$CU23,0.3*$CU23,TRUE)-_xlfn.NORM.DIST(J$30,$CU23,0.3*$CU23,TRUE))+$CS23*(_xlfn.NORM.DIST(J$3,$CV23,0.3*$CV23,TRUE)-_xlfn.NORM.DIST(J$30,$CV23,0.3*$CV23,TRUE))),""),IF($C23&gt;0,summary!$C$10/28.8/0.947817,""))</f>
        <v>10.074319315976723</v>
      </c>
      <c r="K52">
        <f t="array" ref="K52">IF($D23,IFERROR((SUMPRODUCT((economics!$AG$2:$AG$167=$B52)*(economics!$D$2:$D$167="whr")*economics!$AH$2:$AH$167*(_xlfn.NORM.DIST(K$3,economics!$AK$2:$AK$167,economics!$AJ$2:$AJ$167,TRUE)-_xlfn.NORM.DIST(K$30,economics!$AK$2:$AK$167,economics!$AJ$2:$AJ$167,TRUE))*economics!$AM$2:$AM$167)+$CR23*(_xlfn.NORM.DIST(K$3,$CU23,0.3*$CU23,TRUE)-_xlfn.NORM.DIST(K$30,$CU23,0.3*$CU23,TRUE))*summary!$C$7/28.8/0.947817+$CS23*(_xlfn.NORM.DIST(K$3,$CV23,0.3*$CV23,TRUE)-_xlfn.NORM.DIST(K$30,$CV23,0.3*$CV23,TRUE))*summary!$C$6/28.8/0.947817)/(SUMPRODUCT((economics!$AG$2:$AG$167=$B52)*(economics!$D$2:$D$167="whr")*economics!$AH$2:$AH$167*(_xlfn.NORM.DIST(K$3,economics!$AK$2:$AK$167,economics!$AJ$2:$AJ$167,TRUE)-_xlfn.NORM.DIST(K$30,economics!$AK$2:$AK$167,economics!$AJ$2:$AJ$167,TRUE)))+$CR23*(_xlfn.NORM.DIST(K$3,$CU23,0.3*$CU23,TRUE)-_xlfn.NORM.DIST(K$30,$CU23,0.3*$CU23,TRUE))+$CS23*(_xlfn.NORM.DIST(K$3,$CV23,0.3*$CV23,TRUE)-_xlfn.NORM.DIST(K$30,$CV23,0.3*$CV23,TRUE))),""),IF($C23&gt;0,summary!$C$10/28.8/0.947817,""))</f>
        <v>10.074319315976723</v>
      </c>
      <c r="L52">
        <f t="array" ref="L52">IF($D23,IFERROR((SUMPRODUCT((economics!$AG$2:$AG$167=$B52)*(economics!$D$2:$D$167="whr")*economics!$AH$2:$AH$167*(_xlfn.NORM.DIST(L$3,economics!$AK$2:$AK$167,economics!$AJ$2:$AJ$167,TRUE)-_xlfn.NORM.DIST(L$30,economics!$AK$2:$AK$167,economics!$AJ$2:$AJ$167,TRUE))*economics!$AM$2:$AM$167)+$CR23*(_xlfn.NORM.DIST(L$3,$CU23,0.3*$CU23,TRUE)-_xlfn.NORM.DIST(L$30,$CU23,0.3*$CU23,TRUE))*summary!$C$7/28.8/0.947817+$CS23*(_xlfn.NORM.DIST(L$3,$CV23,0.3*$CV23,TRUE)-_xlfn.NORM.DIST(L$30,$CV23,0.3*$CV23,TRUE))*summary!$C$6/28.8/0.947817)/(SUMPRODUCT((economics!$AG$2:$AG$167=$B52)*(economics!$D$2:$D$167="whr")*economics!$AH$2:$AH$167*(_xlfn.NORM.DIST(L$3,economics!$AK$2:$AK$167,economics!$AJ$2:$AJ$167,TRUE)-_xlfn.NORM.DIST(L$30,economics!$AK$2:$AK$167,economics!$AJ$2:$AJ$167,TRUE)))+$CR23*(_xlfn.NORM.DIST(L$3,$CU23,0.3*$CU23,TRUE)-_xlfn.NORM.DIST(L$30,$CU23,0.3*$CU23,TRUE))+$CS23*(_xlfn.NORM.DIST(L$3,$CV23,0.3*$CV23,TRUE)-_xlfn.NORM.DIST(L$30,$CV23,0.3*$CV23,TRUE))),""),IF($C23&gt;0,summary!$C$10/28.8/0.947817,""))</f>
        <v>10.074319315976723</v>
      </c>
      <c r="M52">
        <f t="array" ref="M52">IF($D23,IFERROR((SUMPRODUCT((economics!$AG$2:$AG$167=$B52)*(economics!$D$2:$D$167="whr")*economics!$AH$2:$AH$167*(_xlfn.NORM.DIST(M$3,economics!$AK$2:$AK$167,economics!$AJ$2:$AJ$167,TRUE)-_xlfn.NORM.DIST(M$30,economics!$AK$2:$AK$167,economics!$AJ$2:$AJ$167,TRUE))*economics!$AM$2:$AM$167)+$CR23*(_xlfn.NORM.DIST(M$3,$CU23,0.3*$CU23,TRUE)-_xlfn.NORM.DIST(M$30,$CU23,0.3*$CU23,TRUE))*summary!$C$7/28.8/0.947817+$CS23*(_xlfn.NORM.DIST(M$3,$CV23,0.3*$CV23,TRUE)-_xlfn.NORM.DIST(M$30,$CV23,0.3*$CV23,TRUE))*summary!$C$6/28.8/0.947817)/(SUMPRODUCT((economics!$AG$2:$AG$167=$B52)*(economics!$D$2:$D$167="whr")*economics!$AH$2:$AH$167*(_xlfn.NORM.DIST(M$3,economics!$AK$2:$AK$167,economics!$AJ$2:$AJ$167,TRUE)-_xlfn.NORM.DIST(M$30,economics!$AK$2:$AK$167,economics!$AJ$2:$AJ$167,TRUE)))+$CR23*(_xlfn.NORM.DIST(M$3,$CU23,0.3*$CU23,TRUE)-_xlfn.NORM.DIST(M$30,$CU23,0.3*$CU23,TRUE))+$CS23*(_xlfn.NORM.DIST(M$3,$CV23,0.3*$CV23,TRUE)-_xlfn.NORM.DIST(M$30,$CV23,0.3*$CV23,TRUE))),""),IF($C23&gt;0,summary!$C$10/28.8/0.947817,""))</f>
        <v>10.074319315976723</v>
      </c>
      <c r="N52">
        <f t="array" ref="N52">IF($D23,IFERROR((SUMPRODUCT((economics!$AG$2:$AG$167=$B52)*(economics!$D$2:$D$167="whr")*economics!$AH$2:$AH$167*(_xlfn.NORM.DIST(N$3,economics!$AK$2:$AK$167,economics!$AJ$2:$AJ$167,TRUE)-_xlfn.NORM.DIST(N$30,economics!$AK$2:$AK$167,economics!$AJ$2:$AJ$167,TRUE))*economics!$AM$2:$AM$167)+$CR23*(_xlfn.NORM.DIST(N$3,$CU23,0.3*$CU23,TRUE)-_xlfn.NORM.DIST(N$30,$CU23,0.3*$CU23,TRUE))*summary!$C$7/28.8/0.947817+$CS23*(_xlfn.NORM.DIST(N$3,$CV23,0.3*$CV23,TRUE)-_xlfn.NORM.DIST(N$30,$CV23,0.3*$CV23,TRUE))*summary!$C$6/28.8/0.947817)/(SUMPRODUCT((economics!$AG$2:$AG$167=$B52)*(economics!$D$2:$D$167="whr")*economics!$AH$2:$AH$167*(_xlfn.NORM.DIST(N$3,economics!$AK$2:$AK$167,economics!$AJ$2:$AJ$167,TRUE)-_xlfn.NORM.DIST(N$30,economics!$AK$2:$AK$167,economics!$AJ$2:$AJ$167,TRUE)))+$CR23*(_xlfn.NORM.DIST(N$3,$CU23,0.3*$CU23,TRUE)-_xlfn.NORM.DIST(N$30,$CU23,0.3*$CU23,TRUE))+$CS23*(_xlfn.NORM.DIST(N$3,$CV23,0.3*$CV23,TRUE)-_xlfn.NORM.DIST(N$30,$CV23,0.3*$CV23,TRUE))),""),IF($C23&gt;0,summary!$C$10/28.8/0.947817,""))</f>
        <v>10.074319315976723</v>
      </c>
      <c r="O52">
        <f t="array" ref="O52">IF($D23,IFERROR((SUMPRODUCT((economics!$AG$2:$AG$167=$B52)*(economics!$D$2:$D$167="whr")*economics!$AH$2:$AH$167*(_xlfn.NORM.DIST(O$3,economics!$AK$2:$AK$167,economics!$AJ$2:$AJ$167,TRUE)-_xlfn.NORM.DIST(O$30,economics!$AK$2:$AK$167,economics!$AJ$2:$AJ$167,TRUE))*economics!$AM$2:$AM$167)+$CR23*(_xlfn.NORM.DIST(O$3,$CU23,0.3*$CU23,TRUE)-_xlfn.NORM.DIST(O$30,$CU23,0.3*$CU23,TRUE))*summary!$C$7/28.8/0.947817+$CS23*(_xlfn.NORM.DIST(O$3,$CV23,0.3*$CV23,TRUE)-_xlfn.NORM.DIST(O$30,$CV23,0.3*$CV23,TRUE))*summary!$C$6/28.8/0.947817)/(SUMPRODUCT((economics!$AG$2:$AG$167=$B52)*(economics!$D$2:$D$167="whr")*economics!$AH$2:$AH$167*(_xlfn.NORM.DIST(O$3,economics!$AK$2:$AK$167,economics!$AJ$2:$AJ$167,TRUE)-_xlfn.NORM.DIST(O$30,economics!$AK$2:$AK$167,economics!$AJ$2:$AJ$167,TRUE)))+$CR23*(_xlfn.NORM.DIST(O$3,$CU23,0.3*$CU23,TRUE)-_xlfn.NORM.DIST(O$30,$CU23,0.3*$CU23,TRUE))+$CS23*(_xlfn.NORM.DIST(O$3,$CV23,0.3*$CV23,TRUE)-_xlfn.NORM.DIST(O$30,$CV23,0.3*$CV23,TRUE))),""),IF($C23&gt;0,summary!$C$10/28.8/0.947817,""))</f>
        <v>10.074319315976723</v>
      </c>
      <c r="P52">
        <f t="array" ref="P52">IF($D23,IFERROR((SUMPRODUCT((economics!$AG$2:$AG$167=$B52)*(economics!$D$2:$D$167="whr")*economics!$AH$2:$AH$167*(_xlfn.NORM.DIST(P$3,economics!$AK$2:$AK$167,economics!$AJ$2:$AJ$167,TRUE)-_xlfn.NORM.DIST(P$30,economics!$AK$2:$AK$167,economics!$AJ$2:$AJ$167,TRUE))*economics!$AM$2:$AM$167)+$CR23*(_xlfn.NORM.DIST(P$3,$CU23,0.3*$CU23,TRUE)-_xlfn.NORM.DIST(P$30,$CU23,0.3*$CU23,TRUE))*summary!$C$7/28.8/0.947817+$CS23*(_xlfn.NORM.DIST(P$3,$CV23,0.3*$CV23,TRUE)-_xlfn.NORM.DIST(P$30,$CV23,0.3*$CV23,TRUE))*summary!$C$6/28.8/0.947817)/(SUMPRODUCT((economics!$AG$2:$AG$167=$B52)*(economics!$D$2:$D$167="whr")*economics!$AH$2:$AH$167*(_xlfn.NORM.DIST(P$3,economics!$AK$2:$AK$167,economics!$AJ$2:$AJ$167,TRUE)-_xlfn.NORM.DIST(P$30,economics!$AK$2:$AK$167,economics!$AJ$2:$AJ$167,TRUE)))+$CR23*(_xlfn.NORM.DIST(P$3,$CU23,0.3*$CU23,TRUE)-_xlfn.NORM.DIST(P$30,$CU23,0.3*$CU23,TRUE))+$CS23*(_xlfn.NORM.DIST(P$3,$CV23,0.3*$CV23,TRUE)-_xlfn.NORM.DIST(P$30,$CV23,0.3*$CV23,TRUE))),""),IF($C23&gt;0,summary!$C$10/28.8/0.947817,""))</f>
        <v>10.074319315976723</v>
      </c>
      <c r="Q52">
        <f t="array" ref="Q52">IF($D23,IFERROR((SUMPRODUCT((economics!$AG$2:$AG$167=$B52)*(economics!$D$2:$D$167="whr")*economics!$AH$2:$AH$167*(_xlfn.NORM.DIST(Q$3,economics!$AK$2:$AK$167,economics!$AJ$2:$AJ$167,TRUE)-_xlfn.NORM.DIST(Q$30,economics!$AK$2:$AK$167,economics!$AJ$2:$AJ$167,TRUE))*economics!$AM$2:$AM$167)+$CR23*(_xlfn.NORM.DIST(Q$3,$CU23,0.3*$CU23,TRUE)-_xlfn.NORM.DIST(Q$30,$CU23,0.3*$CU23,TRUE))*summary!$C$7/28.8/0.947817+$CS23*(_xlfn.NORM.DIST(Q$3,$CV23,0.3*$CV23,TRUE)-_xlfn.NORM.DIST(Q$30,$CV23,0.3*$CV23,TRUE))*summary!$C$6/28.8/0.947817)/(SUMPRODUCT((economics!$AG$2:$AG$167=$B52)*(economics!$D$2:$D$167="whr")*economics!$AH$2:$AH$167*(_xlfn.NORM.DIST(Q$3,economics!$AK$2:$AK$167,economics!$AJ$2:$AJ$167,TRUE)-_xlfn.NORM.DIST(Q$30,economics!$AK$2:$AK$167,economics!$AJ$2:$AJ$167,TRUE)))+$CR23*(_xlfn.NORM.DIST(Q$3,$CU23,0.3*$CU23,TRUE)-_xlfn.NORM.DIST(Q$30,$CU23,0.3*$CU23,TRUE))+$CS23*(_xlfn.NORM.DIST(Q$3,$CV23,0.3*$CV23,TRUE)-_xlfn.NORM.DIST(Q$30,$CV23,0.3*$CV23,TRUE))),""),IF($C23&gt;0,summary!$C$10/28.8/0.947817,""))</f>
        <v>10.074319315976723</v>
      </c>
      <c r="R52">
        <f t="array" ref="R52">IF($D23,IFERROR((SUMPRODUCT((economics!$AG$2:$AG$167=$B52)*(economics!$D$2:$D$167="whr")*economics!$AH$2:$AH$167*(_xlfn.NORM.DIST(R$3,economics!$AK$2:$AK$167,economics!$AJ$2:$AJ$167,TRUE)-_xlfn.NORM.DIST(R$30,economics!$AK$2:$AK$167,economics!$AJ$2:$AJ$167,TRUE))*economics!$AM$2:$AM$167)+$CR23*(_xlfn.NORM.DIST(R$3,$CU23,0.3*$CU23,TRUE)-_xlfn.NORM.DIST(R$30,$CU23,0.3*$CU23,TRUE))*summary!$C$7/28.8/0.947817+$CS23*(_xlfn.NORM.DIST(R$3,$CV23,0.3*$CV23,TRUE)-_xlfn.NORM.DIST(R$30,$CV23,0.3*$CV23,TRUE))*summary!$C$6/28.8/0.947817)/(SUMPRODUCT((economics!$AG$2:$AG$167=$B52)*(economics!$D$2:$D$167="whr")*economics!$AH$2:$AH$167*(_xlfn.NORM.DIST(R$3,economics!$AK$2:$AK$167,economics!$AJ$2:$AJ$167,TRUE)-_xlfn.NORM.DIST(R$30,economics!$AK$2:$AK$167,economics!$AJ$2:$AJ$167,TRUE)))+$CR23*(_xlfn.NORM.DIST(R$3,$CU23,0.3*$CU23,TRUE)-_xlfn.NORM.DIST(R$30,$CU23,0.3*$CU23,TRUE))+$CS23*(_xlfn.NORM.DIST(R$3,$CV23,0.3*$CV23,TRUE)-_xlfn.NORM.DIST(R$30,$CV23,0.3*$CV23,TRUE))),""),IF($C23&gt;0,summary!$C$10/28.8/0.947817,""))</f>
        <v>10.074319315976723</v>
      </c>
      <c r="S52">
        <f t="array" ref="S52">IF($D23,IFERROR((SUMPRODUCT((economics!$AG$2:$AG$167=$B52)*(economics!$D$2:$D$167="whr")*economics!$AH$2:$AH$167*(_xlfn.NORM.DIST(S$3,economics!$AK$2:$AK$167,economics!$AJ$2:$AJ$167,TRUE)-_xlfn.NORM.DIST(S$30,economics!$AK$2:$AK$167,economics!$AJ$2:$AJ$167,TRUE))*economics!$AM$2:$AM$167)+$CR23*(_xlfn.NORM.DIST(S$3,$CU23,0.3*$CU23,TRUE)-_xlfn.NORM.DIST(S$30,$CU23,0.3*$CU23,TRUE))*summary!$C$7/28.8/0.947817+$CS23*(_xlfn.NORM.DIST(S$3,$CV23,0.3*$CV23,TRUE)-_xlfn.NORM.DIST(S$30,$CV23,0.3*$CV23,TRUE))*summary!$C$6/28.8/0.947817)/(SUMPRODUCT((economics!$AG$2:$AG$167=$B52)*(economics!$D$2:$D$167="whr")*economics!$AH$2:$AH$167*(_xlfn.NORM.DIST(S$3,economics!$AK$2:$AK$167,economics!$AJ$2:$AJ$167,TRUE)-_xlfn.NORM.DIST(S$30,economics!$AK$2:$AK$167,economics!$AJ$2:$AJ$167,TRUE)))+$CR23*(_xlfn.NORM.DIST(S$3,$CU23,0.3*$CU23,TRUE)-_xlfn.NORM.DIST(S$30,$CU23,0.3*$CU23,TRUE))+$CS23*(_xlfn.NORM.DIST(S$3,$CV23,0.3*$CV23,TRUE)-_xlfn.NORM.DIST(S$30,$CV23,0.3*$CV23,TRUE))),""),IF($C23&gt;0,summary!$C$10/28.8/0.947817,""))</f>
        <v>10.074319315976723</v>
      </c>
      <c r="T52">
        <f t="array" ref="T52">IF($D23,IFERROR((SUMPRODUCT((economics!$AG$2:$AG$167=$B52)*(economics!$D$2:$D$167="whr")*economics!$AH$2:$AH$167*(_xlfn.NORM.DIST(T$3,economics!$AK$2:$AK$167,economics!$AJ$2:$AJ$167,TRUE)-_xlfn.NORM.DIST(T$30,economics!$AK$2:$AK$167,economics!$AJ$2:$AJ$167,TRUE))*economics!$AM$2:$AM$167)+$CR23*(_xlfn.NORM.DIST(T$3,$CU23,0.3*$CU23,TRUE)-_xlfn.NORM.DIST(T$30,$CU23,0.3*$CU23,TRUE))*summary!$C$7/28.8/0.947817+$CS23*(_xlfn.NORM.DIST(T$3,$CV23,0.3*$CV23,TRUE)-_xlfn.NORM.DIST(T$30,$CV23,0.3*$CV23,TRUE))*summary!$C$6/28.8/0.947817)/(SUMPRODUCT((economics!$AG$2:$AG$167=$B52)*(economics!$D$2:$D$167="whr")*economics!$AH$2:$AH$167*(_xlfn.NORM.DIST(T$3,economics!$AK$2:$AK$167,economics!$AJ$2:$AJ$167,TRUE)-_xlfn.NORM.DIST(T$30,economics!$AK$2:$AK$167,economics!$AJ$2:$AJ$167,TRUE)))+$CR23*(_xlfn.NORM.DIST(T$3,$CU23,0.3*$CU23,TRUE)-_xlfn.NORM.DIST(T$30,$CU23,0.3*$CU23,TRUE))+$CS23*(_xlfn.NORM.DIST(T$3,$CV23,0.3*$CV23,TRUE)-_xlfn.NORM.DIST(T$30,$CV23,0.3*$CV23,TRUE))),""),IF($C23&gt;0,summary!$C$10/28.8/0.947817,""))</f>
        <v>10.074319315976723</v>
      </c>
      <c r="U52">
        <f t="array" ref="U52">IF($D23,IFERROR((SUMPRODUCT((economics!$AG$2:$AG$167=$B52)*(economics!$D$2:$D$167="whr")*economics!$AH$2:$AH$167*(_xlfn.NORM.DIST(U$3,economics!$AK$2:$AK$167,economics!$AJ$2:$AJ$167,TRUE)-_xlfn.NORM.DIST(U$30,economics!$AK$2:$AK$167,economics!$AJ$2:$AJ$167,TRUE))*economics!$AM$2:$AM$167)+$CR23*(_xlfn.NORM.DIST(U$3,$CU23,0.3*$CU23,TRUE)-_xlfn.NORM.DIST(U$30,$CU23,0.3*$CU23,TRUE))*summary!$C$7/28.8/0.947817+$CS23*(_xlfn.NORM.DIST(U$3,$CV23,0.3*$CV23,TRUE)-_xlfn.NORM.DIST(U$30,$CV23,0.3*$CV23,TRUE))*summary!$C$6/28.8/0.947817)/(SUMPRODUCT((economics!$AG$2:$AG$167=$B52)*(economics!$D$2:$D$167="whr")*economics!$AH$2:$AH$167*(_xlfn.NORM.DIST(U$3,economics!$AK$2:$AK$167,economics!$AJ$2:$AJ$167,TRUE)-_xlfn.NORM.DIST(U$30,economics!$AK$2:$AK$167,economics!$AJ$2:$AJ$167,TRUE)))+$CR23*(_xlfn.NORM.DIST(U$3,$CU23,0.3*$CU23,TRUE)-_xlfn.NORM.DIST(U$30,$CU23,0.3*$CU23,TRUE))+$CS23*(_xlfn.NORM.DIST(U$3,$CV23,0.3*$CV23,TRUE)-_xlfn.NORM.DIST(U$30,$CV23,0.3*$CV23,TRUE))),""),IF($C23&gt;0,summary!$C$10/28.8/0.947817,""))</f>
        <v>10.074319315976723</v>
      </c>
      <c r="V52">
        <f t="array" ref="V52">IF($D23,IFERROR((SUMPRODUCT((economics!$AG$2:$AG$167=$B52)*(economics!$D$2:$D$167="whr")*economics!$AH$2:$AH$167*(_xlfn.NORM.DIST(V$3,economics!$AK$2:$AK$167,economics!$AJ$2:$AJ$167,TRUE)-_xlfn.NORM.DIST(V$30,economics!$AK$2:$AK$167,economics!$AJ$2:$AJ$167,TRUE))*economics!$AM$2:$AM$167)+$CR23*(_xlfn.NORM.DIST(V$3,$CU23,0.3*$CU23,TRUE)-_xlfn.NORM.DIST(V$30,$CU23,0.3*$CU23,TRUE))*summary!$C$7/28.8/0.947817+$CS23*(_xlfn.NORM.DIST(V$3,$CV23,0.3*$CV23,TRUE)-_xlfn.NORM.DIST(V$30,$CV23,0.3*$CV23,TRUE))*summary!$C$6/28.8/0.947817)/(SUMPRODUCT((economics!$AG$2:$AG$167=$B52)*(economics!$D$2:$D$167="whr")*economics!$AH$2:$AH$167*(_xlfn.NORM.DIST(V$3,economics!$AK$2:$AK$167,economics!$AJ$2:$AJ$167,TRUE)-_xlfn.NORM.DIST(V$30,economics!$AK$2:$AK$167,economics!$AJ$2:$AJ$167,TRUE)))+$CR23*(_xlfn.NORM.DIST(V$3,$CU23,0.3*$CU23,TRUE)-_xlfn.NORM.DIST(V$30,$CU23,0.3*$CU23,TRUE))+$CS23*(_xlfn.NORM.DIST(V$3,$CV23,0.3*$CV23,TRUE)-_xlfn.NORM.DIST(V$30,$CV23,0.3*$CV23,TRUE))),""),IF($C23&gt;0,summary!$C$10/28.8/0.947817,""))</f>
        <v>10.074319315976723</v>
      </c>
      <c r="W52">
        <f t="array" ref="W52">IF($D23,IFERROR((SUMPRODUCT((economics!$AG$2:$AG$167=$B52)*(economics!$D$2:$D$167="whr")*economics!$AH$2:$AH$167*(_xlfn.NORM.DIST(W$3,economics!$AK$2:$AK$167,economics!$AJ$2:$AJ$167,TRUE)-_xlfn.NORM.DIST(W$30,economics!$AK$2:$AK$167,economics!$AJ$2:$AJ$167,TRUE))*economics!$AM$2:$AM$167)+$CR23*(_xlfn.NORM.DIST(W$3,$CU23,0.3*$CU23,TRUE)-_xlfn.NORM.DIST(W$30,$CU23,0.3*$CU23,TRUE))*summary!$C$7/28.8/0.947817+$CS23*(_xlfn.NORM.DIST(W$3,$CV23,0.3*$CV23,TRUE)-_xlfn.NORM.DIST(W$30,$CV23,0.3*$CV23,TRUE))*summary!$C$6/28.8/0.947817)/(SUMPRODUCT((economics!$AG$2:$AG$167=$B52)*(economics!$D$2:$D$167="whr")*economics!$AH$2:$AH$167*(_xlfn.NORM.DIST(W$3,economics!$AK$2:$AK$167,economics!$AJ$2:$AJ$167,TRUE)-_xlfn.NORM.DIST(W$30,economics!$AK$2:$AK$167,economics!$AJ$2:$AJ$167,TRUE)))+$CR23*(_xlfn.NORM.DIST(W$3,$CU23,0.3*$CU23,TRUE)-_xlfn.NORM.DIST(W$30,$CU23,0.3*$CU23,TRUE))+$CS23*(_xlfn.NORM.DIST(W$3,$CV23,0.3*$CV23,TRUE)-_xlfn.NORM.DIST(W$30,$CV23,0.3*$CV23,TRUE))),""),IF($C23&gt;0,summary!$C$10/28.8/0.947817,""))</f>
        <v>10.074319315976723</v>
      </c>
      <c r="X52">
        <f t="array" ref="X52">IF($D23,IFERROR((SUMPRODUCT((economics!$AG$2:$AG$167=$B52)*(economics!$D$2:$D$167="whr")*economics!$AH$2:$AH$167*(_xlfn.NORM.DIST(X$3,economics!$AK$2:$AK$167,economics!$AJ$2:$AJ$167,TRUE)-_xlfn.NORM.DIST(X$30,economics!$AK$2:$AK$167,economics!$AJ$2:$AJ$167,TRUE))*economics!$AM$2:$AM$167)+$CR23*(_xlfn.NORM.DIST(X$3,$CU23,0.3*$CU23,TRUE)-_xlfn.NORM.DIST(X$30,$CU23,0.3*$CU23,TRUE))*summary!$C$7/28.8/0.947817+$CS23*(_xlfn.NORM.DIST(X$3,$CV23,0.3*$CV23,TRUE)-_xlfn.NORM.DIST(X$30,$CV23,0.3*$CV23,TRUE))*summary!$C$6/28.8/0.947817)/(SUMPRODUCT((economics!$AG$2:$AG$167=$B52)*(economics!$D$2:$D$167="whr")*economics!$AH$2:$AH$167*(_xlfn.NORM.DIST(X$3,economics!$AK$2:$AK$167,economics!$AJ$2:$AJ$167,TRUE)-_xlfn.NORM.DIST(X$30,economics!$AK$2:$AK$167,economics!$AJ$2:$AJ$167,TRUE)))+$CR23*(_xlfn.NORM.DIST(X$3,$CU23,0.3*$CU23,TRUE)-_xlfn.NORM.DIST(X$30,$CU23,0.3*$CU23,TRUE))+$CS23*(_xlfn.NORM.DIST(X$3,$CV23,0.3*$CV23,TRUE)-_xlfn.NORM.DIST(X$30,$CV23,0.3*$CV23,TRUE))),""),IF($C23&gt;0,summary!$C$10/28.8/0.947817,""))</f>
        <v>10.074319315976723</v>
      </c>
      <c r="Y52">
        <f t="array" ref="Y52">IF($D23,IFERROR((SUMPRODUCT((economics!$AG$2:$AG$167=$B52)*(economics!$D$2:$D$167="whr")*economics!$AH$2:$AH$167*(_xlfn.NORM.DIST(Y$3,economics!$AK$2:$AK$167,economics!$AJ$2:$AJ$167,TRUE)-_xlfn.NORM.DIST(Y$30,economics!$AK$2:$AK$167,economics!$AJ$2:$AJ$167,TRUE))*economics!$AM$2:$AM$167)+$CR23*(_xlfn.NORM.DIST(Y$3,$CU23,0.3*$CU23,TRUE)-_xlfn.NORM.DIST(Y$30,$CU23,0.3*$CU23,TRUE))*summary!$C$7/28.8/0.947817+$CS23*(_xlfn.NORM.DIST(Y$3,$CV23,0.3*$CV23,TRUE)-_xlfn.NORM.DIST(Y$30,$CV23,0.3*$CV23,TRUE))*summary!$C$6/28.8/0.947817)/(SUMPRODUCT((economics!$AG$2:$AG$167=$B52)*(economics!$D$2:$D$167="whr")*economics!$AH$2:$AH$167*(_xlfn.NORM.DIST(Y$3,economics!$AK$2:$AK$167,economics!$AJ$2:$AJ$167,TRUE)-_xlfn.NORM.DIST(Y$30,economics!$AK$2:$AK$167,economics!$AJ$2:$AJ$167,TRUE)))+$CR23*(_xlfn.NORM.DIST(Y$3,$CU23,0.3*$CU23,TRUE)-_xlfn.NORM.DIST(Y$30,$CU23,0.3*$CU23,TRUE))+$CS23*(_xlfn.NORM.DIST(Y$3,$CV23,0.3*$CV23,TRUE)-_xlfn.NORM.DIST(Y$30,$CV23,0.3*$CV23,TRUE))),""),IF($C23&gt;0,summary!$C$10/28.8/0.947817,""))</f>
        <v>10.074319315976723</v>
      </c>
      <c r="Z52">
        <f t="array" ref="Z52">IF($D23,IFERROR((SUMPRODUCT((economics!$AG$2:$AG$167=$B52)*(economics!$D$2:$D$167="whr")*economics!$AH$2:$AH$167*(_xlfn.NORM.DIST(Z$3,economics!$AK$2:$AK$167,economics!$AJ$2:$AJ$167,TRUE)-_xlfn.NORM.DIST(Z$30,economics!$AK$2:$AK$167,economics!$AJ$2:$AJ$167,TRUE))*economics!$AM$2:$AM$167)+$CR23*(_xlfn.NORM.DIST(Z$3,$CU23,0.3*$CU23,TRUE)-_xlfn.NORM.DIST(Z$30,$CU23,0.3*$CU23,TRUE))*summary!$C$7/28.8/0.947817+$CS23*(_xlfn.NORM.DIST(Z$3,$CV23,0.3*$CV23,TRUE)-_xlfn.NORM.DIST(Z$30,$CV23,0.3*$CV23,TRUE))*summary!$C$6/28.8/0.947817)/(SUMPRODUCT((economics!$AG$2:$AG$167=$B52)*(economics!$D$2:$D$167="whr")*economics!$AH$2:$AH$167*(_xlfn.NORM.DIST(Z$3,economics!$AK$2:$AK$167,economics!$AJ$2:$AJ$167,TRUE)-_xlfn.NORM.DIST(Z$30,economics!$AK$2:$AK$167,economics!$AJ$2:$AJ$167,TRUE)))+$CR23*(_xlfn.NORM.DIST(Z$3,$CU23,0.3*$CU23,TRUE)-_xlfn.NORM.DIST(Z$30,$CU23,0.3*$CU23,TRUE))+$CS23*(_xlfn.NORM.DIST(Z$3,$CV23,0.3*$CV23,TRUE)-_xlfn.NORM.DIST(Z$30,$CV23,0.3*$CV23,TRUE))),""),IF($C23&gt;0,summary!$C$10/28.8/0.947817,""))</f>
        <v>10.074319315976723</v>
      </c>
      <c r="AA52">
        <f t="array" ref="AA52">IF($D23,IFERROR((SUMPRODUCT((economics!$AG$2:$AG$167=$B52)*(economics!$D$2:$D$167="whr")*economics!$AH$2:$AH$167*(_xlfn.NORM.DIST(AA$3,economics!$AK$2:$AK$167,economics!$AJ$2:$AJ$167,TRUE)-_xlfn.NORM.DIST(AA$30,economics!$AK$2:$AK$167,economics!$AJ$2:$AJ$167,TRUE))*economics!$AM$2:$AM$167)+$CR23*(_xlfn.NORM.DIST(AA$3,$CU23,0.3*$CU23,TRUE)-_xlfn.NORM.DIST(AA$30,$CU23,0.3*$CU23,TRUE))*summary!$C$7/28.8/0.947817+$CS23*(_xlfn.NORM.DIST(AA$3,$CV23,0.3*$CV23,TRUE)-_xlfn.NORM.DIST(AA$30,$CV23,0.3*$CV23,TRUE))*summary!$C$6/28.8/0.947817)/(SUMPRODUCT((economics!$AG$2:$AG$167=$B52)*(economics!$D$2:$D$167="whr")*economics!$AH$2:$AH$167*(_xlfn.NORM.DIST(AA$3,economics!$AK$2:$AK$167,economics!$AJ$2:$AJ$167,TRUE)-_xlfn.NORM.DIST(AA$30,economics!$AK$2:$AK$167,economics!$AJ$2:$AJ$167,TRUE)))+$CR23*(_xlfn.NORM.DIST(AA$3,$CU23,0.3*$CU23,TRUE)-_xlfn.NORM.DIST(AA$30,$CU23,0.3*$CU23,TRUE))+$CS23*(_xlfn.NORM.DIST(AA$3,$CV23,0.3*$CV23,TRUE)-_xlfn.NORM.DIST(AA$30,$CV23,0.3*$CV23,TRUE))),""),IF($C23&gt;0,summary!$C$10/28.8/0.947817,""))</f>
        <v>10.074319315976723</v>
      </c>
      <c r="AB52">
        <f t="array" ref="AB52">IF($D23,IFERROR((SUMPRODUCT((economics!$AG$2:$AG$167=$B52)*(economics!$D$2:$D$167="whr")*economics!$AH$2:$AH$167*(_xlfn.NORM.DIST(AB$3,economics!$AK$2:$AK$167,economics!$AJ$2:$AJ$167,TRUE)-_xlfn.NORM.DIST(AB$30,economics!$AK$2:$AK$167,economics!$AJ$2:$AJ$167,TRUE))*economics!$AM$2:$AM$167)+$CR23*(_xlfn.NORM.DIST(AB$3,$CU23,0.3*$CU23,TRUE)-_xlfn.NORM.DIST(AB$30,$CU23,0.3*$CU23,TRUE))*summary!$C$7/28.8/0.947817+$CS23*(_xlfn.NORM.DIST(AB$3,$CV23,0.3*$CV23,TRUE)-_xlfn.NORM.DIST(AB$30,$CV23,0.3*$CV23,TRUE))*summary!$C$6/28.8/0.947817)/(SUMPRODUCT((economics!$AG$2:$AG$167=$B52)*(economics!$D$2:$D$167="whr")*economics!$AH$2:$AH$167*(_xlfn.NORM.DIST(AB$3,economics!$AK$2:$AK$167,economics!$AJ$2:$AJ$167,TRUE)-_xlfn.NORM.DIST(AB$30,economics!$AK$2:$AK$167,economics!$AJ$2:$AJ$167,TRUE)))+$CR23*(_xlfn.NORM.DIST(AB$3,$CU23,0.3*$CU23,TRUE)-_xlfn.NORM.DIST(AB$30,$CU23,0.3*$CU23,TRUE))+$CS23*(_xlfn.NORM.DIST(AB$3,$CV23,0.3*$CV23,TRUE)-_xlfn.NORM.DIST(AB$30,$CV23,0.3*$CV23,TRUE))),""),IF($C23&gt;0,summary!$C$10/28.8/0.947817,""))</f>
        <v>10.074319315976723</v>
      </c>
      <c r="AC52">
        <f t="array" ref="AC52">IF($D23,IFERROR((SUMPRODUCT((economics!$AG$2:$AG$167=$B52)*(economics!$D$2:$D$167="whr")*economics!$AH$2:$AH$167*(_xlfn.NORM.DIST(AC$3,economics!$AK$2:$AK$167,economics!$AJ$2:$AJ$167,TRUE)-_xlfn.NORM.DIST(AC$30,economics!$AK$2:$AK$167,economics!$AJ$2:$AJ$167,TRUE))*economics!$AM$2:$AM$167)+$CR23*(_xlfn.NORM.DIST(AC$3,$CU23,0.3*$CU23,TRUE)-_xlfn.NORM.DIST(AC$30,$CU23,0.3*$CU23,TRUE))*summary!$C$7/28.8/0.947817+$CS23*(_xlfn.NORM.DIST(AC$3,$CV23,0.3*$CV23,TRUE)-_xlfn.NORM.DIST(AC$30,$CV23,0.3*$CV23,TRUE))*summary!$C$6/28.8/0.947817)/(SUMPRODUCT((economics!$AG$2:$AG$167=$B52)*(economics!$D$2:$D$167="whr")*economics!$AH$2:$AH$167*(_xlfn.NORM.DIST(AC$3,economics!$AK$2:$AK$167,economics!$AJ$2:$AJ$167,TRUE)-_xlfn.NORM.DIST(AC$30,economics!$AK$2:$AK$167,economics!$AJ$2:$AJ$167,TRUE)))+$CR23*(_xlfn.NORM.DIST(AC$3,$CU23,0.3*$CU23,TRUE)-_xlfn.NORM.DIST(AC$30,$CU23,0.3*$CU23,TRUE))+$CS23*(_xlfn.NORM.DIST(AC$3,$CV23,0.3*$CV23,TRUE)-_xlfn.NORM.DIST(AC$30,$CV23,0.3*$CV23,TRUE))),""),IF($C23&gt;0,summary!$C$10/28.8/0.947817,""))</f>
        <v>10.074319315976723</v>
      </c>
      <c r="AD52">
        <f t="array" ref="AD52">IF($D23,IFERROR((SUMPRODUCT((economics!$AG$2:$AG$167=$B52)*(economics!$D$2:$D$167="whr")*economics!$AH$2:$AH$167*(_xlfn.NORM.DIST(AD$3,economics!$AK$2:$AK$167,economics!$AJ$2:$AJ$167,TRUE)-_xlfn.NORM.DIST(AD$30,economics!$AK$2:$AK$167,economics!$AJ$2:$AJ$167,TRUE))*economics!$AM$2:$AM$167)+$CR23*(_xlfn.NORM.DIST(AD$3,$CU23,0.3*$CU23,TRUE)-_xlfn.NORM.DIST(AD$30,$CU23,0.3*$CU23,TRUE))*summary!$C$7/28.8/0.947817+$CS23*(_xlfn.NORM.DIST(AD$3,$CV23,0.3*$CV23,TRUE)-_xlfn.NORM.DIST(AD$30,$CV23,0.3*$CV23,TRUE))*summary!$C$6/28.8/0.947817)/(SUMPRODUCT((economics!$AG$2:$AG$167=$B52)*(economics!$D$2:$D$167="whr")*economics!$AH$2:$AH$167*(_xlfn.NORM.DIST(AD$3,economics!$AK$2:$AK$167,economics!$AJ$2:$AJ$167,TRUE)-_xlfn.NORM.DIST(AD$30,economics!$AK$2:$AK$167,economics!$AJ$2:$AJ$167,TRUE)))+$CR23*(_xlfn.NORM.DIST(AD$3,$CU23,0.3*$CU23,TRUE)-_xlfn.NORM.DIST(AD$30,$CU23,0.3*$CU23,TRUE))+$CS23*(_xlfn.NORM.DIST(AD$3,$CV23,0.3*$CV23,TRUE)-_xlfn.NORM.DIST(AD$30,$CV23,0.3*$CV23,TRUE))),""),IF($C23&gt;0,summary!$C$10/28.8/0.947817,""))</f>
        <v>10.074319315976723</v>
      </c>
      <c r="AE52">
        <f t="array" ref="AE52">IF($D23,IFERROR((SUMPRODUCT((economics!$AG$2:$AG$167=$B52)*(economics!$D$2:$D$167="whr")*economics!$AH$2:$AH$167*(_xlfn.NORM.DIST(AE$3,economics!$AK$2:$AK$167,economics!$AJ$2:$AJ$167,TRUE)-_xlfn.NORM.DIST(AE$30,economics!$AK$2:$AK$167,economics!$AJ$2:$AJ$167,TRUE))*economics!$AM$2:$AM$167)+$CR23*(_xlfn.NORM.DIST(AE$3,$CU23,0.3*$CU23,TRUE)-_xlfn.NORM.DIST(AE$30,$CU23,0.3*$CU23,TRUE))*summary!$C$7/28.8/0.947817+$CS23*(_xlfn.NORM.DIST(AE$3,$CV23,0.3*$CV23,TRUE)-_xlfn.NORM.DIST(AE$30,$CV23,0.3*$CV23,TRUE))*summary!$C$6/28.8/0.947817)/(SUMPRODUCT((economics!$AG$2:$AG$167=$B52)*(economics!$D$2:$D$167="whr")*economics!$AH$2:$AH$167*(_xlfn.NORM.DIST(AE$3,economics!$AK$2:$AK$167,economics!$AJ$2:$AJ$167,TRUE)-_xlfn.NORM.DIST(AE$30,economics!$AK$2:$AK$167,economics!$AJ$2:$AJ$167,TRUE)))+$CR23*(_xlfn.NORM.DIST(AE$3,$CU23,0.3*$CU23,TRUE)-_xlfn.NORM.DIST(AE$30,$CU23,0.3*$CU23,TRUE))+$CS23*(_xlfn.NORM.DIST(AE$3,$CV23,0.3*$CV23,TRUE)-_xlfn.NORM.DIST(AE$30,$CV23,0.3*$CV23,TRUE))),""),IF($C23&gt;0,summary!$C$10/28.8/0.947817,""))</f>
        <v>10.074319315976723</v>
      </c>
      <c r="AF52">
        <f t="array" ref="AF52">IF($D23,IFERROR((SUMPRODUCT((economics!$AG$2:$AG$167=$B52)*(economics!$D$2:$D$167="whr")*economics!$AH$2:$AH$167*(_xlfn.NORM.DIST(AF$3,economics!$AK$2:$AK$167,economics!$AJ$2:$AJ$167,TRUE)-_xlfn.NORM.DIST(AF$30,economics!$AK$2:$AK$167,economics!$AJ$2:$AJ$167,TRUE))*economics!$AM$2:$AM$167)+$CR23*(_xlfn.NORM.DIST(AF$3,$CU23,0.3*$CU23,TRUE)-_xlfn.NORM.DIST(AF$30,$CU23,0.3*$CU23,TRUE))*summary!$C$7/28.8/0.947817+$CS23*(_xlfn.NORM.DIST(AF$3,$CV23,0.3*$CV23,TRUE)-_xlfn.NORM.DIST(AF$30,$CV23,0.3*$CV23,TRUE))*summary!$C$6/28.8/0.947817)/(SUMPRODUCT((economics!$AG$2:$AG$167=$B52)*(economics!$D$2:$D$167="whr")*economics!$AH$2:$AH$167*(_xlfn.NORM.DIST(AF$3,economics!$AK$2:$AK$167,economics!$AJ$2:$AJ$167,TRUE)-_xlfn.NORM.DIST(AF$30,economics!$AK$2:$AK$167,economics!$AJ$2:$AJ$167,TRUE)))+$CR23*(_xlfn.NORM.DIST(AF$3,$CU23,0.3*$CU23,TRUE)-_xlfn.NORM.DIST(AF$30,$CU23,0.3*$CU23,TRUE))+$CS23*(_xlfn.NORM.DIST(AF$3,$CV23,0.3*$CV23,TRUE)-_xlfn.NORM.DIST(AF$30,$CV23,0.3*$CV23,TRUE))),""),IF($C23&gt;0,summary!$C$10/28.8/0.947817,""))</f>
        <v>10.074319315976723</v>
      </c>
      <c r="AG52">
        <f t="array" ref="AG52">IF($D23,IFERROR((SUMPRODUCT((economics!$AG$2:$AG$167=$B52)*(economics!$D$2:$D$167="whr")*economics!$AH$2:$AH$167*(_xlfn.NORM.DIST(AG$3,economics!$AK$2:$AK$167,economics!$AJ$2:$AJ$167,TRUE)-_xlfn.NORM.DIST(AG$30,economics!$AK$2:$AK$167,economics!$AJ$2:$AJ$167,TRUE))*economics!$AM$2:$AM$167)+$CR23*(_xlfn.NORM.DIST(AG$3,$CU23,0.3*$CU23,TRUE)-_xlfn.NORM.DIST(AG$30,$CU23,0.3*$CU23,TRUE))*summary!$C$7/28.8/0.947817+$CS23*(_xlfn.NORM.DIST(AG$3,$CV23,0.3*$CV23,TRUE)-_xlfn.NORM.DIST(AG$30,$CV23,0.3*$CV23,TRUE))*summary!$C$6/28.8/0.947817)/(SUMPRODUCT((economics!$AG$2:$AG$167=$B52)*(economics!$D$2:$D$167="whr")*economics!$AH$2:$AH$167*(_xlfn.NORM.DIST(AG$3,economics!$AK$2:$AK$167,economics!$AJ$2:$AJ$167,TRUE)-_xlfn.NORM.DIST(AG$30,economics!$AK$2:$AK$167,economics!$AJ$2:$AJ$167,TRUE)))+$CR23*(_xlfn.NORM.DIST(AG$3,$CU23,0.3*$CU23,TRUE)-_xlfn.NORM.DIST(AG$30,$CU23,0.3*$CU23,TRUE))+$CS23*(_xlfn.NORM.DIST(AG$3,$CV23,0.3*$CV23,TRUE)-_xlfn.NORM.DIST(AG$30,$CV23,0.3*$CV23,TRUE))),""),IF($C23&gt;0,summary!$C$10/28.8/0.947817,""))</f>
        <v>10.074319315976723</v>
      </c>
      <c r="AH52">
        <f t="array" ref="AH52">IF($D23,IFERROR((SUMPRODUCT((economics!$AG$2:$AG$167=$B52)*(economics!$D$2:$D$167="whr")*economics!$AH$2:$AH$167*(_xlfn.NORM.DIST(AH$3,economics!$AK$2:$AK$167,economics!$AJ$2:$AJ$167,TRUE)-_xlfn.NORM.DIST(AH$30,economics!$AK$2:$AK$167,economics!$AJ$2:$AJ$167,TRUE))*economics!$AM$2:$AM$167)+$CR23*(_xlfn.NORM.DIST(AH$3,$CU23,0.3*$CU23,TRUE)-_xlfn.NORM.DIST(AH$30,$CU23,0.3*$CU23,TRUE))*summary!$C$7/28.8/0.947817+$CS23*(_xlfn.NORM.DIST(AH$3,$CV23,0.3*$CV23,TRUE)-_xlfn.NORM.DIST(AH$30,$CV23,0.3*$CV23,TRUE))*summary!$C$6/28.8/0.947817)/(SUMPRODUCT((economics!$AG$2:$AG$167=$B52)*(economics!$D$2:$D$167="whr")*economics!$AH$2:$AH$167*(_xlfn.NORM.DIST(AH$3,economics!$AK$2:$AK$167,economics!$AJ$2:$AJ$167,TRUE)-_xlfn.NORM.DIST(AH$30,economics!$AK$2:$AK$167,economics!$AJ$2:$AJ$167,TRUE)))+$CR23*(_xlfn.NORM.DIST(AH$3,$CU23,0.3*$CU23,TRUE)-_xlfn.NORM.DIST(AH$30,$CU23,0.3*$CU23,TRUE))+$CS23*(_xlfn.NORM.DIST(AH$3,$CV23,0.3*$CV23,TRUE)-_xlfn.NORM.DIST(AH$30,$CV23,0.3*$CV23,TRUE))),""),IF($C23&gt;0,summary!$C$10/28.8/0.947817,""))</f>
        <v>10.074319315976723</v>
      </c>
      <c r="AI52">
        <f t="array" ref="AI52">IF($D23,IFERROR((SUMPRODUCT((economics!$AG$2:$AG$167=$B52)*(economics!$D$2:$D$167="whr")*economics!$AH$2:$AH$167*(_xlfn.NORM.DIST(AI$3,economics!$AK$2:$AK$167,economics!$AJ$2:$AJ$167,TRUE)-_xlfn.NORM.DIST(AI$30,economics!$AK$2:$AK$167,economics!$AJ$2:$AJ$167,TRUE))*economics!$AM$2:$AM$167)+$CR23*(_xlfn.NORM.DIST(AI$3,$CU23,0.3*$CU23,TRUE)-_xlfn.NORM.DIST(AI$30,$CU23,0.3*$CU23,TRUE))*summary!$C$7/28.8/0.947817+$CS23*(_xlfn.NORM.DIST(AI$3,$CV23,0.3*$CV23,TRUE)-_xlfn.NORM.DIST(AI$30,$CV23,0.3*$CV23,TRUE))*summary!$C$6/28.8/0.947817)/(SUMPRODUCT((economics!$AG$2:$AG$167=$B52)*(economics!$D$2:$D$167="whr")*economics!$AH$2:$AH$167*(_xlfn.NORM.DIST(AI$3,economics!$AK$2:$AK$167,economics!$AJ$2:$AJ$167,TRUE)-_xlfn.NORM.DIST(AI$30,economics!$AK$2:$AK$167,economics!$AJ$2:$AJ$167,TRUE)))+$CR23*(_xlfn.NORM.DIST(AI$3,$CU23,0.3*$CU23,TRUE)-_xlfn.NORM.DIST(AI$30,$CU23,0.3*$CU23,TRUE))+$CS23*(_xlfn.NORM.DIST(AI$3,$CV23,0.3*$CV23,TRUE)-_xlfn.NORM.DIST(AI$30,$CV23,0.3*$CV23,TRUE))),""),IF($C23&gt;0,summary!$C$10/28.8/0.947817,""))</f>
        <v>10.074319315976723</v>
      </c>
      <c r="AJ52">
        <f t="array" ref="AJ52">IF($D23,IFERROR((SUMPRODUCT((economics!$AG$2:$AG$167=$B52)*(economics!$D$2:$D$167="whr")*economics!$AH$2:$AH$167*(_xlfn.NORM.DIST(AJ$3,economics!$AK$2:$AK$167,economics!$AJ$2:$AJ$167,TRUE)-_xlfn.NORM.DIST(AJ$30,economics!$AK$2:$AK$167,economics!$AJ$2:$AJ$167,TRUE))*economics!$AM$2:$AM$167)+$CR23*(_xlfn.NORM.DIST(AJ$3,$CU23,0.3*$CU23,TRUE)-_xlfn.NORM.DIST(AJ$30,$CU23,0.3*$CU23,TRUE))*summary!$C$7/28.8/0.947817+$CS23*(_xlfn.NORM.DIST(AJ$3,$CV23,0.3*$CV23,TRUE)-_xlfn.NORM.DIST(AJ$30,$CV23,0.3*$CV23,TRUE))*summary!$C$6/28.8/0.947817)/(SUMPRODUCT((economics!$AG$2:$AG$167=$B52)*(economics!$D$2:$D$167="whr")*economics!$AH$2:$AH$167*(_xlfn.NORM.DIST(AJ$3,economics!$AK$2:$AK$167,economics!$AJ$2:$AJ$167,TRUE)-_xlfn.NORM.DIST(AJ$30,economics!$AK$2:$AK$167,economics!$AJ$2:$AJ$167,TRUE)))+$CR23*(_xlfn.NORM.DIST(AJ$3,$CU23,0.3*$CU23,TRUE)-_xlfn.NORM.DIST(AJ$30,$CU23,0.3*$CU23,TRUE))+$CS23*(_xlfn.NORM.DIST(AJ$3,$CV23,0.3*$CV23,TRUE)-_xlfn.NORM.DIST(AJ$30,$CV23,0.3*$CV23,TRUE))),""),IF($C23&gt;0,summary!$C$10/28.8/0.947817,""))</f>
        <v>10.074319315976723</v>
      </c>
      <c r="AK52">
        <f t="array" ref="AK52">IF($D23,IFERROR((SUMPRODUCT((economics!$AG$2:$AG$167=$B52)*(economics!$D$2:$D$167="whr")*economics!$AH$2:$AH$167*(_xlfn.NORM.DIST(AK$3,economics!$AK$2:$AK$167,economics!$AJ$2:$AJ$167,TRUE)-_xlfn.NORM.DIST(AK$30,economics!$AK$2:$AK$167,economics!$AJ$2:$AJ$167,TRUE))*economics!$AM$2:$AM$167)+$CR23*(_xlfn.NORM.DIST(AK$3,$CU23,0.3*$CU23,TRUE)-_xlfn.NORM.DIST(AK$30,$CU23,0.3*$CU23,TRUE))*summary!$C$7/28.8/0.947817+$CS23*(_xlfn.NORM.DIST(AK$3,$CV23,0.3*$CV23,TRUE)-_xlfn.NORM.DIST(AK$30,$CV23,0.3*$CV23,TRUE))*summary!$C$6/28.8/0.947817)/(SUMPRODUCT((economics!$AG$2:$AG$167=$B52)*(economics!$D$2:$D$167="whr")*economics!$AH$2:$AH$167*(_xlfn.NORM.DIST(AK$3,economics!$AK$2:$AK$167,economics!$AJ$2:$AJ$167,TRUE)-_xlfn.NORM.DIST(AK$30,economics!$AK$2:$AK$167,economics!$AJ$2:$AJ$167,TRUE)))+$CR23*(_xlfn.NORM.DIST(AK$3,$CU23,0.3*$CU23,TRUE)-_xlfn.NORM.DIST(AK$30,$CU23,0.3*$CU23,TRUE))+$CS23*(_xlfn.NORM.DIST(AK$3,$CV23,0.3*$CV23,TRUE)-_xlfn.NORM.DIST(AK$30,$CV23,0.3*$CV23,TRUE))),""),IF($C23&gt;0,summary!$C$10/28.8/0.947817,""))</f>
        <v>10.074319315976723</v>
      </c>
      <c r="AL52">
        <f t="array" ref="AL52">IF($D23,IFERROR((SUMPRODUCT((economics!$AG$2:$AG$167=$B52)*(economics!$D$2:$D$167="whr")*economics!$AH$2:$AH$167*(_xlfn.NORM.DIST(AL$3,economics!$AK$2:$AK$167,economics!$AJ$2:$AJ$167,TRUE)-_xlfn.NORM.DIST(AL$30,economics!$AK$2:$AK$167,economics!$AJ$2:$AJ$167,TRUE))*economics!$AM$2:$AM$167)+$CR23*(_xlfn.NORM.DIST(AL$3,$CU23,0.3*$CU23,TRUE)-_xlfn.NORM.DIST(AL$30,$CU23,0.3*$CU23,TRUE))*summary!$C$7/28.8/0.947817+$CS23*(_xlfn.NORM.DIST(AL$3,$CV23,0.3*$CV23,TRUE)-_xlfn.NORM.DIST(AL$30,$CV23,0.3*$CV23,TRUE))*summary!$C$6/28.8/0.947817)/(SUMPRODUCT((economics!$AG$2:$AG$167=$B52)*(economics!$D$2:$D$167="whr")*economics!$AH$2:$AH$167*(_xlfn.NORM.DIST(AL$3,economics!$AK$2:$AK$167,economics!$AJ$2:$AJ$167,TRUE)-_xlfn.NORM.DIST(AL$30,economics!$AK$2:$AK$167,economics!$AJ$2:$AJ$167,TRUE)))+$CR23*(_xlfn.NORM.DIST(AL$3,$CU23,0.3*$CU23,TRUE)-_xlfn.NORM.DIST(AL$30,$CU23,0.3*$CU23,TRUE))+$CS23*(_xlfn.NORM.DIST(AL$3,$CV23,0.3*$CV23,TRUE)-_xlfn.NORM.DIST(AL$30,$CV23,0.3*$CV23,TRUE))),""),IF($C23&gt;0,summary!$C$10/28.8/0.947817,""))</f>
        <v>10.074319315976723</v>
      </c>
      <c r="AM52">
        <f t="array" ref="AM52">IF($D23,IFERROR((SUMPRODUCT((economics!$AG$2:$AG$167=$B52)*(economics!$D$2:$D$167="whr")*economics!$AH$2:$AH$167*(_xlfn.NORM.DIST(AM$3,economics!$AK$2:$AK$167,economics!$AJ$2:$AJ$167,TRUE)-_xlfn.NORM.DIST(AM$30,economics!$AK$2:$AK$167,economics!$AJ$2:$AJ$167,TRUE))*economics!$AM$2:$AM$167)+$CR23*(_xlfn.NORM.DIST(AM$3,$CU23,0.3*$CU23,TRUE)-_xlfn.NORM.DIST(AM$30,$CU23,0.3*$CU23,TRUE))*summary!$C$7/28.8/0.947817+$CS23*(_xlfn.NORM.DIST(AM$3,$CV23,0.3*$CV23,TRUE)-_xlfn.NORM.DIST(AM$30,$CV23,0.3*$CV23,TRUE))*summary!$C$6/28.8/0.947817)/(SUMPRODUCT((economics!$AG$2:$AG$167=$B52)*(economics!$D$2:$D$167="whr")*economics!$AH$2:$AH$167*(_xlfn.NORM.DIST(AM$3,economics!$AK$2:$AK$167,economics!$AJ$2:$AJ$167,TRUE)-_xlfn.NORM.DIST(AM$30,economics!$AK$2:$AK$167,economics!$AJ$2:$AJ$167,TRUE)))+$CR23*(_xlfn.NORM.DIST(AM$3,$CU23,0.3*$CU23,TRUE)-_xlfn.NORM.DIST(AM$30,$CU23,0.3*$CU23,TRUE))+$CS23*(_xlfn.NORM.DIST(AM$3,$CV23,0.3*$CV23,TRUE)-_xlfn.NORM.DIST(AM$30,$CV23,0.3*$CV23,TRUE))),""),IF($C23&gt;0,summary!$C$10/28.8/0.947817,""))</f>
        <v>10.074319315976723</v>
      </c>
      <c r="AN52">
        <f t="array" ref="AN52">IF($D23,IFERROR((SUMPRODUCT((economics!$AG$2:$AG$167=$B52)*(economics!$D$2:$D$167="whr")*economics!$AH$2:$AH$167*(_xlfn.NORM.DIST(AN$3,economics!$AK$2:$AK$167,economics!$AJ$2:$AJ$167,TRUE)-_xlfn.NORM.DIST(AN$30,economics!$AK$2:$AK$167,economics!$AJ$2:$AJ$167,TRUE))*economics!$AM$2:$AM$167)+$CR23*(_xlfn.NORM.DIST(AN$3,$CU23,0.3*$CU23,TRUE)-_xlfn.NORM.DIST(AN$30,$CU23,0.3*$CU23,TRUE))*summary!$C$7/28.8/0.947817+$CS23*(_xlfn.NORM.DIST(AN$3,$CV23,0.3*$CV23,TRUE)-_xlfn.NORM.DIST(AN$30,$CV23,0.3*$CV23,TRUE))*summary!$C$6/28.8/0.947817)/(SUMPRODUCT((economics!$AG$2:$AG$167=$B52)*(economics!$D$2:$D$167="whr")*economics!$AH$2:$AH$167*(_xlfn.NORM.DIST(AN$3,economics!$AK$2:$AK$167,economics!$AJ$2:$AJ$167,TRUE)-_xlfn.NORM.DIST(AN$30,economics!$AK$2:$AK$167,economics!$AJ$2:$AJ$167,TRUE)))+$CR23*(_xlfn.NORM.DIST(AN$3,$CU23,0.3*$CU23,TRUE)-_xlfn.NORM.DIST(AN$30,$CU23,0.3*$CU23,TRUE))+$CS23*(_xlfn.NORM.DIST(AN$3,$CV23,0.3*$CV23,TRUE)-_xlfn.NORM.DIST(AN$30,$CV23,0.3*$CV23,TRUE))),""),IF($C23&gt;0,summary!$C$10/28.8/0.947817,""))</f>
        <v>10.074319315976723</v>
      </c>
      <c r="AO52">
        <f t="array" ref="AO52">IF($D23,IFERROR((SUMPRODUCT((economics!$AG$2:$AG$167=$B52)*(economics!$D$2:$D$167="whr")*economics!$AH$2:$AH$167*(_xlfn.NORM.DIST(AO$3,economics!$AK$2:$AK$167,economics!$AJ$2:$AJ$167,TRUE)-_xlfn.NORM.DIST(AO$30,economics!$AK$2:$AK$167,economics!$AJ$2:$AJ$167,TRUE))*economics!$AM$2:$AM$167)+$CR23*(_xlfn.NORM.DIST(AO$3,$CU23,0.3*$CU23,TRUE)-_xlfn.NORM.DIST(AO$30,$CU23,0.3*$CU23,TRUE))*summary!$C$7/28.8/0.947817+$CS23*(_xlfn.NORM.DIST(AO$3,$CV23,0.3*$CV23,TRUE)-_xlfn.NORM.DIST(AO$30,$CV23,0.3*$CV23,TRUE))*summary!$C$6/28.8/0.947817)/(SUMPRODUCT((economics!$AG$2:$AG$167=$B52)*(economics!$D$2:$D$167="whr")*economics!$AH$2:$AH$167*(_xlfn.NORM.DIST(AO$3,economics!$AK$2:$AK$167,economics!$AJ$2:$AJ$167,TRUE)-_xlfn.NORM.DIST(AO$30,economics!$AK$2:$AK$167,economics!$AJ$2:$AJ$167,TRUE)))+$CR23*(_xlfn.NORM.DIST(AO$3,$CU23,0.3*$CU23,TRUE)-_xlfn.NORM.DIST(AO$30,$CU23,0.3*$CU23,TRUE))+$CS23*(_xlfn.NORM.DIST(AO$3,$CV23,0.3*$CV23,TRUE)-_xlfn.NORM.DIST(AO$30,$CV23,0.3*$CV23,TRUE))),""),IF($C23&gt;0,summary!$C$10/28.8/0.947817,""))</f>
        <v>10.074319315976723</v>
      </c>
      <c r="AP52">
        <f t="array" ref="AP52">IF($D23,IFERROR((SUMPRODUCT((economics!$AG$2:$AG$167=$B52)*(economics!$D$2:$D$167="whr")*economics!$AH$2:$AH$167*(_xlfn.NORM.DIST(AP$3,economics!$AK$2:$AK$167,economics!$AJ$2:$AJ$167,TRUE)-_xlfn.NORM.DIST(AP$30,economics!$AK$2:$AK$167,economics!$AJ$2:$AJ$167,TRUE))*economics!$AM$2:$AM$167)+$CR23*(_xlfn.NORM.DIST(AP$3,$CU23,0.3*$CU23,TRUE)-_xlfn.NORM.DIST(AP$30,$CU23,0.3*$CU23,TRUE))*summary!$C$7/28.8/0.947817+$CS23*(_xlfn.NORM.DIST(AP$3,$CV23,0.3*$CV23,TRUE)-_xlfn.NORM.DIST(AP$30,$CV23,0.3*$CV23,TRUE))*summary!$C$6/28.8/0.947817)/(SUMPRODUCT((economics!$AG$2:$AG$167=$B52)*(economics!$D$2:$D$167="whr")*economics!$AH$2:$AH$167*(_xlfn.NORM.DIST(AP$3,economics!$AK$2:$AK$167,economics!$AJ$2:$AJ$167,TRUE)-_xlfn.NORM.DIST(AP$30,economics!$AK$2:$AK$167,economics!$AJ$2:$AJ$167,TRUE)))+$CR23*(_xlfn.NORM.DIST(AP$3,$CU23,0.3*$CU23,TRUE)-_xlfn.NORM.DIST(AP$30,$CU23,0.3*$CU23,TRUE))+$CS23*(_xlfn.NORM.DIST(AP$3,$CV23,0.3*$CV23,TRUE)-_xlfn.NORM.DIST(AP$30,$CV23,0.3*$CV23,TRUE))),""),IF($C23&gt;0,summary!$C$10/28.8/0.947817,""))</f>
        <v>10.074319315976723</v>
      </c>
      <c r="AQ52">
        <f t="array" ref="AQ52">IF($D23,IFERROR((SUMPRODUCT((economics!$AG$2:$AG$167=$B52)*(economics!$D$2:$D$167="whr")*economics!$AH$2:$AH$167*(_xlfn.NORM.DIST(AQ$3,economics!$AK$2:$AK$167,economics!$AJ$2:$AJ$167,TRUE)-_xlfn.NORM.DIST(AQ$30,economics!$AK$2:$AK$167,economics!$AJ$2:$AJ$167,TRUE))*economics!$AM$2:$AM$167)+$CR23*(_xlfn.NORM.DIST(AQ$3,$CU23,0.3*$CU23,TRUE)-_xlfn.NORM.DIST(AQ$30,$CU23,0.3*$CU23,TRUE))*summary!$C$7/28.8/0.947817+$CS23*(_xlfn.NORM.DIST(AQ$3,$CV23,0.3*$CV23,TRUE)-_xlfn.NORM.DIST(AQ$30,$CV23,0.3*$CV23,TRUE))*summary!$C$6/28.8/0.947817)/(SUMPRODUCT((economics!$AG$2:$AG$167=$B52)*(economics!$D$2:$D$167="whr")*economics!$AH$2:$AH$167*(_xlfn.NORM.DIST(AQ$3,economics!$AK$2:$AK$167,economics!$AJ$2:$AJ$167,TRUE)-_xlfn.NORM.DIST(AQ$30,economics!$AK$2:$AK$167,economics!$AJ$2:$AJ$167,TRUE)))+$CR23*(_xlfn.NORM.DIST(AQ$3,$CU23,0.3*$CU23,TRUE)-_xlfn.NORM.DIST(AQ$30,$CU23,0.3*$CU23,TRUE))+$CS23*(_xlfn.NORM.DIST(AQ$3,$CV23,0.3*$CV23,TRUE)-_xlfn.NORM.DIST(AQ$30,$CV23,0.3*$CV23,TRUE))),""),IF($C23&gt;0,summary!$C$10/28.8/0.947817,""))</f>
        <v>10.074319315976723</v>
      </c>
      <c r="AR52">
        <f t="array" ref="AR52">IF($D23,IFERROR((SUMPRODUCT((economics!$AG$2:$AG$167=$B52)*(economics!$D$2:$D$167="whr")*economics!$AH$2:$AH$167*(_xlfn.NORM.DIST(AR$3,economics!$AK$2:$AK$167,economics!$AJ$2:$AJ$167,TRUE)-_xlfn.NORM.DIST(AR$30,economics!$AK$2:$AK$167,economics!$AJ$2:$AJ$167,TRUE))*economics!$AM$2:$AM$167)+$CR23*(_xlfn.NORM.DIST(AR$3,$CU23,0.3*$CU23,TRUE)-_xlfn.NORM.DIST(AR$30,$CU23,0.3*$CU23,TRUE))*summary!$C$7/28.8/0.947817+$CS23*(_xlfn.NORM.DIST(AR$3,$CV23,0.3*$CV23,TRUE)-_xlfn.NORM.DIST(AR$30,$CV23,0.3*$CV23,TRUE))*summary!$C$6/28.8/0.947817)/(SUMPRODUCT((economics!$AG$2:$AG$167=$B52)*(economics!$D$2:$D$167="whr")*economics!$AH$2:$AH$167*(_xlfn.NORM.DIST(AR$3,economics!$AK$2:$AK$167,economics!$AJ$2:$AJ$167,TRUE)-_xlfn.NORM.DIST(AR$30,economics!$AK$2:$AK$167,economics!$AJ$2:$AJ$167,TRUE)))+$CR23*(_xlfn.NORM.DIST(AR$3,$CU23,0.3*$CU23,TRUE)-_xlfn.NORM.DIST(AR$30,$CU23,0.3*$CU23,TRUE))+$CS23*(_xlfn.NORM.DIST(AR$3,$CV23,0.3*$CV23,TRUE)-_xlfn.NORM.DIST(AR$30,$CV23,0.3*$CV23,TRUE))),""),IF($C23&gt;0,summary!$C$10/28.8/0.947817,""))</f>
        <v>10.074319315976723</v>
      </c>
      <c r="AS52">
        <f t="array" ref="AS52">IF($D23,IFERROR((SUMPRODUCT((economics!$AG$2:$AG$167=$B52)*(economics!$D$2:$D$167="whr")*economics!$AH$2:$AH$167*(_xlfn.NORM.DIST(AS$3,economics!$AK$2:$AK$167,economics!$AJ$2:$AJ$167,TRUE)-_xlfn.NORM.DIST(AS$30,economics!$AK$2:$AK$167,economics!$AJ$2:$AJ$167,TRUE))*economics!$AM$2:$AM$167)+$CR23*(_xlfn.NORM.DIST(AS$3,$CU23,0.3*$CU23,TRUE)-_xlfn.NORM.DIST(AS$30,$CU23,0.3*$CU23,TRUE))*summary!$C$7/28.8/0.947817+$CS23*(_xlfn.NORM.DIST(AS$3,$CV23,0.3*$CV23,TRUE)-_xlfn.NORM.DIST(AS$30,$CV23,0.3*$CV23,TRUE))*summary!$C$6/28.8/0.947817)/(SUMPRODUCT((economics!$AG$2:$AG$167=$B52)*(economics!$D$2:$D$167="whr")*economics!$AH$2:$AH$167*(_xlfn.NORM.DIST(AS$3,economics!$AK$2:$AK$167,economics!$AJ$2:$AJ$167,TRUE)-_xlfn.NORM.DIST(AS$30,economics!$AK$2:$AK$167,economics!$AJ$2:$AJ$167,TRUE)))+$CR23*(_xlfn.NORM.DIST(AS$3,$CU23,0.3*$CU23,TRUE)-_xlfn.NORM.DIST(AS$30,$CU23,0.3*$CU23,TRUE))+$CS23*(_xlfn.NORM.DIST(AS$3,$CV23,0.3*$CV23,TRUE)-_xlfn.NORM.DIST(AS$30,$CV23,0.3*$CV23,TRUE))),""),IF($C23&gt;0,summary!$C$10/28.8/0.947817,""))</f>
        <v>10.074319315976723</v>
      </c>
      <c r="AT52">
        <f t="array" ref="AT52">IF($D23,IFERROR((SUMPRODUCT((economics!$AG$2:$AG$167=$B52)*(economics!$D$2:$D$167="whr")*economics!$AH$2:$AH$167*(_xlfn.NORM.DIST(AT$3,economics!$AK$2:$AK$167,economics!$AJ$2:$AJ$167,TRUE)-_xlfn.NORM.DIST(AT$30,economics!$AK$2:$AK$167,economics!$AJ$2:$AJ$167,TRUE))*economics!$AM$2:$AM$167)+$CR23*(_xlfn.NORM.DIST(AT$3,$CU23,0.3*$CU23,TRUE)-_xlfn.NORM.DIST(AT$30,$CU23,0.3*$CU23,TRUE))*summary!$C$7/28.8/0.947817+$CS23*(_xlfn.NORM.DIST(AT$3,$CV23,0.3*$CV23,TRUE)-_xlfn.NORM.DIST(AT$30,$CV23,0.3*$CV23,TRUE))*summary!$C$6/28.8/0.947817)/(SUMPRODUCT((economics!$AG$2:$AG$167=$B52)*(economics!$D$2:$D$167="whr")*economics!$AH$2:$AH$167*(_xlfn.NORM.DIST(AT$3,economics!$AK$2:$AK$167,economics!$AJ$2:$AJ$167,TRUE)-_xlfn.NORM.DIST(AT$30,economics!$AK$2:$AK$167,economics!$AJ$2:$AJ$167,TRUE)))+$CR23*(_xlfn.NORM.DIST(AT$3,$CU23,0.3*$CU23,TRUE)-_xlfn.NORM.DIST(AT$30,$CU23,0.3*$CU23,TRUE))+$CS23*(_xlfn.NORM.DIST(AT$3,$CV23,0.3*$CV23,TRUE)-_xlfn.NORM.DIST(AT$30,$CV23,0.3*$CV23,TRUE))),""),IF($C23&gt;0,summary!$C$10/28.8/0.947817,""))</f>
        <v>10.074319315976723</v>
      </c>
      <c r="AU52">
        <f t="array" ref="AU52">IF($D23,IFERROR((SUMPRODUCT((economics!$AG$2:$AG$167=$B52)*(economics!$D$2:$D$167="whr")*economics!$AH$2:$AH$167*(_xlfn.NORM.DIST(AU$3,economics!$AK$2:$AK$167,economics!$AJ$2:$AJ$167,TRUE)-_xlfn.NORM.DIST(AU$30,economics!$AK$2:$AK$167,economics!$AJ$2:$AJ$167,TRUE))*economics!$AM$2:$AM$167)+$CR23*(_xlfn.NORM.DIST(AU$3,$CU23,0.3*$CU23,TRUE)-_xlfn.NORM.DIST(AU$30,$CU23,0.3*$CU23,TRUE))*summary!$C$7/28.8/0.947817+$CS23*(_xlfn.NORM.DIST(AU$3,$CV23,0.3*$CV23,TRUE)-_xlfn.NORM.DIST(AU$30,$CV23,0.3*$CV23,TRUE))*summary!$C$6/28.8/0.947817)/(SUMPRODUCT((economics!$AG$2:$AG$167=$B52)*(economics!$D$2:$D$167="whr")*economics!$AH$2:$AH$167*(_xlfn.NORM.DIST(AU$3,economics!$AK$2:$AK$167,economics!$AJ$2:$AJ$167,TRUE)-_xlfn.NORM.DIST(AU$30,economics!$AK$2:$AK$167,economics!$AJ$2:$AJ$167,TRUE)))+$CR23*(_xlfn.NORM.DIST(AU$3,$CU23,0.3*$CU23,TRUE)-_xlfn.NORM.DIST(AU$30,$CU23,0.3*$CU23,TRUE))+$CS23*(_xlfn.NORM.DIST(AU$3,$CV23,0.3*$CV23,TRUE)-_xlfn.NORM.DIST(AU$30,$CV23,0.3*$CV23,TRUE))),""),IF($C23&gt;0,summary!$C$10/28.8/0.947817,""))</f>
        <v>10.074319315976723</v>
      </c>
      <c r="AV52">
        <f t="array" ref="AV52">IF($D23,IFERROR((SUMPRODUCT((economics!$AG$2:$AG$167=$B52)*(economics!$D$2:$D$167="whr")*economics!$AH$2:$AH$167*(_xlfn.NORM.DIST(AV$3,economics!$AK$2:$AK$167,economics!$AJ$2:$AJ$167,TRUE)-_xlfn.NORM.DIST(AV$30,economics!$AK$2:$AK$167,economics!$AJ$2:$AJ$167,TRUE))*economics!$AM$2:$AM$167)+$CR23*(_xlfn.NORM.DIST(AV$3,$CU23,0.3*$CU23,TRUE)-_xlfn.NORM.DIST(AV$30,$CU23,0.3*$CU23,TRUE))*summary!$C$7/28.8/0.947817+$CS23*(_xlfn.NORM.DIST(AV$3,$CV23,0.3*$CV23,TRUE)-_xlfn.NORM.DIST(AV$30,$CV23,0.3*$CV23,TRUE))*summary!$C$6/28.8/0.947817)/(SUMPRODUCT((economics!$AG$2:$AG$167=$B52)*(economics!$D$2:$D$167="whr")*economics!$AH$2:$AH$167*(_xlfn.NORM.DIST(AV$3,economics!$AK$2:$AK$167,economics!$AJ$2:$AJ$167,TRUE)-_xlfn.NORM.DIST(AV$30,economics!$AK$2:$AK$167,economics!$AJ$2:$AJ$167,TRUE)))+$CR23*(_xlfn.NORM.DIST(AV$3,$CU23,0.3*$CU23,TRUE)-_xlfn.NORM.DIST(AV$30,$CU23,0.3*$CU23,TRUE))+$CS23*(_xlfn.NORM.DIST(AV$3,$CV23,0.3*$CV23,TRUE)-_xlfn.NORM.DIST(AV$30,$CV23,0.3*$CV23,TRUE))),""),IF($C23&gt;0,summary!$C$10/28.8/0.947817,""))</f>
        <v>10.074319315976723</v>
      </c>
      <c r="AW52">
        <f t="array" ref="AW52">IF($D23,IFERROR((SUMPRODUCT((economics!$AG$2:$AG$167=$B52)*(economics!$D$2:$D$167="whr")*economics!$AH$2:$AH$167*(_xlfn.NORM.DIST(AW$3,economics!$AK$2:$AK$167,economics!$AJ$2:$AJ$167,TRUE)-_xlfn.NORM.DIST(AW$30,economics!$AK$2:$AK$167,economics!$AJ$2:$AJ$167,TRUE))*economics!$AM$2:$AM$167)+$CR23*(_xlfn.NORM.DIST(AW$3,$CU23,0.3*$CU23,TRUE)-_xlfn.NORM.DIST(AW$30,$CU23,0.3*$CU23,TRUE))*summary!$C$7/28.8/0.947817+$CS23*(_xlfn.NORM.DIST(AW$3,$CV23,0.3*$CV23,TRUE)-_xlfn.NORM.DIST(AW$30,$CV23,0.3*$CV23,TRUE))*summary!$C$6/28.8/0.947817)/(SUMPRODUCT((economics!$AG$2:$AG$167=$B52)*(economics!$D$2:$D$167="whr")*economics!$AH$2:$AH$167*(_xlfn.NORM.DIST(AW$3,economics!$AK$2:$AK$167,economics!$AJ$2:$AJ$167,TRUE)-_xlfn.NORM.DIST(AW$30,economics!$AK$2:$AK$167,economics!$AJ$2:$AJ$167,TRUE)))+$CR23*(_xlfn.NORM.DIST(AW$3,$CU23,0.3*$CU23,TRUE)-_xlfn.NORM.DIST(AW$30,$CU23,0.3*$CU23,TRUE))+$CS23*(_xlfn.NORM.DIST(AW$3,$CV23,0.3*$CV23,TRUE)-_xlfn.NORM.DIST(AW$30,$CV23,0.3*$CV23,TRUE))),""),IF($C23&gt;0,summary!$C$10/28.8/0.947817,""))</f>
        <v>10.074319315976723</v>
      </c>
      <c r="AX52">
        <f t="array" ref="AX52">IF($D23,IFERROR((SUMPRODUCT((economics!$AG$2:$AG$167=$B52)*(economics!$D$2:$D$167="whr")*economics!$AH$2:$AH$167*(_xlfn.NORM.DIST(AX$3,economics!$AK$2:$AK$167,economics!$AJ$2:$AJ$167,TRUE)-_xlfn.NORM.DIST(AX$30,economics!$AK$2:$AK$167,economics!$AJ$2:$AJ$167,TRUE))*economics!$AM$2:$AM$167)+$CR23*(_xlfn.NORM.DIST(AX$3,$CU23,0.3*$CU23,TRUE)-_xlfn.NORM.DIST(AX$30,$CU23,0.3*$CU23,TRUE))*summary!$C$7/28.8/0.947817+$CS23*(_xlfn.NORM.DIST(AX$3,$CV23,0.3*$CV23,TRUE)-_xlfn.NORM.DIST(AX$30,$CV23,0.3*$CV23,TRUE))*summary!$C$6/28.8/0.947817)/(SUMPRODUCT((economics!$AG$2:$AG$167=$B52)*(economics!$D$2:$D$167="whr")*economics!$AH$2:$AH$167*(_xlfn.NORM.DIST(AX$3,economics!$AK$2:$AK$167,economics!$AJ$2:$AJ$167,TRUE)-_xlfn.NORM.DIST(AX$30,economics!$AK$2:$AK$167,economics!$AJ$2:$AJ$167,TRUE)))+$CR23*(_xlfn.NORM.DIST(AX$3,$CU23,0.3*$CU23,TRUE)-_xlfn.NORM.DIST(AX$30,$CU23,0.3*$CU23,TRUE))+$CS23*(_xlfn.NORM.DIST(AX$3,$CV23,0.3*$CV23,TRUE)-_xlfn.NORM.DIST(AX$30,$CV23,0.3*$CV23,TRUE))),""),IF($C23&gt;0,summary!$C$10/28.8/0.947817,""))</f>
        <v>10.074319315976723</v>
      </c>
      <c r="AY52">
        <f t="array" ref="AY52">IF($D23,IFERROR((SUMPRODUCT((economics!$AG$2:$AG$167=$B52)*(economics!$D$2:$D$167="whr")*economics!$AH$2:$AH$167*(_xlfn.NORM.DIST(AY$3,economics!$AK$2:$AK$167,economics!$AJ$2:$AJ$167,TRUE)-_xlfn.NORM.DIST(AY$30,economics!$AK$2:$AK$167,economics!$AJ$2:$AJ$167,TRUE))*economics!$AM$2:$AM$167)+$CR23*(_xlfn.NORM.DIST(AY$3,$CU23,0.3*$CU23,TRUE)-_xlfn.NORM.DIST(AY$30,$CU23,0.3*$CU23,TRUE))*summary!$C$7/28.8/0.947817+$CS23*(_xlfn.NORM.DIST(AY$3,$CV23,0.3*$CV23,TRUE)-_xlfn.NORM.DIST(AY$30,$CV23,0.3*$CV23,TRUE))*summary!$C$6/28.8/0.947817)/(SUMPRODUCT((economics!$AG$2:$AG$167=$B52)*(economics!$D$2:$D$167="whr")*economics!$AH$2:$AH$167*(_xlfn.NORM.DIST(AY$3,economics!$AK$2:$AK$167,economics!$AJ$2:$AJ$167,TRUE)-_xlfn.NORM.DIST(AY$30,economics!$AK$2:$AK$167,economics!$AJ$2:$AJ$167,TRUE)))+$CR23*(_xlfn.NORM.DIST(AY$3,$CU23,0.3*$CU23,TRUE)-_xlfn.NORM.DIST(AY$30,$CU23,0.3*$CU23,TRUE))+$CS23*(_xlfn.NORM.DIST(AY$3,$CV23,0.3*$CV23,TRUE)-_xlfn.NORM.DIST(AY$30,$CV23,0.3*$CV23,TRUE))),""),IF($C23&gt;0,summary!$C$10/28.8/0.947817,""))</f>
        <v>10.074319315976723</v>
      </c>
      <c r="AZ52">
        <f t="array" ref="AZ52">IF($D23,IFERROR((SUMPRODUCT((economics!$AG$2:$AG$167=$B52)*(economics!$D$2:$D$167="whr")*economics!$AH$2:$AH$167*(_xlfn.NORM.DIST(AZ$3,economics!$AK$2:$AK$167,economics!$AJ$2:$AJ$167,TRUE)-_xlfn.NORM.DIST(AZ$30,economics!$AK$2:$AK$167,economics!$AJ$2:$AJ$167,TRUE))*economics!$AM$2:$AM$167)+$CR23*(_xlfn.NORM.DIST(AZ$3,$CU23,0.3*$CU23,TRUE)-_xlfn.NORM.DIST(AZ$30,$CU23,0.3*$CU23,TRUE))*summary!$C$7/28.8/0.947817+$CS23*(_xlfn.NORM.DIST(AZ$3,$CV23,0.3*$CV23,TRUE)-_xlfn.NORM.DIST(AZ$30,$CV23,0.3*$CV23,TRUE))*summary!$C$6/28.8/0.947817)/(SUMPRODUCT((economics!$AG$2:$AG$167=$B52)*(economics!$D$2:$D$167="whr")*economics!$AH$2:$AH$167*(_xlfn.NORM.DIST(AZ$3,economics!$AK$2:$AK$167,economics!$AJ$2:$AJ$167,TRUE)-_xlfn.NORM.DIST(AZ$30,economics!$AK$2:$AK$167,economics!$AJ$2:$AJ$167,TRUE)))+$CR23*(_xlfn.NORM.DIST(AZ$3,$CU23,0.3*$CU23,TRUE)-_xlfn.NORM.DIST(AZ$30,$CU23,0.3*$CU23,TRUE))+$CS23*(_xlfn.NORM.DIST(AZ$3,$CV23,0.3*$CV23,TRUE)-_xlfn.NORM.DIST(AZ$30,$CV23,0.3*$CV23,TRUE))),""),IF($C23&gt;0,summary!$C$10/28.8/0.947817,""))</f>
        <v>10.074319315976723</v>
      </c>
      <c r="BA52">
        <f t="array" ref="BA52">IF($D23,IFERROR((SUMPRODUCT((economics!$AG$2:$AG$167=$B52)*(economics!$D$2:$D$167="whr")*economics!$AH$2:$AH$167*(_xlfn.NORM.DIST(BA$3,economics!$AK$2:$AK$167,economics!$AJ$2:$AJ$167,TRUE)-_xlfn.NORM.DIST(BA$30,economics!$AK$2:$AK$167,economics!$AJ$2:$AJ$167,TRUE))*economics!$AM$2:$AM$167)+$CR23*(_xlfn.NORM.DIST(BA$3,$CU23,0.3*$CU23,TRUE)-_xlfn.NORM.DIST(BA$30,$CU23,0.3*$CU23,TRUE))*summary!$C$7/28.8/0.947817+$CS23*(_xlfn.NORM.DIST(BA$3,$CV23,0.3*$CV23,TRUE)-_xlfn.NORM.DIST(BA$30,$CV23,0.3*$CV23,TRUE))*summary!$C$6/28.8/0.947817)/(SUMPRODUCT((economics!$AG$2:$AG$167=$B52)*(economics!$D$2:$D$167="whr")*economics!$AH$2:$AH$167*(_xlfn.NORM.DIST(BA$3,economics!$AK$2:$AK$167,economics!$AJ$2:$AJ$167,TRUE)-_xlfn.NORM.DIST(BA$30,economics!$AK$2:$AK$167,economics!$AJ$2:$AJ$167,TRUE)))+$CR23*(_xlfn.NORM.DIST(BA$3,$CU23,0.3*$CU23,TRUE)-_xlfn.NORM.DIST(BA$30,$CU23,0.3*$CU23,TRUE))+$CS23*(_xlfn.NORM.DIST(BA$3,$CV23,0.3*$CV23,TRUE)-_xlfn.NORM.DIST(BA$30,$CV23,0.3*$CV23,TRUE))),""),IF($C23&gt;0,summary!$C$10/28.8/0.947817,""))</f>
        <v>10.074319315976723</v>
      </c>
      <c r="BB52">
        <f t="array" ref="BB52">IF($D23,IFERROR((SUMPRODUCT((economics!$AG$2:$AG$167=$B52)*(economics!$D$2:$D$167="whr")*economics!$AH$2:$AH$167*(_xlfn.NORM.DIST(BB$3,economics!$AK$2:$AK$167,economics!$AJ$2:$AJ$167,TRUE)-_xlfn.NORM.DIST(BB$30,economics!$AK$2:$AK$167,economics!$AJ$2:$AJ$167,TRUE))*economics!$AM$2:$AM$167)+$CR23*(_xlfn.NORM.DIST(BB$3,$CU23,0.3*$CU23,TRUE)-_xlfn.NORM.DIST(BB$30,$CU23,0.3*$CU23,TRUE))*summary!$C$7/28.8/0.947817+$CS23*(_xlfn.NORM.DIST(BB$3,$CV23,0.3*$CV23,TRUE)-_xlfn.NORM.DIST(BB$30,$CV23,0.3*$CV23,TRUE))*summary!$C$6/28.8/0.947817)/(SUMPRODUCT((economics!$AG$2:$AG$167=$B52)*(economics!$D$2:$D$167="whr")*economics!$AH$2:$AH$167*(_xlfn.NORM.DIST(BB$3,economics!$AK$2:$AK$167,economics!$AJ$2:$AJ$167,TRUE)-_xlfn.NORM.DIST(BB$30,economics!$AK$2:$AK$167,economics!$AJ$2:$AJ$167,TRUE)))+$CR23*(_xlfn.NORM.DIST(BB$3,$CU23,0.3*$CU23,TRUE)-_xlfn.NORM.DIST(BB$30,$CU23,0.3*$CU23,TRUE))+$CS23*(_xlfn.NORM.DIST(BB$3,$CV23,0.3*$CV23,TRUE)-_xlfn.NORM.DIST(BB$30,$CV23,0.3*$CV23,TRUE))),""),IF($C23&gt;0,summary!$C$10/28.8/0.947817,""))</f>
        <v>10.074319315976723</v>
      </c>
      <c r="BC52">
        <f t="array" ref="BC52">IF($D23,IFERROR((SUMPRODUCT((economics!$AG$2:$AG$167=$B52)*(economics!$D$2:$D$167="whr")*economics!$AH$2:$AH$167*(_xlfn.NORM.DIST(BC$3,economics!$AK$2:$AK$167,economics!$AJ$2:$AJ$167,TRUE)-_xlfn.NORM.DIST(BC$30,economics!$AK$2:$AK$167,economics!$AJ$2:$AJ$167,TRUE))*economics!$AM$2:$AM$167)+$CR23*(_xlfn.NORM.DIST(BC$3,$CU23,0.3*$CU23,TRUE)-_xlfn.NORM.DIST(BC$30,$CU23,0.3*$CU23,TRUE))*summary!$C$7/28.8/0.947817+$CS23*(_xlfn.NORM.DIST(BC$3,$CV23,0.3*$CV23,TRUE)-_xlfn.NORM.DIST(BC$30,$CV23,0.3*$CV23,TRUE))*summary!$C$6/28.8/0.947817)/(SUMPRODUCT((economics!$AG$2:$AG$167=$B52)*(economics!$D$2:$D$167="whr")*economics!$AH$2:$AH$167*(_xlfn.NORM.DIST(BC$3,economics!$AK$2:$AK$167,economics!$AJ$2:$AJ$167,TRUE)-_xlfn.NORM.DIST(BC$30,economics!$AK$2:$AK$167,economics!$AJ$2:$AJ$167,TRUE)))+$CR23*(_xlfn.NORM.DIST(BC$3,$CU23,0.3*$CU23,TRUE)-_xlfn.NORM.DIST(BC$30,$CU23,0.3*$CU23,TRUE))+$CS23*(_xlfn.NORM.DIST(BC$3,$CV23,0.3*$CV23,TRUE)-_xlfn.NORM.DIST(BC$30,$CV23,0.3*$CV23,TRUE))),""),IF($C23&gt;0,summary!$C$10/28.8/0.947817,""))</f>
        <v>10.074319315976723</v>
      </c>
      <c r="BD52">
        <f t="array" ref="BD52">IF($D23,IFERROR((SUMPRODUCT((economics!$AG$2:$AG$167=$B52)*(economics!$D$2:$D$167="whr")*economics!$AH$2:$AH$167*(_xlfn.NORM.DIST(BD$3,economics!$AK$2:$AK$167,economics!$AJ$2:$AJ$167,TRUE)-_xlfn.NORM.DIST(BD$30,economics!$AK$2:$AK$167,economics!$AJ$2:$AJ$167,TRUE))*economics!$AM$2:$AM$167)+$CR23*(_xlfn.NORM.DIST(BD$3,$CU23,0.3*$CU23,TRUE)-_xlfn.NORM.DIST(BD$30,$CU23,0.3*$CU23,TRUE))*summary!$C$7/28.8/0.947817+$CS23*(_xlfn.NORM.DIST(BD$3,$CV23,0.3*$CV23,TRUE)-_xlfn.NORM.DIST(BD$30,$CV23,0.3*$CV23,TRUE))*summary!$C$6/28.8/0.947817)/(SUMPRODUCT((economics!$AG$2:$AG$167=$B52)*(economics!$D$2:$D$167="whr")*economics!$AH$2:$AH$167*(_xlfn.NORM.DIST(BD$3,economics!$AK$2:$AK$167,economics!$AJ$2:$AJ$167,TRUE)-_xlfn.NORM.DIST(BD$30,economics!$AK$2:$AK$167,economics!$AJ$2:$AJ$167,TRUE)))+$CR23*(_xlfn.NORM.DIST(BD$3,$CU23,0.3*$CU23,TRUE)-_xlfn.NORM.DIST(BD$30,$CU23,0.3*$CU23,TRUE))+$CS23*(_xlfn.NORM.DIST(BD$3,$CV23,0.3*$CV23,TRUE)-_xlfn.NORM.DIST(BD$30,$CV23,0.3*$CV23,TRUE))),""),IF($C23&gt;0,summary!$C$10/28.8/0.947817,""))</f>
        <v>10.074319315976723</v>
      </c>
      <c r="BE52">
        <f t="array" ref="BE52">IF($D23,IFERROR((SUMPRODUCT((economics!$AG$2:$AG$167=$B52)*(economics!$D$2:$D$167="whr")*economics!$AH$2:$AH$167*(_xlfn.NORM.DIST(BE$3,economics!$AK$2:$AK$167,economics!$AJ$2:$AJ$167,TRUE)-_xlfn.NORM.DIST(BE$30,economics!$AK$2:$AK$167,economics!$AJ$2:$AJ$167,TRUE))*economics!$AM$2:$AM$167)+$CR23*(_xlfn.NORM.DIST(BE$3,$CU23,0.3*$CU23,TRUE)-_xlfn.NORM.DIST(BE$30,$CU23,0.3*$CU23,TRUE))*summary!$C$7/28.8/0.947817+$CS23*(_xlfn.NORM.DIST(BE$3,$CV23,0.3*$CV23,TRUE)-_xlfn.NORM.DIST(BE$30,$CV23,0.3*$CV23,TRUE))*summary!$C$6/28.8/0.947817)/(SUMPRODUCT((economics!$AG$2:$AG$167=$B52)*(economics!$D$2:$D$167="whr")*economics!$AH$2:$AH$167*(_xlfn.NORM.DIST(BE$3,economics!$AK$2:$AK$167,economics!$AJ$2:$AJ$167,TRUE)-_xlfn.NORM.DIST(BE$30,economics!$AK$2:$AK$167,economics!$AJ$2:$AJ$167,TRUE)))+$CR23*(_xlfn.NORM.DIST(BE$3,$CU23,0.3*$CU23,TRUE)-_xlfn.NORM.DIST(BE$30,$CU23,0.3*$CU23,TRUE))+$CS23*(_xlfn.NORM.DIST(BE$3,$CV23,0.3*$CV23,TRUE)-_xlfn.NORM.DIST(BE$30,$CV23,0.3*$CV23,TRUE))),""),IF($C23&gt;0,summary!$C$10/28.8/0.947817,""))</f>
        <v>10.074319315976723</v>
      </c>
      <c r="BF52">
        <f t="array" ref="BF52">IF($D23,IFERROR((SUMPRODUCT((economics!$AG$2:$AG$167=$B52)*(economics!$D$2:$D$167="whr")*economics!$AH$2:$AH$167*(_xlfn.NORM.DIST(BF$3,economics!$AK$2:$AK$167,economics!$AJ$2:$AJ$167,TRUE)-_xlfn.NORM.DIST(BF$30,economics!$AK$2:$AK$167,economics!$AJ$2:$AJ$167,TRUE))*economics!$AM$2:$AM$167)+$CR23*(_xlfn.NORM.DIST(BF$3,$CU23,0.3*$CU23,TRUE)-_xlfn.NORM.DIST(BF$30,$CU23,0.3*$CU23,TRUE))*summary!$C$7/28.8/0.947817+$CS23*(_xlfn.NORM.DIST(BF$3,$CV23,0.3*$CV23,TRUE)-_xlfn.NORM.DIST(BF$30,$CV23,0.3*$CV23,TRUE))*summary!$C$6/28.8/0.947817)/(SUMPRODUCT((economics!$AG$2:$AG$167=$B52)*(economics!$D$2:$D$167="whr")*economics!$AH$2:$AH$167*(_xlfn.NORM.DIST(BF$3,economics!$AK$2:$AK$167,economics!$AJ$2:$AJ$167,TRUE)-_xlfn.NORM.DIST(BF$30,economics!$AK$2:$AK$167,economics!$AJ$2:$AJ$167,TRUE)))+$CR23*(_xlfn.NORM.DIST(BF$3,$CU23,0.3*$CU23,TRUE)-_xlfn.NORM.DIST(BF$30,$CU23,0.3*$CU23,TRUE))+$CS23*(_xlfn.NORM.DIST(BF$3,$CV23,0.3*$CV23,TRUE)-_xlfn.NORM.DIST(BF$30,$CV23,0.3*$CV23,TRUE))),""),IF($C23&gt;0,summary!$C$10/28.8/0.947817,""))</f>
        <v>10.074319315976723</v>
      </c>
      <c r="BG52">
        <f t="array" ref="BG52">IF($D23,IFERROR((SUMPRODUCT((economics!$AG$2:$AG$167=$B52)*(economics!$D$2:$D$167="whr")*economics!$AH$2:$AH$167*(_xlfn.NORM.DIST(BG$3,economics!$AK$2:$AK$167,economics!$AJ$2:$AJ$167,TRUE)-_xlfn.NORM.DIST(BG$30,economics!$AK$2:$AK$167,economics!$AJ$2:$AJ$167,TRUE))*economics!$AM$2:$AM$167)+$CR23*(_xlfn.NORM.DIST(BG$3,$CU23,0.3*$CU23,TRUE)-_xlfn.NORM.DIST(BG$30,$CU23,0.3*$CU23,TRUE))*summary!$C$7/28.8/0.947817+$CS23*(_xlfn.NORM.DIST(BG$3,$CV23,0.3*$CV23,TRUE)-_xlfn.NORM.DIST(BG$30,$CV23,0.3*$CV23,TRUE))*summary!$C$6/28.8/0.947817)/(SUMPRODUCT((economics!$AG$2:$AG$167=$B52)*(economics!$D$2:$D$167="whr")*economics!$AH$2:$AH$167*(_xlfn.NORM.DIST(BG$3,economics!$AK$2:$AK$167,economics!$AJ$2:$AJ$167,TRUE)-_xlfn.NORM.DIST(BG$30,economics!$AK$2:$AK$167,economics!$AJ$2:$AJ$167,TRUE)))+$CR23*(_xlfn.NORM.DIST(BG$3,$CU23,0.3*$CU23,TRUE)-_xlfn.NORM.DIST(BG$30,$CU23,0.3*$CU23,TRUE))+$CS23*(_xlfn.NORM.DIST(BG$3,$CV23,0.3*$CV23,TRUE)-_xlfn.NORM.DIST(BG$30,$CV23,0.3*$CV23,TRUE))),""),IF($C23&gt;0,summary!$C$10/28.8/0.947817,""))</f>
        <v>10.074319315976723</v>
      </c>
      <c r="BH52">
        <f t="array" ref="BH52">IF($D23,IFERROR((SUMPRODUCT((economics!$AG$2:$AG$167=$B52)*(economics!$D$2:$D$167="whr")*economics!$AH$2:$AH$167*(_xlfn.NORM.DIST(BH$3,economics!$AK$2:$AK$167,economics!$AJ$2:$AJ$167,TRUE)-_xlfn.NORM.DIST(BH$30,economics!$AK$2:$AK$167,economics!$AJ$2:$AJ$167,TRUE))*economics!$AM$2:$AM$167)+$CR23*(_xlfn.NORM.DIST(BH$3,$CU23,0.3*$CU23,TRUE)-_xlfn.NORM.DIST(BH$30,$CU23,0.3*$CU23,TRUE))*summary!$C$7/28.8/0.947817+$CS23*(_xlfn.NORM.DIST(BH$3,$CV23,0.3*$CV23,TRUE)-_xlfn.NORM.DIST(BH$30,$CV23,0.3*$CV23,TRUE))*summary!$C$6/28.8/0.947817)/(SUMPRODUCT((economics!$AG$2:$AG$167=$B52)*(economics!$D$2:$D$167="whr")*economics!$AH$2:$AH$167*(_xlfn.NORM.DIST(BH$3,economics!$AK$2:$AK$167,economics!$AJ$2:$AJ$167,TRUE)-_xlfn.NORM.DIST(BH$30,economics!$AK$2:$AK$167,economics!$AJ$2:$AJ$167,TRUE)))+$CR23*(_xlfn.NORM.DIST(BH$3,$CU23,0.3*$CU23,TRUE)-_xlfn.NORM.DIST(BH$30,$CU23,0.3*$CU23,TRUE))+$CS23*(_xlfn.NORM.DIST(BH$3,$CV23,0.3*$CV23,TRUE)-_xlfn.NORM.DIST(BH$30,$CV23,0.3*$CV23,TRUE))),""),IF($C23&gt;0,summary!$C$10/28.8/0.947817,""))</f>
        <v>10.074319315976723</v>
      </c>
      <c r="BI52">
        <f t="array" ref="BI52">IF($D23,IFERROR((SUMPRODUCT((economics!$AG$2:$AG$167=$B52)*(economics!$D$2:$D$167="whr")*economics!$AH$2:$AH$167*(_xlfn.NORM.DIST(BI$3,economics!$AK$2:$AK$167,economics!$AJ$2:$AJ$167,TRUE)-_xlfn.NORM.DIST(BI$30,economics!$AK$2:$AK$167,economics!$AJ$2:$AJ$167,TRUE))*economics!$AM$2:$AM$167)+$CR23*(_xlfn.NORM.DIST(BI$3,$CU23,0.3*$CU23,TRUE)-_xlfn.NORM.DIST(BI$30,$CU23,0.3*$CU23,TRUE))*summary!$C$7/28.8/0.947817+$CS23*(_xlfn.NORM.DIST(BI$3,$CV23,0.3*$CV23,TRUE)-_xlfn.NORM.DIST(BI$30,$CV23,0.3*$CV23,TRUE))*summary!$C$6/28.8/0.947817)/(SUMPRODUCT((economics!$AG$2:$AG$167=$B52)*(economics!$D$2:$D$167="whr")*economics!$AH$2:$AH$167*(_xlfn.NORM.DIST(BI$3,economics!$AK$2:$AK$167,economics!$AJ$2:$AJ$167,TRUE)-_xlfn.NORM.DIST(BI$30,economics!$AK$2:$AK$167,economics!$AJ$2:$AJ$167,TRUE)))+$CR23*(_xlfn.NORM.DIST(BI$3,$CU23,0.3*$CU23,TRUE)-_xlfn.NORM.DIST(BI$30,$CU23,0.3*$CU23,TRUE))+$CS23*(_xlfn.NORM.DIST(BI$3,$CV23,0.3*$CV23,TRUE)-_xlfn.NORM.DIST(BI$30,$CV23,0.3*$CV23,TRUE))),""),IF($C23&gt;0,summary!$C$10/28.8/0.947817,""))</f>
        <v>10.074319315976723</v>
      </c>
      <c r="BJ52">
        <f t="array" ref="BJ52">IF($D23,IFERROR((SUMPRODUCT((economics!$AG$2:$AG$167=$B52)*(economics!$D$2:$D$167="whr")*economics!$AH$2:$AH$167*(_xlfn.NORM.DIST(BJ$3,economics!$AK$2:$AK$167,economics!$AJ$2:$AJ$167,TRUE)-_xlfn.NORM.DIST(BJ$30,economics!$AK$2:$AK$167,economics!$AJ$2:$AJ$167,TRUE))*economics!$AM$2:$AM$167)+$CR23*(_xlfn.NORM.DIST(BJ$3,$CU23,0.3*$CU23,TRUE)-_xlfn.NORM.DIST(BJ$30,$CU23,0.3*$CU23,TRUE))*summary!$C$7/28.8/0.947817+$CS23*(_xlfn.NORM.DIST(BJ$3,$CV23,0.3*$CV23,TRUE)-_xlfn.NORM.DIST(BJ$30,$CV23,0.3*$CV23,TRUE))*summary!$C$6/28.8/0.947817)/(SUMPRODUCT((economics!$AG$2:$AG$167=$B52)*(economics!$D$2:$D$167="whr")*economics!$AH$2:$AH$167*(_xlfn.NORM.DIST(BJ$3,economics!$AK$2:$AK$167,economics!$AJ$2:$AJ$167,TRUE)-_xlfn.NORM.DIST(BJ$30,economics!$AK$2:$AK$167,economics!$AJ$2:$AJ$167,TRUE)))+$CR23*(_xlfn.NORM.DIST(BJ$3,$CU23,0.3*$CU23,TRUE)-_xlfn.NORM.DIST(BJ$30,$CU23,0.3*$CU23,TRUE))+$CS23*(_xlfn.NORM.DIST(BJ$3,$CV23,0.3*$CV23,TRUE)-_xlfn.NORM.DIST(BJ$30,$CV23,0.3*$CV23,TRUE))),""),IF($C23&gt;0,summary!$C$10/28.8/0.947817,""))</f>
        <v>10.074319315976723</v>
      </c>
      <c r="BK52">
        <f t="array" ref="BK52">IF($D23,IFERROR((SUMPRODUCT((economics!$AG$2:$AG$167=$B52)*(economics!$D$2:$D$167="whr")*economics!$AH$2:$AH$167*(_xlfn.NORM.DIST(BK$3,economics!$AK$2:$AK$167,economics!$AJ$2:$AJ$167,TRUE)-_xlfn.NORM.DIST(BK$30,economics!$AK$2:$AK$167,economics!$AJ$2:$AJ$167,TRUE))*economics!$AM$2:$AM$167)+$CR23*(_xlfn.NORM.DIST(BK$3,$CU23,0.3*$CU23,TRUE)-_xlfn.NORM.DIST(BK$30,$CU23,0.3*$CU23,TRUE))*summary!$C$7/28.8/0.947817+$CS23*(_xlfn.NORM.DIST(BK$3,$CV23,0.3*$CV23,TRUE)-_xlfn.NORM.DIST(BK$30,$CV23,0.3*$CV23,TRUE))*summary!$C$6/28.8/0.947817)/(SUMPRODUCT((economics!$AG$2:$AG$167=$B52)*(economics!$D$2:$D$167="whr")*economics!$AH$2:$AH$167*(_xlfn.NORM.DIST(BK$3,economics!$AK$2:$AK$167,economics!$AJ$2:$AJ$167,TRUE)-_xlfn.NORM.DIST(BK$30,economics!$AK$2:$AK$167,economics!$AJ$2:$AJ$167,TRUE)))+$CR23*(_xlfn.NORM.DIST(BK$3,$CU23,0.3*$CU23,TRUE)-_xlfn.NORM.DIST(BK$30,$CU23,0.3*$CU23,TRUE))+$CS23*(_xlfn.NORM.DIST(BK$3,$CV23,0.3*$CV23,TRUE)-_xlfn.NORM.DIST(BK$30,$CV23,0.3*$CV23,TRUE))),""),IF($C23&gt;0,summary!$C$10/28.8/0.947817,""))</f>
        <v>10.074319315976723</v>
      </c>
      <c r="BL52">
        <f t="array" ref="BL52">IF($D23,IFERROR((SUMPRODUCT((economics!$AG$2:$AG$167=$B52)*(economics!$D$2:$D$167="whr")*economics!$AH$2:$AH$167*(_xlfn.NORM.DIST(BL$3,economics!$AK$2:$AK$167,economics!$AJ$2:$AJ$167,TRUE)-_xlfn.NORM.DIST(BL$30,economics!$AK$2:$AK$167,economics!$AJ$2:$AJ$167,TRUE))*economics!$AM$2:$AM$167)+$CR23*(_xlfn.NORM.DIST(BL$3,$CU23,0.3*$CU23,TRUE)-_xlfn.NORM.DIST(BL$30,$CU23,0.3*$CU23,TRUE))*summary!$C$7/28.8/0.947817+$CS23*(_xlfn.NORM.DIST(BL$3,$CV23,0.3*$CV23,TRUE)-_xlfn.NORM.DIST(BL$30,$CV23,0.3*$CV23,TRUE))*summary!$C$6/28.8/0.947817)/(SUMPRODUCT((economics!$AG$2:$AG$167=$B52)*(economics!$D$2:$D$167="whr")*economics!$AH$2:$AH$167*(_xlfn.NORM.DIST(BL$3,economics!$AK$2:$AK$167,economics!$AJ$2:$AJ$167,TRUE)-_xlfn.NORM.DIST(BL$30,economics!$AK$2:$AK$167,economics!$AJ$2:$AJ$167,TRUE)))+$CR23*(_xlfn.NORM.DIST(BL$3,$CU23,0.3*$CU23,TRUE)-_xlfn.NORM.DIST(BL$30,$CU23,0.3*$CU23,TRUE))+$CS23*(_xlfn.NORM.DIST(BL$3,$CV23,0.3*$CV23,TRUE)-_xlfn.NORM.DIST(BL$30,$CV23,0.3*$CV23,TRUE))),""),IF($C23&gt;0,summary!$C$10/28.8/0.947817,""))</f>
        <v>10.074319315976723</v>
      </c>
      <c r="BM52">
        <f t="array" ref="BM52">IF($D23,IFERROR((SUMPRODUCT((economics!$AG$2:$AG$167=$B52)*(economics!$D$2:$D$167="whr")*economics!$AH$2:$AH$167*(_xlfn.NORM.DIST(BM$3,economics!$AK$2:$AK$167,economics!$AJ$2:$AJ$167,TRUE)-_xlfn.NORM.DIST(BM$30,economics!$AK$2:$AK$167,economics!$AJ$2:$AJ$167,TRUE))*economics!$AM$2:$AM$167)+$CR23*(_xlfn.NORM.DIST(BM$3,$CU23,0.3*$CU23,TRUE)-_xlfn.NORM.DIST(BM$30,$CU23,0.3*$CU23,TRUE))*summary!$C$7/28.8/0.947817+$CS23*(_xlfn.NORM.DIST(BM$3,$CV23,0.3*$CV23,TRUE)-_xlfn.NORM.DIST(BM$30,$CV23,0.3*$CV23,TRUE))*summary!$C$6/28.8/0.947817)/(SUMPRODUCT((economics!$AG$2:$AG$167=$B52)*(economics!$D$2:$D$167="whr")*economics!$AH$2:$AH$167*(_xlfn.NORM.DIST(BM$3,economics!$AK$2:$AK$167,economics!$AJ$2:$AJ$167,TRUE)-_xlfn.NORM.DIST(BM$30,economics!$AK$2:$AK$167,economics!$AJ$2:$AJ$167,TRUE)))+$CR23*(_xlfn.NORM.DIST(BM$3,$CU23,0.3*$CU23,TRUE)-_xlfn.NORM.DIST(BM$30,$CU23,0.3*$CU23,TRUE))+$CS23*(_xlfn.NORM.DIST(BM$3,$CV23,0.3*$CV23,TRUE)-_xlfn.NORM.DIST(BM$30,$CV23,0.3*$CV23,TRUE))),""),IF($C23&gt;0,summary!$C$10/28.8/0.947817,""))</f>
        <v>10.074319315976723</v>
      </c>
      <c r="BN52">
        <f t="array" ref="BN52">IF($D23,IFERROR((SUMPRODUCT((economics!$AG$2:$AG$167=$B52)*(economics!$D$2:$D$167="whr")*economics!$AH$2:$AH$167*(_xlfn.NORM.DIST(BN$3,economics!$AK$2:$AK$167,economics!$AJ$2:$AJ$167,TRUE)-_xlfn.NORM.DIST(BN$30,economics!$AK$2:$AK$167,economics!$AJ$2:$AJ$167,TRUE))*economics!$AM$2:$AM$167)+$CR23*(_xlfn.NORM.DIST(BN$3,$CU23,0.3*$CU23,TRUE)-_xlfn.NORM.DIST(BN$30,$CU23,0.3*$CU23,TRUE))*summary!$C$7/28.8/0.947817+$CS23*(_xlfn.NORM.DIST(BN$3,$CV23,0.3*$CV23,TRUE)-_xlfn.NORM.DIST(BN$30,$CV23,0.3*$CV23,TRUE))*summary!$C$6/28.8/0.947817)/(SUMPRODUCT((economics!$AG$2:$AG$167=$B52)*(economics!$D$2:$D$167="whr")*economics!$AH$2:$AH$167*(_xlfn.NORM.DIST(BN$3,economics!$AK$2:$AK$167,economics!$AJ$2:$AJ$167,TRUE)-_xlfn.NORM.DIST(BN$30,economics!$AK$2:$AK$167,economics!$AJ$2:$AJ$167,TRUE)))+$CR23*(_xlfn.NORM.DIST(BN$3,$CU23,0.3*$CU23,TRUE)-_xlfn.NORM.DIST(BN$30,$CU23,0.3*$CU23,TRUE))+$CS23*(_xlfn.NORM.DIST(BN$3,$CV23,0.3*$CV23,TRUE)-_xlfn.NORM.DIST(BN$30,$CV23,0.3*$CV23,TRUE))),""),IF($C23&gt;0,summary!$C$10/28.8/0.947817,""))</f>
        <v>10.074319315976723</v>
      </c>
      <c r="BO52">
        <f t="array" ref="BO52">IF($D23,IFERROR((SUMPRODUCT((economics!$AG$2:$AG$167=$B52)*(economics!$D$2:$D$167="whr")*economics!$AH$2:$AH$167*(_xlfn.NORM.DIST(BO$3,economics!$AK$2:$AK$167,economics!$AJ$2:$AJ$167,TRUE)-_xlfn.NORM.DIST(BO$30,economics!$AK$2:$AK$167,economics!$AJ$2:$AJ$167,TRUE))*economics!$AM$2:$AM$167)+$CR23*(_xlfn.NORM.DIST(BO$3,$CU23,0.3*$CU23,TRUE)-_xlfn.NORM.DIST(BO$30,$CU23,0.3*$CU23,TRUE))*summary!$C$7/28.8/0.947817+$CS23*(_xlfn.NORM.DIST(BO$3,$CV23,0.3*$CV23,TRUE)-_xlfn.NORM.DIST(BO$30,$CV23,0.3*$CV23,TRUE))*summary!$C$6/28.8/0.947817)/(SUMPRODUCT((economics!$AG$2:$AG$167=$B52)*(economics!$D$2:$D$167="whr")*economics!$AH$2:$AH$167*(_xlfn.NORM.DIST(BO$3,economics!$AK$2:$AK$167,economics!$AJ$2:$AJ$167,TRUE)-_xlfn.NORM.DIST(BO$30,economics!$AK$2:$AK$167,economics!$AJ$2:$AJ$167,TRUE)))+$CR23*(_xlfn.NORM.DIST(BO$3,$CU23,0.3*$CU23,TRUE)-_xlfn.NORM.DIST(BO$30,$CU23,0.3*$CU23,TRUE))+$CS23*(_xlfn.NORM.DIST(BO$3,$CV23,0.3*$CV23,TRUE)-_xlfn.NORM.DIST(BO$30,$CV23,0.3*$CV23,TRUE))),""),IF($C23&gt;0,summary!$C$10/28.8/0.947817,""))</f>
        <v>10.074319315976723</v>
      </c>
      <c r="BP52">
        <f t="array" ref="BP52">IF($D23,IFERROR((SUMPRODUCT((economics!$AG$2:$AG$167=$B52)*(economics!$D$2:$D$167="whr")*economics!$AH$2:$AH$167*(_xlfn.NORM.DIST(BP$3,economics!$AK$2:$AK$167,economics!$AJ$2:$AJ$167,TRUE)-_xlfn.NORM.DIST(BP$30,economics!$AK$2:$AK$167,economics!$AJ$2:$AJ$167,TRUE))*economics!$AM$2:$AM$167)+$CR23*(_xlfn.NORM.DIST(BP$3,$CU23,0.3*$CU23,TRUE)-_xlfn.NORM.DIST(BP$30,$CU23,0.3*$CU23,TRUE))*summary!$C$7/28.8/0.947817+$CS23*(_xlfn.NORM.DIST(BP$3,$CV23,0.3*$CV23,TRUE)-_xlfn.NORM.DIST(BP$30,$CV23,0.3*$CV23,TRUE))*summary!$C$6/28.8/0.947817)/(SUMPRODUCT((economics!$AG$2:$AG$167=$B52)*(economics!$D$2:$D$167="whr")*economics!$AH$2:$AH$167*(_xlfn.NORM.DIST(BP$3,economics!$AK$2:$AK$167,economics!$AJ$2:$AJ$167,TRUE)-_xlfn.NORM.DIST(BP$30,economics!$AK$2:$AK$167,economics!$AJ$2:$AJ$167,TRUE)))+$CR23*(_xlfn.NORM.DIST(BP$3,$CU23,0.3*$CU23,TRUE)-_xlfn.NORM.DIST(BP$30,$CU23,0.3*$CU23,TRUE))+$CS23*(_xlfn.NORM.DIST(BP$3,$CV23,0.3*$CV23,TRUE)-_xlfn.NORM.DIST(BP$30,$CV23,0.3*$CV23,TRUE))),""),IF($C23&gt;0,summary!$C$10/28.8/0.947817,""))</f>
        <v>10.074319315976723</v>
      </c>
      <c r="BQ52">
        <f t="array" ref="BQ52">IF($D23,IFERROR((SUMPRODUCT((economics!$AG$2:$AG$167=$B52)*(economics!$D$2:$D$167="whr")*economics!$AH$2:$AH$167*(_xlfn.NORM.DIST(BQ$3,economics!$AK$2:$AK$167,economics!$AJ$2:$AJ$167,TRUE)-_xlfn.NORM.DIST(BQ$30,economics!$AK$2:$AK$167,economics!$AJ$2:$AJ$167,TRUE))*economics!$AM$2:$AM$167)+$CR23*(_xlfn.NORM.DIST(BQ$3,$CU23,0.3*$CU23,TRUE)-_xlfn.NORM.DIST(BQ$30,$CU23,0.3*$CU23,TRUE))*summary!$C$7/28.8/0.947817+$CS23*(_xlfn.NORM.DIST(BQ$3,$CV23,0.3*$CV23,TRUE)-_xlfn.NORM.DIST(BQ$30,$CV23,0.3*$CV23,TRUE))*summary!$C$6/28.8/0.947817)/(SUMPRODUCT((economics!$AG$2:$AG$167=$B52)*(economics!$D$2:$D$167="whr")*economics!$AH$2:$AH$167*(_xlfn.NORM.DIST(BQ$3,economics!$AK$2:$AK$167,economics!$AJ$2:$AJ$167,TRUE)-_xlfn.NORM.DIST(BQ$30,economics!$AK$2:$AK$167,economics!$AJ$2:$AJ$167,TRUE)))+$CR23*(_xlfn.NORM.DIST(BQ$3,$CU23,0.3*$CU23,TRUE)-_xlfn.NORM.DIST(BQ$30,$CU23,0.3*$CU23,TRUE))+$CS23*(_xlfn.NORM.DIST(BQ$3,$CV23,0.3*$CV23,TRUE)-_xlfn.NORM.DIST(BQ$30,$CV23,0.3*$CV23,TRUE))),""),IF($C23&gt;0,summary!$C$10/28.8/0.947817,""))</f>
        <v>10.074319315976723</v>
      </c>
      <c r="BR52">
        <f t="array" ref="BR52">IF($D23,IFERROR((SUMPRODUCT((economics!$AG$2:$AG$167=$B52)*(economics!$D$2:$D$167="whr")*economics!$AH$2:$AH$167*(_xlfn.NORM.DIST(BR$3,economics!$AK$2:$AK$167,economics!$AJ$2:$AJ$167,TRUE)-_xlfn.NORM.DIST(BR$30,economics!$AK$2:$AK$167,economics!$AJ$2:$AJ$167,TRUE))*economics!$AM$2:$AM$167)+$CR23*(_xlfn.NORM.DIST(BR$3,$CU23,0.3*$CU23,TRUE)-_xlfn.NORM.DIST(BR$30,$CU23,0.3*$CU23,TRUE))*summary!$C$7/28.8/0.947817+$CS23*(_xlfn.NORM.DIST(BR$3,$CV23,0.3*$CV23,TRUE)-_xlfn.NORM.DIST(BR$30,$CV23,0.3*$CV23,TRUE))*summary!$C$6/28.8/0.947817)/(SUMPRODUCT((economics!$AG$2:$AG$167=$B52)*(economics!$D$2:$D$167="whr")*economics!$AH$2:$AH$167*(_xlfn.NORM.DIST(BR$3,economics!$AK$2:$AK$167,economics!$AJ$2:$AJ$167,TRUE)-_xlfn.NORM.DIST(BR$30,economics!$AK$2:$AK$167,economics!$AJ$2:$AJ$167,TRUE)))+$CR23*(_xlfn.NORM.DIST(BR$3,$CU23,0.3*$CU23,TRUE)-_xlfn.NORM.DIST(BR$30,$CU23,0.3*$CU23,TRUE))+$CS23*(_xlfn.NORM.DIST(BR$3,$CV23,0.3*$CV23,TRUE)-_xlfn.NORM.DIST(BR$30,$CV23,0.3*$CV23,TRUE))),""),IF($C23&gt;0,summary!$C$10/28.8/0.947817,""))</f>
        <v>10.074319315976723</v>
      </c>
      <c r="BS52">
        <f t="array" ref="BS52">IF($D23,IFERROR((SUMPRODUCT((economics!$AG$2:$AG$167=$B52)*(economics!$D$2:$D$167="whr")*economics!$AH$2:$AH$167*(_xlfn.NORM.DIST(BS$3,economics!$AK$2:$AK$167,economics!$AJ$2:$AJ$167,TRUE)-_xlfn.NORM.DIST(BS$30,economics!$AK$2:$AK$167,economics!$AJ$2:$AJ$167,TRUE))*economics!$AM$2:$AM$167)+$CR23*(_xlfn.NORM.DIST(BS$3,$CU23,0.3*$CU23,TRUE)-_xlfn.NORM.DIST(BS$30,$CU23,0.3*$CU23,TRUE))*summary!$C$7/28.8/0.947817+$CS23*(_xlfn.NORM.DIST(BS$3,$CV23,0.3*$CV23,TRUE)-_xlfn.NORM.DIST(BS$30,$CV23,0.3*$CV23,TRUE))*summary!$C$6/28.8/0.947817)/(SUMPRODUCT((economics!$AG$2:$AG$167=$B52)*(economics!$D$2:$D$167="whr")*economics!$AH$2:$AH$167*(_xlfn.NORM.DIST(BS$3,economics!$AK$2:$AK$167,economics!$AJ$2:$AJ$167,TRUE)-_xlfn.NORM.DIST(BS$30,economics!$AK$2:$AK$167,economics!$AJ$2:$AJ$167,TRUE)))+$CR23*(_xlfn.NORM.DIST(BS$3,$CU23,0.3*$CU23,TRUE)-_xlfn.NORM.DIST(BS$30,$CU23,0.3*$CU23,TRUE))+$CS23*(_xlfn.NORM.DIST(BS$3,$CV23,0.3*$CV23,TRUE)-_xlfn.NORM.DIST(BS$30,$CV23,0.3*$CV23,TRUE))),""),IF($C23&gt;0,summary!$C$10/28.8/0.947817,""))</f>
        <v>10.074319315976723</v>
      </c>
      <c r="BT52">
        <f t="array" ref="BT52">IF($D23,IFERROR((SUMPRODUCT((economics!$AG$2:$AG$167=$B52)*(economics!$D$2:$D$167="whr")*economics!$AH$2:$AH$167*(_xlfn.NORM.DIST(BT$3,economics!$AK$2:$AK$167,economics!$AJ$2:$AJ$167,TRUE)-_xlfn.NORM.DIST(BT$30,economics!$AK$2:$AK$167,economics!$AJ$2:$AJ$167,TRUE))*economics!$AM$2:$AM$167)+$CR23*(_xlfn.NORM.DIST(BT$3,$CU23,0.3*$CU23,TRUE)-_xlfn.NORM.DIST(BT$30,$CU23,0.3*$CU23,TRUE))*summary!$C$7/28.8/0.947817+$CS23*(_xlfn.NORM.DIST(BT$3,$CV23,0.3*$CV23,TRUE)-_xlfn.NORM.DIST(BT$30,$CV23,0.3*$CV23,TRUE))*summary!$C$6/28.8/0.947817)/(SUMPRODUCT((economics!$AG$2:$AG$167=$B52)*(economics!$D$2:$D$167="whr")*economics!$AH$2:$AH$167*(_xlfn.NORM.DIST(BT$3,economics!$AK$2:$AK$167,economics!$AJ$2:$AJ$167,TRUE)-_xlfn.NORM.DIST(BT$30,economics!$AK$2:$AK$167,economics!$AJ$2:$AJ$167,TRUE)))+$CR23*(_xlfn.NORM.DIST(BT$3,$CU23,0.3*$CU23,TRUE)-_xlfn.NORM.DIST(BT$30,$CU23,0.3*$CU23,TRUE))+$CS23*(_xlfn.NORM.DIST(BT$3,$CV23,0.3*$CV23,TRUE)-_xlfn.NORM.DIST(BT$30,$CV23,0.3*$CV23,TRUE))),""),IF($C23&gt;0,summary!$C$10/28.8/0.947817,""))</f>
        <v>10.074319315976723</v>
      </c>
      <c r="BU52">
        <f t="array" ref="BU52">IF($D23,IFERROR((SUMPRODUCT((economics!$AG$2:$AG$167=$B52)*(economics!$D$2:$D$167="whr")*economics!$AH$2:$AH$167*(_xlfn.NORM.DIST(BU$3,economics!$AK$2:$AK$167,economics!$AJ$2:$AJ$167,TRUE)-_xlfn.NORM.DIST(BU$30,economics!$AK$2:$AK$167,economics!$AJ$2:$AJ$167,TRUE))*economics!$AM$2:$AM$167)+$CR23*(_xlfn.NORM.DIST(BU$3,$CU23,0.3*$CU23,TRUE)-_xlfn.NORM.DIST(BU$30,$CU23,0.3*$CU23,TRUE))*summary!$C$7/28.8/0.947817+$CS23*(_xlfn.NORM.DIST(BU$3,$CV23,0.3*$CV23,TRUE)-_xlfn.NORM.DIST(BU$30,$CV23,0.3*$CV23,TRUE))*summary!$C$6/28.8/0.947817)/(SUMPRODUCT((economics!$AG$2:$AG$167=$B52)*(economics!$D$2:$D$167="whr")*economics!$AH$2:$AH$167*(_xlfn.NORM.DIST(BU$3,economics!$AK$2:$AK$167,economics!$AJ$2:$AJ$167,TRUE)-_xlfn.NORM.DIST(BU$30,economics!$AK$2:$AK$167,economics!$AJ$2:$AJ$167,TRUE)))+$CR23*(_xlfn.NORM.DIST(BU$3,$CU23,0.3*$CU23,TRUE)-_xlfn.NORM.DIST(BU$30,$CU23,0.3*$CU23,TRUE))+$CS23*(_xlfn.NORM.DIST(BU$3,$CV23,0.3*$CV23,TRUE)-_xlfn.NORM.DIST(BU$30,$CV23,0.3*$CV23,TRUE))),""),IF($C23&gt;0,summary!$C$10/28.8/0.947817,""))</f>
        <v>10.074319315976723</v>
      </c>
      <c r="BV52">
        <f t="array" ref="BV52">IF($D23,IFERROR((SUMPRODUCT((economics!$AG$2:$AG$167=$B52)*(economics!$D$2:$D$167="whr")*economics!$AH$2:$AH$167*(_xlfn.NORM.DIST(BV$3,economics!$AK$2:$AK$167,economics!$AJ$2:$AJ$167,TRUE)-_xlfn.NORM.DIST(BV$30,economics!$AK$2:$AK$167,economics!$AJ$2:$AJ$167,TRUE))*economics!$AM$2:$AM$167)+$CR23*(_xlfn.NORM.DIST(BV$3,$CU23,0.3*$CU23,TRUE)-_xlfn.NORM.DIST(BV$30,$CU23,0.3*$CU23,TRUE))*summary!$C$7/28.8/0.947817+$CS23*(_xlfn.NORM.DIST(BV$3,$CV23,0.3*$CV23,TRUE)-_xlfn.NORM.DIST(BV$30,$CV23,0.3*$CV23,TRUE))*summary!$C$6/28.8/0.947817)/(SUMPRODUCT((economics!$AG$2:$AG$167=$B52)*(economics!$D$2:$D$167="whr")*economics!$AH$2:$AH$167*(_xlfn.NORM.DIST(BV$3,economics!$AK$2:$AK$167,economics!$AJ$2:$AJ$167,TRUE)-_xlfn.NORM.DIST(BV$30,economics!$AK$2:$AK$167,economics!$AJ$2:$AJ$167,TRUE)))+$CR23*(_xlfn.NORM.DIST(BV$3,$CU23,0.3*$CU23,TRUE)-_xlfn.NORM.DIST(BV$30,$CU23,0.3*$CU23,TRUE))+$CS23*(_xlfn.NORM.DIST(BV$3,$CV23,0.3*$CV23,TRUE)-_xlfn.NORM.DIST(BV$30,$CV23,0.3*$CV23,TRUE))),""),IF($C23&gt;0,summary!$C$10/28.8/0.947817,""))</f>
        <v>10.074319315976723</v>
      </c>
      <c r="BW52">
        <f t="array" ref="BW52">IF($D23,IFERROR((SUMPRODUCT((economics!$AG$2:$AG$167=$B52)*(economics!$D$2:$D$167="whr")*economics!$AH$2:$AH$167*(_xlfn.NORM.DIST(BW$3,economics!$AK$2:$AK$167,economics!$AJ$2:$AJ$167,TRUE)-_xlfn.NORM.DIST(BW$30,economics!$AK$2:$AK$167,economics!$AJ$2:$AJ$167,TRUE))*economics!$AM$2:$AM$167)+$CR23*(_xlfn.NORM.DIST(BW$3,$CU23,0.3*$CU23,TRUE)-_xlfn.NORM.DIST(BW$30,$CU23,0.3*$CU23,TRUE))*summary!$C$7/28.8/0.947817+$CS23*(_xlfn.NORM.DIST(BW$3,$CV23,0.3*$CV23,TRUE)-_xlfn.NORM.DIST(BW$30,$CV23,0.3*$CV23,TRUE))*summary!$C$6/28.8/0.947817)/(SUMPRODUCT((economics!$AG$2:$AG$167=$B52)*(economics!$D$2:$D$167="whr")*economics!$AH$2:$AH$167*(_xlfn.NORM.DIST(BW$3,economics!$AK$2:$AK$167,economics!$AJ$2:$AJ$167,TRUE)-_xlfn.NORM.DIST(BW$30,economics!$AK$2:$AK$167,economics!$AJ$2:$AJ$167,TRUE)))+$CR23*(_xlfn.NORM.DIST(BW$3,$CU23,0.3*$CU23,TRUE)-_xlfn.NORM.DIST(BW$30,$CU23,0.3*$CU23,TRUE))+$CS23*(_xlfn.NORM.DIST(BW$3,$CV23,0.3*$CV23,TRUE)-_xlfn.NORM.DIST(BW$30,$CV23,0.3*$CV23,TRUE))),""),IF($C23&gt;0,summary!$C$10/28.8/0.947817,""))</f>
        <v>10.074319315976723</v>
      </c>
      <c r="BX52">
        <f t="array" ref="BX52">IF($D23,IFERROR((SUMPRODUCT((economics!$AG$2:$AG$167=$B52)*(economics!$D$2:$D$167="whr")*economics!$AH$2:$AH$167*(_xlfn.NORM.DIST(BX$3,economics!$AK$2:$AK$167,economics!$AJ$2:$AJ$167,TRUE)-_xlfn.NORM.DIST(BX$30,economics!$AK$2:$AK$167,economics!$AJ$2:$AJ$167,TRUE))*economics!$AM$2:$AM$167)+$CR23*(_xlfn.NORM.DIST(BX$3,$CU23,0.3*$CU23,TRUE)-_xlfn.NORM.DIST(BX$30,$CU23,0.3*$CU23,TRUE))*summary!$C$7/28.8/0.947817+$CS23*(_xlfn.NORM.DIST(BX$3,$CV23,0.3*$CV23,TRUE)-_xlfn.NORM.DIST(BX$30,$CV23,0.3*$CV23,TRUE))*summary!$C$6/28.8/0.947817)/(SUMPRODUCT((economics!$AG$2:$AG$167=$B52)*(economics!$D$2:$D$167="whr")*economics!$AH$2:$AH$167*(_xlfn.NORM.DIST(BX$3,economics!$AK$2:$AK$167,economics!$AJ$2:$AJ$167,TRUE)-_xlfn.NORM.DIST(BX$30,economics!$AK$2:$AK$167,economics!$AJ$2:$AJ$167,TRUE)))+$CR23*(_xlfn.NORM.DIST(BX$3,$CU23,0.3*$CU23,TRUE)-_xlfn.NORM.DIST(BX$30,$CU23,0.3*$CU23,TRUE))+$CS23*(_xlfn.NORM.DIST(BX$3,$CV23,0.3*$CV23,TRUE)-_xlfn.NORM.DIST(BX$30,$CV23,0.3*$CV23,TRUE))),""),IF($C23&gt;0,summary!$C$10/28.8/0.947817,""))</f>
        <v>10.074319315976723</v>
      </c>
      <c r="BY52">
        <f t="array" ref="BY52">IF($D23,IFERROR((SUMPRODUCT((economics!$AG$2:$AG$167=$B52)*(economics!$D$2:$D$167="whr")*economics!$AH$2:$AH$167*(_xlfn.NORM.DIST(BY$3,economics!$AK$2:$AK$167,economics!$AJ$2:$AJ$167,TRUE)-_xlfn.NORM.DIST(BY$30,economics!$AK$2:$AK$167,economics!$AJ$2:$AJ$167,TRUE))*economics!$AM$2:$AM$167)+$CR23*(_xlfn.NORM.DIST(BY$3,$CU23,0.3*$CU23,TRUE)-_xlfn.NORM.DIST(BY$30,$CU23,0.3*$CU23,TRUE))*summary!$C$7/28.8/0.947817+$CS23*(_xlfn.NORM.DIST(BY$3,$CV23,0.3*$CV23,TRUE)-_xlfn.NORM.DIST(BY$30,$CV23,0.3*$CV23,TRUE))*summary!$C$6/28.8/0.947817)/(SUMPRODUCT((economics!$AG$2:$AG$167=$B52)*(economics!$D$2:$D$167="whr")*economics!$AH$2:$AH$167*(_xlfn.NORM.DIST(BY$3,economics!$AK$2:$AK$167,economics!$AJ$2:$AJ$167,TRUE)-_xlfn.NORM.DIST(BY$30,economics!$AK$2:$AK$167,economics!$AJ$2:$AJ$167,TRUE)))+$CR23*(_xlfn.NORM.DIST(BY$3,$CU23,0.3*$CU23,TRUE)-_xlfn.NORM.DIST(BY$30,$CU23,0.3*$CU23,TRUE))+$CS23*(_xlfn.NORM.DIST(BY$3,$CV23,0.3*$CV23,TRUE)-_xlfn.NORM.DIST(BY$30,$CV23,0.3*$CV23,TRUE))),""),IF($C23&gt;0,summary!$C$10/28.8/0.947817,""))</f>
        <v>10.074319315976723</v>
      </c>
      <c r="BZ52">
        <f t="array" ref="BZ52">IF($D23,IFERROR((SUMPRODUCT((economics!$AG$2:$AG$167=$B52)*(economics!$D$2:$D$167="whr")*economics!$AH$2:$AH$167*(_xlfn.NORM.DIST(BZ$3,economics!$AK$2:$AK$167,economics!$AJ$2:$AJ$167,TRUE)-_xlfn.NORM.DIST(BZ$30,economics!$AK$2:$AK$167,economics!$AJ$2:$AJ$167,TRUE))*economics!$AM$2:$AM$167)+$CR23*(_xlfn.NORM.DIST(BZ$3,$CU23,0.3*$CU23,TRUE)-_xlfn.NORM.DIST(BZ$30,$CU23,0.3*$CU23,TRUE))*summary!$C$7/28.8/0.947817+$CS23*(_xlfn.NORM.DIST(BZ$3,$CV23,0.3*$CV23,TRUE)-_xlfn.NORM.DIST(BZ$30,$CV23,0.3*$CV23,TRUE))*summary!$C$6/28.8/0.947817)/(SUMPRODUCT((economics!$AG$2:$AG$167=$B52)*(economics!$D$2:$D$167="whr")*economics!$AH$2:$AH$167*(_xlfn.NORM.DIST(BZ$3,economics!$AK$2:$AK$167,economics!$AJ$2:$AJ$167,TRUE)-_xlfn.NORM.DIST(BZ$30,economics!$AK$2:$AK$167,economics!$AJ$2:$AJ$167,TRUE)))+$CR23*(_xlfn.NORM.DIST(BZ$3,$CU23,0.3*$CU23,TRUE)-_xlfn.NORM.DIST(BZ$30,$CU23,0.3*$CU23,TRUE))+$CS23*(_xlfn.NORM.DIST(BZ$3,$CV23,0.3*$CV23,TRUE)-_xlfn.NORM.DIST(BZ$30,$CV23,0.3*$CV23,TRUE))),""),IF($C23&gt;0,summary!$C$10/28.8/0.947817,""))</f>
        <v>10.074319315976723</v>
      </c>
      <c r="CA52">
        <f t="array" ref="CA52">IF($D23,IFERROR((SUMPRODUCT((economics!$AG$2:$AG$167=$B52)*(economics!$D$2:$D$167="whr")*economics!$AH$2:$AH$167*(_xlfn.NORM.DIST(CA$3,economics!$AK$2:$AK$167,economics!$AJ$2:$AJ$167,TRUE)-_xlfn.NORM.DIST(CA$30,economics!$AK$2:$AK$167,economics!$AJ$2:$AJ$167,TRUE))*economics!$AM$2:$AM$167)+$CR23*(_xlfn.NORM.DIST(CA$3,$CU23,0.3*$CU23,TRUE)-_xlfn.NORM.DIST(CA$30,$CU23,0.3*$CU23,TRUE))*summary!$C$7/28.8/0.947817+$CS23*(_xlfn.NORM.DIST(CA$3,$CV23,0.3*$CV23,TRUE)-_xlfn.NORM.DIST(CA$30,$CV23,0.3*$CV23,TRUE))*summary!$C$6/28.8/0.947817)/(SUMPRODUCT((economics!$AG$2:$AG$167=$B52)*(economics!$D$2:$D$167="whr")*economics!$AH$2:$AH$167*(_xlfn.NORM.DIST(CA$3,economics!$AK$2:$AK$167,economics!$AJ$2:$AJ$167,TRUE)-_xlfn.NORM.DIST(CA$30,economics!$AK$2:$AK$167,economics!$AJ$2:$AJ$167,TRUE)))+$CR23*(_xlfn.NORM.DIST(CA$3,$CU23,0.3*$CU23,TRUE)-_xlfn.NORM.DIST(CA$30,$CU23,0.3*$CU23,TRUE))+$CS23*(_xlfn.NORM.DIST(CA$3,$CV23,0.3*$CV23,TRUE)-_xlfn.NORM.DIST(CA$30,$CV23,0.3*$CV23,TRUE))),""),IF($C23&gt;0,summary!$C$10/28.8/0.947817,""))</f>
        <v>10.074319315976723</v>
      </c>
      <c r="CB52">
        <f t="array" ref="CB52">IF($D23,IFERROR((SUMPRODUCT((economics!$AG$2:$AG$167=$B52)*(economics!$D$2:$D$167="whr")*economics!$AH$2:$AH$167*(_xlfn.NORM.DIST(CB$3,economics!$AK$2:$AK$167,economics!$AJ$2:$AJ$167,TRUE)-_xlfn.NORM.DIST(CB$30,economics!$AK$2:$AK$167,economics!$AJ$2:$AJ$167,TRUE))*economics!$AM$2:$AM$167)+$CR23*(_xlfn.NORM.DIST(CB$3,$CU23,0.3*$CU23,TRUE)-_xlfn.NORM.DIST(CB$30,$CU23,0.3*$CU23,TRUE))*summary!$C$7/28.8/0.947817+$CS23*(_xlfn.NORM.DIST(CB$3,$CV23,0.3*$CV23,TRUE)-_xlfn.NORM.DIST(CB$30,$CV23,0.3*$CV23,TRUE))*summary!$C$6/28.8/0.947817)/(SUMPRODUCT((economics!$AG$2:$AG$167=$B52)*(economics!$D$2:$D$167="whr")*economics!$AH$2:$AH$167*(_xlfn.NORM.DIST(CB$3,economics!$AK$2:$AK$167,economics!$AJ$2:$AJ$167,TRUE)-_xlfn.NORM.DIST(CB$30,economics!$AK$2:$AK$167,economics!$AJ$2:$AJ$167,TRUE)))+$CR23*(_xlfn.NORM.DIST(CB$3,$CU23,0.3*$CU23,TRUE)-_xlfn.NORM.DIST(CB$30,$CU23,0.3*$CU23,TRUE))+$CS23*(_xlfn.NORM.DIST(CB$3,$CV23,0.3*$CV23,TRUE)-_xlfn.NORM.DIST(CB$30,$CV23,0.3*$CV23,TRUE))),""),IF($C23&gt;0,summary!$C$10/28.8/0.947817,""))</f>
        <v>10.074319315976723</v>
      </c>
      <c r="CC52">
        <f t="array" ref="CC52">IF($D23,IFERROR((SUMPRODUCT((economics!$AG$2:$AG$167=$B52)*(economics!$D$2:$D$167="whr")*economics!$AH$2:$AH$167*(_xlfn.NORM.DIST(CC$3,economics!$AK$2:$AK$167,economics!$AJ$2:$AJ$167,TRUE)-_xlfn.NORM.DIST(CC$30,economics!$AK$2:$AK$167,economics!$AJ$2:$AJ$167,TRUE))*economics!$AM$2:$AM$167)+$CR23*(_xlfn.NORM.DIST(CC$3,$CU23,0.3*$CU23,TRUE)-_xlfn.NORM.DIST(CC$30,$CU23,0.3*$CU23,TRUE))*summary!$C$7/28.8/0.947817+$CS23*(_xlfn.NORM.DIST(CC$3,$CV23,0.3*$CV23,TRUE)-_xlfn.NORM.DIST(CC$30,$CV23,0.3*$CV23,TRUE))*summary!$C$6/28.8/0.947817)/(SUMPRODUCT((economics!$AG$2:$AG$167=$B52)*(economics!$D$2:$D$167="whr")*economics!$AH$2:$AH$167*(_xlfn.NORM.DIST(CC$3,economics!$AK$2:$AK$167,economics!$AJ$2:$AJ$167,TRUE)-_xlfn.NORM.DIST(CC$30,economics!$AK$2:$AK$167,economics!$AJ$2:$AJ$167,TRUE)))+$CR23*(_xlfn.NORM.DIST(CC$3,$CU23,0.3*$CU23,TRUE)-_xlfn.NORM.DIST(CC$30,$CU23,0.3*$CU23,TRUE))+$CS23*(_xlfn.NORM.DIST(CC$3,$CV23,0.3*$CV23,TRUE)-_xlfn.NORM.DIST(CC$30,$CV23,0.3*$CV23,TRUE))),""),IF($C23&gt;0,summary!$C$10/28.8/0.947817,""))</f>
        <v>10.074319315976723</v>
      </c>
      <c r="CD52">
        <f t="array" ref="CD52">IF($D23,IFERROR((SUMPRODUCT((economics!$AG$2:$AG$167=$B52)*(economics!$D$2:$D$167="whr")*economics!$AH$2:$AH$167*(_xlfn.NORM.DIST(CD$3,economics!$AK$2:$AK$167,economics!$AJ$2:$AJ$167,TRUE)-_xlfn.NORM.DIST(CD$30,economics!$AK$2:$AK$167,economics!$AJ$2:$AJ$167,TRUE))*economics!$AM$2:$AM$167)+$CR23*(_xlfn.NORM.DIST(CD$3,$CU23,0.3*$CU23,TRUE)-_xlfn.NORM.DIST(CD$30,$CU23,0.3*$CU23,TRUE))*summary!$C$7/28.8/0.947817+$CS23*(_xlfn.NORM.DIST(CD$3,$CV23,0.3*$CV23,TRUE)-_xlfn.NORM.DIST(CD$30,$CV23,0.3*$CV23,TRUE))*summary!$C$6/28.8/0.947817)/(SUMPRODUCT((economics!$AG$2:$AG$167=$B52)*(economics!$D$2:$D$167="whr")*economics!$AH$2:$AH$167*(_xlfn.NORM.DIST(CD$3,economics!$AK$2:$AK$167,economics!$AJ$2:$AJ$167,TRUE)-_xlfn.NORM.DIST(CD$30,economics!$AK$2:$AK$167,economics!$AJ$2:$AJ$167,TRUE)))+$CR23*(_xlfn.NORM.DIST(CD$3,$CU23,0.3*$CU23,TRUE)-_xlfn.NORM.DIST(CD$30,$CU23,0.3*$CU23,TRUE))+$CS23*(_xlfn.NORM.DIST(CD$3,$CV23,0.3*$CV23,TRUE)-_xlfn.NORM.DIST(CD$30,$CV23,0.3*$CV23,TRUE))),""),IF($C23&gt;0,summary!$C$10/28.8/0.947817,""))</f>
        <v>10.074319315976723</v>
      </c>
      <c r="CE52">
        <f t="array" ref="CE52">IF($D23,IFERROR((SUMPRODUCT((economics!$AG$2:$AG$167=$B52)*(economics!$D$2:$D$167="whr")*economics!$AH$2:$AH$167*(_xlfn.NORM.DIST(CE$3,economics!$AK$2:$AK$167,economics!$AJ$2:$AJ$167,TRUE)-_xlfn.NORM.DIST(CE$30,economics!$AK$2:$AK$167,economics!$AJ$2:$AJ$167,TRUE))*economics!$AM$2:$AM$167)+$CR23*(_xlfn.NORM.DIST(CE$3,$CU23,0.3*$CU23,TRUE)-_xlfn.NORM.DIST(CE$30,$CU23,0.3*$CU23,TRUE))*summary!$C$7/28.8/0.947817+$CS23*(_xlfn.NORM.DIST(CE$3,$CV23,0.3*$CV23,TRUE)-_xlfn.NORM.DIST(CE$30,$CV23,0.3*$CV23,TRUE))*summary!$C$6/28.8/0.947817)/(SUMPRODUCT((economics!$AG$2:$AG$167=$B52)*(economics!$D$2:$D$167="whr")*economics!$AH$2:$AH$167*(_xlfn.NORM.DIST(CE$3,economics!$AK$2:$AK$167,economics!$AJ$2:$AJ$167,TRUE)-_xlfn.NORM.DIST(CE$30,economics!$AK$2:$AK$167,economics!$AJ$2:$AJ$167,TRUE)))+$CR23*(_xlfn.NORM.DIST(CE$3,$CU23,0.3*$CU23,TRUE)-_xlfn.NORM.DIST(CE$30,$CU23,0.3*$CU23,TRUE))+$CS23*(_xlfn.NORM.DIST(CE$3,$CV23,0.3*$CV23,TRUE)-_xlfn.NORM.DIST(CE$30,$CV23,0.3*$CV23,TRUE))),""),IF($C23&gt;0,summary!$C$10/28.8/0.947817,""))</f>
        <v>10.074319315976723</v>
      </c>
      <c r="CF52">
        <f t="array" ref="CF52">IF($D23,IFERROR((SUMPRODUCT((economics!$AG$2:$AG$167=$B52)*(economics!$D$2:$D$167="whr")*economics!$AH$2:$AH$167*(_xlfn.NORM.DIST(CF$3,economics!$AK$2:$AK$167,economics!$AJ$2:$AJ$167,TRUE)-_xlfn.NORM.DIST(CF$30,economics!$AK$2:$AK$167,economics!$AJ$2:$AJ$167,TRUE))*economics!$AM$2:$AM$167)+$CR23*(_xlfn.NORM.DIST(CF$3,$CU23,0.3*$CU23,TRUE)-_xlfn.NORM.DIST(CF$30,$CU23,0.3*$CU23,TRUE))*summary!$C$7/28.8/0.947817+$CS23*(_xlfn.NORM.DIST(CF$3,$CV23,0.3*$CV23,TRUE)-_xlfn.NORM.DIST(CF$30,$CV23,0.3*$CV23,TRUE))*summary!$C$6/28.8/0.947817)/(SUMPRODUCT((economics!$AG$2:$AG$167=$B52)*(economics!$D$2:$D$167="whr")*economics!$AH$2:$AH$167*(_xlfn.NORM.DIST(CF$3,economics!$AK$2:$AK$167,economics!$AJ$2:$AJ$167,TRUE)-_xlfn.NORM.DIST(CF$30,economics!$AK$2:$AK$167,economics!$AJ$2:$AJ$167,TRUE)))+$CR23*(_xlfn.NORM.DIST(CF$3,$CU23,0.3*$CU23,TRUE)-_xlfn.NORM.DIST(CF$30,$CU23,0.3*$CU23,TRUE))+$CS23*(_xlfn.NORM.DIST(CF$3,$CV23,0.3*$CV23,TRUE)-_xlfn.NORM.DIST(CF$30,$CV23,0.3*$CV23,TRUE))),""),IF($C23&gt;0,summary!$C$10/28.8/0.947817,""))</f>
        <v>10.074319315976723</v>
      </c>
      <c r="CG52">
        <f t="array" ref="CG52">IF($D23,IFERROR((SUMPRODUCT((economics!$AG$2:$AG$167=$B52)*(economics!$D$2:$D$167="whr")*economics!$AH$2:$AH$167*(_xlfn.NORM.DIST(CG$3,economics!$AK$2:$AK$167,economics!$AJ$2:$AJ$167,TRUE)-_xlfn.NORM.DIST(CG$30,economics!$AK$2:$AK$167,economics!$AJ$2:$AJ$167,TRUE))*economics!$AM$2:$AM$167)+$CR23*(_xlfn.NORM.DIST(CG$3,$CU23,0.3*$CU23,TRUE)-_xlfn.NORM.DIST(CG$30,$CU23,0.3*$CU23,TRUE))*summary!$C$7/28.8/0.947817+$CS23*(_xlfn.NORM.DIST(CG$3,$CV23,0.3*$CV23,TRUE)-_xlfn.NORM.DIST(CG$30,$CV23,0.3*$CV23,TRUE))*summary!$C$6/28.8/0.947817)/(SUMPRODUCT((economics!$AG$2:$AG$167=$B52)*(economics!$D$2:$D$167="whr")*economics!$AH$2:$AH$167*(_xlfn.NORM.DIST(CG$3,economics!$AK$2:$AK$167,economics!$AJ$2:$AJ$167,TRUE)-_xlfn.NORM.DIST(CG$30,economics!$AK$2:$AK$167,economics!$AJ$2:$AJ$167,TRUE)))+$CR23*(_xlfn.NORM.DIST(CG$3,$CU23,0.3*$CU23,TRUE)-_xlfn.NORM.DIST(CG$30,$CU23,0.3*$CU23,TRUE))+$CS23*(_xlfn.NORM.DIST(CG$3,$CV23,0.3*$CV23,TRUE)-_xlfn.NORM.DIST(CG$30,$CV23,0.3*$CV23,TRUE))),""),IF($C23&gt;0,summary!$C$10/28.8/0.947817,""))</f>
        <v>10.074319315976723</v>
      </c>
      <c r="CH52">
        <f t="array" ref="CH52">IF($D23,IFERROR((SUMPRODUCT((economics!$AG$2:$AG$167=$B52)*(economics!$D$2:$D$167="whr")*economics!$AH$2:$AH$167*(_xlfn.NORM.DIST(CH$3,economics!$AK$2:$AK$167,economics!$AJ$2:$AJ$167,TRUE)-_xlfn.NORM.DIST(CH$30,economics!$AK$2:$AK$167,economics!$AJ$2:$AJ$167,TRUE))*economics!$AM$2:$AM$167)+$CR23*(_xlfn.NORM.DIST(CH$3,$CU23,0.3*$CU23,TRUE)-_xlfn.NORM.DIST(CH$30,$CU23,0.3*$CU23,TRUE))*summary!$C$7/28.8/0.947817+$CS23*(_xlfn.NORM.DIST(CH$3,$CV23,0.3*$CV23,TRUE)-_xlfn.NORM.DIST(CH$30,$CV23,0.3*$CV23,TRUE))*summary!$C$6/28.8/0.947817)/(SUMPRODUCT((economics!$AG$2:$AG$167=$B52)*(economics!$D$2:$D$167="whr")*economics!$AH$2:$AH$167*(_xlfn.NORM.DIST(CH$3,economics!$AK$2:$AK$167,economics!$AJ$2:$AJ$167,TRUE)-_xlfn.NORM.DIST(CH$30,economics!$AK$2:$AK$167,economics!$AJ$2:$AJ$167,TRUE)))+$CR23*(_xlfn.NORM.DIST(CH$3,$CU23,0.3*$CU23,TRUE)-_xlfn.NORM.DIST(CH$30,$CU23,0.3*$CU23,TRUE))+$CS23*(_xlfn.NORM.DIST(CH$3,$CV23,0.3*$CV23,TRUE)-_xlfn.NORM.DIST(CH$30,$CV23,0.3*$CV23,TRUE))),""),IF($C23&gt;0,summary!$C$10/28.8/0.947817,""))</f>
        <v>10.074319315976723</v>
      </c>
    </row>
    <row r="53" spans="1:86" x14ac:dyDescent="0.35">
      <c r="A53" t="str">
        <f t="shared" si="3"/>
        <v>nonroad vehicles 30</v>
      </c>
      <c r="B53">
        <f t="shared" si="3"/>
        <v>30</v>
      </c>
      <c r="E53">
        <f t="array" ref="E53">IF($D24,IFERROR((SUMPRODUCT((economics!$AG$2:$AG$167=$B53)*(economics!$D$2:$D$167="whr")*economics!$AH$2:$AH$167*(_xlfn.NORM.DIST(E$3,economics!$AK$2:$AK$167,economics!$AJ$2:$AJ$167,TRUE)-_xlfn.NORM.DIST(E$30,economics!$AK$2:$AK$167,economics!$AJ$2:$AJ$167,TRUE))*economics!$AM$2:$AM$167)+$CR24*(_xlfn.NORM.DIST(E$3,$CU24,0.3*$CU24,TRUE)-_xlfn.NORM.DIST(E$30,$CU24,0.3*$CU24,TRUE))*summary!$C$7/28.8/0.947817+$CS24*(_xlfn.NORM.DIST(E$3,$CV24,0.3*$CV24,TRUE)-_xlfn.NORM.DIST(E$30,$CV24,0.3*$CV24,TRUE))*summary!$C$6/28.8/0.947817)/(SUMPRODUCT((economics!$AG$2:$AG$167=$B53)*(economics!$D$2:$D$167="whr")*economics!$AH$2:$AH$167*(_xlfn.NORM.DIST(E$3,economics!$AK$2:$AK$167,economics!$AJ$2:$AJ$167,TRUE)-_xlfn.NORM.DIST(E$30,economics!$AK$2:$AK$167,economics!$AJ$2:$AJ$167,TRUE)))+$CR24*(_xlfn.NORM.DIST(E$3,$CU24,0.3*$CU24,TRUE)-_xlfn.NORM.DIST(E$30,$CU24,0.3*$CU24,TRUE))+$CS24*(_xlfn.NORM.DIST(E$3,$CV24,0.3*$CV24,TRUE)-_xlfn.NORM.DIST(E$30,$CV24,0.3*$CV24,TRUE))),""),IF($C24&gt;0,summary!$C$10/28.8/0.947817,""))</f>
        <v>10.074319315976723</v>
      </c>
      <c r="F53">
        <f t="array" ref="F53">IF($D24,IFERROR((SUMPRODUCT((economics!$AG$2:$AG$167=$B53)*(economics!$D$2:$D$167="whr")*economics!$AH$2:$AH$167*(_xlfn.NORM.DIST(F$3,economics!$AK$2:$AK$167,economics!$AJ$2:$AJ$167,TRUE)-_xlfn.NORM.DIST(F$30,economics!$AK$2:$AK$167,economics!$AJ$2:$AJ$167,TRUE))*economics!$AM$2:$AM$167)+$CR24*(_xlfn.NORM.DIST(F$3,$CU24,0.3*$CU24,TRUE)-_xlfn.NORM.DIST(F$30,$CU24,0.3*$CU24,TRUE))*summary!$C$7/28.8/0.947817+$CS24*(_xlfn.NORM.DIST(F$3,$CV24,0.3*$CV24,TRUE)-_xlfn.NORM.DIST(F$30,$CV24,0.3*$CV24,TRUE))*summary!$C$6/28.8/0.947817)/(SUMPRODUCT((economics!$AG$2:$AG$167=$B53)*(economics!$D$2:$D$167="whr")*economics!$AH$2:$AH$167*(_xlfn.NORM.DIST(F$3,economics!$AK$2:$AK$167,economics!$AJ$2:$AJ$167,TRUE)-_xlfn.NORM.DIST(F$30,economics!$AK$2:$AK$167,economics!$AJ$2:$AJ$167,TRUE)))+$CR24*(_xlfn.NORM.DIST(F$3,$CU24,0.3*$CU24,TRUE)-_xlfn.NORM.DIST(F$30,$CU24,0.3*$CU24,TRUE))+$CS24*(_xlfn.NORM.DIST(F$3,$CV24,0.3*$CV24,TRUE)-_xlfn.NORM.DIST(F$30,$CV24,0.3*$CV24,TRUE))),""),IF($C24&gt;0,summary!$C$10/28.8/0.947817,""))</f>
        <v>10.074319315976723</v>
      </c>
      <c r="G53">
        <f t="array" ref="G53">IF($D24,IFERROR((SUMPRODUCT((economics!$AG$2:$AG$167=$B53)*(economics!$D$2:$D$167="whr")*economics!$AH$2:$AH$167*(_xlfn.NORM.DIST(G$3,economics!$AK$2:$AK$167,economics!$AJ$2:$AJ$167,TRUE)-_xlfn.NORM.DIST(G$30,economics!$AK$2:$AK$167,economics!$AJ$2:$AJ$167,TRUE))*economics!$AM$2:$AM$167)+$CR24*(_xlfn.NORM.DIST(G$3,$CU24,0.3*$CU24,TRUE)-_xlfn.NORM.DIST(G$30,$CU24,0.3*$CU24,TRUE))*summary!$C$7/28.8/0.947817+$CS24*(_xlfn.NORM.DIST(G$3,$CV24,0.3*$CV24,TRUE)-_xlfn.NORM.DIST(G$30,$CV24,0.3*$CV24,TRUE))*summary!$C$6/28.8/0.947817)/(SUMPRODUCT((economics!$AG$2:$AG$167=$B53)*(economics!$D$2:$D$167="whr")*economics!$AH$2:$AH$167*(_xlfn.NORM.DIST(G$3,economics!$AK$2:$AK$167,economics!$AJ$2:$AJ$167,TRUE)-_xlfn.NORM.DIST(G$30,economics!$AK$2:$AK$167,economics!$AJ$2:$AJ$167,TRUE)))+$CR24*(_xlfn.NORM.DIST(G$3,$CU24,0.3*$CU24,TRUE)-_xlfn.NORM.DIST(G$30,$CU24,0.3*$CU24,TRUE))+$CS24*(_xlfn.NORM.DIST(G$3,$CV24,0.3*$CV24,TRUE)-_xlfn.NORM.DIST(G$30,$CV24,0.3*$CV24,TRUE))),""),IF($C24&gt;0,summary!$C$10/28.8/0.947817,""))</f>
        <v>10.074319315976723</v>
      </c>
      <c r="H53">
        <f t="array" ref="H53">IF($D24,IFERROR((SUMPRODUCT((economics!$AG$2:$AG$167=$B53)*(economics!$D$2:$D$167="whr")*economics!$AH$2:$AH$167*(_xlfn.NORM.DIST(H$3,economics!$AK$2:$AK$167,economics!$AJ$2:$AJ$167,TRUE)-_xlfn.NORM.DIST(H$30,economics!$AK$2:$AK$167,economics!$AJ$2:$AJ$167,TRUE))*economics!$AM$2:$AM$167)+$CR24*(_xlfn.NORM.DIST(H$3,$CU24,0.3*$CU24,TRUE)-_xlfn.NORM.DIST(H$30,$CU24,0.3*$CU24,TRUE))*summary!$C$7/28.8/0.947817+$CS24*(_xlfn.NORM.DIST(H$3,$CV24,0.3*$CV24,TRUE)-_xlfn.NORM.DIST(H$30,$CV24,0.3*$CV24,TRUE))*summary!$C$6/28.8/0.947817)/(SUMPRODUCT((economics!$AG$2:$AG$167=$B53)*(economics!$D$2:$D$167="whr")*economics!$AH$2:$AH$167*(_xlfn.NORM.DIST(H$3,economics!$AK$2:$AK$167,economics!$AJ$2:$AJ$167,TRUE)-_xlfn.NORM.DIST(H$30,economics!$AK$2:$AK$167,economics!$AJ$2:$AJ$167,TRUE)))+$CR24*(_xlfn.NORM.DIST(H$3,$CU24,0.3*$CU24,TRUE)-_xlfn.NORM.DIST(H$30,$CU24,0.3*$CU24,TRUE))+$CS24*(_xlfn.NORM.DIST(H$3,$CV24,0.3*$CV24,TRUE)-_xlfn.NORM.DIST(H$30,$CV24,0.3*$CV24,TRUE))),""),IF($C24&gt;0,summary!$C$10/28.8/0.947817,""))</f>
        <v>10.074319315976723</v>
      </c>
      <c r="I53">
        <f t="array" ref="I53">IF($D24,IFERROR((SUMPRODUCT((economics!$AG$2:$AG$167=$B53)*(economics!$D$2:$D$167="whr")*economics!$AH$2:$AH$167*(_xlfn.NORM.DIST(I$3,economics!$AK$2:$AK$167,economics!$AJ$2:$AJ$167,TRUE)-_xlfn.NORM.DIST(I$30,economics!$AK$2:$AK$167,economics!$AJ$2:$AJ$167,TRUE))*economics!$AM$2:$AM$167)+$CR24*(_xlfn.NORM.DIST(I$3,$CU24,0.3*$CU24,TRUE)-_xlfn.NORM.DIST(I$30,$CU24,0.3*$CU24,TRUE))*summary!$C$7/28.8/0.947817+$CS24*(_xlfn.NORM.DIST(I$3,$CV24,0.3*$CV24,TRUE)-_xlfn.NORM.DIST(I$30,$CV24,0.3*$CV24,TRUE))*summary!$C$6/28.8/0.947817)/(SUMPRODUCT((economics!$AG$2:$AG$167=$B53)*(economics!$D$2:$D$167="whr")*economics!$AH$2:$AH$167*(_xlfn.NORM.DIST(I$3,economics!$AK$2:$AK$167,economics!$AJ$2:$AJ$167,TRUE)-_xlfn.NORM.DIST(I$30,economics!$AK$2:$AK$167,economics!$AJ$2:$AJ$167,TRUE)))+$CR24*(_xlfn.NORM.DIST(I$3,$CU24,0.3*$CU24,TRUE)-_xlfn.NORM.DIST(I$30,$CU24,0.3*$CU24,TRUE))+$CS24*(_xlfn.NORM.DIST(I$3,$CV24,0.3*$CV24,TRUE)-_xlfn.NORM.DIST(I$30,$CV24,0.3*$CV24,TRUE))),""),IF($C24&gt;0,summary!$C$10/28.8/0.947817,""))</f>
        <v>10.074319315976723</v>
      </c>
      <c r="J53">
        <f t="array" ref="J53">IF($D24,IFERROR((SUMPRODUCT((economics!$AG$2:$AG$167=$B53)*(economics!$D$2:$D$167="whr")*economics!$AH$2:$AH$167*(_xlfn.NORM.DIST(J$3,economics!$AK$2:$AK$167,economics!$AJ$2:$AJ$167,TRUE)-_xlfn.NORM.DIST(J$30,economics!$AK$2:$AK$167,economics!$AJ$2:$AJ$167,TRUE))*economics!$AM$2:$AM$167)+$CR24*(_xlfn.NORM.DIST(J$3,$CU24,0.3*$CU24,TRUE)-_xlfn.NORM.DIST(J$30,$CU24,0.3*$CU24,TRUE))*summary!$C$7/28.8/0.947817+$CS24*(_xlfn.NORM.DIST(J$3,$CV24,0.3*$CV24,TRUE)-_xlfn.NORM.DIST(J$30,$CV24,0.3*$CV24,TRUE))*summary!$C$6/28.8/0.947817)/(SUMPRODUCT((economics!$AG$2:$AG$167=$B53)*(economics!$D$2:$D$167="whr")*economics!$AH$2:$AH$167*(_xlfn.NORM.DIST(J$3,economics!$AK$2:$AK$167,economics!$AJ$2:$AJ$167,TRUE)-_xlfn.NORM.DIST(J$30,economics!$AK$2:$AK$167,economics!$AJ$2:$AJ$167,TRUE)))+$CR24*(_xlfn.NORM.DIST(J$3,$CU24,0.3*$CU24,TRUE)-_xlfn.NORM.DIST(J$30,$CU24,0.3*$CU24,TRUE))+$CS24*(_xlfn.NORM.DIST(J$3,$CV24,0.3*$CV24,TRUE)-_xlfn.NORM.DIST(J$30,$CV24,0.3*$CV24,TRUE))),""),IF($C24&gt;0,summary!$C$10/28.8/0.947817,""))</f>
        <v>10.074319315976723</v>
      </c>
      <c r="K53">
        <f t="array" ref="K53">IF($D24,IFERROR((SUMPRODUCT((economics!$AG$2:$AG$167=$B53)*(economics!$D$2:$D$167="whr")*economics!$AH$2:$AH$167*(_xlfn.NORM.DIST(K$3,economics!$AK$2:$AK$167,economics!$AJ$2:$AJ$167,TRUE)-_xlfn.NORM.DIST(K$30,economics!$AK$2:$AK$167,economics!$AJ$2:$AJ$167,TRUE))*economics!$AM$2:$AM$167)+$CR24*(_xlfn.NORM.DIST(K$3,$CU24,0.3*$CU24,TRUE)-_xlfn.NORM.DIST(K$30,$CU24,0.3*$CU24,TRUE))*summary!$C$7/28.8/0.947817+$CS24*(_xlfn.NORM.DIST(K$3,$CV24,0.3*$CV24,TRUE)-_xlfn.NORM.DIST(K$30,$CV24,0.3*$CV24,TRUE))*summary!$C$6/28.8/0.947817)/(SUMPRODUCT((economics!$AG$2:$AG$167=$B53)*(economics!$D$2:$D$167="whr")*economics!$AH$2:$AH$167*(_xlfn.NORM.DIST(K$3,economics!$AK$2:$AK$167,economics!$AJ$2:$AJ$167,TRUE)-_xlfn.NORM.DIST(K$30,economics!$AK$2:$AK$167,economics!$AJ$2:$AJ$167,TRUE)))+$CR24*(_xlfn.NORM.DIST(K$3,$CU24,0.3*$CU24,TRUE)-_xlfn.NORM.DIST(K$30,$CU24,0.3*$CU24,TRUE))+$CS24*(_xlfn.NORM.DIST(K$3,$CV24,0.3*$CV24,TRUE)-_xlfn.NORM.DIST(K$30,$CV24,0.3*$CV24,TRUE))),""),IF($C24&gt;0,summary!$C$10/28.8/0.947817,""))</f>
        <v>10.074319315976723</v>
      </c>
      <c r="L53">
        <f t="array" ref="L53">IF($D24,IFERROR((SUMPRODUCT((economics!$AG$2:$AG$167=$B53)*(economics!$D$2:$D$167="whr")*economics!$AH$2:$AH$167*(_xlfn.NORM.DIST(L$3,economics!$AK$2:$AK$167,economics!$AJ$2:$AJ$167,TRUE)-_xlfn.NORM.DIST(L$30,economics!$AK$2:$AK$167,economics!$AJ$2:$AJ$167,TRUE))*economics!$AM$2:$AM$167)+$CR24*(_xlfn.NORM.DIST(L$3,$CU24,0.3*$CU24,TRUE)-_xlfn.NORM.DIST(L$30,$CU24,0.3*$CU24,TRUE))*summary!$C$7/28.8/0.947817+$CS24*(_xlfn.NORM.DIST(L$3,$CV24,0.3*$CV24,TRUE)-_xlfn.NORM.DIST(L$30,$CV24,0.3*$CV24,TRUE))*summary!$C$6/28.8/0.947817)/(SUMPRODUCT((economics!$AG$2:$AG$167=$B53)*(economics!$D$2:$D$167="whr")*economics!$AH$2:$AH$167*(_xlfn.NORM.DIST(L$3,economics!$AK$2:$AK$167,economics!$AJ$2:$AJ$167,TRUE)-_xlfn.NORM.DIST(L$30,economics!$AK$2:$AK$167,economics!$AJ$2:$AJ$167,TRUE)))+$CR24*(_xlfn.NORM.DIST(L$3,$CU24,0.3*$CU24,TRUE)-_xlfn.NORM.DIST(L$30,$CU24,0.3*$CU24,TRUE))+$CS24*(_xlfn.NORM.DIST(L$3,$CV24,0.3*$CV24,TRUE)-_xlfn.NORM.DIST(L$30,$CV24,0.3*$CV24,TRUE))),""),IF($C24&gt;0,summary!$C$10/28.8/0.947817,""))</f>
        <v>10.074319315976723</v>
      </c>
      <c r="M53">
        <f t="array" ref="M53">IF($D24,IFERROR((SUMPRODUCT((economics!$AG$2:$AG$167=$B53)*(economics!$D$2:$D$167="whr")*economics!$AH$2:$AH$167*(_xlfn.NORM.DIST(M$3,economics!$AK$2:$AK$167,economics!$AJ$2:$AJ$167,TRUE)-_xlfn.NORM.DIST(M$30,economics!$AK$2:$AK$167,economics!$AJ$2:$AJ$167,TRUE))*economics!$AM$2:$AM$167)+$CR24*(_xlfn.NORM.DIST(M$3,$CU24,0.3*$CU24,TRUE)-_xlfn.NORM.DIST(M$30,$CU24,0.3*$CU24,TRUE))*summary!$C$7/28.8/0.947817+$CS24*(_xlfn.NORM.DIST(M$3,$CV24,0.3*$CV24,TRUE)-_xlfn.NORM.DIST(M$30,$CV24,0.3*$CV24,TRUE))*summary!$C$6/28.8/0.947817)/(SUMPRODUCT((economics!$AG$2:$AG$167=$B53)*(economics!$D$2:$D$167="whr")*economics!$AH$2:$AH$167*(_xlfn.NORM.DIST(M$3,economics!$AK$2:$AK$167,economics!$AJ$2:$AJ$167,TRUE)-_xlfn.NORM.DIST(M$30,economics!$AK$2:$AK$167,economics!$AJ$2:$AJ$167,TRUE)))+$CR24*(_xlfn.NORM.DIST(M$3,$CU24,0.3*$CU24,TRUE)-_xlfn.NORM.DIST(M$30,$CU24,0.3*$CU24,TRUE))+$CS24*(_xlfn.NORM.DIST(M$3,$CV24,0.3*$CV24,TRUE)-_xlfn.NORM.DIST(M$30,$CV24,0.3*$CV24,TRUE))),""),IF($C24&gt;0,summary!$C$10/28.8/0.947817,""))</f>
        <v>10.074319315976723</v>
      </c>
      <c r="N53">
        <f t="array" ref="N53">IF($D24,IFERROR((SUMPRODUCT((economics!$AG$2:$AG$167=$B53)*(economics!$D$2:$D$167="whr")*economics!$AH$2:$AH$167*(_xlfn.NORM.DIST(N$3,economics!$AK$2:$AK$167,economics!$AJ$2:$AJ$167,TRUE)-_xlfn.NORM.DIST(N$30,economics!$AK$2:$AK$167,economics!$AJ$2:$AJ$167,TRUE))*economics!$AM$2:$AM$167)+$CR24*(_xlfn.NORM.DIST(N$3,$CU24,0.3*$CU24,TRUE)-_xlfn.NORM.DIST(N$30,$CU24,0.3*$CU24,TRUE))*summary!$C$7/28.8/0.947817+$CS24*(_xlfn.NORM.DIST(N$3,$CV24,0.3*$CV24,TRUE)-_xlfn.NORM.DIST(N$30,$CV24,0.3*$CV24,TRUE))*summary!$C$6/28.8/0.947817)/(SUMPRODUCT((economics!$AG$2:$AG$167=$B53)*(economics!$D$2:$D$167="whr")*economics!$AH$2:$AH$167*(_xlfn.NORM.DIST(N$3,economics!$AK$2:$AK$167,economics!$AJ$2:$AJ$167,TRUE)-_xlfn.NORM.DIST(N$30,economics!$AK$2:$AK$167,economics!$AJ$2:$AJ$167,TRUE)))+$CR24*(_xlfn.NORM.DIST(N$3,$CU24,0.3*$CU24,TRUE)-_xlfn.NORM.DIST(N$30,$CU24,0.3*$CU24,TRUE))+$CS24*(_xlfn.NORM.DIST(N$3,$CV24,0.3*$CV24,TRUE)-_xlfn.NORM.DIST(N$30,$CV24,0.3*$CV24,TRUE))),""),IF($C24&gt;0,summary!$C$10/28.8/0.947817,""))</f>
        <v>10.074319315976723</v>
      </c>
      <c r="O53">
        <f t="array" ref="O53">IF($D24,IFERROR((SUMPRODUCT((economics!$AG$2:$AG$167=$B53)*(economics!$D$2:$D$167="whr")*economics!$AH$2:$AH$167*(_xlfn.NORM.DIST(O$3,economics!$AK$2:$AK$167,economics!$AJ$2:$AJ$167,TRUE)-_xlfn.NORM.DIST(O$30,economics!$AK$2:$AK$167,economics!$AJ$2:$AJ$167,TRUE))*economics!$AM$2:$AM$167)+$CR24*(_xlfn.NORM.DIST(O$3,$CU24,0.3*$CU24,TRUE)-_xlfn.NORM.DIST(O$30,$CU24,0.3*$CU24,TRUE))*summary!$C$7/28.8/0.947817+$CS24*(_xlfn.NORM.DIST(O$3,$CV24,0.3*$CV24,TRUE)-_xlfn.NORM.DIST(O$30,$CV24,0.3*$CV24,TRUE))*summary!$C$6/28.8/0.947817)/(SUMPRODUCT((economics!$AG$2:$AG$167=$B53)*(economics!$D$2:$D$167="whr")*economics!$AH$2:$AH$167*(_xlfn.NORM.DIST(O$3,economics!$AK$2:$AK$167,economics!$AJ$2:$AJ$167,TRUE)-_xlfn.NORM.DIST(O$30,economics!$AK$2:$AK$167,economics!$AJ$2:$AJ$167,TRUE)))+$CR24*(_xlfn.NORM.DIST(O$3,$CU24,0.3*$CU24,TRUE)-_xlfn.NORM.DIST(O$30,$CU24,0.3*$CU24,TRUE))+$CS24*(_xlfn.NORM.DIST(O$3,$CV24,0.3*$CV24,TRUE)-_xlfn.NORM.DIST(O$30,$CV24,0.3*$CV24,TRUE))),""),IF($C24&gt;0,summary!$C$10/28.8/0.947817,""))</f>
        <v>10.074319315976723</v>
      </c>
      <c r="P53">
        <f t="array" ref="P53">IF($D24,IFERROR((SUMPRODUCT((economics!$AG$2:$AG$167=$B53)*(economics!$D$2:$D$167="whr")*economics!$AH$2:$AH$167*(_xlfn.NORM.DIST(P$3,economics!$AK$2:$AK$167,economics!$AJ$2:$AJ$167,TRUE)-_xlfn.NORM.DIST(P$30,economics!$AK$2:$AK$167,economics!$AJ$2:$AJ$167,TRUE))*economics!$AM$2:$AM$167)+$CR24*(_xlfn.NORM.DIST(P$3,$CU24,0.3*$CU24,TRUE)-_xlfn.NORM.DIST(P$30,$CU24,0.3*$CU24,TRUE))*summary!$C$7/28.8/0.947817+$CS24*(_xlfn.NORM.DIST(P$3,$CV24,0.3*$CV24,TRUE)-_xlfn.NORM.DIST(P$30,$CV24,0.3*$CV24,TRUE))*summary!$C$6/28.8/0.947817)/(SUMPRODUCT((economics!$AG$2:$AG$167=$B53)*(economics!$D$2:$D$167="whr")*economics!$AH$2:$AH$167*(_xlfn.NORM.DIST(P$3,economics!$AK$2:$AK$167,economics!$AJ$2:$AJ$167,TRUE)-_xlfn.NORM.DIST(P$30,economics!$AK$2:$AK$167,economics!$AJ$2:$AJ$167,TRUE)))+$CR24*(_xlfn.NORM.DIST(P$3,$CU24,0.3*$CU24,TRUE)-_xlfn.NORM.DIST(P$30,$CU24,0.3*$CU24,TRUE))+$CS24*(_xlfn.NORM.DIST(P$3,$CV24,0.3*$CV24,TRUE)-_xlfn.NORM.DIST(P$30,$CV24,0.3*$CV24,TRUE))),""),IF($C24&gt;0,summary!$C$10/28.8/0.947817,""))</f>
        <v>10.074319315976723</v>
      </c>
      <c r="Q53">
        <f t="array" ref="Q53">IF($D24,IFERROR((SUMPRODUCT((economics!$AG$2:$AG$167=$B53)*(economics!$D$2:$D$167="whr")*economics!$AH$2:$AH$167*(_xlfn.NORM.DIST(Q$3,economics!$AK$2:$AK$167,economics!$AJ$2:$AJ$167,TRUE)-_xlfn.NORM.DIST(Q$30,economics!$AK$2:$AK$167,economics!$AJ$2:$AJ$167,TRUE))*economics!$AM$2:$AM$167)+$CR24*(_xlfn.NORM.DIST(Q$3,$CU24,0.3*$CU24,TRUE)-_xlfn.NORM.DIST(Q$30,$CU24,0.3*$CU24,TRUE))*summary!$C$7/28.8/0.947817+$CS24*(_xlfn.NORM.DIST(Q$3,$CV24,0.3*$CV24,TRUE)-_xlfn.NORM.DIST(Q$30,$CV24,0.3*$CV24,TRUE))*summary!$C$6/28.8/0.947817)/(SUMPRODUCT((economics!$AG$2:$AG$167=$B53)*(economics!$D$2:$D$167="whr")*economics!$AH$2:$AH$167*(_xlfn.NORM.DIST(Q$3,economics!$AK$2:$AK$167,economics!$AJ$2:$AJ$167,TRUE)-_xlfn.NORM.DIST(Q$30,economics!$AK$2:$AK$167,economics!$AJ$2:$AJ$167,TRUE)))+$CR24*(_xlfn.NORM.DIST(Q$3,$CU24,0.3*$CU24,TRUE)-_xlfn.NORM.DIST(Q$30,$CU24,0.3*$CU24,TRUE))+$CS24*(_xlfn.NORM.DIST(Q$3,$CV24,0.3*$CV24,TRUE)-_xlfn.NORM.DIST(Q$30,$CV24,0.3*$CV24,TRUE))),""),IF($C24&gt;0,summary!$C$10/28.8/0.947817,""))</f>
        <v>10.074319315976723</v>
      </c>
      <c r="R53">
        <f t="array" ref="R53">IF($D24,IFERROR((SUMPRODUCT((economics!$AG$2:$AG$167=$B53)*(economics!$D$2:$D$167="whr")*economics!$AH$2:$AH$167*(_xlfn.NORM.DIST(R$3,economics!$AK$2:$AK$167,economics!$AJ$2:$AJ$167,TRUE)-_xlfn.NORM.DIST(R$30,economics!$AK$2:$AK$167,economics!$AJ$2:$AJ$167,TRUE))*economics!$AM$2:$AM$167)+$CR24*(_xlfn.NORM.DIST(R$3,$CU24,0.3*$CU24,TRUE)-_xlfn.NORM.DIST(R$30,$CU24,0.3*$CU24,TRUE))*summary!$C$7/28.8/0.947817+$CS24*(_xlfn.NORM.DIST(R$3,$CV24,0.3*$CV24,TRUE)-_xlfn.NORM.DIST(R$30,$CV24,0.3*$CV24,TRUE))*summary!$C$6/28.8/0.947817)/(SUMPRODUCT((economics!$AG$2:$AG$167=$B53)*(economics!$D$2:$D$167="whr")*economics!$AH$2:$AH$167*(_xlfn.NORM.DIST(R$3,economics!$AK$2:$AK$167,economics!$AJ$2:$AJ$167,TRUE)-_xlfn.NORM.DIST(R$30,economics!$AK$2:$AK$167,economics!$AJ$2:$AJ$167,TRUE)))+$CR24*(_xlfn.NORM.DIST(R$3,$CU24,0.3*$CU24,TRUE)-_xlfn.NORM.DIST(R$30,$CU24,0.3*$CU24,TRUE))+$CS24*(_xlfn.NORM.DIST(R$3,$CV24,0.3*$CV24,TRUE)-_xlfn.NORM.DIST(R$30,$CV24,0.3*$CV24,TRUE))),""),IF($C24&gt;0,summary!$C$10/28.8/0.947817,""))</f>
        <v>10.074319315976723</v>
      </c>
      <c r="S53">
        <f t="array" ref="S53">IF($D24,IFERROR((SUMPRODUCT((economics!$AG$2:$AG$167=$B53)*(economics!$D$2:$D$167="whr")*economics!$AH$2:$AH$167*(_xlfn.NORM.DIST(S$3,economics!$AK$2:$AK$167,economics!$AJ$2:$AJ$167,TRUE)-_xlfn.NORM.DIST(S$30,economics!$AK$2:$AK$167,economics!$AJ$2:$AJ$167,TRUE))*economics!$AM$2:$AM$167)+$CR24*(_xlfn.NORM.DIST(S$3,$CU24,0.3*$CU24,TRUE)-_xlfn.NORM.DIST(S$30,$CU24,0.3*$CU24,TRUE))*summary!$C$7/28.8/0.947817+$CS24*(_xlfn.NORM.DIST(S$3,$CV24,0.3*$CV24,TRUE)-_xlfn.NORM.DIST(S$30,$CV24,0.3*$CV24,TRUE))*summary!$C$6/28.8/0.947817)/(SUMPRODUCT((economics!$AG$2:$AG$167=$B53)*(economics!$D$2:$D$167="whr")*economics!$AH$2:$AH$167*(_xlfn.NORM.DIST(S$3,economics!$AK$2:$AK$167,economics!$AJ$2:$AJ$167,TRUE)-_xlfn.NORM.DIST(S$30,economics!$AK$2:$AK$167,economics!$AJ$2:$AJ$167,TRUE)))+$CR24*(_xlfn.NORM.DIST(S$3,$CU24,0.3*$CU24,TRUE)-_xlfn.NORM.DIST(S$30,$CU24,0.3*$CU24,TRUE))+$CS24*(_xlfn.NORM.DIST(S$3,$CV24,0.3*$CV24,TRUE)-_xlfn.NORM.DIST(S$30,$CV24,0.3*$CV24,TRUE))),""),IF($C24&gt;0,summary!$C$10/28.8/0.947817,""))</f>
        <v>10.074319315976723</v>
      </c>
      <c r="T53">
        <f t="array" ref="T53">IF($D24,IFERROR((SUMPRODUCT((economics!$AG$2:$AG$167=$B53)*(economics!$D$2:$D$167="whr")*economics!$AH$2:$AH$167*(_xlfn.NORM.DIST(T$3,economics!$AK$2:$AK$167,economics!$AJ$2:$AJ$167,TRUE)-_xlfn.NORM.DIST(T$30,economics!$AK$2:$AK$167,economics!$AJ$2:$AJ$167,TRUE))*economics!$AM$2:$AM$167)+$CR24*(_xlfn.NORM.DIST(T$3,$CU24,0.3*$CU24,TRUE)-_xlfn.NORM.DIST(T$30,$CU24,0.3*$CU24,TRUE))*summary!$C$7/28.8/0.947817+$CS24*(_xlfn.NORM.DIST(T$3,$CV24,0.3*$CV24,TRUE)-_xlfn.NORM.DIST(T$30,$CV24,0.3*$CV24,TRUE))*summary!$C$6/28.8/0.947817)/(SUMPRODUCT((economics!$AG$2:$AG$167=$B53)*(economics!$D$2:$D$167="whr")*economics!$AH$2:$AH$167*(_xlfn.NORM.DIST(T$3,economics!$AK$2:$AK$167,economics!$AJ$2:$AJ$167,TRUE)-_xlfn.NORM.DIST(T$30,economics!$AK$2:$AK$167,economics!$AJ$2:$AJ$167,TRUE)))+$CR24*(_xlfn.NORM.DIST(T$3,$CU24,0.3*$CU24,TRUE)-_xlfn.NORM.DIST(T$30,$CU24,0.3*$CU24,TRUE))+$CS24*(_xlfn.NORM.DIST(T$3,$CV24,0.3*$CV24,TRUE)-_xlfn.NORM.DIST(T$30,$CV24,0.3*$CV24,TRUE))),""),IF($C24&gt;0,summary!$C$10/28.8/0.947817,""))</f>
        <v>10.074319315976723</v>
      </c>
      <c r="U53">
        <f t="array" ref="U53">IF($D24,IFERROR((SUMPRODUCT((economics!$AG$2:$AG$167=$B53)*(economics!$D$2:$D$167="whr")*economics!$AH$2:$AH$167*(_xlfn.NORM.DIST(U$3,economics!$AK$2:$AK$167,economics!$AJ$2:$AJ$167,TRUE)-_xlfn.NORM.DIST(U$30,economics!$AK$2:$AK$167,economics!$AJ$2:$AJ$167,TRUE))*economics!$AM$2:$AM$167)+$CR24*(_xlfn.NORM.DIST(U$3,$CU24,0.3*$CU24,TRUE)-_xlfn.NORM.DIST(U$30,$CU24,0.3*$CU24,TRUE))*summary!$C$7/28.8/0.947817+$CS24*(_xlfn.NORM.DIST(U$3,$CV24,0.3*$CV24,TRUE)-_xlfn.NORM.DIST(U$30,$CV24,0.3*$CV24,TRUE))*summary!$C$6/28.8/0.947817)/(SUMPRODUCT((economics!$AG$2:$AG$167=$B53)*(economics!$D$2:$D$167="whr")*economics!$AH$2:$AH$167*(_xlfn.NORM.DIST(U$3,economics!$AK$2:$AK$167,economics!$AJ$2:$AJ$167,TRUE)-_xlfn.NORM.DIST(U$30,economics!$AK$2:$AK$167,economics!$AJ$2:$AJ$167,TRUE)))+$CR24*(_xlfn.NORM.DIST(U$3,$CU24,0.3*$CU24,TRUE)-_xlfn.NORM.DIST(U$30,$CU24,0.3*$CU24,TRUE))+$CS24*(_xlfn.NORM.DIST(U$3,$CV24,0.3*$CV24,TRUE)-_xlfn.NORM.DIST(U$30,$CV24,0.3*$CV24,TRUE))),""),IF($C24&gt;0,summary!$C$10/28.8/0.947817,""))</f>
        <v>10.074319315976723</v>
      </c>
      <c r="V53">
        <f t="array" ref="V53">IF($D24,IFERROR((SUMPRODUCT((economics!$AG$2:$AG$167=$B53)*(economics!$D$2:$D$167="whr")*economics!$AH$2:$AH$167*(_xlfn.NORM.DIST(V$3,economics!$AK$2:$AK$167,economics!$AJ$2:$AJ$167,TRUE)-_xlfn.NORM.DIST(V$30,economics!$AK$2:$AK$167,economics!$AJ$2:$AJ$167,TRUE))*economics!$AM$2:$AM$167)+$CR24*(_xlfn.NORM.DIST(V$3,$CU24,0.3*$CU24,TRUE)-_xlfn.NORM.DIST(V$30,$CU24,0.3*$CU24,TRUE))*summary!$C$7/28.8/0.947817+$CS24*(_xlfn.NORM.DIST(V$3,$CV24,0.3*$CV24,TRUE)-_xlfn.NORM.DIST(V$30,$CV24,0.3*$CV24,TRUE))*summary!$C$6/28.8/0.947817)/(SUMPRODUCT((economics!$AG$2:$AG$167=$B53)*(economics!$D$2:$D$167="whr")*economics!$AH$2:$AH$167*(_xlfn.NORM.DIST(V$3,economics!$AK$2:$AK$167,economics!$AJ$2:$AJ$167,TRUE)-_xlfn.NORM.DIST(V$30,economics!$AK$2:$AK$167,economics!$AJ$2:$AJ$167,TRUE)))+$CR24*(_xlfn.NORM.DIST(V$3,$CU24,0.3*$CU24,TRUE)-_xlfn.NORM.DIST(V$30,$CU24,0.3*$CU24,TRUE))+$CS24*(_xlfn.NORM.DIST(V$3,$CV24,0.3*$CV24,TRUE)-_xlfn.NORM.DIST(V$30,$CV24,0.3*$CV24,TRUE))),""),IF($C24&gt;0,summary!$C$10/28.8/0.947817,""))</f>
        <v>10.074319315976723</v>
      </c>
      <c r="W53">
        <f t="array" ref="W53">IF($D24,IFERROR((SUMPRODUCT((economics!$AG$2:$AG$167=$B53)*(economics!$D$2:$D$167="whr")*economics!$AH$2:$AH$167*(_xlfn.NORM.DIST(W$3,economics!$AK$2:$AK$167,economics!$AJ$2:$AJ$167,TRUE)-_xlfn.NORM.DIST(W$30,economics!$AK$2:$AK$167,economics!$AJ$2:$AJ$167,TRUE))*economics!$AM$2:$AM$167)+$CR24*(_xlfn.NORM.DIST(W$3,$CU24,0.3*$CU24,TRUE)-_xlfn.NORM.DIST(W$30,$CU24,0.3*$CU24,TRUE))*summary!$C$7/28.8/0.947817+$CS24*(_xlfn.NORM.DIST(W$3,$CV24,0.3*$CV24,TRUE)-_xlfn.NORM.DIST(W$30,$CV24,0.3*$CV24,TRUE))*summary!$C$6/28.8/0.947817)/(SUMPRODUCT((economics!$AG$2:$AG$167=$B53)*(economics!$D$2:$D$167="whr")*economics!$AH$2:$AH$167*(_xlfn.NORM.DIST(W$3,economics!$AK$2:$AK$167,economics!$AJ$2:$AJ$167,TRUE)-_xlfn.NORM.DIST(W$30,economics!$AK$2:$AK$167,economics!$AJ$2:$AJ$167,TRUE)))+$CR24*(_xlfn.NORM.DIST(W$3,$CU24,0.3*$CU24,TRUE)-_xlfn.NORM.DIST(W$30,$CU24,0.3*$CU24,TRUE))+$CS24*(_xlfn.NORM.DIST(W$3,$CV24,0.3*$CV24,TRUE)-_xlfn.NORM.DIST(W$30,$CV24,0.3*$CV24,TRUE))),""),IF($C24&gt;0,summary!$C$10/28.8/0.947817,""))</f>
        <v>10.074319315976723</v>
      </c>
      <c r="X53">
        <f t="array" ref="X53">IF($D24,IFERROR((SUMPRODUCT((economics!$AG$2:$AG$167=$B53)*(economics!$D$2:$D$167="whr")*economics!$AH$2:$AH$167*(_xlfn.NORM.DIST(X$3,economics!$AK$2:$AK$167,economics!$AJ$2:$AJ$167,TRUE)-_xlfn.NORM.DIST(X$30,economics!$AK$2:$AK$167,economics!$AJ$2:$AJ$167,TRUE))*economics!$AM$2:$AM$167)+$CR24*(_xlfn.NORM.DIST(X$3,$CU24,0.3*$CU24,TRUE)-_xlfn.NORM.DIST(X$30,$CU24,0.3*$CU24,TRUE))*summary!$C$7/28.8/0.947817+$CS24*(_xlfn.NORM.DIST(X$3,$CV24,0.3*$CV24,TRUE)-_xlfn.NORM.DIST(X$30,$CV24,0.3*$CV24,TRUE))*summary!$C$6/28.8/0.947817)/(SUMPRODUCT((economics!$AG$2:$AG$167=$B53)*(economics!$D$2:$D$167="whr")*economics!$AH$2:$AH$167*(_xlfn.NORM.DIST(X$3,economics!$AK$2:$AK$167,economics!$AJ$2:$AJ$167,TRUE)-_xlfn.NORM.DIST(X$30,economics!$AK$2:$AK$167,economics!$AJ$2:$AJ$167,TRUE)))+$CR24*(_xlfn.NORM.DIST(X$3,$CU24,0.3*$CU24,TRUE)-_xlfn.NORM.DIST(X$30,$CU24,0.3*$CU24,TRUE))+$CS24*(_xlfn.NORM.DIST(X$3,$CV24,0.3*$CV24,TRUE)-_xlfn.NORM.DIST(X$30,$CV24,0.3*$CV24,TRUE))),""),IF($C24&gt;0,summary!$C$10/28.8/0.947817,""))</f>
        <v>10.074319315976723</v>
      </c>
      <c r="Y53">
        <f t="array" ref="Y53">IF($D24,IFERROR((SUMPRODUCT((economics!$AG$2:$AG$167=$B53)*(economics!$D$2:$D$167="whr")*economics!$AH$2:$AH$167*(_xlfn.NORM.DIST(Y$3,economics!$AK$2:$AK$167,economics!$AJ$2:$AJ$167,TRUE)-_xlfn.NORM.DIST(Y$30,economics!$AK$2:$AK$167,economics!$AJ$2:$AJ$167,TRUE))*economics!$AM$2:$AM$167)+$CR24*(_xlfn.NORM.DIST(Y$3,$CU24,0.3*$CU24,TRUE)-_xlfn.NORM.DIST(Y$30,$CU24,0.3*$CU24,TRUE))*summary!$C$7/28.8/0.947817+$CS24*(_xlfn.NORM.DIST(Y$3,$CV24,0.3*$CV24,TRUE)-_xlfn.NORM.DIST(Y$30,$CV24,0.3*$CV24,TRUE))*summary!$C$6/28.8/0.947817)/(SUMPRODUCT((economics!$AG$2:$AG$167=$B53)*(economics!$D$2:$D$167="whr")*economics!$AH$2:$AH$167*(_xlfn.NORM.DIST(Y$3,economics!$AK$2:$AK$167,economics!$AJ$2:$AJ$167,TRUE)-_xlfn.NORM.DIST(Y$30,economics!$AK$2:$AK$167,economics!$AJ$2:$AJ$167,TRUE)))+$CR24*(_xlfn.NORM.DIST(Y$3,$CU24,0.3*$CU24,TRUE)-_xlfn.NORM.DIST(Y$30,$CU24,0.3*$CU24,TRUE))+$CS24*(_xlfn.NORM.DIST(Y$3,$CV24,0.3*$CV24,TRUE)-_xlfn.NORM.DIST(Y$30,$CV24,0.3*$CV24,TRUE))),""),IF($C24&gt;0,summary!$C$10/28.8/0.947817,""))</f>
        <v>10.074319315976723</v>
      </c>
      <c r="Z53">
        <f t="array" ref="Z53">IF($D24,IFERROR((SUMPRODUCT((economics!$AG$2:$AG$167=$B53)*(economics!$D$2:$D$167="whr")*economics!$AH$2:$AH$167*(_xlfn.NORM.DIST(Z$3,economics!$AK$2:$AK$167,economics!$AJ$2:$AJ$167,TRUE)-_xlfn.NORM.DIST(Z$30,economics!$AK$2:$AK$167,economics!$AJ$2:$AJ$167,TRUE))*economics!$AM$2:$AM$167)+$CR24*(_xlfn.NORM.DIST(Z$3,$CU24,0.3*$CU24,TRUE)-_xlfn.NORM.DIST(Z$30,$CU24,0.3*$CU24,TRUE))*summary!$C$7/28.8/0.947817+$CS24*(_xlfn.NORM.DIST(Z$3,$CV24,0.3*$CV24,TRUE)-_xlfn.NORM.DIST(Z$30,$CV24,0.3*$CV24,TRUE))*summary!$C$6/28.8/0.947817)/(SUMPRODUCT((economics!$AG$2:$AG$167=$B53)*(economics!$D$2:$D$167="whr")*economics!$AH$2:$AH$167*(_xlfn.NORM.DIST(Z$3,economics!$AK$2:$AK$167,economics!$AJ$2:$AJ$167,TRUE)-_xlfn.NORM.DIST(Z$30,economics!$AK$2:$AK$167,economics!$AJ$2:$AJ$167,TRUE)))+$CR24*(_xlfn.NORM.DIST(Z$3,$CU24,0.3*$CU24,TRUE)-_xlfn.NORM.DIST(Z$30,$CU24,0.3*$CU24,TRUE))+$CS24*(_xlfn.NORM.DIST(Z$3,$CV24,0.3*$CV24,TRUE)-_xlfn.NORM.DIST(Z$30,$CV24,0.3*$CV24,TRUE))),""),IF($C24&gt;0,summary!$C$10/28.8/0.947817,""))</f>
        <v>10.074319315976723</v>
      </c>
      <c r="AA53">
        <f t="array" ref="AA53">IF($D24,IFERROR((SUMPRODUCT((economics!$AG$2:$AG$167=$B53)*(economics!$D$2:$D$167="whr")*economics!$AH$2:$AH$167*(_xlfn.NORM.DIST(AA$3,economics!$AK$2:$AK$167,economics!$AJ$2:$AJ$167,TRUE)-_xlfn.NORM.DIST(AA$30,economics!$AK$2:$AK$167,economics!$AJ$2:$AJ$167,TRUE))*economics!$AM$2:$AM$167)+$CR24*(_xlfn.NORM.DIST(AA$3,$CU24,0.3*$CU24,TRUE)-_xlfn.NORM.DIST(AA$30,$CU24,0.3*$CU24,TRUE))*summary!$C$7/28.8/0.947817+$CS24*(_xlfn.NORM.DIST(AA$3,$CV24,0.3*$CV24,TRUE)-_xlfn.NORM.DIST(AA$30,$CV24,0.3*$CV24,TRUE))*summary!$C$6/28.8/0.947817)/(SUMPRODUCT((economics!$AG$2:$AG$167=$B53)*(economics!$D$2:$D$167="whr")*economics!$AH$2:$AH$167*(_xlfn.NORM.DIST(AA$3,economics!$AK$2:$AK$167,economics!$AJ$2:$AJ$167,TRUE)-_xlfn.NORM.DIST(AA$30,economics!$AK$2:$AK$167,economics!$AJ$2:$AJ$167,TRUE)))+$CR24*(_xlfn.NORM.DIST(AA$3,$CU24,0.3*$CU24,TRUE)-_xlfn.NORM.DIST(AA$30,$CU24,0.3*$CU24,TRUE))+$CS24*(_xlfn.NORM.DIST(AA$3,$CV24,0.3*$CV24,TRUE)-_xlfn.NORM.DIST(AA$30,$CV24,0.3*$CV24,TRUE))),""),IF($C24&gt;0,summary!$C$10/28.8/0.947817,""))</f>
        <v>10.074319315976723</v>
      </c>
      <c r="AB53">
        <f t="array" ref="AB53">IF($D24,IFERROR((SUMPRODUCT((economics!$AG$2:$AG$167=$B53)*(economics!$D$2:$D$167="whr")*economics!$AH$2:$AH$167*(_xlfn.NORM.DIST(AB$3,economics!$AK$2:$AK$167,economics!$AJ$2:$AJ$167,TRUE)-_xlfn.NORM.DIST(AB$30,economics!$AK$2:$AK$167,economics!$AJ$2:$AJ$167,TRUE))*economics!$AM$2:$AM$167)+$CR24*(_xlfn.NORM.DIST(AB$3,$CU24,0.3*$CU24,TRUE)-_xlfn.NORM.DIST(AB$30,$CU24,0.3*$CU24,TRUE))*summary!$C$7/28.8/0.947817+$CS24*(_xlfn.NORM.DIST(AB$3,$CV24,0.3*$CV24,TRUE)-_xlfn.NORM.DIST(AB$30,$CV24,0.3*$CV24,TRUE))*summary!$C$6/28.8/0.947817)/(SUMPRODUCT((economics!$AG$2:$AG$167=$B53)*(economics!$D$2:$D$167="whr")*economics!$AH$2:$AH$167*(_xlfn.NORM.DIST(AB$3,economics!$AK$2:$AK$167,economics!$AJ$2:$AJ$167,TRUE)-_xlfn.NORM.DIST(AB$30,economics!$AK$2:$AK$167,economics!$AJ$2:$AJ$167,TRUE)))+$CR24*(_xlfn.NORM.DIST(AB$3,$CU24,0.3*$CU24,TRUE)-_xlfn.NORM.DIST(AB$30,$CU24,0.3*$CU24,TRUE))+$CS24*(_xlfn.NORM.DIST(AB$3,$CV24,0.3*$CV24,TRUE)-_xlfn.NORM.DIST(AB$30,$CV24,0.3*$CV24,TRUE))),""),IF($C24&gt;0,summary!$C$10/28.8/0.947817,""))</f>
        <v>10.074319315976723</v>
      </c>
      <c r="AC53">
        <f t="array" ref="AC53">IF($D24,IFERROR((SUMPRODUCT((economics!$AG$2:$AG$167=$B53)*(economics!$D$2:$D$167="whr")*economics!$AH$2:$AH$167*(_xlfn.NORM.DIST(AC$3,economics!$AK$2:$AK$167,economics!$AJ$2:$AJ$167,TRUE)-_xlfn.NORM.DIST(AC$30,economics!$AK$2:$AK$167,economics!$AJ$2:$AJ$167,TRUE))*economics!$AM$2:$AM$167)+$CR24*(_xlfn.NORM.DIST(AC$3,$CU24,0.3*$CU24,TRUE)-_xlfn.NORM.DIST(AC$30,$CU24,0.3*$CU24,TRUE))*summary!$C$7/28.8/0.947817+$CS24*(_xlfn.NORM.DIST(AC$3,$CV24,0.3*$CV24,TRUE)-_xlfn.NORM.DIST(AC$30,$CV24,0.3*$CV24,TRUE))*summary!$C$6/28.8/0.947817)/(SUMPRODUCT((economics!$AG$2:$AG$167=$B53)*(economics!$D$2:$D$167="whr")*economics!$AH$2:$AH$167*(_xlfn.NORM.DIST(AC$3,economics!$AK$2:$AK$167,economics!$AJ$2:$AJ$167,TRUE)-_xlfn.NORM.DIST(AC$30,economics!$AK$2:$AK$167,economics!$AJ$2:$AJ$167,TRUE)))+$CR24*(_xlfn.NORM.DIST(AC$3,$CU24,0.3*$CU24,TRUE)-_xlfn.NORM.DIST(AC$30,$CU24,0.3*$CU24,TRUE))+$CS24*(_xlfn.NORM.DIST(AC$3,$CV24,0.3*$CV24,TRUE)-_xlfn.NORM.DIST(AC$30,$CV24,0.3*$CV24,TRUE))),""),IF($C24&gt;0,summary!$C$10/28.8/0.947817,""))</f>
        <v>10.074319315976723</v>
      </c>
      <c r="AD53">
        <f t="array" ref="AD53">IF($D24,IFERROR((SUMPRODUCT((economics!$AG$2:$AG$167=$B53)*(economics!$D$2:$D$167="whr")*economics!$AH$2:$AH$167*(_xlfn.NORM.DIST(AD$3,economics!$AK$2:$AK$167,economics!$AJ$2:$AJ$167,TRUE)-_xlfn.NORM.DIST(AD$30,economics!$AK$2:$AK$167,economics!$AJ$2:$AJ$167,TRUE))*economics!$AM$2:$AM$167)+$CR24*(_xlfn.NORM.DIST(AD$3,$CU24,0.3*$CU24,TRUE)-_xlfn.NORM.DIST(AD$30,$CU24,0.3*$CU24,TRUE))*summary!$C$7/28.8/0.947817+$CS24*(_xlfn.NORM.DIST(AD$3,$CV24,0.3*$CV24,TRUE)-_xlfn.NORM.DIST(AD$30,$CV24,0.3*$CV24,TRUE))*summary!$C$6/28.8/0.947817)/(SUMPRODUCT((economics!$AG$2:$AG$167=$B53)*(economics!$D$2:$D$167="whr")*economics!$AH$2:$AH$167*(_xlfn.NORM.DIST(AD$3,economics!$AK$2:$AK$167,economics!$AJ$2:$AJ$167,TRUE)-_xlfn.NORM.DIST(AD$30,economics!$AK$2:$AK$167,economics!$AJ$2:$AJ$167,TRUE)))+$CR24*(_xlfn.NORM.DIST(AD$3,$CU24,0.3*$CU24,TRUE)-_xlfn.NORM.DIST(AD$30,$CU24,0.3*$CU24,TRUE))+$CS24*(_xlfn.NORM.DIST(AD$3,$CV24,0.3*$CV24,TRUE)-_xlfn.NORM.DIST(AD$30,$CV24,0.3*$CV24,TRUE))),""),IF($C24&gt;0,summary!$C$10/28.8/0.947817,""))</f>
        <v>10.074319315976723</v>
      </c>
      <c r="AE53">
        <f t="array" ref="AE53">IF($D24,IFERROR((SUMPRODUCT((economics!$AG$2:$AG$167=$B53)*(economics!$D$2:$D$167="whr")*economics!$AH$2:$AH$167*(_xlfn.NORM.DIST(AE$3,economics!$AK$2:$AK$167,economics!$AJ$2:$AJ$167,TRUE)-_xlfn.NORM.DIST(AE$30,economics!$AK$2:$AK$167,economics!$AJ$2:$AJ$167,TRUE))*economics!$AM$2:$AM$167)+$CR24*(_xlfn.NORM.DIST(AE$3,$CU24,0.3*$CU24,TRUE)-_xlfn.NORM.DIST(AE$30,$CU24,0.3*$CU24,TRUE))*summary!$C$7/28.8/0.947817+$CS24*(_xlfn.NORM.DIST(AE$3,$CV24,0.3*$CV24,TRUE)-_xlfn.NORM.DIST(AE$30,$CV24,0.3*$CV24,TRUE))*summary!$C$6/28.8/0.947817)/(SUMPRODUCT((economics!$AG$2:$AG$167=$B53)*(economics!$D$2:$D$167="whr")*economics!$AH$2:$AH$167*(_xlfn.NORM.DIST(AE$3,economics!$AK$2:$AK$167,economics!$AJ$2:$AJ$167,TRUE)-_xlfn.NORM.DIST(AE$30,economics!$AK$2:$AK$167,economics!$AJ$2:$AJ$167,TRUE)))+$CR24*(_xlfn.NORM.DIST(AE$3,$CU24,0.3*$CU24,TRUE)-_xlfn.NORM.DIST(AE$30,$CU24,0.3*$CU24,TRUE))+$CS24*(_xlfn.NORM.DIST(AE$3,$CV24,0.3*$CV24,TRUE)-_xlfn.NORM.DIST(AE$30,$CV24,0.3*$CV24,TRUE))),""),IF($C24&gt;0,summary!$C$10/28.8/0.947817,""))</f>
        <v>10.074319315976723</v>
      </c>
      <c r="AF53">
        <f t="array" ref="AF53">IF($D24,IFERROR((SUMPRODUCT((economics!$AG$2:$AG$167=$B53)*(economics!$D$2:$D$167="whr")*economics!$AH$2:$AH$167*(_xlfn.NORM.DIST(AF$3,economics!$AK$2:$AK$167,economics!$AJ$2:$AJ$167,TRUE)-_xlfn.NORM.DIST(AF$30,economics!$AK$2:$AK$167,economics!$AJ$2:$AJ$167,TRUE))*economics!$AM$2:$AM$167)+$CR24*(_xlfn.NORM.DIST(AF$3,$CU24,0.3*$CU24,TRUE)-_xlfn.NORM.DIST(AF$30,$CU24,0.3*$CU24,TRUE))*summary!$C$7/28.8/0.947817+$CS24*(_xlfn.NORM.DIST(AF$3,$CV24,0.3*$CV24,TRUE)-_xlfn.NORM.DIST(AF$30,$CV24,0.3*$CV24,TRUE))*summary!$C$6/28.8/0.947817)/(SUMPRODUCT((economics!$AG$2:$AG$167=$B53)*(economics!$D$2:$D$167="whr")*economics!$AH$2:$AH$167*(_xlfn.NORM.DIST(AF$3,economics!$AK$2:$AK$167,economics!$AJ$2:$AJ$167,TRUE)-_xlfn.NORM.DIST(AF$30,economics!$AK$2:$AK$167,economics!$AJ$2:$AJ$167,TRUE)))+$CR24*(_xlfn.NORM.DIST(AF$3,$CU24,0.3*$CU24,TRUE)-_xlfn.NORM.DIST(AF$30,$CU24,0.3*$CU24,TRUE))+$CS24*(_xlfn.NORM.DIST(AF$3,$CV24,0.3*$CV24,TRUE)-_xlfn.NORM.DIST(AF$30,$CV24,0.3*$CV24,TRUE))),""),IF($C24&gt;0,summary!$C$10/28.8/0.947817,""))</f>
        <v>10.074319315976723</v>
      </c>
      <c r="AG53">
        <f t="array" ref="AG53">IF($D24,IFERROR((SUMPRODUCT((economics!$AG$2:$AG$167=$B53)*(economics!$D$2:$D$167="whr")*economics!$AH$2:$AH$167*(_xlfn.NORM.DIST(AG$3,economics!$AK$2:$AK$167,economics!$AJ$2:$AJ$167,TRUE)-_xlfn.NORM.DIST(AG$30,economics!$AK$2:$AK$167,economics!$AJ$2:$AJ$167,TRUE))*economics!$AM$2:$AM$167)+$CR24*(_xlfn.NORM.DIST(AG$3,$CU24,0.3*$CU24,TRUE)-_xlfn.NORM.DIST(AG$30,$CU24,0.3*$CU24,TRUE))*summary!$C$7/28.8/0.947817+$CS24*(_xlfn.NORM.DIST(AG$3,$CV24,0.3*$CV24,TRUE)-_xlfn.NORM.DIST(AG$30,$CV24,0.3*$CV24,TRUE))*summary!$C$6/28.8/0.947817)/(SUMPRODUCT((economics!$AG$2:$AG$167=$B53)*(economics!$D$2:$D$167="whr")*economics!$AH$2:$AH$167*(_xlfn.NORM.DIST(AG$3,economics!$AK$2:$AK$167,economics!$AJ$2:$AJ$167,TRUE)-_xlfn.NORM.DIST(AG$30,economics!$AK$2:$AK$167,economics!$AJ$2:$AJ$167,TRUE)))+$CR24*(_xlfn.NORM.DIST(AG$3,$CU24,0.3*$CU24,TRUE)-_xlfn.NORM.DIST(AG$30,$CU24,0.3*$CU24,TRUE))+$CS24*(_xlfn.NORM.DIST(AG$3,$CV24,0.3*$CV24,TRUE)-_xlfn.NORM.DIST(AG$30,$CV24,0.3*$CV24,TRUE))),""),IF($C24&gt;0,summary!$C$10/28.8/0.947817,""))</f>
        <v>10.074319315976723</v>
      </c>
      <c r="AH53">
        <f t="array" ref="AH53">IF($D24,IFERROR((SUMPRODUCT((economics!$AG$2:$AG$167=$B53)*(economics!$D$2:$D$167="whr")*economics!$AH$2:$AH$167*(_xlfn.NORM.DIST(AH$3,economics!$AK$2:$AK$167,economics!$AJ$2:$AJ$167,TRUE)-_xlfn.NORM.DIST(AH$30,economics!$AK$2:$AK$167,economics!$AJ$2:$AJ$167,TRUE))*economics!$AM$2:$AM$167)+$CR24*(_xlfn.NORM.DIST(AH$3,$CU24,0.3*$CU24,TRUE)-_xlfn.NORM.DIST(AH$30,$CU24,0.3*$CU24,TRUE))*summary!$C$7/28.8/0.947817+$CS24*(_xlfn.NORM.DIST(AH$3,$CV24,0.3*$CV24,TRUE)-_xlfn.NORM.DIST(AH$30,$CV24,0.3*$CV24,TRUE))*summary!$C$6/28.8/0.947817)/(SUMPRODUCT((economics!$AG$2:$AG$167=$B53)*(economics!$D$2:$D$167="whr")*economics!$AH$2:$AH$167*(_xlfn.NORM.DIST(AH$3,economics!$AK$2:$AK$167,economics!$AJ$2:$AJ$167,TRUE)-_xlfn.NORM.DIST(AH$30,economics!$AK$2:$AK$167,economics!$AJ$2:$AJ$167,TRUE)))+$CR24*(_xlfn.NORM.DIST(AH$3,$CU24,0.3*$CU24,TRUE)-_xlfn.NORM.DIST(AH$30,$CU24,0.3*$CU24,TRUE))+$CS24*(_xlfn.NORM.DIST(AH$3,$CV24,0.3*$CV24,TRUE)-_xlfn.NORM.DIST(AH$30,$CV24,0.3*$CV24,TRUE))),""),IF($C24&gt;0,summary!$C$10/28.8/0.947817,""))</f>
        <v>10.074319315976723</v>
      </c>
      <c r="AI53">
        <f t="array" ref="AI53">IF($D24,IFERROR((SUMPRODUCT((economics!$AG$2:$AG$167=$B53)*(economics!$D$2:$D$167="whr")*economics!$AH$2:$AH$167*(_xlfn.NORM.DIST(AI$3,economics!$AK$2:$AK$167,economics!$AJ$2:$AJ$167,TRUE)-_xlfn.NORM.DIST(AI$30,economics!$AK$2:$AK$167,economics!$AJ$2:$AJ$167,TRUE))*economics!$AM$2:$AM$167)+$CR24*(_xlfn.NORM.DIST(AI$3,$CU24,0.3*$CU24,TRUE)-_xlfn.NORM.DIST(AI$30,$CU24,0.3*$CU24,TRUE))*summary!$C$7/28.8/0.947817+$CS24*(_xlfn.NORM.DIST(AI$3,$CV24,0.3*$CV24,TRUE)-_xlfn.NORM.DIST(AI$30,$CV24,0.3*$CV24,TRUE))*summary!$C$6/28.8/0.947817)/(SUMPRODUCT((economics!$AG$2:$AG$167=$B53)*(economics!$D$2:$D$167="whr")*economics!$AH$2:$AH$167*(_xlfn.NORM.DIST(AI$3,economics!$AK$2:$AK$167,economics!$AJ$2:$AJ$167,TRUE)-_xlfn.NORM.DIST(AI$30,economics!$AK$2:$AK$167,economics!$AJ$2:$AJ$167,TRUE)))+$CR24*(_xlfn.NORM.DIST(AI$3,$CU24,0.3*$CU24,TRUE)-_xlfn.NORM.DIST(AI$30,$CU24,0.3*$CU24,TRUE))+$CS24*(_xlfn.NORM.DIST(AI$3,$CV24,0.3*$CV24,TRUE)-_xlfn.NORM.DIST(AI$30,$CV24,0.3*$CV24,TRUE))),""),IF($C24&gt;0,summary!$C$10/28.8/0.947817,""))</f>
        <v>10.074319315976723</v>
      </c>
      <c r="AJ53">
        <f t="array" ref="AJ53">IF($D24,IFERROR((SUMPRODUCT((economics!$AG$2:$AG$167=$B53)*(economics!$D$2:$D$167="whr")*economics!$AH$2:$AH$167*(_xlfn.NORM.DIST(AJ$3,economics!$AK$2:$AK$167,economics!$AJ$2:$AJ$167,TRUE)-_xlfn.NORM.DIST(AJ$30,economics!$AK$2:$AK$167,economics!$AJ$2:$AJ$167,TRUE))*economics!$AM$2:$AM$167)+$CR24*(_xlfn.NORM.DIST(AJ$3,$CU24,0.3*$CU24,TRUE)-_xlfn.NORM.DIST(AJ$30,$CU24,0.3*$CU24,TRUE))*summary!$C$7/28.8/0.947817+$CS24*(_xlfn.NORM.DIST(AJ$3,$CV24,0.3*$CV24,TRUE)-_xlfn.NORM.DIST(AJ$30,$CV24,0.3*$CV24,TRUE))*summary!$C$6/28.8/0.947817)/(SUMPRODUCT((economics!$AG$2:$AG$167=$B53)*(economics!$D$2:$D$167="whr")*economics!$AH$2:$AH$167*(_xlfn.NORM.DIST(AJ$3,economics!$AK$2:$AK$167,economics!$AJ$2:$AJ$167,TRUE)-_xlfn.NORM.DIST(AJ$30,economics!$AK$2:$AK$167,economics!$AJ$2:$AJ$167,TRUE)))+$CR24*(_xlfn.NORM.DIST(AJ$3,$CU24,0.3*$CU24,TRUE)-_xlfn.NORM.DIST(AJ$30,$CU24,0.3*$CU24,TRUE))+$CS24*(_xlfn.NORM.DIST(AJ$3,$CV24,0.3*$CV24,TRUE)-_xlfn.NORM.DIST(AJ$30,$CV24,0.3*$CV24,TRUE))),""),IF($C24&gt;0,summary!$C$10/28.8/0.947817,""))</f>
        <v>10.074319315976723</v>
      </c>
      <c r="AK53">
        <f t="array" ref="AK53">IF($D24,IFERROR((SUMPRODUCT((economics!$AG$2:$AG$167=$B53)*(economics!$D$2:$D$167="whr")*economics!$AH$2:$AH$167*(_xlfn.NORM.DIST(AK$3,economics!$AK$2:$AK$167,economics!$AJ$2:$AJ$167,TRUE)-_xlfn.NORM.DIST(AK$30,economics!$AK$2:$AK$167,economics!$AJ$2:$AJ$167,TRUE))*economics!$AM$2:$AM$167)+$CR24*(_xlfn.NORM.DIST(AK$3,$CU24,0.3*$CU24,TRUE)-_xlfn.NORM.DIST(AK$30,$CU24,0.3*$CU24,TRUE))*summary!$C$7/28.8/0.947817+$CS24*(_xlfn.NORM.DIST(AK$3,$CV24,0.3*$CV24,TRUE)-_xlfn.NORM.DIST(AK$30,$CV24,0.3*$CV24,TRUE))*summary!$C$6/28.8/0.947817)/(SUMPRODUCT((economics!$AG$2:$AG$167=$B53)*(economics!$D$2:$D$167="whr")*economics!$AH$2:$AH$167*(_xlfn.NORM.DIST(AK$3,economics!$AK$2:$AK$167,economics!$AJ$2:$AJ$167,TRUE)-_xlfn.NORM.DIST(AK$30,economics!$AK$2:$AK$167,economics!$AJ$2:$AJ$167,TRUE)))+$CR24*(_xlfn.NORM.DIST(AK$3,$CU24,0.3*$CU24,TRUE)-_xlfn.NORM.DIST(AK$30,$CU24,0.3*$CU24,TRUE))+$CS24*(_xlfn.NORM.DIST(AK$3,$CV24,0.3*$CV24,TRUE)-_xlfn.NORM.DIST(AK$30,$CV24,0.3*$CV24,TRUE))),""),IF($C24&gt;0,summary!$C$10/28.8/0.947817,""))</f>
        <v>10.074319315976723</v>
      </c>
      <c r="AL53">
        <f t="array" ref="AL53">IF($D24,IFERROR((SUMPRODUCT((economics!$AG$2:$AG$167=$B53)*(economics!$D$2:$D$167="whr")*economics!$AH$2:$AH$167*(_xlfn.NORM.DIST(AL$3,economics!$AK$2:$AK$167,economics!$AJ$2:$AJ$167,TRUE)-_xlfn.NORM.DIST(AL$30,economics!$AK$2:$AK$167,economics!$AJ$2:$AJ$167,TRUE))*economics!$AM$2:$AM$167)+$CR24*(_xlfn.NORM.DIST(AL$3,$CU24,0.3*$CU24,TRUE)-_xlfn.NORM.DIST(AL$30,$CU24,0.3*$CU24,TRUE))*summary!$C$7/28.8/0.947817+$CS24*(_xlfn.NORM.DIST(AL$3,$CV24,0.3*$CV24,TRUE)-_xlfn.NORM.DIST(AL$30,$CV24,0.3*$CV24,TRUE))*summary!$C$6/28.8/0.947817)/(SUMPRODUCT((economics!$AG$2:$AG$167=$B53)*(economics!$D$2:$D$167="whr")*economics!$AH$2:$AH$167*(_xlfn.NORM.DIST(AL$3,economics!$AK$2:$AK$167,economics!$AJ$2:$AJ$167,TRUE)-_xlfn.NORM.DIST(AL$30,economics!$AK$2:$AK$167,economics!$AJ$2:$AJ$167,TRUE)))+$CR24*(_xlfn.NORM.DIST(AL$3,$CU24,0.3*$CU24,TRUE)-_xlfn.NORM.DIST(AL$30,$CU24,0.3*$CU24,TRUE))+$CS24*(_xlfn.NORM.DIST(AL$3,$CV24,0.3*$CV24,TRUE)-_xlfn.NORM.DIST(AL$30,$CV24,0.3*$CV24,TRUE))),""),IF($C24&gt;0,summary!$C$10/28.8/0.947817,""))</f>
        <v>10.074319315976723</v>
      </c>
      <c r="AM53">
        <f t="array" ref="AM53">IF($D24,IFERROR((SUMPRODUCT((economics!$AG$2:$AG$167=$B53)*(economics!$D$2:$D$167="whr")*economics!$AH$2:$AH$167*(_xlfn.NORM.DIST(AM$3,economics!$AK$2:$AK$167,economics!$AJ$2:$AJ$167,TRUE)-_xlfn.NORM.DIST(AM$30,economics!$AK$2:$AK$167,economics!$AJ$2:$AJ$167,TRUE))*economics!$AM$2:$AM$167)+$CR24*(_xlfn.NORM.DIST(AM$3,$CU24,0.3*$CU24,TRUE)-_xlfn.NORM.DIST(AM$30,$CU24,0.3*$CU24,TRUE))*summary!$C$7/28.8/0.947817+$CS24*(_xlfn.NORM.DIST(AM$3,$CV24,0.3*$CV24,TRUE)-_xlfn.NORM.DIST(AM$30,$CV24,0.3*$CV24,TRUE))*summary!$C$6/28.8/0.947817)/(SUMPRODUCT((economics!$AG$2:$AG$167=$B53)*(economics!$D$2:$D$167="whr")*economics!$AH$2:$AH$167*(_xlfn.NORM.DIST(AM$3,economics!$AK$2:$AK$167,economics!$AJ$2:$AJ$167,TRUE)-_xlfn.NORM.DIST(AM$30,economics!$AK$2:$AK$167,economics!$AJ$2:$AJ$167,TRUE)))+$CR24*(_xlfn.NORM.DIST(AM$3,$CU24,0.3*$CU24,TRUE)-_xlfn.NORM.DIST(AM$30,$CU24,0.3*$CU24,TRUE))+$CS24*(_xlfn.NORM.DIST(AM$3,$CV24,0.3*$CV24,TRUE)-_xlfn.NORM.DIST(AM$30,$CV24,0.3*$CV24,TRUE))),""),IF($C24&gt;0,summary!$C$10/28.8/0.947817,""))</f>
        <v>10.074319315976723</v>
      </c>
      <c r="AN53">
        <f t="array" ref="AN53">IF($D24,IFERROR((SUMPRODUCT((economics!$AG$2:$AG$167=$B53)*(economics!$D$2:$D$167="whr")*economics!$AH$2:$AH$167*(_xlfn.NORM.DIST(AN$3,economics!$AK$2:$AK$167,economics!$AJ$2:$AJ$167,TRUE)-_xlfn.NORM.DIST(AN$30,economics!$AK$2:$AK$167,economics!$AJ$2:$AJ$167,TRUE))*economics!$AM$2:$AM$167)+$CR24*(_xlfn.NORM.DIST(AN$3,$CU24,0.3*$CU24,TRUE)-_xlfn.NORM.DIST(AN$30,$CU24,0.3*$CU24,TRUE))*summary!$C$7/28.8/0.947817+$CS24*(_xlfn.NORM.DIST(AN$3,$CV24,0.3*$CV24,TRUE)-_xlfn.NORM.DIST(AN$30,$CV24,0.3*$CV24,TRUE))*summary!$C$6/28.8/0.947817)/(SUMPRODUCT((economics!$AG$2:$AG$167=$B53)*(economics!$D$2:$D$167="whr")*economics!$AH$2:$AH$167*(_xlfn.NORM.DIST(AN$3,economics!$AK$2:$AK$167,economics!$AJ$2:$AJ$167,TRUE)-_xlfn.NORM.DIST(AN$30,economics!$AK$2:$AK$167,economics!$AJ$2:$AJ$167,TRUE)))+$CR24*(_xlfn.NORM.DIST(AN$3,$CU24,0.3*$CU24,TRUE)-_xlfn.NORM.DIST(AN$30,$CU24,0.3*$CU24,TRUE))+$CS24*(_xlfn.NORM.DIST(AN$3,$CV24,0.3*$CV24,TRUE)-_xlfn.NORM.DIST(AN$30,$CV24,0.3*$CV24,TRUE))),""),IF($C24&gt;0,summary!$C$10/28.8/0.947817,""))</f>
        <v>10.074319315976723</v>
      </c>
      <c r="AO53">
        <f t="array" ref="AO53">IF($D24,IFERROR((SUMPRODUCT((economics!$AG$2:$AG$167=$B53)*(economics!$D$2:$D$167="whr")*economics!$AH$2:$AH$167*(_xlfn.NORM.DIST(AO$3,economics!$AK$2:$AK$167,economics!$AJ$2:$AJ$167,TRUE)-_xlfn.NORM.DIST(AO$30,economics!$AK$2:$AK$167,economics!$AJ$2:$AJ$167,TRUE))*economics!$AM$2:$AM$167)+$CR24*(_xlfn.NORM.DIST(AO$3,$CU24,0.3*$CU24,TRUE)-_xlfn.NORM.DIST(AO$30,$CU24,0.3*$CU24,TRUE))*summary!$C$7/28.8/0.947817+$CS24*(_xlfn.NORM.DIST(AO$3,$CV24,0.3*$CV24,TRUE)-_xlfn.NORM.DIST(AO$30,$CV24,0.3*$CV24,TRUE))*summary!$C$6/28.8/0.947817)/(SUMPRODUCT((economics!$AG$2:$AG$167=$B53)*(economics!$D$2:$D$167="whr")*economics!$AH$2:$AH$167*(_xlfn.NORM.DIST(AO$3,economics!$AK$2:$AK$167,economics!$AJ$2:$AJ$167,TRUE)-_xlfn.NORM.DIST(AO$30,economics!$AK$2:$AK$167,economics!$AJ$2:$AJ$167,TRUE)))+$CR24*(_xlfn.NORM.DIST(AO$3,$CU24,0.3*$CU24,TRUE)-_xlfn.NORM.DIST(AO$30,$CU24,0.3*$CU24,TRUE))+$CS24*(_xlfn.NORM.DIST(AO$3,$CV24,0.3*$CV24,TRUE)-_xlfn.NORM.DIST(AO$30,$CV24,0.3*$CV24,TRUE))),""),IF($C24&gt;0,summary!$C$10/28.8/0.947817,""))</f>
        <v>10.074319315976723</v>
      </c>
      <c r="AP53">
        <f t="array" ref="AP53">IF($D24,IFERROR((SUMPRODUCT((economics!$AG$2:$AG$167=$B53)*(economics!$D$2:$D$167="whr")*economics!$AH$2:$AH$167*(_xlfn.NORM.DIST(AP$3,economics!$AK$2:$AK$167,economics!$AJ$2:$AJ$167,TRUE)-_xlfn.NORM.DIST(AP$30,economics!$AK$2:$AK$167,economics!$AJ$2:$AJ$167,TRUE))*economics!$AM$2:$AM$167)+$CR24*(_xlfn.NORM.DIST(AP$3,$CU24,0.3*$CU24,TRUE)-_xlfn.NORM.DIST(AP$30,$CU24,0.3*$CU24,TRUE))*summary!$C$7/28.8/0.947817+$CS24*(_xlfn.NORM.DIST(AP$3,$CV24,0.3*$CV24,TRUE)-_xlfn.NORM.DIST(AP$30,$CV24,0.3*$CV24,TRUE))*summary!$C$6/28.8/0.947817)/(SUMPRODUCT((economics!$AG$2:$AG$167=$B53)*(economics!$D$2:$D$167="whr")*economics!$AH$2:$AH$167*(_xlfn.NORM.DIST(AP$3,economics!$AK$2:$AK$167,economics!$AJ$2:$AJ$167,TRUE)-_xlfn.NORM.DIST(AP$30,economics!$AK$2:$AK$167,economics!$AJ$2:$AJ$167,TRUE)))+$CR24*(_xlfn.NORM.DIST(AP$3,$CU24,0.3*$CU24,TRUE)-_xlfn.NORM.DIST(AP$30,$CU24,0.3*$CU24,TRUE))+$CS24*(_xlfn.NORM.DIST(AP$3,$CV24,0.3*$CV24,TRUE)-_xlfn.NORM.DIST(AP$30,$CV24,0.3*$CV24,TRUE))),""),IF($C24&gt;0,summary!$C$10/28.8/0.947817,""))</f>
        <v>10.074319315976723</v>
      </c>
      <c r="AQ53">
        <f t="array" ref="AQ53">IF($D24,IFERROR((SUMPRODUCT((economics!$AG$2:$AG$167=$B53)*(economics!$D$2:$D$167="whr")*economics!$AH$2:$AH$167*(_xlfn.NORM.DIST(AQ$3,economics!$AK$2:$AK$167,economics!$AJ$2:$AJ$167,TRUE)-_xlfn.NORM.DIST(AQ$30,economics!$AK$2:$AK$167,economics!$AJ$2:$AJ$167,TRUE))*economics!$AM$2:$AM$167)+$CR24*(_xlfn.NORM.DIST(AQ$3,$CU24,0.3*$CU24,TRUE)-_xlfn.NORM.DIST(AQ$30,$CU24,0.3*$CU24,TRUE))*summary!$C$7/28.8/0.947817+$CS24*(_xlfn.NORM.DIST(AQ$3,$CV24,0.3*$CV24,TRUE)-_xlfn.NORM.DIST(AQ$30,$CV24,0.3*$CV24,TRUE))*summary!$C$6/28.8/0.947817)/(SUMPRODUCT((economics!$AG$2:$AG$167=$B53)*(economics!$D$2:$D$167="whr")*economics!$AH$2:$AH$167*(_xlfn.NORM.DIST(AQ$3,economics!$AK$2:$AK$167,economics!$AJ$2:$AJ$167,TRUE)-_xlfn.NORM.DIST(AQ$30,economics!$AK$2:$AK$167,economics!$AJ$2:$AJ$167,TRUE)))+$CR24*(_xlfn.NORM.DIST(AQ$3,$CU24,0.3*$CU24,TRUE)-_xlfn.NORM.DIST(AQ$30,$CU24,0.3*$CU24,TRUE))+$CS24*(_xlfn.NORM.DIST(AQ$3,$CV24,0.3*$CV24,TRUE)-_xlfn.NORM.DIST(AQ$30,$CV24,0.3*$CV24,TRUE))),""),IF($C24&gt;0,summary!$C$10/28.8/0.947817,""))</f>
        <v>10.074319315976723</v>
      </c>
      <c r="AR53">
        <f t="array" ref="AR53">IF($D24,IFERROR((SUMPRODUCT((economics!$AG$2:$AG$167=$B53)*(economics!$D$2:$D$167="whr")*economics!$AH$2:$AH$167*(_xlfn.NORM.DIST(AR$3,economics!$AK$2:$AK$167,economics!$AJ$2:$AJ$167,TRUE)-_xlfn.NORM.DIST(AR$30,economics!$AK$2:$AK$167,economics!$AJ$2:$AJ$167,TRUE))*economics!$AM$2:$AM$167)+$CR24*(_xlfn.NORM.DIST(AR$3,$CU24,0.3*$CU24,TRUE)-_xlfn.NORM.DIST(AR$30,$CU24,0.3*$CU24,TRUE))*summary!$C$7/28.8/0.947817+$CS24*(_xlfn.NORM.DIST(AR$3,$CV24,0.3*$CV24,TRUE)-_xlfn.NORM.DIST(AR$30,$CV24,0.3*$CV24,TRUE))*summary!$C$6/28.8/0.947817)/(SUMPRODUCT((economics!$AG$2:$AG$167=$B53)*(economics!$D$2:$D$167="whr")*economics!$AH$2:$AH$167*(_xlfn.NORM.DIST(AR$3,economics!$AK$2:$AK$167,economics!$AJ$2:$AJ$167,TRUE)-_xlfn.NORM.DIST(AR$30,economics!$AK$2:$AK$167,economics!$AJ$2:$AJ$167,TRUE)))+$CR24*(_xlfn.NORM.DIST(AR$3,$CU24,0.3*$CU24,TRUE)-_xlfn.NORM.DIST(AR$30,$CU24,0.3*$CU24,TRUE))+$CS24*(_xlfn.NORM.DIST(AR$3,$CV24,0.3*$CV24,TRUE)-_xlfn.NORM.DIST(AR$30,$CV24,0.3*$CV24,TRUE))),""),IF($C24&gt;0,summary!$C$10/28.8/0.947817,""))</f>
        <v>10.074319315976723</v>
      </c>
      <c r="AS53">
        <f t="array" ref="AS53">IF($D24,IFERROR((SUMPRODUCT((economics!$AG$2:$AG$167=$B53)*(economics!$D$2:$D$167="whr")*economics!$AH$2:$AH$167*(_xlfn.NORM.DIST(AS$3,economics!$AK$2:$AK$167,economics!$AJ$2:$AJ$167,TRUE)-_xlfn.NORM.DIST(AS$30,economics!$AK$2:$AK$167,economics!$AJ$2:$AJ$167,TRUE))*economics!$AM$2:$AM$167)+$CR24*(_xlfn.NORM.DIST(AS$3,$CU24,0.3*$CU24,TRUE)-_xlfn.NORM.DIST(AS$30,$CU24,0.3*$CU24,TRUE))*summary!$C$7/28.8/0.947817+$CS24*(_xlfn.NORM.DIST(AS$3,$CV24,0.3*$CV24,TRUE)-_xlfn.NORM.DIST(AS$30,$CV24,0.3*$CV24,TRUE))*summary!$C$6/28.8/0.947817)/(SUMPRODUCT((economics!$AG$2:$AG$167=$B53)*(economics!$D$2:$D$167="whr")*economics!$AH$2:$AH$167*(_xlfn.NORM.DIST(AS$3,economics!$AK$2:$AK$167,economics!$AJ$2:$AJ$167,TRUE)-_xlfn.NORM.DIST(AS$30,economics!$AK$2:$AK$167,economics!$AJ$2:$AJ$167,TRUE)))+$CR24*(_xlfn.NORM.DIST(AS$3,$CU24,0.3*$CU24,TRUE)-_xlfn.NORM.DIST(AS$30,$CU24,0.3*$CU24,TRUE))+$CS24*(_xlfn.NORM.DIST(AS$3,$CV24,0.3*$CV24,TRUE)-_xlfn.NORM.DIST(AS$30,$CV24,0.3*$CV24,TRUE))),""),IF($C24&gt;0,summary!$C$10/28.8/0.947817,""))</f>
        <v>10.074319315976723</v>
      </c>
      <c r="AT53">
        <f t="array" ref="AT53">IF($D24,IFERROR((SUMPRODUCT((economics!$AG$2:$AG$167=$B53)*(economics!$D$2:$D$167="whr")*economics!$AH$2:$AH$167*(_xlfn.NORM.DIST(AT$3,economics!$AK$2:$AK$167,economics!$AJ$2:$AJ$167,TRUE)-_xlfn.NORM.DIST(AT$30,economics!$AK$2:$AK$167,economics!$AJ$2:$AJ$167,TRUE))*economics!$AM$2:$AM$167)+$CR24*(_xlfn.NORM.DIST(AT$3,$CU24,0.3*$CU24,TRUE)-_xlfn.NORM.DIST(AT$30,$CU24,0.3*$CU24,TRUE))*summary!$C$7/28.8/0.947817+$CS24*(_xlfn.NORM.DIST(AT$3,$CV24,0.3*$CV24,TRUE)-_xlfn.NORM.DIST(AT$30,$CV24,0.3*$CV24,TRUE))*summary!$C$6/28.8/0.947817)/(SUMPRODUCT((economics!$AG$2:$AG$167=$B53)*(economics!$D$2:$D$167="whr")*economics!$AH$2:$AH$167*(_xlfn.NORM.DIST(AT$3,economics!$AK$2:$AK$167,economics!$AJ$2:$AJ$167,TRUE)-_xlfn.NORM.DIST(AT$30,economics!$AK$2:$AK$167,economics!$AJ$2:$AJ$167,TRUE)))+$CR24*(_xlfn.NORM.DIST(AT$3,$CU24,0.3*$CU24,TRUE)-_xlfn.NORM.DIST(AT$30,$CU24,0.3*$CU24,TRUE))+$CS24*(_xlfn.NORM.DIST(AT$3,$CV24,0.3*$CV24,TRUE)-_xlfn.NORM.DIST(AT$30,$CV24,0.3*$CV24,TRUE))),""),IF($C24&gt;0,summary!$C$10/28.8/0.947817,""))</f>
        <v>10.074319315976723</v>
      </c>
      <c r="AU53">
        <f t="array" ref="AU53">IF($D24,IFERROR((SUMPRODUCT((economics!$AG$2:$AG$167=$B53)*(economics!$D$2:$D$167="whr")*economics!$AH$2:$AH$167*(_xlfn.NORM.DIST(AU$3,economics!$AK$2:$AK$167,economics!$AJ$2:$AJ$167,TRUE)-_xlfn.NORM.DIST(AU$30,economics!$AK$2:$AK$167,economics!$AJ$2:$AJ$167,TRUE))*economics!$AM$2:$AM$167)+$CR24*(_xlfn.NORM.DIST(AU$3,$CU24,0.3*$CU24,TRUE)-_xlfn.NORM.DIST(AU$30,$CU24,0.3*$CU24,TRUE))*summary!$C$7/28.8/0.947817+$CS24*(_xlfn.NORM.DIST(AU$3,$CV24,0.3*$CV24,TRUE)-_xlfn.NORM.DIST(AU$30,$CV24,0.3*$CV24,TRUE))*summary!$C$6/28.8/0.947817)/(SUMPRODUCT((economics!$AG$2:$AG$167=$B53)*(economics!$D$2:$D$167="whr")*economics!$AH$2:$AH$167*(_xlfn.NORM.DIST(AU$3,economics!$AK$2:$AK$167,economics!$AJ$2:$AJ$167,TRUE)-_xlfn.NORM.DIST(AU$30,economics!$AK$2:$AK$167,economics!$AJ$2:$AJ$167,TRUE)))+$CR24*(_xlfn.NORM.DIST(AU$3,$CU24,0.3*$CU24,TRUE)-_xlfn.NORM.DIST(AU$30,$CU24,0.3*$CU24,TRUE))+$CS24*(_xlfn.NORM.DIST(AU$3,$CV24,0.3*$CV24,TRUE)-_xlfn.NORM.DIST(AU$30,$CV24,0.3*$CV24,TRUE))),""),IF($C24&gt;0,summary!$C$10/28.8/0.947817,""))</f>
        <v>10.074319315976723</v>
      </c>
      <c r="AV53">
        <f t="array" ref="AV53">IF($D24,IFERROR((SUMPRODUCT((economics!$AG$2:$AG$167=$B53)*(economics!$D$2:$D$167="whr")*economics!$AH$2:$AH$167*(_xlfn.NORM.DIST(AV$3,economics!$AK$2:$AK$167,economics!$AJ$2:$AJ$167,TRUE)-_xlfn.NORM.DIST(AV$30,economics!$AK$2:$AK$167,economics!$AJ$2:$AJ$167,TRUE))*economics!$AM$2:$AM$167)+$CR24*(_xlfn.NORM.DIST(AV$3,$CU24,0.3*$CU24,TRUE)-_xlfn.NORM.DIST(AV$30,$CU24,0.3*$CU24,TRUE))*summary!$C$7/28.8/0.947817+$CS24*(_xlfn.NORM.DIST(AV$3,$CV24,0.3*$CV24,TRUE)-_xlfn.NORM.DIST(AV$30,$CV24,0.3*$CV24,TRUE))*summary!$C$6/28.8/0.947817)/(SUMPRODUCT((economics!$AG$2:$AG$167=$B53)*(economics!$D$2:$D$167="whr")*economics!$AH$2:$AH$167*(_xlfn.NORM.DIST(AV$3,economics!$AK$2:$AK$167,economics!$AJ$2:$AJ$167,TRUE)-_xlfn.NORM.DIST(AV$30,economics!$AK$2:$AK$167,economics!$AJ$2:$AJ$167,TRUE)))+$CR24*(_xlfn.NORM.DIST(AV$3,$CU24,0.3*$CU24,TRUE)-_xlfn.NORM.DIST(AV$30,$CU24,0.3*$CU24,TRUE))+$CS24*(_xlfn.NORM.DIST(AV$3,$CV24,0.3*$CV24,TRUE)-_xlfn.NORM.DIST(AV$30,$CV24,0.3*$CV24,TRUE))),""),IF($C24&gt;0,summary!$C$10/28.8/0.947817,""))</f>
        <v>10.074319315976723</v>
      </c>
      <c r="AW53">
        <f t="array" ref="AW53">IF($D24,IFERROR((SUMPRODUCT((economics!$AG$2:$AG$167=$B53)*(economics!$D$2:$D$167="whr")*economics!$AH$2:$AH$167*(_xlfn.NORM.DIST(AW$3,economics!$AK$2:$AK$167,economics!$AJ$2:$AJ$167,TRUE)-_xlfn.NORM.DIST(AW$30,economics!$AK$2:$AK$167,economics!$AJ$2:$AJ$167,TRUE))*economics!$AM$2:$AM$167)+$CR24*(_xlfn.NORM.DIST(AW$3,$CU24,0.3*$CU24,TRUE)-_xlfn.NORM.DIST(AW$30,$CU24,0.3*$CU24,TRUE))*summary!$C$7/28.8/0.947817+$CS24*(_xlfn.NORM.DIST(AW$3,$CV24,0.3*$CV24,TRUE)-_xlfn.NORM.DIST(AW$30,$CV24,0.3*$CV24,TRUE))*summary!$C$6/28.8/0.947817)/(SUMPRODUCT((economics!$AG$2:$AG$167=$B53)*(economics!$D$2:$D$167="whr")*economics!$AH$2:$AH$167*(_xlfn.NORM.DIST(AW$3,economics!$AK$2:$AK$167,economics!$AJ$2:$AJ$167,TRUE)-_xlfn.NORM.DIST(AW$30,economics!$AK$2:$AK$167,economics!$AJ$2:$AJ$167,TRUE)))+$CR24*(_xlfn.NORM.DIST(AW$3,$CU24,0.3*$CU24,TRUE)-_xlfn.NORM.DIST(AW$30,$CU24,0.3*$CU24,TRUE))+$CS24*(_xlfn.NORM.DIST(AW$3,$CV24,0.3*$CV24,TRUE)-_xlfn.NORM.DIST(AW$30,$CV24,0.3*$CV24,TRUE))),""),IF($C24&gt;0,summary!$C$10/28.8/0.947817,""))</f>
        <v>10.074319315976723</v>
      </c>
      <c r="AX53">
        <f t="array" ref="AX53">IF($D24,IFERROR((SUMPRODUCT((economics!$AG$2:$AG$167=$B53)*(economics!$D$2:$D$167="whr")*economics!$AH$2:$AH$167*(_xlfn.NORM.DIST(AX$3,economics!$AK$2:$AK$167,economics!$AJ$2:$AJ$167,TRUE)-_xlfn.NORM.DIST(AX$30,economics!$AK$2:$AK$167,economics!$AJ$2:$AJ$167,TRUE))*economics!$AM$2:$AM$167)+$CR24*(_xlfn.NORM.DIST(AX$3,$CU24,0.3*$CU24,TRUE)-_xlfn.NORM.DIST(AX$30,$CU24,0.3*$CU24,TRUE))*summary!$C$7/28.8/0.947817+$CS24*(_xlfn.NORM.DIST(AX$3,$CV24,0.3*$CV24,TRUE)-_xlfn.NORM.DIST(AX$30,$CV24,0.3*$CV24,TRUE))*summary!$C$6/28.8/0.947817)/(SUMPRODUCT((economics!$AG$2:$AG$167=$B53)*(economics!$D$2:$D$167="whr")*economics!$AH$2:$AH$167*(_xlfn.NORM.DIST(AX$3,economics!$AK$2:$AK$167,economics!$AJ$2:$AJ$167,TRUE)-_xlfn.NORM.DIST(AX$30,economics!$AK$2:$AK$167,economics!$AJ$2:$AJ$167,TRUE)))+$CR24*(_xlfn.NORM.DIST(AX$3,$CU24,0.3*$CU24,TRUE)-_xlfn.NORM.DIST(AX$30,$CU24,0.3*$CU24,TRUE))+$CS24*(_xlfn.NORM.DIST(AX$3,$CV24,0.3*$CV24,TRUE)-_xlfn.NORM.DIST(AX$30,$CV24,0.3*$CV24,TRUE))),""),IF($C24&gt;0,summary!$C$10/28.8/0.947817,""))</f>
        <v>10.074319315976723</v>
      </c>
      <c r="AY53">
        <f t="array" ref="AY53">IF($D24,IFERROR((SUMPRODUCT((economics!$AG$2:$AG$167=$B53)*(economics!$D$2:$D$167="whr")*economics!$AH$2:$AH$167*(_xlfn.NORM.DIST(AY$3,economics!$AK$2:$AK$167,economics!$AJ$2:$AJ$167,TRUE)-_xlfn.NORM.DIST(AY$30,economics!$AK$2:$AK$167,economics!$AJ$2:$AJ$167,TRUE))*economics!$AM$2:$AM$167)+$CR24*(_xlfn.NORM.DIST(AY$3,$CU24,0.3*$CU24,TRUE)-_xlfn.NORM.DIST(AY$30,$CU24,0.3*$CU24,TRUE))*summary!$C$7/28.8/0.947817+$CS24*(_xlfn.NORM.DIST(AY$3,$CV24,0.3*$CV24,TRUE)-_xlfn.NORM.DIST(AY$30,$CV24,0.3*$CV24,TRUE))*summary!$C$6/28.8/0.947817)/(SUMPRODUCT((economics!$AG$2:$AG$167=$B53)*(economics!$D$2:$D$167="whr")*economics!$AH$2:$AH$167*(_xlfn.NORM.DIST(AY$3,economics!$AK$2:$AK$167,economics!$AJ$2:$AJ$167,TRUE)-_xlfn.NORM.DIST(AY$30,economics!$AK$2:$AK$167,economics!$AJ$2:$AJ$167,TRUE)))+$CR24*(_xlfn.NORM.DIST(AY$3,$CU24,0.3*$CU24,TRUE)-_xlfn.NORM.DIST(AY$30,$CU24,0.3*$CU24,TRUE))+$CS24*(_xlfn.NORM.DIST(AY$3,$CV24,0.3*$CV24,TRUE)-_xlfn.NORM.DIST(AY$30,$CV24,0.3*$CV24,TRUE))),""),IF($C24&gt;0,summary!$C$10/28.8/0.947817,""))</f>
        <v>10.074319315976723</v>
      </c>
      <c r="AZ53">
        <f t="array" ref="AZ53">IF($D24,IFERROR((SUMPRODUCT((economics!$AG$2:$AG$167=$B53)*(economics!$D$2:$D$167="whr")*economics!$AH$2:$AH$167*(_xlfn.NORM.DIST(AZ$3,economics!$AK$2:$AK$167,economics!$AJ$2:$AJ$167,TRUE)-_xlfn.NORM.DIST(AZ$30,economics!$AK$2:$AK$167,economics!$AJ$2:$AJ$167,TRUE))*economics!$AM$2:$AM$167)+$CR24*(_xlfn.NORM.DIST(AZ$3,$CU24,0.3*$CU24,TRUE)-_xlfn.NORM.DIST(AZ$30,$CU24,0.3*$CU24,TRUE))*summary!$C$7/28.8/0.947817+$CS24*(_xlfn.NORM.DIST(AZ$3,$CV24,0.3*$CV24,TRUE)-_xlfn.NORM.DIST(AZ$30,$CV24,0.3*$CV24,TRUE))*summary!$C$6/28.8/0.947817)/(SUMPRODUCT((economics!$AG$2:$AG$167=$B53)*(economics!$D$2:$D$167="whr")*economics!$AH$2:$AH$167*(_xlfn.NORM.DIST(AZ$3,economics!$AK$2:$AK$167,economics!$AJ$2:$AJ$167,TRUE)-_xlfn.NORM.DIST(AZ$30,economics!$AK$2:$AK$167,economics!$AJ$2:$AJ$167,TRUE)))+$CR24*(_xlfn.NORM.DIST(AZ$3,$CU24,0.3*$CU24,TRUE)-_xlfn.NORM.DIST(AZ$30,$CU24,0.3*$CU24,TRUE))+$CS24*(_xlfn.NORM.DIST(AZ$3,$CV24,0.3*$CV24,TRUE)-_xlfn.NORM.DIST(AZ$30,$CV24,0.3*$CV24,TRUE))),""),IF($C24&gt;0,summary!$C$10/28.8/0.947817,""))</f>
        <v>10.074319315976723</v>
      </c>
      <c r="BA53">
        <f t="array" ref="BA53">IF($D24,IFERROR((SUMPRODUCT((economics!$AG$2:$AG$167=$B53)*(economics!$D$2:$D$167="whr")*economics!$AH$2:$AH$167*(_xlfn.NORM.DIST(BA$3,economics!$AK$2:$AK$167,economics!$AJ$2:$AJ$167,TRUE)-_xlfn.NORM.DIST(BA$30,economics!$AK$2:$AK$167,economics!$AJ$2:$AJ$167,TRUE))*economics!$AM$2:$AM$167)+$CR24*(_xlfn.NORM.DIST(BA$3,$CU24,0.3*$CU24,TRUE)-_xlfn.NORM.DIST(BA$30,$CU24,0.3*$CU24,TRUE))*summary!$C$7/28.8/0.947817+$CS24*(_xlfn.NORM.DIST(BA$3,$CV24,0.3*$CV24,TRUE)-_xlfn.NORM.DIST(BA$30,$CV24,0.3*$CV24,TRUE))*summary!$C$6/28.8/0.947817)/(SUMPRODUCT((economics!$AG$2:$AG$167=$B53)*(economics!$D$2:$D$167="whr")*economics!$AH$2:$AH$167*(_xlfn.NORM.DIST(BA$3,economics!$AK$2:$AK$167,economics!$AJ$2:$AJ$167,TRUE)-_xlfn.NORM.DIST(BA$30,economics!$AK$2:$AK$167,economics!$AJ$2:$AJ$167,TRUE)))+$CR24*(_xlfn.NORM.DIST(BA$3,$CU24,0.3*$CU24,TRUE)-_xlfn.NORM.DIST(BA$30,$CU24,0.3*$CU24,TRUE))+$CS24*(_xlfn.NORM.DIST(BA$3,$CV24,0.3*$CV24,TRUE)-_xlfn.NORM.DIST(BA$30,$CV24,0.3*$CV24,TRUE))),""),IF($C24&gt;0,summary!$C$10/28.8/0.947817,""))</f>
        <v>10.074319315976723</v>
      </c>
      <c r="BB53">
        <f t="array" ref="BB53">IF($D24,IFERROR((SUMPRODUCT((economics!$AG$2:$AG$167=$B53)*(economics!$D$2:$D$167="whr")*economics!$AH$2:$AH$167*(_xlfn.NORM.DIST(BB$3,economics!$AK$2:$AK$167,economics!$AJ$2:$AJ$167,TRUE)-_xlfn.NORM.DIST(BB$30,economics!$AK$2:$AK$167,economics!$AJ$2:$AJ$167,TRUE))*economics!$AM$2:$AM$167)+$CR24*(_xlfn.NORM.DIST(BB$3,$CU24,0.3*$CU24,TRUE)-_xlfn.NORM.DIST(BB$30,$CU24,0.3*$CU24,TRUE))*summary!$C$7/28.8/0.947817+$CS24*(_xlfn.NORM.DIST(BB$3,$CV24,0.3*$CV24,TRUE)-_xlfn.NORM.DIST(BB$30,$CV24,0.3*$CV24,TRUE))*summary!$C$6/28.8/0.947817)/(SUMPRODUCT((economics!$AG$2:$AG$167=$B53)*(economics!$D$2:$D$167="whr")*economics!$AH$2:$AH$167*(_xlfn.NORM.DIST(BB$3,economics!$AK$2:$AK$167,economics!$AJ$2:$AJ$167,TRUE)-_xlfn.NORM.DIST(BB$30,economics!$AK$2:$AK$167,economics!$AJ$2:$AJ$167,TRUE)))+$CR24*(_xlfn.NORM.DIST(BB$3,$CU24,0.3*$CU24,TRUE)-_xlfn.NORM.DIST(BB$30,$CU24,0.3*$CU24,TRUE))+$CS24*(_xlfn.NORM.DIST(BB$3,$CV24,0.3*$CV24,TRUE)-_xlfn.NORM.DIST(BB$30,$CV24,0.3*$CV24,TRUE))),""),IF($C24&gt;0,summary!$C$10/28.8/0.947817,""))</f>
        <v>10.074319315976723</v>
      </c>
      <c r="BC53">
        <f t="array" ref="BC53">IF($D24,IFERROR((SUMPRODUCT((economics!$AG$2:$AG$167=$B53)*(economics!$D$2:$D$167="whr")*economics!$AH$2:$AH$167*(_xlfn.NORM.DIST(BC$3,economics!$AK$2:$AK$167,economics!$AJ$2:$AJ$167,TRUE)-_xlfn.NORM.DIST(BC$30,economics!$AK$2:$AK$167,economics!$AJ$2:$AJ$167,TRUE))*economics!$AM$2:$AM$167)+$CR24*(_xlfn.NORM.DIST(BC$3,$CU24,0.3*$CU24,TRUE)-_xlfn.NORM.DIST(BC$30,$CU24,0.3*$CU24,TRUE))*summary!$C$7/28.8/0.947817+$CS24*(_xlfn.NORM.DIST(BC$3,$CV24,0.3*$CV24,TRUE)-_xlfn.NORM.DIST(BC$30,$CV24,0.3*$CV24,TRUE))*summary!$C$6/28.8/0.947817)/(SUMPRODUCT((economics!$AG$2:$AG$167=$B53)*(economics!$D$2:$D$167="whr")*economics!$AH$2:$AH$167*(_xlfn.NORM.DIST(BC$3,economics!$AK$2:$AK$167,economics!$AJ$2:$AJ$167,TRUE)-_xlfn.NORM.DIST(BC$30,economics!$AK$2:$AK$167,economics!$AJ$2:$AJ$167,TRUE)))+$CR24*(_xlfn.NORM.DIST(BC$3,$CU24,0.3*$CU24,TRUE)-_xlfn.NORM.DIST(BC$30,$CU24,0.3*$CU24,TRUE))+$CS24*(_xlfn.NORM.DIST(BC$3,$CV24,0.3*$CV24,TRUE)-_xlfn.NORM.DIST(BC$30,$CV24,0.3*$CV24,TRUE))),""),IF($C24&gt;0,summary!$C$10/28.8/0.947817,""))</f>
        <v>10.074319315976723</v>
      </c>
      <c r="BD53">
        <f t="array" ref="BD53">IF($D24,IFERROR((SUMPRODUCT((economics!$AG$2:$AG$167=$B53)*(economics!$D$2:$D$167="whr")*economics!$AH$2:$AH$167*(_xlfn.NORM.DIST(BD$3,economics!$AK$2:$AK$167,economics!$AJ$2:$AJ$167,TRUE)-_xlfn.NORM.DIST(BD$30,economics!$AK$2:$AK$167,economics!$AJ$2:$AJ$167,TRUE))*economics!$AM$2:$AM$167)+$CR24*(_xlfn.NORM.DIST(BD$3,$CU24,0.3*$CU24,TRUE)-_xlfn.NORM.DIST(BD$30,$CU24,0.3*$CU24,TRUE))*summary!$C$7/28.8/0.947817+$CS24*(_xlfn.NORM.DIST(BD$3,$CV24,0.3*$CV24,TRUE)-_xlfn.NORM.DIST(BD$30,$CV24,0.3*$CV24,TRUE))*summary!$C$6/28.8/0.947817)/(SUMPRODUCT((economics!$AG$2:$AG$167=$B53)*(economics!$D$2:$D$167="whr")*economics!$AH$2:$AH$167*(_xlfn.NORM.DIST(BD$3,economics!$AK$2:$AK$167,economics!$AJ$2:$AJ$167,TRUE)-_xlfn.NORM.DIST(BD$30,economics!$AK$2:$AK$167,economics!$AJ$2:$AJ$167,TRUE)))+$CR24*(_xlfn.NORM.DIST(BD$3,$CU24,0.3*$CU24,TRUE)-_xlfn.NORM.DIST(BD$30,$CU24,0.3*$CU24,TRUE))+$CS24*(_xlfn.NORM.DIST(BD$3,$CV24,0.3*$CV24,TRUE)-_xlfn.NORM.DIST(BD$30,$CV24,0.3*$CV24,TRUE))),""),IF($C24&gt;0,summary!$C$10/28.8/0.947817,""))</f>
        <v>10.074319315976723</v>
      </c>
      <c r="BE53">
        <f t="array" ref="BE53">IF($D24,IFERROR((SUMPRODUCT((economics!$AG$2:$AG$167=$B53)*(economics!$D$2:$D$167="whr")*economics!$AH$2:$AH$167*(_xlfn.NORM.DIST(BE$3,economics!$AK$2:$AK$167,economics!$AJ$2:$AJ$167,TRUE)-_xlfn.NORM.DIST(BE$30,economics!$AK$2:$AK$167,economics!$AJ$2:$AJ$167,TRUE))*economics!$AM$2:$AM$167)+$CR24*(_xlfn.NORM.DIST(BE$3,$CU24,0.3*$CU24,TRUE)-_xlfn.NORM.DIST(BE$30,$CU24,0.3*$CU24,TRUE))*summary!$C$7/28.8/0.947817+$CS24*(_xlfn.NORM.DIST(BE$3,$CV24,0.3*$CV24,TRUE)-_xlfn.NORM.DIST(BE$30,$CV24,0.3*$CV24,TRUE))*summary!$C$6/28.8/0.947817)/(SUMPRODUCT((economics!$AG$2:$AG$167=$B53)*(economics!$D$2:$D$167="whr")*economics!$AH$2:$AH$167*(_xlfn.NORM.DIST(BE$3,economics!$AK$2:$AK$167,economics!$AJ$2:$AJ$167,TRUE)-_xlfn.NORM.DIST(BE$30,economics!$AK$2:$AK$167,economics!$AJ$2:$AJ$167,TRUE)))+$CR24*(_xlfn.NORM.DIST(BE$3,$CU24,0.3*$CU24,TRUE)-_xlfn.NORM.DIST(BE$30,$CU24,0.3*$CU24,TRUE))+$CS24*(_xlfn.NORM.DIST(BE$3,$CV24,0.3*$CV24,TRUE)-_xlfn.NORM.DIST(BE$30,$CV24,0.3*$CV24,TRUE))),""),IF($C24&gt;0,summary!$C$10/28.8/0.947817,""))</f>
        <v>10.074319315976723</v>
      </c>
      <c r="BF53">
        <f t="array" ref="BF53">IF($D24,IFERROR((SUMPRODUCT((economics!$AG$2:$AG$167=$B53)*(economics!$D$2:$D$167="whr")*economics!$AH$2:$AH$167*(_xlfn.NORM.DIST(BF$3,economics!$AK$2:$AK$167,economics!$AJ$2:$AJ$167,TRUE)-_xlfn.NORM.DIST(BF$30,economics!$AK$2:$AK$167,economics!$AJ$2:$AJ$167,TRUE))*economics!$AM$2:$AM$167)+$CR24*(_xlfn.NORM.DIST(BF$3,$CU24,0.3*$CU24,TRUE)-_xlfn.NORM.DIST(BF$30,$CU24,0.3*$CU24,TRUE))*summary!$C$7/28.8/0.947817+$CS24*(_xlfn.NORM.DIST(BF$3,$CV24,0.3*$CV24,TRUE)-_xlfn.NORM.DIST(BF$30,$CV24,0.3*$CV24,TRUE))*summary!$C$6/28.8/0.947817)/(SUMPRODUCT((economics!$AG$2:$AG$167=$B53)*(economics!$D$2:$D$167="whr")*economics!$AH$2:$AH$167*(_xlfn.NORM.DIST(BF$3,economics!$AK$2:$AK$167,economics!$AJ$2:$AJ$167,TRUE)-_xlfn.NORM.DIST(BF$30,economics!$AK$2:$AK$167,economics!$AJ$2:$AJ$167,TRUE)))+$CR24*(_xlfn.NORM.DIST(BF$3,$CU24,0.3*$CU24,TRUE)-_xlfn.NORM.DIST(BF$30,$CU24,0.3*$CU24,TRUE))+$CS24*(_xlfn.NORM.DIST(BF$3,$CV24,0.3*$CV24,TRUE)-_xlfn.NORM.DIST(BF$30,$CV24,0.3*$CV24,TRUE))),""),IF($C24&gt;0,summary!$C$10/28.8/0.947817,""))</f>
        <v>10.074319315976723</v>
      </c>
      <c r="BG53">
        <f t="array" ref="BG53">IF($D24,IFERROR((SUMPRODUCT((economics!$AG$2:$AG$167=$B53)*(economics!$D$2:$D$167="whr")*economics!$AH$2:$AH$167*(_xlfn.NORM.DIST(BG$3,economics!$AK$2:$AK$167,economics!$AJ$2:$AJ$167,TRUE)-_xlfn.NORM.DIST(BG$30,economics!$AK$2:$AK$167,economics!$AJ$2:$AJ$167,TRUE))*economics!$AM$2:$AM$167)+$CR24*(_xlfn.NORM.DIST(BG$3,$CU24,0.3*$CU24,TRUE)-_xlfn.NORM.DIST(BG$30,$CU24,0.3*$CU24,TRUE))*summary!$C$7/28.8/0.947817+$CS24*(_xlfn.NORM.DIST(BG$3,$CV24,0.3*$CV24,TRUE)-_xlfn.NORM.DIST(BG$30,$CV24,0.3*$CV24,TRUE))*summary!$C$6/28.8/0.947817)/(SUMPRODUCT((economics!$AG$2:$AG$167=$B53)*(economics!$D$2:$D$167="whr")*economics!$AH$2:$AH$167*(_xlfn.NORM.DIST(BG$3,economics!$AK$2:$AK$167,economics!$AJ$2:$AJ$167,TRUE)-_xlfn.NORM.DIST(BG$30,economics!$AK$2:$AK$167,economics!$AJ$2:$AJ$167,TRUE)))+$CR24*(_xlfn.NORM.DIST(BG$3,$CU24,0.3*$CU24,TRUE)-_xlfn.NORM.DIST(BG$30,$CU24,0.3*$CU24,TRUE))+$CS24*(_xlfn.NORM.DIST(BG$3,$CV24,0.3*$CV24,TRUE)-_xlfn.NORM.DIST(BG$30,$CV24,0.3*$CV24,TRUE))),""),IF($C24&gt;0,summary!$C$10/28.8/0.947817,""))</f>
        <v>10.074319315976723</v>
      </c>
      <c r="BH53">
        <f t="array" ref="BH53">IF($D24,IFERROR((SUMPRODUCT((economics!$AG$2:$AG$167=$B53)*(economics!$D$2:$D$167="whr")*economics!$AH$2:$AH$167*(_xlfn.NORM.DIST(BH$3,economics!$AK$2:$AK$167,economics!$AJ$2:$AJ$167,TRUE)-_xlfn.NORM.DIST(BH$30,economics!$AK$2:$AK$167,economics!$AJ$2:$AJ$167,TRUE))*economics!$AM$2:$AM$167)+$CR24*(_xlfn.NORM.DIST(BH$3,$CU24,0.3*$CU24,TRUE)-_xlfn.NORM.DIST(BH$30,$CU24,0.3*$CU24,TRUE))*summary!$C$7/28.8/0.947817+$CS24*(_xlfn.NORM.DIST(BH$3,$CV24,0.3*$CV24,TRUE)-_xlfn.NORM.DIST(BH$30,$CV24,0.3*$CV24,TRUE))*summary!$C$6/28.8/0.947817)/(SUMPRODUCT((economics!$AG$2:$AG$167=$B53)*(economics!$D$2:$D$167="whr")*economics!$AH$2:$AH$167*(_xlfn.NORM.DIST(BH$3,economics!$AK$2:$AK$167,economics!$AJ$2:$AJ$167,TRUE)-_xlfn.NORM.DIST(BH$30,economics!$AK$2:$AK$167,economics!$AJ$2:$AJ$167,TRUE)))+$CR24*(_xlfn.NORM.DIST(BH$3,$CU24,0.3*$CU24,TRUE)-_xlfn.NORM.DIST(BH$30,$CU24,0.3*$CU24,TRUE))+$CS24*(_xlfn.NORM.DIST(BH$3,$CV24,0.3*$CV24,TRUE)-_xlfn.NORM.DIST(BH$30,$CV24,0.3*$CV24,TRUE))),""),IF($C24&gt;0,summary!$C$10/28.8/0.947817,""))</f>
        <v>10.074319315976723</v>
      </c>
      <c r="BI53">
        <f t="array" ref="BI53">IF($D24,IFERROR((SUMPRODUCT((economics!$AG$2:$AG$167=$B53)*(economics!$D$2:$D$167="whr")*economics!$AH$2:$AH$167*(_xlfn.NORM.DIST(BI$3,economics!$AK$2:$AK$167,economics!$AJ$2:$AJ$167,TRUE)-_xlfn.NORM.DIST(BI$30,economics!$AK$2:$AK$167,economics!$AJ$2:$AJ$167,TRUE))*economics!$AM$2:$AM$167)+$CR24*(_xlfn.NORM.DIST(BI$3,$CU24,0.3*$CU24,TRUE)-_xlfn.NORM.DIST(BI$30,$CU24,0.3*$CU24,TRUE))*summary!$C$7/28.8/0.947817+$CS24*(_xlfn.NORM.DIST(BI$3,$CV24,0.3*$CV24,TRUE)-_xlfn.NORM.DIST(BI$30,$CV24,0.3*$CV24,TRUE))*summary!$C$6/28.8/0.947817)/(SUMPRODUCT((economics!$AG$2:$AG$167=$B53)*(economics!$D$2:$D$167="whr")*economics!$AH$2:$AH$167*(_xlfn.NORM.DIST(BI$3,economics!$AK$2:$AK$167,economics!$AJ$2:$AJ$167,TRUE)-_xlfn.NORM.DIST(BI$30,economics!$AK$2:$AK$167,economics!$AJ$2:$AJ$167,TRUE)))+$CR24*(_xlfn.NORM.DIST(BI$3,$CU24,0.3*$CU24,TRUE)-_xlfn.NORM.DIST(BI$30,$CU24,0.3*$CU24,TRUE))+$CS24*(_xlfn.NORM.DIST(BI$3,$CV24,0.3*$CV24,TRUE)-_xlfn.NORM.DIST(BI$30,$CV24,0.3*$CV24,TRUE))),""),IF($C24&gt;0,summary!$C$10/28.8/0.947817,""))</f>
        <v>10.074319315976723</v>
      </c>
      <c r="BJ53">
        <f t="array" ref="BJ53">IF($D24,IFERROR((SUMPRODUCT((economics!$AG$2:$AG$167=$B53)*(economics!$D$2:$D$167="whr")*economics!$AH$2:$AH$167*(_xlfn.NORM.DIST(BJ$3,economics!$AK$2:$AK$167,economics!$AJ$2:$AJ$167,TRUE)-_xlfn.NORM.DIST(BJ$30,economics!$AK$2:$AK$167,economics!$AJ$2:$AJ$167,TRUE))*economics!$AM$2:$AM$167)+$CR24*(_xlfn.NORM.DIST(BJ$3,$CU24,0.3*$CU24,TRUE)-_xlfn.NORM.DIST(BJ$30,$CU24,0.3*$CU24,TRUE))*summary!$C$7/28.8/0.947817+$CS24*(_xlfn.NORM.DIST(BJ$3,$CV24,0.3*$CV24,TRUE)-_xlfn.NORM.DIST(BJ$30,$CV24,0.3*$CV24,TRUE))*summary!$C$6/28.8/0.947817)/(SUMPRODUCT((economics!$AG$2:$AG$167=$B53)*(economics!$D$2:$D$167="whr")*economics!$AH$2:$AH$167*(_xlfn.NORM.DIST(BJ$3,economics!$AK$2:$AK$167,economics!$AJ$2:$AJ$167,TRUE)-_xlfn.NORM.DIST(BJ$30,economics!$AK$2:$AK$167,economics!$AJ$2:$AJ$167,TRUE)))+$CR24*(_xlfn.NORM.DIST(BJ$3,$CU24,0.3*$CU24,TRUE)-_xlfn.NORM.DIST(BJ$30,$CU24,0.3*$CU24,TRUE))+$CS24*(_xlfn.NORM.DIST(BJ$3,$CV24,0.3*$CV24,TRUE)-_xlfn.NORM.DIST(BJ$30,$CV24,0.3*$CV24,TRUE))),""),IF($C24&gt;0,summary!$C$10/28.8/0.947817,""))</f>
        <v>10.074319315976723</v>
      </c>
      <c r="BK53">
        <f t="array" ref="BK53">IF($D24,IFERROR((SUMPRODUCT((economics!$AG$2:$AG$167=$B53)*(economics!$D$2:$D$167="whr")*economics!$AH$2:$AH$167*(_xlfn.NORM.DIST(BK$3,economics!$AK$2:$AK$167,economics!$AJ$2:$AJ$167,TRUE)-_xlfn.NORM.DIST(BK$30,economics!$AK$2:$AK$167,economics!$AJ$2:$AJ$167,TRUE))*economics!$AM$2:$AM$167)+$CR24*(_xlfn.NORM.DIST(BK$3,$CU24,0.3*$CU24,TRUE)-_xlfn.NORM.DIST(BK$30,$CU24,0.3*$CU24,TRUE))*summary!$C$7/28.8/0.947817+$CS24*(_xlfn.NORM.DIST(BK$3,$CV24,0.3*$CV24,TRUE)-_xlfn.NORM.DIST(BK$30,$CV24,0.3*$CV24,TRUE))*summary!$C$6/28.8/0.947817)/(SUMPRODUCT((economics!$AG$2:$AG$167=$B53)*(economics!$D$2:$D$167="whr")*economics!$AH$2:$AH$167*(_xlfn.NORM.DIST(BK$3,economics!$AK$2:$AK$167,economics!$AJ$2:$AJ$167,TRUE)-_xlfn.NORM.DIST(BK$30,economics!$AK$2:$AK$167,economics!$AJ$2:$AJ$167,TRUE)))+$CR24*(_xlfn.NORM.DIST(BK$3,$CU24,0.3*$CU24,TRUE)-_xlfn.NORM.DIST(BK$30,$CU24,0.3*$CU24,TRUE))+$CS24*(_xlfn.NORM.DIST(BK$3,$CV24,0.3*$CV24,TRUE)-_xlfn.NORM.DIST(BK$30,$CV24,0.3*$CV24,TRUE))),""),IF($C24&gt;0,summary!$C$10/28.8/0.947817,""))</f>
        <v>10.074319315976723</v>
      </c>
      <c r="BL53">
        <f t="array" ref="BL53">IF($D24,IFERROR((SUMPRODUCT((economics!$AG$2:$AG$167=$B53)*(economics!$D$2:$D$167="whr")*economics!$AH$2:$AH$167*(_xlfn.NORM.DIST(BL$3,economics!$AK$2:$AK$167,economics!$AJ$2:$AJ$167,TRUE)-_xlfn.NORM.DIST(BL$30,economics!$AK$2:$AK$167,economics!$AJ$2:$AJ$167,TRUE))*economics!$AM$2:$AM$167)+$CR24*(_xlfn.NORM.DIST(BL$3,$CU24,0.3*$CU24,TRUE)-_xlfn.NORM.DIST(BL$30,$CU24,0.3*$CU24,TRUE))*summary!$C$7/28.8/0.947817+$CS24*(_xlfn.NORM.DIST(BL$3,$CV24,0.3*$CV24,TRUE)-_xlfn.NORM.DIST(BL$30,$CV24,0.3*$CV24,TRUE))*summary!$C$6/28.8/0.947817)/(SUMPRODUCT((economics!$AG$2:$AG$167=$B53)*(economics!$D$2:$D$167="whr")*economics!$AH$2:$AH$167*(_xlfn.NORM.DIST(BL$3,economics!$AK$2:$AK$167,economics!$AJ$2:$AJ$167,TRUE)-_xlfn.NORM.DIST(BL$30,economics!$AK$2:$AK$167,economics!$AJ$2:$AJ$167,TRUE)))+$CR24*(_xlfn.NORM.DIST(BL$3,$CU24,0.3*$CU24,TRUE)-_xlfn.NORM.DIST(BL$30,$CU24,0.3*$CU24,TRUE))+$CS24*(_xlfn.NORM.DIST(BL$3,$CV24,0.3*$CV24,TRUE)-_xlfn.NORM.DIST(BL$30,$CV24,0.3*$CV24,TRUE))),""),IF($C24&gt;0,summary!$C$10/28.8/0.947817,""))</f>
        <v>10.074319315976723</v>
      </c>
      <c r="BM53">
        <f t="array" ref="BM53">IF($D24,IFERROR((SUMPRODUCT((economics!$AG$2:$AG$167=$B53)*(economics!$D$2:$D$167="whr")*economics!$AH$2:$AH$167*(_xlfn.NORM.DIST(BM$3,economics!$AK$2:$AK$167,economics!$AJ$2:$AJ$167,TRUE)-_xlfn.NORM.DIST(BM$30,economics!$AK$2:$AK$167,economics!$AJ$2:$AJ$167,TRUE))*economics!$AM$2:$AM$167)+$CR24*(_xlfn.NORM.DIST(BM$3,$CU24,0.3*$CU24,TRUE)-_xlfn.NORM.DIST(BM$30,$CU24,0.3*$CU24,TRUE))*summary!$C$7/28.8/0.947817+$CS24*(_xlfn.NORM.DIST(BM$3,$CV24,0.3*$CV24,TRUE)-_xlfn.NORM.DIST(BM$30,$CV24,0.3*$CV24,TRUE))*summary!$C$6/28.8/0.947817)/(SUMPRODUCT((economics!$AG$2:$AG$167=$B53)*(economics!$D$2:$D$167="whr")*economics!$AH$2:$AH$167*(_xlfn.NORM.DIST(BM$3,economics!$AK$2:$AK$167,economics!$AJ$2:$AJ$167,TRUE)-_xlfn.NORM.DIST(BM$30,economics!$AK$2:$AK$167,economics!$AJ$2:$AJ$167,TRUE)))+$CR24*(_xlfn.NORM.DIST(BM$3,$CU24,0.3*$CU24,TRUE)-_xlfn.NORM.DIST(BM$30,$CU24,0.3*$CU24,TRUE))+$CS24*(_xlfn.NORM.DIST(BM$3,$CV24,0.3*$CV24,TRUE)-_xlfn.NORM.DIST(BM$30,$CV24,0.3*$CV24,TRUE))),""),IF($C24&gt;0,summary!$C$10/28.8/0.947817,""))</f>
        <v>10.074319315976723</v>
      </c>
      <c r="BN53">
        <f t="array" ref="BN53">IF($D24,IFERROR((SUMPRODUCT((economics!$AG$2:$AG$167=$B53)*(economics!$D$2:$D$167="whr")*economics!$AH$2:$AH$167*(_xlfn.NORM.DIST(BN$3,economics!$AK$2:$AK$167,economics!$AJ$2:$AJ$167,TRUE)-_xlfn.NORM.DIST(BN$30,economics!$AK$2:$AK$167,economics!$AJ$2:$AJ$167,TRUE))*economics!$AM$2:$AM$167)+$CR24*(_xlfn.NORM.DIST(BN$3,$CU24,0.3*$CU24,TRUE)-_xlfn.NORM.DIST(BN$30,$CU24,0.3*$CU24,TRUE))*summary!$C$7/28.8/0.947817+$CS24*(_xlfn.NORM.DIST(BN$3,$CV24,0.3*$CV24,TRUE)-_xlfn.NORM.DIST(BN$30,$CV24,0.3*$CV24,TRUE))*summary!$C$6/28.8/0.947817)/(SUMPRODUCT((economics!$AG$2:$AG$167=$B53)*(economics!$D$2:$D$167="whr")*economics!$AH$2:$AH$167*(_xlfn.NORM.DIST(BN$3,economics!$AK$2:$AK$167,economics!$AJ$2:$AJ$167,TRUE)-_xlfn.NORM.DIST(BN$30,economics!$AK$2:$AK$167,economics!$AJ$2:$AJ$167,TRUE)))+$CR24*(_xlfn.NORM.DIST(BN$3,$CU24,0.3*$CU24,TRUE)-_xlfn.NORM.DIST(BN$30,$CU24,0.3*$CU24,TRUE))+$CS24*(_xlfn.NORM.DIST(BN$3,$CV24,0.3*$CV24,TRUE)-_xlfn.NORM.DIST(BN$30,$CV24,0.3*$CV24,TRUE))),""),IF($C24&gt;0,summary!$C$10/28.8/0.947817,""))</f>
        <v>10.074319315976723</v>
      </c>
      <c r="BO53">
        <f t="array" ref="BO53">IF($D24,IFERROR((SUMPRODUCT((economics!$AG$2:$AG$167=$B53)*(economics!$D$2:$D$167="whr")*economics!$AH$2:$AH$167*(_xlfn.NORM.DIST(BO$3,economics!$AK$2:$AK$167,economics!$AJ$2:$AJ$167,TRUE)-_xlfn.NORM.DIST(BO$30,economics!$AK$2:$AK$167,economics!$AJ$2:$AJ$167,TRUE))*economics!$AM$2:$AM$167)+$CR24*(_xlfn.NORM.DIST(BO$3,$CU24,0.3*$CU24,TRUE)-_xlfn.NORM.DIST(BO$30,$CU24,0.3*$CU24,TRUE))*summary!$C$7/28.8/0.947817+$CS24*(_xlfn.NORM.DIST(BO$3,$CV24,0.3*$CV24,TRUE)-_xlfn.NORM.DIST(BO$30,$CV24,0.3*$CV24,TRUE))*summary!$C$6/28.8/0.947817)/(SUMPRODUCT((economics!$AG$2:$AG$167=$B53)*(economics!$D$2:$D$167="whr")*economics!$AH$2:$AH$167*(_xlfn.NORM.DIST(BO$3,economics!$AK$2:$AK$167,economics!$AJ$2:$AJ$167,TRUE)-_xlfn.NORM.DIST(BO$30,economics!$AK$2:$AK$167,economics!$AJ$2:$AJ$167,TRUE)))+$CR24*(_xlfn.NORM.DIST(BO$3,$CU24,0.3*$CU24,TRUE)-_xlfn.NORM.DIST(BO$30,$CU24,0.3*$CU24,TRUE))+$CS24*(_xlfn.NORM.DIST(BO$3,$CV24,0.3*$CV24,TRUE)-_xlfn.NORM.DIST(BO$30,$CV24,0.3*$CV24,TRUE))),""),IF($C24&gt;0,summary!$C$10/28.8/0.947817,""))</f>
        <v>10.074319315976723</v>
      </c>
      <c r="BP53">
        <f t="array" ref="BP53">IF($D24,IFERROR((SUMPRODUCT((economics!$AG$2:$AG$167=$B53)*(economics!$D$2:$D$167="whr")*economics!$AH$2:$AH$167*(_xlfn.NORM.DIST(BP$3,economics!$AK$2:$AK$167,economics!$AJ$2:$AJ$167,TRUE)-_xlfn.NORM.DIST(BP$30,economics!$AK$2:$AK$167,economics!$AJ$2:$AJ$167,TRUE))*economics!$AM$2:$AM$167)+$CR24*(_xlfn.NORM.DIST(BP$3,$CU24,0.3*$CU24,TRUE)-_xlfn.NORM.DIST(BP$30,$CU24,0.3*$CU24,TRUE))*summary!$C$7/28.8/0.947817+$CS24*(_xlfn.NORM.DIST(BP$3,$CV24,0.3*$CV24,TRUE)-_xlfn.NORM.DIST(BP$30,$CV24,0.3*$CV24,TRUE))*summary!$C$6/28.8/0.947817)/(SUMPRODUCT((economics!$AG$2:$AG$167=$B53)*(economics!$D$2:$D$167="whr")*economics!$AH$2:$AH$167*(_xlfn.NORM.DIST(BP$3,economics!$AK$2:$AK$167,economics!$AJ$2:$AJ$167,TRUE)-_xlfn.NORM.DIST(BP$30,economics!$AK$2:$AK$167,economics!$AJ$2:$AJ$167,TRUE)))+$CR24*(_xlfn.NORM.DIST(BP$3,$CU24,0.3*$CU24,TRUE)-_xlfn.NORM.DIST(BP$30,$CU24,0.3*$CU24,TRUE))+$CS24*(_xlfn.NORM.DIST(BP$3,$CV24,0.3*$CV24,TRUE)-_xlfn.NORM.DIST(BP$30,$CV24,0.3*$CV24,TRUE))),""),IF($C24&gt;0,summary!$C$10/28.8/0.947817,""))</f>
        <v>10.074319315976723</v>
      </c>
      <c r="BQ53">
        <f t="array" ref="BQ53">IF($D24,IFERROR((SUMPRODUCT((economics!$AG$2:$AG$167=$B53)*(economics!$D$2:$D$167="whr")*economics!$AH$2:$AH$167*(_xlfn.NORM.DIST(BQ$3,economics!$AK$2:$AK$167,economics!$AJ$2:$AJ$167,TRUE)-_xlfn.NORM.DIST(BQ$30,economics!$AK$2:$AK$167,economics!$AJ$2:$AJ$167,TRUE))*economics!$AM$2:$AM$167)+$CR24*(_xlfn.NORM.DIST(BQ$3,$CU24,0.3*$CU24,TRUE)-_xlfn.NORM.DIST(BQ$30,$CU24,0.3*$CU24,TRUE))*summary!$C$7/28.8/0.947817+$CS24*(_xlfn.NORM.DIST(BQ$3,$CV24,0.3*$CV24,TRUE)-_xlfn.NORM.DIST(BQ$30,$CV24,0.3*$CV24,TRUE))*summary!$C$6/28.8/0.947817)/(SUMPRODUCT((economics!$AG$2:$AG$167=$B53)*(economics!$D$2:$D$167="whr")*economics!$AH$2:$AH$167*(_xlfn.NORM.DIST(BQ$3,economics!$AK$2:$AK$167,economics!$AJ$2:$AJ$167,TRUE)-_xlfn.NORM.DIST(BQ$30,economics!$AK$2:$AK$167,economics!$AJ$2:$AJ$167,TRUE)))+$CR24*(_xlfn.NORM.DIST(BQ$3,$CU24,0.3*$CU24,TRUE)-_xlfn.NORM.DIST(BQ$30,$CU24,0.3*$CU24,TRUE))+$CS24*(_xlfn.NORM.DIST(BQ$3,$CV24,0.3*$CV24,TRUE)-_xlfn.NORM.DIST(BQ$30,$CV24,0.3*$CV24,TRUE))),""),IF($C24&gt;0,summary!$C$10/28.8/0.947817,""))</f>
        <v>10.074319315976723</v>
      </c>
      <c r="BR53">
        <f t="array" ref="BR53">IF($D24,IFERROR((SUMPRODUCT((economics!$AG$2:$AG$167=$B53)*(economics!$D$2:$D$167="whr")*economics!$AH$2:$AH$167*(_xlfn.NORM.DIST(BR$3,economics!$AK$2:$AK$167,economics!$AJ$2:$AJ$167,TRUE)-_xlfn.NORM.DIST(BR$30,economics!$AK$2:$AK$167,economics!$AJ$2:$AJ$167,TRUE))*economics!$AM$2:$AM$167)+$CR24*(_xlfn.NORM.DIST(BR$3,$CU24,0.3*$CU24,TRUE)-_xlfn.NORM.DIST(BR$30,$CU24,0.3*$CU24,TRUE))*summary!$C$7/28.8/0.947817+$CS24*(_xlfn.NORM.DIST(BR$3,$CV24,0.3*$CV24,TRUE)-_xlfn.NORM.DIST(BR$30,$CV24,0.3*$CV24,TRUE))*summary!$C$6/28.8/0.947817)/(SUMPRODUCT((economics!$AG$2:$AG$167=$B53)*(economics!$D$2:$D$167="whr")*economics!$AH$2:$AH$167*(_xlfn.NORM.DIST(BR$3,economics!$AK$2:$AK$167,economics!$AJ$2:$AJ$167,TRUE)-_xlfn.NORM.DIST(BR$30,economics!$AK$2:$AK$167,economics!$AJ$2:$AJ$167,TRUE)))+$CR24*(_xlfn.NORM.DIST(BR$3,$CU24,0.3*$CU24,TRUE)-_xlfn.NORM.DIST(BR$30,$CU24,0.3*$CU24,TRUE))+$CS24*(_xlfn.NORM.DIST(BR$3,$CV24,0.3*$CV24,TRUE)-_xlfn.NORM.DIST(BR$30,$CV24,0.3*$CV24,TRUE))),""),IF($C24&gt;0,summary!$C$10/28.8/0.947817,""))</f>
        <v>10.074319315976723</v>
      </c>
      <c r="BS53">
        <f t="array" ref="BS53">IF($D24,IFERROR((SUMPRODUCT((economics!$AG$2:$AG$167=$B53)*(economics!$D$2:$D$167="whr")*economics!$AH$2:$AH$167*(_xlfn.NORM.DIST(BS$3,economics!$AK$2:$AK$167,economics!$AJ$2:$AJ$167,TRUE)-_xlfn.NORM.DIST(BS$30,economics!$AK$2:$AK$167,economics!$AJ$2:$AJ$167,TRUE))*economics!$AM$2:$AM$167)+$CR24*(_xlfn.NORM.DIST(BS$3,$CU24,0.3*$CU24,TRUE)-_xlfn.NORM.DIST(BS$30,$CU24,0.3*$CU24,TRUE))*summary!$C$7/28.8/0.947817+$CS24*(_xlfn.NORM.DIST(BS$3,$CV24,0.3*$CV24,TRUE)-_xlfn.NORM.DIST(BS$30,$CV24,0.3*$CV24,TRUE))*summary!$C$6/28.8/0.947817)/(SUMPRODUCT((economics!$AG$2:$AG$167=$B53)*(economics!$D$2:$D$167="whr")*economics!$AH$2:$AH$167*(_xlfn.NORM.DIST(BS$3,economics!$AK$2:$AK$167,economics!$AJ$2:$AJ$167,TRUE)-_xlfn.NORM.DIST(BS$30,economics!$AK$2:$AK$167,economics!$AJ$2:$AJ$167,TRUE)))+$CR24*(_xlfn.NORM.DIST(BS$3,$CU24,0.3*$CU24,TRUE)-_xlfn.NORM.DIST(BS$30,$CU24,0.3*$CU24,TRUE))+$CS24*(_xlfn.NORM.DIST(BS$3,$CV24,0.3*$CV24,TRUE)-_xlfn.NORM.DIST(BS$30,$CV24,0.3*$CV24,TRUE))),""),IF($C24&gt;0,summary!$C$10/28.8/0.947817,""))</f>
        <v>10.074319315976723</v>
      </c>
      <c r="BT53">
        <f t="array" ref="BT53">IF($D24,IFERROR((SUMPRODUCT((economics!$AG$2:$AG$167=$B53)*(economics!$D$2:$D$167="whr")*economics!$AH$2:$AH$167*(_xlfn.NORM.DIST(BT$3,economics!$AK$2:$AK$167,economics!$AJ$2:$AJ$167,TRUE)-_xlfn.NORM.DIST(BT$30,economics!$AK$2:$AK$167,economics!$AJ$2:$AJ$167,TRUE))*economics!$AM$2:$AM$167)+$CR24*(_xlfn.NORM.DIST(BT$3,$CU24,0.3*$CU24,TRUE)-_xlfn.NORM.DIST(BT$30,$CU24,0.3*$CU24,TRUE))*summary!$C$7/28.8/0.947817+$CS24*(_xlfn.NORM.DIST(BT$3,$CV24,0.3*$CV24,TRUE)-_xlfn.NORM.DIST(BT$30,$CV24,0.3*$CV24,TRUE))*summary!$C$6/28.8/0.947817)/(SUMPRODUCT((economics!$AG$2:$AG$167=$B53)*(economics!$D$2:$D$167="whr")*economics!$AH$2:$AH$167*(_xlfn.NORM.DIST(BT$3,economics!$AK$2:$AK$167,economics!$AJ$2:$AJ$167,TRUE)-_xlfn.NORM.DIST(BT$30,economics!$AK$2:$AK$167,economics!$AJ$2:$AJ$167,TRUE)))+$CR24*(_xlfn.NORM.DIST(BT$3,$CU24,0.3*$CU24,TRUE)-_xlfn.NORM.DIST(BT$30,$CU24,0.3*$CU24,TRUE))+$CS24*(_xlfn.NORM.DIST(BT$3,$CV24,0.3*$CV24,TRUE)-_xlfn.NORM.DIST(BT$30,$CV24,0.3*$CV24,TRUE))),""),IF($C24&gt;0,summary!$C$10/28.8/0.947817,""))</f>
        <v>10.074319315976723</v>
      </c>
      <c r="BU53">
        <f t="array" ref="BU53">IF($D24,IFERROR((SUMPRODUCT((economics!$AG$2:$AG$167=$B53)*(economics!$D$2:$D$167="whr")*economics!$AH$2:$AH$167*(_xlfn.NORM.DIST(BU$3,economics!$AK$2:$AK$167,economics!$AJ$2:$AJ$167,TRUE)-_xlfn.NORM.DIST(BU$30,economics!$AK$2:$AK$167,economics!$AJ$2:$AJ$167,TRUE))*economics!$AM$2:$AM$167)+$CR24*(_xlfn.NORM.DIST(BU$3,$CU24,0.3*$CU24,TRUE)-_xlfn.NORM.DIST(BU$30,$CU24,0.3*$CU24,TRUE))*summary!$C$7/28.8/0.947817+$CS24*(_xlfn.NORM.DIST(BU$3,$CV24,0.3*$CV24,TRUE)-_xlfn.NORM.DIST(BU$30,$CV24,0.3*$CV24,TRUE))*summary!$C$6/28.8/0.947817)/(SUMPRODUCT((economics!$AG$2:$AG$167=$B53)*(economics!$D$2:$D$167="whr")*economics!$AH$2:$AH$167*(_xlfn.NORM.DIST(BU$3,economics!$AK$2:$AK$167,economics!$AJ$2:$AJ$167,TRUE)-_xlfn.NORM.DIST(BU$30,economics!$AK$2:$AK$167,economics!$AJ$2:$AJ$167,TRUE)))+$CR24*(_xlfn.NORM.DIST(BU$3,$CU24,0.3*$CU24,TRUE)-_xlfn.NORM.DIST(BU$30,$CU24,0.3*$CU24,TRUE))+$CS24*(_xlfn.NORM.DIST(BU$3,$CV24,0.3*$CV24,TRUE)-_xlfn.NORM.DIST(BU$30,$CV24,0.3*$CV24,TRUE))),""),IF($C24&gt;0,summary!$C$10/28.8/0.947817,""))</f>
        <v>10.074319315976723</v>
      </c>
      <c r="BV53">
        <f t="array" ref="BV53">IF($D24,IFERROR((SUMPRODUCT((economics!$AG$2:$AG$167=$B53)*(economics!$D$2:$D$167="whr")*economics!$AH$2:$AH$167*(_xlfn.NORM.DIST(BV$3,economics!$AK$2:$AK$167,economics!$AJ$2:$AJ$167,TRUE)-_xlfn.NORM.DIST(BV$30,economics!$AK$2:$AK$167,economics!$AJ$2:$AJ$167,TRUE))*economics!$AM$2:$AM$167)+$CR24*(_xlfn.NORM.DIST(BV$3,$CU24,0.3*$CU24,TRUE)-_xlfn.NORM.DIST(BV$30,$CU24,0.3*$CU24,TRUE))*summary!$C$7/28.8/0.947817+$CS24*(_xlfn.NORM.DIST(BV$3,$CV24,0.3*$CV24,TRUE)-_xlfn.NORM.DIST(BV$30,$CV24,0.3*$CV24,TRUE))*summary!$C$6/28.8/0.947817)/(SUMPRODUCT((economics!$AG$2:$AG$167=$B53)*(economics!$D$2:$D$167="whr")*economics!$AH$2:$AH$167*(_xlfn.NORM.DIST(BV$3,economics!$AK$2:$AK$167,economics!$AJ$2:$AJ$167,TRUE)-_xlfn.NORM.DIST(BV$30,economics!$AK$2:$AK$167,economics!$AJ$2:$AJ$167,TRUE)))+$CR24*(_xlfn.NORM.DIST(BV$3,$CU24,0.3*$CU24,TRUE)-_xlfn.NORM.DIST(BV$30,$CU24,0.3*$CU24,TRUE))+$CS24*(_xlfn.NORM.DIST(BV$3,$CV24,0.3*$CV24,TRUE)-_xlfn.NORM.DIST(BV$30,$CV24,0.3*$CV24,TRUE))),""),IF($C24&gt;0,summary!$C$10/28.8/0.947817,""))</f>
        <v>10.074319315976723</v>
      </c>
      <c r="BW53">
        <f t="array" ref="BW53">IF($D24,IFERROR((SUMPRODUCT((economics!$AG$2:$AG$167=$B53)*(economics!$D$2:$D$167="whr")*economics!$AH$2:$AH$167*(_xlfn.NORM.DIST(BW$3,economics!$AK$2:$AK$167,economics!$AJ$2:$AJ$167,TRUE)-_xlfn.NORM.DIST(BW$30,economics!$AK$2:$AK$167,economics!$AJ$2:$AJ$167,TRUE))*economics!$AM$2:$AM$167)+$CR24*(_xlfn.NORM.DIST(BW$3,$CU24,0.3*$CU24,TRUE)-_xlfn.NORM.DIST(BW$30,$CU24,0.3*$CU24,TRUE))*summary!$C$7/28.8/0.947817+$CS24*(_xlfn.NORM.DIST(BW$3,$CV24,0.3*$CV24,TRUE)-_xlfn.NORM.DIST(BW$30,$CV24,0.3*$CV24,TRUE))*summary!$C$6/28.8/0.947817)/(SUMPRODUCT((economics!$AG$2:$AG$167=$B53)*(economics!$D$2:$D$167="whr")*economics!$AH$2:$AH$167*(_xlfn.NORM.DIST(BW$3,economics!$AK$2:$AK$167,economics!$AJ$2:$AJ$167,TRUE)-_xlfn.NORM.DIST(BW$30,economics!$AK$2:$AK$167,economics!$AJ$2:$AJ$167,TRUE)))+$CR24*(_xlfn.NORM.DIST(BW$3,$CU24,0.3*$CU24,TRUE)-_xlfn.NORM.DIST(BW$30,$CU24,0.3*$CU24,TRUE))+$CS24*(_xlfn.NORM.DIST(BW$3,$CV24,0.3*$CV24,TRUE)-_xlfn.NORM.DIST(BW$30,$CV24,0.3*$CV24,TRUE))),""),IF($C24&gt;0,summary!$C$10/28.8/0.947817,""))</f>
        <v>10.074319315976723</v>
      </c>
      <c r="BX53">
        <f t="array" ref="BX53">IF($D24,IFERROR((SUMPRODUCT((economics!$AG$2:$AG$167=$B53)*(economics!$D$2:$D$167="whr")*economics!$AH$2:$AH$167*(_xlfn.NORM.DIST(BX$3,economics!$AK$2:$AK$167,economics!$AJ$2:$AJ$167,TRUE)-_xlfn.NORM.DIST(BX$30,economics!$AK$2:$AK$167,economics!$AJ$2:$AJ$167,TRUE))*economics!$AM$2:$AM$167)+$CR24*(_xlfn.NORM.DIST(BX$3,$CU24,0.3*$CU24,TRUE)-_xlfn.NORM.DIST(BX$30,$CU24,0.3*$CU24,TRUE))*summary!$C$7/28.8/0.947817+$CS24*(_xlfn.NORM.DIST(BX$3,$CV24,0.3*$CV24,TRUE)-_xlfn.NORM.DIST(BX$30,$CV24,0.3*$CV24,TRUE))*summary!$C$6/28.8/0.947817)/(SUMPRODUCT((economics!$AG$2:$AG$167=$B53)*(economics!$D$2:$D$167="whr")*economics!$AH$2:$AH$167*(_xlfn.NORM.DIST(BX$3,economics!$AK$2:$AK$167,economics!$AJ$2:$AJ$167,TRUE)-_xlfn.NORM.DIST(BX$30,economics!$AK$2:$AK$167,economics!$AJ$2:$AJ$167,TRUE)))+$CR24*(_xlfn.NORM.DIST(BX$3,$CU24,0.3*$CU24,TRUE)-_xlfn.NORM.DIST(BX$30,$CU24,0.3*$CU24,TRUE))+$CS24*(_xlfn.NORM.DIST(BX$3,$CV24,0.3*$CV24,TRUE)-_xlfn.NORM.DIST(BX$30,$CV24,0.3*$CV24,TRUE))),""),IF($C24&gt;0,summary!$C$10/28.8/0.947817,""))</f>
        <v>10.074319315976723</v>
      </c>
      <c r="BY53">
        <f t="array" ref="BY53">IF($D24,IFERROR((SUMPRODUCT((economics!$AG$2:$AG$167=$B53)*(economics!$D$2:$D$167="whr")*economics!$AH$2:$AH$167*(_xlfn.NORM.DIST(BY$3,economics!$AK$2:$AK$167,economics!$AJ$2:$AJ$167,TRUE)-_xlfn.NORM.DIST(BY$30,economics!$AK$2:$AK$167,economics!$AJ$2:$AJ$167,TRUE))*economics!$AM$2:$AM$167)+$CR24*(_xlfn.NORM.DIST(BY$3,$CU24,0.3*$CU24,TRUE)-_xlfn.NORM.DIST(BY$30,$CU24,0.3*$CU24,TRUE))*summary!$C$7/28.8/0.947817+$CS24*(_xlfn.NORM.DIST(BY$3,$CV24,0.3*$CV24,TRUE)-_xlfn.NORM.DIST(BY$30,$CV24,0.3*$CV24,TRUE))*summary!$C$6/28.8/0.947817)/(SUMPRODUCT((economics!$AG$2:$AG$167=$B53)*(economics!$D$2:$D$167="whr")*economics!$AH$2:$AH$167*(_xlfn.NORM.DIST(BY$3,economics!$AK$2:$AK$167,economics!$AJ$2:$AJ$167,TRUE)-_xlfn.NORM.DIST(BY$30,economics!$AK$2:$AK$167,economics!$AJ$2:$AJ$167,TRUE)))+$CR24*(_xlfn.NORM.DIST(BY$3,$CU24,0.3*$CU24,TRUE)-_xlfn.NORM.DIST(BY$30,$CU24,0.3*$CU24,TRUE))+$CS24*(_xlfn.NORM.DIST(BY$3,$CV24,0.3*$CV24,TRUE)-_xlfn.NORM.DIST(BY$30,$CV24,0.3*$CV24,TRUE))),""),IF($C24&gt;0,summary!$C$10/28.8/0.947817,""))</f>
        <v>10.074319315976723</v>
      </c>
      <c r="BZ53">
        <f t="array" ref="BZ53">IF($D24,IFERROR((SUMPRODUCT((economics!$AG$2:$AG$167=$B53)*(economics!$D$2:$D$167="whr")*economics!$AH$2:$AH$167*(_xlfn.NORM.DIST(BZ$3,economics!$AK$2:$AK$167,economics!$AJ$2:$AJ$167,TRUE)-_xlfn.NORM.DIST(BZ$30,economics!$AK$2:$AK$167,economics!$AJ$2:$AJ$167,TRUE))*economics!$AM$2:$AM$167)+$CR24*(_xlfn.NORM.DIST(BZ$3,$CU24,0.3*$CU24,TRUE)-_xlfn.NORM.DIST(BZ$30,$CU24,0.3*$CU24,TRUE))*summary!$C$7/28.8/0.947817+$CS24*(_xlfn.NORM.DIST(BZ$3,$CV24,0.3*$CV24,TRUE)-_xlfn.NORM.DIST(BZ$30,$CV24,0.3*$CV24,TRUE))*summary!$C$6/28.8/0.947817)/(SUMPRODUCT((economics!$AG$2:$AG$167=$B53)*(economics!$D$2:$D$167="whr")*economics!$AH$2:$AH$167*(_xlfn.NORM.DIST(BZ$3,economics!$AK$2:$AK$167,economics!$AJ$2:$AJ$167,TRUE)-_xlfn.NORM.DIST(BZ$30,economics!$AK$2:$AK$167,economics!$AJ$2:$AJ$167,TRUE)))+$CR24*(_xlfn.NORM.DIST(BZ$3,$CU24,0.3*$CU24,TRUE)-_xlfn.NORM.DIST(BZ$30,$CU24,0.3*$CU24,TRUE))+$CS24*(_xlfn.NORM.DIST(BZ$3,$CV24,0.3*$CV24,TRUE)-_xlfn.NORM.DIST(BZ$30,$CV24,0.3*$CV24,TRUE))),""),IF($C24&gt;0,summary!$C$10/28.8/0.947817,""))</f>
        <v>10.074319315976723</v>
      </c>
      <c r="CA53">
        <f t="array" ref="CA53">IF($D24,IFERROR((SUMPRODUCT((economics!$AG$2:$AG$167=$B53)*(economics!$D$2:$D$167="whr")*economics!$AH$2:$AH$167*(_xlfn.NORM.DIST(CA$3,economics!$AK$2:$AK$167,economics!$AJ$2:$AJ$167,TRUE)-_xlfn.NORM.DIST(CA$30,economics!$AK$2:$AK$167,economics!$AJ$2:$AJ$167,TRUE))*economics!$AM$2:$AM$167)+$CR24*(_xlfn.NORM.DIST(CA$3,$CU24,0.3*$CU24,TRUE)-_xlfn.NORM.DIST(CA$30,$CU24,0.3*$CU24,TRUE))*summary!$C$7/28.8/0.947817+$CS24*(_xlfn.NORM.DIST(CA$3,$CV24,0.3*$CV24,TRUE)-_xlfn.NORM.DIST(CA$30,$CV24,0.3*$CV24,TRUE))*summary!$C$6/28.8/0.947817)/(SUMPRODUCT((economics!$AG$2:$AG$167=$B53)*(economics!$D$2:$D$167="whr")*economics!$AH$2:$AH$167*(_xlfn.NORM.DIST(CA$3,economics!$AK$2:$AK$167,economics!$AJ$2:$AJ$167,TRUE)-_xlfn.NORM.DIST(CA$30,economics!$AK$2:$AK$167,economics!$AJ$2:$AJ$167,TRUE)))+$CR24*(_xlfn.NORM.DIST(CA$3,$CU24,0.3*$CU24,TRUE)-_xlfn.NORM.DIST(CA$30,$CU24,0.3*$CU24,TRUE))+$CS24*(_xlfn.NORM.DIST(CA$3,$CV24,0.3*$CV24,TRUE)-_xlfn.NORM.DIST(CA$30,$CV24,0.3*$CV24,TRUE))),""),IF($C24&gt;0,summary!$C$10/28.8/0.947817,""))</f>
        <v>10.074319315976723</v>
      </c>
      <c r="CB53">
        <f t="array" ref="CB53">IF($D24,IFERROR((SUMPRODUCT((economics!$AG$2:$AG$167=$B53)*(economics!$D$2:$D$167="whr")*economics!$AH$2:$AH$167*(_xlfn.NORM.DIST(CB$3,economics!$AK$2:$AK$167,economics!$AJ$2:$AJ$167,TRUE)-_xlfn.NORM.DIST(CB$30,economics!$AK$2:$AK$167,economics!$AJ$2:$AJ$167,TRUE))*economics!$AM$2:$AM$167)+$CR24*(_xlfn.NORM.DIST(CB$3,$CU24,0.3*$CU24,TRUE)-_xlfn.NORM.DIST(CB$30,$CU24,0.3*$CU24,TRUE))*summary!$C$7/28.8/0.947817+$CS24*(_xlfn.NORM.DIST(CB$3,$CV24,0.3*$CV24,TRUE)-_xlfn.NORM.DIST(CB$30,$CV24,0.3*$CV24,TRUE))*summary!$C$6/28.8/0.947817)/(SUMPRODUCT((economics!$AG$2:$AG$167=$B53)*(economics!$D$2:$D$167="whr")*economics!$AH$2:$AH$167*(_xlfn.NORM.DIST(CB$3,economics!$AK$2:$AK$167,economics!$AJ$2:$AJ$167,TRUE)-_xlfn.NORM.DIST(CB$30,economics!$AK$2:$AK$167,economics!$AJ$2:$AJ$167,TRUE)))+$CR24*(_xlfn.NORM.DIST(CB$3,$CU24,0.3*$CU24,TRUE)-_xlfn.NORM.DIST(CB$30,$CU24,0.3*$CU24,TRUE))+$CS24*(_xlfn.NORM.DIST(CB$3,$CV24,0.3*$CV24,TRUE)-_xlfn.NORM.DIST(CB$30,$CV24,0.3*$CV24,TRUE))),""),IF($C24&gt;0,summary!$C$10/28.8/0.947817,""))</f>
        <v>10.074319315976723</v>
      </c>
      <c r="CC53">
        <f t="array" ref="CC53">IF($D24,IFERROR((SUMPRODUCT((economics!$AG$2:$AG$167=$B53)*(economics!$D$2:$D$167="whr")*economics!$AH$2:$AH$167*(_xlfn.NORM.DIST(CC$3,economics!$AK$2:$AK$167,economics!$AJ$2:$AJ$167,TRUE)-_xlfn.NORM.DIST(CC$30,economics!$AK$2:$AK$167,economics!$AJ$2:$AJ$167,TRUE))*economics!$AM$2:$AM$167)+$CR24*(_xlfn.NORM.DIST(CC$3,$CU24,0.3*$CU24,TRUE)-_xlfn.NORM.DIST(CC$30,$CU24,0.3*$CU24,TRUE))*summary!$C$7/28.8/0.947817+$CS24*(_xlfn.NORM.DIST(CC$3,$CV24,0.3*$CV24,TRUE)-_xlfn.NORM.DIST(CC$30,$CV24,0.3*$CV24,TRUE))*summary!$C$6/28.8/0.947817)/(SUMPRODUCT((economics!$AG$2:$AG$167=$B53)*(economics!$D$2:$D$167="whr")*economics!$AH$2:$AH$167*(_xlfn.NORM.DIST(CC$3,economics!$AK$2:$AK$167,economics!$AJ$2:$AJ$167,TRUE)-_xlfn.NORM.DIST(CC$30,economics!$AK$2:$AK$167,economics!$AJ$2:$AJ$167,TRUE)))+$CR24*(_xlfn.NORM.DIST(CC$3,$CU24,0.3*$CU24,TRUE)-_xlfn.NORM.DIST(CC$30,$CU24,0.3*$CU24,TRUE))+$CS24*(_xlfn.NORM.DIST(CC$3,$CV24,0.3*$CV24,TRUE)-_xlfn.NORM.DIST(CC$30,$CV24,0.3*$CV24,TRUE))),""),IF($C24&gt;0,summary!$C$10/28.8/0.947817,""))</f>
        <v>10.074319315976723</v>
      </c>
      <c r="CD53">
        <f t="array" ref="CD53">IF($D24,IFERROR((SUMPRODUCT((economics!$AG$2:$AG$167=$B53)*(economics!$D$2:$D$167="whr")*economics!$AH$2:$AH$167*(_xlfn.NORM.DIST(CD$3,economics!$AK$2:$AK$167,economics!$AJ$2:$AJ$167,TRUE)-_xlfn.NORM.DIST(CD$30,economics!$AK$2:$AK$167,economics!$AJ$2:$AJ$167,TRUE))*economics!$AM$2:$AM$167)+$CR24*(_xlfn.NORM.DIST(CD$3,$CU24,0.3*$CU24,TRUE)-_xlfn.NORM.DIST(CD$30,$CU24,0.3*$CU24,TRUE))*summary!$C$7/28.8/0.947817+$CS24*(_xlfn.NORM.DIST(CD$3,$CV24,0.3*$CV24,TRUE)-_xlfn.NORM.DIST(CD$30,$CV24,0.3*$CV24,TRUE))*summary!$C$6/28.8/0.947817)/(SUMPRODUCT((economics!$AG$2:$AG$167=$B53)*(economics!$D$2:$D$167="whr")*economics!$AH$2:$AH$167*(_xlfn.NORM.DIST(CD$3,economics!$AK$2:$AK$167,economics!$AJ$2:$AJ$167,TRUE)-_xlfn.NORM.DIST(CD$30,economics!$AK$2:$AK$167,economics!$AJ$2:$AJ$167,TRUE)))+$CR24*(_xlfn.NORM.DIST(CD$3,$CU24,0.3*$CU24,TRUE)-_xlfn.NORM.DIST(CD$30,$CU24,0.3*$CU24,TRUE))+$CS24*(_xlfn.NORM.DIST(CD$3,$CV24,0.3*$CV24,TRUE)-_xlfn.NORM.DIST(CD$30,$CV24,0.3*$CV24,TRUE))),""),IF($C24&gt;0,summary!$C$10/28.8/0.947817,""))</f>
        <v>10.074319315976723</v>
      </c>
      <c r="CE53">
        <f t="array" ref="CE53">IF($D24,IFERROR((SUMPRODUCT((economics!$AG$2:$AG$167=$B53)*(economics!$D$2:$D$167="whr")*economics!$AH$2:$AH$167*(_xlfn.NORM.DIST(CE$3,economics!$AK$2:$AK$167,economics!$AJ$2:$AJ$167,TRUE)-_xlfn.NORM.DIST(CE$30,economics!$AK$2:$AK$167,economics!$AJ$2:$AJ$167,TRUE))*economics!$AM$2:$AM$167)+$CR24*(_xlfn.NORM.DIST(CE$3,$CU24,0.3*$CU24,TRUE)-_xlfn.NORM.DIST(CE$30,$CU24,0.3*$CU24,TRUE))*summary!$C$7/28.8/0.947817+$CS24*(_xlfn.NORM.DIST(CE$3,$CV24,0.3*$CV24,TRUE)-_xlfn.NORM.DIST(CE$30,$CV24,0.3*$CV24,TRUE))*summary!$C$6/28.8/0.947817)/(SUMPRODUCT((economics!$AG$2:$AG$167=$B53)*(economics!$D$2:$D$167="whr")*economics!$AH$2:$AH$167*(_xlfn.NORM.DIST(CE$3,economics!$AK$2:$AK$167,economics!$AJ$2:$AJ$167,TRUE)-_xlfn.NORM.DIST(CE$30,economics!$AK$2:$AK$167,economics!$AJ$2:$AJ$167,TRUE)))+$CR24*(_xlfn.NORM.DIST(CE$3,$CU24,0.3*$CU24,TRUE)-_xlfn.NORM.DIST(CE$30,$CU24,0.3*$CU24,TRUE))+$CS24*(_xlfn.NORM.DIST(CE$3,$CV24,0.3*$CV24,TRUE)-_xlfn.NORM.DIST(CE$30,$CV24,0.3*$CV24,TRUE))),""),IF($C24&gt;0,summary!$C$10/28.8/0.947817,""))</f>
        <v>10.074319315976723</v>
      </c>
      <c r="CF53">
        <f t="array" ref="CF53">IF($D24,IFERROR((SUMPRODUCT((economics!$AG$2:$AG$167=$B53)*(economics!$D$2:$D$167="whr")*economics!$AH$2:$AH$167*(_xlfn.NORM.DIST(CF$3,economics!$AK$2:$AK$167,economics!$AJ$2:$AJ$167,TRUE)-_xlfn.NORM.DIST(CF$30,economics!$AK$2:$AK$167,economics!$AJ$2:$AJ$167,TRUE))*economics!$AM$2:$AM$167)+$CR24*(_xlfn.NORM.DIST(CF$3,$CU24,0.3*$CU24,TRUE)-_xlfn.NORM.DIST(CF$30,$CU24,0.3*$CU24,TRUE))*summary!$C$7/28.8/0.947817+$CS24*(_xlfn.NORM.DIST(CF$3,$CV24,0.3*$CV24,TRUE)-_xlfn.NORM.DIST(CF$30,$CV24,0.3*$CV24,TRUE))*summary!$C$6/28.8/0.947817)/(SUMPRODUCT((economics!$AG$2:$AG$167=$B53)*(economics!$D$2:$D$167="whr")*economics!$AH$2:$AH$167*(_xlfn.NORM.DIST(CF$3,economics!$AK$2:$AK$167,economics!$AJ$2:$AJ$167,TRUE)-_xlfn.NORM.DIST(CF$30,economics!$AK$2:$AK$167,economics!$AJ$2:$AJ$167,TRUE)))+$CR24*(_xlfn.NORM.DIST(CF$3,$CU24,0.3*$CU24,TRUE)-_xlfn.NORM.DIST(CF$30,$CU24,0.3*$CU24,TRUE))+$CS24*(_xlfn.NORM.DIST(CF$3,$CV24,0.3*$CV24,TRUE)-_xlfn.NORM.DIST(CF$30,$CV24,0.3*$CV24,TRUE))),""),IF($C24&gt;0,summary!$C$10/28.8/0.947817,""))</f>
        <v>10.074319315976723</v>
      </c>
      <c r="CG53">
        <f t="array" ref="CG53">IF($D24,IFERROR((SUMPRODUCT((economics!$AG$2:$AG$167=$B53)*(economics!$D$2:$D$167="whr")*economics!$AH$2:$AH$167*(_xlfn.NORM.DIST(CG$3,economics!$AK$2:$AK$167,economics!$AJ$2:$AJ$167,TRUE)-_xlfn.NORM.DIST(CG$30,economics!$AK$2:$AK$167,economics!$AJ$2:$AJ$167,TRUE))*economics!$AM$2:$AM$167)+$CR24*(_xlfn.NORM.DIST(CG$3,$CU24,0.3*$CU24,TRUE)-_xlfn.NORM.DIST(CG$30,$CU24,0.3*$CU24,TRUE))*summary!$C$7/28.8/0.947817+$CS24*(_xlfn.NORM.DIST(CG$3,$CV24,0.3*$CV24,TRUE)-_xlfn.NORM.DIST(CG$30,$CV24,0.3*$CV24,TRUE))*summary!$C$6/28.8/0.947817)/(SUMPRODUCT((economics!$AG$2:$AG$167=$B53)*(economics!$D$2:$D$167="whr")*economics!$AH$2:$AH$167*(_xlfn.NORM.DIST(CG$3,economics!$AK$2:$AK$167,economics!$AJ$2:$AJ$167,TRUE)-_xlfn.NORM.DIST(CG$30,economics!$AK$2:$AK$167,economics!$AJ$2:$AJ$167,TRUE)))+$CR24*(_xlfn.NORM.DIST(CG$3,$CU24,0.3*$CU24,TRUE)-_xlfn.NORM.DIST(CG$30,$CU24,0.3*$CU24,TRUE))+$CS24*(_xlfn.NORM.DIST(CG$3,$CV24,0.3*$CV24,TRUE)-_xlfn.NORM.DIST(CG$30,$CV24,0.3*$CV24,TRUE))),""),IF($C24&gt;0,summary!$C$10/28.8/0.947817,""))</f>
        <v>10.074319315976723</v>
      </c>
      <c r="CH53">
        <f t="array" ref="CH53">IF($D24,IFERROR((SUMPRODUCT((economics!$AG$2:$AG$167=$B53)*(economics!$D$2:$D$167="whr")*economics!$AH$2:$AH$167*(_xlfn.NORM.DIST(CH$3,economics!$AK$2:$AK$167,economics!$AJ$2:$AJ$167,TRUE)-_xlfn.NORM.DIST(CH$30,economics!$AK$2:$AK$167,economics!$AJ$2:$AJ$167,TRUE))*economics!$AM$2:$AM$167)+$CR24*(_xlfn.NORM.DIST(CH$3,$CU24,0.3*$CU24,TRUE)-_xlfn.NORM.DIST(CH$30,$CU24,0.3*$CU24,TRUE))*summary!$C$7/28.8/0.947817+$CS24*(_xlfn.NORM.DIST(CH$3,$CV24,0.3*$CV24,TRUE)-_xlfn.NORM.DIST(CH$30,$CV24,0.3*$CV24,TRUE))*summary!$C$6/28.8/0.947817)/(SUMPRODUCT((economics!$AG$2:$AG$167=$B53)*(economics!$D$2:$D$167="whr")*economics!$AH$2:$AH$167*(_xlfn.NORM.DIST(CH$3,economics!$AK$2:$AK$167,economics!$AJ$2:$AJ$167,TRUE)-_xlfn.NORM.DIST(CH$30,economics!$AK$2:$AK$167,economics!$AJ$2:$AJ$167,TRUE)))+$CR24*(_xlfn.NORM.DIST(CH$3,$CU24,0.3*$CU24,TRUE)-_xlfn.NORM.DIST(CH$30,$CU24,0.3*$CU24,TRUE))+$CS24*(_xlfn.NORM.DIST(CH$3,$CV24,0.3*$CV24,TRUE)-_xlfn.NORM.DIST(CH$30,$CV24,0.3*$CV24,TRUE))),""),IF($C24&gt;0,summary!$C$10/28.8/0.947817,""))</f>
        <v>10.074319315976723</v>
      </c>
    </row>
    <row r="54" spans="1:86" x14ac:dyDescent="0.35">
      <c r="A54" t="str">
        <f t="shared" si="3"/>
        <v>other manufacturing 31T33</v>
      </c>
      <c r="B54" t="str">
        <f t="shared" si="3"/>
        <v>31T33</v>
      </c>
      <c r="E54">
        <f t="array" ref="E54">IF($D25,IFERROR((SUMPRODUCT((economics!$AG$2:$AG$167=$B54)*(economics!$D$2:$D$167="whr")*economics!$AH$2:$AH$167*(_xlfn.NORM.DIST(E$3,economics!$AK$2:$AK$167,economics!$AJ$2:$AJ$167,TRUE)-_xlfn.NORM.DIST(E$30,economics!$AK$2:$AK$167,economics!$AJ$2:$AJ$167,TRUE))*economics!$AM$2:$AM$167)+$CR25*(_xlfn.NORM.DIST(E$3,$CU25,0.3*$CU25,TRUE)-_xlfn.NORM.DIST(E$30,$CU25,0.3*$CU25,TRUE))*summary!$C$7/28.8/0.947817+$CS25*(_xlfn.NORM.DIST(E$3,$CV25,0.3*$CV25,TRUE)-_xlfn.NORM.DIST(E$30,$CV25,0.3*$CV25,TRUE))*summary!$C$6/28.8/0.947817)/(SUMPRODUCT((economics!$AG$2:$AG$167=$B54)*(economics!$D$2:$D$167="whr")*economics!$AH$2:$AH$167*(_xlfn.NORM.DIST(E$3,economics!$AK$2:$AK$167,economics!$AJ$2:$AJ$167,TRUE)-_xlfn.NORM.DIST(E$30,economics!$AK$2:$AK$167,economics!$AJ$2:$AJ$167,TRUE)))+$CR25*(_xlfn.NORM.DIST(E$3,$CU25,0.3*$CU25,TRUE)-_xlfn.NORM.DIST(E$30,$CU25,0.3*$CU25,TRUE))+$CS25*(_xlfn.NORM.DIST(E$3,$CV25,0.3*$CV25,TRUE)-_xlfn.NORM.DIST(E$30,$CV25,0.3*$CV25,TRUE))),""),IF($C25&gt;0,summary!$C$10/28.8/0.947817,""))</f>
        <v>10.074319315976723</v>
      </c>
      <c r="F54">
        <f t="array" ref="F54">IF($D25,IFERROR((SUMPRODUCT((economics!$AG$2:$AG$167=$B54)*(economics!$D$2:$D$167="whr")*economics!$AH$2:$AH$167*(_xlfn.NORM.DIST(F$3,economics!$AK$2:$AK$167,economics!$AJ$2:$AJ$167,TRUE)-_xlfn.NORM.DIST(F$30,economics!$AK$2:$AK$167,economics!$AJ$2:$AJ$167,TRUE))*economics!$AM$2:$AM$167)+$CR25*(_xlfn.NORM.DIST(F$3,$CU25,0.3*$CU25,TRUE)-_xlfn.NORM.DIST(F$30,$CU25,0.3*$CU25,TRUE))*summary!$C$7/28.8/0.947817+$CS25*(_xlfn.NORM.DIST(F$3,$CV25,0.3*$CV25,TRUE)-_xlfn.NORM.DIST(F$30,$CV25,0.3*$CV25,TRUE))*summary!$C$6/28.8/0.947817)/(SUMPRODUCT((economics!$AG$2:$AG$167=$B54)*(economics!$D$2:$D$167="whr")*economics!$AH$2:$AH$167*(_xlfn.NORM.DIST(F$3,economics!$AK$2:$AK$167,economics!$AJ$2:$AJ$167,TRUE)-_xlfn.NORM.DIST(F$30,economics!$AK$2:$AK$167,economics!$AJ$2:$AJ$167,TRUE)))+$CR25*(_xlfn.NORM.DIST(F$3,$CU25,0.3*$CU25,TRUE)-_xlfn.NORM.DIST(F$30,$CU25,0.3*$CU25,TRUE))+$CS25*(_xlfn.NORM.DIST(F$3,$CV25,0.3*$CV25,TRUE)-_xlfn.NORM.DIST(F$30,$CV25,0.3*$CV25,TRUE))),""),IF($C25&gt;0,summary!$C$10/28.8/0.947817,""))</f>
        <v>10.074319315976723</v>
      </c>
      <c r="G54">
        <f t="array" ref="G54">IF($D25,IFERROR((SUMPRODUCT((economics!$AG$2:$AG$167=$B54)*(economics!$D$2:$D$167="whr")*economics!$AH$2:$AH$167*(_xlfn.NORM.DIST(G$3,economics!$AK$2:$AK$167,economics!$AJ$2:$AJ$167,TRUE)-_xlfn.NORM.DIST(G$30,economics!$AK$2:$AK$167,economics!$AJ$2:$AJ$167,TRUE))*economics!$AM$2:$AM$167)+$CR25*(_xlfn.NORM.DIST(G$3,$CU25,0.3*$CU25,TRUE)-_xlfn.NORM.DIST(G$30,$CU25,0.3*$CU25,TRUE))*summary!$C$7/28.8/0.947817+$CS25*(_xlfn.NORM.DIST(G$3,$CV25,0.3*$CV25,TRUE)-_xlfn.NORM.DIST(G$30,$CV25,0.3*$CV25,TRUE))*summary!$C$6/28.8/0.947817)/(SUMPRODUCT((economics!$AG$2:$AG$167=$B54)*(economics!$D$2:$D$167="whr")*economics!$AH$2:$AH$167*(_xlfn.NORM.DIST(G$3,economics!$AK$2:$AK$167,economics!$AJ$2:$AJ$167,TRUE)-_xlfn.NORM.DIST(G$30,economics!$AK$2:$AK$167,economics!$AJ$2:$AJ$167,TRUE)))+$CR25*(_xlfn.NORM.DIST(G$3,$CU25,0.3*$CU25,TRUE)-_xlfn.NORM.DIST(G$30,$CU25,0.3*$CU25,TRUE))+$CS25*(_xlfn.NORM.DIST(G$3,$CV25,0.3*$CV25,TRUE)-_xlfn.NORM.DIST(G$30,$CV25,0.3*$CV25,TRUE))),""),IF($C25&gt;0,summary!$C$10/28.8/0.947817,""))</f>
        <v>10.074319315976723</v>
      </c>
      <c r="H54">
        <f t="array" ref="H54">IF($D25,IFERROR((SUMPRODUCT((economics!$AG$2:$AG$167=$B54)*(economics!$D$2:$D$167="whr")*economics!$AH$2:$AH$167*(_xlfn.NORM.DIST(H$3,economics!$AK$2:$AK$167,economics!$AJ$2:$AJ$167,TRUE)-_xlfn.NORM.DIST(H$30,economics!$AK$2:$AK$167,economics!$AJ$2:$AJ$167,TRUE))*economics!$AM$2:$AM$167)+$CR25*(_xlfn.NORM.DIST(H$3,$CU25,0.3*$CU25,TRUE)-_xlfn.NORM.DIST(H$30,$CU25,0.3*$CU25,TRUE))*summary!$C$7/28.8/0.947817+$CS25*(_xlfn.NORM.DIST(H$3,$CV25,0.3*$CV25,TRUE)-_xlfn.NORM.DIST(H$30,$CV25,0.3*$CV25,TRUE))*summary!$C$6/28.8/0.947817)/(SUMPRODUCT((economics!$AG$2:$AG$167=$B54)*(economics!$D$2:$D$167="whr")*economics!$AH$2:$AH$167*(_xlfn.NORM.DIST(H$3,economics!$AK$2:$AK$167,economics!$AJ$2:$AJ$167,TRUE)-_xlfn.NORM.DIST(H$30,economics!$AK$2:$AK$167,economics!$AJ$2:$AJ$167,TRUE)))+$CR25*(_xlfn.NORM.DIST(H$3,$CU25,0.3*$CU25,TRUE)-_xlfn.NORM.DIST(H$30,$CU25,0.3*$CU25,TRUE))+$CS25*(_xlfn.NORM.DIST(H$3,$CV25,0.3*$CV25,TRUE)-_xlfn.NORM.DIST(H$30,$CV25,0.3*$CV25,TRUE))),""),IF($C25&gt;0,summary!$C$10/28.8/0.947817,""))</f>
        <v>10.074319315976723</v>
      </c>
      <c r="I54">
        <f t="array" ref="I54">IF($D25,IFERROR((SUMPRODUCT((economics!$AG$2:$AG$167=$B54)*(economics!$D$2:$D$167="whr")*economics!$AH$2:$AH$167*(_xlfn.NORM.DIST(I$3,economics!$AK$2:$AK$167,economics!$AJ$2:$AJ$167,TRUE)-_xlfn.NORM.DIST(I$30,economics!$AK$2:$AK$167,economics!$AJ$2:$AJ$167,TRUE))*economics!$AM$2:$AM$167)+$CR25*(_xlfn.NORM.DIST(I$3,$CU25,0.3*$CU25,TRUE)-_xlfn.NORM.DIST(I$30,$CU25,0.3*$CU25,TRUE))*summary!$C$7/28.8/0.947817+$CS25*(_xlfn.NORM.DIST(I$3,$CV25,0.3*$CV25,TRUE)-_xlfn.NORM.DIST(I$30,$CV25,0.3*$CV25,TRUE))*summary!$C$6/28.8/0.947817)/(SUMPRODUCT((economics!$AG$2:$AG$167=$B54)*(economics!$D$2:$D$167="whr")*economics!$AH$2:$AH$167*(_xlfn.NORM.DIST(I$3,economics!$AK$2:$AK$167,economics!$AJ$2:$AJ$167,TRUE)-_xlfn.NORM.DIST(I$30,economics!$AK$2:$AK$167,economics!$AJ$2:$AJ$167,TRUE)))+$CR25*(_xlfn.NORM.DIST(I$3,$CU25,0.3*$CU25,TRUE)-_xlfn.NORM.DIST(I$30,$CU25,0.3*$CU25,TRUE))+$CS25*(_xlfn.NORM.DIST(I$3,$CV25,0.3*$CV25,TRUE)-_xlfn.NORM.DIST(I$30,$CV25,0.3*$CV25,TRUE))),""),IF($C25&gt;0,summary!$C$10/28.8/0.947817,""))</f>
        <v>10.074319315976723</v>
      </c>
      <c r="J54">
        <f t="array" ref="J54">IF($D25,IFERROR((SUMPRODUCT((economics!$AG$2:$AG$167=$B54)*(economics!$D$2:$D$167="whr")*economics!$AH$2:$AH$167*(_xlfn.NORM.DIST(J$3,economics!$AK$2:$AK$167,economics!$AJ$2:$AJ$167,TRUE)-_xlfn.NORM.DIST(J$30,economics!$AK$2:$AK$167,economics!$AJ$2:$AJ$167,TRUE))*economics!$AM$2:$AM$167)+$CR25*(_xlfn.NORM.DIST(J$3,$CU25,0.3*$CU25,TRUE)-_xlfn.NORM.DIST(J$30,$CU25,0.3*$CU25,TRUE))*summary!$C$7/28.8/0.947817+$CS25*(_xlfn.NORM.DIST(J$3,$CV25,0.3*$CV25,TRUE)-_xlfn.NORM.DIST(J$30,$CV25,0.3*$CV25,TRUE))*summary!$C$6/28.8/0.947817)/(SUMPRODUCT((economics!$AG$2:$AG$167=$B54)*(economics!$D$2:$D$167="whr")*economics!$AH$2:$AH$167*(_xlfn.NORM.DIST(J$3,economics!$AK$2:$AK$167,economics!$AJ$2:$AJ$167,TRUE)-_xlfn.NORM.DIST(J$30,economics!$AK$2:$AK$167,economics!$AJ$2:$AJ$167,TRUE)))+$CR25*(_xlfn.NORM.DIST(J$3,$CU25,0.3*$CU25,TRUE)-_xlfn.NORM.DIST(J$30,$CU25,0.3*$CU25,TRUE))+$CS25*(_xlfn.NORM.DIST(J$3,$CV25,0.3*$CV25,TRUE)-_xlfn.NORM.DIST(J$30,$CV25,0.3*$CV25,TRUE))),""),IF($C25&gt;0,summary!$C$10/28.8/0.947817,""))</f>
        <v>10.074319315976723</v>
      </c>
      <c r="K54">
        <f t="array" ref="K54">IF($D25,IFERROR((SUMPRODUCT((economics!$AG$2:$AG$167=$B54)*(economics!$D$2:$D$167="whr")*economics!$AH$2:$AH$167*(_xlfn.NORM.DIST(K$3,economics!$AK$2:$AK$167,economics!$AJ$2:$AJ$167,TRUE)-_xlfn.NORM.DIST(K$30,economics!$AK$2:$AK$167,economics!$AJ$2:$AJ$167,TRUE))*economics!$AM$2:$AM$167)+$CR25*(_xlfn.NORM.DIST(K$3,$CU25,0.3*$CU25,TRUE)-_xlfn.NORM.DIST(K$30,$CU25,0.3*$CU25,TRUE))*summary!$C$7/28.8/0.947817+$CS25*(_xlfn.NORM.DIST(K$3,$CV25,0.3*$CV25,TRUE)-_xlfn.NORM.DIST(K$30,$CV25,0.3*$CV25,TRUE))*summary!$C$6/28.8/0.947817)/(SUMPRODUCT((economics!$AG$2:$AG$167=$B54)*(economics!$D$2:$D$167="whr")*economics!$AH$2:$AH$167*(_xlfn.NORM.DIST(K$3,economics!$AK$2:$AK$167,economics!$AJ$2:$AJ$167,TRUE)-_xlfn.NORM.DIST(K$30,economics!$AK$2:$AK$167,economics!$AJ$2:$AJ$167,TRUE)))+$CR25*(_xlfn.NORM.DIST(K$3,$CU25,0.3*$CU25,TRUE)-_xlfn.NORM.DIST(K$30,$CU25,0.3*$CU25,TRUE))+$CS25*(_xlfn.NORM.DIST(K$3,$CV25,0.3*$CV25,TRUE)-_xlfn.NORM.DIST(K$30,$CV25,0.3*$CV25,TRUE))),""),IF($C25&gt;0,summary!$C$10/28.8/0.947817,""))</f>
        <v>10.074319315976723</v>
      </c>
      <c r="L54">
        <f t="array" ref="L54">IF($D25,IFERROR((SUMPRODUCT((economics!$AG$2:$AG$167=$B54)*(economics!$D$2:$D$167="whr")*economics!$AH$2:$AH$167*(_xlfn.NORM.DIST(L$3,economics!$AK$2:$AK$167,economics!$AJ$2:$AJ$167,TRUE)-_xlfn.NORM.DIST(L$30,economics!$AK$2:$AK$167,economics!$AJ$2:$AJ$167,TRUE))*economics!$AM$2:$AM$167)+$CR25*(_xlfn.NORM.DIST(L$3,$CU25,0.3*$CU25,TRUE)-_xlfn.NORM.DIST(L$30,$CU25,0.3*$CU25,TRUE))*summary!$C$7/28.8/0.947817+$CS25*(_xlfn.NORM.DIST(L$3,$CV25,0.3*$CV25,TRUE)-_xlfn.NORM.DIST(L$30,$CV25,0.3*$CV25,TRUE))*summary!$C$6/28.8/0.947817)/(SUMPRODUCT((economics!$AG$2:$AG$167=$B54)*(economics!$D$2:$D$167="whr")*economics!$AH$2:$AH$167*(_xlfn.NORM.DIST(L$3,economics!$AK$2:$AK$167,economics!$AJ$2:$AJ$167,TRUE)-_xlfn.NORM.DIST(L$30,economics!$AK$2:$AK$167,economics!$AJ$2:$AJ$167,TRUE)))+$CR25*(_xlfn.NORM.DIST(L$3,$CU25,0.3*$CU25,TRUE)-_xlfn.NORM.DIST(L$30,$CU25,0.3*$CU25,TRUE))+$CS25*(_xlfn.NORM.DIST(L$3,$CV25,0.3*$CV25,TRUE)-_xlfn.NORM.DIST(L$30,$CV25,0.3*$CV25,TRUE))),""),IF($C25&gt;0,summary!$C$10/28.8/0.947817,""))</f>
        <v>10.074319315976723</v>
      </c>
      <c r="M54">
        <f t="array" ref="M54">IF($D25,IFERROR((SUMPRODUCT((economics!$AG$2:$AG$167=$B54)*(economics!$D$2:$D$167="whr")*economics!$AH$2:$AH$167*(_xlfn.NORM.DIST(M$3,economics!$AK$2:$AK$167,economics!$AJ$2:$AJ$167,TRUE)-_xlfn.NORM.DIST(M$30,economics!$AK$2:$AK$167,economics!$AJ$2:$AJ$167,TRUE))*economics!$AM$2:$AM$167)+$CR25*(_xlfn.NORM.DIST(M$3,$CU25,0.3*$CU25,TRUE)-_xlfn.NORM.DIST(M$30,$CU25,0.3*$CU25,TRUE))*summary!$C$7/28.8/0.947817+$CS25*(_xlfn.NORM.DIST(M$3,$CV25,0.3*$CV25,TRUE)-_xlfn.NORM.DIST(M$30,$CV25,0.3*$CV25,TRUE))*summary!$C$6/28.8/0.947817)/(SUMPRODUCT((economics!$AG$2:$AG$167=$B54)*(economics!$D$2:$D$167="whr")*economics!$AH$2:$AH$167*(_xlfn.NORM.DIST(M$3,economics!$AK$2:$AK$167,economics!$AJ$2:$AJ$167,TRUE)-_xlfn.NORM.DIST(M$30,economics!$AK$2:$AK$167,economics!$AJ$2:$AJ$167,TRUE)))+$CR25*(_xlfn.NORM.DIST(M$3,$CU25,0.3*$CU25,TRUE)-_xlfn.NORM.DIST(M$30,$CU25,0.3*$CU25,TRUE))+$CS25*(_xlfn.NORM.DIST(M$3,$CV25,0.3*$CV25,TRUE)-_xlfn.NORM.DIST(M$30,$CV25,0.3*$CV25,TRUE))),""),IF($C25&gt;0,summary!$C$10/28.8/0.947817,""))</f>
        <v>10.074319315976723</v>
      </c>
      <c r="N54">
        <f t="array" ref="N54">IF($D25,IFERROR((SUMPRODUCT((economics!$AG$2:$AG$167=$B54)*(economics!$D$2:$D$167="whr")*economics!$AH$2:$AH$167*(_xlfn.NORM.DIST(N$3,economics!$AK$2:$AK$167,economics!$AJ$2:$AJ$167,TRUE)-_xlfn.NORM.DIST(N$30,economics!$AK$2:$AK$167,economics!$AJ$2:$AJ$167,TRUE))*economics!$AM$2:$AM$167)+$CR25*(_xlfn.NORM.DIST(N$3,$CU25,0.3*$CU25,TRUE)-_xlfn.NORM.DIST(N$30,$CU25,0.3*$CU25,TRUE))*summary!$C$7/28.8/0.947817+$CS25*(_xlfn.NORM.DIST(N$3,$CV25,0.3*$CV25,TRUE)-_xlfn.NORM.DIST(N$30,$CV25,0.3*$CV25,TRUE))*summary!$C$6/28.8/0.947817)/(SUMPRODUCT((economics!$AG$2:$AG$167=$B54)*(economics!$D$2:$D$167="whr")*economics!$AH$2:$AH$167*(_xlfn.NORM.DIST(N$3,economics!$AK$2:$AK$167,economics!$AJ$2:$AJ$167,TRUE)-_xlfn.NORM.DIST(N$30,economics!$AK$2:$AK$167,economics!$AJ$2:$AJ$167,TRUE)))+$CR25*(_xlfn.NORM.DIST(N$3,$CU25,0.3*$CU25,TRUE)-_xlfn.NORM.DIST(N$30,$CU25,0.3*$CU25,TRUE))+$CS25*(_xlfn.NORM.DIST(N$3,$CV25,0.3*$CV25,TRUE)-_xlfn.NORM.DIST(N$30,$CV25,0.3*$CV25,TRUE))),""),IF($C25&gt;0,summary!$C$10/28.8/0.947817,""))</f>
        <v>10.074319315976723</v>
      </c>
      <c r="O54">
        <f t="array" ref="O54">IF($D25,IFERROR((SUMPRODUCT((economics!$AG$2:$AG$167=$B54)*(economics!$D$2:$D$167="whr")*economics!$AH$2:$AH$167*(_xlfn.NORM.DIST(O$3,economics!$AK$2:$AK$167,economics!$AJ$2:$AJ$167,TRUE)-_xlfn.NORM.DIST(O$30,economics!$AK$2:$AK$167,economics!$AJ$2:$AJ$167,TRUE))*economics!$AM$2:$AM$167)+$CR25*(_xlfn.NORM.DIST(O$3,$CU25,0.3*$CU25,TRUE)-_xlfn.NORM.DIST(O$30,$CU25,0.3*$CU25,TRUE))*summary!$C$7/28.8/0.947817+$CS25*(_xlfn.NORM.DIST(O$3,$CV25,0.3*$CV25,TRUE)-_xlfn.NORM.DIST(O$30,$CV25,0.3*$CV25,TRUE))*summary!$C$6/28.8/0.947817)/(SUMPRODUCT((economics!$AG$2:$AG$167=$B54)*(economics!$D$2:$D$167="whr")*economics!$AH$2:$AH$167*(_xlfn.NORM.DIST(O$3,economics!$AK$2:$AK$167,economics!$AJ$2:$AJ$167,TRUE)-_xlfn.NORM.DIST(O$30,economics!$AK$2:$AK$167,economics!$AJ$2:$AJ$167,TRUE)))+$CR25*(_xlfn.NORM.DIST(O$3,$CU25,0.3*$CU25,TRUE)-_xlfn.NORM.DIST(O$30,$CU25,0.3*$CU25,TRUE))+$CS25*(_xlfn.NORM.DIST(O$3,$CV25,0.3*$CV25,TRUE)-_xlfn.NORM.DIST(O$30,$CV25,0.3*$CV25,TRUE))),""),IF($C25&gt;0,summary!$C$10/28.8/0.947817,""))</f>
        <v>10.074319315976723</v>
      </c>
      <c r="P54">
        <f t="array" ref="P54">IF($D25,IFERROR((SUMPRODUCT((economics!$AG$2:$AG$167=$B54)*(economics!$D$2:$D$167="whr")*economics!$AH$2:$AH$167*(_xlfn.NORM.DIST(P$3,economics!$AK$2:$AK$167,economics!$AJ$2:$AJ$167,TRUE)-_xlfn.NORM.DIST(P$30,economics!$AK$2:$AK$167,economics!$AJ$2:$AJ$167,TRUE))*economics!$AM$2:$AM$167)+$CR25*(_xlfn.NORM.DIST(P$3,$CU25,0.3*$CU25,TRUE)-_xlfn.NORM.DIST(P$30,$CU25,0.3*$CU25,TRUE))*summary!$C$7/28.8/0.947817+$CS25*(_xlfn.NORM.DIST(P$3,$CV25,0.3*$CV25,TRUE)-_xlfn.NORM.DIST(P$30,$CV25,0.3*$CV25,TRUE))*summary!$C$6/28.8/0.947817)/(SUMPRODUCT((economics!$AG$2:$AG$167=$B54)*(economics!$D$2:$D$167="whr")*economics!$AH$2:$AH$167*(_xlfn.NORM.DIST(P$3,economics!$AK$2:$AK$167,economics!$AJ$2:$AJ$167,TRUE)-_xlfn.NORM.DIST(P$30,economics!$AK$2:$AK$167,economics!$AJ$2:$AJ$167,TRUE)))+$CR25*(_xlfn.NORM.DIST(P$3,$CU25,0.3*$CU25,TRUE)-_xlfn.NORM.DIST(P$30,$CU25,0.3*$CU25,TRUE))+$CS25*(_xlfn.NORM.DIST(P$3,$CV25,0.3*$CV25,TRUE)-_xlfn.NORM.DIST(P$30,$CV25,0.3*$CV25,TRUE))),""),IF($C25&gt;0,summary!$C$10/28.8/0.947817,""))</f>
        <v>10.074319315976723</v>
      </c>
      <c r="Q54">
        <f t="array" ref="Q54">IF($D25,IFERROR((SUMPRODUCT((economics!$AG$2:$AG$167=$B54)*(economics!$D$2:$D$167="whr")*economics!$AH$2:$AH$167*(_xlfn.NORM.DIST(Q$3,economics!$AK$2:$AK$167,economics!$AJ$2:$AJ$167,TRUE)-_xlfn.NORM.DIST(Q$30,economics!$AK$2:$AK$167,economics!$AJ$2:$AJ$167,TRUE))*economics!$AM$2:$AM$167)+$CR25*(_xlfn.NORM.DIST(Q$3,$CU25,0.3*$CU25,TRUE)-_xlfn.NORM.DIST(Q$30,$CU25,0.3*$CU25,TRUE))*summary!$C$7/28.8/0.947817+$CS25*(_xlfn.NORM.DIST(Q$3,$CV25,0.3*$CV25,TRUE)-_xlfn.NORM.DIST(Q$30,$CV25,0.3*$CV25,TRUE))*summary!$C$6/28.8/0.947817)/(SUMPRODUCT((economics!$AG$2:$AG$167=$B54)*(economics!$D$2:$D$167="whr")*economics!$AH$2:$AH$167*(_xlfn.NORM.DIST(Q$3,economics!$AK$2:$AK$167,economics!$AJ$2:$AJ$167,TRUE)-_xlfn.NORM.DIST(Q$30,economics!$AK$2:$AK$167,economics!$AJ$2:$AJ$167,TRUE)))+$CR25*(_xlfn.NORM.DIST(Q$3,$CU25,0.3*$CU25,TRUE)-_xlfn.NORM.DIST(Q$30,$CU25,0.3*$CU25,TRUE))+$CS25*(_xlfn.NORM.DIST(Q$3,$CV25,0.3*$CV25,TRUE)-_xlfn.NORM.DIST(Q$30,$CV25,0.3*$CV25,TRUE))),""),IF($C25&gt;0,summary!$C$10/28.8/0.947817,""))</f>
        <v>10.074319315976723</v>
      </c>
      <c r="R54">
        <f t="array" ref="R54">IF($D25,IFERROR((SUMPRODUCT((economics!$AG$2:$AG$167=$B54)*(economics!$D$2:$D$167="whr")*economics!$AH$2:$AH$167*(_xlfn.NORM.DIST(R$3,economics!$AK$2:$AK$167,economics!$AJ$2:$AJ$167,TRUE)-_xlfn.NORM.DIST(R$30,economics!$AK$2:$AK$167,economics!$AJ$2:$AJ$167,TRUE))*economics!$AM$2:$AM$167)+$CR25*(_xlfn.NORM.DIST(R$3,$CU25,0.3*$CU25,TRUE)-_xlfn.NORM.DIST(R$30,$CU25,0.3*$CU25,TRUE))*summary!$C$7/28.8/0.947817+$CS25*(_xlfn.NORM.DIST(R$3,$CV25,0.3*$CV25,TRUE)-_xlfn.NORM.DIST(R$30,$CV25,0.3*$CV25,TRUE))*summary!$C$6/28.8/0.947817)/(SUMPRODUCT((economics!$AG$2:$AG$167=$B54)*(economics!$D$2:$D$167="whr")*economics!$AH$2:$AH$167*(_xlfn.NORM.DIST(R$3,economics!$AK$2:$AK$167,economics!$AJ$2:$AJ$167,TRUE)-_xlfn.NORM.DIST(R$30,economics!$AK$2:$AK$167,economics!$AJ$2:$AJ$167,TRUE)))+$CR25*(_xlfn.NORM.DIST(R$3,$CU25,0.3*$CU25,TRUE)-_xlfn.NORM.DIST(R$30,$CU25,0.3*$CU25,TRUE))+$CS25*(_xlfn.NORM.DIST(R$3,$CV25,0.3*$CV25,TRUE)-_xlfn.NORM.DIST(R$30,$CV25,0.3*$CV25,TRUE))),""),IF($C25&gt;0,summary!$C$10/28.8/0.947817,""))</f>
        <v>10.074319315976723</v>
      </c>
      <c r="S54">
        <f t="array" ref="S54">IF($D25,IFERROR((SUMPRODUCT((economics!$AG$2:$AG$167=$B54)*(economics!$D$2:$D$167="whr")*economics!$AH$2:$AH$167*(_xlfn.NORM.DIST(S$3,economics!$AK$2:$AK$167,economics!$AJ$2:$AJ$167,TRUE)-_xlfn.NORM.DIST(S$30,economics!$AK$2:$AK$167,economics!$AJ$2:$AJ$167,TRUE))*economics!$AM$2:$AM$167)+$CR25*(_xlfn.NORM.DIST(S$3,$CU25,0.3*$CU25,TRUE)-_xlfn.NORM.DIST(S$30,$CU25,0.3*$CU25,TRUE))*summary!$C$7/28.8/0.947817+$CS25*(_xlfn.NORM.DIST(S$3,$CV25,0.3*$CV25,TRUE)-_xlfn.NORM.DIST(S$30,$CV25,0.3*$CV25,TRUE))*summary!$C$6/28.8/0.947817)/(SUMPRODUCT((economics!$AG$2:$AG$167=$B54)*(economics!$D$2:$D$167="whr")*economics!$AH$2:$AH$167*(_xlfn.NORM.DIST(S$3,economics!$AK$2:$AK$167,economics!$AJ$2:$AJ$167,TRUE)-_xlfn.NORM.DIST(S$30,economics!$AK$2:$AK$167,economics!$AJ$2:$AJ$167,TRUE)))+$CR25*(_xlfn.NORM.DIST(S$3,$CU25,0.3*$CU25,TRUE)-_xlfn.NORM.DIST(S$30,$CU25,0.3*$CU25,TRUE))+$CS25*(_xlfn.NORM.DIST(S$3,$CV25,0.3*$CV25,TRUE)-_xlfn.NORM.DIST(S$30,$CV25,0.3*$CV25,TRUE))),""),IF($C25&gt;0,summary!$C$10/28.8/0.947817,""))</f>
        <v>10.074319315976723</v>
      </c>
      <c r="T54">
        <f t="array" ref="T54">IF($D25,IFERROR((SUMPRODUCT((economics!$AG$2:$AG$167=$B54)*(economics!$D$2:$D$167="whr")*economics!$AH$2:$AH$167*(_xlfn.NORM.DIST(T$3,economics!$AK$2:$AK$167,economics!$AJ$2:$AJ$167,TRUE)-_xlfn.NORM.DIST(T$30,economics!$AK$2:$AK$167,economics!$AJ$2:$AJ$167,TRUE))*economics!$AM$2:$AM$167)+$CR25*(_xlfn.NORM.DIST(T$3,$CU25,0.3*$CU25,TRUE)-_xlfn.NORM.DIST(T$30,$CU25,0.3*$CU25,TRUE))*summary!$C$7/28.8/0.947817+$CS25*(_xlfn.NORM.DIST(T$3,$CV25,0.3*$CV25,TRUE)-_xlfn.NORM.DIST(T$30,$CV25,0.3*$CV25,TRUE))*summary!$C$6/28.8/0.947817)/(SUMPRODUCT((economics!$AG$2:$AG$167=$B54)*(economics!$D$2:$D$167="whr")*economics!$AH$2:$AH$167*(_xlfn.NORM.DIST(T$3,economics!$AK$2:$AK$167,economics!$AJ$2:$AJ$167,TRUE)-_xlfn.NORM.DIST(T$30,economics!$AK$2:$AK$167,economics!$AJ$2:$AJ$167,TRUE)))+$CR25*(_xlfn.NORM.DIST(T$3,$CU25,0.3*$CU25,TRUE)-_xlfn.NORM.DIST(T$30,$CU25,0.3*$CU25,TRUE))+$CS25*(_xlfn.NORM.DIST(T$3,$CV25,0.3*$CV25,TRUE)-_xlfn.NORM.DIST(T$30,$CV25,0.3*$CV25,TRUE))),""),IF($C25&gt;0,summary!$C$10/28.8/0.947817,""))</f>
        <v>10.074319315976723</v>
      </c>
      <c r="U54">
        <f t="array" ref="U54">IF($D25,IFERROR((SUMPRODUCT((economics!$AG$2:$AG$167=$B54)*(economics!$D$2:$D$167="whr")*economics!$AH$2:$AH$167*(_xlfn.NORM.DIST(U$3,economics!$AK$2:$AK$167,economics!$AJ$2:$AJ$167,TRUE)-_xlfn.NORM.DIST(U$30,economics!$AK$2:$AK$167,economics!$AJ$2:$AJ$167,TRUE))*economics!$AM$2:$AM$167)+$CR25*(_xlfn.NORM.DIST(U$3,$CU25,0.3*$CU25,TRUE)-_xlfn.NORM.DIST(U$30,$CU25,0.3*$CU25,TRUE))*summary!$C$7/28.8/0.947817+$CS25*(_xlfn.NORM.DIST(U$3,$CV25,0.3*$CV25,TRUE)-_xlfn.NORM.DIST(U$30,$CV25,0.3*$CV25,TRUE))*summary!$C$6/28.8/0.947817)/(SUMPRODUCT((economics!$AG$2:$AG$167=$B54)*(economics!$D$2:$D$167="whr")*economics!$AH$2:$AH$167*(_xlfn.NORM.DIST(U$3,economics!$AK$2:$AK$167,economics!$AJ$2:$AJ$167,TRUE)-_xlfn.NORM.DIST(U$30,economics!$AK$2:$AK$167,economics!$AJ$2:$AJ$167,TRUE)))+$CR25*(_xlfn.NORM.DIST(U$3,$CU25,0.3*$CU25,TRUE)-_xlfn.NORM.DIST(U$30,$CU25,0.3*$CU25,TRUE))+$CS25*(_xlfn.NORM.DIST(U$3,$CV25,0.3*$CV25,TRUE)-_xlfn.NORM.DIST(U$30,$CV25,0.3*$CV25,TRUE))),""),IF($C25&gt;0,summary!$C$10/28.8/0.947817,""))</f>
        <v>10.074319315976723</v>
      </c>
      <c r="V54">
        <f t="array" ref="V54">IF($D25,IFERROR((SUMPRODUCT((economics!$AG$2:$AG$167=$B54)*(economics!$D$2:$D$167="whr")*economics!$AH$2:$AH$167*(_xlfn.NORM.DIST(V$3,economics!$AK$2:$AK$167,economics!$AJ$2:$AJ$167,TRUE)-_xlfn.NORM.DIST(V$30,economics!$AK$2:$AK$167,economics!$AJ$2:$AJ$167,TRUE))*economics!$AM$2:$AM$167)+$CR25*(_xlfn.NORM.DIST(V$3,$CU25,0.3*$CU25,TRUE)-_xlfn.NORM.DIST(V$30,$CU25,0.3*$CU25,TRUE))*summary!$C$7/28.8/0.947817+$CS25*(_xlfn.NORM.DIST(V$3,$CV25,0.3*$CV25,TRUE)-_xlfn.NORM.DIST(V$30,$CV25,0.3*$CV25,TRUE))*summary!$C$6/28.8/0.947817)/(SUMPRODUCT((economics!$AG$2:$AG$167=$B54)*(economics!$D$2:$D$167="whr")*economics!$AH$2:$AH$167*(_xlfn.NORM.DIST(V$3,economics!$AK$2:$AK$167,economics!$AJ$2:$AJ$167,TRUE)-_xlfn.NORM.DIST(V$30,economics!$AK$2:$AK$167,economics!$AJ$2:$AJ$167,TRUE)))+$CR25*(_xlfn.NORM.DIST(V$3,$CU25,0.3*$CU25,TRUE)-_xlfn.NORM.DIST(V$30,$CU25,0.3*$CU25,TRUE))+$CS25*(_xlfn.NORM.DIST(V$3,$CV25,0.3*$CV25,TRUE)-_xlfn.NORM.DIST(V$30,$CV25,0.3*$CV25,TRUE))),""),IF($C25&gt;0,summary!$C$10/28.8/0.947817,""))</f>
        <v>10.074319315976723</v>
      </c>
      <c r="W54">
        <f t="array" ref="W54">IF($D25,IFERROR((SUMPRODUCT((economics!$AG$2:$AG$167=$B54)*(economics!$D$2:$D$167="whr")*economics!$AH$2:$AH$167*(_xlfn.NORM.DIST(W$3,economics!$AK$2:$AK$167,economics!$AJ$2:$AJ$167,TRUE)-_xlfn.NORM.DIST(W$30,economics!$AK$2:$AK$167,economics!$AJ$2:$AJ$167,TRUE))*economics!$AM$2:$AM$167)+$CR25*(_xlfn.NORM.DIST(W$3,$CU25,0.3*$CU25,TRUE)-_xlfn.NORM.DIST(W$30,$CU25,0.3*$CU25,TRUE))*summary!$C$7/28.8/0.947817+$CS25*(_xlfn.NORM.DIST(W$3,$CV25,0.3*$CV25,TRUE)-_xlfn.NORM.DIST(W$30,$CV25,0.3*$CV25,TRUE))*summary!$C$6/28.8/0.947817)/(SUMPRODUCT((economics!$AG$2:$AG$167=$B54)*(economics!$D$2:$D$167="whr")*economics!$AH$2:$AH$167*(_xlfn.NORM.DIST(W$3,economics!$AK$2:$AK$167,economics!$AJ$2:$AJ$167,TRUE)-_xlfn.NORM.DIST(W$30,economics!$AK$2:$AK$167,economics!$AJ$2:$AJ$167,TRUE)))+$CR25*(_xlfn.NORM.DIST(W$3,$CU25,0.3*$CU25,TRUE)-_xlfn.NORM.DIST(W$30,$CU25,0.3*$CU25,TRUE))+$CS25*(_xlfn.NORM.DIST(W$3,$CV25,0.3*$CV25,TRUE)-_xlfn.NORM.DIST(W$30,$CV25,0.3*$CV25,TRUE))),""),IF($C25&gt;0,summary!$C$10/28.8/0.947817,""))</f>
        <v>10.074319315976723</v>
      </c>
      <c r="X54">
        <f t="array" ref="X54">IF($D25,IFERROR((SUMPRODUCT((economics!$AG$2:$AG$167=$B54)*(economics!$D$2:$D$167="whr")*economics!$AH$2:$AH$167*(_xlfn.NORM.DIST(X$3,economics!$AK$2:$AK$167,economics!$AJ$2:$AJ$167,TRUE)-_xlfn.NORM.DIST(X$30,economics!$AK$2:$AK$167,economics!$AJ$2:$AJ$167,TRUE))*economics!$AM$2:$AM$167)+$CR25*(_xlfn.NORM.DIST(X$3,$CU25,0.3*$CU25,TRUE)-_xlfn.NORM.DIST(X$30,$CU25,0.3*$CU25,TRUE))*summary!$C$7/28.8/0.947817+$CS25*(_xlfn.NORM.DIST(X$3,$CV25,0.3*$CV25,TRUE)-_xlfn.NORM.DIST(X$30,$CV25,0.3*$CV25,TRUE))*summary!$C$6/28.8/0.947817)/(SUMPRODUCT((economics!$AG$2:$AG$167=$B54)*(economics!$D$2:$D$167="whr")*economics!$AH$2:$AH$167*(_xlfn.NORM.DIST(X$3,economics!$AK$2:$AK$167,economics!$AJ$2:$AJ$167,TRUE)-_xlfn.NORM.DIST(X$30,economics!$AK$2:$AK$167,economics!$AJ$2:$AJ$167,TRUE)))+$CR25*(_xlfn.NORM.DIST(X$3,$CU25,0.3*$CU25,TRUE)-_xlfn.NORM.DIST(X$30,$CU25,0.3*$CU25,TRUE))+$CS25*(_xlfn.NORM.DIST(X$3,$CV25,0.3*$CV25,TRUE)-_xlfn.NORM.DIST(X$30,$CV25,0.3*$CV25,TRUE))),""),IF($C25&gt;0,summary!$C$10/28.8/0.947817,""))</f>
        <v>10.074319315976723</v>
      </c>
      <c r="Y54">
        <f t="array" ref="Y54">IF($D25,IFERROR((SUMPRODUCT((economics!$AG$2:$AG$167=$B54)*(economics!$D$2:$D$167="whr")*economics!$AH$2:$AH$167*(_xlfn.NORM.DIST(Y$3,economics!$AK$2:$AK$167,economics!$AJ$2:$AJ$167,TRUE)-_xlfn.NORM.DIST(Y$30,economics!$AK$2:$AK$167,economics!$AJ$2:$AJ$167,TRUE))*economics!$AM$2:$AM$167)+$CR25*(_xlfn.NORM.DIST(Y$3,$CU25,0.3*$CU25,TRUE)-_xlfn.NORM.DIST(Y$30,$CU25,0.3*$CU25,TRUE))*summary!$C$7/28.8/0.947817+$CS25*(_xlfn.NORM.DIST(Y$3,$CV25,0.3*$CV25,TRUE)-_xlfn.NORM.DIST(Y$30,$CV25,0.3*$CV25,TRUE))*summary!$C$6/28.8/0.947817)/(SUMPRODUCT((economics!$AG$2:$AG$167=$B54)*(economics!$D$2:$D$167="whr")*economics!$AH$2:$AH$167*(_xlfn.NORM.DIST(Y$3,economics!$AK$2:$AK$167,economics!$AJ$2:$AJ$167,TRUE)-_xlfn.NORM.DIST(Y$30,economics!$AK$2:$AK$167,economics!$AJ$2:$AJ$167,TRUE)))+$CR25*(_xlfn.NORM.DIST(Y$3,$CU25,0.3*$CU25,TRUE)-_xlfn.NORM.DIST(Y$30,$CU25,0.3*$CU25,TRUE))+$CS25*(_xlfn.NORM.DIST(Y$3,$CV25,0.3*$CV25,TRUE)-_xlfn.NORM.DIST(Y$30,$CV25,0.3*$CV25,TRUE))),""),IF($C25&gt;0,summary!$C$10/28.8/0.947817,""))</f>
        <v>10.074319315976723</v>
      </c>
      <c r="Z54">
        <f t="array" ref="Z54">IF($D25,IFERROR((SUMPRODUCT((economics!$AG$2:$AG$167=$B54)*(economics!$D$2:$D$167="whr")*economics!$AH$2:$AH$167*(_xlfn.NORM.DIST(Z$3,economics!$AK$2:$AK$167,economics!$AJ$2:$AJ$167,TRUE)-_xlfn.NORM.DIST(Z$30,economics!$AK$2:$AK$167,economics!$AJ$2:$AJ$167,TRUE))*economics!$AM$2:$AM$167)+$CR25*(_xlfn.NORM.DIST(Z$3,$CU25,0.3*$CU25,TRUE)-_xlfn.NORM.DIST(Z$30,$CU25,0.3*$CU25,TRUE))*summary!$C$7/28.8/0.947817+$CS25*(_xlfn.NORM.DIST(Z$3,$CV25,0.3*$CV25,TRUE)-_xlfn.NORM.DIST(Z$30,$CV25,0.3*$CV25,TRUE))*summary!$C$6/28.8/0.947817)/(SUMPRODUCT((economics!$AG$2:$AG$167=$B54)*(economics!$D$2:$D$167="whr")*economics!$AH$2:$AH$167*(_xlfn.NORM.DIST(Z$3,economics!$AK$2:$AK$167,economics!$AJ$2:$AJ$167,TRUE)-_xlfn.NORM.DIST(Z$30,economics!$AK$2:$AK$167,economics!$AJ$2:$AJ$167,TRUE)))+$CR25*(_xlfn.NORM.DIST(Z$3,$CU25,0.3*$CU25,TRUE)-_xlfn.NORM.DIST(Z$30,$CU25,0.3*$CU25,TRUE))+$CS25*(_xlfn.NORM.DIST(Z$3,$CV25,0.3*$CV25,TRUE)-_xlfn.NORM.DIST(Z$30,$CV25,0.3*$CV25,TRUE))),""),IF($C25&gt;0,summary!$C$10/28.8/0.947817,""))</f>
        <v>10.074319315976723</v>
      </c>
      <c r="AA54">
        <f t="array" ref="AA54">IF($D25,IFERROR((SUMPRODUCT((economics!$AG$2:$AG$167=$B54)*(economics!$D$2:$D$167="whr")*economics!$AH$2:$AH$167*(_xlfn.NORM.DIST(AA$3,economics!$AK$2:$AK$167,economics!$AJ$2:$AJ$167,TRUE)-_xlfn.NORM.DIST(AA$30,economics!$AK$2:$AK$167,economics!$AJ$2:$AJ$167,TRUE))*economics!$AM$2:$AM$167)+$CR25*(_xlfn.NORM.DIST(AA$3,$CU25,0.3*$CU25,TRUE)-_xlfn.NORM.DIST(AA$30,$CU25,0.3*$CU25,TRUE))*summary!$C$7/28.8/0.947817+$CS25*(_xlfn.NORM.DIST(AA$3,$CV25,0.3*$CV25,TRUE)-_xlfn.NORM.DIST(AA$30,$CV25,0.3*$CV25,TRUE))*summary!$C$6/28.8/0.947817)/(SUMPRODUCT((economics!$AG$2:$AG$167=$B54)*(economics!$D$2:$D$167="whr")*economics!$AH$2:$AH$167*(_xlfn.NORM.DIST(AA$3,economics!$AK$2:$AK$167,economics!$AJ$2:$AJ$167,TRUE)-_xlfn.NORM.DIST(AA$30,economics!$AK$2:$AK$167,economics!$AJ$2:$AJ$167,TRUE)))+$CR25*(_xlfn.NORM.DIST(AA$3,$CU25,0.3*$CU25,TRUE)-_xlfn.NORM.DIST(AA$30,$CU25,0.3*$CU25,TRUE))+$CS25*(_xlfn.NORM.DIST(AA$3,$CV25,0.3*$CV25,TRUE)-_xlfn.NORM.DIST(AA$30,$CV25,0.3*$CV25,TRUE))),""),IF($C25&gt;0,summary!$C$10/28.8/0.947817,""))</f>
        <v>10.074319315976723</v>
      </c>
      <c r="AB54">
        <f t="array" ref="AB54">IF($D25,IFERROR((SUMPRODUCT((economics!$AG$2:$AG$167=$B54)*(economics!$D$2:$D$167="whr")*economics!$AH$2:$AH$167*(_xlfn.NORM.DIST(AB$3,economics!$AK$2:$AK$167,economics!$AJ$2:$AJ$167,TRUE)-_xlfn.NORM.DIST(AB$30,economics!$AK$2:$AK$167,economics!$AJ$2:$AJ$167,TRUE))*economics!$AM$2:$AM$167)+$CR25*(_xlfn.NORM.DIST(AB$3,$CU25,0.3*$CU25,TRUE)-_xlfn.NORM.DIST(AB$30,$CU25,0.3*$CU25,TRUE))*summary!$C$7/28.8/0.947817+$CS25*(_xlfn.NORM.DIST(AB$3,$CV25,0.3*$CV25,TRUE)-_xlfn.NORM.DIST(AB$30,$CV25,0.3*$CV25,TRUE))*summary!$C$6/28.8/0.947817)/(SUMPRODUCT((economics!$AG$2:$AG$167=$B54)*(economics!$D$2:$D$167="whr")*economics!$AH$2:$AH$167*(_xlfn.NORM.DIST(AB$3,economics!$AK$2:$AK$167,economics!$AJ$2:$AJ$167,TRUE)-_xlfn.NORM.DIST(AB$30,economics!$AK$2:$AK$167,economics!$AJ$2:$AJ$167,TRUE)))+$CR25*(_xlfn.NORM.DIST(AB$3,$CU25,0.3*$CU25,TRUE)-_xlfn.NORM.DIST(AB$30,$CU25,0.3*$CU25,TRUE))+$CS25*(_xlfn.NORM.DIST(AB$3,$CV25,0.3*$CV25,TRUE)-_xlfn.NORM.DIST(AB$30,$CV25,0.3*$CV25,TRUE))),""),IF($C25&gt;0,summary!$C$10/28.8/0.947817,""))</f>
        <v>10.074319315976723</v>
      </c>
      <c r="AC54">
        <f t="array" ref="AC54">IF($D25,IFERROR((SUMPRODUCT((economics!$AG$2:$AG$167=$B54)*(economics!$D$2:$D$167="whr")*economics!$AH$2:$AH$167*(_xlfn.NORM.DIST(AC$3,economics!$AK$2:$AK$167,economics!$AJ$2:$AJ$167,TRUE)-_xlfn.NORM.DIST(AC$30,economics!$AK$2:$AK$167,economics!$AJ$2:$AJ$167,TRUE))*economics!$AM$2:$AM$167)+$CR25*(_xlfn.NORM.DIST(AC$3,$CU25,0.3*$CU25,TRUE)-_xlfn.NORM.DIST(AC$30,$CU25,0.3*$CU25,TRUE))*summary!$C$7/28.8/0.947817+$CS25*(_xlfn.NORM.DIST(AC$3,$CV25,0.3*$CV25,TRUE)-_xlfn.NORM.DIST(AC$30,$CV25,0.3*$CV25,TRUE))*summary!$C$6/28.8/0.947817)/(SUMPRODUCT((economics!$AG$2:$AG$167=$B54)*(economics!$D$2:$D$167="whr")*economics!$AH$2:$AH$167*(_xlfn.NORM.DIST(AC$3,economics!$AK$2:$AK$167,economics!$AJ$2:$AJ$167,TRUE)-_xlfn.NORM.DIST(AC$30,economics!$AK$2:$AK$167,economics!$AJ$2:$AJ$167,TRUE)))+$CR25*(_xlfn.NORM.DIST(AC$3,$CU25,0.3*$CU25,TRUE)-_xlfn.NORM.DIST(AC$30,$CU25,0.3*$CU25,TRUE))+$CS25*(_xlfn.NORM.DIST(AC$3,$CV25,0.3*$CV25,TRUE)-_xlfn.NORM.DIST(AC$30,$CV25,0.3*$CV25,TRUE))),""),IF($C25&gt;0,summary!$C$10/28.8/0.947817,""))</f>
        <v>10.074319315976723</v>
      </c>
      <c r="AD54">
        <f t="array" ref="AD54">IF($D25,IFERROR((SUMPRODUCT((economics!$AG$2:$AG$167=$B54)*(economics!$D$2:$D$167="whr")*economics!$AH$2:$AH$167*(_xlfn.NORM.DIST(AD$3,economics!$AK$2:$AK$167,economics!$AJ$2:$AJ$167,TRUE)-_xlfn.NORM.DIST(AD$30,economics!$AK$2:$AK$167,economics!$AJ$2:$AJ$167,TRUE))*economics!$AM$2:$AM$167)+$CR25*(_xlfn.NORM.DIST(AD$3,$CU25,0.3*$CU25,TRUE)-_xlfn.NORM.DIST(AD$30,$CU25,0.3*$CU25,TRUE))*summary!$C$7/28.8/0.947817+$CS25*(_xlfn.NORM.DIST(AD$3,$CV25,0.3*$CV25,TRUE)-_xlfn.NORM.DIST(AD$30,$CV25,0.3*$CV25,TRUE))*summary!$C$6/28.8/0.947817)/(SUMPRODUCT((economics!$AG$2:$AG$167=$B54)*(economics!$D$2:$D$167="whr")*economics!$AH$2:$AH$167*(_xlfn.NORM.DIST(AD$3,economics!$AK$2:$AK$167,economics!$AJ$2:$AJ$167,TRUE)-_xlfn.NORM.DIST(AD$30,economics!$AK$2:$AK$167,economics!$AJ$2:$AJ$167,TRUE)))+$CR25*(_xlfn.NORM.DIST(AD$3,$CU25,0.3*$CU25,TRUE)-_xlfn.NORM.DIST(AD$30,$CU25,0.3*$CU25,TRUE))+$CS25*(_xlfn.NORM.DIST(AD$3,$CV25,0.3*$CV25,TRUE)-_xlfn.NORM.DIST(AD$30,$CV25,0.3*$CV25,TRUE))),""),IF($C25&gt;0,summary!$C$10/28.8/0.947817,""))</f>
        <v>10.074319315976723</v>
      </c>
      <c r="AE54">
        <f t="array" ref="AE54">IF($D25,IFERROR((SUMPRODUCT((economics!$AG$2:$AG$167=$B54)*(economics!$D$2:$D$167="whr")*economics!$AH$2:$AH$167*(_xlfn.NORM.DIST(AE$3,economics!$AK$2:$AK$167,economics!$AJ$2:$AJ$167,TRUE)-_xlfn.NORM.DIST(AE$30,economics!$AK$2:$AK$167,economics!$AJ$2:$AJ$167,TRUE))*economics!$AM$2:$AM$167)+$CR25*(_xlfn.NORM.DIST(AE$3,$CU25,0.3*$CU25,TRUE)-_xlfn.NORM.DIST(AE$30,$CU25,0.3*$CU25,TRUE))*summary!$C$7/28.8/0.947817+$CS25*(_xlfn.NORM.DIST(AE$3,$CV25,0.3*$CV25,TRUE)-_xlfn.NORM.DIST(AE$30,$CV25,0.3*$CV25,TRUE))*summary!$C$6/28.8/0.947817)/(SUMPRODUCT((economics!$AG$2:$AG$167=$B54)*(economics!$D$2:$D$167="whr")*economics!$AH$2:$AH$167*(_xlfn.NORM.DIST(AE$3,economics!$AK$2:$AK$167,economics!$AJ$2:$AJ$167,TRUE)-_xlfn.NORM.DIST(AE$30,economics!$AK$2:$AK$167,economics!$AJ$2:$AJ$167,TRUE)))+$CR25*(_xlfn.NORM.DIST(AE$3,$CU25,0.3*$CU25,TRUE)-_xlfn.NORM.DIST(AE$30,$CU25,0.3*$CU25,TRUE))+$CS25*(_xlfn.NORM.DIST(AE$3,$CV25,0.3*$CV25,TRUE)-_xlfn.NORM.DIST(AE$30,$CV25,0.3*$CV25,TRUE))),""),IF($C25&gt;0,summary!$C$10/28.8/0.947817,""))</f>
        <v>10.074319315976723</v>
      </c>
      <c r="AF54">
        <f t="array" ref="AF54">IF($D25,IFERROR((SUMPRODUCT((economics!$AG$2:$AG$167=$B54)*(economics!$D$2:$D$167="whr")*economics!$AH$2:$AH$167*(_xlfn.NORM.DIST(AF$3,economics!$AK$2:$AK$167,economics!$AJ$2:$AJ$167,TRUE)-_xlfn.NORM.DIST(AF$30,economics!$AK$2:$AK$167,economics!$AJ$2:$AJ$167,TRUE))*economics!$AM$2:$AM$167)+$CR25*(_xlfn.NORM.DIST(AF$3,$CU25,0.3*$CU25,TRUE)-_xlfn.NORM.DIST(AF$30,$CU25,0.3*$CU25,TRUE))*summary!$C$7/28.8/0.947817+$CS25*(_xlfn.NORM.DIST(AF$3,$CV25,0.3*$CV25,TRUE)-_xlfn.NORM.DIST(AF$30,$CV25,0.3*$CV25,TRUE))*summary!$C$6/28.8/0.947817)/(SUMPRODUCT((economics!$AG$2:$AG$167=$B54)*(economics!$D$2:$D$167="whr")*economics!$AH$2:$AH$167*(_xlfn.NORM.DIST(AF$3,economics!$AK$2:$AK$167,economics!$AJ$2:$AJ$167,TRUE)-_xlfn.NORM.DIST(AF$30,economics!$AK$2:$AK$167,economics!$AJ$2:$AJ$167,TRUE)))+$CR25*(_xlfn.NORM.DIST(AF$3,$CU25,0.3*$CU25,TRUE)-_xlfn.NORM.DIST(AF$30,$CU25,0.3*$CU25,TRUE))+$CS25*(_xlfn.NORM.DIST(AF$3,$CV25,0.3*$CV25,TRUE)-_xlfn.NORM.DIST(AF$30,$CV25,0.3*$CV25,TRUE))),""),IF($C25&gt;0,summary!$C$10/28.8/0.947817,""))</f>
        <v>10.074319315976723</v>
      </c>
      <c r="AG54">
        <f t="array" ref="AG54">IF($D25,IFERROR((SUMPRODUCT((economics!$AG$2:$AG$167=$B54)*(economics!$D$2:$D$167="whr")*economics!$AH$2:$AH$167*(_xlfn.NORM.DIST(AG$3,economics!$AK$2:$AK$167,economics!$AJ$2:$AJ$167,TRUE)-_xlfn.NORM.DIST(AG$30,economics!$AK$2:$AK$167,economics!$AJ$2:$AJ$167,TRUE))*economics!$AM$2:$AM$167)+$CR25*(_xlfn.NORM.DIST(AG$3,$CU25,0.3*$CU25,TRUE)-_xlfn.NORM.DIST(AG$30,$CU25,0.3*$CU25,TRUE))*summary!$C$7/28.8/0.947817+$CS25*(_xlfn.NORM.DIST(AG$3,$CV25,0.3*$CV25,TRUE)-_xlfn.NORM.DIST(AG$30,$CV25,0.3*$CV25,TRUE))*summary!$C$6/28.8/0.947817)/(SUMPRODUCT((economics!$AG$2:$AG$167=$B54)*(economics!$D$2:$D$167="whr")*economics!$AH$2:$AH$167*(_xlfn.NORM.DIST(AG$3,economics!$AK$2:$AK$167,economics!$AJ$2:$AJ$167,TRUE)-_xlfn.NORM.DIST(AG$30,economics!$AK$2:$AK$167,economics!$AJ$2:$AJ$167,TRUE)))+$CR25*(_xlfn.NORM.DIST(AG$3,$CU25,0.3*$CU25,TRUE)-_xlfn.NORM.DIST(AG$30,$CU25,0.3*$CU25,TRUE))+$CS25*(_xlfn.NORM.DIST(AG$3,$CV25,0.3*$CV25,TRUE)-_xlfn.NORM.DIST(AG$30,$CV25,0.3*$CV25,TRUE))),""),IF($C25&gt;0,summary!$C$10/28.8/0.947817,""))</f>
        <v>10.074319315976723</v>
      </c>
      <c r="AH54">
        <f t="array" ref="AH54">IF($D25,IFERROR((SUMPRODUCT((economics!$AG$2:$AG$167=$B54)*(economics!$D$2:$D$167="whr")*economics!$AH$2:$AH$167*(_xlfn.NORM.DIST(AH$3,economics!$AK$2:$AK$167,economics!$AJ$2:$AJ$167,TRUE)-_xlfn.NORM.DIST(AH$30,economics!$AK$2:$AK$167,economics!$AJ$2:$AJ$167,TRUE))*economics!$AM$2:$AM$167)+$CR25*(_xlfn.NORM.DIST(AH$3,$CU25,0.3*$CU25,TRUE)-_xlfn.NORM.DIST(AH$30,$CU25,0.3*$CU25,TRUE))*summary!$C$7/28.8/0.947817+$CS25*(_xlfn.NORM.DIST(AH$3,$CV25,0.3*$CV25,TRUE)-_xlfn.NORM.DIST(AH$30,$CV25,0.3*$CV25,TRUE))*summary!$C$6/28.8/0.947817)/(SUMPRODUCT((economics!$AG$2:$AG$167=$B54)*(economics!$D$2:$D$167="whr")*economics!$AH$2:$AH$167*(_xlfn.NORM.DIST(AH$3,economics!$AK$2:$AK$167,economics!$AJ$2:$AJ$167,TRUE)-_xlfn.NORM.DIST(AH$30,economics!$AK$2:$AK$167,economics!$AJ$2:$AJ$167,TRUE)))+$CR25*(_xlfn.NORM.DIST(AH$3,$CU25,0.3*$CU25,TRUE)-_xlfn.NORM.DIST(AH$30,$CU25,0.3*$CU25,TRUE))+$CS25*(_xlfn.NORM.DIST(AH$3,$CV25,0.3*$CV25,TRUE)-_xlfn.NORM.DIST(AH$30,$CV25,0.3*$CV25,TRUE))),""),IF($C25&gt;0,summary!$C$10/28.8/0.947817,""))</f>
        <v>10.074319315976723</v>
      </c>
      <c r="AI54">
        <f t="array" ref="AI54">IF($D25,IFERROR((SUMPRODUCT((economics!$AG$2:$AG$167=$B54)*(economics!$D$2:$D$167="whr")*economics!$AH$2:$AH$167*(_xlfn.NORM.DIST(AI$3,economics!$AK$2:$AK$167,economics!$AJ$2:$AJ$167,TRUE)-_xlfn.NORM.DIST(AI$30,economics!$AK$2:$AK$167,economics!$AJ$2:$AJ$167,TRUE))*economics!$AM$2:$AM$167)+$CR25*(_xlfn.NORM.DIST(AI$3,$CU25,0.3*$CU25,TRUE)-_xlfn.NORM.DIST(AI$30,$CU25,0.3*$CU25,TRUE))*summary!$C$7/28.8/0.947817+$CS25*(_xlfn.NORM.DIST(AI$3,$CV25,0.3*$CV25,TRUE)-_xlfn.NORM.DIST(AI$30,$CV25,0.3*$CV25,TRUE))*summary!$C$6/28.8/0.947817)/(SUMPRODUCT((economics!$AG$2:$AG$167=$B54)*(economics!$D$2:$D$167="whr")*economics!$AH$2:$AH$167*(_xlfn.NORM.DIST(AI$3,economics!$AK$2:$AK$167,economics!$AJ$2:$AJ$167,TRUE)-_xlfn.NORM.DIST(AI$30,economics!$AK$2:$AK$167,economics!$AJ$2:$AJ$167,TRUE)))+$CR25*(_xlfn.NORM.DIST(AI$3,$CU25,0.3*$CU25,TRUE)-_xlfn.NORM.DIST(AI$30,$CU25,0.3*$CU25,TRUE))+$CS25*(_xlfn.NORM.DIST(AI$3,$CV25,0.3*$CV25,TRUE)-_xlfn.NORM.DIST(AI$30,$CV25,0.3*$CV25,TRUE))),""),IF($C25&gt;0,summary!$C$10/28.8/0.947817,""))</f>
        <v>10.074319315976723</v>
      </c>
      <c r="AJ54">
        <f t="array" ref="AJ54">IF($D25,IFERROR((SUMPRODUCT((economics!$AG$2:$AG$167=$B54)*(economics!$D$2:$D$167="whr")*economics!$AH$2:$AH$167*(_xlfn.NORM.DIST(AJ$3,economics!$AK$2:$AK$167,economics!$AJ$2:$AJ$167,TRUE)-_xlfn.NORM.DIST(AJ$30,economics!$AK$2:$AK$167,economics!$AJ$2:$AJ$167,TRUE))*economics!$AM$2:$AM$167)+$CR25*(_xlfn.NORM.DIST(AJ$3,$CU25,0.3*$CU25,TRUE)-_xlfn.NORM.DIST(AJ$30,$CU25,0.3*$CU25,TRUE))*summary!$C$7/28.8/0.947817+$CS25*(_xlfn.NORM.DIST(AJ$3,$CV25,0.3*$CV25,TRUE)-_xlfn.NORM.DIST(AJ$30,$CV25,0.3*$CV25,TRUE))*summary!$C$6/28.8/0.947817)/(SUMPRODUCT((economics!$AG$2:$AG$167=$B54)*(economics!$D$2:$D$167="whr")*economics!$AH$2:$AH$167*(_xlfn.NORM.DIST(AJ$3,economics!$AK$2:$AK$167,economics!$AJ$2:$AJ$167,TRUE)-_xlfn.NORM.DIST(AJ$30,economics!$AK$2:$AK$167,economics!$AJ$2:$AJ$167,TRUE)))+$CR25*(_xlfn.NORM.DIST(AJ$3,$CU25,0.3*$CU25,TRUE)-_xlfn.NORM.DIST(AJ$30,$CU25,0.3*$CU25,TRUE))+$CS25*(_xlfn.NORM.DIST(AJ$3,$CV25,0.3*$CV25,TRUE)-_xlfn.NORM.DIST(AJ$30,$CV25,0.3*$CV25,TRUE))),""),IF($C25&gt;0,summary!$C$10/28.8/0.947817,""))</f>
        <v>10.074319315976723</v>
      </c>
      <c r="AK54">
        <f t="array" ref="AK54">IF($D25,IFERROR((SUMPRODUCT((economics!$AG$2:$AG$167=$B54)*(economics!$D$2:$D$167="whr")*economics!$AH$2:$AH$167*(_xlfn.NORM.DIST(AK$3,economics!$AK$2:$AK$167,economics!$AJ$2:$AJ$167,TRUE)-_xlfn.NORM.DIST(AK$30,economics!$AK$2:$AK$167,economics!$AJ$2:$AJ$167,TRUE))*economics!$AM$2:$AM$167)+$CR25*(_xlfn.NORM.DIST(AK$3,$CU25,0.3*$CU25,TRUE)-_xlfn.NORM.DIST(AK$30,$CU25,0.3*$CU25,TRUE))*summary!$C$7/28.8/0.947817+$CS25*(_xlfn.NORM.DIST(AK$3,$CV25,0.3*$CV25,TRUE)-_xlfn.NORM.DIST(AK$30,$CV25,0.3*$CV25,TRUE))*summary!$C$6/28.8/0.947817)/(SUMPRODUCT((economics!$AG$2:$AG$167=$B54)*(economics!$D$2:$D$167="whr")*economics!$AH$2:$AH$167*(_xlfn.NORM.DIST(AK$3,economics!$AK$2:$AK$167,economics!$AJ$2:$AJ$167,TRUE)-_xlfn.NORM.DIST(AK$30,economics!$AK$2:$AK$167,economics!$AJ$2:$AJ$167,TRUE)))+$CR25*(_xlfn.NORM.DIST(AK$3,$CU25,0.3*$CU25,TRUE)-_xlfn.NORM.DIST(AK$30,$CU25,0.3*$CU25,TRUE))+$CS25*(_xlfn.NORM.DIST(AK$3,$CV25,0.3*$CV25,TRUE)-_xlfn.NORM.DIST(AK$30,$CV25,0.3*$CV25,TRUE))),""),IF($C25&gt;0,summary!$C$10/28.8/0.947817,""))</f>
        <v>10.074319315976723</v>
      </c>
      <c r="AL54">
        <f t="array" ref="AL54">IF($D25,IFERROR((SUMPRODUCT((economics!$AG$2:$AG$167=$B54)*(economics!$D$2:$D$167="whr")*economics!$AH$2:$AH$167*(_xlfn.NORM.DIST(AL$3,economics!$AK$2:$AK$167,economics!$AJ$2:$AJ$167,TRUE)-_xlfn.NORM.DIST(AL$30,economics!$AK$2:$AK$167,economics!$AJ$2:$AJ$167,TRUE))*economics!$AM$2:$AM$167)+$CR25*(_xlfn.NORM.DIST(AL$3,$CU25,0.3*$CU25,TRUE)-_xlfn.NORM.DIST(AL$30,$CU25,0.3*$CU25,TRUE))*summary!$C$7/28.8/0.947817+$CS25*(_xlfn.NORM.DIST(AL$3,$CV25,0.3*$CV25,TRUE)-_xlfn.NORM.DIST(AL$30,$CV25,0.3*$CV25,TRUE))*summary!$C$6/28.8/0.947817)/(SUMPRODUCT((economics!$AG$2:$AG$167=$B54)*(economics!$D$2:$D$167="whr")*economics!$AH$2:$AH$167*(_xlfn.NORM.DIST(AL$3,economics!$AK$2:$AK$167,economics!$AJ$2:$AJ$167,TRUE)-_xlfn.NORM.DIST(AL$30,economics!$AK$2:$AK$167,economics!$AJ$2:$AJ$167,TRUE)))+$CR25*(_xlfn.NORM.DIST(AL$3,$CU25,0.3*$CU25,TRUE)-_xlfn.NORM.DIST(AL$30,$CU25,0.3*$CU25,TRUE))+$CS25*(_xlfn.NORM.DIST(AL$3,$CV25,0.3*$CV25,TRUE)-_xlfn.NORM.DIST(AL$30,$CV25,0.3*$CV25,TRUE))),""),IF($C25&gt;0,summary!$C$10/28.8/0.947817,""))</f>
        <v>10.074319315976723</v>
      </c>
      <c r="AM54">
        <f t="array" ref="AM54">IF($D25,IFERROR((SUMPRODUCT((economics!$AG$2:$AG$167=$B54)*(economics!$D$2:$D$167="whr")*economics!$AH$2:$AH$167*(_xlfn.NORM.DIST(AM$3,economics!$AK$2:$AK$167,economics!$AJ$2:$AJ$167,TRUE)-_xlfn.NORM.DIST(AM$30,economics!$AK$2:$AK$167,economics!$AJ$2:$AJ$167,TRUE))*economics!$AM$2:$AM$167)+$CR25*(_xlfn.NORM.DIST(AM$3,$CU25,0.3*$CU25,TRUE)-_xlfn.NORM.DIST(AM$30,$CU25,0.3*$CU25,TRUE))*summary!$C$7/28.8/0.947817+$CS25*(_xlfn.NORM.DIST(AM$3,$CV25,0.3*$CV25,TRUE)-_xlfn.NORM.DIST(AM$30,$CV25,0.3*$CV25,TRUE))*summary!$C$6/28.8/0.947817)/(SUMPRODUCT((economics!$AG$2:$AG$167=$B54)*(economics!$D$2:$D$167="whr")*economics!$AH$2:$AH$167*(_xlfn.NORM.DIST(AM$3,economics!$AK$2:$AK$167,economics!$AJ$2:$AJ$167,TRUE)-_xlfn.NORM.DIST(AM$30,economics!$AK$2:$AK$167,economics!$AJ$2:$AJ$167,TRUE)))+$CR25*(_xlfn.NORM.DIST(AM$3,$CU25,0.3*$CU25,TRUE)-_xlfn.NORM.DIST(AM$30,$CU25,0.3*$CU25,TRUE))+$CS25*(_xlfn.NORM.DIST(AM$3,$CV25,0.3*$CV25,TRUE)-_xlfn.NORM.DIST(AM$30,$CV25,0.3*$CV25,TRUE))),""),IF($C25&gt;0,summary!$C$10/28.8/0.947817,""))</f>
        <v>10.074319315976723</v>
      </c>
      <c r="AN54">
        <f t="array" ref="AN54">IF($D25,IFERROR((SUMPRODUCT((economics!$AG$2:$AG$167=$B54)*(economics!$D$2:$D$167="whr")*economics!$AH$2:$AH$167*(_xlfn.NORM.DIST(AN$3,economics!$AK$2:$AK$167,economics!$AJ$2:$AJ$167,TRUE)-_xlfn.NORM.DIST(AN$30,economics!$AK$2:$AK$167,economics!$AJ$2:$AJ$167,TRUE))*economics!$AM$2:$AM$167)+$CR25*(_xlfn.NORM.DIST(AN$3,$CU25,0.3*$CU25,TRUE)-_xlfn.NORM.DIST(AN$30,$CU25,0.3*$CU25,TRUE))*summary!$C$7/28.8/0.947817+$CS25*(_xlfn.NORM.DIST(AN$3,$CV25,0.3*$CV25,TRUE)-_xlfn.NORM.DIST(AN$30,$CV25,0.3*$CV25,TRUE))*summary!$C$6/28.8/0.947817)/(SUMPRODUCT((economics!$AG$2:$AG$167=$B54)*(economics!$D$2:$D$167="whr")*economics!$AH$2:$AH$167*(_xlfn.NORM.DIST(AN$3,economics!$AK$2:$AK$167,economics!$AJ$2:$AJ$167,TRUE)-_xlfn.NORM.DIST(AN$30,economics!$AK$2:$AK$167,economics!$AJ$2:$AJ$167,TRUE)))+$CR25*(_xlfn.NORM.DIST(AN$3,$CU25,0.3*$CU25,TRUE)-_xlfn.NORM.DIST(AN$30,$CU25,0.3*$CU25,TRUE))+$CS25*(_xlfn.NORM.DIST(AN$3,$CV25,0.3*$CV25,TRUE)-_xlfn.NORM.DIST(AN$30,$CV25,0.3*$CV25,TRUE))),""),IF($C25&gt;0,summary!$C$10/28.8/0.947817,""))</f>
        <v>10.074319315976723</v>
      </c>
      <c r="AO54">
        <f t="array" ref="AO54">IF($D25,IFERROR((SUMPRODUCT((economics!$AG$2:$AG$167=$B54)*(economics!$D$2:$D$167="whr")*economics!$AH$2:$AH$167*(_xlfn.NORM.DIST(AO$3,economics!$AK$2:$AK$167,economics!$AJ$2:$AJ$167,TRUE)-_xlfn.NORM.DIST(AO$30,economics!$AK$2:$AK$167,economics!$AJ$2:$AJ$167,TRUE))*economics!$AM$2:$AM$167)+$CR25*(_xlfn.NORM.DIST(AO$3,$CU25,0.3*$CU25,TRUE)-_xlfn.NORM.DIST(AO$30,$CU25,0.3*$CU25,TRUE))*summary!$C$7/28.8/0.947817+$CS25*(_xlfn.NORM.DIST(AO$3,$CV25,0.3*$CV25,TRUE)-_xlfn.NORM.DIST(AO$30,$CV25,0.3*$CV25,TRUE))*summary!$C$6/28.8/0.947817)/(SUMPRODUCT((economics!$AG$2:$AG$167=$B54)*(economics!$D$2:$D$167="whr")*economics!$AH$2:$AH$167*(_xlfn.NORM.DIST(AO$3,economics!$AK$2:$AK$167,economics!$AJ$2:$AJ$167,TRUE)-_xlfn.NORM.DIST(AO$30,economics!$AK$2:$AK$167,economics!$AJ$2:$AJ$167,TRUE)))+$CR25*(_xlfn.NORM.DIST(AO$3,$CU25,0.3*$CU25,TRUE)-_xlfn.NORM.DIST(AO$30,$CU25,0.3*$CU25,TRUE))+$CS25*(_xlfn.NORM.DIST(AO$3,$CV25,0.3*$CV25,TRUE)-_xlfn.NORM.DIST(AO$30,$CV25,0.3*$CV25,TRUE))),""),IF($C25&gt;0,summary!$C$10/28.8/0.947817,""))</f>
        <v>10.074319315976723</v>
      </c>
      <c r="AP54">
        <f t="array" ref="AP54">IF($D25,IFERROR((SUMPRODUCT((economics!$AG$2:$AG$167=$B54)*(economics!$D$2:$D$167="whr")*economics!$AH$2:$AH$167*(_xlfn.NORM.DIST(AP$3,economics!$AK$2:$AK$167,economics!$AJ$2:$AJ$167,TRUE)-_xlfn.NORM.DIST(AP$30,economics!$AK$2:$AK$167,economics!$AJ$2:$AJ$167,TRUE))*economics!$AM$2:$AM$167)+$CR25*(_xlfn.NORM.DIST(AP$3,$CU25,0.3*$CU25,TRUE)-_xlfn.NORM.DIST(AP$30,$CU25,0.3*$CU25,TRUE))*summary!$C$7/28.8/0.947817+$CS25*(_xlfn.NORM.DIST(AP$3,$CV25,0.3*$CV25,TRUE)-_xlfn.NORM.DIST(AP$30,$CV25,0.3*$CV25,TRUE))*summary!$C$6/28.8/0.947817)/(SUMPRODUCT((economics!$AG$2:$AG$167=$B54)*(economics!$D$2:$D$167="whr")*economics!$AH$2:$AH$167*(_xlfn.NORM.DIST(AP$3,economics!$AK$2:$AK$167,economics!$AJ$2:$AJ$167,TRUE)-_xlfn.NORM.DIST(AP$30,economics!$AK$2:$AK$167,economics!$AJ$2:$AJ$167,TRUE)))+$CR25*(_xlfn.NORM.DIST(AP$3,$CU25,0.3*$CU25,TRUE)-_xlfn.NORM.DIST(AP$30,$CU25,0.3*$CU25,TRUE))+$CS25*(_xlfn.NORM.DIST(AP$3,$CV25,0.3*$CV25,TRUE)-_xlfn.NORM.DIST(AP$30,$CV25,0.3*$CV25,TRUE))),""),IF($C25&gt;0,summary!$C$10/28.8/0.947817,""))</f>
        <v>10.074319315976723</v>
      </c>
      <c r="AQ54">
        <f t="array" ref="AQ54">IF($D25,IFERROR((SUMPRODUCT((economics!$AG$2:$AG$167=$B54)*(economics!$D$2:$D$167="whr")*economics!$AH$2:$AH$167*(_xlfn.NORM.DIST(AQ$3,economics!$AK$2:$AK$167,economics!$AJ$2:$AJ$167,TRUE)-_xlfn.NORM.DIST(AQ$30,economics!$AK$2:$AK$167,economics!$AJ$2:$AJ$167,TRUE))*economics!$AM$2:$AM$167)+$CR25*(_xlfn.NORM.DIST(AQ$3,$CU25,0.3*$CU25,TRUE)-_xlfn.NORM.DIST(AQ$30,$CU25,0.3*$CU25,TRUE))*summary!$C$7/28.8/0.947817+$CS25*(_xlfn.NORM.DIST(AQ$3,$CV25,0.3*$CV25,TRUE)-_xlfn.NORM.DIST(AQ$30,$CV25,0.3*$CV25,TRUE))*summary!$C$6/28.8/0.947817)/(SUMPRODUCT((economics!$AG$2:$AG$167=$B54)*(economics!$D$2:$D$167="whr")*economics!$AH$2:$AH$167*(_xlfn.NORM.DIST(AQ$3,economics!$AK$2:$AK$167,economics!$AJ$2:$AJ$167,TRUE)-_xlfn.NORM.DIST(AQ$30,economics!$AK$2:$AK$167,economics!$AJ$2:$AJ$167,TRUE)))+$CR25*(_xlfn.NORM.DIST(AQ$3,$CU25,0.3*$CU25,TRUE)-_xlfn.NORM.DIST(AQ$30,$CU25,0.3*$CU25,TRUE))+$CS25*(_xlfn.NORM.DIST(AQ$3,$CV25,0.3*$CV25,TRUE)-_xlfn.NORM.DIST(AQ$30,$CV25,0.3*$CV25,TRUE))),""),IF($C25&gt;0,summary!$C$10/28.8/0.947817,""))</f>
        <v>10.074319315976723</v>
      </c>
      <c r="AR54">
        <f t="array" ref="AR54">IF($D25,IFERROR((SUMPRODUCT((economics!$AG$2:$AG$167=$B54)*(economics!$D$2:$D$167="whr")*economics!$AH$2:$AH$167*(_xlfn.NORM.DIST(AR$3,economics!$AK$2:$AK$167,economics!$AJ$2:$AJ$167,TRUE)-_xlfn.NORM.DIST(AR$30,economics!$AK$2:$AK$167,economics!$AJ$2:$AJ$167,TRUE))*economics!$AM$2:$AM$167)+$CR25*(_xlfn.NORM.DIST(AR$3,$CU25,0.3*$CU25,TRUE)-_xlfn.NORM.DIST(AR$30,$CU25,0.3*$CU25,TRUE))*summary!$C$7/28.8/0.947817+$CS25*(_xlfn.NORM.DIST(AR$3,$CV25,0.3*$CV25,TRUE)-_xlfn.NORM.DIST(AR$30,$CV25,0.3*$CV25,TRUE))*summary!$C$6/28.8/0.947817)/(SUMPRODUCT((economics!$AG$2:$AG$167=$B54)*(economics!$D$2:$D$167="whr")*economics!$AH$2:$AH$167*(_xlfn.NORM.DIST(AR$3,economics!$AK$2:$AK$167,economics!$AJ$2:$AJ$167,TRUE)-_xlfn.NORM.DIST(AR$30,economics!$AK$2:$AK$167,economics!$AJ$2:$AJ$167,TRUE)))+$CR25*(_xlfn.NORM.DIST(AR$3,$CU25,0.3*$CU25,TRUE)-_xlfn.NORM.DIST(AR$30,$CU25,0.3*$CU25,TRUE))+$CS25*(_xlfn.NORM.DIST(AR$3,$CV25,0.3*$CV25,TRUE)-_xlfn.NORM.DIST(AR$30,$CV25,0.3*$CV25,TRUE))),""),IF($C25&gt;0,summary!$C$10/28.8/0.947817,""))</f>
        <v>10.074319315976723</v>
      </c>
      <c r="AS54">
        <f t="array" ref="AS54">IF($D25,IFERROR((SUMPRODUCT((economics!$AG$2:$AG$167=$B54)*(economics!$D$2:$D$167="whr")*economics!$AH$2:$AH$167*(_xlfn.NORM.DIST(AS$3,economics!$AK$2:$AK$167,economics!$AJ$2:$AJ$167,TRUE)-_xlfn.NORM.DIST(AS$30,economics!$AK$2:$AK$167,economics!$AJ$2:$AJ$167,TRUE))*economics!$AM$2:$AM$167)+$CR25*(_xlfn.NORM.DIST(AS$3,$CU25,0.3*$CU25,TRUE)-_xlfn.NORM.DIST(AS$30,$CU25,0.3*$CU25,TRUE))*summary!$C$7/28.8/0.947817+$CS25*(_xlfn.NORM.DIST(AS$3,$CV25,0.3*$CV25,TRUE)-_xlfn.NORM.DIST(AS$30,$CV25,0.3*$CV25,TRUE))*summary!$C$6/28.8/0.947817)/(SUMPRODUCT((economics!$AG$2:$AG$167=$B54)*(economics!$D$2:$D$167="whr")*economics!$AH$2:$AH$167*(_xlfn.NORM.DIST(AS$3,economics!$AK$2:$AK$167,economics!$AJ$2:$AJ$167,TRUE)-_xlfn.NORM.DIST(AS$30,economics!$AK$2:$AK$167,economics!$AJ$2:$AJ$167,TRUE)))+$CR25*(_xlfn.NORM.DIST(AS$3,$CU25,0.3*$CU25,TRUE)-_xlfn.NORM.DIST(AS$30,$CU25,0.3*$CU25,TRUE))+$CS25*(_xlfn.NORM.DIST(AS$3,$CV25,0.3*$CV25,TRUE)-_xlfn.NORM.DIST(AS$30,$CV25,0.3*$CV25,TRUE))),""),IF($C25&gt;0,summary!$C$10/28.8/0.947817,""))</f>
        <v>10.074319315976723</v>
      </c>
      <c r="AT54">
        <f t="array" ref="AT54">IF($D25,IFERROR((SUMPRODUCT((economics!$AG$2:$AG$167=$B54)*(economics!$D$2:$D$167="whr")*economics!$AH$2:$AH$167*(_xlfn.NORM.DIST(AT$3,economics!$AK$2:$AK$167,economics!$AJ$2:$AJ$167,TRUE)-_xlfn.NORM.DIST(AT$30,economics!$AK$2:$AK$167,economics!$AJ$2:$AJ$167,TRUE))*economics!$AM$2:$AM$167)+$CR25*(_xlfn.NORM.DIST(AT$3,$CU25,0.3*$CU25,TRUE)-_xlfn.NORM.DIST(AT$30,$CU25,0.3*$CU25,TRUE))*summary!$C$7/28.8/0.947817+$CS25*(_xlfn.NORM.DIST(AT$3,$CV25,0.3*$CV25,TRUE)-_xlfn.NORM.DIST(AT$30,$CV25,0.3*$CV25,TRUE))*summary!$C$6/28.8/0.947817)/(SUMPRODUCT((economics!$AG$2:$AG$167=$B54)*(economics!$D$2:$D$167="whr")*economics!$AH$2:$AH$167*(_xlfn.NORM.DIST(AT$3,economics!$AK$2:$AK$167,economics!$AJ$2:$AJ$167,TRUE)-_xlfn.NORM.DIST(AT$30,economics!$AK$2:$AK$167,economics!$AJ$2:$AJ$167,TRUE)))+$CR25*(_xlfn.NORM.DIST(AT$3,$CU25,0.3*$CU25,TRUE)-_xlfn.NORM.DIST(AT$30,$CU25,0.3*$CU25,TRUE))+$CS25*(_xlfn.NORM.DIST(AT$3,$CV25,0.3*$CV25,TRUE)-_xlfn.NORM.DIST(AT$30,$CV25,0.3*$CV25,TRUE))),""),IF($C25&gt;0,summary!$C$10/28.8/0.947817,""))</f>
        <v>10.074319315976723</v>
      </c>
      <c r="AU54">
        <f t="array" ref="AU54">IF($D25,IFERROR((SUMPRODUCT((economics!$AG$2:$AG$167=$B54)*(economics!$D$2:$D$167="whr")*economics!$AH$2:$AH$167*(_xlfn.NORM.DIST(AU$3,economics!$AK$2:$AK$167,economics!$AJ$2:$AJ$167,TRUE)-_xlfn.NORM.DIST(AU$30,economics!$AK$2:$AK$167,economics!$AJ$2:$AJ$167,TRUE))*economics!$AM$2:$AM$167)+$CR25*(_xlfn.NORM.DIST(AU$3,$CU25,0.3*$CU25,TRUE)-_xlfn.NORM.DIST(AU$30,$CU25,0.3*$CU25,TRUE))*summary!$C$7/28.8/0.947817+$CS25*(_xlfn.NORM.DIST(AU$3,$CV25,0.3*$CV25,TRUE)-_xlfn.NORM.DIST(AU$30,$CV25,0.3*$CV25,TRUE))*summary!$C$6/28.8/0.947817)/(SUMPRODUCT((economics!$AG$2:$AG$167=$B54)*(economics!$D$2:$D$167="whr")*economics!$AH$2:$AH$167*(_xlfn.NORM.DIST(AU$3,economics!$AK$2:$AK$167,economics!$AJ$2:$AJ$167,TRUE)-_xlfn.NORM.DIST(AU$30,economics!$AK$2:$AK$167,economics!$AJ$2:$AJ$167,TRUE)))+$CR25*(_xlfn.NORM.DIST(AU$3,$CU25,0.3*$CU25,TRUE)-_xlfn.NORM.DIST(AU$30,$CU25,0.3*$CU25,TRUE))+$CS25*(_xlfn.NORM.DIST(AU$3,$CV25,0.3*$CV25,TRUE)-_xlfn.NORM.DIST(AU$30,$CV25,0.3*$CV25,TRUE))),""),IF($C25&gt;0,summary!$C$10/28.8/0.947817,""))</f>
        <v>10.074319315976723</v>
      </c>
      <c r="AV54">
        <f t="array" ref="AV54">IF($D25,IFERROR((SUMPRODUCT((economics!$AG$2:$AG$167=$B54)*(economics!$D$2:$D$167="whr")*economics!$AH$2:$AH$167*(_xlfn.NORM.DIST(AV$3,economics!$AK$2:$AK$167,economics!$AJ$2:$AJ$167,TRUE)-_xlfn.NORM.DIST(AV$30,economics!$AK$2:$AK$167,economics!$AJ$2:$AJ$167,TRUE))*economics!$AM$2:$AM$167)+$CR25*(_xlfn.NORM.DIST(AV$3,$CU25,0.3*$CU25,TRUE)-_xlfn.NORM.DIST(AV$30,$CU25,0.3*$CU25,TRUE))*summary!$C$7/28.8/0.947817+$CS25*(_xlfn.NORM.DIST(AV$3,$CV25,0.3*$CV25,TRUE)-_xlfn.NORM.DIST(AV$30,$CV25,0.3*$CV25,TRUE))*summary!$C$6/28.8/0.947817)/(SUMPRODUCT((economics!$AG$2:$AG$167=$B54)*(economics!$D$2:$D$167="whr")*economics!$AH$2:$AH$167*(_xlfn.NORM.DIST(AV$3,economics!$AK$2:$AK$167,economics!$AJ$2:$AJ$167,TRUE)-_xlfn.NORM.DIST(AV$30,economics!$AK$2:$AK$167,economics!$AJ$2:$AJ$167,TRUE)))+$CR25*(_xlfn.NORM.DIST(AV$3,$CU25,0.3*$CU25,TRUE)-_xlfn.NORM.DIST(AV$30,$CU25,0.3*$CU25,TRUE))+$CS25*(_xlfn.NORM.DIST(AV$3,$CV25,0.3*$CV25,TRUE)-_xlfn.NORM.DIST(AV$30,$CV25,0.3*$CV25,TRUE))),""),IF($C25&gt;0,summary!$C$10/28.8/0.947817,""))</f>
        <v>10.074319315976723</v>
      </c>
      <c r="AW54">
        <f t="array" ref="AW54">IF($D25,IFERROR((SUMPRODUCT((economics!$AG$2:$AG$167=$B54)*(economics!$D$2:$D$167="whr")*economics!$AH$2:$AH$167*(_xlfn.NORM.DIST(AW$3,economics!$AK$2:$AK$167,economics!$AJ$2:$AJ$167,TRUE)-_xlfn.NORM.DIST(AW$30,economics!$AK$2:$AK$167,economics!$AJ$2:$AJ$167,TRUE))*economics!$AM$2:$AM$167)+$CR25*(_xlfn.NORM.DIST(AW$3,$CU25,0.3*$CU25,TRUE)-_xlfn.NORM.DIST(AW$30,$CU25,0.3*$CU25,TRUE))*summary!$C$7/28.8/0.947817+$CS25*(_xlfn.NORM.DIST(AW$3,$CV25,0.3*$CV25,TRUE)-_xlfn.NORM.DIST(AW$30,$CV25,0.3*$CV25,TRUE))*summary!$C$6/28.8/0.947817)/(SUMPRODUCT((economics!$AG$2:$AG$167=$B54)*(economics!$D$2:$D$167="whr")*economics!$AH$2:$AH$167*(_xlfn.NORM.DIST(AW$3,economics!$AK$2:$AK$167,economics!$AJ$2:$AJ$167,TRUE)-_xlfn.NORM.DIST(AW$30,economics!$AK$2:$AK$167,economics!$AJ$2:$AJ$167,TRUE)))+$CR25*(_xlfn.NORM.DIST(AW$3,$CU25,0.3*$CU25,TRUE)-_xlfn.NORM.DIST(AW$30,$CU25,0.3*$CU25,TRUE))+$CS25*(_xlfn.NORM.DIST(AW$3,$CV25,0.3*$CV25,TRUE)-_xlfn.NORM.DIST(AW$30,$CV25,0.3*$CV25,TRUE))),""),IF($C25&gt;0,summary!$C$10/28.8/0.947817,""))</f>
        <v>10.074319315976723</v>
      </c>
      <c r="AX54">
        <f t="array" ref="AX54">IF($D25,IFERROR((SUMPRODUCT((economics!$AG$2:$AG$167=$B54)*(economics!$D$2:$D$167="whr")*economics!$AH$2:$AH$167*(_xlfn.NORM.DIST(AX$3,economics!$AK$2:$AK$167,economics!$AJ$2:$AJ$167,TRUE)-_xlfn.NORM.DIST(AX$30,economics!$AK$2:$AK$167,economics!$AJ$2:$AJ$167,TRUE))*economics!$AM$2:$AM$167)+$CR25*(_xlfn.NORM.DIST(AX$3,$CU25,0.3*$CU25,TRUE)-_xlfn.NORM.DIST(AX$30,$CU25,0.3*$CU25,TRUE))*summary!$C$7/28.8/0.947817+$CS25*(_xlfn.NORM.DIST(AX$3,$CV25,0.3*$CV25,TRUE)-_xlfn.NORM.DIST(AX$30,$CV25,0.3*$CV25,TRUE))*summary!$C$6/28.8/0.947817)/(SUMPRODUCT((economics!$AG$2:$AG$167=$B54)*(economics!$D$2:$D$167="whr")*economics!$AH$2:$AH$167*(_xlfn.NORM.DIST(AX$3,economics!$AK$2:$AK$167,economics!$AJ$2:$AJ$167,TRUE)-_xlfn.NORM.DIST(AX$30,economics!$AK$2:$AK$167,economics!$AJ$2:$AJ$167,TRUE)))+$CR25*(_xlfn.NORM.DIST(AX$3,$CU25,0.3*$CU25,TRUE)-_xlfn.NORM.DIST(AX$30,$CU25,0.3*$CU25,TRUE))+$CS25*(_xlfn.NORM.DIST(AX$3,$CV25,0.3*$CV25,TRUE)-_xlfn.NORM.DIST(AX$30,$CV25,0.3*$CV25,TRUE))),""),IF($C25&gt;0,summary!$C$10/28.8/0.947817,""))</f>
        <v>10.074319315976723</v>
      </c>
      <c r="AY54">
        <f t="array" ref="AY54">IF($D25,IFERROR((SUMPRODUCT((economics!$AG$2:$AG$167=$B54)*(economics!$D$2:$D$167="whr")*economics!$AH$2:$AH$167*(_xlfn.NORM.DIST(AY$3,economics!$AK$2:$AK$167,economics!$AJ$2:$AJ$167,TRUE)-_xlfn.NORM.DIST(AY$30,economics!$AK$2:$AK$167,economics!$AJ$2:$AJ$167,TRUE))*economics!$AM$2:$AM$167)+$CR25*(_xlfn.NORM.DIST(AY$3,$CU25,0.3*$CU25,TRUE)-_xlfn.NORM.DIST(AY$30,$CU25,0.3*$CU25,TRUE))*summary!$C$7/28.8/0.947817+$CS25*(_xlfn.NORM.DIST(AY$3,$CV25,0.3*$CV25,TRUE)-_xlfn.NORM.DIST(AY$30,$CV25,0.3*$CV25,TRUE))*summary!$C$6/28.8/0.947817)/(SUMPRODUCT((economics!$AG$2:$AG$167=$B54)*(economics!$D$2:$D$167="whr")*economics!$AH$2:$AH$167*(_xlfn.NORM.DIST(AY$3,economics!$AK$2:$AK$167,economics!$AJ$2:$AJ$167,TRUE)-_xlfn.NORM.DIST(AY$30,economics!$AK$2:$AK$167,economics!$AJ$2:$AJ$167,TRUE)))+$CR25*(_xlfn.NORM.DIST(AY$3,$CU25,0.3*$CU25,TRUE)-_xlfn.NORM.DIST(AY$30,$CU25,0.3*$CU25,TRUE))+$CS25*(_xlfn.NORM.DIST(AY$3,$CV25,0.3*$CV25,TRUE)-_xlfn.NORM.DIST(AY$30,$CV25,0.3*$CV25,TRUE))),""),IF($C25&gt;0,summary!$C$10/28.8/0.947817,""))</f>
        <v>10.074319315976723</v>
      </c>
      <c r="AZ54">
        <f t="array" ref="AZ54">IF($D25,IFERROR((SUMPRODUCT((economics!$AG$2:$AG$167=$B54)*(economics!$D$2:$D$167="whr")*economics!$AH$2:$AH$167*(_xlfn.NORM.DIST(AZ$3,economics!$AK$2:$AK$167,economics!$AJ$2:$AJ$167,TRUE)-_xlfn.NORM.DIST(AZ$30,economics!$AK$2:$AK$167,economics!$AJ$2:$AJ$167,TRUE))*economics!$AM$2:$AM$167)+$CR25*(_xlfn.NORM.DIST(AZ$3,$CU25,0.3*$CU25,TRUE)-_xlfn.NORM.DIST(AZ$30,$CU25,0.3*$CU25,TRUE))*summary!$C$7/28.8/0.947817+$CS25*(_xlfn.NORM.DIST(AZ$3,$CV25,0.3*$CV25,TRUE)-_xlfn.NORM.DIST(AZ$30,$CV25,0.3*$CV25,TRUE))*summary!$C$6/28.8/0.947817)/(SUMPRODUCT((economics!$AG$2:$AG$167=$B54)*(economics!$D$2:$D$167="whr")*economics!$AH$2:$AH$167*(_xlfn.NORM.DIST(AZ$3,economics!$AK$2:$AK$167,economics!$AJ$2:$AJ$167,TRUE)-_xlfn.NORM.DIST(AZ$30,economics!$AK$2:$AK$167,economics!$AJ$2:$AJ$167,TRUE)))+$CR25*(_xlfn.NORM.DIST(AZ$3,$CU25,0.3*$CU25,TRUE)-_xlfn.NORM.DIST(AZ$30,$CU25,0.3*$CU25,TRUE))+$CS25*(_xlfn.NORM.DIST(AZ$3,$CV25,0.3*$CV25,TRUE)-_xlfn.NORM.DIST(AZ$30,$CV25,0.3*$CV25,TRUE))),""),IF($C25&gt;0,summary!$C$10/28.8/0.947817,""))</f>
        <v>10.074319315976723</v>
      </c>
      <c r="BA54">
        <f t="array" ref="BA54">IF($D25,IFERROR((SUMPRODUCT((economics!$AG$2:$AG$167=$B54)*(economics!$D$2:$D$167="whr")*economics!$AH$2:$AH$167*(_xlfn.NORM.DIST(BA$3,economics!$AK$2:$AK$167,economics!$AJ$2:$AJ$167,TRUE)-_xlfn.NORM.DIST(BA$30,economics!$AK$2:$AK$167,economics!$AJ$2:$AJ$167,TRUE))*economics!$AM$2:$AM$167)+$CR25*(_xlfn.NORM.DIST(BA$3,$CU25,0.3*$CU25,TRUE)-_xlfn.NORM.DIST(BA$30,$CU25,0.3*$CU25,TRUE))*summary!$C$7/28.8/0.947817+$CS25*(_xlfn.NORM.DIST(BA$3,$CV25,0.3*$CV25,TRUE)-_xlfn.NORM.DIST(BA$30,$CV25,0.3*$CV25,TRUE))*summary!$C$6/28.8/0.947817)/(SUMPRODUCT((economics!$AG$2:$AG$167=$B54)*(economics!$D$2:$D$167="whr")*economics!$AH$2:$AH$167*(_xlfn.NORM.DIST(BA$3,economics!$AK$2:$AK$167,economics!$AJ$2:$AJ$167,TRUE)-_xlfn.NORM.DIST(BA$30,economics!$AK$2:$AK$167,economics!$AJ$2:$AJ$167,TRUE)))+$CR25*(_xlfn.NORM.DIST(BA$3,$CU25,0.3*$CU25,TRUE)-_xlfn.NORM.DIST(BA$30,$CU25,0.3*$CU25,TRUE))+$CS25*(_xlfn.NORM.DIST(BA$3,$CV25,0.3*$CV25,TRUE)-_xlfn.NORM.DIST(BA$30,$CV25,0.3*$CV25,TRUE))),""),IF($C25&gt;0,summary!$C$10/28.8/0.947817,""))</f>
        <v>10.074319315976723</v>
      </c>
      <c r="BB54">
        <f t="array" ref="BB54">IF($D25,IFERROR((SUMPRODUCT((economics!$AG$2:$AG$167=$B54)*(economics!$D$2:$D$167="whr")*economics!$AH$2:$AH$167*(_xlfn.NORM.DIST(BB$3,economics!$AK$2:$AK$167,economics!$AJ$2:$AJ$167,TRUE)-_xlfn.NORM.DIST(BB$30,economics!$AK$2:$AK$167,economics!$AJ$2:$AJ$167,TRUE))*economics!$AM$2:$AM$167)+$CR25*(_xlfn.NORM.DIST(BB$3,$CU25,0.3*$CU25,TRUE)-_xlfn.NORM.DIST(BB$30,$CU25,0.3*$CU25,TRUE))*summary!$C$7/28.8/0.947817+$CS25*(_xlfn.NORM.DIST(BB$3,$CV25,0.3*$CV25,TRUE)-_xlfn.NORM.DIST(BB$30,$CV25,0.3*$CV25,TRUE))*summary!$C$6/28.8/0.947817)/(SUMPRODUCT((economics!$AG$2:$AG$167=$B54)*(economics!$D$2:$D$167="whr")*economics!$AH$2:$AH$167*(_xlfn.NORM.DIST(BB$3,economics!$AK$2:$AK$167,economics!$AJ$2:$AJ$167,TRUE)-_xlfn.NORM.DIST(BB$30,economics!$AK$2:$AK$167,economics!$AJ$2:$AJ$167,TRUE)))+$CR25*(_xlfn.NORM.DIST(BB$3,$CU25,0.3*$CU25,TRUE)-_xlfn.NORM.DIST(BB$30,$CU25,0.3*$CU25,TRUE))+$CS25*(_xlfn.NORM.DIST(BB$3,$CV25,0.3*$CV25,TRUE)-_xlfn.NORM.DIST(BB$30,$CV25,0.3*$CV25,TRUE))),""),IF($C25&gt;0,summary!$C$10/28.8/0.947817,""))</f>
        <v>10.074319315976723</v>
      </c>
      <c r="BC54">
        <f t="array" ref="BC54">IF($D25,IFERROR((SUMPRODUCT((economics!$AG$2:$AG$167=$B54)*(economics!$D$2:$D$167="whr")*economics!$AH$2:$AH$167*(_xlfn.NORM.DIST(BC$3,economics!$AK$2:$AK$167,economics!$AJ$2:$AJ$167,TRUE)-_xlfn.NORM.DIST(BC$30,economics!$AK$2:$AK$167,economics!$AJ$2:$AJ$167,TRUE))*economics!$AM$2:$AM$167)+$CR25*(_xlfn.NORM.DIST(BC$3,$CU25,0.3*$CU25,TRUE)-_xlfn.NORM.DIST(BC$30,$CU25,0.3*$CU25,TRUE))*summary!$C$7/28.8/0.947817+$CS25*(_xlfn.NORM.DIST(BC$3,$CV25,0.3*$CV25,TRUE)-_xlfn.NORM.DIST(BC$30,$CV25,0.3*$CV25,TRUE))*summary!$C$6/28.8/0.947817)/(SUMPRODUCT((economics!$AG$2:$AG$167=$B54)*(economics!$D$2:$D$167="whr")*economics!$AH$2:$AH$167*(_xlfn.NORM.DIST(BC$3,economics!$AK$2:$AK$167,economics!$AJ$2:$AJ$167,TRUE)-_xlfn.NORM.DIST(BC$30,economics!$AK$2:$AK$167,economics!$AJ$2:$AJ$167,TRUE)))+$CR25*(_xlfn.NORM.DIST(BC$3,$CU25,0.3*$CU25,TRUE)-_xlfn.NORM.DIST(BC$30,$CU25,0.3*$CU25,TRUE))+$CS25*(_xlfn.NORM.DIST(BC$3,$CV25,0.3*$CV25,TRUE)-_xlfn.NORM.DIST(BC$30,$CV25,0.3*$CV25,TRUE))),""),IF($C25&gt;0,summary!$C$10/28.8/0.947817,""))</f>
        <v>10.074319315976723</v>
      </c>
      <c r="BD54">
        <f t="array" ref="BD54">IF($D25,IFERROR((SUMPRODUCT((economics!$AG$2:$AG$167=$B54)*(economics!$D$2:$D$167="whr")*economics!$AH$2:$AH$167*(_xlfn.NORM.DIST(BD$3,economics!$AK$2:$AK$167,economics!$AJ$2:$AJ$167,TRUE)-_xlfn.NORM.DIST(BD$30,economics!$AK$2:$AK$167,economics!$AJ$2:$AJ$167,TRUE))*economics!$AM$2:$AM$167)+$CR25*(_xlfn.NORM.DIST(BD$3,$CU25,0.3*$CU25,TRUE)-_xlfn.NORM.DIST(BD$30,$CU25,0.3*$CU25,TRUE))*summary!$C$7/28.8/0.947817+$CS25*(_xlfn.NORM.DIST(BD$3,$CV25,0.3*$CV25,TRUE)-_xlfn.NORM.DIST(BD$30,$CV25,0.3*$CV25,TRUE))*summary!$C$6/28.8/0.947817)/(SUMPRODUCT((economics!$AG$2:$AG$167=$B54)*(economics!$D$2:$D$167="whr")*economics!$AH$2:$AH$167*(_xlfn.NORM.DIST(BD$3,economics!$AK$2:$AK$167,economics!$AJ$2:$AJ$167,TRUE)-_xlfn.NORM.DIST(BD$30,economics!$AK$2:$AK$167,economics!$AJ$2:$AJ$167,TRUE)))+$CR25*(_xlfn.NORM.DIST(BD$3,$CU25,0.3*$CU25,TRUE)-_xlfn.NORM.DIST(BD$30,$CU25,0.3*$CU25,TRUE))+$CS25*(_xlfn.NORM.DIST(BD$3,$CV25,0.3*$CV25,TRUE)-_xlfn.NORM.DIST(BD$30,$CV25,0.3*$CV25,TRUE))),""),IF($C25&gt;0,summary!$C$10/28.8/0.947817,""))</f>
        <v>10.074319315976723</v>
      </c>
      <c r="BE54">
        <f t="array" ref="BE54">IF($D25,IFERROR((SUMPRODUCT((economics!$AG$2:$AG$167=$B54)*(economics!$D$2:$D$167="whr")*economics!$AH$2:$AH$167*(_xlfn.NORM.DIST(BE$3,economics!$AK$2:$AK$167,economics!$AJ$2:$AJ$167,TRUE)-_xlfn.NORM.DIST(BE$30,economics!$AK$2:$AK$167,economics!$AJ$2:$AJ$167,TRUE))*economics!$AM$2:$AM$167)+$CR25*(_xlfn.NORM.DIST(BE$3,$CU25,0.3*$CU25,TRUE)-_xlfn.NORM.DIST(BE$30,$CU25,0.3*$CU25,TRUE))*summary!$C$7/28.8/0.947817+$CS25*(_xlfn.NORM.DIST(BE$3,$CV25,0.3*$CV25,TRUE)-_xlfn.NORM.DIST(BE$30,$CV25,0.3*$CV25,TRUE))*summary!$C$6/28.8/0.947817)/(SUMPRODUCT((economics!$AG$2:$AG$167=$B54)*(economics!$D$2:$D$167="whr")*economics!$AH$2:$AH$167*(_xlfn.NORM.DIST(BE$3,economics!$AK$2:$AK$167,economics!$AJ$2:$AJ$167,TRUE)-_xlfn.NORM.DIST(BE$30,economics!$AK$2:$AK$167,economics!$AJ$2:$AJ$167,TRUE)))+$CR25*(_xlfn.NORM.DIST(BE$3,$CU25,0.3*$CU25,TRUE)-_xlfn.NORM.DIST(BE$30,$CU25,0.3*$CU25,TRUE))+$CS25*(_xlfn.NORM.DIST(BE$3,$CV25,0.3*$CV25,TRUE)-_xlfn.NORM.DIST(BE$30,$CV25,0.3*$CV25,TRUE))),""),IF($C25&gt;0,summary!$C$10/28.8/0.947817,""))</f>
        <v>10.074319315976723</v>
      </c>
      <c r="BF54">
        <f t="array" ref="BF54">IF($D25,IFERROR((SUMPRODUCT((economics!$AG$2:$AG$167=$B54)*(economics!$D$2:$D$167="whr")*economics!$AH$2:$AH$167*(_xlfn.NORM.DIST(BF$3,economics!$AK$2:$AK$167,economics!$AJ$2:$AJ$167,TRUE)-_xlfn.NORM.DIST(BF$30,economics!$AK$2:$AK$167,economics!$AJ$2:$AJ$167,TRUE))*economics!$AM$2:$AM$167)+$CR25*(_xlfn.NORM.DIST(BF$3,$CU25,0.3*$CU25,TRUE)-_xlfn.NORM.DIST(BF$30,$CU25,0.3*$CU25,TRUE))*summary!$C$7/28.8/0.947817+$CS25*(_xlfn.NORM.DIST(BF$3,$CV25,0.3*$CV25,TRUE)-_xlfn.NORM.DIST(BF$30,$CV25,0.3*$CV25,TRUE))*summary!$C$6/28.8/0.947817)/(SUMPRODUCT((economics!$AG$2:$AG$167=$B54)*(economics!$D$2:$D$167="whr")*economics!$AH$2:$AH$167*(_xlfn.NORM.DIST(BF$3,economics!$AK$2:$AK$167,economics!$AJ$2:$AJ$167,TRUE)-_xlfn.NORM.DIST(BF$30,economics!$AK$2:$AK$167,economics!$AJ$2:$AJ$167,TRUE)))+$CR25*(_xlfn.NORM.DIST(BF$3,$CU25,0.3*$CU25,TRUE)-_xlfn.NORM.DIST(BF$30,$CU25,0.3*$CU25,TRUE))+$CS25*(_xlfn.NORM.DIST(BF$3,$CV25,0.3*$CV25,TRUE)-_xlfn.NORM.DIST(BF$30,$CV25,0.3*$CV25,TRUE))),""),IF($C25&gt;0,summary!$C$10/28.8/0.947817,""))</f>
        <v>10.074319315976723</v>
      </c>
      <c r="BG54">
        <f t="array" ref="BG54">IF($D25,IFERROR((SUMPRODUCT((economics!$AG$2:$AG$167=$B54)*(economics!$D$2:$D$167="whr")*economics!$AH$2:$AH$167*(_xlfn.NORM.DIST(BG$3,economics!$AK$2:$AK$167,economics!$AJ$2:$AJ$167,TRUE)-_xlfn.NORM.DIST(BG$30,economics!$AK$2:$AK$167,economics!$AJ$2:$AJ$167,TRUE))*economics!$AM$2:$AM$167)+$CR25*(_xlfn.NORM.DIST(BG$3,$CU25,0.3*$CU25,TRUE)-_xlfn.NORM.DIST(BG$30,$CU25,0.3*$CU25,TRUE))*summary!$C$7/28.8/0.947817+$CS25*(_xlfn.NORM.DIST(BG$3,$CV25,0.3*$CV25,TRUE)-_xlfn.NORM.DIST(BG$30,$CV25,0.3*$CV25,TRUE))*summary!$C$6/28.8/0.947817)/(SUMPRODUCT((economics!$AG$2:$AG$167=$B54)*(economics!$D$2:$D$167="whr")*economics!$AH$2:$AH$167*(_xlfn.NORM.DIST(BG$3,economics!$AK$2:$AK$167,economics!$AJ$2:$AJ$167,TRUE)-_xlfn.NORM.DIST(BG$30,economics!$AK$2:$AK$167,economics!$AJ$2:$AJ$167,TRUE)))+$CR25*(_xlfn.NORM.DIST(BG$3,$CU25,0.3*$CU25,TRUE)-_xlfn.NORM.DIST(BG$30,$CU25,0.3*$CU25,TRUE))+$CS25*(_xlfn.NORM.DIST(BG$3,$CV25,0.3*$CV25,TRUE)-_xlfn.NORM.DIST(BG$30,$CV25,0.3*$CV25,TRUE))),""),IF($C25&gt;0,summary!$C$10/28.8/0.947817,""))</f>
        <v>10.074319315976723</v>
      </c>
      <c r="BH54">
        <f t="array" ref="BH54">IF($D25,IFERROR((SUMPRODUCT((economics!$AG$2:$AG$167=$B54)*(economics!$D$2:$D$167="whr")*economics!$AH$2:$AH$167*(_xlfn.NORM.DIST(BH$3,economics!$AK$2:$AK$167,economics!$AJ$2:$AJ$167,TRUE)-_xlfn.NORM.DIST(BH$30,economics!$AK$2:$AK$167,economics!$AJ$2:$AJ$167,TRUE))*economics!$AM$2:$AM$167)+$CR25*(_xlfn.NORM.DIST(BH$3,$CU25,0.3*$CU25,TRUE)-_xlfn.NORM.DIST(BH$30,$CU25,0.3*$CU25,TRUE))*summary!$C$7/28.8/0.947817+$CS25*(_xlfn.NORM.DIST(BH$3,$CV25,0.3*$CV25,TRUE)-_xlfn.NORM.DIST(BH$30,$CV25,0.3*$CV25,TRUE))*summary!$C$6/28.8/0.947817)/(SUMPRODUCT((economics!$AG$2:$AG$167=$B54)*(economics!$D$2:$D$167="whr")*economics!$AH$2:$AH$167*(_xlfn.NORM.DIST(BH$3,economics!$AK$2:$AK$167,economics!$AJ$2:$AJ$167,TRUE)-_xlfn.NORM.DIST(BH$30,economics!$AK$2:$AK$167,economics!$AJ$2:$AJ$167,TRUE)))+$CR25*(_xlfn.NORM.DIST(BH$3,$CU25,0.3*$CU25,TRUE)-_xlfn.NORM.DIST(BH$30,$CU25,0.3*$CU25,TRUE))+$CS25*(_xlfn.NORM.DIST(BH$3,$CV25,0.3*$CV25,TRUE)-_xlfn.NORM.DIST(BH$30,$CV25,0.3*$CV25,TRUE))),""),IF($C25&gt;0,summary!$C$10/28.8/0.947817,""))</f>
        <v>10.074319315976723</v>
      </c>
      <c r="BI54">
        <f t="array" ref="BI54">IF($D25,IFERROR((SUMPRODUCT((economics!$AG$2:$AG$167=$B54)*(economics!$D$2:$D$167="whr")*economics!$AH$2:$AH$167*(_xlfn.NORM.DIST(BI$3,economics!$AK$2:$AK$167,economics!$AJ$2:$AJ$167,TRUE)-_xlfn.NORM.DIST(BI$30,economics!$AK$2:$AK$167,economics!$AJ$2:$AJ$167,TRUE))*economics!$AM$2:$AM$167)+$CR25*(_xlfn.NORM.DIST(BI$3,$CU25,0.3*$CU25,TRUE)-_xlfn.NORM.DIST(BI$30,$CU25,0.3*$CU25,TRUE))*summary!$C$7/28.8/0.947817+$CS25*(_xlfn.NORM.DIST(BI$3,$CV25,0.3*$CV25,TRUE)-_xlfn.NORM.DIST(BI$30,$CV25,0.3*$CV25,TRUE))*summary!$C$6/28.8/0.947817)/(SUMPRODUCT((economics!$AG$2:$AG$167=$B54)*(economics!$D$2:$D$167="whr")*economics!$AH$2:$AH$167*(_xlfn.NORM.DIST(BI$3,economics!$AK$2:$AK$167,economics!$AJ$2:$AJ$167,TRUE)-_xlfn.NORM.DIST(BI$30,economics!$AK$2:$AK$167,economics!$AJ$2:$AJ$167,TRUE)))+$CR25*(_xlfn.NORM.DIST(BI$3,$CU25,0.3*$CU25,TRUE)-_xlfn.NORM.DIST(BI$30,$CU25,0.3*$CU25,TRUE))+$CS25*(_xlfn.NORM.DIST(BI$3,$CV25,0.3*$CV25,TRUE)-_xlfn.NORM.DIST(BI$30,$CV25,0.3*$CV25,TRUE))),""),IF($C25&gt;0,summary!$C$10/28.8/0.947817,""))</f>
        <v>10.074319315976723</v>
      </c>
      <c r="BJ54">
        <f t="array" ref="BJ54">IF($D25,IFERROR((SUMPRODUCT((economics!$AG$2:$AG$167=$B54)*(economics!$D$2:$D$167="whr")*economics!$AH$2:$AH$167*(_xlfn.NORM.DIST(BJ$3,economics!$AK$2:$AK$167,economics!$AJ$2:$AJ$167,TRUE)-_xlfn.NORM.DIST(BJ$30,economics!$AK$2:$AK$167,economics!$AJ$2:$AJ$167,TRUE))*economics!$AM$2:$AM$167)+$CR25*(_xlfn.NORM.DIST(BJ$3,$CU25,0.3*$CU25,TRUE)-_xlfn.NORM.DIST(BJ$30,$CU25,0.3*$CU25,TRUE))*summary!$C$7/28.8/0.947817+$CS25*(_xlfn.NORM.DIST(BJ$3,$CV25,0.3*$CV25,TRUE)-_xlfn.NORM.DIST(BJ$30,$CV25,0.3*$CV25,TRUE))*summary!$C$6/28.8/0.947817)/(SUMPRODUCT((economics!$AG$2:$AG$167=$B54)*(economics!$D$2:$D$167="whr")*economics!$AH$2:$AH$167*(_xlfn.NORM.DIST(BJ$3,economics!$AK$2:$AK$167,economics!$AJ$2:$AJ$167,TRUE)-_xlfn.NORM.DIST(BJ$30,economics!$AK$2:$AK$167,economics!$AJ$2:$AJ$167,TRUE)))+$CR25*(_xlfn.NORM.DIST(BJ$3,$CU25,0.3*$CU25,TRUE)-_xlfn.NORM.DIST(BJ$30,$CU25,0.3*$CU25,TRUE))+$CS25*(_xlfn.NORM.DIST(BJ$3,$CV25,0.3*$CV25,TRUE)-_xlfn.NORM.DIST(BJ$30,$CV25,0.3*$CV25,TRUE))),""),IF($C25&gt;0,summary!$C$10/28.8/0.947817,""))</f>
        <v>10.074319315976723</v>
      </c>
      <c r="BK54">
        <f t="array" ref="BK54">IF($D25,IFERROR((SUMPRODUCT((economics!$AG$2:$AG$167=$B54)*(economics!$D$2:$D$167="whr")*economics!$AH$2:$AH$167*(_xlfn.NORM.DIST(BK$3,economics!$AK$2:$AK$167,economics!$AJ$2:$AJ$167,TRUE)-_xlfn.NORM.DIST(BK$30,economics!$AK$2:$AK$167,economics!$AJ$2:$AJ$167,TRUE))*economics!$AM$2:$AM$167)+$CR25*(_xlfn.NORM.DIST(BK$3,$CU25,0.3*$CU25,TRUE)-_xlfn.NORM.DIST(BK$30,$CU25,0.3*$CU25,TRUE))*summary!$C$7/28.8/0.947817+$CS25*(_xlfn.NORM.DIST(BK$3,$CV25,0.3*$CV25,TRUE)-_xlfn.NORM.DIST(BK$30,$CV25,0.3*$CV25,TRUE))*summary!$C$6/28.8/0.947817)/(SUMPRODUCT((economics!$AG$2:$AG$167=$B54)*(economics!$D$2:$D$167="whr")*economics!$AH$2:$AH$167*(_xlfn.NORM.DIST(BK$3,economics!$AK$2:$AK$167,economics!$AJ$2:$AJ$167,TRUE)-_xlfn.NORM.DIST(BK$30,economics!$AK$2:$AK$167,economics!$AJ$2:$AJ$167,TRUE)))+$CR25*(_xlfn.NORM.DIST(BK$3,$CU25,0.3*$CU25,TRUE)-_xlfn.NORM.DIST(BK$30,$CU25,0.3*$CU25,TRUE))+$CS25*(_xlfn.NORM.DIST(BK$3,$CV25,0.3*$CV25,TRUE)-_xlfn.NORM.DIST(BK$30,$CV25,0.3*$CV25,TRUE))),""),IF($C25&gt;0,summary!$C$10/28.8/0.947817,""))</f>
        <v>10.074319315976723</v>
      </c>
      <c r="BL54">
        <f t="array" ref="BL54">IF($D25,IFERROR((SUMPRODUCT((economics!$AG$2:$AG$167=$B54)*(economics!$D$2:$D$167="whr")*economics!$AH$2:$AH$167*(_xlfn.NORM.DIST(BL$3,economics!$AK$2:$AK$167,economics!$AJ$2:$AJ$167,TRUE)-_xlfn.NORM.DIST(BL$30,economics!$AK$2:$AK$167,economics!$AJ$2:$AJ$167,TRUE))*economics!$AM$2:$AM$167)+$CR25*(_xlfn.NORM.DIST(BL$3,$CU25,0.3*$CU25,TRUE)-_xlfn.NORM.DIST(BL$30,$CU25,0.3*$CU25,TRUE))*summary!$C$7/28.8/0.947817+$CS25*(_xlfn.NORM.DIST(BL$3,$CV25,0.3*$CV25,TRUE)-_xlfn.NORM.DIST(BL$30,$CV25,0.3*$CV25,TRUE))*summary!$C$6/28.8/0.947817)/(SUMPRODUCT((economics!$AG$2:$AG$167=$B54)*(economics!$D$2:$D$167="whr")*economics!$AH$2:$AH$167*(_xlfn.NORM.DIST(BL$3,economics!$AK$2:$AK$167,economics!$AJ$2:$AJ$167,TRUE)-_xlfn.NORM.DIST(BL$30,economics!$AK$2:$AK$167,economics!$AJ$2:$AJ$167,TRUE)))+$CR25*(_xlfn.NORM.DIST(BL$3,$CU25,0.3*$CU25,TRUE)-_xlfn.NORM.DIST(BL$30,$CU25,0.3*$CU25,TRUE))+$CS25*(_xlfn.NORM.DIST(BL$3,$CV25,0.3*$CV25,TRUE)-_xlfn.NORM.DIST(BL$30,$CV25,0.3*$CV25,TRUE))),""),IF($C25&gt;0,summary!$C$10/28.8/0.947817,""))</f>
        <v>10.074319315976723</v>
      </c>
      <c r="BM54">
        <f t="array" ref="BM54">IF($D25,IFERROR((SUMPRODUCT((economics!$AG$2:$AG$167=$B54)*(economics!$D$2:$D$167="whr")*economics!$AH$2:$AH$167*(_xlfn.NORM.DIST(BM$3,economics!$AK$2:$AK$167,economics!$AJ$2:$AJ$167,TRUE)-_xlfn.NORM.DIST(BM$30,economics!$AK$2:$AK$167,economics!$AJ$2:$AJ$167,TRUE))*economics!$AM$2:$AM$167)+$CR25*(_xlfn.NORM.DIST(BM$3,$CU25,0.3*$CU25,TRUE)-_xlfn.NORM.DIST(BM$30,$CU25,0.3*$CU25,TRUE))*summary!$C$7/28.8/0.947817+$CS25*(_xlfn.NORM.DIST(BM$3,$CV25,0.3*$CV25,TRUE)-_xlfn.NORM.DIST(BM$30,$CV25,0.3*$CV25,TRUE))*summary!$C$6/28.8/0.947817)/(SUMPRODUCT((economics!$AG$2:$AG$167=$B54)*(economics!$D$2:$D$167="whr")*economics!$AH$2:$AH$167*(_xlfn.NORM.DIST(BM$3,economics!$AK$2:$AK$167,economics!$AJ$2:$AJ$167,TRUE)-_xlfn.NORM.DIST(BM$30,economics!$AK$2:$AK$167,economics!$AJ$2:$AJ$167,TRUE)))+$CR25*(_xlfn.NORM.DIST(BM$3,$CU25,0.3*$CU25,TRUE)-_xlfn.NORM.DIST(BM$30,$CU25,0.3*$CU25,TRUE))+$CS25*(_xlfn.NORM.DIST(BM$3,$CV25,0.3*$CV25,TRUE)-_xlfn.NORM.DIST(BM$30,$CV25,0.3*$CV25,TRUE))),""),IF($C25&gt;0,summary!$C$10/28.8/0.947817,""))</f>
        <v>10.074319315976723</v>
      </c>
      <c r="BN54">
        <f t="array" ref="BN54">IF($D25,IFERROR((SUMPRODUCT((economics!$AG$2:$AG$167=$B54)*(economics!$D$2:$D$167="whr")*economics!$AH$2:$AH$167*(_xlfn.NORM.DIST(BN$3,economics!$AK$2:$AK$167,economics!$AJ$2:$AJ$167,TRUE)-_xlfn.NORM.DIST(BN$30,economics!$AK$2:$AK$167,economics!$AJ$2:$AJ$167,TRUE))*economics!$AM$2:$AM$167)+$CR25*(_xlfn.NORM.DIST(BN$3,$CU25,0.3*$CU25,TRUE)-_xlfn.NORM.DIST(BN$30,$CU25,0.3*$CU25,TRUE))*summary!$C$7/28.8/0.947817+$CS25*(_xlfn.NORM.DIST(BN$3,$CV25,0.3*$CV25,TRUE)-_xlfn.NORM.DIST(BN$30,$CV25,0.3*$CV25,TRUE))*summary!$C$6/28.8/0.947817)/(SUMPRODUCT((economics!$AG$2:$AG$167=$B54)*(economics!$D$2:$D$167="whr")*economics!$AH$2:$AH$167*(_xlfn.NORM.DIST(BN$3,economics!$AK$2:$AK$167,economics!$AJ$2:$AJ$167,TRUE)-_xlfn.NORM.DIST(BN$30,economics!$AK$2:$AK$167,economics!$AJ$2:$AJ$167,TRUE)))+$CR25*(_xlfn.NORM.DIST(BN$3,$CU25,0.3*$CU25,TRUE)-_xlfn.NORM.DIST(BN$30,$CU25,0.3*$CU25,TRUE))+$CS25*(_xlfn.NORM.DIST(BN$3,$CV25,0.3*$CV25,TRUE)-_xlfn.NORM.DIST(BN$30,$CV25,0.3*$CV25,TRUE))),""),IF($C25&gt;0,summary!$C$10/28.8/0.947817,""))</f>
        <v>10.074319315976723</v>
      </c>
      <c r="BO54">
        <f t="array" ref="BO54">IF($D25,IFERROR((SUMPRODUCT((economics!$AG$2:$AG$167=$B54)*(economics!$D$2:$D$167="whr")*economics!$AH$2:$AH$167*(_xlfn.NORM.DIST(BO$3,economics!$AK$2:$AK$167,economics!$AJ$2:$AJ$167,TRUE)-_xlfn.NORM.DIST(BO$30,economics!$AK$2:$AK$167,economics!$AJ$2:$AJ$167,TRUE))*economics!$AM$2:$AM$167)+$CR25*(_xlfn.NORM.DIST(BO$3,$CU25,0.3*$CU25,TRUE)-_xlfn.NORM.DIST(BO$30,$CU25,0.3*$CU25,TRUE))*summary!$C$7/28.8/0.947817+$CS25*(_xlfn.NORM.DIST(BO$3,$CV25,0.3*$CV25,TRUE)-_xlfn.NORM.DIST(BO$30,$CV25,0.3*$CV25,TRUE))*summary!$C$6/28.8/0.947817)/(SUMPRODUCT((economics!$AG$2:$AG$167=$B54)*(economics!$D$2:$D$167="whr")*economics!$AH$2:$AH$167*(_xlfn.NORM.DIST(BO$3,economics!$AK$2:$AK$167,economics!$AJ$2:$AJ$167,TRUE)-_xlfn.NORM.DIST(BO$30,economics!$AK$2:$AK$167,economics!$AJ$2:$AJ$167,TRUE)))+$CR25*(_xlfn.NORM.DIST(BO$3,$CU25,0.3*$CU25,TRUE)-_xlfn.NORM.DIST(BO$30,$CU25,0.3*$CU25,TRUE))+$CS25*(_xlfn.NORM.DIST(BO$3,$CV25,0.3*$CV25,TRUE)-_xlfn.NORM.DIST(BO$30,$CV25,0.3*$CV25,TRUE))),""),IF($C25&gt;0,summary!$C$10/28.8/0.947817,""))</f>
        <v>10.074319315976723</v>
      </c>
      <c r="BP54">
        <f t="array" ref="BP54">IF($D25,IFERROR((SUMPRODUCT((economics!$AG$2:$AG$167=$B54)*(economics!$D$2:$D$167="whr")*economics!$AH$2:$AH$167*(_xlfn.NORM.DIST(BP$3,economics!$AK$2:$AK$167,economics!$AJ$2:$AJ$167,TRUE)-_xlfn.NORM.DIST(BP$30,economics!$AK$2:$AK$167,economics!$AJ$2:$AJ$167,TRUE))*economics!$AM$2:$AM$167)+$CR25*(_xlfn.NORM.DIST(BP$3,$CU25,0.3*$CU25,TRUE)-_xlfn.NORM.DIST(BP$30,$CU25,0.3*$CU25,TRUE))*summary!$C$7/28.8/0.947817+$CS25*(_xlfn.NORM.DIST(BP$3,$CV25,0.3*$CV25,TRUE)-_xlfn.NORM.DIST(BP$30,$CV25,0.3*$CV25,TRUE))*summary!$C$6/28.8/0.947817)/(SUMPRODUCT((economics!$AG$2:$AG$167=$B54)*(economics!$D$2:$D$167="whr")*economics!$AH$2:$AH$167*(_xlfn.NORM.DIST(BP$3,economics!$AK$2:$AK$167,economics!$AJ$2:$AJ$167,TRUE)-_xlfn.NORM.DIST(BP$30,economics!$AK$2:$AK$167,economics!$AJ$2:$AJ$167,TRUE)))+$CR25*(_xlfn.NORM.DIST(BP$3,$CU25,0.3*$CU25,TRUE)-_xlfn.NORM.DIST(BP$30,$CU25,0.3*$CU25,TRUE))+$CS25*(_xlfn.NORM.DIST(BP$3,$CV25,0.3*$CV25,TRUE)-_xlfn.NORM.DIST(BP$30,$CV25,0.3*$CV25,TRUE))),""),IF($C25&gt;0,summary!$C$10/28.8/0.947817,""))</f>
        <v>10.074319315976723</v>
      </c>
      <c r="BQ54">
        <f t="array" ref="BQ54">IF($D25,IFERROR((SUMPRODUCT((economics!$AG$2:$AG$167=$B54)*(economics!$D$2:$D$167="whr")*economics!$AH$2:$AH$167*(_xlfn.NORM.DIST(BQ$3,economics!$AK$2:$AK$167,economics!$AJ$2:$AJ$167,TRUE)-_xlfn.NORM.DIST(BQ$30,economics!$AK$2:$AK$167,economics!$AJ$2:$AJ$167,TRUE))*economics!$AM$2:$AM$167)+$CR25*(_xlfn.NORM.DIST(BQ$3,$CU25,0.3*$CU25,TRUE)-_xlfn.NORM.DIST(BQ$30,$CU25,0.3*$CU25,TRUE))*summary!$C$7/28.8/0.947817+$CS25*(_xlfn.NORM.DIST(BQ$3,$CV25,0.3*$CV25,TRUE)-_xlfn.NORM.DIST(BQ$30,$CV25,0.3*$CV25,TRUE))*summary!$C$6/28.8/0.947817)/(SUMPRODUCT((economics!$AG$2:$AG$167=$B54)*(economics!$D$2:$D$167="whr")*economics!$AH$2:$AH$167*(_xlfn.NORM.DIST(BQ$3,economics!$AK$2:$AK$167,economics!$AJ$2:$AJ$167,TRUE)-_xlfn.NORM.DIST(BQ$30,economics!$AK$2:$AK$167,economics!$AJ$2:$AJ$167,TRUE)))+$CR25*(_xlfn.NORM.DIST(BQ$3,$CU25,0.3*$CU25,TRUE)-_xlfn.NORM.DIST(BQ$30,$CU25,0.3*$CU25,TRUE))+$CS25*(_xlfn.NORM.DIST(BQ$3,$CV25,0.3*$CV25,TRUE)-_xlfn.NORM.DIST(BQ$30,$CV25,0.3*$CV25,TRUE))),""),IF($C25&gt;0,summary!$C$10/28.8/0.947817,""))</f>
        <v>10.074319315976723</v>
      </c>
      <c r="BR54">
        <f t="array" ref="BR54">IF($D25,IFERROR((SUMPRODUCT((economics!$AG$2:$AG$167=$B54)*(economics!$D$2:$D$167="whr")*economics!$AH$2:$AH$167*(_xlfn.NORM.DIST(BR$3,economics!$AK$2:$AK$167,economics!$AJ$2:$AJ$167,TRUE)-_xlfn.NORM.DIST(BR$30,economics!$AK$2:$AK$167,economics!$AJ$2:$AJ$167,TRUE))*economics!$AM$2:$AM$167)+$CR25*(_xlfn.NORM.DIST(BR$3,$CU25,0.3*$CU25,TRUE)-_xlfn.NORM.DIST(BR$30,$CU25,0.3*$CU25,TRUE))*summary!$C$7/28.8/0.947817+$CS25*(_xlfn.NORM.DIST(BR$3,$CV25,0.3*$CV25,TRUE)-_xlfn.NORM.DIST(BR$30,$CV25,0.3*$CV25,TRUE))*summary!$C$6/28.8/0.947817)/(SUMPRODUCT((economics!$AG$2:$AG$167=$B54)*(economics!$D$2:$D$167="whr")*economics!$AH$2:$AH$167*(_xlfn.NORM.DIST(BR$3,economics!$AK$2:$AK$167,economics!$AJ$2:$AJ$167,TRUE)-_xlfn.NORM.DIST(BR$30,economics!$AK$2:$AK$167,economics!$AJ$2:$AJ$167,TRUE)))+$CR25*(_xlfn.NORM.DIST(BR$3,$CU25,0.3*$CU25,TRUE)-_xlfn.NORM.DIST(BR$30,$CU25,0.3*$CU25,TRUE))+$CS25*(_xlfn.NORM.DIST(BR$3,$CV25,0.3*$CV25,TRUE)-_xlfn.NORM.DIST(BR$30,$CV25,0.3*$CV25,TRUE))),""),IF($C25&gt;0,summary!$C$10/28.8/0.947817,""))</f>
        <v>10.074319315976723</v>
      </c>
      <c r="BS54">
        <f t="array" ref="BS54">IF($D25,IFERROR((SUMPRODUCT((economics!$AG$2:$AG$167=$B54)*(economics!$D$2:$D$167="whr")*economics!$AH$2:$AH$167*(_xlfn.NORM.DIST(BS$3,economics!$AK$2:$AK$167,economics!$AJ$2:$AJ$167,TRUE)-_xlfn.NORM.DIST(BS$30,economics!$AK$2:$AK$167,economics!$AJ$2:$AJ$167,TRUE))*economics!$AM$2:$AM$167)+$CR25*(_xlfn.NORM.DIST(BS$3,$CU25,0.3*$CU25,TRUE)-_xlfn.NORM.DIST(BS$30,$CU25,0.3*$CU25,TRUE))*summary!$C$7/28.8/0.947817+$CS25*(_xlfn.NORM.DIST(BS$3,$CV25,0.3*$CV25,TRUE)-_xlfn.NORM.DIST(BS$30,$CV25,0.3*$CV25,TRUE))*summary!$C$6/28.8/0.947817)/(SUMPRODUCT((economics!$AG$2:$AG$167=$B54)*(economics!$D$2:$D$167="whr")*economics!$AH$2:$AH$167*(_xlfn.NORM.DIST(BS$3,economics!$AK$2:$AK$167,economics!$AJ$2:$AJ$167,TRUE)-_xlfn.NORM.DIST(BS$30,economics!$AK$2:$AK$167,economics!$AJ$2:$AJ$167,TRUE)))+$CR25*(_xlfn.NORM.DIST(BS$3,$CU25,0.3*$CU25,TRUE)-_xlfn.NORM.DIST(BS$30,$CU25,0.3*$CU25,TRUE))+$CS25*(_xlfn.NORM.DIST(BS$3,$CV25,0.3*$CV25,TRUE)-_xlfn.NORM.DIST(BS$30,$CV25,0.3*$CV25,TRUE))),""),IF($C25&gt;0,summary!$C$10/28.8/0.947817,""))</f>
        <v>10.074319315976723</v>
      </c>
      <c r="BT54">
        <f t="array" ref="BT54">IF($D25,IFERROR((SUMPRODUCT((economics!$AG$2:$AG$167=$B54)*(economics!$D$2:$D$167="whr")*economics!$AH$2:$AH$167*(_xlfn.NORM.DIST(BT$3,economics!$AK$2:$AK$167,economics!$AJ$2:$AJ$167,TRUE)-_xlfn.NORM.DIST(BT$30,economics!$AK$2:$AK$167,economics!$AJ$2:$AJ$167,TRUE))*economics!$AM$2:$AM$167)+$CR25*(_xlfn.NORM.DIST(BT$3,$CU25,0.3*$CU25,TRUE)-_xlfn.NORM.DIST(BT$30,$CU25,0.3*$CU25,TRUE))*summary!$C$7/28.8/0.947817+$CS25*(_xlfn.NORM.DIST(BT$3,$CV25,0.3*$CV25,TRUE)-_xlfn.NORM.DIST(BT$30,$CV25,0.3*$CV25,TRUE))*summary!$C$6/28.8/0.947817)/(SUMPRODUCT((economics!$AG$2:$AG$167=$B54)*(economics!$D$2:$D$167="whr")*economics!$AH$2:$AH$167*(_xlfn.NORM.DIST(BT$3,economics!$AK$2:$AK$167,economics!$AJ$2:$AJ$167,TRUE)-_xlfn.NORM.DIST(BT$30,economics!$AK$2:$AK$167,economics!$AJ$2:$AJ$167,TRUE)))+$CR25*(_xlfn.NORM.DIST(BT$3,$CU25,0.3*$CU25,TRUE)-_xlfn.NORM.DIST(BT$30,$CU25,0.3*$CU25,TRUE))+$CS25*(_xlfn.NORM.DIST(BT$3,$CV25,0.3*$CV25,TRUE)-_xlfn.NORM.DIST(BT$30,$CV25,0.3*$CV25,TRUE))),""),IF($C25&gt;0,summary!$C$10/28.8/0.947817,""))</f>
        <v>10.074319315976723</v>
      </c>
      <c r="BU54">
        <f t="array" ref="BU54">IF($D25,IFERROR((SUMPRODUCT((economics!$AG$2:$AG$167=$B54)*(economics!$D$2:$D$167="whr")*economics!$AH$2:$AH$167*(_xlfn.NORM.DIST(BU$3,economics!$AK$2:$AK$167,economics!$AJ$2:$AJ$167,TRUE)-_xlfn.NORM.DIST(BU$30,economics!$AK$2:$AK$167,economics!$AJ$2:$AJ$167,TRUE))*economics!$AM$2:$AM$167)+$CR25*(_xlfn.NORM.DIST(BU$3,$CU25,0.3*$CU25,TRUE)-_xlfn.NORM.DIST(BU$30,$CU25,0.3*$CU25,TRUE))*summary!$C$7/28.8/0.947817+$CS25*(_xlfn.NORM.DIST(BU$3,$CV25,0.3*$CV25,TRUE)-_xlfn.NORM.DIST(BU$30,$CV25,0.3*$CV25,TRUE))*summary!$C$6/28.8/0.947817)/(SUMPRODUCT((economics!$AG$2:$AG$167=$B54)*(economics!$D$2:$D$167="whr")*economics!$AH$2:$AH$167*(_xlfn.NORM.DIST(BU$3,economics!$AK$2:$AK$167,economics!$AJ$2:$AJ$167,TRUE)-_xlfn.NORM.DIST(BU$30,economics!$AK$2:$AK$167,economics!$AJ$2:$AJ$167,TRUE)))+$CR25*(_xlfn.NORM.DIST(BU$3,$CU25,0.3*$CU25,TRUE)-_xlfn.NORM.DIST(BU$30,$CU25,0.3*$CU25,TRUE))+$CS25*(_xlfn.NORM.DIST(BU$3,$CV25,0.3*$CV25,TRUE)-_xlfn.NORM.DIST(BU$30,$CV25,0.3*$CV25,TRUE))),""),IF($C25&gt;0,summary!$C$10/28.8/0.947817,""))</f>
        <v>10.074319315976723</v>
      </c>
      <c r="BV54">
        <f t="array" ref="BV54">IF($D25,IFERROR((SUMPRODUCT((economics!$AG$2:$AG$167=$B54)*(economics!$D$2:$D$167="whr")*economics!$AH$2:$AH$167*(_xlfn.NORM.DIST(BV$3,economics!$AK$2:$AK$167,economics!$AJ$2:$AJ$167,TRUE)-_xlfn.NORM.DIST(BV$30,economics!$AK$2:$AK$167,economics!$AJ$2:$AJ$167,TRUE))*economics!$AM$2:$AM$167)+$CR25*(_xlfn.NORM.DIST(BV$3,$CU25,0.3*$CU25,TRUE)-_xlfn.NORM.DIST(BV$30,$CU25,0.3*$CU25,TRUE))*summary!$C$7/28.8/0.947817+$CS25*(_xlfn.NORM.DIST(BV$3,$CV25,0.3*$CV25,TRUE)-_xlfn.NORM.DIST(BV$30,$CV25,0.3*$CV25,TRUE))*summary!$C$6/28.8/0.947817)/(SUMPRODUCT((economics!$AG$2:$AG$167=$B54)*(economics!$D$2:$D$167="whr")*economics!$AH$2:$AH$167*(_xlfn.NORM.DIST(BV$3,economics!$AK$2:$AK$167,economics!$AJ$2:$AJ$167,TRUE)-_xlfn.NORM.DIST(BV$30,economics!$AK$2:$AK$167,economics!$AJ$2:$AJ$167,TRUE)))+$CR25*(_xlfn.NORM.DIST(BV$3,$CU25,0.3*$CU25,TRUE)-_xlfn.NORM.DIST(BV$30,$CU25,0.3*$CU25,TRUE))+$CS25*(_xlfn.NORM.DIST(BV$3,$CV25,0.3*$CV25,TRUE)-_xlfn.NORM.DIST(BV$30,$CV25,0.3*$CV25,TRUE))),""),IF($C25&gt;0,summary!$C$10/28.8/0.947817,""))</f>
        <v>10.074319315976723</v>
      </c>
      <c r="BW54">
        <f t="array" ref="BW54">IF($D25,IFERROR((SUMPRODUCT((economics!$AG$2:$AG$167=$B54)*(economics!$D$2:$D$167="whr")*economics!$AH$2:$AH$167*(_xlfn.NORM.DIST(BW$3,economics!$AK$2:$AK$167,economics!$AJ$2:$AJ$167,TRUE)-_xlfn.NORM.DIST(BW$30,economics!$AK$2:$AK$167,economics!$AJ$2:$AJ$167,TRUE))*economics!$AM$2:$AM$167)+$CR25*(_xlfn.NORM.DIST(BW$3,$CU25,0.3*$CU25,TRUE)-_xlfn.NORM.DIST(BW$30,$CU25,0.3*$CU25,TRUE))*summary!$C$7/28.8/0.947817+$CS25*(_xlfn.NORM.DIST(BW$3,$CV25,0.3*$CV25,TRUE)-_xlfn.NORM.DIST(BW$30,$CV25,0.3*$CV25,TRUE))*summary!$C$6/28.8/0.947817)/(SUMPRODUCT((economics!$AG$2:$AG$167=$B54)*(economics!$D$2:$D$167="whr")*economics!$AH$2:$AH$167*(_xlfn.NORM.DIST(BW$3,economics!$AK$2:$AK$167,economics!$AJ$2:$AJ$167,TRUE)-_xlfn.NORM.DIST(BW$30,economics!$AK$2:$AK$167,economics!$AJ$2:$AJ$167,TRUE)))+$CR25*(_xlfn.NORM.DIST(BW$3,$CU25,0.3*$CU25,TRUE)-_xlfn.NORM.DIST(BW$30,$CU25,0.3*$CU25,TRUE))+$CS25*(_xlfn.NORM.DIST(BW$3,$CV25,0.3*$CV25,TRUE)-_xlfn.NORM.DIST(BW$30,$CV25,0.3*$CV25,TRUE))),""),IF($C25&gt;0,summary!$C$10/28.8/0.947817,""))</f>
        <v>10.074319315976723</v>
      </c>
      <c r="BX54">
        <f t="array" ref="BX54">IF($D25,IFERROR((SUMPRODUCT((economics!$AG$2:$AG$167=$B54)*(economics!$D$2:$D$167="whr")*economics!$AH$2:$AH$167*(_xlfn.NORM.DIST(BX$3,economics!$AK$2:$AK$167,economics!$AJ$2:$AJ$167,TRUE)-_xlfn.NORM.DIST(BX$30,economics!$AK$2:$AK$167,economics!$AJ$2:$AJ$167,TRUE))*economics!$AM$2:$AM$167)+$CR25*(_xlfn.NORM.DIST(BX$3,$CU25,0.3*$CU25,TRUE)-_xlfn.NORM.DIST(BX$30,$CU25,0.3*$CU25,TRUE))*summary!$C$7/28.8/0.947817+$CS25*(_xlfn.NORM.DIST(BX$3,$CV25,0.3*$CV25,TRUE)-_xlfn.NORM.DIST(BX$30,$CV25,0.3*$CV25,TRUE))*summary!$C$6/28.8/0.947817)/(SUMPRODUCT((economics!$AG$2:$AG$167=$B54)*(economics!$D$2:$D$167="whr")*economics!$AH$2:$AH$167*(_xlfn.NORM.DIST(BX$3,economics!$AK$2:$AK$167,economics!$AJ$2:$AJ$167,TRUE)-_xlfn.NORM.DIST(BX$30,economics!$AK$2:$AK$167,economics!$AJ$2:$AJ$167,TRUE)))+$CR25*(_xlfn.NORM.DIST(BX$3,$CU25,0.3*$CU25,TRUE)-_xlfn.NORM.DIST(BX$30,$CU25,0.3*$CU25,TRUE))+$CS25*(_xlfn.NORM.DIST(BX$3,$CV25,0.3*$CV25,TRUE)-_xlfn.NORM.DIST(BX$30,$CV25,0.3*$CV25,TRUE))),""),IF($C25&gt;0,summary!$C$10/28.8/0.947817,""))</f>
        <v>10.074319315976723</v>
      </c>
      <c r="BY54">
        <f t="array" ref="BY54">IF($D25,IFERROR((SUMPRODUCT((economics!$AG$2:$AG$167=$B54)*(economics!$D$2:$D$167="whr")*economics!$AH$2:$AH$167*(_xlfn.NORM.DIST(BY$3,economics!$AK$2:$AK$167,economics!$AJ$2:$AJ$167,TRUE)-_xlfn.NORM.DIST(BY$30,economics!$AK$2:$AK$167,economics!$AJ$2:$AJ$167,TRUE))*economics!$AM$2:$AM$167)+$CR25*(_xlfn.NORM.DIST(BY$3,$CU25,0.3*$CU25,TRUE)-_xlfn.NORM.DIST(BY$30,$CU25,0.3*$CU25,TRUE))*summary!$C$7/28.8/0.947817+$CS25*(_xlfn.NORM.DIST(BY$3,$CV25,0.3*$CV25,TRUE)-_xlfn.NORM.DIST(BY$30,$CV25,0.3*$CV25,TRUE))*summary!$C$6/28.8/0.947817)/(SUMPRODUCT((economics!$AG$2:$AG$167=$B54)*(economics!$D$2:$D$167="whr")*economics!$AH$2:$AH$167*(_xlfn.NORM.DIST(BY$3,economics!$AK$2:$AK$167,economics!$AJ$2:$AJ$167,TRUE)-_xlfn.NORM.DIST(BY$30,economics!$AK$2:$AK$167,economics!$AJ$2:$AJ$167,TRUE)))+$CR25*(_xlfn.NORM.DIST(BY$3,$CU25,0.3*$CU25,TRUE)-_xlfn.NORM.DIST(BY$30,$CU25,0.3*$CU25,TRUE))+$CS25*(_xlfn.NORM.DIST(BY$3,$CV25,0.3*$CV25,TRUE)-_xlfn.NORM.DIST(BY$30,$CV25,0.3*$CV25,TRUE))),""),IF($C25&gt;0,summary!$C$10/28.8/0.947817,""))</f>
        <v>10.074319315976723</v>
      </c>
      <c r="BZ54">
        <f t="array" ref="BZ54">IF($D25,IFERROR((SUMPRODUCT((economics!$AG$2:$AG$167=$B54)*(economics!$D$2:$D$167="whr")*economics!$AH$2:$AH$167*(_xlfn.NORM.DIST(BZ$3,economics!$AK$2:$AK$167,economics!$AJ$2:$AJ$167,TRUE)-_xlfn.NORM.DIST(BZ$30,economics!$AK$2:$AK$167,economics!$AJ$2:$AJ$167,TRUE))*economics!$AM$2:$AM$167)+$CR25*(_xlfn.NORM.DIST(BZ$3,$CU25,0.3*$CU25,TRUE)-_xlfn.NORM.DIST(BZ$30,$CU25,0.3*$CU25,TRUE))*summary!$C$7/28.8/0.947817+$CS25*(_xlfn.NORM.DIST(BZ$3,$CV25,0.3*$CV25,TRUE)-_xlfn.NORM.DIST(BZ$30,$CV25,0.3*$CV25,TRUE))*summary!$C$6/28.8/0.947817)/(SUMPRODUCT((economics!$AG$2:$AG$167=$B54)*(economics!$D$2:$D$167="whr")*economics!$AH$2:$AH$167*(_xlfn.NORM.DIST(BZ$3,economics!$AK$2:$AK$167,economics!$AJ$2:$AJ$167,TRUE)-_xlfn.NORM.DIST(BZ$30,economics!$AK$2:$AK$167,economics!$AJ$2:$AJ$167,TRUE)))+$CR25*(_xlfn.NORM.DIST(BZ$3,$CU25,0.3*$CU25,TRUE)-_xlfn.NORM.DIST(BZ$30,$CU25,0.3*$CU25,TRUE))+$CS25*(_xlfn.NORM.DIST(BZ$3,$CV25,0.3*$CV25,TRUE)-_xlfn.NORM.DIST(BZ$30,$CV25,0.3*$CV25,TRUE))),""),IF($C25&gt;0,summary!$C$10/28.8/0.947817,""))</f>
        <v>10.074319315976723</v>
      </c>
      <c r="CA54">
        <f t="array" ref="CA54">IF($D25,IFERROR((SUMPRODUCT((economics!$AG$2:$AG$167=$B54)*(economics!$D$2:$D$167="whr")*economics!$AH$2:$AH$167*(_xlfn.NORM.DIST(CA$3,economics!$AK$2:$AK$167,economics!$AJ$2:$AJ$167,TRUE)-_xlfn.NORM.DIST(CA$30,economics!$AK$2:$AK$167,economics!$AJ$2:$AJ$167,TRUE))*economics!$AM$2:$AM$167)+$CR25*(_xlfn.NORM.DIST(CA$3,$CU25,0.3*$CU25,TRUE)-_xlfn.NORM.DIST(CA$30,$CU25,0.3*$CU25,TRUE))*summary!$C$7/28.8/0.947817+$CS25*(_xlfn.NORM.DIST(CA$3,$CV25,0.3*$CV25,TRUE)-_xlfn.NORM.DIST(CA$30,$CV25,0.3*$CV25,TRUE))*summary!$C$6/28.8/0.947817)/(SUMPRODUCT((economics!$AG$2:$AG$167=$B54)*(economics!$D$2:$D$167="whr")*economics!$AH$2:$AH$167*(_xlfn.NORM.DIST(CA$3,economics!$AK$2:$AK$167,economics!$AJ$2:$AJ$167,TRUE)-_xlfn.NORM.DIST(CA$30,economics!$AK$2:$AK$167,economics!$AJ$2:$AJ$167,TRUE)))+$CR25*(_xlfn.NORM.DIST(CA$3,$CU25,0.3*$CU25,TRUE)-_xlfn.NORM.DIST(CA$30,$CU25,0.3*$CU25,TRUE))+$CS25*(_xlfn.NORM.DIST(CA$3,$CV25,0.3*$CV25,TRUE)-_xlfn.NORM.DIST(CA$30,$CV25,0.3*$CV25,TRUE))),""),IF($C25&gt;0,summary!$C$10/28.8/0.947817,""))</f>
        <v>10.074319315976723</v>
      </c>
      <c r="CB54">
        <f t="array" ref="CB54">IF($D25,IFERROR((SUMPRODUCT((economics!$AG$2:$AG$167=$B54)*(economics!$D$2:$D$167="whr")*economics!$AH$2:$AH$167*(_xlfn.NORM.DIST(CB$3,economics!$AK$2:$AK$167,economics!$AJ$2:$AJ$167,TRUE)-_xlfn.NORM.DIST(CB$30,economics!$AK$2:$AK$167,economics!$AJ$2:$AJ$167,TRUE))*economics!$AM$2:$AM$167)+$CR25*(_xlfn.NORM.DIST(CB$3,$CU25,0.3*$CU25,TRUE)-_xlfn.NORM.DIST(CB$30,$CU25,0.3*$CU25,TRUE))*summary!$C$7/28.8/0.947817+$CS25*(_xlfn.NORM.DIST(CB$3,$CV25,0.3*$CV25,TRUE)-_xlfn.NORM.DIST(CB$30,$CV25,0.3*$CV25,TRUE))*summary!$C$6/28.8/0.947817)/(SUMPRODUCT((economics!$AG$2:$AG$167=$B54)*(economics!$D$2:$D$167="whr")*economics!$AH$2:$AH$167*(_xlfn.NORM.DIST(CB$3,economics!$AK$2:$AK$167,economics!$AJ$2:$AJ$167,TRUE)-_xlfn.NORM.DIST(CB$30,economics!$AK$2:$AK$167,economics!$AJ$2:$AJ$167,TRUE)))+$CR25*(_xlfn.NORM.DIST(CB$3,$CU25,0.3*$CU25,TRUE)-_xlfn.NORM.DIST(CB$30,$CU25,0.3*$CU25,TRUE))+$CS25*(_xlfn.NORM.DIST(CB$3,$CV25,0.3*$CV25,TRUE)-_xlfn.NORM.DIST(CB$30,$CV25,0.3*$CV25,TRUE))),""),IF($C25&gt;0,summary!$C$10/28.8/0.947817,""))</f>
        <v>10.074319315976723</v>
      </c>
      <c r="CC54">
        <f t="array" ref="CC54">IF($D25,IFERROR((SUMPRODUCT((economics!$AG$2:$AG$167=$B54)*(economics!$D$2:$D$167="whr")*economics!$AH$2:$AH$167*(_xlfn.NORM.DIST(CC$3,economics!$AK$2:$AK$167,economics!$AJ$2:$AJ$167,TRUE)-_xlfn.NORM.DIST(CC$30,economics!$AK$2:$AK$167,economics!$AJ$2:$AJ$167,TRUE))*economics!$AM$2:$AM$167)+$CR25*(_xlfn.NORM.DIST(CC$3,$CU25,0.3*$CU25,TRUE)-_xlfn.NORM.DIST(CC$30,$CU25,0.3*$CU25,TRUE))*summary!$C$7/28.8/0.947817+$CS25*(_xlfn.NORM.DIST(CC$3,$CV25,0.3*$CV25,TRUE)-_xlfn.NORM.DIST(CC$30,$CV25,0.3*$CV25,TRUE))*summary!$C$6/28.8/0.947817)/(SUMPRODUCT((economics!$AG$2:$AG$167=$B54)*(economics!$D$2:$D$167="whr")*economics!$AH$2:$AH$167*(_xlfn.NORM.DIST(CC$3,economics!$AK$2:$AK$167,economics!$AJ$2:$AJ$167,TRUE)-_xlfn.NORM.DIST(CC$30,economics!$AK$2:$AK$167,economics!$AJ$2:$AJ$167,TRUE)))+$CR25*(_xlfn.NORM.DIST(CC$3,$CU25,0.3*$CU25,TRUE)-_xlfn.NORM.DIST(CC$30,$CU25,0.3*$CU25,TRUE))+$CS25*(_xlfn.NORM.DIST(CC$3,$CV25,0.3*$CV25,TRUE)-_xlfn.NORM.DIST(CC$30,$CV25,0.3*$CV25,TRUE))),""),IF($C25&gt;0,summary!$C$10/28.8/0.947817,""))</f>
        <v>10.074319315976723</v>
      </c>
      <c r="CD54">
        <f t="array" ref="CD54">IF($D25,IFERROR((SUMPRODUCT((economics!$AG$2:$AG$167=$B54)*(economics!$D$2:$D$167="whr")*economics!$AH$2:$AH$167*(_xlfn.NORM.DIST(CD$3,economics!$AK$2:$AK$167,economics!$AJ$2:$AJ$167,TRUE)-_xlfn.NORM.DIST(CD$30,economics!$AK$2:$AK$167,economics!$AJ$2:$AJ$167,TRUE))*economics!$AM$2:$AM$167)+$CR25*(_xlfn.NORM.DIST(CD$3,$CU25,0.3*$CU25,TRUE)-_xlfn.NORM.DIST(CD$30,$CU25,0.3*$CU25,TRUE))*summary!$C$7/28.8/0.947817+$CS25*(_xlfn.NORM.DIST(CD$3,$CV25,0.3*$CV25,TRUE)-_xlfn.NORM.DIST(CD$30,$CV25,0.3*$CV25,TRUE))*summary!$C$6/28.8/0.947817)/(SUMPRODUCT((economics!$AG$2:$AG$167=$B54)*(economics!$D$2:$D$167="whr")*economics!$AH$2:$AH$167*(_xlfn.NORM.DIST(CD$3,economics!$AK$2:$AK$167,economics!$AJ$2:$AJ$167,TRUE)-_xlfn.NORM.DIST(CD$30,economics!$AK$2:$AK$167,economics!$AJ$2:$AJ$167,TRUE)))+$CR25*(_xlfn.NORM.DIST(CD$3,$CU25,0.3*$CU25,TRUE)-_xlfn.NORM.DIST(CD$30,$CU25,0.3*$CU25,TRUE))+$CS25*(_xlfn.NORM.DIST(CD$3,$CV25,0.3*$CV25,TRUE)-_xlfn.NORM.DIST(CD$30,$CV25,0.3*$CV25,TRUE))),""),IF($C25&gt;0,summary!$C$10/28.8/0.947817,""))</f>
        <v>10.074319315976723</v>
      </c>
      <c r="CE54">
        <f t="array" ref="CE54">IF($D25,IFERROR((SUMPRODUCT((economics!$AG$2:$AG$167=$B54)*(economics!$D$2:$D$167="whr")*economics!$AH$2:$AH$167*(_xlfn.NORM.DIST(CE$3,economics!$AK$2:$AK$167,economics!$AJ$2:$AJ$167,TRUE)-_xlfn.NORM.DIST(CE$30,economics!$AK$2:$AK$167,economics!$AJ$2:$AJ$167,TRUE))*economics!$AM$2:$AM$167)+$CR25*(_xlfn.NORM.DIST(CE$3,$CU25,0.3*$CU25,TRUE)-_xlfn.NORM.DIST(CE$30,$CU25,0.3*$CU25,TRUE))*summary!$C$7/28.8/0.947817+$CS25*(_xlfn.NORM.DIST(CE$3,$CV25,0.3*$CV25,TRUE)-_xlfn.NORM.DIST(CE$30,$CV25,0.3*$CV25,TRUE))*summary!$C$6/28.8/0.947817)/(SUMPRODUCT((economics!$AG$2:$AG$167=$B54)*(economics!$D$2:$D$167="whr")*economics!$AH$2:$AH$167*(_xlfn.NORM.DIST(CE$3,economics!$AK$2:$AK$167,economics!$AJ$2:$AJ$167,TRUE)-_xlfn.NORM.DIST(CE$30,economics!$AK$2:$AK$167,economics!$AJ$2:$AJ$167,TRUE)))+$CR25*(_xlfn.NORM.DIST(CE$3,$CU25,0.3*$CU25,TRUE)-_xlfn.NORM.DIST(CE$30,$CU25,0.3*$CU25,TRUE))+$CS25*(_xlfn.NORM.DIST(CE$3,$CV25,0.3*$CV25,TRUE)-_xlfn.NORM.DIST(CE$30,$CV25,0.3*$CV25,TRUE))),""),IF($C25&gt;0,summary!$C$10/28.8/0.947817,""))</f>
        <v>10.074319315976723</v>
      </c>
      <c r="CF54">
        <f t="array" ref="CF54">IF($D25,IFERROR((SUMPRODUCT((economics!$AG$2:$AG$167=$B54)*(economics!$D$2:$D$167="whr")*economics!$AH$2:$AH$167*(_xlfn.NORM.DIST(CF$3,economics!$AK$2:$AK$167,economics!$AJ$2:$AJ$167,TRUE)-_xlfn.NORM.DIST(CF$30,economics!$AK$2:$AK$167,economics!$AJ$2:$AJ$167,TRUE))*economics!$AM$2:$AM$167)+$CR25*(_xlfn.NORM.DIST(CF$3,$CU25,0.3*$CU25,TRUE)-_xlfn.NORM.DIST(CF$30,$CU25,0.3*$CU25,TRUE))*summary!$C$7/28.8/0.947817+$CS25*(_xlfn.NORM.DIST(CF$3,$CV25,0.3*$CV25,TRUE)-_xlfn.NORM.DIST(CF$30,$CV25,0.3*$CV25,TRUE))*summary!$C$6/28.8/0.947817)/(SUMPRODUCT((economics!$AG$2:$AG$167=$B54)*(economics!$D$2:$D$167="whr")*economics!$AH$2:$AH$167*(_xlfn.NORM.DIST(CF$3,economics!$AK$2:$AK$167,economics!$AJ$2:$AJ$167,TRUE)-_xlfn.NORM.DIST(CF$30,economics!$AK$2:$AK$167,economics!$AJ$2:$AJ$167,TRUE)))+$CR25*(_xlfn.NORM.DIST(CF$3,$CU25,0.3*$CU25,TRUE)-_xlfn.NORM.DIST(CF$30,$CU25,0.3*$CU25,TRUE))+$CS25*(_xlfn.NORM.DIST(CF$3,$CV25,0.3*$CV25,TRUE)-_xlfn.NORM.DIST(CF$30,$CV25,0.3*$CV25,TRUE))),""),IF($C25&gt;0,summary!$C$10/28.8/0.947817,""))</f>
        <v>10.074319315976723</v>
      </c>
      <c r="CG54">
        <f t="array" ref="CG54">IF($D25,IFERROR((SUMPRODUCT((economics!$AG$2:$AG$167=$B54)*(economics!$D$2:$D$167="whr")*economics!$AH$2:$AH$167*(_xlfn.NORM.DIST(CG$3,economics!$AK$2:$AK$167,economics!$AJ$2:$AJ$167,TRUE)-_xlfn.NORM.DIST(CG$30,economics!$AK$2:$AK$167,economics!$AJ$2:$AJ$167,TRUE))*economics!$AM$2:$AM$167)+$CR25*(_xlfn.NORM.DIST(CG$3,$CU25,0.3*$CU25,TRUE)-_xlfn.NORM.DIST(CG$30,$CU25,0.3*$CU25,TRUE))*summary!$C$7/28.8/0.947817+$CS25*(_xlfn.NORM.DIST(CG$3,$CV25,0.3*$CV25,TRUE)-_xlfn.NORM.DIST(CG$30,$CV25,0.3*$CV25,TRUE))*summary!$C$6/28.8/0.947817)/(SUMPRODUCT((economics!$AG$2:$AG$167=$B54)*(economics!$D$2:$D$167="whr")*economics!$AH$2:$AH$167*(_xlfn.NORM.DIST(CG$3,economics!$AK$2:$AK$167,economics!$AJ$2:$AJ$167,TRUE)-_xlfn.NORM.DIST(CG$30,economics!$AK$2:$AK$167,economics!$AJ$2:$AJ$167,TRUE)))+$CR25*(_xlfn.NORM.DIST(CG$3,$CU25,0.3*$CU25,TRUE)-_xlfn.NORM.DIST(CG$30,$CU25,0.3*$CU25,TRUE))+$CS25*(_xlfn.NORM.DIST(CG$3,$CV25,0.3*$CV25,TRUE)-_xlfn.NORM.DIST(CG$30,$CV25,0.3*$CV25,TRUE))),""),IF($C25&gt;0,summary!$C$10/28.8/0.947817,""))</f>
        <v>10.074319315976723</v>
      </c>
      <c r="CH54">
        <f t="array" ref="CH54">IF($D25,IFERROR((SUMPRODUCT((economics!$AG$2:$AG$167=$B54)*(economics!$D$2:$D$167="whr")*economics!$AH$2:$AH$167*(_xlfn.NORM.DIST(CH$3,economics!$AK$2:$AK$167,economics!$AJ$2:$AJ$167,TRUE)-_xlfn.NORM.DIST(CH$30,economics!$AK$2:$AK$167,economics!$AJ$2:$AJ$167,TRUE))*economics!$AM$2:$AM$167)+$CR25*(_xlfn.NORM.DIST(CH$3,$CU25,0.3*$CU25,TRUE)-_xlfn.NORM.DIST(CH$30,$CU25,0.3*$CU25,TRUE))*summary!$C$7/28.8/0.947817+$CS25*(_xlfn.NORM.DIST(CH$3,$CV25,0.3*$CV25,TRUE)-_xlfn.NORM.DIST(CH$30,$CV25,0.3*$CV25,TRUE))*summary!$C$6/28.8/0.947817)/(SUMPRODUCT((economics!$AG$2:$AG$167=$B54)*(economics!$D$2:$D$167="whr")*economics!$AH$2:$AH$167*(_xlfn.NORM.DIST(CH$3,economics!$AK$2:$AK$167,economics!$AJ$2:$AJ$167,TRUE)-_xlfn.NORM.DIST(CH$30,economics!$AK$2:$AK$167,economics!$AJ$2:$AJ$167,TRUE)))+$CR25*(_xlfn.NORM.DIST(CH$3,$CU25,0.3*$CU25,TRUE)-_xlfn.NORM.DIST(CH$30,$CU25,0.3*$CU25,TRUE))+$CS25*(_xlfn.NORM.DIST(CH$3,$CV25,0.3*$CV25,TRUE)-_xlfn.NORM.DIST(CH$30,$CV25,0.3*$CV25,TRUE))),""),IF($C25&gt;0,summary!$C$10/28.8/0.947817,""))</f>
        <v>10.074319315976723</v>
      </c>
    </row>
    <row r="55" spans="1:86" x14ac:dyDescent="0.35">
      <c r="A55" t="str">
        <f t="shared" si="3"/>
        <v>energy pipelines and gas processing 352T353</v>
      </c>
      <c r="B55" t="str">
        <f t="shared" si="3"/>
        <v>352T353</v>
      </c>
      <c r="E55" t="str">
        <f t="array" ref="E55">IF($D26,IFERROR((SUMPRODUCT((economics!$AG$2:$AG$167=$B55)*(economics!$D$2:$D$167="whr")*economics!$AH$2:$AH$167*(_xlfn.NORM.DIST(E$3,economics!$AK$2:$AK$167,economics!$AJ$2:$AJ$167,TRUE)-_xlfn.NORM.DIST(E$30,economics!$AK$2:$AK$167,economics!$AJ$2:$AJ$167,TRUE))*economics!$AM$2:$AM$167)+$CR26*(_xlfn.NORM.DIST(E$3,$CU26,0.3*$CU26,TRUE)-_xlfn.NORM.DIST(E$30,$CU26,0.3*$CU26,TRUE))*summary!$C$7/28.8/0.947817+$CS26*(_xlfn.NORM.DIST(E$3,$CV26,0.3*$CV26,TRUE)-_xlfn.NORM.DIST(E$30,$CV26,0.3*$CV26,TRUE))*summary!$C$6/28.8/0.947817)/(SUMPRODUCT((economics!$AG$2:$AG$167=$B55)*(economics!$D$2:$D$167="whr")*economics!$AH$2:$AH$167*(_xlfn.NORM.DIST(E$3,economics!$AK$2:$AK$167,economics!$AJ$2:$AJ$167,TRUE)-_xlfn.NORM.DIST(E$30,economics!$AK$2:$AK$167,economics!$AJ$2:$AJ$167,TRUE)))+$CR26*(_xlfn.NORM.DIST(E$3,$CU26,0.3*$CU26,TRUE)-_xlfn.NORM.DIST(E$30,$CU26,0.3*$CU26,TRUE))+$CS26*(_xlfn.NORM.DIST(E$3,$CV26,0.3*$CV26,TRUE)-_xlfn.NORM.DIST(E$30,$CV26,0.3*$CV26,TRUE))),""),IF($C26&gt;0,summary!$C$10/28.8/0.947817,""))</f>
        <v/>
      </c>
      <c r="F55" t="str">
        <f t="array" ref="F55">IF($D26,IFERROR((SUMPRODUCT((economics!$AG$2:$AG$167=$B55)*(economics!$D$2:$D$167="whr")*economics!$AH$2:$AH$167*(_xlfn.NORM.DIST(F$3,economics!$AK$2:$AK$167,economics!$AJ$2:$AJ$167,TRUE)-_xlfn.NORM.DIST(F$30,economics!$AK$2:$AK$167,economics!$AJ$2:$AJ$167,TRUE))*economics!$AM$2:$AM$167)+$CR26*(_xlfn.NORM.DIST(F$3,$CU26,0.3*$CU26,TRUE)-_xlfn.NORM.DIST(F$30,$CU26,0.3*$CU26,TRUE))*summary!$C$7/28.8/0.947817+$CS26*(_xlfn.NORM.DIST(F$3,$CV26,0.3*$CV26,TRUE)-_xlfn.NORM.DIST(F$30,$CV26,0.3*$CV26,TRUE))*summary!$C$6/28.8/0.947817)/(SUMPRODUCT((economics!$AG$2:$AG$167=$B55)*(economics!$D$2:$D$167="whr")*economics!$AH$2:$AH$167*(_xlfn.NORM.DIST(F$3,economics!$AK$2:$AK$167,economics!$AJ$2:$AJ$167,TRUE)-_xlfn.NORM.DIST(F$30,economics!$AK$2:$AK$167,economics!$AJ$2:$AJ$167,TRUE)))+$CR26*(_xlfn.NORM.DIST(F$3,$CU26,0.3*$CU26,TRUE)-_xlfn.NORM.DIST(F$30,$CU26,0.3*$CU26,TRUE))+$CS26*(_xlfn.NORM.DIST(F$3,$CV26,0.3*$CV26,TRUE)-_xlfn.NORM.DIST(F$30,$CV26,0.3*$CV26,TRUE))),""),IF($C26&gt;0,summary!$C$10/28.8/0.947817,""))</f>
        <v/>
      </c>
      <c r="G55" t="str">
        <f t="array" ref="G55">IF($D26,IFERROR((SUMPRODUCT((economics!$AG$2:$AG$167=$B55)*(economics!$D$2:$D$167="whr")*economics!$AH$2:$AH$167*(_xlfn.NORM.DIST(G$3,economics!$AK$2:$AK$167,economics!$AJ$2:$AJ$167,TRUE)-_xlfn.NORM.DIST(G$30,economics!$AK$2:$AK$167,economics!$AJ$2:$AJ$167,TRUE))*economics!$AM$2:$AM$167)+$CR26*(_xlfn.NORM.DIST(G$3,$CU26,0.3*$CU26,TRUE)-_xlfn.NORM.DIST(G$30,$CU26,0.3*$CU26,TRUE))*summary!$C$7/28.8/0.947817+$CS26*(_xlfn.NORM.DIST(G$3,$CV26,0.3*$CV26,TRUE)-_xlfn.NORM.DIST(G$30,$CV26,0.3*$CV26,TRUE))*summary!$C$6/28.8/0.947817)/(SUMPRODUCT((economics!$AG$2:$AG$167=$B55)*(economics!$D$2:$D$167="whr")*economics!$AH$2:$AH$167*(_xlfn.NORM.DIST(G$3,economics!$AK$2:$AK$167,economics!$AJ$2:$AJ$167,TRUE)-_xlfn.NORM.DIST(G$30,economics!$AK$2:$AK$167,economics!$AJ$2:$AJ$167,TRUE)))+$CR26*(_xlfn.NORM.DIST(G$3,$CU26,0.3*$CU26,TRUE)-_xlfn.NORM.DIST(G$30,$CU26,0.3*$CU26,TRUE))+$CS26*(_xlfn.NORM.DIST(G$3,$CV26,0.3*$CV26,TRUE)-_xlfn.NORM.DIST(G$30,$CV26,0.3*$CV26,TRUE))),""),IF($C26&gt;0,summary!$C$10/28.8/0.947817,""))</f>
        <v/>
      </c>
      <c r="H55" t="str">
        <f t="array" ref="H55">IF($D26,IFERROR((SUMPRODUCT((economics!$AG$2:$AG$167=$B55)*(economics!$D$2:$D$167="whr")*economics!$AH$2:$AH$167*(_xlfn.NORM.DIST(H$3,economics!$AK$2:$AK$167,economics!$AJ$2:$AJ$167,TRUE)-_xlfn.NORM.DIST(H$30,economics!$AK$2:$AK$167,economics!$AJ$2:$AJ$167,TRUE))*economics!$AM$2:$AM$167)+$CR26*(_xlfn.NORM.DIST(H$3,$CU26,0.3*$CU26,TRUE)-_xlfn.NORM.DIST(H$30,$CU26,0.3*$CU26,TRUE))*summary!$C$7/28.8/0.947817+$CS26*(_xlfn.NORM.DIST(H$3,$CV26,0.3*$CV26,TRUE)-_xlfn.NORM.DIST(H$30,$CV26,0.3*$CV26,TRUE))*summary!$C$6/28.8/0.947817)/(SUMPRODUCT((economics!$AG$2:$AG$167=$B55)*(economics!$D$2:$D$167="whr")*economics!$AH$2:$AH$167*(_xlfn.NORM.DIST(H$3,economics!$AK$2:$AK$167,economics!$AJ$2:$AJ$167,TRUE)-_xlfn.NORM.DIST(H$30,economics!$AK$2:$AK$167,economics!$AJ$2:$AJ$167,TRUE)))+$CR26*(_xlfn.NORM.DIST(H$3,$CU26,0.3*$CU26,TRUE)-_xlfn.NORM.DIST(H$30,$CU26,0.3*$CU26,TRUE))+$CS26*(_xlfn.NORM.DIST(H$3,$CV26,0.3*$CV26,TRUE)-_xlfn.NORM.DIST(H$30,$CV26,0.3*$CV26,TRUE))),""),IF($C26&gt;0,summary!$C$10/28.8/0.947817,""))</f>
        <v/>
      </c>
      <c r="I55" t="str">
        <f t="array" ref="I55">IF($D26,IFERROR((SUMPRODUCT((economics!$AG$2:$AG$167=$B55)*(economics!$D$2:$D$167="whr")*economics!$AH$2:$AH$167*(_xlfn.NORM.DIST(I$3,economics!$AK$2:$AK$167,economics!$AJ$2:$AJ$167,TRUE)-_xlfn.NORM.DIST(I$30,economics!$AK$2:$AK$167,economics!$AJ$2:$AJ$167,TRUE))*economics!$AM$2:$AM$167)+$CR26*(_xlfn.NORM.DIST(I$3,$CU26,0.3*$CU26,TRUE)-_xlfn.NORM.DIST(I$30,$CU26,0.3*$CU26,TRUE))*summary!$C$7/28.8/0.947817+$CS26*(_xlfn.NORM.DIST(I$3,$CV26,0.3*$CV26,TRUE)-_xlfn.NORM.DIST(I$30,$CV26,0.3*$CV26,TRUE))*summary!$C$6/28.8/0.947817)/(SUMPRODUCT((economics!$AG$2:$AG$167=$B55)*(economics!$D$2:$D$167="whr")*economics!$AH$2:$AH$167*(_xlfn.NORM.DIST(I$3,economics!$AK$2:$AK$167,economics!$AJ$2:$AJ$167,TRUE)-_xlfn.NORM.DIST(I$30,economics!$AK$2:$AK$167,economics!$AJ$2:$AJ$167,TRUE)))+$CR26*(_xlfn.NORM.DIST(I$3,$CU26,0.3*$CU26,TRUE)-_xlfn.NORM.DIST(I$30,$CU26,0.3*$CU26,TRUE))+$CS26*(_xlfn.NORM.DIST(I$3,$CV26,0.3*$CV26,TRUE)-_xlfn.NORM.DIST(I$30,$CV26,0.3*$CV26,TRUE))),""),IF($C26&gt;0,summary!$C$10/28.8/0.947817,""))</f>
        <v/>
      </c>
      <c r="J55" t="str">
        <f t="array" ref="J55">IF($D26,IFERROR((SUMPRODUCT((economics!$AG$2:$AG$167=$B55)*(economics!$D$2:$D$167="whr")*economics!$AH$2:$AH$167*(_xlfn.NORM.DIST(J$3,economics!$AK$2:$AK$167,economics!$AJ$2:$AJ$167,TRUE)-_xlfn.NORM.DIST(J$30,economics!$AK$2:$AK$167,economics!$AJ$2:$AJ$167,TRUE))*economics!$AM$2:$AM$167)+$CR26*(_xlfn.NORM.DIST(J$3,$CU26,0.3*$CU26,TRUE)-_xlfn.NORM.DIST(J$30,$CU26,0.3*$CU26,TRUE))*summary!$C$7/28.8/0.947817+$CS26*(_xlfn.NORM.DIST(J$3,$CV26,0.3*$CV26,TRUE)-_xlfn.NORM.DIST(J$30,$CV26,0.3*$CV26,TRUE))*summary!$C$6/28.8/0.947817)/(SUMPRODUCT((economics!$AG$2:$AG$167=$B55)*(economics!$D$2:$D$167="whr")*economics!$AH$2:$AH$167*(_xlfn.NORM.DIST(J$3,economics!$AK$2:$AK$167,economics!$AJ$2:$AJ$167,TRUE)-_xlfn.NORM.DIST(J$30,economics!$AK$2:$AK$167,economics!$AJ$2:$AJ$167,TRUE)))+$CR26*(_xlfn.NORM.DIST(J$3,$CU26,0.3*$CU26,TRUE)-_xlfn.NORM.DIST(J$30,$CU26,0.3*$CU26,TRUE))+$CS26*(_xlfn.NORM.DIST(J$3,$CV26,0.3*$CV26,TRUE)-_xlfn.NORM.DIST(J$30,$CV26,0.3*$CV26,TRUE))),""),IF($C26&gt;0,summary!$C$10/28.8/0.947817,""))</f>
        <v/>
      </c>
      <c r="K55" t="str">
        <f t="array" ref="K55">IF($D26,IFERROR((SUMPRODUCT((economics!$AG$2:$AG$167=$B55)*(economics!$D$2:$D$167="whr")*economics!$AH$2:$AH$167*(_xlfn.NORM.DIST(K$3,economics!$AK$2:$AK$167,economics!$AJ$2:$AJ$167,TRUE)-_xlfn.NORM.DIST(K$30,economics!$AK$2:$AK$167,economics!$AJ$2:$AJ$167,TRUE))*economics!$AM$2:$AM$167)+$CR26*(_xlfn.NORM.DIST(K$3,$CU26,0.3*$CU26,TRUE)-_xlfn.NORM.DIST(K$30,$CU26,0.3*$CU26,TRUE))*summary!$C$7/28.8/0.947817+$CS26*(_xlfn.NORM.DIST(K$3,$CV26,0.3*$CV26,TRUE)-_xlfn.NORM.DIST(K$30,$CV26,0.3*$CV26,TRUE))*summary!$C$6/28.8/0.947817)/(SUMPRODUCT((economics!$AG$2:$AG$167=$B55)*(economics!$D$2:$D$167="whr")*economics!$AH$2:$AH$167*(_xlfn.NORM.DIST(K$3,economics!$AK$2:$AK$167,economics!$AJ$2:$AJ$167,TRUE)-_xlfn.NORM.DIST(K$30,economics!$AK$2:$AK$167,economics!$AJ$2:$AJ$167,TRUE)))+$CR26*(_xlfn.NORM.DIST(K$3,$CU26,0.3*$CU26,TRUE)-_xlfn.NORM.DIST(K$30,$CU26,0.3*$CU26,TRUE))+$CS26*(_xlfn.NORM.DIST(K$3,$CV26,0.3*$CV26,TRUE)-_xlfn.NORM.DIST(K$30,$CV26,0.3*$CV26,TRUE))),""),IF($C26&gt;0,summary!$C$10/28.8/0.947817,""))</f>
        <v/>
      </c>
      <c r="L55" t="str">
        <f t="array" ref="L55">IF($D26,IFERROR((SUMPRODUCT((economics!$AG$2:$AG$167=$B55)*(economics!$D$2:$D$167="whr")*economics!$AH$2:$AH$167*(_xlfn.NORM.DIST(L$3,economics!$AK$2:$AK$167,economics!$AJ$2:$AJ$167,TRUE)-_xlfn.NORM.DIST(L$30,economics!$AK$2:$AK$167,economics!$AJ$2:$AJ$167,TRUE))*economics!$AM$2:$AM$167)+$CR26*(_xlfn.NORM.DIST(L$3,$CU26,0.3*$CU26,TRUE)-_xlfn.NORM.DIST(L$30,$CU26,0.3*$CU26,TRUE))*summary!$C$7/28.8/0.947817+$CS26*(_xlfn.NORM.DIST(L$3,$CV26,0.3*$CV26,TRUE)-_xlfn.NORM.DIST(L$30,$CV26,0.3*$CV26,TRUE))*summary!$C$6/28.8/0.947817)/(SUMPRODUCT((economics!$AG$2:$AG$167=$B55)*(economics!$D$2:$D$167="whr")*economics!$AH$2:$AH$167*(_xlfn.NORM.DIST(L$3,economics!$AK$2:$AK$167,economics!$AJ$2:$AJ$167,TRUE)-_xlfn.NORM.DIST(L$30,economics!$AK$2:$AK$167,economics!$AJ$2:$AJ$167,TRUE)))+$CR26*(_xlfn.NORM.DIST(L$3,$CU26,0.3*$CU26,TRUE)-_xlfn.NORM.DIST(L$30,$CU26,0.3*$CU26,TRUE))+$CS26*(_xlfn.NORM.DIST(L$3,$CV26,0.3*$CV26,TRUE)-_xlfn.NORM.DIST(L$30,$CV26,0.3*$CV26,TRUE))),""),IF($C26&gt;0,summary!$C$10/28.8/0.947817,""))</f>
        <v/>
      </c>
      <c r="M55" t="str">
        <f t="array" ref="M55">IF($D26,IFERROR((SUMPRODUCT((economics!$AG$2:$AG$167=$B55)*(economics!$D$2:$D$167="whr")*economics!$AH$2:$AH$167*(_xlfn.NORM.DIST(M$3,economics!$AK$2:$AK$167,economics!$AJ$2:$AJ$167,TRUE)-_xlfn.NORM.DIST(M$30,economics!$AK$2:$AK$167,economics!$AJ$2:$AJ$167,TRUE))*economics!$AM$2:$AM$167)+$CR26*(_xlfn.NORM.DIST(M$3,$CU26,0.3*$CU26,TRUE)-_xlfn.NORM.DIST(M$30,$CU26,0.3*$CU26,TRUE))*summary!$C$7/28.8/0.947817+$CS26*(_xlfn.NORM.DIST(M$3,$CV26,0.3*$CV26,TRUE)-_xlfn.NORM.DIST(M$30,$CV26,0.3*$CV26,TRUE))*summary!$C$6/28.8/0.947817)/(SUMPRODUCT((economics!$AG$2:$AG$167=$B55)*(economics!$D$2:$D$167="whr")*economics!$AH$2:$AH$167*(_xlfn.NORM.DIST(M$3,economics!$AK$2:$AK$167,economics!$AJ$2:$AJ$167,TRUE)-_xlfn.NORM.DIST(M$30,economics!$AK$2:$AK$167,economics!$AJ$2:$AJ$167,TRUE)))+$CR26*(_xlfn.NORM.DIST(M$3,$CU26,0.3*$CU26,TRUE)-_xlfn.NORM.DIST(M$30,$CU26,0.3*$CU26,TRUE))+$CS26*(_xlfn.NORM.DIST(M$3,$CV26,0.3*$CV26,TRUE)-_xlfn.NORM.DIST(M$30,$CV26,0.3*$CV26,TRUE))),""),IF($C26&gt;0,summary!$C$10/28.8/0.947817,""))</f>
        <v/>
      </c>
      <c r="N55" t="str">
        <f t="array" ref="N55">IF($D26,IFERROR((SUMPRODUCT((economics!$AG$2:$AG$167=$B55)*(economics!$D$2:$D$167="whr")*economics!$AH$2:$AH$167*(_xlfn.NORM.DIST(N$3,economics!$AK$2:$AK$167,economics!$AJ$2:$AJ$167,TRUE)-_xlfn.NORM.DIST(N$30,economics!$AK$2:$AK$167,economics!$AJ$2:$AJ$167,TRUE))*economics!$AM$2:$AM$167)+$CR26*(_xlfn.NORM.DIST(N$3,$CU26,0.3*$CU26,TRUE)-_xlfn.NORM.DIST(N$30,$CU26,0.3*$CU26,TRUE))*summary!$C$7/28.8/0.947817+$CS26*(_xlfn.NORM.DIST(N$3,$CV26,0.3*$CV26,TRUE)-_xlfn.NORM.DIST(N$30,$CV26,0.3*$CV26,TRUE))*summary!$C$6/28.8/0.947817)/(SUMPRODUCT((economics!$AG$2:$AG$167=$B55)*(economics!$D$2:$D$167="whr")*economics!$AH$2:$AH$167*(_xlfn.NORM.DIST(N$3,economics!$AK$2:$AK$167,economics!$AJ$2:$AJ$167,TRUE)-_xlfn.NORM.DIST(N$30,economics!$AK$2:$AK$167,economics!$AJ$2:$AJ$167,TRUE)))+$CR26*(_xlfn.NORM.DIST(N$3,$CU26,0.3*$CU26,TRUE)-_xlfn.NORM.DIST(N$30,$CU26,0.3*$CU26,TRUE))+$CS26*(_xlfn.NORM.DIST(N$3,$CV26,0.3*$CV26,TRUE)-_xlfn.NORM.DIST(N$30,$CV26,0.3*$CV26,TRUE))),""),IF($C26&gt;0,summary!$C$10/28.8/0.947817,""))</f>
        <v/>
      </c>
      <c r="O55" t="str">
        <f t="array" ref="O55">IF($D26,IFERROR((SUMPRODUCT((economics!$AG$2:$AG$167=$B55)*(economics!$D$2:$D$167="whr")*economics!$AH$2:$AH$167*(_xlfn.NORM.DIST(O$3,economics!$AK$2:$AK$167,economics!$AJ$2:$AJ$167,TRUE)-_xlfn.NORM.DIST(O$30,economics!$AK$2:$AK$167,economics!$AJ$2:$AJ$167,TRUE))*economics!$AM$2:$AM$167)+$CR26*(_xlfn.NORM.DIST(O$3,$CU26,0.3*$CU26,TRUE)-_xlfn.NORM.DIST(O$30,$CU26,0.3*$CU26,TRUE))*summary!$C$7/28.8/0.947817+$CS26*(_xlfn.NORM.DIST(O$3,$CV26,0.3*$CV26,TRUE)-_xlfn.NORM.DIST(O$30,$CV26,0.3*$CV26,TRUE))*summary!$C$6/28.8/0.947817)/(SUMPRODUCT((economics!$AG$2:$AG$167=$B55)*(economics!$D$2:$D$167="whr")*economics!$AH$2:$AH$167*(_xlfn.NORM.DIST(O$3,economics!$AK$2:$AK$167,economics!$AJ$2:$AJ$167,TRUE)-_xlfn.NORM.DIST(O$30,economics!$AK$2:$AK$167,economics!$AJ$2:$AJ$167,TRUE)))+$CR26*(_xlfn.NORM.DIST(O$3,$CU26,0.3*$CU26,TRUE)-_xlfn.NORM.DIST(O$30,$CU26,0.3*$CU26,TRUE))+$CS26*(_xlfn.NORM.DIST(O$3,$CV26,0.3*$CV26,TRUE)-_xlfn.NORM.DIST(O$30,$CV26,0.3*$CV26,TRUE))),""),IF($C26&gt;0,summary!$C$10/28.8/0.947817,""))</f>
        <v/>
      </c>
      <c r="P55" t="str">
        <f t="array" ref="P55">IF($D26,IFERROR((SUMPRODUCT((economics!$AG$2:$AG$167=$B55)*(economics!$D$2:$D$167="whr")*economics!$AH$2:$AH$167*(_xlfn.NORM.DIST(P$3,economics!$AK$2:$AK$167,economics!$AJ$2:$AJ$167,TRUE)-_xlfn.NORM.DIST(P$30,economics!$AK$2:$AK$167,economics!$AJ$2:$AJ$167,TRUE))*economics!$AM$2:$AM$167)+$CR26*(_xlfn.NORM.DIST(P$3,$CU26,0.3*$CU26,TRUE)-_xlfn.NORM.DIST(P$30,$CU26,0.3*$CU26,TRUE))*summary!$C$7/28.8/0.947817+$CS26*(_xlfn.NORM.DIST(P$3,$CV26,0.3*$CV26,TRUE)-_xlfn.NORM.DIST(P$30,$CV26,0.3*$CV26,TRUE))*summary!$C$6/28.8/0.947817)/(SUMPRODUCT((economics!$AG$2:$AG$167=$B55)*(economics!$D$2:$D$167="whr")*economics!$AH$2:$AH$167*(_xlfn.NORM.DIST(P$3,economics!$AK$2:$AK$167,economics!$AJ$2:$AJ$167,TRUE)-_xlfn.NORM.DIST(P$30,economics!$AK$2:$AK$167,economics!$AJ$2:$AJ$167,TRUE)))+$CR26*(_xlfn.NORM.DIST(P$3,$CU26,0.3*$CU26,TRUE)-_xlfn.NORM.DIST(P$30,$CU26,0.3*$CU26,TRUE))+$CS26*(_xlfn.NORM.DIST(P$3,$CV26,0.3*$CV26,TRUE)-_xlfn.NORM.DIST(P$30,$CV26,0.3*$CV26,TRUE))),""),IF($C26&gt;0,summary!$C$10/28.8/0.947817,""))</f>
        <v/>
      </c>
      <c r="Q55" t="str">
        <f t="array" ref="Q55">IF($D26,IFERROR((SUMPRODUCT((economics!$AG$2:$AG$167=$B55)*(economics!$D$2:$D$167="whr")*economics!$AH$2:$AH$167*(_xlfn.NORM.DIST(Q$3,economics!$AK$2:$AK$167,economics!$AJ$2:$AJ$167,TRUE)-_xlfn.NORM.DIST(Q$30,economics!$AK$2:$AK$167,economics!$AJ$2:$AJ$167,TRUE))*economics!$AM$2:$AM$167)+$CR26*(_xlfn.NORM.DIST(Q$3,$CU26,0.3*$CU26,TRUE)-_xlfn.NORM.DIST(Q$30,$CU26,0.3*$CU26,TRUE))*summary!$C$7/28.8/0.947817+$CS26*(_xlfn.NORM.DIST(Q$3,$CV26,0.3*$CV26,TRUE)-_xlfn.NORM.DIST(Q$30,$CV26,0.3*$CV26,TRUE))*summary!$C$6/28.8/0.947817)/(SUMPRODUCT((economics!$AG$2:$AG$167=$B55)*(economics!$D$2:$D$167="whr")*economics!$AH$2:$AH$167*(_xlfn.NORM.DIST(Q$3,economics!$AK$2:$AK$167,economics!$AJ$2:$AJ$167,TRUE)-_xlfn.NORM.DIST(Q$30,economics!$AK$2:$AK$167,economics!$AJ$2:$AJ$167,TRUE)))+$CR26*(_xlfn.NORM.DIST(Q$3,$CU26,0.3*$CU26,TRUE)-_xlfn.NORM.DIST(Q$30,$CU26,0.3*$CU26,TRUE))+$CS26*(_xlfn.NORM.DIST(Q$3,$CV26,0.3*$CV26,TRUE)-_xlfn.NORM.DIST(Q$30,$CV26,0.3*$CV26,TRUE))),""),IF($C26&gt;0,summary!$C$10/28.8/0.947817,""))</f>
        <v/>
      </c>
      <c r="R55" t="str">
        <f t="array" ref="R55">IF($D26,IFERROR((SUMPRODUCT((economics!$AG$2:$AG$167=$B55)*(economics!$D$2:$D$167="whr")*economics!$AH$2:$AH$167*(_xlfn.NORM.DIST(R$3,economics!$AK$2:$AK$167,economics!$AJ$2:$AJ$167,TRUE)-_xlfn.NORM.DIST(R$30,economics!$AK$2:$AK$167,economics!$AJ$2:$AJ$167,TRUE))*economics!$AM$2:$AM$167)+$CR26*(_xlfn.NORM.DIST(R$3,$CU26,0.3*$CU26,TRUE)-_xlfn.NORM.DIST(R$30,$CU26,0.3*$CU26,TRUE))*summary!$C$7/28.8/0.947817+$CS26*(_xlfn.NORM.DIST(R$3,$CV26,0.3*$CV26,TRUE)-_xlfn.NORM.DIST(R$30,$CV26,0.3*$CV26,TRUE))*summary!$C$6/28.8/0.947817)/(SUMPRODUCT((economics!$AG$2:$AG$167=$B55)*(economics!$D$2:$D$167="whr")*economics!$AH$2:$AH$167*(_xlfn.NORM.DIST(R$3,economics!$AK$2:$AK$167,economics!$AJ$2:$AJ$167,TRUE)-_xlfn.NORM.DIST(R$30,economics!$AK$2:$AK$167,economics!$AJ$2:$AJ$167,TRUE)))+$CR26*(_xlfn.NORM.DIST(R$3,$CU26,0.3*$CU26,TRUE)-_xlfn.NORM.DIST(R$30,$CU26,0.3*$CU26,TRUE))+$CS26*(_xlfn.NORM.DIST(R$3,$CV26,0.3*$CV26,TRUE)-_xlfn.NORM.DIST(R$30,$CV26,0.3*$CV26,TRUE))),""),IF($C26&gt;0,summary!$C$10/28.8/0.947817,""))</f>
        <v/>
      </c>
      <c r="S55" t="str">
        <f t="array" ref="S55">IF($D26,IFERROR((SUMPRODUCT((economics!$AG$2:$AG$167=$B55)*(economics!$D$2:$D$167="whr")*economics!$AH$2:$AH$167*(_xlfn.NORM.DIST(S$3,economics!$AK$2:$AK$167,economics!$AJ$2:$AJ$167,TRUE)-_xlfn.NORM.DIST(S$30,economics!$AK$2:$AK$167,economics!$AJ$2:$AJ$167,TRUE))*economics!$AM$2:$AM$167)+$CR26*(_xlfn.NORM.DIST(S$3,$CU26,0.3*$CU26,TRUE)-_xlfn.NORM.DIST(S$30,$CU26,0.3*$CU26,TRUE))*summary!$C$7/28.8/0.947817+$CS26*(_xlfn.NORM.DIST(S$3,$CV26,0.3*$CV26,TRUE)-_xlfn.NORM.DIST(S$30,$CV26,0.3*$CV26,TRUE))*summary!$C$6/28.8/0.947817)/(SUMPRODUCT((economics!$AG$2:$AG$167=$B55)*(economics!$D$2:$D$167="whr")*economics!$AH$2:$AH$167*(_xlfn.NORM.DIST(S$3,economics!$AK$2:$AK$167,economics!$AJ$2:$AJ$167,TRUE)-_xlfn.NORM.DIST(S$30,economics!$AK$2:$AK$167,economics!$AJ$2:$AJ$167,TRUE)))+$CR26*(_xlfn.NORM.DIST(S$3,$CU26,0.3*$CU26,TRUE)-_xlfn.NORM.DIST(S$30,$CU26,0.3*$CU26,TRUE))+$CS26*(_xlfn.NORM.DIST(S$3,$CV26,0.3*$CV26,TRUE)-_xlfn.NORM.DIST(S$30,$CV26,0.3*$CV26,TRUE))),""),IF($C26&gt;0,summary!$C$10/28.8/0.947817,""))</f>
        <v/>
      </c>
      <c r="T55" t="str">
        <f t="array" ref="T55">IF($D26,IFERROR((SUMPRODUCT((economics!$AG$2:$AG$167=$B55)*(economics!$D$2:$D$167="whr")*economics!$AH$2:$AH$167*(_xlfn.NORM.DIST(T$3,economics!$AK$2:$AK$167,economics!$AJ$2:$AJ$167,TRUE)-_xlfn.NORM.DIST(T$30,economics!$AK$2:$AK$167,economics!$AJ$2:$AJ$167,TRUE))*economics!$AM$2:$AM$167)+$CR26*(_xlfn.NORM.DIST(T$3,$CU26,0.3*$CU26,TRUE)-_xlfn.NORM.DIST(T$30,$CU26,0.3*$CU26,TRUE))*summary!$C$7/28.8/0.947817+$CS26*(_xlfn.NORM.DIST(T$3,$CV26,0.3*$CV26,TRUE)-_xlfn.NORM.DIST(T$30,$CV26,0.3*$CV26,TRUE))*summary!$C$6/28.8/0.947817)/(SUMPRODUCT((economics!$AG$2:$AG$167=$B55)*(economics!$D$2:$D$167="whr")*economics!$AH$2:$AH$167*(_xlfn.NORM.DIST(T$3,economics!$AK$2:$AK$167,economics!$AJ$2:$AJ$167,TRUE)-_xlfn.NORM.DIST(T$30,economics!$AK$2:$AK$167,economics!$AJ$2:$AJ$167,TRUE)))+$CR26*(_xlfn.NORM.DIST(T$3,$CU26,0.3*$CU26,TRUE)-_xlfn.NORM.DIST(T$30,$CU26,0.3*$CU26,TRUE))+$CS26*(_xlfn.NORM.DIST(T$3,$CV26,0.3*$CV26,TRUE)-_xlfn.NORM.DIST(T$30,$CV26,0.3*$CV26,TRUE))),""),IF($C26&gt;0,summary!$C$10/28.8/0.947817,""))</f>
        <v/>
      </c>
      <c r="U55" t="str">
        <f t="array" ref="U55">IF($D26,IFERROR((SUMPRODUCT((economics!$AG$2:$AG$167=$B55)*(economics!$D$2:$D$167="whr")*economics!$AH$2:$AH$167*(_xlfn.NORM.DIST(U$3,economics!$AK$2:$AK$167,economics!$AJ$2:$AJ$167,TRUE)-_xlfn.NORM.DIST(U$30,economics!$AK$2:$AK$167,economics!$AJ$2:$AJ$167,TRUE))*economics!$AM$2:$AM$167)+$CR26*(_xlfn.NORM.DIST(U$3,$CU26,0.3*$CU26,TRUE)-_xlfn.NORM.DIST(U$30,$CU26,0.3*$CU26,TRUE))*summary!$C$7/28.8/0.947817+$CS26*(_xlfn.NORM.DIST(U$3,$CV26,0.3*$CV26,TRUE)-_xlfn.NORM.DIST(U$30,$CV26,0.3*$CV26,TRUE))*summary!$C$6/28.8/0.947817)/(SUMPRODUCT((economics!$AG$2:$AG$167=$B55)*(economics!$D$2:$D$167="whr")*economics!$AH$2:$AH$167*(_xlfn.NORM.DIST(U$3,economics!$AK$2:$AK$167,economics!$AJ$2:$AJ$167,TRUE)-_xlfn.NORM.DIST(U$30,economics!$AK$2:$AK$167,economics!$AJ$2:$AJ$167,TRUE)))+$CR26*(_xlfn.NORM.DIST(U$3,$CU26,0.3*$CU26,TRUE)-_xlfn.NORM.DIST(U$30,$CU26,0.3*$CU26,TRUE))+$CS26*(_xlfn.NORM.DIST(U$3,$CV26,0.3*$CV26,TRUE)-_xlfn.NORM.DIST(U$30,$CV26,0.3*$CV26,TRUE))),""),IF($C26&gt;0,summary!$C$10/28.8/0.947817,""))</f>
        <v/>
      </c>
      <c r="V55" t="str">
        <f t="array" ref="V55">IF($D26,IFERROR((SUMPRODUCT((economics!$AG$2:$AG$167=$B55)*(economics!$D$2:$D$167="whr")*economics!$AH$2:$AH$167*(_xlfn.NORM.DIST(V$3,economics!$AK$2:$AK$167,economics!$AJ$2:$AJ$167,TRUE)-_xlfn.NORM.DIST(V$30,economics!$AK$2:$AK$167,economics!$AJ$2:$AJ$167,TRUE))*economics!$AM$2:$AM$167)+$CR26*(_xlfn.NORM.DIST(V$3,$CU26,0.3*$CU26,TRUE)-_xlfn.NORM.DIST(V$30,$CU26,0.3*$CU26,TRUE))*summary!$C$7/28.8/0.947817+$CS26*(_xlfn.NORM.DIST(V$3,$CV26,0.3*$CV26,TRUE)-_xlfn.NORM.DIST(V$30,$CV26,0.3*$CV26,TRUE))*summary!$C$6/28.8/0.947817)/(SUMPRODUCT((economics!$AG$2:$AG$167=$B55)*(economics!$D$2:$D$167="whr")*economics!$AH$2:$AH$167*(_xlfn.NORM.DIST(V$3,economics!$AK$2:$AK$167,economics!$AJ$2:$AJ$167,TRUE)-_xlfn.NORM.DIST(V$30,economics!$AK$2:$AK$167,economics!$AJ$2:$AJ$167,TRUE)))+$CR26*(_xlfn.NORM.DIST(V$3,$CU26,0.3*$CU26,TRUE)-_xlfn.NORM.DIST(V$30,$CU26,0.3*$CU26,TRUE))+$CS26*(_xlfn.NORM.DIST(V$3,$CV26,0.3*$CV26,TRUE)-_xlfn.NORM.DIST(V$30,$CV26,0.3*$CV26,TRUE))),""),IF($C26&gt;0,summary!$C$10/28.8/0.947817,""))</f>
        <v/>
      </c>
      <c r="W55" t="str">
        <f t="array" ref="W55">IF($D26,IFERROR((SUMPRODUCT((economics!$AG$2:$AG$167=$B55)*(economics!$D$2:$D$167="whr")*economics!$AH$2:$AH$167*(_xlfn.NORM.DIST(W$3,economics!$AK$2:$AK$167,economics!$AJ$2:$AJ$167,TRUE)-_xlfn.NORM.DIST(W$30,economics!$AK$2:$AK$167,economics!$AJ$2:$AJ$167,TRUE))*economics!$AM$2:$AM$167)+$CR26*(_xlfn.NORM.DIST(W$3,$CU26,0.3*$CU26,TRUE)-_xlfn.NORM.DIST(W$30,$CU26,0.3*$CU26,TRUE))*summary!$C$7/28.8/0.947817+$CS26*(_xlfn.NORM.DIST(W$3,$CV26,0.3*$CV26,TRUE)-_xlfn.NORM.DIST(W$30,$CV26,0.3*$CV26,TRUE))*summary!$C$6/28.8/0.947817)/(SUMPRODUCT((economics!$AG$2:$AG$167=$B55)*(economics!$D$2:$D$167="whr")*economics!$AH$2:$AH$167*(_xlfn.NORM.DIST(W$3,economics!$AK$2:$AK$167,economics!$AJ$2:$AJ$167,TRUE)-_xlfn.NORM.DIST(W$30,economics!$AK$2:$AK$167,economics!$AJ$2:$AJ$167,TRUE)))+$CR26*(_xlfn.NORM.DIST(W$3,$CU26,0.3*$CU26,TRUE)-_xlfn.NORM.DIST(W$30,$CU26,0.3*$CU26,TRUE))+$CS26*(_xlfn.NORM.DIST(W$3,$CV26,0.3*$CV26,TRUE)-_xlfn.NORM.DIST(W$30,$CV26,0.3*$CV26,TRUE))),""),IF($C26&gt;0,summary!$C$10/28.8/0.947817,""))</f>
        <v/>
      </c>
      <c r="X55" t="str">
        <f t="array" ref="X55">IF($D26,IFERROR((SUMPRODUCT((economics!$AG$2:$AG$167=$B55)*(economics!$D$2:$D$167="whr")*economics!$AH$2:$AH$167*(_xlfn.NORM.DIST(X$3,economics!$AK$2:$AK$167,economics!$AJ$2:$AJ$167,TRUE)-_xlfn.NORM.DIST(X$30,economics!$AK$2:$AK$167,economics!$AJ$2:$AJ$167,TRUE))*economics!$AM$2:$AM$167)+$CR26*(_xlfn.NORM.DIST(X$3,$CU26,0.3*$CU26,TRUE)-_xlfn.NORM.DIST(X$30,$CU26,0.3*$CU26,TRUE))*summary!$C$7/28.8/0.947817+$CS26*(_xlfn.NORM.DIST(X$3,$CV26,0.3*$CV26,TRUE)-_xlfn.NORM.DIST(X$30,$CV26,0.3*$CV26,TRUE))*summary!$C$6/28.8/0.947817)/(SUMPRODUCT((economics!$AG$2:$AG$167=$B55)*(economics!$D$2:$D$167="whr")*economics!$AH$2:$AH$167*(_xlfn.NORM.DIST(X$3,economics!$AK$2:$AK$167,economics!$AJ$2:$AJ$167,TRUE)-_xlfn.NORM.DIST(X$30,economics!$AK$2:$AK$167,economics!$AJ$2:$AJ$167,TRUE)))+$CR26*(_xlfn.NORM.DIST(X$3,$CU26,0.3*$CU26,TRUE)-_xlfn.NORM.DIST(X$30,$CU26,0.3*$CU26,TRUE))+$CS26*(_xlfn.NORM.DIST(X$3,$CV26,0.3*$CV26,TRUE)-_xlfn.NORM.DIST(X$30,$CV26,0.3*$CV26,TRUE))),""),IF($C26&gt;0,summary!$C$10/28.8/0.947817,""))</f>
        <v/>
      </c>
      <c r="Y55" t="str">
        <f t="array" ref="Y55">IF($D26,IFERROR((SUMPRODUCT((economics!$AG$2:$AG$167=$B55)*(economics!$D$2:$D$167="whr")*economics!$AH$2:$AH$167*(_xlfn.NORM.DIST(Y$3,economics!$AK$2:$AK$167,economics!$AJ$2:$AJ$167,TRUE)-_xlfn.NORM.DIST(Y$30,economics!$AK$2:$AK$167,economics!$AJ$2:$AJ$167,TRUE))*economics!$AM$2:$AM$167)+$CR26*(_xlfn.NORM.DIST(Y$3,$CU26,0.3*$CU26,TRUE)-_xlfn.NORM.DIST(Y$30,$CU26,0.3*$CU26,TRUE))*summary!$C$7/28.8/0.947817+$CS26*(_xlfn.NORM.DIST(Y$3,$CV26,0.3*$CV26,TRUE)-_xlfn.NORM.DIST(Y$30,$CV26,0.3*$CV26,TRUE))*summary!$C$6/28.8/0.947817)/(SUMPRODUCT((economics!$AG$2:$AG$167=$B55)*(economics!$D$2:$D$167="whr")*economics!$AH$2:$AH$167*(_xlfn.NORM.DIST(Y$3,economics!$AK$2:$AK$167,economics!$AJ$2:$AJ$167,TRUE)-_xlfn.NORM.DIST(Y$30,economics!$AK$2:$AK$167,economics!$AJ$2:$AJ$167,TRUE)))+$CR26*(_xlfn.NORM.DIST(Y$3,$CU26,0.3*$CU26,TRUE)-_xlfn.NORM.DIST(Y$30,$CU26,0.3*$CU26,TRUE))+$CS26*(_xlfn.NORM.DIST(Y$3,$CV26,0.3*$CV26,TRUE)-_xlfn.NORM.DIST(Y$30,$CV26,0.3*$CV26,TRUE))),""),IF($C26&gt;0,summary!$C$10/28.8/0.947817,""))</f>
        <v/>
      </c>
      <c r="Z55" t="str">
        <f t="array" ref="Z55">IF($D26,IFERROR((SUMPRODUCT((economics!$AG$2:$AG$167=$B55)*(economics!$D$2:$D$167="whr")*economics!$AH$2:$AH$167*(_xlfn.NORM.DIST(Z$3,economics!$AK$2:$AK$167,economics!$AJ$2:$AJ$167,TRUE)-_xlfn.NORM.DIST(Z$30,economics!$AK$2:$AK$167,economics!$AJ$2:$AJ$167,TRUE))*economics!$AM$2:$AM$167)+$CR26*(_xlfn.NORM.DIST(Z$3,$CU26,0.3*$CU26,TRUE)-_xlfn.NORM.DIST(Z$30,$CU26,0.3*$CU26,TRUE))*summary!$C$7/28.8/0.947817+$CS26*(_xlfn.NORM.DIST(Z$3,$CV26,0.3*$CV26,TRUE)-_xlfn.NORM.DIST(Z$30,$CV26,0.3*$CV26,TRUE))*summary!$C$6/28.8/0.947817)/(SUMPRODUCT((economics!$AG$2:$AG$167=$B55)*(economics!$D$2:$D$167="whr")*economics!$AH$2:$AH$167*(_xlfn.NORM.DIST(Z$3,economics!$AK$2:$AK$167,economics!$AJ$2:$AJ$167,TRUE)-_xlfn.NORM.DIST(Z$30,economics!$AK$2:$AK$167,economics!$AJ$2:$AJ$167,TRUE)))+$CR26*(_xlfn.NORM.DIST(Z$3,$CU26,0.3*$CU26,TRUE)-_xlfn.NORM.DIST(Z$30,$CU26,0.3*$CU26,TRUE))+$CS26*(_xlfn.NORM.DIST(Z$3,$CV26,0.3*$CV26,TRUE)-_xlfn.NORM.DIST(Z$30,$CV26,0.3*$CV26,TRUE))),""),IF($C26&gt;0,summary!$C$10/28.8/0.947817,""))</f>
        <v/>
      </c>
      <c r="AA55" t="str">
        <f t="array" ref="AA55">IF($D26,IFERROR((SUMPRODUCT((economics!$AG$2:$AG$167=$B55)*(economics!$D$2:$D$167="whr")*economics!$AH$2:$AH$167*(_xlfn.NORM.DIST(AA$3,economics!$AK$2:$AK$167,economics!$AJ$2:$AJ$167,TRUE)-_xlfn.NORM.DIST(AA$30,economics!$AK$2:$AK$167,economics!$AJ$2:$AJ$167,TRUE))*economics!$AM$2:$AM$167)+$CR26*(_xlfn.NORM.DIST(AA$3,$CU26,0.3*$CU26,TRUE)-_xlfn.NORM.DIST(AA$30,$CU26,0.3*$CU26,TRUE))*summary!$C$7/28.8/0.947817+$CS26*(_xlfn.NORM.DIST(AA$3,$CV26,0.3*$CV26,TRUE)-_xlfn.NORM.DIST(AA$30,$CV26,0.3*$CV26,TRUE))*summary!$C$6/28.8/0.947817)/(SUMPRODUCT((economics!$AG$2:$AG$167=$B55)*(economics!$D$2:$D$167="whr")*economics!$AH$2:$AH$167*(_xlfn.NORM.DIST(AA$3,economics!$AK$2:$AK$167,economics!$AJ$2:$AJ$167,TRUE)-_xlfn.NORM.DIST(AA$30,economics!$AK$2:$AK$167,economics!$AJ$2:$AJ$167,TRUE)))+$CR26*(_xlfn.NORM.DIST(AA$3,$CU26,0.3*$CU26,TRUE)-_xlfn.NORM.DIST(AA$30,$CU26,0.3*$CU26,TRUE))+$CS26*(_xlfn.NORM.DIST(AA$3,$CV26,0.3*$CV26,TRUE)-_xlfn.NORM.DIST(AA$30,$CV26,0.3*$CV26,TRUE))),""),IF($C26&gt;0,summary!$C$10/28.8/0.947817,""))</f>
        <v/>
      </c>
      <c r="AB55" t="str">
        <f t="array" ref="AB55">IF($D26,IFERROR((SUMPRODUCT((economics!$AG$2:$AG$167=$B55)*(economics!$D$2:$D$167="whr")*economics!$AH$2:$AH$167*(_xlfn.NORM.DIST(AB$3,economics!$AK$2:$AK$167,economics!$AJ$2:$AJ$167,TRUE)-_xlfn.NORM.DIST(AB$30,economics!$AK$2:$AK$167,economics!$AJ$2:$AJ$167,TRUE))*economics!$AM$2:$AM$167)+$CR26*(_xlfn.NORM.DIST(AB$3,$CU26,0.3*$CU26,TRUE)-_xlfn.NORM.DIST(AB$30,$CU26,0.3*$CU26,TRUE))*summary!$C$7/28.8/0.947817+$CS26*(_xlfn.NORM.DIST(AB$3,$CV26,0.3*$CV26,TRUE)-_xlfn.NORM.DIST(AB$30,$CV26,0.3*$CV26,TRUE))*summary!$C$6/28.8/0.947817)/(SUMPRODUCT((economics!$AG$2:$AG$167=$B55)*(economics!$D$2:$D$167="whr")*economics!$AH$2:$AH$167*(_xlfn.NORM.DIST(AB$3,economics!$AK$2:$AK$167,economics!$AJ$2:$AJ$167,TRUE)-_xlfn.NORM.DIST(AB$30,economics!$AK$2:$AK$167,economics!$AJ$2:$AJ$167,TRUE)))+$CR26*(_xlfn.NORM.DIST(AB$3,$CU26,0.3*$CU26,TRUE)-_xlfn.NORM.DIST(AB$30,$CU26,0.3*$CU26,TRUE))+$CS26*(_xlfn.NORM.DIST(AB$3,$CV26,0.3*$CV26,TRUE)-_xlfn.NORM.DIST(AB$30,$CV26,0.3*$CV26,TRUE))),""),IF($C26&gt;0,summary!$C$10/28.8/0.947817,""))</f>
        <v/>
      </c>
      <c r="AC55" t="str">
        <f t="array" ref="AC55">IF($D26,IFERROR((SUMPRODUCT((economics!$AG$2:$AG$167=$B55)*(economics!$D$2:$D$167="whr")*economics!$AH$2:$AH$167*(_xlfn.NORM.DIST(AC$3,economics!$AK$2:$AK$167,economics!$AJ$2:$AJ$167,TRUE)-_xlfn.NORM.DIST(AC$30,economics!$AK$2:$AK$167,economics!$AJ$2:$AJ$167,TRUE))*economics!$AM$2:$AM$167)+$CR26*(_xlfn.NORM.DIST(AC$3,$CU26,0.3*$CU26,TRUE)-_xlfn.NORM.DIST(AC$30,$CU26,0.3*$CU26,TRUE))*summary!$C$7/28.8/0.947817+$CS26*(_xlfn.NORM.DIST(AC$3,$CV26,0.3*$CV26,TRUE)-_xlfn.NORM.DIST(AC$30,$CV26,0.3*$CV26,TRUE))*summary!$C$6/28.8/0.947817)/(SUMPRODUCT((economics!$AG$2:$AG$167=$B55)*(economics!$D$2:$D$167="whr")*economics!$AH$2:$AH$167*(_xlfn.NORM.DIST(AC$3,economics!$AK$2:$AK$167,economics!$AJ$2:$AJ$167,TRUE)-_xlfn.NORM.DIST(AC$30,economics!$AK$2:$AK$167,economics!$AJ$2:$AJ$167,TRUE)))+$CR26*(_xlfn.NORM.DIST(AC$3,$CU26,0.3*$CU26,TRUE)-_xlfn.NORM.DIST(AC$30,$CU26,0.3*$CU26,TRUE))+$CS26*(_xlfn.NORM.DIST(AC$3,$CV26,0.3*$CV26,TRUE)-_xlfn.NORM.DIST(AC$30,$CV26,0.3*$CV26,TRUE))),""),IF($C26&gt;0,summary!$C$10/28.8/0.947817,""))</f>
        <v/>
      </c>
      <c r="AD55" t="str">
        <f t="array" ref="AD55">IF($D26,IFERROR((SUMPRODUCT((economics!$AG$2:$AG$167=$B55)*(economics!$D$2:$D$167="whr")*economics!$AH$2:$AH$167*(_xlfn.NORM.DIST(AD$3,economics!$AK$2:$AK$167,economics!$AJ$2:$AJ$167,TRUE)-_xlfn.NORM.DIST(AD$30,economics!$AK$2:$AK$167,economics!$AJ$2:$AJ$167,TRUE))*economics!$AM$2:$AM$167)+$CR26*(_xlfn.NORM.DIST(AD$3,$CU26,0.3*$CU26,TRUE)-_xlfn.NORM.DIST(AD$30,$CU26,0.3*$CU26,TRUE))*summary!$C$7/28.8/0.947817+$CS26*(_xlfn.NORM.DIST(AD$3,$CV26,0.3*$CV26,TRUE)-_xlfn.NORM.DIST(AD$30,$CV26,0.3*$CV26,TRUE))*summary!$C$6/28.8/0.947817)/(SUMPRODUCT((economics!$AG$2:$AG$167=$B55)*(economics!$D$2:$D$167="whr")*economics!$AH$2:$AH$167*(_xlfn.NORM.DIST(AD$3,economics!$AK$2:$AK$167,economics!$AJ$2:$AJ$167,TRUE)-_xlfn.NORM.DIST(AD$30,economics!$AK$2:$AK$167,economics!$AJ$2:$AJ$167,TRUE)))+$CR26*(_xlfn.NORM.DIST(AD$3,$CU26,0.3*$CU26,TRUE)-_xlfn.NORM.DIST(AD$30,$CU26,0.3*$CU26,TRUE))+$CS26*(_xlfn.NORM.DIST(AD$3,$CV26,0.3*$CV26,TRUE)-_xlfn.NORM.DIST(AD$30,$CV26,0.3*$CV26,TRUE))),""),IF($C26&gt;0,summary!$C$10/28.8/0.947817,""))</f>
        <v/>
      </c>
      <c r="AE55" t="str">
        <f t="array" ref="AE55">IF($D26,IFERROR((SUMPRODUCT((economics!$AG$2:$AG$167=$B55)*(economics!$D$2:$D$167="whr")*economics!$AH$2:$AH$167*(_xlfn.NORM.DIST(AE$3,economics!$AK$2:$AK$167,economics!$AJ$2:$AJ$167,TRUE)-_xlfn.NORM.DIST(AE$30,economics!$AK$2:$AK$167,economics!$AJ$2:$AJ$167,TRUE))*economics!$AM$2:$AM$167)+$CR26*(_xlfn.NORM.DIST(AE$3,$CU26,0.3*$CU26,TRUE)-_xlfn.NORM.DIST(AE$30,$CU26,0.3*$CU26,TRUE))*summary!$C$7/28.8/0.947817+$CS26*(_xlfn.NORM.DIST(AE$3,$CV26,0.3*$CV26,TRUE)-_xlfn.NORM.DIST(AE$30,$CV26,0.3*$CV26,TRUE))*summary!$C$6/28.8/0.947817)/(SUMPRODUCT((economics!$AG$2:$AG$167=$B55)*(economics!$D$2:$D$167="whr")*economics!$AH$2:$AH$167*(_xlfn.NORM.DIST(AE$3,economics!$AK$2:$AK$167,economics!$AJ$2:$AJ$167,TRUE)-_xlfn.NORM.DIST(AE$30,economics!$AK$2:$AK$167,economics!$AJ$2:$AJ$167,TRUE)))+$CR26*(_xlfn.NORM.DIST(AE$3,$CU26,0.3*$CU26,TRUE)-_xlfn.NORM.DIST(AE$30,$CU26,0.3*$CU26,TRUE))+$CS26*(_xlfn.NORM.DIST(AE$3,$CV26,0.3*$CV26,TRUE)-_xlfn.NORM.DIST(AE$30,$CV26,0.3*$CV26,TRUE))),""),IF($C26&gt;0,summary!$C$10/28.8/0.947817,""))</f>
        <v/>
      </c>
      <c r="AF55" t="str">
        <f t="array" ref="AF55">IF($D26,IFERROR((SUMPRODUCT((economics!$AG$2:$AG$167=$B55)*(economics!$D$2:$D$167="whr")*economics!$AH$2:$AH$167*(_xlfn.NORM.DIST(AF$3,economics!$AK$2:$AK$167,economics!$AJ$2:$AJ$167,TRUE)-_xlfn.NORM.DIST(AF$30,economics!$AK$2:$AK$167,economics!$AJ$2:$AJ$167,TRUE))*economics!$AM$2:$AM$167)+$CR26*(_xlfn.NORM.DIST(AF$3,$CU26,0.3*$CU26,TRUE)-_xlfn.NORM.DIST(AF$30,$CU26,0.3*$CU26,TRUE))*summary!$C$7/28.8/0.947817+$CS26*(_xlfn.NORM.DIST(AF$3,$CV26,0.3*$CV26,TRUE)-_xlfn.NORM.DIST(AF$30,$CV26,0.3*$CV26,TRUE))*summary!$C$6/28.8/0.947817)/(SUMPRODUCT((economics!$AG$2:$AG$167=$B55)*(economics!$D$2:$D$167="whr")*economics!$AH$2:$AH$167*(_xlfn.NORM.DIST(AF$3,economics!$AK$2:$AK$167,economics!$AJ$2:$AJ$167,TRUE)-_xlfn.NORM.DIST(AF$30,economics!$AK$2:$AK$167,economics!$AJ$2:$AJ$167,TRUE)))+$CR26*(_xlfn.NORM.DIST(AF$3,$CU26,0.3*$CU26,TRUE)-_xlfn.NORM.DIST(AF$30,$CU26,0.3*$CU26,TRUE))+$CS26*(_xlfn.NORM.DIST(AF$3,$CV26,0.3*$CV26,TRUE)-_xlfn.NORM.DIST(AF$30,$CV26,0.3*$CV26,TRUE))),""),IF($C26&gt;0,summary!$C$10/28.8/0.947817,""))</f>
        <v/>
      </c>
      <c r="AG55" t="str">
        <f t="array" ref="AG55">IF($D26,IFERROR((SUMPRODUCT((economics!$AG$2:$AG$167=$B55)*(economics!$D$2:$D$167="whr")*economics!$AH$2:$AH$167*(_xlfn.NORM.DIST(AG$3,economics!$AK$2:$AK$167,economics!$AJ$2:$AJ$167,TRUE)-_xlfn.NORM.DIST(AG$30,economics!$AK$2:$AK$167,economics!$AJ$2:$AJ$167,TRUE))*economics!$AM$2:$AM$167)+$CR26*(_xlfn.NORM.DIST(AG$3,$CU26,0.3*$CU26,TRUE)-_xlfn.NORM.DIST(AG$30,$CU26,0.3*$CU26,TRUE))*summary!$C$7/28.8/0.947817+$CS26*(_xlfn.NORM.DIST(AG$3,$CV26,0.3*$CV26,TRUE)-_xlfn.NORM.DIST(AG$30,$CV26,0.3*$CV26,TRUE))*summary!$C$6/28.8/0.947817)/(SUMPRODUCT((economics!$AG$2:$AG$167=$B55)*(economics!$D$2:$D$167="whr")*economics!$AH$2:$AH$167*(_xlfn.NORM.DIST(AG$3,economics!$AK$2:$AK$167,economics!$AJ$2:$AJ$167,TRUE)-_xlfn.NORM.DIST(AG$30,economics!$AK$2:$AK$167,economics!$AJ$2:$AJ$167,TRUE)))+$CR26*(_xlfn.NORM.DIST(AG$3,$CU26,0.3*$CU26,TRUE)-_xlfn.NORM.DIST(AG$30,$CU26,0.3*$CU26,TRUE))+$CS26*(_xlfn.NORM.DIST(AG$3,$CV26,0.3*$CV26,TRUE)-_xlfn.NORM.DIST(AG$30,$CV26,0.3*$CV26,TRUE))),""),IF($C26&gt;0,summary!$C$10/28.8/0.947817,""))</f>
        <v/>
      </c>
      <c r="AH55" t="str">
        <f t="array" ref="AH55">IF($D26,IFERROR((SUMPRODUCT((economics!$AG$2:$AG$167=$B55)*(economics!$D$2:$D$167="whr")*economics!$AH$2:$AH$167*(_xlfn.NORM.DIST(AH$3,economics!$AK$2:$AK$167,economics!$AJ$2:$AJ$167,TRUE)-_xlfn.NORM.DIST(AH$30,economics!$AK$2:$AK$167,economics!$AJ$2:$AJ$167,TRUE))*economics!$AM$2:$AM$167)+$CR26*(_xlfn.NORM.DIST(AH$3,$CU26,0.3*$CU26,TRUE)-_xlfn.NORM.DIST(AH$30,$CU26,0.3*$CU26,TRUE))*summary!$C$7/28.8/0.947817+$CS26*(_xlfn.NORM.DIST(AH$3,$CV26,0.3*$CV26,TRUE)-_xlfn.NORM.DIST(AH$30,$CV26,0.3*$CV26,TRUE))*summary!$C$6/28.8/0.947817)/(SUMPRODUCT((economics!$AG$2:$AG$167=$B55)*(economics!$D$2:$D$167="whr")*economics!$AH$2:$AH$167*(_xlfn.NORM.DIST(AH$3,economics!$AK$2:$AK$167,economics!$AJ$2:$AJ$167,TRUE)-_xlfn.NORM.DIST(AH$30,economics!$AK$2:$AK$167,economics!$AJ$2:$AJ$167,TRUE)))+$CR26*(_xlfn.NORM.DIST(AH$3,$CU26,0.3*$CU26,TRUE)-_xlfn.NORM.DIST(AH$30,$CU26,0.3*$CU26,TRUE))+$CS26*(_xlfn.NORM.DIST(AH$3,$CV26,0.3*$CV26,TRUE)-_xlfn.NORM.DIST(AH$30,$CV26,0.3*$CV26,TRUE))),""),IF($C26&gt;0,summary!$C$10/28.8/0.947817,""))</f>
        <v/>
      </c>
      <c r="AI55" t="str">
        <f t="array" ref="AI55">IF($D26,IFERROR((SUMPRODUCT((economics!$AG$2:$AG$167=$B55)*(economics!$D$2:$D$167="whr")*economics!$AH$2:$AH$167*(_xlfn.NORM.DIST(AI$3,economics!$AK$2:$AK$167,economics!$AJ$2:$AJ$167,TRUE)-_xlfn.NORM.DIST(AI$30,economics!$AK$2:$AK$167,economics!$AJ$2:$AJ$167,TRUE))*economics!$AM$2:$AM$167)+$CR26*(_xlfn.NORM.DIST(AI$3,$CU26,0.3*$CU26,TRUE)-_xlfn.NORM.DIST(AI$30,$CU26,0.3*$CU26,TRUE))*summary!$C$7/28.8/0.947817+$CS26*(_xlfn.NORM.DIST(AI$3,$CV26,0.3*$CV26,TRUE)-_xlfn.NORM.DIST(AI$30,$CV26,0.3*$CV26,TRUE))*summary!$C$6/28.8/0.947817)/(SUMPRODUCT((economics!$AG$2:$AG$167=$B55)*(economics!$D$2:$D$167="whr")*economics!$AH$2:$AH$167*(_xlfn.NORM.DIST(AI$3,economics!$AK$2:$AK$167,economics!$AJ$2:$AJ$167,TRUE)-_xlfn.NORM.DIST(AI$30,economics!$AK$2:$AK$167,economics!$AJ$2:$AJ$167,TRUE)))+$CR26*(_xlfn.NORM.DIST(AI$3,$CU26,0.3*$CU26,TRUE)-_xlfn.NORM.DIST(AI$30,$CU26,0.3*$CU26,TRUE))+$CS26*(_xlfn.NORM.DIST(AI$3,$CV26,0.3*$CV26,TRUE)-_xlfn.NORM.DIST(AI$30,$CV26,0.3*$CV26,TRUE))),""),IF($C26&gt;0,summary!$C$10/28.8/0.947817,""))</f>
        <v/>
      </c>
      <c r="AJ55" t="str">
        <f t="array" ref="AJ55">IF($D26,IFERROR((SUMPRODUCT((economics!$AG$2:$AG$167=$B55)*(economics!$D$2:$D$167="whr")*economics!$AH$2:$AH$167*(_xlfn.NORM.DIST(AJ$3,economics!$AK$2:$AK$167,economics!$AJ$2:$AJ$167,TRUE)-_xlfn.NORM.DIST(AJ$30,economics!$AK$2:$AK$167,economics!$AJ$2:$AJ$167,TRUE))*economics!$AM$2:$AM$167)+$CR26*(_xlfn.NORM.DIST(AJ$3,$CU26,0.3*$CU26,TRUE)-_xlfn.NORM.DIST(AJ$30,$CU26,0.3*$CU26,TRUE))*summary!$C$7/28.8/0.947817+$CS26*(_xlfn.NORM.DIST(AJ$3,$CV26,0.3*$CV26,TRUE)-_xlfn.NORM.DIST(AJ$30,$CV26,0.3*$CV26,TRUE))*summary!$C$6/28.8/0.947817)/(SUMPRODUCT((economics!$AG$2:$AG$167=$B55)*(economics!$D$2:$D$167="whr")*economics!$AH$2:$AH$167*(_xlfn.NORM.DIST(AJ$3,economics!$AK$2:$AK$167,economics!$AJ$2:$AJ$167,TRUE)-_xlfn.NORM.DIST(AJ$30,economics!$AK$2:$AK$167,economics!$AJ$2:$AJ$167,TRUE)))+$CR26*(_xlfn.NORM.DIST(AJ$3,$CU26,0.3*$CU26,TRUE)-_xlfn.NORM.DIST(AJ$30,$CU26,0.3*$CU26,TRUE))+$CS26*(_xlfn.NORM.DIST(AJ$3,$CV26,0.3*$CV26,TRUE)-_xlfn.NORM.DIST(AJ$30,$CV26,0.3*$CV26,TRUE))),""),IF($C26&gt;0,summary!$C$10/28.8/0.947817,""))</f>
        <v/>
      </c>
      <c r="AK55" t="str">
        <f t="array" ref="AK55">IF($D26,IFERROR((SUMPRODUCT((economics!$AG$2:$AG$167=$B55)*(economics!$D$2:$D$167="whr")*economics!$AH$2:$AH$167*(_xlfn.NORM.DIST(AK$3,economics!$AK$2:$AK$167,economics!$AJ$2:$AJ$167,TRUE)-_xlfn.NORM.DIST(AK$30,economics!$AK$2:$AK$167,economics!$AJ$2:$AJ$167,TRUE))*economics!$AM$2:$AM$167)+$CR26*(_xlfn.NORM.DIST(AK$3,$CU26,0.3*$CU26,TRUE)-_xlfn.NORM.DIST(AK$30,$CU26,0.3*$CU26,TRUE))*summary!$C$7/28.8/0.947817+$CS26*(_xlfn.NORM.DIST(AK$3,$CV26,0.3*$CV26,TRUE)-_xlfn.NORM.DIST(AK$30,$CV26,0.3*$CV26,TRUE))*summary!$C$6/28.8/0.947817)/(SUMPRODUCT((economics!$AG$2:$AG$167=$B55)*(economics!$D$2:$D$167="whr")*economics!$AH$2:$AH$167*(_xlfn.NORM.DIST(AK$3,economics!$AK$2:$AK$167,economics!$AJ$2:$AJ$167,TRUE)-_xlfn.NORM.DIST(AK$30,economics!$AK$2:$AK$167,economics!$AJ$2:$AJ$167,TRUE)))+$CR26*(_xlfn.NORM.DIST(AK$3,$CU26,0.3*$CU26,TRUE)-_xlfn.NORM.DIST(AK$30,$CU26,0.3*$CU26,TRUE))+$CS26*(_xlfn.NORM.DIST(AK$3,$CV26,0.3*$CV26,TRUE)-_xlfn.NORM.DIST(AK$30,$CV26,0.3*$CV26,TRUE))),""),IF($C26&gt;0,summary!$C$10/28.8/0.947817,""))</f>
        <v/>
      </c>
      <c r="AL55" t="str">
        <f t="array" ref="AL55">IF($D26,IFERROR((SUMPRODUCT((economics!$AG$2:$AG$167=$B55)*(economics!$D$2:$D$167="whr")*economics!$AH$2:$AH$167*(_xlfn.NORM.DIST(AL$3,economics!$AK$2:$AK$167,economics!$AJ$2:$AJ$167,TRUE)-_xlfn.NORM.DIST(AL$30,economics!$AK$2:$AK$167,economics!$AJ$2:$AJ$167,TRUE))*economics!$AM$2:$AM$167)+$CR26*(_xlfn.NORM.DIST(AL$3,$CU26,0.3*$CU26,TRUE)-_xlfn.NORM.DIST(AL$30,$CU26,0.3*$CU26,TRUE))*summary!$C$7/28.8/0.947817+$CS26*(_xlfn.NORM.DIST(AL$3,$CV26,0.3*$CV26,TRUE)-_xlfn.NORM.DIST(AL$30,$CV26,0.3*$CV26,TRUE))*summary!$C$6/28.8/0.947817)/(SUMPRODUCT((economics!$AG$2:$AG$167=$B55)*(economics!$D$2:$D$167="whr")*economics!$AH$2:$AH$167*(_xlfn.NORM.DIST(AL$3,economics!$AK$2:$AK$167,economics!$AJ$2:$AJ$167,TRUE)-_xlfn.NORM.DIST(AL$30,economics!$AK$2:$AK$167,economics!$AJ$2:$AJ$167,TRUE)))+$CR26*(_xlfn.NORM.DIST(AL$3,$CU26,0.3*$CU26,TRUE)-_xlfn.NORM.DIST(AL$30,$CU26,0.3*$CU26,TRUE))+$CS26*(_xlfn.NORM.DIST(AL$3,$CV26,0.3*$CV26,TRUE)-_xlfn.NORM.DIST(AL$30,$CV26,0.3*$CV26,TRUE))),""),IF($C26&gt;0,summary!$C$10/28.8/0.947817,""))</f>
        <v/>
      </c>
      <c r="AM55" t="str">
        <f t="array" ref="AM55">IF($D26,IFERROR((SUMPRODUCT((economics!$AG$2:$AG$167=$B55)*(economics!$D$2:$D$167="whr")*economics!$AH$2:$AH$167*(_xlfn.NORM.DIST(AM$3,economics!$AK$2:$AK$167,economics!$AJ$2:$AJ$167,TRUE)-_xlfn.NORM.DIST(AM$30,economics!$AK$2:$AK$167,economics!$AJ$2:$AJ$167,TRUE))*economics!$AM$2:$AM$167)+$CR26*(_xlfn.NORM.DIST(AM$3,$CU26,0.3*$CU26,TRUE)-_xlfn.NORM.DIST(AM$30,$CU26,0.3*$CU26,TRUE))*summary!$C$7/28.8/0.947817+$CS26*(_xlfn.NORM.DIST(AM$3,$CV26,0.3*$CV26,TRUE)-_xlfn.NORM.DIST(AM$30,$CV26,0.3*$CV26,TRUE))*summary!$C$6/28.8/0.947817)/(SUMPRODUCT((economics!$AG$2:$AG$167=$B55)*(economics!$D$2:$D$167="whr")*economics!$AH$2:$AH$167*(_xlfn.NORM.DIST(AM$3,economics!$AK$2:$AK$167,economics!$AJ$2:$AJ$167,TRUE)-_xlfn.NORM.DIST(AM$30,economics!$AK$2:$AK$167,economics!$AJ$2:$AJ$167,TRUE)))+$CR26*(_xlfn.NORM.DIST(AM$3,$CU26,0.3*$CU26,TRUE)-_xlfn.NORM.DIST(AM$30,$CU26,0.3*$CU26,TRUE))+$CS26*(_xlfn.NORM.DIST(AM$3,$CV26,0.3*$CV26,TRUE)-_xlfn.NORM.DIST(AM$30,$CV26,0.3*$CV26,TRUE))),""),IF($C26&gt;0,summary!$C$10/28.8/0.947817,""))</f>
        <v/>
      </c>
      <c r="AN55" t="str">
        <f t="array" ref="AN55">IF($D26,IFERROR((SUMPRODUCT((economics!$AG$2:$AG$167=$B55)*(economics!$D$2:$D$167="whr")*economics!$AH$2:$AH$167*(_xlfn.NORM.DIST(AN$3,economics!$AK$2:$AK$167,economics!$AJ$2:$AJ$167,TRUE)-_xlfn.NORM.DIST(AN$30,economics!$AK$2:$AK$167,economics!$AJ$2:$AJ$167,TRUE))*economics!$AM$2:$AM$167)+$CR26*(_xlfn.NORM.DIST(AN$3,$CU26,0.3*$CU26,TRUE)-_xlfn.NORM.DIST(AN$30,$CU26,0.3*$CU26,TRUE))*summary!$C$7/28.8/0.947817+$CS26*(_xlfn.NORM.DIST(AN$3,$CV26,0.3*$CV26,TRUE)-_xlfn.NORM.DIST(AN$30,$CV26,0.3*$CV26,TRUE))*summary!$C$6/28.8/0.947817)/(SUMPRODUCT((economics!$AG$2:$AG$167=$B55)*(economics!$D$2:$D$167="whr")*economics!$AH$2:$AH$167*(_xlfn.NORM.DIST(AN$3,economics!$AK$2:$AK$167,economics!$AJ$2:$AJ$167,TRUE)-_xlfn.NORM.DIST(AN$30,economics!$AK$2:$AK$167,economics!$AJ$2:$AJ$167,TRUE)))+$CR26*(_xlfn.NORM.DIST(AN$3,$CU26,0.3*$CU26,TRUE)-_xlfn.NORM.DIST(AN$30,$CU26,0.3*$CU26,TRUE))+$CS26*(_xlfn.NORM.DIST(AN$3,$CV26,0.3*$CV26,TRUE)-_xlfn.NORM.DIST(AN$30,$CV26,0.3*$CV26,TRUE))),""),IF($C26&gt;0,summary!$C$10/28.8/0.947817,""))</f>
        <v/>
      </c>
      <c r="AO55" t="str">
        <f t="array" ref="AO55">IF($D26,IFERROR((SUMPRODUCT((economics!$AG$2:$AG$167=$B55)*(economics!$D$2:$D$167="whr")*economics!$AH$2:$AH$167*(_xlfn.NORM.DIST(AO$3,economics!$AK$2:$AK$167,economics!$AJ$2:$AJ$167,TRUE)-_xlfn.NORM.DIST(AO$30,economics!$AK$2:$AK$167,economics!$AJ$2:$AJ$167,TRUE))*economics!$AM$2:$AM$167)+$CR26*(_xlfn.NORM.DIST(AO$3,$CU26,0.3*$CU26,TRUE)-_xlfn.NORM.DIST(AO$30,$CU26,0.3*$CU26,TRUE))*summary!$C$7/28.8/0.947817+$CS26*(_xlfn.NORM.DIST(AO$3,$CV26,0.3*$CV26,TRUE)-_xlfn.NORM.DIST(AO$30,$CV26,0.3*$CV26,TRUE))*summary!$C$6/28.8/0.947817)/(SUMPRODUCT((economics!$AG$2:$AG$167=$B55)*(economics!$D$2:$D$167="whr")*economics!$AH$2:$AH$167*(_xlfn.NORM.DIST(AO$3,economics!$AK$2:$AK$167,economics!$AJ$2:$AJ$167,TRUE)-_xlfn.NORM.DIST(AO$30,economics!$AK$2:$AK$167,economics!$AJ$2:$AJ$167,TRUE)))+$CR26*(_xlfn.NORM.DIST(AO$3,$CU26,0.3*$CU26,TRUE)-_xlfn.NORM.DIST(AO$30,$CU26,0.3*$CU26,TRUE))+$CS26*(_xlfn.NORM.DIST(AO$3,$CV26,0.3*$CV26,TRUE)-_xlfn.NORM.DIST(AO$30,$CV26,0.3*$CV26,TRUE))),""),IF($C26&gt;0,summary!$C$10/28.8/0.947817,""))</f>
        <v/>
      </c>
      <c r="AP55" t="str">
        <f t="array" ref="AP55">IF($D26,IFERROR((SUMPRODUCT((economics!$AG$2:$AG$167=$B55)*(economics!$D$2:$D$167="whr")*economics!$AH$2:$AH$167*(_xlfn.NORM.DIST(AP$3,economics!$AK$2:$AK$167,economics!$AJ$2:$AJ$167,TRUE)-_xlfn.NORM.DIST(AP$30,economics!$AK$2:$AK$167,economics!$AJ$2:$AJ$167,TRUE))*economics!$AM$2:$AM$167)+$CR26*(_xlfn.NORM.DIST(AP$3,$CU26,0.3*$CU26,TRUE)-_xlfn.NORM.DIST(AP$30,$CU26,0.3*$CU26,TRUE))*summary!$C$7/28.8/0.947817+$CS26*(_xlfn.NORM.DIST(AP$3,$CV26,0.3*$CV26,TRUE)-_xlfn.NORM.DIST(AP$30,$CV26,0.3*$CV26,TRUE))*summary!$C$6/28.8/0.947817)/(SUMPRODUCT((economics!$AG$2:$AG$167=$B55)*(economics!$D$2:$D$167="whr")*economics!$AH$2:$AH$167*(_xlfn.NORM.DIST(AP$3,economics!$AK$2:$AK$167,economics!$AJ$2:$AJ$167,TRUE)-_xlfn.NORM.DIST(AP$30,economics!$AK$2:$AK$167,economics!$AJ$2:$AJ$167,TRUE)))+$CR26*(_xlfn.NORM.DIST(AP$3,$CU26,0.3*$CU26,TRUE)-_xlfn.NORM.DIST(AP$30,$CU26,0.3*$CU26,TRUE))+$CS26*(_xlfn.NORM.DIST(AP$3,$CV26,0.3*$CV26,TRUE)-_xlfn.NORM.DIST(AP$30,$CV26,0.3*$CV26,TRUE))),""),IF($C26&gt;0,summary!$C$10/28.8/0.947817,""))</f>
        <v/>
      </c>
      <c r="AQ55" t="str">
        <f t="array" ref="AQ55">IF($D26,IFERROR((SUMPRODUCT((economics!$AG$2:$AG$167=$B55)*(economics!$D$2:$D$167="whr")*economics!$AH$2:$AH$167*(_xlfn.NORM.DIST(AQ$3,economics!$AK$2:$AK$167,economics!$AJ$2:$AJ$167,TRUE)-_xlfn.NORM.DIST(AQ$30,economics!$AK$2:$AK$167,economics!$AJ$2:$AJ$167,TRUE))*economics!$AM$2:$AM$167)+$CR26*(_xlfn.NORM.DIST(AQ$3,$CU26,0.3*$CU26,TRUE)-_xlfn.NORM.DIST(AQ$30,$CU26,0.3*$CU26,TRUE))*summary!$C$7/28.8/0.947817+$CS26*(_xlfn.NORM.DIST(AQ$3,$CV26,0.3*$CV26,TRUE)-_xlfn.NORM.DIST(AQ$30,$CV26,0.3*$CV26,TRUE))*summary!$C$6/28.8/0.947817)/(SUMPRODUCT((economics!$AG$2:$AG$167=$B55)*(economics!$D$2:$D$167="whr")*economics!$AH$2:$AH$167*(_xlfn.NORM.DIST(AQ$3,economics!$AK$2:$AK$167,economics!$AJ$2:$AJ$167,TRUE)-_xlfn.NORM.DIST(AQ$30,economics!$AK$2:$AK$167,economics!$AJ$2:$AJ$167,TRUE)))+$CR26*(_xlfn.NORM.DIST(AQ$3,$CU26,0.3*$CU26,TRUE)-_xlfn.NORM.DIST(AQ$30,$CU26,0.3*$CU26,TRUE))+$CS26*(_xlfn.NORM.DIST(AQ$3,$CV26,0.3*$CV26,TRUE)-_xlfn.NORM.DIST(AQ$30,$CV26,0.3*$CV26,TRUE))),""),IF($C26&gt;0,summary!$C$10/28.8/0.947817,""))</f>
        <v/>
      </c>
      <c r="AR55" t="str">
        <f t="array" ref="AR55">IF($D26,IFERROR((SUMPRODUCT((economics!$AG$2:$AG$167=$B55)*(economics!$D$2:$D$167="whr")*economics!$AH$2:$AH$167*(_xlfn.NORM.DIST(AR$3,economics!$AK$2:$AK$167,economics!$AJ$2:$AJ$167,TRUE)-_xlfn.NORM.DIST(AR$30,economics!$AK$2:$AK$167,economics!$AJ$2:$AJ$167,TRUE))*economics!$AM$2:$AM$167)+$CR26*(_xlfn.NORM.DIST(AR$3,$CU26,0.3*$CU26,TRUE)-_xlfn.NORM.DIST(AR$30,$CU26,0.3*$CU26,TRUE))*summary!$C$7/28.8/0.947817+$CS26*(_xlfn.NORM.DIST(AR$3,$CV26,0.3*$CV26,TRUE)-_xlfn.NORM.DIST(AR$30,$CV26,0.3*$CV26,TRUE))*summary!$C$6/28.8/0.947817)/(SUMPRODUCT((economics!$AG$2:$AG$167=$B55)*(economics!$D$2:$D$167="whr")*economics!$AH$2:$AH$167*(_xlfn.NORM.DIST(AR$3,economics!$AK$2:$AK$167,economics!$AJ$2:$AJ$167,TRUE)-_xlfn.NORM.DIST(AR$30,economics!$AK$2:$AK$167,economics!$AJ$2:$AJ$167,TRUE)))+$CR26*(_xlfn.NORM.DIST(AR$3,$CU26,0.3*$CU26,TRUE)-_xlfn.NORM.DIST(AR$30,$CU26,0.3*$CU26,TRUE))+$CS26*(_xlfn.NORM.DIST(AR$3,$CV26,0.3*$CV26,TRUE)-_xlfn.NORM.DIST(AR$30,$CV26,0.3*$CV26,TRUE))),""),IF($C26&gt;0,summary!$C$10/28.8/0.947817,""))</f>
        <v/>
      </c>
      <c r="AS55" t="str">
        <f t="array" ref="AS55">IF($D26,IFERROR((SUMPRODUCT((economics!$AG$2:$AG$167=$B55)*(economics!$D$2:$D$167="whr")*economics!$AH$2:$AH$167*(_xlfn.NORM.DIST(AS$3,economics!$AK$2:$AK$167,economics!$AJ$2:$AJ$167,TRUE)-_xlfn.NORM.DIST(AS$30,economics!$AK$2:$AK$167,economics!$AJ$2:$AJ$167,TRUE))*economics!$AM$2:$AM$167)+$CR26*(_xlfn.NORM.DIST(AS$3,$CU26,0.3*$CU26,TRUE)-_xlfn.NORM.DIST(AS$30,$CU26,0.3*$CU26,TRUE))*summary!$C$7/28.8/0.947817+$CS26*(_xlfn.NORM.DIST(AS$3,$CV26,0.3*$CV26,TRUE)-_xlfn.NORM.DIST(AS$30,$CV26,0.3*$CV26,TRUE))*summary!$C$6/28.8/0.947817)/(SUMPRODUCT((economics!$AG$2:$AG$167=$B55)*(economics!$D$2:$D$167="whr")*economics!$AH$2:$AH$167*(_xlfn.NORM.DIST(AS$3,economics!$AK$2:$AK$167,economics!$AJ$2:$AJ$167,TRUE)-_xlfn.NORM.DIST(AS$30,economics!$AK$2:$AK$167,economics!$AJ$2:$AJ$167,TRUE)))+$CR26*(_xlfn.NORM.DIST(AS$3,$CU26,0.3*$CU26,TRUE)-_xlfn.NORM.DIST(AS$30,$CU26,0.3*$CU26,TRUE))+$CS26*(_xlfn.NORM.DIST(AS$3,$CV26,0.3*$CV26,TRUE)-_xlfn.NORM.DIST(AS$30,$CV26,0.3*$CV26,TRUE))),""),IF($C26&gt;0,summary!$C$10/28.8/0.947817,""))</f>
        <v/>
      </c>
      <c r="AT55" t="str">
        <f t="array" ref="AT55">IF($D26,IFERROR((SUMPRODUCT((economics!$AG$2:$AG$167=$B55)*(economics!$D$2:$D$167="whr")*economics!$AH$2:$AH$167*(_xlfn.NORM.DIST(AT$3,economics!$AK$2:$AK$167,economics!$AJ$2:$AJ$167,TRUE)-_xlfn.NORM.DIST(AT$30,economics!$AK$2:$AK$167,economics!$AJ$2:$AJ$167,TRUE))*economics!$AM$2:$AM$167)+$CR26*(_xlfn.NORM.DIST(AT$3,$CU26,0.3*$CU26,TRUE)-_xlfn.NORM.DIST(AT$30,$CU26,0.3*$CU26,TRUE))*summary!$C$7/28.8/0.947817+$CS26*(_xlfn.NORM.DIST(AT$3,$CV26,0.3*$CV26,TRUE)-_xlfn.NORM.DIST(AT$30,$CV26,0.3*$CV26,TRUE))*summary!$C$6/28.8/0.947817)/(SUMPRODUCT((economics!$AG$2:$AG$167=$B55)*(economics!$D$2:$D$167="whr")*economics!$AH$2:$AH$167*(_xlfn.NORM.DIST(AT$3,economics!$AK$2:$AK$167,economics!$AJ$2:$AJ$167,TRUE)-_xlfn.NORM.DIST(AT$30,economics!$AK$2:$AK$167,economics!$AJ$2:$AJ$167,TRUE)))+$CR26*(_xlfn.NORM.DIST(AT$3,$CU26,0.3*$CU26,TRUE)-_xlfn.NORM.DIST(AT$30,$CU26,0.3*$CU26,TRUE))+$CS26*(_xlfn.NORM.DIST(AT$3,$CV26,0.3*$CV26,TRUE)-_xlfn.NORM.DIST(AT$30,$CV26,0.3*$CV26,TRUE))),""),IF($C26&gt;0,summary!$C$10/28.8/0.947817,""))</f>
        <v/>
      </c>
      <c r="AU55" t="str">
        <f t="array" ref="AU55">IF($D26,IFERROR((SUMPRODUCT((economics!$AG$2:$AG$167=$B55)*(economics!$D$2:$D$167="whr")*economics!$AH$2:$AH$167*(_xlfn.NORM.DIST(AU$3,economics!$AK$2:$AK$167,economics!$AJ$2:$AJ$167,TRUE)-_xlfn.NORM.DIST(AU$30,economics!$AK$2:$AK$167,economics!$AJ$2:$AJ$167,TRUE))*economics!$AM$2:$AM$167)+$CR26*(_xlfn.NORM.DIST(AU$3,$CU26,0.3*$CU26,TRUE)-_xlfn.NORM.DIST(AU$30,$CU26,0.3*$CU26,TRUE))*summary!$C$7/28.8/0.947817+$CS26*(_xlfn.NORM.DIST(AU$3,$CV26,0.3*$CV26,TRUE)-_xlfn.NORM.DIST(AU$30,$CV26,0.3*$CV26,TRUE))*summary!$C$6/28.8/0.947817)/(SUMPRODUCT((economics!$AG$2:$AG$167=$B55)*(economics!$D$2:$D$167="whr")*economics!$AH$2:$AH$167*(_xlfn.NORM.DIST(AU$3,economics!$AK$2:$AK$167,economics!$AJ$2:$AJ$167,TRUE)-_xlfn.NORM.DIST(AU$30,economics!$AK$2:$AK$167,economics!$AJ$2:$AJ$167,TRUE)))+$CR26*(_xlfn.NORM.DIST(AU$3,$CU26,0.3*$CU26,TRUE)-_xlfn.NORM.DIST(AU$30,$CU26,0.3*$CU26,TRUE))+$CS26*(_xlfn.NORM.DIST(AU$3,$CV26,0.3*$CV26,TRUE)-_xlfn.NORM.DIST(AU$30,$CV26,0.3*$CV26,TRUE))),""),IF($C26&gt;0,summary!$C$10/28.8/0.947817,""))</f>
        <v/>
      </c>
      <c r="AV55" t="str">
        <f t="array" ref="AV55">IF($D26,IFERROR((SUMPRODUCT((economics!$AG$2:$AG$167=$B55)*(economics!$D$2:$D$167="whr")*economics!$AH$2:$AH$167*(_xlfn.NORM.DIST(AV$3,economics!$AK$2:$AK$167,economics!$AJ$2:$AJ$167,TRUE)-_xlfn.NORM.DIST(AV$30,economics!$AK$2:$AK$167,economics!$AJ$2:$AJ$167,TRUE))*economics!$AM$2:$AM$167)+$CR26*(_xlfn.NORM.DIST(AV$3,$CU26,0.3*$CU26,TRUE)-_xlfn.NORM.DIST(AV$30,$CU26,0.3*$CU26,TRUE))*summary!$C$7/28.8/0.947817+$CS26*(_xlfn.NORM.DIST(AV$3,$CV26,0.3*$CV26,TRUE)-_xlfn.NORM.DIST(AV$30,$CV26,0.3*$CV26,TRUE))*summary!$C$6/28.8/0.947817)/(SUMPRODUCT((economics!$AG$2:$AG$167=$B55)*(economics!$D$2:$D$167="whr")*economics!$AH$2:$AH$167*(_xlfn.NORM.DIST(AV$3,economics!$AK$2:$AK$167,economics!$AJ$2:$AJ$167,TRUE)-_xlfn.NORM.DIST(AV$30,economics!$AK$2:$AK$167,economics!$AJ$2:$AJ$167,TRUE)))+$CR26*(_xlfn.NORM.DIST(AV$3,$CU26,0.3*$CU26,TRUE)-_xlfn.NORM.DIST(AV$30,$CU26,0.3*$CU26,TRUE))+$CS26*(_xlfn.NORM.DIST(AV$3,$CV26,0.3*$CV26,TRUE)-_xlfn.NORM.DIST(AV$30,$CV26,0.3*$CV26,TRUE))),""),IF($C26&gt;0,summary!$C$10/28.8/0.947817,""))</f>
        <v/>
      </c>
      <c r="AW55" t="str">
        <f t="array" ref="AW55">IF($D26,IFERROR((SUMPRODUCT((economics!$AG$2:$AG$167=$B55)*(economics!$D$2:$D$167="whr")*economics!$AH$2:$AH$167*(_xlfn.NORM.DIST(AW$3,economics!$AK$2:$AK$167,economics!$AJ$2:$AJ$167,TRUE)-_xlfn.NORM.DIST(AW$30,economics!$AK$2:$AK$167,economics!$AJ$2:$AJ$167,TRUE))*economics!$AM$2:$AM$167)+$CR26*(_xlfn.NORM.DIST(AW$3,$CU26,0.3*$CU26,TRUE)-_xlfn.NORM.DIST(AW$30,$CU26,0.3*$CU26,TRUE))*summary!$C$7/28.8/0.947817+$CS26*(_xlfn.NORM.DIST(AW$3,$CV26,0.3*$CV26,TRUE)-_xlfn.NORM.DIST(AW$30,$CV26,0.3*$CV26,TRUE))*summary!$C$6/28.8/0.947817)/(SUMPRODUCT((economics!$AG$2:$AG$167=$B55)*(economics!$D$2:$D$167="whr")*economics!$AH$2:$AH$167*(_xlfn.NORM.DIST(AW$3,economics!$AK$2:$AK$167,economics!$AJ$2:$AJ$167,TRUE)-_xlfn.NORM.DIST(AW$30,economics!$AK$2:$AK$167,economics!$AJ$2:$AJ$167,TRUE)))+$CR26*(_xlfn.NORM.DIST(AW$3,$CU26,0.3*$CU26,TRUE)-_xlfn.NORM.DIST(AW$30,$CU26,0.3*$CU26,TRUE))+$CS26*(_xlfn.NORM.DIST(AW$3,$CV26,0.3*$CV26,TRUE)-_xlfn.NORM.DIST(AW$30,$CV26,0.3*$CV26,TRUE))),""),IF($C26&gt;0,summary!$C$10/28.8/0.947817,""))</f>
        <v/>
      </c>
      <c r="AX55" t="str">
        <f t="array" ref="AX55">IF($D26,IFERROR((SUMPRODUCT((economics!$AG$2:$AG$167=$B55)*(economics!$D$2:$D$167="whr")*economics!$AH$2:$AH$167*(_xlfn.NORM.DIST(AX$3,economics!$AK$2:$AK$167,economics!$AJ$2:$AJ$167,TRUE)-_xlfn.NORM.DIST(AX$30,economics!$AK$2:$AK$167,economics!$AJ$2:$AJ$167,TRUE))*economics!$AM$2:$AM$167)+$CR26*(_xlfn.NORM.DIST(AX$3,$CU26,0.3*$CU26,TRUE)-_xlfn.NORM.DIST(AX$30,$CU26,0.3*$CU26,TRUE))*summary!$C$7/28.8/0.947817+$CS26*(_xlfn.NORM.DIST(AX$3,$CV26,0.3*$CV26,TRUE)-_xlfn.NORM.DIST(AX$30,$CV26,0.3*$CV26,TRUE))*summary!$C$6/28.8/0.947817)/(SUMPRODUCT((economics!$AG$2:$AG$167=$B55)*(economics!$D$2:$D$167="whr")*economics!$AH$2:$AH$167*(_xlfn.NORM.DIST(AX$3,economics!$AK$2:$AK$167,economics!$AJ$2:$AJ$167,TRUE)-_xlfn.NORM.DIST(AX$30,economics!$AK$2:$AK$167,economics!$AJ$2:$AJ$167,TRUE)))+$CR26*(_xlfn.NORM.DIST(AX$3,$CU26,0.3*$CU26,TRUE)-_xlfn.NORM.DIST(AX$30,$CU26,0.3*$CU26,TRUE))+$CS26*(_xlfn.NORM.DIST(AX$3,$CV26,0.3*$CV26,TRUE)-_xlfn.NORM.DIST(AX$30,$CV26,0.3*$CV26,TRUE))),""),IF($C26&gt;0,summary!$C$10/28.8/0.947817,""))</f>
        <v/>
      </c>
      <c r="AY55" t="str">
        <f t="array" ref="AY55">IF($D26,IFERROR((SUMPRODUCT((economics!$AG$2:$AG$167=$B55)*(economics!$D$2:$D$167="whr")*economics!$AH$2:$AH$167*(_xlfn.NORM.DIST(AY$3,economics!$AK$2:$AK$167,economics!$AJ$2:$AJ$167,TRUE)-_xlfn.NORM.DIST(AY$30,economics!$AK$2:$AK$167,economics!$AJ$2:$AJ$167,TRUE))*economics!$AM$2:$AM$167)+$CR26*(_xlfn.NORM.DIST(AY$3,$CU26,0.3*$CU26,TRUE)-_xlfn.NORM.DIST(AY$30,$CU26,0.3*$CU26,TRUE))*summary!$C$7/28.8/0.947817+$CS26*(_xlfn.NORM.DIST(AY$3,$CV26,0.3*$CV26,TRUE)-_xlfn.NORM.DIST(AY$30,$CV26,0.3*$CV26,TRUE))*summary!$C$6/28.8/0.947817)/(SUMPRODUCT((economics!$AG$2:$AG$167=$B55)*(economics!$D$2:$D$167="whr")*economics!$AH$2:$AH$167*(_xlfn.NORM.DIST(AY$3,economics!$AK$2:$AK$167,economics!$AJ$2:$AJ$167,TRUE)-_xlfn.NORM.DIST(AY$30,economics!$AK$2:$AK$167,economics!$AJ$2:$AJ$167,TRUE)))+$CR26*(_xlfn.NORM.DIST(AY$3,$CU26,0.3*$CU26,TRUE)-_xlfn.NORM.DIST(AY$30,$CU26,0.3*$CU26,TRUE))+$CS26*(_xlfn.NORM.DIST(AY$3,$CV26,0.3*$CV26,TRUE)-_xlfn.NORM.DIST(AY$30,$CV26,0.3*$CV26,TRUE))),""),IF($C26&gt;0,summary!$C$10/28.8/0.947817,""))</f>
        <v/>
      </c>
      <c r="AZ55" t="str">
        <f t="array" ref="AZ55">IF($D26,IFERROR((SUMPRODUCT((economics!$AG$2:$AG$167=$B55)*(economics!$D$2:$D$167="whr")*economics!$AH$2:$AH$167*(_xlfn.NORM.DIST(AZ$3,economics!$AK$2:$AK$167,economics!$AJ$2:$AJ$167,TRUE)-_xlfn.NORM.DIST(AZ$30,economics!$AK$2:$AK$167,economics!$AJ$2:$AJ$167,TRUE))*economics!$AM$2:$AM$167)+$CR26*(_xlfn.NORM.DIST(AZ$3,$CU26,0.3*$CU26,TRUE)-_xlfn.NORM.DIST(AZ$30,$CU26,0.3*$CU26,TRUE))*summary!$C$7/28.8/0.947817+$CS26*(_xlfn.NORM.DIST(AZ$3,$CV26,0.3*$CV26,TRUE)-_xlfn.NORM.DIST(AZ$30,$CV26,0.3*$CV26,TRUE))*summary!$C$6/28.8/0.947817)/(SUMPRODUCT((economics!$AG$2:$AG$167=$B55)*(economics!$D$2:$D$167="whr")*economics!$AH$2:$AH$167*(_xlfn.NORM.DIST(AZ$3,economics!$AK$2:$AK$167,economics!$AJ$2:$AJ$167,TRUE)-_xlfn.NORM.DIST(AZ$30,economics!$AK$2:$AK$167,economics!$AJ$2:$AJ$167,TRUE)))+$CR26*(_xlfn.NORM.DIST(AZ$3,$CU26,0.3*$CU26,TRUE)-_xlfn.NORM.DIST(AZ$30,$CU26,0.3*$CU26,TRUE))+$CS26*(_xlfn.NORM.DIST(AZ$3,$CV26,0.3*$CV26,TRUE)-_xlfn.NORM.DIST(AZ$30,$CV26,0.3*$CV26,TRUE))),""),IF($C26&gt;0,summary!$C$10/28.8/0.947817,""))</f>
        <v/>
      </c>
      <c r="BA55" t="str">
        <f t="array" ref="BA55">IF($D26,IFERROR((SUMPRODUCT((economics!$AG$2:$AG$167=$B55)*(economics!$D$2:$D$167="whr")*economics!$AH$2:$AH$167*(_xlfn.NORM.DIST(BA$3,economics!$AK$2:$AK$167,economics!$AJ$2:$AJ$167,TRUE)-_xlfn.NORM.DIST(BA$30,economics!$AK$2:$AK$167,economics!$AJ$2:$AJ$167,TRUE))*economics!$AM$2:$AM$167)+$CR26*(_xlfn.NORM.DIST(BA$3,$CU26,0.3*$CU26,TRUE)-_xlfn.NORM.DIST(BA$30,$CU26,0.3*$CU26,TRUE))*summary!$C$7/28.8/0.947817+$CS26*(_xlfn.NORM.DIST(BA$3,$CV26,0.3*$CV26,TRUE)-_xlfn.NORM.DIST(BA$30,$CV26,0.3*$CV26,TRUE))*summary!$C$6/28.8/0.947817)/(SUMPRODUCT((economics!$AG$2:$AG$167=$B55)*(economics!$D$2:$D$167="whr")*economics!$AH$2:$AH$167*(_xlfn.NORM.DIST(BA$3,economics!$AK$2:$AK$167,economics!$AJ$2:$AJ$167,TRUE)-_xlfn.NORM.DIST(BA$30,economics!$AK$2:$AK$167,economics!$AJ$2:$AJ$167,TRUE)))+$CR26*(_xlfn.NORM.DIST(BA$3,$CU26,0.3*$CU26,TRUE)-_xlfn.NORM.DIST(BA$30,$CU26,0.3*$CU26,TRUE))+$CS26*(_xlfn.NORM.DIST(BA$3,$CV26,0.3*$CV26,TRUE)-_xlfn.NORM.DIST(BA$30,$CV26,0.3*$CV26,TRUE))),""),IF($C26&gt;0,summary!$C$10/28.8/0.947817,""))</f>
        <v/>
      </c>
      <c r="BB55" t="str">
        <f t="array" ref="BB55">IF($D26,IFERROR((SUMPRODUCT((economics!$AG$2:$AG$167=$B55)*(economics!$D$2:$D$167="whr")*economics!$AH$2:$AH$167*(_xlfn.NORM.DIST(BB$3,economics!$AK$2:$AK$167,economics!$AJ$2:$AJ$167,TRUE)-_xlfn.NORM.DIST(BB$30,economics!$AK$2:$AK$167,economics!$AJ$2:$AJ$167,TRUE))*economics!$AM$2:$AM$167)+$CR26*(_xlfn.NORM.DIST(BB$3,$CU26,0.3*$CU26,TRUE)-_xlfn.NORM.DIST(BB$30,$CU26,0.3*$CU26,TRUE))*summary!$C$7/28.8/0.947817+$CS26*(_xlfn.NORM.DIST(BB$3,$CV26,0.3*$CV26,TRUE)-_xlfn.NORM.DIST(BB$30,$CV26,0.3*$CV26,TRUE))*summary!$C$6/28.8/0.947817)/(SUMPRODUCT((economics!$AG$2:$AG$167=$B55)*(economics!$D$2:$D$167="whr")*economics!$AH$2:$AH$167*(_xlfn.NORM.DIST(BB$3,economics!$AK$2:$AK$167,economics!$AJ$2:$AJ$167,TRUE)-_xlfn.NORM.DIST(BB$30,economics!$AK$2:$AK$167,economics!$AJ$2:$AJ$167,TRUE)))+$CR26*(_xlfn.NORM.DIST(BB$3,$CU26,0.3*$CU26,TRUE)-_xlfn.NORM.DIST(BB$30,$CU26,0.3*$CU26,TRUE))+$CS26*(_xlfn.NORM.DIST(BB$3,$CV26,0.3*$CV26,TRUE)-_xlfn.NORM.DIST(BB$30,$CV26,0.3*$CV26,TRUE))),""),IF($C26&gt;0,summary!$C$10/28.8/0.947817,""))</f>
        <v/>
      </c>
      <c r="BC55" t="str">
        <f t="array" ref="BC55">IF($D26,IFERROR((SUMPRODUCT((economics!$AG$2:$AG$167=$B55)*(economics!$D$2:$D$167="whr")*economics!$AH$2:$AH$167*(_xlfn.NORM.DIST(BC$3,economics!$AK$2:$AK$167,economics!$AJ$2:$AJ$167,TRUE)-_xlfn.NORM.DIST(BC$30,economics!$AK$2:$AK$167,economics!$AJ$2:$AJ$167,TRUE))*economics!$AM$2:$AM$167)+$CR26*(_xlfn.NORM.DIST(BC$3,$CU26,0.3*$CU26,TRUE)-_xlfn.NORM.DIST(BC$30,$CU26,0.3*$CU26,TRUE))*summary!$C$7/28.8/0.947817+$CS26*(_xlfn.NORM.DIST(BC$3,$CV26,0.3*$CV26,TRUE)-_xlfn.NORM.DIST(BC$30,$CV26,0.3*$CV26,TRUE))*summary!$C$6/28.8/0.947817)/(SUMPRODUCT((economics!$AG$2:$AG$167=$B55)*(economics!$D$2:$D$167="whr")*economics!$AH$2:$AH$167*(_xlfn.NORM.DIST(BC$3,economics!$AK$2:$AK$167,economics!$AJ$2:$AJ$167,TRUE)-_xlfn.NORM.DIST(BC$30,economics!$AK$2:$AK$167,economics!$AJ$2:$AJ$167,TRUE)))+$CR26*(_xlfn.NORM.DIST(BC$3,$CU26,0.3*$CU26,TRUE)-_xlfn.NORM.DIST(BC$30,$CU26,0.3*$CU26,TRUE))+$CS26*(_xlfn.NORM.DIST(BC$3,$CV26,0.3*$CV26,TRUE)-_xlfn.NORM.DIST(BC$30,$CV26,0.3*$CV26,TRUE))),""),IF($C26&gt;0,summary!$C$10/28.8/0.947817,""))</f>
        <v/>
      </c>
      <c r="BD55" t="str">
        <f t="array" ref="BD55">IF($D26,IFERROR((SUMPRODUCT((economics!$AG$2:$AG$167=$B55)*(economics!$D$2:$D$167="whr")*economics!$AH$2:$AH$167*(_xlfn.NORM.DIST(BD$3,economics!$AK$2:$AK$167,economics!$AJ$2:$AJ$167,TRUE)-_xlfn.NORM.DIST(BD$30,economics!$AK$2:$AK$167,economics!$AJ$2:$AJ$167,TRUE))*economics!$AM$2:$AM$167)+$CR26*(_xlfn.NORM.DIST(BD$3,$CU26,0.3*$CU26,TRUE)-_xlfn.NORM.DIST(BD$30,$CU26,0.3*$CU26,TRUE))*summary!$C$7/28.8/0.947817+$CS26*(_xlfn.NORM.DIST(BD$3,$CV26,0.3*$CV26,TRUE)-_xlfn.NORM.DIST(BD$30,$CV26,0.3*$CV26,TRUE))*summary!$C$6/28.8/0.947817)/(SUMPRODUCT((economics!$AG$2:$AG$167=$B55)*(economics!$D$2:$D$167="whr")*economics!$AH$2:$AH$167*(_xlfn.NORM.DIST(BD$3,economics!$AK$2:$AK$167,economics!$AJ$2:$AJ$167,TRUE)-_xlfn.NORM.DIST(BD$30,economics!$AK$2:$AK$167,economics!$AJ$2:$AJ$167,TRUE)))+$CR26*(_xlfn.NORM.DIST(BD$3,$CU26,0.3*$CU26,TRUE)-_xlfn.NORM.DIST(BD$30,$CU26,0.3*$CU26,TRUE))+$CS26*(_xlfn.NORM.DIST(BD$3,$CV26,0.3*$CV26,TRUE)-_xlfn.NORM.DIST(BD$30,$CV26,0.3*$CV26,TRUE))),""),IF($C26&gt;0,summary!$C$10/28.8/0.947817,""))</f>
        <v/>
      </c>
      <c r="BE55" t="str">
        <f t="array" ref="BE55">IF($D26,IFERROR((SUMPRODUCT((economics!$AG$2:$AG$167=$B55)*(economics!$D$2:$D$167="whr")*economics!$AH$2:$AH$167*(_xlfn.NORM.DIST(BE$3,economics!$AK$2:$AK$167,economics!$AJ$2:$AJ$167,TRUE)-_xlfn.NORM.DIST(BE$30,economics!$AK$2:$AK$167,economics!$AJ$2:$AJ$167,TRUE))*economics!$AM$2:$AM$167)+$CR26*(_xlfn.NORM.DIST(BE$3,$CU26,0.3*$CU26,TRUE)-_xlfn.NORM.DIST(BE$30,$CU26,0.3*$CU26,TRUE))*summary!$C$7/28.8/0.947817+$CS26*(_xlfn.NORM.DIST(BE$3,$CV26,0.3*$CV26,TRUE)-_xlfn.NORM.DIST(BE$30,$CV26,0.3*$CV26,TRUE))*summary!$C$6/28.8/0.947817)/(SUMPRODUCT((economics!$AG$2:$AG$167=$B55)*(economics!$D$2:$D$167="whr")*economics!$AH$2:$AH$167*(_xlfn.NORM.DIST(BE$3,economics!$AK$2:$AK$167,economics!$AJ$2:$AJ$167,TRUE)-_xlfn.NORM.DIST(BE$30,economics!$AK$2:$AK$167,economics!$AJ$2:$AJ$167,TRUE)))+$CR26*(_xlfn.NORM.DIST(BE$3,$CU26,0.3*$CU26,TRUE)-_xlfn.NORM.DIST(BE$30,$CU26,0.3*$CU26,TRUE))+$CS26*(_xlfn.NORM.DIST(BE$3,$CV26,0.3*$CV26,TRUE)-_xlfn.NORM.DIST(BE$30,$CV26,0.3*$CV26,TRUE))),""),IF($C26&gt;0,summary!$C$10/28.8/0.947817,""))</f>
        <v/>
      </c>
      <c r="BF55" t="str">
        <f t="array" ref="BF55">IF($D26,IFERROR((SUMPRODUCT((economics!$AG$2:$AG$167=$B55)*(economics!$D$2:$D$167="whr")*economics!$AH$2:$AH$167*(_xlfn.NORM.DIST(BF$3,economics!$AK$2:$AK$167,economics!$AJ$2:$AJ$167,TRUE)-_xlfn.NORM.DIST(BF$30,economics!$AK$2:$AK$167,economics!$AJ$2:$AJ$167,TRUE))*economics!$AM$2:$AM$167)+$CR26*(_xlfn.NORM.DIST(BF$3,$CU26,0.3*$CU26,TRUE)-_xlfn.NORM.DIST(BF$30,$CU26,0.3*$CU26,TRUE))*summary!$C$7/28.8/0.947817+$CS26*(_xlfn.NORM.DIST(BF$3,$CV26,0.3*$CV26,TRUE)-_xlfn.NORM.DIST(BF$30,$CV26,0.3*$CV26,TRUE))*summary!$C$6/28.8/0.947817)/(SUMPRODUCT((economics!$AG$2:$AG$167=$B55)*(economics!$D$2:$D$167="whr")*economics!$AH$2:$AH$167*(_xlfn.NORM.DIST(BF$3,economics!$AK$2:$AK$167,economics!$AJ$2:$AJ$167,TRUE)-_xlfn.NORM.DIST(BF$30,economics!$AK$2:$AK$167,economics!$AJ$2:$AJ$167,TRUE)))+$CR26*(_xlfn.NORM.DIST(BF$3,$CU26,0.3*$CU26,TRUE)-_xlfn.NORM.DIST(BF$30,$CU26,0.3*$CU26,TRUE))+$CS26*(_xlfn.NORM.DIST(BF$3,$CV26,0.3*$CV26,TRUE)-_xlfn.NORM.DIST(BF$30,$CV26,0.3*$CV26,TRUE))),""),IF($C26&gt;0,summary!$C$10/28.8/0.947817,""))</f>
        <v/>
      </c>
      <c r="BG55" t="str">
        <f t="array" ref="BG55">IF($D26,IFERROR((SUMPRODUCT((economics!$AG$2:$AG$167=$B55)*(economics!$D$2:$D$167="whr")*economics!$AH$2:$AH$167*(_xlfn.NORM.DIST(BG$3,economics!$AK$2:$AK$167,economics!$AJ$2:$AJ$167,TRUE)-_xlfn.NORM.DIST(BG$30,economics!$AK$2:$AK$167,economics!$AJ$2:$AJ$167,TRUE))*economics!$AM$2:$AM$167)+$CR26*(_xlfn.NORM.DIST(BG$3,$CU26,0.3*$CU26,TRUE)-_xlfn.NORM.DIST(BG$30,$CU26,0.3*$CU26,TRUE))*summary!$C$7/28.8/0.947817+$CS26*(_xlfn.NORM.DIST(BG$3,$CV26,0.3*$CV26,TRUE)-_xlfn.NORM.DIST(BG$30,$CV26,0.3*$CV26,TRUE))*summary!$C$6/28.8/0.947817)/(SUMPRODUCT((economics!$AG$2:$AG$167=$B55)*(economics!$D$2:$D$167="whr")*economics!$AH$2:$AH$167*(_xlfn.NORM.DIST(BG$3,economics!$AK$2:$AK$167,economics!$AJ$2:$AJ$167,TRUE)-_xlfn.NORM.DIST(BG$30,economics!$AK$2:$AK$167,economics!$AJ$2:$AJ$167,TRUE)))+$CR26*(_xlfn.NORM.DIST(BG$3,$CU26,0.3*$CU26,TRUE)-_xlfn.NORM.DIST(BG$30,$CU26,0.3*$CU26,TRUE))+$CS26*(_xlfn.NORM.DIST(BG$3,$CV26,0.3*$CV26,TRUE)-_xlfn.NORM.DIST(BG$30,$CV26,0.3*$CV26,TRUE))),""),IF($C26&gt;0,summary!$C$10/28.8/0.947817,""))</f>
        <v/>
      </c>
      <c r="BH55" t="str">
        <f t="array" ref="BH55">IF($D26,IFERROR((SUMPRODUCT((economics!$AG$2:$AG$167=$B55)*(economics!$D$2:$D$167="whr")*economics!$AH$2:$AH$167*(_xlfn.NORM.DIST(BH$3,economics!$AK$2:$AK$167,economics!$AJ$2:$AJ$167,TRUE)-_xlfn.NORM.DIST(BH$30,economics!$AK$2:$AK$167,economics!$AJ$2:$AJ$167,TRUE))*economics!$AM$2:$AM$167)+$CR26*(_xlfn.NORM.DIST(BH$3,$CU26,0.3*$CU26,TRUE)-_xlfn.NORM.DIST(BH$30,$CU26,0.3*$CU26,TRUE))*summary!$C$7/28.8/0.947817+$CS26*(_xlfn.NORM.DIST(BH$3,$CV26,0.3*$CV26,TRUE)-_xlfn.NORM.DIST(BH$30,$CV26,0.3*$CV26,TRUE))*summary!$C$6/28.8/0.947817)/(SUMPRODUCT((economics!$AG$2:$AG$167=$B55)*(economics!$D$2:$D$167="whr")*economics!$AH$2:$AH$167*(_xlfn.NORM.DIST(BH$3,economics!$AK$2:$AK$167,economics!$AJ$2:$AJ$167,TRUE)-_xlfn.NORM.DIST(BH$30,economics!$AK$2:$AK$167,economics!$AJ$2:$AJ$167,TRUE)))+$CR26*(_xlfn.NORM.DIST(BH$3,$CU26,0.3*$CU26,TRUE)-_xlfn.NORM.DIST(BH$30,$CU26,0.3*$CU26,TRUE))+$CS26*(_xlfn.NORM.DIST(BH$3,$CV26,0.3*$CV26,TRUE)-_xlfn.NORM.DIST(BH$30,$CV26,0.3*$CV26,TRUE))),""),IF($C26&gt;0,summary!$C$10/28.8/0.947817,""))</f>
        <v/>
      </c>
      <c r="BI55" t="str">
        <f t="array" ref="BI55">IF($D26,IFERROR((SUMPRODUCT((economics!$AG$2:$AG$167=$B55)*(economics!$D$2:$D$167="whr")*economics!$AH$2:$AH$167*(_xlfn.NORM.DIST(BI$3,economics!$AK$2:$AK$167,economics!$AJ$2:$AJ$167,TRUE)-_xlfn.NORM.DIST(BI$30,economics!$AK$2:$AK$167,economics!$AJ$2:$AJ$167,TRUE))*economics!$AM$2:$AM$167)+$CR26*(_xlfn.NORM.DIST(BI$3,$CU26,0.3*$CU26,TRUE)-_xlfn.NORM.DIST(BI$30,$CU26,0.3*$CU26,TRUE))*summary!$C$7/28.8/0.947817+$CS26*(_xlfn.NORM.DIST(BI$3,$CV26,0.3*$CV26,TRUE)-_xlfn.NORM.DIST(BI$30,$CV26,0.3*$CV26,TRUE))*summary!$C$6/28.8/0.947817)/(SUMPRODUCT((economics!$AG$2:$AG$167=$B55)*(economics!$D$2:$D$167="whr")*economics!$AH$2:$AH$167*(_xlfn.NORM.DIST(BI$3,economics!$AK$2:$AK$167,economics!$AJ$2:$AJ$167,TRUE)-_xlfn.NORM.DIST(BI$30,economics!$AK$2:$AK$167,economics!$AJ$2:$AJ$167,TRUE)))+$CR26*(_xlfn.NORM.DIST(BI$3,$CU26,0.3*$CU26,TRUE)-_xlfn.NORM.DIST(BI$30,$CU26,0.3*$CU26,TRUE))+$CS26*(_xlfn.NORM.DIST(BI$3,$CV26,0.3*$CV26,TRUE)-_xlfn.NORM.DIST(BI$30,$CV26,0.3*$CV26,TRUE))),""),IF($C26&gt;0,summary!$C$10/28.8/0.947817,""))</f>
        <v/>
      </c>
      <c r="BJ55" t="str">
        <f t="array" ref="BJ55">IF($D26,IFERROR((SUMPRODUCT((economics!$AG$2:$AG$167=$B55)*(economics!$D$2:$D$167="whr")*economics!$AH$2:$AH$167*(_xlfn.NORM.DIST(BJ$3,economics!$AK$2:$AK$167,economics!$AJ$2:$AJ$167,TRUE)-_xlfn.NORM.DIST(BJ$30,economics!$AK$2:$AK$167,economics!$AJ$2:$AJ$167,TRUE))*economics!$AM$2:$AM$167)+$CR26*(_xlfn.NORM.DIST(BJ$3,$CU26,0.3*$CU26,TRUE)-_xlfn.NORM.DIST(BJ$30,$CU26,0.3*$CU26,TRUE))*summary!$C$7/28.8/0.947817+$CS26*(_xlfn.NORM.DIST(BJ$3,$CV26,0.3*$CV26,TRUE)-_xlfn.NORM.DIST(BJ$30,$CV26,0.3*$CV26,TRUE))*summary!$C$6/28.8/0.947817)/(SUMPRODUCT((economics!$AG$2:$AG$167=$B55)*(economics!$D$2:$D$167="whr")*economics!$AH$2:$AH$167*(_xlfn.NORM.DIST(BJ$3,economics!$AK$2:$AK$167,economics!$AJ$2:$AJ$167,TRUE)-_xlfn.NORM.DIST(BJ$30,economics!$AK$2:$AK$167,economics!$AJ$2:$AJ$167,TRUE)))+$CR26*(_xlfn.NORM.DIST(BJ$3,$CU26,0.3*$CU26,TRUE)-_xlfn.NORM.DIST(BJ$30,$CU26,0.3*$CU26,TRUE))+$CS26*(_xlfn.NORM.DIST(BJ$3,$CV26,0.3*$CV26,TRUE)-_xlfn.NORM.DIST(BJ$30,$CV26,0.3*$CV26,TRUE))),""),IF($C26&gt;0,summary!$C$10/28.8/0.947817,""))</f>
        <v/>
      </c>
      <c r="BK55" t="str">
        <f t="array" ref="BK55">IF($D26,IFERROR((SUMPRODUCT((economics!$AG$2:$AG$167=$B55)*(economics!$D$2:$D$167="whr")*economics!$AH$2:$AH$167*(_xlfn.NORM.DIST(BK$3,economics!$AK$2:$AK$167,economics!$AJ$2:$AJ$167,TRUE)-_xlfn.NORM.DIST(BK$30,economics!$AK$2:$AK$167,economics!$AJ$2:$AJ$167,TRUE))*economics!$AM$2:$AM$167)+$CR26*(_xlfn.NORM.DIST(BK$3,$CU26,0.3*$CU26,TRUE)-_xlfn.NORM.DIST(BK$30,$CU26,0.3*$CU26,TRUE))*summary!$C$7/28.8/0.947817+$CS26*(_xlfn.NORM.DIST(BK$3,$CV26,0.3*$CV26,TRUE)-_xlfn.NORM.DIST(BK$30,$CV26,0.3*$CV26,TRUE))*summary!$C$6/28.8/0.947817)/(SUMPRODUCT((economics!$AG$2:$AG$167=$B55)*(economics!$D$2:$D$167="whr")*economics!$AH$2:$AH$167*(_xlfn.NORM.DIST(BK$3,economics!$AK$2:$AK$167,economics!$AJ$2:$AJ$167,TRUE)-_xlfn.NORM.DIST(BK$30,economics!$AK$2:$AK$167,economics!$AJ$2:$AJ$167,TRUE)))+$CR26*(_xlfn.NORM.DIST(BK$3,$CU26,0.3*$CU26,TRUE)-_xlfn.NORM.DIST(BK$30,$CU26,0.3*$CU26,TRUE))+$CS26*(_xlfn.NORM.DIST(BK$3,$CV26,0.3*$CV26,TRUE)-_xlfn.NORM.DIST(BK$30,$CV26,0.3*$CV26,TRUE))),""),IF($C26&gt;0,summary!$C$10/28.8/0.947817,""))</f>
        <v/>
      </c>
      <c r="BL55" t="str">
        <f t="array" ref="BL55">IF($D26,IFERROR((SUMPRODUCT((economics!$AG$2:$AG$167=$B55)*(economics!$D$2:$D$167="whr")*economics!$AH$2:$AH$167*(_xlfn.NORM.DIST(BL$3,economics!$AK$2:$AK$167,economics!$AJ$2:$AJ$167,TRUE)-_xlfn.NORM.DIST(BL$30,economics!$AK$2:$AK$167,economics!$AJ$2:$AJ$167,TRUE))*economics!$AM$2:$AM$167)+$CR26*(_xlfn.NORM.DIST(BL$3,$CU26,0.3*$CU26,TRUE)-_xlfn.NORM.DIST(BL$30,$CU26,0.3*$CU26,TRUE))*summary!$C$7/28.8/0.947817+$CS26*(_xlfn.NORM.DIST(BL$3,$CV26,0.3*$CV26,TRUE)-_xlfn.NORM.DIST(BL$30,$CV26,0.3*$CV26,TRUE))*summary!$C$6/28.8/0.947817)/(SUMPRODUCT((economics!$AG$2:$AG$167=$B55)*(economics!$D$2:$D$167="whr")*economics!$AH$2:$AH$167*(_xlfn.NORM.DIST(BL$3,economics!$AK$2:$AK$167,economics!$AJ$2:$AJ$167,TRUE)-_xlfn.NORM.DIST(BL$30,economics!$AK$2:$AK$167,economics!$AJ$2:$AJ$167,TRUE)))+$CR26*(_xlfn.NORM.DIST(BL$3,$CU26,0.3*$CU26,TRUE)-_xlfn.NORM.DIST(BL$30,$CU26,0.3*$CU26,TRUE))+$CS26*(_xlfn.NORM.DIST(BL$3,$CV26,0.3*$CV26,TRUE)-_xlfn.NORM.DIST(BL$30,$CV26,0.3*$CV26,TRUE))),""),IF($C26&gt;0,summary!$C$10/28.8/0.947817,""))</f>
        <v/>
      </c>
      <c r="BM55" t="str">
        <f t="array" ref="BM55">IF($D26,IFERROR((SUMPRODUCT((economics!$AG$2:$AG$167=$B55)*(economics!$D$2:$D$167="whr")*economics!$AH$2:$AH$167*(_xlfn.NORM.DIST(BM$3,economics!$AK$2:$AK$167,economics!$AJ$2:$AJ$167,TRUE)-_xlfn.NORM.DIST(BM$30,economics!$AK$2:$AK$167,economics!$AJ$2:$AJ$167,TRUE))*economics!$AM$2:$AM$167)+$CR26*(_xlfn.NORM.DIST(BM$3,$CU26,0.3*$CU26,TRUE)-_xlfn.NORM.DIST(BM$30,$CU26,0.3*$CU26,TRUE))*summary!$C$7/28.8/0.947817+$CS26*(_xlfn.NORM.DIST(BM$3,$CV26,0.3*$CV26,TRUE)-_xlfn.NORM.DIST(BM$30,$CV26,0.3*$CV26,TRUE))*summary!$C$6/28.8/0.947817)/(SUMPRODUCT((economics!$AG$2:$AG$167=$B55)*(economics!$D$2:$D$167="whr")*economics!$AH$2:$AH$167*(_xlfn.NORM.DIST(BM$3,economics!$AK$2:$AK$167,economics!$AJ$2:$AJ$167,TRUE)-_xlfn.NORM.DIST(BM$30,economics!$AK$2:$AK$167,economics!$AJ$2:$AJ$167,TRUE)))+$CR26*(_xlfn.NORM.DIST(BM$3,$CU26,0.3*$CU26,TRUE)-_xlfn.NORM.DIST(BM$30,$CU26,0.3*$CU26,TRUE))+$CS26*(_xlfn.NORM.DIST(BM$3,$CV26,0.3*$CV26,TRUE)-_xlfn.NORM.DIST(BM$30,$CV26,0.3*$CV26,TRUE))),""),IF($C26&gt;0,summary!$C$10/28.8/0.947817,""))</f>
        <v/>
      </c>
      <c r="BN55" t="str">
        <f t="array" ref="BN55">IF($D26,IFERROR((SUMPRODUCT((economics!$AG$2:$AG$167=$B55)*(economics!$D$2:$D$167="whr")*economics!$AH$2:$AH$167*(_xlfn.NORM.DIST(BN$3,economics!$AK$2:$AK$167,economics!$AJ$2:$AJ$167,TRUE)-_xlfn.NORM.DIST(BN$30,economics!$AK$2:$AK$167,economics!$AJ$2:$AJ$167,TRUE))*economics!$AM$2:$AM$167)+$CR26*(_xlfn.NORM.DIST(BN$3,$CU26,0.3*$CU26,TRUE)-_xlfn.NORM.DIST(BN$30,$CU26,0.3*$CU26,TRUE))*summary!$C$7/28.8/0.947817+$CS26*(_xlfn.NORM.DIST(BN$3,$CV26,0.3*$CV26,TRUE)-_xlfn.NORM.DIST(BN$30,$CV26,0.3*$CV26,TRUE))*summary!$C$6/28.8/0.947817)/(SUMPRODUCT((economics!$AG$2:$AG$167=$B55)*(economics!$D$2:$D$167="whr")*economics!$AH$2:$AH$167*(_xlfn.NORM.DIST(BN$3,economics!$AK$2:$AK$167,economics!$AJ$2:$AJ$167,TRUE)-_xlfn.NORM.DIST(BN$30,economics!$AK$2:$AK$167,economics!$AJ$2:$AJ$167,TRUE)))+$CR26*(_xlfn.NORM.DIST(BN$3,$CU26,0.3*$CU26,TRUE)-_xlfn.NORM.DIST(BN$30,$CU26,0.3*$CU26,TRUE))+$CS26*(_xlfn.NORM.DIST(BN$3,$CV26,0.3*$CV26,TRUE)-_xlfn.NORM.DIST(BN$30,$CV26,0.3*$CV26,TRUE))),""),IF($C26&gt;0,summary!$C$10/28.8/0.947817,""))</f>
        <v/>
      </c>
      <c r="BO55" t="str">
        <f t="array" ref="BO55">IF($D26,IFERROR((SUMPRODUCT((economics!$AG$2:$AG$167=$B55)*(economics!$D$2:$D$167="whr")*economics!$AH$2:$AH$167*(_xlfn.NORM.DIST(BO$3,economics!$AK$2:$AK$167,economics!$AJ$2:$AJ$167,TRUE)-_xlfn.NORM.DIST(BO$30,economics!$AK$2:$AK$167,economics!$AJ$2:$AJ$167,TRUE))*economics!$AM$2:$AM$167)+$CR26*(_xlfn.NORM.DIST(BO$3,$CU26,0.3*$CU26,TRUE)-_xlfn.NORM.DIST(BO$30,$CU26,0.3*$CU26,TRUE))*summary!$C$7/28.8/0.947817+$CS26*(_xlfn.NORM.DIST(BO$3,$CV26,0.3*$CV26,TRUE)-_xlfn.NORM.DIST(BO$30,$CV26,0.3*$CV26,TRUE))*summary!$C$6/28.8/0.947817)/(SUMPRODUCT((economics!$AG$2:$AG$167=$B55)*(economics!$D$2:$D$167="whr")*economics!$AH$2:$AH$167*(_xlfn.NORM.DIST(BO$3,economics!$AK$2:$AK$167,economics!$AJ$2:$AJ$167,TRUE)-_xlfn.NORM.DIST(BO$30,economics!$AK$2:$AK$167,economics!$AJ$2:$AJ$167,TRUE)))+$CR26*(_xlfn.NORM.DIST(BO$3,$CU26,0.3*$CU26,TRUE)-_xlfn.NORM.DIST(BO$30,$CU26,0.3*$CU26,TRUE))+$CS26*(_xlfn.NORM.DIST(BO$3,$CV26,0.3*$CV26,TRUE)-_xlfn.NORM.DIST(BO$30,$CV26,0.3*$CV26,TRUE))),""),IF($C26&gt;0,summary!$C$10/28.8/0.947817,""))</f>
        <v/>
      </c>
      <c r="BP55" t="str">
        <f t="array" ref="BP55">IF($D26,IFERROR((SUMPRODUCT((economics!$AG$2:$AG$167=$B55)*(economics!$D$2:$D$167="whr")*economics!$AH$2:$AH$167*(_xlfn.NORM.DIST(BP$3,economics!$AK$2:$AK$167,economics!$AJ$2:$AJ$167,TRUE)-_xlfn.NORM.DIST(BP$30,economics!$AK$2:$AK$167,economics!$AJ$2:$AJ$167,TRUE))*economics!$AM$2:$AM$167)+$CR26*(_xlfn.NORM.DIST(BP$3,$CU26,0.3*$CU26,TRUE)-_xlfn.NORM.DIST(BP$30,$CU26,0.3*$CU26,TRUE))*summary!$C$7/28.8/0.947817+$CS26*(_xlfn.NORM.DIST(BP$3,$CV26,0.3*$CV26,TRUE)-_xlfn.NORM.DIST(BP$30,$CV26,0.3*$CV26,TRUE))*summary!$C$6/28.8/0.947817)/(SUMPRODUCT((economics!$AG$2:$AG$167=$B55)*(economics!$D$2:$D$167="whr")*economics!$AH$2:$AH$167*(_xlfn.NORM.DIST(BP$3,economics!$AK$2:$AK$167,economics!$AJ$2:$AJ$167,TRUE)-_xlfn.NORM.DIST(BP$30,economics!$AK$2:$AK$167,economics!$AJ$2:$AJ$167,TRUE)))+$CR26*(_xlfn.NORM.DIST(BP$3,$CU26,0.3*$CU26,TRUE)-_xlfn.NORM.DIST(BP$30,$CU26,0.3*$CU26,TRUE))+$CS26*(_xlfn.NORM.DIST(BP$3,$CV26,0.3*$CV26,TRUE)-_xlfn.NORM.DIST(BP$30,$CV26,0.3*$CV26,TRUE))),""),IF($C26&gt;0,summary!$C$10/28.8/0.947817,""))</f>
        <v/>
      </c>
      <c r="BQ55" t="str">
        <f t="array" ref="BQ55">IF($D26,IFERROR((SUMPRODUCT((economics!$AG$2:$AG$167=$B55)*(economics!$D$2:$D$167="whr")*economics!$AH$2:$AH$167*(_xlfn.NORM.DIST(BQ$3,economics!$AK$2:$AK$167,economics!$AJ$2:$AJ$167,TRUE)-_xlfn.NORM.DIST(BQ$30,economics!$AK$2:$AK$167,economics!$AJ$2:$AJ$167,TRUE))*economics!$AM$2:$AM$167)+$CR26*(_xlfn.NORM.DIST(BQ$3,$CU26,0.3*$CU26,TRUE)-_xlfn.NORM.DIST(BQ$30,$CU26,0.3*$CU26,TRUE))*summary!$C$7/28.8/0.947817+$CS26*(_xlfn.NORM.DIST(BQ$3,$CV26,0.3*$CV26,TRUE)-_xlfn.NORM.DIST(BQ$30,$CV26,0.3*$CV26,TRUE))*summary!$C$6/28.8/0.947817)/(SUMPRODUCT((economics!$AG$2:$AG$167=$B55)*(economics!$D$2:$D$167="whr")*economics!$AH$2:$AH$167*(_xlfn.NORM.DIST(BQ$3,economics!$AK$2:$AK$167,economics!$AJ$2:$AJ$167,TRUE)-_xlfn.NORM.DIST(BQ$30,economics!$AK$2:$AK$167,economics!$AJ$2:$AJ$167,TRUE)))+$CR26*(_xlfn.NORM.DIST(BQ$3,$CU26,0.3*$CU26,TRUE)-_xlfn.NORM.DIST(BQ$30,$CU26,0.3*$CU26,TRUE))+$CS26*(_xlfn.NORM.DIST(BQ$3,$CV26,0.3*$CV26,TRUE)-_xlfn.NORM.DIST(BQ$30,$CV26,0.3*$CV26,TRUE))),""),IF($C26&gt;0,summary!$C$10/28.8/0.947817,""))</f>
        <v/>
      </c>
      <c r="BR55" t="str">
        <f t="array" ref="BR55">IF($D26,IFERROR((SUMPRODUCT((economics!$AG$2:$AG$167=$B55)*(economics!$D$2:$D$167="whr")*economics!$AH$2:$AH$167*(_xlfn.NORM.DIST(BR$3,economics!$AK$2:$AK$167,economics!$AJ$2:$AJ$167,TRUE)-_xlfn.NORM.DIST(BR$30,economics!$AK$2:$AK$167,economics!$AJ$2:$AJ$167,TRUE))*economics!$AM$2:$AM$167)+$CR26*(_xlfn.NORM.DIST(BR$3,$CU26,0.3*$CU26,TRUE)-_xlfn.NORM.DIST(BR$30,$CU26,0.3*$CU26,TRUE))*summary!$C$7/28.8/0.947817+$CS26*(_xlfn.NORM.DIST(BR$3,$CV26,0.3*$CV26,TRUE)-_xlfn.NORM.DIST(BR$30,$CV26,0.3*$CV26,TRUE))*summary!$C$6/28.8/0.947817)/(SUMPRODUCT((economics!$AG$2:$AG$167=$B55)*(economics!$D$2:$D$167="whr")*economics!$AH$2:$AH$167*(_xlfn.NORM.DIST(BR$3,economics!$AK$2:$AK$167,economics!$AJ$2:$AJ$167,TRUE)-_xlfn.NORM.DIST(BR$30,economics!$AK$2:$AK$167,economics!$AJ$2:$AJ$167,TRUE)))+$CR26*(_xlfn.NORM.DIST(BR$3,$CU26,0.3*$CU26,TRUE)-_xlfn.NORM.DIST(BR$30,$CU26,0.3*$CU26,TRUE))+$CS26*(_xlfn.NORM.DIST(BR$3,$CV26,0.3*$CV26,TRUE)-_xlfn.NORM.DIST(BR$30,$CV26,0.3*$CV26,TRUE))),""),IF($C26&gt;0,summary!$C$10/28.8/0.947817,""))</f>
        <v/>
      </c>
      <c r="BS55" t="str">
        <f t="array" ref="BS55">IF($D26,IFERROR((SUMPRODUCT((economics!$AG$2:$AG$167=$B55)*(economics!$D$2:$D$167="whr")*economics!$AH$2:$AH$167*(_xlfn.NORM.DIST(BS$3,economics!$AK$2:$AK$167,economics!$AJ$2:$AJ$167,TRUE)-_xlfn.NORM.DIST(BS$30,economics!$AK$2:$AK$167,economics!$AJ$2:$AJ$167,TRUE))*economics!$AM$2:$AM$167)+$CR26*(_xlfn.NORM.DIST(BS$3,$CU26,0.3*$CU26,TRUE)-_xlfn.NORM.DIST(BS$30,$CU26,0.3*$CU26,TRUE))*summary!$C$7/28.8/0.947817+$CS26*(_xlfn.NORM.DIST(BS$3,$CV26,0.3*$CV26,TRUE)-_xlfn.NORM.DIST(BS$30,$CV26,0.3*$CV26,TRUE))*summary!$C$6/28.8/0.947817)/(SUMPRODUCT((economics!$AG$2:$AG$167=$B55)*(economics!$D$2:$D$167="whr")*economics!$AH$2:$AH$167*(_xlfn.NORM.DIST(BS$3,economics!$AK$2:$AK$167,economics!$AJ$2:$AJ$167,TRUE)-_xlfn.NORM.DIST(BS$30,economics!$AK$2:$AK$167,economics!$AJ$2:$AJ$167,TRUE)))+$CR26*(_xlfn.NORM.DIST(BS$3,$CU26,0.3*$CU26,TRUE)-_xlfn.NORM.DIST(BS$30,$CU26,0.3*$CU26,TRUE))+$CS26*(_xlfn.NORM.DIST(BS$3,$CV26,0.3*$CV26,TRUE)-_xlfn.NORM.DIST(BS$30,$CV26,0.3*$CV26,TRUE))),""),IF($C26&gt;0,summary!$C$10/28.8/0.947817,""))</f>
        <v/>
      </c>
      <c r="BT55" t="str">
        <f t="array" ref="BT55">IF($D26,IFERROR((SUMPRODUCT((economics!$AG$2:$AG$167=$B55)*(economics!$D$2:$D$167="whr")*economics!$AH$2:$AH$167*(_xlfn.NORM.DIST(BT$3,economics!$AK$2:$AK$167,economics!$AJ$2:$AJ$167,TRUE)-_xlfn.NORM.DIST(BT$30,economics!$AK$2:$AK$167,economics!$AJ$2:$AJ$167,TRUE))*economics!$AM$2:$AM$167)+$CR26*(_xlfn.NORM.DIST(BT$3,$CU26,0.3*$CU26,TRUE)-_xlfn.NORM.DIST(BT$30,$CU26,0.3*$CU26,TRUE))*summary!$C$7/28.8/0.947817+$CS26*(_xlfn.NORM.DIST(BT$3,$CV26,0.3*$CV26,TRUE)-_xlfn.NORM.DIST(BT$30,$CV26,0.3*$CV26,TRUE))*summary!$C$6/28.8/0.947817)/(SUMPRODUCT((economics!$AG$2:$AG$167=$B55)*(economics!$D$2:$D$167="whr")*economics!$AH$2:$AH$167*(_xlfn.NORM.DIST(BT$3,economics!$AK$2:$AK$167,economics!$AJ$2:$AJ$167,TRUE)-_xlfn.NORM.DIST(BT$30,economics!$AK$2:$AK$167,economics!$AJ$2:$AJ$167,TRUE)))+$CR26*(_xlfn.NORM.DIST(BT$3,$CU26,0.3*$CU26,TRUE)-_xlfn.NORM.DIST(BT$30,$CU26,0.3*$CU26,TRUE))+$CS26*(_xlfn.NORM.DIST(BT$3,$CV26,0.3*$CV26,TRUE)-_xlfn.NORM.DIST(BT$30,$CV26,0.3*$CV26,TRUE))),""),IF($C26&gt;0,summary!$C$10/28.8/0.947817,""))</f>
        <v/>
      </c>
      <c r="BU55" t="str">
        <f t="array" ref="BU55">IF($D26,IFERROR((SUMPRODUCT((economics!$AG$2:$AG$167=$B55)*(economics!$D$2:$D$167="whr")*economics!$AH$2:$AH$167*(_xlfn.NORM.DIST(BU$3,economics!$AK$2:$AK$167,economics!$AJ$2:$AJ$167,TRUE)-_xlfn.NORM.DIST(BU$30,economics!$AK$2:$AK$167,economics!$AJ$2:$AJ$167,TRUE))*economics!$AM$2:$AM$167)+$CR26*(_xlfn.NORM.DIST(BU$3,$CU26,0.3*$CU26,TRUE)-_xlfn.NORM.DIST(BU$30,$CU26,0.3*$CU26,TRUE))*summary!$C$7/28.8/0.947817+$CS26*(_xlfn.NORM.DIST(BU$3,$CV26,0.3*$CV26,TRUE)-_xlfn.NORM.DIST(BU$30,$CV26,0.3*$CV26,TRUE))*summary!$C$6/28.8/0.947817)/(SUMPRODUCT((economics!$AG$2:$AG$167=$B55)*(economics!$D$2:$D$167="whr")*economics!$AH$2:$AH$167*(_xlfn.NORM.DIST(BU$3,economics!$AK$2:$AK$167,economics!$AJ$2:$AJ$167,TRUE)-_xlfn.NORM.DIST(BU$30,economics!$AK$2:$AK$167,economics!$AJ$2:$AJ$167,TRUE)))+$CR26*(_xlfn.NORM.DIST(BU$3,$CU26,0.3*$CU26,TRUE)-_xlfn.NORM.DIST(BU$30,$CU26,0.3*$CU26,TRUE))+$CS26*(_xlfn.NORM.DIST(BU$3,$CV26,0.3*$CV26,TRUE)-_xlfn.NORM.DIST(BU$30,$CV26,0.3*$CV26,TRUE))),""),IF($C26&gt;0,summary!$C$10/28.8/0.947817,""))</f>
        <v/>
      </c>
      <c r="BV55" t="str">
        <f t="array" ref="BV55">IF($D26,IFERROR((SUMPRODUCT((economics!$AG$2:$AG$167=$B55)*(economics!$D$2:$D$167="whr")*economics!$AH$2:$AH$167*(_xlfn.NORM.DIST(BV$3,economics!$AK$2:$AK$167,economics!$AJ$2:$AJ$167,TRUE)-_xlfn.NORM.DIST(BV$30,economics!$AK$2:$AK$167,economics!$AJ$2:$AJ$167,TRUE))*economics!$AM$2:$AM$167)+$CR26*(_xlfn.NORM.DIST(BV$3,$CU26,0.3*$CU26,TRUE)-_xlfn.NORM.DIST(BV$30,$CU26,0.3*$CU26,TRUE))*summary!$C$7/28.8/0.947817+$CS26*(_xlfn.NORM.DIST(BV$3,$CV26,0.3*$CV26,TRUE)-_xlfn.NORM.DIST(BV$30,$CV26,0.3*$CV26,TRUE))*summary!$C$6/28.8/0.947817)/(SUMPRODUCT((economics!$AG$2:$AG$167=$B55)*(economics!$D$2:$D$167="whr")*economics!$AH$2:$AH$167*(_xlfn.NORM.DIST(BV$3,economics!$AK$2:$AK$167,economics!$AJ$2:$AJ$167,TRUE)-_xlfn.NORM.DIST(BV$30,economics!$AK$2:$AK$167,economics!$AJ$2:$AJ$167,TRUE)))+$CR26*(_xlfn.NORM.DIST(BV$3,$CU26,0.3*$CU26,TRUE)-_xlfn.NORM.DIST(BV$30,$CU26,0.3*$CU26,TRUE))+$CS26*(_xlfn.NORM.DIST(BV$3,$CV26,0.3*$CV26,TRUE)-_xlfn.NORM.DIST(BV$30,$CV26,0.3*$CV26,TRUE))),""),IF($C26&gt;0,summary!$C$10/28.8/0.947817,""))</f>
        <v/>
      </c>
      <c r="BW55" t="str">
        <f t="array" ref="BW55">IF($D26,IFERROR((SUMPRODUCT((economics!$AG$2:$AG$167=$B55)*(economics!$D$2:$D$167="whr")*economics!$AH$2:$AH$167*(_xlfn.NORM.DIST(BW$3,economics!$AK$2:$AK$167,economics!$AJ$2:$AJ$167,TRUE)-_xlfn.NORM.DIST(BW$30,economics!$AK$2:$AK$167,economics!$AJ$2:$AJ$167,TRUE))*economics!$AM$2:$AM$167)+$CR26*(_xlfn.NORM.DIST(BW$3,$CU26,0.3*$CU26,TRUE)-_xlfn.NORM.DIST(BW$30,$CU26,0.3*$CU26,TRUE))*summary!$C$7/28.8/0.947817+$CS26*(_xlfn.NORM.DIST(BW$3,$CV26,0.3*$CV26,TRUE)-_xlfn.NORM.DIST(BW$30,$CV26,0.3*$CV26,TRUE))*summary!$C$6/28.8/0.947817)/(SUMPRODUCT((economics!$AG$2:$AG$167=$B55)*(economics!$D$2:$D$167="whr")*economics!$AH$2:$AH$167*(_xlfn.NORM.DIST(BW$3,economics!$AK$2:$AK$167,economics!$AJ$2:$AJ$167,TRUE)-_xlfn.NORM.DIST(BW$30,economics!$AK$2:$AK$167,economics!$AJ$2:$AJ$167,TRUE)))+$CR26*(_xlfn.NORM.DIST(BW$3,$CU26,0.3*$CU26,TRUE)-_xlfn.NORM.DIST(BW$30,$CU26,0.3*$CU26,TRUE))+$CS26*(_xlfn.NORM.DIST(BW$3,$CV26,0.3*$CV26,TRUE)-_xlfn.NORM.DIST(BW$30,$CV26,0.3*$CV26,TRUE))),""),IF($C26&gt;0,summary!$C$10/28.8/0.947817,""))</f>
        <v/>
      </c>
      <c r="BX55" t="str">
        <f t="array" ref="BX55">IF($D26,IFERROR((SUMPRODUCT((economics!$AG$2:$AG$167=$B55)*(economics!$D$2:$D$167="whr")*economics!$AH$2:$AH$167*(_xlfn.NORM.DIST(BX$3,economics!$AK$2:$AK$167,economics!$AJ$2:$AJ$167,TRUE)-_xlfn.NORM.DIST(BX$30,economics!$AK$2:$AK$167,economics!$AJ$2:$AJ$167,TRUE))*economics!$AM$2:$AM$167)+$CR26*(_xlfn.NORM.DIST(BX$3,$CU26,0.3*$CU26,TRUE)-_xlfn.NORM.DIST(BX$30,$CU26,0.3*$CU26,TRUE))*summary!$C$7/28.8/0.947817+$CS26*(_xlfn.NORM.DIST(BX$3,$CV26,0.3*$CV26,TRUE)-_xlfn.NORM.DIST(BX$30,$CV26,0.3*$CV26,TRUE))*summary!$C$6/28.8/0.947817)/(SUMPRODUCT((economics!$AG$2:$AG$167=$B55)*(economics!$D$2:$D$167="whr")*economics!$AH$2:$AH$167*(_xlfn.NORM.DIST(BX$3,economics!$AK$2:$AK$167,economics!$AJ$2:$AJ$167,TRUE)-_xlfn.NORM.DIST(BX$30,economics!$AK$2:$AK$167,economics!$AJ$2:$AJ$167,TRUE)))+$CR26*(_xlfn.NORM.DIST(BX$3,$CU26,0.3*$CU26,TRUE)-_xlfn.NORM.DIST(BX$30,$CU26,0.3*$CU26,TRUE))+$CS26*(_xlfn.NORM.DIST(BX$3,$CV26,0.3*$CV26,TRUE)-_xlfn.NORM.DIST(BX$30,$CV26,0.3*$CV26,TRUE))),""),IF($C26&gt;0,summary!$C$10/28.8/0.947817,""))</f>
        <v/>
      </c>
      <c r="BY55" t="str">
        <f t="array" ref="BY55">IF($D26,IFERROR((SUMPRODUCT((economics!$AG$2:$AG$167=$B55)*(economics!$D$2:$D$167="whr")*economics!$AH$2:$AH$167*(_xlfn.NORM.DIST(BY$3,economics!$AK$2:$AK$167,economics!$AJ$2:$AJ$167,TRUE)-_xlfn.NORM.DIST(BY$30,economics!$AK$2:$AK$167,economics!$AJ$2:$AJ$167,TRUE))*economics!$AM$2:$AM$167)+$CR26*(_xlfn.NORM.DIST(BY$3,$CU26,0.3*$CU26,TRUE)-_xlfn.NORM.DIST(BY$30,$CU26,0.3*$CU26,TRUE))*summary!$C$7/28.8/0.947817+$CS26*(_xlfn.NORM.DIST(BY$3,$CV26,0.3*$CV26,TRUE)-_xlfn.NORM.DIST(BY$30,$CV26,0.3*$CV26,TRUE))*summary!$C$6/28.8/0.947817)/(SUMPRODUCT((economics!$AG$2:$AG$167=$B55)*(economics!$D$2:$D$167="whr")*economics!$AH$2:$AH$167*(_xlfn.NORM.DIST(BY$3,economics!$AK$2:$AK$167,economics!$AJ$2:$AJ$167,TRUE)-_xlfn.NORM.DIST(BY$30,economics!$AK$2:$AK$167,economics!$AJ$2:$AJ$167,TRUE)))+$CR26*(_xlfn.NORM.DIST(BY$3,$CU26,0.3*$CU26,TRUE)-_xlfn.NORM.DIST(BY$30,$CU26,0.3*$CU26,TRUE))+$CS26*(_xlfn.NORM.DIST(BY$3,$CV26,0.3*$CV26,TRUE)-_xlfn.NORM.DIST(BY$30,$CV26,0.3*$CV26,TRUE))),""),IF($C26&gt;0,summary!$C$10/28.8/0.947817,""))</f>
        <v/>
      </c>
      <c r="BZ55" t="str">
        <f t="array" ref="BZ55">IF($D26,IFERROR((SUMPRODUCT((economics!$AG$2:$AG$167=$B55)*(economics!$D$2:$D$167="whr")*economics!$AH$2:$AH$167*(_xlfn.NORM.DIST(BZ$3,economics!$AK$2:$AK$167,economics!$AJ$2:$AJ$167,TRUE)-_xlfn.NORM.DIST(BZ$30,economics!$AK$2:$AK$167,economics!$AJ$2:$AJ$167,TRUE))*economics!$AM$2:$AM$167)+$CR26*(_xlfn.NORM.DIST(BZ$3,$CU26,0.3*$CU26,TRUE)-_xlfn.NORM.DIST(BZ$30,$CU26,0.3*$CU26,TRUE))*summary!$C$7/28.8/0.947817+$CS26*(_xlfn.NORM.DIST(BZ$3,$CV26,0.3*$CV26,TRUE)-_xlfn.NORM.DIST(BZ$30,$CV26,0.3*$CV26,TRUE))*summary!$C$6/28.8/0.947817)/(SUMPRODUCT((economics!$AG$2:$AG$167=$B55)*(economics!$D$2:$D$167="whr")*economics!$AH$2:$AH$167*(_xlfn.NORM.DIST(BZ$3,economics!$AK$2:$AK$167,economics!$AJ$2:$AJ$167,TRUE)-_xlfn.NORM.DIST(BZ$30,economics!$AK$2:$AK$167,economics!$AJ$2:$AJ$167,TRUE)))+$CR26*(_xlfn.NORM.DIST(BZ$3,$CU26,0.3*$CU26,TRUE)-_xlfn.NORM.DIST(BZ$30,$CU26,0.3*$CU26,TRUE))+$CS26*(_xlfn.NORM.DIST(BZ$3,$CV26,0.3*$CV26,TRUE)-_xlfn.NORM.DIST(BZ$30,$CV26,0.3*$CV26,TRUE))),""),IF($C26&gt;0,summary!$C$10/28.8/0.947817,""))</f>
        <v/>
      </c>
      <c r="CA55" t="str">
        <f t="array" ref="CA55">IF($D26,IFERROR((SUMPRODUCT((economics!$AG$2:$AG$167=$B55)*(economics!$D$2:$D$167="whr")*economics!$AH$2:$AH$167*(_xlfn.NORM.DIST(CA$3,economics!$AK$2:$AK$167,economics!$AJ$2:$AJ$167,TRUE)-_xlfn.NORM.DIST(CA$30,economics!$AK$2:$AK$167,economics!$AJ$2:$AJ$167,TRUE))*economics!$AM$2:$AM$167)+$CR26*(_xlfn.NORM.DIST(CA$3,$CU26,0.3*$CU26,TRUE)-_xlfn.NORM.DIST(CA$30,$CU26,0.3*$CU26,TRUE))*summary!$C$7/28.8/0.947817+$CS26*(_xlfn.NORM.DIST(CA$3,$CV26,0.3*$CV26,TRUE)-_xlfn.NORM.DIST(CA$30,$CV26,0.3*$CV26,TRUE))*summary!$C$6/28.8/0.947817)/(SUMPRODUCT((economics!$AG$2:$AG$167=$B55)*(economics!$D$2:$D$167="whr")*economics!$AH$2:$AH$167*(_xlfn.NORM.DIST(CA$3,economics!$AK$2:$AK$167,economics!$AJ$2:$AJ$167,TRUE)-_xlfn.NORM.DIST(CA$30,economics!$AK$2:$AK$167,economics!$AJ$2:$AJ$167,TRUE)))+$CR26*(_xlfn.NORM.DIST(CA$3,$CU26,0.3*$CU26,TRUE)-_xlfn.NORM.DIST(CA$30,$CU26,0.3*$CU26,TRUE))+$CS26*(_xlfn.NORM.DIST(CA$3,$CV26,0.3*$CV26,TRUE)-_xlfn.NORM.DIST(CA$30,$CV26,0.3*$CV26,TRUE))),""),IF($C26&gt;0,summary!$C$10/28.8/0.947817,""))</f>
        <v/>
      </c>
      <c r="CB55" t="str">
        <f t="array" ref="CB55">IF($D26,IFERROR((SUMPRODUCT((economics!$AG$2:$AG$167=$B55)*(economics!$D$2:$D$167="whr")*economics!$AH$2:$AH$167*(_xlfn.NORM.DIST(CB$3,economics!$AK$2:$AK$167,economics!$AJ$2:$AJ$167,TRUE)-_xlfn.NORM.DIST(CB$30,economics!$AK$2:$AK$167,economics!$AJ$2:$AJ$167,TRUE))*economics!$AM$2:$AM$167)+$CR26*(_xlfn.NORM.DIST(CB$3,$CU26,0.3*$CU26,TRUE)-_xlfn.NORM.DIST(CB$30,$CU26,0.3*$CU26,TRUE))*summary!$C$7/28.8/0.947817+$CS26*(_xlfn.NORM.DIST(CB$3,$CV26,0.3*$CV26,TRUE)-_xlfn.NORM.DIST(CB$30,$CV26,0.3*$CV26,TRUE))*summary!$C$6/28.8/0.947817)/(SUMPRODUCT((economics!$AG$2:$AG$167=$B55)*(economics!$D$2:$D$167="whr")*economics!$AH$2:$AH$167*(_xlfn.NORM.DIST(CB$3,economics!$AK$2:$AK$167,economics!$AJ$2:$AJ$167,TRUE)-_xlfn.NORM.DIST(CB$30,economics!$AK$2:$AK$167,economics!$AJ$2:$AJ$167,TRUE)))+$CR26*(_xlfn.NORM.DIST(CB$3,$CU26,0.3*$CU26,TRUE)-_xlfn.NORM.DIST(CB$30,$CU26,0.3*$CU26,TRUE))+$CS26*(_xlfn.NORM.DIST(CB$3,$CV26,0.3*$CV26,TRUE)-_xlfn.NORM.DIST(CB$30,$CV26,0.3*$CV26,TRUE))),""),IF($C26&gt;0,summary!$C$10/28.8/0.947817,""))</f>
        <v/>
      </c>
      <c r="CC55" t="str">
        <f t="array" ref="CC55">IF($D26,IFERROR((SUMPRODUCT((economics!$AG$2:$AG$167=$B55)*(economics!$D$2:$D$167="whr")*economics!$AH$2:$AH$167*(_xlfn.NORM.DIST(CC$3,economics!$AK$2:$AK$167,economics!$AJ$2:$AJ$167,TRUE)-_xlfn.NORM.DIST(CC$30,economics!$AK$2:$AK$167,economics!$AJ$2:$AJ$167,TRUE))*economics!$AM$2:$AM$167)+$CR26*(_xlfn.NORM.DIST(CC$3,$CU26,0.3*$CU26,TRUE)-_xlfn.NORM.DIST(CC$30,$CU26,0.3*$CU26,TRUE))*summary!$C$7/28.8/0.947817+$CS26*(_xlfn.NORM.DIST(CC$3,$CV26,0.3*$CV26,TRUE)-_xlfn.NORM.DIST(CC$30,$CV26,0.3*$CV26,TRUE))*summary!$C$6/28.8/0.947817)/(SUMPRODUCT((economics!$AG$2:$AG$167=$B55)*(economics!$D$2:$D$167="whr")*economics!$AH$2:$AH$167*(_xlfn.NORM.DIST(CC$3,economics!$AK$2:$AK$167,economics!$AJ$2:$AJ$167,TRUE)-_xlfn.NORM.DIST(CC$30,economics!$AK$2:$AK$167,economics!$AJ$2:$AJ$167,TRUE)))+$CR26*(_xlfn.NORM.DIST(CC$3,$CU26,0.3*$CU26,TRUE)-_xlfn.NORM.DIST(CC$30,$CU26,0.3*$CU26,TRUE))+$CS26*(_xlfn.NORM.DIST(CC$3,$CV26,0.3*$CV26,TRUE)-_xlfn.NORM.DIST(CC$30,$CV26,0.3*$CV26,TRUE))),""),IF($C26&gt;0,summary!$C$10/28.8/0.947817,""))</f>
        <v/>
      </c>
      <c r="CD55" t="str">
        <f t="array" ref="CD55">IF($D26,IFERROR((SUMPRODUCT((economics!$AG$2:$AG$167=$B55)*(economics!$D$2:$D$167="whr")*economics!$AH$2:$AH$167*(_xlfn.NORM.DIST(CD$3,economics!$AK$2:$AK$167,economics!$AJ$2:$AJ$167,TRUE)-_xlfn.NORM.DIST(CD$30,economics!$AK$2:$AK$167,economics!$AJ$2:$AJ$167,TRUE))*economics!$AM$2:$AM$167)+$CR26*(_xlfn.NORM.DIST(CD$3,$CU26,0.3*$CU26,TRUE)-_xlfn.NORM.DIST(CD$30,$CU26,0.3*$CU26,TRUE))*summary!$C$7/28.8/0.947817+$CS26*(_xlfn.NORM.DIST(CD$3,$CV26,0.3*$CV26,TRUE)-_xlfn.NORM.DIST(CD$30,$CV26,0.3*$CV26,TRUE))*summary!$C$6/28.8/0.947817)/(SUMPRODUCT((economics!$AG$2:$AG$167=$B55)*(economics!$D$2:$D$167="whr")*economics!$AH$2:$AH$167*(_xlfn.NORM.DIST(CD$3,economics!$AK$2:$AK$167,economics!$AJ$2:$AJ$167,TRUE)-_xlfn.NORM.DIST(CD$30,economics!$AK$2:$AK$167,economics!$AJ$2:$AJ$167,TRUE)))+$CR26*(_xlfn.NORM.DIST(CD$3,$CU26,0.3*$CU26,TRUE)-_xlfn.NORM.DIST(CD$30,$CU26,0.3*$CU26,TRUE))+$CS26*(_xlfn.NORM.DIST(CD$3,$CV26,0.3*$CV26,TRUE)-_xlfn.NORM.DIST(CD$30,$CV26,0.3*$CV26,TRUE))),""),IF($C26&gt;0,summary!$C$10/28.8/0.947817,""))</f>
        <v/>
      </c>
      <c r="CE55" t="str">
        <f t="array" ref="CE55">IF($D26,IFERROR((SUMPRODUCT((economics!$AG$2:$AG$167=$B55)*(economics!$D$2:$D$167="whr")*economics!$AH$2:$AH$167*(_xlfn.NORM.DIST(CE$3,economics!$AK$2:$AK$167,economics!$AJ$2:$AJ$167,TRUE)-_xlfn.NORM.DIST(CE$30,economics!$AK$2:$AK$167,economics!$AJ$2:$AJ$167,TRUE))*economics!$AM$2:$AM$167)+$CR26*(_xlfn.NORM.DIST(CE$3,$CU26,0.3*$CU26,TRUE)-_xlfn.NORM.DIST(CE$30,$CU26,0.3*$CU26,TRUE))*summary!$C$7/28.8/0.947817+$CS26*(_xlfn.NORM.DIST(CE$3,$CV26,0.3*$CV26,TRUE)-_xlfn.NORM.DIST(CE$30,$CV26,0.3*$CV26,TRUE))*summary!$C$6/28.8/0.947817)/(SUMPRODUCT((economics!$AG$2:$AG$167=$B55)*(economics!$D$2:$D$167="whr")*economics!$AH$2:$AH$167*(_xlfn.NORM.DIST(CE$3,economics!$AK$2:$AK$167,economics!$AJ$2:$AJ$167,TRUE)-_xlfn.NORM.DIST(CE$30,economics!$AK$2:$AK$167,economics!$AJ$2:$AJ$167,TRUE)))+$CR26*(_xlfn.NORM.DIST(CE$3,$CU26,0.3*$CU26,TRUE)-_xlfn.NORM.DIST(CE$30,$CU26,0.3*$CU26,TRUE))+$CS26*(_xlfn.NORM.DIST(CE$3,$CV26,0.3*$CV26,TRUE)-_xlfn.NORM.DIST(CE$30,$CV26,0.3*$CV26,TRUE))),""),IF($C26&gt;0,summary!$C$10/28.8/0.947817,""))</f>
        <v/>
      </c>
      <c r="CF55" t="str">
        <f t="array" ref="CF55">IF($D26,IFERROR((SUMPRODUCT((economics!$AG$2:$AG$167=$B55)*(economics!$D$2:$D$167="whr")*economics!$AH$2:$AH$167*(_xlfn.NORM.DIST(CF$3,economics!$AK$2:$AK$167,economics!$AJ$2:$AJ$167,TRUE)-_xlfn.NORM.DIST(CF$30,economics!$AK$2:$AK$167,economics!$AJ$2:$AJ$167,TRUE))*economics!$AM$2:$AM$167)+$CR26*(_xlfn.NORM.DIST(CF$3,$CU26,0.3*$CU26,TRUE)-_xlfn.NORM.DIST(CF$30,$CU26,0.3*$CU26,TRUE))*summary!$C$7/28.8/0.947817+$CS26*(_xlfn.NORM.DIST(CF$3,$CV26,0.3*$CV26,TRUE)-_xlfn.NORM.DIST(CF$30,$CV26,0.3*$CV26,TRUE))*summary!$C$6/28.8/0.947817)/(SUMPRODUCT((economics!$AG$2:$AG$167=$B55)*(economics!$D$2:$D$167="whr")*economics!$AH$2:$AH$167*(_xlfn.NORM.DIST(CF$3,economics!$AK$2:$AK$167,economics!$AJ$2:$AJ$167,TRUE)-_xlfn.NORM.DIST(CF$30,economics!$AK$2:$AK$167,economics!$AJ$2:$AJ$167,TRUE)))+$CR26*(_xlfn.NORM.DIST(CF$3,$CU26,0.3*$CU26,TRUE)-_xlfn.NORM.DIST(CF$30,$CU26,0.3*$CU26,TRUE))+$CS26*(_xlfn.NORM.DIST(CF$3,$CV26,0.3*$CV26,TRUE)-_xlfn.NORM.DIST(CF$30,$CV26,0.3*$CV26,TRUE))),""),IF($C26&gt;0,summary!$C$10/28.8/0.947817,""))</f>
        <v/>
      </c>
      <c r="CG55" t="str">
        <f t="array" ref="CG55">IF($D26,IFERROR((SUMPRODUCT((economics!$AG$2:$AG$167=$B55)*(economics!$D$2:$D$167="whr")*economics!$AH$2:$AH$167*(_xlfn.NORM.DIST(CG$3,economics!$AK$2:$AK$167,economics!$AJ$2:$AJ$167,TRUE)-_xlfn.NORM.DIST(CG$30,economics!$AK$2:$AK$167,economics!$AJ$2:$AJ$167,TRUE))*economics!$AM$2:$AM$167)+$CR26*(_xlfn.NORM.DIST(CG$3,$CU26,0.3*$CU26,TRUE)-_xlfn.NORM.DIST(CG$30,$CU26,0.3*$CU26,TRUE))*summary!$C$7/28.8/0.947817+$CS26*(_xlfn.NORM.DIST(CG$3,$CV26,0.3*$CV26,TRUE)-_xlfn.NORM.DIST(CG$30,$CV26,0.3*$CV26,TRUE))*summary!$C$6/28.8/0.947817)/(SUMPRODUCT((economics!$AG$2:$AG$167=$B55)*(economics!$D$2:$D$167="whr")*economics!$AH$2:$AH$167*(_xlfn.NORM.DIST(CG$3,economics!$AK$2:$AK$167,economics!$AJ$2:$AJ$167,TRUE)-_xlfn.NORM.DIST(CG$30,economics!$AK$2:$AK$167,economics!$AJ$2:$AJ$167,TRUE)))+$CR26*(_xlfn.NORM.DIST(CG$3,$CU26,0.3*$CU26,TRUE)-_xlfn.NORM.DIST(CG$30,$CU26,0.3*$CU26,TRUE))+$CS26*(_xlfn.NORM.DIST(CG$3,$CV26,0.3*$CV26,TRUE)-_xlfn.NORM.DIST(CG$30,$CV26,0.3*$CV26,TRUE))),""),IF($C26&gt;0,summary!$C$10/28.8/0.947817,""))</f>
        <v/>
      </c>
      <c r="CH55" t="str">
        <f t="array" ref="CH55">IF($D26,IFERROR((SUMPRODUCT((economics!$AG$2:$AG$167=$B55)*(economics!$D$2:$D$167="whr")*economics!$AH$2:$AH$167*(_xlfn.NORM.DIST(CH$3,economics!$AK$2:$AK$167,economics!$AJ$2:$AJ$167,TRUE)-_xlfn.NORM.DIST(CH$30,economics!$AK$2:$AK$167,economics!$AJ$2:$AJ$167,TRUE))*economics!$AM$2:$AM$167)+$CR26*(_xlfn.NORM.DIST(CH$3,$CU26,0.3*$CU26,TRUE)-_xlfn.NORM.DIST(CH$30,$CU26,0.3*$CU26,TRUE))*summary!$C$7/28.8/0.947817+$CS26*(_xlfn.NORM.DIST(CH$3,$CV26,0.3*$CV26,TRUE)-_xlfn.NORM.DIST(CH$30,$CV26,0.3*$CV26,TRUE))*summary!$C$6/28.8/0.947817)/(SUMPRODUCT((economics!$AG$2:$AG$167=$B55)*(economics!$D$2:$D$167="whr")*economics!$AH$2:$AH$167*(_xlfn.NORM.DIST(CH$3,economics!$AK$2:$AK$167,economics!$AJ$2:$AJ$167,TRUE)-_xlfn.NORM.DIST(CH$30,economics!$AK$2:$AK$167,economics!$AJ$2:$AJ$167,TRUE)))+$CR26*(_xlfn.NORM.DIST(CH$3,$CU26,0.3*$CU26,TRUE)-_xlfn.NORM.DIST(CH$30,$CU26,0.3*$CU26,TRUE))+$CS26*(_xlfn.NORM.DIST(CH$3,$CV26,0.3*$CV26,TRUE)-_xlfn.NORM.DIST(CH$30,$CV26,0.3*$CV26,TRUE))),""),IF($C26&gt;0,summary!$C$10/28.8/0.947817,""))</f>
        <v/>
      </c>
    </row>
    <row r="56" spans="1:86" x14ac:dyDescent="0.35">
      <c r="A56" t="str">
        <f t="shared" si="3"/>
        <v>water and waste 36T39</v>
      </c>
      <c r="B56" t="str">
        <f t="shared" si="3"/>
        <v>36T39</v>
      </c>
      <c r="E56" t="str">
        <f t="array" ref="E56">IF($D27,IFERROR((SUMPRODUCT((economics!$AG$2:$AG$167=$B56)*(economics!$D$2:$D$167="whr")*economics!$AH$2:$AH$167*(_xlfn.NORM.DIST(E$3,economics!$AK$2:$AK$167,economics!$AJ$2:$AJ$167,TRUE)-_xlfn.NORM.DIST(E$30,economics!$AK$2:$AK$167,economics!$AJ$2:$AJ$167,TRUE))*economics!$AM$2:$AM$167)+$CR27*(_xlfn.NORM.DIST(E$3,$CU27,0.3*$CU27,TRUE)-_xlfn.NORM.DIST(E$30,$CU27,0.3*$CU27,TRUE))*summary!$C$7/28.8/0.947817+$CS27*(_xlfn.NORM.DIST(E$3,$CV27,0.3*$CV27,TRUE)-_xlfn.NORM.DIST(E$30,$CV27,0.3*$CV27,TRUE))*summary!$C$6/28.8/0.947817)/(SUMPRODUCT((economics!$AG$2:$AG$167=$B56)*(economics!$D$2:$D$167="whr")*economics!$AH$2:$AH$167*(_xlfn.NORM.DIST(E$3,economics!$AK$2:$AK$167,economics!$AJ$2:$AJ$167,TRUE)-_xlfn.NORM.DIST(E$30,economics!$AK$2:$AK$167,economics!$AJ$2:$AJ$167,TRUE)))+$CR27*(_xlfn.NORM.DIST(E$3,$CU27,0.3*$CU27,TRUE)-_xlfn.NORM.DIST(E$30,$CU27,0.3*$CU27,TRUE))+$CS27*(_xlfn.NORM.DIST(E$3,$CV27,0.3*$CV27,TRUE)-_xlfn.NORM.DIST(E$30,$CV27,0.3*$CV27,TRUE))),""),IF($C27&gt;0,summary!$C$10/28.8/0.947817,""))</f>
        <v/>
      </c>
      <c r="F56" t="str">
        <f t="array" ref="F56">IF($D27,IFERROR((SUMPRODUCT((economics!$AG$2:$AG$167=$B56)*(economics!$D$2:$D$167="whr")*economics!$AH$2:$AH$167*(_xlfn.NORM.DIST(F$3,economics!$AK$2:$AK$167,economics!$AJ$2:$AJ$167,TRUE)-_xlfn.NORM.DIST(F$30,economics!$AK$2:$AK$167,economics!$AJ$2:$AJ$167,TRUE))*economics!$AM$2:$AM$167)+$CR27*(_xlfn.NORM.DIST(F$3,$CU27,0.3*$CU27,TRUE)-_xlfn.NORM.DIST(F$30,$CU27,0.3*$CU27,TRUE))*summary!$C$7/28.8/0.947817+$CS27*(_xlfn.NORM.DIST(F$3,$CV27,0.3*$CV27,TRUE)-_xlfn.NORM.DIST(F$30,$CV27,0.3*$CV27,TRUE))*summary!$C$6/28.8/0.947817)/(SUMPRODUCT((economics!$AG$2:$AG$167=$B56)*(economics!$D$2:$D$167="whr")*economics!$AH$2:$AH$167*(_xlfn.NORM.DIST(F$3,economics!$AK$2:$AK$167,economics!$AJ$2:$AJ$167,TRUE)-_xlfn.NORM.DIST(F$30,economics!$AK$2:$AK$167,economics!$AJ$2:$AJ$167,TRUE)))+$CR27*(_xlfn.NORM.DIST(F$3,$CU27,0.3*$CU27,TRUE)-_xlfn.NORM.DIST(F$30,$CU27,0.3*$CU27,TRUE))+$CS27*(_xlfn.NORM.DIST(F$3,$CV27,0.3*$CV27,TRUE)-_xlfn.NORM.DIST(F$30,$CV27,0.3*$CV27,TRUE))),""),IF($C27&gt;0,summary!$C$10/28.8/0.947817,""))</f>
        <v/>
      </c>
      <c r="G56" t="str">
        <f t="array" ref="G56">IF($D27,IFERROR((SUMPRODUCT((economics!$AG$2:$AG$167=$B56)*(economics!$D$2:$D$167="whr")*economics!$AH$2:$AH$167*(_xlfn.NORM.DIST(G$3,economics!$AK$2:$AK$167,economics!$AJ$2:$AJ$167,TRUE)-_xlfn.NORM.DIST(G$30,economics!$AK$2:$AK$167,economics!$AJ$2:$AJ$167,TRUE))*economics!$AM$2:$AM$167)+$CR27*(_xlfn.NORM.DIST(G$3,$CU27,0.3*$CU27,TRUE)-_xlfn.NORM.DIST(G$30,$CU27,0.3*$CU27,TRUE))*summary!$C$7/28.8/0.947817+$CS27*(_xlfn.NORM.DIST(G$3,$CV27,0.3*$CV27,TRUE)-_xlfn.NORM.DIST(G$30,$CV27,0.3*$CV27,TRUE))*summary!$C$6/28.8/0.947817)/(SUMPRODUCT((economics!$AG$2:$AG$167=$B56)*(economics!$D$2:$D$167="whr")*economics!$AH$2:$AH$167*(_xlfn.NORM.DIST(G$3,economics!$AK$2:$AK$167,economics!$AJ$2:$AJ$167,TRUE)-_xlfn.NORM.DIST(G$30,economics!$AK$2:$AK$167,economics!$AJ$2:$AJ$167,TRUE)))+$CR27*(_xlfn.NORM.DIST(G$3,$CU27,0.3*$CU27,TRUE)-_xlfn.NORM.DIST(G$30,$CU27,0.3*$CU27,TRUE))+$CS27*(_xlfn.NORM.DIST(G$3,$CV27,0.3*$CV27,TRUE)-_xlfn.NORM.DIST(G$30,$CV27,0.3*$CV27,TRUE))),""),IF($C27&gt;0,summary!$C$10/28.8/0.947817,""))</f>
        <v/>
      </c>
      <c r="H56" t="str">
        <f t="array" ref="H56">IF($D27,IFERROR((SUMPRODUCT((economics!$AG$2:$AG$167=$B56)*(economics!$D$2:$D$167="whr")*economics!$AH$2:$AH$167*(_xlfn.NORM.DIST(H$3,economics!$AK$2:$AK$167,economics!$AJ$2:$AJ$167,TRUE)-_xlfn.NORM.DIST(H$30,economics!$AK$2:$AK$167,economics!$AJ$2:$AJ$167,TRUE))*economics!$AM$2:$AM$167)+$CR27*(_xlfn.NORM.DIST(H$3,$CU27,0.3*$CU27,TRUE)-_xlfn.NORM.DIST(H$30,$CU27,0.3*$CU27,TRUE))*summary!$C$7/28.8/0.947817+$CS27*(_xlfn.NORM.DIST(H$3,$CV27,0.3*$CV27,TRUE)-_xlfn.NORM.DIST(H$30,$CV27,0.3*$CV27,TRUE))*summary!$C$6/28.8/0.947817)/(SUMPRODUCT((economics!$AG$2:$AG$167=$B56)*(economics!$D$2:$D$167="whr")*economics!$AH$2:$AH$167*(_xlfn.NORM.DIST(H$3,economics!$AK$2:$AK$167,economics!$AJ$2:$AJ$167,TRUE)-_xlfn.NORM.DIST(H$30,economics!$AK$2:$AK$167,economics!$AJ$2:$AJ$167,TRUE)))+$CR27*(_xlfn.NORM.DIST(H$3,$CU27,0.3*$CU27,TRUE)-_xlfn.NORM.DIST(H$30,$CU27,0.3*$CU27,TRUE))+$CS27*(_xlfn.NORM.DIST(H$3,$CV27,0.3*$CV27,TRUE)-_xlfn.NORM.DIST(H$30,$CV27,0.3*$CV27,TRUE))),""),IF($C27&gt;0,summary!$C$10/28.8/0.947817,""))</f>
        <v/>
      </c>
      <c r="I56" t="str">
        <f t="array" ref="I56">IF($D27,IFERROR((SUMPRODUCT((economics!$AG$2:$AG$167=$B56)*(economics!$D$2:$D$167="whr")*economics!$AH$2:$AH$167*(_xlfn.NORM.DIST(I$3,economics!$AK$2:$AK$167,economics!$AJ$2:$AJ$167,TRUE)-_xlfn.NORM.DIST(I$30,economics!$AK$2:$AK$167,economics!$AJ$2:$AJ$167,TRUE))*economics!$AM$2:$AM$167)+$CR27*(_xlfn.NORM.DIST(I$3,$CU27,0.3*$CU27,TRUE)-_xlfn.NORM.DIST(I$30,$CU27,0.3*$CU27,TRUE))*summary!$C$7/28.8/0.947817+$CS27*(_xlfn.NORM.DIST(I$3,$CV27,0.3*$CV27,TRUE)-_xlfn.NORM.DIST(I$30,$CV27,0.3*$CV27,TRUE))*summary!$C$6/28.8/0.947817)/(SUMPRODUCT((economics!$AG$2:$AG$167=$B56)*(economics!$D$2:$D$167="whr")*economics!$AH$2:$AH$167*(_xlfn.NORM.DIST(I$3,economics!$AK$2:$AK$167,economics!$AJ$2:$AJ$167,TRUE)-_xlfn.NORM.DIST(I$30,economics!$AK$2:$AK$167,economics!$AJ$2:$AJ$167,TRUE)))+$CR27*(_xlfn.NORM.DIST(I$3,$CU27,0.3*$CU27,TRUE)-_xlfn.NORM.DIST(I$30,$CU27,0.3*$CU27,TRUE))+$CS27*(_xlfn.NORM.DIST(I$3,$CV27,0.3*$CV27,TRUE)-_xlfn.NORM.DIST(I$30,$CV27,0.3*$CV27,TRUE))),""),IF($C27&gt;0,summary!$C$10/28.8/0.947817,""))</f>
        <v/>
      </c>
      <c r="J56" t="str">
        <f t="array" ref="J56">IF($D27,IFERROR((SUMPRODUCT((economics!$AG$2:$AG$167=$B56)*(economics!$D$2:$D$167="whr")*economics!$AH$2:$AH$167*(_xlfn.NORM.DIST(J$3,economics!$AK$2:$AK$167,economics!$AJ$2:$AJ$167,TRUE)-_xlfn.NORM.DIST(J$30,economics!$AK$2:$AK$167,economics!$AJ$2:$AJ$167,TRUE))*economics!$AM$2:$AM$167)+$CR27*(_xlfn.NORM.DIST(J$3,$CU27,0.3*$CU27,TRUE)-_xlfn.NORM.DIST(J$30,$CU27,0.3*$CU27,TRUE))*summary!$C$7/28.8/0.947817+$CS27*(_xlfn.NORM.DIST(J$3,$CV27,0.3*$CV27,TRUE)-_xlfn.NORM.DIST(J$30,$CV27,0.3*$CV27,TRUE))*summary!$C$6/28.8/0.947817)/(SUMPRODUCT((economics!$AG$2:$AG$167=$B56)*(economics!$D$2:$D$167="whr")*economics!$AH$2:$AH$167*(_xlfn.NORM.DIST(J$3,economics!$AK$2:$AK$167,economics!$AJ$2:$AJ$167,TRUE)-_xlfn.NORM.DIST(J$30,economics!$AK$2:$AK$167,economics!$AJ$2:$AJ$167,TRUE)))+$CR27*(_xlfn.NORM.DIST(J$3,$CU27,0.3*$CU27,TRUE)-_xlfn.NORM.DIST(J$30,$CU27,0.3*$CU27,TRUE))+$CS27*(_xlfn.NORM.DIST(J$3,$CV27,0.3*$CV27,TRUE)-_xlfn.NORM.DIST(J$30,$CV27,0.3*$CV27,TRUE))),""),IF($C27&gt;0,summary!$C$10/28.8/0.947817,""))</f>
        <v/>
      </c>
      <c r="K56" t="str">
        <f t="array" ref="K56">IF($D27,IFERROR((SUMPRODUCT((economics!$AG$2:$AG$167=$B56)*(economics!$D$2:$D$167="whr")*economics!$AH$2:$AH$167*(_xlfn.NORM.DIST(K$3,economics!$AK$2:$AK$167,economics!$AJ$2:$AJ$167,TRUE)-_xlfn.NORM.DIST(K$30,economics!$AK$2:$AK$167,economics!$AJ$2:$AJ$167,TRUE))*economics!$AM$2:$AM$167)+$CR27*(_xlfn.NORM.DIST(K$3,$CU27,0.3*$CU27,TRUE)-_xlfn.NORM.DIST(K$30,$CU27,0.3*$CU27,TRUE))*summary!$C$7/28.8/0.947817+$CS27*(_xlfn.NORM.DIST(K$3,$CV27,0.3*$CV27,TRUE)-_xlfn.NORM.DIST(K$30,$CV27,0.3*$CV27,TRUE))*summary!$C$6/28.8/0.947817)/(SUMPRODUCT((economics!$AG$2:$AG$167=$B56)*(economics!$D$2:$D$167="whr")*economics!$AH$2:$AH$167*(_xlfn.NORM.DIST(K$3,economics!$AK$2:$AK$167,economics!$AJ$2:$AJ$167,TRUE)-_xlfn.NORM.DIST(K$30,economics!$AK$2:$AK$167,economics!$AJ$2:$AJ$167,TRUE)))+$CR27*(_xlfn.NORM.DIST(K$3,$CU27,0.3*$CU27,TRUE)-_xlfn.NORM.DIST(K$30,$CU27,0.3*$CU27,TRUE))+$CS27*(_xlfn.NORM.DIST(K$3,$CV27,0.3*$CV27,TRUE)-_xlfn.NORM.DIST(K$30,$CV27,0.3*$CV27,TRUE))),""),IF($C27&gt;0,summary!$C$10/28.8/0.947817,""))</f>
        <v/>
      </c>
      <c r="L56" t="str">
        <f t="array" ref="L56">IF($D27,IFERROR((SUMPRODUCT((economics!$AG$2:$AG$167=$B56)*(economics!$D$2:$D$167="whr")*economics!$AH$2:$AH$167*(_xlfn.NORM.DIST(L$3,economics!$AK$2:$AK$167,economics!$AJ$2:$AJ$167,TRUE)-_xlfn.NORM.DIST(L$30,economics!$AK$2:$AK$167,economics!$AJ$2:$AJ$167,TRUE))*economics!$AM$2:$AM$167)+$CR27*(_xlfn.NORM.DIST(L$3,$CU27,0.3*$CU27,TRUE)-_xlfn.NORM.DIST(L$30,$CU27,0.3*$CU27,TRUE))*summary!$C$7/28.8/0.947817+$CS27*(_xlfn.NORM.DIST(L$3,$CV27,0.3*$CV27,TRUE)-_xlfn.NORM.DIST(L$30,$CV27,0.3*$CV27,TRUE))*summary!$C$6/28.8/0.947817)/(SUMPRODUCT((economics!$AG$2:$AG$167=$B56)*(economics!$D$2:$D$167="whr")*economics!$AH$2:$AH$167*(_xlfn.NORM.DIST(L$3,economics!$AK$2:$AK$167,economics!$AJ$2:$AJ$167,TRUE)-_xlfn.NORM.DIST(L$30,economics!$AK$2:$AK$167,economics!$AJ$2:$AJ$167,TRUE)))+$CR27*(_xlfn.NORM.DIST(L$3,$CU27,0.3*$CU27,TRUE)-_xlfn.NORM.DIST(L$30,$CU27,0.3*$CU27,TRUE))+$CS27*(_xlfn.NORM.DIST(L$3,$CV27,0.3*$CV27,TRUE)-_xlfn.NORM.DIST(L$30,$CV27,0.3*$CV27,TRUE))),""),IF($C27&gt;0,summary!$C$10/28.8/0.947817,""))</f>
        <v/>
      </c>
      <c r="M56" t="str">
        <f t="array" ref="M56">IF($D27,IFERROR((SUMPRODUCT((economics!$AG$2:$AG$167=$B56)*(economics!$D$2:$D$167="whr")*economics!$AH$2:$AH$167*(_xlfn.NORM.DIST(M$3,economics!$AK$2:$AK$167,economics!$AJ$2:$AJ$167,TRUE)-_xlfn.NORM.DIST(M$30,economics!$AK$2:$AK$167,economics!$AJ$2:$AJ$167,TRUE))*economics!$AM$2:$AM$167)+$CR27*(_xlfn.NORM.DIST(M$3,$CU27,0.3*$CU27,TRUE)-_xlfn.NORM.DIST(M$30,$CU27,0.3*$CU27,TRUE))*summary!$C$7/28.8/0.947817+$CS27*(_xlfn.NORM.DIST(M$3,$CV27,0.3*$CV27,TRUE)-_xlfn.NORM.DIST(M$30,$CV27,0.3*$CV27,TRUE))*summary!$C$6/28.8/0.947817)/(SUMPRODUCT((economics!$AG$2:$AG$167=$B56)*(economics!$D$2:$D$167="whr")*economics!$AH$2:$AH$167*(_xlfn.NORM.DIST(M$3,economics!$AK$2:$AK$167,economics!$AJ$2:$AJ$167,TRUE)-_xlfn.NORM.DIST(M$30,economics!$AK$2:$AK$167,economics!$AJ$2:$AJ$167,TRUE)))+$CR27*(_xlfn.NORM.DIST(M$3,$CU27,0.3*$CU27,TRUE)-_xlfn.NORM.DIST(M$30,$CU27,0.3*$CU27,TRUE))+$CS27*(_xlfn.NORM.DIST(M$3,$CV27,0.3*$CV27,TRUE)-_xlfn.NORM.DIST(M$30,$CV27,0.3*$CV27,TRUE))),""),IF($C27&gt;0,summary!$C$10/28.8/0.947817,""))</f>
        <v/>
      </c>
      <c r="N56" t="str">
        <f t="array" ref="N56">IF($D27,IFERROR((SUMPRODUCT((economics!$AG$2:$AG$167=$B56)*(economics!$D$2:$D$167="whr")*economics!$AH$2:$AH$167*(_xlfn.NORM.DIST(N$3,economics!$AK$2:$AK$167,economics!$AJ$2:$AJ$167,TRUE)-_xlfn.NORM.DIST(N$30,economics!$AK$2:$AK$167,economics!$AJ$2:$AJ$167,TRUE))*economics!$AM$2:$AM$167)+$CR27*(_xlfn.NORM.DIST(N$3,$CU27,0.3*$CU27,TRUE)-_xlfn.NORM.DIST(N$30,$CU27,0.3*$CU27,TRUE))*summary!$C$7/28.8/0.947817+$CS27*(_xlfn.NORM.DIST(N$3,$CV27,0.3*$CV27,TRUE)-_xlfn.NORM.DIST(N$30,$CV27,0.3*$CV27,TRUE))*summary!$C$6/28.8/0.947817)/(SUMPRODUCT((economics!$AG$2:$AG$167=$B56)*(economics!$D$2:$D$167="whr")*economics!$AH$2:$AH$167*(_xlfn.NORM.DIST(N$3,economics!$AK$2:$AK$167,economics!$AJ$2:$AJ$167,TRUE)-_xlfn.NORM.DIST(N$30,economics!$AK$2:$AK$167,economics!$AJ$2:$AJ$167,TRUE)))+$CR27*(_xlfn.NORM.DIST(N$3,$CU27,0.3*$CU27,TRUE)-_xlfn.NORM.DIST(N$30,$CU27,0.3*$CU27,TRUE))+$CS27*(_xlfn.NORM.DIST(N$3,$CV27,0.3*$CV27,TRUE)-_xlfn.NORM.DIST(N$30,$CV27,0.3*$CV27,TRUE))),""),IF($C27&gt;0,summary!$C$10/28.8/0.947817,""))</f>
        <v/>
      </c>
      <c r="O56" t="str">
        <f t="array" ref="O56">IF($D27,IFERROR((SUMPRODUCT((economics!$AG$2:$AG$167=$B56)*(economics!$D$2:$D$167="whr")*economics!$AH$2:$AH$167*(_xlfn.NORM.DIST(O$3,economics!$AK$2:$AK$167,economics!$AJ$2:$AJ$167,TRUE)-_xlfn.NORM.DIST(O$30,economics!$AK$2:$AK$167,economics!$AJ$2:$AJ$167,TRUE))*economics!$AM$2:$AM$167)+$CR27*(_xlfn.NORM.DIST(O$3,$CU27,0.3*$CU27,TRUE)-_xlfn.NORM.DIST(O$30,$CU27,0.3*$CU27,TRUE))*summary!$C$7/28.8/0.947817+$CS27*(_xlfn.NORM.DIST(O$3,$CV27,0.3*$CV27,TRUE)-_xlfn.NORM.DIST(O$30,$CV27,0.3*$CV27,TRUE))*summary!$C$6/28.8/0.947817)/(SUMPRODUCT((economics!$AG$2:$AG$167=$B56)*(economics!$D$2:$D$167="whr")*economics!$AH$2:$AH$167*(_xlfn.NORM.DIST(O$3,economics!$AK$2:$AK$167,economics!$AJ$2:$AJ$167,TRUE)-_xlfn.NORM.DIST(O$30,economics!$AK$2:$AK$167,economics!$AJ$2:$AJ$167,TRUE)))+$CR27*(_xlfn.NORM.DIST(O$3,$CU27,0.3*$CU27,TRUE)-_xlfn.NORM.DIST(O$30,$CU27,0.3*$CU27,TRUE))+$CS27*(_xlfn.NORM.DIST(O$3,$CV27,0.3*$CV27,TRUE)-_xlfn.NORM.DIST(O$30,$CV27,0.3*$CV27,TRUE))),""),IF($C27&gt;0,summary!$C$10/28.8/0.947817,""))</f>
        <v/>
      </c>
      <c r="P56" t="str">
        <f t="array" ref="P56">IF($D27,IFERROR((SUMPRODUCT((economics!$AG$2:$AG$167=$B56)*(economics!$D$2:$D$167="whr")*economics!$AH$2:$AH$167*(_xlfn.NORM.DIST(P$3,economics!$AK$2:$AK$167,economics!$AJ$2:$AJ$167,TRUE)-_xlfn.NORM.DIST(P$30,economics!$AK$2:$AK$167,economics!$AJ$2:$AJ$167,TRUE))*economics!$AM$2:$AM$167)+$CR27*(_xlfn.NORM.DIST(P$3,$CU27,0.3*$CU27,TRUE)-_xlfn.NORM.DIST(P$30,$CU27,0.3*$CU27,TRUE))*summary!$C$7/28.8/0.947817+$CS27*(_xlfn.NORM.DIST(P$3,$CV27,0.3*$CV27,TRUE)-_xlfn.NORM.DIST(P$30,$CV27,0.3*$CV27,TRUE))*summary!$C$6/28.8/0.947817)/(SUMPRODUCT((economics!$AG$2:$AG$167=$B56)*(economics!$D$2:$D$167="whr")*economics!$AH$2:$AH$167*(_xlfn.NORM.DIST(P$3,economics!$AK$2:$AK$167,economics!$AJ$2:$AJ$167,TRUE)-_xlfn.NORM.DIST(P$30,economics!$AK$2:$AK$167,economics!$AJ$2:$AJ$167,TRUE)))+$CR27*(_xlfn.NORM.DIST(P$3,$CU27,0.3*$CU27,TRUE)-_xlfn.NORM.DIST(P$30,$CU27,0.3*$CU27,TRUE))+$CS27*(_xlfn.NORM.DIST(P$3,$CV27,0.3*$CV27,TRUE)-_xlfn.NORM.DIST(P$30,$CV27,0.3*$CV27,TRUE))),""),IF($C27&gt;0,summary!$C$10/28.8/0.947817,""))</f>
        <v/>
      </c>
      <c r="Q56" t="str">
        <f t="array" ref="Q56">IF($D27,IFERROR((SUMPRODUCT((economics!$AG$2:$AG$167=$B56)*(economics!$D$2:$D$167="whr")*economics!$AH$2:$AH$167*(_xlfn.NORM.DIST(Q$3,economics!$AK$2:$AK$167,economics!$AJ$2:$AJ$167,TRUE)-_xlfn.NORM.DIST(Q$30,economics!$AK$2:$AK$167,economics!$AJ$2:$AJ$167,TRUE))*economics!$AM$2:$AM$167)+$CR27*(_xlfn.NORM.DIST(Q$3,$CU27,0.3*$CU27,TRUE)-_xlfn.NORM.DIST(Q$30,$CU27,0.3*$CU27,TRUE))*summary!$C$7/28.8/0.947817+$CS27*(_xlfn.NORM.DIST(Q$3,$CV27,0.3*$CV27,TRUE)-_xlfn.NORM.DIST(Q$30,$CV27,0.3*$CV27,TRUE))*summary!$C$6/28.8/0.947817)/(SUMPRODUCT((economics!$AG$2:$AG$167=$B56)*(economics!$D$2:$D$167="whr")*economics!$AH$2:$AH$167*(_xlfn.NORM.DIST(Q$3,economics!$AK$2:$AK$167,economics!$AJ$2:$AJ$167,TRUE)-_xlfn.NORM.DIST(Q$30,economics!$AK$2:$AK$167,economics!$AJ$2:$AJ$167,TRUE)))+$CR27*(_xlfn.NORM.DIST(Q$3,$CU27,0.3*$CU27,TRUE)-_xlfn.NORM.DIST(Q$30,$CU27,0.3*$CU27,TRUE))+$CS27*(_xlfn.NORM.DIST(Q$3,$CV27,0.3*$CV27,TRUE)-_xlfn.NORM.DIST(Q$30,$CV27,0.3*$CV27,TRUE))),""),IF($C27&gt;0,summary!$C$10/28.8/0.947817,""))</f>
        <v/>
      </c>
      <c r="R56" t="str">
        <f t="array" ref="R56">IF($D27,IFERROR((SUMPRODUCT((economics!$AG$2:$AG$167=$B56)*(economics!$D$2:$D$167="whr")*economics!$AH$2:$AH$167*(_xlfn.NORM.DIST(R$3,economics!$AK$2:$AK$167,economics!$AJ$2:$AJ$167,TRUE)-_xlfn.NORM.DIST(R$30,economics!$AK$2:$AK$167,economics!$AJ$2:$AJ$167,TRUE))*economics!$AM$2:$AM$167)+$CR27*(_xlfn.NORM.DIST(R$3,$CU27,0.3*$CU27,TRUE)-_xlfn.NORM.DIST(R$30,$CU27,0.3*$CU27,TRUE))*summary!$C$7/28.8/0.947817+$CS27*(_xlfn.NORM.DIST(R$3,$CV27,0.3*$CV27,TRUE)-_xlfn.NORM.DIST(R$30,$CV27,0.3*$CV27,TRUE))*summary!$C$6/28.8/0.947817)/(SUMPRODUCT((economics!$AG$2:$AG$167=$B56)*(economics!$D$2:$D$167="whr")*economics!$AH$2:$AH$167*(_xlfn.NORM.DIST(R$3,economics!$AK$2:$AK$167,economics!$AJ$2:$AJ$167,TRUE)-_xlfn.NORM.DIST(R$30,economics!$AK$2:$AK$167,economics!$AJ$2:$AJ$167,TRUE)))+$CR27*(_xlfn.NORM.DIST(R$3,$CU27,0.3*$CU27,TRUE)-_xlfn.NORM.DIST(R$30,$CU27,0.3*$CU27,TRUE))+$CS27*(_xlfn.NORM.DIST(R$3,$CV27,0.3*$CV27,TRUE)-_xlfn.NORM.DIST(R$30,$CV27,0.3*$CV27,TRUE))),""),IF($C27&gt;0,summary!$C$10/28.8/0.947817,""))</f>
        <v/>
      </c>
      <c r="S56" t="str">
        <f t="array" ref="S56">IF($D27,IFERROR((SUMPRODUCT((economics!$AG$2:$AG$167=$B56)*(economics!$D$2:$D$167="whr")*economics!$AH$2:$AH$167*(_xlfn.NORM.DIST(S$3,economics!$AK$2:$AK$167,economics!$AJ$2:$AJ$167,TRUE)-_xlfn.NORM.DIST(S$30,economics!$AK$2:$AK$167,economics!$AJ$2:$AJ$167,TRUE))*economics!$AM$2:$AM$167)+$CR27*(_xlfn.NORM.DIST(S$3,$CU27,0.3*$CU27,TRUE)-_xlfn.NORM.DIST(S$30,$CU27,0.3*$CU27,TRUE))*summary!$C$7/28.8/0.947817+$CS27*(_xlfn.NORM.DIST(S$3,$CV27,0.3*$CV27,TRUE)-_xlfn.NORM.DIST(S$30,$CV27,0.3*$CV27,TRUE))*summary!$C$6/28.8/0.947817)/(SUMPRODUCT((economics!$AG$2:$AG$167=$B56)*(economics!$D$2:$D$167="whr")*economics!$AH$2:$AH$167*(_xlfn.NORM.DIST(S$3,economics!$AK$2:$AK$167,economics!$AJ$2:$AJ$167,TRUE)-_xlfn.NORM.DIST(S$30,economics!$AK$2:$AK$167,economics!$AJ$2:$AJ$167,TRUE)))+$CR27*(_xlfn.NORM.DIST(S$3,$CU27,0.3*$CU27,TRUE)-_xlfn.NORM.DIST(S$30,$CU27,0.3*$CU27,TRUE))+$CS27*(_xlfn.NORM.DIST(S$3,$CV27,0.3*$CV27,TRUE)-_xlfn.NORM.DIST(S$30,$CV27,0.3*$CV27,TRUE))),""),IF($C27&gt;0,summary!$C$10/28.8/0.947817,""))</f>
        <v/>
      </c>
      <c r="T56" t="str">
        <f t="array" ref="T56">IF($D27,IFERROR((SUMPRODUCT((economics!$AG$2:$AG$167=$B56)*(economics!$D$2:$D$167="whr")*economics!$AH$2:$AH$167*(_xlfn.NORM.DIST(T$3,economics!$AK$2:$AK$167,economics!$AJ$2:$AJ$167,TRUE)-_xlfn.NORM.DIST(T$30,economics!$AK$2:$AK$167,economics!$AJ$2:$AJ$167,TRUE))*economics!$AM$2:$AM$167)+$CR27*(_xlfn.NORM.DIST(T$3,$CU27,0.3*$CU27,TRUE)-_xlfn.NORM.DIST(T$30,$CU27,0.3*$CU27,TRUE))*summary!$C$7/28.8/0.947817+$CS27*(_xlfn.NORM.DIST(T$3,$CV27,0.3*$CV27,TRUE)-_xlfn.NORM.DIST(T$30,$CV27,0.3*$CV27,TRUE))*summary!$C$6/28.8/0.947817)/(SUMPRODUCT((economics!$AG$2:$AG$167=$B56)*(economics!$D$2:$D$167="whr")*economics!$AH$2:$AH$167*(_xlfn.NORM.DIST(T$3,economics!$AK$2:$AK$167,economics!$AJ$2:$AJ$167,TRUE)-_xlfn.NORM.DIST(T$30,economics!$AK$2:$AK$167,economics!$AJ$2:$AJ$167,TRUE)))+$CR27*(_xlfn.NORM.DIST(T$3,$CU27,0.3*$CU27,TRUE)-_xlfn.NORM.DIST(T$30,$CU27,0.3*$CU27,TRUE))+$CS27*(_xlfn.NORM.DIST(T$3,$CV27,0.3*$CV27,TRUE)-_xlfn.NORM.DIST(T$30,$CV27,0.3*$CV27,TRUE))),""),IF($C27&gt;0,summary!$C$10/28.8/0.947817,""))</f>
        <v/>
      </c>
      <c r="U56" t="str">
        <f t="array" ref="U56">IF($D27,IFERROR((SUMPRODUCT((economics!$AG$2:$AG$167=$B56)*(economics!$D$2:$D$167="whr")*economics!$AH$2:$AH$167*(_xlfn.NORM.DIST(U$3,economics!$AK$2:$AK$167,economics!$AJ$2:$AJ$167,TRUE)-_xlfn.NORM.DIST(U$30,economics!$AK$2:$AK$167,economics!$AJ$2:$AJ$167,TRUE))*economics!$AM$2:$AM$167)+$CR27*(_xlfn.NORM.DIST(U$3,$CU27,0.3*$CU27,TRUE)-_xlfn.NORM.DIST(U$30,$CU27,0.3*$CU27,TRUE))*summary!$C$7/28.8/0.947817+$CS27*(_xlfn.NORM.DIST(U$3,$CV27,0.3*$CV27,TRUE)-_xlfn.NORM.DIST(U$30,$CV27,0.3*$CV27,TRUE))*summary!$C$6/28.8/0.947817)/(SUMPRODUCT((economics!$AG$2:$AG$167=$B56)*(economics!$D$2:$D$167="whr")*economics!$AH$2:$AH$167*(_xlfn.NORM.DIST(U$3,economics!$AK$2:$AK$167,economics!$AJ$2:$AJ$167,TRUE)-_xlfn.NORM.DIST(U$30,economics!$AK$2:$AK$167,economics!$AJ$2:$AJ$167,TRUE)))+$CR27*(_xlfn.NORM.DIST(U$3,$CU27,0.3*$CU27,TRUE)-_xlfn.NORM.DIST(U$30,$CU27,0.3*$CU27,TRUE))+$CS27*(_xlfn.NORM.DIST(U$3,$CV27,0.3*$CV27,TRUE)-_xlfn.NORM.DIST(U$30,$CV27,0.3*$CV27,TRUE))),""),IF($C27&gt;0,summary!$C$10/28.8/0.947817,""))</f>
        <v/>
      </c>
      <c r="V56" t="str">
        <f t="array" ref="V56">IF($D27,IFERROR((SUMPRODUCT((economics!$AG$2:$AG$167=$B56)*(economics!$D$2:$D$167="whr")*economics!$AH$2:$AH$167*(_xlfn.NORM.DIST(V$3,economics!$AK$2:$AK$167,economics!$AJ$2:$AJ$167,TRUE)-_xlfn.NORM.DIST(V$30,economics!$AK$2:$AK$167,economics!$AJ$2:$AJ$167,TRUE))*economics!$AM$2:$AM$167)+$CR27*(_xlfn.NORM.DIST(V$3,$CU27,0.3*$CU27,TRUE)-_xlfn.NORM.DIST(V$30,$CU27,0.3*$CU27,TRUE))*summary!$C$7/28.8/0.947817+$CS27*(_xlfn.NORM.DIST(V$3,$CV27,0.3*$CV27,TRUE)-_xlfn.NORM.DIST(V$30,$CV27,0.3*$CV27,TRUE))*summary!$C$6/28.8/0.947817)/(SUMPRODUCT((economics!$AG$2:$AG$167=$B56)*(economics!$D$2:$D$167="whr")*economics!$AH$2:$AH$167*(_xlfn.NORM.DIST(V$3,economics!$AK$2:$AK$167,economics!$AJ$2:$AJ$167,TRUE)-_xlfn.NORM.DIST(V$30,economics!$AK$2:$AK$167,economics!$AJ$2:$AJ$167,TRUE)))+$CR27*(_xlfn.NORM.DIST(V$3,$CU27,0.3*$CU27,TRUE)-_xlfn.NORM.DIST(V$30,$CU27,0.3*$CU27,TRUE))+$CS27*(_xlfn.NORM.DIST(V$3,$CV27,0.3*$CV27,TRUE)-_xlfn.NORM.DIST(V$30,$CV27,0.3*$CV27,TRUE))),""),IF($C27&gt;0,summary!$C$10/28.8/0.947817,""))</f>
        <v/>
      </c>
      <c r="W56" t="str">
        <f t="array" ref="W56">IF($D27,IFERROR((SUMPRODUCT((economics!$AG$2:$AG$167=$B56)*(economics!$D$2:$D$167="whr")*economics!$AH$2:$AH$167*(_xlfn.NORM.DIST(W$3,economics!$AK$2:$AK$167,economics!$AJ$2:$AJ$167,TRUE)-_xlfn.NORM.DIST(W$30,economics!$AK$2:$AK$167,economics!$AJ$2:$AJ$167,TRUE))*economics!$AM$2:$AM$167)+$CR27*(_xlfn.NORM.DIST(W$3,$CU27,0.3*$CU27,TRUE)-_xlfn.NORM.DIST(W$30,$CU27,0.3*$CU27,TRUE))*summary!$C$7/28.8/0.947817+$CS27*(_xlfn.NORM.DIST(W$3,$CV27,0.3*$CV27,TRUE)-_xlfn.NORM.DIST(W$30,$CV27,0.3*$CV27,TRUE))*summary!$C$6/28.8/0.947817)/(SUMPRODUCT((economics!$AG$2:$AG$167=$B56)*(economics!$D$2:$D$167="whr")*economics!$AH$2:$AH$167*(_xlfn.NORM.DIST(W$3,economics!$AK$2:$AK$167,economics!$AJ$2:$AJ$167,TRUE)-_xlfn.NORM.DIST(W$30,economics!$AK$2:$AK$167,economics!$AJ$2:$AJ$167,TRUE)))+$CR27*(_xlfn.NORM.DIST(W$3,$CU27,0.3*$CU27,TRUE)-_xlfn.NORM.DIST(W$30,$CU27,0.3*$CU27,TRUE))+$CS27*(_xlfn.NORM.DIST(W$3,$CV27,0.3*$CV27,TRUE)-_xlfn.NORM.DIST(W$30,$CV27,0.3*$CV27,TRUE))),""),IF($C27&gt;0,summary!$C$10/28.8/0.947817,""))</f>
        <v/>
      </c>
      <c r="X56" t="str">
        <f t="array" ref="X56">IF($D27,IFERROR((SUMPRODUCT((economics!$AG$2:$AG$167=$B56)*(economics!$D$2:$D$167="whr")*economics!$AH$2:$AH$167*(_xlfn.NORM.DIST(X$3,economics!$AK$2:$AK$167,economics!$AJ$2:$AJ$167,TRUE)-_xlfn.NORM.DIST(X$30,economics!$AK$2:$AK$167,economics!$AJ$2:$AJ$167,TRUE))*economics!$AM$2:$AM$167)+$CR27*(_xlfn.NORM.DIST(X$3,$CU27,0.3*$CU27,TRUE)-_xlfn.NORM.DIST(X$30,$CU27,0.3*$CU27,TRUE))*summary!$C$7/28.8/0.947817+$CS27*(_xlfn.NORM.DIST(X$3,$CV27,0.3*$CV27,TRUE)-_xlfn.NORM.DIST(X$30,$CV27,0.3*$CV27,TRUE))*summary!$C$6/28.8/0.947817)/(SUMPRODUCT((economics!$AG$2:$AG$167=$B56)*(economics!$D$2:$D$167="whr")*economics!$AH$2:$AH$167*(_xlfn.NORM.DIST(X$3,economics!$AK$2:$AK$167,economics!$AJ$2:$AJ$167,TRUE)-_xlfn.NORM.DIST(X$30,economics!$AK$2:$AK$167,economics!$AJ$2:$AJ$167,TRUE)))+$CR27*(_xlfn.NORM.DIST(X$3,$CU27,0.3*$CU27,TRUE)-_xlfn.NORM.DIST(X$30,$CU27,0.3*$CU27,TRUE))+$CS27*(_xlfn.NORM.DIST(X$3,$CV27,0.3*$CV27,TRUE)-_xlfn.NORM.DIST(X$30,$CV27,0.3*$CV27,TRUE))),""),IF($C27&gt;0,summary!$C$10/28.8/0.947817,""))</f>
        <v/>
      </c>
      <c r="Y56" t="str">
        <f t="array" ref="Y56">IF($D27,IFERROR((SUMPRODUCT((economics!$AG$2:$AG$167=$B56)*(economics!$D$2:$D$167="whr")*economics!$AH$2:$AH$167*(_xlfn.NORM.DIST(Y$3,economics!$AK$2:$AK$167,economics!$AJ$2:$AJ$167,TRUE)-_xlfn.NORM.DIST(Y$30,economics!$AK$2:$AK$167,economics!$AJ$2:$AJ$167,TRUE))*economics!$AM$2:$AM$167)+$CR27*(_xlfn.NORM.DIST(Y$3,$CU27,0.3*$CU27,TRUE)-_xlfn.NORM.DIST(Y$30,$CU27,0.3*$CU27,TRUE))*summary!$C$7/28.8/0.947817+$CS27*(_xlfn.NORM.DIST(Y$3,$CV27,0.3*$CV27,TRUE)-_xlfn.NORM.DIST(Y$30,$CV27,0.3*$CV27,TRUE))*summary!$C$6/28.8/0.947817)/(SUMPRODUCT((economics!$AG$2:$AG$167=$B56)*(economics!$D$2:$D$167="whr")*economics!$AH$2:$AH$167*(_xlfn.NORM.DIST(Y$3,economics!$AK$2:$AK$167,economics!$AJ$2:$AJ$167,TRUE)-_xlfn.NORM.DIST(Y$30,economics!$AK$2:$AK$167,economics!$AJ$2:$AJ$167,TRUE)))+$CR27*(_xlfn.NORM.DIST(Y$3,$CU27,0.3*$CU27,TRUE)-_xlfn.NORM.DIST(Y$30,$CU27,0.3*$CU27,TRUE))+$CS27*(_xlfn.NORM.DIST(Y$3,$CV27,0.3*$CV27,TRUE)-_xlfn.NORM.DIST(Y$30,$CV27,0.3*$CV27,TRUE))),""),IF($C27&gt;0,summary!$C$10/28.8/0.947817,""))</f>
        <v/>
      </c>
      <c r="Z56" t="str">
        <f t="array" ref="Z56">IF($D27,IFERROR((SUMPRODUCT((economics!$AG$2:$AG$167=$B56)*(economics!$D$2:$D$167="whr")*economics!$AH$2:$AH$167*(_xlfn.NORM.DIST(Z$3,economics!$AK$2:$AK$167,economics!$AJ$2:$AJ$167,TRUE)-_xlfn.NORM.DIST(Z$30,economics!$AK$2:$AK$167,economics!$AJ$2:$AJ$167,TRUE))*economics!$AM$2:$AM$167)+$CR27*(_xlfn.NORM.DIST(Z$3,$CU27,0.3*$CU27,TRUE)-_xlfn.NORM.DIST(Z$30,$CU27,0.3*$CU27,TRUE))*summary!$C$7/28.8/0.947817+$CS27*(_xlfn.NORM.DIST(Z$3,$CV27,0.3*$CV27,TRUE)-_xlfn.NORM.DIST(Z$30,$CV27,0.3*$CV27,TRUE))*summary!$C$6/28.8/0.947817)/(SUMPRODUCT((economics!$AG$2:$AG$167=$B56)*(economics!$D$2:$D$167="whr")*economics!$AH$2:$AH$167*(_xlfn.NORM.DIST(Z$3,economics!$AK$2:$AK$167,economics!$AJ$2:$AJ$167,TRUE)-_xlfn.NORM.DIST(Z$30,economics!$AK$2:$AK$167,economics!$AJ$2:$AJ$167,TRUE)))+$CR27*(_xlfn.NORM.DIST(Z$3,$CU27,0.3*$CU27,TRUE)-_xlfn.NORM.DIST(Z$30,$CU27,0.3*$CU27,TRUE))+$CS27*(_xlfn.NORM.DIST(Z$3,$CV27,0.3*$CV27,TRUE)-_xlfn.NORM.DIST(Z$30,$CV27,0.3*$CV27,TRUE))),""),IF($C27&gt;0,summary!$C$10/28.8/0.947817,""))</f>
        <v/>
      </c>
      <c r="AA56" t="str">
        <f t="array" ref="AA56">IF($D27,IFERROR((SUMPRODUCT((economics!$AG$2:$AG$167=$B56)*(economics!$D$2:$D$167="whr")*economics!$AH$2:$AH$167*(_xlfn.NORM.DIST(AA$3,economics!$AK$2:$AK$167,economics!$AJ$2:$AJ$167,TRUE)-_xlfn.NORM.DIST(AA$30,economics!$AK$2:$AK$167,economics!$AJ$2:$AJ$167,TRUE))*economics!$AM$2:$AM$167)+$CR27*(_xlfn.NORM.DIST(AA$3,$CU27,0.3*$CU27,TRUE)-_xlfn.NORM.DIST(AA$30,$CU27,0.3*$CU27,TRUE))*summary!$C$7/28.8/0.947817+$CS27*(_xlfn.NORM.DIST(AA$3,$CV27,0.3*$CV27,TRUE)-_xlfn.NORM.DIST(AA$30,$CV27,0.3*$CV27,TRUE))*summary!$C$6/28.8/0.947817)/(SUMPRODUCT((economics!$AG$2:$AG$167=$B56)*(economics!$D$2:$D$167="whr")*economics!$AH$2:$AH$167*(_xlfn.NORM.DIST(AA$3,economics!$AK$2:$AK$167,economics!$AJ$2:$AJ$167,TRUE)-_xlfn.NORM.DIST(AA$30,economics!$AK$2:$AK$167,economics!$AJ$2:$AJ$167,TRUE)))+$CR27*(_xlfn.NORM.DIST(AA$3,$CU27,0.3*$CU27,TRUE)-_xlfn.NORM.DIST(AA$30,$CU27,0.3*$CU27,TRUE))+$CS27*(_xlfn.NORM.DIST(AA$3,$CV27,0.3*$CV27,TRUE)-_xlfn.NORM.DIST(AA$30,$CV27,0.3*$CV27,TRUE))),""),IF($C27&gt;0,summary!$C$10/28.8/0.947817,""))</f>
        <v/>
      </c>
      <c r="AB56" t="str">
        <f t="array" ref="AB56">IF($D27,IFERROR((SUMPRODUCT((economics!$AG$2:$AG$167=$B56)*(economics!$D$2:$D$167="whr")*economics!$AH$2:$AH$167*(_xlfn.NORM.DIST(AB$3,economics!$AK$2:$AK$167,economics!$AJ$2:$AJ$167,TRUE)-_xlfn.NORM.DIST(AB$30,economics!$AK$2:$AK$167,economics!$AJ$2:$AJ$167,TRUE))*economics!$AM$2:$AM$167)+$CR27*(_xlfn.NORM.DIST(AB$3,$CU27,0.3*$CU27,TRUE)-_xlfn.NORM.DIST(AB$30,$CU27,0.3*$CU27,TRUE))*summary!$C$7/28.8/0.947817+$CS27*(_xlfn.NORM.DIST(AB$3,$CV27,0.3*$CV27,TRUE)-_xlfn.NORM.DIST(AB$30,$CV27,0.3*$CV27,TRUE))*summary!$C$6/28.8/0.947817)/(SUMPRODUCT((economics!$AG$2:$AG$167=$B56)*(economics!$D$2:$D$167="whr")*economics!$AH$2:$AH$167*(_xlfn.NORM.DIST(AB$3,economics!$AK$2:$AK$167,economics!$AJ$2:$AJ$167,TRUE)-_xlfn.NORM.DIST(AB$30,economics!$AK$2:$AK$167,economics!$AJ$2:$AJ$167,TRUE)))+$CR27*(_xlfn.NORM.DIST(AB$3,$CU27,0.3*$CU27,TRUE)-_xlfn.NORM.DIST(AB$30,$CU27,0.3*$CU27,TRUE))+$CS27*(_xlfn.NORM.DIST(AB$3,$CV27,0.3*$CV27,TRUE)-_xlfn.NORM.DIST(AB$30,$CV27,0.3*$CV27,TRUE))),""),IF($C27&gt;0,summary!$C$10/28.8/0.947817,""))</f>
        <v/>
      </c>
      <c r="AC56" t="str">
        <f t="array" ref="AC56">IF($D27,IFERROR((SUMPRODUCT((economics!$AG$2:$AG$167=$B56)*(economics!$D$2:$D$167="whr")*economics!$AH$2:$AH$167*(_xlfn.NORM.DIST(AC$3,economics!$AK$2:$AK$167,economics!$AJ$2:$AJ$167,TRUE)-_xlfn.NORM.DIST(AC$30,economics!$AK$2:$AK$167,economics!$AJ$2:$AJ$167,TRUE))*economics!$AM$2:$AM$167)+$CR27*(_xlfn.NORM.DIST(AC$3,$CU27,0.3*$CU27,TRUE)-_xlfn.NORM.DIST(AC$30,$CU27,0.3*$CU27,TRUE))*summary!$C$7/28.8/0.947817+$CS27*(_xlfn.NORM.DIST(AC$3,$CV27,0.3*$CV27,TRUE)-_xlfn.NORM.DIST(AC$30,$CV27,0.3*$CV27,TRUE))*summary!$C$6/28.8/0.947817)/(SUMPRODUCT((economics!$AG$2:$AG$167=$B56)*(economics!$D$2:$D$167="whr")*economics!$AH$2:$AH$167*(_xlfn.NORM.DIST(AC$3,economics!$AK$2:$AK$167,economics!$AJ$2:$AJ$167,TRUE)-_xlfn.NORM.DIST(AC$30,economics!$AK$2:$AK$167,economics!$AJ$2:$AJ$167,TRUE)))+$CR27*(_xlfn.NORM.DIST(AC$3,$CU27,0.3*$CU27,TRUE)-_xlfn.NORM.DIST(AC$30,$CU27,0.3*$CU27,TRUE))+$CS27*(_xlfn.NORM.DIST(AC$3,$CV27,0.3*$CV27,TRUE)-_xlfn.NORM.DIST(AC$30,$CV27,0.3*$CV27,TRUE))),""),IF($C27&gt;0,summary!$C$10/28.8/0.947817,""))</f>
        <v/>
      </c>
      <c r="AD56" t="str">
        <f t="array" ref="AD56">IF($D27,IFERROR((SUMPRODUCT((economics!$AG$2:$AG$167=$B56)*(economics!$D$2:$D$167="whr")*economics!$AH$2:$AH$167*(_xlfn.NORM.DIST(AD$3,economics!$AK$2:$AK$167,economics!$AJ$2:$AJ$167,TRUE)-_xlfn.NORM.DIST(AD$30,economics!$AK$2:$AK$167,economics!$AJ$2:$AJ$167,TRUE))*economics!$AM$2:$AM$167)+$CR27*(_xlfn.NORM.DIST(AD$3,$CU27,0.3*$CU27,TRUE)-_xlfn.NORM.DIST(AD$30,$CU27,0.3*$CU27,TRUE))*summary!$C$7/28.8/0.947817+$CS27*(_xlfn.NORM.DIST(AD$3,$CV27,0.3*$CV27,TRUE)-_xlfn.NORM.DIST(AD$30,$CV27,0.3*$CV27,TRUE))*summary!$C$6/28.8/0.947817)/(SUMPRODUCT((economics!$AG$2:$AG$167=$B56)*(economics!$D$2:$D$167="whr")*economics!$AH$2:$AH$167*(_xlfn.NORM.DIST(AD$3,economics!$AK$2:$AK$167,economics!$AJ$2:$AJ$167,TRUE)-_xlfn.NORM.DIST(AD$30,economics!$AK$2:$AK$167,economics!$AJ$2:$AJ$167,TRUE)))+$CR27*(_xlfn.NORM.DIST(AD$3,$CU27,0.3*$CU27,TRUE)-_xlfn.NORM.DIST(AD$30,$CU27,0.3*$CU27,TRUE))+$CS27*(_xlfn.NORM.DIST(AD$3,$CV27,0.3*$CV27,TRUE)-_xlfn.NORM.DIST(AD$30,$CV27,0.3*$CV27,TRUE))),""),IF($C27&gt;0,summary!$C$10/28.8/0.947817,""))</f>
        <v/>
      </c>
      <c r="AE56" t="str">
        <f t="array" ref="AE56">IF($D27,IFERROR((SUMPRODUCT((economics!$AG$2:$AG$167=$B56)*(economics!$D$2:$D$167="whr")*economics!$AH$2:$AH$167*(_xlfn.NORM.DIST(AE$3,economics!$AK$2:$AK$167,economics!$AJ$2:$AJ$167,TRUE)-_xlfn.NORM.DIST(AE$30,economics!$AK$2:$AK$167,economics!$AJ$2:$AJ$167,TRUE))*economics!$AM$2:$AM$167)+$CR27*(_xlfn.NORM.DIST(AE$3,$CU27,0.3*$CU27,TRUE)-_xlfn.NORM.DIST(AE$30,$CU27,0.3*$CU27,TRUE))*summary!$C$7/28.8/0.947817+$CS27*(_xlfn.NORM.DIST(AE$3,$CV27,0.3*$CV27,TRUE)-_xlfn.NORM.DIST(AE$30,$CV27,0.3*$CV27,TRUE))*summary!$C$6/28.8/0.947817)/(SUMPRODUCT((economics!$AG$2:$AG$167=$B56)*(economics!$D$2:$D$167="whr")*economics!$AH$2:$AH$167*(_xlfn.NORM.DIST(AE$3,economics!$AK$2:$AK$167,economics!$AJ$2:$AJ$167,TRUE)-_xlfn.NORM.DIST(AE$30,economics!$AK$2:$AK$167,economics!$AJ$2:$AJ$167,TRUE)))+$CR27*(_xlfn.NORM.DIST(AE$3,$CU27,0.3*$CU27,TRUE)-_xlfn.NORM.DIST(AE$30,$CU27,0.3*$CU27,TRUE))+$CS27*(_xlfn.NORM.DIST(AE$3,$CV27,0.3*$CV27,TRUE)-_xlfn.NORM.DIST(AE$30,$CV27,0.3*$CV27,TRUE))),""),IF($C27&gt;0,summary!$C$10/28.8/0.947817,""))</f>
        <v/>
      </c>
      <c r="AF56" t="str">
        <f t="array" ref="AF56">IF($D27,IFERROR((SUMPRODUCT((economics!$AG$2:$AG$167=$B56)*(economics!$D$2:$D$167="whr")*economics!$AH$2:$AH$167*(_xlfn.NORM.DIST(AF$3,economics!$AK$2:$AK$167,economics!$AJ$2:$AJ$167,TRUE)-_xlfn.NORM.DIST(AF$30,economics!$AK$2:$AK$167,economics!$AJ$2:$AJ$167,TRUE))*economics!$AM$2:$AM$167)+$CR27*(_xlfn.NORM.DIST(AF$3,$CU27,0.3*$CU27,TRUE)-_xlfn.NORM.DIST(AF$30,$CU27,0.3*$CU27,TRUE))*summary!$C$7/28.8/0.947817+$CS27*(_xlfn.NORM.DIST(AF$3,$CV27,0.3*$CV27,TRUE)-_xlfn.NORM.DIST(AF$30,$CV27,0.3*$CV27,TRUE))*summary!$C$6/28.8/0.947817)/(SUMPRODUCT((economics!$AG$2:$AG$167=$B56)*(economics!$D$2:$D$167="whr")*economics!$AH$2:$AH$167*(_xlfn.NORM.DIST(AF$3,economics!$AK$2:$AK$167,economics!$AJ$2:$AJ$167,TRUE)-_xlfn.NORM.DIST(AF$30,economics!$AK$2:$AK$167,economics!$AJ$2:$AJ$167,TRUE)))+$CR27*(_xlfn.NORM.DIST(AF$3,$CU27,0.3*$CU27,TRUE)-_xlfn.NORM.DIST(AF$30,$CU27,0.3*$CU27,TRUE))+$CS27*(_xlfn.NORM.DIST(AF$3,$CV27,0.3*$CV27,TRUE)-_xlfn.NORM.DIST(AF$30,$CV27,0.3*$CV27,TRUE))),""),IF($C27&gt;0,summary!$C$10/28.8/0.947817,""))</f>
        <v/>
      </c>
      <c r="AG56" t="str">
        <f t="array" ref="AG56">IF($D27,IFERROR((SUMPRODUCT((economics!$AG$2:$AG$167=$B56)*(economics!$D$2:$D$167="whr")*economics!$AH$2:$AH$167*(_xlfn.NORM.DIST(AG$3,economics!$AK$2:$AK$167,economics!$AJ$2:$AJ$167,TRUE)-_xlfn.NORM.DIST(AG$30,economics!$AK$2:$AK$167,economics!$AJ$2:$AJ$167,TRUE))*economics!$AM$2:$AM$167)+$CR27*(_xlfn.NORM.DIST(AG$3,$CU27,0.3*$CU27,TRUE)-_xlfn.NORM.DIST(AG$30,$CU27,0.3*$CU27,TRUE))*summary!$C$7/28.8/0.947817+$CS27*(_xlfn.NORM.DIST(AG$3,$CV27,0.3*$CV27,TRUE)-_xlfn.NORM.DIST(AG$30,$CV27,0.3*$CV27,TRUE))*summary!$C$6/28.8/0.947817)/(SUMPRODUCT((economics!$AG$2:$AG$167=$B56)*(economics!$D$2:$D$167="whr")*economics!$AH$2:$AH$167*(_xlfn.NORM.DIST(AG$3,economics!$AK$2:$AK$167,economics!$AJ$2:$AJ$167,TRUE)-_xlfn.NORM.DIST(AG$30,economics!$AK$2:$AK$167,economics!$AJ$2:$AJ$167,TRUE)))+$CR27*(_xlfn.NORM.DIST(AG$3,$CU27,0.3*$CU27,TRUE)-_xlfn.NORM.DIST(AG$30,$CU27,0.3*$CU27,TRUE))+$CS27*(_xlfn.NORM.DIST(AG$3,$CV27,0.3*$CV27,TRUE)-_xlfn.NORM.DIST(AG$30,$CV27,0.3*$CV27,TRUE))),""),IF($C27&gt;0,summary!$C$10/28.8/0.947817,""))</f>
        <v/>
      </c>
      <c r="AH56" t="str">
        <f t="array" ref="AH56">IF($D27,IFERROR((SUMPRODUCT((economics!$AG$2:$AG$167=$B56)*(economics!$D$2:$D$167="whr")*economics!$AH$2:$AH$167*(_xlfn.NORM.DIST(AH$3,economics!$AK$2:$AK$167,economics!$AJ$2:$AJ$167,TRUE)-_xlfn.NORM.DIST(AH$30,economics!$AK$2:$AK$167,economics!$AJ$2:$AJ$167,TRUE))*economics!$AM$2:$AM$167)+$CR27*(_xlfn.NORM.DIST(AH$3,$CU27,0.3*$CU27,TRUE)-_xlfn.NORM.DIST(AH$30,$CU27,0.3*$CU27,TRUE))*summary!$C$7/28.8/0.947817+$CS27*(_xlfn.NORM.DIST(AH$3,$CV27,0.3*$CV27,TRUE)-_xlfn.NORM.DIST(AH$30,$CV27,0.3*$CV27,TRUE))*summary!$C$6/28.8/0.947817)/(SUMPRODUCT((economics!$AG$2:$AG$167=$B56)*(economics!$D$2:$D$167="whr")*economics!$AH$2:$AH$167*(_xlfn.NORM.DIST(AH$3,economics!$AK$2:$AK$167,economics!$AJ$2:$AJ$167,TRUE)-_xlfn.NORM.DIST(AH$30,economics!$AK$2:$AK$167,economics!$AJ$2:$AJ$167,TRUE)))+$CR27*(_xlfn.NORM.DIST(AH$3,$CU27,0.3*$CU27,TRUE)-_xlfn.NORM.DIST(AH$30,$CU27,0.3*$CU27,TRUE))+$CS27*(_xlfn.NORM.DIST(AH$3,$CV27,0.3*$CV27,TRUE)-_xlfn.NORM.DIST(AH$30,$CV27,0.3*$CV27,TRUE))),""),IF($C27&gt;0,summary!$C$10/28.8/0.947817,""))</f>
        <v/>
      </c>
      <c r="AI56" t="str">
        <f t="array" ref="AI56">IF($D27,IFERROR((SUMPRODUCT((economics!$AG$2:$AG$167=$B56)*(economics!$D$2:$D$167="whr")*economics!$AH$2:$AH$167*(_xlfn.NORM.DIST(AI$3,economics!$AK$2:$AK$167,economics!$AJ$2:$AJ$167,TRUE)-_xlfn.NORM.DIST(AI$30,economics!$AK$2:$AK$167,economics!$AJ$2:$AJ$167,TRUE))*economics!$AM$2:$AM$167)+$CR27*(_xlfn.NORM.DIST(AI$3,$CU27,0.3*$CU27,TRUE)-_xlfn.NORM.DIST(AI$30,$CU27,0.3*$CU27,TRUE))*summary!$C$7/28.8/0.947817+$CS27*(_xlfn.NORM.DIST(AI$3,$CV27,0.3*$CV27,TRUE)-_xlfn.NORM.DIST(AI$30,$CV27,0.3*$CV27,TRUE))*summary!$C$6/28.8/0.947817)/(SUMPRODUCT((economics!$AG$2:$AG$167=$B56)*(economics!$D$2:$D$167="whr")*economics!$AH$2:$AH$167*(_xlfn.NORM.DIST(AI$3,economics!$AK$2:$AK$167,economics!$AJ$2:$AJ$167,TRUE)-_xlfn.NORM.DIST(AI$30,economics!$AK$2:$AK$167,economics!$AJ$2:$AJ$167,TRUE)))+$CR27*(_xlfn.NORM.DIST(AI$3,$CU27,0.3*$CU27,TRUE)-_xlfn.NORM.DIST(AI$30,$CU27,0.3*$CU27,TRUE))+$CS27*(_xlfn.NORM.DIST(AI$3,$CV27,0.3*$CV27,TRUE)-_xlfn.NORM.DIST(AI$30,$CV27,0.3*$CV27,TRUE))),""),IF($C27&gt;0,summary!$C$10/28.8/0.947817,""))</f>
        <v/>
      </c>
      <c r="AJ56" t="str">
        <f t="array" ref="AJ56">IF($D27,IFERROR((SUMPRODUCT((economics!$AG$2:$AG$167=$B56)*(economics!$D$2:$D$167="whr")*economics!$AH$2:$AH$167*(_xlfn.NORM.DIST(AJ$3,economics!$AK$2:$AK$167,economics!$AJ$2:$AJ$167,TRUE)-_xlfn.NORM.DIST(AJ$30,economics!$AK$2:$AK$167,economics!$AJ$2:$AJ$167,TRUE))*economics!$AM$2:$AM$167)+$CR27*(_xlfn.NORM.DIST(AJ$3,$CU27,0.3*$CU27,TRUE)-_xlfn.NORM.DIST(AJ$30,$CU27,0.3*$CU27,TRUE))*summary!$C$7/28.8/0.947817+$CS27*(_xlfn.NORM.DIST(AJ$3,$CV27,0.3*$CV27,TRUE)-_xlfn.NORM.DIST(AJ$30,$CV27,0.3*$CV27,TRUE))*summary!$C$6/28.8/0.947817)/(SUMPRODUCT((economics!$AG$2:$AG$167=$B56)*(economics!$D$2:$D$167="whr")*economics!$AH$2:$AH$167*(_xlfn.NORM.DIST(AJ$3,economics!$AK$2:$AK$167,economics!$AJ$2:$AJ$167,TRUE)-_xlfn.NORM.DIST(AJ$30,economics!$AK$2:$AK$167,economics!$AJ$2:$AJ$167,TRUE)))+$CR27*(_xlfn.NORM.DIST(AJ$3,$CU27,0.3*$CU27,TRUE)-_xlfn.NORM.DIST(AJ$30,$CU27,0.3*$CU27,TRUE))+$CS27*(_xlfn.NORM.DIST(AJ$3,$CV27,0.3*$CV27,TRUE)-_xlfn.NORM.DIST(AJ$30,$CV27,0.3*$CV27,TRUE))),""),IF($C27&gt;0,summary!$C$10/28.8/0.947817,""))</f>
        <v/>
      </c>
      <c r="AK56" t="str">
        <f t="array" ref="AK56">IF($D27,IFERROR((SUMPRODUCT((economics!$AG$2:$AG$167=$B56)*(economics!$D$2:$D$167="whr")*economics!$AH$2:$AH$167*(_xlfn.NORM.DIST(AK$3,economics!$AK$2:$AK$167,economics!$AJ$2:$AJ$167,TRUE)-_xlfn.NORM.DIST(AK$30,economics!$AK$2:$AK$167,economics!$AJ$2:$AJ$167,TRUE))*economics!$AM$2:$AM$167)+$CR27*(_xlfn.NORM.DIST(AK$3,$CU27,0.3*$CU27,TRUE)-_xlfn.NORM.DIST(AK$30,$CU27,0.3*$CU27,TRUE))*summary!$C$7/28.8/0.947817+$CS27*(_xlfn.NORM.DIST(AK$3,$CV27,0.3*$CV27,TRUE)-_xlfn.NORM.DIST(AK$30,$CV27,0.3*$CV27,TRUE))*summary!$C$6/28.8/0.947817)/(SUMPRODUCT((economics!$AG$2:$AG$167=$B56)*(economics!$D$2:$D$167="whr")*economics!$AH$2:$AH$167*(_xlfn.NORM.DIST(AK$3,economics!$AK$2:$AK$167,economics!$AJ$2:$AJ$167,TRUE)-_xlfn.NORM.DIST(AK$30,economics!$AK$2:$AK$167,economics!$AJ$2:$AJ$167,TRUE)))+$CR27*(_xlfn.NORM.DIST(AK$3,$CU27,0.3*$CU27,TRUE)-_xlfn.NORM.DIST(AK$30,$CU27,0.3*$CU27,TRUE))+$CS27*(_xlfn.NORM.DIST(AK$3,$CV27,0.3*$CV27,TRUE)-_xlfn.NORM.DIST(AK$30,$CV27,0.3*$CV27,TRUE))),""),IF($C27&gt;0,summary!$C$10/28.8/0.947817,""))</f>
        <v/>
      </c>
      <c r="AL56" t="str">
        <f t="array" ref="AL56">IF($D27,IFERROR((SUMPRODUCT((economics!$AG$2:$AG$167=$B56)*(economics!$D$2:$D$167="whr")*economics!$AH$2:$AH$167*(_xlfn.NORM.DIST(AL$3,economics!$AK$2:$AK$167,economics!$AJ$2:$AJ$167,TRUE)-_xlfn.NORM.DIST(AL$30,economics!$AK$2:$AK$167,economics!$AJ$2:$AJ$167,TRUE))*economics!$AM$2:$AM$167)+$CR27*(_xlfn.NORM.DIST(AL$3,$CU27,0.3*$CU27,TRUE)-_xlfn.NORM.DIST(AL$30,$CU27,0.3*$CU27,TRUE))*summary!$C$7/28.8/0.947817+$CS27*(_xlfn.NORM.DIST(AL$3,$CV27,0.3*$CV27,TRUE)-_xlfn.NORM.DIST(AL$30,$CV27,0.3*$CV27,TRUE))*summary!$C$6/28.8/0.947817)/(SUMPRODUCT((economics!$AG$2:$AG$167=$B56)*(economics!$D$2:$D$167="whr")*economics!$AH$2:$AH$167*(_xlfn.NORM.DIST(AL$3,economics!$AK$2:$AK$167,economics!$AJ$2:$AJ$167,TRUE)-_xlfn.NORM.DIST(AL$30,economics!$AK$2:$AK$167,economics!$AJ$2:$AJ$167,TRUE)))+$CR27*(_xlfn.NORM.DIST(AL$3,$CU27,0.3*$CU27,TRUE)-_xlfn.NORM.DIST(AL$30,$CU27,0.3*$CU27,TRUE))+$CS27*(_xlfn.NORM.DIST(AL$3,$CV27,0.3*$CV27,TRUE)-_xlfn.NORM.DIST(AL$30,$CV27,0.3*$CV27,TRUE))),""),IF($C27&gt;0,summary!$C$10/28.8/0.947817,""))</f>
        <v/>
      </c>
      <c r="AM56" t="str">
        <f t="array" ref="AM56">IF($D27,IFERROR((SUMPRODUCT((economics!$AG$2:$AG$167=$B56)*(economics!$D$2:$D$167="whr")*economics!$AH$2:$AH$167*(_xlfn.NORM.DIST(AM$3,economics!$AK$2:$AK$167,economics!$AJ$2:$AJ$167,TRUE)-_xlfn.NORM.DIST(AM$30,economics!$AK$2:$AK$167,economics!$AJ$2:$AJ$167,TRUE))*economics!$AM$2:$AM$167)+$CR27*(_xlfn.NORM.DIST(AM$3,$CU27,0.3*$CU27,TRUE)-_xlfn.NORM.DIST(AM$30,$CU27,0.3*$CU27,TRUE))*summary!$C$7/28.8/0.947817+$CS27*(_xlfn.NORM.DIST(AM$3,$CV27,0.3*$CV27,TRUE)-_xlfn.NORM.DIST(AM$30,$CV27,0.3*$CV27,TRUE))*summary!$C$6/28.8/0.947817)/(SUMPRODUCT((economics!$AG$2:$AG$167=$B56)*(economics!$D$2:$D$167="whr")*economics!$AH$2:$AH$167*(_xlfn.NORM.DIST(AM$3,economics!$AK$2:$AK$167,economics!$AJ$2:$AJ$167,TRUE)-_xlfn.NORM.DIST(AM$30,economics!$AK$2:$AK$167,economics!$AJ$2:$AJ$167,TRUE)))+$CR27*(_xlfn.NORM.DIST(AM$3,$CU27,0.3*$CU27,TRUE)-_xlfn.NORM.DIST(AM$30,$CU27,0.3*$CU27,TRUE))+$CS27*(_xlfn.NORM.DIST(AM$3,$CV27,0.3*$CV27,TRUE)-_xlfn.NORM.DIST(AM$30,$CV27,0.3*$CV27,TRUE))),""),IF($C27&gt;0,summary!$C$10/28.8/0.947817,""))</f>
        <v/>
      </c>
      <c r="AN56" t="str">
        <f t="array" ref="AN56">IF($D27,IFERROR((SUMPRODUCT((economics!$AG$2:$AG$167=$B56)*(economics!$D$2:$D$167="whr")*economics!$AH$2:$AH$167*(_xlfn.NORM.DIST(AN$3,economics!$AK$2:$AK$167,economics!$AJ$2:$AJ$167,TRUE)-_xlfn.NORM.DIST(AN$30,economics!$AK$2:$AK$167,economics!$AJ$2:$AJ$167,TRUE))*economics!$AM$2:$AM$167)+$CR27*(_xlfn.NORM.DIST(AN$3,$CU27,0.3*$CU27,TRUE)-_xlfn.NORM.DIST(AN$30,$CU27,0.3*$CU27,TRUE))*summary!$C$7/28.8/0.947817+$CS27*(_xlfn.NORM.DIST(AN$3,$CV27,0.3*$CV27,TRUE)-_xlfn.NORM.DIST(AN$30,$CV27,0.3*$CV27,TRUE))*summary!$C$6/28.8/0.947817)/(SUMPRODUCT((economics!$AG$2:$AG$167=$B56)*(economics!$D$2:$D$167="whr")*economics!$AH$2:$AH$167*(_xlfn.NORM.DIST(AN$3,economics!$AK$2:$AK$167,economics!$AJ$2:$AJ$167,TRUE)-_xlfn.NORM.DIST(AN$30,economics!$AK$2:$AK$167,economics!$AJ$2:$AJ$167,TRUE)))+$CR27*(_xlfn.NORM.DIST(AN$3,$CU27,0.3*$CU27,TRUE)-_xlfn.NORM.DIST(AN$30,$CU27,0.3*$CU27,TRUE))+$CS27*(_xlfn.NORM.DIST(AN$3,$CV27,0.3*$CV27,TRUE)-_xlfn.NORM.DIST(AN$30,$CV27,0.3*$CV27,TRUE))),""),IF($C27&gt;0,summary!$C$10/28.8/0.947817,""))</f>
        <v/>
      </c>
      <c r="AO56" t="str">
        <f t="array" ref="AO56">IF($D27,IFERROR((SUMPRODUCT((economics!$AG$2:$AG$167=$B56)*(economics!$D$2:$D$167="whr")*economics!$AH$2:$AH$167*(_xlfn.NORM.DIST(AO$3,economics!$AK$2:$AK$167,economics!$AJ$2:$AJ$167,TRUE)-_xlfn.NORM.DIST(AO$30,economics!$AK$2:$AK$167,economics!$AJ$2:$AJ$167,TRUE))*economics!$AM$2:$AM$167)+$CR27*(_xlfn.NORM.DIST(AO$3,$CU27,0.3*$CU27,TRUE)-_xlfn.NORM.DIST(AO$30,$CU27,0.3*$CU27,TRUE))*summary!$C$7/28.8/0.947817+$CS27*(_xlfn.NORM.DIST(AO$3,$CV27,0.3*$CV27,TRUE)-_xlfn.NORM.DIST(AO$30,$CV27,0.3*$CV27,TRUE))*summary!$C$6/28.8/0.947817)/(SUMPRODUCT((economics!$AG$2:$AG$167=$B56)*(economics!$D$2:$D$167="whr")*economics!$AH$2:$AH$167*(_xlfn.NORM.DIST(AO$3,economics!$AK$2:$AK$167,economics!$AJ$2:$AJ$167,TRUE)-_xlfn.NORM.DIST(AO$30,economics!$AK$2:$AK$167,economics!$AJ$2:$AJ$167,TRUE)))+$CR27*(_xlfn.NORM.DIST(AO$3,$CU27,0.3*$CU27,TRUE)-_xlfn.NORM.DIST(AO$30,$CU27,0.3*$CU27,TRUE))+$CS27*(_xlfn.NORM.DIST(AO$3,$CV27,0.3*$CV27,TRUE)-_xlfn.NORM.DIST(AO$30,$CV27,0.3*$CV27,TRUE))),""),IF($C27&gt;0,summary!$C$10/28.8/0.947817,""))</f>
        <v/>
      </c>
      <c r="AP56" t="str">
        <f t="array" ref="AP56">IF($D27,IFERROR((SUMPRODUCT((economics!$AG$2:$AG$167=$B56)*(economics!$D$2:$D$167="whr")*economics!$AH$2:$AH$167*(_xlfn.NORM.DIST(AP$3,economics!$AK$2:$AK$167,economics!$AJ$2:$AJ$167,TRUE)-_xlfn.NORM.DIST(AP$30,economics!$AK$2:$AK$167,economics!$AJ$2:$AJ$167,TRUE))*economics!$AM$2:$AM$167)+$CR27*(_xlfn.NORM.DIST(AP$3,$CU27,0.3*$CU27,TRUE)-_xlfn.NORM.DIST(AP$30,$CU27,0.3*$CU27,TRUE))*summary!$C$7/28.8/0.947817+$CS27*(_xlfn.NORM.DIST(AP$3,$CV27,0.3*$CV27,TRUE)-_xlfn.NORM.DIST(AP$30,$CV27,0.3*$CV27,TRUE))*summary!$C$6/28.8/0.947817)/(SUMPRODUCT((economics!$AG$2:$AG$167=$B56)*(economics!$D$2:$D$167="whr")*economics!$AH$2:$AH$167*(_xlfn.NORM.DIST(AP$3,economics!$AK$2:$AK$167,economics!$AJ$2:$AJ$167,TRUE)-_xlfn.NORM.DIST(AP$30,economics!$AK$2:$AK$167,economics!$AJ$2:$AJ$167,TRUE)))+$CR27*(_xlfn.NORM.DIST(AP$3,$CU27,0.3*$CU27,TRUE)-_xlfn.NORM.DIST(AP$30,$CU27,0.3*$CU27,TRUE))+$CS27*(_xlfn.NORM.DIST(AP$3,$CV27,0.3*$CV27,TRUE)-_xlfn.NORM.DIST(AP$30,$CV27,0.3*$CV27,TRUE))),""),IF($C27&gt;0,summary!$C$10/28.8/0.947817,""))</f>
        <v/>
      </c>
      <c r="AQ56" t="str">
        <f t="array" ref="AQ56">IF($D27,IFERROR((SUMPRODUCT((economics!$AG$2:$AG$167=$B56)*(economics!$D$2:$D$167="whr")*economics!$AH$2:$AH$167*(_xlfn.NORM.DIST(AQ$3,economics!$AK$2:$AK$167,economics!$AJ$2:$AJ$167,TRUE)-_xlfn.NORM.DIST(AQ$30,economics!$AK$2:$AK$167,economics!$AJ$2:$AJ$167,TRUE))*economics!$AM$2:$AM$167)+$CR27*(_xlfn.NORM.DIST(AQ$3,$CU27,0.3*$CU27,TRUE)-_xlfn.NORM.DIST(AQ$30,$CU27,0.3*$CU27,TRUE))*summary!$C$7/28.8/0.947817+$CS27*(_xlfn.NORM.DIST(AQ$3,$CV27,0.3*$CV27,TRUE)-_xlfn.NORM.DIST(AQ$30,$CV27,0.3*$CV27,TRUE))*summary!$C$6/28.8/0.947817)/(SUMPRODUCT((economics!$AG$2:$AG$167=$B56)*(economics!$D$2:$D$167="whr")*economics!$AH$2:$AH$167*(_xlfn.NORM.DIST(AQ$3,economics!$AK$2:$AK$167,economics!$AJ$2:$AJ$167,TRUE)-_xlfn.NORM.DIST(AQ$30,economics!$AK$2:$AK$167,economics!$AJ$2:$AJ$167,TRUE)))+$CR27*(_xlfn.NORM.DIST(AQ$3,$CU27,0.3*$CU27,TRUE)-_xlfn.NORM.DIST(AQ$30,$CU27,0.3*$CU27,TRUE))+$CS27*(_xlfn.NORM.DIST(AQ$3,$CV27,0.3*$CV27,TRUE)-_xlfn.NORM.DIST(AQ$30,$CV27,0.3*$CV27,TRUE))),""),IF($C27&gt;0,summary!$C$10/28.8/0.947817,""))</f>
        <v/>
      </c>
      <c r="AR56" t="str">
        <f t="array" ref="AR56">IF($D27,IFERROR((SUMPRODUCT((economics!$AG$2:$AG$167=$B56)*(economics!$D$2:$D$167="whr")*economics!$AH$2:$AH$167*(_xlfn.NORM.DIST(AR$3,economics!$AK$2:$AK$167,economics!$AJ$2:$AJ$167,TRUE)-_xlfn.NORM.DIST(AR$30,economics!$AK$2:$AK$167,economics!$AJ$2:$AJ$167,TRUE))*economics!$AM$2:$AM$167)+$CR27*(_xlfn.NORM.DIST(AR$3,$CU27,0.3*$CU27,TRUE)-_xlfn.NORM.DIST(AR$30,$CU27,0.3*$CU27,TRUE))*summary!$C$7/28.8/0.947817+$CS27*(_xlfn.NORM.DIST(AR$3,$CV27,0.3*$CV27,TRUE)-_xlfn.NORM.DIST(AR$30,$CV27,0.3*$CV27,TRUE))*summary!$C$6/28.8/0.947817)/(SUMPRODUCT((economics!$AG$2:$AG$167=$B56)*(economics!$D$2:$D$167="whr")*economics!$AH$2:$AH$167*(_xlfn.NORM.DIST(AR$3,economics!$AK$2:$AK$167,economics!$AJ$2:$AJ$167,TRUE)-_xlfn.NORM.DIST(AR$30,economics!$AK$2:$AK$167,economics!$AJ$2:$AJ$167,TRUE)))+$CR27*(_xlfn.NORM.DIST(AR$3,$CU27,0.3*$CU27,TRUE)-_xlfn.NORM.DIST(AR$30,$CU27,0.3*$CU27,TRUE))+$CS27*(_xlfn.NORM.DIST(AR$3,$CV27,0.3*$CV27,TRUE)-_xlfn.NORM.DIST(AR$30,$CV27,0.3*$CV27,TRUE))),""),IF($C27&gt;0,summary!$C$10/28.8/0.947817,""))</f>
        <v/>
      </c>
      <c r="AS56" t="str">
        <f t="array" ref="AS56">IF($D27,IFERROR((SUMPRODUCT((economics!$AG$2:$AG$167=$B56)*(economics!$D$2:$D$167="whr")*economics!$AH$2:$AH$167*(_xlfn.NORM.DIST(AS$3,economics!$AK$2:$AK$167,economics!$AJ$2:$AJ$167,TRUE)-_xlfn.NORM.DIST(AS$30,economics!$AK$2:$AK$167,economics!$AJ$2:$AJ$167,TRUE))*economics!$AM$2:$AM$167)+$CR27*(_xlfn.NORM.DIST(AS$3,$CU27,0.3*$CU27,TRUE)-_xlfn.NORM.DIST(AS$30,$CU27,0.3*$CU27,TRUE))*summary!$C$7/28.8/0.947817+$CS27*(_xlfn.NORM.DIST(AS$3,$CV27,0.3*$CV27,TRUE)-_xlfn.NORM.DIST(AS$30,$CV27,0.3*$CV27,TRUE))*summary!$C$6/28.8/0.947817)/(SUMPRODUCT((economics!$AG$2:$AG$167=$B56)*(economics!$D$2:$D$167="whr")*economics!$AH$2:$AH$167*(_xlfn.NORM.DIST(AS$3,economics!$AK$2:$AK$167,economics!$AJ$2:$AJ$167,TRUE)-_xlfn.NORM.DIST(AS$30,economics!$AK$2:$AK$167,economics!$AJ$2:$AJ$167,TRUE)))+$CR27*(_xlfn.NORM.DIST(AS$3,$CU27,0.3*$CU27,TRUE)-_xlfn.NORM.DIST(AS$30,$CU27,0.3*$CU27,TRUE))+$CS27*(_xlfn.NORM.DIST(AS$3,$CV27,0.3*$CV27,TRUE)-_xlfn.NORM.DIST(AS$30,$CV27,0.3*$CV27,TRUE))),""),IF($C27&gt;0,summary!$C$10/28.8/0.947817,""))</f>
        <v/>
      </c>
      <c r="AT56" t="str">
        <f t="array" ref="AT56">IF($D27,IFERROR((SUMPRODUCT((economics!$AG$2:$AG$167=$B56)*(economics!$D$2:$D$167="whr")*economics!$AH$2:$AH$167*(_xlfn.NORM.DIST(AT$3,economics!$AK$2:$AK$167,economics!$AJ$2:$AJ$167,TRUE)-_xlfn.NORM.DIST(AT$30,economics!$AK$2:$AK$167,economics!$AJ$2:$AJ$167,TRUE))*economics!$AM$2:$AM$167)+$CR27*(_xlfn.NORM.DIST(AT$3,$CU27,0.3*$CU27,TRUE)-_xlfn.NORM.DIST(AT$30,$CU27,0.3*$CU27,TRUE))*summary!$C$7/28.8/0.947817+$CS27*(_xlfn.NORM.DIST(AT$3,$CV27,0.3*$CV27,TRUE)-_xlfn.NORM.DIST(AT$30,$CV27,0.3*$CV27,TRUE))*summary!$C$6/28.8/0.947817)/(SUMPRODUCT((economics!$AG$2:$AG$167=$B56)*(economics!$D$2:$D$167="whr")*economics!$AH$2:$AH$167*(_xlfn.NORM.DIST(AT$3,economics!$AK$2:$AK$167,economics!$AJ$2:$AJ$167,TRUE)-_xlfn.NORM.DIST(AT$30,economics!$AK$2:$AK$167,economics!$AJ$2:$AJ$167,TRUE)))+$CR27*(_xlfn.NORM.DIST(AT$3,$CU27,0.3*$CU27,TRUE)-_xlfn.NORM.DIST(AT$30,$CU27,0.3*$CU27,TRUE))+$CS27*(_xlfn.NORM.DIST(AT$3,$CV27,0.3*$CV27,TRUE)-_xlfn.NORM.DIST(AT$30,$CV27,0.3*$CV27,TRUE))),""),IF($C27&gt;0,summary!$C$10/28.8/0.947817,""))</f>
        <v/>
      </c>
      <c r="AU56" t="str">
        <f t="array" ref="AU56">IF($D27,IFERROR((SUMPRODUCT((economics!$AG$2:$AG$167=$B56)*(economics!$D$2:$D$167="whr")*economics!$AH$2:$AH$167*(_xlfn.NORM.DIST(AU$3,economics!$AK$2:$AK$167,economics!$AJ$2:$AJ$167,TRUE)-_xlfn.NORM.DIST(AU$30,economics!$AK$2:$AK$167,economics!$AJ$2:$AJ$167,TRUE))*economics!$AM$2:$AM$167)+$CR27*(_xlfn.NORM.DIST(AU$3,$CU27,0.3*$CU27,TRUE)-_xlfn.NORM.DIST(AU$30,$CU27,0.3*$CU27,TRUE))*summary!$C$7/28.8/0.947817+$CS27*(_xlfn.NORM.DIST(AU$3,$CV27,0.3*$CV27,TRUE)-_xlfn.NORM.DIST(AU$30,$CV27,0.3*$CV27,TRUE))*summary!$C$6/28.8/0.947817)/(SUMPRODUCT((economics!$AG$2:$AG$167=$B56)*(economics!$D$2:$D$167="whr")*economics!$AH$2:$AH$167*(_xlfn.NORM.DIST(AU$3,economics!$AK$2:$AK$167,economics!$AJ$2:$AJ$167,TRUE)-_xlfn.NORM.DIST(AU$30,economics!$AK$2:$AK$167,economics!$AJ$2:$AJ$167,TRUE)))+$CR27*(_xlfn.NORM.DIST(AU$3,$CU27,0.3*$CU27,TRUE)-_xlfn.NORM.DIST(AU$30,$CU27,0.3*$CU27,TRUE))+$CS27*(_xlfn.NORM.DIST(AU$3,$CV27,0.3*$CV27,TRUE)-_xlfn.NORM.DIST(AU$30,$CV27,0.3*$CV27,TRUE))),""),IF($C27&gt;0,summary!$C$10/28.8/0.947817,""))</f>
        <v/>
      </c>
      <c r="AV56" t="str">
        <f t="array" ref="AV56">IF($D27,IFERROR((SUMPRODUCT((economics!$AG$2:$AG$167=$B56)*(economics!$D$2:$D$167="whr")*economics!$AH$2:$AH$167*(_xlfn.NORM.DIST(AV$3,economics!$AK$2:$AK$167,economics!$AJ$2:$AJ$167,TRUE)-_xlfn.NORM.DIST(AV$30,economics!$AK$2:$AK$167,economics!$AJ$2:$AJ$167,TRUE))*economics!$AM$2:$AM$167)+$CR27*(_xlfn.NORM.DIST(AV$3,$CU27,0.3*$CU27,TRUE)-_xlfn.NORM.DIST(AV$30,$CU27,0.3*$CU27,TRUE))*summary!$C$7/28.8/0.947817+$CS27*(_xlfn.NORM.DIST(AV$3,$CV27,0.3*$CV27,TRUE)-_xlfn.NORM.DIST(AV$30,$CV27,0.3*$CV27,TRUE))*summary!$C$6/28.8/0.947817)/(SUMPRODUCT((economics!$AG$2:$AG$167=$B56)*(economics!$D$2:$D$167="whr")*economics!$AH$2:$AH$167*(_xlfn.NORM.DIST(AV$3,economics!$AK$2:$AK$167,economics!$AJ$2:$AJ$167,TRUE)-_xlfn.NORM.DIST(AV$30,economics!$AK$2:$AK$167,economics!$AJ$2:$AJ$167,TRUE)))+$CR27*(_xlfn.NORM.DIST(AV$3,$CU27,0.3*$CU27,TRUE)-_xlfn.NORM.DIST(AV$30,$CU27,0.3*$CU27,TRUE))+$CS27*(_xlfn.NORM.DIST(AV$3,$CV27,0.3*$CV27,TRUE)-_xlfn.NORM.DIST(AV$30,$CV27,0.3*$CV27,TRUE))),""),IF($C27&gt;0,summary!$C$10/28.8/0.947817,""))</f>
        <v/>
      </c>
      <c r="AW56" t="str">
        <f t="array" ref="AW56">IF($D27,IFERROR((SUMPRODUCT((economics!$AG$2:$AG$167=$B56)*(economics!$D$2:$D$167="whr")*economics!$AH$2:$AH$167*(_xlfn.NORM.DIST(AW$3,economics!$AK$2:$AK$167,economics!$AJ$2:$AJ$167,TRUE)-_xlfn.NORM.DIST(AW$30,economics!$AK$2:$AK$167,economics!$AJ$2:$AJ$167,TRUE))*economics!$AM$2:$AM$167)+$CR27*(_xlfn.NORM.DIST(AW$3,$CU27,0.3*$CU27,TRUE)-_xlfn.NORM.DIST(AW$30,$CU27,0.3*$CU27,TRUE))*summary!$C$7/28.8/0.947817+$CS27*(_xlfn.NORM.DIST(AW$3,$CV27,0.3*$CV27,TRUE)-_xlfn.NORM.DIST(AW$30,$CV27,0.3*$CV27,TRUE))*summary!$C$6/28.8/0.947817)/(SUMPRODUCT((economics!$AG$2:$AG$167=$B56)*(economics!$D$2:$D$167="whr")*economics!$AH$2:$AH$167*(_xlfn.NORM.DIST(AW$3,economics!$AK$2:$AK$167,economics!$AJ$2:$AJ$167,TRUE)-_xlfn.NORM.DIST(AW$30,economics!$AK$2:$AK$167,economics!$AJ$2:$AJ$167,TRUE)))+$CR27*(_xlfn.NORM.DIST(AW$3,$CU27,0.3*$CU27,TRUE)-_xlfn.NORM.DIST(AW$30,$CU27,0.3*$CU27,TRUE))+$CS27*(_xlfn.NORM.DIST(AW$3,$CV27,0.3*$CV27,TRUE)-_xlfn.NORM.DIST(AW$30,$CV27,0.3*$CV27,TRUE))),""),IF($C27&gt;0,summary!$C$10/28.8/0.947817,""))</f>
        <v/>
      </c>
      <c r="AX56" t="str">
        <f t="array" ref="AX56">IF($D27,IFERROR((SUMPRODUCT((economics!$AG$2:$AG$167=$B56)*(economics!$D$2:$D$167="whr")*economics!$AH$2:$AH$167*(_xlfn.NORM.DIST(AX$3,economics!$AK$2:$AK$167,economics!$AJ$2:$AJ$167,TRUE)-_xlfn.NORM.DIST(AX$30,economics!$AK$2:$AK$167,economics!$AJ$2:$AJ$167,TRUE))*economics!$AM$2:$AM$167)+$CR27*(_xlfn.NORM.DIST(AX$3,$CU27,0.3*$CU27,TRUE)-_xlfn.NORM.DIST(AX$30,$CU27,0.3*$CU27,TRUE))*summary!$C$7/28.8/0.947817+$CS27*(_xlfn.NORM.DIST(AX$3,$CV27,0.3*$CV27,TRUE)-_xlfn.NORM.DIST(AX$30,$CV27,0.3*$CV27,TRUE))*summary!$C$6/28.8/0.947817)/(SUMPRODUCT((economics!$AG$2:$AG$167=$B56)*(economics!$D$2:$D$167="whr")*economics!$AH$2:$AH$167*(_xlfn.NORM.DIST(AX$3,economics!$AK$2:$AK$167,economics!$AJ$2:$AJ$167,TRUE)-_xlfn.NORM.DIST(AX$30,economics!$AK$2:$AK$167,economics!$AJ$2:$AJ$167,TRUE)))+$CR27*(_xlfn.NORM.DIST(AX$3,$CU27,0.3*$CU27,TRUE)-_xlfn.NORM.DIST(AX$30,$CU27,0.3*$CU27,TRUE))+$CS27*(_xlfn.NORM.DIST(AX$3,$CV27,0.3*$CV27,TRUE)-_xlfn.NORM.DIST(AX$30,$CV27,0.3*$CV27,TRUE))),""),IF($C27&gt;0,summary!$C$10/28.8/0.947817,""))</f>
        <v/>
      </c>
      <c r="AY56" t="str">
        <f t="array" ref="AY56">IF($D27,IFERROR((SUMPRODUCT((economics!$AG$2:$AG$167=$B56)*(economics!$D$2:$D$167="whr")*economics!$AH$2:$AH$167*(_xlfn.NORM.DIST(AY$3,economics!$AK$2:$AK$167,economics!$AJ$2:$AJ$167,TRUE)-_xlfn.NORM.DIST(AY$30,economics!$AK$2:$AK$167,economics!$AJ$2:$AJ$167,TRUE))*economics!$AM$2:$AM$167)+$CR27*(_xlfn.NORM.DIST(AY$3,$CU27,0.3*$CU27,TRUE)-_xlfn.NORM.DIST(AY$30,$CU27,0.3*$CU27,TRUE))*summary!$C$7/28.8/0.947817+$CS27*(_xlfn.NORM.DIST(AY$3,$CV27,0.3*$CV27,TRUE)-_xlfn.NORM.DIST(AY$30,$CV27,0.3*$CV27,TRUE))*summary!$C$6/28.8/0.947817)/(SUMPRODUCT((economics!$AG$2:$AG$167=$B56)*(economics!$D$2:$D$167="whr")*economics!$AH$2:$AH$167*(_xlfn.NORM.DIST(AY$3,economics!$AK$2:$AK$167,economics!$AJ$2:$AJ$167,TRUE)-_xlfn.NORM.DIST(AY$30,economics!$AK$2:$AK$167,economics!$AJ$2:$AJ$167,TRUE)))+$CR27*(_xlfn.NORM.DIST(AY$3,$CU27,0.3*$CU27,TRUE)-_xlfn.NORM.DIST(AY$30,$CU27,0.3*$CU27,TRUE))+$CS27*(_xlfn.NORM.DIST(AY$3,$CV27,0.3*$CV27,TRUE)-_xlfn.NORM.DIST(AY$30,$CV27,0.3*$CV27,TRUE))),""),IF($C27&gt;0,summary!$C$10/28.8/0.947817,""))</f>
        <v/>
      </c>
      <c r="AZ56" t="str">
        <f t="array" ref="AZ56">IF($D27,IFERROR((SUMPRODUCT((economics!$AG$2:$AG$167=$B56)*(economics!$D$2:$D$167="whr")*economics!$AH$2:$AH$167*(_xlfn.NORM.DIST(AZ$3,economics!$AK$2:$AK$167,economics!$AJ$2:$AJ$167,TRUE)-_xlfn.NORM.DIST(AZ$30,economics!$AK$2:$AK$167,economics!$AJ$2:$AJ$167,TRUE))*economics!$AM$2:$AM$167)+$CR27*(_xlfn.NORM.DIST(AZ$3,$CU27,0.3*$CU27,TRUE)-_xlfn.NORM.DIST(AZ$30,$CU27,0.3*$CU27,TRUE))*summary!$C$7/28.8/0.947817+$CS27*(_xlfn.NORM.DIST(AZ$3,$CV27,0.3*$CV27,TRUE)-_xlfn.NORM.DIST(AZ$30,$CV27,0.3*$CV27,TRUE))*summary!$C$6/28.8/0.947817)/(SUMPRODUCT((economics!$AG$2:$AG$167=$B56)*(economics!$D$2:$D$167="whr")*economics!$AH$2:$AH$167*(_xlfn.NORM.DIST(AZ$3,economics!$AK$2:$AK$167,economics!$AJ$2:$AJ$167,TRUE)-_xlfn.NORM.DIST(AZ$30,economics!$AK$2:$AK$167,economics!$AJ$2:$AJ$167,TRUE)))+$CR27*(_xlfn.NORM.DIST(AZ$3,$CU27,0.3*$CU27,TRUE)-_xlfn.NORM.DIST(AZ$30,$CU27,0.3*$CU27,TRUE))+$CS27*(_xlfn.NORM.DIST(AZ$3,$CV27,0.3*$CV27,TRUE)-_xlfn.NORM.DIST(AZ$30,$CV27,0.3*$CV27,TRUE))),""),IF($C27&gt;0,summary!$C$10/28.8/0.947817,""))</f>
        <v/>
      </c>
      <c r="BA56" t="str">
        <f t="array" ref="BA56">IF($D27,IFERROR((SUMPRODUCT((economics!$AG$2:$AG$167=$B56)*(economics!$D$2:$D$167="whr")*economics!$AH$2:$AH$167*(_xlfn.NORM.DIST(BA$3,economics!$AK$2:$AK$167,economics!$AJ$2:$AJ$167,TRUE)-_xlfn.NORM.DIST(BA$30,economics!$AK$2:$AK$167,economics!$AJ$2:$AJ$167,TRUE))*economics!$AM$2:$AM$167)+$CR27*(_xlfn.NORM.DIST(BA$3,$CU27,0.3*$CU27,TRUE)-_xlfn.NORM.DIST(BA$30,$CU27,0.3*$CU27,TRUE))*summary!$C$7/28.8/0.947817+$CS27*(_xlfn.NORM.DIST(BA$3,$CV27,0.3*$CV27,TRUE)-_xlfn.NORM.DIST(BA$30,$CV27,0.3*$CV27,TRUE))*summary!$C$6/28.8/0.947817)/(SUMPRODUCT((economics!$AG$2:$AG$167=$B56)*(economics!$D$2:$D$167="whr")*economics!$AH$2:$AH$167*(_xlfn.NORM.DIST(BA$3,economics!$AK$2:$AK$167,economics!$AJ$2:$AJ$167,TRUE)-_xlfn.NORM.DIST(BA$30,economics!$AK$2:$AK$167,economics!$AJ$2:$AJ$167,TRUE)))+$CR27*(_xlfn.NORM.DIST(BA$3,$CU27,0.3*$CU27,TRUE)-_xlfn.NORM.DIST(BA$30,$CU27,0.3*$CU27,TRUE))+$CS27*(_xlfn.NORM.DIST(BA$3,$CV27,0.3*$CV27,TRUE)-_xlfn.NORM.DIST(BA$30,$CV27,0.3*$CV27,TRUE))),""),IF($C27&gt;0,summary!$C$10/28.8/0.947817,""))</f>
        <v/>
      </c>
      <c r="BB56" t="str">
        <f t="array" ref="BB56">IF($D27,IFERROR((SUMPRODUCT((economics!$AG$2:$AG$167=$B56)*(economics!$D$2:$D$167="whr")*economics!$AH$2:$AH$167*(_xlfn.NORM.DIST(BB$3,economics!$AK$2:$AK$167,economics!$AJ$2:$AJ$167,TRUE)-_xlfn.NORM.DIST(BB$30,economics!$AK$2:$AK$167,economics!$AJ$2:$AJ$167,TRUE))*economics!$AM$2:$AM$167)+$CR27*(_xlfn.NORM.DIST(BB$3,$CU27,0.3*$CU27,TRUE)-_xlfn.NORM.DIST(BB$30,$CU27,0.3*$CU27,TRUE))*summary!$C$7/28.8/0.947817+$CS27*(_xlfn.NORM.DIST(BB$3,$CV27,0.3*$CV27,TRUE)-_xlfn.NORM.DIST(BB$30,$CV27,0.3*$CV27,TRUE))*summary!$C$6/28.8/0.947817)/(SUMPRODUCT((economics!$AG$2:$AG$167=$B56)*(economics!$D$2:$D$167="whr")*economics!$AH$2:$AH$167*(_xlfn.NORM.DIST(BB$3,economics!$AK$2:$AK$167,economics!$AJ$2:$AJ$167,TRUE)-_xlfn.NORM.DIST(BB$30,economics!$AK$2:$AK$167,economics!$AJ$2:$AJ$167,TRUE)))+$CR27*(_xlfn.NORM.DIST(BB$3,$CU27,0.3*$CU27,TRUE)-_xlfn.NORM.DIST(BB$30,$CU27,0.3*$CU27,TRUE))+$CS27*(_xlfn.NORM.DIST(BB$3,$CV27,0.3*$CV27,TRUE)-_xlfn.NORM.DIST(BB$30,$CV27,0.3*$CV27,TRUE))),""),IF($C27&gt;0,summary!$C$10/28.8/0.947817,""))</f>
        <v/>
      </c>
      <c r="BC56" t="str">
        <f t="array" ref="BC56">IF($D27,IFERROR((SUMPRODUCT((economics!$AG$2:$AG$167=$B56)*(economics!$D$2:$D$167="whr")*economics!$AH$2:$AH$167*(_xlfn.NORM.DIST(BC$3,economics!$AK$2:$AK$167,economics!$AJ$2:$AJ$167,TRUE)-_xlfn.NORM.DIST(BC$30,economics!$AK$2:$AK$167,economics!$AJ$2:$AJ$167,TRUE))*economics!$AM$2:$AM$167)+$CR27*(_xlfn.NORM.DIST(BC$3,$CU27,0.3*$CU27,TRUE)-_xlfn.NORM.DIST(BC$30,$CU27,0.3*$CU27,TRUE))*summary!$C$7/28.8/0.947817+$CS27*(_xlfn.NORM.DIST(BC$3,$CV27,0.3*$CV27,TRUE)-_xlfn.NORM.DIST(BC$30,$CV27,0.3*$CV27,TRUE))*summary!$C$6/28.8/0.947817)/(SUMPRODUCT((economics!$AG$2:$AG$167=$B56)*(economics!$D$2:$D$167="whr")*economics!$AH$2:$AH$167*(_xlfn.NORM.DIST(BC$3,economics!$AK$2:$AK$167,economics!$AJ$2:$AJ$167,TRUE)-_xlfn.NORM.DIST(BC$30,economics!$AK$2:$AK$167,economics!$AJ$2:$AJ$167,TRUE)))+$CR27*(_xlfn.NORM.DIST(BC$3,$CU27,0.3*$CU27,TRUE)-_xlfn.NORM.DIST(BC$30,$CU27,0.3*$CU27,TRUE))+$CS27*(_xlfn.NORM.DIST(BC$3,$CV27,0.3*$CV27,TRUE)-_xlfn.NORM.DIST(BC$30,$CV27,0.3*$CV27,TRUE))),""),IF($C27&gt;0,summary!$C$10/28.8/0.947817,""))</f>
        <v/>
      </c>
      <c r="BD56" t="str">
        <f t="array" ref="BD56">IF($D27,IFERROR((SUMPRODUCT((economics!$AG$2:$AG$167=$B56)*(economics!$D$2:$D$167="whr")*economics!$AH$2:$AH$167*(_xlfn.NORM.DIST(BD$3,economics!$AK$2:$AK$167,economics!$AJ$2:$AJ$167,TRUE)-_xlfn.NORM.DIST(BD$30,economics!$AK$2:$AK$167,economics!$AJ$2:$AJ$167,TRUE))*economics!$AM$2:$AM$167)+$CR27*(_xlfn.NORM.DIST(BD$3,$CU27,0.3*$CU27,TRUE)-_xlfn.NORM.DIST(BD$30,$CU27,0.3*$CU27,TRUE))*summary!$C$7/28.8/0.947817+$CS27*(_xlfn.NORM.DIST(BD$3,$CV27,0.3*$CV27,TRUE)-_xlfn.NORM.DIST(BD$30,$CV27,0.3*$CV27,TRUE))*summary!$C$6/28.8/0.947817)/(SUMPRODUCT((economics!$AG$2:$AG$167=$B56)*(economics!$D$2:$D$167="whr")*economics!$AH$2:$AH$167*(_xlfn.NORM.DIST(BD$3,economics!$AK$2:$AK$167,economics!$AJ$2:$AJ$167,TRUE)-_xlfn.NORM.DIST(BD$30,economics!$AK$2:$AK$167,economics!$AJ$2:$AJ$167,TRUE)))+$CR27*(_xlfn.NORM.DIST(BD$3,$CU27,0.3*$CU27,TRUE)-_xlfn.NORM.DIST(BD$30,$CU27,0.3*$CU27,TRUE))+$CS27*(_xlfn.NORM.DIST(BD$3,$CV27,0.3*$CV27,TRUE)-_xlfn.NORM.DIST(BD$30,$CV27,0.3*$CV27,TRUE))),""),IF($C27&gt;0,summary!$C$10/28.8/0.947817,""))</f>
        <v/>
      </c>
      <c r="BE56" t="str">
        <f t="array" ref="BE56">IF($D27,IFERROR((SUMPRODUCT((economics!$AG$2:$AG$167=$B56)*(economics!$D$2:$D$167="whr")*economics!$AH$2:$AH$167*(_xlfn.NORM.DIST(BE$3,economics!$AK$2:$AK$167,economics!$AJ$2:$AJ$167,TRUE)-_xlfn.NORM.DIST(BE$30,economics!$AK$2:$AK$167,economics!$AJ$2:$AJ$167,TRUE))*economics!$AM$2:$AM$167)+$CR27*(_xlfn.NORM.DIST(BE$3,$CU27,0.3*$CU27,TRUE)-_xlfn.NORM.DIST(BE$30,$CU27,0.3*$CU27,TRUE))*summary!$C$7/28.8/0.947817+$CS27*(_xlfn.NORM.DIST(BE$3,$CV27,0.3*$CV27,TRUE)-_xlfn.NORM.DIST(BE$30,$CV27,0.3*$CV27,TRUE))*summary!$C$6/28.8/0.947817)/(SUMPRODUCT((economics!$AG$2:$AG$167=$B56)*(economics!$D$2:$D$167="whr")*economics!$AH$2:$AH$167*(_xlfn.NORM.DIST(BE$3,economics!$AK$2:$AK$167,economics!$AJ$2:$AJ$167,TRUE)-_xlfn.NORM.DIST(BE$30,economics!$AK$2:$AK$167,economics!$AJ$2:$AJ$167,TRUE)))+$CR27*(_xlfn.NORM.DIST(BE$3,$CU27,0.3*$CU27,TRUE)-_xlfn.NORM.DIST(BE$30,$CU27,0.3*$CU27,TRUE))+$CS27*(_xlfn.NORM.DIST(BE$3,$CV27,0.3*$CV27,TRUE)-_xlfn.NORM.DIST(BE$30,$CV27,0.3*$CV27,TRUE))),""),IF($C27&gt;0,summary!$C$10/28.8/0.947817,""))</f>
        <v/>
      </c>
      <c r="BF56" t="str">
        <f t="array" ref="BF56">IF($D27,IFERROR((SUMPRODUCT((economics!$AG$2:$AG$167=$B56)*(economics!$D$2:$D$167="whr")*economics!$AH$2:$AH$167*(_xlfn.NORM.DIST(BF$3,economics!$AK$2:$AK$167,economics!$AJ$2:$AJ$167,TRUE)-_xlfn.NORM.DIST(BF$30,economics!$AK$2:$AK$167,economics!$AJ$2:$AJ$167,TRUE))*economics!$AM$2:$AM$167)+$CR27*(_xlfn.NORM.DIST(BF$3,$CU27,0.3*$CU27,TRUE)-_xlfn.NORM.DIST(BF$30,$CU27,0.3*$CU27,TRUE))*summary!$C$7/28.8/0.947817+$CS27*(_xlfn.NORM.DIST(BF$3,$CV27,0.3*$CV27,TRUE)-_xlfn.NORM.DIST(BF$30,$CV27,0.3*$CV27,TRUE))*summary!$C$6/28.8/0.947817)/(SUMPRODUCT((economics!$AG$2:$AG$167=$B56)*(economics!$D$2:$D$167="whr")*economics!$AH$2:$AH$167*(_xlfn.NORM.DIST(BF$3,economics!$AK$2:$AK$167,economics!$AJ$2:$AJ$167,TRUE)-_xlfn.NORM.DIST(BF$30,economics!$AK$2:$AK$167,economics!$AJ$2:$AJ$167,TRUE)))+$CR27*(_xlfn.NORM.DIST(BF$3,$CU27,0.3*$CU27,TRUE)-_xlfn.NORM.DIST(BF$30,$CU27,0.3*$CU27,TRUE))+$CS27*(_xlfn.NORM.DIST(BF$3,$CV27,0.3*$CV27,TRUE)-_xlfn.NORM.DIST(BF$30,$CV27,0.3*$CV27,TRUE))),""),IF($C27&gt;0,summary!$C$10/28.8/0.947817,""))</f>
        <v/>
      </c>
      <c r="BG56" t="str">
        <f t="array" ref="BG56">IF($D27,IFERROR((SUMPRODUCT((economics!$AG$2:$AG$167=$B56)*(economics!$D$2:$D$167="whr")*economics!$AH$2:$AH$167*(_xlfn.NORM.DIST(BG$3,economics!$AK$2:$AK$167,economics!$AJ$2:$AJ$167,TRUE)-_xlfn.NORM.DIST(BG$30,economics!$AK$2:$AK$167,economics!$AJ$2:$AJ$167,TRUE))*economics!$AM$2:$AM$167)+$CR27*(_xlfn.NORM.DIST(BG$3,$CU27,0.3*$CU27,TRUE)-_xlfn.NORM.DIST(BG$30,$CU27,0.3*$CU27,TRUE))*summary!$C$7/28.8/0.947817+$CS27*(_xlfn.NORM.DIST(BG$3,$CV27,0.3*$CV27,TRUE)-_xlfn.NORM.DIST(BG$30,$CV27,0.3*$CV27,TRUE))*summary!$C$6/28.8/0.947817)/(SUMPRODUCT((economics!$AG$2:$AG$167=$B56)*(economics!$D$2:$D$167="whr")*economics!$AH$2:$AH$167*(_xlfn.NORM.DIST(BG$3,economics!$AK$2:$AK$167,economics!$AJ$2:$AJ$167,TRUE)-_xlfn.NORM.DIST(BG$30,economics!$AK$2:$AK$167,economics!$AJ$2:$AJ$167,TRUE)))+$CR27*(_xlfn.NORM.DIST(BG$3,$CU27,0.3*$CU27,TRUE)-_xlfn.NORM.DIST(BG$30,$CU27,0.3*$CU27,TRUE))+$CS27*(_xlfn.NORM.DIST(BG$3,$CV27,0.3*$CV27,TRUE)-_xlfn.NORM.DIST(BG$30,$CV27,0.3*$CV27,TRUE))),""),IF($C27&gt;0,summary!$C$10/28.8/0.947817,""))</f>
        <v/>
      </c>
      <c r="BH56" t="str">
        <f t="array" ref="BH56">IF($D27,IFERROR((SUMPRODUCT((economics!$AG$2:$AG$167=$B56)*(economics!$D$2:$D$167="whr")*economics!$AH$2:$AH$167*(_xlfn.NORM.DIST(BH$3,economics!$AK$2:$AK$167,economics!$AJ$2:$AJ$167,TRUE)-_xlfn.NORM.DIST(BH$30,economics!$AK$2:$AK$167,economics!$AJ$2:$AJ$167,TRUE))*economics!$AM$2:$AM$167)+$CR27*(_xlfn.NORM.DIST(BH$3,$CU27,0.3*$CU27,TRUE)-_xlfn.NORM.DIST(BH$30,$CU27,0.3*$CU27,TRUE))*summary!$C$7/28.8/0.947817+$CS27*(_xlfn.NORM.DIST(BH$3,$CV27,0.3*$CV27,TRUE)-_xlfn.NORM.DIST(BH$30,$CV27,0.3*$CV27,TRUE))*summary!$C$6/28.8/0.947817)/(SUMPRODUCT((economics!$AG$2:$AG$167=$B56)*(economics!$D$2:$D$167="whr")*economics!$AH$2:$AH$167*(_xlfn.NORM.DIST(BH$3,economics!$AK$2:$AK$167,economics!$AJ$2:$AJ$167,TRUE)-_xlfn.NORM.DIST(BH$30,economics!$AK$2:$AK$167,economics!$AJ$2:$AJ$167,TRUE)))+$CR27*(_xlfn.NORM.DIST(BH$3,$CU27,0.3*$CU27,TRUE)-_xlfn.NORM.DIST(BH$30,$CU27,0.3*$CU27,TRUE))+$CS27*(_xlfn.NORM.DIST(BH$3,$CV27,0.3*$CV27,TRUE)-_xlfn.NORM.DIST(BH$30,$CV27,0.3*$CV27,TRUE))),""),IF($C27&gt;0,summary!$C$10/28.8/0.947817,""))</f>
        <v/>
      </c>
      <c r="BI56" t="str">
        <f t="array" ref="BI56">IF($D27,IFERROR((SUMPRODUCT((economics!$AG$2:$AG$167=$B56)*(economics!$D$2:$D$167="whr")*economics!$AH$2:$AH$167*(_xlfn.NORM.DIST(BI$3,economics!$AK$2:$AK$167,economics!$AJ$2:$AJ$167,TRUE)-_xlfn.NORM.DIST(BI$30,economics!$AK$2:$AK$167,economics!$AJ$2:$AJ$167,TRUE))*economics!$AM$2:$AM$167)+$CR27*(_xlfn.NORM.DIST(BI$3,$CU27,0.3*$CU27,TRUE)-_xlfn.NORM.DIST(BI$30,$CU27,0.3*$CU27,TRUE))*summary!$C$7/28.8/0.947817+$CS27*(_xlfn.NORM.DIST(BI$3,$CV27,0.3*$CV27,TRUE)-_xlfn.NORM.DIST(BI$30,$CV27,0.3*$CV27,TRUE))*summary!$C$6/28.8/0.947817)/(SUMPRODUCT((economics!$AG$2:$AG$167=$B56)*(economics!$D$2:$D$167="whr")*economics!$AH$2:$AH$167*(_xlfn.NORM.DIST(BI$3,economics!$AK$2:$AK$167,economics!$AJ$2:$AJ$167,TRUE)-_xlfn.NORM.DIST(BI$30,economics!$AK$2:$AK$167,economics!$AJ$2:$AJ$167,TRUE)))+$CR27*(_xlfn.NORM.DIST(BI$3,$CU27,0.3*$CU27,TRUE)-_xlfn.NORM.DIST(BI$30,$CU27,0.3*$CU27,TRUE))+$CS27*(_xlfn.NORM.DIST(BI$3,$CV27,0.3*$CV27,TRUE)-_xlfn.NORM.DIST(BI$30,$CV27,0.3*$CV27,TRUE))),""),IF($C27&gt;0,summary!$C$10/28.8/0.947817,""))</f>
        <v/>
      </c>
      <c r="BJ56" t="str">
        <f t="array" ref="BJ56">IF($D27,IFERROR((SUMPRODUCT((economics!$AG$2:$AG$167=$B56)*(economics!$D$2:$D$167="whr")*economics!$AH$2:$AH$167*(_xlfn.NORM.DIST(BJ$3,economics!$AK$2:$AK$167,economics!$AJ$2:$AJ$167,TRUE)-_xlfn.NORM.DIST(BJ$30,economics!$AK$2:$AK$167,economics!$AJ$2:$AJ$167,TRUE))*economics!$AM$2:$AM$167)+$CR27*(_xlfn.NORM.DIST(BJ$3,$CU27,0.3*$CU27,TRUE)-_xlfn.NORM.DIST(BJ$30,$CU27,0.3*$CU27,TRUE))*summary!$C$7/28.8/0.947817+$CS27*(_xlfn.NORM.DIST(BJ$3,$CV27,0.3*$CV27,TRUE)-_xlfn.NORM.DIST(BJ$30,$CV27,0.3*$CV27,TRUE))*summary!$C$6/28.8/0.947817)/(SUMPRODUCT((economics!$AG$2:$AG$167=$B56)*(economics!$D$2:$D$167="whr")*economics!$AH$2:$AH$167*(_xlfn.NORM.DIST(BJ$3,economics!$AK$2:$AK$167,economics!$AJ$2:$AJ$167,TRUE)-_xlfn.NORM.DIST(BJ$30,economics!$AK$2:$AK$167,economics!$AJ$2:$AJ$167,TRUE)))+$CR27*(_xlfn.NORM.DIST(BJ$3,$CU27,0.3*$CU27,TRUE)-_xlfn.NORM.DIST(BJ$30,$CU27,0.3*$CU27,TRUE))+$CS27*(_xlfn.NORM.DIST(BJ$3,$CV27,0.3*$CV27,TRUE)-_xlfn.NORM.DIST(BJ$30,$CV27,0.3*$CV27,TRUE))),""),IF($C27&gt;0,summary!$C$10/28.8/0.947817,""))</f>
        <v/>
      </c>
      <c r="BK56" t="str">
        <f t="array" ref="BK56">IF($D27,IFERROR((SUMPRODUCT((economics!$AG$2:$AG$167=$B56)*(economics!$D$2:$D$167="whr")*economics!$AH$2:$AH$167*(_xlfn.NORM.DIST(BK$3,economics!$AK$2:$AK$167,economics!$AJ$2:$AJ$167,TRUE)-_xlfn.NORM.DIST(BK$30,economics!$AK$2:$AK$167,economics!$AJ$2:$AJ$167,TRUE))*economics!$AM$2:$AM$167)+$CR27*(_xlfn.NORM.DIST(BK$3,$CU27,0.3*$CU27,TRUE)-_xlfn.NORM.DIST(BK$30,$CU27,0.3*$CU27,TRUE))*summary!$C$7/28.8/0.947817+$CS27*(_xlfn.NORM.DIST(BK$3,$CV27,0.3*$CV27,TRUE)-_xlfn.NORM.DIST(BK$30,$CV27,0.3*$CV27,TRUE))*summary!$C$6/28.8/0.947817)/(SUMPRODUCT((economics!$AG$2:$AG$167=$B56)*(economics!$D$2:$D$167="whr")*economics!$AH$2:$AH$167*(_xlfn.NORM.DIST(BK$3,economics!$AK$2:$AK$167,economics!$AJ$2:$AJ$167,TRUE)-_xlfn.NORM.DIST(BK$30,economics!$AK$2:$AK$167,economics!$AJ$2:$AJ$167,TRUE)))+$CR27*(_xlfn.NORM.DIST(BK$3,$CU27,0.3*$CU27,TRUE)-_xlfn.NORM.DIST(BK$30,$CU27,0.3*$CU27,TRUE))+$CS27*(_xlfn.NORM.DIST(BK$3,$CV27,0.3*$CV27,TRUE)-_xlfn.NORM.DIST(BK$30,$CV27,0.3*$CV27,TRUE))),""),IF($C27&gt;0,summary!$C$10/28.8/0.947817,""))</f>
        <v/>
      </c>
      <c r="BL56" t="str">
        <f t="array" ref="BL56">IF($D27,IFERROR((SUMPRODUCT((economics!$AG$2:$AG$167=$B56)*(economics!$D$2:$D$167="whr")*economics!$AH$2:$AH$167*(_xlfn.NORM.DIST(BL$3,economics!$AK$2:$AK$167,economics!$AJ$2:$AJ$167,TRUE)-_xlfn.NORM.DIST(BL$30,economics!$AK$2:$AK$167,economics!$AJ$2:$AJ$167,TRUE))*economics!$AM$2:$AM$167)+$CR27*(_xlfn.NORM.DIST(BL$3,$CU27,0.3*$CU27,TRUE)-_xlfn.NORM.DIST(BL$30,$CU27,0.3*$CU27,TRUE))*summary!$C$7/28.8/0.947817+$CS27*(_xlfn.NORM.DIST(BL$3,$CV27,0.3*$CV27,TRUE)-_xlfn.NORM.DIST(BL$30,$CV27,0.3*$CV27,TRUE))*summary!$C$6/28.8/0.947817)/(SUMPRODUCT((economics!$AG$2:$AG$167=$B56)*(economics!$D$2:$D$167="whr")*economics!$AH$2:$AH$167*(_xlfn.NORM.DIST(BL$3,economics!$AK$2:$AK$167,economics!$AJ$2:$AJ$167,TRUE)-_xlfn.NORM.DIST(BL$30,economics!$AK$2:$AK$167,economics!$AJ$2:$AJ$167,TRUE)))+$CR27*(_xlfn.NORM.DIST(BL$3,$CU27,0.3*$CU27,TRUE)-_xlfn.NORM.DIST(BL$30,$CU27,0.3*$CU27,TRUE))+$CS27*(_xlfn.NORM.DIST(BL$3,$CV27,0.3*$CV27,TRUE)-_xlfn.NORM.DIST(BL$30,$CV27,0.3*$CV27,TRUE))),""),IF($C27&gt;0,summary!$C$10/28.8/0.947817,""))</f>
        <v/>
      </c>
      <c r="BM56" t="str">
        <f t="array" ref="BM56">IF($D27,IFERROR((SUMPRODUCT((economics!$AG$2:$AG$167=$B56)*(economics!$D$2:$D$167="whr")*economics!$AH$2:$AH$167*(_xlfn.NORM.DIST(BM$3,economics!$AK$2:$AK$167,economics!$AJ$2:$AJ$167,TRUE)-_xlfn.NORM.DIST(BM$30,economics!$AK$2:$AK$167,economics!$AJ$2:$AJ$167,TRUE))*economics!$AM$2:$AM$167)+$CR27*(_xlfn.NORM.DIST(BM$3,$CU27,0.3*$CU27,TRUE)-_xlfn.NORM.DIST(BM$30,$CU27,0.3*$CU27,TRUE))*summary!$C$7/28.8/0.947817+$CS27*(_xlfn.NORM.DIST(BM$3,$CV27,0.3*$CV27,TRUE)-_xlfn.NORM.DIST(BM$30,$CV27,0.3*$CV27,TRUE))*summary!$C$6/28.8/0.947817)/(SUMPRODUCT((economics!$AG$2:$AG$167=$B56)*(economics!$D$2:$D$167="whr")*economics!$AH$2:$AH$167*(_xlfn.NORM.DIST(BM$3,economics!$AK$2:$AK$167,economics!$AJ$2:$AJ$167,TRUE)-_xlfn.NORM.DIST(BM$30,economics!$AK$2:$AK$167,economics!$AJ$2:$AJ$167,TRUE)))+$CR27*(_xlfn.NORM.DIST(BM$3,$CU27,0.3*$CU27,TRUE)-_xlfn.NORM.DIST(BM$30,$CU27,0.3*$CU27,TRUE))+$CS27*(_xlfn.NORM.DIST(BM$3,$CV27,0.3*$CV27,TRUE)-_xlfn.NORM.DIST(BM$30,$CV27,0.3*$CV27,TRUE))),""),IF($C27&gt;0,summary!$C$10/28.8/0.947817,""))</f>
        <v/>
      </c>
      <c r="BN56" t="str">
        <f t="array" ref="BN56">IF($D27,IFERROR((SUMPRODUCT((economics!$AG$2:$AG$167=$B56)*(economics!$D$2:$D$167="whr")*economics!$AH$2:$AH$167*(_xlfn.NORM.DIST(BN$3,economics!$AK$2:$AK$167,economics!$AJ$2:$AJ$167,TRUE)-_xlfn.NORM.DIST(BN$30,economics!$AK$2:$AK$167,economics!$AJ$2:$AJ$167,TRUE))*economics!$AM$2:$AM$167)+$CR27*(_xlfn.NORM.DIST(BN$3,$CU27,0.3*$CU27,TRUE)-_xlfn.NORM.DIST(BN$30,$CU27,0.3*$CU27,TRUE))*summary!$C$7/28.8/0.947817+$CS27*(_xlfn.NORM.DIST(BN$3,$CV27,0.3*$CV27,TRUE)-_xlfn.NORM.DIST(BN$30,$CV27,0.3*$CV27,TRUE))*summary!$C$6/28.8/0.947817)/(SUMPRODUCT((economics!$AG$2:$AG$167=$B56)*(economics!$D$2:$D$167="whr")*economics!$AH$2:$AH$167*(_xlfn.NORM.DIST(BN$3,economics!$AK$2:$AK$167,economics!$AJ$2:$AJ$167,TRUE)-_xlfn.NORM.DIST(BN$30,economics!$AK$2:$AK$167,economics!$AJ$2:$AJ$167,TRUE)))+$CR27*(_xlfn.NORM.DIST(BN$3,$CU27,0.3*$CU27,TRUE)-_xlfn.NORM.DIST(BN$30,$CU27,0.3*$CU27,TRUE))+$CS27*(_xlfn.NORM.DIST(BN$3,$CV27,0.3*$CV27,TRUE)-_xlfn.NORM.DIST(BN$30,$CV27,0.3*$CV27,TRUE))),""),IF($C27&gt;0,summary!$C$10/28.8/0.947817,""))</f>
        <v/>
      </c>
      <c r="BO56" t="str">
        <f t="array" ref="BO56">IF($D27,IFERROR((SUMPRODUCT((economics!$AG$2:$AG$167=$B56)*(economics!$D$2:$D$167="whr")*economics!$AH$2:$AH$167*(_xlfn.NORM.DIST(BO$3,economics!$AK$2:$AK$167,economics!$AJ$2:$AJ$167,TRUE)-_xlfn.NORM.DIST(BO$30,economics!$AK$2:$AK$167,economics!$AJ$2:$AJ$167,TRUE))*economics!$AM$2:$AM$167)+$CR27*(_xlfn.NORM.DIST(BO$3,$CU27,0.3*$CU27,TRUE)-_xlfn.NORM.DIST(BO$30,$CU27,0.3*$CU27,TRUE))*summary!$C$7/28.8/0.947817+$CS27*(_xlfn.NORM.DIST(BO$3,$CV27,0.3*$CV27,TRUE)-_xlfn.NORM.DIST(BO$30,$CV27,0.3*$CV27,TRUE))*summary!$C$6/28.8/0.947817)/(SUMPRODUCT((economics!$AG$2:$AG$167=$B56)*(economics!$D$2:$D$167="whr")*economics!$AH$2:$AH$167*(_xlfn.NORM.DIST(BO$3,economics!$AK$2:$AK$167,economics!$AJ$2:$AJ$167,TRUE)-_xlfn.NORM.DIST(BO$30,economics!$AK$2:$AK$167,economics!$AJ$2:$AJ$167,TRUE)))+$CR27*(_xlfn.NORM.DIST(BO$3,$CU27,0.3*$CU27,TRUE)-_xlfn.NORM.DIST(BO$30,$CU27,0.3*$CU27,TRUE))+$CS27*(_xlfn.NORM.DIST(BO$3,$CV27,0.3*$CV27,TRUE)-_xlfn.NORM.DIST(BO$30,$CV27,0.3*$CV27,TRUE))),""),IF($C27&gt;0,summary!$C$10/28.8/0.947817,""))</f>
        <v/>
      </c>
      <c r="BP56" t="str">
        <f t="array" ref="BP56">IF($D27,IFERROR((SUMPRODUCT((economics!$AG$2:$AG$167=$B56)*(economics!$D$2:$D$167="whr")*economics!$AH$2:$AH$167*(_xlfn.NORM.DIST(BP$3,economics!$AK$2:$AK$167,economics!$AJ$2:$AJ$167,TRUE)-_xlfn.NORM.DIST(BP$30,economics!$AK$2:$AK$167,economics!$AJ$2:$AJ$167,TRUE))*economics!$AM$2:$AM$167)+$CR27*(_xlfn.NORM.DIST(BP$3,$CU27,0.3*$CU27,TRUE)-_xlfn.NORM.DIST(BP$30,$CU27,0.3*$CU27,TRUE))*summary!$C$7/28.8/0.947817+$CS27*(_xlfn.NORM.DIST(BP$3,$CV27,0.3*$CV27,TRUE)-_xlfn.NORM.DIST(BP$30,$CV27,0.3*$CV27,TRUE))*summary!$C$6/28.8/0.947817)/(SUMPRODUCT((economics!$AG$2:$AG$167=$B56)*(economics!$D$2:$D$167="whr")*economics!$AH$2:$AH$167*(_xlfn.NORM.DIST(BP$3,economics!$AK$2:$AK$167,economics!$AJ$2:$AJ$167,TRUE)-_xlfn.NORM.DIST(BP$30,economics!$AK$2:$AK$167,economics!$AJ$2:$AJ$167,TRUE)))+$CR27*(_xlfn.NORM.DIST(BP$3,$CU27,0.3*$CU27,TRUE)-_xlfn.NORM.DIST(BP$30,$CU27,0.3*$CU27,TRUE))+$CS27*(_xlfn.NORM.DIST(BP$3,$CV27,0.3*$CV27,TRUE)-_xlfn.NORM.DIST(BP$30,$CV27,0.3*$CV27,TRUE))),""),IF($C27&gt;0,summary!$C$10/28.8/0.947817,""))</f>
        <v/>
      </c>
      <c r="BQ56" t="str">
        <f t="array" ref="BQ56">IF($D27,IFERROR((SUMPRODUCT((economics!$AG$2:$AG$167=$B56)*(economics!$D$2:$D$167="whr")*economics!$AH$2:$AH$167*(_xlfn.NORM.DIST(BQ$3,economics!$AK$2:$AK$167,economics!$AJ$2:$AJ$167,TRUE)-_xlfn.NORM.DIST(BQ$30,economics!$AK$2:$AK$167,economics!$AJ$2:$AJ$167,TRUE))*economics!$AM$2:$AM$167)+$CR27*(_xlfn.NORM.DIST(BQ$3,$CU27,0.3*$CU27,TRUE)-_xlfn.NORM.DIST(BQ$30,$CU27,0.3*$CU27,TRUE))*summary!$C$7/28.8/0.947817+$CS27*(_xlfn.NORM.DIST(BQ$3,$CV27,0.3*$CV27,TRUE)-_xlfn.NORM.DIST(BQ$30,$CV27,0.3*$CV27,TRUE))*summary!$C$6/28.8/0.947817)/(SUMPRODUCT((economics!$AG$2:$AG$167=$B56)*(economics!$D$2:$D$167="whr")*economics!$AH$2:$AH$167*(_xlfn.NORM.DIST(BQ$3,economics!$AK$2:$AK$167,economics!$AJ$2:$AJ$167,TRUE)-_xlfn.NORM.DIST(BQ$30,economics!$AK$2:$AK$167,economics!$AJ$2:$AJ$167,TRUE)))+$CR27*(_xlfn.NORM.DIST(BQ$3,$CU27,0.3*$CU27,TRUE)-_xlfn.NORM.DIST(BQ$30,$CU27,0.3*$CU27,TRUE))+$CS27*(_xlfn.NORM.DIST(BQ$3,$CV27,0.3*$CV27,TRUE)-_xlfn.NORM.DIST(BQ$30,$CV27,0.3*$CV27,TRUE))),""),IF($C27&gt;0,summary!$C$10/28.8/0.947817,""))</f>
        <v/>
      </c>
      <c r="BR56" t="str">
        <f t="array" ref="BR56">IF($D27,IFERROR((SUMPRODUCT((economics!$AG$2:$AG$167=$B56)*(economics!$D$2:$D$167="whr")*economics!$AH$2:$AH$167*(_xlfn.NORM.DIST(BR$3,economics!$AK$2:$AK$167,economics!$AJ$2:$AJ$167,TRUE)-_xlfn.NORM.DIST(BR$30,economics!$AK$2:$AK$167,economics!$AJ$2:$AJ$167,TRUE))*economics!$AM$2:$AM$167)+$CR27*(_xlfn.NORM.DIST(BR$3,$CU27,0.3*$CU27,TRUE)-_xlfn.NORM.DIST(BR$30,$CU27,0.3*$CU27,TRUE))*summary!$C$7/28.8/0.947817+$CS27*(_xlfn.NORM.DIST(BR$3,$CV27,0.3*$CV27,TRUE)-_xlfn.NORM.DIST(BR$30,$CV27,0.3*$CV27,TRUE))*summary!$C$6/28.8/0.947817)/(SUMPRODUCT((economics!$AG$2:$AG$167=$B56)*(economics!$D$2:$D$167="whr")*economics!$AH$2:$AH$167*(_xlfn.NORM.DIST(BR$3,economics!$AK$2:$AK$167,economics!$AJ$2:$AJ$167,TRUE)-_xlfn.NORM.DIST(BR$30,economics!$AK$2:$AK$167,economics!$AJ$2:$AJ$167,TRUE)))+$CR27*(_xlfn.NORM.DIST(BR$3,$CU27,0.3*$CU27,TRUE)-_xlfn.NORM.DIST(BR$30,$CU27,0.3*$CU27,TRUE))+$CS27*(_xlfn.NORM.DIST(BR$3,$CV27,0.3*$CV27,TRUE)-_xlfn.NORM.DIST(BR$30,$CV27,0.3*$CV27,TRUE))),""),IF($C27&gt;0,summary!$C$10/28.8/0.947817,""))</f>
        <v/>
      </c>
      <c r="BS56" t="str">
        <f t="array" ref="BS56">IF($D27,IFERROR((SUMPRODUCT((economics!$AG$2:$AG$167=$B56)*(economics!$D$2:$D$167="whr")*economics!$AH$2:$AH$167*(_xlfn.NORM.DIST(BS$3,economics!$AK$2:$AK$167,economics!$AJ$2:$AJ$167,TRUE)-_xlfn.NORM.DIST(BS$30,economics!$AK$2:$AK$167,economics!$AJ$2:$AJ$167,TRUE))*economics!$AM$2:$AM$167)+$CR27*(_xlfn.NORM.DIST(BS$3,$CU27,0.3*$CU27,TRUE)-_xlfn.NORM.DIST(BS$30,$CU27,0.3*$CU27,TRUE))*summary!$C$7/28.8/0.947817+$CS27*(_xlfn.NORM.DIST(BS$3,$CV27,0.3*$CV27,TRUE)-_xlfn.NORM.DIST(BS$30,$CV27,0.3*$CV27,TRUE))*summary!$C$6/28.8/0.947817)/(SUMPRODUCT((economics!$AG$2:$AG$167=$B56)*(economics!$D$2:$D$167="whr")*economics!$AH$2:$AH$167*(_xlfn.NORM.DIST(BS$3,economics!$AK$2:$AK$167,economics!$AJ$2:$AJ$167,TRUE)-_xlfn.NORM.DIST(BS$30,economics!$AK$2:$AK$167,economics!$AJ$2:$AJ$167,TRUE)))+$CR27*(_xlfn.NORM.DIST(BS$3,$CU27,0.3*$CU27,TRUE)-_xlfn.NORM.DIST(BS$30,$CU27,0.3*$CU27,TRUE))+$CS27*(_xlfn.NORM.DIST(BS$3,$CV27,0.3*$CV27,TRUE)-_xlfn.NORM.DIST(BS$30,$CV27,0.3*$CV27,TRUE))),""),IF($C27&gt;0,summary!$C$10/28.8/0.947817,""))</f>
        <v/>
      </c>
      <c r="BT56" t="str">
        <f t="array" ref="BT56">IF($D27,IFERROR((SUMPRODUCT((economics!$AG$2:$AG$167=$B56)*(economics!$D$2:$D$167="whr")*economics!$AH$2:$AH$167*(_xlfn.NORM.DIST(BT$3,economics!$AK$2:$AK$167,economics!$AJ$2:$AJ$167,TRUE)-_xlfn.NORM.DIST(BT$30,economics!$AK$2:$AK$167,economics!$AJ$2:$AJ$167,TRUE))*economics!$AM$2:$AM$167)+$CR27*(_xlfn.NORM.DIST(BT$3,$CU27,0.3*$CU27,TRUE)-_xlfn.NORM.DIST(BT$30,$CU27,0.3*$CU27,TRUE))*summary!$C$7/28.8/0.947817+$CS27*(_xlfn.NORM.DIST(BT$3,$CV27,0.3*$CV27,TRUE)-_xlfn.NORM.DIST(BT$30,$CV27,0.3*$CV27,TRUE))*summary!$C$6/28.8/0.947817)/(SUMPRODUCT((economics!$AG$2:$AG$167=$B56)*(economics!$D$2:$D$167="whr")*economics!$AH$2:$AH$167*(_xlfn.NORM.DIST(BT$3,economics!$AK$2:$AK$167,economics!$AJ$2:$AJ$167,TRUE)-_xlfn.NORM.DIST(BT$30,economics!$AK$2:$AK$167,economics!$AJ$2:$AJ$167,TRUE)))+$CR27*(_xlfn.NORM.DIST(BT$3,$CU27,0.3*$CU27,TRUE)-_xlfn.NORM.DIST(BT$30,$CU27,0.3*$CU27,TRUE))+$CS27*(_xlfn.NORM.DIST(BT$3,$CV27,0.3*$CV27,TRUE)-_xlfn.NORM.DIST(BT$30,$CV27,0.3*$CV27,TRUE))),""),IF($C27&gt;0,summary!$C$10/28.8/0.947817,""))</f>
        <v/>
      </c>
      <c r="BU56" t="str">
        <f t="array" ref="BU56">IF($D27,IFERROR((SUMPRODUCT((economics!$AG$2:$AG$167=$B56)*(economics!$D$2:$D$167="whr")*economics!$AH$2:$AH$167*(_xlfn.NORM.DIST(BU$3,economics!$AK$2:$AK$167,economics!$AJ$2:$AJ$167,TRUE)-_xlfn.NORM.DIST(BU$30,economics!$AK$2:$AK$167,economics!$AJ$2:$AJ$167,TRUE))*economics!$AM$2:$AM$167)+$CR27*(_xlfn.NORM.DIST(BU$3,$CU27,0.3*$CU27,TRUE)-_xlfn.NORM.DIST(BU$30,$CU27,0.3*$CU27,TRUE))*summary!$C$7/28.8/0.947817+$CS27*(_xlfn.NORM.DIST(BU$3,$CV27,0.3*$CV27,TRUE)-_xlfn.NORM.DIST(BU$30,$CV27,0.3*$CV27,TRUE))*summary!$C$6/28.8/0.947817)/(SUMPRODUCT((economics!$AG$2:$AG$167=$B56)*(economics!$D$2:$D$167="whr")*economics!$AH$2:$AH$167*(_xlfn.NORM.DIST(BU$3,economics!$AK$2:$AK$167,economics!$AJ$2:$AJ$167,TRUE)-_xlfn.NORM.DIST(BU$30,economics!$AK$2:$AK$167,economics!$AJ$2:$AJ$167,TRUE)))+$CR27*(_xlfn.NORM.DIST(BU$3,$CU27,0.3*$CU27,TRUE)-_xlfn.NORM.DIST(BU$30,$CU27,0.3*$CU27,TRUE))+$CS27*(_xlfn.NORM.DIST(BU$3,$CV27,0.3*$CV27,TRUE)-_xlfn.NORM.DIST(BU$30,$CV27,0.3*$CV27,TRUE))),""),IF($C27&gt;0,summary!$C$10/28.8/0.947817,""))</f>
        <v/>
      </c>
      <c r="BV56" t="str">
        <f t="array" ref="BV56">IF($D27,IFERROR((SUMPRODUCT((economics!$AG$2:$AG$167=$B56)*(economics!$D$2:$D$167="whr")*economics!$AH$2:$AH$167*(_xlfn.NORM.DIST(BV$3,economics!$AK$2:$AK$167,economics!$AJ$2:$AJ$167,TRUE)-_xlfn.NORM.DIST(BV$30,economics!$AK$2:$AK$167,economics!$AJ$2:$AJ$167,TRUE))*economics!$AM$2:$AM$167)+$CR27*(_xlfn.NORM.DIST(BV$3,$CU27,0.3*$CU27,TRUE)-_xlfn.NORM.DIST(BV$30,$CU27,0.3*$CU27,TRUE))*summary!$C$7/28.8/0.947817+$CS27*(_xlfn.NORM.DIST(BV$3,$CV27,0.3*$CV27,TRUE)-_xlfn.NORM.DIST(BV$30,$CV27,0.3*$CV27,TRUE))*summary!$C$6/28.8/0.947817)/(SUMPRODUCT((economics!$AG$2:$AG$167=$B56)*(economics!$D$2:$D$167="whr")*economics!$AH$2:$AH$167*(_xlfn.NORM.DIST(BV$3,economics!$AK$2:$AK$167,economics!$AJ$2:$AJ$167,TRUE)-_xlfn.NORM.DIST(BV$30,economics!$AK$2:$AK$167,economics!$AJ$2:$AJ$167,TRUE)))+$CR27*(_xlfn.NORM.DIST(BV$3,$CU27,0.3*$CU27,TRUE)-_xlfn.NORM.DIST(BV$30,$CU27,0.3*$CU27,TRUE))+$CS27*(_xlfn.NORM.DIST(BV$3,$CV27,0.3*$CV27,TRUE)-_xlfn.NORM.DIST(BV$30,$CV27,0.3*$CV27,TRUE))),""),IF($C27&gt;0,summary!$C$10/28.8/0.947817,""))</f>
        <v/>
      </c>
      <c r="BW56" t="str">
        <f t="array" ref="BW56">IF($D27,IFERROR((SUMPRODUCT((economics!$AG$2:$AG$167=$B56)*(economics!$D$2:$D$167="whr")*economics!$AH$2:$AH$167*(_xlfn.NORM.DIST(BW$3,economics!$AK$2:$AK$167,economics!$AJ$2:$AJ$167,TRUE)-_xlfn.NORM.DIST(BW$30,economics!$AK$2:$AK$167,economics!$AJ$2:$AJ$167,TRUE))*economics!$AM$2:$AM$167)+$CR27*(_xlfn.NORM.DIST(BW$3,$CU27,0.3*$CU27,TRUE)-_xlfn.NORM.DIST(BW$30,$CU27,0.3*$CU27,TRUE))*summary!$C$7/28.8/0.947817+$CS27*(_xlfn.NORM.DIST(BW$3,$CV27,0.3*$CV27,TRUE)-_xlfn.NORM.DIST(BW$30,$CV27,0.3*$CV27,TRUE))*summary!$C$6/28.8/0.947817)/(SUMPRODUCT((economics!$AG$2:$AG$167=$B56)*(economics!$D$2:$D$167="whr")*economics!$AH$2:$AH$167*(_xlfn.NORM.DIST(BW$3,economics!$AK$2:$AK$167,economics!$AJ$2:$AJ$167,TRUE)-_xlfn.NORM.DIST(BW$30,economics!$AK$2:$AK$167,economics!$AJ$2:$AJ$167,TRUE)))+$CR27*(_xlfn.NORM.DIST(BW$3,$CU27,0.3*$CU27,TRUE)-_xlfn.NORM.DIST(BW$30,$CU27,0.3*$CU27,TRUE))+$CS27*(_xlfn.NORM.DIST(BW$3,$CV27,0.3*$CV27,TRUE)-_xlfn.NORM.DIST(BW$30,$CV27,0.3*$CV27,TRUE))),""),IF($C27&gt;0,summary!$C$10/28.8/0.947817,""))</f>
        <v/>
      </c>
      <c r="BX56" t="str">
        <f t="array" ref="BX56">IF($D27,IFERROR((SUMPRODUCT((economics!$AG$2:$AG$167=$B56)*(economics!$D$2:$D$167="whr")*economics!$AH$2:$AH$167*(_xlfn.NORM.DIST(BX$3,economics!$AK$2:$AK$167,economics!$AJ$2:$AJ$167,TRUE)-_xlfn.NORM.DIST(BX$30,economics!$AK$2:$AK$167,economics!$AJ$2:$AJ$167,TRUE))*economics!$AM$2:$AM$167)+$CR27*(_xlfn.NORM.DIST(BX$3,$CU27,0.3*$CU27,TRUE)-_xlfn.NORM.DIST(BX$30,$CU27,0.3*$CU27,TRUE))*summary!$C$7/28.8/0.947817+$CS27*(_xlfn.NORM.DIST(BX$3,$CV27,0.3*$CV27,TRUE)-_xlfn.NORM.DIST(BX$30,$CV27,0.3*$CV27,TRUE))*summary!$C$6/28.8/0.947817)/(SUMPRODUCT((economics!$AG$2:$AG$167=$B56)*(economics!$D$2:$D$167="whr")*economics!$AH$2:$AH$167*(_xlfn.NORM.DIST(BX$3,economics!$AK$2:$AK$167,economics!$AJ$2:$AJ$167,TRUE)-_xlfn.NORM.DIST(BX$30,economics!$AK$2:$AK$167,economics!$AJ$2:$AJ$167,TRUE)))+$CR27*(_xlfn.NORM.DIST(BX$3,$CU27,0.3*$CU27,TRUE)-_xlfn.NORM.DIST(BX$30,$CU27,0.3*$CU27,TRUE))+$CS27*(_xlfn.NORM.DIST(BX$3,$CV27,0.3*$CV27,TRUE)-_xlfn.NORM.DIST(BX$30,$CV27,0.3*$CV27,TRUE))),""),IF($C27&gt;0,summary!$C$10/28.8/0.947817,""))</f>
        <v/>
      </c>
      <c r="BY56" t="str">
        <f t="array" ref="BY56">IF($D27,IFERROR((SUMPRODUCT((economics!$AG$2:$AG$167=$B56)*(economics!$D$2:$D$167="whr")*economics!$AH$2:$AH$167*(_xlfn.NORM.DIST(BY$3,economics!$AK$2:$AK$167,economics!$AJ$2:$AJ$167,TRUE)-_xlfn.NORM.DIST(BY$30,economics!$AK$2:$AK$167,economics!$AJ$2:$AJ$167,TRUE))*economics!$AM$2:$AM$167)+$CR27*(_xlfn.NORM.DIST(BY$3,$CU27,0.3*$CU27,TRUE)-_xlfn.NORM.DIST(BY$30,$CU27,0.3*$CU27,TRUE))*summary!$C$7/28.8/0.947817+$CS27*(_xlfn.NORM.DIST(BY$3,$CV27,0.3*$CV27,TRUE)-_xlfn.NORM.DIST(BY$30,$CV27,0.3*$CV27,TRUE))*summary!$C$6/28.8/0.947817)/(SUMPRODUCT((economics!$AG$2:$AG$167=$B56)*(economics!$D$2:$D$167="whr")*economics!$AH$2:$AH$167*(_xlfn.NORM.DIST(BY$3,economics!$AK$2:$AK$167,economics!$AJ$2:$AJ$167,TRUE)-_xlfn.NORM.DIST(BY$30,economics!$AK$2:$AK$167,economics!$AJ$2:$AJ$167,TRUE)))+$CR27*(_xlfn.NORM.DIST(BY$3,$CU27,0.3*$CU27,TRUE)-_xlfn.NORM.DIST(BY$30,$CU27,0.3*$CU27,TRUE))+$CS27*(_xlfn.NORM.DIST(BY$3,$CV27,0.3*$CV27,TRUE)-_xlfn.NORM.DIST(BY$30,$CV27,0.3*$CV27,TRUE))),""),IF($C27&gt;0,summary!$C$10/28.8/0.947817,""))</f>
        <v/>
      </c>
      <c r="BZ56" t="str">
        <f t="array" ref="BZ56">IF($D27,IFERROR((SUMPRODUCT((economics!$AG$2:$AG$167=$B56)*(economics!$D$2:$D$167="whr")*economics!$AH$2:$AH$167*(_xlfn.NORM.DIST(BZ$3,economics!$AK$2:$AK$167,economics!$AJ$2:$AJ$167,TRUE)-_xlfn.NORM.DIST(BZ$30,economics!$AK$2:$AK$167,economics!$AJ$2:$AJ$167,TRUE))*economics!$AM$2:$AM$167)+$CR27*(_xlfn.NORM.DIST(BZ$3,$CU27,0.3*$CU27,TRUE)-_xlfn.NORM.DIST(BZ$30,$CU27,0.3*$CU27,TRUE))*summary!$C$7/28.8/0.947817+$CS27*(_xlfn.NORM.DIST(BZ$3,$CV27,0.3*$CV27,TRUE)-_xlfn.NORM.DIST(BZ$30,$CV27,0.3*$CV27,TRUE))*summary!$C$6/28.8/0.947817)/(SUMPRODUCT((economics!$AG$2:$AG$167=$B56)*(economics!$D$2:$D$167="whr")*economics!$AH$2:$AH$167*(_xlfn.NORM.DIST(BZ$3,economics!$AK$2:$AK$167,economics!$AJ$2:$AJ$167,TRUE)-_xlfn.NORM.DIST(BZ$30,economics!$AK$2:$AK$167,economics!$AJ$2:$AJ$167,TRUE)))+$CR27*(_xlfn.NORM.DIST(BZ$3,$CU27,0.3*$CU27,TRUE)-_xlfn.NORM.DIST(BZ$30,$CU27,0.3*$CU27,TRUE))+$CS27*(_xlfn.NORM.DIST(BZ$3,$CV27,0.3*$CV27,TRUE)-_xlfn.NORM.DIST(BZ$30,$CV27,0.3*$CV27,TRUE))),""),IF($C27&gt;0,summary!$C$10/28.8/0.947817,""))</f>
        <v/>
      </c>
      <c r="CA56" t="str">
        <f t="array" ref="CA56">IF($D27,IFERROR((SUMPRODUCT((economics!$AG$2:$AG$167=$B56)*(economics!$D$2:$D$167="whr")*economics!$AH$2:$AH$167*(_xlfn.NORM.DIST(CA$3,economics!$AK$2:$AK$167,economics!$AJ$2:$AJ$167,TRUE)-_xlfn.NORM.DIST(CA$30,economics!$AK$2:$AK$167,economics!$AJ$2:$AJ$167,TRUE))*economics!$AM$2:$AM$167)+$CR27*(_xlfn.NORM.DIST(CA$3,$CU27,0.3*$CU27,TRUE)-_xlfn.NORM.DIST(CA$30,$CU27,0.3*$CU27,TRUE))*summary!$C$7/28.8/0.947817+$CS27*(_xlfn.NORM.DIST(CA$3,$CV27,0.3*$CV27,TRUE)-_xlfn.NORM.DIST(CA$30,$CV27,0.3*$CV27,TRUE))*summary!$C$6/28.8/0.947817)/(SUMPRODUCT((economics!$AG$2:$AG$167=$B56)*(economics!$D$2:$D$167="whr")*economics!$AH$2:$AH$167*(_xlfn.NORM.DIST(CA$3,economics!$AK$2:$AK$167,economics!$AJ$2:$AJ$167,TRUE)-_xlfn.NORM.DIST(CA$30,economics!$AK$2:$AK$167,economics!$AJ$2:$AJ$167,TRUE)))+$CR27*(_xlfn.NORM.DIST(CA$3,$CU27,0.3*$CU27,TRUE)-_xlfn.NORM.DIST(CA$30,$CU27,0.3*$CU27,TRUE))+$CS27*(_xlfn.NORM.DIST(CA$3,$CV27,0.3*$CV27,TRUE)-_xlfn.NORM.DIST(CA$30,$CV27,0.3*$CV27,TRUE))),""),IF($C27&gt;0,summary!$C$10/28.8/0.947817,""))</f>
        <v/>
      </c>
      <c r="CB56" t="str">
        <f t="array" ref="CB56">IF($D27,IFERROR((SUMPRODUCT((economics!$AG$2:$AG$167=$B56)*(economics!$D$2:$D$167="whr")*economics!$AH$2:$AH$167*(_xlfn.NORM.DIST(CB$3,economics!$AK$2:$AK$167,economics!$AJ$2:$AJ$167,TRUE)-_xlfn.NORM.DIST(CB$30,economics!$AK$2:$AK$167,economics!$AJ$2:$AJ$167,TRUE))*economics!$AM$2:$AM$167)+$CR27*(_xlfn.NORM.DIST(CB$3,$CU27,0.3*$CU27,TRUE)-_xlfn.NORM.DIST(CB$30,$CU27,0.3*$CU27,TRUE))*summary!$C$7/28.8/0.947817+$CS27*(_xlfn.NORM.DIST(CB$3,$CV27,0.3*$CV27,TRUE)-_xlfn.NORM.DIST(CB$30,$CV27,0.3*$CV27,TRUE))*summary!$C$6/28.8/0.947817)/(SUMPRODUCT((economics!$AG$2:$AG$167=$B56)*(economics!$D$2:$D$167="whr")*economics!$AH$2:$AH$167*(_xlfn.NORM.DIST(CB$3,economics!$AK$2:$AK$167,economics!$AJ$2:$AJ$167,TRUE)-_xlfn.NORM.DIST(CB$30,economics!$AK$2:$AK$167,economics!$AJ$2:$AJ$167,TRUE)))+$CR27*(_xlfn.NORM.DIST(CB$3,$CU27,0.3*$CU27,TRUE)-_xlfn.NORM.DIST(CB$30,$CU27,0.3*$CU27,TRUE))+$CS27*(_xlfn.NORM.DIST(CB$3,$CV27,0.3*$CV27,TRUE)-_xlfn.NORM.DIST(CB$30,$CV27,0.3*$CV27,TRUE))),""),IF($C27&gt;0,summary!$C$10/28.8/0.947817,""))</f>
        <v/>
      </c>
      <c r="CC56" t="str">
        <f t="array" ref="CC56">IF($D27,IFERROR((SUMPRODUCT((economics!$AG$2:$AG$167=$B56)*(economics!$D$2:$D$167="whr")*economics!$AH$2:$AH$167*(_xlfn.NORM.DIST(CC$3,economics!$AK$2:$AK$167,economics!$AJ$2:$AJ$167,TRUE)-_xlfn.NORM.DIST(CC$30,economics!$AK$2:$AK$167,economics!$AJ$2:$AJ$167,TRUE))*economics!$AM$2:$AM$167)+$CR27*(_xlfn.NORM.DIST(CC$3,$CU27,0.3*$CU27,TRUE)-_xlfn.NORM.DIST(CC$30,$CU27,0.3*$CU27,TRUE))*summary!$C$7/28.8/0.947817+$CS27*(_xlfn.NORM.DIST(CC$3,$CV27,0.3*$CV27,TRUE)-_xlfn.NORM.DIST(CC$30,$CV27,0.3*$CV27,TRUE))*summary!$C$6/28.8/0.947817)/(SUMPRODUCT((economics!$AG$2:$AG$167=$B56)*(economics!$D$2:$D$167="whr")*economics!$AH$2:$AH$167*(_xlfn.NORM.DIST(CC$3,economics!$AK$2:$AK$167,economics!$AJ$2:$AJ$167,TRUE)-_xlfn.NORM.DIST(CC$30,economics!$AK$2:$AK$167,economics!$AJ$2:$AJ$167,TRUE)))+$CR27*(_xlfn.NORM.DIST(CC$3,$CU27,0.3*$CU27,TRUE)-_xlfn.NORM.DIST(CC$30,$CU27,0.3*$CU27,TRUE))+$CS27*(_xlfn.NORM.DIST(CC$3,$CV27,0.3*$CV27,TRUE)-_xlfn.NORM.DIST(CC$30,$CV27,0.3*$CV27,TRUE))),""),IF($C27&gt;0,summary!$C$10/28.8/0.947817,""))</f>
        <v/>
      </c>
      <c r="CD56" t="str">
        <f t="array" ref="CD56">IF($D27,IFERROR((SUMPRODUCT((economics!$AG$2:$AG$167=$B56)*(economics!$D$2:$D$167="whr")*economics!$AH$2:$AH$167*(_xlfn.NORM.DIST(CD$3,economics!$AK$2:$AK$167,economics!$AJ$2:$AJ$167,TRUE)-_xlfn.NORM.DIST(CD$30,economics!$AK$2:$AK$167,economics!$AJ$2:$AJ$167,TRUE))*economics!$AM$2:$AM$167)+$CR27*(_xlfn.NORM.DIST(CD$3,$CU27,0.3*$CU27,TRUE)-_xlfn.NORM.DIST(CD$30,$CU27,0.3*$CU27,TRUE))*summary!$C$7/28.8/0.947817+$CS27*(_xlfn.NORM.DIST(CD$3,$CV27,0.3*$CV27,TRUE)-_xlfn.NORM.DIST(CD$30,$CV27,0.3*$CV27,TRUE))*summary!$C$6/28.8/0.947817)/(SUMPRODUCT((economics!$AG$2:$AG$167=$B56)*(economics!$D$2:$D$167="whr")*economics!$AH$2:$AH$167*(_xlfn.NORM.DIST(CD$3,economics!$AK$2:$AK$167,economics!$AJ$2:$AJ$167,TRUE)-_xlfn.NORM.DIST(CD$30,economics!$AK$2:$AK$167,economics!$AJ$2:$AJ$167,TRUE)))+$CR27*(_xlfn.NORM.DIST(CD$3,$CU27,0.3*$CU27,TRUE)-_xlfn.NORM.DIST(CD$30,$CU27,0.3*$CU27,TRUE))+$CS27*(_xlfn.NORM.DIST(CD$3,$CV27,0.3*$CV27,TRUE)-_xlfn.NORM.DIST(CD$30,$CV27,0.3*$CV27,TRUE))),""),IF($C27&gt;0,summary!$C$10/28.8/0.947817,""))</f>
        <v/>
      </c>
      <c r="CE56" t="str">
        <f t="array" ref="CE56">IF($D27,IFERROR((SUMPRODUCT((economics!$AG$2:$AG$167=$B56)*(economics!$D$2:$D$167="whr")*economics!$AH$2:$AH$167*(_xlfn.NORM.DIST(CE$3,economics!$AK$2:$AK$167,economics!$AJ$2:$AJ$167,TRUE)-_xlfn.NORM.DIST(CE$30,economics!$AK$2:$AK$167,economics!$AJ$2:$AJ$167,TRUE))*economics!$AM$2:$AM$167)+$CR27*(_xlfn.NORM.DIST(CE$3,$CU27,0.3*$CU27,TRUE)-_xlfn.NORM.DIST(CE$30,$CU27,0.3*$CU27,TRUE))*summary!$C$7/28.8/0.947817+$CS27*(_xlfn.NORM.DIST(CE$3,$CV27,0.3*$CV27,TRUE)-_xlfn.NORM.DIST(CE$30,$CV27,0.3*$CV27,TRUE))*summary!$C$6/28.8/0.947817)/(SUMPRODUCT((economics!$AG$2:$AG$167=$B56)*(economics!$D$2:$D$167="whr")*economics!$AH$2:$AH$167*(_xlfn.NORM.DIST(CE$3,economics!$AK$2:$AK$167,economics!$AJ$2:$AJ$167,TRUE)-_xlfn.NORM.DIST(CE$30,economics!$AK$2:$AK$167,economics!$AJ$2:$AJ$167,TRUE)))+$CR27*(_xlfn.NORM.DIST(CE$3,$CU27,0.3*$CU27,TRUE)-_xlfn.NORM.DIST(CE$30,$CU27,0.3*$CU27,TRUE))+$CS27*(_xlfn.NORM.DIST(CE$3,$CV27,0.3*$CV27,TRUE)-_xlfn.NORM.DIST(CE$30,$CV27,0.3*$CV27,TRUE))),""),IF($C27&gt;0,summary!$C$10/28.8/0.947817,""))</f>
        <v/>
      </c>
      <c r="CF56" t="str">
        <f t="array" ref="CF56">IF($D27,IFERROR((SUMPRODUCT((economics!$AG$2:$AG$167=$B56)*(economics!$D$2:$D$167="whr")*economics!$AH$2:$AH$167*(_xlfn.NORM.DIST(CF$3,economics!$AK$2:$AK$167,economics!$AJ$2:$AJ$167,TRUE)-_xlfn.NORM.DIST(CF$30,economics!$AK$2:$AK$167,economics!$AJ$2:$AJ$167,TRUE))*economics!$AM$2:$AM$167)+$CR27*(_xlfn.NORM.DIST(CF$3,$CU27,0.3*$CU27,TRUE)-_xlfn.NORM.DIST(CF$30,$CU27,0.3*$CU27,TRUE))*summary!$C$7/28.8/0.947817+$CS27*(_xlfn.NORM.DIST(CF$3,$CV27,0.3*$CV27,TRUE)-_xlfn.NORM.DIST(CF$30,$CV27,0.3*$CV27,TRUE))*summary!$C$6/28.8/0.947817)/(SUMPRODUCT((economics!$AG$2:$AG$167=$B56)*(economics!$D$2:$D$167="whr")*economics!$AH$2:$AH$167*(_xlfn.NORM.DIST(CF$3,economics!$AK$2:$AK$167,economics!$AJ$2:$AJ$167,TRUE)-_xlfn.NORM.DIST(CF$30,economics!$AK$2:$AK$167,economics!$AJ$2:$AJ$167,TRUE)))+$CR27*(_xlfn.NORM.DIST(CF$3,$CU27,0.3*$CU27,TRUE)-_xlfn.NORM.DIST(CF$30,$CU27,0.3*$CU27,TRUE))+$CS27*(_xlfn.NORM.DIST(CF$3,$CV27,0.3*$CV27,TRUE)-_xlfn.NORM.DIST(CF$30,$CV27,0.3*$CV27,TRUE))),""),IF($C27&gt;0,summary!$C$10/28.8/0.947817,""))</f>
        <v/>
      </c>
      <c r="CG56" t="str">
        <f t="array" ref="CG56">IF($D27,IFERROR((SUMPRODUCT((economics!$AG$2:$AG$167=$B56)*(economics!$D$2:$D$167="whr")*economics!$AH$2:$AH$167*(_xlfn.NORM.DIST(CG$3,economics!$AK$2:$AK$167,economics!$AJ$2:$AJ$167,TRUE)-_xlfn.NORM.DIST(CG$30,economics!$AK$2:$AK$167,economics!$AJ$2:$AJ$167,TRUE))*economics!$AM$2:$AM$167)+$CR27*(_xlfn.NORM.DIST(CG$3,$CU27,0.3*$CU27,TRUE)-_xlfn.NORM.DIST(CG$30,$CU27,0.3*$CU27,TRUE))*summary!$C$7/28.8/0.947817+$CS27*(_xlfn.NORM.DIST(CG$3,$CV27,0.3*$CV27,TRUE)-_xlfn.NORM.DIST(CG$30,$CV27,0.3*$CV27,TRUE))*summary!$C$6/28.8/0.947817)/(SUMPRODUCT((economics!$AG$2:$AG$167=$B56)*(economics!$D$2:$D$167="whr")*economics!$AH$2:$AH$167*(_xlfn.NORM.DIST(CG$3,economics!$AK$2:$AK$167,economics!$AJ$2:$AJ$167,TRUE)-_xlfn.NORM.DIST(CG$30,economics!$AK$2:$AK$167,economics!$AJ$2:$AJ$167,TRUE)))+$CR27*(_xlfn.NORM.DIST(CG$3,$CU27,0.3*$CU27,TRUE)-_xlfn.NORM.DIST(CG$30,$CU27,0.3*$CU27,TRUE))+$CS27*(_xlfn.NORM.DIST(CG$3,$CV27,0.3*$CV27,TRUE)-_xlfn.NORM.DIST(CG$30,$CV27,0.3*$CV27,TRUE))),""),IF($C27&gt;0,summary!$C$10/28.8/0.947817,""))</f>
        <v/>
      </c>
      <c r="CH56" t="str">
        <f t="array" ref="CH56">IF($D27,IFERROR((SUMPRODUCT((economics!$AG$2:$AG$167=$B56)*(economics!$D$2:$D$167="whr")*economics!$AH$2:$AH$167*(_xlfn.NORM.DIST(CH$3,economics!$AK$2:$AK$167,economics!$AJ$2:$AJ$167,TRUE)-_xlfn.NORM.DIST(CH$30,economics!$AK$2:$AK$167,economics!$AJ$2:$AJ$167,TRUE))*economics!$AM$2:$AM$167)+$CR27*(_xlfn.NORM.DIST(CH$3,$CU27,0.3*$CU27,TRUE)-_xlfn.NORM.DIST(CH$30,$CU27,0.3*$CU27,TRUE))*summary!$C$7/28.8/0.947817+$CS27*(_xlfn.NORM.DIST(CH$3,$CV27,0.3*$CV27,TRUE)-_xlfn.NORM.DIST(CH$30,$CV27,0.3*$CV27,TRUE))*summary!$C$6/28.8/0.947817)/(SUMPRODUCT((economics!$AG$2:$AG$167=$B56)*(economics!$D$2:$D$167="whr")*economics!$AH$2:$AH$167*(_xlfn.NORM.DIST(CH$3,economics!$AK$2:$AK$167,economics!$AJ$2:$AJ$167,TRUE)-_xlfn.NORM.DIST(CH$30,economics!$AK$2:$AK$167,economics!$AJ$2:$AJ$167,TRUE)))+$CR27*(_xlfn.NORM.DIST(CH$3,$CU27,0.3*$CU27,TRUE)-_xlfn.NORM.DIST(CH$30,$CU27,0.3*$CU27,TRUE))+$CS27*(_xlfn.NORM.DIST(CH$3,$CV27,0.3*$CV27,TRUE)-_xlfn.NORM.DIST(CH$30,$CV27,0.3*$CV27,TRUE))),""),IF($C27&gt;0,summary!$C$10/28.8/0.947817,""))</f>
        <v/>
      </c>
    </row>
    <row r="57" spans="1:86" x14ac:dyDescent="0.35">
      <c r="A57" t="str">
        <f t="shared" si="3"/>
        <v>construction 41T43</v>
      </c>
      <c r="B57" t="str">
        <f t="shared" si="3"/>
        <v>41T43</v>
      </c>
      <c r="E57">
        <f t="array" ref="E57">IF($D28,IFERROR((SUMPRODUCT((economics!$AG$2:$AG$167=$B57)*(economics!$D$2:$D$167="whr")*economics!$AH$2:$AH$167*(_xlfn.NORM.DIST(E$3,economics!$AK$2:$AK$167,economics!$AJ$2:$AJ$167,TRUE)-_xlfn.NORM.DIST(E$30,economics!$AK$2:$AK$167,economics!$AJ$2:$AJ$167,TRUE))*economics!$AM$2:$AM$167)+$CR28*(_xlfn.NORM.DIST(E$3,$CU28,0.3*$CU28,TRUE)-_xlfn.NORM.DIST(E$30,$CU28,0.3*$CU28,TRUE))*summary!$C$7/28.8/0.947817+$CS28*(_xlfn.NORM.DIST(E$3,$CV28,0.3*$CV28,TRUE)-_xlfn.NORM.DIST(E$30,$CV28,0.3*$CV28,TRUE))*summary!$C$6/28.8/0.947817)/(SUMPRODUCT((economics!$AG$2:$AG$167=$B57)*(economics!$D$2:$D$167="whr")*economics!$AH$2:$AH$167*(_xlfn.NORM.DIST(E$3,economics!$AK$2:$AK$167,economics!$AJ$2:$AJ$167,TRUE)-_xlfn.NORM.DIST(E$30,economics!$AK$2:$AK$167,economics!$AJ$2:$AJ$167,TRUE)))+$CR28*(_xlfn.NORM.DIST(E$3,$CU28,0.3*$CU28,TRUE)-_xlfn.NORM.DIST(E$30,$CU28,0.3*$CU28,TRUE))+$CS28*(_xlfn.NORM.DIST(E$3,$CV28,0.3*$CV28,TRUE)-_xlfn.NORM.DIST(E$30,$CV28,0.3*$CV28,TRUE))),""),IF($C28&gt;0,summary!$C$10/28.8/0.947817,""))</f>
        <v>10.074319315976723</v>
      </c>
      <c r="F57">
        <f t="array" ref="F57">IF($D28,IFERROR((SUMPRODUCT((economics!$AG$2:$AG$167=$B57)*(economics!$D$2:$D$167="whr")*economics!$AH$2:$AH$167*(_xlfn.NORM.DIST(F$3,economics!$AK$2:$AK$167,economics!$AJ$2:$AJ$167,TRUE)-_xlfn.NORM.DIST(F$30,economics!$AK$2:$AK$167,economics!$AJ$2:$AJ$167,TRUE))*economics!$AM$2:$AM$167)+$CR28*(_xlfn.NORM.DIST(F$3,$CU28,0.3*$CU28,TRUE)-_xlfn.NORM.DIST(F$30,$CU28,0.3*$CU28,TRUE))*summary!$C$7/28.8/0.947817+$CS28*(_xlfn.NORM.DIST(F$3,$CV28,0.3*$CV28,TRUE)-_xlfn.NORM.DIST(F$30,$CV28,0.3*$CV28,TRUE))*summary!$C$6/28.8/0.947817)/(SUMPRODUCT((economics!$AG$2:$AG$167=$B57)*(economics!$D$2:$D$167="whr")*economics!$AH$2:$AH$167*(_xlfn.NORM.DIST(F$3,economics!$AK$2:$AK$167,economics!$AJ$2:$AJ$167,TRUE)-_xlfn.NORM.DIST(F$30,economics!$AK$2:$AK$167,economics!$AJ$2:$AJ$167,TRUE)))+$CR28*(_xlfn.NORM.DIST(F$3,$CU28,0.3*$CU28,TRUE)-_xlfn.NORM.DIST(F$30,$CU28,0.3*$CU28,TRUE))+$CS28*(_xlfn.NORM.DIST(F$3,$CV28,0.3*$CV28,TRUE)-_xlfn.NORM.DIST(F$30,$CV28,0.3*$CV28,TRUE))),""),IF($C28&gt;0,summary!$C$10/28.8/0.947817,""))</f>
        <v>10.074319315976723</v>
      </c>
      <c r="G57">
        <f t="array" ref="G57">IF($D28,IFERROR((SUMPRODUCT((economics!$AG$2:$AG$167=$B57)*(economics!$D$2:$D$167="whr")*economics!$AH$2:$AH$167*(_xlfn.NORM.DIST(G$3,economics!$AK$2:$AK$167,economics!$AJ$2:$AJ$167,TRUE)-_xlfn.NORM.DIST(G$30,economics!$AK$2:$AK$167,economics!$AJ$2:$AJ$167,TRUE))*economics!$AM$2:$AM$167)+$CR28*(_xlfn.NORM.DIST(G$3,$CU28,0.3*$CU28,TRUE)-_xlfn.NORM.DIST(G$30,$CU28,0.3*$CU28,TRUE))*summary!$C$7/28.8/0.947817+$CS28*(_xlfn.NORM.DIST(G$3,$CV28,0.3*$CV28,TRUE)-_xlfn.NORM.DIST(G$30,$CV28,0.3*$CV28,TRUE))*summary!$C$6/28.8/0.947817)/(SUMPRODUCT((economics!$AG$2:$AG$167=$B57)*(economics!$D$2:$D$167="whr")*economics!$AH$2:$AH$167*(_xlfn.NORM.DIST(G$3,economics!$AK$2:$AK$167,economics!$AJ$2:$AJ$167,TRUE)-_xlfn.NORM.DIST(G$30,economics!$AK$2:$AK$167,economics!$AJ$2:$AJ$167,TRUE)))+$CR28*(_xlfn.NORM.DIST(G$3,$CU28,0.3*$CU28,TRUE)-_xlfn.NORM.DIST(G$30,$CU28,0.3*$CU28,TRUE))+$CS28*(_xlfn.NORM.DIST(G$3,$CV28,0.3*$CV28,TRUE)-_xlfn.NORM.DIST(G$30,$CV28,0.3*$CV28,TRUE))),""),IF($C28&gt;0,summary!$C$10/28.8/0.947817,""))</f>
        <v>10.074319315976723</v>
      </c>
      <c r="H57">
        <f t="array" ref="H57">IF($D28,IFERROR((SUMPRODUCT((economics!$AG$2:$AG$167=$B57)*(economics!$D$2:$D$167="whr")*economics!$AH$2:$AH$167*(_xlfn.NORM.DIST(H$3,economics!$AK$2:$AK$167,economics!$AJ$2:$AJ$167,TRUE)-_xlfn.NORM.DIST(H$30,economics!$AK$2:$AK$167,economics!$AJ$2:$AJ$167,TRUE))*economics!$AM$2:$AM$167)+$CR28*(_xlfn.NORM.DIST(H$3,$CU28,0.3*$CU28,TRUE)-_xlfn.NORM.DIST(H$30,$CU28,0.3*$CU28,TRUE))*summary!$C$7/28.8/0.947817+$CS28*(_xlfn.NORM.DIST(H$3,$CV28,0.3*$CV28,TRUE)-_xlfn.NORM.DIST(H$30,$CV28,0.3*$CV28,TRUE))*summary!$C$6/28.8/0.947817)/(SUMPRODUCT((economics!$AG$2:$AG$167=$B57)*(economics!$D$2:$D$167="whr")*economics!$AH$2:$AH$167*(_xlfn.NORM.DIST(H$3,economics!$AK$2:$AK$167,economics!$AJ$2:$AJ$167,TRUE)-_xlfn.NORM.DIST(H$30,economics!$AK$2:$AK$167,economics!$AJ$2:$AJ$167,TRUE)))+$CR28*(_xlfn.NORM.DIST(H$3,$CU28,0.3*$CU28,TRUE)-_xlfn.NORM.DIST(H$30,$CU28,0.3*$CU28,TRUE))+$CS28*(_xlfn.NORM.DIST(H$3,$CV28,0.3*$CV28,TRUE)-_xlfn.NORM.DIST(H$30,$CV28,0.3*$CV28,TRUE))),""),IF($C28&gt;0,summary!$C$10/28.8/0.947817,""))</f>
        <v>10.074319315976723</v>
      </c>
      <c r="I57">
        <f t="array" ref="I57">IF($D28,IFERROR((SUMPRODUCT((economics!$AG$2:$AG$167=$B57)*(economics!$D$2:$D$167="whr")*economics!$AH$2:$AH$167*(_xlfn.NORM.DIST(I$3,economics!$AK$2:$AK$167,economics!$AJ$2:$AJ$167,TRUE)-_xlfn.NORM.DIST(I$30,economics!$AK$2:$AK$167,economics!$AJ$2:$AJ$167,TRUE))*economics!$AM$2:$AM$167)+$CR28*(_xlfn.NORM.DIST(I$3,$CU28,0.3*$CU28,TRUE)-_xlfn.NORM.DIST(I$30,$CU28,0.3*$CU28,TRUE))*summary!$C$7/28.8/0.947817+$CS28*(_xlfn.NORM.DIST(I$3,$CV28,0.3*$CV28,TRUE)-_xlfn.NORM.DIST(I$30,$CV28,0.3*$CV28,TRUE))*summary!$C$6/28.8/0.947817)/(SUMPRODUCT((economics!$AG$2:$AG$167=$B57)*(economics!$D$2:$D$167="whr")*economics!$AH$2:$AH$167*(_xlfn.NORM.DIST(I$3,economics!$AK$2:$AK$167,economics!$AJ$2:$AJ$167,TRUE)-_xlfn.NORM.DIST(I$30,economics!$AK$2:$AK$167,economics!$AJ$2:$AJ$167,TRUE)))+$CR28*(_xlfn.NORM.DIST(I$3,$CU28,0.3*$CU28,TRUE)-_xlfn.NORM.DIST(I$30,$CU28,0.3*$CU28,TRUE))+$CS28*(_xlfn.NORM.DIST(I$3,$CV28,0.3*$CV28,TRUE)-_xlfn.NORM.DIST(I$30,$CV28,0.3*$CV28,TRUE))),""),IF($C28&gt;0,summary!$C$10/28.8/0.947817,""))</f>
        <v>10.074319315976723</v>
      </c>
      <c r="J57">
        <f t="array" ref="J57">IF($D28,IFERROR((SUMPRODUCT((economics!$AG$2:$AG$167=$B57)*(economics!$D$2:$D$167="whr")*economics!$AH$2:$AH$167*(_xlfn.NORM.DIST(J$3,economics!$AK$2:$AK$167,economics!$AJ$2:$AJ$167,TRUE)-_xlfn.NORM.DIST(J$30,economics!$AK$2:$AK$167,economics!$AJ$2:$AJ$167,TRUE))*economics!$AM$2:$AM$167)+$CR28*(_xlfn.NORM.DIST(J$3,$CU28,0.3*$CU28,TRUE)-_xlfn.NORM.DIST(J$30,$CU28,0.3*$CU28,TRUE))*summary!$C$7/28.8/0.947817+$CS28*(_xlfn.NORM.DIST(J$3,$CV28,0.3*$CV28,TRUE)-_xlfn.NORM.DIST(J$30,$CV28,0.3*$CV28,TRUE))*summary!$C$6/28.8/0.947817)/(SUMPRODUCT((economics!$AG$2:$AG$167=$B57)*(economics!$D$2:$D$167="whr")*economics!$AH$2:$AH$167*(_xlfn.NORM.DIST(J$3,economics!$AK$2:$AK$167,economics!$AJ$2:$AJ$167,TRUE)-_xlfn.NORM.DIST(J$30,economics!$AK$2:$AK$167,economics!$AJ$2:$AJ$167,TRUE)))+$CR28*(_xlfn.NORM.DIST(J$3,$CU28,0.3*$CU28,TRUE)-_xlfn.NORM.DIST(J$30,$CU28,0.3*$CU28,TRUE))+$CS28*(_xlfn.NORM.DIST(J$3,$CV28,0.3*$CV28,TRUE)-_xlfn.NORM.DIST(J$30,$CV28,0.3*$CV28,TRUE))),""),IF($C28&gt;0,summary!$C$10/28.8/0.947817,""))</f>
        <v>10.074319315976723</v>
      </c>
      <c r="K57">
        <f t="array" ref="K57">IF($D28,IFERROR((SUMPRODUCT((economics!$AG$2:$AG$167=$B57)*(economics!$D$2:$D$167="whr")*economics!$AH$2:$AH$167*(_xlfn.NORM.DIST(K$3,economics!$AK$2:$AK$167,economics!$AJ$2:$AJ$167,TRUE)-_xlfn.NORM.DIST(K$30,economics!$AK$2:$AK$167,economics!$AJ$2:$AJ$167,TRUE))*economics!$AM$2:$AM$167)+$CR28*(_xlfn.NORM.DIST(K$3,$CU28,0.3*$CU28,TRUE)-_xlfn.NORM.DIST(K$30,$CU28,0.3*$CU28,TRUE))*summary!$C$7/28.8/0.947817+$CS28*(_xlfn.NORM.DIST(K$3,$CV28,0.3*$CV28,TRUE)-_xlfn.NORM.DIST(K$30,$CV28,0.3*$CV28,TRUE))*summary!$C$6/28.8/0.947817)/(SUMPRODUCT((economics!$AG$2:$AG$167=$B57)*(economics!$D$2:$D$167="whr")*economics!$AH$2:$AH$167*(_xlfn.NORM.DIST(K$3,economics!$AK$2:$AK$167,economics!$AJ$2:$AJ$167,TRUE)-_xlfn.NORM.DIST(K$30,economics!$AK$2:$AK$167,economics!$AJ$2:$AJ$167,TRUE)))+$CR28*(_xlfn.NORM.DIST(K$3,$CU28,0.3*$CU28,TRUE)-_xlfn.NORM.DIST(K$30,$CU28,0.3*$CU28,TRUE))+$CS28*(_xlfn.NORM.DIST(K$3,$CV28,0.3*$CV28,TRUE)-_xlfn.NORM.DIST(K$30,$CV28,0.3*$CV28,TRUE))),""),IF($C28&gt;0,summary!$C$10/28.8/0.947817,""))</f>
        <v>10.074319315976723</v>
      </c>
      <c r="L57">
        <f t="array" ref="L57">IF($D28,IFERROR((SUMPRODUCT((economics!$AG$2:$AG$167=$B57)*(economics!$D$2:$D$167="whr")*economics!$AH$2:$AH$167*(_xlfn.NORM.DIST(L$3,economics!$AK$2:$AK$167,economics!$AJ$2:$AJ$167,TRUE)-_xlfn.NORM.DIST(L$30,economics!$AK$2:$AK$167,economics!$AJ$2:$AJ$167,TRUE))*economics!$AM$2:$AM$167)+$CR28*(_xlfn.NORM.DIST(L$3,$CU28,0.3*$CU28,TRUE)-_xlfn.NORM.DIST(L$30,$CU28,0.3*$CU28,TRUE))*summary!$C$7/28.8/0.947817+$CS28*(_xlfn.NORM.DIST(L$3,$CV28,0.3*$CV28,TRUE)-_xlfn.NORM.DIST(L$30,$CV28,0.3*$CV28,TRUE))*summary!$C$6/28.8/0.947817)/(SUMPRODUCT((economics!$AG$2:$AG$167=$B57)*(economics!$D$2:$D$167="whr")*economics!$AH$2:$AH$167*(_xlfn.NORM.DIST(L$3,economics!$AK$2:$AK$167,economics!$AJ$2:$AJ$167,TRUE)-_xlfn.NORM.DIST(L$30,economics!$AK$2:$AK$167,economics!$AJ$2:$AJ$167,TRUE)))+$CR28*(_xlfn.NORM.DIST(L$3,$CU28,0.3*$CU28,TRUE)-_xlfn.NORM.DIST(L$30,$CU28,0.3*$CU28,TRUE))+$CS28*(_xlfn.NORM.DIST(L$3,$CV28,0.3*$CV28,TRUE)-_xlfn.NORM.DIST(L$30,$CV28,0.3*$CV28,TRUE))),""),IF($C28&gt;0,summary!$C$10/28.8/0.947817,""))</f>
        <v>10.074319315976723</v>
      </c>
      <c r="M57">
        <f t="array" ref="M57">IF($D28,IFERROR((SUMPRODUCT((economics!$AG$2:$AG$167=$B57)*(economics!$D$2:$D$167="whr")*economics!$AH$2:$AH$167*(_xlfn.NORM.DIST(M$3,economics!$AK$2:$AK$167,economics!$AJ$2:$AJ$167,TRUE)-_xlfn.NORM.DIST(M$30,economics!$AK$2:$AK$167,economics!$AJ$2:$AJ$167,TRUE))*economics!$AM$2:$AM$167)+$CR28*(_xlfn.NORM.DIST(M$3,$CU28,0.3*$CU28,TRUE)-_xlfn.NORM.DIST(M$30,$CU28,0.3*$CU28,TRUE))*summary!$C$7/28.8/0.947817+$CS28*(_xlfn.NORM.DIST(M$3,$CV28,0.3*$CV28,TRUE)-_xlfn.NORM.DIST(M$30,$CV28,0.3*$CV28,TRUE))*summary!$C$6/28.8/0.947817)/(SUMPRODUCT((economics!$AG$2:$AG$167=$B57)*(economics!$D$2:$D$167="whr")*economics!$AH$2:$AH$167*(_xlfn.NORM.DIST(M$3,economics!$AK$2:$AK$167,economics!$AJ$2:$AJ$167,TRUE)-_xlfn.NORM.DIST(M$30,economics!$AK$2:$AK$167,economics!$AJ$2:$AJ$167,TRUE)))+$CR28*(_xlfn.NORM.DIST(M$3,$CU28,0.3*$CU28,TRUE)-_xlfn.NORM.DIST(M$30,$CU28,0.3*$CU28,TRUE))+$CS28*(_xlfn.NORM.DIST(M$3,$CV28,0.3*$CV28,TRUE)-_xlfn.NORM.DIST(M$30,$CV28,0.3*$CV28,TRUE))),""),IF($C28&gt;0,summary!$C$10/28.8/0.947817,""))</f>
        <v>10.074319315976723</v>
      </c>
      <c r="N57">
        <f t="array" ref="N57">IF($D28,IFERROR((SUMPRODUCT((economics!$AG$2:$AG$167=$B57)*(economics!$D$2:$D$167="whr")*economics!$AH$2:$AH$167*(_xlfn.NORM.DIST(N$3,economics!$AK$2:$AK$167,economics!$AJ$2:$AJ$167,TRUE)-_xlfn.NORM.DIST(N$30,economics!$AK$2:$AK$167,economics!$AJ$2:$AJ$167,TRUE))*economics!$AM$2:$AM$167)+$CR28*(_xlfn.NORM.DIST(N$3,$CU28,0.3*$CU28,TRUE)-_xlfn.NORM.DIST(N$30,$CU28,0.3*$CU28,TRUE))*summary!$C$7/28.8/0.947817+$CS28*(_xlfn.NORM.DIST(N$3,$CV28,0.3*$CV28,TRUE)-_xlfn.NORM.DIST(N$30,$CV28,0.3*$CV28,TRUE))*summary!$C$6/28.8/0.947817)/(SUMPRODUCT((economics!$AG$2:$AG$167=$B57)*(economics!$D$2:$D$167="whr")*economics!$AH$2:$AH$167*(_xlfn.NORM.DIST(N$3,economics!$AK$2:$AK$167,economics!$AJ$2:$AJ$167,TRUE)-_xlfn.NORM.DIST(N$30,economics!$AK$2:$AK$167,economics!$AJ$2:$AJ$167,TRUE)))+$CR28*(_xlfn.NORM.DIST(N$3,$CU28,0.3*$CU28,TRUE)-_xlfn.NORM.DIST(N$30,$CU28,0.3*$CU28,TRUE))+$CS28*(_xlfn.NORM.DIST(N$3,$CV28,0.3*$CV28,TRUE)-_xlfn.NORM.DIST(N$30,$CV28,0.3*$CV28,TRUE))),""),IF($C28&gt;0,summary!$C$10/28.8/0.947817,""))</f>
        <v>10.074319315976723</v>
      </c>
      <c r="O57">
        <f t="array" ref="O57">IF($D28,IFERROR((SUMPRODUCT((economics!$AG$2:$AG$167=$B57)*(economics!$D$2:$D$167="whr")*economics!$AH$2:$AH$167*(_xlfn.NORM.DIST(O$3,economics!$AK$2:$AK$167,economics!$AJ$2:$AJ$167,TRUE)-_xlfn.NORM.DIST(O$30,economics!$AK$2:$AK$167,economics!$AJ$2:$AJ$167,TRUE))*economics!$AM$2:$AM$167)+$CR28*(_xlfn.NORM.DIST(O$3,$CU28,0.3*$CU28,TRUE)-_xlfn.NORM.DIST(O$30,$CU28,0.3*$CU28,TRUE))*summary!$C$7/28.8/0.947817+$CS28*(_xlfn.NORM.DIST(O$3,$CV28,0.3*$CV28,TRUE)-_xlfn.NORM.DIST(O$30,$CV28,0.3*$CV28,TRUE))*summary!$C$6/28.8/0.947817)/(SUMPRODUCT((economics!$AG$2:$AG$167=$B57)*(economics!$D$2:$D$167="whr")*economics!$AH$2:$AH$167*(_xlfn.NORM.DIST(O$3,economics!$AK$2:$AK$167,economics!$AJ$2:$AJ$167,TRUE)-_xlfn.NORM.DIST(O$30,economics!$AK$2:$AK$167,economics!$AJ$2:$AJ$167,TRUE)))+$CR28*(_xlfn.NORM.DIST(O$3,$CU28,0.3*$CU28,TRUE)-_xlfn.NORM.DIST(O$30,$CU28,0.3*$CU28,TRUE))+$CS28*(_xlfn.NORM.DIST(O$3,$CV28,0.3*$CV28,TRUE)-_xlfn.NORM.DIST(O$30,$CV28,0.3*$CV28,TRUE))),""),IF($C28&gt;0,summary!$C$10/28.8/0.947817,""))</f>
        <v>10.074319315976723</v>
      </c>
      <c r="P57">
        <f t="array" ref="P57">IF($D28,IFERROR((SUMPRODUCT((economics!$AG$2:$AG$167=$B57)*(economics!$D$2:$D$167="whr")*economics!$AH$2:$AH$167*(_xlfn.NORM.DIST(P$3,economics!$AK$2:$AK$167,economics!$AJ$2:$AJ$167,TRUE)-_xlfn.NORM.DIST(P$30,economics!$AK$2:$AK$167,economics!$AJ$2:$AJ$167,TRUE))*economics!$AM$2:$AM$167)+$CR28*(_xlfn.NORM.DIST(P$3,$CU28,0.3*$CU28,TRUE)-_xlfn.NORM.DIST(P$30,$CU28,0.3*$CU28,TRUE))*summary!$C$7/28.8/0.947817+$CS28*(_xlfn.NORM.DIST(P$3,$CV28,0.3*$CV28,TRUE)-_xlfn.NORM.DIST(P$30,$CV28,0.3*$CV28,TRUE))*summary!$C$6/28.8/0.947817)/(SUMPRODUCT((economics!$AG$2:$AG$167=$B57)*(economics!$D$2:$D$167="whr")*economics!$AH$2:$AH$167*(_xlfn.NORM.DIST(P$3,economics!$AK$2:$AK$167,economics!$AJ$2:$AJ$167,TRUE)-_xlfn.NORM.DIST(P$30,economics!$AK$2:$AK$167,economics!$AJ$2:$AJ$167,TRUE)))+$CR28*(_xlfn.NORM.DIST(P$3,$CU28,0.3*$CU28,TRUE)-_xlfn.NORM.DIST(P$30,$CU28,0.3*$CU28,TRUE))+$CS28*(_xlfn.NORM.DIST(P$3,$CV28,0.3*$CV28,TRUE)-_xlfn.NORM.DIST(P$30,$CV28,0.3*$CV28,TRUE))),""),IF($C28&gt;0,summary!$C$10/28.8/0.947817,""))</f>
        <v>10.074319315976723</v>
      </c>
      <c r="Q57">
        <f t="array" ref="Q57">IF($D28,IFERROR((SUMPRODUCT((economics!$AG$2:$AG$167=$B57)*(economics!$D$2:$D$167="whr")*economics!$AH$2:$AH$167*(_xlfn.NORM.DIST(Q$3,economics!$AK$2:$AK$167,economics!$AJ$2:$AJ$167,TRUE)-_xlfn.NORM.DIST(Q$30,economics!$AK$2:$AK$167,economics!$AJ$2:$AJ$167,TRUE))*economics!$AM$2:$AM$167)+$CR28*(_xlfn.NORM.DIST(Q$3,$CU28,0.3*$CU28,TRUE)-_xlfn.NORM.DIST(Q$30,$CU28,0.3*$CU28,TRUE))*summary!$C$7/28.8/0.947817+$CS28*(_xlfn.NORM.DIST(Q$3,$CV28,0.3*$CV28,TRUE)-_xlfn.NORM.DIST(Q$30,$CV28,0.3*$CV28,TRUE))*summary!$C$6/28.8/0.947817)/(SUMPRODUCT((economics!$AG$2:$AG$167=$B57)*(economics!$D$2:$D$167="whr")*economics!$AH$2:$AH$167*(_xlfn.NORM.DIST(Q$3,economics!$AK$2:$AK$167,economics!$AJ$2:$AJ$167,TRUE)-_xlfn.NORM.DIST(Q$30,economics!$AK$2:$AK$167,economics!$AJ$2:$AJ$167,TRUE)))+$CR28*(_xlfn.NORM.DIST(Q$3,$CU28,0.3*$CU28,TRUE)-_xlfn.NORM.DIST(Q$30,$CU28,0.3*$CU28,TRUE))+$CS28*(_xlfn.NORM.DIST(Q$3,$CV28,0.3*$CV28,TRUE)-_xlfn.NORM.DIST(Q$30,$CV28,0.3*$CV28,TRUE))),""),IF($C28&gt;0,summary!$C$10/28.8/0.947817,""))</f>
        <v>10.074319315976723</v>
      </c>
      <c r="R57">
        <f t="array" ref="R57">IF($D28,IFERROR((SUMPRODUCT((economics!$AG$2:$AG$167=$B57)*(economics!$D$2:$D$167="whr")*economics!$AH$2:$AH$167*(_xlfn.NORM.DIST(R$3,economics!$AK$2:$AK$167,economics!$AJ$2:$AJ$167,TRUE)-_xlfn.NORM.DIST(R$30,economics!$AK$2:$AK$167,economics!$AJ$2:$AJ$167,TRUE))*economics!$AM$2:$AM$167)+$CR28*(_xlfn.NORM.DIST(R$3,$CU28,0.3*$CU28,TRUE)-_xlfn.NORM.DIST(R$30,$CU28,0.3*$CU28,TRUE))*summary!$C$7/28.8/0.947817+$CS28*(_xlfn.NORM.DIST(R$3,$CV28,0.3*$CV28,TRUE)-_xlfn.NORM.DIST(R$30,$CV28,0.3*$CV28,TRUE))*summary!$C$6/28.8/0.947817)/(SUMPRODUCT((economics!$AG$2:$AG$167=$B57)*(economics!$D$2:$D$167="whr")*economics!$AH$2:$AH$167*(_xlfn.NORM.DIST(R$3,economics!$AK$2:$AK$167,economics!$AJ$2:$AJ$167,TRUE)-_xlfn.NORM.DIST(R$30,economics!$AK$2:$AK$167,economics!$AJ$2:$AJ$167,TRUE)))+$CR28*(_xlfn.NORM.DIST(R$3,$CU28,0.3*$CU28,TRUE)-_xlfn.NORM.DIST(R$30,$CU28,0.3*$CU28,TRUE))+$CS28*(_xlfn.NORM.DIST(R$3,$CV28,0.3*$CV28,TRUE)-_xlfn.NORM.DIST(R$30,$CV28,0.3*$CV28,TRUE))),""),IF($C28&gt;0,summary!$C$10/28.8/0.947817,""))</f>
        <v>10.074319315976723</v>
      </c>
      <c r="S57">
        <f t="array" ref="S57">IF($D28,IFERROR((SUMPRODUCT((economics!$AG$2:$AG$167=$B57)*(economics!$D$2:$D$167="whr")*economics!$AH$2:$AH$167*(_xlfn.NORM.DIST(S$3,economics!$AK$2:$AK$167,economics!$AJ$2:$AJ$167,TRUE)-_xlfn.NORM.DIST(S$30,economics!$AK$2:$AK$167,economics!$AJ$2:$AJ$167,TRUE))*economics!$AM$2:$AM$167)+$CR28*(_xlfn.NORM.DIST(S$3,$CU28,0.3*$CU28,TRUE)-_xlfn.NORM.DIST(S$30,$CU28,0.3*$CU28,TRUE))*summary!$C$7/28.8/0.947817+$CS28*(_xlfn.NORM.DIST(S$3,$CV28,0.3*$CV28,TRUE)-_xlfn.NORM.DIST(S$30,$CV28,0.3*$CV28,TRUE))*summary!$C$6/28.8/0.947817)/(SUMPRODUCT((economics!$AG$2:$AG$167=$B57)*(economics!$D$2:$D$167="whr")*economics!$AH$2:$AH$167*(_xlfn.NORM.DIST(S$3,economics!$AK$2:$AK$167,economics!$AJ$2:$AJ$167,TRUE)-_xlfn.NORM.DIST(S$30,economics!$AK$2:$AK$167,economics!$AJ$2:$AJ$167,TRUE)))+$CR28*(_xlfn.NORM.DIST(S$3,$CU28,0.3*$CU28,TRUE)-_xlfn.NORM.DIST(S$30,$CU28,0.3*$CU28,TRUE))+$CS28*(_xlfn.NORM.DIST(S$3,$CV28,0.3*$CV28,TRUE)-_xlfn.NORM.DIST(S$30,$CV28,0.3*$CV28,TRUE))),""),IF($C28&gt;0,summary!$C$10/28.8/0.947817,""))</f>
        <v>10.074319315976723</v>
      </c>
      <c r="T57">
        <f t="array" ref="T57">IF($D28,IFERROR((SUMPRODUCT((economics!$AG$2:$AG$167=$B57)*(economics!$D$2:$D$167="whr")*economics!$AH$2:$AH$167*(_xlfn.NORM.DIST(T$3,economics!$AK$2:$AK$167,economics!$AJ$2:$AJ$167,TRUE)-_xlfn.NORM.DIST(T$30,economics!$AK$2:$AK$167,economics!$AJ$2:$AJ$167,TRUE))*economics!$AM$2:$AM$167)+$CR28*(_xlfn.NORM.DIST(T$3,$CU28,0.3*$CU28,TRUE)-_xlfn.NORM.DIST(T$30,$CU28,0.3*$CU28,TRUE))*summary!$C$7/28.8/0.947817+$CS28*(_xlfn.NORM.DIST(T$3,$CV28,0.3*$CV28,TRUE)-_xlfn.NORM.DIST(T$30,$CV28,0.3*$CV28,TRUE))*summary!$C$6/28.8/0.947817)/(SUMPRODUCT((economics!$AG$2:$AG$167=$B57)*(economics!$D$2:$D$167="whr")*economics!$AH$2:$AH$167*(_xlfn.NORM.DIST(T$3,economics!$AK$2:$AK$167,economics!$AJ$2:$AJ$167,TRUE)-_xlfn.NORM.DIST(T$30,economics!$AK$2:$AK$167,economics!$AJ$2:$AJ$167,TRUE)))+$CR28*(_xlfn.NORM.DIST(T$3,$CU28,0.3*$CU28,TRUE)-_xlfn.NORM.DIST(T$30,$CU28,0.3*$CU28,TRUE))+$CS28*(_xlfn.NORM.DIST(T$3,$CV28,0.3*$CV28,TRUE)-_xlfn.NORM.DIST(T$30,$CV28,0.3*$CV28,TRUE))),""),IF($C28&gt;0,summary!$C$10/28.8/0.947817,""))</f>
        <v>10.074319315976723</v>
      </c>
      <c r="U57">
        <f t="array" ref="U57">IF($D28,IFERROR((SUMPRODUCT((economics!$AG$2:$AG$167=$B57)*(economics!$D$2:$D$167="whr")*economics!$AH$2:$AH$167*(_xlfn.NORM.DIST(U$3,economics!$AK$2:$AK$167,economics!$AJ$2:$AJ$167,TRUE)-_xlfn.NORM.DIST(U$30,economics!$AK$2:$AK$167,economics!$AJ$2:$AJ$167,TRUE))*economics!$AM$2:$AM$167)+$CR28*(_xlfn.NORM.DIST(U$3,$CU28,0.3*$CU28,TRUE)-_xlfn.NORM.DIST(U$30,$CU28,0.3*$CU28,TRUE))*summary!$C$7/28.8/0.947817+$CS28*(_xlfn.NORM.DIST(U$3,$CV28,0.3*$CV28,TRUE)-_xlfn.NORM.DIST(U$30,$CV28,0.3*$CV28,TRUE))*summary!$C$6/28.8/0.947817)/(SUMPRODUCT((economics!$AG$2:$AG$167=$B57)*(economics!$D$2:$D$167="whr")*economics!$AH$2:$AH$167*(_xlfn.NORM.DIST(U$3,economics!$AK$2:$AK$167,economics!$AJ$2:$AJ$167,TRUE)-_xlfn.NORM.DIST(U$30,economics!$AK$2:$AK$167,economics!$AJ$2:$AJ$167,TRUE)))+$CR28*(_xlfn.NORM.DIST(U$3,$CU28,0.3*$CU28,TRUE)-_xlfn.NORM.DIST(U$30,$CU28,0.3*$CU28,TRUE))+$CS28*(_xlfn.NORM.DIST(U$3,$CV28,0.3*$CV28,TRUE)-_xlfn.NORM.DIST(U$30,$CV28,0.3*$CV28,TRUE))),""),IF($C28&gt;0,summary!$C$10/28.8/0.947817,""))</f>
        <v>10.074319315976723</v>
      </c>
      <c r="V57">
        <f t="array" ref="V57">IF($D28,IFERROR((SUMPRODUCT((economics!$AG$2:$AG$167=$B57)*(economics!$D$2:$D$167="whr")*economics!$AH$2:$AH$167*(_xlfn.NORM.DIST(V$3,economics!$AK$2:$AK$167,economics!$AJ$2:$AJ$167,TRUE)-_xlfn.NORM.DIST(V$30,economics!$AK$2:$AK$167,economics!$AJ$2:$AJ$167,TRUE))*economics!$AM$2:$AM$167)+$CR28*(_xlfn.NORM.DIST(V$3,$CU28,0.3*$CU28,TRUE)-_xlfn.NORM.DIST(V$30,$CU28,0.3*$CU28,TRUE))*summary!$C$7/28.8/0.947817+$CS28*(_xlfn.NORM.DIST(V$3,$CV28,0.3*$CV28,TRUE)-_xlfn.NORM.DIST(V$30,$CV28,0.3*$CV28,TRUE))*summary!$C$6/28.8/0.947817)/(SUMPRODUCT((economics!$AG$2:$AG$167=$B57)*(economics!$D$2:$D$167="whr")*economics!$AH$2:$AH$167*(_xlfn.NORM.DIST(V$3,economics!$AK$2:$AK$167,economics!$AJ$2:$AJ$167,TRUE)-_xlfn.NORM.DIST(V$30,economics!$AK$2:$AK$167,economics!$AJ$2:$AJ$167,TRUE)))+$CR28*(_xlfn.NORM.DIST(V$3,$CU28,0.3*$CU28,TRUE)-_xlfn.NORM.DIST(V$30,$CU28,0.3*$CU28,TRUE))+$CS28*(_xlfn.NORM.DIST(V$3,$CV28,0.3*$CV28,TRUE)-_xlfn.NORM.DIST(V$30,$CV28,0.3*$CV28,TRUE))),""),IF($C28&gt;0,summary!$C$10/28.8/0.947817,""))</f>
        <v>10.074319315976723</v>
      </c>
      <c r="W57">
        <f t="array" ref="W57">IF($D28,IFERROR((SUMPRODUCT((economics!$AG$2:$AG$167=$B57)*(economics!$D$2:$D$167="whr")*economics!$AH$2:$AH$167*(_xlfn.NORM.DIST(W$3,economics!$AK$2:$AK$167,economics!$AJ$2:$AJ$167,TRUE)-_xlfn.NORM.DIST(W$30,economics!$AK$2:$AK$167,economics!$AJ$2:$AJ$167,TRUE))*economics!$AM$2:$AM$167)+$CR28*(_xlfn.NORM.DIST(W$3,$CU28,0.3*$CU28,TRUE)-_xlfn.NORM.DIST(W$30,$CU28,0.3*$CU28,TRUE))*summary!$C$7/28.8/0.947817+$CS28*(_xlfn.NORM.DIST(W$3,$CV28,0.3*$CV28,TRUE)-_xlfn.NORM.DIST(W$30,$CV28,0.3*$CV28,TRUE))*summary!$C$6/28.8/0.947817)/(SUMPRODUCT((economics!$AG$2:$AG$167=$B57)*(economics!$D$2:$D$167="whr")*economics!$AH$2:$AH$167*(_xlfn.NORM.DIST(W$3,economics!$AK$2:$AK$167,economics!$AJ$2:$AJ$167,TRUE)-_xlfn.NORM.DIST(W$30,economics!$AK$2:$AK$167,economics!$AJ$2:$AJ$167,TRUE)))+$CR28*(_xlfn.NORM.DIST(W$3,$CU28,0.3*$CU28,TRUE)-_xlfn.NORM.DIST(W$30,$CU28,0.3*$CU28,TRUE))+$CS28*(_xlfn.NORM.DIST(W$3,$CV28,0.3*$CV28,TRUE)-_xlfn.NORM.DIST(W$30,$CV28,0.3*$CV28,TRUE))),""),IF($C28&gt;0,summary!$C$10/28.8/0.947817,""))</f>
        <v>10.074319315976723</v>
      </c>
      <c r="X57">
        <f t="array" ref="X57">IF($D28,IFERROR((SUMPRODUCT((economics!$AG$2:$AG$167=$B57)*(economics!$D$2:$D$167="whr")*economics!$AH$2:$AH$167*(_xlfn.NORM.DIST(X$3,economics!$AK$2:$AK$167,economics!$AJ$2:$AJ$167,TRUE)-_xlfn.NORM.DIST(X$30,economics!$AK$2:$AK$167,economics!$AJ$2:$AJ$167,TRUE))*economics!$AM$2:$AM$167)+$CR28*(_xlfn.NORM.DIST(X$3,$CU28,0.3*$CU28,TRUE)-_xlfn.NORM.DIST(X$30,$CU28,0.3*$CU28,TRUE))*summary!$C$7/28.8/0.947817+$CS28*(_xlfn.NORM.DIST(X$3,$CV28,0.3*$CV28,TRUE)-_xlfn.NORM.DIST(X$30,$CV28,0.3*$CV28,TRUE))*summary!$C$6/28.8/0.947817)/(SUMPRODUCT((economics!$AG$2:$AG$167=$B57)*(economics!$D$2:$D$167="whr")*economics!$AH$2:$AH$167*(_xlfn.NORM.DIST(X$3,economics!$AK$2:$AK$167,economics!$AJ$2:$AJ$167,TRUE)-_xlfn.NORM.DIST(X$30,economics!$AK$2:$AK$167,economics!$AJ$2:$AJ$167,TRUE)))+$CR28*(_xlfn.NORM.DIST(X$3,$CU28,0.3*$CU28,TRUE)-_xlfn.NORM.DIST(X$30,$CU28,0.3*$CU28,TRUE))+$CS28*(_xlfn.NORM.DIST(X$3,$CV28,0.3*$CV28,TRUE)-_xlfn.NORM.DIST(X$30,$CV28,0.3*$CV28,TRUE))),""),IF($C28&gt;0,summary!$C$10/28.8/0.947817,""))</f>
        <v>10.074319315976723</v>
      </c>
      <c r="Y57">
        <f t="array" ref="Y57">IF($D28,IFERROR((SUMPRODUCT((economics!$AG$2:$AG$167=$B57)*(economics!$D$2:$D$167="whr")*economics!$AH$2:$AH$167*(_xlfn.NORM.DIST(Y$3,economics!$AK$2:$AK$167,economics!$AJ$2:$AJ$167,TRUE)-_xlfn.NORM.DIST(Y$30,economics!$AK$2:$AK$167,economics!$AJ$2:$AJ$167,TRUE))*economics!$AM$2:$AM$167)+$CR28*(_xlfn.NORM.DIST(Y$3,$CU28,0.3*$CU28,TRUE)-_xlfn.NORM.DIST(Y$30,$CU28,0.3*$CU28,TRUE))*summary!$C$7/28.8/0.947817+$CS28*(_xlfn.NORM.DIST(Y$3,$CV28,0.3*$CV28,TRUE)-_xlfn.NORM.DIST(Y$30,$CV28,0.3*$CV28,TRUE))*summary!$C$6/28.8/0.947817)/(SUMPRODUCT((economics!$AG$2:$AG$167=$B57)*(economics!$D$2:$D$167="whr")*economics!$AH$2:$AH$167*(_xlfn.NORM.DIST(Y$3,economics!$AK$2:$AK$167,economics!$AJ$2:$AJ$167,TRUE)-_xlfn.NORM.DIST(Y$30,economics!$AK$2:$AK$167,economics!$AJ$2:$AJ$167,TRUE)))+$CR28*(_xlfn.NORM.DIST(Y$3,$CU28,0.3*$CU28,TRUE)-_xlfn.NORM.DIST(Y$30,$CU28,0.3*$CU28,TRUE))+$CS28*(_xlfn.NORM.DIST(Y$3,$CV28,0.3*$CV28,TRUE)-_xlfn.NORM.DIST(Y$30,$CV28,0.3*$CV28,TRUE))),""),IF($C28&gt;0,summary!$C$10/28.8/0.947817,""))</f>
        <v>10.074319315976723</v>
      </c>
      <c r="Z57">
        <f t="array" ref="Z57">IF($D28,IFERROR((SUMPRODUCT((economics!$AG$2:$AG$167=$B57)*(economics!$D$2:$D$167="whr")*economics!$AH$2:$AH$167*(_xlfn.NORM.DIST(Z$3,economics!$AK$2:$AK$167,economics!$AJ$2:$AJ$167,TRUE)-_xlfn.NORM.DIST(Z$30,economics!$AK$2:$AK$167,economics!$AJ$2:$AJ$167,TRUE))*economics!$AM$2:$AM$167)+$CR28*(_xlfn.NORM.DIST(Z$3,$CU28,0.3*$CU28,TRUE)-_xlfn.NORM.DIST(Z$30,$CU28,0.3*$CU28,TRUE))*summary!$C$7/28.8/0.947817+$CS28*(_xlfn.NORM.DIST(Z$3,$CV28,0.3*$CV28,TRUE)-_xlfn.NORM.DIST(Z$30,$CV28,0.3*$CV28,TRUE))*summary!$C$6/28.8/0.947817)/(SUMPRODUCT((economics!$AG$2:$AG$167=$B57)*(economics!$D$2:$D$167="whr")*economics!$AH$2:$AH$167*(_xlfn.NORM.DIST(Z$3,economics!$AK$2:$AK$167,economics!$AJ$2:$AJ$167,TRUE)-_xlfn.NORM.DIST(Z$30,economics!$AK$2:$AK$167,economics!$AJ$2:$AJ$167,TRUE)))+$CR28*(_xlfn.NORM.DIST(Z$3,$CU28,0.3*$CU28,TRUE)-_xlfn.NORM.DIST(Z$30,$CU28,0.3*$CU28,TRUE))+$CS28*(_xlfn.NORM.DIST(Z$3,$CV28,0.3*$CV28,TRUE)-_xlfn.NORM.DIST(Z$30,$CV28,0.3*$CV28,TRUE))),""),IF($C28&gt;0,summary!$C$10/28.8/0.947817,""))</f>
        <v>10.074319315976723</v>
      </c>
      <c r="AA57">
        <f t="array" ref="AA57">IF($D28,IFERROR((SUMPRODUCT((economics!$AG$2:$AG$167=$B57)*(economics!$D$2:$D$167="whr")*economics!$AH$2:$AH$167*(_xlfn.NORM.DIST(AA$3,economics!$AK$2:$AK$167,economics!$AJ$2:$AJ$167,TRUE)-_xlfn.NORM.DIST(AA$30,economics!$AK$2:$AK$167,economics!$AJ$2:$AJ$167,TRUE))*economics!$AM$2:$AM$167)+$CR28*(_xlfn.NORM.DIST(AA$3,$CU28,0.3*$CU28,TRUE)-_xlfn.NORM.DIST(AA$30,$CU28,0.3*$CU28,TRUE))*summary!$C$7/28.8/0.947817+$CS28*(_xlfn.NORM.DIST(AA$3,$CV28,0.3*$CV28,TRUE)-_xlfn.NORM.DIST(AA$30,$CV28,0.3*$CV28,TRUE))*summary!$C$6/28.8/0.947817)/(SUMPRODUCT((economics!$AG$2:$AG$167=$B57)*(economics!$D$2:$D$167="whr")*economics!$AH$2:$AH$167*(_xlfn.NORM.DIST(AA$3,economics!$AK$2:$AK$167,economics!$AJ$2:$AJ$167,TRUE)-_xlfn.NORM.DIST(AA$30,economics!$AK$2:$AK$167,economics!$AJ$2:$AJ$167,TRUE)))+$CR28*(_xlfn.NORM.DIST(AA$3,$CU28,0.3*$CU28,TRUE)-_xlfn.NORM.DIST(AA$30,$CU28,0.3*$CU28,TRUE))+$CS28*(_xlfn.NORM.DIST(AA$3,$CV28,0.3*$CV28,TRUE)-_xlfn.NORM.DIST(AA$30,$CV28,0.3*$CV28,TRUE))),""),IF($C28&gt;0,summary!$C$10/28.8/0.947817,""))</f>
        <v>10.074319315976723</v>
      </c>
      <c r="AB57">
        <f t="array" ref="AB57">IF($D28,IFERROR((SUMPRODUCT((economics!$AG$2:$AG$167=$B57)*(economics!$D$2:$D$167="whr")*economics!$AH$2:$AH$167*(_xlfn.NORM.DIST(AB$3,economics!$AK$2:$AK$167,economics!$AJ$2:$AJ$167,TRUE)-_xlfn.NORM.DIST(AB$30,economics!$AK$2:$AK$167,economics!$AJ$2:$AJ$167,TRUE))*economics!$AM$2:$AM$167)+$CR28*(_xlfn.NORM.DIST(AB$3,$CU28,0.3*$CU28,TRUE)-_xlfn.NORM.DIST(AB$30,$CU28,0.3*$CU28,TRUE))*summary!$C$7/28.8/0.947817+$CS28*(_xlfn.NORM.DIST(AB$3,$CV28,0.3*$CV28,TRUE)-_xlfn.NORM.DIST(AB$30,$CV28,0.3*$CV28,TRUE))*summary!$C$6/28.8/0.947817)/(SUMPRODUCT((economics!$AG$2:$AG$167=$B57)*(economics!$D$2:$D$167="whr")*economics!$AH$2:$AH$167*(_xlfn.NORM.DIST(AB$3,economics!$AK$2:$AK$167,economics!$AJ$2:$AJ$167,TRUE)-_xlfn.NORM.DIST(AB$30,economics!$AK$2:$AK$167,economics!$AJ$2:$AJ$167,TRUE)))+$CR28*(_xlfn.NORM.DIST(AB$3,$CU28,0.3*$CU28,TRUE)-_xlfn.NORM.DIST(AB$30,$CU28,0.3*$CU28,TRUE))+$CS28*(_xlfn.NORM.DIST(AB$3,$CV28,0.3*$CV28,TRUE)-_xlfn.NORM.DIST(AB$30,$CV28,0.3*$CV28,TRUE))),""),IF($C28&gt;0,summary!$C$10/28.8/0.947817,""))</f>
        <v>10.074319315976723</v>
      </c>
      <c r="AC57">
        <f t="array" ref="AC57">IF($D28,IFERROR((SUMPRODUCT((economics!$AG$2:$AG$167=$B57)*(economics!$D$2:$D$167="whr")*economics!$AH$2:$AH$167*(_xlfn.NORM.DIST(AC$3,economics!$AK$2:$AK$167,economics!$AJ$2:$AJ$167,TRUE)-_xlfn.NORM.DIST(AC$30,economics!$AK$2:$AK$167,economics!$AJ$2:$AJ$167,TRUE))*economics!$AM$2:$AM$167)+$CR28*(_xlfn.NORM.DIST(AC$3,$CU28,0.3*$CU28,TRUE)-_xlfn.NORM.DIST(AC$30,$CU28,0.3*$CU28,TRUE))*summary!$C$7/28.8/0.947817+$CS28*(_xlfn.NORM.DIST(AC$3,$CV28,0.3*$CV28,TRUE)-_xlfn.NORM.DIST(AC$30,$CV28,0.3*$CV28,TRUE))*summary!$C$6/28.8/0.947817)/(SUMPRODUCT((economics!$AG$2:$AG$167=$B57)*(economics!$D$2:$D$167="whr")*economics!$AH$2:$AH$167*(_xlfn.NORM.DIST(AC$3,economics!$AK$2:$AK$167,economics!$AJ$2:$AJ$167,TRUE)-_xlfn.NORM.DIST(AC$30,economics!$AK$2:$AK$167,economics!$AJ$2:$AJ$167,TRUE)))+$CR28*(_xlfn.NORM.DIST(AC$3,$CU28,0.3*$CU28,TRUE)-_xlfn.NORM.DIST(AC$30,$CU28,0.3*$CU28,TRUE))+$CS28*(_xlfn.NORM.DIST(AC$3,$CV28,0.3*$CV28,TRUE)-_xlfn.NORM.DIST(AC$30,$CV28,0.3*$CV28,TRUE))),""),IF($C28&gt;0,summary!$C$10/28.8/0.947817,""))</f>
        <v>10.074319315976723</v>
      </c>
      <c r="AD57">
        <f t="array" ref="AD57">IF($D28,IFERROR((SUMPRODUCT((economics!$AG$2:$AG$167=$B57)*(economics!$D$2:$D$167="whr")*economics!$AH$2:$AH$167*(_xlfn.NORM.DIST(AD$3,economics!$AK$2:$AK$167,economics!$AJ$2:$AJ$167,TRUE)-_xlfn.NORM.DIST(AD$30,economics!$AK$2:$AK$167,economics!$AJ$2:$AJ$167,TRUE))*economics!$AM$2:$AM$167)+$CR28*(_xlfn.NORM.DIST(AD$3,$CU28,0.3*$CU28,TRUE)-_xlfn.NORM.DIST(AD$30,$CU28,0.3*$CU28,TRUE))*summary!$C$7/28.8/0.947817+$CS28*(_xlfn.NORM.DIST(AD$3,$CV28,0.3*$CV28,TRUE)-_xlfn.NORM.DIST(AD$30,$CV28,0.3*$CV28,TRUE))*summary!$C$6/28.8/0.947817)/(SUMPRODUCT((economics!$AG$2:$AG$167=$B57)*(economics!$D$2:$D$167="whr")*economics!$AH$2:$AH$167*(_xlfn.NORM.DIST(AD$3,economics!$AK$2:$AK$167,economics!$AJ$2:$AJ$167,TRUE)-_xlfn.NORM.DIST(AD$30,economics!$AK$2:$AK$167,economics!$AJ$2:$AJ$167,TRUE)))+$CR28*(_xlfn.NORM.DIST(AD$3,$CU28,0.3*$CU28,TRUE)-_xlfn.NORM.DIST(AD$30,$CU28,0.3*$CU28,TRUE))+$CS28*(_xlfn.NORM.DIST(AD$3,$CV28,0.3*$CV28,TRUE)-_xlfn.NORM.DIST(AD$30,$CV28,0.3*$CV28,TRUE))),""),IF($C28&gt;0,summary!$C$10/28.8/0.947817,""))</f>
        <v>10.074319315976723</v>
      </c>
      <c r="AE57">
        <f t="array" ref="AE57">IF($D28,IFERROR((SUMPRODUCT((economics!$AG$2:$AG$167=$B57)*(economics!$D$2:$D$167="whr")*economics!$AH$2:$AH$167*(_xlfn.NORM.DIST(AE$3,economics!$AK$2:$AK$167,economics!$AJ$2:$AJ$167,TRUE)-_xlfn.NORM.DIST(AE$30,economics!$AK$2:$AK$167,economics!$AJ$2:$AJ$167,TRUE))*economics!$AM$2:$AM$167)+$CR28*(_xlfn.NORM.DIST(AE$3,$CU28,0.3*$CU28,TRUE)-_xlfn.NORM.DIST(AE$30,$CU28,0.3*$CU28,TRUE))*summary!$C$7/28.8/0.947817+$CS28*(_xlfn.NORM.DIST(AE$3,$CV28,0.3*$CV28,TRUE)-_xlfn.NORM.DIST(AE$30,$CV28,0.3*$CV28,TRUE))*summary!$C$6/28.8/0.947817)/(SUMPRODUCT((economics!$AG$2:$AG$167=$B57)*(economics!$D$2:$D$167="whr")*economics!$AH$2:$AH$167*(_xlfn.NORM.DIST(AE$3,economics!$AK$2:$AK$167,economics!$AJ$2:$AJ$167,TRUE)-_xlfn.NORM.DIST(AE$30,economics!$AK$2:$AK$167,economics!$AJ$2:$AJ$167,TRUE)))+$CR28*(_xlfn.NORM.DIST(AE$3,$CU28,0.3*$CU28,TRUE)-_xlfn.NORM.DIST(AE$30,$CU28,0.3*$CU28,TRUE))+$CS28*(_xlfn.NORM.DIST(AE$3,$CV28,0.3*$CV28,TRUE)-_xlfn.NORM.DIST(AE$30,$CV28,0.3*$CV28,TRUE))),""),IF($C28&gt;0,summary!$C$10/28.8/0.947817,""))</f>
        <v>10.074319315976723</v>
      </c>
      <c r="AF57">
        <f t="array" ref="AF57">IF($D28,IFERROR((SUMPRODUCT((economics!$AG$2:$AG$167=$B57)*(economics!$D$2:$D$167="whr")*economics!$AH$2:$AH$167*(_xlfn.NORM.DIST(AF$3,economics!$AK$2:$AK$167,economics!$AJ$2:$AJ$167,TRUE)-_xlfn.NORM.DIST(AF$30,economics!$AK$2:$AK$167,economics!$AJ$2:$AJ$167,TRUE))*economics!$AM$2:$AM$167)+$CR28*(_xlfn.NORM.DIST(AF$3,$CU28,0.3*$CU28,TRUE)-_xlfn.NORM.DIST(AF$30,$CU28,0.3*$CU28,TRUE))*summary!$C$7/28.8/0.947817+$CS28*(_xlfn.NORM.DIST(AF$3,$CV28,0.3*$CV28,TRUE)-_xlfn.NORM.DIST(AF$30,$CV28,0.3*$CV28,TRUE))*summary!$C$6/28.8/0.947817)/(SUMPRODUCT((economics!$AG$2:$AG$167=$B57)*(economics!$D$2:$D$167="whr")*economics!$AH$2:$AH$167*(_xlfn.NORM.DIST(AF$3,economics!$AK$2:$AK$167,economics!$AJ$2:$AJ$167,TRUE)-_xlfn.NORM.DIST(AF$30,economics!$AK$2:$AK$167,economics!$AJ$2:$AJ$167,TRUE)))+$CR28*(_xlfn.NORM.DIST(AF$3,$CU28,0.3*$CU28,TRUE)-_xlfn.NORM.DIST(AF$30,$CU28,0.3*$CU28,TRUE))+$CS28*(_xlfn.NORM.DIST(AF$3,$CV28,0.3*$CV28,TRUE)-_xlfn.NORM.DIST(AF$30,$CV28,0.3*$CV28,TRUE))),""),IF($C28&gt;0,summary!$C$10/28.8/0.947817,""))</f>
        <v>10.074319315976723</v>
      </c>
      <c r="AG57">
        <f t="array" ref="AG57">IF($D28,IFERROR((SUMPRODUCT((economics!$AG$2:$AG$167=$B57)*(economics!$D$2:$D$167="whr")*economics!$AH$2:$AH$167*(_xlfn.NORM.DIST(AG$3,economics!$AK$2:$AK$167,economics!$AJ$2:$AJ$167,TRUE)-_xlfn.NORM.DIST(AG$30,economics!$AK$2:$AK$167,economics!$AJ$2:$AJ$167,TRUE))*economics!$AM$2:$AM$167)+$CR28*(_xlfn.NORM.DIST(AG$3,$CU28,0.3*$CU28,TRUE)-_xlfn.NORM.DIST(AG$30,$CU28,0.3*$CU28,TRUE))*summary!$C$7/28.8/0.947817+$CS28*(_xlfn.NORM.DIST(AG$3,$CV28,0.3*$CV28,TRUE)-_xlfn.NORM.DIST(AG$30,$CV28,0.3*$CV28,TRUE))*summary!$C$6/28.8/0.947817)/(SUMPRODUCT((economics!$AG$2:$AG$167=$B57)*(economics!$D$2:$D$167="whr")*economics!$AH$2:$AH$167*(_xlfn.NORM.DIST(AG$3,economics!$AK$2:$AK$167,economics!$AJ$2:$AJ$167,TRUE)-_xlfn.NORM.DIST(AG$30,economics!$AK$2:$AK$167,economics!$AJ$2:$AJ$167,TRUE)))+$CR28*(_xlfn.NORM.DIST(AG$3,$CU28,0.3*$CU28,TRUE)-_xlfn.NORM.DIST(AG$30,$CU28,0.3*$CU28,TRUE))+$CS28*(_xlfn.NORM.DIST(AG$3,$CV28,0.3*$CV28,TRUE)-_xlfn.NORM.DIST(AG$30,$CV28,0.3*$CV28,TRUE))),""),IF($C28&gt;0,summary!$C$10/28.8/0.947817,""))</f>
        <v>10.074319315976723</v>
      </c>
      <c r="AH57">
        <f t="array" ref="AH57">IF($D28,IFERROR((SUMPRODUCT((economics!$AG$2:$AG$167=$B57)*(economics!$D$2:$D$167="whr")*economics!$AH$2:$AH$167*(_xlfn.NORM.DIST(AH$3,economics!$AK$2:$AK$167,economics!$AJ$2:$AJ$167,TRUE)-_xlfn.NORM.DIST(AH$30,economics!$AK$2:$AK$167,economics!$AJ$2:$AJ$167,TRUE))*economics!$AM$2:$AM$167)+$CR28*(_xlfn.NORM.DIST(AH$3,$CU28,0.3*$CU28,TRUE)-_xlfn.NORM.DIST(AH$30,$CU28,0.3*$CU28,TRUE))*summary!$C$7/28.8/0.947817+$CS28*(_xlfn.NORM.DIST(AH$3,$CV28,0.3*$CV28,TRUE)-_xlfn.NORM.DIST(AH$30,$CV28,0.3*$CV28,TRUE))*summary!$C$6/28.8/0.947817)/(SUMPRODUCT((economics!$AG$2:$AG$167=$B57)*(economics!$D$2:$D$167="whr")*economics!$AH$2:$AH$167*(_xlfn.NORM.DIST(AH$3,economics!$AK$2:$AK$167,economics!$AJ$2:$AJ$167,TRUE)-_xlfn.NORM.DIST(AH$30,economics!$AK$2:$AK$167,economics!$AJ$2:$AJ$167,TRUE)))+$CR28*(_xlfn.NORM.DIST(AH$3,$CU28,0.3*$CU28,TRUE)-_xlfn.NORM.DIST(AH$30,$CU28,0.3*$CU28,TRUE))+$CS28*(_xlfn.NORM.DIST(AH$3,$CV28,0.3*$CV28,TRUE)-_xlfn.NORM.DIST(AH$30,$CV28,0.3*$CV28,TRUE))),""),IF($C28&gt;0,summary!$C$10/28.8/0.947817,""))</f>
        <v>10.074319315976723</v>
      </c>
      <c r="AI57">
        <f t="array" ref="AI57">IF($D28,IFERROR((SUMPRODUCT((economics!$AG$2:$AG$167=$B57)*(economics!$D$2:$D$167="whr")*economics!$AH$2:$AH$167*(_xlfn.NORM.DIST(AI$3,economics!$AK$2:$AK$167,economics!$AJ$2:$AJ$167,TRUE)-_xlfn.NORM.DIST(AI$30,economics!$AK$2:$AK$167,economics!$AJ$2:$AJ$167,TRUE))*economics!$AM$2:$AM$167)+$CR28*(_xlfn.NORM.DIST(AI$3,$CU28,0.3*$CU28,TRUE)-_xlfn.NORM.DIST(AI$30,$CU28,0.3*$CU28,TRUE))*summary!$C$7/28.8/0.947817+$CS28*(_xlfn.NORM.DIST(AI$3,$CV28,0.3*$CV28,TRUE)-_xlfn.NORM.DIST(AI$30,$CV28,0.3*$CV28,TRUE))*summary!$C$6/28.8/0.947817)/(SUMPRODUCT((economics!$AG$2:$AG$167=$B57)*(economics!$D$2:$D$167="whr")*economics!$AH$2:$AH$167*(_xlfn.NORM.DIST(AI$3,economics!$AK$2:$AK$167,economics!$AJ$2:$AJ$167,TRUE)-_xlfn.NORM.DIST(AI$30,economics!$AK$2:$AK$167,economics!$AJ$2:$AJ$167,TRUE)))+$CR28*(_xlfn.NORM.DIST(AI$3,$CU28,0.3*$CU28,TRUE)-_xlfn.NORM.DIST(AI$30,$CU28,0.3*$CU28,TRUE))+$CS28*(_xlfn.NORM.DIST(AI$3,$CV28,0.3*$CV28,TRUE)-_xlfn.NORM.DIST(AI$30,$CV28,0.3*$CV28,TRUE))),""),IF($C28&gt;0,summary!$C$10/28.8/0.947817,""))</f>
        <v>10.074319315976723</v>
      </c>
      <c r="AJ57">
        <f t="array" ref="AJ57">IF($D28,IFERROR((SUMPRODUCT((economics!$AG$2:$AG$167=$B57)*(economics!$D$2:$D$167="whr")*economics!$AH$2:$AH$167*(_xlfn.NORM.DIST(AJ$3,economics!$AK$2:$AK$167,economics!$AJ$2:$AJ$167,TRUE)-_xlfn.NORM.DIST(AJ$30,economics!$AK$2:$AK$167,economics!$AJ$2:$AJ$167,TRUE))*economics!$AM$2:$AM$167)+$CR28*(_xlfn.NORM.DIST(AJ$3,$CU28,0.3*$CU28,TRUE)-_xlfn.NORM.DIST(AJ$30,$CU28,0.3*$CU28,TRUE))*summary!$C$7/28.8/0.947817+$CS28*(_xlfn.NORM.DIST(AJ$3,$CV28,0.3*$CV28,TRUE)-_xlfn.NORM.DIST(AJ$30,$CV28,0.3*$CV28,TRUE))*summary!$C$6/28.8/0.947817)/(SUMPRODUCT((economics!$AG$2:$AG$167=$B57)*(economics!$D$2:$D$167="whr")*economics!$AH$2:$AH$167*(_xlfn.NORM.DIST(AJ$3,economics!$AK$2:$AK$167,economics!$AJ$2:$AJ$167,TRUE)-_xlfn.NORM.DIST(AJ$30,economics!$AK$2:$AK$167,economics!$AJ$2:$AJ$167,TRUE)))+$CR28*(_xlfn.NORM.DIST(AJ$3,$CU28,0.3*$CU28,TRUE)-_xlfn.NORM.DIST(AJ$30,$CU28,0.3*$CU28,TRUE))+$CS28*(_xlfn.NORM.DIST(AJ$3,$CV28,0.3*$CV28,TRUE)-_xlfn.NORM.DIST(AJ$30,$CV28,0.3*$CV28,TRUE))),""),IF($C28&gt;0,summary!$C$10/28.8/0.947817,""))</f>
        <v>10.074319315976723</v>
      </c>
      <c r="AK57">
        <f t="array" ref="AK57">IF($D28,IFERROR((SUMPRODUCT((economics!$AG$2:$AG$167=$B57)*(economics!$D$2:$D$167="whr")*economics!$AH$2:$AH$167*(_xlfn.NORM.DIST(AK$3,economics!$AK$2:$AK$167,economics!$AJ$2:$AJ$167,TRUE)-_xlfn.NORM.DIST(AK$30,economics!$AK$2:$AK$167,economics!$AJ$2:$AJ$167,TRUE))*economics!$AM$2:$AM$167)+$CR28*(_xlfn.NORM.DIST(AK$3,$CU28,0.3*$CU28,TRUE)-_xlfn.NORM.DIST(AK$30,$CU28,0.3*$CU28,TRUE))*summary!$C$7/28.8/0.947817+$CS28*(_xlfn.NORM.DIST(AK$3,$CV28,0.3*$CV28,TRUE)-_xlfn.NORM.DIST(AK$30,$CV28,0.3*$CV28,TRUE))*summary!$C$6/28.8/0.947817)/(SUMPRODUCT((economics!$AG$2:$AG$167=$B57)*(economics!$D$2:$D$167="whr")*economics!$AH$2:$AH$167*(_xlfn.NORM.DIST(AK$3,economics!$AK$2:$AK$167,economics!$AJ$2:$AJ$167,TRUE)-_xlfn.NORM.DIST(AK$30,economics!$AK$2:$AK$167,economics!$AJ$2:$AJ$167,TRUE)))+$CR28*(_xlfn.NORM.DIST(AK$3,$CU28,0.3*$CU28,TRUE)-_xlfn.NORM.DIST(AK$30,$CU28,0.3*$CU28,TRUE))+$CS28*(_xlfn.NORM.DIST(AK$3,$CV28,0.3*$CV28,TRUE)-_xlfn.NORM.DIST(AK$30,$CV28,0.3*$CV28,TRUE))),""),IF($C28&gt;0,summary!$C$10/28.8/0.947817,""))</f>
        <v>10.074319315976723</v>
      </c>
      <c r="AL57">
        <f t="array" ref="AL57">IF($D28,IFERROR((SUMPRODUCT((economics!$AG$2:$AG$167=$B57)*(economics!$D$2:$D$167="whr")*economics!$AH$2:$AH$167*(_xlfn.NORM.DIST(AL$3,economics!$AK$2:$AK$167,economics!$AJ$2:$AJ$167,TRUE)-_xlfn.NORM.DIST(AL$30,economics!$AK$2:$AK$167,economics!$AJ$2:$AJ$167,TRUE))*economics!$AM$2:$AM$167)+$CR28*(_xlfn.NORM.DIST(AL$3,$CU28,0.3*$CU28,TRUE)-_xlfn.NORM.DIST(AL$30,$CU28,0.3*$CU28,TRUE))*summary!$C$7/28.8/0.947817+$CS28*(_xlfn.NORM.DIST(AL$3,$CV28,0.3*$CV28,TRUE)-_xlfn.NORM.DIST(AL$30,$CV28,0.3*$CV28,TRUE))*summary!$C$6/28.8/0.947817)/(SUMPRODUCT((economics!$AG$2:$AG$167=$B57)*(economics!$D$2:$D$167="whr")*economics!$AH$2:$AH$167*(_xlfn.NORM.DIST(AL$3,economics!$AK$2:$AK$167,economics!$AJ$2:$AJ$167,TRUE)-_xlfn.NORM.DIST(AL$30,economics!$AK$2:$AK$167,economics!$AJ$2:$AJ$167,TRUE)))+$CR28*(_xlfn.NORM.DIST(AL$3,$CU28,0.3*$CU28,TRUE)-_xlfn.NORM.DIST(AL$30,$CU28,0.3*$CU28,TRUE))+$CS28*(_xlfn.NORM.DIST(AL$3,$CV28,0.3*$CV28,TRUE)-_xlfn.NORM.DIST(AL$30,$CV28,0.3*$CV28,TRUE))),""),IF($C28&gt;0,summary!$C$10/28.8/0.947817,""))</f>
        <v>10.074319315976723</v>
      </c>
      <c r="AM57">
        <f t="array" ref="AM57">IF($D28,IFERROR((SUMPRODUCT((economics!$AG$2:$AG$167=$B57)*(economics!$D$2:$D$167="whr")*economics!$AH$2:$AH$167*(_xlfn.NORM.DIST(AM$3,economics!$AK$2:$AK$167,economics!$AJ$2:$AJ$167,TRUE)-_xlfn.NORM.DIST(AM$30,economics!$AK$2:$AK$167,economics!$AJ$2:$AJ$167,TRUE))*economics!$AM$2:$AM$167)+$CR28*(_xlfn.NORM.DIST(AM$3,$CU28,0.3*$CU28,TRUE)-_xlfn.NORM.DIST(AM$30,$CU28,0.3*$CU28,TRUE))*summary!$C$7/28.8/0.947817+$CS28*(_xlfn.NORM.DIST(AM$3,$CV28,0.3*$CV28,TRUE)-_xlfn.NORM.DIST(AM$30,$CV28,0.3*$CV28,TRUE))*summary!$C$6/28.8/0.947817)/(SUMPRODUCT((economics!$AG$2:$AG$167=$B57)*(economics!$D$2:$D$167="whr")*economics!$AH$2:$AH$167*(_xlfn.NORM.DIST(AM$3,economics!$AK$2:$AK$167,economics!$AJ$2:$AJ$167,TRUE)-_xlfn.NORM.DIST(AM$30,economics!$AK$2:$AK$167,economics!$AJ$2:$AJ$167,TRUE)))+$CR28*(_xlfn.NORM.DIST(AM$3,$CU28,0.3*$CU28,TRUE)-_xlfn.NORM.DIST(AM$30,$CU28,0.3*$CU28,TRUE))+$CS28*(_xlfn.NORM.DIST(AM$3,$CV28,0.3*$CV28,TRUE)-_xlfn.NORM.DIST(AM$30,$CV28,0.3*$CV28,TRUE))),""),IF($C28&gt;0,summary!$C$10/28.8/0.947817,""))</f>
        <v>10.074319315976723</v>
      </c>
      <c r="AN57">
        <f t="array" ref="AN57">IF($D28,IFERROR((SUMPRODUCT((economics!$AG$2:$AG$167=$B57)*(economics!$D$2:$D$167="whr")*economics!$AH$2:$AH$167*(_xlfn.NORM.DIST(AN$3,economics!$AK$2:$AK$167,economics!$AJ$2:$AJ$167,TRUE)-_xlfn.NORM.DIST(AN$30,economics!$AK$2:$AK$167,economics!$AJ$2:$AJ$167,TRUE))*economics!$AM$2:$AM$167)+$CR28*(_xlfn.NORM.DIST(AN$3,$CU28,0.3*$CU28,TRUE)-_xlfn.NORM.DIST(AN$30,$CU28,0.3*$CU28,TRUE))*summary!$C$7/28.8/0.947817+$CS28*(_xlfn.NORM.DIST(AN$3,$CV28,0.3*$CV28,TRUE)-_xlfn.NORM.DIST(AN$30,$CV28,0.3*$CV28,TRUE))*summary!$C$6/28.8/0.947817)/(SUMPRODUCT((economics!$AG$2:$AG$167=$B57)*(economics!$D$2:$D$167="whr")*economics!$AH$2:$AH$167*(_xlfn.NORM.DIST(AN$3,economics!$AK$2:$AK$167,economics!$AJ$2:$AJ$167,TRUE)-_xlfn.NORM.DIST(AN$30,economics!$AK$2:$AK$167,economics!$AJ$2:$AJ$167,TRUE)))+$CR28*(_xlfn.NORM.DIST(AN$3,$CU28,0.3*$CU28,TRUE)-_xlfn.NORM.DIST(AN$30,$CU28,0.3*$CU28,TRUE))+$CS28*(_xlfn.NORM.DIST(AN$3,$CV28,0.3*$CV28,TRUE)-_xlfn.NORM.DIST(AN$30,$CV28,0.3*$CV28,TRUE))),""),IF($C28&gt;0,summary!$C$10/28.8/0.947817,""))</f>
        <v>10.074319315976723</v>
      </c>
      <c r="AO57">
        <f t="array" ref="AO57">IF($D28,IFERROR((SUMPRODUCT((economics!$AG$2:$AG$167=$B57)*(economics!$D$2:$D$167="whr")*economics!$AH$2:$AH$167*(_xlfn.NORM.DIST(AO$3,economics!$AK$2:$AK$167,economics!$AJ$2:$AJ$167,TRUE)-_xlfn.NORM.DIST(AO$30,economics!$AK$2:$AK$167,economics!$AJ$2:$AJ$167,TRUE))*economics!$AM$2:$AM$167)+$CR28*(_xlfn.NORM.DIST(AO$3,$CU28,0.3*$CU28,TRUE)-_xlfn.NORM.DIST(AO$30,$CU28,0.3*$CU28,TRUE))*summary!$C$7/28.8/0.947817+$CS28*(_xlfn.NORM.DIST(AO$3,$CV28,0.3*$CV28,TRUE)-_xlfn.NORM.DIST(AO$30,$CV28,0.3*$CV28,TRUE))*summary!$C$6/28.8/0.947817)/(SUMPRODUCT((economics!$AG$2:$AG$167=$B57)*(economics!$D$2:$D$167="whr")*economics!$AH$2:$AH$167*(_xlfn.NORM.DIST(AO$3,economics!$AK$2:$AK$167,economics!$AJ$2:$AJ$167,TRUE)-_xlfn.NORM.DIST(AO$30,economics!$AK$2:$AK$167,economics!$AJ$2:$AJ$167,TRUE)))+$CR28*(_xlfn.NORM.DIST(AO$3,$CU28,0.3*$CU28,TRUE)-_xlfn.NORM.DIST(AO$30,$CU28,0.3*$CU28,TRUE))+$CS28*(_xlfn.NORM.DIST(AO$3,$CV28,0.3*$CV28,TRUE)-_xlfn.NORM.DIST(AO$30,$CV28,0.3*$CV28,TRUE))),""),IF($C28&gt;0,summary!$C$10/28.8/0.947817,""))</f>
        <v>10.074319315976723</v>
      </c>
      <c r="AP57">
        <f t="array" ref="AP57">IF($D28,IFERROR((SUMPRODUCT((economics!$AG$2:$AG$167=$B57)*(economics!$D$2:$D$167="whr")*economics!$AH$2:$AH$167*(_xlfn.NORM.DIST(AP$3,economics!$AK$2:$AK$167,economics!$AJ$2:$AJ$167,TRUE)-_xlfn.NORM.DIST(AP$30,economics!$AK$2:$AK$167,economics!$AJ$2:$AJ$167,TRUE))*economics!$AM$2:$AM$167)+$CR28*(_xlfn.NORM.DIST(AP$3,$CU28,0.3*$CU28,TRUE)-_xlfn.NORM.DIST(AP$30,$CU28,0.3*$CU28,TRUE))*summary!$C$7/28.8/0.947817+$CS28*(_xlfn.NORM.DIST(AP$3,$CV28,0.3*$CV28,TRUE)-_xlfn.NORM.DIST(AP$30,$CV28,0.3*$CV28,TRUE))*summary!$C$6/28.8/0.947817)/(SUMPRODUCT((economics!$AG$2:$AG$167=$B57)*(economics!$D$2:$D$167="whr")*economics!$AH$2:$AH$167*(_xlfn.NORM.DIST(AP$3,economics!$AK$2:$AK$167,economics!$AJ$2:$AJ$167,TRUE)-_xlfn.NORM.DIST(AP$30,economics!$AK$2:$AK$167,economics!$AJ$2:$AJ$167,TRUE)))+$CR28*(_xlfn.NORM.DIST(AP$3,$CU28,0.3*$CU28,TRUE)-_xlfn.NORM.DIST(AP$30,$CU28,0.3*$CU28,TRUE))+$CS28*(_xlfn.NORM.DIST(AP$3,$CV28,0.3*$CV28,TRUE)-_xlfn.NORM.DIST(AP$30,$CV28,0.3*$CV28,TRUE))),""),IF($C28&gt;0,summary!$C$10/28.8/0.947817,""))</f>
        <v>10.074319315976723</v>
      </c>
      <c r="AQ57">
        <f t="array" ref="AQ57">IF($D28,IFERROR((SUMPRODUCT((economics!$AG$2:$AG$167=$B57)*(economics!$D$2:$D$167="whr")*economics!$AH$2:$AH$167*(_xlfn.NORM.DIST(AQ$3,economics!$AK$2:$AK$167,economics!$AJ$2:$AJ$167,TRUE)-_xlfn.NORM.DIST(AQ$30,economics!$AK$2:$AK$167,economics!$AJ$2:$AJ$167,TRUE))*economics!$AM$2:$AM$167)+$CR28*(_xlfn.NORM.DIST(AQ$3,$CU28,0.3*$CU28,TRUE)-_xlfn.NORM.DIST(AQ$30,$CU28,0.3*$CU28,TRUE))*summary!$C$7/28.8/0.947817+$CS28*(_xlfn.NORM.DIST(AQ$3,$CV28,0.3*$CV28,TRUE)-_xlfn.NORM.DIST(AQ$30,$CV28,0.3*$CV28,TRUE))*summary!$C$6/28.8/0.947817)/(SUMPRODUCT((economics!$AG$2:$AG$167=$B57)*(economics!$D$2:$D$167="whr")*economics!$AH$2:$AH$167*(_xlfn.NORM.DIST(AQ$3,economics!$AK$2:$AK$167,economics!$AJ$2:$AJ$167,TRUE)-_xlfn.NORM.DIST(AQ$30,economics!$AK$2:$AK$167,economics!$AJ$2:$AJ$167,TRUE)))+$CR28*(_xlfn.NORM.DIST(AQ$3,$CU28,0.3*$CU28,TRUE)-_xlfn.NORM.DIST(AQ$30,$CU28,0.3*$CU28,TRUE))+$CS28*(_xlfn.NORM.DIST(AQ$3,$CV28,0.3*$CV28,TRUE)-_xlfn.NORM.DIST(AQ$30,$CV28,0.3*$CV28,TRUE))),""),IF($C28&gt;0,summary!$C$10/28.8/0.947817,""))</f>
        <v>10.074319315976723</v>
      </c>
      <c r="AR57">
        <f t="array" ref="AR57">IF($D28,IFERROR((SUMPRODUCT((economics!$AG$2:$AG$167=$B57)*(economics!$D$2:$D$167="whr")*economics!$AH$2:$AH$167*(_xlfn.NORM.DIST(AR$3,economics!$AK$2:$AK$167,economics!$AJ$2:$AJ$167,TRUE)-_xlfn.NORM.DIST(AR$30,economics!$AK$2:$AK$167,economics!$AJ$2:$AJ$167,TRUE))*economics!$AM$2:$AM$167)+$CR28*(_xlfn.NORM.DIST(AR$3,$CU28,0.3*$CU28,TRUE)-_xlfn.NORM.DIST(AR$30,$CU28,0.3*$CU28,TRUE))*summary!$C$7/28.8/0.947817+$CS28*(_xlfn.NORM.DIST(AR$3,$CV28,0.3*$CV28,TRUE)-_xlfn.NORM.DIST(AR$30,$CV28,0.3*$CV28,TRUE))*summary!$C$6/28.8/0.947817)/(SUMPRODUCT((economics!$AG$2:$AG$167=$B57)*(economics!$D$2:$D$167="whr")*economics!$AH$2:$AH$167*(_xlfn.NORM.DIST(AR$3,economics!$AK$2:$AK$167,economics!$AJ$2:$AJ$167,TRUE)-_xlfn.NORM.DIST(AR$30,economics!$AK$2:$AK$167,economics!$AJ$2:$AJ$167,TRUE)))+$CR28*(_xlfn.NORM.DIST(AR$3,$CU28,0.3*$CU28,TRUE)-_xlfn.NORM.DIST(AR$30,$CU28,0.3*$CU28,TRUE))+$CS28*(_xlfn.NORM.DIST(AR$3,$CV28,0.3*$CV28,TRUE)-_xlfn.NORM.DIST(AR$30,$CV28,0.3*$CV28,TRUE))),""),IF($C28&gt;0,summary!$C$10/28.8/0.947817,""))</f>
        <v>10.074319315976723</v>
      </c>
      <c r="AS57">
        <f t="array" ref="AS57">IF($D28,IFERROR((SUMPRODUCT((economics!$AG$2:$AG$167=$B57)*(economics!$D$2:$D$167="whr")*economics!$AH$2:$AH$167*(_xlfn.NORM.DIST(AS$3,economics!$AK$2:$AK$167,economics!$AJ$2:$AJ$167,TRUE)-_xlfn.NORM.DIST(AS$30,economics!$AK$2:$AK$167,economics!$AJ$2:$AJ$167,TRUE))*economics!$AM$2:$AM$167)+$CR28*(_xlfn.NORM.DIST(AS$3,$CU28,0.3*$CU28,TRUE)-_xlfn.NORM.DIST(AS$30,$CU28,0.3*$CU28,TRUE))*summary!$C$7/28.8/0.947817+$CS28*(_xlfn.NORM.DIST(AS$3,$CV28,0.3*$CV28,TRUE)-_xlfn.NORM.DIST(AS$30,$CV28,0.3*$CV28,TRUE))*summary!$C$6/28.8/0.947817)/(SUMPRODUCT((economics!$AG$2:$AG$167=$B57)*(economics!$D$2:$D$167="whr")*economics!$AH$2:$AH$167*(_xlfn.NORM.DIST(AS$3,economics!$AK$2:$AK$167,economics!$AJ$2:$AJ$167,TRUE)-_xlfn.NORM.DIST(AS$30,economics!$AK$2:$AK$167,economics!$AJ$2:$AJ$167,TRUE)))+$CR28*(_xlfn.NORM.DIST(AS$3,$CU28,0.3*$CU28,TRUE)-_xlfn.NORM.DIST(AS$30,$CU28,0.3*$CU28,TRUE))+$CS28*(_xlfn.NORM.DIST(AS$3,$CV28,0.3*$CV28,TRUE)-_xlfn.NORM.DIST(AS$30,$CV28,0.3*$CV28,TRUE))),""),IF($C28&gt;0,summary!$C$10/28.8/0.947817,""))</f>
        <v>10.074319315976723</v>
      </c>
      <c r="AT57">
        <f t="array" ref="AT57">IF($D28,IFERROR((SUMPRODUCT((economics!$AG$2:$AG$167=$B57)*(economics!$D$2:$D$167="whr")*economics!$AH$2:$AH$167*(_xlfn.NORM.DIST(AT$3,economics!$AK$2:$AK$167,economics!$AJ$2:$AJ$167,TRUE)-_xlfn.NORM.DIST(AT$30,economics!$AK$2:$AK$167,economics!$AJ$2:$AJ$167,TRUE))*economics!$AM$2:$AM$167)+$CR28*(_xlfn.NORM.DIST(AT$3,$CU28,0.3*$CU28,TRUE)-_xlfn.NORM.DIST(AT$30,$CU28,0.3*$CU28,TRUE))*summary!$C$7/28.8/0.947817+$CS28*(_xlfn.NORM.DIST(AT$3,$CV28,0.3*$CV28,TRUE)-_xlfn.NORM.DIST(AT$30,$CV28,0.3*$CV28,TRUE))*summary!$C$6/28.8/0.947817)/(SUMPRODUCT((economics!$AG$2:$AG$167=$B57)*(economics!$D$2:$D$167="whr")*economics!$AH$2:$AH$167*(_xlfn.NORM.DIST(AT$3,economics!$AK$2:$AK$167,economics!$AJ$2:$AJ$167,TRUE)-_xlfn.NORM.DIST(AT$30,economics!$AK$2:$AK$167,economics!$AJ$2:$AJ$167,TRUE)))+$CR28*(_xlfn.NORM.DIST(AT$3,$CU28,0.3*$CU28,TRUE)-_xlfn.NORM.DIST(AT$30,$CU28,0.3*$CU28,TRUE))+$CS28*(_xlfn.NORM.DIST(AT$3,$CV28,0.3*$CV28,TRUE)-_xlfn.NORM.DIST(AT$30,$CV28,0.3*$CV28,TRUE))),""),IF($C28&gt;0,summary!$C$10/28.8/0.947817,""))</f>
        <v>10.074319315976723</v>
      </c>
      <c r="AU57">
        <f t="array" ref="AU57">IF($D28,IFERROR((SUMPRODUCT((economics!$AG$2:$AG$167=$B57)*(economics!$D$2:$D$167="whr")*economics!$AH$2:$AH$167*(_xlfn.NORM.DIST(AU$3,economics!$AK$2:$AK$167,economics!$AJ$2:$AJ$167,TRUE)-_xlfn.NORM.DIST(AU$30,economics!$AK$2:$AK$167,economics!$AJ$2:$AJ$167,TRUE))*economics!$AM$2:$AM$167)+$CR28*(_xlfn.NORM.DIST(AU$3,$CU28,0.3*$CU28,TRUE)-_xlfn.NORM.DIST(AU$30,$CU28,0.3*$CU28,TRUE))*summary!$C$7/28.8/0.947817+$CS28*(_xlfn.NORM.DIST(AU$3,$CV28,0.3*$CV28,TRUE)-_xlfn.NORM.DIST(AU$30,$CV28,0.3*$CV28,TRUE))*summary!$C$6/28.8/0.947817)/(SUMPRODUCT((economics!$AG$2:$AG$167=$B57)*(economics!$D$2:$D$167="whr")*economics!$AH$2:$AH$167*(_xlfn.NORM.DIST(AU$3,economics!$AK$2:$AK$167,economics!$AJ$2:$AJ$167,TRUE)-_xlfn.NORM.DIST(AU$30,economics!$AK$2:$AK$167,economics!$AJ$2:$AJ$167,TRUE)))+$CR28*(_xlfn.NORM.DIST(AU$3,$CU28,0.3*$CU28,TRUE)-_xlfn.NORM.DIST(AU$30,$CU28,0.3*$CU28,TRUE))+$CS28*(_xlfn.NORM.DIST(AU$3,$CV28,0.3*$CV28,TRUE)-_xlfn.NORM.DIST(AU$30,$CV28,0.3*$CV28,TRUE))),""),IF($C28&gt;0,summary!$C$10/28.8/0.947817,""))</f>
        <v>10.074319315976723</v>
      </c>
      <c r="AV57">
        <f t="array" ref="AV57">IF($D28,IFERROR((SUMPRODUCT((economics!$AG$2:$AG$167=$B57)*(economics!$D$2:$D$167="whr")*economics!$AH$2:$AH$167*(_xlfn.NORM.DIST(AV$3,economics!$AK$2:$AK$167,economics!$AJ$2:$AJ$167,TRUE)-_xlfn.NORM.DIST(AV$30,economics!$AK$2:$AK$167,economics!$AJ$2:$AJ$167,TRUE))*economics!$AM$2:$AM$167)+$CR28*(_xlfn.NORM.DIST(AV$3,$CU28,0.3*$CU28,TRUE)-_xlfn.NORM.DIST(AV$30,$CU28,0.3*$CU28,TRUE))*summary!$C$7/28.8/0.947817+$CS28*(_xlfn.NORM.DIST(AV$3,$CV28,0.3*$CV28,TRUE)-_xlfn.NORM.DIST(AV$30,$CV28,0.3*$CV28,TRUE))*summary!$C$6/28.8/0.947817)/(SUMPRODUCT((economics!$AG$2:$AG$167=$B57)*(economics!$D$2:$D$167="whr")*economics!$AH$2:$AH$167*(_xlfn.NORM.DIST(AV$3,economics!$AK$2:$AK$167,economics!$AJ$2:$AJ$167,TRUE)-_xlfn.NORM.DIST(AV$30,economics!$AK$2:$AK$167,economics!$AJ$2:$AJ$167,TRUE)))+$CR28*(_xlfn.NORM.DIST(AV$3,$CU28,0.3*$CU28,TRUE)-_xlfn.NORM.DIST(AV$30,$CU28,0.3*$CU28,TRUE))+$CS28*(_xlfn.NORM.DIST(AV$3,$CV28,0.3*$CV28,TRUE)-_xlfn.NORM.DIST(AV$30,$CV28,0.3*$CV28,TRUE))),""),IF($C28&gt;0,summary!$C$10/28.8/0.947817,""))</f>
        <v>10.074319315976723</v>
      </c>
      <c r="AW57">
        <f t="array" ref="AW57">IF($D28,IFERROR((SUMPRODUCT((economics!$AG$2:$AG$167=$B57)*(economics!$D$2:$D$167="whr")*economics!$AH$2:$AH$167*(_xlfn.NORM.DIST(AW$3,economics!$AK$2:$AK$167,economics!$AJ$2:$AJ$167,TRUE)-_xlfn.NORM.DIST(AW$30,economics!$AK$2:$AK$167,economics!$AJ$2:$AJ$167,TRUE))*economics!$AM$2:$AM$167)+$CR28*(_xlfn.NORM.DIST(AW$3,$CU28,0.3*$CU28,TRUE)-_xlfn.NORM.DIST(AW$30,$CU28,0.3*$CU28,TRUE))*summary!$C$7/28.8/0.947817+$CS28*(_xlfn.NORM.DIST(AW$3,$CV28,0.3*$CV28,TRUE)-_xlfn.NORM.DIST(AW$30,$CV28,0.3*$CV28,TRUE))*summary!$C$6/28.8/0.947817)/(SUMPRODUCT((economics!$AG$2:$AG$167=$B57)*(economics!$D$2:$D$167="whr")*economics!$AH$2:$AH$167*(_xlfn.NORM.DIST(AW$3,economics!$AK$2:$AK$167,economics!$AJ$2:$AJ$167,TRUE)-_xlfn.NORM.DIST(AW$30,economics!$AK$2:$AK$167,economics!$AJ$2:$AJ$167,TRUE)))+$CR28*(_xlfn.NORM.DIST(AW$3,$CU28,0.3*$CU28,TRUE)-_xlfn.NORM.DIST(AW$30,$CU28,0.3*$CU28,TRUE))+$CS28*(_xlfn.NORM.DIST(AW$3,$CV28,0.3*$CV28,TRUE)-_xlfn.NORM.DIST(AW$30,$CV28,0.3*$CV28,TRUE))),""),IF($C28&gt;0,summary!$C$10/28.8/0.947817,""))</f>
        <v>10.074319315976723</v>
      </c>
      <c r="AX57">
        <f t="array" ref="AX57">IF($D28,IFERROR((SUMPRODUCT((economics!$AG$2:$AG$167=$B57)*(economics!$D$2:$D$167="whr")*economics!$AH$2:$AH$167*(_xlfn.NORM.DIST(AX$3,economics!$AK$2:$AK$167,economics!$AJ$2:$AJ$167,TRUE)-_xlfn.NORM.DIST(AX$30,economics!$AK$2:$AK$167,economics!$AJ$2:$AJ$167,TRUE))*economics!$AM$2:$AM$167)+$CR28*(_xlfn.NORM.DIST(AX$3,$CU28,0.3*$CU28,TRUE)-_xlfn.NORM.DIST(AX$30,$CU28,0.3*$CU28,TRUE))*summary!$C$7/28.8/0.947817+$CS28*(_xlfn.NORM.DIST(AX$3,$CV28,0.3*$CV28,TRUE)-_xlfn.NORM.DIST(AX$30,$CV28,0.3*$CV28,TRUE))*summary!$C$6/28.8/0.947817)/(SUMPRODUCT((economics!$AG$2:$AG$167=$B57)*(economics!$D$2:$D$167="whr")*economics!$AH$2:$AH$167*(_xlfn.NORM.DIST(AX$3,economics!$AK$2:$AK$167,economics!$AJ$2:$AJ$167,TRUE)-_xlfn.NORM.DIST(AX$30,economics!$AK$2:$AK$167,economics!$AJ$2:$AJ$167,TRUE)))+$CR28*(_xlfn.NORM.DIST(AX$3,$CU28,0.3*$CU28,TRUE)-_xlfn.NORM.DIST(AX$30,$CU28,0.3*$CU28,TRUE))+$CS28*(_xlfn.NORM.DIST(AX$3,$CV28,0.3*$CV28,TRUE)-_xlfn.NORM.DIST(AX$30,$CV28,0.3*$CV28,TRUE))),""),IF($C28&gt;0,summary!$C$10/28.8/0.947817,""))</f>
        <v>10.074319315976723</v>
      </c>
      <c r="AY57">
        <f t="array" ref="AY57">IF($D28,IFERROR((SUMPRODUCT((economics!$AG$2:$AG$167=$B57)*(economics!$D$2:$D$167="whr")*economics!$AH$2:$AH$167*(_xlfn.NORM.DIST(AY$3,economics!$AK$2:$AK$167,economics!$AJ$2:$AJ$167,TRUE)-_xlfn.NORM.DIST(AY$30,economics!$AK$2:$AK$167,economics!$AJ$2:$AJ$167,TRUE))*economics!$AM$2:$AM$167)+$CR28*(_xlfn.NORM.DIST(AY$3,$CU28,0.3*$CU28,TRUE)-_xlfn.NORM.DIST(AY$30,$CU28,0.3*$CU28,TRUE))*summary!$C$7/28.8/0.947817+$CS28*(_xlfn.NORM.DIST(AY$3,$CV28,0.3*$CV28,TRUE)-_xlfn.NORM.DIST(AY$30,$CV28,0.3*$CV28,TRUE))*summary!$C$6/28.8/0.947817)/(SUMPRODUCT((economics!$AG$2:$AG$167=$B57)*(economics!$D$2:$D$167="whr")*economics!$AH$2:$AH$167*(_xlfn.NORM.DIST(AY$3,economics!$AK$2:$AK$167,economics!$AJ$2:$AJ$167,TRUE)-_xlfn.NORM.DIST(AY$30,economics!$AK$2:$AK$167,economics!$AJ$2:$AJ$167,TRUE)))+$CR28*(_xlfn.NORM.DIST(AY$3,$CU28,0.3*$CU28,TRUE)-_xlfn.NORM.DIST(AY$30,$CU28,0.3*$CU28,TRUE))+$CS28*(_xlfn.NORM.DIST(AY$3,$CV28,0.3*$CV28,TRUE)-_xlfn.NORM.DIST(AY$30,$CV28,0.3*$CV28,TRUE))),""),IF($C28&gt;0,summary!$C$10/28.8/0.947817,""))</f>
        <v>10.074319315976723</v>
      </c>
      <c r="AZ57">
        <f t="array" ref="AZ57">IF($D28,IFERROR((SUMPRODUCT((economics!$AG$2:$AG$167=$B57)*(economics!$D$2:$D$167="whr")*economics!$AH$2:$AH$167*(_xlfn.NORM.DIST(AZ$3,economics!$AK$2:$AK$167,economics!$AJ$2:$AJ$167,TRUE)-_xlfn.NORM.DIST(AZ$30,economics!$AK$2:$AK$167,economics!$AJ$2:$AJ$167,TRUE))*economics!$AM$2:$AM$167)+$CR28*(_xlfn.NORM.DIST(AZ$3,$CU28,0.3*$CU28,TRUE)-_xlfn.NORM.DIST(AZ$30,$CU28,0.3*$CU28,TRUE))*summary!$C$7/28.8/0.947817+$CS28*(_xlfn.NORM.DIST(AZ$3,$CV28,0.3*$CV28,TRUE)-_xlfn.NORM.DIST(AZ$30,$CV28,0.3*$CV28,TRUE))*summary!$C$6/28.8/0.947817)/(SUMPRODUCT((economics!$AG$2:$AG$167=$B57)*(economics!$D$2:$D$167="whr")*economics!$AH$2:$AH$167*(_xlfn.NORM.DIST(AZ$3,economics!$AK$2:$AK$167,economics!$AJ$2:$AJ$167,TRUE)-_xlfn.NORM.DIST(AZ$30,economics!$AK$2:$AK$167,economics!$AJ$2:$AJ$167,TRUE)))+$CR28*(_xlfn.NORM.DIST(AZ$3,$CU28,0.3*$CU28,TRUE)-_xlfn.NORM.DIST(AZ$30,$CU28,0.3*$CU28,TRUE))+$CS28*(_xlfn.NORM.DIST(AZ$3,$CV28,0.3*$CV28,TRUE)-_xlfn.NORM.DIST(AZ$30,$CV28,0.3*$CV28,TRUE))),""),IF($C28&gt;0,summary!$C$10/28.8/0.947817,""))</f>
        <v>10.074319315976723</v>
      </c>
      <c r="BA57">
        <f t="array" ref="BA57">IF($D28,IFERROR((SUMPRODUCT((economics!$AG$2:$AG$167=$B57)*(economics!$D$2:$D$167="whr")*economics!$AH$2:$AH$167*(_xlfn.NORM.DIST(BA$3,economics!$AK$2:$AK$167,economics!$AJ$2:$AJ$167,TRUE)-_xlfn.NORM.DIST(BA$30,economics!$AK$2:$AK$167,economics!$AJ$2:$AJ$167,TRUE))*economics!$AM$2:$AM$167)+$CR28*(_xlfn.NORM.DIST(BA$3,$CU28,0.3*$CU28,TRUE)-_xlfn.NORM.DIST(BA$30,$CU28,0.3*$CU28,TRUE))*summary!$C$7/28.8/0.947817+$CS28*(_xlfn.NORM.DIST(BA$3,$CV28,0.3*$CV28,TRUE)-_xlfn.NORM.DIST(BA$30,$CV28,0.3*$CV28,TRUE))*summary!$C$6/28.8/0.947817)/(SUMPRODUCT((economics!$AG$2:$AG$167=$B57)*(economics!$D$2:$D$167="whr")*economics!$AH$2:$AH$167*(_xlfn.NORM.DIST(BA$3,economics!$AK$2:$AK$167,economics!$AJ$2:$AJ$167,TRUE)-_xlfn.NORM.DIST(BA$30,economics!$AK$2:$AK$167,economics!$AJ$2:$AJ$167,TRUE)))+$CR28*(_xlfn.NORM.DIST(BA$3,$CU28,0.3*$CU28,TRUE)-_xlfn.NORM.DIST(BA$30,$CU28,0.3*$CU28,TRUE))+$CS28*(_xlfn.NORM.DIST(BA$3,$CV28,0.3*$CV28,TRUE)-_xlfn.NORM.DIST(BA$30,$CV28,0.3*$CV28,TRUE))),""),IF($C28&gt;0,summary!$C$10/28.8/0.947817,""))</f>
        <v>10.074319315976723</v>
      </c>
      <c r="BB57">
        <f t="array" ref="BB57">IF($D28,IFERROR((SUMPRODUCT((economics!$AG$2:$AG$167=$B57)*(economics!$D$2:$D$167="whr")*economics!$AH$2:$AH$167*(_xlfn.NORM.DIST(BB$3,economics!$AK$2:$AK$167,economics!$AJ$2:$AJ$167,TRUE)-_xlfn.NORM.DIST(BB$30,economics!$AK$2:$AK$167,economics!$AJ$2:$AJ$167,TRUE))*economics!$AM$2:$AM$167)+$CR28*(_xlfn.NORM.DIST(BB$3,$CU28,0.3*$CU28,TRUE)-_xlfn.NORM.DIST(BB$30,$CU28,0.3*$CU28,TRUE))*summary!$C$7/28.8/0.947817+$CS28*(_xlfn.NORM.DIST(BB$3,$CV28,0.3*$CV28,TRUE)-_xlfn.NORM.DIST(BB$30,$CV28,0.3*$CV28,TRUE))*summary!$C$6/28.8/0.947817)/(SUMPRODUCT((economics!$AG$2:$AG$167=$B57)*(economics!$D$2:$D$167="whr")*economics!$AH$2:$AH$167*(_xlfn.NORM.DIST(BB$3,economics!$AK$2:$AK$167,economics!$AJ$2:$AJ$167,TRUE)-_xlfn.NORM.DIST(BB$30,economics!$AK$2:$AK$167,economics!$AJ$2:$AJ$167,TRUE)))+$CR28*(_xlfn.NORM.DIST(BB$3,$CU28,0.3*$CU28,TRUE)-_xlfn.NORM.DIST(BB$30,$CU28,0.3*$CU28,TRUE))+$CS28*(_xlfn.NORM.DIST(BB$3,$CV28,0.3*$CV28,TRUE)-_xlfn.NORM.DIST(BB$30,$CV28,0.3*$CV28,TRUE))),""),IF($C28&gt;0,summary!$C$10/28.8/0.947817,""))</f>
        <v>10.074319315976723</v>
      </c>
      <c r="BC57">
        <f t="array" ref="BC57">IF($D28,IFERROR((SUMPRODUCT((economics!$AG$2:$AG$167=$B57)*(economics!$D$2:$D$167="whr")*economics!$AH$2:$AH$167*(_xlfn.NORM.DIST(BC$3,economics!$AK$2:$AK$167,economics!$AJ$2:$AJ$167,TRUE)-_xlfn.NORM.DIST(BC$30,economics!$AK$2:$AK$167,economics!$AJ$2:$AJ$167,TRUE))*economics!$AM$2:$AM$167)+$CR28*(_xlfn.NORM.DIST(BC$3,$CU28,0.3*$CU28,TRUE)-_xlfn.NORM.DIST(BC$30,$CU28,0.3*$CU28,TRUE))*summary!$C$7/28.8/0.947817+$CS28*(_xlfn.NORM.DIST(BC$3,$CV28,0.3*$CV28,TRUE)-_xlfn.NORM.DIST(BC$30,$CV28,0.3*$CV28,TRUE))*summary!$C$6/28.8/0.947817)/(SUMPRODUCT((economics!$AG$2:$AG$167=$B57)*(economics!$D$2:$D$167="whr")*economics!$AH$2:$AH$167*(_xlfn.NORM.DIST(BC$3,economics!$AK$2:$AK$167,economics!$AJ$2:$AJ$167,TRUE)-_xlfn.NORM.DIST(BC$30,economics!$AK$2:$AK$167,economics!$AJ$2:$AJ$167,TRUE)))+$CR28*(_xlfn.NORM.DIST(BC$3,$CU28,0.3*$CU28,TRUE)-_xlfn.NORM.DIST(BC$30,$CU28,0.3*$CU28,TRUE))+$CS28*(_xlfn.NORM.DIST(BC$3,$CV28,0.3*$CV28,TRUE)-_xlfn.NORM.DIST(BC$30,$CV28,0.3*$CV28,TRUE))),""),IF($C28&gt;0,summary!$C$10/28.8/0.947817,""))</f>
        <v>10.074319315976723</v>
      </c>
      <c r="BD57">
        <f t="array" ref="BD57">IF($D28,IFERROR((SUMPRODUCT((economics!$AG$2:$AG$167=$B57)*(economics!$D$2:$D$167="whr")*economics!$AH$2:$AH$167*(_xlfn.NORM.DIST(BD$3,economics!$AK$2:$AK$167,economics!$AJ$2:$AJ$167,TRUE)-_xlfn.NORM.DIST(BD$30,economics!$AK$2:$AK$167,economics!$AJ$2:$AJ$167,TRUE))*economics!$AM$2:$AM$167)+$CR28*(_xlfn.NORM.DIST(BD$3,$CU28,0.3*$CU28,TRUE)-_xlfn.NORM.DIST(BD$30,$CU28,0.3*$CU28,TRUE))*summary!$C$7/28.8/0.947817+$CS28*(_xlfn.NORM.DIST(BD$3,$CV28,0.3*$CV28,TRUE)-_xlfn.NORM.DIST(BD$30,$CV28,0.3*$CV28,TRUE))*summary!$C$6/28.8/0.947817)/(SUMPRODUCT((economics!$AG$2:$AG$167=$B57)*(economics!$D$2:$D$167="whr")*economics!$AH$2:$AH$167*(_xlfn.NORM.DIST(BD$3,economics!$AK$2:$AK$167,economics!$AJ$2:$AJ$167,TRUE)-_xlfn.NORM.DIST(BD$30,economics!$AK$2:$AK$167,economics!$AJ$2:$AJ$167,TRUE)))+$CR28*(_xlfn.NORM.DIST(BD$3,$CU28,0.3*$CU28,TRUE)-_xlfn.NORM.DIST(BD$30,$CU28,0.3*$CU28,TRUE))+$CS28*(_xlfn.NORM.DIST(BD$3,$CV28,0.3*$CV28,TRUE)-_xlfn.NORM.DIST(BD$30,$CV28,0.3*$CV28,TRUE))),""),IF($C28&gt;0,summary!$C$10/28.8/0.947817,""))</f>
        <v>10.074319315976723</v>
      </c>
      <c r="BE57">
        <f t="array" ref="BE57">IF($D28,IFERROR((SUMPRODUCT((economics!$AG$2:$AG$167=$B57)*(economics!$D$2:$D$167="whr")*economics!$AH$2:$AH$167*(_xlfn.NORM.DIST(BE$3,economics!$AK$2:$AK$167,economics!$AJ$2:$AJ$167,TRUE)-_xlfn.NORM.DIST(BE$30,economics!$AK$2:$AK$167,economics!$AJ$2:$AJ$167,TRUE))*economics!$AM$2:$AM$167)+$CR28*(_xlfn.NORM.DIST(BE$3,$CU28,0.3*$CU28,TRUE)-_xlfn.NORM.DIST(BE$30,$CU28,0.3*$CU28,TRUE))*summary!$C$7/28.8/0.947817+$CS28*(_xlfn.NORM.DIST(BE$3,$CV28,0.3*$CV28,TRUE)-_xlfn.NORM.DIST(BE$30,$CV28,0.3*$CV28,TRUE))*summary!$C$6/28.8/0.947817)/(SUMPRODUCT((economics!$AG$2:$AG$167=$B57)*(economics!$D$2:$D$167="whr")*economics!$AH$2:$AH$167*(_xlfn.NORM.DIST(BE$3,economics!$AK$2:$AK$167,economics!$AJ$2:$AJ$167,TRUE)-_xlfn.NORM.DIST(BE$30,economics!$AK$2:$AK$167,economics!$AJ$2:$AJ$167,TRUE)))+$CR28*(_xlfn.NORM.DIST(BE$3,$CU28,0.3*$CU28,TRUE)-_xlfn.NORM.DIST(BE$30,$CU28,0.3*$CU28,TRUE))+$CS28*(_xlfn.NORM.DIST(BE$3,$CV28,0.3*$CV28,TRUE)-_xlfn.NORM.DIST(BE$30,$CV28,0.3*$CV28,TRUE))),""),IF($C28&gt;0,summary!$C$10/28.8/0.947817,""))</f>
        <v>10.074319315976723</v>
      </c>
      <c r="BF57">
        <f t="array" ref="BF57">IF($D28,IFERROR((SUMPRODUCT((economics!$AG$2:$AG$167=$B57)*(economics!$D$2:$D$167="whr")*economics!$AH$2:$AH$167*(_xlfn.NORM.DIST(BF$3,economics!$AK$2:$AK$167,economics!$AJ$2:$AJ$167,TRUE)-_xlfn.NORM.DIST(BF$30,economics!$AK$2:$AK$167,economics!$AJ$2:$AJ$167,TRUE))*economics!$AM$2:$AM$167)+$CR28*(_xlfn.NORM.DIST(BF$3,$CU28,0.3*$CU28,TRUE)-_xlfn.NORM.DIST(BF$30,$CU28,0.3*$CU28,TRUE))*summary!$C$7/28.8/0.947817+$CS28*(_xlfn.NORM.DIST(BF$3,$CV28,0.3*$CV28,TRUE)-_xlfn.NORM.DIST(BF$30,$CV28,0.3*$CV28,TRUE))*summary!$C$6/28.8/0.947817)/(SUMPRODUCT((economics!$AG$2:$AG$167=$B57)*(economics!$D$2:$D$167="whr")*economics!$AH$2:$AH$167*(_xlfn.NORM.DIST(BF$3,economics!$AK$2:$AK$167,economics!$AJ$2:$AJ$167,TRUE)-_xlfn.NORM.DIST(BF$30,economics!$AK$2:$AK$167,economics!$AJ$2:$AJ$167,TRUE)))+$CR28*(_xlfn.NORM.DIST(BF$3,$CU28,0.3*$CU28,TRUE)-_xlfn.NORM.DIST(BF$30,$CU28,0.3*$CU28,TRUE))+$CS28*(_xlfn.NORM.DIST(BF$3,$CV28,0.3*$CV28,TRUE)-_xlfn.NORM.DIST(BF$30,$CV28,0.3*$CV28,TRUE))),""),IF($C28&gt;0,summary!$C$10/28.8/0.947817,""))</f>
        <v>10.074319315976723</v>
      </c>
      <c r="BG57">
        <f t="array" ref="BG57">IF($D28,IFERROR((SUMPRODUCT((economics!$AG$2:$AG$167=$B57)*(economics!$D$2:$D$167="whr")*economics!$AH$2:$AH$167*(_xlfn.NORM.DIST(BG$3,economics!$AK$2:$AK$167,economics!$AJ$2:$AJ$167,TRUE)-_xlfn.NORM.DIST(BG$30,economics!$AK$2:$AK$167,economics!$AJ$2:$AJ$167,TRUE))*economics!$AM$2:$AM$167)+$CR28*(_xlfn.NORM.DIST(BG$3,$CU28,0.3*$CU28,TRUE)-_xlfn.NORM.DIST(BG$30,$CU28,0.3*$CU28,TRUE))*summary!$C$7/28.8/0.947817+$CS28*(_xlfn.NORM.DIST(BG$3,$CV28,0.3*$CV28,TRUE)-_xlfn.NORM.DIST(BG$30,$CV28,0.3*$CV28,TRUE))*summary!$C$6/28.8/0.947817)/(SUMPRODUCT((economics!$AG$2:$AG$167=$B57)*(economics!$D$2:$D$167="whr")*economics!$AH$2:$AH$167*(_xlfn.NORM.DIST(BG$3,economics!$AK$2:$AK$167,economics!$AJ$2:$AJ$167,TRUE)-_xlfn.NORM.DIST(BG$30,economics!$AK$2:$AK$167,economics!$AJ$2:$AJ$167,TRUE)))+$CR28*(_xlfn.NORM.DIST(BG$3,$CU28,0.3*$CU28,TRUE)-_xlfn.NORM.DIST(BG$30,$CU28,0.3*$CU28,TRUE))+$CS28*(_xlfn.NORM.DIST(BG$3,$CV28,0.3*$CV28,TRUE)-_xlfn.NORM.DIST(BG$30,$CV28,0.3*$CV28,TRUE))),""),IF($C28&gt;0,summary!$C$10/28.8/0.947817,""))</f>
        <v>10.074319315976723</v>
      </c>
      <c r="BH57">
        <f t="array" ref="BH57">IF($D28,IFERROR((SUMPRODUCT((economics!$AG$2:$AG$167=$B57)*(economics!$D$2:$D$167="whr")*economics!$AH$2:$AH$167*(_xlfn.NORM.DIST(BH$3,economics!$AK$2:$AK$167,economics!$AJ$2:$AJ$167,TRUE)-_xlfn.NORM.DIST(BH$30,economics!$AK$2:$AK$167,economics!$AJ$2:$AJ$167,TRUE))*economics!$AM$2:$AM$167)+$CR28*(_xlfn.NORM.DIST(BH$3,$CU28,0.3*$CU28,TRUE)-_xlfn.NORM.DIST(BH$30,$CU28,0.3*$CU28,TRUE))*summary!$C$7/28.8/0.947817+$CS28*(_xlfn.NORM.DIST(BH$3,$CV28,0.3*$CV28,TRUE)-_xlfn.NORM.DIST(BH$30,$CV28,0.3*$CV28,TRUE))*summary!$C$6/28.8/0.947817)/(SUMPRODUCT((economics!$AG$2:$AG$167=$B57)*(economics!$D$2:$D$167="whr")*economics!$AH$2:$AH$167*(_xlfn.NORM.DIST(BH$3,economics!$AK$2:$AK$167,economics!$AJ$2:$AJ$167,TRUE)-_xlfn.NORM.DIST(BH$30,economics!$AK$2:$AK$167,economics!$AJ$2:$AJ$167,TRUE)))+$CR28*(_xlfn.NORM.DIST(BH$3,$CU28,0.3*$CU28,TRUE)-_xlfn.NORM.DIST(BH$30,$CU28,0.3*$CU28,TRUE))+$CS28*(_xlfn.NORM.DIST(BH$3,$CV28,0.3*$CV28,TRUE)-_xlfn.NORM.DIST(BH$30,$CV28,0.3*$CV28,TRUE))),""),IF($C28&gt;0,summary!$C$10/28.8/0.947817,""))</f>
        <v>10.074319315976723</v>
      </c>
      <c r="BI57">
        <f t="array" ref="BI57">IF($D28,IFERROR((SUMPRODUCT((economics!$AG$2:$AG$167=$B57)*(economics!$D$2:$D$167="whr")*economics!$AH$2:$AH$167*(_xlfn.NORM.DIST(BI$3,economics!$AK$2:$AK$167,economics!$AJ$2:$AJ$167,TRUE)-_xlfn.NORM.DIST(BI$30,economics!$AK$2:$AK$167,economics!$AJ$2:$AJ$167,TRUE))*economics!$AM$2:$AM$167)+$CR28*(_xlfn.NORM.DIST(BI$3,$CU28,0.3*$CU28,TRUE)-_xlfn.NORM.DIST(BI$30,$CU28,0.3*$CU28,TRUE))*summary!$C$7/28.8/0.947817+$CS28*(_xlfn.NORM.DIST(BI$3,$CV28,0.3*$CV28,TRUE)-_xlfn.NORM.DIST(BI$30,$CV28,0.3*$CV28,TRUE))*summary!$C$6/28.8/0.947817)/(SUMPRODUCT((economics!$AG$2:$AG$167=$B57)*(economics!$D$2:$D$167="whr")*economics!$AH$2:$AH$167*(_xlfn.NORM.DIST(BI$3,economics!$AK$2:$AK$167,economics!$AJ$2:$AJ$167,TRUE)-_xlfn.NORM.DIST(BI$30,economics!$AK$2:$AK$167,economics!$AJ$2:$AJ$167,TRUE)))+$CR28*(_xlfn.NORM.DIST(BI$3,$CU28,0.3*$CU28,TRUE)-_xlfn.NORM.DIST(BI$30,$CU28,0.3*$CU28,TRUE))+$CS28*(_xlfn.NORM.DIST(BI$3,$CV28,0.3*$CV28,TRUE)-_xlfn.NORM.DIST(BI$30,$CV28,0.3*$CV28,TRUE))),""),IF($C28&gt;0,summary!$C$10/28.8/0.947817,""))</f>
        <v>10.074319315976723</v>
      </c>
      <c r="BJ57">
        <f t="array" ref="BJ57">IF($D28,IFERROR((SUMPRODUCT((economics!$AG$2:$AG$167=$B57)*(economics!$D$2:$D$167="whr")*economics!$AH$2:$AH$167*(_xlfn.NORM.DIST(BJ$3,economics!$AK$2:$AK$167,economics!$AJ$2:$AJ$167,TRUE)-_xlfn.NORM.DIST(BJ$30,economics!$AK$2:$AK$167,economics!$AJ$2:$AJ$167,TRUE))*economics!$AM$2:$AM$167)+$CR28*(_xlfn.NORM.DIST(BJ$3,$CU28,0.3*$CU28,TRUE)-_xlfn.NORM.DIST(BJ$30,$CU28,0.3*$CU28,TRUE))*summary!$C$7/28.8/0.947817+$CS28*(_xlfn.NORM.DIST(BJ$3,$CV28,0.3*$CV28,TRUE)-_xlfn.NORM.DIST(BJ$30,$CV28,0.3*$CV28,TRUE))*summary!$C$6/28.8/0.947817)/(SUMPRODUCT((economics!$AG$2:$AG$167=$B57)*(economics!$D$2:$D$167="whr")*economics!$AH$2:$AH$167*(_xlfn.NORM.DIST(BJ$3,economics!$AK$2:$AK$167,economics!$AJ$2:$AJ$167,TRUE)-_xlfn.NORM.DIST(BJ$30,economics!$AK$2:$AK$167,economics!$AJ$2:$AJ$167,TRUE)))+$CR28*(_xlfn.NORM.DIST(BJ$3,$CU28,0.3*$CU28,TRUE)-_xlfn.NORM.DIST(BJ$30,$CU28,0.3*$CU28,TRUE))+$CS28*(_xlfn.NORM.DIST(BJ$3,$CV28,0.3*$CV28,TRUE)-_xlfn.NORM.DIST(BJ$30,$CV28,0.3*$CV28,TRUE))),""),IF($C28&gt;0,summary!$C$10/28.8/0.947817,""))</f>
        <v>10.074319315976723</v>
      </c>
      <c r="BK57">
        <f t="array" ref="BK57">IF($D28,IFERROR((SUMPRODUCT((economics!$AG$2:$AG$167=$B57)*(economics!$D$2:$D$167="whr")*economics!$AH$2:$AH$167*(_xlfn.NORM.DIST(BK$3,economics!$AK$2:$AK$167,economics!$AJ$2:$AJ$167,TRUE)-_xlfn.NORM.DIST(BK$30,economics!$AK$2:$AK$167,economics!$AJ$2:$AJ$167,TRUE))*economics!$AM$2:$AM$167)+$CR28*(_xlfn.NORM.DIST(BK$3,$CU28,0.3*$CU28,TRUE)-_xlfn.NORM.DIST(BK$30,$CU28,0.3*$CU28,TRUE))*summary!$C$7/28.8/0.947817+$CS28*(_xlfn.NORM.DIST(BK$3,$CV28,0.3*$CV28,TRUE)-_xlfn.NORM.DIST(BK$30,$CV28,0.3*$CV28,TRUE))*summary!$C$6/28.8/0.947817)/(SUMPRODUCT((economics!$AG$2:$AG$167=$B57)*(economics!$D$2:$D$167="whr")*economics!$AH$2:$AH$167*(_xlfn.NORM.DIST(BK$3,economics!$AK$2:$AK$167,economics!$AJ$2:$AJ$167,TRUE)-_xlfn.NORM.DIST(BK$30,economics!$AK$2:$AK$167,economics!$AJ$2:$AJ$167,TRUE)))+$CR28*(_xlfn.NORM.DIST(BK$3,$CU28,0.3*$CU28,TRUE)-_xlfn.NORM.DIST(BK$30,$CU28,0.3*$CU28,TRUE))+$CS28*(_xlfn.NORM.DIST(BK$3,$CV28,0.3*$CV28,TRUE)-_xlfn.NORM.DIST(BK$30,$CV28,0.3*$CV28,TRUE))),""),IF($C28&gt;0,summary!$C$10/28.8/0.947817,""))</f>
        <v>10.074319315976723</v>
      </c>
      <c r="BL57">
        <f t="array" ref="BL57">IF($D28,IFERROR((SUMPRODUCT((economics!$AG$2:$AG$167=$B57)*(economics!$D$2:$D$167="whr")*economics!$AH$2:$AH$167*(_xlfn.NORM.DIST(BL$3,economics!$AK$2:$AK$167,economics!$AJ$2:$AJ$167,TRUE)-_xlfn.NORM.DIST(BL$30,economics!$AK$2:$AK$167,economics!$AJ$2:$AJ$167,TRUE))*economics!$AM$2:$AM$167)+$CR28*(_xlfn.NORM.DIST(BL$3,$CU28,0.3*$CU28,TRUE)-_xlfn.NORM.DIST(BL$30,$CU28,0.3*$CU28,TRUE))*summary!$C$7/28.8/0.947817+$CS28*(_xlfn.NORM.DIST(BL$3,$CV28,0.3*$CV28,TRUE)-_xlfn.NORM.DIST(BL$30,$CV28,0.3*$CV28,TRUE))*summary!$C$6/28.8/0.947817)/(SUMPRODUCT((economics!$AG$2:$AG$167=$B57)*(economics!$D$2:$D$167="whr")*economics!$AH$2:$AH$167*(_xlfn.NORM.DIST(BL$3,economics!$AK$2:$AK$167,economics!$AJ$2:$AJ$167,TRUE)-_xlfn.NORM.DIST(BL$30,economics!$AK$2:$AK$167,economics!$AJ$2:$AJ$167,TRUE)))+$CR28*(_xlfn.NORM.DIST(BL$3,$CU28,0.3*$CU28,TRUE)-_xlfn.NORM.DIST(BL$30,$CU28,0.3*$CU28,TRUE))+$CS28*(_xlfn.NORM.DIST(BL$3,$CV28,0.3*$CV28,TRUE)-_xlfn.NORM.DIST(BL$30,$CV28,0.3*$CV28,TRUE))),""),IF($C28&gt;0,summary!$C$10/28.8/0.947817,""))</f>
        <v>10.074319315976723</v>
      </c>
      <c r="BM57">
        <f t="array" ref="BM57">IF($D28,IFERROR((SUMPRODUCT((economics!$AG$2:$AG$167=$B57)*(economics!$D$2:$D$167="whr")*economics!$AH$2:$AH$167*(_xlfn.NORM.DIST(BM$3,economics!$AK$2:$AK$167,economics!$AJ$2:$AJ$167,TRUE)-_xlfn.NORM.DIST(BM$30,economics!$AK$2:$AK$167,economics!$AJ$2:$AJ$167,TRUE))*economics!$AM$2:$AM$167)+$CR28*(_xlfn.NORM.DIST(BM$3,$CU28,0.3*$CU28,TRUE)-_xlfn.NORM.DIST(BM$30,$CU28,0.3*$CU28,TRUE))*summary!$C$7/28.8/0.947817+$CS28*(_xlfn.NORM.DIST(BM$3,$CV28,0.3*$CV28,TRUE)-_xlfn.NORM.DIST(BM$30,$CV28,0.3*$CV28,TRUE))*summary!$C$6/28.8/0.947817)/(SUMPRODUCT((economics!$AG$2:$AG$167=$B57)*(economics!$D$2:$D$167="whr")*economics!$AH$2:$AH$167*(_xlfn.NORM.DIST(BM$3,economics!$AK$2:$AK$167,economics!$AJ$2:$AJ$167,TRUE)-_xlfn.NORM.DIST(BM$30,economics!$AK$2:$AK$167,economics!$AJ$2:$AJ$167,TRUE)))+$CR28*(_xlfn.NORM.DIST(BM$3,$CU28,0.3*$CU28,TRUE)-_xlfn.NORM.DIST(BM$30,$CU28,0.3*$CU28,TRUE))+$CS28*(_xlfn.NORM.DIST(BM$3,$CV28,0.3*$CV28,TRUE)-_xlfn.NORM.DIST(BM$30,$CV28,0.3*$CV28,TRUE))),""),IF($C28&gt;0,summary!$C$10/28.8/0.947817,""))</f>
        <v>10.074319315976723</v>
      </c>
      <c r="BN57">
        <f t="array" ref="BN57">IF($D28,IFERROR((SUMPRODUCT((economics!$AG$2:$AG$167=$B57)*(economics!$D$2:$D$167="whr")*economics!$AH$2:$AH$167*(_xlfn.NORM.DIST(BN$3,economics!$AK$2:$AK$167,economics!$AJ$2:$AJ$167,TRUE)-_xlfn.NORM.DIST(BN$30,economics!$AK$2:$AK$167,economics!$AJ$2:$AJ$167,TRUE))*economics!$AM$2:$AM$167)+$CR28*(_xlfn.NORM.DIST(BN$3,$CU28,0.3*$CU28,TRUE)-_xlfn.NORM.DIST(BN$30,$CU28,0.3*$CU28,TRUE))*summary!$C$7/28.8/0.947817+$CS28*(_xlfn.NORM.DIST(BN$3,$CV28,0.3*$CV28,TRUE)-_xlfn.NORM.DIST(BN$30,$CV28,0.3*$CV28,TRUE))*summary!$C$6/28.8/0.947817)/(SUMPRODUCT((economics!$AG$2:$AG$167=$B57)*(economics!$D$2:$D$167="whr")*economics!$AH$2:$AH$167*(_xlfn.NORM.DIST(BN$3,economics!$AK$2:$AK$167,economics!$AJ$2:$AJ$167,TRUE)-_xlfn.NORM.DIST(BN$30,economics!$AK$2:$AK$167,economics!$AJ$2:$AJ$167,TRUE)))+$CR28*(_xlfn.NORM.DIST(BN$3,$CU28,0.3*$CU28,TRUE)-_xlfn.NORM.DIST(BN$30,$CU28,0.3*$CU28,TRUE))+$CS28*(_xlfn.NORM.DIST(BN$3,$CV28,0.3*$CV28,TRUE)-_xlfn.NORM.DIST(BN$30,$CV28,0.3*$CV28,TRUE))),""),IF($C28&gt;0,summary!$C$10/28.8/0.947817,""))</f>
        <v>10.074319315976723</v>
      </c>
      <c r="BO57">
        <f t="array" ref="BO57">IF($D28,IFERROR((SUMPRODUCT((economics!$AG$2:$AG$167=$B57)*(economics!$D$2:$D$167="whr")*economics!$AH$2:$AH$167*(_xlfn.NORM.DIST(BO$3,economics!$AK$2:$AK$167,economics!$AJ$2:$AJ$167,TRUE)-_xlfn.NORM.DIST(BO$30,economics!$AK$2:$AK$167,economics!$AJ$2:$AJ$167,TRUE))*economics!$AM$2:$AM$167)+$CR28*(_xlfn.NORM.DIST(BO$3,$CU28,0.3*$CU28,TRUE)-_xlfn.NORM.DIST(BO$30,$CU28,0.3*$CU28,TRUE))*summary!$C$7/28.8/0.947817+$CS28*(_xlfn.NORM.DIST(BO$3,$CV28,0.3*$CV28,TRUE)-_xlfn.NORM.DIST(BO$30,$CV28,0.3*$CV28,TRUE))*summary!$C$6/28.8/0.947817)/(SUMPRODUCT((economics!$AG$2:$AG$167=$B57)*(economics!$D$2:$D$167="whr")*economics!$AH$2:$AH$167*(_xlfn.NORM.DIST(BO$3,economics!$AK$2:$AK$167,economics!$AJ$2:$AJ$167,TRUE)-_xlfn.NORM.DIST(BO$30,economics!$AK$2:$AK$167,economics!$AJ$2:$AJ$167,TRUE)))+$CR28*(_xlfn.NORM.DIST(BO$3,$CU28,0.3*$CU28,TRUE)-_xlfn.NORM.DIST(BO$30,$CU28,0.3*$CU28,TRUE))+$CS28*(_xlfn.NORM.DIST(BO$3,$CV28,0.3*$CV28,TRUE)-_xlfn.NORM.DIST(BO$30,$CV28,0.3*$CV28,TRUE))),""),IF($C28&gt;0,summary!$C$10/28.8/0.947817,""))</f>
        <v>10.074319315976723</v>
      </c>
      <c r="BP57">
        <f t="array" ref="BP57">IF($D28,IFERROR((SUMPRODUCT((economics!$AG$2:$AG$167=$B57)*(economics!$D$2:$D$167="whr")*economics!$AH$2:$AH$167*(_xlfn.NORM.DIST(BP$3,economics!$AK$2:$AK$167,economics!$AJ$2:$AJ$167,TRUE)-_xlfn.NORM.DIST(BP$30,economics!$AK$2:$AK$167,economics!$AJ$2:$AJ$167,TRUE))*economics!$AM$2:$AM$167)+$CR28*(_xlfn.NORM.DIST(BP$3,$CU28,0.3*$CU28,TRUE)-_xlfn.NORM.DIST(BP$30,$CU28,0.3*$CU28,TRUE))*summary!$C$7/28.8/0.947817+$CS28*(_xlfn.NORM.DIST(BP$3,$CV28,0.3*$CV28,TRUE)-_xlfn.NORM.DIST(BP$30,$CV28,0.3*$CV28,TRUE))*summary!$C$6/28.8/0.947817)/(SUMPRODUCT((economics!$AG$2:$AG$167=$B57)*(economics!$D$2:$D$167="whr")*economics!$AH$2:$AH$167*(_xlfn.NORM.DIST(BP$3,economics!$AK$2:$AK$167,economics!$AJ$2:$AJ$167,TRUE)-_xlfn.NORM.DIST(BP$30,economics!$AK$2:$AK$167,economics!$AJ$2:$AJ$167,TRUE)))+$CR28*(_xlfn.NORM.DIST(BP$3,$CU28,0.3*$CU28,TRUE)-_xlfn.NORM.DIST(BP$30,$CU28,0.3*$CU28,TRUE))+$CS28*(_xlfn.NORM.DIST(BP$3,$CV28,0.3*$CV28,TRUE)-_xlfn.NORM.DIST(BP$30,$CV28,0.3*$CV28,TRUE))),""),IF($C28&gt;0,summary!$C$10/28.8/0.947817,""))</f>
        <v>10.074319315976723</v>
      </c>
      <c r="BQ57">
        <f t="array" ref="BQ57">IF($D28,IFERROR((SUMPRODUCT((economics!$AG$2:$AG$167=$B57)*(economics!$D$2:$D$167="whr")*economics!$AH$2:$AH$167*(_xlfn.NORM.DIST(BQ$3,economics!$AK$2:$AK$167,economics!$AJ$2:$AJ$167,TRUE)-_xlfn.NORM.DIST(BQ$30,economics!$AK$2:$AK$167,economics!$AJ$2:$AJ$167,TRUE))*economics!$AM$2:$AM$167)+$CR28*(_xlfn.NORM.DIST(BQ$3,$CU28,0.3*$CU28,TRUE)-_xlfn.NORM.DIST(BQ$30,$CU28,0.3*$CU28,TRUE))*summary!$C$7/28.8/0.947817+$CS28*(_xlfn.NORM.DIST(BQ$3,$CV28,0.3*$CV28,TRUE)-_xlfn.NORM.DIST(BQ$30,$CV28,0.3*$CV28,TRUE))*summary!$C$6/28.8/0.947817)/(SUMPRODUCT((economics!$AG$2:$AG$167=$B57)*(economics!$D$2:$D$167="whr")*economics!$AH$2:$AH$167*(_xlfn.NORM.DIST(BQ$3,economics!$AK$2:$AK$167,economics!$AJ$2:$AJ$167,TRUE)-_xlfn.NORM.DIST(BQ$30,economics!$AK$2:$AK$167,economics!$AJ$2:$AJ$167,TRUE)))+$CR28*(_xlfn.NORM.DIST(BQ$3,$CU28,0.3*$CU28,TRUE)-_xlfn.NORM.DIST(BQ$30,$CU28,0.3*$CU28,TRUE))+$CS28*(_xlfn.NORM.DIST(BQ$3,$CV28,0.3*$CV28,TRUE)-_xlfn.NORM.DIST(BQ$30,$CV28,0.3*$CV28,TRUE))),""),IF($C28&gt;0,summary!$C$10/28.8/0.947817,""))</f>
        <v>10.074319315976723</v>
      </c>
      <c r="BR57">
        <f t="array" ref="BR57">IF($D28,IFERROR((SUMPRODUCT((economics!$AG$2:$AG$167=$B57)*(economics!$D$2:$D$167="whr")*economics!$AH$2:$AH$167*(_xlfn.NORM.DIST(BR$3,economics!$AK$2:$AK$167,economics!$AJ$2:$AJ$167,TRUE)-_xlfn.NORM.DIST(BR$30,economics!$AK$2:$AK$167,economics!$AJ$2:$AJ$167,TRUE))*economics!$AM$2:$AM$167)+$CR28*(_xlfn.NORM.DIST(BR$3,$CU28,0.3*$CU28,TRUE)-_xlfn.NORM.DIST(BR$30,$CU28,0.3*$CU28,TRUE))*summary!$C$7/28.8/0.947817+$CS28*(_xlfn.NORM.DIST(BR$3,$CV28,0.3*$CV28,TRUE)-_xlfn.NORM.DIST(BR$30,$CV28,0.3*$CV28,TRUE))*summary!$C$6/28.8/0.947817)/(SUMPRODUCT((economics!$AG$2:$AG$167=$B57)*(economics!$D$2:$D$167="whr")*economics!$AH$2:$AH$167*(_xlfn.NORM.DIST(BR$3,economics!$AK$2:$AK$167,economics!$AJ$2:$AJ$167,TRUE)-_xlfn.NORM.DIST(BR$30,economics!$AK$2:$AK$167,economics!$AJ$2:$AJ$167,TRUE)))+$CR28*(_xlfn.NORM.DIST(BR$3,$CU28,0.3*$CU28,TRUE)-_xlfn.NORM.DIST(BR$30,$CU28,0.3*$CU28,TRUE))+$CS28*(_xlfn.NORM.DIST(BR$3,$CV28,0.3*$CV28,TRUE)-_xlfn.NORM.DIST(BR$30,$CV28,0.3*$CV28,TRUE))),""),IF($C28&gt;0,summary!$C$10/28.8/0.947817,""))</f>
        <v>10.074319315976723</v>
      </c>
      <c r="BS57">
        <f t="array" ref="BS57">IF($D28,IFERROR((SUMPRODUCT((economics!$AG$2:$AG$167=$B57)*(economics!$D$2:$D$167="whr")*economics!$AH$2:$AH$167*(_xlfn.NORM.DIST(BS$3,economics!$AK$2:$AK$167,economics!$AJ$2:$AJ$167,TRUE)-_xlfn.NORM.DIST(BS$30,economics!$AK$2:$AK$167,economics!$AJ$2:$AJ$167,TRUE))*economics!$AM$2:$AM$167)+$CR28*(_xlfn.NORM.DIST(BS$3,$CU28,0.3*$CU28,TRUE)-_xlfn.NORM.DIST(BS$30,$CU28,0.3*$CU28,TRUE))*summary!$C$7/28.8/0.947817+$CS28*(_xlfn.NORM.DIST(BS$3,$CV28,0.3*$CV28,TRUE)-_xlfn.NORM.DIST(BS$30,$CV28,0.3*$CV28,TRUE))*summary!$C$6/28.8/0.947817)/(SUMPRODUCT((economics!$AG$2:$AG$167=$B57)*(economics!$D$2:$D$167="whr")*economics!$AH$2:$AH$167*(_xlfn.NORM.DIST(BS$3,economics!$AK$2:$AK$167,economics!$AJ$2:$AJ$167,TRUE)-_xlfn.NORM.DIST(BS$30,economics!$AK$2:$AK$167,economics!$AJ$2:$AJ$167,TRUE)))+$CR28*(_xlfn.NORM.DIST(BS$3,$CU28,0.3*$CU28,TRUE)-_xlfn.NORM.DIST(BS$30,$CU28,0.3*$CU28,TRUE))+$CS28*(_xlfn.NORM.DIST(BS$3,$CV28,0.3*$CV28,TRUE)-_xlfn.NORM.DIST(BS$30,$CV28,0.3*$CV28,TRUE))),""),IF($C28&gt;0,summary!$C$10/28.8/0.947817,""))</f>
        <v>10.074319315976723</v>
      </c>
      <c r="BT57">
        <f t="array" ref="BT57">IF($D28,IFERROR((SUMPRODUCT((economics!$AG$2:$AG$167=$B57)*(economics!$D$2:$D$167="whr")*economics!$AH$2:$AH$167*(_xlfn.NORM.DIST(BT$3,economics!$AK$2:$AK$167,economics!$AJ$2:$AJ$167,TRUE)-_xlfn.NORM.DIST(BT$30,economics!$AK$2:$AK$167,economics!$AJ$2:$AJ$167,TRUE))*economics!$AM$2:$AM$167)+$CR28*(_xlfn.NORM.DIST(BT$3,$CU28,0.3*$CU28,TRUE)-_xlfn.NORM.DIST(BT$30,$CU28,0.3*$CU28,TRUE))*summary!$C$7/28.8/0.947817+$CS28*(_xlfn.NORM.DIST(BT$3,$CV28,0.3*$CV28,TRUE)-_xlfn.NORM.DIST(BT$30,$CV28,0.3*$CV28,TRUE))*summary!$C$6/28.8/0.947817)/(SUMPRODUCT((economics!$AG$2:$AG$167=$B57)*(economics!$D$2:$D$167="whr")*economics!$AH$2:$AH$167*(_xlfn.NORM.DIST(BT$3,economics!$AK$2:$AK$167,economics!$AJ$2:$AJ$167,TRUE)-_xlfn.NORM.DIST(BT$30,economics!$AK$2:$AK$167,economics!$AJ$2:$AJ$167,TRUE)))+$CR28*(_xlfn.NORM.DIST(BT$3,$CU28,0.3*$CU28,TRUE)-_xlfn.NORM.DIST(BT$30,$CU28,0.3*$CU28,TRUE))+$CS28*(_xlfn.NORM.DIST(BT$3,$CV28,0.3*$CV28,TRUE)-_xlfn.NORM.DIST(BT$30,$CV28,0.3*$CV28,TRUE))),""),IF($C28&gt;0,summary!$C$10/28.8/0.947817,""))</f>
        <v>10.074319315976723</v>
      </c>
      <c r="BU57">
        <f t="array" ref="BU57">IF($D28,IFERROR((SUMPRODUCT((economics!$AG$2:$AG$167=$B57)*(economics!$D$2:$D$167="whr")*economics!$AH$2:$AH$167*(_xlfn.NORM.DIST(BU$3,economics!$AK$2:$AK$167,economics!$AJ$2:$AJ$167,TRUE)-_xlfn.NORM.DIST(BU$30,economics!$AK$2:$AK$167,economics!$AJ$2:$AJ$167,TRUE))*economics!$AM$2:$AM$167)+$CR28*(_xlfn.NORM.DIST(BU$3,$CU28,0.3*$CU28,TRUE)-_xlfn.NORM.DIST(BU$30,$CU28,0.3*$CU28,TRUE))*summary!$C$7/28.8/0.947817+$CS28*(_xlfn.NORM.DIST(BU$3,$CV28,0.3*$CV28,TRUE)-_xlfn.NORM.DIST(BU$30,$CV28,0.3*$CV28,TRUE))*summary!$C$6/28.8/0.947817)/(SUMPRODUCT((economics!$AG$2:$AG$167=$B57)*(economics!$D$2:$D$167="whr")*economics!$AH$2:$AH$167*(_xlfn.NORM.DIST(BU$3,economics!$AK$2:$AK$167,economics!$AJ$2:$AJ$167,TRUE)-_xlfn.NORM.DIST(BU$30,economics!$AK$2:$AK$167,economics!$AJ$2:$AJ$167,TRUE)))+$CR28*(_xlfn.NORM.DIST(BU$3,$CU28,0.3*$CU28,TRUE)-_xlfn.NORM.DIST(BU$30,$CU28,0.3*$CU28,TRUE))+$CS28*(_xlfn.NORM.DIST(BU$3,$CV28,0.3*$CV28,TRUE)-_xlfn.NORM.DIST(BU$30,$CV28,0.3*$CV28,TRUE))),""),IF($C28&gt;0,summary!$C$10/28.8/0.947817,""))</f>
        <v>10.074319315976723</v>
      </c>
      <c r="BV57">
        <f t="array" ref="BV57">IF($D28,IFERROR((SUMPRODUCT((economics!$AG$2:$AG$167=$B57)*(economics!$D$2:$D$167="whr")*economics!$AH$2:$AH$167*(_xlfn.NORM.DIST(BV$3,economics!$AK$2:$AK$167,economics!$AJ$2:$AJ$167,TRUE)-_xlfn.NORM.DIST(BV$30,economics!$AK$2:$AK$167,economics!$AJ$2:$AJ$167,TRUE))*economics!$AM$2:$AM$167)+$CR28*(_xlfn.NORM.DIST(BV$3,$CU28,0.3*$CU28,TRUE)-_xlfn.NORM.DIST(BV$30,$CU28,0.3*$CU28,TRUE))*summary!$C$7/28.8/0.947817+$CS28*(_xlfn.NORM.DIST(BV$3,$CV28,0.3*$CV28,TRUE)-_xlfn.NORM.DIST(BV$30,$CV28,0.3*$CV28,TRUE))*summary!$C$6/28.8/0.947817)/(SUMPRODUCT((economics!$AG$2:$AG$167=$B57)*(economics!$D$2:$D$167="whr")*economics!$AH$2:$AH$167*(_xlfn.NORM.DIST(BV$3,economics!$AK$2:$AK$167,economics!$AJ$2:$AJ$167,TRUE)-_xlfn.NORM.DIST(BV$30,economics!$AK$2:$AK$167,economics!$AJ$2:$AJ$167,TRUE)))+$CR28*(_xlfn.NORM.DIST(BV$3,$CU28,0.3*$CU28,TRUE)-_xlfn.NORM.DIST(BV$30,$CU28,0.3*$CU28,TRUE))+$CS28*(_xlfn.NORM.DIST(BV$3,$CV28,0.3*$CV28,TRUE)-_xlfn.NORM.DIST(BV$30,$CV28,0.3*$CV28,TRUE))),""),IF($C28&gt;0,summary!$C$10/28.8/0.947817,""))</f>
        <v>10.074319315976723</v>
      </c>
      <c r="BW57">
        <f t="array" ref="BW57">IF($D28,IFERROR((SUMPRODUCT((economics!$AG$2:$AG$167=$B57)*(economics!$D$2:$D$167="whr")*economics!$AH$2:$AH$167*(_xlfn.NORM.DIST(BW$3,economics!$AK$2:$AK$167,economics!$AJ$2:$AJ$167,TRUE)-_xlfn.NORM.DIST(BW$30,economics!$AK$2:$AK$167,economics!$AJ$2:$AJ$167,TRUE))*economics!$AM$2:$AM$167)+$CR28*(_xlfn.NORM.DIST(BW$3,$CU28,0.3*$CU28,TRUE)-_xlfn.NORM.DIST(BW$30,$CU28,0.3*$CU28,TRUE))*summary!$C$7/28.8/0.947817+$CS28*(_xlfn.NORM.DIST(BW$3,$CV28,0.3*$CV28,TRUE)-_xlfn.NORM.DIST(BW$30,$CV28,0.3*$CV28,TRUE))*summary!$C$6/28.8/0.947817)/(SUMPRODUCT((economics!$AG$2:$AG$167=$B57)*(economics!$D$2:$D$167="whr")*economics!$AH$2:$AH$167*(_xlfn.NORM.DIST(BW$3,economics!$AK$2:$AK$167,economics!$AJ$2:$AJ$167,TRUE)-_xlfn.NORM.DIST(BW$30,economics!$AK$2:$AK$167,economics!$AJ$2:$AJ$167,TRUE)))+$CR28*(_xlfn.NORM.DIST(BW$3,$CU28,0.3*$CU28,TRUE)-_xlfn.NORM.DIST(BW$30,$CU28,0.3*$CU28,TRUE))+$CS28*(_xlfn.NORM.DIST(BW$3,$CV28,0.3*$CV28,TRUE)-_xlfn.NORM.DIST(BW$30,$CV28,0.3*$CV28,TRUE))),""),IF($C28&gt;0,summary!$C$10/28.8/0.947817,""))</f>
        <v>10.074319315976723</v>
      </c>
      <c r="BX57">
        <f t="array" ref="BX57">IF($D28,IFERROR((SUMPRODUCT((economics!$AG$2:$AG$167=$B57)*(economics!$D$2:$D$167="whr")*economics!$AH$2:$AH$167*(_xlfn.NORM.DIST(BX$3,economics!$AK$2:$AK$167,economics!$AJ$2:$AJ$167,TRUE)-_xlfn.NORM.DIST(BX$30,economics!$AK$2:$AK$167,economics!$AJ$2:$AJ$167,TRUE))*economics!$AM$2:$AM$167)+$CR28*(_xlfn.NORM.DIST(BX$3,$CU28,0.3*$CU28,TRUE)-_xlfn.NORM.DIST(BX$30,$CU28,0.3*$CU28,TRUE))*summary!$C$7/28.8/0.947817+$CS28*(_xlfn.NORM.DIST(BX$3,$CV28,0.3*$CV28,TRUE)-_xlfn.NORM.DIST(BX$30,$CV28,0.3*$CV28,TRUE))*summary!$C$6/28.8/0.947817)/(SUMPRODUCT((economics!$AG$2:$AG$167=$B57)*(economics!$D$2:$D$167="whr")*economics!$AH$2:$AH$167*(_xlfn.NORM.DIST(BX$3,economics!$AK$2:$AK$167,economics!$AJ$2:$AJ$167,TRUE)-_xlfn.NORM.DIST(BX$30,economics!$AK$2:$AK$167,economics!$AJ$2:$AJ$167,TRUE)))+$CR28*(_xlfn.NORM.DIST(BX$3,$CU28,0.3*$CU28,TRUE)-_xlfn.NORM.DIST(BX$30,$CU28,0.3*$CU28,TRUE))+$CS28*(_xlfn.NORM.DIST(BX$3,$CV28,0.3*$CV28,TRUE)-_xlfn.NORM.DIST(BX$30,$CV28,0.3*$CV28,TRUE))),""),IF($C28&gt;0,summary!$C$10/28.8/0.947817,""))</f>
        <v>10.074319315976723</v>
      </c>
      <c r="BY57">
        <f t="array" ref="BY57">IF($D28,IFERROR((SUMPRODUCT((economics!$AG$2:$AG$167=$B57)*(economics!$D$2:$D$167="whr")*economics!$AH$2:$AH$167*(_xlfn.NORM.DIST(BY$3,economics!$AK$2:$AK$167,economics!$AJ$2:$AJ$167,TRUE)-_xlfn.NORM.DIST(BY$30,economics!$AK$2:$AK$167,economics!$AJ$2:$AJ$167,TRUE))*economics!$AM$2:$AM$167)+$CR28*(_xlfn.NORM.DIST(BY$3,$CU28,0.3*$CU28,TRUE)-_xlfn.NORM.DIST(BY$30,$CU28,0.3*$CU28,TRUE))*summary!$C$7/28.8/0.947817+$CS28*(_xlfn.NORM.DIST(BY$3,$CV28,0.3*$CV28,TRUE)-_xlfn.NORM.DIST(BY$30,$CV28,0.3*$CV28,TRUE))*summary!$C$6/28.8/0.947817)/(SUMPRODUCT((economics!$AG$2:$AG$167=$B57)*(economics!$D$2:$D$167="whr")*economics!$AH$2:$AH$167*(_xlfn.NORM.DIST(BY$3,economics!$AK$2:$AK$167,economics!$AJ$2:$AJ$167,TRUE)-_xlfn.NORM.DIST(BY$30,economics!$AK$2:$AK$167,economics!$AJ$2:$AJ$167,TRUE)))+$CR28*(_xlfn.NORM.DIST(BY$3,$CU28,0.3*$CU28,TRUE)-_xlfn.NORM.DIST(BY$30,$CU28,0.3*$CU28,TRUE))+$CS28*(_xlfn.NORM.DIST(BY$3,$CV28,0.3*$CV28,TRUE)-_xlfn.NORM.DIST(BY$30,$CV28,0.3*$CV28,TRUE))),""),IF($C28&gt;0,summary!$C$10/28.8/0.947817,""))</f>
        <v>10.074319315976723</v>
      </c>
      <c r="BZ57">
        <f t="array" ref="BZ57">IF($D28,IFERROR((SUMPRODUCT((economics!$AG$2:$AG$167=$B57)*(economics!$D$2:$D$167="whr")*economics!$AH$2:$AH$167*(_xlfn.NORM.DIST(BZ$3,economics!$AK$2:$AK$167,economics!$AJ$2:$AJ$167,TRUE)-_xlfn.NORM.DIST(BZ$30,economics!$AK$2:$AK$167,economics!$AJ$2:$AJ$167,TRUE))*economics!$AM$2:$AM$167)+$CR28*(_xlfn.NORM.DIST(BZ$3,$CU28,0.3*$CU28,TRUE)-_xlfn.NORM.DIST(BZ$30,$CU28,0.3*$CU28,TRUE))*summary!$C$7/28.8/0.947817+$CS28*(_xlfn.NORM.DIST(BZ$3,$CV28,0.3*$CV28,TRUE)-_xlfn.NORM.DIST(BZ$30,$CV28,0.3*$CV28,TRUE))*summary!$C$6/28.8/0.947817)/(SUMPRODUCT((economics!$AG$2:$AG$167=$B57)*(economics!$D$2:$D$167="whr")*economics!$AH$2:$AH$167*(_xlfn.NORM.DIST(BZ$3,economics!$AK$2:$AK$167,economics!$AJ$2:$AJ$167,TRUE)-_xlfn.NORM.DIST(BZ$30,economics!$AK$2:$AK$167,economics!$AJ$2:$AJ$167,TRUE)))+$CR28*(_xlfn.NORM.DIST(BZ$3,$CU28,0.3*$CU28,TRUE)-_xlfn.NORM.DIST(BZ$30,$CU28,0.3*$CU28,TRUE))+$CS28*(_xlfn.NORM.DIST(BZ$3,$CV28,0.3*$CV28,TRUE)-_xlfn.NORM.DIST(BZ$30,$CV28,0.3*$CV28,TRUE))),""),IF($C28&gt;0,summary!$C$10/28.8/0.947817,""))</f>
        <v>10.074319315976723</v>
      </c>
      <c r="CA57">
        <f t="array" ref="CA57">IF($D28,IFERROR((SUMPRODUCT((economics!$AG$2:$AG$167=$B57)*(economics!$D$2:$D$167="whr")*economics!$AH$2:$AH$167*(_xlfn.NORM.DIST(CA$3,economics!$AK$2:$AK$167,economics!$AJ$2:$AJ$167,TRUE)-_xlfn.NORM.DIST(CA$30,economics!$AK$2:$AK$167,economics!$AJ$2:$AJ$167,TRUE))*economics!$AM$2:$AM$167)+$CR28*(_xlfn.NORM.DIST(CA$3,$CU28,0.3*$CU28,TRUE)-_xlfn.NORM.DIST(CA$30,$CU28,0.3*$CU28,TRUE))*summary!$C$7/28.8/0.947817+$CS28*(_xlfn.NORM.DIST(CA$3,$CV28,0.3*$CV28,TRUE)-_xlfn.NORM.DIST(CA$30,$CV28,0.3*$CV28,TRUE))*summary!$C$6/28.8/0.947817)/(SUMPRODUCT((economics!$AG$2:$AG$167=$B57)*(economics!$D$2:$D$167="whr")*economics!$AH$2:$AH$167*(_xlfn.NORM.DIST(CA$3,economics!$AK$2:$AK$167,economics!$AJ$2:$AJ$167,TRUE)-_xlfn.NORM.DIST(CA$30,economics!$AK$2:$AK$167,economics!$AJ$2:$AJ$167,TRUE)))+$CR28*(_xlfn.NORM.DIST(CA$3,$CU28,0.3*$CU28,TRUE)-_xlfn.NORM.DIST(CA$30,$CU28,0.3*$CU28,TRUE))+$CS28*(_xlfn.NORM.DIST(CA$3,$CV28,0.3*$CV28,TRUE)-_xlfn.NORM.DIST(CA$30,$CV28,0.3*$CV28,TRUE))),""),IF($C28&gt;0,summary!$C$10/28.8/0.947817,""))</f>
        <v>10.074319315976723</v>
      </c>
      <c r="CB57">
        <f t="array" ref="CB57">IF($D28,IFERROR((SUMPRODUCT((economics!$AG$2:$AG$167=$B57)*(economics!$D$2:$D$167="whr")*economics!$AH$2:$AH$167*(_xlfn.NORM.DIST(CB$3,economics!$AK$2:$AK$167,economics!$AJ$2:$AJ$167,TRUE)-_xlfn.NORM.DIST(CB$30,economics!$AK$2:$AK$167,economics!$AJ$2:$AJ$167,TRUE))*economics!$AM$2:$AM$167)+$CR28*(_xlfn.NORM.DIST(CB$3,$CU28,0.3*$CU28,TRUE)-_xlfn.NORM.DIST(CB$30,$CU28,0.3*$CU28,TRUE))*summary!$C$7/28.8/0.947817+$CS28*(_xlfn.NORM.DIST(CB$3,$CV28,0.3*$CV28,TRUE)-_xlfn.NORM.DIST(CB$30,$CV28,0.3*$CV28,TRUE))*summary!$C$6/28.8/0.947817)/(SUMPRODUCT((economics!$AG$2:$AG$167=$B57)*(economics!$D$2:$D$167="whr")*economics!$AH$2:$AH$167*(_xlfn.NORM.DIST(CB$3,economics!$AK$2:$AK$167,economics!$AJ$2:$AJ$167,TRUE)-_xlfn.NORM.DIST(CB$30,economics!$AK$2:$AK$167,economics!$AJ$2:$AJ$167,TRUE)))+$CR28*(_xlfn.NORM.DIST(CB$3,$CU28,0.3*$CU28,TRUE)-_xlfn.NORM.DIST(CB$30,$CU28,0.3*$CU28,TRUE))+$CS28*(_xlfn.NORM.DIST(CB$3,$CV28,0.3*$CV28,TRUE)-_xlfn.NORM.DIST(CB$30,$CV28,0.3*$CV28,TRUE))),""),IF($C28&gt;0,summary!$C$10/28.8/0.947817,""))</f>
        <v>10.074319315976723</v>
      </c>
      <c r="CC57">
        <f t="array" ref="CC57">IF($D28,IFERROR((SUMPRODUCT((economics!$AG$2:$AG$167=$B57)*(economics!$D$2:$D$167="whr")*economics!$AH$2:$AH$167*(_xlfn.NORM.DIST(CC$3,economics!$AK$2:$AK$167,economics!$AJ$2:$AJ$167,TRUE)-_xlfn.NORM.DIST(CC$30,economics!$AK$2:$AK$167,economics!$AJ$2:$AJ$167,TRUE))*economics!$AM$2:$AM$167)+$CR28*(_xlfn.NORM.DIST(CC$3,$CU28,0.3*$CU28,TRUE)-_xlfn.NORM.DIST(CC$30,$CU28,0.3*$CU28,TRUE))*summary!$C$7/28.8/0.947817+$CS28*(_xlfn.NORM.DIST(CC$3,$CV28,0.3*$CV28,TRUE)-_xlfn.NORM.DIST(CC$30,$CV28,0.3*$CV28,TRUE))*summary!$C$6/28.8/0.947817)/(SUMPRODUCT((economics!$AG$2:$AG$167=$B57)*(economics!$D$2:$D$167="whr")*economics!$AH$2:$AH$167*(_xlfn.NORM.DIST(CC$3,economics!$AK$2:$AK$167,economics!$AJ$2:$AJ$167,TRUE)-_xlfn.NORM.DIST(CC$30,economics!$AK$2:$AK$167,economics!$AJ$2:$AJ$167,TRUE)))+$CR28*(_xlfn.NORM.DIST(CC$3,$CU28,0.3*$CU28,TRUE)-_xlfn.NORM.DIST(CC$30,$CU28,0.3*$CU28,TRUE))+$CS28*(_xlfn.NORM.DIST(CC$3,$CV28,0.3*$CV28,TRUE)-_xlfn.NORM.DIST(CC$30,$CV28,0.3*$CV28,TRUE))),""),IF($C28&gt;0,summary!$C$10/28.8/0.947817,""))</f>
        <v>10.074319315976723</v>
      </c>
      <c r="CD57">
        <f t="array" ref="CD57">IF($D28,IFERROR((SUMPRODUCT((economics!$AG$2:$AG$167=$B57)*(economics!$D$2:$D$167="whr")*economics!$AH$2:$AH$167*(_xlfn.NORM.DIST(CD$3,economics!$AK$2:$AK$167,economics!$AJ$2:$AJ$167,TRUE)-_xlfn.NORM.DIST(CD$30,economics!$AK$2:$AK$167,economics!$AJ$2:$AJ$167,TRUE))*economics!$AM$2:$AM$167)+$CR28*(_xlfn.NORM.DIST(CD$3,$CU28,0.3*$CU28,TRUE)-_xlfn.NORM.DIST(CD$30,$CU28,0.3*$CU28,TRUE))*summary!$C$7/28.8/0.947817+$CS28*(_xlfn.NORM.DIST(CD$3,$CV28,0.3*$CV28,TRUE)-_xlfn.NORM.DIST(CD$30,$CV28,0.3*$CV28,TRUE))*summary!$C$6/28.8/0.947817)/(SUMPRODUCT((economics!$AG$2:$AG$167=$B57)*(economics!$D$2:$D$167="whr")*economics!$AH$2:$AH$167*(_xlfn.NORM.DIST(CD$3,economics!$AK$2:$AK$167,economics!$AJ$2:$AJ$167,TRUE)-_xlfn.NORM.DIST(CD$30,economics!$AK$2:$AK$167,economics!$AJ$2:$AJ$167,TRUE)))+$CR28*(_xlfn.NORM.DIST(CD$3,$CU28,0.3*$CU28,TRUE)-_xlfn.NORM.DIST(CD$30,$CU28,0.3*$CU28,TRUE))+$CS28*(_xlfn.NORM.DIST(CD$3,$CV28,0.3*$CV28,TRUE)-_xlfn.NORM.DIST(CD$30,$CV28,0.3*$CV28,TRUE))),""),IF($C28&gt;0,summary!$C$10/28.8/0.947817,""))</f>
        <v>10.074319315976723</v>
      </c>
      <c r="CE57">
        <f t="array" ref="CE57">IF($D28,IFERROR((SUMPRODUCT((economics!$AG$2:$AG$167=$B57)*(economics!$D$2:$D$167="whr")*economics!$AH$2:$AH$167*(_xlfn.NORM.DIST(CE$3,economics!$AK$2:$AK$167,economics!$AJ$2:$AJ$167,TRUE)-_xlfn.NORM.DIST(CE$30,economics!$AK$2:$AK$167,economics!$AJ$2:$AJ$167,TRUE))*economics!$AM$2:$AM$167)+$CR28*(_xlfn.NORM.DIST(CE$3,$CU28,0.3*$CU28,TRUE)-_xlfn.NORM.DIST(CE$30,$CU28,0.3*$CU28,TRUE))*summary!$C$7/28.8/0.947817+$CS28*(_xlfn.NORM.DIST(CE$3,$CV28,0.3*$CV28,TRUE)-_xlfn.NORM.DIST(CE$30,$CV28,0.3*$CV28,TRUE))*summary!$C$6/28.8/0.947817)/(SUMPRODUCT((economics!$AG$2:$AG$167=$B57)*(economics!$D$2:$D$167="whr")*economics!$AH$2:$AH$167*(_xlfn.NORM.DIST(CE$3,economics!$AK$2:$AK$167,economics!$AJ$2:$AJ$167,TRUE)-_xlfn.NORM.DIST(CE$30,economics!$AK$2:$AK$167,economics!$AJ$2:$AJ$167,TRUE)))+$CR28*(_xlfn.NORM.DIST(CE$3,$CU28,0.3*$CU28,TRUE)-_xlfn.NORM.DIST(CE$30,$CU28,0.3*$CU28,TRUE))+$CS28*(_xlfn.NORM.DIST(CE$3,$CV28,0.3*$CV28,TRUE)-_xlfn.NORM.DIST(CE$30,$CV28,0.3*$CV28,TRUE))),""),IF($C28&gt;0,summary!$C$10/28.8/0.947817,""))</f>
        <v>10.074319315976723</v>
      </c>
      <c r="CF57">
        <f t="array" ref="CF57">IF($D28,IFERROR((SUMPRODUCT((economics!$AG$2:$AG$167=$B57)*(economics!$D$2:$D$167="whr")*economics!$AH$2:$AH$167*(_xlfn.NORM.DIST(CF$3,economics!$AK$2:$AK$167,economics!$AJ$2:$AJ$167,TRUE)-_xlfn.NORM.DIST(CF$30,economics!$AK$2:$AK$167,economics!$AJ$2:$AJ$167,TRUE))*economics!$AM$2:$AM$167)+$CR28*(_xlfn.NORM.DIST(CF$3,$CU28,0.3*$CU28,TRUE)-_xlfn.NORM.DIST(CF$30,$CU28,0.3*$CU28,TRUE))*summary!$C$7/28.8/0.947817+$CS28*(_xlfn.NORM.DIST(CF$3,$CV28,0.3*$CV28,TRUE)-_xlfn.NORM.DIST(CF$30,$CV28,0.3*$CV28,TRUE))*summary!$C$6/28.8/0.947817)/(SUMPRODUCT((economics!$AG$2:$AG$167=$B57)*(economics!$D$2:$D$167="whr")*economics!$AH$2:$AH$167*(_xlfn.NORM.DIST(CF$3,economics!$AK$2:$AK$167,economics!$AJ$2:$AJ$167,TRUE)-_xlfn.NORM.DIST(CF$30,economics!$AK$2:$AK$167,economics!$AJ$2:$AJ$167,TRUE)))+$CR28*(_xlfn.NORM.DIST(CF$3,$CU28,0.3*$CU28,TRUE)-_xlfn.NORM.DIST(CF$30,$CU28,0.3*$CU28,TRUE))+$CS28*(_xlfn.NORM.DIST(CF$3,$CV28,0.3*$CV28,TRUE)-_xlfn.NORM.DIST(CF$30,$CV28,0.3*$CV28,TRUE))),""),IF($C28&gt;0,summary!$C$10/28.8/0.947817,""))</f>
        <v>10.074319315976723</v>
      </c>
      <c r="CG57">
        <f t="array" ref="CG57">IF($D28,IFERROR((SUMPRODUCT((economics!$AG$2:$AG$167=$B57)*(economics!$D$2:$D$167="whr")*economics!$AH$2:$AH$167*(_xlfn.NORM.DIST(CG$3,economics!$AK$2:$AK$167,economics!$AJ$2:$AJ$167,TRUE)-_xlfn.NORM.DIST(CG$30,economics!$AK$2:$AK$167,economics!$AJ$2:$AJ$167,TRUE))*economics!$AM$2:$AM$167)+$CR28*(_xlfn.NORM.DIST(CG$3,$CU28,0.3*$CU28,TRUE)-_xlfn.NORM.DIST(CG$30,$CU28,0.3*$CU28,TRUE))*summary!$C$7/28.8/0.947817+$CS28*(_xlfn.NORM.DIST(CG$3,$CV28,0.3*$CV28,TRUE)-_xlfn.NORM.DIST(CG$30,$CV28,0.3*$CV28,TRUE))*summary!$C$6/28.8/0.947817)/(SUMPRODUCT((economics!$AG$2:$AG$167=$B57)*(economics!$D$2:$D$167="whr")*economics!$AH$2:$AH$167*(_xlfn.NORM.DIST(CG$3,economics!$AK$2:$AK$167,economics!$AJ$2:$AJ$167,TRUE)-_xlfn.NORM.DIST(CG$30,economics!$AK$2:$AK$167,economics!$AJ$2:$AJ$167,TRUE)))+$CR28*(_xlfn.NORM.DIST(CG$3,$CU28,0.3*$CU28,TRUE)-_xlfn.NORM.DIST(CG$30,$CU28,0.3*$CU28,TRUE))+$CS28*(_xlfn.NORM.DIST(CG$3,$CV28,0.3*$CV28,TRUE)-_xlfn.NORM.DIST(CG$30,$CV28,0.3*$CV28,TRUE))),""),IF($C28&gt;0,summary!$C$10/28.8/0.947817,""))</f>
        <v>10.074319315976723</v>
      </c>
      <c r="CH57">
        <f t="array" ref="CH57">IF($D28,IFERROR((SUMPRODUCT((economics!$AG$2:$AG$167=$B57)*(economics!$D$2:$D$167="whr")*economics!$AH$2:$AH$167*(_xlfn.NORM.DIST(CH$3,economics!$AK$2:$AK$167,economics!$AJ$2:$AJ$167,TRUE)-_xlfn.NORM.DIST(CH$30,economics!$AK$2:$AK$167,economics!$AJ$2:$AJ$167,TRUE))*economics!$AM$2:$AM$167)+$CR28*(_xlfn.NORM.DIST(CH$3,$CU28,0.3*$CU28,TRUE)-_xlfn.NORM.DIST(CH$30,$CU28,0.3*$CU28,TRUE))*summary!$C$7/28.8/0.947817+$CS28*(_xlfn.NORM.DIST(CH$3,$CV28,0.3*$CV28,TRUE)-_xlfn.NORM.DIST(CH$30,$CV28,0.3*$CV28,TRUE))*summary!$C$6/28.8/0.947817)/(SUMPRODUCT((economics!$AG$2:$AG$167=$B57)*(economics!$D$2:$D$167="whr")*economics!$AH$2:$AH$167*(_xlfn.NORM.DIST(CH$3,economics!$AK$2:$AK$167,economics!$AJ$2:$AJ$167,TRUE)-_xlfn.NORM.DIST(CH$30,economics!$AK$2:$AK$167,economics!$AJ$2:$AJ$167,TRUE)))+$CR28*(_xlfn.NORM.DIST(CH$3,$CU28,0.3*$CU28,TRUE)-_xlfn.NORM.DIST(CH$30,$CU28,0.3*$CU28,TRUE))+$CS28*(_xlfn.NORM.DIST(CH$3,$CV28,0.3*$CV28,TRUE)-_xlfn.NORM.DIST(CH$30,$CV28,0.3*$CV28,TRUE))),""),IF($C28&gt;0,summary!$C$10/28.8/0.947817,""))</f>
        <v>10.074319315976723</v>
      </c>
    </row>
    <row r="59" spans="1:86" x14ac:dyDescent="0.35">
      <c r="A59" s="1" t="s">
        <v>770</v>
      </c>
      <c r="B59">
        <f t="array" ref="B59">SUMPRODUCT((E4:E28&gt;0.000000001)*(E33:E57=""))+SUMPRODUCT(((F4:CH28-E4:CG28)&gt;0.000000001)*(F33:CH57=""))</f>
        <v>0</v>
      </c>
      <c r="C59" t="str">
        <f>IF(B59=0,"ok","FAIL")</f>
        <v>ok</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H59"/>
  <sheetViews>
    <sheetView workbookViewId="0">
      <pane xSplit="4" ySplit="3" topLeftCell="E4" activePane="bottomRight" state="frozen"/>
      <selection pane="topRight" activeCell="E1" sqref="E1"/>
      <selection pane="bottomLeft" activeCell="A4" sqref="A4"/>
      <selection pane="bottomRight" activeCell="L18" sqref="L18"/>
    </sheetView>
  </sheetViews>
  <sheetFormatPr defaultRowHeight="14.5" x14ac:dyDescent="0.35"/>
  <sheetData>
    <row r="1" spans="1:86" x14ac:dyDescent="0.35">
      <c r="A1" s="1" t="s">
        <v>771</v>
      </c>
    </row>
    <row r="3" spans="1:86" x14ac:dyDescent="0.35">
      <c r="A3" s="1" t="s">
        <v>273</v>
      </c>
      <c r="B3" s="1" t="s">
        <v>665</v>
      </c>
      <c r="C3" s="1" t="s">
        <v>744</v>
      </c>
      <c r="D3" s="1" t="s">
        <v>745</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35">
      <c r="A4" t="str">
        <f>WHRPbI!A2</f>
        <v>agriculture and forestry 01T03</v>
      </c>
      <c r="B4" t="s">
        <v>760</v>
      </c>
      <c r="C4" s="68">
        <f>WHRPbI!B2</f>
        <v>0</v>
      </c>
      <c r="D4" t="b">
        <f>ISNUMBER(MATCH($B4,'energy base (MECS)'!$K$4:$K$9,0))</f>
        <v>0</v>
      </c>
      <c r="E4" s="68">
        <f t="array" ref="E4">IF($D4,SUMPRODUCT((economics!$AG$2:$AG$167=$B4)*(economics!$D$2:$D$167="process")*economics!$AH$2:$AH$167*_xlfn.NORM.DIST(E$3,economics!$AK$2:$AK$167,economics!$AJ$2:$AJ$167,TRUE)),0)</f>
        <v>0</v>
      </c>
      <c r="F4" s="68">
        <f t="array" ref="F4">IF($D4,SUMPRODUCT((economics!$AG$2:$AG$167=$B4)*(economics!$D$2:$D$167="process")*economics!$AH$2:$AH$167*_xlfn.NORM.DIST(F$3,economics!$AK$2:$AK$167,economics!$AJ$2:$AJ$167,TRUE)),0)</f>
        <v>0</v>
      </c>
      <c r="G4" s="68">
        <f t="array" ref="G4">IF($D4,SUMPRODUCT((economics!$AG$2:$AG$167=$B4)*(economics!$D$2:$D$167="process")*economics!$AH$2:$AH$167*_xlfn.NORM.DIST(G$3,economics!$AK$2:$AK$167,economics!$AJ$2:$AJ$167,TRUE)),0)</f>
        <v>0</v>
      </c>
      <c r="H4" s="68">
        <f t="array" ref="H4">IF($D4,SUMPRODUCT((economics!$AG$2:$AG$167=$B4)*(economics!$D$2:$D$167="process")*economics!$AH$2:$AH$167*_xlfn.NORM.DIST(H$3,economics!$AK$2:$AK$167,economics!$AJ$2:$AJ$167,TRUE)),0)</f>
        <v>0</v>
      </c>
      <c r="I4" s="68">
        <f t="array" ref="I4">IF($D4,SUMPRODUCT((economics!$AG$2:$AG$167=$B4)*(economics!$D$2:$D$167="process")*economics!$AH$2:$AH$167*_xlfn.NORM.DIST(I$3,economics!$AK$2:$AK$167,economics!$AJ$2:$AJ$167,TRUE)),0)</f>
        <v>0</v>
      </c>
      <c r="J4" s="68">
        <f t="array" ref="J4">IF($D4,SUMPRODUCT((economics!$AG$2:$AG$167=$B4)*(economics!$D$2:$D$167="process")*economics!$AH$2:$AH$167*_xlfn.NORM.DIST(J$3,economics!$AK$2:$AK$167,economics!$AJ$2:$AJ$167,TRUE)),0)</f>
        <v>0</v>
      </c>
      <c r="K4" s="68">
        <f t="array" ref="K4">IF($D4,SUMPRODUCT((economics!$AG$2:$AG$167=$B4)*(economics!$D$2:$D$167="process")*economics!$AH$2:$AH$167*_xlfn.NORM.DIST(K$3,economics!$AK$2:$AK$167,economics!$AJ$2:$AJ$167,TRUE)),0)</f>
        <v>0</v>
      </c>
      <c r="L4" s="68">
        <f t="array" ref="L4">IF($D4,SUMPRODUCT((economics!$AG$2:$AG$167=$B4)*(economics!$D$2:$D$167="process")*economics!$AH$2:$AH$167*_xlfn.NORM.DIST(L$3,economics!$AK$2:$AK$167,economics!$AJ$2:$AJ$167,TRUE)),0)</f>
        <v>0</v>
      </c>
      <c r="M4" s="68">
        <f t="array" ref="M4">IF($D4,SUMPRODUCT((economics!$AG$2:$AG$167=$B4)*(economics!$D$2:$D$167="process")*economics!$AH$2:$AH$167*_xlfn.NORM.DIST(M$3,economics!$AK$2:$AK$167,economics!$AJ$2:$AJ$167,TRUE)),0)</f>
        <v>0</v>
      </c>
      <c r="N4" s="68">
        <f t="array" ref="N4">IF($D4,SUMPRODUCT((economics!$AG$2:$AG$167=$B4)*(economics!$D$2:$D$167="process")*economics!$AH$2:$AH$167*_xlfn.NORM.DIST(N$3,economics!$AK$2:$AK$167,economics!$AJ$2:$AJ$167,TRUE)),0)</f>
        <v>0</v>
      </c>
      <c r="O4" s="68">
        <f t="array" ref="O4">IF($D4,SUMPRODUCT((economics!$AG$2:$AG$167=$B4)*(economics!$D$2:$D$167="process")*economics!$AH$2:$AH$167*_xlfn.NORM.DIST(O$3,economics!$AK$2:$AK$167,economics!$AJ$2:$AJ$167,TRUE)),0)</f>
        <v>0</v>
      </c>
      <c r="P4" s="68">
        <f t="array" ref="P4">IF($D4,SUMPRODUCT((economics!$AG$2:$AG$167=$B4)*(economics!$D$2:$D$167="process")*economics!$AH$2:$AH$167*_xlfn.NORM.DIST(P$3,economics!$AK$2:$AK$167,economics!$AJ$2:$AJ$167,TRUE)),0)</f>
        <v>0</v>
      </c>
      <c r="Q4" s="68">
        <f t="array" ref="Q4">IF($D4,SUMPRODUCT((economics!$AG$2:$AG$167=$B4)*(economics!$D$2:$D$167="process")*economics!$AH$2:$AH$167*_xlfn.NORM.DIST(Q$3,economics!$AK$2:$AK$167,economics!$AJ$2:$AJ$167,TRUE)),0)</f>
        <v>0</v>
      </c>
      <c r="R4" s="68">
        <f t="array" ref="R4">IF($D4,SUMPRODUCT((economics!$AG$2:$AG$167=$B4)*(economics!$D$2:$D$167="process")*economics!$AH$2:$AH$167*_xlfn.NORM.DIST(R$3,economics!$AK$2:$AK$167,economics!$AJ$2:$AJ$167,TRUE)),0)</f>
        <v>0</v>
      </c>
      <c r="S4" s="68">
        <f t="array" ref="S4">IF($D4,SUMPRODUCT((economics!$AG$2:$AG$167=$B4)*(economics!$D$2:$D$167="process")*economics!$AH$2:$AH$167*_xlfn.NORM.DIST(S$3,economics!$AK$2:$AK$167,economics!$AJ$2:$AJ$167,TRUE)),0)</f>
        <v>0</v>
      </c>
      <c r="T4" s="68">
        <f t="array" ref="T4">IF($D4,SUMPRODUCT((economics!$AG$2:$AG$167=$B4)*(economics!$D$2:$D$167="process")*economics!$AH$2:$AH$167*_xlfn.NORM.DIST(T$3,economics!$AK$2:$AK$167,economics!$AJ$2:$AJ$167,TRUE)),0)</f>
        <v>0</v>
      </c>
      <c r="U4" s="68">
        <f t="array" ref="U4">IF($D4,SUMPRODUCT((economics!$AG$2:$AG$167=$B4)*(economics!$D$2:$D$167="process")*economics!$AH$2:$AH$167*_xlfn.NORM.DIST(U$3,economics!$AK$2:$AK$167,economics!$AJ$2:$AJ$167,TRUE)),0)</f>
        <v>0</v>
      </c>
      <c r="V4" s="68">
        <f t="array" ref="V4">IF($D4,SUMPRODUCT((economics!$AG$2:$AG$167=$B4)*(economics!$D$2:$D$167="process")*economics!$AH$2:$AH$167*_xlfn.NORM.DIST(V$3,economics!$AK$2:$AK$167,economics!$AJ$2:$AJ$167,TRUE)),0)</f>
        <v>0</v>
      </c>
      <c r="W4" s="68">
        <f t="array" ref="W4">IF($D4,SUMPRODUCT((economics!$AG$2:$AG$167=$B4)*(economics!$D$2:$D$167="process")*economics!$AH$2:$AH$167*_xlfn.NORM.DIST(W$3,economics!$AK$2:$AK$167,economics!$AJ$2:$AJ$167,TRUE)),0)</f>
        <v>0</v>
      </c>
      <c r="X4" s="68">
        <f t="array" ref="X4">IF($D4,SUMPRODUCT((economics!$AG$2:$AG$167=$B4)*(economics!$D$2:$D$167="process")*economics!$AH$2:$AH$167*_xlfn.NORM.DIST(X$3,economics!$AK$2:$AK$167,economics!$AJ$2:$AJ$167,TRUE)),0)</f>
        <v>0</v>
      </c>
      <c r="Y4" s="68">
        <f t="array" ref="Y4">IF($D4,SUMPRODUCT((economics!$AG$2:$AG$167=$B4)*(economics!$D$2:$D$167="process")*economics!$AH$2:$AH$167*_xlfn.NORM.DIST(Y$3,economics!$AK$2:$AK$167,economics!$AJ$2:$AJ$167,TRUE)),0)</f>
        <v>0</v>
      </c>
      <c r="Z4" s="68">
        <f t="array" ref="Z4">IF($D4,SUMPRODUCT((economics!$AG$2:$AG$167=$B4)*(economics!$D$2:$D$167="process")*economics!$AH$2:$AH$167*_xlfn.NORM.DIST(Z$3,economics!$AK$2:$AK$167,economics!$AJ$2:$AJ$167,TRUE)),0)</f>
        <v>0</v>
      </c>
      <c r="AA4" s="68">
        <f t="array" ref="AA4">IF($D4,SUMPRODUCT((economics!$AG$2:$AG$167=$B4)*(economics!$D$2:$D$167="process")*economics!$AH$2:$AH$167*_xlfn.NORM.DIST(AA$3,economics!$AK$2:$AK$167,economics!$AJ$2:$AJ$167,TRUE)),0)</f>
        <v>0</v>
      </c>
      <c r="AB4" s="68">
        <f t="array" ref="AB4">IF($D4,SUMPRODUCT((economics!$AG$2:$AG$167=$B4)*(economics!$D$2:$D$167="process")*economics!$AH$2:$AH$167*_xlfn.NORM.DIST(AB$3,economics!$AK$2:$AK$167,economics!$AJ$2:$AJ$167,TRUE)),0)</f>
        <v>0</v>
      </c>
      <c r="AC4" s="68">
        <f t="array" ref="AC4">IF($D4,SUMPRODUCT((economics!$AG$2:$AG$167=$B4)*(economics!$D$2:$D$167="process")*economics!$AH$2:$AH$167*_xlfn.NORM.DIST(AC$3,economics!$AK$2:$AK$167,economics!$AJ$2:$AJ$167,TRUE)),0)</f>
        <v>0</v>
      </c>
      <c r="AD4" s="68">
        <f t="array" ref="AD4">IF($D4,SUMPRODUCT((economics!$AG$2:$AG$167=$B4)*(economics!$D$2:$D$167="process")*economics!$AH$2:$AH$167*_xlfn.NORM.DIST(AD$3,economics!$AK$2:$AK$167,economics!$AJ$2:$AJ$167,TRUE)),0)</f>
        <v>0</v>
      </c>
      <c r="AE4" s="68">
        <f t="array" ref="AE4">IF($D4,SUMPRODUCT((economics!$AG$2:$AG$167=$B4)*(economics!$D$2:$D$167="process")*economics!$AH$2:$AH$167*_xlfn.NORM.DIST(AE$3,economics!$AK$2:$AK$167,economics!$AJ$2:$AJ$167,TRUE)),0)</f>
        <v>0</v>
      </c>
      <c r="AF4" s="68">
        <f t="array" ref="AF4">IF($D4,SUMPRODUCT((economics!$AG$2:$AG$167=$B4)*(economics!$D$2:$D$167="process")*economics!$AH$2:$AH$167*_xlfn.NORM.DIST(AF$3,economics!$AK$2:$AK$167,economics!$AJ$2:$AJ$167,TRUE)),0)</f>
        <v>0</v>
      </c>
      <c r="AG4" s="68">
        <f t="array" ref="AG4">IF($D4,SUMPRODUCT((economics!$AG$2:$AG$167=$B4)*(economics!$D$2:$D$167="process")*economics!$AH$2:$AH$167*_xlfn.NORM.DIST(AG$3,economics!$AK$2:$AK$167,economics!$AJ$2:$AJ$167,TRUE)),0)</f>
        <v>0</v>
      </c>
      <c r="AH4" s="68">
        <f t="array" ref="AH4">IF($D4,SUMPRODUCT((economics!$AG$2:$AG$167=$B4)*(economics!$D$2:$D$167="process")*economics!$AH$2:$AH$167*_xlfn.NORM.DIST(AH$3,economics!$AK$2:$AK$167,economics!$AJ$2:$AJ$167,TRUE)),0)</f>
        <v>0</v>
      </c>
      <c r="AI4" s="68">
        <f t="array" ref="AI4">IF($D4,SUMPRODUCT((economics!$AG$2:$AG$167=$B4)*(economics!$D$2:$D$167="process")*economics!$AH$2:$AH$167*_xlfn.NORM.DIST(AI$3,economics!$AK$2:$AK$167,economics!$AJ$2:$AJ$167,TRUE)),0)</f>
        <v>0</v>
      </c>
      <c r="AJ4" s="68">
        <f t="array" ref="AJ4">IF($D4,SUMPRODUCT((economics!$AG$2:$AG$167=$B4)*(economics!$D$2:$D$167="process")*economics!$AH$2:$AH$167*_xlfn.NORM.DIST(AJ$3,economics!$AK$2:$AK$167,economics!$AJ$2:$AJ$167,TRUE)),0)</f>
        <v>0</v>
      </c>
      <c r="AK4" s="68">
        <f t="array" ref="AK4">IF($D4,SUMPRODUCT((economics!$AG$2:$AG$167=$B4)*(economics!$D$2:$D$167="process")*economics!$AH$2:$AH$167*_xlfn.NORM.DIST(AK$3,economics!$AK$2:$AK$167,economics!$AJ$2:$AJ$167,TRUE)),0)</f>
        <v>0</v>
      </c>
      <c r="AL4" s="68">
        <f t="array" ref="AL4">IF($D4,SUMPRODUCT((economics!$AG$2:$AG$167=$B4)*(economics!$D$2:$D$167="process")*economics!$AH$2:$AH$167*_xlfn.NORM.DIST(AL$3,economics!$AK$2:$AK$167,economics!$AJ$2:$AJ$167,TRUE)),0)</f>
        <v>0</v>
      </c>
      <c r="AM4" s="68">
        <f t="array" ref="AM4">IF($D4,SUMPRODUCT((economics!$AG$2:$AG$167=$B4)*(economics!$D$2:$D$167="process")*economics!$AH$2:$AH$167*_xlfn.NORM.DIST(AM$3,economics!$AK$2:$AK$167,economics!$AJ$2:$AJ$167,TRUE)),0)</f>
        <v>0</v>
      </c>
      <c r="AN4" s="68">
        <f t="array" ref="AN4">IF($D4,SUMPRODUCT((economics!$AG$2:$AG$167=$B4)*(economics!$D$2:$D$167="process")*economics!$AH$2:$AH$167*_xlfn.NORM.DIST(AN$3,economics!$AK$2:$AK$167,economics!$AJ$2:$AJ$167,TRUE)),0)</f>
        <v>0</v>
      </c>
      <c r="AO4" s="68">
        <f t="array" ref="AO4">IF($D4,SUMPRODUCT((economics!$AG$2:$AG$167=$B4)*(economics!$D$2:$D$167="process")*economics!$AH$2:$AH$167*_xlfn.NORM.DIST(AO$3,economics!$AK$2:$AK$167,economics!$AJ$2:$AJ$167,TRUE)),0)</f>
        <v>0</v>
      </c>
      <c r="AP4" s="68">
        <f t="array" ref="AP4">IF($D4,SUMPRODUCT((economics!$AG$2:$AG$167=$B4)*(economics!$D$2:$D$167="process")*economics!$AH$2:$AH$167*_xlfn.NORM.DIST(AP$3,economics!$AK$2:$AK$167,economics!$AJ$2:$AJ$167,TRUE)),0)</f>
        <v>0</v>
      </c>
      <c r="AQ4" s="68">
        <f t="array" ref="AQ4">IF($D4,SUMPRODUCT((economics!$AG$2:$AG$167=$B4)*(economics!$D$2:$D$167="process")*economics!$AH$2:$AH$167*_xlfn.NORM.DIST(AQ$3,economics!$AK$2:$AK$167,economics!$AJ$2:$AJ$167,TRUE)),0)</f>
        <v>0</v>
      </c>
      <c r="AR4" s="68">
        <f t="array" ref="AR4">IF($D4,SUMPRODUCT((economics!$AG$2:$AG$167=$B4)*(economics!$D$2:$D$167="process")*economics!$AH$2:$AH$167*_xlfn.NORM.DIST(AR$3,economics!$AK$2:$AK$167,economics!$AJ$2:$AJ$167,TRUE)),0)</f>
        <v>0</v>
      </c>
      <c r="AS4" s="68">
        <f t="array" ref="AS4">IF($D4,SUMPRODUCT((economics!$AG$2:$AG$167=$B4)*(economics!$D$2:$D$167="process")*economics!$AH$2:$AH$167*_xlfn.NORM.DIST(AS$3,economics!$AK$2:$AK$167,economics!$AJ$2:$AJ$167,TRUE)),0)</f>
        <v>0</v>
      </c>
      <c r="AT4" s="68">
        <f t="array" ref="AT4">IF($D4,SUMPRODUCT((economics!$AG$2:$AG$167=$B4)*(economics!$D$2:$D$167="process")*economics!$AH$2:$AH$167*_xlfn.NORM.DIST(AT$3,economics!$AK$2:$AK$167,economics!$AJ$2:$AJ$167,TRUE)),0)</f>
        <v>0</v>
      </c>
      <c r="AU4" s="68">
        <f t="array" ref="AU4">IF($D4,SUMPRODUCT((economics!$AG$2:$AG$167=$B4)*(economics!$D$2:$D$167="process")*economics!$AH$2:$AH$167*_xlfn.NORM.DIST(AU$3,economics!$AK$2:$AK$167,economics!$AJ$2:$AJ$167,TRUE)),0)</f>
        <v>0</v>
      </c>
      <c r="AV4" s="68">
        <f t="array" ref="AV4">IF($D4,SUMPRODUCT((economics!$AG$2:$AG$167=$B4)*(economics!$D$2:$D$167="process")*economics!$AH$2:$AH$167*_xlfn.NORM.DIST(AV$3,economics!$AK$2:$AK$167,economics!$AJ$2:$AJ$167,TRUE)),0)</f>
        <v>0</v>
      </c>
      <c r="AW4" s="68">
        <f t="array" ref="AW4">IF($D4,SUMPRODUCT((economics!$AG$2:$AG$167=$B4)*(economics!$D$2:$D$167="process")*economics!$AH$2:$AH$167*_xlfn.NORM.DIST(AW$3,economics!$AK$2:$AK$167,economics!$AJ$2:$AJ$167,TRUE)),0)</f>
        <v>0</v>
      </c>
      <c r="AX4" s="68">
        <f t="array" ref="AX4">IF($D4,SUMPRODUCT((economics!$AG$2:$AG$167=$B4)*(economics!$D$2:$D$167="process")*economics!$AH$2:$AH$167*_xlfn.NORM.DIST(AX$3,economics!$AK$2:$AK$167,economics!$AJ$2:$AJ$167,TRUE)),0)</f>
        <v>0</v>
      </c>
      <c r="AY4" s="68">
        <f t="array" ref="AY4">IF($D4,SUMPRODUCT((economics!$AG$2:$AG$167=$B4)*(economics!$D$2:$D$167="process")*economics!$AH$2:$AH$167*_xlfn.NORM.DIST(AY$3,economics!$AK$2:$AK$167,economics!$AJ$2:$AJ$167,TRUE)),0)</f>
        <v>0</v>
      </c>
      <c r="AZ4" s="68">
        <f t="array" ref="AZ4">IF($D4,SUMPRODUCT((economics!$AG$2:$AG$167=$B4)*(economics!$D$2:$D$167="process")*economics!$AH$2:$AH$167*_xlfn.NORM.DIST(AZ$3,economics!$AK$2:$AK$167,economics!$AJ$2:$AJ$167,TRUE)),0)</f>
        <v>0</v>
      </c>
      <c r="BA4" s="68">
        <f t="array" ref="BA4">IF($D4,SUMPRODUCT((economics!$AG$2:$AG$167=$B4)*(economics!$D$2:$D$167="process")*economics!$AH$2:$AH$167*_xlfn.NORM.DIST(BA$3,economics!$AK$2:$AK$167,economics!$AJ$2:$AJ$167,TRUE)),0)</f>
        <v>0</v>
      </c>
      <c r="BB4" s="68">
        <f t="array" ref="BB4">IF($D4,SUMPRODUCT((economics!$AG$2:$AG$167=$B4)*(economics!$D$2:$D$167="process")*economics!$AH$2:$AH$167*_xlfn.NORM.DIST(BB$3,economics!$AK$2:$AK$167,economics!$AJ$2:$AJ$167,TRUE)),0)</f>
        <v>0</v>
      </c>
      <c r="BC4" s="68">
        <f t="array" ref="BC4">IF($D4,SUMPRODUCT((economics!$AG$2:$AG$167=$B4)*(economics!$D$2:$D$167="process")*economics!$AH$2:$AH$167*_xlfn.NORM.DIST(BC$3,economics!$AK$2:$AK$167,economics!$AJ$2:$AJ$167,TRUE)),0)</f>
        <v>0</v>
      </c>
      <c r="BD4" s="68">
        <f t="array" ref="BD4">IF($D4,SUMPRODUCT((economics!$AG$2:$AG$167=$B4)*(economics!$D$2:$D$167="process")*economics!$AH$2:$AH$167*_xlfn.NORM.DIST(BD$3,economics!$AK$2:$AK$167,economics!$AJ$2:$AJ$167,TRUE)),0)</f>
        <v>0</v>
      </c>
      <c r="BE4" s="68">
        <f t="array" ref="BE4">IF($D4,SUMPRODUCT((economics!$AG$2:$AG$167=$B4)*(economics!$D$2:$D$167="process")*economics!$AH$2:$AH$167*_xlfn.NORM.DIST(BE$3,economics!$AK$2:$AK$167,economics!$AJ$2:$AJ$167,TRUE)),0)</f>
        <v>0</v>
      </c>
      <c r="BF4" s="68">
        <f t="array" ref="BF4">IF($D4,SUMPRODUCT((economics!$AG$2:$AG$167=$B4)*(economics!$D$2:$D$167="process")*economics!$AH$2:$AH$167*_xlfn.NORM.DIST(BF$3,economics!$AK$2:$AK$167,economics!$AJ$2:$AJ$167,TRUE)),0)</f>
        <v>0</v>
      </c>
      <c r="BG4" s="68">
        <f t="array" ref="BG4">IF($D4,SUMPRODUCT((economics!$AG$2:$AG$167=$B4)*(economics!$D$2:$D$167="process")*economics!$AH$2:$AH$167*_xlfn.NORM.DIST(BG$3,economics!$AK$2:$AK$167,economics!$AJ$2:$AJ$167,TRUE)),0)</f>
        <v>0</v>
      </c>
      <c r="BH4" s="68">
        <f t="array" ref="BH4">IF($D4,SUMPRODUCT((economics!$AG$2:$AG$167=$B4)*(economics!$D$2:$D$167="process")*economics!$AH$2:$AH$167*_xlfn.NORM.DIST(BH$3,economics!$AK$2:$AK$167,economics!$AJ$2:$AJ$167,TRUE)),0)</f>
        <v>0</v>
      </c>
      <c r="BI4" s="68">
        <f t="array" ref="BI4">IF($D4,SUMPRODUCT((economics!$AG$2:$AG$167=$B4)*(economics!$D$2:$D$167="process")*economics!$AH$2:$AH$167*_xlfn.NORM.DIST(BI$3,economics!$AK$2:$AK$167,economics!$AJ$2:$AJ$167,TRUE)),0)</f>
        <v>0</v>
      </c>
      <c r="BJ4" s="68">
        <f t="array" ref="BJ4">IF($D4,SUMPRODUCT((economics!$AG$2:$AG$167=$B4)*(economics!$D$2:$D$167="process")*economics!$AH$2:$AH$167*_xlfn.NORM.DIST(BJ$3,economics!$AK$2:$AK$167,economics!$AJ$2:$AJ$167,TRUE)),0)</f>
        <v>0</v>
      </c>
      <c r="BK4" s="68">
        <f t="array" ref="BK4">IF($D4,SUMPRODUCT((economics!$AG$2:$AG$167=$B4)*(economics!$D$2:$D$167="process")*economics!$AH$2:$AH$167*_xlfn.NORM.DIST(BK$3,economics!$AK$2:$AK$167,economics!$AJ$2:$AJ$167,TRUE)),0)</f>
        <v>0</v>
      </c>
      <c r="BL4" s="68">
        <f t="array" ref="BL4">IF($D4,SUMPRODUCT((economics!$AG$2:$AG$167=$B4)*(economics!$D$2:$D$167="process")*economics!$AH$2:$AH$167*_xlfn.NORM.DIST(BL$3,economics!$AK$2:$AK$167,economics!$AJ$2:$AJ$167,TRUE)),0)</f>
        <v>0</v>
      </c>
      <c r="BM4" s="68">
        <f t="array" ref="BM4">IF($D4,SUMPRODUCT((economics!$AG$2:$AG$167=$B4)*(economics!$D$2:$D$167="process")*economics!$AH$2:$AH$167*_xlfn.NORM.DIST(BM$3,economics!$AK$2:$AK$167,economics!$AJ$2:$AJ$167,TRUE)),0)</f>
        <v>0</v>
      </c>
      <c r="BN4" s="68">
        <f t="array" ref="BN4">IF($D4,SUMPRODUCT((economics!$AG$2:$AG$167=$B4)*(economics!$D$2:$D$167="process")*economics!$AH$2:$AH$167*_xlfn.NORM.DIST(BN$3,economics!$AK$2:$AK$167,economics!$AJ$2:$AJ$167,TRUE)),0)</f>
        <v>0</v>
      </c>
      <c r="BO4" s="68">
        <f t="array" ref="BO4">IF($D4,SUMPRODUCT((economics!$AG$2:$AG$167=$B4)*(economics!$D$2:$D$167="process")*economics!$AH$2:$AH$167*_xlfn.NORM.DIST(BO$3,economics!$AK$2:$AK$167,economics!$AJ$2:$AJ$167,TRUE)),0)</f>
        <v>0</v>
      </c>
      <c r="BP4" s="68">
        <f t="array" ref="BP4">IF($D4,SUMPRODUCT((economics!$AG$2:$AG$167=$B4)*(economics!$D$2:$D$167="process")*economics!$AH$2:$AH$167*_xlfn.NORM.DIST(BP$3,economics!$AK$2:$AK$167,economics!$AJ$2:$AJ$167,TRUE)),0)</f>
        <v>0</v>
      </c>
      <c r="BQ4" s="68">
        <f t="array" ref="BQ4">IF($D4,SUMPRODUCT((economics!$AG$2:$AG$167=$B4)*(economics!$D$2:$D$167="process")*economics!$AH$2:$AH$167*_xlfn.NORM.DIST(BQ$3,economics!$AK$2:$AK$167,economics!$AJ$2:$AJ$167,TRUE)),0)</f>
        <v>0</v>
      </c>
      <c r="BR4" s="68">
        <f t="array" ref="BR4">IF($D4,SUMPRODUCT((economics!$AG$2:$AG$167=$B4)*(economics!$D$2:$D$167="process")*economics!$AH$2:$AH$167*_xlfn.NORM.DIST(BR$3,economics!$AK$2:$AK$167,economics!$AJ$2:$AJ$167,TRUE)),0)</f>
        <v>0</v>
      </c>
      <c r="BS4" s="68">
        <f t="array" ref="BS4">IF($D4,SUMPRODUCT((economics!$AG$2:$AG$167=$B4)*(economics!$D$2:$D$167="process")*economics!$AH$2:$AH$167*_xlfn.NORM.DIST(BS$3,economics!$AK$2:$AK$167,economics!$AJ$2:$AJ$167,TRUE)),0)</f>
        <v>0</v>
      </c>
      <c r="BT4" s="68">
        <f t="array" ref="BT4">IF($D4,SUMPRODUCT((economics!$AG$2:$AG$167=$B4)*(economics!$D$2:$D$167="process")*economics!$AH$2:$AH$167*_xlfn.NORM.DIST(BT$3,economics!$AK$2:$AK$167,economics!$AJ$2:$AJ$167,TRUE)),0)</f>
        <v>0</v>
      </c>
      <c r="BU4" s="68">
        <f t="array" ref="BU4">IF($D4,SUMPRODUCT((economics!$AG$2:$AG$167=$B4)*(economics!$D$2:$D$167="process")*economics!$AH$2:$AH$167*_xlfn.NORM.DIST(BU$3,economics!$AK$2:$AK$167,economics!$AJ$2:$AJ$167,TRUE)),0)</f>
        <v>0</v>
      </c>
      <c r="BV4" s="68">
        <f t="array" ref="BV4">IF($D4,SUMPRODUCT((economics!$AG$2:$AG$167=$B4)*(economics!$D$2:$D$167="process")*economics!$AH$2:$AH$167*_xlfn.NORM.DIST(BV$3,economics!$AK$2:$AK$167,economics!$AJ$2:$AJ$167,TRUE)),0)</f>
        <v>0</v>
      </c>
      <c r="BW4" s="68">
        <f t="array" ref="BW4">IF($D4,SUMPRODUCT((economics!$AG$2:$AG$167=$B4)*(economics!$D$2:$D$167="process")*economics!$AH$2:$AH$167*_xlfn.NORM.DIST(BW$3,economics!$AK$2:$AK$167,economics!$AJ$2:$AJ$167,TRUE)),0)</f>
        <v>0</v>
      </c>
      <c r="BX4" s="68">
        <f t="array" ref="BX4">IF($D4,SUMPRODUCT((economics!$AG$2:$AG$167=$B4)*(economics!$D$2:$D$167="process")*economics!$AH$2:$AH$167*_xlfn.NORM.DIST(BX$3,economics!$AK$2:$AK$167,economics!$AJ$2:$AJ$167,TRUE)),0)</f>
        <v>0</v>
      </c>
      <c r="BY4" s="68">
        <f t="array" ref="BY4">IF($D4,SUMPRODUCT((economics!$AG$2:$AG$167=$B4)*(economics!$D$2:$D$167="process")*economics!$AH$2:$AH$167*_xlfn.NORM.DIST(BY$3,economics!$AK$2:$AK$167,economics!$AJ$2:$AJ$167,TRUE)),0)</f>
        <v>0</v>
      </c>
      <c r="BZ4" s="68">
        <f t="array" ref="BZ4">IF($D4,SUMPRODUCT((economics!$AG$2:$AG$167=$B4)*(economics!$D$2:$D$167="process")*economics!$AH$2:$AH$167*_xlfn.NORM.DIST(BZ$3,economics!$AK$2:$AK$167,economics!$AJ$2:$AJ$167,TRUE)),0)</f>
        <v>0</v>
      </c>
      <c r="CA4" s="68">
        <f t="array" ref="CA4">IF($D4,SUMPRODUCT((economics!$AG$2:$AG$167=$B4)*(economics!$D$2:$D$167="process")*economics!$AH$2:$AH$167*_xlfn.NORM.DIST(CA$3,economics!$AK$2:$AK$167,economics!$AJ$2:$AJ$167,TRUE)),0)</f>
        <v>0</v>
      </c>
      <c r="CB4" s="68">
        <f t="array" ref="CB4">IF($D4,SUMPRODUCT((economics!$AG$2:$AG$167=$B4)*(economics!$D$2:$D$167="process")*economics!$AH$2:$AH$167*_xlfn.NORM.DIST(CB$3,economics!$AK$2:$AK$167,economics!$AJ$2:$AJ$167,TRUE)),0)</f>
        <v>0</v>
      </c>
      <c r="CC4" s="68">
        <f t="array" ref="CC4">IF($D4,SUMPRODUCT((economics!$AG$2:$AG$167=$B4)*(economics!$D$2:$D$167="process")*economics!$AH$2:$AH$167*_xlfn.NORM.DIST(CC$3,economics!$AK$2:$AK$167,economics!$AJ$2:$AJ$167,TRUE)),0)</f>
        <v>0</v>
      </c>
      <c r="CD4" s="68">
        <f t="array" ref="CD4">IF($D4,SUMPRODUCT((economics!$AG$2:$AG$167=$B4)*(economics!$D$2:$D$167="process")*economics!$AH$2:$AH$167*_xlfn.NORM.DIST(CD$3,economics!$AK$2:$AK$167,economics!$AJ$2:$AJ$167,TRUE)),0)</f>
        <v>0</v>
      </c>
      <c r="CE4" s="68">
        <f t="array" ref="CE4">IF($D4,SUMPRODUCT((economics!$AG$2:$AG$167=$B4)*(economics!$D$2:$D$167="process")*economics!$AH$2:$AH$167*_xlfn.NORM.DIST(CE$3,economics!$AK$2:$AK$167,economics!$AJ$2:$AJ$167,TRUE)),0)</f>
        <v>0</v>
      </c>
      <c r="CF4" s="68">
        <f t="array" ref="CF4">IF($D4,SUMPRODUCT((economics!$AG$2:$AG$167=$B4)*(economics!$D$2:$D$167="process")*economics!$AH$2:$AH$167*_xlfn.NORM.DIST(CF$3,economics!$AK$2:$AK$167,economics!$AJ$2:$AJ$167,TRUE)),0)</f>
        <v>0</v>
      </c>
      <c r="CG4" s="68">
        <f t="array" ref="CG4">IF($D4,SUMPRODUCT((economics!$AG$2:$AG$167=$B4)*(economics!$D$2:$D$167="process")*economics!$AH$2:$AH$167*_xlfn.NORM.DIST(CG$3,economics!$AK$2:$AK$167,economics!$AJ$2:$AJ$167,TRUE)),0)</f>
        <v>0</v>
      </c>
      <c r="CH4" s="68">
        <f t="array" ref="CH4">IF($D4,SUMPRODUCT((economics!$AG$2:$AG$167=$B4)*(economics!$D$2:$D$167="process")*economics!$AH$2:$AH$167*_xlfn.NORM.DIST(CH$3,economics!$AK$2:$AK$167,economics!$AJ$2:$AJ$167,TRUE)),0)</f>
        <v>0</v>
      </c>
    </row>
    <row r="5" spans="1:86" x14ac:dyDescent="0.35">
      <c r="A5" t="str">
        <f>WHRPbI!A3</f>
        <v>coal mining 05</v>
      </c>
      <c r="B5">
        <v>5</v>
      </c>
      <c r="C5" s="68">
        <f>WHRPbI!B3</f>
        <v>0</v>
      </c>
      <c r="D5" t="b">
        <f>ISNUMBER(MATCH($B5,'energy base (MECS)'!$K$4:$K$9,0))</f>
        <v>0</v>
      </c>
      <c r="E5" s="68">
        <f t="array" ref="E5">IF($D5,SUMPRODUCT((economics!$AG$2:$AG$167=$B5)*(economics!$D$2:$D$167="process")*economics!$AH$2:$AH$167*_xlfn.NORM.DIST(E$3,economics!$AK$2:$AK$167,economics!$AJ$2:$AJ$167,TRUE)),0)</f>
        <v>0</v>
      </c>
      <c r="F5" s="68">
        <f t="array" ref="F5">IF($D5,SUMPRODUCT((economics!$AG$2:$AG$167=$B5)*(economics!$D$2:$D$167="process")*economics!$AH$2:$AH$167*_xlfn.NORM.DIST(F$3,economics!$AK$2:$AK$167,economics!$AJ$2:$AJ$167,TRUE)),0)</f>
        <v>0</v>
      </c>
      <c r="G5" s="68">
        <f t="array" ref="G5">IF($D5,SUMPRODUCT((economics!$AG$2:$AG$167=$B5)*(economics!$D$2:$D$167="process")*economics!$AH$2:$AH$167*_xlfn.NORM.DIST(G$3,economics!$AK$2:$AK$167,economics!$AJ$2:$AJ$167,TRUE)),0)</f>
        <v>0</v>
      </c>
      <c r="H5" s="68">
        <f t="array" ref="H5">IF($D5,SUMPRODUCT((economics!$AG$2:$AG$167=$B5)*(economics!$D$2:$D$167="process")*economics!$AH$2:$AH$167*_xlfn.NORM.DIST(H$3,economics!$AK$2:$AK$167,economics!$AJ$2:$AJ$167,TRUE)),0)</f>
        <v>0</v>
      </c>
      <c r="I5" s="68">
        <f t="array" ref="I5">IF($D5,SUMPRODUCT((economics!$AG$2:$AG$167=$B5)*(economics!$D$2:$D$167="process")*economics!$AH$2:$AH$167*_xlfn.NORM.DIST(I$3,economics!$AK$2:$AK$167,economics!$AJ$2:$AJ$167,TRUE)),0)</f>
        <v>0</v>
      </c>
      <c r="J5" s="68">
        <f t="array" ref="J5">IF($D5,SUMPRODUCT((economics!$AG$2:$AG$167=$B5)*(economics!$D$2:$D$167="process")*economics!$AH$2:$AH$167*_xlfn.NORM.DIST(J$3,economics!$AK$2:$AK$167,economics!$AJ$2:$AJ$167,TRUE)),0)</f>
        <v>0</v>
      </c>
      <c r="K5" s="68">
        <f t="array" ref="K5">IF($D5,SUMPRODUCT((economics!$AG$2:$AG$167=$B5)*(economics!$D$2:$D$167="process")*economics!$AH$2:$AH$167*_xlfn.NORM.DIST(K$3,economics!$AK$2:$AK$167,economics!$AJ$2:$AJ$167,TRUE)),0)</f>
        <v>0</v>
      </c>
      <c r="L5" s="68">
        <f t="array" ref="L5">IF($D5,SUMPRODUCT((economics!$AG$2:$AG$167=$B5)*(economics!$D$2:$D$167="process")*economics!$AH$2:$AH$167*_xlfn.NORM.DIST(L$3,economics!$AK$2:$AK$167,economics!$AJ$2:$AJ$167,TRUE)),0)</f>
        <v>0</v>
      </c>
      <c r="M5" s="68">
        <f t="array" ref="M5">IF($D5,SUMPRODUCT((economics!$AG$2:$AG$167=$B5)*(economics!$D$2:$D$167="process")*economics!$AH$2:$AH$167*_xlfn.NORM.DIST(M$3,economics!$AK$2:$AK$167,economics!$AJ$2:$AJ$167,TRUE)),0)</f>
        <v>0</v>
      </c>
      <c r="N5" s="68">
        <f t="array" ref="N5">IF($D5,SUMPRODUCT((economics!$AG$2:$AG$167=$B5)*(economics!$D$2:$D$167="process")*economics!$AH$2:$AH$167*_xlfn.NORM.DIST(N$3,economics!$AK$2:$AK$167,economics!$AJ$2:$AJ$167,TRUE)),0)</f>
        <v>0</v>
      </c>
      <c r="O5" s="68">
        <f t="array" ref="O5">IF($D5,SUMPRODUCT((economics!$AG$2:$AG$167=$B5)*(economics!$D$2:$D$167="process")*economics!$AH$2:$AH$167*_xlfn.NORM.DIST(O$3,economics!$AK$2:$AK$167,economics!$AJ$2:$AJ$167,TRUE)),0)</f>
        <v>0</v>
      </c>
      <c r="P5" s="68">
        <f t="array" ref="P5">IF($D5,SUMPRODUCT((economics!$AG$2:$AG$167=$B5)*(economics!$D$2:$D$167="process")*economics!$AH$2:$AH$167*_xlfn.NORM.DIST(P$3,economics!$AK$2:$AK$167,economics!$AJ$2:$AJ$167,TRUE)),0)</f>
        <v>0</v>
      </c>
      <c r="Q5" s="68">
        <f t="array" ref="Q5">IF($D5,SUMPRODUCT((economics!$AG$2:$AG$167=$B5)*(economics!$D$2:$D$167="process")*economics!$AH$2:$AH$167*_xlfn.NORM.DIST(Q$3,economics!$AK$2:$AK$167,economics!$AJ$2:$AJ$167,TRUE)),0)</f>
        <v>0</v>
      </c>
      <c r="R5" s="68">
        <f t="array" ref="R5">IF($D5,SUMPRODUCT((economics!$AG$2:$AG$167=$B5)*(economics!$D$2:$D$167="process")*economics!$AH$2:$AH$167*_xlfn.NORM.DIST(R$3,economics!$AK$2:$AK$167,economics!$AJ$2:$AJ$167,TRUE)),0)</f>
        <v>0</v>
      </c>
      <c r="S5" s="68">
        <f t="array" ref="S5">IF($D5,SUMPRODUCT((economics!$AG$2:$AG$167=$B5)*(economics!$D$2:$D$167="process")*economics!$AH$2:$AH$167*_xlfn.NORM.DIST(S$3,economics!$AK$2:$AK$167,economics!$AJ$2:$AJ$167,TRUE)),0)</f>
        <v>0</v>
      </c>
      <c r="T5" s="68">
        <f t="array" ref="T5">IF($D5,SUMPRODUCT((economics!$AG$2:$AG$167=$B5)*(economics!$D$2:$D$167="process")*economics!$AH$2:$AH$167*_xlfn.NORM.DIST(T$3,economics!$AK$2:$AK$167,economics!$AJ$2:$AJ$167,TRUE)),0)</f>
        <v>0</v>
      </c>
      <c r="U5" s="68">
        <f t="array" ref="U5">IF($D5,SUMPRODUCT((economics!$AG$2:$AG$167=$B5)*(economics!$D$2:$D$167="process")*economics!$AH$2:$AH$167*_xlfn.NORM.DIST(U$3,economics!$AK$2:$AK$167,economics!$AJ$2:$AJ$167,TRUE)),0)</f>
        <v>0</v>
      </c>
      <c r="V5" s="68">
        <f t="array" ref="V5">IF($D5,SUMPRODUCT((economics!$AG$2:$AG$167=$B5)*(economics!$D$2:$D$167="process")*economics!$AH$2:$AH$167*_xlfn.NORM.DIST(V$3,economics!$AK$2:$AK$167,economics!$AJ$2:$AJ$167,TRUE)),0)</f>
        <v>0</v>
      </c>
      <c r="W5" s="68">
        <f t="array" ref="W5">IF($D5,SUMPRODUCT((economics!$AG$2:$AG$167=$B5)*(economics!$D$2:$D$167="process")*economics!$AH$2:$AH$167*_xlfn.NORM.DIST(W$3,economics!$AK$2:$AK$167,economics!$AJ$2:$AJ$167,TRUE)),0)</f>
        <v>0</v>
      </c>
      <c r="X5" s="68">
        <f t="array" ref="X5">IF($D5,SUMPRODUCT((economics!$AG$2:$AG$167=$B5)*(economics!$D$2:$D$167="process")*economics!$AH$2:$AH$167*_xlfn.NORM.DIST(X$3,economics!$AK$2:$AK$167,economics!$AJ$2:$AJ$167,TRUE)),0)</f>
        <v>0</v>
      </c>
      <c r="Y5" s="68">
        <f t="array" ref="Y5">IF($D5,SUMPRODUCT((economics!$AG$2:$AG$167=$B5)*(economics!$D$2:$D$167="process")*economics!$AH$2:$AH$167*_xlfn.NORM.DIST(Y$3,economics!$AK$2:$AK$167,economics!$AJ$2:$AJ$167,TRUE)),0)</f>
        <v>0</v>
      </c>
      <c r="Z5" s="68">
        <f t="array" ref="Z5">IF($D5,SUMPRODUCT((economics!$AG$2:$AG$167=$B5)*(economics!$D$2:$D$167="process")*economics!$AH$2:$AH$167*_xlfn.NORM.DIST(Z$3,economics!$AK$2:$AK$167,economics!$AJ$2:$AJ$167,TRUE)),0)</f>
        <v>0</v>
      </c>
      <c r="AA5" s="68">
        <f t="array" ref="AA5">IF($D5,SUMPRODUCT((economics!$AG$2:$AG$167=$B5)*(economics!$D$2:$D$167="process")*economics!$AH$2:$AH$167*_xlfn.NORM.DIST(AA$3,economics!$AK$2:$AK$167,economics!$AJ$2:$AJ$167,TRUE)),0)</f>
        <v>0</v>
      </c>
      <c r="AB5" s="68">
        <f t="array" ref="AB5">IF($D5,SUMPRODUCT((economics!$AG$2:$AG$167=$B5)*(economics!$D$2:$D$167="process")*economics!$AH$2:$AH$167*_xlfn.NORM.DIST(AB$3,economics!$AK$2:$AK$167,economics!$AJ$2:$AJ$167,TRUE)),0)</f>
        <v>0</v>
      </c>
      <c r="AC5" s="68">
        <f t="array" ref="AC5">IF($D5,SUMPRODUCT((economics!$AG$2:$AG$167=$B5)*(economics!$D$2:$D$167="process")*economics!$AH$2:$AH$167*_xlfn.NORM.DIST(AC$3,economics!$AK$2:$AK$167,economics!$AJ$2:$AJ$167,TRUE)),0)</f>
        <v>0</v>
      </c>
      <c r="AD5" s="68">
        <f t="array" ref="AD5">IF($D5,SUMPRODUCT((economics!$AG$2:$AG$167=$B5)*(economics!$D$2:$D$167="process")*economics!$AH$2:$AH$167*_xlfn.NORM.DIST(AD$3,economics!$AK$2:$AK$167,economics!$AJ$2:$AJ$167,TRUE)),0)</f>
        <v>0</v>
      </c>
      <c r="AE5" s="68">
        <f t="array" ref="AE5">IF($D5,SUMPRODUCT((economics!$AG$2:$AG$167=$B5)*(economics!$D$2:$D$167="process")*economics!$AH$2:$AH$167*_xlfn.NORM.DIST(AE$3,economics!$AK$2:$AK$167,economics!$AJ$2:$AJ$167,TRUE)),0)</f>
        <v>0</v>
      </c>
      <c r="AF5" s="68">
        <f t="array" ref="AF5">IF($D5,SUMPRODUCT((economics!$AG$2:$AG$167=$B5)*(economics!$D$2:$D$167="process")*economics!$AH$2:$AH$167*_xlfn.NORM.DIST(AF$3,economics!$AK$2:$AK$167,economics!$AJ$2:$AJ$167,TRUE)),0)</f>
        <v>0</v>
      </c>
      <c r="AG5" s="68">
        <f t="array" ref="AG5">IF($D5,SUMPRODUCT((economics!$AG$2:$AG$167=$B5)*(economics!$D$2:$D$167="process")*economics!$AH$2:$AH$167*_xlfn.NORM.DIST(AG$3,economics!$AK$2:$AK$167,economics!$AJ$2:$AJ$167,TRUE)),0)</f>
        <v>0</v>
      </c>
      <c r="AH5" s="68">
        <f t="array" ref="AH5">IF($D5,SUMPRODUCT((economics!$AG$2:$AG$167=$B5)*(economics!$D$2:$D$167="process")*economics!$AH$2:$AH$167*_xlfn.NORM.DIST(AH$3,economics!$AK$2:$AK$167,economics!$AJ$2:$AJ$167,TRUE)),0)</f>
        <v>0</v>
      </c>
      <c r="AI5" s="68">
        <f t="array" ref="AI5">IF($D5,SUMPRODUCT((economics!$AG$2:$AG$167=$B5)*(economics!$D$2:$D$167="process")*economics!$AH$2:$AH$167*_xlfn.NORM.DIST(AI$3,economics!$AK$2:$AK$167,economics!$AJ$2:$AJ$167,TRUE)),0)</f>
        <v>0</v>
      </c>
      <c r="AJ5" s="68">
        <f t="array" ref="AJ5">IF($D5,SUMPRODUCT((economics!$AG$2:$AG$167=$B5)*(economics!$D$2:$D$167="process")*economics!$AH$2:$AH$167*_xlfn.NORM.DIST(AJ$3,economics!$AK$2:$AK$167,economics!$AJ$2:$AJ$167,TRUE)),0)</f>
        <v>0</v>
      </c>
      <c r="AK5" s="68">
        <f t="array" ref="AK5">IF($D5,SUMPRODUCT((economics!$AG$2:$AG$167=$B5)*(economics!$D$2:$D$167="process")*economics!$AH$2:$AH$167*_xlfn.NORM.DIST(AK$3,economics!$AK$2:$AK$167,economics!$AJ$2:$AJ$167,TRUE)),0)</f>
        <v>0</v>
      </c>
      <c r="AL5" s="68">
        <f t="array" ref="AL5">IF($D5,SUMPRODUCT((economics!$AG$2:$AG$167=$B5)*(economics!$D$2:$D$167="process")*economics!$AH$2:$AH$167*_xlfn.NORM.DIST(AL$3,economics!$AK$2:$AK$167,economics!$AJ$2:$AJ$167,TRUE)),0)</f>
        <v>0</v>
      </c>
      <c r="AM5" s="68">
        <f t="array" ref="AM5">IF($D5,SUMPRODUCT((economics!$AG$2:$AG$167=$B5)*(economics!$D$2:$D$167="process")*economics!$AH$2:$AH$167*_xlfn.NORM.DIST(AM$3,economics!$AK$2:$AK$167,economics!$AJ$2:$AJ$167,TRUE)),0)</f>
        <v>0</v>
      </c>
      <c r="AN5" s="68">
        <f t="array" ref="AN5">IF($D5,SUMPRODUCT((economics!$AG$2:$AG$167=$B5)*(economics!$D$2:$D$167="process")*economics!$AH$2:$AH$167*_xlfn.NORM.DIST(AN$3,economics!$AK$2:$AK$167,economics!$AJ$2:$AJ$167,TRUE)),0)</f>
        <v>0</v>
      </c>
      <c r="AO5" s="68">
        <f t="array" ref="AO5">IF($D5,SUMPRODUCT((economics!$AG$2:$AG$167=$B5)*(economics!$D$2:$D$167="process")*economics!$AH$2:$AH$167*_xlfn.NORM.DIST(AO$3,economics!$AK$2:$AK$167,economics!$AJ$2:$AJ$167,TRUE)),0)</f>
        <v>0</v>
      </c>
      <c r="AP5" s="68">
        <f t="array" ref="AP5">IF($D5,SUMPRODUCT((economics!$AG$2:$AG$167=$B5)*(economics!$D$2:$D$167="process")*economics!$AH$2:$AH$167*_xlfn.NORM.DIST(AP$3,economics!$AK$2:$AK$167,economics!$AJ$2:$AJ$167,TRUE)),0)</f>
        <v>0</v>
      </c>
      <c r="AQ5" s="68">
        <f t="array" ref="AQ5">IF($D5,SUMPRODUCT((economics!$AG$2:$AG$167=$B5)*(economics!$D$2:$D$167="process")*economics!$AH$2:$AH$167*_xlfn.NORM.DIST(AQ$3,economics!$AK$2:$AK$167,economics!$AJ$2:$AJ$167,TRUE)),0)</f>
        <v>0</v>
      </c>
      <c r="AR5" s="68">
        <f t="array" ref="AR5">IF($D5,SUMPRODUCT((economics!$AG$2:$AG$167=$B5)*(economics!$D$2:$D$167="process")*economics!$AH$2:$AH$167*_xlfn.NORM.DIST(AR$3,economics!$AK$2:$AK$167,economics!$AJ$2:$AJ$167,TRUE)),0)</f>
        <v>0</v>
      </c>
      <c r="AS5" s="68">
        <f t="array" ref="AS5">IF($D5,SUMPRODUCT((economics!$AG$2:$AG$167=$B5)*(economics!$D$2:$D$167="process")*economics!$AH$2:$AH$167*_xlfn.NORM.DIST(AS$3,economics!$AK$2:$AK$167,economics!$AJ$2:$AJ$167,TRUE)),0)</f>
        <v>0</v>
      </c>
      <c r="AT5" s="68">
        <f t="array" ref="AT5">IF($D5,SUMPRODUCT((economics!$AG$2:$AG$167=$B5)*(economics!$D$2:$D$167="process")*economics!$AH$2:$AH$167*_xlfn.NORM.DIST(AT$3,economics!$AK$2:$AK$167,economics!$AJ$2:$AJ$167,TRUE)),0)</f>
        <v>0</v>
      </c>
      <c r="AU5" s="68">
        <f t="array" ref="AU5">IF($D5,SUMPRODUCT((economics!$AG$2:$AG$167=$B5)*(economics!$D$2:$D$167="process")*economics!$AH$2:$AH$167*_xlfn.NORM.DIST(AU$3,economics!$AK$2:$AK$167,economics!$AJ$2:$AJ$167,TRUE)),0)</f>
        <v>0</v>
      </c>
      <c r="AV5" s="68">
        <f t="array" ref="AV5">IF($D5,SUMPRODUCT((economics!$AG$2:$AG$167=$B5)*(economics!$D$2:$D$167="process")*economics!$AH$2:$AH$167*_xlfn.NORM.DIST(AV$3,economics!$AK$2:$AK$167,economics!$AJ$2:$AJ$167,TRUE)),0)</f>
        <v>0</v>
      </c>
      <c r="AW5" s="68">
        <f t="array" ref="AW5">IF($D5,SUMPRODUCT((economics!$AG$2:$AG$167=$B5)*(economics!$D$2:$D$167="process")*economics!$AH$2:$AH$167*_xlfn.NORM.DIST(AW$3,economics!$AK$2:$AK$167,economics!$AJ$2:$AJ$167,TRUE)),0)</f>
        <v>0</v>
      </c>
      <c r="AX5" s="68">
        <f t="array" ref="AX5">IF($D5,SUMPRODUCT((economics!$AG$2:$AG$167=$B5)*(economics!$D$2:$D$167="process")*economics!$AH$2:$AH$167*_xlfn.NORM.DIST(AX$3,economics!$AK$2:$AK$167,economics!$AJ$2:$AJ$167,TRUE)),0)</f>
        <v>0</v>
      </c>
      <c r="AY5" s="68">
        <f t="array" ref="AY5">IF($D5,SUMPRODUCT((economics!$AG$2:$AG$167=$B5)*(economics!$D$2:$D$167="process")*economics!$AH$2:$AH$167*_xlfn.NORM.DIST(AY$3,economics!$AK$2:$AK$167,economics!$AJ$2:$AJ$167,TRUE)),0)</f>
        <v>0</v>
      </c>
      <c r="AZ5" s="68">
        <f t="array" ref="AZ5">IF($D5,SUMPRODUCT((economics!$AG$2:$AG$167=$B5)*(economics!$D$2:$D$167="process")*economics!$AH$2:$AH$167*_xlfn.NORM.DIST(AZ$3,economics!$AK$2:$AK$167,economics!$AJ$2:$AJ$167,TRUE)),0)</f>
        <v>0</v>
      </c>
      <c r="BA5" s="68">
        <f t="array" ref="BA5">IF($D5,SUMPRODUCT((economics!$AG$2:$AG$167=$B5)*(economics!$D$2:$D$167="process")*economics!$AH$2:$AH$167*_xlfn.NORM.DIST(BA$3,economics!$AK$2:$AK$167,economics!$AJ$2:$AJ$167,TRUE)),0)</f>
        <v>0</v>
      </c>
      <c r="BB5" s="68">
        <f t="array" ref="BB5">IF($D5,SUMPRODUCT((economics!$AG$2:$AG$167=$B5)*(economics!$D$2:$D$167="process")*economics!$AH$2:$AH$167*_xlfn.NORM.DIST(BB$3,economics!$AK$2:$AK$167,economics!$AJ$2:$AJ$167,TRUE)),0)</f>
        <v>0</v>
      </c>
      <c r="BC5" s="68">
        <f t="array" ref="BC5">IF($D5,SUMPRODUCT((economics!$AG$2:$AG$167=$B5)*(economics!$D$2:$D$167="process")*economics!$AH$2:$AH$167*_xlfn.NORM.DIST(BC$3,economics!$AK$2:$AK$167,economics!$AJ$2:$AJ$167,TRUE)),0)</f>
        <v>0</v>
      </c>
      <c r="BD5" s="68">
        <f t="array" ref="BD5">IF($D5,SUMPRODUCT((economics!$AG$2:$AG$167=$B5)*(economics!$D$2:$D$167="process")*economics!$AH$2:$AH$167*_xlfn.NORM.DIST(BD$3,economics!$AK$2:$AK$167,economics!$AJ$2:$AJ$167,TRUE)),0)</f>
        <v>0</v>
      </c>
      <c r="BE5" s="68">
        <f t="array" ref="BE5">IF($D5,SUMPRODUCT((economics!$AG$2:$AG$167=$B5)*(economics!$D$2:$D$167="process")*economics!$AH$2:$AH$167*_xlfn.NORM.DIST(BE$3,economics!$AK$2:$AK$167,economics!$AJ$2:$AJ$167,TRUE)),0)</f>
        <v>0</v>
      </c>
      <c r="BF5" s="68">
        <f t="array" ref="BF5">IF($D5,SUMPRODUCT((economics!$AG$2:$AG$167=$B5)*(economics!$D$2:$D$167="process")*economics!$AH$2:$AH$167*_xlfn.NORM.DIST(BF$3,economics!$AK$2:$AK$167,economics!$AJ$2:$AJ$167,TRUE)),0)</f>
        <v>0</v>
      </c>
      <c r="BG5" s="68">
        <f t="array" ref="BG5">IF($D5,SUMPRODUCT((economics!$AG$2:$AG$167=$B5)*(economics!$D$2:$D$167="process")*economics!$AH$2:$AH$167*_xlfn.NORM.DIST(BG$3,economics!$AK$2:$AK$167,economics!$AJ$2:$AJ$167,TRUE)),0)</f>
        <v>0</v>
      </c>
      <c r="BH5" s="68">
        <f t="array" ref="BH5">IF($D5,SUMPRODUCT((economics!$AG$2:$AG$167=$B5)*(economics!$D$2:$D$167="process")*economics!$AH$2:$AH$167*_xlfn.NORM.DIST(BH$3,economics!$AK$2:$AK$167,economics!$AJ$2:$AJ$167,TRUE)),0)</f>
        <v>0</v>
      </c>
      <c r="BI5" s="68">
        <f t="array" ref="BI5">IF($D5,SUMPRODUCT((economics!$AG$2:$AG$167=$B5)*(economics!$D$2:$D$167="process")*economics!$AH$2:$AH$167*_xlfn.NORM.DIST(BI$3,economics!$AK$2:$AK$167,economics!$AJ$2:$AJ$167,TRUE)),0)</f>
        <v>0</v>
      </c>
      <c r="BJ5" s="68">
        <f t="array" ref="BJ5">IF($D5,SUMPRODUCT((economics!$AG$2:$AG$167=$B5)*(economics!$D$2:$D$167="process")*economics!$AH$2:$AH$167*_xlfn.NORM.DIST(BJ$3,economics!$AK$2:$AK$167,economics!$AJ$2:$AJ$167,TRUE)),0)</f>
        <v>0</v>
      </c>
      <c r="BK5" s="68">
        <f t="array" ref="BK5">IF($D5,SUMPRODUCT((economics!$AG$2:$AG$167=$B5)*(economics!$D$2:$D$167="process")*economics!$AH$2:$AH$167*_xlfn.NORM.DIST(BK$3,economics!$AK$2:$AK$167,economics!$AJ$2:$AJ$167,TRUE)),0)</f>
        <v>0</v>
      </c>
      <c r="BL5" s="68">
        <f t="array" ref="BL5">IF($D5,SUMPRODUCT((economics!$AG$2:$AG$167=$B5)*(economics!$D$2:$D$167="process")*economics!$AH$2:$AH$167*_xlfn.NORM.DIST(BL$3,economics!$AK$2:$AK$167,economics!$AJ$2:$AJ$167,TRUE)),0)</f>
        <v>0</v>
      </c>
      <c r="BM5" s="68">
        <f t="array" ref="BM5">IF($D5,SUMPRODUCT((economics!$AG$2:$AG$167=$B5)*(economics!$D$2:$D$167="process")*economics!$AH$2:$AH$167*_xlfn.NORM.DIST(BM$3,economics!$AK$2:$AK$167,economics!$AJ$2:$AJ$167,TRUE)),0)</f>
        <v>0</v>
      </c>
      <c r="BN5" s="68">
        <f t="array" ref="BN5">IF($D5,SUMPRODUCT((economics!$AG$2:$AG$167=$B5)*(economics!$D$2:$D$167="process")*economics!$AH$2:$AH$167*_xlfn.NORM.DIST(BN$3,economics!$AK$2:$AK$167,economics!$AJ$2:$AJ$167,TRUE)),0)</f>
        <v>0</v>
      </c>
      <c r="BO5" s="68">
        <f t="array" ref="BO5">IF($D5,SUMPRODUCT((economics!$AG$2:$AG$167=$B5)*(economics!$D$2:$D$167="process")*economics!$AH$2:$AH$167*_xlfn.NORM.DIST(BO$3,economics!$AK$2:$AK$167,economics!$AJ$2:$AJ$167,TRUE)),0)</f>
        <v>0</v>
      </c>
      <c r="BP5" s="68">
        <f t="array" ref="BP5">IF($D5,SUMPRODUCT((economics!$AG$2:$AG$167=$B5)*(economics!$D$2:$D$167="process")*economics!$AH$2:$AH$167*_xlfn.NORM.DIST(BP$3,economics!$AK$2:$AK$167,economics!$AJ$2:$AJ$167,TRUE)),0)</f>
        <v>0</v>
      </c>
      <c r="BQ5" s="68">
        <f t="array" ref="BQ5">IF($D5,SUMPRODUCT((economics!$AG$2:$AG$167=$B5)*(economics!$D$2:$D$167="process")*economics!$AH$2:$AH$167*_xlfn.NORM.DIST(BQ$3,economics!$AK$2:$AK$167,economics!$AJ$2:$AJ$167,TRUE)),0)</f>
        <v>0</v>
      </c>
      <c r="BR5" s="68">
        <f t="array" ref="BR5">IF($D5,SUMPRODUCT((economics!$AG$2:$AG$167=$B5)*(economics!$D$2:$D$167="process")*economics!$AH$2:$AH$167*_xlfn.NORM.DIST(BR$3,economics!$AK$2:$AK$167,economics!$AJ$2:$AJ$167,TRUE)),0)</f>
        <v>0</v>
      </c>
      <c r="BS5" s="68">
        <f t="array" ref="BS5">IF($D5,SUMPRODUCT((economics!$AG$2:$AG$167=$B5)*(economics!$D$2:$D$167="process")*economics!$AH$2:$AH$167*_xlfn.NORM.DIST(BS$3,economics!$AK$2:$AK$167,economics!$AJ$2:$AJ$167,TRUE)),0)</f>
        <v>0</v>
      </c>
      <c r="BT5" s="68">
        <f t="array" ref="BT5">IF($D5,SUMPRODUCT((economics!$AG$2:$AG$167=$B5)*(economics!$D$2:$D$167="process")*economics!$AH$2:$AH$167*_xlfn.NORM.DIST(BT$3,economics!$AK$2:$AK$167,economics!$AJ$2:$AJ$167,TRUE)),0)</f>
        <v>0</v>
      </c>
      <c r="BU5" s="68">
        <f t="array" ref="BU5">IF($D5,SUMPRODUCT((economics!$AG$2:$AG$167=$B5)*(economics!$D$2:$D$167="process")*economics!$AH$2:$AH$167*_xlfn.NORM.DIST(BU$3,economics!$AK$2:$AK$167,economics!$AJ$2:$AJ$167,TRUE)),0)</f>
        <v>0</v>
      </c>
      <c r="BV5" s="68">
        <f t="array" ref="BV5">IF($D5,SUMPRODUCT((economics!$AG$2:$AG$167=$B5)*(economics!$D$2:$D$167="process")*economics!$AH$2:$AH$167*_xlfn.NORM.DIST(BV$3,economics!$AK$2:$AK$167,economics!$AJ$2:$AJ$167,TRUE)),0)</f>
        <v>0</v>
      </c>
      <c r="BW5" s="68">
        <f t="array" ref="BW5">IF($D5,SUMPRODUCT((economics!$AG$2:$AG$167=$B5)*(economics!$D$2:$D$167="process")*economics!$AH$2:$AH$167*_xlfn.NORM.DIST(BW$3,economics!$AK$2:$AK$167,economics!$AJ$2:$AJ$167,TRUE)),0)</f>
        <v>0</v>
      </c>
      <c r="BX5" s="68">
        <f t="array" ref="BX5">IF($D5,SUMPRODUCT((economics!$AG$2:$AG$167=$B5)*(economics!$D$2:$D$167="process")*economics!$AH$2:$AH$167*_xlfn.NORM.DIST(BX$3,economics!$AK$2:$AK$167,economics!$AJ$2:$AJ$167,TRUE)),0)</f>
        <v>0</v>
      </c>
      <c r="BY5" s="68">
        <f t="array" ref="BY5">IF($D5,SUMPRODUCT((economics!$AG$2:$AG$167=$B5)*(economics!$D$2:$D$167="process")*economics!$AH$2:$AH$167*_xlfn.NORM.DIST(BY$3,economics!$AK$2:$AK$167,economics!$AJ$2:$AJ$167,TRUE)),0)</f>
        <v>0</v>
      </c>
      <c r="BZ5" s="68">
        <f t="array" ref="BZ5">IF($D5,SUMPRODUCT((economics!$AG$2:$AG$167=$B5)*(economics!$D$2:$D$167="process")*economics!$AH$2:$AH$167*_xlfn.NORM.DIST(BZ$3,economics!$AK$2:$AK$167,economics!$AJ$2:$AJ$167,TRUE)),0)</f>
        <v>0</v>
      </c>
      <c r="CA5" s="68">
        <f t="array" ref="CA5">IF($D5,SUMPRODUCT((economics!$AG$2:$AG$167=$B5)*(economics!$D$2:$D$167="process")*economics!$AH$2:$AH$167*_xlfn.NORM.DIST(CA$3,economics!$AK$2:$AK$167,economics!$AJ$2:$AJ$167,TRUE)),0)</f>
        <v>0</v>
      </c>
      <c r="CB5" s="68">
        <f t="array" ref="CB5">IF($D5,SUMPRODUCT((economics!$AG$2:$AG$167=$B5)*(economics!$D$2:$D$167="process")*economics!$AH$2:$AH$167*_xlfn.NORM.DIST(CB$3,economics!$AK$2:$AK$167,economics!$AJ$2:$AJ$167,TRUE)),0)</f>
        <v>0</v>
      </c>
      <c r="CC5" s="68">
        <f t="array" ref="CC5">IF($D5,SUMPRODUCT((economics!$AG$2:$AG$167=$B5)*(economics!$D$2:$D$167="process")*economics!$AH$2:$AH$167*_xlfn.NORM.DIST(CC$3,economics!$AK$2:$AK$167,economics!$AJ$2:$AJ$167,TRUE)),0)</f>
        <v>0</v>
      </c>
      <c r="CD5" s="68">
        <f t="array" ref="CD5">IF($D5,SUMPRODUCT((economics!$AG$2:$AG$167=$B5)*(economics!$D$2:$D$167="process")*economics!$AH$2:$AH$167*_xlfn.NORM.DIST(CD$3,economics!$AK$2:$AK$167,economics!$AJ$2:$AJ$167,TRUE)),0)</f>
        <v>0</v>
      </c>
      <c r="CE5" s="68">
        <f t="array" ref="CE5">IF($D5,SUMPRODUCT((economics!$AG$2:$AG$167=$B5)*(economics!$D$2:$D$167="process")*economics!$AH$2:$AH$167*_xlfn.NORM.DIST(CE$3,economics!$AK$2:$AK$167,economics!$AJ$2:$AJ$167,TRUE)),0)</f>
        <v>0</v>
      </c>
      <c r="CF5" s="68">
        <f t="array" ref="CF5">IF($D5,SUMPRODUCT((economics!$AG$2:$AG$167=$B5)*(economics!$D$2:$D$167="process")*economics!$AH$2:$AH$167*_xlfn.NORM.DIST(CF$3,economics!$AK$2:$AK$167,economics!$AJ$2:$AJ$167,TRUE)),0)</f>
        <v>0</v>
      </c>
      <c r="CG5" s="68">
        <f t="array" ref="CG5">IF($D5,SUMPRODUCT((economics!$AG$2:$AG$167=$B5)*(economics!$D$2:$D$167="process")*economics!$AH$2:$AH$167*_xlfn.NORM.DIST(CG$3,economics!$AK$2:$AK$167,economics!$AJ$2:$AJ$167,TRUE)),0)</f>
        <v>0</v>
      </c>
      <c r="CH5" s="68">
        <f t="array" ref="CH5">IF($D5,SUMPRODUCT((economics!$AG$2:$AG$167=$B5)*(economics!$D$2:$D$167="process")*economics!$AH$2:$AH$167*_xlfn.NORM.DIST(CH$3,economics!$AK$2:$AK$167,economics!$AJ$2:$AJ$167,TRUE)),0)</f>
        <v>0</v>
      </c>
    </row>
    <row r="6" spans="1:86" x14ac:dyDescent="0.35">
      <c r="A6" t="str">
        <f>WHRPbI!A4</f>
        <v>oil and gas extraction 06</v>
      </c>
      <c r="B6">
        <v>6</v>
      </c>
      <c r="C6" s="68">
        <f>WHRPbI!B4</f>
        <v>0</v>
      </c>
      <c r="D6" t="b">
        <f>ISNUMBER(MATCH($B6,'energy base (MECS)'!$K$4:$K$9,0))</f>
        <v>0</v>
      </c>
      <c r="E6" s="68">
        <f t="array" ref="E6">IF($D6,SUMPRODUCT((economics!$AG$2:$AG$167=$B6)*(economics!$D$2:$D$167="process")*economics!$AH$2:$AH$167*_xlfn.NORM.DIST(E$3,economics!$AK$2:$AK$167,economics!$AJ$2:$AJ$167,TRUE)),0)</f>
        <v>0</v>
      </c>
      <c r="F6" s="68">
        <f t="array" ref="F6">IF($D6,SUMPRODUCT((economics!$AG$2:$AG$167=$B6)*(economics!$D$2:$D$167="process")*economics!$AH$2:$AH$167*_xlfn.NORM.DIST(F$3,economics!$AK$2:$AK$167,economics!$AJ$2:$AJ$167,TRUE)),0)</f>
        <v>0</v>
      </c>
      <c r="G6" s="68">
        <f t="array" ref="G6">IF($D6,SUMPRODUCT((economics!$AG$2:$AG$167=$B6)*(economics!$D$2:$D$167="process")*economics!$AH$2:$AH$167*_xlfn.NORM.DIST(G$3,economics!$AK$2:$AK$167,economics!$AJ$2:$AJ$167,TRUE)),0)</f>
        <v>0</v>
      </c>
      <c r="H6" s="68">
        <f t="array" ref="H6">IF($D6,SUMPRODUCT((economics!$AG$2:$AG$167=$B6)*(economics!$D$2:$D$167="process")*economics!$AH$2:$AH$167*_xlfn.NORM.DIST(H$3,economics!$AK$2:$AK$167,economics!$AJ$2:$AJ$167,TRUE)),0)</f>
        <v>0</v>
      </c>
      <c r="I6" s="68">
        <f t="array" ref="I6">IF($D6,SUMPRODUCT((economics!$AG$2:$AG$167=$B6)*(economics!$D$2:$D$167="process")*economics!$AH$2:$AH$167*_xlfn.NORM.DIST(I$3,economics!$AK$2:$AK$167,economics!$AJ$2:$AJ$167,TRUE)),0)</f>
        <v>0</v>
      </c>
      <c r="J6" s="68">
        <f t="array" ref="J6">IF($D6,SUMPRODUCT((economics!$AG$2:$AG$167=$B6)*(economics!$D$2:$D$167="process")*economics!$AH$2:$AH$167*_xlfn.NORM.DIST(J$3,economics!$AK$2:$AK$167,economics!$AJ$2:$AJ$167,TRUE)),0)</f>
        <v>0</v>
      </c>
      <c r="K6" s="68">
        <f t="array" ref="K6">IF($D6,SUMPRODUCT((economics!$AG$2:$AG$167=$B6)*(economics!$D$2:$D$167="process")*economics!$AH$2:$AH$167*_xlfn.NORM.DIST(K$3,economics!$AK$2:$AK$167,economics!$AJ$2:$AJ$167,TRUE)),0)</f>
        <v>0</v>
      </c>
      <c r="L6" s="68">
        <f t="array" ref="L6">IF($D6,SUMPRODUCT((economics!$AG$2:$AG$167=$B6)*(economics!$D$2:$D$167="process")*economics!$AH$2:$AH$167*_xlfn.NORM.DIST(L$3,economics!$AK$2:$AK$167,economics!$AJ$2:$AJ$167,TRUE)),0)</f>
        <v>0</v>
      </c>
      <c r="M6" s="68">
        <f t="array" ref="M6">IF($D6,SUMPRODUCT((economics!$AG$2:$AG$167=$B6)*(economics!$D$2:$D$167="process")*economics!$AH$2:$AH$167*_xlfn.NORM.DIST(M$3,economics!$AK$2:$AK$167,economics!$AJ$2:$AJ$167,TRUE)),0)</f>
        <v>0</v>
      </c>
      <c r="N6" s="68">
        <f t="array" ref="N6">IF($D6,SUMPRODUCT((economics!$AG$2:$AG$167=$B6)*(economics!$D$2:$D$167="process")*economics!$AH$2:$AH$167*_xlfn.NORM.DIST(N$3,economics!$AK$2:$AK$167,economics!$AJ$2:$AJ$167,TRUE)),0)</f>
        <v>0</v>
      </c>
      <c r="O6" s="68">
        <f t="array" ref="O6">IF($D6,SUMPRODUCT((economics!$AG$2:$AG$167=$B6)*(economics!$D$2:$D$167="process")*economics!$AH$2:$AH$167*_xlfn.NORM.DIST(O$3,economics!$AK$2:$AK$167,economics!$AJ$2:$AJ$167,TRUE)),0)</f>
        <v>0</v>
      </c>
      <c r="P6" s="68">
        <f t="array" ref="P6">IF($D6,SUMPRODUCT((economics!$AG$2:$AG$167=$B6)*(economics!$D$2:$D$167="process")*economics!$AH$2:$AH$167*_xlfn.NORM.DIST(P$3,economics!$AK$2:$AK$167,economics!$AJ$2:$AJ$167,TRUE)),0)</f>
        <v>0</v>
      </c>
      <c r="Q6" s="68">
        <f t="array" ref="Q6">IF($D6,SUMPRODUCT((economics!$AG$2:$AG$167=$B6)*(economics!$D$2:$D$167="process")*economics!$AH$2:$AH$167*_xlfn.NORM.DIST(Q$3,economics!$AK$2:$AK$167,economics!$AJ$2:$AJ$167,TRUE)),0)</f>
        <v>0</v>
      </c>
      <c r="R6" s="68">
        <f t="array" ref="R6">IF($D6,SUMPRODUCT((economics!$AG$2:$AG$167=$B6)*(economics!$D$2:$D$167="process")*economics!$AH$2:$AH$167*_xlfn.NORM.DIST(R$3,economics!$AK$2:$AK$167,economics!$AJ$2:$AJ$167,TRUE)),0)</f>
        <v>0</v>
      </c>
      <c r="S6" s="68">
        <f t="array" ref="S6">IF($D6,SUMPRODUCT((economics!$AG$2:$AG$167=$B6)*(economics!$D$2:$D$167="process")*economics!$AH$2:$AH$167*_xlfn.NORM.DIST(S$3,economics!$AK$2:$AK$167,economics!$AJ$2:$AJ$167,TRUE)),0)</f>
        <v>0</v>
      </c>
      <c r="T6" s="68">
        <f t="array" ref="T6">IF($D6,SUMPRODUCT((economics!$AG$2:$AG$167=$B6)*(economics!$D$2:$D$167="process")*economics!$AH$2:$AH$167*_xlfn.NORM.DIST(T$3,economics!$AK$2:$AK$167,economics!$AJ$2:$AJ$167,TRUE)),0)</f>
        <v>0</v>
      </c>
      <c r="U6" s="68">
        <f t="array" ref="U6">IF($D6,SUMPRODUCT((economics!$AG$2:$AG$167=$B6)*(economics!$D$2:$D$167="process")*economics!$AH$2:$AH$167*_xlfn.NORM.DIST(U$3,economics!$AK$2:$AK$167,economics!$AJ$2:$AJ$167,TRUE)),0)</f>
        <v>0</v>
      </c>
      <c r="V6" s="68">
        <f t="array" ref="V6">IF($D6,SUMPRODUCT((economics!$AG$2:$AG$167=$B6)*(economics!$D$2:$D$167="process")*economics!$AH$2:$AH$167*_xlfn.NORM.DIST(V$3,economics!$AK$2:$AK$167,economics!$AJ$2:$AJ$167,TRUE)),0)</f>
        <v>0</v>
      </c>
      <c r="W6" s="68">
        <f t="array" ref="W6">IF($D6,SUMPRODUCT((economics!$AG$2:$AG$167=$B6)*(economics!$D$2:$D$167="process")*economics!$AH$2:$AH$167*_xlfn.NORM.DIST(W$3,economics!$AK$2:$AK$167,economics!$AJ$2:$AJ$167,TRUE)),0)</f>
        <v>0</v>
      </c>
      <c r="X6" s="68">
        <f t="array" ref="X6">IF($D6,SUMPRODUCT((economics!$AG$2:$AG$167=$B6)*(economics!$D$2:$D$167="process")*economics!$AH$2:$AH$167*_xlfn.NORM.DIST(X$3,economics!$AK$2:$AK$167,economics!$AJ$2:$AJ$167,TRUE)),0)</f>
        <v>0</v>
      </c>
      <c r="Y6" s="68">
        <f t="array" ref="Y6">IF($D6,SUMPRODUCT((economics!$AG$2:$AG$167=$B6)*(economics!$D$2:$D$167="process")*economics!$AH$2:$AH$167*_xlfn.NORM.DIST(Y$3,economics!$AK$2:$AK$167,economics!$AJ$2:$AJ$167,TRUE)),0)</f>
        <v>0</v>
      </c>
      <c r="Z6" s="68">
        <f t="array" ref="Z6">IF($D6,SUMPRODUCT((economics!$AG$2:$AG$167=$B6)*(economics!$D$2:$D$167="process")*economics!$AH$2:$AH$167*_xlfn.NORM.DIST(Z$3,economics!$AK$2:$AK$167,economics!$AJ$2:$AJ$167,TRUE)),0)</f>
        <v>0</v>
      </c>
      <c r="AA6" s="68">
        <f t="array" ref="AA6">IF($D6,SUMPRODUCT((economics!$AG$2:$AG$167=$B6)*(economics!$D$2:$D$167="process")*economics!$AH$2:$AH$167*_xlfn.NORM.DIST(AA$3,economics!$AK$2:$AK$167,economics!$AJ$2:$AJ$167,TRUE)),0)</f>
        <v>0</v>
      </c>
      <c r="AB6" s="68">
        <f t="array" ref="AB6">IF($D6,SUMPRODUCT((economics!$AG$2:$AG$167=$B6)*(economics!$D$2:$D$167="process")*economics!$AH$2:$AH$167*_xlfn.NORM.DIST(AB$3,economics!$AK$2:$AK$167,economics!$AJ$2:$AJ$167,TRUE)),0)</f>
        <v>0</v>
      </c>
      <c r="AC6" s="68">
        <f t="array" ref="AC6">IF($D6,SUMPRODUCT((economics!$AG$2:$AG$167=$B6)*(economics!$D$2:$D$167="process")*economics!$AH$2:$AH$167*_xlfn.NORM.DIST(AC$3,economics!$AK$2:$AK$167,economics!$AJ$2:$AJ$167,TRUE)),0)</f>
        <v>0</v>
      </c>
      <c r="AD6" s="68">
        <f t="array" ref="AD6">IF($D6,SUMPRODUCT((economics!$AG$2:$AG$167=$B6)*(economics!$D$2:$D$167="process")*economics!$AH$2:$AH$167*_xlfn.NORM.DIST(AD$3,economics!$AK$2:$AK$167,economics!$AJ$2:$AJ$167,TRUE)),0)</f>
        <v>0</v>
      </c>
      <c r="AE6" s="68">
        <f t="array" ref="AE6">IF($D6,SUMPRODUCT((economics!$AG$2:$AG$167=$B6)*(economics!$D$2:$D$167="process")*economics!$AH$2:$AH$167*_xlfn.NORM.DIST(AE$3,economics!$AK$2:$AK$167,economics!$AJ$2:$AJ$167,TRUE)),0)</f>
        <v>0</v>
      </c>
      <c r="AF6" s="68">
        <f t="array" ref="AF6">IF($D6,SUMPRODUCT((economics!$AG$2:$AG$167=$B6)*(economics!$D$2:$D$167="process")*economics!$AH$2:$AH$167*_xlfn.NORM.DIST(AF$3,economics!$AK$2:$AK$167,economics!$AJ$2:$AJ$167,TRUE)),0)</f>
        <v>0</v>
      </c>
      <c r="AG6" s="68">
        <f t="array" ref="AG6">IF($D6,SUMPRODUCT((economics!$AG$2:$AG$167=$B6)*(economics!$D$2:$D$167="process")*economics!$AH$2:$AH$167*_xlfn.NORM.DIST(AG$3,economics!$AK$2:$AK$167,economics!$AJ$2:$AJ$167,TRUE)),0)</f>
        <v>0</v>
      </c>
      <c r="AH6" s="68">
        <f t="array" ref="AH6">IF($D6,SUMPRODUCT((economics!$AG$2:$AG$167=$B6)*(economics!$D$2:$D$167="process")*economics!$AH$2:$AH$167*_xlfn.NORM.DIST(AH$3,economics!$AK$2:$AK$167,economics!$AJ$2:$AJ$167,TRUE)),0)</f>
        <v>0</v>
      </c>
      <c r="AI6" s="68">
        <f t="array" ref="AI6">IF($D6,SUMPRODUCT((economics!$AG$2:$AG$167=$B6)*(economics!$D$2:$D$167="process")*economics!$AH$2:$AH$167*_xlfn.NORM.DIST(AI$3,economics!$AK$2:$AK$167,economics!$AJ$2:$AJ$167,TRUE)),0)</f>
        <v>0</v>
      </c>
      <c r="AJ6" s="68">
        <f t="array" ref="AJ6">IF($D6,SUMPRODUCT((economics!$AG$2:$AG$167=$B6)*(economics!$D$2:$D$167="process")*economics!$AH$2:$AH$167*_xlfn.NORM.DIST(AJ$3,economics!$AK$2:$AK$167,economics!$AJ$2:$AJ$167,TRUE)),0)</f>
        <v>0</v>
      </c>
      <c r="AK6" s="68">
        <f t="array" ref="AK6">IF($D6,SUMPRODUCT((economics!$AG$2:$AG$167=$B6)*(economics!$D$2:$D$167="process")*economics!$AH$2:$AH$167*_xlfn.NORM.DIST(AK$3,economics!$AK$2:$AK$167,economics!$AJ$2:$AJ$167,TRUE)),0)</f>
        <v>0</v>
      </c>
      <c r="AL6" s="68">
        <f t="array" ref="AL6">IF($D6,SUMPRODUCT((economics!$AG$2:$AG$167=$B6)*(economics!$D$2:$D$167="process")*economics!$AH$2:$AH$167*_xlfn.NORM.DIST(AL$3,economics!$AK$2:$AK$167,economics!$AJ$2:$AJ$167,TRUE)),0)</f>
        <v>0</v>
      </c>
      <c r="AM6" s="68">
        <f t="array" ref="AM6">IF($D6,SUMPRODUCT((economics!$AG$2:$AG$167=$B6)*(economics!$D$2:$D$167="process")*economics!$AH$2:$AH$167*_xlfn.NORM.DIST(AM$3,economics!$AK$2:$AK$167,economics!$AJ$2:$AJ$167,TRUE)),0)</f>
        <v>0</v>
      </c>
      <c r="AN6" s="68">
        <f t="array" ref="AN6">IF($D6,SUMPRODUCT((economics!$AG$2:$AG$167=$B6)*(economics!$D$2:$D$167="process")*economics!$AH$2:$AH$167*_xlfn.NORM.DIST(AN$3,economics!$AK$2:$AK$167,economics!$AJ$2:$AJ$167,TRUE)),0)</f>
        <v>0</v>
      </c>
      <c r="AO6" s="68">
        <f t="array" ref="AO6">IF($D6,SUMPRODUCT((economics!$AG$2:$AG$167=$B6)*(economics!$D$2:$D$167="process")*economics!$AH$2:$AH$167*_xlfn.NORM.DIST(AO$3,economics!$AK$2:$AK$167,economics!$AJ$2:$AJ$167,TRUE)),0)</f>
        <v>0</v>
      </c>
      <c r="AP6" s="68">
        <f t="array" ref="AP6">IF($D6,SUMPRODUCT((economics!$AG$2:$AG$167=$B6)*(economics!$D$2:$D$167="process")*economics!$AH$2:$AH$167*_xlfn.NORM.DIST(AP$3,economics!$AK$2:$AK$167,economics!$AJ$2:$AJ$167,TRUE)),0)</f>
        <v>0</v>
      </c>
      <c r="AQ6" s="68">
        <f t="array" ref="AQ6">IF($D6,SUMPRODUCT((economics!$AG$2:$AG$167=$B6)*(economics!$D$2:$D$167="process")*economics!$AH$2:$AH$167*_xlfn.NORM.DIST(AQ$3,economics!$AK$2:$AK$167,economics!$AJ$2:$AJ$167,TRUE)),0)</f>
        <v>0</v>
      </c>
      <c r="AR6" s="68">
        <f t="array" ref="AR6">IF($D6,SUMPRODUCT((economics!$AG$2:$AG$167=$B6)*(economics!$D$2:$D$167="process")*economics!$AH$2:$AH$167*_xlfn.NORM.DIST(AR$3,economics!$AK$2:$AK$167,economics!$AJ$2:$AJ$167,TRUE)),0)</f>
        <v>0</v>
      </c>
      <c r="AS6" s="68">
        <f t="array" ref="AS6">IF($D6,SUMPRODUCT((economics!$AG$2:$AG$167=$B6)*(economics!$D$2:$D$167="process")*economics!$AH$2:$AH$167*_xlfn.NORM.DIST(AS$3,economics!$AK$2:$AK$167,economics!$AJ$2:$AJ$167,TRUE)),0)</f>
        <v>0</v>
      </c>
      <c r="AT6" s="68">
        <f t="array" ref="AT6">IF($D6,SUMPRODUCT((economics!$AG$2:$AG$167=$B6)*(economics!$D$2:$D$167="process")*economics!$AH$2:$AH$167*_xlfn.NORM.DIST(AT$3,economics!$AK$2:$AK$167,economics!$AJ$2:$AJ$167,TRUE)),0)</f>
        <v>0</v>
      </c>
      <c r="AU6" s="68">
        <f t="array" ref="AU6">IF($D6,SUMPRODUCT((economics!$AG$2:$AG$167=$B6)*(economics!$D$2:$D$167="process")*economics!$AH$2:$AH$167*_xlfn.NORM.DIST(AU$3,economics!$AK$2:$AK$167,economics!$AJ$2:$AJ$167,TRUE)),0)</f>
        <v>0</v>
      </c>
      <c r="AV6" s="68">
        <f t="array" ref="AV6">IF($D6,SUMPRODUCT((economics!$AG$2:$AG$167=$B6)*(economics!$D$2:$D$167="process")*economics!$AH$2:$AH$167*_xlfn.NORM.DIST(AV$3,economics!$AK$2:$AK$167,economics!$AJ$2:$AJ$167,TRUE)),0)</f>
        <v>0</v>
      </c>
      <c r="AW6" s="68">
        <f t="array" ref="AW6">IF($D6,SUMPRODUCT((economics!$AG$2:$AG$167=$B6)*(economics!$D$2:$D$167="process")*economics!$AH$2:$AH$167*_xlfn.NORM.DIST(AW$3,economics!$AK$2:$AK$167,economics!$AJ$2:$AJ$167,TRUE)),0)</f>
        <v>0</v>
      </c>
      <c r="AX6" s="68">
        <f t="array" ref="AX6">IF($D6,SUMPRODUCT((economics!$AG$2:$AG$167=$B6)*(economics!$D$2:$D$167="process")*economics!$AH$2:$AH$167*_xlfn.NORM.DIST(AX$3,economics!$AK$2:$AK$167,economics!$AJ$2:$AJ$167,TRUE)),0)</f>
        <v>0</v>
      </c>
      <c r="AY6" s="68">
        <f t="array" ref="AY6">IF($D6,SUMPRODUCT((economics!$AG$2:$AG$167=$B6)*(economics!$D$2:$D$167="process")*economics!$AH$2:$AH$167*_xlfn.NORM.DIST(AY$3,economics!$AK$2:$AK$167,economics!$AJ$2:$AJ$167,TRUE)),0)</f>
        <v>0</v>
      </c>
      <c r="AZ6" s="68">
        <f t="array" ref="AZ6">IF($D6,SUMPRODUCT((economics!$AG$2:$AG$167=$B6)*(economics!$D$2:$D$167="process")*economics!$AH$2:$AH$167*_xlfn.NORM.DIST(AZ$3,economics!$AK$2:$AK$167,economics!$AJ$2:$AJ$167,TRUE)),0)</f>
        <v>0</v>
      </c>
      <c r="BA6" s="68">
        <f t="array" ref="BA6">IF($D6,SUMPRODUCT((economics!$AG$2:$AG$167=$B6)*(economics!$D$2:$D$167="process")*economics!$AH$2:$AH$167*_xlfn.NORM.DIST(BA$3,economics!$AK$2:$AK$167,economics!$AJ$2:$AJ$167,TRUE)),0)</f>
        <v>0</v>
      </c>
      <c r="BB6" s="68">
        <f t="array" ref="BB6">IF($D6,SUMPRODUCT((economics!$AG$2:$AG$167=$B6)*(economics!$D$2:$D$167="process")*economics!$AH$2:$AH$167*_xlfn.NORM.DIST(BB$3,economics!$AK$2:$AK$167,economics!$AJ$2:$AJ$167,TRUE)),0)</f>
        <v>0</v>
      </c>
      <c r="BC6" s="68">
        <f t="array" ref="BC6">IF($D6,SUMPRODUCT((economics!$AG$2:$AG$167=$B6)*(economics!$D$2:$D$167="process")*economics!$AH$2:$AH$167*_xlfn.NORM.DIST(BC$3,economics!$AK$2:$AK$167,economics!$AJ$2:$AJ$167,TRUE)),0)</f>
        <v>0</v>
      </c>
      <c r="BD6" s="68">
        <f t="array" ref="BD6">IF($D6,SUMPRODUCT((economics!$AG$2:$AG$167=$B6)*(economics!$D$2:$D$167="process")*economics!$AH$2:$AH$167*_xlfn.NORM.DIST(BD$3,economics!$AK$2:$AK$167,economics!$AJ$2:$AJ$167,TRUE)),0)</f>
        <v>0</v>
      </c>
      <c r="BE6" s="68">
        <f t="array" ref="BE6">IF($D6,SUMPRODUCT((economics!$AG$2:$AG$167=$B6)*(economics!$D$2:$D$167="process")*economics!$AH$2:$AH$167*_xlfn.NORM.DIST(BE$3,economics!$AK$2:$AK$167,economics!$AJ$2:$AJ$167,TRUE)),0)</f>
        <v>0</v>
      </c>
      <c r="BF6" s="68">
        <f t="array" ref="BF6">IF($D6,SUMPRODUCT((economics!$AG$2:$AG$167=$B6)*(economics!$D$2:$D$167="process")*economics!$AH$2:$AH$167*_xlfn.NORM.DIST(BF$3,economics!$AK$2:$AK$167,economics!$AJ$2:$AJ$167,TRUE)),0)</f>
        <v>0</v>
      </c>
      <c r="BG6" s="68">
        <f t="array" ref="BG6">IF($D6,SUMPRODUCT((economics!$AG$2:$AG$167=$B6)*(economics!$D$2:$D$167="process")*economics!$AH$2:$AH$167*_xlfn.NORM.DIST(BG$3,economics!$AK$2:$AK$167,economics!$AJ$2:$AJ$167,TRUE)),0)</f>
        <v>0</v>
      </c>
      <c r="BH6" s="68">
        <f t="array" ref="BH6">IF($D6,SUMPRODUCT((economics!$AG$2:$AG$167=$B6)*(economics!$D$2:$D$167="process")*economics!$AH$2:$AH$167*_xlfn.NORM.DIST(BH$3,economics!$AK$2:$AK$167,economics!$AJ$2:$AJ$167,TRUE)),0)</f>
        <v>0</v>
      </c>
      <c r="BI6" s="68">
        <f t="array" ref="BI6">IF($D6,SUMPRODUCT((economics!$AG$2:$AG$167=$B6)*(economics!$D$2:$D$167="process")*economics!$AH$2:$AH$167*_xlfn.NORM.DIST(BI$3,economics!$AK$2:$AK$167,economics!$AJ$2:$AJ$167,TRUE)),0)</f>
        <v>0</v>
      </c>
      <c r="BJ6" s="68">
        <f t="array" ref="BJ6">IF($D6,SUMPRODUCT((economics!$AG$2:$AG$167=$B6)*(economics!$D$2:$D$167="process")*economics!$AH$2:$AH$167*_xlfn.NORM.DIST(BJ$3,economics!$AK$2:$AK$167,economics!$AJ$2:$AJ$167,TRUE)),0)</f>
        <v>0</v>
      </c>
      <c r="BK6" s="68">
        <f t="array" ref="BK6">IF($D6,SUMPRODUCT((economics!$AG$2:$AG$167=$B6)*(economics!$D$2:$D$167="process")*economics!$AH$2:$AH$167*_xlfn.NORM.DIST(BK$3,economics!$AK$2:$AK$167,economics!$AJ$2:$AJ$167,TRUE)),0)</f>
        <v>0</v>
      </c>
      <c r="BL6" s="68">
        <f t="array" ref="BL6">IF($D6,SUMPRODUCT((economics!$AG$2:$AG$167=$B6)*(economics!$D$2:$D$167="process")*economics!$AH$2:$AH$167*_xlfn.NORM.DIST(BL$3,economics!$AK$2:$AK$167,economics!$AJ$2:$AJ$167,TRUE)),0)</f>
        <v>0</v>
      </c>
      <c r="BM6" s="68">
        <f t="array" ref="BM6">IF($D6,SUMPRODUCT((economics!$AG$2:$AG$167=$B6)*(economics!$D$2:$D$167="process")*economics!$AH$2:$AH$167*_xlfn.NORM.DIST(BM$3,economics!$AK$2:$AK$167,economics!$AJ$2:$AJ$167,TRUE)),0)</f>
        <v>0</v>
      </c>
      <c r="BN6" s="68">
        <f t="array" ref="BN6">IF($D6,SUMPRODUCT((economics!$AG$2:$AG$167=$B6)*(economics!$D$2:$D$167="process")*economics!$AH$2:$AH$167*_xlfn.NORM.DIST(BN$3,economics!$AK$2:$AK$167,economics!$AJ$2:$AJ$167,TRUE)),0)</f>
        <v>0</v>
      </c>
      <c r="BO6" s="68">
        <f t="array" ref="BO6">IF($D6,SUMPRODUCT((economics!$AG$2:$AG$167=$B6)*(economics!$D$2:$D$167="process")*economics!$AH$2:$AH$167*_xlfn.NORM.DIST(BO$3,economics!$AK$2:$AK$167,economics!$AJ$2:$AJ$167,TRUE)),0)</f>
        <v>0</v>
      </c>
      <c r="BP6" s="68">
        <f t="array" ref="BP6">IF($D6,SUMPRODUCT((economics!$AG$2:$AG$167=$B6)*(economics!$D$2:$D$167="process")*economics!$AH$2:$AH$167*_xlfn.NORM.DIST(BP$3,economics!$AK$2:$AK$167,economics!$AJ$2:$AJ$167,TRUE)),0)</f>
        <v>0</v>
      </c>
      <c r="BQ6" s="68">
        <f t="array" ref="BQ6">IF($D6,SUMPRODUCT((economics!$AG$2:$AG$167=$B6)*(economics!$D$2:$D$167="process")*economics!$AH$2:$AH$167*_xlfn.NORM.DIST(BQ$3,economics!$AK$2:$AK$167,economics!$AJ$2:$AJ$167,TRUE)),0)</f>
        <v>0</v>
      </c>
      <c r="BR6" s="68">
        <f t="array" ref="BR6">IF($D6,SUMPRODUCT((economics!$AG$2:$AG$167=$B6)*(economics!$D$2:$D$167="process")*economics!$AH$2:$AH$167*_xlfn.NORM.DIST(BR$3,economics!$AK$2:$AK$167,economics!$AJ$2:$AJ$167,TRUE)),0)</f>
        <v>0</v>
      </c>
      <c r="BS6" s="68">
        <f t="array" ref="BS6">IF($D6,SUMPRODUCT((economics!$AG$2:$AG$167=$B6)*(economics!$D$2:$D$167="process")*economics!$AH$2:$AH$167*_xlfn.NORM.DIST(BS$3,economics!$AK$2:$AK$167,economics!$AJ$2:$AJ$167,TRUE)),0)</f>
        <v>0</v>
      </c>
      <c r="BT6" s="68">
        <f t="array" ref="BT6">IF($D6,SUMPRODUCT((economics!$AG$2:$AG$167=$B6)*(economics!$D$2:$D$167="process")*economics!$AH$2:$AH$167*_xlfn.NORM.DIST(BT$3,economics!$AK$2:$AK$167,economics!$AJ$2:$AJ$167,TRUE)),0)</f>
        <v>0</v>
      </c>
      <c r="BU6" s="68">
        <f t="array" ref="BU6">IF($D6,SUMPRODUCT((economics!$AG$2:$AG$167=$B6)*(economics!$D$2:$D$167="process")*economics!$AH$2:$AH$167*_xlfn.NORM.DIST(BU$3,economics!$AK$2:$AK$167,economics!$AJ$2:$AJ$167,TRUE)),0)</f>
        <v>0</v>
      </c>
      <c r="BV6" s="68">
        <f t="array" ref="BV6">IF($D6,SUMPRODUCT((economics!$AG$2:$AG$167=$B6)*(economics!$D$2:$D$167="process")*economics!$AH$2:$AH$167*_xlfn.NORM.DIST(BV$3,economics!$AK$2:$AK$167,economics!$AJ$2:$AJ$167,TRUE)),0)</f>
        <v>0</v>
      </c>
      <c r="BW6" s="68">
        <f t="array" ref="BW6">IF($D6,SUMPRODUCT((economics!$AG$2:$AG$167=$B6)*(economics!$D$2:$D$167="process")*economics!$AH$2:$AH$167*_xlfn.NORM.DIST(BW$3,economics!$AK$2:$AK$167,economics!$AJ$2:$AJ$167,TRUE)),0)</f>
        <v>0</v>
      </c>
      <c r="BX6" s="68">
        <f t="array" ref="BX6">IF($D6,SUMPRODUCT((economics!$AG$2:$AG$167=$B6)*(economics!$D$2:$D$167="process")*economics!$AH$2:$AH$167*_xlfn.NORM.DIST(BX$3,economics!$AK$2:$AK$167,economics!$AJ$2:$AJ$167,TRUE)),0)</f>
        <v>0</v>
      </c>
      <c r="BY6" s="68">
        <f t="array" ref="BY6">IF($D6,SUMPRODUCT((economics!$AG$2:$AG$167=$B6)*(economics!$D$2:$D$167="process")*economics!$AH$2:$AH$167*_xlfn.NORM.DIST(BY$3,economics!$AK$2:$AK$167,economics!$AJ$2:$AJ$167,TRUE)),0)</f>
        <v>0</v>
      </c>
      <c r="BZ6" s="68">
        <f t="array" ref="BZ6">IF($D6,SUMPRODUCT((economics!$AG$2:$AG$167=$B6)*(economics!$D$2:$D$167="process")*economics!$AH$2:$AH$167*_xlfn.NORM.DIST(BZ$3,economics!$AK$2:$AK$167,economics!$AJ$2:$AJ$167,TRUE)),0)</f>
        <v>0</v>
      </c>
      <c r="CA6" s="68">
        <f t="array" ref="CA6">IF($D6,SUMPRODUCT((economics!$AG$2:$AG$167=$B6)*(economics!$D$2:$D$167="process")*economics!$AH$2:$AH$167*_xlfn.NORM.DIST(CA$3,economics!$AK$2:$AK$167,economics!$AJ$2:$AJ$167,TRUE)),0)</f>
        <v>0</v>
      </c>
      <c r="CB6" s="68">
        <f t="array" ref="CB6">IF($D6,SUMPRODUCT((economics!$AG$2:$AG$167=$B6)*(economics!$D$2:$D$167="process")*economics!$AH$2:$AH$167*_xlfn.NORM.DIST(CB$3,economics!$AK$2:$AK$167,economics!$AJ$2:$AJ$167,TRUE)),0)</f>
        <v>0</v>
      </c>
      <c r="CC6" s="68">
        <f t="array" ref="CC6">IF($D6,SUMPRODUCT((economics!$AG$2:$AG$167=$B6)*(economics!$D$2:$D$167="process")*economics!$AH$2:$AH$167*_xlfn.NORM.DIST(CC$3,economics!$AK$2:$AK$167,economics!$AJ$2:$AJ$167,TRUE)),0)</f>
        <v>0</v>
      </c>
      <c r="CD6" s="68">
        <f t="array" ref="CD6">IF($D6,SUMPRODUCT((economics!$AG$2:$AG$167=$B6)*(economics!$D$2:$D$167="process")*economics!$AH$2:$AH$167*_xlfn.NORM.DIST(CD$3,economics!$AK$2:$AK$167,economics!$AJ$2:$AJ$167,TRUE)),0)</f>
        <v>0</v>
      </c>
      <c r="CE6" s="68">
        <f t="array" ref="CE6">IF($D6,SUMPRODUCT((economics!$AG$2:$AG$167=$B6)*(economics!$D$2:$D$167="process")*economics!$AH$2:$AH$167*_xlfn.NORM.DIST(CE$3,economics!$AK$2:$AK$167,economics!$AJ$2:$AJ$167,TRUE)),0)</f>
        <v>0</v>
      </c>
      <c r="CF6" s="68">
        <f t="array" ref="CF6">IF($D6,SUMPRODUCT((economics!$AG$2:$AG$167=$B6)*(economics!$D$2:$D$167="process")*economics!$AH$2:$AH$167*_xlfn.NORM.DIST(CF$3,economics!$AK$2:$AK$167,economics!$AJ$2:$AJ$167,TRUE)),0)</f>
        <v>0</v>
      </c>
      <c r="CG6" s="68">
        <f t="array" ref="CG6">IF($D6,SUMPRODUCT((economics!$AG$2:$AG$167=$B6)*(economics!$D$2:$D$167="process")*economics!$AH$2:$AH$167*_xlfn.NORM.DIST(CG$3,economics!$AK$2:$AK$167,economics!$AJ$2:$AJ$167,TRUE)),0)</f>
        <v>0</v>
      </c>
      <c r="CH6" s="68">
        <f t="array" ref="CH6">IF($D6,SUMPRODUCT((economics!$AG$2:$AG$167=$B6)*(economics!$D$2:$D$167="process")*economics!$AH$2:$AH$167*_xlfn.NORM.DIST(CH$3,economics!$AK$2:$AK$167,economics!$AJ$2:$AJ$167,TRUE)),0)</f>
        <v>0</v>
      </c>
    </row>
    <row r="7" spans="1:86" x14ac:dyDescent="0.35">
      <c r="A7" t="str">
        <f>WHRPbI!A5</f>
        <v>other mining and quarrying 07T08</v>
      </c>
      <c r="B7" t="s">
        <v>761</v>
      </c>
      <c r="C7" s="68">
        <f>WHRPbI!B5</f>
        <v>1.0437097252055405E-2</v>
      </c>
      <c r="D7" t="b">
        <f>ISNUMBER(MATCH($B7,'energy base (MECS)'!$K$4:$K$9,0))</f>
        <v>0</v>
      </c>
      <c r="E7" s="68">
        <f t="array" ref="E7">IF($D7,SUMPRODUCT((economics!$AG$2:$AG$167=$B7)*(economics!$D$2:$D$167="process")*economics!$AH$2:$AH$167*_xlfn.NORM.DIST(E$3,economics!$AK$2:$AK$167,economics!$AJ$2:$AJ$167,TRUE)),0)</f>
        <v>0</v>
      </c>
      <c r="F7" s="68">
        <f t="array" ref="F7">IF($D7,SUMPRODUCT((economics!$AG$2:$AG$167=$B7)*(economics!$D$2:$D$167="process")*economics!$AH$2:$AH$167*_xlfn.NORM.DIST(F$3,economics!$AK$2:$AK$167,economics!$AJ$2:$AJ$167,TRUE)),0)</f>
        <v>0</v>
      </c>
      <c r="G7" s="68">
        <f t="array" ref="G7">IF($D7,SUMPRODUCT((economics!$AG$2:$AG$167=$B7)*(economics!$D$2:$D$167="process")*economics!$AH$2:$AH$167*_xlfn.NORM.DIST(G$3,economics!$AK$2:$AK$167,economics!$AJ$2:$AJ$167,TRUE)),0)</f>
        <v>0</v>
      </c>
      <c r="H7" s="68">
        <f t="array" ref="H7">IF($D7,SUMPRODUCT((economics!$AG$2:$AG$167=$B7)*(economics!$D$2:$D$167="process")*economics!$AH$2:$AH$167*_xlfn.NORM.DIST(H$3,economics!$AK$2:$AK$167,economics!$AJ$2:$AJ$167,TRUE)),0)</f>
        <v>0</v>
      </c>
      <c r="I7" s="68">
        <f t="array" ref="I7">IF($D7,SUMPRODUCT((economics!$AG$2:$AG$167=$B7)*(economics!$D$2:$D$167="process")*economics!$AH$2:$AH$167*_xlfn.NORM.DIST(I$3,economics!$AK$2:$AK$167,economics!$AJ$2:$AJ$167,TRUE)),0)</f>
        <v>0</v>
      </c>
      <c r="J7" s="68">
        <f t="array" ref="J7">IF($D7,SUMPRODUCT((economics!$AG$2:$AG$167=$B7)*(economics!$D$2:$D$167="process")*economics!$AH$2:$AH$167*_xlfn.NORM.DIST(J$3,economics!$AK$2:$AK$167,economics!$AJ$2:$AJ$167,TRUE)),0)</f>
        <v>0</v>
      </c>
      <c r="K7" s="68">
        <f t="array" ref="K7">IF($D7,SUMPRODUCT((economics!$AG$2:$AG$167=$B7)*(economics!$D$2:$D$167="process")*economics!$AH$2:$AH$167*_xlfn.NORM.DIST(K$3,economics!$AK$2:$AK$167,economics!$AJ$2:$AJ$167,TRUE)),0)</f>
        <v>0</v>
      </c>
      <c r="L7" s="68">
        <f t="array" ref="L7">IF($D7,SUMPRODUCT((economics!$AG$2:$AG$167=$B7)*(economics!$D$2:$D$167="process")*economics!$AH$2:$AH$167*_xlfn.NORM.DIST(L$3,economics!$AK$2:$AK$167,economics!$AJ$2:$AJ$167,TRUE)),0)</f>
        <v>0</v>
      </c>
      <c r="M7" s="68">
        <f t="array" ref="M7">IF($D7,SUMPRODUCT((economics!$AG$2:$AG$167=$B7)*(economics!$D$2:$D$167="process")*economics!$AH$2:$AH$167*_xlfn.NORM.DIST(M$3,economics!$AK$2:$AK$167,economics!$AJ$2:$AJ$167,TRUE)),0)</f>
        <v>0</v>
      </c>
      <c r="N7" s="68">
        <f t="array" ref="N7">IF($D7,SUMPRODUCT((economics!$AG$2:$AG$167=$B7)*(economics!$D$2:$D$167="process")*economics!$AH$2:$AH$167*_xlfn.NORM.DIST(N$3,economics!$AK$2:$AK$167,economics!$AJ$2:$AJ$167,TRUE)),0)</f>
        <v>0</v>
      </c>
      <c r="O7" s="68">
        <f t="array" ref="O7">IF($D7,SUMPRODUCT((economics!$AG$2:$AG$167=$B7)*(economics!$D$2:$D$167="process")*economics!$AH$2:$AH$167*_xlfn.NORM.DIST(O$3,economics!$AK$2:$AK$167,economics!$AJ$2:$AJ$167,TRUE)),0)</f>
        <v>0</v>
      </c>
      <c r="P7" s="68">
        <f t="array" ref="P7">IF($D7,SUMPRODUCT((economics!$AG$2:$AG$167=$B7)*(economics!$D$2:$D$167="process")*economics!$AH$2:$AH$167*_xlfn.NORM.DIST(P$3,economics!$AK$2:$AK$167,economics!$AJ$2:$AJ$167,TRUE)),0)</f>
        <v>0</v>
      </c>
      <c r="Q7" s="68">
        <f t="array" ref="Q7">IF($D7,SUMPRODUCT((economics!$AG$2:$AG$167=$B7)*(economics!$D$2:$D$167="process")*economics!$AH$2:$AH$167*_xlfn.NORM.DIST(Q$3,economics!$AK$2:$AK$167,economics!$AJ$2:$AJ$167,TRUE)),0)</f>
        <v>0</v>
      </c>
      <c r="R7" s="68">
        <f t="array" ref="R7">IF($D7,SUMPRODUCT((economics!$AG$2:$AG$167=$B7)*(economics!$D$2:$D$167="process")*economics!$AH$2:$AH$167*_xlfn.NORM.DIST(R$3,economics!$AK$2:$AK$167,economics!$AJ$2:$AJ$167,TRUE)),0)</f>
        <v>0</v>
      </c>
      <c r="S7" s="68">
        <f t="array" ref="S7">IF($D7,SUMPRODUCT((economics!$AG$2:$AG$167=$B7)*(economics!$D$2:$D$167="process")*economics!$AH$2:$AH$167*_xlfn.NORM.DIST(S$3,economics!$AK$2:$AK$167,economics!$AJ$2:$AJ$167,TRUE)),0)</f>
        <v>0</v>
      </c>
      <c r="T7" s="68">
        <f t="array" ref="T7">IF($D7,SUMPRODUCT((economics!$AG$2:$AG$167=$B7)*(economics!$D$2:$D$167="process")*economics!$AH$2:$AH$167*_xlfn.NORM.DIST(T$3,economics!$AK$2:$AK$167,economics!$AJ$2:$AJ$167,TRUE)),0)</f>
        <v>0</v>
      </c>
      <c r="U7" s="68">
        <f t="array" ref="U7">IF($D7,SUMPRODUCT((economics!$AG$2:$AG$167=$B7)*(economics!$D$2:$D$167="process")*economics!$AH$2:$AH$167*_xlfn.NORM.DIST(U$3,economics!$AK$2:$AK$167,economics!$AJ$2:$AJ$167,TRUE)),0)</f>
        <v>0</v>
      </c>
      <c r="V7" s="68">
        <f t="array" ref="V7">IF($D7,SUMPRODUCT((economics!$AG$2:$AG$167=$B7)*(economics!$D$2:$D$167="process")*economics!$AH$2:$AH$167*_xlfn.NORM.DIST(V$3,economics!$AK$2:$AK$167,economics!$AJ$2:$AJ$167,TRUE)),0)</f>
        <v>0</v>
      </c>
      <c r="W7" s="68">
        <f t="array" ref="W7">IF($D7,SUMPRODUCT((economics!$AG$2:$AG$167=$B7)*(economics!$D$2:$D$167="process")*economics!$AH$2:$AH$167*_xlfn.NORM.DIST(W$3,economics!$AK$2:$AK$167,economics!$AJ$2:$AJ$167,TRUE)),0)</f>
        <v>0</v>
      </c>
      <c r="X7" s="68">
        <f t="array" ref="X7">IF($D7,SUMPRODUCT((economics!$AG$2:$AG$167=$B7)*(economics!$D$2:$D$167="process")*economics!$AH$2:$AH$167*_xlfn.NORM.DIST(X$3,economics!$AK$2:$AK$167,economics!$AJ$2:$AJ$167,TRUE)),0)</f>
        <v>0</v>
      </c>
      <c r="Y7" s="68">
        <f t="array" ref="Y7">IF($D7,SUMPRODUCT((economics!$AG$2:$AG$167=$B7)*(economics!$D$2:$D$167="process")*economics!$AH$2:$AH$167*_xlfn.NORM.DIST(Y$3,economics!$AK$2:$AK$167,economics!$AJ$2:$AJ$167,TRUE)),0)</f>
        <v>0</v>
      </c>
      <c r="Z7" s="68">
        <f t="array" ref="Z7">IF($D7,SUMPRODUCT((economics!$AG$2:$AG$167=$B7)*(economics!$D$2:$D$167="process")*economics!$AH$2:$AH$167*_xlfn.NORM.DIST(Z$3,economics!$AK$2:$AK$167,economics!$AJ$2:$AJ$167,TRUE)),0)</f>
        <v>0</v>
      </c>
      <c r="AA7" s="68">
        <f t="array" ref="AA7">IF($D7,SUMPRODUCT((economics!$AG$2:$AG$167=$B7)*(economics!$D$2:$D$167="process")*economics!$AH$2:$AH$167*_xlfn.NORM.DIST(AA$3,economics!$AK$2:$AK$167,economics!$AJ$2:$AJ$167,TRUE)),0)</f>
        <v>0</v>
      </c>
      <c r="AB7" s="68">
        <f t="array" ref="AB7">IF($D7,SUMPRODUCT((economics!$AG$2:$AG$167=$B7)*(economics!$D$2:$D$167="process")*economics!$AH$2:$AH$167*_xlfn.NORM.DIST(AB$3,economics!$AK$2:$AK$167,economics!$AJ$2:$AJ$167,TRUE)),0)</f>
        <v>0</v>
      </c>
      <c r="AC7" s="68">
        <f t="array" ref="AC7">IF($D7,SUMPRODUCT((economics!$AG$2:$AG$167=$B7)*(economics!$D$2:$D$167="process")*economics!$AH$2:$AH$167*_xlfn.NORM.DIST(AC$3,economics!$AK$2:$AK$167,economics!$AJ$2:$AJ$167,TRUE)),0)</f>
        <v>0</v>
      </c>
      <c r="AD7" s="68">
        <f t="array" ref="AD7">IF($D7,SUMPRODUCT((economics!$AG$2:$AG$167=$B7)*(economics!$D$2:$D$167="process")*economics!$AH$2:$AH$167*_xlfn.NORM.DIST(AD$3,economics!$AK$2:$AK$167,economics!$AJ$2:$AJ$167,TRUE)),0)</f>
        <v>0</v>
      </c>
      <c r="AE7" s="68">
        <f t="array" ref="AE7">IF($D7,SUMPRODUCT((economics!$AG$2:$AG$167=$B7)*(economics!$D$2:$D$167="process")*economics!$AH$2:$AH$167*_xlfn.NORM.DIST(AE$3,economics!$AK$2:$AK$167,economics!$AJ$2:$AJ$167,TRUE)),0)</f>
        <v>0</v>
      </c>
      <c r="AF7" s="68">
        <f t="array" ref="AF7">IF($D7,SUMPRODUCT((economics!$AG$2:$AG$167=$B7)*(economics!$D$2:$D$167="process")*economics!$AH$2:$AH$167*_xlfn.NORM.DIST(AF$3,economics!$AK$2:$AK$167,economics!$AJ$2:$AJ$167,TRUE)),0)</f>
        <v>0</v>
      </c>
      <c r="AG7" s="68">
        <f t="array" ref="AG7">IF($D7,SUMPRODUCT((economics!$AG$2:$AG$167=$B7)*(economics!$D$2:$D$167="process")*economics!$AH$2:$AH$167*_xlfn.NORM.DIST(AG$3,economics!$AK$2:$AK$167,economics!$AJ$2:$AJ$167,TRUE)),0)</f>
        <v>0</v>
      </c>
      <c r="AH7" s="68">
        <f t="array" ref="AH7">IF($D7,SUMPRODUCT((economics!$AG$2:$AG$167=$B7)*(economics!$D$2:$D$167="process")*economics!$AH$2:$AH$167*_xlfn.NORM.DIST(AH$3,economics!$AK$2:$AK$167,economics!$AJ$2:$AJ$167,TRUE)),0)</f>
        <v>0</v>
      </c>
      <c r="AI7" s="68">
        <f t="array" ref="AI7">IF($D7,SUMPRODUCT((economics!$AG$2:$AG$167=$B7)*(economics!$D$2:$D$167="process")*economics!$AH$2:$AH$167*_xlfn.NORM.DIST(AI$3,economics!$AK$2:$AK$167,economics!$AJ$2:$AJ$167,TRUE)),0)</f>
        <v>0</v>
      </c>
      <c r="AJ7" s="68">
        <f t="array" ref="AJ7">IF($D7,SUMPRODUCT((economics!$AG$2:$AG$167=$B7)*(economics!$D$2:$D$167="process")*economics!$AH$2:$AH$167*_xlfn.NORM.DIST(AJ$3,economics!$AK$2:$AK$167,economics!$AJ$2:$AJ$167,TRUE)),0)</f>
        <v>0</v>
      </c>
      <c r="AK7" s="68">
        <f t="array" ref="AK7">IF($D7,SUMPRODUCT((economics!$AG$2:$AG$167=$B7)*(economics!$D$2:$D$167="process")*economics!$AH$2:$AH$167*_xlfn.NORM.DIST(AK$3,economics!$AK$2:$AK$167,economics!$AJ$2:$AJ$167,TRUE)),0)</f>
        <v>0</v>
      </c>
      <c r="AL7" s="68">
        <f t="array" ref="AL7">IF($D7,SUMPRODUCT((economics!$AG$2:$AG$167=$B7)*(economics!$D$2:$D$167="process")*economics!$AH$2:$AH$167*_xlfn.NORM.DIST(AL$3,economics!$AK$2:$AK$167,economics!$AJ$2:$AJ$167,TRUE)),0)</f>
        <v>0</v>
      </c>
      <c r="AM7" s="68">
        <f t="array" ref="AM7">IF($D7,SUMPRODUCT((economics!$AG$2:$AG$167=$B7)*(economics!$D$2:$D$167="process")*economics!$AH$2:$AH$167*_xlfn.NORM.DIST(AM$3,economics!$AK$2:$AK$167,economics!$AJ$2:$AJ$167,TRUE)),0)</f>
        <v>0</v>
      </c>
      <c r="AN7" s="68">
        <f t="array" ref="AN7">IF($D7,SUMPRODUCT((economics!$AG$2:$AG$167=$B7)*(economics!$D$2:$D$167="process")*economics!$AH$2:$AH$167*_xlfn.NORM.DIST(AN$3,economics!$AK$2:$AK$167,economics!$AJ$2:$AJ$167,TRUE)),0)</f>
        <v>0</v>
      </c>
      <c r="AO7" s="68">
        <f t="array" ref="AO7">IF($D7,SUMPRODUCT((economics!$AG$2:$AG$167=$B7)*(economics!$D$2:$D$167="process")*economics!$AH$2:$AH$167*_xlfn.NORM.DIST(AO$3,economics!$AK$2:$AK$167,economics!$AJ$2:$AJ$167,TRUE)),0)</f>
        <v>0</v>
      </c>
      <c r="AP7" s="68">
        <f t="array" ref="AP7">IF($D7,SUMPRODUCT((economics!$AG$2:$AG$167=$B7)*(economics!$D$2:$D$167="process")*economics!$AH$2:$AH$167*_xlfn.NORM.DIST(AP$3,economics!$AK$2:$AK$167,economics!$AJ$2:$AJ$167,TRUE)),0)</f>
        <v>0</v>
      </c>
      <c r="AQ7" s="68">
        <f t="array" ref="AQ7">IF($D7,SUMPRODUCT((economics!$AG$2:$AG$167=$B7)*(economics!$D$2:$D$167="process")*economics!$AH$2:$AH$167*_xlfn.NORM.DIST(AQ$3,economics!$AK$2:$AK$167,economics!$AJ$2:$AJ$167,TRUE)),0)</f>
        <v>0</v>
      </c>
      <c r="AR7" s="68">
        <f t="array" ref="AR7">IF($D7,SUMPRODUCT((economics!$AG$2:$AG$167=$B7)*(economics!$D$2:$D$167="process")*economics!$AH$2:$AH$167*_xlfn.NORM.DIST(AR$3,economics!$AK$2:$AK$167,economics!$AJ$2:$AJ$167,TRUE)),0)</f>
        <v>0</v>
      </c>
      <c r="AS7" s="68">
        <f t="array" ref="AS7">IF($D7,SUMPRODUCT((economics!$AG$2:$AG$167=$B7)*(economics!$D$2:$D$167="process")*economics!$AH$2:$AH$167*_xlfn.NORM.DIST(AS$3,economics!$AK$2:$AK$167,economics!$AJ$2:$AJ$167,TRUE)),0)</f>
        <v>0</v>
      </c>
      <c r="AT7" s="68">
        <f t="array" ref="AT7">IF($D7,SUMPRODUCT((economics!$AG$2:$AG$167=$B7)*(economics!$D$2:$D$167="process")*economics!$AH$2:$AH$167*_xlfn.NORM.DIST(AT$3,economics!$AK$2:$AK$167,economics!$AJ$2:$AJ$167,TRUE)),0)</f>
        <v>0</v>
      </c>
      <c r="AU7" s="68">
        <f t="array" ref="AU7">IF($D7,SUMPRODUCT((economics!$AG$2:$AG$167=$B7)*(economics!$D$2:$D$167="process")*economics!$AH$2:$AH$167*_xlfn.NORM.DIST(AU$3,economics!$AK$2:$AK$167,economics!$AJ$2:$AJ$167,TRUE)),0)</f>
        <v>0</v>
      </c>
      <c r="AV7" s="68">
        <f t="array" ref="AV7">IF($D7,SUMPRODUCT((economics!$AG$2:$AG$167=$B7)*(economics!$D$2:$D$167="process")*economics!$AH$2:$AH$167*_xlfn.NORM.DIST(AV$3,economics!$AK$2:$AK$167,economics!$AJ$2:$AJ$167,TRUE)),0)</f>
        <v>0</v>
      </c>
      <c r="AW7" s="68">
        <f t="array" ref="AW7">IF($D7,SUMPRODUCT((economics!$AG$2:$AG$167=$B7)*(economics!$D$2:$D$167="process")*economics!$AH$2:$AH$167*_xlfn.NORM.DIST(AW$3,economics!$AK$2:$AK$167,economics!$AJ$2:$AJ$167,TRUE)),0)</f>
        <v>0</v>
      </c>
      <c r="AX7" s="68">
        <f t="array" ref="AX7">IF($D7,SUMPRODUCT((economics!$AG$2:$AG$167=$B7)*(economics!$D$2:$D$167="process")*economics!$AH$2:$AH$167*_xlfn.NORM.DIST(AX$3,economics!$AK$2:$AK$167,economics!$AJ$2:$AJ$167,TRUE)),0)</f>
        <v>0</v>
      </c>
      <c r="AY7" s="68">
        <f t="array" ref="AY7">IF($D7,SUMPRODUCT((economics!$AG$2:$AG$167=$B7)*(economics!$D$2:$D$167="process")*economics!$AH$2:$AH$167*_xlfn.NORM.DIST(AY$3,economics!$AK$2:$AK$167,economics!$AJ$2:$AJ$167,TRUE)),0)</f>
        <v>0</v>
      </c>
      <c r="AZ7" s="68">
        <f t="array" ref="AZ7">IF($D7,SUMPRODUCT((economics!$AG$2:$AG$167=$B7)*(economics!$D$2:$D$167="process")*economics!$AH$2:$AH$167*_xlfn.NORM.DIST(AZ$3,economics!$AK$2:$AK$167,economics!$AJ$2:$AJ$167,TRUE)),0)</f>
        <v>0</v>
      </c>
      <c r="BA7" s="68">
        <f t="array" ref="BA7">IF($D7,SUMPRODUCT((economics!$AG$2:$AG$167=$B7)*(economics!$D$2:$D$167="process")*economics!$AH$2:$AH$167*_xlfn.NORM.DIST(BA$3,economics!$AK$2:$AK$167,economics!$AJ$2:$AJ$167,TRUE)),0)</f>
        <v>0</v>
      </c>
      <c r="BB7" s="68">
        <f t="array" ref="BB7">IF($D7,SUMPRODUCT((economics!$AG$2:$AG$167=$B7)*(economics!$D$2:$D$167="process")*economics!$AH$2:$AH$167*_xlfn.NORM.DIST(BB$3,economics!$AK$2:$AK$167,economics!$AJ$2:$AJ$167,TRUE)),0)</f>
        <v>0</v>
      </c>
      <c r="BC7" s="68">
        <f t="array" ref="BC7">IF($D7,SUMPRODUCT((economics!$AG$2:$AG$167=$B7)*(economics!$D$2:$D$167="process")*economics!$AH$2:$AH$167*_xlfn.NORM.DIST(BC$3,economics!$AK$2:$AK$167,economics!$AJ$2:$AJ$167,TRUE)),0)</f>
        <v>0</v>
      </c>
      <c r="BD7" s="68">
        <f t="array" ref="BD7">IF($D7,SUMPRODUCT((economics!$AG$2:$AG$167=$B7)*(economics!$D$2:$D$167="process")*economics!$AH$2:$AH$167*_xlfn.NORM.DIST(BD$3,economics!$AK$2:$AK$167,economics!$AJ$2:$AJ$167,TRUE)),0)</f>
        <v>0</v>
      </c>
      <c r="BE7" s="68">
        <f t="array" ref="BE7">IF($D7,SUMPRODUCT((economics!$AG$2:$AG$167=$B7)*(economics!$D$2:$D$167="process")*economics!$AH$2:$AH$167*_xlfn.NORM.DIST(BE$3,economics!$AK$2:$AK$167,economics!$AJ$2:$AJ$167,TRUE)),0)</f>
        <v>0</v>
      </c>
      <c r="BF7" s="68">
        <f t="array" ref="BF7">IF($D7,SUMPRODUCT((economics!$AG$2:$AG$167=$B7)*(economics!$D$2:$D$167="process")*economics!$AH$2:$AH$167*_xlfn.NORM.DIST(BF$3,economics!$AK$2:$AK$167,economics!$AJ$2:$AJ$167,TRUE)),0)</f>
        <v>0</v>
      </c>
      <c r="BG7" s="68">
        <f t="array" ref="BG7">IF($D7,SUMPRODUCT((economics!$AG$2:$AG$167=$B7)*(economics!$D$2:$D$167="process")*economics!$AH$2:$AH$167*_xlfn.NORM.DIST(BG$3,economics!$AK$2:$AK$167,economics!$AJ$2:$AJ$167,TRUE)),0)</f>
        <v>0</v>
      </c>
      <c r="BH7" s="68">
        <f t="array" ref="BH7">IF($D7,SUMPRODUCT((economics!$AG$2:$AG$167=$B7)*(economics!$D$2:$D$167="process")*economics!$AH$2:$AH$167*_xlfn.NORM.DIST(BH$3,economics!$AK$2:$AK$167,economics!$AJ$2:$AJ$167,TRUE)),0)</f>
        <v>0</v>
      </c>
      <c r="BI7" s="68">
        <f t="array" ref="BI7">IF($D7,SUMPRODUCT((economics!$AG$2:$AG$167=$B7)*(economics!$D$2:$D$167="process")*economics!$AH$2:$AH$167*_xlfn.NORM.DIST(BI$3,economics!$AK$2:$AK$167,economics!$AJ$2:$AJ$167,TRUE)),0)</f>
        <v>0</v>
      </c>
      <c r="BJ7" s="68">
        <f t="array" ref="BJ7">IF($D7,SUMPRODUCT((economics!$AG$2:$AG$167=$B7)*(economics!$D$2:$D$167="process")*economics!$AH$2:$AH$167*_xlfn.NORM.DIST(BJ$3,economics!$AK$2:$AK$167,economics!$AJ$2:$AJ$167,TRUE)),0)</f>
        <v>0</v>
      </c>
      <c r="BK7" s="68">
        <f t="array" ref="BK7">IF($D7,SUMPRODUCT((economics!$AG$2:$AG$167=$B7)*(economics!$D$2:$D$167="process")*economics!$AH$2:$AH$167*_xlfn.NORM.DIST(BK$3,economics!$AK$2:$AK$167,economics!$AJ$2:$AJ$167,TRUE)),0)</f>
        <v>0</v>
      </c>
      <c r="BL7" s="68">
        <f t="array" ref="BL7">IF($D7,SUMPRODUCT((economics!$AG$2:$AG$167=$B7)*(economics!$D$2:$D$167="process")*economics!$AH$2:$AH$167*_xlfn.NORM.DIST(BL$3,economics!$AK$2:$AK$167,economics!$AJ$2:$AJ$167,TRUE)),0)</f>
        <v>0</v>
      </c>
      <c r="BM7" s="68">
        <f t="array" ref="BM7">IF($D7,SUMPRODUCT((economics!$AG$2:$AG$167=$B7)*(economics!$D$2:$D$167="process")*economics!$AH$2:$AH$167*_xlfn.NORM.DIST(BM$3,economics!$AK$2:$AK$167,economics!$AJ$2:$AJ$167,TRUE)),0)</f>
        <v>0</v>
      </c>
      <c r="BN7" s="68">
        <f t="array" ref="BN7">IF($D7,SUMPRODUCT((economics!$AG$2:$AG$167=$B7)*(economics!$D$2:$D$167="process")*economics!$AH$2:$AH$167*_xlfn.NORM.DIST(BN$3,economics!$AK$2:$AK$167,economics!$AJ$2:$AJ$167,TRUE)),0)</f>
        <v>0</v>
      </c>
      <c r="BO7" s="68">
        <f t="array" ref="BO7">IF($D7,SUMPRODUCT((economics!$AG$2:$AG$167=$B7)*(economics!$D$2:$D$167="process")*economics!$AH$2:$AH$167*_xlfn.NORM.DIST(BO$3,economics!$AK$2:$AK$167,economics!$AJ$2:$AJ$167,TRUE)),0)</f>
        <v>0</v>
      </c>
      <c r="BP7" s="68">
        <f t="array" ref="BP7">IF($D7,SUMPRODUCT((economics!$AG$2:$AG$167=$B7)*(economics!$D$2:$D$167="process")*economics!$AH$2:$AH$167*_xlfn.NORM.DIST(BP$3,economics!$AK$2:$AK$167,economics!$AJ$2:$AJ$167,TRUE)),0)</f>
        <v>0</v>
      </c>
      <c r="BQ7" s="68">
        <f t="array" ref="BQ7">IF($D7,SUMPRODUCT((economics!$AG$2:$AG$167=$B7)*(economics!$D$2:$D$167="process")*economics!$AH$2:$AH$167*_xlfn.NORM.DIST(BQ$3,economics!$AK$2:$AK$167,economics!$AJ$2:$AJ$167,TRUE)),0)</f>
        <v>0</v>
      </c>
      <c r="BR7" s="68">
        <f t="array" ref="BR7">IF($D7,SUMPRODUCT((economics!$AG$2:$AG$167=$B7)*(economics!$D$2:$D$167="process")*economics!$AH$2:$AH$167*_xlfn.NORM.DIST(BR$3,economics!$AK$2:$AK$167,economics!$AJ$2:$AJ$167,TRUE)),0)</f>
        <v>0</v>
      </c>
      <c r="BS7" s="68">
        <f t="array" ref="BS7">IF($D7,SUMPRODUCT((economics!$AG$2:$AG$167=$B7)*(economics!$D$2:$D$167="process")*economics!$AH$2:$AH$167*_xlfn.NORM.DIST(BS$3,economics!$AK$2:$AK$167,economics!$AJ$2:$AJ$167,TRUE)),0)</f>
        <v>0</v>
      </c>
      <c r="BT7" s="68">
        <f t="array" ref="BT7">IF($D7,SUMPRODUCT((economics!$AG$2:$AG$167=$B7)*(economics!$D$2:$D$167="process")*economics!$AH$2:$AH$167*_xlfn.NORM.DIST(BT$3,economics!$AK$2:$AK$167,economics!$AJ$2:$AJ$167,TRUE)),0)</f>
        <v>0</v>
      </c>
      <c r="BU7" s="68">
        <f t="array" ref="BU7">IF($D7,SUMPRODUCT((economics!$AG$2:$AG$167=$B7)*(economics!$D$2:$D$167="process")*economics!$AH$2:$AH$167*_xlfn.NORM.DIST(BU$3,economics!$AK$2:$AK$167,economics!$AJ$2:$AJ$167,TRUE)),0)</f>
        <v>0</v>
      </c>
      <c r="BV7" s="68">
        <f t="array" ref="BV7">IF($D7,SUMPRODUCT((economics!$AG$2:$AG$167=$B7)*(economics!$D$2:$D$167="process")*economics!$AH$2:$AH$167*_xlfn.NORM.DIST(BV$3,economics!$AK$2:$AK$167,economics!$AJ$2:$AJ$167,TRUE)),0)</f>
        <v>0</v>
      </c>
      <c r="BW7" s="68">
        <f t="array" ref="BW7">IF($D7,SUMPRODUCT((economics!$AG$2:$AG$167=$B7)*(economics!$D$2:$D$167="process")*economics!$AH$2:$AH$167*_xlfn.NORM.DIST(BW$3,economics!$AK$2:$AK$167,economics!$AJ$2:$AJ$167,TRUE)),0)</f>
        <v>0</v>
      </c>
      <c r="BX7" s="68">
        <f t="array" ref="BX7">IF($D7,SUMPRODUCT((economics!$AG$2:$AG$167=$B7)*(economics!$D$2:$D$167="process")*economics!$AH$2:$AH$167*_xlfn.NORM.DIST(BX$3,economics!$AK$2:$AK$167,economics!$AJ$2:$AJ$167,TRUE)),0)</f>
        <v>0</v>
      </c>
      <c r="BY7" s="68">
        <f t="array" ref="BY7">IF($D7,SUMPRODUCT((economics!$AG$2:$AG$167=$B7)*(economics!$D$2:$D$167="process")*economics!$AH$2:$AH$167*_xlfn.NORM.DIST(BY$3,economics!$AK$2:$AK$167,economics!$AJ$2:$AJ$167,TRUE)),0)</f>
        <v>0</v>
      </c>
      <c r="BZ7" s="68">
        <f t="array" ref="BZ7">IF($D7,SUMPRODUCT((economics!$AG$2:$AG$167=$B7)*(economics!$D$2:$D$167="process")*economics!$AH$2:$AH$167*_xlfn.NORM.DIST(BZ$3,economics!$AK$2:$AK$167,economics!$AJ$2:$AJ$167,TRUE)),0)</f>
        <v>0</v>
      </c>
      <c r="CA7" s="68">
        <f t="array" ref="CA7">IF($D7,SUMPRODUCT((economics!$AG$2:$AG$167=$B7)*(economics!$D$2:$D$167="process")*economics!$AH$2:$AH$167*_xlfn.NORM.DIST(CA$3,economics!$AK$2:$AK$167,economics!$AJ$2:$AJ$167,TRUE)),0)</f>
        <v>0</v>
      </c>
      <c r="CB7" s="68">
        <f t="array" ref="CB7">IF($D7,SUMPRODUCT((economics!$AG$2:$AG$167=$B7)*(economics!$D$2:$D$167="process")*economics!$AH$2:$AH$167*_xlfn.NORM.DIST(CB$3,economics!$AK$2:$AK$167,economics!$AJ$2:$AJ$167,TRUE)),0)</f>
        <v>0</v>
      </c>
      <c r="CC7" s="68">
        <f t="array" ref="CC7">IF($D7,SUMPRODUCT((economics!$AG$2:$AG$167=$B7)*(economics!$D$2:$D$167="process")*economics!$AH$2:$AH$167*_xlfn.NORM.DIST(CC$3,economics!$AK$2:$AK$167,economics!$AJ$2:$AJ$167,TRUE)),0)</f>
        <v>0</v>
      </c>
      <c r="CD7" s="68">
        <f t="array" ref="CD7">IF($D7,SUMPRODUCT((economics!$AG$2:$AG$167=$B7)*(economics!$D$2:$D$167="process")*economics!$AH$2:$AH$167*_xlfn.NORM.DIST(CD$3,economics!$AK$2:$AK$167,economics!$AJ$2:$AJ$167,TRUE)),0)</f>
        <v>0</v>
      </c>
      <c r="CE7" s="68">
        <f t="array" ref="CE7">IF($D7,SUMPRODUCT((economics!$AG$2:$AG$167=$B7)*(economics!$D$2:$D$167="process")*economics!$AH$2:$AH$167*_xlfn.NORM.DIST(CE$3,economics!$AK$2:$AK$167,economics!$AJ$2:$AJ$167,TRUE)),0)</f>
        <v>0</v>
      </c>
      <c r="CF7" s="68">
        <f t="array" ref="CF7">IF($D7,SUMPRODUCT((economics!$AG$2:$AG$167=$B7)*(economics!$D$2:$D$167="process")*economics!$AH$2:$AH$167*_xlfn.NORM.DIST(CF$3,economics!$AK$2:$AK$167,economics!$AJ$2:$AJ$167,TRUE)),0)</f>
        <v>0</v>
      </c>
      <c r="CG7" s="68">
        <f t="array" ref="CG7">IF($D7,SUMPRODUCT((economics!$AG$2:$AG$167=$B7)*(economics!$D$2:$D$167="process")*economics!$AH$2:$AH$167*_xlfn.NORM.DIST(CG$3,economics!$AK$2:$AK$167,economics!$AJ$2:$AJ$167,TRUE)),0)</f>
        <v>0</v>
      </c>
      <c r="CH7" s="68">
        <f t="array" ref="CH7">IF($D7,SUMPRODUCT((economics!$AG$2:$AG$167=$B7)*(economics!$D$2:$D$167="process")*economics!$AH$2:$AH$167*_xlfn.NORM.DIST(CH$3,economics!$AK$2:$AK$167,economics!$AJ$2:$AJ$167,TRUE)),0)</f>
        <v>0</v>
      </c>
    </row>
    <row r="8" spans="1:86" x14ac:dyDescent="0.35">
      <c r="A8" t="str">
        <f>WHRPbI!A6</f>
        <v>food beverage and tobacco 10T12</v>
      </c>
      <c r="B8" t="s">
        <v>762</v>
      </c>
      <c r="C8" s="68">
        <f>WHRPbI!B6</f>
        <v>9.2204861491295309E-2</v>
      </c>
      <c r="D8" t="b">
        <f>ISNUMBER(MATCH($B8,'energy base (MECS)'!$K$4:$K$9,0))</f>
        <v>0</v>
      </c>
      <c r="E8" s="68">
        <f t="array" ref="E8">IF($D8,SUMPRODUCT((economics!$AG$2:$AG$167=$B8)*(economics!$D$2:$D$167="process")*economics!$AH$2:$AH$167*_xlfn.NORM.DIST(E$3,economics!$AK$2:$AK$167,economics!$AJ$2:$AJ$167,TRUE)),0)</f>
        <v>0</v>
      </c>
      <c r="F8" s="68">
        <f t="array" ref="F8">IF($D8,SUMPRODUCT((economics!$AG$2:$AG$167=$B8)*(economics!$D$2:$D$167="process")*economics!$AH$2:$AH$167*_xlfn.NORM.DIST(F$3,economics!$AK$2:$AK$167,economics!$AJ$2:$AJ$167,TRUE)),0)</f>
        <v>0</v>
      </c>
      <c r="G8" s="68">
        <f t="array" ref="G8">IF($D8,SUMPRODUCT((economics!$AG$2:$AG$167=$B8)*(economics!$D$2:$D$167="process")*economics!$AH$2:$AH$167*_xlfn.NORM.DIST(G$3,economics!$AK$2:$AK$167,economics!$AJ$2:$AJ$167,TRUE)),0)</f>
        <v>0</v>
      </c>
      <c r="H8" s="68">
        <f t="array" ref="H8">IF($D8,SUMPRODUCT((economics!$AG$2:$AG$167=$B8)*(economics!$D$2:$D$167="process")*economics!$AH$2:$AH$167*_xlfn.NORM.DIST(H$3,economics!$AK$2:$AK$167,economics!$AJ$2:$AJ$167,TRUE)),0)</f>
        <v>0</v>
      </c>
      <c r="I8" s="68">
        <f t="array" ref="I8">IF($D8,SUMPRODUCT((economics!$AG$2:$AG$167=$B8)*(economics!$D$2:$D$167="process")*economics!$AH$2:$AH$167*_xlfn.NORM.DIST(I$3,economics!$AK$2:$AK$167,economics!$AJ$2:$AJ$167,TRUE)),0)</f>
        <v>0</v>
      </c>
      <c r="J8" s="68">
        <f t="array" ref="J8">IF($D8,SUMPRODUCT((economics!$AG$2:$AG$167=$B8)*(economics!$D$2:$D$167="process")*economics!$AH$2:$AH$167*_xlfn.NORM.DIST(J$3,economics!$AK$2:$AK$167,economics!$AJ$2:$AJ$167,TRUE)),0)</f>
        <v>0</v>
      </c>
      <c r="K8" s="68">
        <f t="array" ref="K8">IF($D8,SUMPRODUCT((economics!$AG$2:$AG$167=$B8)*(economics!$D$2:$D$167="process")*economics!$AH$2:$AH$167*_xlfn.NORM.DIST(K$3,economics!$AK$2:$AK$167,economics!$AJ$2:$AJ$167,TRUE)),0)</f>
        <v>0</v>
      </c>
      <c r="L8" s="68">
        <f t="array" ref="L8">IF($D8,SUMPRODUCT((economics!$AG$2:$AG$167=$B8)*(economics!$D$2:$D$167="process")*economics!$AH$2:$AH$167*_xlfn.NORM.DIST(L$3,economics!$AK$2:$AK$167,economics!$AJ$2:$AJ$167,TRUE)),0)</f>
        <v>0</v>
      </c>
      <c r="M8" s="68">
        <f t="array" ref="M8">IF($D8,SUMPRODUCT((economics!$AG$2:$AG$167=$B8)*(economics!$D$2:$D$167="process")*economics!$AH$2:$AH$167*_xlfn.NORM.DIST(M$3,economics!$AK$2:$AK$167,economics!$AJ$2:$AJ$167,TRUE)),0)</f>
        <v>0</v>
      </c>
      <c r="N8" s="68">
        <f t="array" ref="N8">IF($D8,SUMPRODUCT((economics!$AG$2:$AG$167=$B8)*(economics!$D$2:$D$167="process")*economics!$AH$2:$AH$167*_xlfn.NORM.DIST(N$3,economics!$AK$2:$AK$167,economics!$AJ$2:$AJ$167,TRUE)),0)</f>
        <v>0</v>
      </c>
      <c r="O8" s="68">
        <f t="array" ref="O8">IF($D8,SUMPRODUCT((economics!$AG$2:$AG$167=$B8)*(economics!$D$2:$D$167="process")*economics!$AH$2:$AH$167*_xlfn.NORM.DIST(O$3,economics!$AK$2:$AK$167,economics!$AJ$2:$AJ$167,TRUE)),0)</f>
        <v>0</v>
      </c>
      <c r="P8" s="68">
        <f t="array" ref="P8">IF($D8,SUMPRODUCT((economics!$AG$2:$AG$167=$B8)*(economics!$D$2:$D$167="process")*economics!$AH$2:$AH$167*_xlfn.NORM.DIST(P$3,economics!$AK$2:$AK$167,economics!$AJ$2:$AJ$167,TRUE)),0)</f>
        <v>0</v>
      </c>
      <c r="Q8" s="68">
        <f t="array" ref="Q8">IF($D8,SUMPRODUCT((economics!$AG$2:$AG$167=$B8)*(economics!$D$2:$D$167="process")*economics!$AH$2:$AH$167*_xlfn.NORM.DIST(Q$3,economics!$AK$2:$AK$167,economics!$AJ$2:$AJ$167,TRUE)),0)</f>
        <v>0</v>
      </c>
      <c r="R8" s="68">
        <f t="array" ref="R8">IF($D8,SUMPRODUCT((economics!$AG$2:$AG$167=$B8)*(economics!$D$2:$D$167="process")*economics!$AH$2:$AH$167*_xlfn.NORM.DIST(R$3,economics!$AK$2:$AK$167,economics!$AJ$2:$AJ$167,TRUE)),0)</f>
        <v>0</v>
      </c>
      <c r="S8" s="68">
        <f t="array" ref="S8">IF($D8,SUMPRODUCT((economics!$AG$2:$AG$167=$B8)*(economics!$D$2:$D$167="process")*economics!$AH$2:$AH$167*_xlfn.NORM.DIST(S$3,economics!$AK$2:$AK$167,economics!$AJ$2:$AJ$167,TRUE)),0)</f>
        <v>0</v>
      </c>
      <c r="T8" s="68">
        <f t="array" ref="T8">IF($D8,SUMPRODUCT((economics!$AG$2:$AG$167=$B8)*(economics!$D$2:$D$167="process")*economics!$AH$2:$AH$167*_xlfn.NORM.DIST(T$3,economics!$AK$2:$AK$167,economics!$AJ$2:$AJ$167,TRUE)),0)</f>
        <v>0</v>
      </c>
      <c r="U8" s="68">
        <f t="array" ref="U8">IF($D8,SUMPRODUCT((economics!$AG$2:$AG$167=$B8)*(economics!$D$2:$D$167="process")*economics!$AH$2:$AH$167*_xlfn.NORM.DIST(U$3,economics!$AK$2:$AK$167,economics!$AJ$2:$AJ$167,TRUE)),0)</f>
        <v>0</v>
      </c>
      <c r="V8" s="68">
        <f t="array" ref="V8">IF($D8,SUMPRODUCT((economics!$AG$2:$AG$167=$B8)*(economics!$D$2:$D$167="process")*economics!$AH$2:$AH$167*_xlfn.NORM.DIST(V$3,economics!$AK$2:$AK$167,economics!$AJ$2:$AJ$167,TRUE)),0)</f>
        <v>0</v>
      </c>
      <c r="W8" s="68">
        <f t="array" ref="W8">IF($D8,SUMPRODUCT((economics!$AG$2:$AG$167=$B8)*(economics!$D$2:$D$167="process")*economics!$AH$2:$AH$167*_xlfn.NORM.DIST(W$3,economics!$AK$2:$AK$167,economics!$AJ$2:$AJ$167,TRUE)),0)</f>
        <v>0</v>
      </c>
      <c r="X8" s="68">
        <f t="array" ref="X8">IF($D8,SUMPRODUCT((economics!$AG$2:$AG$167=$B8)*(economics!$D$2:$D$167="process")*economics!$AH$2:$AH$167*_xlfn.NORM.DIST(X$3,economics!$AK$2:$AK$167,economics!$AJ$2:$AJ$167,TRUE)),0)</f>
        <v>0</v>
      </c>
      <c r="Y8" s="68">
        <f t="array" ref="Y8">IF($D8,SUMPRODUCT((economics!$AG$2:$AG$167=$B8)*(economics!$D$2:$D$167="process")*economics!$AH$2:$AH$167*_xlfn.NORM.DIST(Y$3,economics!$AK$2:$AK$167,economics!$AJ$2:$AJ$167,TRUE)),0)</f>
        <v>0</v>
      </c>
      <c r="Z8" s="68">
        <f t="array" ref="Z8">IF($D8,SUMPRODUCT((economics!$AG$2:$AG$167=$B8)*(economics!$D$2:$D$167="process")*economics!$AH$2:$AH$167*_xlfn.NORM.DIST(Z$3,economics!$AK$2:$AK$167,economics!$AJ$2:$AJ$167,TRUE)),0)</f>
        <v>0</v>
      </c>
      <c r="AA8" s="68">
        <f t="array" ref="AA8">IF($D8,SUMPRODUCT((economics!$AG$2:$AG$167=$B8)*(economics!$D$2:$D$167="process")*economics!$AH$2:$AH$167*_xlfn.NORM.DIST(AA$3,economics!$AK$2:$AK$167,economics!$AJ$2:$AJ$167,TRUE)),0)</f>
        <v>0</v>
      </c>
      <c r="AB8" s="68">
        <f t="array" ref="AB8">IF($D8,SUMPRODUCT((economics!$AG$2:$AG$167=$B8)*(economics!$D$2:$D$167="process")*economics!$AH$2:$AH$167*_xlfn.NORM.DIST(AB$3,economics!$AK$2:$AK$167,economics!$AJ$2:$AJ$167,TRUE)),0)</f>
        <v>0</v>
      </c>
      <c r="AC8" s="68">
        <f t="array" ref="AC8">IF($D8,SUMPRODUCT((economics!$AG$2:$AG$167=$B8)*(economics!$D$2:$D$167="process")*economics!$AH$2:$AH$167*_xlfn.NORM.DIST(AC$3,economics!$AK$2:$AK$167,economics!$AJ$2:$AJ$167,TRUE)),0)</f>
        <v>0</v>
      </c>
      <c r="AD8" s="68">
        <f t="array" ref="AD8">IF($D8,SUMPRODUCT((economics!$AG$2:$AG$167=$B8)*(economics!$D$2:$D$167="process")*economics!$AH$2:$AH$167*_xlfn.NORM.DIST(AD$3,economics!$AK$2:$AK$167,economics!$AJ$2:$AJ$167,TRUE)),0)</f>
        <v>0</v>
      </c>
      <c r="AE8" s="68">
        <f t="array" ref="AE8">IF($D8,SUMPRODUCT((economics!$AG$2:$AG$167=$B8)*(economics!$D$2:$D$167="process")*economics!$AH$2:$AH$167*_xlfn.NORM.DIST(AE$3,economics!$AK$2:$AK$167,economics!$AJ$2:$AJ$167,TRUE)),0)</f>
        <v>0</v>
      </c>
      <c r="AF8" s="68">
        <f t="array" ref="AF8">IF($D8,SUMPRODUCT((economics!$AG$2:$AG$167=$B8)*(economics!$D$2:$D$167="process")*economics!$AH$2:$AH$167*_xlfn.NORM.DIST(AF$3,economics!$AK$2:$AK$167,economics!$AJ$2:$AJ$167,TRUE)),0)</f>
        <v>0</v>
      </c>
      <c r="AG8" s="68">
        <f t="array" ref="AG8">IF($D8,SUMPRODUCT((economics!$AG$2:$AG$167=$B8)*(economics!$D$2:$D$167="process")*economics!$AH$2:$AH$167*_xlfn.NORM.DIST(AG$3,economics!$AK$2:$AK$167,economics!$AJ$2:$AJ$167,TRUE)),0)</f>
        <v>0</v>
      </c>
      <c r="AH8" s="68">
        <f t="array" ref="AH8">IF($D8,SUMPRODUCT((economics!$AG$2:$AG$167=$B8)*(economics!$D$2:$D$167="process")*economics!$AH$2:$AH$167*_xlfn.NORM.DIST(AH$3,economics!$AK$2:$AK$167,economics!$AJ$2:$AJ$167,TRUE)),0)</f>
        <v>0</v>
      </c>
      <c r="AI8" s="68">
        <f t="array" ref="AI8">IF($D8,SUMPRODUCT((economics!$AG$2:$AG$167=$B8)*(economics!$D$2:$D$167="process")*economics!$AH$2:$AH$167*_xlfn.NORM.DIST(AI$3,economics!$AK$2:$AK$167,economics!$AJ$2:$AJ$167,TRUE)),0)</f>
        <v>0</v>
      </c>
      <c r="AJ8" s="68">
        <f t="array" ref="AJ8">IF($D8,SUMPRODUCT((economics!$AG$2:$AG$167=$B8)*(economics!$D$2:$D$167="process")*economics!$AH$2:$AH$167*_xlfn.NORM.DIST(AJ$3,economics!$AK$2:$AK$167,economics!$AJ$2:$AJ$167,TRUE)),0)</f>
        <v>0</v>
      </c>
      <c r="AK8" s="68">
        <f t="array" ref="AK8">IF($D8,SUMPRODUCT((economics!$AG$2:$AG$167=$B8)*(economics!$D$2:$D$167="process")*economics!$AH$2:$AH$167*_xlfn.NORM.DIST(AK$3,economics!$AK$2:$AK$167,economics!$AJ$2:$AJ$167,TRUE)),0)</f>
        <v>0</v>
      </c>
      <c r="AL8" s="68">
        <f t="array" ref="AL8">IF($D8,SUMPRODUCT((economics!$AG$2:$AG$167=$B8)*(economics!$D$2:$D$167="process")*economics!$AH$2:$AH$167*_xlfn.NORM.DIST(AL$3,economics!$AK$2:$AK$167,economics!$AJ$2:$AJ$167,TRUE)),0)</f>
        <v>0</v>
      </c>
      <c r="AM8" s="68">
        <f t="array" ref="AM8">IF($D8,SUMPRODUCT((economics!$AG$2:$AG$167=$B8)*(economics!$D$2:$D$167="process")*economics!$AH$2:$AH$167*_xlfn.NORM.DIST(AM$3,economics!$AK$2:$AK$167,economics!$AJ$2:$AJ$167,TRUE)),0)</f>
        <v>0</v>
      </c>
      <c r="AN8" s="68">
        <f t="array" ref="AN8">IF($D8,SUMPRODUCT((economics!$AG$2:$AG$167=$B8)*(economics!$D$2:$D$167="process")*economics!$AH$2:$AH$167*_xlfn.NORM.DIST(AN$3,economics!$AK$2:$AK$167,economics!$AJ$2:$AJ$167,TRUE)),0)</f>
        <v>0</v>
      </c>
      <c r="AO8" s="68">
        <f t="array" ref="AO8">IF($D8,SUMPRODUCT((economics!$AG$2:$AG$167=$B8)*(economics!$D$2:$D$167="process")*economics!$AH$2:$AH$167*_xlfn.NORM.DIST(AO$3,economics!$AK$2:$AK$167,economics!$AJ$2:$AJ$167,TRUE)),0)</f>
        <v>0</v>
      </c>
      <c r="AP8" s="68">
        <f t="array" ref="AP8">IF($D8,SUMPRODUCT((economics!$AG$2:$AG$167=$B8)*(economics!$D$2:$D$167="process")*economics!$AH$2:$AH$167*_xlfn.NORM.DIST(AP$3,economics!$AK$2:$AK$167,economics!$AJ$2:$AJ$167,TRUE)),0)</f>
        <v>0</v>
      </c>
      <c r="AQ8" s="68">
        <f t="array" ref="AQ8">IF($D8,SUMPRODUCT((economics!$AG$2:$AG$167=$B8)*(economics!$D$2:$D$167="process")*economics!$AH$2:$AH$167*_xlfn.NORM.DIST(AQ$3,economics!$AK$2:$AK$167,economics!$AJ$2:$AJ$167,TRUE)),0)</f>
        <v>0</v>
      </c>
      <c r="AR8" s="68">
        <f t="array" ref="AR8">IF($D8,SUMPRODUCT((economics!$AG$2:$AG$167=$B8)*(economics!$D$2:$D$167="process")*economics!$AH$2:$AH$167*_xlfn.NORM.DIST(AR$3,economics!$AK$2:$AK$167,economics!$AJ$2:$AJ$167,TRUE)),0)</f>
        <v>0</v>
      </c>
      <c r="AS8" s="68">
        <f t="array" ref="AS8">IF($D8,SUMPRODUCT((economics!$AG$2:$AG$167=$B8)*(economics!$D$2:$D$167="process")*economics!$AH$2:$AH$167*_xlfn.NORM.DIST(AS$3,economics!$AK$2:$AK$167,economics!$AJ$2:$AJ$167,TRUE)),0)</f>
        <v>0</v>
      </c>
      <c r="AT8" s="68">
        <f t="array" ref="AT8">IF($D8,SUMPRODUCT((economics!$AG$2:$AG$167=$B8)*(economics!$D$2:$D$167="process")*economics!$AH$2:$AH$167*_xlfn.NORM.DIST(AT$3,economics!$AK$2:$AK$167,economics!$AJ$2:$AJ$167,TRUE)),0)</f>
        <v>0</v>
      </c>
      <c r="AU8" s="68">
        <f t="array" ref="AU8">IF($D8,SUMPRODUCT((economics!$AG$2:$AG$167=$B8)*(economics!$D$2:$D$167="process")*economics!$AH$2:$AH$167*_xlfn.NORM.DIST(AU$3,economics!$AK$2:$AK$167,economics!$AJ$2:$AJ$167,TRUE)),0)</f>
        <v>0</v>
      </c>
      <c r="AV8" s="68">
        <f t="array" ref="AV8">IF($D8,SUMPRODUCT((economics!$AG$2:$AG$167=$B8)*(economics!$D$2:$D$167="process")*economics!$AH$2:$AH$167*_xlfn.NORM.DIST(AV$3,economics!$AK$2:$AK$167,economics!$AJ$2:$AJ$167,TRUE)),0)</f>
        <v>0</v>
      </c>
      <c r="AW8" s="68">
        <f t="array" ref="AW8">IF($D8,SUMPRODUCT((economics!$AG$2:$AG$167=$B8)*(economics!$D$2:$D$167="process")*economics!$AH$2:$AH$167*_xlfn.NORM.DIST(AW$3,economics!$AK$2:$AK$167,economics!$AJ$2:$AJ$167,TRUE)),0)</f>
        <v>0</v>
      </c>
      <c r="AX8" s="68">
        <f t="array" ref="AX8">IF($D8,SUMPRODUCT((economics!$AG$2:$AG$167=$B8)*(economics!$D$2:$D$167="process")*economics!$AH$2:$AH$167*_xlfn.NORM.DIST(AX$3,economics!$AK$2:$AK$167,economics!$AJ$2:$AJ$167,TRUE)),0)</f>
        <v>0</v>
      </c>
      <c r="AY8" s="68">
        <f t="array" ref="AY8">IF($D8,SUMPRODUCT((economics!$AG$2:$AG$167=$B8)*(economics!$D$2:$D$167="process")*economics!$AH$2:$AH$167*_xlfn.NORM.DIST(AY$3,economics!$AK$2:$AK$167,economics!$AJ$2:$AJ$167,TRUE)),0)</f>
        <v>0</v>
      </c>
      <c r="AZ8" s="68">
        <f t="array" ref="AZ8">IF($D8,SUMPRODUCT((economics!$AG$2:$AG$167=$B8)*(economics!$D$2:$D$167="process")*economics!$AH$2:$AH$167*_xlfn.NORM.DIST(AZ$3,economics!$AK$2:$AK$167,economics!$AJ$2:$AJ$167,TRUE)),0)</f>
        <v>0</v>
      </c>
      <c r="BA8" s="68">
        <f t="array" ref="BA8">IF($D8,SUMPRODUCT((economics!$AG$2:$AG$167=$B8)*(economics!$D$2:$D$167="process")*economics!$AH$2:$AH$167*_xlfn.NORM.DIST(BA$3,economics!$AK$2:$AK$167,economics!$AJ$2:$AJ$167,TRUE)),0)</f>
        <v>0</v>
      </c>
      <c r="BB8" s="68">
        <f t="array" ref="BB8">IF($D8,SUMPRODUCT((economics!$AG$2:$AG$167=$B8)*(economics!$D$2:$D$167="process")*economics!$AH$2:$AH$167*_xlfn.NORM.DIST(BB$3,economics!$AK$2:$AK$167,economics!$AJ$2:$AJ$167,TRUE)),0)</f>
        <v>0</v>
      </c>
      <c r="BC8" s="68">
        <f t="array" ref="BC8">IF($D8,SUMPRODUCT((economics!$AG$2:$AG$167=$B8)*(economics!$D$2:$D$167="process")*economics!$AH$2:$AH$167*_xlfn.NORM.DIST(BC$3,economics!$AK$2:$AK$167,economics!$AJ$2:$AJ$167,TRUE)),0)</f>
        <v>0</v>
      </c>
      <c r="BD8" s="68">
        <f t="array" ref="BD8">IF($D8,SUMPRODUCT((economics!$AG$2:$AG$167=$B8)*(economics!$D$2:$D$167="process")*economics!$AH$2:$AH$167*_xlfn.NORM.DIST(BD$3,economics!$AK$2:$AK$167,economics!$AJ$2:$AJ$167,TRUE)),0)</f>
        <v>0</v>
      </c>
      <c r="BE8" s="68">
        <f t="array" ref="BE8">IF($D8,SUMPRODUCT((economics!$AG$2:$AG$167=$B8)*(economics!$D$2:$D$167="process")*economics!$AH$2:$AH$167*_xlfn.NORM.DIST(BE$3,economics!$AK$2:$AK$167,economics!$AJ$2:$AJ$167,TRUE)),0)</f>
        <v>0</v>
      </c>
      <c r="BF8" s="68">
        <f t="array" ref="BF8">IF($D8,SUMPRODUCT((economics!$AG$2:$AG$167=$B8)*(economics!$D$2:$D$167="process")*economics!$AH$2:$AH$167*_xlfn.NORM.DIST(BF$3,economics!$AK$2:$AK$167,economics!$AJ$2:$AJ$167,TRUE)),0)</f>
        <v>0</v>
      </c>
      <c r="BG8" s="68">
        <f t="array" ref="BG8">IF($D8,SUMPRODUCT((economics!$AG$2:$AG$167=$B8)*(economics!$D$2:$D$167="process")*economics!$AH$2:$AH$167*_xlfn.NORM.DIST(BG$3,economics!$AK$2:$AK$167,economics!$AJ$2:$AJ$167,TRUE)),0)</f>
        <v>0</v>
      </c>
      <c r="BH8" s="68">
        <f t="array" ref="BH8">IF($D8,SUMPRODUCT((economics!$AG$2:$AG$167=$B8)*(economics!$D$2:$D$167="process")*economics!$AH$2:$AH$167*_xlfn.NORM.DIST(BH$3,economics!$AK$2:$AK$167,economics!$AJ$2:$AJ$167,TRUE)),0)</f>
        <v>0</v>
      </c>
      <c r="BI8" s="68">
        <f t="array" ref="BI8">IF($D8,SUMPRODUCT((economics!$AG$2:$AG$167=$B8)*(economics!$D$2:$D$167="process")*economics!$AH$2:$AH$167*_xlfn.NORM.DIST(BI$3,economics!$AK$2:$AK$167,economics!$AJ$2:$AJ$167,TRUE)),0)</f>
        <v>0</v>
      </c>
      <c r="BJ8" s="68">
        <f t="array" ref="BJ8">IF($D8,SUMPRODUCT((economics!$AG$2:$AG$167=$B8)*(economics!$D$2:$D$167="process")*economics!$AH$2:$AH$167*_xlfn.NORM.DIST(BJ$3,economics!$AK$2:$AK$167,economics!$AJ$2:$AJ$167,TRUE)),0)</f>
        <v>0</v>
      </c>
      <c r="BK8" s="68">
        <f t="array" ref="BK8">IF($D8,SUMPRODUCT((economics!$AG$2:$AG$167=$B8)*(economics!$D$2:$D$167="process")*economics!$AH$2:$AH$167*_xlfn.NORM.DIST(BK$3,economics!$AK$2:$AK$167,economics!$AJ$2:$AJ$167,TRUE)),0)</f>
        <v>0</v>
      </c>
      <c r="BL8" s="68">
        <f t="array" ref="BL8">IF($D8,SUMPRODUCT((economics!$AG$2:$AG$167=$B8)*(economics!$D$2:$D$167="process")*economics!$AH$2:$AH$167*_xlfn.NORM.DIST(BL$3,economics!$AK$2:$AK$167,economics!$AJ$2:$AJ$167,TRUE)),0)</f>
        <v>0</v>
      </c>
      <c r="BM8" s="68">
        <f t="array" ref="BM8">IF($D8,SUMPRODUCT((economics!$AG$2:$AG$167=$B8)*(economics!$D$2:$D$167="process")*economics!$AH$2:$AH$167*_xlfn.NORM.DIST(BM$3,economics!$AK$2:$AK$167,economics!$AJ$2:$AJ$167,TRUE)),0)</f>
        <v>0</v>
      </c>
      <c r="BN8" s="68">
        <f t="array" ref="BN8">IF($D8,SUMPRODUCT((economics!$AG$2:$AG$167=$B8)*(economics!$D$2:$D$167="process")*economics!$AH$2:$AH$167*_xlfn.NORM.DIST(BN$3,economics!$AK$2:$AK$167,economics!$AJ$2:$AJ$167,TRUE)),0)</f>
        <v>0</v>
      </c>
      <c r="BO8" s="68">
        <f t="array" ref="BO8">IF($D8,SUMPRODUCT((economics!$AG$2:$AG$167=$B8)*(economics!$D$2:$D$167="process")*economics!$AH$2:$AH$167*_xlfn.NORM.DIST(BO$3,economics!$AK$2:$AK$167,economics!$AJ$2:$AJ$167,TRUE)),0)</f>
        <v>0</v>
      </c>
      <c r="BP8" s="68">
        <f t="array" ref="BP8">IF($D8,SUMPRODUCT((economics!$AG$2:$AG$167=$B8)*(economics!$D$2:$D$167="process")*economics!$AH$2:$AH$167*_xlfn.NORM.DIST(BP$3,economics!$AK$2:$AK$167,economics!$AJ$2:$AJ$167,TRUE)),0)</f>
        <v>0</v>
      </c>
      <c r="BQ8" s="68">
        <f t="array" ref="BQ8">IF($D8,SUMPRODUCT((economics!$AG$2:$AG$167=$B8)*(economics!$D$2:$D$167="process")*economics!$AH$2:$AH$167*_xlfn.NORM.DIST(BQ$3,economics!$AK$2:$AK$167,economics!$AJ$2:$AJ$167,TRUE)),0)</f>
        <v>0</v>
      </c>
      <c r="BR8" s="68">
        <f t="array" ref="BR8">IF($D8,SUMPRODUCT((economics!$AG$2:$AG$167=$B8)*(economics!$D$2:$D$167="process")*economics!$AH$2:$AH$167*_xlfn.NORM.DIST(BR$3,economics!$AK$2:$AK$167,economics!$AJ$2:$AJ$167,TRUE)),0)</f>
        <v>0</v>
      </c>
      <c r="BS8" s="68">
        <f t="array" ref="BS8">IF($D8,SUMPRODUCT((economics!$AG$2:$AG$167=$B8)*(economics!$D$2:$D$167="process")*economics!$AH$2:$AH$167*_xlfn.NORM.DIST(BS$3,economics!$AK$2:$AK$167,economics!$AJ$2:$AJ$167,TRUE)),0)</f>
        <v>0</v>
      </c>
      <c r="BT8" s="68">
        <f t="array" ref="BT8">IF($D8,SUMPRODUCT((economics!$AG$2:$AG$167=$B8)*(economics!$D$2:$D$167="process")*economics!$AH$2:$AH$167*_xlfn.NORM.DIST(BT$3,economics!$AK$2:$AK$167,economics!$AJ$2:$AJ$167,TRUE)),0)</f>
        <v>0</v>
      </c>
      <c r="BU8" s="68">
        <f t="array" ref="BU8">IF($D8,SUMPRODUCT((economics!$AG$2:$AG$167=$B8)*(economics!$D$2:$D$167="process")*economics!$AH$2:$AH$167*_xlfn.NORM.DIST(BU$3,economics!$AK$2:$AK$167,economics!$AJ$2:$AJ$167,TRUE)),0)</f>
        <v>0</v>
      </c>
      <c r="BV8" s="68">
        <f t="array" ref="BV8">IF($D8,SUMPRODUCT((economics!$AG$2:$AG$167=$B8)*(economics!$D$2:$D$167="process")*economics!$AH$2:$AH$167*_xlfn.NORM.DIST(BV$3,economics!$AK$2:$AK$167,economics!$AJ$2:$AJ$167,TRUE)),0)</f>
        <v>0</v>
      </c>
      <c r="BW8" s="68">
        <f t="array" ref="BW8">IF($D8,SUMPRODUCT((economics!$AG$2:$AG$167=$B8)*(economics!$D$2:$D$167="process")*economics!$AH$2:$AH$167*_xlfn.NORM.DIST(BW$3,economics!$AK$2:$AK$167,economics!$AJ$2:$AJ$167,TRUE)),0)</f>
        <v>0</v>
      </c>
      <c r="BX8" s="68">
        <f t="array" ref="BX8">IF($D8,SUMPRODUCT((economics!$AG$2:$AG$167=$B8)*(economics!$D$2:$D$167="process")*economics!$AH$2:$AH$167*_xlfn.NORM.DIST(BX$3,economics!$AK$2:$AK$167,economics!$AJ$2:$AJ$167,TRUE)),0)</f>
        <v>0</v>
      </c>
      <c r="BY8" s="68">
        <f t="array" ref="BY8">IF($D8,SUMPRODUCT((economics!$AG$2:$AG$167=$B8)*(economics!$D$2:$D$167="process")*economics!$AH$2:$AH$167*_xlfn.NORM.DIST(BY$3,economics!$AK$2:$AK$167,economics!$AJ$2:$AJ$167,TRUE)),0)</f>
        <v>0</v>
      </c>
      <c r="BZ8" s="68">
        <f t="array" ref="BZ8">IF($D8,SUMPRODUCT((economics!$AG$2:$AG$167=$B8)*(economics!$D$2:$D$167="process")*economics!$AH$2:$AH$167*_xlfn.NORM.DIST(BZ$3,economics!$AK$2:$AK$167,economics!$AJ$2:$AJ$167,TRUE)),0)</f>
        <v>0</v>
      </c>
      <c r="CA8" s="68">
        <f t="array" ref="CA8">IF($D8,SUMPRODUCT((economics!$AG$2:$AG$167=$B8)*(economics!$D$2:$D$167="process")*economics!$AH$2:$AH$167*_xlfn.NORM.DIST(CA$3,economics!$AK$2:$AK$167,economics!$AJ$2:$AJ$167,TRUE)),0)</f>
        <v>0</v>
      </c>
      <c r="CB8" s="68">
        <f t="array" ref="CB8">IF($D8,SUMPRODUCT((economics!$AG$2:$AG$167=$B8)*(economics!$D$2:$D$167="process")*economics!$AH$2:$AH$167*_xlfn.NORM.DIST(CB$3,economics!$AK$2:$AK$167,economics!$AJ$2:$AJ$167,TRUE)),0)</f>
        <v>0</v>
      </c>
      <c r="CC8" s="68">
        <f t="array" ref="CC8">IF($D8,SUMPRODUCT((economics!$AG$2:$AG$167=$B8)*(economics!$D$2:$D$167="process")*economics!$AH$2:$AH$167*_xlfn.NORM.DIST(CC$3,economics!$AK$2:$AK$167,economics!$AJ$2:$AJ$167,TRUE)),0)</f>
        <v>0</v>
      </c>
      <c r="CD8" s="68">
        <f t="array" ref="CD8">IF($D8,SUMPRODUCT((economics!$AG$2:$AG$167=$B8)*(economics!$D$2:$D$167="process")*economics!$AH$2:$AH$167*_xlfn.NORM.DIST(CD$3,economics!$AK$2:$AK$167,economics!$AJ$2:$AJ$167,TRUE)),0)</f>
        <v>0</v>
      </c>
      <c r="CE8" s="68">
        <f t="array" ref="CE8">IF($D8,SUMPRODUCT((economics!$AG$2:$AG$167=$B8)*(economics!$D$2:$D$167="process")*economics!$AH$2:$AH$167*_xlfn.NORM.DIST(CE$3,economics!$AK$2:$AK$167,economics!$AJ$2:$AJ$167,TRUE)),0)</f>
        <v>0</v>
      </c>
      <c r="CF8" s="68">
        <f t="array" ref="CF8">IF($D8,SUMPRODUCT((economics!$AG$2:$AG$167=$B8)*(economics!$D$2:$D$167="process")*economics!$AH$2:$AH$167*_xlfn.NORM.DIST(CF$3,economics!$AK$2:$AK$167,economics!$AJ$2:$AJ$167,TRUE)),0)</f>
        <v>0</v>
      </c>
      <c r="CG8" s="68">
        <f t="array" ref="CG8">IF($D8,SUMPRODUCT((economics!$AG$2:$AG$167=$B8)*(economics!$D$2:$D$167="process")*economics!$AH$2:$AH$167*_xlfn.NORM.DIST(CG$3,economics!$AK$2:$AK$167,economics!$AJ$2:$AJ$167,TRUE)),0)</f>
        <v>0</v>
      </c>
      <c r="CH8" s="68">
        <f t="array" ref="CH8">IF($D8,SUMPRODUCT((economics!$AG$2:$AG$167=$B8)*(economics!$D$2:$D$167="process")*economics!$AH$2:$AH$167*_xlfn.NORM.DIST(CH$3,economics!$AK$2:$AK$167,economics!$AJ$2:$AJ$167,TRUE)),0)</f>
        <v>0</v>
      </c>
    </row>
    <row r="9" spans="1:86" x14ac:dyDescent="0.35">
      <c r="A9" t="str">
        <f>WHRPbI!A7</f>
        <v>textiles apparel and leather 13T15</v>
      </c>
      <c r="B9" t="s">
        <v>763</v>
      </c>
      <c r="C9" s="68">
        <f>WHRPbI!B7</f>
        <v>2.2499999999999996E-2</v>
      </c>
      <c r="D9" t="b">
        <f>ISNUMBER(MATCH($B9,'energy base (MECS)'!$K$4:$K$9,0))</f>
        <v>0</v>
      </c>
      <c r="E9" s="68">
        <f t="array" ref="E9">IF($D9,SUMPRODUCT((economics!$AG$2:$AG$167=$B9)*(economics!$D$2:$D$167="process")*economics!$AH$2:$AH$167*_xlfn.NORM.DIST(E$3,economics!$AK$2:$AK$167,economics!$AJ$2:$AJ$167,TRUE)),0)</f>
        <v>0</v>
      </c>
      <c r="F9" s="68">
        <f t="array" ref="F9">IF($D9,SUMPRODUCT((economics!$AG$2:$AG$167=$B9)*(economics!$D$2:$D$167="process")*economics!$AH$2:$AH$167*_xlfn.NORM.DIST(F$3,economics!$AK$2:$AK$167,economics!$AJ$2:$AJ$167,TRUE)),0)</f>
        <v>0</v>
      </c>
      <c r="G9" s="68">
        <f t="array" ref="G9">IF($D9,SUMPRODUCT((economics!$AG$2:$AG$167=$B9)*(economics!$D$2:$D$167="process")*economics!$AH$2:$AH$167*_xlfn.NORM.DIST(G$3,economics!$AK$2:$AK$167,economics!$AJ$2:$AJ$167,TRUE)),0)</f>
        <v>0</v>
      </c>
      <c r="H9" s="68">
        <f t="array" ref="H9">IF($D9,SUMPRODUCT((economics!$AG$2:$AG$167=$B9)*(economics!$D$2:$D$167="process")*economics!$AH$2:$AH$167*_xlfn.NORM.DIST(H$3,economics!$AK$2:$AK$167,economics!$AJ$2:$AJ$167,TRUE)),0)</f>
        <v>0</v>
      </c>
      <c r="I9" s="68">
        <f t="array" ref="I9">IF($D9,SUMPRODUCT((economics!$AG$2:$AG$167=$B9)*(economics!$D$2:$D$167="process")*economics!$AH$2:$AH$167*_xlfn.NORM.DIST(I$3,economics!$AK$2:$AK$167,economics!$AJ$2:$AJ$167,TRUE)),0)</f>
        <v>0</v>
      </c>
      <c r="J9" s="68">
        <f t="array" ref="J9">IF($D9,SUMPRODUCT((economics!$AG$2:$AG$167=$B9)*(economics!$D$2:$D$167="process")*economics!$AH$2:$AH$167*_xlfn.NORM.DIST(J$3,economics!$AK$2:$AK$167,economics!$AJ$2:$AJ$167,TRUE)),0)</f>
        <v>0</v>
      </c>
      <c r="K9" s="68">
        <f t="array" ref="K9">IF($D9,SUMPRODUCT((economics!$AG$2:$AG$167=$B9)*(economics!$D$2:$D$167="process")*economics!$AH$2:$AH$167*_xlfn.NORM.DIST(K$3,economics!$AK$2:$AK$167,economics!$AJ$2:$AJ$167,TRUE)),0)</f>
        <v>0</v>
      </c>
      <c r="L9" s="68">
        <f t="array" ref="L9">IF($D9,SUMPRODUCT((economics!$AG$2:$AG$167=$B9)*(economics!$D$2:$D$167="process")*economics!$AH$2:$AH$167*_xlfn.NORM.DIST(L$3,economics!$AK$2:$AK$167,economics!$AJ$2:$AJ$167,TRUE)),0)</f>
        <v>0</v>
      </c>
      <c r="M9" s="68">
        <f t="array" ref="M9">IF($D9,SUMPRODUCT((economics!$AG$2:$AG$167=$B9)*(economics!$D$2:$D$167="process")*economics!$AH$2:$AH$167*_xlfn.NORM.DIST(M$3,economics!$AK$2:$AK$167,economics!$AJ$2:$AJ$167,TRUE)),0)</f>
        <v>0</v>
      </c>
      <c r="N9" s="68">
        <f t="array" ref="N9">IF($D9,SUMPRODUCT((economics!$AG$2:$AG$167=$B9)*(economics!$D$2:$D$167="process")*economics!$AH$2:$AH$167*_xlfn.NORM.DIST(N$3,economics!$AK$2:$AK$167,economics!$AJ$2:$AJ$167,TRUE)),0)</f>
        <v>0</v>
      </c>
      <c r="O9" s="68">
        <f t="array" ref="O9">IF($D9,SUMPRODUCT((economics!$AG$2:$AG$167=$B9)*(economics!$D$2:$D$167="process")*economics!$AH$2:$AH$167*_xlfn.NORM.DIST(O$3,economics!$AK$2:$AK$167,economics!$AJ$2:$AJ$167,TRUE)),0)</f>
        <v>0</v>
      </c>
      <c r="P9" s="68">
        <f t="array" ref="P9">IF($D9,SUMPRODUCT((economics!$AG$2:$AG$167=$B9)*(economics!$D$2:$D$167="process")*economics!$AH$2:$AH$167*_xlfn.NORM.DIST(P$3,economics!$AK$2:$AK$167,economics!$AJ$2:$AJ$167,TRUE)),0)</f>
        <v>0</v>
      </c>
      <c r="Q9" s="68">
        <f t="array" ref="Q9">IF($D9,SUMPRODUCT((economics!$AG$2:$AG$167=$B9)*(economics!$D$2:$D$167="process")*economics!$AH$2:$AH$167*_xlfn.NORM.DIST(Q$3,economics!$AK$2:$AK$167,economics!$AJ$2:$AJ$167,TRUE)),0)</f>
        <v>0</v>
      </c>
      <c r="R9" s="68">
        <f t="array" ref="R9">IF($D9,SUMPRODUCT((economics!$AG$2:$AG$167=$B9)*(economics!$D$2:$D$167="process")*economics!$AH$2:$AH$167*_xlfn.NORM.DIST(R$3,economics!$AK$2:$AK$167,economics!$AJ$2:$AJ$167,TRUE)),0)</f>
        <v>0</v>
      </c>
      <c r="S9" s="68">
        <f t="array" ref="S9">IF($D9,SUMPRODUCT((economics!$AG$2:$AG$167=$B9)*(economics!$D$2:$D$167="process")*economics!$AH$2:$AH$167*_xlfn.NORM.DIST(S$3,economics!$AK$2:$AK$167,economics!$AJ$2:$AJ$167,TRUE)),0)</f>
        <v>0</v>
      </c>
      <c r="T9" s="68">
        <f t="array" ref="T9">IF($D9,SUMPRODUCT((economics!$AG$2:$AG$167=$B9)*(economics!$D$2:$D$167="process")*economics!$AH$2:$AH$167*_xlfn.NORM.DIST(T$3,economics!$AK$2:$AK$167,economics!$AJ$2:$AJ$167,TRUE)),0)</f>
        <v>0</v>
      </c>
      <c r="U9" s="68">
        <f t="array" ref="U9">IF($D9,SUMPRODUCT((economics!$AG$2:$AG$167=$B9)*(economics!$D$2:$D$167="process")*economics!$AH$2:$AH$167*_xlfn.NORM.DIST(U$3,economics!$AK$2:$AK$167,economics!$AJ$2:$AJ$167,TRUE)),0)</f>
        <v>0</v>
      </c>
      <c r="V9" s="68">
        <f t="array" ref="V9">IF($D9,SUMPRODUCT((economics!$AG$2:$AG$167=$B9)*(economics!$D$2:$D$167="process")*economics!$AH$2:$AH$167*_xlfn.NORM.DIST(V$3,economics!$AK$2:$AK$167,economics!$AJ$2:$AJ$167,TRUE)),0)</f>
        <v>0</v>
      </c>
      <c r="W9" s="68">
        <f t="array" ref="W9">IF($D9,SUMPRODUCT((economics!$AG$2:$AG$167=$B9)*(economics!$D$2:$D$167="process")*economics!$AH$2:$AH$167*_xlfn.NORM.DIST(W$3,economics!$AK$2:$AK$167,economics!$AJ$2:$AJ$167,TRUE)),0)</f>
        <v>0</v>
      </c>
      <c r="X9" s="68">
        <f t="array" ref="X9">IF($D9,SUMPRODUCT((economics!$AG$2:$AG$167=$B9)*(economics!$D$2:$D$167="process")*economics!$AH$2:$AH$167*_xlfn.NORM.DIST(X$3,economics!$AK$2:$AK$167,economics!$AJ$2:$AJ$167,TRUE)),0)</f>
        <v>0</v>
      </c>
      <c r="Y9" s="68">
        <f t="array" ref="Y9">IF($D9,SUMPRODUCT((economics!$AG$2:$AG$167=$B9)*(economics!$D$2:$D$167="process")*economics!$AH$2:$AH$167*_xlfn.NORM.DIST(Y$3,economics!$AK$2:$AK$167,economics!$AJ$2:$AJ$167,TRUE)),0)</f>
        <v>0</v>
      </c>
      <c r="Z9" s="68">
        <f t="array" ref="Z9">IF($D9,SUMPRODUCT((economics!$AG$2:$AG$167=$B9)*(economics!$D$2:$D$167="process")*economics!$AH$2:$AH$167*_xlfn.NORM.DIST(Z$3,economics!$AK$2:$AK$167,economics!$AJ$2:$AJ$167,TRUE)),0)</f>
        <v>0</v>
      </c>
      <c r="AA9" s="68">
        <f t="array" ref="AA9">IF($D9,SUMPRODUCT((economics!$AG$2:$AG$167=$B9)*(economics!$D$2:$D$167="process")*economics!$AH$2:$AH$167*_xlfn.NORM.DIST(AA$3,economics!$AK$2:$AK$167,economics!$AJ$2:$AJ$167,TRUE)),0)</f>
        <v>0</v>
      </c>
      <c r="AB9" s="68">
        <f t="array" ref="AB9">IF($D9,SUMPRODUCT((economics!$AG$2:$AG$167=$B9)*(economics!$D$2:$D$167="process")*economics!$AH$2:$AH$167*_xlfn.NORM.DIST(AB$3,economics!$AK$2:$AK$167,economics!$AJ$2:$AJ$167,TRUE)),0)</f>
        <v>0</v>
      </c>
      <c r="AC9" s="68">
        <f t="array" ref="AC9">IF($D9,SUMPRODUCT((economics!$AG$2:$AG$167=$B9)*(economics!$D$2:$D$167="process")*economics!$AH$2:$AH$167*_xlfn.NORM.DIST(AC$3,economics!$AK$2:$AK$167,economics!$AJ$2:$AJ$167,TRUE)),0)</f>
        <v>0</v>
      </c>
      <c r="AD9" s="68">
        <f t="array" ref="AD9">IF($D9,SUMPRODUCT((economics!$AG$2:$AG$167=$B9)*(economics!$D$2:$D$167="process")*economics!$AH$2:$AH$167*_xlfn.NORM.DIST(AD$3,economics!$AK$2:$AK$167,economics!$AJ$2:$AJ$167,TRUE)),0)</f>
        <v>0</v>
      </c>
      <c r="AE9" s="68">
        <f t="array" ref="AE9">IF($D9,SUMPRODUCT((economics!$AG$2:$AG$167=$B9)*(economics!$D$2:$D$167="process")*economics!$AH$2:$AH$167*_xlfn.NORM.DIST(AE$3,economics!$AK$2:$AK$167,economics!$AJ$2:$AJ$167,TRUE)),0)</f>
        <v>0</v>
      </c>
      <c r="AF9" s="68">
        <f t="array" ref="AF9">IF($D9,SUMPRODUCT((economics!$AG$2:$AG$167=$B9)*(economics!$D$2:$D$167="process")*economics!$AH$2:$AH$167*_xlfn.NORM.DIST(AF$3,economics!$AK$2:$AK$167,economics!$AJ$2:$AJ$167,TRUE)),0)</f>
        <v>0</v>
      </c>
      <c r="AG9" s="68">
        <f t="array" ref="AG9">IF($D9,SUMPRODUCT((economics!$AG$2:$AG$167=$B9)*(economics!$D$2:$D$167="process")*economics!$AH$2:$AH$167*_xlfn.NORM.DIST(AG$3,economics!$AK$2:$AK$167,economics!$AJ$2:$AJ$167,TRUE)),0)</f>
        <v>0</v>
      </c>
      <c r="AH9" s="68">
        <f t="array" ref="AH9">IF($D9,SUMPRODUCT((economics!$AG$2:$AG$167=$B9)*(economics!$D$2:$D$167="process")*economics!$AH$2:$AH$167*_xlfn.NORM.DIST(AH$3,economics!$AK$2:$AK$167,economics!$AJ$2:$AJ$167,TRUE)),0)</f>
        <v>0</v>
      </c>
      <c r="AI9" s="68">
        <f t="array" ref="AI9">IF($D9,SUMPRODUCT((economics!$AG$2:$AG$167=$B9)*(economics!$D$2:$D$167="process")*economics!$AH$2:$AH$167*_xlfn.NORM.DIST(AI$3,economics!$AK$2:$AK$167,economics!$AJ$2:$AJ$167,TRUE)),0)</f>
        <v>0</v>
      </c>
      <c r="AJ9" s="68">
        <f t="array" ref="AJ9">IF($D9,SUMPRODUCT((economics!$AG$2:$AG$167=$B9)*(economics!$D$2:$D$167="process")*economics!$AH$2:$AH$167*_xlfn.NORM.DIST(AJ$3,economics!$AK$2:$AK$167,economics!$AJ$2:$AJ$167,TRUE)),0)</f>
        <v>0</v>
      </c>
      <c r="AK9" s="68">
        <f t="array" ref="AK9">IF($D9,SUMPRODUCT((economics!$AG$2:$AG$167=$B9)*(economics!$D$2:$D$167="process")*economics!$AH$2:$AH$167*_xlfn.NORM.DIST(AK$3,economics!$AK$2:$AK$167,economics!$AJ$2:$AJ$167,TRUE)),0)</f>
        <v>0</v>
      </c>
      <c r="AL9" s="68">
        <f t="array" ref="AL9">IF($D9,SUMPRODUCT((economics!$AG$2:$AG$167=$B9)*(economics!$D$2:$D$167="process")*economics!$AH$2:$AH$167*_xlfn.NORM.DIST(AL$3,economics!$AK$2:$AK$167,economics!$AJ$2:$AJ$167,TRUE)),0)</f>
        <v>0</v>
      </c>
      <c r="AM9" s="68">
        <f t="array" ref="AM9">IF($D9,SUMPRODUCT((economics!$AG$2:$AG$167=$B9)*(economics!$D$2:$D$167="process")*economics!$AH$2:$AH$167*_xlfn.NORM.DIST(AM$3,economics!$AK$2:$AK$167,economics!$AJ$2:$AJ$167,TRUE)),0)</f>
        <v>0</v>
      </c>
      <c r="AN9" s="68">
        <f t="array" ref="AN9">IF($D9,SUMPRODUCT((economics!$AG$2:$AG$167=$B9)*(economics!$D$2:$D$167="process")*economics!$AH$2:$AH$167*_xlfn.NORM.DIST(AN$3,economics!$AK$2:$AK$167,economics!$AJ$2:$AJ$167,TRUE)),0)</f>
        <v>0</v>
      </c>
      <c r="AO9" s="68">
        <f t="array" ref="AO9">IF($D9,SUMPRODUCT((economics!$AG$2:$AG$167=$B9)*(economics!$D$2:$D$167="process")*economics!$AH$2:$AH$167*_xlfn.NORM.DIST(AO$3,economics!$AK$2:$AK$167,economics!$AJ$2:$AJ$167,TRUE)),0)</f>
        <v>0</v>
      </c>
      <c r="AP9" s="68">
        <f t="array" ref="AP9">IF($D9,SUMPRODUCT((economics!$AG$2:$AG$167=$B9)*(economics!$D$2:$D$167="process")*economics!$AH$2:$AH$167*_xlfn.NORM.DIST(AP$3,economics!$AK$2:$AK$167,economics!$AJ$2:$AJ$167,TRUE)),0)</f>
        <v>0</v>
      </c>
      <c r="AQ9" s="68">
        <f t="array" ref="AQ9">IF($D9,SUMPRODUCT((economics!$AG$2:$AG$167=$B9)*(economics!$D$2:$D$167="process")*economics!$AH$2:$AH$167*_xlfn.NORM.DIST(AQ$3,economics!$AK$2:$AK$167,economics!$AJ$2:$AJ$167,TRUE)),0)</f>
        <v>0</v>
      </c>
      <c r="AR9" s="68">
        <f t="array" ref="AR9">IF($D9,SUMPRODUCT((economics!$AG$2:$AG$167=$B9)*(economics!$D$2:$D$167="process")*economics!$AH$2:$AH$167*_xlfn.NORM.DIST(AR$3,economics!$AK$2:$AK$167,economics!$AJ$2:$AJ$167,TRUE)),0)</f>
        <v>0</v>
      </c>
      <c r="AS9" s="68">
        <f t="array" ref="AS9">IF($D9,SUMPRODUCT((economics!$AG$2:$AG$167=$B9)*(economics!$D$2:$D$167="process")*economics!$AH$2:$AH$167*_xlfn.NORM.DIST(AS$3,economics!$AK$2:$AK$167,economics!$AJ$2:$AJ$167,TRUE)),0)</f>
        <v>0</v>
      </c>
      <c r="AT9" s="68">
        <f t="array" ref="AT9">IF($D9,SUMPRODUCT((economics!$AG$2:$AG$167=$B9)*(economics!$D$2:$D$167="process")*economics!$AH$2:$AH$167*_xlfn.NORM.DIST(AT$3,economics!$AK$2:$AK$167,economics!$AJ$2:$AJ$167,TRUE)),0)</f>
        <v>0</v>
      </c>
      <c r="AU9" s="68">
        <f t="array" ref="AU9">IF($D9,SUMPRODUCT((economics!$AG$2:$AG$167=$B9)*(economics!$D$2:$D$167="process")*economics!$AH$2:$AH$167*_xlfn.NORM.DIST(AU$3,economics!$AK$2:$AK$167,economics!$AJ$2:$AJ$167,TRUE)),0)</f>
        <v>0</v>
      </c>
      <c r="AV9" s="68">
        <f t="array" ref="AV9">IF($D9,SUMPRODUCT((economics!$AG$2:$AG$167=$B9)*(economics!$D$2:$D$167="process")*economics!$AH$2:$AH$167*_xlfn.NORM.DIST(AV$3,economics!$AK$2:$AK$167,economics!$AJ$2:$AJ$167,TRUE)),0)</f>
        <v>0</v>
      </c>
      <c r="AW9" s="68">
        <f t="array" ref="AW9">IF($D9,SUMPRODUCT((economics!$AG$2:$AG$167=$B9)*(economics!$D$2:$D$167="process")*economics!$AH$2:$AH$167*_xlfn.NORM.DIST(AW$3,economics!$AK$2:$AK$167,economics!$AJ$2:$AJ$167,TRUE)),0)</f>
        <v>0</v>
      </c>
      <c r="AX9" s="68">
        <f t="array" ref="AX9">IF($D9,SUMPRODUCT((economics!$AG$2:$AG$167=$B9)*(economics!$D$2:$D$167="process")*economics!$AH$2:$AH$167*_xlfn.NORM.DIST(AX$3,economics!$AK$2:$AK$167,economics!$AJ$2:$AJ$167,TRUE)),0)</f>
        <v>0</v>
      </c>
      <c r="AY9" s="68">
        <f t="array" ref="AY9">IF($D9,SUMPRODUCT((economics!$AG$2:$AG$167=$B9)*(economics!$D$2:$D$167="process")*economics!$AH$2:$AH$167*_xlfn.NORM.DIST(AY$3,economics!$AK$2:$AK$167,economics!$AJ$2:$AJ$167,TRUE)),0)</f>
        <v>0</v>
      </c>
      <c r="AZ9" s="68">
        <f t="array" ref="AZ9">IF($D9,SUMPRODUCT((economics!$AG$2:$AG$167=$B9)*(economics!$D$2:$D$167="process")*economics!$AH$2:$AH$167*_xlfn.NORM.DIST(AZ$3,economics!$AK$2:$AK$167,economics!$AJ$2:$AJ$167,TRUE)),0)</f>
        <v>0</v>
      </c>
      <c r="BA9" s="68">
        <f t="array" ref="BA9">IF($D9,SUMPRODUCT((economics!$AG$2:$AG$167=$B9)*(economics!$D$2:$D$167="process")*economics!$AH$2:$AH$167*_xlfn.NORM.DIST(BA$3,economics!$AK$2:$AK$167,economics!$AJ$2:$AJ$167,TRUE)),0)</f>
        <v>0</v>
      </c>
      <c r="BB9" s="68">
        <f t="array" ref="BB9">IF($D9,SUMPRODUCT((economics!$AG$2:$AG$167=$B9)*(economics!$D$2:$D$167="process")*economics!$AH$2:$AH$167*_xlfn.NORM.DIST(BB$3,economics!$AK$2:$AK$167,economics!$AJ$2:$AJ$167,TRUE)),0)</f>
        <v>0</v>
      </c>
      <c r="BC9" s="68">
        <f t="array" ref="BC9">IF($D9,SUMPRODUCT((economics!$AG$2:$AG$167=$B9)*(economics!$D$2:$D$167="process")*economics!$AH$2:$AH$167*_xlfn.NORM.DIST(BC$3,economics!$AK$2:$AK$167,economics!$AJ$2:$AJ$167,TRUE)),0)</f>
        <v>0</v>
      </c>
      <c r="BD9" s="68">
        <f t="array" ref="BD9">IF($D9,SUMPRODUCT((economics!$AG$2:$AG$167=$B9)*(economics!$D$2:$D$167="process")*economics!$AH$2:$AH$167*_xlfn.NORM.DIST(BD$3,economics!$AK$2:$AK$167,economics!$AJ$2:$AJ$167,TRUE)),0)</f>
        <v>0</v>
      </c>
      <c r="BE9" s="68">
        <f t="array" ref="BE9">IF($D9,SUMPRODUCT((economics!$AG$2:$AG$167=$B9)*(economics!$D$2:$D$167="process")*economics!$AH$2:$AH$167*_xlfn.NORM.DIST(BE$3,economics!$AK$2:$AK$167,economics!$AJ$2:$AJ$167,TRUE)),0)</f>
        <v>0</v>
      </c>
      <c r="BF9" s="68">
        <f t="array" ref="BF9">IF($D9,SUMPRODUCT((economics!$AG$2:$AG$167=$B9)*(economics!$D$2:$D$167="process")*economics!$AH$2:$AH$167*_xlfn.NORM.DIST(BF$3,economics!$AK$2:$AK$167,economics!$AJ$2:$AJ$167,TRUE)),0)</f>
        <v>0</v>
      </c>
      <c r="BG9" s="68">
        <f t="array" ref="BG9">IF($D9,SUMPRODUCT((economics!$AG$2:$AG$167=$B9)*(economics!$D$2:$D$167="process")*economics!$AH$2:$AH$167*_xlfn.NORM.DIST(BG$3,economics!$AK$2:$AK$167,economics!$AJ$2:$AJ$167,TRUE)),0)</f>
        <v>0</v>
      </c>
      <c r="BH9" s="68">
        <f t="array" ref="BH9">IF($D9,SUMPRODUCT((economics!$AG$2:$AG$167=$B9)*(economics!$D$2:$D$167="process")*economics!$AH$2:$AH$167*_xlfn.NORM.DIST(BH$3,economics!$AK$2:$AK$167,economics!$AJ$2:$AJ$167,TRUE)),0)</f>
        <v>0</v>
      </c>
      <c r="BI9" s="68">
        <f t="array" ref="BI9">IF($D9,SUMPRODUCT((economics!$AG$2:$AG$167=$B9)*(economics!$D$2:$D$167="process")*economics!$AH$2:$AH$167*_xlfn.NORM.DIST(BI$3,economics!$AK$2:$AK$167,economics!$AJ$2:$AJ$167,TRUE)),0)</f>
        <v>0</v>
      </c>
      <c r="BJ9" s="68">
        <f t="array" ref="BJ9">IF($D9,SUMPRODUCT((economics!$AG$2:$AG$167=$B9)*(economics!$D$2:$D$167="process")*economics!$AH$2:$AH$167*_xlfn.NORM.DIST(BJ$3,economics!$AK$2:$AK$167,economics!$AJ$2:$AJ$167,TRUE)),0)</f>
        <v>0</v>
      </c>
      <c r="BK9" s="68">
        <f t="array" ref="BK9">IF($D9,SUMPRODUCT((economics!$AG$2:$AG$167=$B9)*(economics!$D$2:$D$167="process")*economics!$AH$2:$AH$167*_xlfn.NORM.DIST(BK$3,economics!$AK$2:$AK$167,economics!$AJ$2:$AJ$167,TRUE)),0)</f>
        <v>0</v>
      </c>
      <c r="BL9" s="68">
        <f t="array" ref="BL9">IF($D9,SUMPRODUCT((economics!$AG$2:$AG$167=$B9)*(economics!$D$2:$D$167="process")*economics!$AH$2:$AH$167*_xlfn.NORM.DIST(BL$3,economics!$AK$2:$AK$167,economics!$AJ$2:$AJ$167,TRUE)),0)</f>
        <v>0</v>
      </c>
      <c r="BM9" s="68">
        <f t="array" ref="BM9">IF($D9,SUMPRODUCT((economics!$AG$2:$AG$167=$B9)*(economics!$D$2:$D$167="process")*economics!$AH$2:$AH$167*_xlfn.NORM.DIST(BM$3,economics!$AK$2:$AK$167,economics!$AJ$2:$AJ$167,TRUE)),0)</f>
        <v>0</v>
      </c>
      <c r="BN9" s="68">
        <f t="array" ref="BN9">IF($D9,SUMPRODUCT((economics!$AG$2:$AG$167=$B9)*(economics!$D$2:$D$167="process")*economics!$AH$2:$AH$167*_xlfn.NORM.DIST(BN$3,economics!$AK$2:$AK$167,economics!$AJ$2:$AJ$167,TRUE)),0)</f>
        <v>0</v>
      </c>
      <c r="BO9" s="68">
        <f t="array" ref="BO9">IF($D9,SUMPRODUCT((economics!$AG$2:$AG$167=$B9)*(economics!$D$2:$D$167="process")*economics!$AH$2:$AH$167*_xlfn.NORM.DIST(BO$3,economics!$AK$2:$AK$167,economics!$AJ$2:$AJ$167,TRUE)),0)</f>
        <v>0</v>
      </c>
      <c r="BP9" s="68">
        <f t="array" ref="BP9">IF($D9,SUMPRODUCT((economics!$AG$2:$AG$167=$B9)*(economics!$D$2:$D$167="process")*economics!$AH$2:$AH$167*_xlfn.NORM.DIST(BP$3,economics!$AK$2:$AK$167,economics!$AJ$2:$AJ$167,TRUE)),0)</f>
        <v>0</v>
      </c>
      <c r="BQ9" s="68">
        <f t="array" ref="BQ9">IF($D9,SUMPRODUCT((economics!$AG$2:$AG$167=$B9)*(economics!$D$2:$D$167="process")*economics!$AH$2:$AH$167*_xlfn.NORM.DIST(BQ$3,economics!$AK$2:$AK$167,economics!$AJ$2:$AJ$167,TRUE)),0)</f>
        <v>0</v>
      </c>
      <c r="BR9" s="68">
        <f t="array" ref="BR9">IF($D9,SUMPRODUCT((economics!$AG$2:$AG$167=$B9)*(economics!$D$2:$D$167="process")*economics!$AH$2:$AH$167*_xlfn.NORM.DIST(BR$3,economics!$AK$2:$AK$167,economics!$AJ$2:$AJ$167,TRUE)),0)</f>
        <v>0</v>
      </c>
      <c r="BS9" s="68">
        <f t="array" ref="BS9">IF($D9,SUMPRODUCT((economics!$AG$2:$AG$167=$B9)*(economics!$D$2:$D$167="process")*economics!$AH$2:$AH$167*_xlfn.NORM.DIST(BS$3,economics!$AK$2:$AK$167,economics!$AJ$2:$AJ$167,TRUE)),0)</f>
        <v>0</v>
      </c>
      <c r="BT9" s="68">
        <f t="array" ref="BT9">IF($D9,SUMPRODUCT((economics!$AG$2:$AG$167=$B9)*(economics!$D$2:$D$167="process")*economics!$AH$2:$AH$167*_xlfn.NORM.DIST(BT$3,economics!$AK$2:$AK$167,economics!$AJ$2:$AJ$167,TRUE)),0)</f>
        <v>0</v>
      </c>
      <c r="BU9" s="68">
        <f t="array" ref="BU9">IF($D9,SUMPRODUCT((economics!$AG$2:$AG$167=$B9)*(economics!$D$2:$D$167="process")*economics!$AH$2:$AH$167*_xlfn.NORM.DIST(BU$3,economics!$AK$2:$AK$167,economics!$AJ$2:$AJ$167,TRUE)),0)</f>
        <v>0</v>
      </c>
      <c r="BV9" s="68">
        <f t="array" ref="BV9">IF($D9,SUMPRODUCT((economics!$AG$2:$AG$167=$B9)*(economics!$D$2:$D$167="process")*economics!$AH$2:$AH$167*_xlfn.NORM.DIST(BV$3,economics!$AK$2:$AK$167,economics!$AJ$2:$AJ$167,TRUE)),0)</f>
        <v>0</v>
      </c>
      <c r="BW9" s="68">
        <f t="array" ref="BW9">IF($D9,SUMPRODUCT((economics!$AG$2:$AG$167=$B9)*(economics!$D$2:$D$167="process")*economics!$AH$2:$AH$167*_xlfn.NORM.DIST(BW$3,economics!$AK$2:$AK$167,economics!$AJ$2:$AJ$167,TRUE)),0)</f>
        <v>0</v>
      </c>
      <c r="BX9" s="68">
        <f t="array" ref="BX9">IF($D9,SUMPRODUCT((economics!$AG$2:$AG$167=$B9)*(economics!$D$2:$D$167="process")*economics!$AH$2:$AH$167*_xlfn.NORM.DIST(BX$3,economics!$AK$2:$AK$167,economics!$AJ$2:$AJ$167,TRUE)),0)</f>
        <v>0</v>
      </c>
      <c r="BY9" s="68">
        <f t="array" ref="BY9">IF($D9,SUMPRODUCT((economics!$AG$2:$AG$167=$B9)*(economics!$D$2:$D$167="process")*economics!$AH$2:$AH$167*_xlfn.NORM.DIST(BY$3,economics!$AK$2:$AK$167,economics!$AJ$2:$AJ$167,TRUE)),0)</f>
        <v>0</v>
      </c>
      <c r="BZ9" s="68">
        <f t="array" ref="BZ9">IF($D9,SUMPRODUCT((economics!$AG$2:$AG$167=$B9)*(economics!$D$2:$D$167="process")*economics!$AH$2:$AH$167*_xlfn.NORM.DIST(BZ$3,economics!$AK$2:$AK$167,economics!$AJ$2:$AJ$167,TRUE)),0)</f>
        <v>0</v>
      </c>
      <c r="CA9" s="68">
        <f t="array" ref="CA9">IF($D9,SUMPRODUCT((economics!$AG$2:$AG$167=$B9)*(economics!$D$2:$D$167="process")*economics!$AH$2:$AH$167*_xlfn.NORM.DIST(CA$3,economics!$AK$2:$AK$167,economics!$AJ$2:$AJ$167,TRUE)),0)</f>
        <v>0</v>
      </c>
      <c r="CB9" s="68">
        <f t="array" ref="CB9">IF($D9,SUMPRODUCT((economics!$AG$2:$AG$167=$B9)*(economics!$D$2:$D$167="process")*economics!$AH$2:$AH$167*_xlfn.NORM.DIST(CB$3,economics!$AK$2:$AK$167,economics!$AJ$2:$AJ$167,TRUE)),0)</f>
        <v>0</v>
      </c>
      <c r="CC9" s="68">
        <f t="array" ref="CC9">IF($D9,SUMPRODUCT((economics!$AG$2:$AG$167=$B9)*(economics!$D$2:$D$167="process")*economics!$AH$2:$AH$167*_xlfn.NORM.DIST(CC$3,economics!$AK$2:$AK$167,economics!$AJ$2:$AJ$167,TRUE)),0)</f>
        <v>0</v>
      </c>
      <c r="CD9" s="68">
        <f t="array" ref="CD9">IF($D9,SUMPRODUCT((economics!$AG$2:$AG$167=$B9)*(economics!$D$2:$D$167="process")*economics!$AH$2:$AH$167*_xlfn.NORM.DIST(CD$3,economics!$AK$2:$AK$167,economics!$AJ$2:$AJ$167,TRUE)),0)</f>
        <v>0</v>
      </c>
      <c r="CE9" s="68">
        <f t="array" ref="CE9">IF($D9,SUMPRODUCT((economics!$AG$2:$AG$167=$B9)*(economics!$D$2:$D$167="process")*economics!$AH$2:$AH$167*_xlfn.NORM.DIST(CE$3,economics!$AK$2:$AK$167,economics!$AJ$2:$AJ$167,TRUE)),0)</f>
        <v>0</v>
      </c>
      <c r="CF9" s="68">
        <f t="array" ref="CF9">IF($D9,SUMPRODUCT((economics!$AG$2:$AG$167=$B9)*(economics!$D$2:$D$167="process")*economics!$AH$2:$AH$167*_xlfn.NORM.DIST(CF$3,economics!$AK$2:$AK$167,economics!$AJ$2:$AJ$167,TRUE)),0)</f>
        <v>0</v>
      </c>
      <c r="CG9" s="68">
        <f t="array" ref="CG9">IF($D9,SUMPRODUCT((economics!$AG$2:$AG$167=$B9)*(economics!$D$2:$D$167="process")*economics!$AH$2:$AH$167*_xlfn.NORM.DIST(CG$3,economics!$AK$2:$AK$167,economics!$AJ$2:$AJ$167,TRUE)),0)</f>
        <v>0</v>
      </c>
      <c r="CH9" s="68">
        <f t="array" ref="CH9">IF($D9,SUMPRODUCT((economics!$AG$2:$AG$167=$B9)*(economics!$D$2:$D$167="process")*economics!$AH$2:$AH$167*_xlfn.NORM.DIST(CH$3,economics!$AK$2:$AK$167,economics!$AJ$2:$AJ$167,TRUE)),0)</f>
        <v>0</v>
      </c>
    </row>
    <row r="10" spans="1:86" x14ac:dyDescent="0.35">
      <c r="A10" t="str">
        <f>WHRPbI!A8</f>
        <v>wood products 16</v>
      </c>
      <c r="B10">
        <v>16</v>
      </c>
      <c r="C10" s="68">
        <f>WHRPbI!B8</f>
        <v>9.1981735159817352E-3</v>
      </c>
      <c r="D10" t="b">
        <f>ISNUMBER(MATCH($B10,'energy base (MECS)'!$K$4:$K$9,0))</f>
        <v>0</v>
      </c>
      <c r="E10" s="68">
        <f t="array" ref="E10">IF($D10,SUMPRODUCT((economics!$AG$2:$AG$167=$B10)*(economics!$D$2:$D$167="process")*economics!$AH$2:$AH$167*_xlfn.NORM.DIST(E$3,economics!$AK$2:$AK$167,economics!$AJ$2:$AJ$167,TRUE)),0)</f>
        <v>0</v>
      </c>
      <c r="F10" s="68">
        <f t="array" ref="F10">IF($D10,SUMPRODUCT((economics!$AG$2:$AG$167=$B10)*(economics!$D$2:$D$167="process")*economics!$AH$2:$AH$167*_xlfn.NORM.DIST(F$3,economics!$AK$2:$AK$167,economics!$AJ$2:$AJ$167,TRUE)),0)</f>
        <v>0</v>
      </c>
      <c r="G10" s="68">
        <f t="array" ref="G10">IF($D10,SUMPRODUCT((economics!$AG$2:$AG$167=$B10)*(economics!$D$2:$D$167="process")*economics!$AH$2:$AH$167*_xlfn.NORM.DIST(G$3,economics!$AK$2:$AK$167,economics!$AJ$2:$AJ$167,TRUE)),0)</f>
        <v>0</v>
      </c>
      <c r="H10" s="68">
        <f t="array" ref="H10">IF($D10,SUMPRODUCT((economics!$AG$2:$AG$167=$B10)*(economics!$D$2:$D$167="process")*economics!$AH$2:$AH$167*_xlfn.NORM.DIST(H$3,economics!$AK$2:$AK$167,economics!$AJ$2:$AJ$167,TRUE)),0)</f>
        <v>0</v>
      </c>
      <c r="I10" s="68">
        <f t="array" ref="I10">IF($D10,SUMPRODUCT((economics!$AG$2:$AG$167=$B10)*(economics!$D$2:$D$167="process")*economics!$AH$2:$AH$167*_xlfn.NORM.DIST(I$3,economics!$AK$2:$AK$167,economics!$AJ$2:$AJ$167,TRUE)),0)</f>
        <v>0</v>
      </c>
      <c r="J10" s="68">
        <f t="array" ref="J10">IF($D10,SUMPRODUCT((economics!$AG$2:$AG$167=$B10)*(economics!$D$2:$D$167="process")*economics!$AH$2:$AH$167*_xlfn.NORM.DIST(J$3,economics!$AK$2:$AK$167,economics!$AJ$2:$AJ$167,TRUE)),0)</f>
        <v>0</v>
      </c>
      <c r="K10" s="68">
        <f t="array" ref="K10">IF($D10,SUMPRODUCT((economics!$AG$2:$AG$167=$B10)*(economics!$D$2:$D$167="process")*economics!$AH$2:$AH$167*_xlfn.NORM.DIST(K$3,economics!$AK$2:$AK$167,economics!$AJ$2:$AJ$167,TRUE)),0)</f>
        <v>0</v>
      </c>
      <c r="L10" s="68">
        <f t="array" ref="L10">IF($D10,SUMPRODUCT((economics!$AG$2:$AG$167=$B10)*(economics!$D$2:$D$167="process")*economics!$AH$2:$AH$167*_xlfn.NORM.DIST(L$3,economics!$AK$2:$AK$167,economics!$AJ$2:$AJ$167,TRUE)),0)</f>
        <v>0</v>
      </c>
      <c r="M10" s="68">
        <f t="array" ref="M10">IF($D10,SUMPRODUCT((economics!$AG$2:$AG$167=$B10)*(economics!$D$2:$D$167="process")*economics!$AH$2:$AH$167*_xlfn.NORM.DIST(M$3,economics!$AK$2:$AK$167,economics!$AJ$2:$AJ$167,TRUE)),0)</f>
        <v>0</v>
      </c>
      <c r="N10" s="68">
        <f t="array" ref="N10">IF($D10,SUMPRODUCT((economics!$AG$2:$AG$167=$B10)*(economics!$D$2:$D$167="process")*economics!$AH$2:$AH$167*_xlfn.NORM.DIST(N$3,economics!$AK$2:$AK$167,economics!$AJ$2:$AJ$167,TRUE)),0)</f>
        <v>0</v>
      </c>
      <c r="O10" s="68">
        <f t="array" ref="O10">IF($D10,SUMPRODUCT((economics!$AG$2:$AG$167=$B10)*(economics!$D$2:$D$167="process")*economics!$AH$2:$AH$167*_xlfn.NORM.DIST(O$3,economics!$AK$2:$AK$167,economics!$AJ$2:$AJ$167,TRUE)),0)</f>
        <v>0</v>
      </c>
      <c r="P10" s="68">
        <f t="array" ref="P10">IF($D10,SUMPRODUCT((economics!$AG$2:$AG$167=$B10)*(economics!$D$2:$D$167="process")*economics!$AH$2:$AH$167*_xlfn.NORM.DIST(P$3,economics!$AK$2:$AK$167,economics!$AJ$2:$AJ$167,TRUE)),0)</f>
        <v>0</v>
      </c>
      <c r="Q10" s="68">
        <f t="array" ref="Q10">IF($D10,SUMPRODUCT((economics!$AG$2:$AG$167=$B10)*(economics!$D$2:$D$167="process")*economics!$AH$2:$AH$167*_xlfn.NORM.DIST(Q$3,economics!$AK$2:$AK$167,economics!$AJ$2:$AJ$167,TRUE)),0)</f>
        <v>0</v>
      </c>
      <c r="R10" s="68">
        <f t="array" ref="R10">IF($D10,SUMPRODUCT((economics!$AG$2:$AG$167=$B10)*(economics!$D$2:$D$167="process")*economics!$AH$2:$AH$167*_xlfn.NORM.DIST(R$3,economics!$AK$2:$AK$167,economics!$AJ$2:$AJ$167,TRUE)),0)</f>
        <v>0</v>
      </c>
      <c r="S10" s="68">
        <f t="array" ref="S10">IF($D10,SUMPRODUCT((economics!$AG$2:$AG$167=$B10)*(economics!$D$2:$D$167="process")*economics!$AH$2:$AH$167*_xlfn.NORM.DIST(S$3,economics!$AK$2:$AK$167,economics!$AJ$2:$AJ$167,TRUE)),0)</f>
        <v>0</v>
      </c>
      <c r="T10" s="68">
        <f t="array" ref="T10">IF($D10,SUMPRODUCT((economics!$AG$2:$AG$167=$B10)*(economics!$D$2:$D$167="process")*economics!$AH$2:$AH$167*_xlfn.NORM.DIST(T$3,economics!$AK$2:$AK$167,economics!$AJ$2:$AJ$167,TRUE)),0)</f>
        <v>0</v>
      </c>
      <c r="U10" s="68">
        <f t="array" ref="U10">IF($D10,SUMPRODUCT((economics!$AG$2:$AG$167=$B10)*(economics!$D$2:$D$167="process")*economics!$AH$2:$AH$167*_xlfn.NORM.DIST(U$3,economics!$AK$2:$AK$167,economics!$AJ$2:$AJ$167,TRUE)),0)</f>
        <v>0</v>
      </c>
      <c r="V10" s="68">
        <f t="array" ref="V10">IF($D10,SUMPRODUCT((economics!$AG$2:$AG$167=$B10)*(economics!$D$2:$D$167="process")*economics!$AH$2:$AH$167*_xlfn.NORM.DIST(V$3,economics!$AK$2:$AK$167,economics!$AJ$2:$AJ$167,TRUE)),0)</f>
        <v>0</v>
      </c>
      <c r="W10" s="68">
        <f t="array" ref="W10">IF($D10,SUMPRODUCT((economics!$AG$2:$AG$167=$B10)*(economics!$D$2:$D$167="process")*economics!$AH$2:$AH$167*_xlfn.NORM.DIST(W$3,economics!$AK$2:$AK$167,economics!$AJ$2:$AJ$167,TRUE)),0)</f>
        <v>0</v>
      </c>
      <c r="X10" s="68">
        <f t="array" ref="X10">IF($D10,SUMPRODUCT((economics!$AG$2:$AG$167=$B10)*(economics!$D$2:$D$167="process")*economics!$AH$2:$AH$167*_xlfn.NORM.DIST(X$3,economics!$AK$2:$AK$167,economics!$AJ$2:$AJ$167,TRUE)),0)</f>
        <v>0</v>
      </c>
      <c r="Y10" s="68">
        <f t="array" ref="Y10">IF($D10,SUMPRODUCT((economics!$AG$2:$AG$167=$B10)*(economics!$D$2:$D$167="process")*economics!$AH$2:$AH$167*_xlfn.NORM.DIST(Y$3,economics!$AK$2:$AK$167,economics!$AJ$2:$AJ$167,TRUE)),0)</f>
        <v>0</v>
      </c>
      <c r="Z10" s="68">
        <f t="array" ref="Z10">IF($D10,SUMPRODUCT((economics!$AG$2:$AG$167=$B10)*(economics!$D$2:$D$167="process")*economics!$AH$2:$AH$167*_xlfn.NORM.DIST(Z$3,economics!$AK$2:$AK$167,economics!$AJ$2:$AJ$167,TRUE)),0)</f>
        <v>0</v>
      </c>
      <c r="AA10" s="68">
        <f t="array" ref="AA10">IF($D10,SUMPRODUCT((economics!$AG$2:$AG$167=$B10)*(economics!$D$2:$D$167="process")*economics!$AH$2:$AH$167*_xlfn.NORM.DIST(AA$3,economics!$AK$2:$AK$167,economics!$AJ$2:$AJ$167,TRUE)),0)</f>
        <v>0</v>
      </c>
      <c r="AB10" s="68">
        <f t="array" ref="AB10">IF($D10,SUMPRODUCT((economics!$AG$2:$AG$167=$B10)*(economics!$D$2:$D$167="process")*economics!$AH$2:$AH$167*_xlfn.NORM.DIST(AB$3,economics!$AK$2:$AK$167,economics!$AJ$2:$AJ$167,TRUE)),0)</f>
        <v>0</v>
      </c>
      <c r="AC10" s="68">
        <f t="array" ref="AC10">IF($D10,SUMPRODUCT((economics!$AG$2:$AG$167=$B10)*(economics!$D$2:$D$167="process")*economics!$AH$2:$AH$167*_xlfn.NORM.DIST(AC$3,economics!$AK$2:$AK$167,economics!$AJ$2:$AJ$167,TRUE)),0)</f>
        <v>0</v>
      </c>
      <c r="AD10" s="68">
        <f t="array" ref="AD10">IF($D10,SUMPRODUCT((economics!$AG$2:$AG$167=$B10)*(economics!$D$2:$D$167="process")*economics!$AH$2:$AH$167*_xlfn.NORM.DIST(AD$3,economics!$AK$2:$AK$167,economics!$AJ$2:$AJ$167,TRUE)),0)</f>
        <v>0</v>
      </c>
      <c r="AE10" s="68">
        <f t="array" ref="AE10">IF($D10,SUMPRODUCT((economics!$AG$2:$AG$167=$B10)*(economics!$D$2:$D$167="process")*economics!$AH$2:$AH$167*_xlfn.NORM.DIST(AE$3,economics!$AK$2:$AK$167,economics!$AJ$2:$AJ$167,TRUE)),0)</f>
        <v>0</v>
      </c>
      <c r="AF10" s="68">
        <f t="array" ref="AF10">IF($D10,SUMPRODUCT((economics!$AG$2:$AG$167=$B10)*(economics!$D$2:$D$167="process")*economics!$AH$2:$AH$167*_xlfn.NORM.DIST(AF$3,economics!$AK$2:$AK$167,economics!$AJ$2:$AJ$167,TRUE)),0)</f>
        <v>0</v>
      </c>
      <c r="AG10" s="68">
        <f t="array" ref="AG10">IF($D10,SUMPRODUCT((economics!$AG$2:$AG$167=$B10)*(economics!$D$2:$D$167="process")*economics!$AH$2:$AH$167*_xlfn.NORM.DIST(AG$3,economics!$AK$2:$AK$167,economics!$AJ$2:$AJ$167,TRUE)),0)</f>
        <v>0</v>
      </c>
      <c r="AH10" s="68">
        <f t="array" ref="AH10">IF($D10,SUMPRODUCT((economics!$AG$2:$AG$167=$B10)*(economics!$D$2:$D$167="process")*economics!$AH$2:$AH$167*_xlfn.NORM.DIST(AH$3,economics!$AK$2:$AK$167,economics!$AJ$2:$AJ$167,TRUE)),0)</f>
        <v>0</v>
      </c>
      <c r="AI10" s="68">
        <f t="array" ref="AI10">IF($D10,SUMPRODUCT((economics!$AG$2:$AG$167=$B10)*(economics!$D$2:$D$167="process")*economics!$AH$2:$AH$167*_xlfn.NORM.DIST(AI$3,economics!$AK$2:$AK$167,economics!$AJ$2:$AJ$167,TRUE)),0)</f>
        <v>0</v>
      </c>
      <c r="AJ10" s="68">
        <f t="array" ref="AJ10">IF($D10,SUMPRODUCT((economics!$AG$2:$AG$167=$B10)*(economics!$D$2:$D$167="process")*economics!$AH$2:$AH$167*_xlfn.NORM.DIST(AJ$3,economics!$AK$2:$AK$167,economics!$AJ$2:$AJ$167,TRUE)),0)</f>
        <v>0</v>
      </c>
      <c r="AK10" s="68">
        <f t="array" ref="AK10">IF($D10,SUMPRODUCT((economics!$AG$2:$AG$167=$B10)*(economics!$D$2:$D$167="process")*economics!$AH$2:$AH$167*_xlfn.NORM.DIST(AK$3,economics!$AK$2:$AK$167,economics!$AJ$2:$AJ$167,TRUE)),0)</f>
        <v>0</v>
      </c>
      <c r="AL10" s="68">
        <f t="array" ref="AL10">IF($D10,SUMPRODUCT((economics!$AG$2:$AG$167=$B10)*(economics!$D$2:$D$167="process")*economics!$AH$2:$AH$167*_xlfn.NORM.DIST(AL$3,economics!$AK$2:$AK$167,economics!$AJ$2:$AJ$167,TRUE)),0)</f>
        <v>0</v>
      </c>
      <c r="AM10" s="68">
        <f t="array" ref="AM10">IF($D10,SUMPRODUCT((economics!$AG$2:$AG$167=$B10)*(economics!$D$2:$D$167="process")*economics!$AH$2:$AH$167*_xlfn.NORM.DIST(AM$3,economics!$AK$2:$AK$167,economics!$AJ$2:$AJ$167,TRUE)),0)</f>
        <v>0</v>
      </c>
      <c r="AN10" s="68">
        <f t="array" ref="AN10">IF($D10,SUMPRODUCT((economics!$AG$2:$AG$167=$B10)*(economics!$D$2:$D$167="process")*economics!$AH$2:$AH$167*_xlfn.NORM.DIST(AN$3,economics!$AK$2:$AK$167,economics!$AJ$2:$AJ$167,TRUE)),0)</f>
        <v>0</v>
      </c>
      <c r="AO10" s="68">
        <f t="array" ref="AO10">IF($D10,SUMPRODUCT((economics!$AG$2:$AG$167=$B10)*(economics!$D$2:$D$167="process")*economics!$AH$2:$AH$167*_xlfn.NORM.DIST(AO$3,economics!$AK$2:$AK$167,economics!$AJ$2:$AJ$167,TRUE)),0)</f>
        <v>0</v>
      </c>
      <c r="AP10" s="68">
        <f t="array" ref="AP10">IF($D10,SUMPRODUCT((economics!$AG$2:$AG$167=$B10)*(economics!$D$2:$D$167="process")*economics!$AH$2:$AH$167*_xlfn.NORM.DIST(AP$3,economics!$AK$2:$AK$167,economics!$AJ$2:$AJ$167,TRUE)),0)</f>
        <v>0</v>
      </c>
      <c r="AQ10" s="68">
        <f t="array" ref="AQ10">IF($D10,SUMPRODUCT((economics!$AG$2:$AG$167=$B10)*(economics!$D$2:$D$167="process")*economics!$AH$2:$AH$167*_xlfn.NORM.DIST(AQ$3,economics!$AK$2:$AK$167,economics!$AJ$2:$AJ$167,TRUE)),0)</f>
        <v>0</v>
      </c>
      <c r="AR10" s="68">
        <f t="array" ref="AR10">IF($D10,SUMPRODUCT((economics!$AG$2:$AG$167=$B10)*(economics!$D$2:$D$167="process")*economics!$AH$2:$AH$167*_xlfn.NORM.DIST(AR$3,economics!$AK$2:$AK$167,economics!$AJ$2:$AJ$167,TRUE)),0)</f>
        <v>0</v>
      </c>
      <c r="AS10" s="68">
        <f t="array" ref="AS10">IF($D10,SUMPRODUCT((economics!$AG$2:$AG$167=$B10)*(economics!$D$2:$D$167="process")*economics!$AH$2:$AH$167*_xlfn.NORM.DIST(AS$3,economics!$AK$2:$AK$167,economics!$AJ$2:$AJ$167,TRUE)),0)</f>
        <v>0</v>
      </c>
      <c r="AT10" s="68">
        <f t="array" ref="AT10">IF($D10,SUMPRODUCT((economics!$AG$2:$AG$167=$B10)*(economics!$D$2:$D$167="process")*economics!$AH$2:$AH$167*_xlfn.NORM.DIST(AT$3,economics!$AK$2:$AK$167,economics!$AJ$2:$AJ$167,TRUE)),0)</f>
        <v>0</v>
      </c>
      <c r="AU10" s="68">
        <f t="array" ref="AU10">IF($D10,SUMPRODUCT((economics!$AG$2:$AG$167=$B10)*(economics!$D$2:$D$167="process")*economics!$AH$2:$AH$167*_xlfn.NORM.DIST(AU$3,economics!$AK$2:$AK$167,economics!$AJ$2:$AJ$167,TRUE)),0)</f>
        <v>0</v>
      </c>
      <c r="AV10" s="68">
        <f t="array" ref="AV10">IF($D10,SUMPRODUCT((economics!$AG$2:$AG$167=$B10)*(economics!$D$2:$D$167="process")*economics!$AH$2:$AH$167*_xlfn.NORM.DIST(AV$3,economics!$AK$2:$AK$167,economics!$AJ$2:$AJ$167,TRUE)),0)</f>
        <v>0</v>
      </c>
      <c r="AW10" s="68">
        <f t="array" ref="AW10">IF($D10,SUMPRODUCT((economics!$AG$2:$AG$167=$B10)*(economics!$D$2:$D$167="process")*economics!$AH$2:$AH$167*_xlfn.NORM.DIST(AW$3,economics!$AK$2:$AK$167,economics!$AJ$2:$AJ$167,TRUE)),0)</f>
        <v>0</v>
      </c>
      <c r="AX10" s="68">
        <f t="array" ref="AX10">IF($D10,SUMPRODUCT((economics!$AG$2:$AG$167=$B10)*(economics!$D$2:$D$167="process")*economics!$AH$2:$AH$167*_xlfn.NORM.DIST(AX$3,economics!$AK$2:$AK$167,economics!$AJ$2:$AJ$167,TRUE)),0)</f>
        <v>0</v>
      </c>
      <c r="AY10" s="68">
        <f t="array" ref="AY10">IF($D10,SUMPRODUCT((economics!$AG$2:$AG$167=$B10)*(economics!$D$2:$D$167="process")*economics!$AH$2:$AH$167*_xlfn.NORM.DIST(AY$3,economics!$AK$2:$AK$167,economics!$AJ$2:$AJ$167,TRUE)),0)</f>
        <v>0</v>
      </c>
      <c r="AZ10" s="68">
        <f t="array" ref="AZ10">IF($D10,SUMPRODUCT((economics!$AG$2:$AG$167=$B10)*(economics!$D$2:$D$167="process")*economics!$AH$2:$AH$167*_xlfn.NORM.DIST(AZ$3,economics!$AK$2:$AK$167,economics!$AJ$2:$AJ$167,TRUE)),0)</f>
        <v>0</v>
      </c>
      <c r="BA10" s="68">
        <f t="array" ref="BA10">IF($D10,SUMPRODUCT((economics!$AG$2:$AG$167=$B10)*(economics!$D$2:$D$167="process")*economics!$AH$2:$AH$167*_xlfn.NORM.DIST(BA$3,economics!$AK$2:$AK$167,economics!$AJ$2:$AJ$167,TRUE)),0)</f>
        <v>0</v>
      </c>
      <c r="BB10" s="68">
        <f t="array" ref="BB10">IF($D10,SUMPRODUCT((economics!$AG$2:$AG$167=$B10)*(economics!$D$2:$D$167="process")*economics!$AH$2:$AH$167*_xlfn.NORM.DIST(BB$3,economics!$AK$2:$AK$167,economics!$AJ$2:$AJ$167,TRUE)),0)</f>
        <v>0</v>
      </c>
      <c r="BC10" s="68">
        <f t="array" ref="BC10">IF($D10,SUMPRODUCT((economics!$AG$2:$AG$167=$B10)*(economics!$D$2:$D$167="process")*economics!$AH$2:$AH$167*_xlfn.NORM.DIST(BC$3,economics!$AK$2:$AK$167,economics!$AJ$2:$AJ$167,TRUE)),0)</f>
        <v>0</v>
      </c>
      <c r="BD10" s="68">
        <f t="array" ref="BD10">IF($D10,SUMPRODUCT((economics!$AG$2:$AG$167=$B10)*(economics!$D$2:$D$167="process")*economics!$AH$2:$AH$167*_xlfn.NORM.DIST(BD$3,economics!$AK$2:$AK$167,economics!$AJ$2:$AJ$167,TRUE)),0)</f>
        <v>0</v>
      </c>
      <c r="BE10" s="68">
        <f t="array" ref="BE10">IF($D10,SUMPRODUCT((economics!$AG$2:$AG$167=$B10)*(economics!$D$2:$D$167="process")*economics!$AH$2:$AH$167*_xlfn.NORM.DIST(BE$3,economics!$AK$2:$AK$167,economics!$AJ$2:$AJ$167,TRUE)),0)</f>
        <v>0</v>
      </c>
      <c r="BF10" s="68">
        <f t="array" ref="BF10">IF($D10,SUMPRODUCT((economics!$AG$2:$AG$167=$B10)*(economics!$D$2:$D$167="process")*economics!$AH$2:$AH$167*_xlfn.NORM.DIST(BF$3,economics!$AK$2:$AK$167,economics!$AJ$2:$AJ$167,TRUE)),0)</f>
        <v>0</v>
      </c>
      <c r="BG10" s="68">
        <f t="array" ref="BG10">IF($D10,SUMPRODUCT((economics!$AG$2:$AG$167=$B10)*(economics!$D$2:$D$167="process")*economics!$AH$2:$AH$167*_xlfn.NORM.DIST(BG$3,economics!$AK$2:$AK$167,economics!$AJ$2:$AJ$167,TRUE)),0)</f>
        <v>0</v>
      </c>
      <c r="BH10" s="68">
        <f t="array" ref="BH10">IF($D10,SUMPRODUCT((economics!$AG$2:$AG$167=$B10)*(economics!$D$2:$D$167="process")*economics!$AH$2:$AH$167*_xlfn.NORM.DIST(BH$3,economics!$AK$2:$AK$167,economics!$AJ$2:$AJ$167,TRUE)),0)</f>
        <v>0</v>
      </c>
      <c r="BI10" s="68">
        <f t="array" ref="BI10">IF($D10,SUMPRODUCT((economics!$AG$2:$AG$167=$B10)*(economics!$D$2:$D$167="process")*economics!$AH$2:$AH$167*_xlfn.NORM.DIST(BI$3,economics!$AK$2:$AK$167,economics!$AJ$2:$AJ$167,TRUE)),0)</f>
        <v>0</v>
      </c>
      <c r="BJ10" s="68">
        <f t="array" ref="BJ10">IF($D10,SUMPRODUCT((economics!$AG$2:$AG$167=$B10)*(economics!$D$2:$D$167="process")*economics!$AH$2:$AH$167*_xlfn.NORM.DIST(BJ$3,economics!$AK$2:$AK$167,economics!$AJ$2:$AJ$167,TRUE)),0)</f>
        <v>0</v>
      </c>
      <c r="BK10" s="68">
        <f t="array" ref="BK10">IF($D10,SUMPRODUCT((economics!$AG$2:$AG$167=$B10)*(economics!$D$2:$D$167="process")*economics!$AH$2:$AH$167*_xlfn.NORM.DIST(BK$3,economics!$AK$2:$AK$167,economics!$AJ$2:$AJ$167,TRUE)),0)</f>
        <v>0</v>
      </c>
      <c r="BL10" s="68">
        <f t="array" ref="BL10">IF($D10,SUMPRODUCT((economics!$AG$2:$AG$167=$B10)*(economics!$D$2:$D$167="process")*economics!$AH$2:$AH$167*_xlfn.NORM.DIST(BL$3,economics!$AK$2:$AK$167,economics!$AJ$2:$AJ$167,TRUE)),0)</f>
        <v>0</v>
      </c>
      <c r="BM10" s="68">
        <f t="array" ref="BM10">IF($D10,SUMPRODUCT((economics!$AG$2:$AG$167=$B10)*(economics!$D$2:$D$167="process")*economics!$AH$2:$AH$167*_xlfn.NORM.DIST(BM$3,economics!$AK$2:$AK$167,economics!$AJ$2:$AJ$167,TRUE)),0)</f>
        <v>0</v>
      </c>
      <c r="BN10" s="68">
        <f t="array" ref="BN10">IF($D10,SUMPRODUCT((economics!$AG$2:$AG$167=$B10)*(economics!$D$2:$D$167="process")*economics!$AH$2:$AH$167*_xlfn.NORM.DIST(BN$3,economics!$AK$2:$AK$167,economics!$AJ$2:$AJ$167,TRUE)),0)</f>
        <v>0</v>
      </c>
      <c r="BO10" s="68">
        <f t="array" ref="BO10">IF($D10,SUMPRODUCT((economics!$AG$2:$AG$167=$B10)*(economics!$D$2:$D$167="process")*economics!$AH$2:$AH$167*_xlfn.NORM.DIST(BO$3,economics!$AK$2:$AK$167,economics!$AJ$2:$AJ$167,TRUE)),0)</f>
        <v>0</v>
      </c>
      <c r="BP10" s="68">
        <f t="array" ref="BP10">IF($D10,SUMPRODUCT((economics!$AG$2:$AG$167=$B10)*(economics!$D$2:$D$167="process")*economics!$AH$2:$AH$167*_xlfn.NORM.DIST(BP$3,economics!$AK$2:$AK$167,economics!$AJ$2:$AJ$167,TRUE)),0)</f>
        <v>0</v>
      </c>
      <c r="BQ10" s="68">
        <f t="array" ref="BQ10">IF($D10,SUMPRODUCT((economics!$AG$2:$AG$167=$B10)*(economics!$D$2:$D$167="process")*economics!$AH$2:$AH$167*_xlfn.NORM.DIST(BQ$3,economics!$AK$2:$AK$167,economics!$AJ$2:$AJ$167,TRUE)),0)</f>
        <v>0</v>
      </c>
      <c r="BR10" s="68">
        <f t="array" ref="BR10">IF($D10,SUMPRODUCT((economics!$AG$2:$AG$167=$B10)*(economics!$D$2:$D$167="process")*economics!$AH$2:$AH$167*_xlfn.NORM.DIST(BR$3,economics!$AK$2:$AK$167,economics!$AJ$2:$AJ$167,TRUE)),0)</f>
        <v>0</v>
      </c>
      <c r="BS10" s="68">
        <f t="array" ref="BS10">IF($D10,SUMPRODUCT((economics!$AG$2:$AG$167=$B10)*(economics!$D$2:$D$167="process")*economics!$AH$2:$AH$167*_xlfn.NORM.DIST(BS$3,economics!$AK$2:$AK$167,economics!$AJ$2:$AJ$167,TRUE)),0)</f>
        <v>0</v>
      </c>
      <c r="BT10" s="68">
        <f t="array" ref="BT10">IF($D10,SUMPRODUCT((economics!$AG$2:$AG$167=$B10)*(economics!$D$2:$D$167="process")*economics!$AH$2:$AH$167*_xlfn.NORM.DIST(BT$3,economics!$AK$2:$AK$167,economics!$AJ$2:$AJ$167,TRUE)),0)</f>
        <v>0</v>
      </c>
      <c r="BU10" s="68">
        <f t="array" ref="BU10">IF($D10,SUMPRODUCT((economics!$AG$2:$AG$167=$B10)*(economics!$D$2:$D$167="process")*economics!$AH$2:$AH$167*_xlfn.NORM.DIST(BU$3,economics!$AK$2:$AK$167,economics!$AJ$2:$AJ$167,TRUE)),0)</f>
        <v>0</v>
      </c>
      <c r="BV10" s="68">
        <f t="array" ref="BV10">IF($D10,SUMPRODUCT((economics!$AG$2:$AG$167=$B10)*(economics!$D$2:$D$167="process")*economics!$AH$2:$AH$167*_xlfn.NORM.DIST(BV$3,economics!$AK$2:$AK$167,economics!$AJ$2:$AJ$167,TRUE)),0)</f>
        <v>0</v>
      </c>
      <c r="BW10" s="68">
        <f t="array" ref="BW10">IF($D10,SUMPRODUCT((economics!$AG$2:$AG$167=$B10)*(economics!$D$2:$D$167="process")*economics!$AH$2:$AH$167*_xlfn.NORM.DIST(BW$3,economics!$AK$2:$AK$167,economics!$AJ$2:$AJ$167,TRUE)),0)</f>
        <v>0</v>
      </c>
      <c r="BX10" s="68">
        <f t="array" ref="BX10">IF($D10,SUMPRODUCT((economics!$AG$2:$AG$167=$B10)*(economics!$D$2:$D$167="process")*economics!$AH$2:$AH$167*_xlfn.NORM.DIST(BX$3,economics!$AK$2:$AK$167,economics!$AJ$2:$AJ$167,TRUE)),0)</f>
        <v>0</v>
      </c>
      <c r="BY10" s="68">
        <f t="array" ref="BY10">IF($D10,SUMPRODUCT((economics!$AG$2:$AG$167=$B10)*(economics!$D$2:$D$167="process")*economics!$AH$2:$AH$167*_xlfn.NORM.DIST(BY$3,economics!$AK$2:$AK$167,economics!$AJ$2:$AJ$167,TRUE)),0)</f>
        <v>0</v>
      </c>
      <c r="BZ10" s="68">
        <f t="array" ref="BZ10">IF($D10,SUMPRODUCT((economics!$AG$2:$AG$167=$B10)*(economics!$D$2:$D$167="process")*economics!$AH$2:$AH$167*_xlfn.NORM.DIST(BZ$3,economics!$AK$2:$AK$167,economics!$AJ$2:$AJ$167,TRUE)),0)</f>
        <v>0</v>
      </c>
      <c r="CA10" s="68">
        <f t="array" ref="CA10">IF($D10,SUMPRODUCT((economics!$AG$2:$AG$167=$B10)*(economics!$D$2:$D$167="process")*economics!$AH$2:$AH$167*_xlfn.NORM.DIST(CA$3,economics!$AK$2:$AK$167,economics!$AJ$2:$AJ$167,TRUE)),0)</f>
        <v>0</v>
      </c>
      <c r="CB10" s="68">
        <f t="array" ref="CB10">IF($D10,SUMPRODUCT((economics!$AG$2:$AG$167=$B10)*(economics!$D$2:$D$167="process")*economics!$AH$2:$AH$167*_xlfn.NORM.DIST(CB$3,economics!$AK$2:$AK$167,economics!$AJ$2:$AJ$167,TRUE)),0)</f>
        <v>0</v>
      </c>
      <c r="CC10" s="68">
        <f t="array" ref="CC10">IF($D10,SUMPRODUCT((economics!$AG$2:$AG$167=$B10)*(economics!$D$2:$D$167="process")*economics!$AH$2:$AH$167*_xlfn.NORM.DIST(CC$3,economics!$AK$2:$AK$167,economics!$AJ$2:$AJ$167,TRUE)),0)</f>
        <v>0</v>
      </c>
      <c r="CD10" s="68">
        <f t="array" ref="CD10">IF($D10,SUMPRODUCT((economics!$AG$2:$AG$167=$B10)*(economics!$D$2:$D$167="process")*economics!$AH$2:$AH$167*_xlfn.NORM.DIST(CD$3,economics!$AK$2:$AK$167,economics!$AJ$2:$AJ$167,TRUE)),0)</f>
        <v>0</v>
      </c>
      <c r="CE10" s="68">
        <f t="array" ref="CE10">IF($D10,SUMPRODUCT((economics!$AG$2:$AG$167=$B10)*(economics!$D$2:$D$167="process")*economics!$AH$2:$AH$167*_xlfn.NORM.DIST(CE$3,economics!$AK$2:$AK$167,economics!$AJ$2:$AJ$167,TRUE)),0)</f>
        <v>0</v>
      </c>
      <c r="CF10" s="68">
        <f t="array" ref="CF10">IF($D10,SUMPRODUCT((economics!$AG$2:$AG$167=$B10)*(economics!$D$2:$D$167="process")*economics!$AH$2:$AH$167*_xlfn.NORM.DIST(CF$3,economics!$AK$2:$AK$167,economics!$AJ$2:$AJ$167,TRUE)),0)</f>
        <v>0</v>
      </c>
      <c r="CG10" s="68">
        <f t="array" ref="CG10">IF($D10,SUMPRODUCT((economics!$AG$2:$AG$167=$B10)*(economics!$D$2:$D$167="process")*economics!$AH$2:$AH$167*_xlfn.NORM.DIST(CG$3,economics!$AK$2:$AK$167,economics!$AJ$2:$AJ$167,TRUE)),0)</f>
        <v>0</v>
      </c>
      <c r="CH10" s="68">
        <f t="array" ref="CH10">IF($D10,SUMPRODUCT((economics!$AG$2:$AG$167=$B10)*(economics!$D$2:$D$167="process")*economics!$AH$2:$AH$167*_xlfn.NORM.DIST(CH$3,economics!$AK$2:$AK$167,economics!$AJ$2:$AJ$167,TRUE)),0)</f>
        <v>0</v>
      </c>
    </row>
    <row r="11" spans="1:86" x14ac:dyDescent="0.35">
      <c r="A11" t="str">
        <f>WHRPbI!A9</f>
        <v>pulp paper and printing 17T18</v>
      </c>
      <c r="B11" t="s">
        <v>640</v>
      </c>
      <c r="C11" s="68">
        <f>WHRPbI!B9</f>
        <v>5.2623494992685933E-2</v>
      </c>
      <c r="D11" t="b">
        <f>ISNUMBER(MATCH($B11,'energy base (MECS)'!$K$4:$K$9,0))</f>
        <v>1</v>
      </c>
      <c r="E11" s="68">
        <f t="array" ref="E11">IF($D11,SUMPRODUCT((economics!$AG$2:$AG$167=$B11)*(economics!$D$2:$D$167="process")*economics!$AH$2:$AH$167*_xlfn.NORM.DIST(E$3,economics!$AK$2:$AK$167,economics!$AJ$2:$AJ$167,TRUE)),0)</f>
        <v>1.3062607435909829E-7</v>
      </c>
      <c r="F11" s="68">
        <f t="array" ref="F11">IF($D11,SUMPRODUCT((economics!$AG$2:$AG$167=$B11)*(economics!$D$2:$D$167="process")*economics!$AH$2:$AH$167*_xlfn.NORM.DIST(F$3,economics!$AK$2:$AK$167,economics!$AJ$2:$AJ$167,TRUE)),0)</f>
        <v>2.9000981475871949E-7</v>
      </c>
      <c r="G11" s="68">
        <f t="array" ref="G11">IF($D11,SUMPRODUCT((economics!$AG$2:$AG$167=$B11)*(economics!$D$2:$D$167="process")*economics!$AH$2:$AH$167*_xlfn.NORM.DIST(G$3,economics!$AK$2:$AK$167,economics!$AJ$2:$AJ$167,TRUE)),0)</f>
        <v>6.1321402061532681E-7</v>
      </c>
      <c r="H11" s="68">
        <f t="array" ref="H11">IF($D11,SUMPRODUCT((economics!$AG$2:$AG$167=$B11)*(economics!$D$2:$D$167="process")*economics!$AH$2:$AH$167*_xlfn.NORM.DIST(H$3,economics!$AK$2:$AK$167,economics!$AJ$2:$AJ$167,TRUE)),0)</f>
        <v>1.2353582857718999E-6</v>
      </c>
      <c r="I11" s="68">
        <f t="array" ref="I11">IF($D11,SUMPRODUCT((economics!$AG$2:$AG$167=$B11)*(economics!$D$2:$D$167="process")*economics!$AH$2:$AH$167*_xlfn.NORM.DIST(I$3,economics!$AK$2:$AK$167,economics!$AJ$2:$AJ$167,TRUE)),0)</f>
        <v>2.372165020756032E-6</v>
      </c>
      <c r="J11" s="68">
        <f t="array" ref="J11">IF($D11,SUMPRODUCT((economics!$AG$2:$AG$167=$B11)*(economics!$D$2:$D$167="process")*economics!$AH$2:$AH$167*_xlfn.NORM.DIST(J$3,economics!$AK$2:$AK$167,economics!$AJ$2:$AJ$167,TRUE)),0)</f>
        <v>4.3439697945136024E-6</v>
      </c>
      <c r="K11" s="68">
        <f t="array" ref="K11">IF($D11,SUMPRODUCT((economics!$AG$2:$AG$167=$B11)*(economics!$D$2:$D$167="process")*economics!$AH$2:$AH$167*_xlfn.NORM.DIST(K$3,economics!$AK$2:$AK$167,economics!$AJ$2:$AJ$167,TRUE)),0)</f>
        <v>7.5905281074172603E-6</v>
      </c>
      <c r="L11" s="68">
        <f t="array" ref="L11">IF($D11,SUMPRODUCT((economics!$AG$2:$AG$167=$B11)*(economics!$D$2:$D$167="process")*economics!$AH$2:$AH$167*_xlfn.NORM.DIST(L$3,economics!$AK$2:$AK$167,economics!$AJ$2:$AJ$167,TRUE)),0)</f>
        <v>1.2664695302673214E-5</v>
      </c>
      <c r="M11" s="68">
        <f t="array" ref="M11">IF($D11,SUMPRODUCT((economics!$AG$2:$AG$167=$B11)*(economics!$D$2:$D$167="process")*economics!$AH$2:$AH$167*_xlfn.NORM.DIST(M$3,economics!$AK$2:$AK$167,economics!$AJ$2:$AJ$167,TRUE)),0)</f>
        <v>2.0192855243151004E-5</v>
      </c>
      <c r="N11" s="68">
        <f t="array" ref="N11">IF($D11,SUMPRODUCT((economics!$AG$2:$AG$167=$B11)*(economics!$D$2:$D$167="process")*economics!$AH$2:$AH$167*_xlfn.NORM.DIST(N$3,economics!$AK$2:$AK$167,economics!$AJ$2:$AJ$167,TRUE)),0)</f>
        <v>3.0795045705961035E-5</v>
      </c>
      <c r="O11" s="68">
        <f t="array" ref="O11">IF($D11,SUMPRODUCT((economics!$AG$2:$AG$167=$B11)*(economics!$D$2:$D$167="process")*economics!$AH$2:$AH$167*_xlfn.NORM.DIST(O$3,economics!$AK$2:$AK$167,economics!$AJ$2:$AJ$167,TRUE)),0)</f>
        <v>4.4968811170753445E-5</v>
      </c>
      <c r="P11" s="68">
        <f t="array" ref="P11">IF($D11,SUMPRODUCT((economics!$AG$2:$AG$167=$B11)*(economics!$D$2:$D$167="process")*economics!$AH$2:$AH$167*_xlfn.NORM.DIST(P$3,economics!$AK$2:$AK$167,economics!$AJ$2:$AJ$167,TRUE)),0)</f>
        <v>6.2955776915541825E-5</v>
      </c>
      <c r="Q11" s="68">
        <f t="array" ref="Q11">IF($D11,SUMPRODUCT((economics!$AG$2:$AG$167=$B11)*(economics!$D$2:$D$167="process")*economics!$AH$2:$AH$167*_xlfn.NORM.DIST(Q$3,economics!$AK$2:$AK$167,economics!$AJ$2:$AJ$167,TRUE)),0)</f>
        <v>8.4623522160637746E-5</v>
      </c>
      <c r="R11" s="68">
        <f t="array" ref="R11">IF($D11,SUMPRODUCT((economics!$AG$2:$AG$167=$B11)*(economics!$D$2:$D$167="process")*economics!$AH$2:$AH$167*_xlfn.NORM.DIST(R$3,economics!$AK$2:$AK$167,economics!$AJ$2:$AJ$167,TRUE)),0)</f>
        <v>1.0940075362346556E-4</v>
      </c>
      <c r="S11" s="68">
        <f t="array" ref="S11">IF($D11,SUMPRODUCT((economics!$AG$2:$AG$167=$B11)*(economics!$D$2:$D$167="process")*economics!$AH$2:$AH$167*_xlfn.NORM.DIST(S$3,economics!$AK$2:$AK$167,economics!$AJ$2:$AJ$167,TRUE)),0)</f>
        <v>1.3629597654138113E-4</v>
      </c>
      <c r="T11" s="68">
        <f t="array" ref="T11">IF($D11,SUMPRODUCT((economics!$AG$2:$AG$167=$B11)*(economics!$D$2:$D$167="process")*economics!$AH$2:$AH$167*_xlfn.NORM.DIST(T$3,economics!$AK$2:$AK$167,economics!$AJ$2:$AJ$167,TRUE)),0)</f>
        <v>1.6400880631679246E-4</v>
      </c>
      <c r="U11" s="68">
        <f t="array" ref="U11">IF($D11,SUMPRODUCT((economics!$AG$2:$AG$167=$B11)*(economics!$D$2:$D$167="process")*economics!$AH$2:$AH$167*_xlfn.NORM.DIST(U$3,economics!$AK$2:$AK$167,economics!$AJ$2:$AJ$167,TRUE)),0)</f>
        <v>1.9111508950021654E-4</v>
      </c>
      <c r="V11" s="68">
        <f t="array" ref="V11">IF($D11,SUMPRODUCT((economics!$AG$2:$AG$167=$B11)*(economics!$D$2:$D$167="process")*economics!$AH$2:$AH$167*_xlfn.NORM.DIST(V$3,economics!$AK$2:$AK$167,economics!$AJ$2:$AJ$167,TRUE)),0)</f>
        <v>2.1628272571461E-4</v>
      </c>
      <c r="W11" s="68">
        <f t="array" ref="W11">IF($D11,SUMPRODUCT((economics!$AG$2:$AG$167=$B11)*(economics!$D$2:$D$167="process")*economics!$AH$2:$AH$167*_xlfn.NORM.DIST(W$3,economics!$AK$2:$AK$167,economics!$AJ$2:$AJ$167,TRUE)),0)</f>
        <v>2.3846459826949633E-4</v>
      </c>
      <c r="X11" s="68">
        <f t="array" ref="X11">IF($D11,SUMPRODUCT((economics!$AG$2:$AG$167=$B11)*(economics!$D$2:$D$167="process")*economics!$AH$2:$AH$167*_xlfn.NORM.DIST(X$3,economics!$AK$2:$AK$167,economics!$AJ$2:$AJ$167,TRUE)),0)</f>
        <v>2.570228576201834E-4</v>
      </c>
      <c r="Y11" s="68">
        <f t="array" ref="Y11">IF($D11,SUMPRODUCT((economics!$AG$2:$AG$167=$B11)*(economics!$D$2:$D$167="process")*economics!$AH$2:$AH$167*_xlfn.NORM.DIST(Y$3,economics!$AK$2:$AK$167,economics!$AJ$2:$AJ$167,TRUE)),0)</f>
        <v>2.7176156639230901E-4</v>
      </c>
      <c r="Z11" s="68">
        <f t="array" ref="Z11">IF($D11,SUMPRODUCT((economics!$AG$2:$AG$167=$B11)*(economics!$D$2:$D$167="process")*economics!$AH$2:$AH$167*_xlfn.NORM.DIST(Z$3,economics!$AK$2:$AK$167,economics!$AJ$2:$AJ$167,TRUE)),0)</f>
        <v>2.8287286145761118E-4</v>
      </c>
      <c r="AA11" s="68">
        <f t="array" ref="AA11">IF($D11,SUMPRODUCT((economics!$AG$2:$AG$167=$B11)*(economics!$D$2:$D$167="process")*economics!$AH$2:$AH$167*_xlfn.NORM.DIST(AA$3,economics!$AK$2:$AK$167,economics!$AJ$2:$AJ$167,TRUE)),0)</f>
        <v>2.9082443030659365E-4</v>
      </c>
      <c r="AB11" s="68">
        <f t="array" ref="AB11">IF($D11,SUMPRODUCT((economics!$AG$2:$AG$167=$B11)*(economics!$D$2:$D$167="process")*economics!$AH$2:$AH$167*_xlfn.NORM.DIST(AB$3,economics!$AK$2:$AK$167,economics!$AJ$2:$AJ$167,TRUE)),0)</f>
        <v>2.9622604615741266E-4</v>
      </c>
      <c r="AC11" s="68">
        <f t="array" ref="AC11">IF($D11,SUMPRODUCT((economics!$AG$2:$AG$167=$B11)*(economics!$D$2:$D$167="process")*economics!$AH$2:$AH$167*_xlfn.NORM.DIST(AC$3,economics!$AK$2:$AK$167,economics!$AJ$2:$AJ$167,TRUE)),0)</f>
        <v>2.9970923561340406E-4</v>
      </c>
      <c r="AD11" s="68">
        <f t="array" ref="AD11">IF($D11,SUMPRODUCT((economics!$AG$2:$AG$167=$B11)*(economics!$D$2:$D$167="process")*economics!$AH$2:$AH$167*_xlfn.NORM.DIST(AD$3,economics!$AK$2:$AK$167,economics!$AJ$2:$AJ$167,TRUE)),0)</f>
        <v>3.0184136131859956E-4</v>
      </c>
      <c r="AE11" s="68">
        <f t="array" ref="AE11">IF($D11,SUMPRODUCT((economics!$AG$2:$AG$167=$B11)*(economics!$D$2:$D$167="process")*economics!$AH$2:$AH$167*_xlfn.NORM.DIST(AE$3,economics!$AK$2:$AK$167,economics!$AJ$2:$AJ$167,TRUE)),0)</f>
        <v>3.0308024511588923E-4</v>
      </c>
      <c r="AF11" s="68">
        <f t="array" ref="AF11">IF($D11,SUMPRODUCT((economics!$AG$2:$AG$167=$B11)*(economics!$D$2:$D$167="process")*economics!$AH$2:$AH$167*_xlfn.NORM.DIST(AF$3,economics!$AK$2:$AK$167,economics!$AJ$2:$AJ$167,TRUE)),0)</f>
        <v>3.0376357454269047E-4</v>
      </c>
      <c r="AG11" s="68">
        <f t="array" ref="AG11">IF($D11,SUMPRODUCT((economics!$AG$2:$AG$167=$B11)*(economics!$D$2:$D$167="process")*economics!$AH$2:$AH$167*_xlfn.NORM.DIST(AG$3,economics!$AK$2:$AK$167,economics!$AJ$2:$AJ$167,TRUE)),0)</f>
        <v>3.0412135050467235E-4</v>
      </c>
      <c r="AH11" s="68">
        <f t="array" ref="AH11">IF($D11,SUMPRODUCT((economics!$AG$2:$AG$167=$B11)*(economics!$D$2:$D$167="process")*economics!$AH$2:$AH$167*_xlfn.NORM.DIST(AH$3,economics!$AK$2:$AK$167,economics!$AJ$2:$AJ$167,TRUE)),0)</f>
        <v>3.042991675350188E-4</v>
      </c>
      <c r="AI11" s="68">
        <f t="array" ref="AI11">IF($D11,SUMPRODUCT((economics!$AG$2:$AG$167=$B11)*(economics!$D$2:$D$167="process")*economics!$AH$2:$AH$167*_xlfn.NORM.DIST(AI$3,economics!$AK$2:$AK$167,economics!$AJ$2:$AJ$167,TRUE)),0)</f>
        <v>3.0438305872602142E-4</v>
      </c>
      <c r="AJ11" s="68">
        <f t="array" ref="AJ11">IF($D11,SUMPRODUCT((economics!$AG$2:$AG$167=$B11)*(economics!$D$2:$D$167="process")*economics!$AH$2:$AH$167*_xlfn.NORM.DIST(AJ$3,economics!$AK$2:$AK$167,economics!$AJ$2:$AJ$167,TRUE)),0)</f>
        <v>3.0442062860601144E-4</v>
      </c>
      <c r="AK11" s="68">
        <f t="array" ref="AK11">IF($D11,SUMPRODUCT((economics!$AG$2:$AG$167=$B11)*(economics!$D$2:$D$167="process")*economics!$AH$2:$AH$167*_xlfn.NORM.DIST(AK$3,economics!$AK$2:$AK$167,economics!$AJ$2:$AJ$167,TRUE)),0)</f>
        <v>3.0443660001757463E-4</v>
      </c>
      <c r="AL11" s="68">
        <f t="array" ref="AL11">IF($D11,SUMPRODUCT((economics!$AG$2:$AG$167=$B11)*(economics!$D$2:$D$167="process")*economics!$AH$2:$AH$167*_xlfn.NORM.DIST(AL$3,economics!$AK$2:$AK$167,economics!$AJ$2:$AJ$167,TRUE)),0)</f>
        <v>3.0444304506952228E-4</v>
      </c>
      <c r="AM11" s="68">
        <f t="array" ref="AM11">IF($D11,SUMPRODUCT((economics!$AG$2:$AG$167=$B11)*(economics!$D$2:$D$167="process")*economics!$AH$2:$AH$167*_xlfn.NORM.DIST(AM$3,economics!$AK$2:$AK$167,economics!$AJ$2:$AJ$167,TRUE)),0)</f>
        <v>3.0444551388556667E-4</v>
      </c>
      <c r="AN11" s="68">
        <f t="array" ref="AN11">IF($D11,SUMPRODUCT((economics!$AG$2:$AG$167=$B11)*(economics!$D$2:$D$167="process")*economics!$AH$2:$AH$167*_xlfn.NORM.DIST(AN$3,economics!$AK$2:$AK$167,economics!$AJ$2:$AJ$167,TRUE)),0)</f>
        <v>3.0444641158255091E-4</v>
      </c>
      <c r="AO11" s="68">
        <f t="array" ref="AO11">IF($D11,SUMPRODUCT((economics!$AG$2:$AG$167=$B11)*(economics!$D$2:$D$167="process")*economics!$AH$2:$AH$167*_xlfn.NORM.DIST(AO$3,economics!$AK$2:$AK$167,economics!$AJ$2:$AJ$167,TRUE)),0)</f>
        <v>3.0444672143079872E-4</v>
      </c>
      <c r="AP11" s="68">
        <f t="array" ref="AP11">IF($D11,SUMPRODUCT((economics!$AG$2:$AG$167=$B11)*(economics!$D$2:$D$167="process")*economics!$AH$2:$AH$167*_xlfn.NORM.DIST(AP$3,economics!$AK$2:$AK$167,economics!$AJ$2:$AJ$167,TRUE)),0)</f>
        <v>3.0444682294950216E-4</v>
      </c>
      <c r="AQ11" s="68">
        <f t="array" ref="AQ11">IF($D11,SUMPRODUCT((economics!$AG$2:$AG$167=$B11)*(economics!$D$2:$D$167="process")*economics!$AH$2:$AH$167*_xlfn.NORM.DIST(AQ$3,economics!$AK$2:$AK$167,economics!$AJ$2:$AJ$167,TRUE)),0)</f>
        <v>3.0444685452282543E-4</v>
      </c>
      <c r="AR11" s="68">
        <f t="array" ref="AR11">IF($D11,SUMPRODUCT((economics!$AG$2:$AG$167=$B11)*(economics!$D$2:$D$167="process")*economics!$AH$2:$AH$167*_xlfn.NORM.DIST(AR$3,economics!$AK$2:$AK$167,economics!$AJ$2:$AJ$167,TRUE)),0)</f>
        <v>3.044468638440121E-4</v>
      </c>
      <c r="AS11" s="68">
        <f t="array" ref="AS11">IF($D11,SUMPRODUCT((economics!$AG$2:$AG$167=$B11)*(economics!$D$2:$D$167="process")*economics!$AH$2:$AH$167*_xlfn.NORM.DIST(AS$3,economics!$AK$2:$AK$167,economics!$AJ$2:$AJ$167,TRUE)),0)</f>
        <v>3.0444686645616278E-4</v>
      </c>
      <c r="AT11" s="68">
        <f t="array" ref="AT11">IF($D11,SUMPRODUCT((economics!$AG$2:$AG$167=$B11)*(economics!$D$2:$D$167="process")*economics!$AH$2:$AH$167*_xlfn.NORM.DIST(AT$3,economics!$AK$2:$AK$167,economics!$AJ$2:$AJ$167,TRUE)),0)</f>
        <v>3.0444686715102833E-4</v>
      </c>
      <c r="AU11" s="68">
        <f t="array" ref="AU11">IF($D11,SUMPRODUCT((economics!$AG$2:$AG$167=$B11)*(economics!$D$2:$D$167="process")*economics!$AH$2:$AH$167*_xlfn.NORM.DIST(AU$3,economics!$AK$2:$AK$167,economics!$AJ$2:$AJ$167,TRUE)),0)</f>
        <v>3.0444686732648834E-4</v>
      </c>
      <c r="AV11" s="68">
        <f t="array" ref="AV11">IF($D11,SUMPRODUCT((economics!$AG$2:$AG$167=$B11)*(economics!$D$2:$D$167="process")*economics!$AH$2:$AH$167*_xlfn.NORM.DIST(AV$3,economics!$AK$2:$AK$167,economics!$AJ$2:$AJ$167,TRUE)),0)</f>
        <v>3.044468673685446E-4</v>
      </c>
      <c r="AW11" s="68">
        <f t="array" ref="AW11">IF($D11,SUMPRODUCT((economics!$AG$2:$AG$167=$B11)*(economics!$D$2:$D$167="process")*economics!$AH$2:$AH$167*_xlfn.NORM.DIST(AW$3,economics!$AK$2:$AK$167,economics!$AJ$2:$AJ$167,TRUE)),0)</f>
        <v>3.0444686737811334E-4</v>
      </c>
      <c r="AX11" s="68">
        <f t="array" ref="AX11">IF($D11,SUMPRODUCT((economics!$AG$2:$AG$167=$B11)*(economics!$D$2:$D$167="process")*economics!$AH$2:$AH$167*_xlfn.NORM.DIST(AX$3,economics!$AK$2:$AK$167,economics!$AJ$2:$AJ$167,TRUE)),0)</f>
        <v>3.0444686738017993E-4</v>
      </c>
      <c r="AY11" s="68">
        <f t="array" ref="AY11">IF($D11,SUMPRODUCT((economics!$AG$2:$AG$167=$B11)*(economics!$D$2:$D$167="process")*economics!$AH$2:$AH$167*_xlfn.NORM.DIST(AY$3,economics!$AK$2:$AK$167,economics!$AJ$2:$AJ$167,TRUE)),0)</f>
        <v>3.0444686738060359E-4</v>
      </c>
      <c r="AZ11" s="68">
        <f t="array" ref="AZ11">IF($D11,SUMPRODUCT((economics!$AG$2:$AG$167=$B11)*(economics!$D$2:$D$167="process")*economics!$AH$2:$AH$167*_xlfn.NORM.DIST(AZ$3,economics!$AK$2:$AK$167,economics!$AJ$2:$AJ$167,TRUE)),0)</f>
        <v>3.0444686738068604E-4</v>
      </c>
      <c r="BA11" s="68">
        <f t="array" ref="BA11">IF($D11,SUMPRODUCT((economics!$AG$2:$AG$167=$B11)*(economics!$D$2:$D$167="process")*economics!$AH$2:$AH$167*_xlfn.NORM.DIST(BA$3,economics!$AK$2:$AK$167,economics!$AJ$2:$AJ$167,TRUE)),0)</f>
        <v>3.0444686738070122E-4</v>
      </c>
      <c r="BB11" s="68">
        <f t="array" ref="BB11">IF($D11,SUMPRODUCT((economics!$AG$2:$AG$167=$B11)*(economics!$D$2:$D$167="process")*economics!$AH$2:$AH$167*_xlfn.NORM.DIST(BB$3,economics!$AK$2:$AK$167,economics!$AJ$2:$AJ$167,TRUE)),0)</f>
        <v>3.0444686738070393E-4</v>
      </c>
      <c r="BC11" s="68">
        <f t="array" ref="BC11">IF($D11,SUMPRODUCT((economics!$AG$2:$AG$167=$B11)*(economics!$D$2:$D$167="process")*economics!$AH$2:$AH$167*_xlfn.NORM.DIST(BC$3,economics!$AK$2:$AK$167,economics!$AJ$2:$AJ$167,TRUE)),0)</f>
        <v>3.0444686738070436E-4</v>
      </c>
      <c r="BD11" s="68">
        <f t="array" ref="BD11">IF($D11,SUMPRODUCT((economics!$AG$2:$AG$167=$B11)*(economics!$D$2:$D$167="process")*economics!$AH$2:$AH$167*_xlfn.NORM.DIST(BD$3,economics!$AK$2:$AK$167,economics!$AJ$2:$AJ$167,TRUE)),0)</f>
        <v>3.0444686738070447E-4</v>
      </c>
      <c r="BE11" s="68">
        <f t="array" ref="BE11">IF($D11,SUMPRODUCT((economics!$AG$2:$AG$167=$B11)*(economics!$D$2:$D$167="process")*economics!$AH$2:$AH$167*_xlfn.NORM.DIST(BE$3,economics!$AK$2:$AK$167,economics!$AJ$2:$AJ$167,TRUE)),0)</f>
        <v>3.0444686738070447E-4</v>
      </c>
      <c r="BF11" s="68">
        <f t="array" ref="BF11">IF($D11,SUMPRODUCT((economics!$AG$2:$AG$167=$B11)*(economics!$D$2:$D$167="process")*economics!$AH$2:$AH$167*_xlfn.NORM.DIST(BF$3,economics!$AK$2:$AK$167,economics!$AJ$2:$AJ$167,TRUE)),0)</f>
        <v>3.0444686738070447E-4</v>
      </c>
      <c r="BG11" s="68">
        <f t="array" ref="BG11">IF($D11,SUMPRODUCT((economics!$AG$2:$AG$167=$B11)*(economics!$D$2:$D$167="process")*economics!$AH$2:$AH$167*_xlfn.NORM.DIST(BG$3,economics!$AK$2:$AK$167,economics!$AJ$2:$AJ$167,TRUE)),0)</f>
        <v>3.0444686738070447E-4</v>
      </c>
      <c r="BH11" s="68">
        <f t="array" ref="BH11">IF($D11,SUMPRODUCT((economics!$AG$2:$AG$167=$B11)*(economics!$D$2:$D$167="process")*economics!$AH$2:$AH$167*_xlfn.NORM.DIST(BH$3,economics!$AK$2:$AK$167,economics!$AJ$2:$AJ$167,TRUE)),0)</f>
        <v>3.0444686738070447E-4</v>
      </c>
      <c r="BI11" s="68">
        <f t="array" ref="BI11">IF($D11,SUMPRODUCT((economics!$AG$2:$AG$167=$B11)*(economics!$D$2:$D$167="process")*economics!$AH$2:$AH$167*_xlfn.NORM.DIST(BI$3,economics!$AK$2:$AK$167,economics!$AJ$2:$AJ$167,TRUE)),0)</f>
        <v>3.0444686738070447E-4</v>
      </c>
      <c r="BJ11" s="68">
        <f t="array" ref="BJ11">IF($D11,SUMPRODUCT((economics!$AG$2:$AG$167=$B11)*(economics!$D$2:$D$167="process")*economics!$AH$2:$AH$167*_xlfn.NORM.DIST(BJ$3,economics!$AK$2:$AK$167,economics!$AJ$2:$AJ$167,TRUE)),0)</f>
        <v>3.0444686738070447E-4</v>
      </c>
      <c r="BK11" s="68">
        <f t="array" ref="BK11">IF($D11,SUMPRODUCT((economics!$AG$2:$AG$167=$B11)*(economics!$D$2:$D$167="process")*economics!$AH$2:$AH$167*_xlfn.NORM.DIST(BK$3,economics!$AK$2:$AK$167,economics!$AJ$2:$AJ$167,TRUE)),0)</f>
        <v>3.0444686738070447E-4</v>
      </c>
      <c r="BL11" s="68">
        <f t="array" ref="BL11">IF($D11,SUMPRODUCT((economics!$AG$2:$AG$167=$B11)*(economics!$D$2:$D$167="process")*economics!$AH$2:$AH$167*_xlfn.NORM.DIST(BL$3,economics!$AK$2:$AK$167,economics!$AJ$2:$AJ$167,TRUE)),0)</f>
        <v>3.0444686738070447E-4</v>
      </c>
      <c r="BM11" s="68">
        <f t="array" ref="BM11">IF($D11,SUMPRODUCT((economics!$AG$2:$AG$167=$B11)*(economics!$D$2:$D$167="process")*economics!$AH$2:$AH$167*_xlfn.NORM.DIST(BM$3,economics!$AK$2:$AK$167,economics!$AJ$2:$AJ$167,TRUE)),0)</f>
        <v>3.0444686738070447E-4</v>
      </c>
      <c r="BN11" s="68">
        <f t="array" ref="BN11">IF($D11,SUMPRODUCT((economics!$AG$2:$AG$167=$B11)*(economics!$D$2:$D$167="process")*economics!$AH$2:$AH$167*_xlfn.NORM.DIST(BN$3,economics!$AK$2:$AK$167,economics!$AJ$2:$AJ$167,TRUE)),0)</f>
        <v>3.0444686738070447E-4</v>
      </c>
      <c r="BO11" s="68">
        <f t="array" ref="BO11">IF($D11,SUMPRODUCT((economics!$AG$2:$AG$167=$B11)*(economics!$D$2:$D$167="process")*economics!$AH$2:$AH$167*_xlfn.NORM.DIST(BO$3,economics!$AK$2:$AK$167,economics!$AJ$2:$AJ$167,TRUE)),0)</f>
        <v>3.0444686738070447E-4</v>
      </c>
      <c r="BP11" s="68">
        <f t="array" ref="BP11">IF($D11,SUMPRODUCT((economics!$AG$2:$AG$167=$B11)*(economics!$D$2:$D$167="process")*economics!$AH$2:$AH$167*_xlfn.NORM.DIST(BP$3,economics!$AK$2:$AK$167,economics!$AJ$2:$AJ$167,TRUE)),0)</f>
        <v>3.0444686738070447E-4</v>
      </c>
      <c r="BQ11" s="68">
        <f t="array" ref="BQ11">IF($D11,SUMPRODUCT((economics!$AG$2:$AG$167=$B11)*(economics!$D$2:$D$167="process")*economics!$AH$2:$AH$167*_xlfn.NORM.DIST(BQ$3,economics!$AK$2:$AK$167,economics!$AJ$2:$AJ$167,TRUE)),0)</f>
        <v>3.0444686738070447E-4</v>
      </c>
      <c r="BR11" s="68">
        <f t="array" ref="BR11">IF($D11,SUMPRODUCT((economics!$AG$2:$AG$167=$B11)*(economics!$D$2:$D$167="process")*economics!$AH$2:$AH$167*_xlfn.NORM.DIST(BR$3,economics!$AK$2:$AK$167,economics!$AJ$2:$AJ$167,TRUE)),0)</f>
        <v>3.0444686738070447E-4</v>
      </c>
      <c r="BS11" s="68">
        <f t="array" ref="BS11">IF($D11,SUMPRODUCT((economics!$AG$2:$AG$167=$B11)*(economics!$D$2:$D$167="process")*economics!$AH$2:$AH$167*_xlfn.NORM.DIST(BS$3,economics!$AK$2:$AK$167,economics!$AJ$2:$AJ$167,TRUE)),0)</f>
        <v>3.0444686738070447E-4</v>
      </c>
      <c r="BT11" s="68">
        <f t="array" ref="BT11">IF($D11,SUMPRODUCT((economics!$AG$2:$AG$167=$B11)*(economics!$D$2:$D$167="process")*economics!$AH$2:$AH$167*_xlfn.NORM.DIST(BT$3,economics!$AK$2:$AK$167,economics!$AJ$2:$AJ$167,TRUE)),0)</f>
        <v>3.0444686738070447E-4</v>
      </c>
      <c r="BU11" s="68">
        <f t="array" ref="BU11">IF($D11,SUMPRODUCT((economics!$AG$2:$AG$167=$B11)*(economics!$D$2:$D$167="process")*economics!$AH$2:$AH$167*_xlfn.NORM.DIST(BU$3,economics!$AK$2:$AK$167,economics!$AJ$2:$AJ$167,TRUE)),0)</f>
        <v>3.0444686738070447E-4</v>
      </c>
      <c r="BV11" s="68">
        <f t="array" ref="BV11">IF($D11,SUMPRODUCT((economics!$AG$2:$AG$167=$B11)*(economics!$D$2:$D$167="process")*economics!$AH$2:$AH$167*_xlfn.NORM.DIST(BV$3,economics!$AK$2:$AK$167,economics!$AJ$2:$AJ$167,TRUE)),0)</f>
        <v>3.0444686738070447E-4</v>
      </c>
      <c r="BW11" s="68">
        <f t="array" ref="BW11">IF($D11,SUMPRODUCT((economics!$AG$2:$AG$167=$B11)*(economics!$D$2:$D$167="process")*economics!$AH$2:$AH$167*_xlfn.NORM.DIST(BW$3,economics!$AK$2:$AK$167,economics!$AJ$2:$AJ$167,TRUE)),0)</f>
        <v>3.0444686738070447E-4</v>
      </c>
      <c r="BX11" s="68">
        <f t="array" ref="BX11">IF($D11,SUMPRODUCT((economics!$AG$2:$AG$167=$B11)*(economics!$D$2:$D$167="process")*economics!$AH$2:$AH$167*_xlfn.NORM.DIST(BX$3,economics!$AK$2:$AK$167,economics!$AJ$2:$AJ$167,TRUE)),0)</f>
        <v>3.0444686738070447E-4</v>
      </c>
      <c r="BY11" s="68">
        <f t="array" ref="BY11">IF($D11,SUMPRODUCT((economics!$AG$2:$AG$167=$B11)*(economics!$D$2:$D$167="process")*economics!$AH$2:$AH$167*_xlfn.NORM.DIST(BY$3,economics!$AK$2:$AK$167,economics!$AJ$2:$AJ$167,TRUE)),0)</f>
        <v>3.0444686738070447E-4</v>
      </c>
      <c r="BZ11" s="68">
        <f t="array" ref="BZ11">IF($D11,SUMPRODUCT((economics!$AG$2:$AG$167=$B11)*(economics!$D$2:$D$167="process")*economics!$AH$2:$AH$167*_xlfn.NORM.DIST(BZ$3,economics!$AK$2:$AK$167,economics!$AJ$2:$AJ$167,TRUE)),0)</f>
        <v>3.0444686738070447E-4</v>
      </c>
      <c r="CA11" s="68">
        <f t="array" ref="CA11">IF($D11,SUMPRODUCT((economics!$AG$2:$AG$167=$B11)*(economics!$D$2:$D$167="process")*economics!$AH$2:$AH$167*_xlfn.NORM.DIST(CA$3,economics!$AK$2:$AK$167,economics!$AJ$2:$AJ$167,TRUE)),0)</f>
        <v>3.0444686738070447E-4</v>
      </c>
      <c r="CB11" s="68">
        <f t="array" ref="CB11">IF($D11,SUMPRODUCT((economics!$AG$2:$AG$167=$B11)*(economics!$D$2:$D$167="process")*economics!$AH$2:$AH$167*_xlfn.NORM.DIST(CB$3,economics!$AK$2:$AK$167,economics!$AJ$2:$AJ$167,TRUE)),0)</f>
        <v>3.0444686738070447E-4</v>
      </c>
      <c r="CC11" s="68">
        <f t="array" ref="CC11">IF($D11,SUMPRODUCT((economics!$AG$2:$AG$167=$B11)*(economics!$D$2:$D$167="process")*economics!$AH$2:$AH$167*_xlfn.NORM.DIST(CC$3,economics!$AK$2:$AK$167,economics!$AJ$2:$AJ$167,TRUE)),0)</f>
        <v>3.0444686738070447E-4</v>
      </c>
      <c r="CD11" s="68">
        <f t="array" ref="CD11">IF($D11,SUMPRODUCT((economics!$AG$2:$AG$167=$B11)*(economics!$D$2:$D$167="process")*economics!$AH$2:$AH$167*_xlfn.NORM.DIST(CD$3,economics!$AK$2:$AK$167,economics!$AJ$2:$AJ$167,TRUE)),0)</f>
        <v>3.0444686738070447E-4</v>
      </c>
      <c r="CE11" s="68">
        <f t="array" ref="CE11">IF($D11,SUMPRODUCT((economics!$AG$2:$AG$167=$B11)*(economics!$D$2:$D$167="process")*economics!$AH$2:$AH$167*_xlfn.NORM.DIST(CE$3,economics!$AK$2:$AK$167,economics!$AJ$2:$AJ$167,TRUE)),0)</f>
        <v>3.0444686738070447E-4</v>
      </c>
      <c r="CF11" s="68">
        <f t="array" ref="CF11">IF($D11,SUMPRODUCT((economics!$AG$2:$AG$167=$B11)*(economics!$D$2:$D$167="process")*economics!$AH$2:$AH$167*_xlfn.NORM.DIST(CF$3,economics!$AK$2:$AK$167,economics!$AJ$2:$AJ$167,TRUE)),0)</f>
        <v>3.0444686738070447E-4</v>
      </c>
      <c r="CG11" s="68">
        <f t="array" ref="CG11">IF($D11,SUMPRODUCT((economics!$AG$2:$AG$167=$B11)*(economics!$D$2:$D$167="process")*economics!$AH$2:$AH$167*_xlfn.NORM.DIST(CG$3,economics!$AK$2:$AK$167,economics!$AJ$2:$AJ$167,TRUE)),0)</f>
        <v>3.0444686738070447E-4</v>
      </c>
      <c r="CH11" s="68">
        <f t="array" ref="CH11">IF($D11,SUMPRODUCT((economics!$AG$2:$AG$167=$B11)*(economics!$D$2:$D$167="process")*economics!$AH$2:$AH$167*_xlfn.NORM.DIST(CH$3,economics!$AK$2:$AK$167,economics!$AJ$2:$AJ$167,TRUE)),0)</f>
        <v>3.0444686738070447E-4</v>
      </c>
    </row>
    <row r="12" spans="1:86" x14ac:dyDescent="0.35">
      <c r="A12" t="str">
        <f>WHRPbI!A10</f>
        <v>refined petroleum and coke 19</v>
      </c>
      <c r="B12">
        <v>19</v>
      </c>
      <c r="C12" s="68">
        <f>WHRPbI!B10</f>
        <v>0</v>
      </c>
      <c r="D12" t="b">
        <f>ISNUMBER(MATCH($B12,'energy base (MECS)'!$K$4:$K$9,0))</f>
        <v>0</v>
      </c>
      <c r="E12" s="68">
        <f t="array" ref="E12">IF($D12,SUMPRODUCT((economics!$AG$2:$AG$167=$B12)*(economics!$D$2:$D$167="process")*economics!$AH$2:$AH$167*_xlfn.NORM.DIST(E$3,economics!$AK$2:$AK$167,economics!$AJ$2:$AJ$167,TRUE)),0)</f>
        <v>0</v>
      </c>
      <c r="F12" s="68">
        <f t="array" ref="F12">IF($D12,SUMPRODUCT((economics!$AG$2:$AG$167=$B12)*(economics!$D$2:$D$167="process")*economics!$AH$2:$AH$167*_xlfn.NORM.DIST(F$3,economics!$AK$2:$AK$167,economics!$AJ$2:$AJ$167,TRUE)),0)</f>
        <v>0</v>
      </c>
      <c r="G12" s="68">
        <f t="array" ref="G12">IF($D12,SUMPRODUCT((economics!$AG$2:$AG$167=$B12)*(economics!$D$2:$D$167="process")*economics!$AH$2:$AH$167*_xlfn.NORM.DIST(G$3,economics!$AK$2:$AK$167,economics!$AJ$2:$AJ$167,TRUE)),0)</f>
        <v>0</v>
      </c>
      <c r="H12" s="68">
        <f t="array" ref="H12">IF($D12,SUMPRODUCT((economics!$AG$2:$AG$167=$B12)*(economics!$D$2:$D$167="process")*economics!$AH$2:$AH$167*_xlfn.NORM.DIST(H$3,economics!$AK$2:$AK$167,economics!$AJ$2:$AJ$167,TRUE)),0)</f>
        <v>0</v>
      </c>
      <c r="I12" s="68">
        <f t="array" ref="I12">IF($D12,SUMPRODUCT((economics!$AG$2:$AG$167=$B12)*(economics!$D$2:$D$167="process")*economics!$AH$2:$AH$167*_xlfn.NORM.DIST(I$3,economics!$AK$2:$AK$167,economics!$AJ$2:$AJ$167,TRUE)),0)</f>
        <v>0</v>
      </c>
      <c r="J12" s="68">
        <f t="array" ref="J12">IF($D12,SUMPRODUCT((economics!$AG$2:$AG$167=$B12)*(economics!$D$2:$D$167="process")*economics!$AH$2:$AH$167*_xlfn.NORM.DIST(J$3,economics!$AK$2:$AK$167,economics!$AJ$2:$AJ$167,TRUE)),0)</f>
        <v>0</v>
      </c>
      <c r="K12" s="68">
        <f t="array" ref="K12">IF($D12,SUMPRODUCT((economics!$AG$2:$AG$167=$B12)*(economics!$D$2:$D$167="process")*economics!$AH$2:$AH$167*_xlfn.NORM.DIST(K$3,economics!$AK$2:$AK$167,economics!$AJ$2:$AJ$167,TRUE)),0)</f>
        <v>0</v>
      </c>
      <c r="L12" s="68">
        <f t="array" ref="L12">IF($D12,SUMPRODUCT((economics!$AG$2:$AG$167=$B12)*(economics!$D$2:$D$167="process")*economics!$AH$2:$AH$167*_xlfn.NORM.DIST(L$3,economics!$AK$2:$AK$167,economics!$AJ$2:$AJ$167,TRUE)),0)</f>
        <v>0</v>
      </c>
      <c r="M12" s="68">
        <f t="array" ref="M12">IF($D12,SUMPRODUCT((economics!$AG$2:$AG$167=$B12)*(economics!$D$2:$D$167="process")*economics!$AH$2:$AH$167*_xlfn.NORM.DIST(M$3,economics!$AK$2:$AK$167,economics!$AJ$2:$AJ$167,TRUE)),0)</f>
        <v>0</v>
      </c>
      <c r="N12" s="68">
        <f t="array" ref="N12">IF($D12,SUMPRODUCT((economics!$AG$2:$AG$167=$B12)*(economics!$D$2:$D$167="process")*economics!$AH$2:$AH$167*_xlfn.NORM.DIST(N$3,economics!$AK$2:$AK$167,economics!$AJ$2:$AJ$167,TRUE)),0)</f>
        <v>0</v>
      </c>
      <c r="O12" s="68">
        <f t="array" ref="O12">IF($D12,SUMPRODUCT((economics!$AG$2:$AG$167=$B12)*(economics!$D$2:$D$167="process")*economics!$AH$2:$AH$167*_xlfn.NORM.DIST(O$3,economics!$AK$2:$AK$167,economics!$AJ$2:$AJ$167,TRUE)),0)</f>
        <v>0</v>
      </c>
      <c r="P12" s="68">
        <f t="array" ref="P12">IF($D12,SUMPRODUCT((economics!$AG$2:$AG$167=$B12)*(economics!$D$2:$D$167="process")*economics!$AH$2:$AH$167*_xlfn.NORM.DIST(P$3,economics!$AK$2:$AK$167,economics!$AJ$2:$AJ$167,TRUE)),0)</f>
        <v>0</v>
      </c>
      <c r="Q12" s="68">
        <f t="array" ref="Q12">IF($D12,SUMPRODUCT((economics!$AG$2:$AG$167=$B12)*(economics!$D$2:$D$167="process")*economics!$AH$2:$AH$167*_xlfn.NORM.DIST(Q$3,economics!$AK$2:$AK$167,economics!$AJ$2:$AJ$167,TRUE)),0)</f>
        <v>0</v>
      </c>
      <c r="R12" s="68">
        <f t="array" ref="R12">IF($D12,SUMPRODUCT((economics!$AG$2:$AG$167=$B12)*(economics!$D$2:$D$167="process")*economics!$AH$2:$AH$167*_xlfn.NORM.DIST(R$3,economics!$AK$2:$AK$167,economics!$AJ$2:$AJ$167,TRUE)),0)</f>
        <v>0</v>
      </c>
      <c r="S12" s="68">
        <f t="array" ref="S12">IF($D12,SUMPRODUCT((economics!$AG$2:$AG$167=$B12)*(economics!$D$2:$D$167="process")*economics!$AH$2:$AH$167*_xlfn.NORM.DIST(S$3,economics!$AK$2:$AK$167,economics!$AJ$2:$AJ$167,TRUE)),0)</f>
        <v>0</v>
      </c>
      <c r="T12" s="68">
        <f t="array" ref="T12">IF($D12,SUMPRODUCT((economics!$AG$2:$AG$167=$B12)*(economics!$D$2:$D$167="process")*economics!$AH$2:$AH$167*_xlfn.NORM.DIST(T$3,economics!$AK$2:$AK$167,economics!$AJ$2:$AJ$167,TRUE)),0)</f>
        <v>0</v>
      </c>
      <c r="U12" s="68">
        <f t="array" ref="U12">IF($D12,SUMPRODUCT((economics!$AG$2:$AG$167=$B12)*(economics!$D$2:$D$167="process")*economics!$AH$2:$AH$167*_xlfn.NORM.DIST(U$3,economics!$AK$2:$AK$167,economics!$AJ$2:$AJ$167,TRUE)),0)</f>
        <v>0</v>
      </c>
      <c r="V12" s="68">
        <f t="array" ref="V12">IF($D12,SUMPRODUCT((economics!$AG$2:$AG$167=$B12)*(economics!$D$2:$D$167="process")*economics!$AH$2:$AH$167*_xlfn.NORM.DIST(V$3,economics!$AK$2:$AK$167,economics!$AJ$2:$AJ$167,TRUE)),0)</f>
        <v>0</v>
      </c>
      <c r="W12" s="68">
        <f t="array" ref="W12">IF($D12,SUMPRODUCT((economics!$AG$2:$AG$167=$B12)*(economics!$D$2:$D$167="process")*economics!$AH$2:$AH$167*_xlfn.NORM.DIST(W$3,economics!$AK$2:$AK$167,economics!$AJ$2:$AJ$167,TRUE)),0)</f>
        <v>0</v>
      </c>
      <c r="X12" s="68">
        <f t="array" ref="X12">IF($D12,SUMPRODUCT((economics!$AG$2:$AG$167=$B12)*(economics!$D$2:$D$167="process")*economics!$AH$2:$AH$167*_xlfn.NORM.DIST(X$3,economics!$AK$2:$AK$167,economics!$AJ$2:$AJ$167,TRUE)),0)</f>
        <v>0</v>
      </c>
      <c r="Y12" s="68">
        <f t="array" ref="Y12">IF($D12,SUMPRODUCT((economics!$AG$2:$AG$167=$B12)*(economics!$D$2:$D$167="process")*economics!$AH$2:$AH$167*_xlfn.NORM.DIST(Y$3,economics!$AK$2:$AK$167,economics!$AJ$2:$AJ$167,TRUE)),0)</f>
        <v>0</v>
      </c>
      <c r="Z12" s="68">
        <f t="array" ref="Z12">IF($D12,SUMPRODUCT((economics!$AG$2:$AG$167=$B12)*(economics!$D$2:$D$167="process")*economics!$AH$2:$AH$167*_xlfn.NORM.DIST(Z$3,economics!$AK$2:$AK$167,economics!$AJ$2:$AJ$167,TRUE)),0)</f>
        <v>0</v>
      </c>
      <c r="AA12" s="68">
        <f t="array" ref="AA12">IF($D12,SUMPRODUCT((economics!$AG$2:$AG$167=$B12)*(economics!$D$2:$D$167="process")*economics!$AH$2:$AH$167*_xlfn.NORM.DIST(AA$3,economics!$AK$2:$AK$167,economics!$AJ$2:$AJ$167,TRUE)),0)</f>
        <v>0</v>
      </c>
      <c r="AB12" s="68">
        <f t="array" ref="AB12">IF($D12,SUMPRODUCT((economics!$AG$2:$AG$167=$B12)*(economics!$D$2:$D$167="process")*economics!$AH$2:$AH$167*_xlfn.NORM.DIST(AB$3,economics!$AK$2:$AK$167,economics!$AJ$2:$AJ$167,TRUE)),0)</f>
        <v>0</v>
      </c>
      <c r="AC12" s="68">
        <f t="array" ref="AC12">IF($D12,SUMPRODUCT((economics!$AG$2:$AG$167=$B12)*(economics!$D$2:$D$167="process")*economics!$AH$2:$AH$167*_xlfn.NORM.DIST(AC$3,economics!$AK$2:$AK$167,economics!$AJ$2:$AJ$167,TRUE)),0)</f>
        <v>0</v>
      </c>
      <c r="AD12" s="68">
        <f t="array" ref="AD12">IF($D12,SUMPRODUCT((economics!$AG$2:$AG$167=$B12)*(economics!$D$2:$D$167="process")*economics!$AH$2:$AH$167*_xlfn.NORM.DIST(AD$3,economics!$AK$2:$AK$167,economics!$AJ$2:$AJ$167,TRUE)),0)</f>
        <v>0</v>
      </c>
      <c r="AE12" s="68">
        <f t="array" ref="AE12">IF($D12,SUMPRODUCT((economics!$AG$2:$AG$167=$B12)*(economics!$D$2:$D$167="process")*economics!$AH$2:$AH$167*_xlfn.NORM.DIST(AE$3,economics!$AK$2:$AK$167,economics!$AJ$2:$AJ$167,TRUE)),0)</f>
        <v>0</v>
      </c>
      <c r="AF12" s="68">
        <f t="array" ref="AF12">IF($D12,SUMPRODUCT((economics!$AG$2:$AG$167=$B12)*(economics!$D$2:$D$167="process")*economics!$AH$2:$AH$167*_xlfn.NORM.DIST(AF$3,economics!$AK$2:$AK$167,economics!$AJ$2:$AJ$167,TRUE)),0)</f>
        <v>0</v>
      </c>
      <c r="AG12" s="68">
        <f t="array" ref="AG12">IF($D12,SUMPRODUCT((economics!$AG$2:$AG$167=$B12)*(economics!$D$2:$D$167="process")*economics!$AH$2:$AH$167*_xlfn.NORM.DIST(AG$3,economics!$AK$2:$AK$167,economics!$AJ$2:$AJ$167,TRUE)),0)</f>
        <v>0</v>
      </c>
      <c r="AH12" s="68">
        <f t="array" ref="AH12">IF($D12,SUMPRODUCT((economics!$AG$2:$AG$167=$B12)*(economics!$D$2:$D$167="process")*economics!$AH$2:$AH$167*_xlfn.NORM.DIST(AH$3,economics!$AK$2:$AK$167,economics!$AJ$2:$AJ$167,TRUE)),0)</f>
        <v>0</v>
      </c>
      <c r="AI12" s="68">
        <f t="array" ref="AI12">IF($D12,SUMPRODUCT((economics!$AG$2:$AG$167=$B12)*(economics!$D$2:$D$167="process")*economics!$AH$2:$AH$167*_xlfn.NORM.DIST(AI$3,economics!$AK$2:$AK$167,economics!$AJ$2:$AJ$167,TRUE)),0)</f>
        <v>0</v>
      </c>
      <c r="AJ12" s="68">
        <f t="array" ref="AJ12">IF($D12,SUMPRODUCT((economics!$AG$2:$AG$167=$B12)*(economics!$D$2:$D$167="process")*economics!$AH$2:$AH$167*_xlfn.NORM.DIST(AJ$3,economics!$AK$2:$AK$167,economics!$AJ$2:$AJ$167,TRUE)),0)</f>
        <v>0</v>
      </c>
      <c r="AK12" s="68">
        <f t="array" ref="AK12">IF($D12,SUMPRODUCT((economics!$AG$2:$AG$167=$B12)*(economics!$D$2:$D$167="process")*economics!$AH$2:$AH$167*_xlfn.NORM.DIST(AK$3,economics!$AK$2:$AK$167,economics!$AJ$2:$AJ$167,TRUE)),0)</f>
        <v>0</v>
      </c>
      <c r="AL12" s="68">
        <f t="array" ref="AL12">IF($D12,SUMPRODUCT((economics!$AG$2:$AG$167=$B12)*(economics!$D$2:$D$167="process")*economics!$AH$2:$AH$167*_xlfn.NORM.DIST(AL$3,economics!$AK$2:$AK$167,economics!$AJ$2:$AJ$167,TRUE)),0)</f>
        <v>0</v>
      </c>
      <c r="AM12" s="68">
        <f t="array" ref="AM12">IF($D12,SUMPRODUCT((economics!$AG$2:$AG$167=$B12)*(economics!$D$2:$D$167="process")*economics!$AH$2:$AH$167*_xlfn.NORM.DIST(AM$3,economics!$AK$2:$AK$167,economics!$AJ$2:$AJ$167,TRUE)),0)</f>
        <v>0</v>
      </c>
      <c r="AN12" s="68">
        <f t="array" ref="AN12">IF($D12,SUMPRODUCT((economics!$AG$2:$AG$167=$B12)*(economics!$D$2:$D$167="process")*economics!$AH$2:$AH$167*_xlfn.NORM.DIST(AN$3,economics!$AK$2:$AK$167,economics!$AJ$2:$AJ$167,TRUE)),0)</f>
        <v>0</v>
      </c>
      <c r="AO12" s="68">
        <f t="array" ref="AO12">IF($D12,SUMPRODUCT((economics!$AG$2:$AG$167=$B12)*(economics!$D$2:$D$167="process")*economics!$AH$2:$AH$167*_xlfn.NORM.DIST(AO$3,economics!$AK$2:$AK$167,economics!$AJ$2:$AJ$167,TRUE)),0)</f>
        <v>0</v>
      </c>
      <c r="AP12" s="68">
        <f t="array" ref="AP12">IF($D12,SUMPRODUCT((economics!$AG$2:$AG$167=$B12)*(economics!$D$2:$D$167="process")*economics!$AH$2:$AH$167*_xlfn.NORM.DIST(AP$3,economics!$AK$2:$AK$167,economics!$AJ$2:$AJ$167,TRUE)),0)</f>
        <v>0</v>
      </c>
      <c r="AQ12" s="68">
        <f t="array" ref="AQ12">IF($D12,SUMPRODUCT((economics!$AG$2:$AG$167=$B12)*(economics!$D$2:$D$167="process")*economics!$AH$2:$AH$167*_xlfn.NORM.DIST(AQ$3,economics!$AK$2:$AK$167,economics!$AJ$2:$AJ$167,TRUE)),0)</f>
        <v>0</v>
      </c>
      <c r="AR12" s="68">
        <f t="array" ref="AR12">IF($D12,SUMPRODUCT((economics!$AG$2:$AG$167=$B12)*(economics!$D$2:$D$167="process")*economics!$AH$2:$AH$167*_xlfn.NORM.DIST(AR$3,economics!$AK$2:$AK$167,economics!$AJ$2:$AJ$167,TRUE)),0)</f>
        <v>0</v>
      </c>
      <c r="AS12" s="68">
        <f t="array" ref="AS12">IF($D12,SUMPRODUCT((economics!$AG$2:$AG$167=$B12)*(economics!$D$2:$D$167="process")*economics!$AH$2:$AH$167*_xlfn.NORM.DIST(AS$3,economics!$AK$2:$AK$167,economics!$AJ$2:$AJ$167,TRUE)),0)</f>
        <v>0</v>
      </c>
      <c r="AT12" s="68">
        <f t="array" ref="AT12">IF($D12,SUMPRODUCT((economics!$AG$2:$AG$167=$B12)*(economics!$D$2:$D$167="process")*economics!$AH$2:$AH$167*_xlfn.NORM.DIST(AT$3,economics!$AK$2:$AK$167,economics!$AJ$2:$AJ$167,TRUE)),0)</f>
        <v>0</v>
      </c>
      <c r="AU12" s="68">
        <f t="array" ref="AU12">IF($D12,SUMPRODUCT((economics!$AG$2:$AG$167=$B12)*(economics!$D$2:$D$167="process")*economics!$AH$2:$AH$167*_xlfn.NORM.DIST(AU$3,economics!$AK$2:$AK$167,economics!$AJ$2:$AJ$167,TRUE)),0)</f>
        <v>0</v>
      </c>
      <c r="AV12" s="68">
        <f t="array" ref="AV12">IF($D12,SUMPRODUCT((economics!$AG$2:$AG$167=$B12)*(economics!$D$2:$D$167="process")*economics!$AH$2:$AH$167*_xlfn.NORM.DIST(AV$3,economics!$AK$2:$AK$167,economics!$AJ$2:$AJ$167,TRUE)),0)</f>
        <v>0</v>
      </c>
      <c r="AW12" s="68">
        <f t="array" ref="AW12">IF($D12,SUMPRODUCT((economics!$AG$2:$AG$167=$B12)*(economics!$D$2:$D$167="process")*economics!$AH$2:$AH$167*_xlfn.NORM.DIST(AW$3,economics!$AK$2:$AK$167,economics!$AJ$2:$AJ$167,TRUE)),0)</f>
        <v>0</v>
      </c>
      <c r="AX12" s="68">
        <f t="array" ref="AX12">IF($D12,SUMPRODUCT((economics!$AG$2:$AG$167=$B12)*(economics!$D$2:$D$167="process")*economics!$AH$2:$AH$167*_xlfn.NORM.DIST(AX$3,economics!$AK$2:$AK$167,economics!$AJ$2:$AJ$167,TRUE)),0)</f>
        <v>0</v>
      </c>
      <c r="AY12" s="68">
        <f t="array" ref="AY12">IF($D12,SUMPRODUCT((economics!$AG$2:$AG$167=$B12)*(economics!$D$2:$D$167="process")*economics!$AH$2:$AH$167*_xlfn.NORM.DIST(AY$3,economics!$AK$2:$AK$167,economics!$AJ$2:$AJ$167,TRUE)),0)</f>
        <v>0</v>
      </c>
      <c r="AZ12" s="68">
        <f t="array" ref="AZ12">IF($D12,SUMPRODUCT((economics!$AG$2:$AG$167=$B12)*(economics!$D$2:$D$167="process")*economics!$AH$2:$AH$167*_xlfn.NORM.DIST(AZ$3,economics!$AK$2:$AK$167,economics!$AJ$2:$AJ$167,TRUE)),0)</f>
        <v>0</v>
      </c>
      <c r="BA12" s="68">
        <f t="array" ref="BA12">IF($D12,SUMPRODUCT((economics!$AG$2:$AG$167=$B12)*(economics!$D$2:$D$167="process")*economics!$AH$2:$AH$167*_xlfn.NORM.DIST(BA$3,economics!$AK$2:$AK$167,economics!$AJ$2:$AJ$167,TRUE)),0)</f>
        <v>0</v>
      </c>
      <c r="BB12" s="68">
        <f t="array" ref="BB12">IF($D12,SUMPRODUCT((economics!$AG$2:$AG$167=$B12)*(economics!$D$2:$D$167="process")*economics!$AH$2:$AH$167*_xlfn.NORM.DIST(BB$3,economics!$AK$2:$AK$167,economics!$AJ$2:$AJ$167,TRUE)),0)</f>
        <v>0</v>
      </c>
      <c r="BC12" s="68">
        <f t="array" ref="BC12">IF($D12,SUMPRODUCT((economics!$AG$2:$AG$167=$B12)*(economics!$D$2:$D$167="process")*economics!$AH$2:$AH$167*_xlfn.NORM.DIST(BC$3,economics!$AK$2:$AK$167,economics!$AJ$2:$AJ$167,TRUE)),0)</f>
        <v>0</v>
      </c>
      <c r="BD12" s="68">
        <f t="array" ref="BD12">IF($D12,SUMPRODUCT((economics!$AG$2:$AG$167=$B12)*(economics!$D$2:$D$167="process")*economics!$AH$2:$AH$167*_xlfn.NORM.DIST(BD$3,economics!$AK$2:$AK$167,economics!$AJ$2:$AJ$167,TRUE)),0)</f>
        <v>0</v>
      </c>
      <c r="BE12" s="68">
        <f t="array" ref="BE12">IF($D12,SUMPRODUCT((economics!$AG$2:$AG$167=$B12)*(economics!$D$2:$D$167="process")*economics!$AH$2:$AH$167*_xlfn.NORM.DIST(BE$3,economics!$AK$2:$AK$167,economics!$AJ$2:$AJ$167,TRUE)),0)</f>
        <v>0</v>
      </c>
      <c r="BF12" s="68">
        <f t="array" ref="BF12">IF($D12,SUMPRODUCT((economics!$AG$2:$AG$167=$B12)*(economics!$D$2:$D$167="process")*economics!$AH$2:$AH$167*_xlfn.NORM.DIST(BF$3,economics!$AK$2:$AK$167,economics!$AJ$2:$AJ$167,TRUE)),0)</f>
        <v>0</v>
      </c>
      <c r="BG12" s="68">
        <f t="array" ref="BG12">IF($D12,SUMPRODUCT((economics!$AG$2:$AG$167=$B12)*(economics!$D$2:$D$167="process")*economics!$AH$2:$AH$167*_xlfn.NORM.DIST(BG$3,economics!$AK$2:$AK$167,economics!$AJ$2:$AJ$167,TRUE)),0)</f>
        <v>0</v>
      </c>
      <c r="BH12" s="68">
        <f t="array" ref="BH12">IF($D12,SUMPRODUCT((economics!$AG$2:$AG$167=$B12)*(economics!$D$2:$D$167="process")*economics!$AH$2:$AH$167*_xlfn.NORM.DIST(BH$3,economics!$AK$2:$AK$167,economics!$AJ$2:$AJ$167,TRUE)),0)</f>
        <v>0</v>
      </c>
      <c r="BI12" s="68">
        <f t="array" ref="BI12">IF($D12,SUMPRODUCT((economics!$AG$2:$AG$167=$B12)*(economics!$D$2:$D$167="process")*economics!$AH$2:$AH$167*_xlfn.NORM.DIST(BI$3,economics!$AK$2:$AK$167,economics!$AJ$2:$AJ$167,TRUE)),0)</f>
        <v>0</v>
      </c>
      <c r="BJ12" s="68">
        <f t="array" ref="BJ12">IF($D12,SUMPRODUCT((economics!$AG$2:$AG$167=$B12)*(economics!$D$2:$D$167="process")*economics!$AH$2:$AH$167*_xlfn.NORM.DIST(BJ$3,economics!$AK$2:$AK$167,economics!$AJ$2:$AJ$167,TRUE)),0)</f>
        <v>0</v>
      </c>
      <c r="BK12" s="68">
        <f t="array" ref="BK12">IF($D12,SUMPRODUCT((economics!$AG$2:$AG$167=$B12)*(economics!$D$2:$D$167="process")*economics!$AH$2:$AH$167*_xlfn.NORM.DIST(BK$3,economics!$AK$2:$AK$167,economics!$AJ$2:$AJ$167,TRUE)),0)</f>
        <v>0</v>
      </c>
      <c r="BL12" s="68">
        <f t="array" ref="BL12">IF($D12,SUMPRODUCT((economics!$AG$2:$AG$167=$B12)*(economics!$D$2:$D$167="process")*economics!$AH$2:$AH$167*_xlfn.NORM.DIST(BL$3,economics!$AK$2:$AK$167,economics!$AJ$2:$AJ$167,TRUE)),0)</f>
        <v>0</v>
      </c>
      <c r="BM12" s="68">
        <f t="array" ref="BM12">IF($D12,SUMPRODUCT((economics!$AG$2:$AG$167=$B12)*(economics!$D$2:$D$167="process")*economics!$AH$2:$AH$167*_xlfn.NORM.DIST(BM$3,economics!$AK$2:$AK$167,economics!$AJ$2:$AJ$167,TRUE)),0)</f>
        <v>0</v>
      </c>
      <c r="BN12" s="68">
        <f t="array" ref="BN12">IF($D12,SUMPRODUCT((economics!$AG$2:$AG$167=$B12)*(economics!$D$2:$D$167="process")*economics!$AH$2:$AH$167*_xlfn.NORM.DIST(BN$3,economics!$AK$2:$AK$167,economics!$AJ$2:$AJ$167,TRUE)),0)</f>
        <v>0</v>
      </c>
      <c r="BO12" s="68">
        <f t="array" ref="BO12">IF($D12,SUMPRODUCT((economics!$AG$2:$AG$167=$B12)*(economics!$D$2:$D$167="process")*economics!$AH$2:$AH$167*_xlfn.NORM.DIST(BO$3,economics!$AK$2:$AK$167,economics!$AJ$2:$AJ$167,TRUE)),0)</f>
        <v>0</v>
      </c>
      <c r="BP12" s="68">
        <f t="array" ref="BP12">IF($D12,SUMPRODUCT((economics!$AG$2:$AG$167=$B12)*(economics!$D$2:$D$167="process")*economics!$AH$2:$AH$167*_xlfn.NORM.DIST(BP$3,economics!$AK$2:$AK$167,economics!$AJ$2:$AJ$167,TRUE)),0)</f>
        <v>0</v>
      </c>
      <c r="BQ12" s="68">
        <f t="array" ref="BQ12">IF($D12,SUMPRODUCT((economics!$AG$2:$AG$167=$B12)*(economics!$D$2:$D$167="process")*economics!$AH$2:$AH$167*_xlfn.NORM.DIST(BQ$3,economics!$AK$2:$AK$167,economics!$AJ$2:$AJ$167,TRUE)),0)</f>
        <v>0</v>
      </c>
      <c r="BR12" s="68">
        <f t="array" ref="BR12">IF($D12,SUMPRODUCT((economics!$AG$2:$AG$167=$B12)*(economics!$D$2:$D$167="process")*economics!$AH$2:$AH$167*_xlfn.NORM.DIST(BR$3,economics!$AK$2:$AK$167,economics!$AJ$2:$AJ$167,TRUE)),0)</f>
        <v>0</v>
      </c>
      <c r="BS12" s="68">
        <f t="array" ref="BS12">IF($D12,SUMPRODUCT((economics!$AG$2:$AG$167=$B12)*(economics!$D$2:$D$167="process")*economics!$AH$2:$AH$167*_xlfn.NORM.DIST(BS$3,economics!$AK$2:$AK$167,economics!$AJ$2:$AJ$167,TRUE)),0)</f>
        <v>0</v>
      </c>
      <c r="BT12" s="68">
        <f t="array" ref="BT12">IF($D12,SUMPRODUCT((economics!$AG$2:$AG$167=$B12)*(economics!$D$2:$D$167="process")*economics!$AH$2:$AH$167*_xlfn.NORM.DIST(BT$3,economics!$AK$2:$AK$167,economics!$AJ$2:$AJ$167,TRUE)),0)</f>
        <v>0</v>
      </c>
      <c r="BU12" s="68">
        <f t="array" ref="BU12">IF($D12,SUMPRODUCT((economics!$AG$2:$AG$167=$B12)*(economics!$D$2:$D$167="process")*economics!$AH$2:$AH$167*_xlfn.NORM.DIST(BU$3,economics!$AK$2:$AK$167,economics!$AJ$2:$AJ$167,TRUE)),0)</f>
        <v>0</v>
      </c>
      <c r="BV12" s="68">
        <f t="array" ref="BV12">IF($D12,SUMPRODUCT((economics!$AG$2:$AG$167=$B12)*(economics!$D$2:$D$167="process")*economics!$AH$2:$AH$167*_xlfn.NORM.DIST(BV$3,economics!$AK$2:$AK$167,economics!$AJ$2:$AJ$167,TRUE)),0)</f>
        <v>0</v>
      </c>
      <c r="BW12" s="68">
        <f t="array" ref="BW12">IF($D12,SUMPRODUCT((economics!$AG$2:$AG$167=$B12)*(economics!$D$2:$D$167="process")*economics!$AH$2:$AH$167*_xlfn.NORM.DIST(BW$3,economics!$AK$2:$AK$167,economics!$AJ$2:$AJ$167,TRUE)),0)</f>
        <v>0</v>
      </c>
      <c r="BX12" s="68">
        <f t="array" ref="BX12">IF($D12,SUMPRODUCT((economics!$AG$2:$AG$167=$B12)*(economics!$D$2:$D$167="process")*economics!$AH$2:$AH$167*_xlfn.NORM.DIST(BX$3,economics!$AK$2:$AK$167,economics!$AJ$2:$AJ$167,TRUE)),0)</f>
        <v>0</v>
      </c>
      <c r="BY12" s="68">
        <f t="array" ref="BY12">IF($D12,SUMPRODUCT((economics!$AG$2:$AG$167=$B12)*(economics!$D$2:$D$167="process")*economics!$AH$2:$AH$167*_xlfn.NORM.DIST(BY$3,economics!$AK$2:$AK$167,economics!$AJ$2:$AJ$167,TRUE)),0)</f>
        <v>0</v>
      </c>
      <c r="BZ12" s="68">
        <f t="array" ref="BZ12">IF($D12,SUMPRODUCT((economics!$AG$2:$AG$167=$B12)*(economics!$D$2:$D$167="process")*economics!$AH$2:$AH$167*_xlfn.NORM.DIST(BZ$3,economics!$AK$2:$AK$167,economics!$AJ$2:$AJ$167,TRUE)),0)</f>
        <v>0</v>
      </c>
      <c r="CA12" s="68">
        <f t="array" ref="CA12">IF($D12,SUMPRODUCT((economics!$AG$2:$AG$167=$B12)*(economics!$D$2:$D$167="process")*economics!$AH$2:$AH$167*_xlfn.NORM.DIST(CA$3,economics!$AK$2:$AK$167,economics!$AJ$2:$AJ$167,TRUE)),0)</f>
        <v>0</v>
      </c>
      <c r="CB12" s="68">
        <f t="array" ref="CB12">IF($D12,SUMPRODUCT((economics!$AG$2:$AG$167=$B12)*(economics!$D$2:$D$167="process")*economics!$AH$2:$AH$167*_xlfn.NORM.DIST(CB$3,economics!$AK$2:$AK$167,economics!$AJ$2:$AJ$167,TRUE)),0)</f>
        <v>0</v>
      </c>
      <c r="CC12" s="68">
        <f t="array" ref="CC12">IF($D12,SUMPRODUCT((economics!$AG$2:$AG$167=$B12)*(economics!$D$2:$D$167="process")*economics!$AH$2:$AH$167*_xlfn.NORM.DIST(CC$3,economics!$AK$2:$AK$167,economics!$AJ$2:$AJ$167,TRUE)),0)</f>
        <v>0</v>
      </c>
      <c r="CD12" s="68">
        <f t="array" ref="CD12">IF($D12,SUMPRODUCT((economics!$AG$2:$AG$167=$B12)*(economics!$D$2:$D$167="process")*economics!$AH$2:$AH$167*_xlfn.NORM.DIST(CD$3,economics!$AK$2:$AK$167,economics!$AJ$2:$AJ$167,TRUE)),0)</f>
        <v>0</v>
      </c>
      <c r="CE12" s="68">
        <f t="array" ref="CE12">IF($D12,SUMPRODUCT((economics!$AG$2:$AG$167=$B12)*(economics!$D$2:$D$167="process")*economics!$AH$2:$AH$167*_xlfn.NORM.DIST(CE$3,economics!$AK$2:$AK$167,economics!$AJ$2:$AJ$167,TRUE)),0)</f>
        <v>0</v>
      </c>
      <c r="CF12" s="68">
        <f t="array" ref="CF12">IF($D12,SUMPRODUCT((economics!$AG$2:$AG$167=$B12)*(economics!$D$2:$D$167="process")*economics!$AH$2:$AH$167*_xlfn.NORM.DIST(CF$3,economics!$AK$2:$AK$167,economics!$AJ$2:$AJ$167,TRUE)),0)</f>
        <v>0</v>
      </c>
      <c r="CG12" s="68">
        <f t="array" ref="CG12">IF($D12,SUMPRODUCT((economics!$AG$2:$AG$167=$B12)*(economics!$D$2:$D$167="process")*economics!$AH$2:$AH$167*_xlfn.NORM.DIST(CG$3,economics!$AK$2:$AK$167,economics!$AJ$2:$AJ$167,TRUE)),0)</f>
        <v>0</v>
      </c>
      <c r="CH12" s="68">
        <f t="array" ref="CH12">IF($D12,SUMPRODUCT((economics!$AG$2:$AG$167=$B12)*(economics!$D$2:$D$167="process")*economics!$AH$2:$AH$167*_xlfn.NORM.DIST(CH$3,economics!$AK$2:$AK$167,economics!$AJ$2:$AJ$167,TRUE)),0)</f>
        <v>0</v>
      </c>
    </row>
    <row r="13" spans="1:86" x14ac:dyDescent="0.35">
      <c r="A13" t="str">
        <f>WHRPbI!A11</f>
        <v>chemicals 20</v>
      </c>
      <c r="B13">
        <v>20</v>
      </c>
      <c r="C13" s="68">
        <f>WHRPbI!B11</f>
        <v>7.9594820017559256E-2</v>
      </c>
      <c r="D13" t="b">
        <f>ISNUMBER(MATCH($B13,'energy base (MECS)'!$K$4:$K$9,0))</f>
        <v>1</v>
      </c>
      <c r="E13" s="68">
        <f t="array" ref="E13">IF($D13,SUMPRODUCT((economics!$AG$2:$AG$167=$B13)*(economics!$D$2:$D$167="process")*economics!$AH$2:$AH$167*_xlfn.NORM.DIST(E$3,economics!$AK$2:$AK$167,economics!$AJ$2:$AJ$167,TRUE)),0)</f>
        <v>1.2978557062169878E-5</v>
      </c>
      <c r="F13" s="68">
        <f t="array" ref="F13">IF($D13,SUMPRODUCT((economics!$AG$2:$AG$167=$B13)*(economics!$D$2:$D$167="process")*economics!$AH$2:$AH$167*_xlfn.NORM.DIST(F$3,economics!$AK$2:$AK$167,economics!$AJ$2:$AJ$167,TRUE)),0)</f>
        <v>1.1093123944191331E-2</v>
      </c>
      <c r="G13" s="68">
        <f t="array" ref="G13">IF($D13,SUMPRODUCT((economics!$AG$2:$AG$167=$B13)*(economics!$D$2:$D$167="process")*economics!$AH$2:$AH$167*_xlfn.NORM.DIST(G$3,economics!$AK$2:$AK$167,economics!$AJ$2:$AJ$167,TRUE)),0)</f>
        <v>1.2441269847981664E-2</v>
      </c>
      <c r="H13" s="68">
        <f t="array" ref="H13">IF($D13,SUMPRODUCT((economics!$AG$2:$AG$167=$B13)*(economics!$D$2:$D$167="process")*economics!$AH$2:$AH$167*_xlfn.NORM.DIST(H$3,economics!$AK$2:$AK$167,economics!$AJ$2:$AJ$167,TRUE)),0)</f>
        <v>1.3505562629695517E-2</v>
      </c>
      <c r="I13" s="68">
        <f t="array" ref="I13">IF($D13,SUMPRODUCT((economics!$AG$2:$AG$167=$B13)*(economics!$D$2:$D$167="process")*economics!$AH$2:$AH$167*_xlfn.NORM.DIST(I$3,economics!$AK$2:$AK$167,economics!$AJ$2:$AJ$167,TRUE)),0)</f>
        <v>1.5050371989295918E-2</v>
      </c>
      <c r="J13" s="68">
        <f t="array" ref="J13">IF($D13,SUMPRODUCT((economics!$AG$2:$AG$167=$B13)*(economics!$D$2:$D$167="process")*economics!$AH$2:$AH$167*_xlfn.NORM.DIST(J$3,economics!$AK$2:$AK$167,economics!$AJ$2:$AJ$167,TRUE)),0)</f>
        <v>1.6489760473649532E-2</v>
      </c>
      <c r="K13" s="68">
        <f t="array" ref="K13">IF($D13,SUMPRODUCT((economics!$AG$2:$AG$167=$B13)*(economics!$D$2:$D$167="process")*economics!$AH$2:$AH$167*_xlfn.NORM.DIST(K$3,economics!$AK$2:$AK$167,economics!$AJ$2:$AJ$167,TRUE)),0)</f>
        <v>1.7643810415409886E-2</v>
      </c>
      <c r="L13" s="68">
        <f t="array" ref="L13">IF($D13,SUMPRODUCT((economics!$AG$2:$AG$167=$B13)*(economics!$D$2:$D$167="process")*economics!$AH$2:$AH$167*_xlfn.NORM.DIST(L$3,economics!$AK$2:$AK$167,economics!$AJ$2:$AJ$167,TRUE)),0)</f>
        <v>1.8805534893313915E-2</v>
      </c>
      <c r="M13" s="68">
        <f t="array" ref="M13">IF($D13,SUMPRODUCT((economics!$AG$2:$AG$167=$B13)*(economics!$D$2:$D$167="process")*economics!$AH$2:$AH$167*_xlfn.NORM.DIST(M$3,economics!$AK$2:$AK$167,economics!$AJ$2:$AJ$167,TRUE)),0)</f>
        <v>2.008367547307148E-2</v>
      </c>
      <c r="N13" s="68">
        <f t="array" ref="N13">IF($D13,SUMPRODUCT((economics!$AG$2:$AG$167=$B13)*(economics!$D$2:$D$167="process")*economics!$AH$2:$AH$167*_xlfn.NORM.DIST(N$3,economics!$AK$2:$AK$167,economics!$AJ$2:$AJ$167,TRUE)),0)</f>
        <v>2.1432420987027103E-2</v>
      </c>
      <c r="O13" s="68">
        <f t="array" ref="O13">IF($D13,SUMPRODUCT((economics!$AG$2:$AG$167=$B13)*(economics!$D$2:$D$167="process")*economics!$AH$2:$AH$167*_xlfn.NORM.DIST(O$3,economics!$AK$2:$AK$167,economics!$AJ$2:$AJ$167,TRUE)),0)</f>
        <v>2.2797886626349951E-2</v>
      </c>
      <c r="P13" s="68">
        <f t="array" ref="P13">IF($D13,SUMPRODUCT((economics!$AG$2:$AG$167=$B13)*(economics!$D$2:$D$167="process")*economics!$AH$2:$AH$167*_xlfn.NORM.DIST(P$3,economics!$AK$2:$AK$167,economics!$AJ$2:$AJ$167,TRUE)),0)</f>
        <v>2.4126352838181531E-2</v>
      </c>
      <c r="Q13" s="68">
        <f t="array" ref="Q13">IF($D13,SUMPRODUCT((economics!$AG$2:$AG$167=$B13)*(economics!$D$2:$D$167="process")*economics!$AH$2:$AH$167*_xlfn.NORM.DIST(Q$3,economics!$AK$2:$AK$167,economics!$AJ$2:$AJ$167,TRUE)),0)</f>
        <v>2.5357681522180441E-2</v>
      </c>
      <c r="R13" s="68">
        <f t="array" ref="R13">IF($D13,SUMPRODUCT((economics!$AG$2:$AG$167=$B13)*(economics!$D$2:$D$167="process")*economics!$AH$2:$AH$167*_xlfn.NORM.DIST(R$3,economics!$AK$2:$AK$167,economics!$AJ$2:$AJ$167,TRUE)),0)</f>
        <v>2.6439401420992346E-2</v>
      </c>
      <c r="S13" s="68">
        <f t="array" ref="S13">IF($D13,SUMPRODUCT((economics!$AG$2:$AG$167=$B13)*(economics!$D$2:$D$167="process")*economics!$AH$2:$AH$167*_xlfn.NORM.DIST(S$3,economics!$AK$2:$AK$167,economics!$AJ$2:$AJ$167,TRUE)),0)</f>
        <v>2.7342345854814681E-2</v>
      </c>
      <c r="T13" s="68">
        <f t="array" ref="T13">IF($D13,SUMPRODUCT((economics!$AG$2:$AG$167=$B13)*(economics!$D$2:$D$167="process")*economics!$AH$2:$AH$167*_xlfn.NORM.DIST(T$3,economics!$AK$2:$AK$167,economics!$AJ$2:$AJ$167,TRUE)),0)</f>
        <v>2.8064768421741122E-2</v>
      </c>
      <c r="U13" s="68">
        <f t="array" ref="U13">IF($D13,SUMPRODUCT((economics!$AG$2:$AG$167=$B13)*(economics!$D$2:$D$167="process")*economics!$AH$2:$AH$167*_xlfn.NORM.DIST(U$3,economics!$AK$2:$AK$167,economics!$AJ$2:$AJ$167,TRUE)),0)</f>
        <v>2.8625813688040982E-2</v>
      </c>
      <c r="V13" s="68">
        <f t="array" ref="V13">IF($D13,SUMPRODUCT((economics!$AG$2:$AG$167=$B13)*(economics!$D$2:$D$167="process")*economics!$AH$2:$AH$167*_xlfn.NORM.DIST(V$3,economics!$AK$2:$AK$167,economics!$AJ$2:$AJ$167,TRUE)),0)</f>
        <v>2.9054513434796585E-2</v>
      </c>
      <c r="W13" s="68">
        <f t="array" ref="W13">IF($D13,SUMPRODUCT((economics!$AG$2:$AG$167=$B13)*(economics!$D$2:$D$167="process")*economics!$AH$2:$AH$167*_xlfn.NORM.DIST(W$3,economics!$AK$2:$AK$167,economics!$AJ$2:$AJ$167,TRUE)),0)</f>
        <v>2.9380133904634523E-2</v>
      </c>
      <c r="X13" s="68">
        <f t="array" ref="X13">IF($D13,SUMPRODUCT((economics!$AG$2:$AG$167=$B13)*(economics!$D$2:$D$167="process")*economics!$AH$2:$AH$167*_xlfn.NORM.DIST(X$3,economics!$AK$2:$AK$167,economics!$AJ$2:$AJ$167,TRUE)),0)</f>
        <v>2.9626872737372554E-2</v>
      </c>
      <c r="Y13" s="68">
        <f t="array" ref="Y13">IF($D13,SUMPRODUCT((economics!$AG$2:$AG$167=$B13)*(economics!$D$2:$D$167="process")*economics!$AH$2:$AH$167*_xlfn.NORM.DIST(Y$3,economics!$AK$2:$AK$167,economics!$AJ$2:$AJ$167,TRUE)),0)</f>
        <v>2.9812759718708098E-2</v>
      </c>
      <c r="Z13" s="68">
        <f t="array" ref="Z13">IF($D13,SUMPRODUCT((economics!$AG$2:$AG$167=$B13)*(economics!$D$2:$D$167="process")*economics!$AH$2:$AH$167*_xlfn.NORM.DIST(Z$3,economics!$AK$2:$AK$167,economics!$AJ$2:$AJ$167,TRUE)),0)</f>
        <v>2.995091579458535E-2</v>
      </c>
      <c r="AA13" s="68">
        <f t="array" ref="AA13">IF($D13,SUMPRODUCT((economics!$AG$2:$AG$167=$B13)*(economics!$D$2:$D$167="process")*economics!$AH$2:$AH$167*_xlfn.NORM.DIST(AA$3,economics!$AK$2:$AK$167,economics!$AJ$2:$AJ$167,TRUE)),0)</f>
        <v>3.0051334141935573E-2</v>
      </c>
      <c r="AB13" s="68">
        <f t="array" ref="AB13">IF($D13,SUMPRODUCT((economics!$AG$2:$AG$167=$B13)*(economics!$D$2:$D$167="process")*economics!$AH$2:$AH$167*_xlfn.NORM.DIST(AB$3,economics!$AK$2:$AK$167,economics!$AJ$2:$AJ$167,TRUE)),0)</f>
        <v>3.0122186518873103E-2</v>
      </c>
      <c r="AC13" s="68">
        <f t="array" ref="AC13">IF($D13,SUMPRODUCT((economics!$AG$2:$AG$167=$B13)*(economics!$D$2:$D$167="process")*economics!$AH$2:$AH$167*_xlfn.NORM.DIST(AC$3,economics!$AK$2:$AK$167,economics!$AJ$2:$AJ$167,TRUE)),0)</f>
        <v>3.0170454159031582E-2</v>
      </c>
      <c r="AD13" s="68">
        <f t="array" ref="AD13">IF($D13,SUMPRODUCT((economics!$AG$2:$AG$167=$B13)*(economics!$D$2:$D$167="process")*economics!$AH$2:$AH$167*_xlfn.NORM.DIST(AD$3,economics!$AK$2:$AK$167,economics!$AJ$2:$AJ$167,TRUE)),0)</f>
        <v>3.0202090755112907E-2</v>
      </c>
      <c r="AE13" s="68">
        <f t="array" ref="AE13">IF($D13,SUMPRODUCT((economics!$AG$2:$AG$167=$B13)*(economics!$D$2:$D$167="process")*economics!$AH$2:$AH$167*_xlfn.NORM.DIST(AE$3,economics!$AK$2:$AK$167,economics!$AJ$2:$AJ$167,TRUE)),0)</f>
        <v>3.0221998648196021E-2</v>
      </c>
      <c r="AF13" s="68">
        <f t="array" ref="AF13">IF($D13,SUMPRODUCT((economics!$AG$2:$AG$167=$B13)*(economics!$D$2:$D$167="process")*economics!$AH$2:$AH$167*_xlfn.NORM.DIST(AF$3,economics!$AK$2:$AK$167,economics!$AJ$2:$AJ$167,TRUE)),0)</f>
        <v>3.0234010881916931E-2</v>
      </c>
      <c r="AG13" s="68">
        <f t="array" ref="AG13">IF($D13,SUMPRODUCT((economics!$AG$2:$AG$167=$B13)*(economics!$D$2:$D$167="process")*economics!$AH$2:$AH$167*_xlfn.NORM.DIST(AG$3,economics!$AK$2:$AK$167,economics!$AJ$2:$AJ$167,TRUE)),0)</f>
        <v>3.0240956025433675E-2</v>
      </c>
      <c r="AH13" s="68">
        <f t="array" ref="AH13">IF($D13,SUMPRODUCT((economics!$AG$2:$AG$167=$B13)*(economics!$D$2:$D$167="process")*economics!$AH$2:$AH$167*_xlfn.NORM.DIST(AH$3,economics!$AK$2:$AK$167,economics!$AJ$2:$AJ$167,TRUE)),0)</f>
        <v>3.024480216185443E-2</v>
      </c>
      <c r="AI13" s="68">
        <f t="array" ref="AI13">IF($D13,SUMPRODUCT((economics!$AG$2:$AG$167=$B13)*(economics!$D$2:$D$167="process")*economics!$AH$2:$AH$167*_xlfn.NORM.DIST(AI$3,economics!$AK$2:$AK$167,economics!$AJ$2:$AJ$167,TRUE)),0)</f>
        <v>3.0246841777688705E-2</v>
      </c>
      <c r="AJ13" s="68">
        <f t="array" ref="AJ13">IF($D13,SUMPRODUCT((economics!$AG$2:$AG$167=$B13)*(economics!$D$2:$D$167="process")*economics!$AH$2:$AH$167*_xlfn.NORM.DIST(AJ$3,economics!$AK$2:$AK$167,economics!$AJ$2:$AJ$167,TRUE)),0)</f>
        <v>3.0247877342299292E-2</v>
      </c>
      <c r="AK13" s="68">
        <f t="array" ref="AK13">IF($D13,SUMPRODUCT((economics!$AG$2:$AG$167=$B13)*(economics!$D$2:$D$167="process")*economics!$AH$2:$AH$167*_xlfn.NORM.DIST(AK$3,economics!$AK$2:$AK$167,economics!$AJ$2:$AJ$167,TRUE)),0)</f>
        <v>3.0248380665984349E-2</v>
      </c>
      <c r="AL13" s="68">
        <f t="array" ref="AL13">IF($D13,SUMPRODUCT((economics!$AG$2:$AG$167=$B13)*(economics!$D$2:$D$167="process")*economics!$AH$2:$AH$167*_xlfn.NORM.DIST(AL$3,economics!$AK$2:$AK$167,economics!$AJ$2:$AJ$167,TRUE)),0)</f>
        <v>3.0248614817585798E-2</v>
      </c>
      <c r="AM13" s="68">
        <f t="array" ref="AM13">IF($D13,SUMPRODUCT((economics!$AG$2:$AG$167=$B13)*(economics!$D$2:$D$167="process")*economics!$AH$2:$AH$167*_xlfn.NORM.DIST(AM$3,economics!$AK$2:$AK$167,economics!$AJ$2:$AJ$167,TRUE)),0)</f>
        <v>3.0248719064500145E-2</v>
      </c>
      <c r="AN13" s="68">
        <f t="array" ref="AN13">IF($D13,SUMPRODUCT((economics!$AG$2:$AG$167=$B13)*(economics!$D$2:$D$167="process")*economics!$AH$2:$AH$167*_xlfn.NORM.DIST(AN$3,economics!$AK$2:$AK$167,economics!$AJ$2:$AJ$167,TRUE)),0)</f>
        <v>3.0248763474436138E-2</v>
      </c>
      <c r="AO13" s="68">
        <f t="array" ref="AO13">IF($D13,SUMPRODUCT((economics!$AG$2:$AG$167=$B13)*(economics!$D$2:$D$167="process")*economics!$AH$2:$AH$167*_xlfn.NORM.DIST(AO$3,economics!$AK$2:$AK$167,economics!$AJ$2:$AJ$167,TRUE)),0)</f>
        <v>3.0248781574542648E-2</v>
      </c>
      <c r="AP13" s="68">
        <f t="array" ref="AP13">IF($D13,SUMPRODUCT((economics!$AG$2:$AG$167=$B13)*(economics!$D$2:$D$167="process")*economics!$AH$2:$AH$167*_xlfn.NORM.DIST(AP$3,economics!$AK$2:$AK$167,economics!$AJ$2:$AJ$167,TRUE)),0)</f>
        <v>3.0248788631204879E-2</v>
      </c>
      <c r="AQ13" s="68">
        <f t="array" ref="AQ13">IF($D13,SUMPRODUCT((economics!$AG$2:$AG$167=$B13)*(economics!$D$2:$D$167="process")*economics!$AH$2:$AH$167*_xlfn.NORM.DIST(AQ$3,economics!$AK$2:$AK$167,economics!$AJ$2:$AJ$167,TRUE)),0)</f>
        <v>3.0248791262498752E-2</v>
      </c>
      <c r="AR13" s="68">
        <f t="array" ref="AR13">IF($D13,SUMPRODUCT((economics!$AG$2:$AG$167=$B13)*(economics!$D$2:$D$167="process")*economics!$AH$2:$AH$167*_xlfn.NORM.DIST(AR$3,economics!$AK$2:$AK$167,economics!$AJ$2:$AJ$167,TRUE)),0)</f>
        <v>3.0248792200770314E-2</v>
      </c>
      <c r="AS13" s="68">
        <f t="array" ref="AS13">IF($D13,SUMPRODUCT((economics!$AG$2:$AG$167=$B13)*(economics!$D$2:$D$167="process")*economics!$AH$2:$AH$167*_xlfn.NORM.DIST(AS$3,economics!$AK$2:$AK$167,economics!$AJ$2:$AJ$167,TRUE)),0)</f>
        <v>3.024879252067314E-2</v>
      </c>
      <c r="AT13" s="68">
        <f t="array" ref="AT13">IF($D13,SUMPRODUCT((economics!$AG$2:$AG$167=$B13)*(economics!$D$2:$D$167="process")*economics!$AH$2:$AH$167*_xlfn.NORM.DIST(AT$3,economics!$AK$2:$AK$167,economics!$AJ$2:$AJ$167,TRUE)),0)</f>
        <v>3.024879262494895E-2</v>
      </c>
      <c r="AU13" s="68">
        <f t="array" ref="AU13">IF($D13,SUMPRODUCT((economics!$AG$2:$AG$167=$B13)*(economics!$D$2:$D$167="process")*economics!$AH$2:$AH$167*_xlfn.NORM.DIST(AU$3,economics!$AK$2:$AK$167,economics!$AJ$2:$AJ$167,TRUE)),0)</f>
        <v>3.0248792657440897E-2</v>
      </c>
      <c r="AV13" s="68">
        <f t="array" ref="AV13">IF($D13,SUMPRODUCT((economics!$AG$2:$AG$167=$B13)*(economics!$D$2:$D$167="process")*economics!$AH$2:$AH$167*_xlfn.NORM.DIST(AV$3,economics!$AK$2:$AK$167,economics!$AJ$2:$AJ$167,TRUE)),0)</f>
        <v>3.0248792667118114E-2</v>
      </c>
      <c r="AW13" s="68">
        <f t="array" ref="AW13">IF($D13,SUMPRODUCT((economics!$AG$2:$AG$167=$B13)*(economics!$D$2:$D$167="process")*economics!$AH$2:$AH$167*_xlfn.NORM.DIST(AW$3,economics!$AK$2:$AK$167,economics!$AJ$2:$AJ$167,TRUE)),0)</f>
        <v>3.0248792669872779E-2</v>
      </c>
      <c r="AX13" s="68">
        <f t="array" ref="AX13">IF($D13,SUMPRODUCT((economics!$AG$2:$AG$167=$B13)*(economics!$D$2:$D$167="process")*economics!$AH$2:$AH$167*_xlfn.NORM.DIST(AX$3,economics!$AK$2:$AK$167,economics!$AJ$2:$AJ$167,TRUE)),0)</f>
        <v>3.0248792670622145E-2</v>
      </c>
      <c r="AY13" s="68">
        <f t="array" ref="AY13">IF($D13,SUMPRODUCT((economics!$AG$2:$AG$167=$B13)*(economics!$D$2:$D$167="process")*economics!$AH$2:$AH$167*_xlfn.NORM.DIST(AY$3,economics!$AK$2:$AK$167,economics!$AJ$2:$AJ$167,TRUE)),0)</f>
        <v>3.0248792670816954E-2</v>
      </c>
      <c r="AZ13" s="68">
        <f t="array" ref="AZ13">IF($D13,SUMPRODUCT((economics!$AG$2:$AG$167=$B13)*(economics!$D$2:$D$167="process")*economics!$AH$2:$AH$167*_xlfn.NORM.DIST(AZ$3,economics!$AK$2:$AK$167,economics!$AJ$2:$AJ$167,TRUE)),0)</f>
        <v>3.0248792670865346E-2</v>
      </c>
      <c r="BA13" s="68">
        <f t="array" ref="BA13">IF($D13,SUMPRODUCT((economics!$AG$2:$AG$167=$B13)*(economics!$D$2:$D$167="process")*economics!$AH$2:$AH$167*_xlfn.NORM.DIST(BA$3,economics!$AK$2:$AK$167,economics!$AJ$2:$AJ$167,TRUE)),0)</f>
        <v>3.024879267087683E-2</v>
      </c>
      <c r="BB13" s="68">
        <f t="array" ref="BB13">IF($D13,SUMPRODUCT((economics!$AG$2:$AG$167=$B13)*(economics!$D$2:$D$167="process")*economics!$AH$2:$AH$167*_xlfn.NORM.DIST(BB$3,economics!$AK$2:$AK$167,economics!$AJ$2:$AJ$167,TRUE)),0)</f>
        <v>3.0248792670879432E-2</v>
      </c>
      <c r="BC13" s="68">
        <f t="array" ref="BC13">IF($D13,SUMPRODUCT((economics!$AG$2:$AG$167=$B13)*(economics!$D$2:$D$167="process")*economics!$AH$2:$AH$167*_xlfn.NORM.DIST(BC$3,economics!$AK$2:$AK$167,economics!$AJ$2:$AJ$167,TRUE)),0)</f>
        <v>3.0248792670880001E-2</v>
      </c>
      <c r="BD13" s="68">
        <f t="array" ref="BD13">IF($D13,SUMPRODUCT((economics!$AG$2:$AG$167=$B13)*(economics!$D$2:$D$167="process")*economics!$AH$2:$AH$167*_xlfn.NORM.DIST(BD$3,economics!$AK$2:$AK$167,economics!$AJ$2:$AJ$167,TRUE)),0)</f>
        <v>3.0248792670880112E-2</v>
      </c>
      <c r="BE13" s="68">
        <f t="array" ref="BE13">IF($D13,SUMPRODUCT((economics!$AG$2:$AG$167=$B13)*(economics!$D$2:$D$167="process")*economics!$AH$2:$AH$167*_xlfn.NORM.DIST(BE$3,economics!$AK$2:$AK$167,economics!$AJ$2:$AJ$167,TRUE)),0)</f>
        <v>3.024879267088014E-2</v>
      </c>
      <c r="BF13" s="68">
        <f t="array" ref="BF13">IF($D13,SUMPRODUCT((economics!$AG$2:$AG$167=$B13)*(economics!$D$2:$D$167="process")*economics!$AH$2:$AH$167*_xlfn.NORM.DIST(BF$3,economics!$AK$2:$AK$167,economics!$AJ$2:$AJ$167,TRUE)),0)</f>
        <v>3.024879267088014E-2</v>
      </c>
      <c r="BG13" s="68">
        <f t="array" ref="BG13">IF($D13,SUMPRODUCT((economics!$AG$2:$AG$167=$B13)*(economics!$D$2:$D$167="process")*economics!$AH$2:$AH$167*_xlfn.NORM.DIST(BG$3,economics!$AK$2:$AK$167,economics!$AJ$2:$AJ$167,TRUE)),0)</f>
        <v>3.024879267088014E-2</v>
      </c>
      <c r="BH13" s="68">
        <f t="array" ref="BH13">IF($D13,SUMPRODUCT((economics!$AG$2:$AG$167=$B13)*(economics!$D$2:$D$167="process")*economics!$AH$2:$AH$167*_xlfn.NORM.DIST(BH$3,economics!$AK$2:$AK$167,economics!$AJ$2:$AJ$167,TRUE)),0)</f>
        <v>3.0248792670880147E-2</v>
      </c>
      <c r="BI13" s="68">
        <f t="array" ref="BI13">IF($D13,SUMPRODUCT((economics!$AG$2:$AG$167=$B13)*(economics!$D$2:$D$167="process")*economics!$AH$2:$AH$167*_xlfn.NORM.DIST(BI$3,economics!$AK$2:$AK$167,economics!$AJ$2:$AJ$167,TRUE)),0)</f>
        <v>3.0248792670880147E-2</v>
      </c>
      <c r="BJ13" s="68">
        <f t="array" ref="BJ13">IF($D13,SUMPRODUCT((economics!$AG$2:$AG$167=$B13)*(economics!$D$2:$D$167="process")*economics!$AH$2:$AH$167*_xlfn.NORM.DIST(BJ$3,economics!$AK$2:$AK$167,economics!$AJ$2:$AJ$167,TRUE)),0)</f>
        <v>3.0248792670880147E-2</v>
      </c>
      <c r="BK13" s="68">
        <f t="array" ref="BK13">IF($D13,SUMPRODUCT((economics!$AG$2:$AG$167=$B13)*(economics!$D$2:$D$167="process")*economics!$AH$2:$AH$167*_xlfn.NORM.DIST(BK$3,economics!$AK$2:$AK$167,economics!$AJ$2:$AJ$167,TRUE)),0)</f>
        <v>3.0248792670880147E-2</v>
      </c>
      <c r="BL13" s="68">
        <f t="array" ref="BL13">IF($D13,SUMPRODUCT((economics!$AG$2:$AG$167=$B13)*(economics!$D$2:$D$167="process")*economics!$AH$2:$AH$167*_xlfn.NORM.DIST(BL$3,economics!$AK$2:$AK$167,economics!$AJ$2:$AJ$167,TRUE)),0)</f>
        <v>3.0248792670880147E-2</v>
      </c>
      <c r="BM13" s="68">
        <f t="array" ref="BM13">IF($D13,SUMPRODUCT((economics!$AG$2:$AG$167=$B13)*(economics!$D$2:$D$167="process")*economics!$AH$2:$AH$167*_xlfn.NORM.DIST(BM$3,economics!$AK$2:$AK$167,economics!$AJ$2:$AJ$167,TRUE)),0)</f>
        <v>3.0248792670880147E-2</v>
      </c>
      <c r="BN13" s="68">
        <f t="array" ref="BN13">IF($D13,SUMPRODUCT((economics!$AG$2:$AG$167=$B13)*(economics!$D$2:$D$167="process")*economics!$AH$2:$AH$167*_xlfn.NORM.DIST(BN$3,economics!$AK$2:$AK$167,economics!$AJ$2:$AJ$167,TRUE)),0)</f>
        <v>3.0248792670880147E-2</v>
      </c>
      <c r="BO13" s="68">
        <f t="array" ref="BO13">IF($D13,SUMPRODUCT((economics!$AG$2:$AG$167=$B13)*(economics!$D$2:$D$167="process")*economics!$AH$2:$AH$167*_xlfn.NORM.DIST(BO$3,economics!$AK$2:$AK$167,economics!$AJ$2:$AJ$167,TRUE)),0)</f>
        <v>3.0248792670880147E-2</v>
      </c>
      <c r="BP13" s="68">
        <f t="array" ref="BP13">IF($D13,SUMPRODUCT((economics!$AG$2:$AG$167=$B13)*(economics!$D$2:$D$167="process")*economics!$AH$2:$AH$167*_xlfn.NORM.DIST(BP$3,economics!$AK$2:$AK$167,economics!$AJ$2:$AJ$167,TRUE)),0)</f>
        <v>3.0248792670880147E-2</v>
      </c>
      <c r="BQ13" s="68">
        <f t="array" ref="BQ13">IF($D13,SUMPRODUCT((economics!$AG$2:$AG$167=$B13)*(economics!$D$2:$D$167="process")*economics!$AH$2:$AH$167*_xlfn.NORM.DIST(BQ$3,economics!$AK$2:$AK$167,economics!$AJ$2:$AJ$167,TRUE)),0)</f>
        <v>3.0248792670880147E-2</v>
      </c>
      <c r="BR13" s="68">
        <f t="array" ref="BR13">IF($D13,SUMPRODUCT((economics!$AG$2:$AG$167=$B13)*(economics!$D$2:$D$167="process")*economics!$AH$2:$AH$167*_xlfn.NORM.DIST(BR$3,economics!$AK$2:$AK$167,economics!$AJ$2:$AJ$167,TRUE)),0)</f>
        <v>3.0248792670880147E-2</v>
      </c>
      <c r="BS13" s="68">
        <f t="array" ref="BS13">IF($D13,SUMPRODUCT((economics!$AG$2:$AG$167=$B13)*(economics!$D$2:$D$167="process")*economics!$AH$2:$AH$167*_xlfn.NORM.DIST(BS$3,economics!$AK$2:$AK$167,economics!$AJ$2:$AJ$167,TRUE)),0)</f>
        <v>3.0248792670880147E-2</v>
      </c>
      <c r="BT13" s="68">
        <f t="array" ref="BT13">IF($D13,SUMPRODUCT((economics!$AG$2:$AG$167=$B13)*(economics!$D$2:$D$167="process")*economics!$AH$2:$AH$167*_xlfn.NORM.DIST(BT$3,economics!$AK$2:$AK$167,economics!$AJ$2:$AJ$167,TRUE)),0)</f>
        <v>3.0248792670880147E-2</v>
      </c>
      <c r="BU13" s="68">
        <f t="array" ref="BU13">IF($D13,SUMPRODUCT((economics!$AG$2:$AG$167=$B13)*(economics!$D$2:$D$167="process")*economics!$AH$2:$AH$167*_xlfn.NORM.DIST(BU$3,economics!$AK$2:$AK$167,economics!$AJ$2:$AJ$167,TRUE)),0)</f>
        <v>3.0248792670880147E-2</v>
      </c>
      <c r="BV13" s="68">
        <f t="array" ref="BV13">IF($D13,SUMPRODUCT((economics!$AG$2:$AG$167=$B13)*(economics!$D$2:$D$167="process")*economics!$AH$2:$AH$167*_xlfn.NORM.DIST(BV$3,economics!$AK$2:$AK$167,economics!$AJ$2:$AJ$167,TRUE)),0)</f>
        <v>3.0248792670880147E-2</v>
      </c>
      <c r="BW13" s="68">
        <f t="array" ref="BW13">IF($D13,SUMPRODUCT((economics!$AG$2:$AG$167=$B13)*(economics!$D$2:$D$167="process")*economics!$AH$2:$AH$167*_xlfn.NORM.DIST(BW$3,economics!$AK$2:$AK$167,economics!$AJ$2:$AJ$167,TRUE)),0)</f>
        <v>3.0248792670880147E-2</v>
      </c>
      <c r="BX13" s="68">
        <f t="array" ref="BX13">IF($D13,SUMPRODUCT((economics!$AG$2:$AG$167=$B13)*(economics!$D$2:$D$167="process")*economics!$AH$2:$AH$167*_xlfn.NORM.DIST(BX$3,economics!$AK$2:$AK$167,economics!$AJ$2:$AJ$167,TRUE)),0)</f>
        <v>3.0248792670880147E-2</v>
      </c>
      <c r="BY13" s="68">
        <f t="array" ref="BY13">IF($D13,SUMPRODUCT((economics!$AG$2:$AG$167=$B13)*(economics!$D$2:$D$167="process")*economics!$AH$2:$AH$167*_xlfn.NORM.DIST(BY$3,economics!$AK$2:$AK$167,economics!$AJ$2:$AJ$167,TRUE)),0)</f>
        <v>3.0248792670880147E-2</v>
      </c>
      <c r="BZ13" s="68">
        <f t="array" ref="BZ13">IF($D13,SUMPRODUCT((economics!$AG$2:$AG$167=$B13)*(economics!$D$2:$D$167="process")*economics!$AH$2:$AH$167*_xlfn.NORM.DIST(BZ$3,economics!$AK$2:$AK$167,economics!$AJ$2:$AJ$167,TRUE)),0)</f>
        <v>3.0248792670880147E-2</v>
      </c>
      <c r="CA13" s="68">
        <f t="array" ref="CA13">IF($D13,SUMPRODUCT((economics!$AG$2:$AG$167=$B13)*(economics!$D$2:$D$167="process")*economics!$AH$2:$AH$167*_xlfn.NORM.DIST(CA$3,economics!$AK$2:$AK$167,economics!$AJ$2:$AJ$167,TRUE)),0)</f>
        <v>3.0248792670880147E-2</v>
      </c>
      <c r="CB13" s="68">
        <f t="array" ref="CB13">IF($D13,SUMPRODUCT((economics!$AG$2:$AG$167=$B13)*(economics!$D$2:$D$167="process")*economics!$AH$2:$AH$167*_xlfn.NORM.DIST(CB$3,economics!$AK$2:$AK$167,economics!$AJ$2:$AJ$167,TRUE)),0)</f>
        <v>3.0248792670880147E-2</v>
      </c>
      <c r="CC13" s="68">
        <f t="array" ref="CC13">IF($D13,SUMPRODUCT((economics!$AG$2:$AG$167=$B13)*(economics!$D$2:$D$167="process")*economics!$AH$2:$AH$167*_xlfn.NORM.DIST(CC$3,economics!$AK$2:$AK$167,economics!$AJ$2:$AJ$167,TRUE)),0)</f>
        <v>3.0248792670880147E-2</v>
      </c>
      <c r="CD13" s="68">
        <f t="array" ref="CD13">IF($D13,SUMPRODUCT((economics!$AG$2:$AG$167=$B13)*(economics!$D$2:$D$167="process")*economics!$AH$2:$AH$167*_xlfn.NORM.DIST(CD$3,economics!$AK$2:$AK$167,economics!$AJ$2:$AJ$167,TRUE)),0)</f>
        <v>3.0248792670880147E-2</v>
      </c>
      <c r="CE13" s="68">
        <f t="array" ref="CE13">IF($D13,SUMPRODUCT((economics!$AG$2:$AG$167=$B13)*(economics!$D$2:$D$167="process")*economics!$AH$2:$AH$167*_xlfn.NORM.DIST(CE$3,economics!$AK$2:$AK$167,economics!$AJ$2:$AJ$167,TRUE)),0)</f>
        <v>3.0248792670880147E-2</v>
      </c>
      <c r="CF13" s="68">
        <f t="array" ref="CF13">IF($D13,SUMPRODUCT((economics!$AG$2:$AG$167=$B13)*(economics!$D$2:$D$167="process")*economics!$AH$2:$AH$167*_xlfn.NORM.DIST(CF$3,economics!$AK$2:$AK$167,economics!$AJ$2:$AJ$167,TRUE)),0)</f>
        <v>3.0248792670880147E-2</v>
      </c>
      <c r="CG13" s="68">
        <f t="array" ref="CG13">IF($D13,SUMPRODUCT((economics!$AG$2:$AG$167=$B13)*(economics!$D$2:$D$167="process")*economics!$AH$2:$AH$167*_xlfn.NORM.DIST(CG$3,economics!$AK$2:$AK$167,economics!$AJ$2:$AJ$167,TRUE)),0)</f>
        <v>3.0248792670880147E-2</v>
      </c>
      <c r="CH13" s="68">
        <f t="array" ref="CH13">IF($D13,SUMPRODUCT((economics!$AG$2:$AG$167=$B13)*(economics!$D$2:$D$167="process")*economics!$AH$2:$AH$167*_xlfn.NORM.DIST(CH$3,economics!$AK$2:$AK$167,economics!$AJ$2:$AJ$167,TRUE)),0)</f>
        <v>3.0248792670880147E-2</v>
      </c>
    </row>
    <row r="14" spans="1:86" x14ac:dyDescent="0.35">
      <c r="A14" t="str">
        <f>WHRPbI!A12</f>
        <v>rubber and plastic products 22</v>
      </c>
      <c r="B14">
        <v>22</v>
      </c>
      <c r="C14" s="68">
        <f>WHRPbI!B12</f>
        <v>0.11700000000000001</v>
      </c>
      <c r="D14" t="b">
        <f>ISNUMBER(MATCH($B14,'energy base (MECS)'!$K$4:$K$9,0))</f>
        <v>0</v>
      </c>
      <c r="E14" s="68">
        <f t="array" ref="E14">IF($D14,SUMPRODUCT((economics!$AG$2:$AG$167=$B14)*(economics!$D$2:$D$167="process")*economics!$AH$2:$AH$167*_xlfn.NORM.DIST(E$3,economics!$AK$2:$AK$167,economics!$AJ$2:$AJ$167,TRUE)),0)</f>
        <v>0</v>
      </c>
      <c r="F14" s="68">
        <f t="array" ref="F14">IF($D14,SUMPRODUCT((economics!$AG$2:$AG$167=$B14)*(economics!$D$2:$D$167="process")*economics!$AH$2:$AH$167*_xlfn.NORM.DIST(F$3,economics!$AK$2:$AK$167,economics!$AJ$2:$AJ$167,TRUE)),0)</f>
        <v>0</v>
      </c>
      <c r="G14" s="68">
        <f t="array" ref="G14">IF($D14,SUMPRODUCT((economics!$AG$2:$AG$167=$B14)*(economics!$D$2:$D$167="process")*economics!$AH$2:$AH$167*_xlfn.NORM.DIST(G$3,economics!$AK$2:$AK$167,economics!$AJ$2:$AJ$167,TRUE)),0)</f>
        <v>0</v>
      </c>
      <c r="H14" s="68">
        <f t="array" ref="H14">IF($D14,SUMPRODUCT((economics!$AG$2:$AG$167=$B14)*(economics!$D$2:$D$167="process")*economics!$AH$2:$AH$167*_xlfn.NORM.DIST(H$3,economics!$AK$2:$AK$167,economics!$AJ$2:$AJ$167,TRUE)),0)</f>
        <v>0</v>
      </c>
      <c r="I14" s="68">
        <f t="array" ref="I14">IF($D14,SUMPRODUCT((economics!$AG$2:$AG$167=$B14)*(economics!$D$2:$D$167="process")*economics!$AH$2:$AH$167*_xlfn.NORM.DIST(I$3,economics!$AK$2:$AK$167,economics!$AJ$2:$AJ$167,TRUE)),0)</f>
        <v>0</v>
      </c>
      <c r="J14" s="68">
        <f t="array" ref="J14">IF($D14,SUMPRODUCT((economics!$AG$2:$AG$167=$B14)*(economics!$D$2:$D$167="process")*economics!$AH$2:$AH$167*_xlfn.NORM.DIST(J$3,economics!$AK$2:$AK$167,economics!$AJ$2:$AJ$167,TRUE)),0)</f>
        <v>0</v>
      </c>
      <c r="K14" s="68">
        <f t="array" ref="K14">IF($D14,SUMPRODUCT((economics!$AG$2:$AG$167=$B14)*(economics!$D$2:$D$167="process")*economics!$AH$2:$AH$167*_xlfn.NORM.DIST(K$3,economics!$AK$2:$AK$167,economics!$AJ$2:$AJ$167,TRUE)),0)</f>
        <v>0</v>
      </c>
      <c r="L14" s="68">
        <f t="array" ref="L14">IF($D14,SUMPRODUCT((economics!$AG$2:$AG$167=$B14)*(economics!$D$2:$D$167="process")*economics!$AH$2:$AH$167*_xlfn.NORM.DIST(L$3,economics!$AK$2:$AK$167,economics!$AJ$2:$AJ$167,TRUE)),0)</f>
        <v>0</v>
      </c>
      <c r="M14" s="68">
        <f t="array" ref="M14">IF($D14,SUMPRODUCT((economics!$AG$2:$AG$167=$B14)*(economics!$D$2:$D$167="process")*economics!$AH$2:$AH$167*_xlfn.NORM.DIST(M$3,economics!$AK$2:$AK$167,economics!$AJ$2:$AJ$167,TRUE)),0)</f>
        <v>0</v>
      </c>
      <c r="N14" s="68">
        <f t="array" ref="N14">IF($D14,SUMPRODUCT((economics!$AG$2:$AG$167=$B14)*(economics!$D$2:$D$167="process")*economics!$AH$2:$AH$167*_xlfn.NORM.DIST(N$3,economics!$AK$2:$AK$167,economics!$AJ$2:$AJ$167,TRUE)),0)</f>
        <v>0</v>
      </c>
      <c r="O14" s="68">
        <f t="array" ref="O14">IF($D14,SUMPRODUCT((economics!$AG$2:$AG$167=$B14)*(economics!$D$2:$D$167="process")*economics!$AH$2:$AH$167*_xlfn.NORM.DIST(O$3,economics!$AK$2:$AK$167,economics!$AJ$2:$AJ$167,TRUE)),0)</f>
        <v>0</v>
      </c>
      <c r="P14" s="68">
        <f t="array" ref="P14">IF($D14,SUMPRODUCT((economics!$AG$2:$AG$167=$B14)*(economics!$D$2:$D$167="process")*economics!$AH$2:$AH$167*_xlfn.NORM.DIST(P$3,economics!$AK$2:$AK$167,economics!$AJ$2:$AJ$167,TRUE)),0)</f>
        <v>0</v>
      </c>
      <c r="Q14" s="68">
        <f t="array" ref="Q14">IF($D14,SUMPRODUCT((economics!$AG$2:$AG$167=$B14)*(economics!$D$2:$D$167="process")*economics!$AH$2:$AH$167*_xlfn.NORM.DIST(Q$3,economics!$AK$2:$AK$167,economics!$AJ$2:$AJ$167,TRUE)),0)</f>
        <v>0</v>
      </c>
      <c r="R14" s="68">
        <f t="array" ref="R14">IF($D14,SUMPRODUCT((economics!$AG$2:$AG$167=$B14)*(economics!$D$2:$D$167="process")*economics!$AH$2:$AH$167*_xlfn.NORM.DIST(R$3,economics!$AK$2:$AK$167,economics!$AJ$2:$AJ$167,TRUE)),0)</f>
        <v>0</v>
      </c>
      <c r="S14" s="68">
        <f t="array" ref="S14">IF($D14,SUMPRODUCT((economics!$AG$2:$AG$167=$B14)*(economics!$D$2:$D$167="process")*economics!$AH$2:$AH$167*_xlfn.NORM.DIST(S$3,economics!$AK$2:$AK$167,economics!$AJ$2:$AJ$167,TRUE)),0)</f>
        <v>0</v>
      </c>
      <c r="T14" s="68">
        <f t="array" ref="T14">IF($D14,SUMPRODUCT((economics!$AG$2:$AG$167=$B14)*(economics!$D$2:$D$167="process")*economics!$AH$2:$AH$167*_xlfn.NORM.DIST(T$3,economics!$AK$2:$AK$167,economics!$AJ$2:$AJ$167,TRUE)),0)</f>
        <v>0</v>
      </c>
      <c r="U14" s="68">
        <f t="array" ref="U14">IF($D14,SUMPRODUCT((economics!$AG$2:$AG$167=$B14)*(economics!$D$2:$D$167="process")*economics!$AH$2:$AH$167*_xlfn.NORM.DIST(U$3,economics!$AK$2:$AK$167,economics!$AJ$2:$AJ$167,TRUE)),0)</f>
        <v>0</v>
      </c>
      <c r="V14" s="68">
        <f t="array" ref="V14">IF($D14,SUMPRODUCT((economics!$AG$2:$AG$167=$B14)*(economics!$D$2:$D$167="process")*economics!$AH$2:$AH$167*_xlfn.NORM.DIST(V$3,economics!$AK$2:$AK$167,economics!$AJ$2:$AJ$167,TRUE)),0)</f>
        <v>0</v>
      </c>
      <c r="W14" s="68">
        <f t="array" ref="W14">IF($D14,SUMPRODUCT((economics!$AG$2:$AG$167=$B14)*(economics!$D$2:$D$167="process")*economics!$AH$2:$AH$167*_xlfn.NORM.DIST(W$3,economics!$AK$2:$AK$167,economics!$AJ$2:$AJ$167,TRUE)),0)</f>
        <v>0</v>
      </c>
      <c r="X14" s="68">
        <f t="array" ref="X14">IF($D14,SUMPRODUCT((economics!$AG$2:$AG$167=$B14)*(economics!$D$2:$D$167="process")*economics!$AH$2:$AH$167*_xlfn.NORM.DIST(X$3,economics!$AK$2:$AK$167,economics!$AJ$2:$AJ$167,TRUE)),0)</f>
        <v>0</v>
      </c>
      <c r="Y14" s="68">
        <f t="array" ref="Y14">IF($D14,SUMPRODUCT((economics!$AG$2:$AG$167=$B14)*(economics!$D$2:$D$167="process")*economics!$AH$2:$AH$167*_xlfn.NORM.DIST(Y$3,economics!$AK$2:$AK$167,economics!$AJ$2:$AJ$167,TRUE)),0)</f>
        <v>0</v>
      </c>
      <c r="Z14" s="68">
        <f t="array" ref="Z14">IF($D14,SUMPRODUCT((economics!$AG$2:$AG$167=$B14)*(economics!$D$2:$D$167="process")*economics!$AH$2:$AH$167*_xlfn.NORM.DIST(Z$3,economics!$AK$2:$AK$167,economics!$AJ$2:$AJ$167,TRUE)),0)</f>
        <v>0</v>
      </c>
      <c r="AA14" s="68">
        <f t="array" ref="AA14">IF($D14,SUMPRODUCT((economics!$AG$2:$AG$167=$B14)*(economics!$D$2:$D$167="process")*economics!$AH$2:$AH$167*_xlfn.NORM.DIST(AA$3,economics!$AK$2:$AK$167,economics!$AJ$2:$AJ$167,TRUE)),0)</f>
        <v>0</v>
      </c>
      <c r="AB14" s="68">
        <f t="array" ref="AB14">IF($D14,SUMPRODUCT((economics!$AG$2:$AG$167=$B14)*(economics!$D$2:$D$167="process")*economics!$AH$2:$AH$167*_xlfn.NORM.DIST(AB$3,economics!$AK$2:$AK$167,economics!$AJ$2:$AJ$167,TRUE)),0)</f>
        <v>0</v>
      </c>
      <c r="AC14" s="68">
        <f t="array" ref="AC14">IF($D14,SUMPRODUCT((economics!$AG$2:$AG$167=$B14)*(economics!$D$2:$D$167="process")*economics!$AH$2:$AH$167*_xlfn.NORM.DIST(AC$3,economics!$AK$2:$AK$167,economics!$AJ$2:$AJ$167,TRUE)),0)</f>
        <v>0</v>
      </c>
      <c r="AD14" s="68">
        <f t="array" ref="AD14">IF($D14,SUMPRODUCT((economics!$AG$2:$AG$167=$B14)*(economics!$D$2:$D$167="process")*economics!$AH$2:$AH$167*_xlfn.NORM.DIST(AD$3,economics!$AK$2:$AK$167,economics!$AJ$2:$AJ$167,TRUE)),0)</f>
        <v>0</v>
      </c>
      <c r="AE14" s="68">
        <f t="array" ref="AE14">IF($D14,SUMPRODUCT((economics!$AG$2:$AG$167=$B14)*(economics!$D$2:$D$167="process")*economics!$AH$2:$AH$167*_xlfn.NORM.DIST(AE$3,economics!$AK$2:$AK$167,economics!$AJ$2:$AJ$167,TRUE)),0)</f>
        <v>0</v>
      </c>
      <c r="AF14" s="68">
        <f t="array" ref="AF14">IF($D14,SUMPRODUCT((economics!$AG$2:$AG$167=$B14)*(economics!$D$2:$D$167="process")*economics!$AH$2:$AH$167*_xlfn.NORM.DIST(AF$3,economics!$AK$2:$AK$167,economics!$AJ$2:$AJ$167,TRUE)),0)</f>
        <v>0</v>
      </c>
      <c r="AG14" s="68">
        <f t="array" ref="AG14">IF($D14,SUMPRODUCT((economics!$AG$2:$AG$167=$B14)*(economics!$D$2:$D$167="process")*economics!$AH$2:$AH$167*_xlfn.NORM.DIST(AG$3,economics!$AK$2:$AK$167,economics!$AJ$2:$AJ$167,TRUE)),0)</f>
        <v>0</v>
      </c>
      <c r="AH14" s="68">
        <f t="array" ref="AH14">IF($D14,SUMPRODUCT((economics!$AG$2:$AG$167=$B14)*(economics!$D$2:$D$167="process")*economics!$AH$2:$AH$167*_xlfn.NORM.DIST(AH$3,economics!$AK$2:$AK$167,economics!$AJ$2:$AJ$167,TRUE)),0)</f>
        <v>0</v>
      </c>
      <c r="AI14" s="68">
        <f t="array" ref="AI14">IF($D14,SUMPRODUCT((economics!$AG$2:$AG$167=$B14)*(economics!$D$2:$D$167="process")*economics!$AH$2:$AH$167*_xlfn.NORM.DIST(AI$3,economics!$AK$2:$AK$167,economics!$AJ$2:$AJ$167,TRUE)),0)</f>
        <v>0</v>
      </c>
      <c r="AJ14" s="68">
        <f t="array" ref="AJ14">IF($D14,SUMPRODUCT((economics!$AG$2:$AG$167=$B14)*(economics!$D$2:$D$167="process")*economics!$AH$2:$AH$167*_xlfn.NORM.DIST(AJ$3,economics!$AK$2:$AK$167,economics!$AJ$2:$AJ$167,TRUE)),0)</f>
        <v>0</v>
      </c>
      <c r="AK14" s="68">
        <f t="array" ref="AK14">IF($D14,SUMPRODUCT((economics!$AG$2:$AG$167=$B14)*(economics!$D$2:$D$167="process")*economics!$AH$2:$AH$167*_xlfn.NORM.DIST(AK$3,economics!$AK$2:$AK$167,economics!$AJ$2:$AJ$167,TRUE)),0)</f>
        <v>0</v>
      </c>
      <c r="AL14" s="68">
        <f t="array" ref="AL14">IF($D14,SUMPRODUCT((economics!$AG$2:$AG$167=$B14)*(economics!$D$2:$D$167="process")*economics!$AH$2:$AH$167*_xlfn.NORM.DIST(AL$3,economics!$AK$2:$AK$167,economics!$AJ$2:$AJ$167,TRUE)),0)</f>
        <v>0</v>
      </c>
      <c r="AM14" s="68">
        <f t="array" ref="AM14">IF($D14,SUMPRODUCT((economics!$AG$2:$AG$167=$B14)*(economics!$D$2:$D$167="process")*economics!$AH$2:$AH$167*_xlfn.NORM.DIST(AM$3,economics!$AK$2:$AK$167,economics!$AJ$2:$AJ$167,TRUE)),0)</f>
        <v>0</v>
      </c>
      <c r="AN14" s="68">
        <f t="array" ref="AN14">IF($D14,SUMPRODUCT((economics!$AG$2:$AG$167=$B14)*(economics!$D$2:$D$167="process")*economics!$AH$2:$AH$167*_xlfn.NORM.DIST(AN$3,economics!$AK$2:$AK$167,economics!$AJ$2:$AJ$167,TRUE)),0)</f>
        <v>0</v>
      </c>
      <c r="AO14" s="68">
        <f t="array" ref="AO14">IF($D14,SUMPRODUCT((economics!$AG$2:$AG$167=$B14)*(economics!$D$2:$D$167="process")*economics!$AH$2:$AH$167*_xlfn.NORM.DIST(AO$3,economics!$AK$2:$AK$167,economics!$AJ$2:$AJ$167,TRUE)),0)</f>
        <v>0</v>
      </c>
      <c r="AP14" s="68">
        <f t="array" ref="AP14">IF($D14,SUMPRODUCT((economics!$AG$2:$AG$167=$B14)*(economics!$D$2:$D$167="process")*economics!$AH$2:$AH$167*_xlfn.NORM.DIST(AP$3,economics!$AK$2:$AK$167,economics!$AJ$2:$AJ$167,TRUE)),0)</f>
        <v>0</v>
      </c>
      <c r="AQ14" s="68">
        <f t="array" ref="AQ14">IF($D14,SUMPRODUCT((economics!$AG$2:$AG$167=$B14)*(economics!$D$2:$D$167="process")*economics!$AH$2:$AH$167*_xlfn.NORM.DIST(AQ$3,economics!$AK$2:$AK$167,economics!$AJ$2:$AJ$167,TRUE)),0)</f>
        <v>0</v>
      </c>
      <c r="AR14" s="68">
        <f t="array" ref="AR14">IF($D14,SUMPRODUCT((economics!$AG$2:$AG$167=$B14)*(economics!$D$2:$D$167="process")*economics!$AH$2:$AH$167*_xlfn.NORM.DIST(AR$3,economics!$AK$2:$AK$167,economics!$AJ$2:$AJ$167,TRUE)),0)</f>
        <v>0</v>
      </c>
      <c r="AS14" s="68">
        <f t="array" ref="AS14">IF($D14,SUMPRODUCT((economics!$AG$2:$AG$167=$B14)*(economics!$D$2:$D$167="process")*economics!$AH$2:$AH$167*_xlfn.NORM.DIST(AS$3,economics!$AK$2:$AK$167,economics!$AJ$2:$AJ$167,TRUE)),0)</f>
        <v>0</v>
      </c>
      <c r="AT14" s="68">
        <f t="array" ref="AT14">IF($D14,SUMPRODUCT((economics!$AG$2:$AG$167=$B14)*(economics!$D$2:$D$167="process")*economics!$AH$2:$AH$167*_xlfn.NORM.DIST(AT$3,economics!$AK$2:$AK$167,economics!$AJ$2:$AJ$167,TRUE)),0)</f>
        <v>0</v>
      </c>
      <c r="AU14" s="68">
        <f t="array" ref="AU14">IF($D14,SUMPRODUCT((economics!$AG$2:$AG$167=$B14)*(economics!$D$2:$D$167="process")*economics!$AH$2:$AH$167*_xlfn.NORM.DIST(AU$3,economics!$AK$2:$AK$167,economics!$AJ$2:$AJ$167,TRUE)),0)</f>
        <v>0</v>
      </c>
      <c r="AV14" s="68">
        <f t="array" ref="AV14">IF($D14,SUMPRODUCT((economics!$AG$2:$AG$167=$B14)*(economics!$D$2:$D$167="process")*economics!$AH$2:$AH$167*_xlfn.NORM.DIST(AV$3,economics!$AK$2:$AK$167,economics!$AJ$2:$AJ$167,TRUE)),0)</f>
        <v>0</v>
      </c>
      <c r="AW14" s="68">
        <f t="array" ref="AW14">IF($D14,SUMPRODUCT((economics!$AG$2:$AG$167=$B14)*(economics!$D$2:$D$167="process")*economics!$AH$2:$AH$167*_xlfn.NORM.DIST(AW$3,economics!$AK$2:$AK$167,economics!$AJ$2:$AJ$167,TRUE)),0)</f>
        <v>0</v>
      </c>
      <c r="AX14" s="68">
        <f t="array" ref="AX14">IF($D14,SUMPRODUCT((economics!$AG$2:$AG$167=$B14)*(economics!$D$2:$D$167="process")*economics!$AH$2:$AH$167*_xlfn.NORM.DIST(AX$3,economics!$AK$2:$AK$167,economics!$AJ$2:$AJ$167,TRUE)),0)</f>
        <v>0</v>
      </c>
      <c r="AY14" s="68">
        <f t="array" ref="AY14">IF($D14,SUMPRODUCT((economics!$AG$2:$AG$167=$B14)*(economics!$D$2:$D$167="process")*economics!$AH$2:$AH$167*_xlfn.NORM.DIST(AY$3,economics!$AK$2:$AK$167,economics!$AJ$2:$AJ$167,TRUE)),0)</f>
        <v>0</v>
      </c>
      <c r="AZ14" s="68">
        <f t="array" ref="AZ14">IF($D14,SUMPRODUCT((economics!$AG$2:$AG$167=$B14)*(economics!$D$2:$D$167="process")*economics!$AH$2:$AH$167*_xlfn.NORM.DIST(AZ$3,economics!$AK$2:$AK$167,economics!$AJ$2:$AJ$167,TRUE)),0)</f>
        <v>0</v>
      </c>
      <c r="BA14" s="68">
        <f t="array" ref="BA14">IF($D14,SUMPRODUCT((economics!$AG$2:$AG$167=$B14)*(economics!$D$2:$D$167="process")*economics!$AH$2:$AH$167*_xlfn.NORM.DIST(BA$3,economics!$AK$2:$AK$167,economics!$AJ$2:$AJ$167,TRUE)),0)</f>
        <v>0</v>
      </c>
      <c r="BB14" s="68">
        <f t="array" ref="BB14">IF($D14,SUMPRODUCT((economics!$AG$2:$AG$167=$B14)*(economics!$D$2:$D$167="process")*economics!$AH$2:$AH$167*_xlfn.NORM.DIST(BB$3,economics!$AK$2:$AK$167,economics!$AJ$2:$AJ$167,TRUE)),0)</f>
        <v>0</v>
      </c>
      <c r="BC14" s="68">
        <f t="array" ref="BC14">IF($D14,SUMPRODUCT((economics!$AG$2:$AG$167=$B14)*(economics!$D$2:$D$167="process")*economics!$AH$2:$AH$167*_xlfn.NORM.DIST(BC$3,economics!$AK$2:$AK$167,economics!$AJ$2:$AJ$167,TRUE)),0)</f>
        <v>0</v>
      </c>
      <c r="BD14" s="68">
        <f t="array" ref="BD14">IF($D14,SUMPRODUCT((economics!$AG$2:$AG$167=$B14)*(economics!$D$2:$D$167="process")*economics!$AH$2:$AH$167*_xlfn.NORM.DIST(BD$3,economics!$AK$2:$AK$167,economics!$AJ$2:$AJ$167,TRUE)),0)</f>
        <v>0</v>
      </c>
      <c r="BE14" s="68">
        <f t="array" ref="BE14">IF($D14,SUMPRODUCT((economics!$AG$2:$AG$167=$B14)*(economics!$D$2:$D$167="process")*economics!$AH$2:$AH$167*_xlfn.NORM.DIST(BE$3,economics!$AK$2:$AK$167,economics!$AJ$2:$AJ$167,TRUE)),0)</f>
        <v>0</v>
      </c>
      <c r="BF14" s="68">
        <f t="array" ref="BF14">IF($D14,SUMPRODUCT((economics!$AG$2:$AG$167=$B14)*(economics!$D$2:$D$167="process")*economics!$AH$2:$AH$167*_xlfn.NORM.DIST(BF$3,economics!$AK$2:$AK$167,economics!$AJ$2:$AJ$167,TRUE)),0)</f>
        <v>0</v>
      </c>
      <c r="BG14" s="68">
        <f t="array" ref="BG14">IF($D14,SUMPRODUCT((economics!$AG$2:$AG$167=$B14)*(economics!$D$2:$D$167="process")*economics!$AH$2:$AH$167*_xlfn.NORM.DIST(BG$3,economics!$AK$2:$AK$167,economics!$AJ$2:$AJ$167,TRUE)),0)</f>
        <v>0</v>
      </c>
      <c r="BH14" s="68">
        <f t="array" ref="BH14">IF($D14,SUMPRODUCT((economics!$AG$2:$AG$167=$B14)*(economics!$D$2:$D$167="process")*economics!$AH$2:$AH$167*_xlfn.NORM.DIST(BH$3,economics!$AK$2:$AK$167,economics!$AJ$2:$AJ$167,TRUE)),0)</f>
        <v>0</v>
      </c>
      <c r="BI14" s="68">
        <f t="array" ref="BI14">IF($D14,SUMPRODUCT((economics!$AG$2:$AG$167=$B14)*(economics!$D$2:$D$167="process")*economics!$AH$2:$AH$167*_xlfn.NORM.DIST(BI$3,economics!$AK$2:$AK$167,economics!$AJ$2:$AJ$167,TRUE)),0)</f>
        <v>0</v>
      </c>
      <c r="BJ14" s="68">
        <f t="array" ref="BJ14">IF($D14,SUMPRODUCT((economics!$AG$2:$AG$167=$B14)*(economics!$D$2:$D$167="process")*economics!$AH$2:$AH$167*_xlfn.NORM.DIST(BJ$3,economics!$AK$2:$AK$167,economics!$AJ$2:$AJ$167,TRUE)),0)</f>
        <v>0</v>
      </c>
      <c r="BK14" s="68">
        <f t="array" ref="BK14">IF($D14,SUMPRODUCT((economics!$AG$2:$AG$167=$B14)*(economics!$D$2:$D$167="process")*economics!$AH$2:$AH$167*_xlfn.NORM.DIST(BK$3,economics!$AK$2:$AK$167,economics!$AJ$2:$AJ$167,TRUE)),0)</f>
        <v>0</v>
      </c>
      <c r="BL14" s="68">
        <f t="array" ref="BL14">IF($D14,SUMPRODUCT((economics!$AG$2:$AG$167=$B14)*(economics!$D$2:$D$167="process")*economics!$AH$2:$AH$167*_xlfn.NORM.DIST(BL$3,economics!$AK$2:$AK$167,economics!$AJ$2:$AJ$167,TRUE)),0)</f>
        <v>0</v>
      </c>
      <c r="BM14" s="68">
        <f t="array" ref="BM14">IF($D14,SUMPRODUCT((economics!$AG$2:$AG$167=$B14)*(economics!$D$2:$D$167="process")*economics!$AH$2:$AH$167*_xlfn.NORM.DIST(BM$3,economics!$AK$2:$AK$167,economics!$AJ$2:$AJ$167,TRUE)),0)</f>
        <v>0</v>
      </c>
      <c r="BN14" s="68">
        <f t="array" ref="BN14">IF($D14,SUMPRODUCT((economics!$AG$2:$AG$167=$B14)*(economics!$D$2:$D$167="process")*economics!$AH$2:$AH$167*_xlfn.NORM.DIST(BN$3,economics!$AK$2:$AK$167,economics!$AJ$2:$AJ$167,TRUE)),0)</f>
        <v>0</v>
      </c>
      <c r="BO14" s="68">
        <f t="array" ref="BO14">IF($D14,SUMPRODUCT((economics!$AG$2:$AG$167=$B14)*(economics!$D$2:$D$167="process")*economics!$AH$2:$AH$167*_xlfn.NORM.DIST(BO$3,economics!$AK$2:$AK$167,economics!$AJ$2:$AJ$167,TRUE)),0)</f>
        <v>0</v>
      </c>
      <c r="BP14" s="68">
        <f t="array" ref="BP14">IF($D14,SUMPRODUCT((economics!$AG$2:$AG$167=$B14)*(economics!$D$2:$D$167="process")*economics!$AH$2:$AH$167*_xlfn.NORM.DIST(BP$3,economics!$AK$2:$AK$167,economics!$AJ$2:$AJ$167,TRUE)),0)</f>
        <v>0</v>
      </c>
      <c r="BQ14" s="68">
        <f t="array" ref="BQ14">IF($D14,SUMPRODUCT((economics!$AG$2:$AG$167=$B14)*(economics!$D$2:$D$167="process")*economics!$AH$2:$AH$167*_xlfn.NORM.DIST(BQ$3,economics!$AK$2:$AK$167,economics!$AJ$2:$AJ$167,TRUE)),0)</f>
        <v>0</v>
      </c>
      <c r="BR14" s="68">
        <f t="array" ref="BR14">IF($D14,SUMPRODUCT((economics!$AG$2:$AG$167=$B14)*(economics!$D$2:$D$167="process")*economics!$AH$2:$AH$167*_xlfn.NORM.DIST(BR$3,economics!$AK$2:$AK$167,economics!$AJ$2:$AJ$167,TRUE)),0)</f>
        <v>0</v>
      </c>
      <c r="BS14" s="68">
        <f t="array" ref="BS14">IF($D14,SUMPRODUCT((economics!$AG$2:$AG$167=$B14)*(economics!$D$2:$D$167="process")*economics!$AH$2:$AH$167*_xlfn.NORM.DIST(BS$3,economics!$AK$2:$AK$167,economics!$AJ$2:$AJ$167,TRUE)),0)</f>
        <v>0</v>
      </c>
      <c r="BT14" s="68">
        <f t="array" ref="BT14">IF($D14,SUMPRODUCT((economics!$AG$2:$AG$167=$B14)*(economics!$D$2:$D$167="process")*economics!$AH$2:$AH$167*_xlfn.NORM.DIST(BT$3,economics!$AK$2:$AK$167,economics!$AJ$2:$AJ$167,TRUE)),0)</f>
        <v>0</v>
      </c>
      <c r="BU14" s="68">
        <f t="array" ref="BU14">IF($D14,SUMPRODUCT((economics!$AG$2:$AG$167=$B14)*(economics!$D$2:$D$167="process")*economics!$AH$2:$AH$167*_xlfn.NORM.DIST(BU$3,economics!$AK$2:$AK$167,economics!$AJ$2:$AJ$167,TRUE)),0)</f>
        <v>0</v>
      </c>
      <c r="BV14" s="68">
        <f t="array" ref="BV14">IF($D14,SUMPRODUCT((economics!$AG$2:$AG$167=$B14)*(economics!$D$2:$D$167="process")*economics!$AH$2:$AH$167*_xlfn.NORM.DIST(BV$3,economics!$AK$2:$AK$167,economics!$AJ$2:$AJ$167,TRUE)),0)</f>
        <v>0</v>
      </c>
      <c r="BW14" s="68">
        <f t="array" ref="BW14">IF($D14,SUMPRODUCT((economics!$AG$2:$AG$167=$B14)*(economics!$D$2:$D$167="process")*economics!$AH$2:$AH$167*_xlfn.NORM.DIST(BW$3,economics!$AK$2:$AK$167,economics!$AJ$2:$AJ$167,TRUE)),0)</f>
        <v>0</v>
      </c>
      <c r="BX14" s="68">
        <f t="array" ref="BX14">IF($D14,SUMPRODUCT((economics!$AG$2:$AG$167=$B14)*(economics!$D$2:$D$167="process")*economics!$AH$2:$AH$167*_xlfn.NORM.DIST(BX$3,economics!$AK$2:$AK$167,economics!$AJ$2:$AJ$167,TRUE)),0)</f>
        <v>0</v>
      </c>
      <c r="BY14" s="68">
        <f t="array" ref="BY14">IF($D14,SUMPRODUCT((economics!$AG$2:$AG$167=$B14)*(economics!$D$2:$D$167="process")*economics!$AH$2:$AH$167*_xlfn.NORM.DIST(BY$3,economics!$AK$2:$AK$167,economics!$AJ$2:$AJ$167,TRUE)),0)</f>
        <v>0</v>
      </c>
      <c r="BZ14" s="68">
        <f t="array" ref="BZ14">IF($D14,SUMPRODUCT((economics!$AG$2:$AG$167=$B14)*(economics!$D$2:$D$167="process")*economics!$AH$2:$AH$167*_xlfn.NORM.DIST(BZ$3,economics!$AK$2:$AK$167,economics!$AJ$2:$AJ$167,TRUE)),0)</f>
        <v>0</v>
      </c>
      <c r="CA14" s="68">
        <f t="array" ref="CA14">IF($D14,SUMPRODUCT((economics!$AG$2:$AG$167=$B14)*(economics!$D$2:$D$167="process")*economics!$AH$2:$AH$167*_xlfn.NORM.DIST(CA$3,economics!$AK$2:$AK$167,economics!$AJ$2:$AJ$167,TRUE)),0)</f>
        <v>0</v>
      </c>
      <c r="CB14" s="68">
        <f t="array" ref="CB14">IF($D14,SUMPRODUCT((economics!$AG$2:$AG$167=$B14)*(economics!$D$2:$D$167="process")*economics!$AH$2:$AH$167*_xlfn.NORM.DIST(CB$3,economics!$AK$2:$AK$167,economics!$AJ$2:$AJ$167,TRUE)),0)</f>
        <v>0</v>
      </c>
      <c r="CC14" s="68">
        <f t="array" ref="CC14">IF($D14,SUMPRODUCT((economics!$AG$2:$AG$167=$B14)*(economics!$D$2:$D$167="process")*economics!$AH$2:$AH$167*_xlfn.NORM.DIST(CC$3,economics!$AK$2:$AK$167,economics!$AJ$2:$AJ$167,TRUE)),0)</f>
        <v>0</v>
      </c>
      <c r="CD14" s="68">
        <f t="array" ref="CD14">IF($D14,SUMPRODUCT((economics!$AG$2:$AG$167=$B14)*(economics!$D$2:$D$167="process")*economics!$AH$2:$AH$167*_xlfn.NORM.DIST(CD$3,economics!$AK$2:$AK$167,economics!$AJ$2:$AJ$167,TRUE)),0)</f>
        <v>0</v>
      </c>
      <c r="CE14" s="68">
        <f t="array" ref="CE14">IF($D14,SUMPRODUCT((economics!$AG$2:$AG$167=$B14)*(economics!$D$2:$D$167="process")*economics!$AH$2:$AH$167*_xlfn.NORM.DIST(CE$3,economics!$AK$2:$AK$167,economics!$AJ$2:$AJ$167,TRUE)),0)</f>
        <v>0</v>
      </c>
      <c r="CF14" s="68">
        <f t="array" ref="CF14">IF($D14,SUMPRODUCT((economics!$AG$2:$AG$167=$B14)*(economics!$D$2:$D$167="process")*economics!$AH$2:$AH$167*_xlfn.NORM.DIST(CF$3,economics!$AK$2:$AK$167,economics!$AJ$2:$AJ$167,TRUE)),0)</f>
        <v>0</v>
      </c>
      <c r="CG14" s="68">
        <f t="array" ref="CG14">IF($D14,SUMPRODUCT((economics!$AG$2:$AG$167=$B14)*(economics!$D$2:$D$167="process")*economics!$AH$2:$AH$167*_xlfn.NORM.DIST(CG$3,economics!$AK$2:$AK$167,economics!$AJ$2:$AJ$167,TRUE)),0)</f>
        <v>0</v>
      </c>
      <c r="CH14" s="68">
        <f t="array" ref="CH14">IF($D14,SUMPRODUCT((economics!$AG$2:$AG$167=$B14)*(economics!$D$2:$D$167="process")*economics!$AH$2:$AH$167*_xlfn.NORM.DIST(CH$3,economics!$AK$2:$AK$167,economics!$AJ$2:$AJ$167,TRUE)),0)</f>
        <v>0</v>
      </c>
    </row>
    <row r="15" spans="1:86" x14ac:dyDescent="0.35">
      <c r="A15" t="str">
        <f>WHRPbI!A13</f>
        <v>glass and glass products 231</v>
      </c>
      <c r="B15">
        <v>231</v>
      </c>
      <c r="C15" s="68">
        <f>WHRPbI!B13</f>
        <v>9.8489208633093517E-2</v>
      </c>
      <c r="D15" t="b">
        <f>ISNUMBER(MATCH($B15,'energy base (MECS)'!$K$4:$K$9,0))</f>
        <v>1</v>
      </c>
      <c r="E15" s="68">
        <f t="array" ref="E15">IF($D15,SUMPRODUCT((economics!$AG$2:$AG$167=$B15)*(economics!$D$2:$D$167="process")*economics!$AH$2:$AH$167*_xlfn.NORM.DIST(E$3,economics!$AK$2:$AK$167,economics!$AJ$2:$AJ$167,TRUE)),0)</f>
        <v>4.2385698673011849E-5</v>
      </c>
      <c r="F15" s="68">
        <f t="array" ref="F15">IF($D15,SUMPRODUCT((economics!$AG$2:$AG$167=$B15)*(economics!$D$2:$D$167="process")*economics!$AH$2:$AH$167*_xlfn.NORM.DIST(F$3,economics!$AK$2:$AK$167,economics!$AJ$2:$AJ$167,TRUE)),0)</f>
        <v>1.7025838161604227E-4</v>
      </c>
      <c r="G15" s="68">
        <f t="array" ref="G15">IF($D15,SUMPRODUCT((economics!$AG$2:$AG$167=$B15)*(economics!$D$2:$D$167="process")*economics!$AH$2:$AH$167*_xlfn.NORM.DIST(G$3,economics!$AK$2:$AK$167,economics!$AJ$2:$AJ$167,TRUE)),0)</f>
        <v>6.8014925299895025E-4</v>
      </c>
      <c r="H15" s="68">
        <f t="array" ref="H15">IF($D15,SUMPRODUCT((economics!$AG$2:$AG$167=$B15)*(economics!$D$2:$D$167="process")*economics!$AH$2:$AH$167*_xlfn.NORM.DIST(H$3,economics!$AK$2:$AK$167,economics!$AJ$2:$AJ$167,TRUE)),0)</f>
        <v>2.3075386564491039E-3</v>
      </c>
      <c r="I15" s="68">
        <f t="array" ref="I15">IF($D15,SUMPRODUCT((economics!$AG$2:$AG$167=$B15)*(economics!$D$2:$D$167="process")*economics!$AH$2:$AH$167*_xlfn.NORM.DIST(I$3,economics!$AK$2:$AK$167,economics!$AJ$2:$AJ$167,TRUE)),0)</f>
        <v>6.2132553314445567E-3</v>
      </c>
      <c r="J15" s="68">
        <f t="array" ref="J15">IF($D15,SUMPRODUCT((economics!$AG$2:$AG$167=$B15)*(economics!$D$2:$D$167="process")*economics!$AH$2:$AH$167*_xlfn.NORM.DIST(J$3,economics!$AK$2:$AK$167,economics!$AJ$2:$AJ$167,TRUE)),0)</f>
        <v>1.3129776500770506E-2</v>
      </c>
      <c r="K15" s="68">
        <f t="array" ref="K15">IF($D15,SUMPRODUCT((economics!$AG$2:$AG$167=$B15)*(economics!$D$2:$D$167="process")*economics!$AH$2:$AH$167*_xlfn.NORM.DIST(K$3,economics!$AK$2:$AK$167,economics!$AJ$2:$AJ$167,TRUE)),0)</f>
        <v>2.2189509706022549E-2</v>
      </c>
      <c r="L15" s="68">
        <f t="array" ref="L15">IF($D15,SUMPRODUCT((economics!$AG$2:$AG$167=$B15)*(economics!$D$2:$D$167="process")*economics!$AH$2:$AH$167*_xlfn.NORM.DIST(L$3,economics!$AK$2:$AK$167,economics!$AJ$2:$AJ$167,TRUE)),0)</f>
        <v>3.119620810057672E-2</v>
      </c>
      <c r="M15" s="68">
        <f t="array" ref="M15">IF($D15,SUMPRODUCT((economics!$AG$2:$AG$167=$B15)*(economics!$D$2:$D$167="process")*economics!$AH$2:$AH$167*_xlfn.NORM.DIST(M$3,economics!$AK$2:$AK$167,economics!$AJ$2:$AJ$167,TRUE)),0)</f>
        <v>3.8516498295236339E-2</v>
      </c>
      <c r="N15" s="68">
        <f t="array" ref="N15">IF($D15,SUMPRODUCT((economics!$AG$2:$AG$167=$B15)*(economics!$D$2:$D$167="process")*economics!$AH$2:$AH$167*_xlfn.NORM.DIST(N$3,economics!$AK$2:$AK$167,economics!$AJ$2:$AJ$167,TRUE)),0)</f>
        <v>4.422380010989814E-2</v>
      </c>
      <c r="O15" s="68">
        <f t="array" ref="O15">IF($D15,SUMPRODUCT((economics!$AG$2:$AG$167=$B15)*(economics!$D$2:$D$167="process")*economics!$AH$2:$AH$167*_xlfn.NORM.DIST(O$3,economics!$AK$2:$AK$167,economics!$AJ$2:$AJ$167,TRUE)),0)</f>
        <v>4.9324689908516496E-2</v>
      </c>
      <c r="P15" s="68">
        <f t="array" ref="P15">IF($D15,SUMPRODUCT((economics!$AG$2:$AG$167=$B15)*(economics!$D$2:$D$167="process")*economics!$AH$2:$AH$167*_xlfn.NORM.DIST(P$3,economics!$AK$2:$AK$167,economics!$AJ$2:$AJ$167,TRUE)),0)</f>
        <v>5.4567614114037211E-2</v>
      </c>
      <c r="Q15" s="68">
        <f t="array" ref="Q15">IF($D15,SUMPRODUCT((economics!$AG$2:$AG$167=$B15)*(economics!$D$2:$D$167="process")*economics!$AH$2:$AH$167*_xlfn.NORM.DIST(Q$3,economics!$AK$2:$AK$167,economics!$AJ$2:$AJ$167,TRUE)),0)</f>
        <v>6.0099943000727053E-2</v>
      </c>
      <c r="R15" s="68">
        <f t="array" ref="R15">IF($D15,SUMPRODUCT((economics!$AG$2:$AG$167=$B15)*(economics!$D$2:$D$167="process")*economics!$AH$2:$AH$167*_xlfn.NORM.DIST(R$3,economics!$AK$2:$AK$167,economics!$AJ$2:$AJ$167,TRUE)),0)</f>
        <v>6.5712703118104732E-2</v>
      </c>
      <c r="S15" s="68">
        <f t="array" ref="S15">IF($D15,SUMPRODUCT((economics!$AG$2:$AG$167=$B15)*(economics!$D$2:$D$167="process")*economics!$AH$2:$AH$167*_xlfn.NORM.DIST(S$3,economics!$AK$2:$AK$167,economics!$AJ$2:$AJ$167,TRUE)),0)</f>
        <v>7.1113365621504082E-2</v>
      </c>
      <c r="T15" s="68">
        <f t="array" ref="T15">IF($D15,SUMPRODUCT((economics!$AG$2:$AG$167=$B15)*(economics!$D$2:$D$167="process")*economics!$AH$2:$AH$167*_xlfn.NORM.DIST(T$3,economics!$AK$2:$AK$167,economics!$AJ$2:$AJ$167,TRUE)),0)</f>
        <v>7.6066449513769313E-2</v>
      </c>
      <c r="U15" s="68">
        <f t="array" ref="U15">IF($D15,SUMPRODUCT((economics!$AG$2:$AG$167=$B15)*(economics!$D$2:$D$167="process")*economics!$AH$2:$AH$167*_xlfn.NORM.DIST(U$3,economics!$AK$2:$AK$167,economics!$AJ$2:$AJ$167,TRUE)),0)</f>
        <v>8.0439515487597021E-2</v>
      </c>
      <c r="V15" s="68">
        <f t="array" ref="V15">IF($D15,SUMPRODUCT((economics!$AG$2:$AG$167=$B15)*(economics!$D$2:$D$167="process")*economics!$AH$2:$AH$167*_xlfn.NORM.DIST(V$3,economics!$AK$2:$AK$167,economics!$AJ$2:$AJ$167,TRUE)),0)</f>
        <v>8.4196673530935934E-2</v>
      </c>
      <c r="W15" s="68">
        <f t="array" ref="W15">IF($D15,SUMPRODUCT((economics!$AG$2:$AG$167=$B15)*(economics!$D$2:$D$167="process")*economics!$AH$2:$AH$167*_xlfn.NORM.DIST(W$3,economics!$AK$2:$AK$167,economics!$AJ$2:$AJ$167,TRUE)),0)</f>
        <v>8.7366502823339798E-2</v>
      </c>
      <c r="X15" s="68">
        <f t="array" ref="X15">IF($D15,SUMPRODUCT((economics!$AG$2:$AG$167=$B15)*(economics!$D$2:$D$167="process")*economics!$AH$2:$AH$167*_xlfn.NORM.DIST(X$3,economics!$AK$2:$AK$167,economics!$AJ$2:$AJ$167,TRUE)),0)</f>
        <v>9.0006225458341846E-2</v>
      </c>
      <c r="Y15" s="68">
        <f t="array" ref="Y15">IF($D15,SUMPRODUCT((economics!$AG$2:$AG$167=$B15)*(economics!$D$2:$D$167="process")*economics!$AH$2:$AH$167*_xlfn.NORM.DIST(Y$3,economics!$AK$2:$AK$167,economics!$AJ$2:$AJ$167,TRUE)),0)</f>
        <v>9.2176643629140909E-2</v>
      </c>
      <c r="Z15" s="68">
        <f t="array" ref="Z15">IF($D15,SUMPRODUCT((economics!$AG$2:$AG$167=$B15)*(economics!$D$2:$D$167="process")*economics!$AH$2:$AH$167*_xlfn.NORM.DIST(Z$3,economics!$AK$2:$AK$167,economics!$AJ$2:$AJ$167,TRUE)),0)</f>
        <v>9.3931878757113757E-2</v>
      </c>
      <c r="AA15" s="68">
        <f t="array" ref="AA15">IF($D15,SUMPRODUCT((economics!$AG$2:$AG$167=$B15)*(economics!$D$2:$D$167="process")*economics!$AH$2:$AH$167*_xlfn.NORM.DIST(AA$3,economics!$AK$2:$AK$167,economics!$AJ$2:$AJ$167,TRUE)),0)</f>
        <v>9.5319829387208552E-2</v>
      </c>
      <c r="AB15" s="68">
        <f t="array" ref="AB15">IF($D15,SUMPRODUCT((economics!$AG$2:$AG$167=$B15)*(economics!$D$2:$D$167="process")*economics!$AH$2:$AH$167*_xlfn.NORM.DIST(AB$3,economics!$AK$2:$AK$167,economics!$AJ$2:$AJ$167,TRUE)),0)</f>
        <v>9.6386551008748461E-2</v>
      </c>
      <c r="AC15" s="68">
        <f t="array" ref="AC15">IF($D15,SUMPRODUCT((economics!$AG$2:$AG$167=$B15)*(economics!$D$2:$D$167="process")*economics!$AH$2:$AH$167*_xlfn.NORM.DIST(AC$3,economics!$AK$2:$AK$167,economics!$AJ$2:$AJ$167,TRUE)),0)</f>
        <v>9.7179452642641578E-2</v>
      </c>
      <c r="AD15" s="68">
        <f t="array" ref="AD15">IF($D15,SUMPRODUCT((economics!$AG$2:$AG$167=$B15)*(economics!$D$2:$D$167="process")*economics!$AH$2:$AH$167*_xlfn.NORM.DIST(AD$3,economics!$AK$2:$AK$167,economics!$AJ$2:$AJ$167,TRUE)),0)</f>
        <v>9.7747444847757728E-2</v>
      </c>
      <c r="AE15" s="68">
        <f t="array" ref="AE15">IF($D15,SUMPRODUCT((economics!$AG$2:$AG$167=$B15)*(economics!$D$2:$D$167="process")*economics!$AH$2:$AH$167*_xlfn.NORM.DIST(AE$3,economics!$AK$2:$AK$167,economics!$AJ$2:$AJ$167,TRUE)),0)</f>
        <v>9.8138671222139082E-2</v>
      </c>
      <c r="AF15" s="68">
        <f t="array" ref="AF15">IF($D15,SUMPRODUCT((economics!$AG$2:$AG$167=$B15)*(economics!$D$2:$D$167="process")*economics!$AH$2:$AH$167*_xlfn.NORM.DIST(AF$3,economics!$AK$2:$AK$167,economics!$AJ$2:$AJ$167,TRUE)),0)</f>
        <v>9.8397424200922262E-2</v>
      </c>
      <c r="AG15" s="68">
        <f t="array" ref="AG15">IF($D15,SUMPRODUCT((economics!$AG$2:$AG$167=$B15)*(economics!$D$2:$D$167="process")*economics!$AH$2:$AH$167*_xlfn.NORM.DIST(AG$3,economics!$AK$2:$AK$167,economics!$AJ$2:$AJ$167,TRUE)),0)</f>
        <v>9.8561628582879923E-2</v>
      </c>
      <c r="AH15" s="68">
        <f t="array" ref="AH15">IF($D15,SUMPRODUCT((economics!$AG$2:$AG$167=$B15)*(economics!$D$2:$D$167="process")*economics!$AH$2:$AH$167*_xlfn.NORM.DIST(AH$3,economics!$AK$2:$AK$167,economics!$AJ$2:$AJ$167,TRUE)),0)</f>
        <v>9.8661571818098426E-2</v>
      </c>
      <c r="AI15" s="68">
        <f t="array" ref="AI15">IF($D15,SUMPRODUCT((economics!$AG$2:$AG$167=$B15)*(economics!$D$2:$D$167="process")*economics!$AH$2:$AH$167*_xlfn.NORM.DIST(AI$3,economics!$AK$2:$AK$167,economics!$AJ$2:$AJ$167,TRUE)),0)</f>
        <v>9.8719903621339214E-2</v>
      </c>
      <c r="AJ15" s="68">
        <f t="array" ref="AJ15">IF($D15,SUMPRODUCT((economics!$AG$2:$AG$167=$B15)*(economics!$D$2:$D$167="process")*economics!$AH$2:$AH$167*_xlfn.NORM.DIST(AJ$3,economics!$AK$2:$AK$167,economics!$AJ$2:$AJ$167,TRUE)),0)</f>
        <v>9.8752547378084074E-2</v>
      </c>
      <c r="AK15" s="68">
        <f t="array" ref="AK15">IF($D15,SUMPRODUCT((economics!$AG$2:$AG$167=$B15)*(economics!$D$2:$D$167="process")*economics!$AH$2:$AH$167*_xlfn.NORM.DIST(AK$3,economics!$AK$2:$AK$167,economics!$AJ$2:$AJ$167,TRUE)),0)</f>
        <v>9.8770062747224566E-2</v>
      </c>
      <c r="AL15" s="68">
        <f t="array" ref="AL15">IF($D15,SUMPRODUCT((economics!$AG$2:$AG$167=$B15)*(economics!$D$2:$D$167="process")*economics!$AH$2:$AH$167*_xlfn.NORM.DIST(AL$3,economics!$AK$2:$AK$167,economics!$AJ$2:$AJ$167,TRUE)),0)</f>
        <v>9.877907337337842E-2</v>
      </c>
      <c r="AM15" s="68">
        <f t="array" ref="AM15">IF($D15,SUMPRODUCT((economics!$AG$2:$AG$167=$B15)*(economics!$D$2:$D$167="process")*economics!$AH$2:$AH$167*_xlfn.NORM.DIST(AM$3,economics!$AK$2:$AK$167,economics!$AJ$2:$AJ$167,TRUE)),0)</f>
        <v>9.8783517678138449E-2</v>
      </c>
      <c r="AN15" s="68">
        <f t="array" ref="AN15">IF($D15,SUMPRODUCT((economics!$AG$2:$AG$167=$B15)*(economics!$D$2:$D$167="process")*economics!$AH$2:$AH$167*_xlfn.NORM.DIST(AN$3,economics!$AK$2:$AK$167,economics!$AJ$2:$AJ$167,TRUE)),0)</f>
        <v>9.8785619347852252E-2</v>
      </c>
      <c r="AO15" s="68">
        <f t="array" ref="AO15">IF($D15,SUMPRODUCT((economics!$AG$2:$AG$167=$B15)*(economics!$D$2:$D$167="process")*economics!$AH$2:$AH$167*_xlfn.NORM.DIST(AO$3,economics!$AK$2:$AK$167,economics!$AJ$2:$AJ$167,TRUE)),0)</f>
        <v>9.8786572223487537E-2</v>
      </c>
      <c r="AP15" s="68">
        <f t="array" ref="AP15">IF($D15,SUMPRODUCT((economics!$AG$2:$AG$167=$B15)*(economics!$D$2:$D$167="process")*economics!$AH$2:$AH$167*_xlfn.NORM.DIST(AP$3,economics!$AK$2:$AK$167,economics!$AJ$2:$AJ$167,TRUE)),0)</f>
        <v>9.8786986431728521E-2</v>
      </c>
      <c r="AQ15" s="68">
        <f t="array" ref="AQ15">IF($D15,SUMPRODUCT((economics!$AG$2:$AG$167=$B15)*(economics!$D$2:$D$167="process")*economics!$AH$2:$AH$167*_xlfn.NORM.DIST(AQ$3,economics!$AK$2:$AK$167,economics!$AJ$2:$AJ$167,TRUE)),0)</f>
        <v>9.8787159059925717E-2</v>
      </c>
      <c r="AR15" s="68">
        <f t="array" ref="AR15">IF($D15,SUMPRODUCT((economics!$AG$2:$AG$167=$B15)*(economics!$D$2:$D$167="process")*economics!$AH$2:$AH$167*_xlfn.NORM.DIST(AR$3,economics!$AK$2:$AK$167,economics!$AJ$2:$AJ$167,TRUE)),0)</f>
        <v>9.8787228038621583E-2</v>
      </c>
      <c r="AS15" s="68">
        <f t="array" ref="AS15">IF($D15,SUMPRODUCT((economics!$AG$2:$AG$167=$B15)*(economics!$D$2:$D$167="process")*economics!$AH$2:$AH$167*_xlfn.NORM.DIST(AS$3,economics!$AK$2:$AK$167,economics!$AJ$2:$AJ$167,TRUE)),0)</f>
        <v>9.878725446442671E-2</v>
      </c>
      <c r="AT15" s="68">
        <f t="array" ref="AT15">IF($D15,SUMPRODUCT((economics!$AG$2:$AG$167=$B15)*(economics!$D$2:$D$167="process")*economics!$AH$2:$AH$167*_xlfn.NORM.DIST(AT$3,economics!$AK$2:$AK$167,economics!$AJ$2:$AJ$167,TRUE)),0)</f>
        <v>9.8787264170671421E-2</v>
      </c>
      <c r="AU15" s="68">
        <f t="array" ref="AU15">IF($D15,SUMPRODUCT((economics!$AG$2:$AG$167=$B15)*(economics!$D$2:$D$167="process")*economics!$AH$2:$AH$167*_xlfn.NORM.DIST(AU$3,economics!$AK$2:$AK$167,economics!$AJ$2:$AJ$167,TRUE)),0)</f>
        <v>9.8787267588763453E-2</v>
      </c>
      <c r="AV15" s="68">
        <f t="array" ref="AV15">IF($D15,SUMPRODUCT((economics!$AG$2:$AG$167=$B15)*(economics!$D$2:$D$167="process")*economics!$AH$2:$AH$167*_xlfn.NORM.DIST(AV$3,economics!$AK$2:$AK$167,economics!$AJ$2:$AJ$167,TRUE)),0)</f>
        <v>9.8787268742815806E-2</v>
      </c>
      <c r="AW15" s="68">
        <f t="array" ref="AW15">IF($D15,SUMPRODUCT((economics!$AG$2:$AG$167=$B15)*(economics!$D$2:$D$167="process")*economics!$AH$2:$AH$167*_xlfn.NORM.DIST(AW$3,economics!$AK$2:$AK$167,economics!$AJ$2:$AJ$167,TRUE)),0)</f>
        <v>9.8787269116389465E-2</v>
      </c>
      <c r="AX15" s="68">
        <f t="array" ref="AX15">IF($D15,SUMPRODUCT((economics!$AG$2:$AG$167=$B15)*(economics!$D$2:$D$167="process")*economics!$AH$2:$AH$167*_xlfn.NORM.DIST(AX$3,economics!$AK$2:$AK$167,economics!$AJ$2:$AJ$167,TRUE)),0)</f>
        <v>9.8787269232330097E-2</v>
      </c>
      <c r="AY15" s="68">
        <f t="array" ref="AY15">IF($D15,SUMPRODUCT((economics!$AG$2:$AG$167=$B15)*(economics!$D$2:$D$167="process")*economics!$AH$2:$AH$167*_xlfn.NORM.DIST(AY$3,economics!$AK$2:$AK$167,economics!$AJ$2:$AJ$167,TRUE)),0)</f>
        <v>9.8787269266828862E-2</v>
      </c>
      <c r="AZ15" s="68">
        <f t="array" ref="AZ15">IF($D15,SUMPRODUCT((economics!$AG$2:$AG$167=$B15)*(economics!$D$2:$D$167="process")*economics!$AH$2:$AH$167*_xlfn.NORM.DIST(AZ$3,economics!$AK$2:$AK$167,economics!$AJ$2:$AJ$167,TRUE)),0)</f>
        <v>9.8787269276670767E-2</v>
      </c>
      <c r="BA15" s="68">
        <f t="array" ref="BA15">IF($D15,SUMPRODUCT((economics!$AG$2:$AG$167=$B15)*(economics!$D$2:$D$167="process")*economics!$AH$2:$AH$167*_xlfn.NORM.DIST(BA$3,economics!$AK$2:$AK$167,economics!$AJ$2:$AJ$167,TRUE)),0)</f>
        <v>9.8787269279362697E-2</v>
      </c>
      <c r="BB15" s="68">
        <f t="array" ref="BB15">IF($D15,SUMPRODUCT((economics!$AG$2:$AG$167=$B15)*(economics!$D$2:$D$167="process")*economics!$AH$2:$AH$167*_xlfn.NORM.DIST(BB$3,economics!$AK$2:$AK$167,economics!$AJ$2:$AJ$167,TRUE)),0)</f>
        <v>9.8787269280068618E-2</v>
      </c>
      <c r="BC15" s="68">
        <f t="array" ref="BC15">IF($D15,SUMPRODUCT((economics!$AG$2:$AG$167=$B15)*(economics!$D$2:$D$167="process")*economics!$AH$2:$AH$167*_xlfn.NORM.DIST(BC$3,economics!$AK$2:$AK$167,economics!$AJ$2:$AJ$167,TRUE)),0)</f>
        <v>9.8787269280246101E-2</v>
      </c>
      <c r="BD15" s="68">
        <f t="array" ref="BD15">IF($D15,SUMPRODUCT((economics!$AG$2:$AG$167=$B15)*(economics!$D$2:$D$167="process")*economics!$AH$2:$AH$167*_xlfn.NORM.DIST(BD$3,economics!$AK$2:$AK$167,economics!$AJ$2:$AJ$167,TRUE)),0)</f>
        <v>9.8787269280288886E-2</v>
      </c>
      <c r="BE15" s="68">
        <f t="array" ref="BE15">IF($D15,SUMPRODUCT((economics!$AG$2:$AG$167=$B15)*(economics!$D$2:$D$167="process")*economics!$AH$2:$AH$167*_xlfn.NORM.DIST(BE$3,economics!$AK$2:$AK$167,economics!$AJ$2:$AJ$167,TRUE)),0)</f>
        <v>9.8787269280298767E-2</v>
      </c>
      <c r="BF15" s="68">
        <f t="array" ref="BF15">IF($D15,SUMPRODUCT((economics!$AG$2:$AG$167=$B15)*(economics!$D$2:$D$167="process")*economics!$AH$2:$AH$167*_xlfn.NORM.DIST(BF$3,economics!$AK$2:$AK$167,economics!$AJ$2:$AJ$167,TRUE)),0)</f>
        <v>9.878726928030096E-2</v>
      </c>
      <c r="BG15" s="68">
        <f t="array" ref="BG15">IF($D15,SUMPRODUCT((economics!$AG$2:$AG$167=$B15)*(economics!$D$2:$D$167="process")*economics!$AH$2:$AH$167*_xlfn.NORM.DIST(BG$3,economics!$AK$2:$AK$167,economics!$AJ$2:$AJ$167,TRUE)),0)</f>
        <v>9.8787269280301418E-2</v>
      </c>
      <c r="BH15" s="68">
        <f t="array" ref="BH15">IF($D15,SUMPRODUCT((economics!$AG$2:$AG$167=$B15)*(economics!$D$2:$D$167="process")*economics!$AH$2:$AH$167*_xlfn.NORM.DIST(BH$3,economics!$AK$2:$AK$167,economics!$AJ$2:$AJ$167,TRUE)),0)</f>
        <v>9.8787269280301515E-2</v>
      </c>
      <c r="BI15" s="68">
        <f t="array" ref="BI15">IF($D15,SUMPRODUCT((economics!$AG$2:$AG$167=$B15)*(economics!$D$2:$D$167="process")*economics!$AH$2:$AH$167*_xlfn.NORM.DIST(BI$3,economics!$AK$2:$AK$167,economics!$AJ$2:$AJ$167,TRUE)),0)</f>
        <v>9.8787269280301543E-2</v>
      </c>
      <c r="BJ15" s="68">
        <f t="array" ref="BJ15">IF($D15,SUMPRODUCT((economics!$AG$2:$AG$167=$B15)*(economics!$D$2:$D$167="process")*economics!$AH$2:$AH$167*_xlfn.NORM.DIST(BJ$3,economics!$AK$2:$AK$167,economics!$AJ$2:$AJ$167,TRUE)),0)</f>
        <v>9.8787269280301543E-2</v>
      </c>
      <c r="BK15" s="68">
        <f t="array" ref="BK15">IF($D15,SUMPRODUCT((economics!$AG$2:$AG$167=$B15)*(economics!$D$2:$D$167="process")*economics!$AH$2:$AH$167*_xlfn.NORM.DIST(BK$3,economics!$AK$2:$AK$167,economics!$AJ$2:$AJ$167,TRUE)),0)</f>
        <v>9.8787269280301543E-2</v>
      </c>
      <c r="BL15" s="68">
        <f t="array" ref="BL15">IF($D15,SUMPRODUCT((economics!$AG$2:$AG$167=$B15)*(economics!$D$2:$D$167="process")*economics!$AH$2:$AH$167*_xlfn.NORM.DIST(BL$3,economics!$AK$2:$AK$167,economics!$AJ$2:$AJ$167,TRUE)),0)</f>
        <v>9.8787269280301543E-2</v>
      </c>
      <c r="BM15" s="68">
        <f t="array" ref="BM15">IF($D15,SUMPRODUCT((economics!$AG$2:$AG$167=$B15)*(economics!$D$2:$D$167="process")*economics!$AH$2:$AH$167*_xlfn.NORM.DIST(BM$3,economics!$AK$2:$AK$167,economics!$AJ$2:$AJ$167,TRUE)),0)</f>
        <v>9.8787269280301543E-2</v>
      </c>
      <c r="BN15" s="68">
        <f t="array" ref="BN15">IF($D15,SUMPRODUCT((economics!$AG$2:$AG$167=$B15)*(economics!$D$2:$D$167="process")*economics!$AH$2:$AH$167*_xlfn.NORM.DIST(BN$3,economics!$AK$2:$AK$167,economics!$AJ$2:$AJ$167,TRUE)),0)</f>
        <v>9.8787269280301543E-2</v>
      </c>
      <c r="BO15" s="68">
        <f t="array" ref="BO15">IF($D15,SUMPRODUCT((economics!$AG$2:$AG$167=$B15)*(economics!$D$2:$D$167="process")*economics!$AH$2:$AH$167*_xlfn.NORM.DIST(BO$3,economics!$AK$2:$AK$167,economics!$AJ$2:$AJ$167,TRUE)),0)</f>
        <v>9.8787269280301543E-2</v>
      </c>
      <c r="BP15" s="68">
        <f t="array" ref="BP15">IF($D15,SUMPRODUCT((economics!$AG$2:$AG$167=$B15)*(economics!$D$2:$D$167="process")*economics!$AH$2:$AH$167*_xlfn.NORM.DIST(BP$3,economics!$AK$2:$AK$167,economics!$AJ$2:$AJ$167,TRUE)),0)</f>
        <v>9.8787269280301543E-2</v>
      </c>
      <c r="BQ15" s="68">
        <f t="array" ref="BQ15">IF($D15,SUMPRODUCT((economics!$AG$2:$AG$167=$B15)*(economics!$D$2:$D$167="process")*economics!$AH$2:$AH$167*_xlfn.NORM.DIST(BQ$3,economics!$AK$2:$AK$167,economics!$AJ$2:$AJ$167,TRUE)),0)</f>
        <v>9.8787269280301543E-2</v>
      </c>
      <c r="BR15" s="68">
        <f t="array" ref="BR15">IF($D15,SUMPRODUCT((economics!$AG$2:$AG$167=$B15)*(economics!$D$2:$D$167="process")*economics!$AH$2:$AH$167*_xlfn.NORM.DIST(BR$3,economics!$AK$2:$AK$167,economics!$AJ$2:$AJ$167,TRUE)),0)</f>
        <v>9.8787269280301543E-2</v>
      </c>
      <c r="BS15" s="68">
        <f t="array" ref="BS15">IF($D15,SUMPRODUCT((economics!$AG$2:$AG$167=$B15)*(economics!$D$2:$D$167="process")*economics!$AH$2:$AH$167*_xlfn.NORM.DIST(BS$3,economics!$AK$2:$AK$167,economics!$AJ$2:$AJ$167,TRUE)),0)</f>
        <v>9.8787269280301543E-2</v>
      </c>
      <c r="BT15" s="68">
        <f t="array" ref="BT15">IF($D15,SUMPRODUCT((economics!$AG$2:$AG$167=$B15)*(economics!$D$2:$D$167="process")*economics!$AH$2:$AH$167*_xlfn.NORM.DIST(BT$3,economics!$AK$2:$AK$167,economics!$AJ$2:$AJ$167,TRUE)),0)</f>
        <v>9.8787269280301543E-2</v>
      </c>
      <c r="BU15" s="68">
        <f t="array" ref="BU15">IF($D15,SUMPRODUCT((economics!$AG$2:$AG$167=$B15)*(economics!$D$2:$D$167="process")*economics!$AH$2:$AH$167*_xlfn.NORM.DIST(BU$3,economics!$AK$2:$AK$167,economics!$AJ$2:$AJ$167,TRUE)),0)</f>
        <v>9.8787269280301543E-2</v>
      </c>
      <c r="BV15" s="68">
        <f t="array" ref="BV15">IF($D15,SUMPRODUCT((economics!$AG$2:$AG$167=$B15)*(economics!$D$2:$D$167="process")*economics!$AH$2:$AH$167*_xlfn.NORM.DIST(BV$3,economics!$AK$2:$AK$167,economics!$AJ$2:$AJ$167,TRUE)),0)</f>
        <v>9.8787269280301543E-2</v>
      </c>
      <c r="BW15" s="68">
        <f t="array" ref="BW15">IF($D15,SUMPRODUCT((economics!$AG$2:$AG$167=$B15)*(economics!$D$2:$D$167="process")*economics!$AH$2:$AH$167*_xlfn.NORM.DIST(BW$3,economics!$AK$2:$AK$167,economics!$AJ$2:$AJ$167,TRUE)),0)</f>
        <v>9.8787269280301543E-2</v>
      </c>
      <c r="BX15" s="68">
        <f t="array" ref="BX15">IF($D15,SUMPRODUCT((economics!$AG$2:$AG$167=$B15)*(economics!$D$2:$D$167="process")*economics!$AH$2:$AH$167*_xlfn.NORM.DIST(BX$3,economics!$AK$2:$AK$167,economics!$AJ$2:$AJ$167,TRUE)),0)</f>
        <v>9.8787269280301543E-2</v>
      </c>
      <c r="BY15" s="68">
        <f t="array" ref="BY15">IF($D15,SUMPRODUCT((economics!$AG$2:$AG$167=$B15)*(economics!$D$2:$D$167="process")*economics!$AH$2:$AH$167*_xlfn.NORM.DIST(BY$3,economics!$AK$2:$AK$167,economics!$AJ$2:$AJ$167,TRUE)),0)</f>
        <v>9.8787269280301543E-2</v>
      </c>
      <c r="BZ15" s="68">
        <f t="array" ref="BZ15">IF($D15,SUMPRODUCT((economics!$AG$2:$AG$167=$B15)*(economics!$D$2:$D$167="process")*economics!$AH$2:$AH$167*_xlfn.NORM.DIST(BZ$3,economics!$AK$2:$AK$167,economics!$AJ$2:$AJ$167,TRUE)),0)</f>
        <v>9.8787269280301543E-2</v>
      </c>
      <c r="CA15" s="68">
        <f t="array" ref="CA15">IF($D15,SUMPRODUCT((economics!$AG$2:$AG$167=$B15)*(economics!$D$2:$D$167="process")*economics!$AH$2:$AH$167*_xlfn.NORM.DIST(CA$3,economics!$AK$2:$AK$167,economics!$AJ$2:$AJ$167,TRUE)),0)</f>
        <v>9.8787269280301543E-2</v>
      </c>
      <c r="CB15" s="68">
        <f t="array" ref="CB15">IF($D15,SUMPRODUCT((economics!$AG$2:$AG$167=$B15)*(economics!$D$2:$D$167="process")*economics!$AH$2:$AH$167*_xlfn.NORM.DIST(CB$3,economics!$AK$2:$AK$167,economics!$AJ$2:$AJ$167,TRUE)),0)</f>
        <v>9.8787269280301543E-2</v>
      </c>
      <c r="CC15" s="68">
        <f t="array" ref="CC15">IF($D15,SUMPRODUCT((economics!$AG$2:$AG$167=$B15)*(economics!$D$2:$D$167="process")*economics!$AH$2:$AH$167*_xlfn.NORM.DIST(CC$3,economics!$AK$2:$AK$167,economics!$AJ$2:$AJ$167,TRUE)),0)</f>
        <v>9.8787269280301543E-2</v>
      </c>
      <c r="CD15" s="68">
        <f t="array" ref="CD15">IF($D15,SUMPRODUCT((economics!$AG$2:$AG$167=$B15)*(economics!$D$2:$D$167="process")*economics!$AH$2:$AH$167*_xlfn.NORM.DIST(CD$3,economics!$AK$2:$AK$167,economics!$AJ$2:$AJ$167,TRUE)),0)</f>
        <v>9.8787269280301543E-2</v>
      </c>
      <c r="CE15" s="68">
        <f t="array" ref="CE15">IF($D15,SUMPRODUCT((economics!$AG$2:$AG$167=$B15)*(economics!$D$2:$D$167="process")*economics!$AH$2:$AH$167*_xlfn.NORM.DIST(CE$3,economics!$AK$2:$AK$167,economics!$AJ$2:$AJ$167,TRUE)),0)</f>
        <v>9.8787269280301543E-2</v>
      </c>
      <c r="CF15" s="68">
        <f t="array" ref="CF15">IF($D15,SUMPRODUCT((economics!$AG$2:$AG$167=$B15)*(economics!$D$2:$D$167="process")*economics!$AH$2:$AH$167*_xlfn.NORM.DIST(CF$3,economics!$AK$2:$AK$167,economics!$AJ$2:$AJ$167,TRUE)),0)</f>
        <v>9.8787269280301543E-2</v>
      </c>
      <c r="CG15" s="68">
        <f t="array" ref="CG15">IF($D15,SUMPRODUCT((economics!$AG$2:$AG$167=$B15)*(economics!$D$2:$D$167="process")*economics!$AH$2:$AH$167*_xlfn.NORM.DIST(CG$3,economics!$AK$2:$AK$167,economics!$AJ$2:$AJ$167,TRUE)),0)</f>
        <v>9.8787269280301543E-2</v>
      </c>
      <c r="CH15" s="68">
        <f t="array" ref="CH15">IF($D15,SUMPRODUCT((economics!$AG$2:$AG$167=$B15)*(economics!$D$2:$D$167="process")*economics!$AH$2:$AH$167*_xlfn.NORM.DIST(CH$3,economics!$AK$2:$AK$167,economics!$AJ$2:$AJ$167,TRUE)),0)</f>
        <v>9.8787269280301543E-2</v>
      </c>
    </row>
    <row r="16" spans="1:86"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IF($D16,SUMPRODUCT((economics!$AG$2:$AG$167=$B16)*(economics!$D$2:$D$167="process")*economics!$AH$2:$AH$167*_xlfn.NORM.DIST(E$3,economics!$AK$2:$AK$167,economics!$AJ$2:$AJ$167,TRUE)),0)</f>
        <v>5.5877389122013563E-6</v>
      </c>
      <c r="F16" s="68">
        <f t="array" ref="F16">IF($D16,SUMPRODUCT((economics!$AG$2:$AG$167=$B16)*(economics!$D$2:$D$167="process")*economics!$AH$2:$AH$167*_xlfn.NORM.DIST(F$3,economics!$AK$2:$AK$167,economics!$AJ$2:$AJ$167,TRUE)),0)</f>
        <v>5.9773036846734809E-3</v>
      </c>
      <c r="G16" s="68">
        <f t="array" ref="G16">IF($D16,SUMPRODUCT((economics!$AG$2:$AG$167=$B16)*(economics!$D$2:$D$167="process")*economics!$AH$2:$AH$167*_xlfn.NORM.DIST(G$3,economics!$AK$2:$AK$167,economics!$AJ$2:$AJ$167,TRUE)),0)</f>
        <v>9.4255226521618891E-3</v>
      </c>
      <c r="H16" s="68">
        <f t="array" ref="H16">IF($D16,SUMPRODUCT((economics!$AG$2:$AG$167=$B16)*(economics!$D$2:$D$167="process")*economics!$AH$2:$AH$167*_xlfn.NORM.DIST(H$3,economics!$AK$2:$AK$167,economics!$AJ$2:$AJ$167,TRUE)),0)</f>
        <v>9.5016610975967621E-3</v>
      </c>
      <c r="I16" s="68">
        <f t="array" ref="I16">IF($D16,SUMPRODUCT((economics!$AG$2:$AG$167=$B16)*(economics!$D$2:$D$167="process")*economics!$AH$2:$AH$167*_xlfn.NORM.DIST(I$3,economics!$AK$2:$AK$167,economics!$AJ$2:$AJ$167,TRUE)),0)</f>
        <v>9.5052282678831194E-3</v>
      </c>
      <c r="J16" s="68">
        <f t="array" ref="J16">IF($D16,SUMPRODUCT((economics!$AG$2:$AG$167=$B16)*(economics!$D$2:$D$167="process")*economics!$AH$2:$AH$167*_xlfn.NORM.DIST(J$3,economics!$AK$2:$AK$167,economics!$AJ$2:$AJ$167,TRUE)),0)</f>
        <v>9.510830485695225E-3</v>
      </c>
      <c r="K16" s="68">
        <f t="array" ref="K16">IF($D16,SUMPRODUCT((economics!$AG$2:$AG$167=$B16)*(economics!$D$2:$D$167="process")*economics!$AH$2:$AH$167*_xlfn.NORM.DIST(K$3,economics!$AK$2:$AK$167,economics!$AJ$2:$AJ$167,TRUE)),0)</f>
        <v>9.5194176989420731E-3</v>
      </c>
      <c r="L16" s="68">
        <f t="array" ref="L16">IF($D16,SUMPRODUCT((economics!$AG$2:$AG$167=$B16)*(economics!$D$2:$D$167="process")*economics!$AH$2:$AH$167*_xlfn.NORM.DIST(L$3,economics!$AK$2:$AK$167,economics!$AJ$2:$AJ$167,TRUE)),0)</f>
        <v>9.5321976945604726E-3</v>
      </c>
      <c r="M16" s="68">
        <f t="array" ref="M16">IF($D16,SUMPRODUCT((economics!$AG$2:$AG$167=$B16)*(economics!$D$2:$D$167="process")*economics!$AH$2:$AH$167*_xlfn.NORM.DIST(M$3,economics!$AK$2:$AK$167,economics!$AJ$2:$AJ$167,TRUE)),0)</f>
        <v>9.5506319000171289E-3</v>
      </c>
      <c r="N16" s="68">
        <f t="array" ref="N16">IF($D16,SUMPRODUCT((economics!$AG$2:$AG$167=$B16)*(economics!$D$2:$D$167="process")*economics!$AH$2:$AH$167*_xlfn.NORM.DIST(N$3,economics!$AK$2:$AK$167,economics!$AJ$2:$AJ$167,TRUE)),0)</f>
        <v>9.5763717435025895E-3</v>
      </c>
      <c r="O16" s="68">
        <f t="array" ref="O16">IF($D16,SUMPRODUCT((economics!$AG$2:$AG$167=$B16)*(economics!$D$2:$D$167="process")*economics!$AH$2:$AH$167*_xlfn.NORM.DIST(O$3,economics!$AK$2:$AK$167,economics!$AJ$2:$AJ$167,TRUE)),0)</f>
        <v>9.6111355109601299E-3</v>
      </c>
      <c r="P16" s="68">
        <f t="array" ref="P16">IF($D16,SUMPRODUCT((economics!$AG$2:$AG$167=$B16)*(economics!$D$2:$D$167="process")*economics!$AH$2:$AH$167*_xlfn.NORM.DIST(P$3,economics!$AK$2:$AK$167,economics!$AJ$2:$AJ$167,TRUE)),0)</f>
        <v>9.6565271655287867E-3</v>
      </c>
      <c r="Q16" s="68">
        <f t="array" ref="Q16">IF($D16,SUMPRODUCT((economics!$AG$2:$AG$167=$B16)*(economics!$D$2:$D$167="process")*economics!$AH$2:$AH$167*_xlfn.NORM.DIST(Q$3,economics!$AK$2:$AK$167,economics!$AJ$2:$AJ$167,TRUE)),0)</f>
        <v>9.7138138457892216E-3</v>
      </c>
      <c r="R16" s="68">
        <f t="array" ref="R16">IF($D16,SUMPRODUCT((economics!$AG$2:$AG$167=$B16)*(economics!$D$2:$D$167="process")*economics!$AH$2:$AH$167*_xlfn.NORM.DIST(R$3,economics!$AK$2:$AK$167,economics!$AJ$2:$AJ$167,TRUE)),0)</f>
        <v>9.7836947346801352E-3</v>
      </c>
      <c r="S16" s="68">
        <f t="array" ref="S16">IF($D16,SUMPRODUCT((economics!$AG$2:$AG$167=$B16)*(economics!$D$2:$D$167="process")*economics!$AH$2:$AH$167*_xlfn.NORM.DIST(S$3,economics!$AK$2:$AK$167,economics!$AJ$2:$AJ$167,TRUE)),0)</f>
        <v>9.8661056682362129E-3</v>
      </c>
      <c r="T16" s="68">
        <f t="array" ref="T16">IF($D16,SUMPRODUCT((economics!$AG$2:$AG$167=$B16)*(economics!$D$2:$D$167="process")*economics!$AH$2:$AH$167*_xlfn.NORM.DIST(T$3,economics!$AK$2:$AK$167,economics!$AJ$2:$AJ$167,TRUE)),0)</f>
        <v>9.9601061692567473E-3</v>
      </c>
      <c r="U16" s="68">
        <f t="array" ref="U16">IF($D16,SUMPRODUCT((economics!$AG$2:$AG$167=$B16)*(economics!$D$2:$D$167="process")*economics!$AH$2:$AH$167*_xlfn.NORM.DIST(U$3,economics!$AK$2:$AK$167,economics!$AJ$2:$AJ$167,TRUE)),0)</f>
        <v>1.0063885457931E-2</v>
      </c>
      <c r="V16" s="68">
        <f t="array" ref="V16">IF($D16,SUMPRODUCT((economics!$AG$2:$AG$167=$B16)*(economics!$D$2:$D$167="process")*economics!$AH$2:$AH$167*_xlfn.NORM.DIST(V$3,economics!$AK$2:$AK$167,economics!$AJ$2:$AJ$167,TRUE)),0)</f>
        <v>1.0174902008251547E-2</v>
      </c>
      <c r="W16" s="68">
        <f t="array" ref="W16">IF($D16,SUMPRODUCT((economics!$AG$2:$AG$167=$B16)*(economics!$D$2:$D$167="process")*economics!$AH$2:$AH$167*_xlfn.NORM.DIST(W$3,economics!$AK$2:$AK$167,economics!$AJ$2:$AJ$167,TRUE)),0)</f>
        <v>1.029014220489918E-2</v>
      </c>
      <c r="X16" s="68">
        <f t="array" ref="X16">IF($D16,SUMPRODUCT((economics!$AG$2:$AG$167=$B16)*(economics!$D$2:$D$167="process")*economics!$AH$2:$AH$167*_xlfn.NORM.DIST(X$3,economics!$AK$2:$AK$167,economics!$AJ$2:$AJ$167,TRUE)),0)</f>
        <v>1.0406455518227865E-2</v>
      </c>
      <c r="Y16" s="68">
        <f t="array" ref="Y16">IF($D16,SUMPRODUCT((economics!$AG$2:$AG$167=$B16)*(economics!$D$2:$D$167="process")*economics!$AH$2:$AH$167*_xlfn.NORM.DIST(Y$3,economics!$AK$2:$AK$167,economics!$AJ$2:$AJ$167,TRUE)),0)</f>
        <v>1.052090479012311E-2</v>
      </c>
      <c r="Z16" s="68">
        <f t="array" ref="Z16">IF($D16,SUMPRODUCT((economics!$AG$2:$AG$167=$B16)*(economics!$D$2:$D$167="process")*economics!$AH$2:$AH$167*_xlfn.NORM.DIST(Z$3,economics!$AK$2:$AK$167,economics!$AJ$2:$AJ$167,TRUE)),0)</f>
        <v>1.0631066633409928E-2</v>
      </c>
      <c r="AA16" s="68">
        <f t="array" ref="AA16">IF($D16,SUMPRODUCT((economics!$AG$2:$AG$167=$B16)*(economics!$D$2:$D$167="process")*economics!$AH$2:$AH$167*_xlfn.NORM.DIST(AA$3,economics!$AK$2:$AK$167,economics!$AJ$2:$AJ$167,TRUE)),0)</f>
        <v>1.073522976000422E-2</v>
      </c>
      <c r="AB16" s="68">
        <f t="array" ref="AB16">IF($D16,SUMPRODUCT((economics!$AG$2:$AG$167=$B16)*(economics!$D$2:$D$167="process")*economics!$AH$2:$AH$167*_xlfn.NORM.DIST(AB$3,economics!$AK$2:$AK$167,economics!$AJ$2:$AJ$167,TRUE)),0)</f>
        <v>1.0832464225558971E-2</v>
      </c>
      <c r="AC16" s="68">
        <f t="array" ref="AC16">IF($D16,SUMPRODUCT((economics!$AG$2:$AG$167=$B16)*(economics!$D$2:$D$167="process")*economics!$AH$2:$AH$167*_xlfn.NORM.DIST(AC$3,economics!$AK$2:$AK$167,economics!$AJ$2:$AJ$167,TRUE)),0)</f>
        <v>1.0922564394375662E-2</v>
      </c>
      <c r="AD16" s="68">
        <f t="array" ref="AD16">IF($D16,SUMPRODUCT((economics!$AG$2:$AG$167=$B16)*(economics!$D$2:$D$167="process")*economics!$AH$2:$AH$167*_xlfn.NORM.DIST(AD$3,economics!$AK$2:$AK$167,economics!$AJ$2:$AJ$167,TRUE)),0)</f>
        <v>1.1005894342936078E-2</v>
      </c>
      <c r="AE16" s="68">
        <f t="array" ref="AE16">IF($D16,SUMPRODUCT((economics!$AG$2:$AG$167=$B16)*(economics!$D$2:$D$167="process")*economics!$AH$2:$AH$167*_xlfn.NORM.DIST(AE$3,economics!$AK$2:$AK$167,economics!$AJ$2:$AJ$167,TRUE)),0)</f>
        <v>1.1083179990232613E-2</v>
      </c>
      <c r="AF16" s="68">
        <f t="array" ref="AF16">IF($D16,SUMPRODUCT((economics!$AG$2:$AG$167=$B16)*(economics!$D$2:$D$167="process")*economics!$AH$2:$AH$167*_xlfn.NORM.DIST(AF$3,economics!$AK$2:$AK$167,economics!$AJ$2:$AJ$167,TRUE)),0)</f>
        <v>1.1155294974630331E-2</v>
      </c>
      <c r="AG16" s="68">
        <f t="array" ref="AG16">IF($D16,SUMPRODUCT((economics!$AG$2:$AG$167=$B16)*(economics!$D$2:$D$167="process")*economics!$AH$2:$AH$167*_xlfn.NORM.DIST(AG$3,economics!$AK$2:$AK$167,economics!$AJ$2:$AJ$167,TRUE)),0)</f>
        <v>1.1223078832235778E-2</v>
      </c>
      <c r="AH16" s="68">
        <f t="array" ref="AH16">IF($D16,SUMPRODUCT((economics!$AG$2:$AG$167=$B16)*(economics!$D$2:$D$167="process")*economics!$AH$2:$AH$167*_xlfn.NORM.DIST(AH$3,economics!$AK$2:$AK$167,economics!$AJ$2:$AJ$167,TRUE)),0)</f>
        <v>1.1287210861345109E-2</v>
      </c>
      <c r="AI16" s="68">
        <f t="array" ref="AI16">IF($D16,SUMPRODUCT((economics!$AG$2:$AG$167=$B16)*(economics!$D$2:$D$167="process")*economics!$AH$2:$AH$167*_xlfn.NORM.DIST(AI$3,economics!$AK$2:$AK$167,economics!$AJ$2:$AJ$167,TRUE)),0)</f>
        <v>1.1348146518629207E-2</v>
      </c>
      <c r="AJ16" s="68">
        <f t="array" ref="AJ16">IF($D16,SUMPRODUCT((economics!$AG$2:$AG$167=$B16)*(economics!$D$2:$D$167="process")*economics!$AH$2:$AH$167*_xlfn.NORM.DIST(AJ$3,economics!$AK$2:$AK$167,economics!$AJ$2:$AJ$167,TRUE)),0)</f>
        <v>1.1406109641830907E-2</v>
      </c>
      <c r="AK16" s="68">
        <f t="array" ref="AK16">IF($D16,SUMPRODUCT((economics!$AG$2:$AG$167=$B16)*(economics!$D$2:$D$167="process")*economics!$AH$2:$AH$167*_xlfn.NORM.DIST(AK$3,economics!$AK$2:$AK$167,economics!$AJ$2:$AJ$167,TRUE)),0)</f>
        <v>1.1461125572416925E-2</v>
      </c>
      <c r="AL16" s="68">
        <f t="array" ref="AL16">IF($D16,SUMPRODUCT((economics!$AG$2:$AG$167=$B16)*(economics!$D$2:$D$167="process")*economics!$AH$2:$AH$167*_xlfn.NORM.DIST(AL$3,economics!$AK$2:$AK$167,economics!$AJ$2:$AJ$167,TRUE)),0)</f>
        <v>1.1513077597184746E-2</v>
      </c>
      <c r="AM16" s="68">
        <f t="array" ref="AM16">IF($D16,SUMPRODUCT((economics!$AG$2:$AG$167=$B16)*(economics!$D$2:$D$167="process")*economics!$AH$2:$AH$167*_xlfn.NORM.DIST(AM$3,economics!$AK$2:$AK$167,economics!$AJ$2:$AJ$167,TRUE)),0)</f>
        <v>1.1561770780185525E-2</v>
      </c>
      <c r="AN16" s="68">
        <f t="array" ref="AN16">IF($D16,SUMPRODUCT((economics!$AG$2:$AG$167=$B16)*(economics!$D$2:$D$167="process")*economics!$AH$2:$AH$167*_xlfn.NORM.DIST(AN$3,economics!$AK$2:$AK$167,economics!$AJ$2:$AJ$167,TRUE)),0)</f>
        <v>1.1606991328603943E-2</v>
      </c>
      <c r="AO16" s="68">
        <f t="array" ref="AO16">IF($D16,SUMPRODUCT((economics!$AG$2:$AG$167=$B16)*(economics!$D$2:$D$167="process")*economics!$AH$2:$AH$167*_xlfn.NORM.DIST(AO$3,economics!$AK$2:$AK$167,economics!$AJ$2:$AJ$167,TRUE)),0)</f>
        <v>1.1648554364621488E-2</v>
      </c>
      <c r="AP16" s="68">
        <f t="array" ref="AP16">IF($D16,SUMPRODUCT((economics!$AG$2:$AG$167=$B16)*(economics!$D$2:$D$167="process")*economics!$AH$2:$AH$167*_xlfn.NORM.DIST(AP$3,economics!$AK$2:$AK$167,economics!$AJ$2:$AJ$167,TRUE)),0)</f>
        <v>1.1686337144684785E-2</v>
      </c>
      <c r="AQ16" s="68">
        <f t="array" ref="AQ16">IF($D16,SUMPRODUCT((economics!$AG$2:$AG$167=$B16)*(economics!$D$2:$D$167="process")*economics!$AH$2:$AH$167*_xlfn.NORM.DIST(AQ$3,economics!$AK$2:$AK$167,economics!$AJ$2:$AJ$167,TRUE)),0)</f>
        <v>1.1720297802259695E-2</v>
      </c>
      <c r="AR16" s="68">
        <f t="array" ref="AR16">IF($D16,SUMPRODUCT((economics!$AG$2:$AG$167=$B16)*(economics!$D$2:$D$167="process")*economics!$AH$2:$AH$167*_xlfn.NORM.DIST(AR$3,economics!$AK$2:$AK$167,economics!$AJ$2:$AJ$167,TRUE)),0)</f>
        <v>1.1750481519960797E-2</v>
      </c>
      <c r="AS16" s="68">
        <f t="array" ref="AS16">IF($D16,SUMPRODUCT((economics!$AG$2:$AG$167=$B16)*(economics!$D$2:$D$167="process")*economics!$AH$2:$AH$167*_xlfn.NORM.DIST(AS$3,economics!$AK$2:$AK$167,economics!$AJ$2:$AJ$167,TRUE)),0)</f>
        <v>1.1777016880173512E-2</v>
      </c>
      <c r="AT16" s="68">
        <f t="array" ref="AT16">IF($D16,SUMPRODUCT((economics!$AG$2:$AG$167=$B16)*(economics!$D$2:$D$167="process")*economics!$AH$2:$AH$167*_xlfn.NORM.DIST(AT$3,economics!$AK$2:$AK$167,economics!$AJ$2:$AJ$167,TRUE)),0)</f>
        <v>1.1800105312026144E-2</v>
      </c>
      <c r="AU16" s="68">
        <f t="array" ref="AU16">IF($D16,SUMPRODUCT((economics!$AG$2:$AG$167=$B16)*(economics!$D$2:$D$167="process")*economics!$AH$2:$AH$167*_xlfn.NORM.DIST(AU$3,economics!$AK$2:$AK$167,economics!$AJ$2:$AJ$167,TRUE)),0)</f>
        <v>1.1820006329778938E-2</v>
      </c>
      <c r="AV16" s="68">
        <f t="array" ref="AV16">IF($D16,SUMPRODUCT((economics!$AG$2:$AG$167=$B16)*(economics!$D$2:$D$167="process")*economics!$AH$2:$AH$167*_xlfn.NORM.DIST(AV$3,economics!$AK$2:$AK$167,economics!$AJ$2:$AJ$167,TRUE)),0)</f>
        <v>1.183702084711032E-2</v>
      </c>
      <c r="AW16" s="68">
        <f t="array" ref="AW16">IF($D16,SUMPRODUCT((economics!$AG$2:$AG$167=$B16)*(economics!$D$2:$D$167="process")*economics!$AH$2:$AH$167*_xlfn.NORM.DIST(AW$3,economics!$AK$2:$AK$167,economics!$AJ$2:$AJ$167,TRUE)),0)</f>
        <v>1.185147437734989E-2</v>
      </c>
      <c r="AX16" s="68">
        <f t="array" ref="AX16">IF($D16,SUMPRODUCT((economics!$AG$2:$AG$167=$B16)*(economics!$D$2:$D$167="process")*economics!$AH$2:$AH$167*_xlfn.NORM.DIST(AX$3,economics!$AK$2:$AK$167,economics!$AJ$2:$AJ$167,TRUE)),0)</f>
        <v>1.1863701457357547E-2</v>
      </c>
      <c r="AY16" s="68">
        <f t="array" ref="AY16">IF($D16,SUMPRODUCT((economics!$AG$2:$AG$167=$B16)*(economics!$D$2:$D$167="process")*economics!$AH$2:$AH$167*_xlfn.NORM.DIST(AY$3,economics!$AK$2:$AK$167,economics!$AJ$2:$AJ$167,TRUE)),0)</f>
        <v>1.1874032194792895E-2</v>
      </c>
      <c r="AZ16" s="68">
        <f t="array" ref="AZ16">IF($D16,SUMPRODUCT((economics!$AG$2:$AG$167=$B16)*(economics!$D$2:$D$167="process")*economics!$AH$2:$AH$167*_xlfn.NORM.DIST(AZ$3,economics!$AK$2:$AK$167,economics!$AJ$2:$AJ$167,TRUE)),0)</f>
        <v>1.1882781451347475E-2</v>
      </c>
      <c r="BA16" s="68">
        <f t="array" ref="BA16">IF($D16,SUMPRODUCT((economics!$AG$2:$AG$167=$B16)*(economics!$D$2:$D$167="process")*economics!$AH$2:$AH$167*_xlfn.NORM.DIST(BA$3,economics!$AK$2:$AK$167,economics!$AJ$2:$AJ$167,TRUE)),0)</f>
        <v>1.189024084786291E-2</v>
      </c>
      <c r="BB16" s="68">
        <f t="array" ref="BB16">IF($D16,SUMPRODUCT((economics!$AG$2:$AG$167=$B16)*(economics!$D$2:$D$167="process")*economics!$AH$2:$AH$167*_xlfn.NORM.DIST(BB$3,economics!$AK$2:$AK$167,economics!$AJ$2:$AJ$167,TRUE)),0)</f>
        <v>1.1896673517317928E-2</v>
      </c>
      <c r="BC16" s="68">
        <f t="array" ref="BC16">IF($D16,SUMPRODUCT((economics!$AG$2:$AG$167=$B16)*(economics!$D$2:$D$167="process")*economics!$AH$2:$AH$167*_xlfn.NORM.DIST(BC$3,economics!$AK$2:$AK$167,economics!$AJ$2:$AJ$167,TRUE)),0)</f>
        <v>1.1902311341079162E-2</v>
      </c>
      <c r="BD16" s="68">
        <f t="array" ref="BD16">IF($D16,SUMPRODUCT((economics!$AG$2:$AG$167=$B16)*(economics!$D$2:$D$167="process")*economics!$AH$2:$AH$167*_xlfn.NORM.DIST(BD$3,economics!$AK$2:$AK$167,economics!$AJ$2:$AJ$167,TRUE)),0)</f>
        <v>1.1907354280969878E-2</v>
      </c>
      <c r="BE16" s="68">
        <f t="array" ref="BE16">IF($D16,SUMPRODUCT((economics!$AG$2:$AG$167=$B16)*(economics!$D$2:$D$167="process")*economics!$AH$2:$AH$167*_xlfn.NORM.DIST(BE$3,economics!$AK$2:$AK$167,economics!$AJ$2:$AJ$167,TRUE)),0)</f>
        <v>1.1911971358590873E-2</v>
      </c>
      <c r="BF16" s="68">
        <f t="array" ref="BF16">IF($D16,SUMPRODUCT((economics!$AG$2:$AG$167=$B16)*(economics!$D$2:$D$167="process")*economics!$AH$2:$AH$167*_xlfn.NORM.DIST(BF$3,economics!$AK$2:$AK$167,economics!$AJ$2:$AJ$167,TRUE)),0)</f>
        <v>1.1916302824165337E-2</v>
      </c>
      <c r="BG16" s="68">
        <f t="array" ref="BG16">IF($D16,SUMPRODUCT((economics!$AG$2:$AG$167=$B16)*(economics!$D$2:$D$167="process")*economics!$AH$2:$AH$167*_xlfn.NORM.DIST(BG$3,economics!$AK$2:$AK$167,economics!$AJ$2:$AJ$167,TRUE)),0)</f>
        <v>1.19204630878114E-2</v>
      </c>
      <c r="BH16" s="68">
        <f t="array" ref="BH16">IF($D16,SUMPRODUCT((economics!$AG$2:$AG$167=$B16)*(economics!$D$2:$D$167="process")*economics!$AH$2:$AH$167*_xlfn.NORM.DIST(BH$3,economics!$AK$2:$AK$167,economics!$AJ$2:$AJ$167,TRUE)),0)</f>
        <v>1.1924544043604388E-2</v>
      </c>
      <c r="BI16" s="68">
        <f t="array" ref="BI16">IF($D16,SUMPRODUCT((economics!$AG$2:$AG$167=$B16)*(economics!$D$2:$D$167="process")*economics!$AH$2:$AH$167*_xlfn.NORM.DIST(BI$3,economics!$AK$2:$AK$167,economics!$AJ$2:$AJ$167,TRUE)),0)</f>
        <v>1.1928618488789927E-2</v>
      </c>
      <c r="BJ16" s="68">
        <f t="array" ref="BJ16">IF($D16,SUMPRODUCT((economics!$AG$2:$AG$167=$B16)*(economics!$D$2:$D$167="process")*economics!$AH$2:$AH$167*_xlfn.NORM.DIST(BJ$3,economics!$AK$2:$AK$167,economics!$AJ$2:$AJ$167,TRUE)),0)</f>
        <v>1.1932743416570139E-2</v>
      </c>
      <c r="BK16" s="68">
        <f t="array" ref="BK16">IF($D16,SUMPRODUCT((economics!$AG$2:$AG$167=$B16)*(economics!$D$2:$D$167="process")*economics!$AH$2:$AH$167*_xlfn.NORM.DIST(BK$3,economics!$AK$2:$AK$167,economics!$AJ$2:$AJ$167,TRUE)),0)</f>
        <v>1.1936963032996935E-2</v>
      </c>
      <c r="BL16" s="68">
        <f t="array" ref="BL16">IF($D16,SUMPRODUCT((economics!$AG$2:$AG$167=$B16)*(economics!$D$2:$D$167="process")*economics!$AH$2:$AH$167*_xlfn.NORM.DIST(BL$3,economics!$AK$2:$AK$167,economics!$AJ$2:$AJ$167,TRUE)),0)</f>
        <v>1.1941311411323806E-2</v>
      </c>
      <c r="BM16" s="68">
        <f t="array" ref="BM16">IF($D16,SUMPRODUCT((economics!$AG$2:$AG$167=$B16)*(economics!$D$2:$D$167="process")*economics!$AH$2:$AH$167*_xlfn.NORM.DIST(BM$3,economics!$AK$2:$AK$167,economics!$AJ$2:$AJ$167,TRUE)),0)</f>
        <v>1.1945814747838419E-2</v>
      </c>
      <c r="BN16" s="68">
        <f t="array" ref="BN16">IF($D16,SUMPRODUCT((economics!$AG$2:$AG$167=$B16)*(economics!$D$2:$D$167="process")*economics!$AH$2:$AH$167*_xlfn.NORM.DIST(BN$3,economics!$AK$2:$AK$167,economics!$AJ$2:$AJ$167,TRUE)),0)</f>
        <v>1.1950493220941908E-2</v>
      </c>
      <c r="BO16" s="68">
        <f t="array" ref="BO16">IF($D16,SUMPRODUCT((economics!$AG$2:$AG$167=$B16)*(economics!$D$2:$D$167="process")*economics!$AH$2:$AH$167*_xlfn.NORM.DIST(BO$3,economics!$AK$2:$AK$167,economics!$AJ$2:$AJ$167,TRUE)),0)</f>
        <v>1.1955362480799649E-2</v>
      </c>
      <c r="BP16" s="68">
        <f t="array" ref="BP16">IF($D16,SUMPRODUCT((economics!$AG$2:$AG$167=$B16)*(economics!$D$2:$D$167="process")*economics!$AH$2:$AH$167*_xlfn.NORM.DIST(BP$3,economics!$AK$2:$AK$167,economics!$AJ$2:$AJ$167,TRUE)),0)</f>
        <v>1.1960434811970106E-2</v>
      </c>
      <c r="BQ16" s="68">
        <f t="array" ref="BQ16">IF($D16,SUMPRODUCT((economics!$AG$2:$AG$167=$B16)*(economics!$D$2:$D$167="process")*economics!$AH$2:$AH$167*_xlfn.NORM.DIST(BQ$3,economics!$AK$2:$AK$167,economics!$AJ$2:$AJ$167,TRUE)),0)</f>
        <v>1.1965720018196501E-2</v>
      </c>
      <c r="BR16" s="68">
        <f t="array" ref="BR16">IF($D16,SUMPRODUCT((economics!$AG$2:$AG$167=$B16)*(economics!$D$2:$D$167="process")*economics!$AH$2:$AH$167*_xlfn.NORM.DIST(BR$3,economics!$AK$2:$AK$167,economics!$AJ$2:$AJ$167,TRUE)),0)</f>
        <v>1.1971226079270552E-2</v>
      </c>
      <c r="BS16" s="68">
        <f t="array" ref="BS16">IF($D16,SUMPRODUCT((economics!$AG$2:$AG$167=$B16)*(economics!$D$2:$D$167="process")*economics!$AH$2:$AH$167*_xlfn.NORM.DIST(BS$3,economics!$AK$2:$AK$167,economics!$AJ$2:$AJ$167,TRUE)),0)</f>
        <v>1.1976959626606559E-2</v>
      </c>
      <c r="BT16" s="68">
        <f t="array" ref="BT16">IF($D16,SUMPRODUCT((economics!$AG$2:$AG$167=$B16)*(economics!$D$2:$D$167="process")*economics!$AH$2:$AH$167*_xlfn.NORM.DIST(BT$3,economics!$AK$2:$AK$167,economics!$AJ$2:$AJ$167,TRUE)),0)</f>
        <v>1.1982926278610575E-2</v>
      </c>
      <c r="BU16" s="68">
        <f t="array" ref="BU16">IF($D16,SUMPRODUCT((economics!$AG$2:$AG$167=$B16)*(economics!$D$2:$D$167="process")*economics!$AH$2:$AH$167*_xlfn.NORM.DIST(BU$3,economics!$AK$2:$AK$167,economics!$AJ$2:$AJ$167,TRUE)),0)</f>
        <v>1.1989130870403328E-2</v>
      </c>
      <c r="BV16" s="68">
        <f t="array" ref="BV16">IF($D16,SUMPRODUCT((economics!$AG$2:$AG$167=$B16)*(economics!$D$2:$D$167="process")*economics!$AH$2:$AH$167*_xlfn.NORM.DIST(BV$3,economics!$AK$2:$AK$167,economics!$AJ$2:$AJ$167,TRUE)),0)</f>
        <v>1.1995577605872528E-2</v>
      </c>
      <c r="BW16" s="68">
        <f t="array" ref="BW16">IF($D16,SUMPRODUCT((economics!$AG$2:$AG$167=$B16)*(economics!$D$2:$D$167="process")*economics!$AH$2:$AH$167*_xlfn.NORM.DIST(BW$3,economics!$AK$2:$AK$167,economics!$AJ$2:$AJ$167,TRUE)),0)</f>
        <v>1.2002270153964158E-2</v>
      </c>
      <c r="BX16" s="68">
        <f t="array" ref="BX16">IF($D16,SUMPRODUCT((economics!$AG$2:$AG$167=$B16)*(economics!$D$2:$D$167="process")*economics!$AH$2:$AH$167*_xlfn.NORM.DIST(BX$3,economics!$AK$2:$AK$167,economics!$AJ$2:$AJ$167,TRUE)),0)</f>
        <v>1.2009211705875456E-2</v>
      </c>
      <c r="BY16" s="68">
        <f t="array" ref="BY16">IF($D16,SUMPRODUCT((economics!$AG$2:$AG$167=$B16)*(economics!$D$2:$D$167="process")*economics!$AH$2:$AH$167*_xlfn.NORM.DIST(BY$3,economics!$AK$2:$AK$167,economics!$AJ$2:$AJ$167,TRUE)),0)</f>
        <v>1.2016405005491388E-2</v>
      </c>
      <c r="BZ16" s="68">
        <f t="array" ref="BZ16">IF($D16,SUMPRODUCT((economics!$AG$2:$AG$167=$B16)*(economics!$D$2:$D$167="process")*economics!$AH$2:$AH$167*_xlfn.NORM.DIST(BZ$3,economics!$AK$2:$AK$167,economics!$AJ$2:$AJ$167,TRUE)),0)</f>
        <v>1.202385236198873E-2</v>
      </c>
      <c r="CA16" s="68">
        <f t="array" ref="CA16">IF($D16,SUMPRODUCT((economics!$AG$2:$AG$167=$B16)*(economics!$D$2:$D$167="process")*economics!$AH$2:$AH$167*_xlfn.NORM.DIST(CA$3,economics!$AK$2:$AK$167,economics!$AJ$2:$AJ$167,TRUE)),0)</f>
        <v>1.2031555650921124E-2</v>
      </c>
      <c r="CB16" s="68">
        <f t="array" ref="CB16">IF($D16,SUMPRODUCT((economics!$AG$2:$AG$167=$B16)*(economics!$D$2:$D$167="process")*economics!$AH$2:$AH$167*_xlfn.NORM.DIST(CB$3,economics!$AK$2:$AK$167,economics!$AJ$2:$AJ$167,TRUE)),0)</f>
        <v>1.2039516308164513E-2</v>
      </c>
      <c r="CC16" s="68">
        <f t="array" ref="CC16">IF($D16,SUMPRODUCT((economics!$AG$2:$AG$167=$B16)*(economics!$D$2:$D$167="process")*economics!$AH$2:$AH$167*_xlfn.NORM.DIST(CC$3,economics!$AK$2:$AK$167,economics!$AJ$2:$AJ$167,TRUE)),0)</f>
        <v>1.2047735319709424E-2</v>
      </c>
      <c r="CD16" s="68">
        <f t="array" ref="CD16">IF($D16,SUMPRODUCT((economics!$AG$2:$AG$167=$B16)*(economics!$D$2:$D$167="process")*economics!$AH$2:$AH$167*_xlfn.NORM.DIST(CD$3,economics!$AK$2:$AK$167,economics!$AJ$2:$AJ$167,TRUE)),0)</f>
        <v>1.2056213209308294E-2</v>
      </c>
      <c r="CE16" s="68">
        <f t="array" ref="CE16">IF($D16,SUMPRODUCT((economics!$AG$2:$AG$167=$B16)*(economics!$D$2:$D$167="process")*economics!$AH$2:$AH$167*_xlfn.NORM.DIST(CE$3,economics!$AK$2:$AK$167,economics!$AJ$2:$AJ$167,TRUE)),0)</f>
        <v>1.2064950025315302E-2</v>
      </c>
      <c r="CF16" s="68">
        <f t="array" ref="CF16">IF($D16,SUMPRODUCT((economics!$AG$2:$AG$167=$B16)*(economics!$D$2:$D$167="process")*economics!$AH$2:$AH$167*_xlfn.NORM.DIST(CF$3,economics!$AK$2:$AK$167,economics!$AJ$2:$AJ$167,TRUE)),0)</f>
        <v>1.2073945327605874E-2</v>
      </c>
      <c r="CG16" s="68">
        <f t="array" ref="CG16">IF($D16,SUMPRODUCT((economics!$AG$2:$AG$167=$B16)*(economics!$D$2:$D$167="process")*economics!$AH$2:$AH$167*_xlfn.NORM.DIST(CG$3,economics!$AK$2:$AK$167,economics!$AJ$2:$AJ$167,TRUE)),0)</f>
        <v>1.2083198175166497E-2</v>
      </c>
      <c r="CH16" s="68">
        <f t="array" ref="CH16">IF($D16,SUMPRODUCT((economics!$AG$2:$AG$167=$B16)*(economics!$D$2:$D$167="process")*economics!$AH$2:$AH$167*_xlfn.NORM.DIST(CH$3,economics!$AK$2:$AK$167,economics!$AJ$2:$AJ$167,TRUE)),0)</f>
        <v>1.3023200887782626E-2</v>
      </c>
    </row>
    <row r="17" spans="1:86" x14ac:dyDescent="0.35">
      <c r="A17" t="str">
        <f>WHRPbI!A15</f>
        <v>iron and steel 241</v>
      </c>
      <c r="B17">
        <v>241</v>
      </c>
      <c r="C17" s="68">
        <f>WHRPbI!B15</f>
        <v>0.13965548098434002</v>
      </c>
      <c r="D17" t="b">
        <f>ISNUMBER(MATCH($B17,'energy base (MECS)'!$K$4:$K$9,0))</f>
        <v>1</v>
      </c>
      <c r="E17" s="68">
        <f t="array" ref="E17">IF($D17,SUMPRODUCT((economics!$AG$2:$AG$167=$B17)*(economics!$D$2:$D$167="process")*economics!$AH$2:$AH$167*_xlfn.NORM.DIST(E$3,economics!$AK$2:$AK$167,economics!$AJ$2:$AJ$167,TRUE)),0)</f>
        <v>5.7058403042481104E-3</v>
      </c>
      <c r="F17" s="68">
        <f t="array" ref="F17">IF($D17,SUMPRODUCT((economics!$AG$2:$AG$167=$B17)*(economics!$D$2:$D$167="process")*economics!$AH$2:$AH$167*_xlfn.NORM.DIST(F$3,economics!$AK$2:$AK$167,economics!$AJ$2:$AJ$167,TRUE)),0)</f>
        <v>8.6533864391632308E-3</v>
      </c>
      <c r="G17" s="68">
        <f t="array" ref="G17">IF($D17,SUMPRODUCT((economics!$AG$2:$AG$167=$B17)*(economics!$D$2:$D$167="process")*economics!$AH$2:$AH$167*_xlfn.NORM.DIST(G$3,economics!$AK$2:$AK$167,economics!$AJ$2:$AJ$167,TRUE)),0)</f>
        <v>1.9745368985770857E-2</v>
      </c>
      <c r="H17" s="68">
        <f t="array" ref="H17">IF($D17,SUMPRODUCT((economics!$AG$2:$AG$167=$B17)*(economics!$D$2:$D$167="process")*economics!$AH$2:$AH$167*_xlfn.NORM.DIST(H$3,economics!$AK$2:$AK$167,economics!$AJ$2:$AJ$167,TRUE)),0)</f>
        <v>2.9736715893339542E-2</v>
      </c>
      <c r="I17" s="68">
        <f t="array" ref="I17">IF($D17,SUMPRODUCT((economics!$AG$2:$AG$167=$B17)*(economics!$D$2:$D$167="process")*economics!$AH$2:$AH$167*_xlfn.NORM.DIST(I$3,economics!$AK$2:$AK$167,economics!$AJ$2:$AJ$167,TRUE)),0)</f>
        <v>3.150951079073834E-2</v>
      </c>
      <c r="J17" s="68">
        <f t="array" ref="J17">IF($D17,SUMPRODUCT((economics!$AG$2:$AG$167=$B17)*(economics!$D$2:$D$167="process")*economics!$AH$2:$AH$167*_xlfn.NORM.DIST(J$3,economics!$AK$2:$AK$167,economics!$AJ$2:$AJ$167,TRUE)),0)</f>
        <v>3.2083010202467198E-2</v>
      </c>
      <c r="K17" s="68">
        <f t="array" ref="K17">IF($D17,SUMPRODUCT((economics!$AG$2:$AG$167=$B17)*(economics!$D$2:$D$167="process")*economics!$AH$2:$AH$167*_xlfn.NORM.DIST(K$3,economics!$AK$2:$AK$167,economics!$AJ$2:$AJ$167,TRUE)),0)</f>
        <v>3.2848105657348546E-2</v>
      </c>
      <c r="L17" s="68">
        <f t="array" ref="L17">IF($D17,SUMPRODUCT((economics!$AG$2:$AG$167=$B17)*(economics!$D$2:$D$167="process")*economics!$AH$2:$AH$167*_xlfn.NORM.DIST(L$3,economics!$AK$2:$AK$167,economics!$AJ$2:$AJ$167,TRUE)),0)</f>
        <v>3.3719557226407765E-2</v>
      </c>
      <c r="M17" s="68">
        <f t="array" ref="M17">IF($D17,SUMPRODUCT((economics!$AG$2:$AG$167=$B17)*(economics!$D$2:$D$167="process")*economics!$AH$2:$AH$167*_xlfn.NORM.DIST(M$3,economics!$AK$2:$AK$167,economics!$AJ$2:$AJ$167,TRUE)),0)</f>
        <v>3.4537827237510768E-2</v>
      </c>
      <c r="N17" s="68">
        <f t="array" ref="N17">IF($D17,SUMPRODUCT((economics!$AG$2:$AG$167=$B17)*(economics!$D$2:$D$167="process")*economics!$AH$2:$AH$167*_xlfn.NORM.DIST(N$3,economics!$AK$2:$AK$167,economics!$AJ$2:$AJ$167,TRUE)),0)</f>
        <v>3.5234403860246566E-2</v>
      </c>
      <c r="O17" s="68">
        <f t="array" ref="O17">IF($D17,SUMPRODUCT((economics!$AG$2:$AG$167=$B17)*(economics!$D$2:$D$167="process")*economics!$AH$2:$AH$167*_xlfn.NORM.DIST(O$3,economics!$AK$2:$AK$167,economics!$AJ$2:$AJ$167,TRUE)),0)</f>
        <v>3.5859062425318902E-2</v>
      </c>
      <c r="P17" s="68">
        <f t="array" ref="P17">IF($D17,SUMPRODUCT((economics!$AG$2:$AG$167=$B17)*(economics!$D$2:$D$167="process")*economics!$AH$2:$AH$167*_xlfn.NORM.DIST(P$3,economics!$AK$2:$AK$167,economics!$AJ$2:$AJ$167,TRUE)),0)</f>
        <v>3.6508410094171106E-2</v>
      </c>
      <c r="Q17" s="68">
        <f t="array" ref="Q17">IF($D17,SUMPRODUCT((economics!$AG$2:$AG$167=$B17)*(economics!$D$2:$D$167="process")*economics!$AH$2:$AH$167*_xlfn.NORM.DIST(Q$3,economics!$AK$2:$AK$167,economics!$AJ$2:$AJ$167,TRUE)),0)</f>
        <v>3.7255579024491586E-2</v>
      </c>
      <c r="R17" s="68">
        <f t="array" ref="R17">IF($D17,SUMPRODUCT((economics!$AG$2:$AG$167=$B17)*(economics!$D$2:$D$167="process")*economics!$AH$2:$AH$167*_xlfn.NORM.DIST(R$3,economics!$AK$2:$AK$167,economics!$AJ$2:$AJ$167,TRUE)),0)</f>
        <v>3.8130936061999306E-2</v>
      </c>
      <c r="S17" s="68">
        <f t="array" ref="S17">IF($D17,SUMPRODUCT((economics!$AG$2:$AG$167=$B17)*(economics!$D$2:$D$167="process")*economics!$AH$2:$AH$167*_xlfn.NORM.DIST(S$3,economics!$AK$2:$AK$167,economics!$AJ$2:$AJ$167,TRUE)),0)</f>
        <v>3.9132099020827871E-2</v>
      </c>
      <c r="T17" s="68">
        <f t="array" ref="T17">IF($D17,SUMPRODUCT((economics!$AG$2:$AG$167=$B17)*(economics!$D$2:$D$167="process")*economics!$AH$2:$AH$167*_xlfn.NORM.DIST(T$3,economics!$AK$2:$AK$167,economics!$AJ$2:$AJ$167,TRUE)),0)</f>
        <v>4.0235716138036295E-2</v>
      </c>
      <c r="U17" s="68">
        <f t="array" ref="U17">IF($D17,SUMPRODUCT((economics!$AG$2:$AG$167=$B17)*(economics!$D$2:$D$167="process")*economics!$AH$2:$AH$167*_xlfn.NORM.DIST(U$3,economics!$AK$2:$AK$167,economics!$AJ$2:$AJ$167,TRUE)),0)</f>
        <v>4.1404623871484261E-2</v>
      </c>
      <c r="V17" s="68">
        <f t="array" ref="V17">IF($D17,SUMPRODUCT((economics!$AG$2:$AG$167=$B17)*(economics!$D$2:$D$167="process")*economics!$AH$2:$AH$167*_xlfn.NORM.DIST(V$3,economics!$AK$2:$AK$167,economics!$AJ$2:$AJ$167,TRUE)),0)</f>
        <v>4.2593325543436117E-2</v>
      </c>
      <c r="W17" s="68">
        <f t="array" ref="W17">IF($D17,SUMPRODUCT((economics!$AG$2:$AG$167=$B17)*(economics!$D$2:$D$167="process")*economics!$AH$2:$AH$167*_xlfn.NORM.DIST(W$3,economics!$AK$2:$AK$167,economics!$AJ$2:$AJ$167,TRUE)),0)</f>
        <v>4.3753775326782943E-2</v>
      </c>
      <c r="X17" s="68">
        <f t="array" ref="X17">IF($D17,SUMPRODUCT((economics!$AG$2:$AG$167=$B17)*(economics!$D$2:$D$167="process")*economics!$AH$2:$AH$167*_xlfn.NORM.DIST(X$3,economics!$AK$2:$AK$167,economics!$AJ$2:$AJ$167,TRUE)),0)</f>
        <v>4.4841331796039066E-2</v>
      </c>
      <c r="Y17" s="68">
        <f t="array" ref="Y17">IF($D17,SUMPRODUCT((economics!$AG$2:$AG$167=$B17)*(economics!$D$2:$D$167="process")*economics!$AH$2:$AH$167*_xlfn.NORM.DIST(Y$3,economics!$AK$2:$AK$167,economics!$AJ$2:$AJ$167,TRUE)),0)</f>
        <v>4.5819934332951853E-2</v>
      </c>
      <c r="Z17" s="68">
        <f t="array" ref="Z17">IF($D17,SUMPRODUCT((economics!$AG$2:$AG$167=$B17)*(economics!$D$2:$D$167="process")*economics!$AH$2:$AH$167*_xlfn.NORM.DIST(Z$3,economics!$AK$2:$AK$167,economics!$AJ$2:$AJ$167,TRUE)),0)</f>
        <v>4.6665592869527012E-2</v>
      </c>
      <c r="AA17" s="68">
        <f t="array" ref="AA17">IF($D17,SUMPRODUCT((economics!$AG$2:$AG$167=$B17)*(economics!$D$2:$D$167="process")*economics!$AH$2:$AH$167*_xlfn.NORM.DIST(AA$3,economics!$AK$2:$AK$167,economics!$AJ$2:$AJ$167,TRUE)),0)</f>
        <v>4.7367687520484578E-2</v>
      </c>
      <c r="AB17" s="68">
        <f t="array" ref="AB17">IF($D17,SUMPRODUCT((economics!$AG$2:$AG$167=$B17)*(economics!$D$2:$D$167="process")*economics!$AH$2:$AH$167*_xlfn.NORM.DIST(AB$3,economics!$AK$2:$AK$167,economics!$AJ$2:$AJ$167,TRUE)),0)</f>
        <v>4.7928102490728999E-2</v>
      </c>
      <c r="AC17" s="68">
        <f t="array" ref="AC17">IF($D17,SUMPRODUCT((economics!$AG$2:$AG$167=$B17)*(economics!$D$2:$D$167="process")*economics!$AH$2:$AH$167*_xlfn.NORM.DIST(AC$3,economics!$AK$2:$AK$167,economics!$AJ$2:$AJ$167,TRUE)),0)</f>
        <v>4.8358686089927924E-2</v>
      </c>
      <c r="AD17" s="68">
        <f t="array" ref="AD17">IF($D17,SUMPRODUCT((economics!$AG$2:$AG$167=$B17)*(economics!$D$2:$D$167="process")*economics!$AH$2:$AH$167*_xlfn.NORM.DIST(AD$3,economics!$AK$2:$AK$167,economics!$AJ$2:$AJ$167,TRUE)),0)</f>
        <v>4.8677804577474545E-2</v>
      </c>
      <c r="AE17" s="68">
        <f t="array" ref="AE17">IF($D17,SUMPRODUCT((economics!$AG$2:$AG$167=$B17)*(economics!$D$2:$D$167="process")*economics!$AH$2:$AH$167*_xlfn.NORM.DIST(AE$3,economics!$AK$2:$AK$167,economics!$AJ$2:$AJ$167,TRUE)),0)</f>
        <v>4.8906793546604474E-2</v>
      </c>
      <c r="AF17" s="68">
        <f t="array" ref="AF17">IF($D17,SUMPRODUCT((economics!$AG$2:$AG$167=$B17)*(economics!$D$2:$D$167="process")*economics!$AH$2:$AH$167*_xlfn.NORM.DIST(AF$3,economics!$AK$2:$AK$167,economics!$AJ$2:$AJ$167,TRUE)),0)</f>
        <v>4.9066943869698926E-2</v>
      </c>
      <c r="AG17" s="68">
        <f t="array" ref="AG17">IF($D17,SUMPRODUCT((economics!$AG$2:$AG$167=$B17)*(economics!$D$2:$D$167="process")*economics!$AH$2:$AH$167*_xlfn.NORM.DIST(AG$3,economics!$AK$2:$AK$167,economics!$AJ$2:$AJ$167,TRUE)),0)</f>
        <v>4.917738221420663E-2</v>
      </c>
      <c r="AH17" s="68">
        <f t="array" ref="AH17">IF($D17,SUMPRODUCT((economics!$AG$2:$AG$167=$B17)*(economics!$D$2:$D$167="process")*economics!$AH$2:$AH$167*_xlfn.NORM.DIST(AH$3,economics!$AK$2:$AK$167,economics!$AJ$2:$AJ$167,TRUE)),0)</f>
        <v>4.9253921954196561E-2</v>
      </c>
      <c r="AI17" s="68">
        <f t="array" ref="AI17">IF($D17,SUMPRODUCT((economics!$AG$2:$AG$167=$B17)*(economics!$D$2:$D$167="process")*economics!$AH$2:$AH$167*_xlfn.NORM.DIST(AI$3,economics!$AK$2:$AK$167,economics!$AJ$2:$AJ$167,TRUE)),0)</f>
        <v>4.9308745780055285E-2</v>
      </c>
      <c r="AJ17" s="68">
        <f t="array" ref="AJ17">IF($D17,SUMPRODUCT((economics!$AG$2:$AG$167=$B17)*(economics!$D$2:$D$167="process")*economics!$AH$2:$AH$167*_xlfn.NORM.DIST(AJ$3,economics!$AK$2:$AK$167,economics!$AJ$2:$AJ$167,TRUE)),0)</f>
        <v>4.9350669587274285E-2</v>
      </c>
      <c r="AK17" s="68">
        <f t="array" ref="AK17">IF($D17,SUMPRODUCT((economics!$AG$2:$AG$167=$B17)*(economics!$D$2:$D$167="process")*economics!$AH$2:$AH$167*_xlfn.NORM.DIST(AK$3,economics!$AK$2:$AK$167,economics!$AJ$2:$AJ$167,TRUE)),0)</f>
        <v>4.9385721046860273E-2</v>
      </c>
      <c r="AL17" s="68">
        <f t="array" ref="AL17">IF($D17,SUMPRODUCT((economics!$AG$2:$AG$167=$B17)*(economics!$D$2:$D$167="process")*economics!$AH$2:$AH$167*_xlfn.NORM.DIST(AL$3,economics!$AK$2:$AK$167,economics!$AJ$2:$AJ$167,TRUE)),0)</f>
        <v>4.9417814141047997E-2</v>
      </c>
      <c r="AM17" s="68">
        <f t="array" ref="AM17">IF($D17,SUMPRODUCT((economics!$AG$2:$AG$167=$B17)*(economics!$D$2:$D$167="process")*economics!$AH$2:$AH$167*_xlfn.NORM.DIST(AM$3,economics!$AK$2:$AK$167,economics!$AJ$2:$AJ$167,TRUE)),0)</f>
        <v>4.9449375809362289E-2</v>
      </c>
      <c r="AN17" s="68">
        <f t="array" ref="AN17">IF($D17,SUMPRODUCT((economics!$AG$2:$AG$167=$B17)*(economics!$D$2:$D$167="process")*economics!$AH$2:$AH$167*_xlfn.NORM.DIST(AN$3,economics!$AK$2:$AK$167,economics!$AJ$2:$AJ$167,TRUE)),0)</f>
        <v>4.9481853410328194E-2</v>
      </c>
      <c r="AO17" s="68">
        <f t="array" ref="AO17">IF($D17,SUMPRODUCT((economics!$AG$2:$AG$167=$B17)*(economics!$D$2:$D$167="process")*economics!$AH$2:$AH$167*_xlfn.NORM.DIST(AO$3,economics!$AK$2:$AK$167,economics!$AJ$2:$AJ$167,TRUE)),0)</f>
        <v>4.951608589716372E-2</v>
      </c>
      <c r="AP17" s="68">
        <f t="array" ref="AP17">IF($D17,SUMPRODUCT((economics!$AG$2:$AG$167=$B17)*(economics!$D$2:$D$167="process")*economics!$AH$2:$AH$167*_xlfn.NORM.DIST(AP$3,economics!$AK$2:$AK$167,economics!$AJ$2:$AJ$167,TRUE)),0)</f>
        <v>4.9552553433536844E-2</v>
      </c>
      <c r="AQ17" s="68">
        <f t="array" ref="AQ17">IF($D17,SUMPRODUCT((economics!$AG$2:$AG$167=$B17)*(economics!$D$2:$D$167="process")*economics!$AH$2:$AH$167*_xlfn.NORM.DIST(AQ$3,economics!$AK$2:$AK$167,economics!$AJ$2:$AJ$167,TRUE)),0)</f>
        <v>4.9591533270302676E-2</v>
      </c>
      <c r="AR17" s="68">
        <f t="array" ref="AR17">IF($D17,SUMPRODUCT((economics!$AG$2:$AG$167=$B17)*(economics!$D$2:$D$167="process")*economics!$AH$2:$AH$167*_xlfn.NORM.DIST(AR$3,economics!$AK$2:$AK$167,economics!$AJ$2:$AJ$167,TRUE)),0)</f>
        <v>4.9633190620375175E-2</v>
      </c>
      <c r="AS17" s="68">
        <f t="array" ref="AS17">IF($D17,SUMPRODUCT((economics!$AG$2:$AG$167=$B17)*(economics!$D$2:$D$167="process")*economics!$AH$2:$AH$167*_xlfn.NORM.DIST(AS$3,economics!$AK$2:$AK$167,economics!$AJ$2:$AJ$167,TRUE)),0)</f>
        <v>4.9677628202982452E-2</v>
      </c>
      <c r="AT17" s="68">
        <f t="array" ref="AT17">IF($D17,SUMPRODUCT((economics!$AG$2:$AG$167=$B17)*(economics!$D$2:$D$167="process")*economics!$AH$2:$AH$167*_xlfn.NORM.DIST(AT$3,economics!$AK$2:$AK$167,economics!$AJ$2:$AJ$167,TRUE)),0)</f>
        <v>4.9724911426098944E-2</v>
      </c>
      <c r="AU17" s="68">
        <f t="array" ref="AU17">IF($D17,SUMPRODUCT((economics!$AG$2:$AG$167=$B17)*(economics!$D$2:$D$167="process")*economics!$AH$2:$AH$167*_xlfn.NORM.DIST(AU$3,economics!$AK$2:$AK$167,economics!$AJ$2:$AJ$167,TRUE)),0)</f>
        <v>4.9775080175823147E-2</v>
      </c>
      <c r="AV17" s="68">
        <f t="array" ref="AV17">IF($D17,SUMPRODUCT((economics!$AG$2:$AG$167=$B17)*(economics!$D$2:$D$167="process")*economics!$AH$2:$AH$167*_xlfn.NORM.DIST(AV$3,economics!$AK$2:$AK$167,economics!$AJ$2:$AJ$167,TRUE)),0)</f>
        <v>4.9828153726102803E-2</v>
      </c>
      <c r="AW17" s="68">
        <f t="array" ref="AW17">IF($D17,SUMPRODUCT((economics!$AG$2:$AG$167=$B17)*(economics!$D$2:$D$167="process")*economics!$AH$2:$AH$167*_xlfn.NORM.DIST(AW$3,economics!$AK$2:$AK$167,economics!$AJ$2:$AJ$167,TRUE)),0)</f>
        <v>4.9884132363114703E-2</v>
      </c>
      <c r="AX17" s="68">
        <f t="array" ref="AX17">IF($D17,SUMPRODUCT((economics!$AG$2:$AG$167=$B17)*(economics!$D$2:$D$167="process")*economics!$AH$2:$AH$167*_xlfn.NORM.DIST(AX$3,economics!$AK$2:$AK$167,economics!$AJ$2:$AJ$167,TRUE)),0)</f>
        <v>4.9942997583417831E-2</v>
      </c>
      <c r="AY17" s="68">
        <f t="array" ref="AY17">IF($D17,SUMPRODUCT((economics!$AG$2:$AG$167=$B17)*(economics!$D$2:$D$167="process")*economics!$AH$2:$AH$167*_xlfn.NORM.DIST(AY$3,economics!$AK$2:$AK$167,economics!$AJ$2:$AJ$167,TRUE)),0)</f>
        <v>5.0004711774571484E-2</v>
      </c>
      <c r="AZ17" s="68">
        <f t="array" ref="AZ17">IF($D17,SUMPRODUCT((economics!$AG$2:$AG$167=$B17)*(economics!$D$2:$D$167="process")*economics!$AH$2:$AH$167*_xlfn.NORM.DIST(AZ$3,economics!$AK$2:$AK$167,economics!$AJ$2:$AJ$167,TRUE)),0)</f>
        <v>5.0069217802236929E-2</v>
      </c>
      <c r="BA17" s="68">
        <f t="array" ref="BA17">IF($D17,SUMPRODUCT((economics!$AG$2:$AG$167=$B17)*(economics!$D$2:$D$167="process")*economics!$AH$2:$AH$167*_xlfn.NORM.DIST(BA$3,economics!$AK$2:$AK$167,economics!$AJ$2:$AJ$167,TRUE)),0)</f>
        <v>5.0136438695620192E-2</v>
      </c>
      <c r="BB17" s="68">
        <f t="array" ref="BB17">IF($D17,SUMPRODUCT((economics!$AG$2:$AG$167=$B17)*(economics!$D$2:$D$167="process")*economics!$AH$2:$AH$167*_xlfn.NORM.DIST(BB$3,economics!$AK$2:$AK$167,economics!$AJ$2:$AJ$167,TRUE)),0)</f>
        <v>5.0206277517439085E-2</v>
      </c>
      <c r="BC17" s="68">
        <f t="array" ref="BC17">IF($D17,SUMPRODUCT((economics!$AG$2:$AG$167=$B17)*(economics!$D$2:$D$167="process")*economics!$AH$2:$AH$167*_xlfn.NORM.DIST(BC$3,economics!$AK$2:$AK$167,economics!$AJ$2:$AJ$167,TRUE)),0)</f>
        <v>5.0278617457855793E-2</v>
      </c>
      <c r="BD17" s="68">
        <f t="array" ref="BD17">IF($D17,SUMPRODUCT((economics!$AG$2:$AG$167=$B17)*(economics!$D$2:$D$167="process")*economics!$AH$2:$AH$167*_xlfn.NORM.DIST(BD$3,economics!$AK$2:$AK$167,economics!$AJ$2:$AJ$167,TRUE)),0)</f>
        <v>5.0353322170694326E-2</v>
      </c>
      <c r="BE17" s="68">
        <f t="array" ref="BE17">IF($D17,SUMPRODUCT((economics!$AG$2:$AG$167=$B17)*(economics!$D$2:$D$167="process")*economics!$AH$2:$AH$167*_xlfn.NORM.DIST(BE$3,economics!$AK$2:$AK$167,economics!$AJ$2:$AJ$167,TRUE)),0)</f>
        <v>5.0430236359537445E-2</v>
      </c>
      <c r="BF17" s="68">
        <f t="array" ref="BF17">IF($D17,SUMPRODUCT((economics!$AG$2:$AG$167=$B17)*(economics!$D$2:$D$167="process")*economics!$AH$2:$AH$167*_xlfn.NORM.DIST(BF$3,economics!$AK$2:$AK$167,economics!$AJ$2:$AJ$167,TRUE)),0)</f>
        <v>5.0509186614497326E-2</v>
      </c>
      <c r="BG17" s="68">
        <f t="array" ref="BG17">IF($D17,SUMPRODUCT((economics!$AG$2:$AG$167=$B17)*(economics!$D$2:$D$167="process")*economics!$AH$2:$AH$167*_xlfn.NORM.DIST(BG$3,economics!$AK$2:$AK$167,economics!$AJ$2:$AJ$167,TRUE)),0)</f>
        <v>5.0589982495044483E-2</v>
      </c>
      <c r="BH17" s="68">
        <f t="array" ref="BH17">IF($D17,SUMPRODUCT((economics!$AG$2:$AG$167=$B17)*(economics!$D$2:$D$167="process")*economics!$AH$2:$AH$167*_xlfn.NORM.DIST(BH$3,economics!$AK$2:$AK$167,economics!$AJ$2:$AJ$167,TRUE)),0)</f>
        <v>5.0672417849366297E-2</v>
      </c>
      <c r="BI17" s="68">
        <f t="array" ref="BI17">IF($D17,SUMPRODUCT((economics!$AG$2:$AG$167=$B17)*(economics!$D$2:$D$167="process")*economics!$AH$2:$AH$167*_xlfn.NORM.DIST(BI$3,economics!$AK$2:$AK$167,economics!$AJ$2:$AJ$167,TRUE)),0)</f>
        <v>5.075627235606435E-2</v>
      </c>
      <c r="BJ17" s="68">
        <f t="array" ref="BJ17">IF($D17,SUMPRODUCT((economics!$AG$2:$AG$167=$B17)*(economics!$D$2:$D$167="process")*economics!$AH$2:$AH$167*_xlfn.NORM.DIST(BJ$3,economics!$AK$2:$AK$167,economics!$AJ$2:$AJ$167,TRUE)),0)</f>
        <v>5.0841313269583702E-2</v>
      </c>
      <c r="BK17" s="68">
        <f t="array" ref="BK17">IF($D17,SUMPRODUCT((economics!$AG$2:$AG$167=$B17)*(economics!$D$2:$D$167="process")*economics!$AH$2:$AH$167*_xlfn.NORM.DIST(BK$3,economics!$AK$2:$AK$167,economics!$AJ$2:$AJ$167,TRUE)),0)</f>
        <v>5.0927297346666997E-2</v>
      </c>
      <c r="BL17" s="68">
        <f t="array" ref="BL17">IF($D17,SUMPRODUCT((economics!$AG$2:$AG$167=$B17)*(economics!$D$2:$D$167="process")*economics!$AH$2:$AH$167*_xlfn.NORM.DIST(BL$3,economics!$AK$2:$AK$167,economics!$AJ$2:$AJ$167,TRUE)),0)</f>
        <v>5.1013972927437312E-2</v>
      </c>
      <c r="BM17" s="68">
        <f t="array" ref="BM17">IF($D17,SUMPRODUCT((economics!$AG$2:$AG$167=$B17)*(economics!$D$2:$D$167="process")*economics!$AH$2:$AH$167*_xlfn.NORM.DIST(BM$3,economics!$AK$2:$AK$167,economics!$AJ$2:$AJ$167,TRUE)),0)</f>
        <v>5.1101082141528226E-2</v>
      </c>
      <c r="BN17" s="68">
        <f t="array" ref="BN17">IF($D17,SUMPRODUCT((economics!$AG$2:$AG$167=$B17)*(economics!$D$2:$D$167="process")*economics!$AH$2:$AH$167*_xlfn.NORM.DIST(BN$3,economics!$AK$2:$AK$167,economics!$AJ$2:$AJ$167,TRUE)),0)</f>
        <v>5.1188363207081325E-2</v>
      </c>
      <c r="BO17" s="68">
        <f t="array" ref="BO17">IF($D17,SUMPRODUCT((economics!$AG$2:$AG$167=$B17)*(economics!$D$2:$D$167="process")*economics!$AH$2:$AH$167*_xlfn.NORM.DIST(BO$3,economics!$AK$2:$AK$167,economics!$AJ$2:$AJ$167,TRUE)),0)</f>
        <v>5.1275552788489151E-2</v>
      </c>
      <c r="BP17" s="68">
        <f t="array" ref="BP17">IF($D17,SUMPRODUCT((economics!$AG$2:$AG$167=$B17)*(economics!$D$2:$D$167="process")*economics!$AH$2:$AH$167*_xlfn.NORM.DIST(BP$3,economics!$AK$2:$AK$167,economics!$AJ$2:$AJ$167,TRUE)),0)</f>
        <v>5.1362388377527698E-2</v>
      </c>
      <c r="BQ17" s="68">
        <f t="array" ref="BQ17">IF($D17,SUMPRODUCT((economics!$AG$2:$AG$167=$B17)*(economics!$D$2:$D$167="process")*economics!$AH$2:$AH$167*_xlfn.NORM.DIST(BQ$3,economics!$AK$2:$AK$167,economics!$AJ$2:$AJ$167,TRUE)),0)</f>
        <v>5.1448610662029867E-2</v>
      </c>
      <c r="BR17" s="68">
        <f t="array" ref="BR17">IF($D17,SUMPRODUCT((economics!$AG$2:$AG$167=$B17)*(economics!$D$2:$D$167="process")*economics!$AH$2:$AH$167*_xlfn.NORM.DIST(BR$3,economics!$AK$2:$AK$167,economics!$AJ$2:$AJ$167,TRUE)),0)</f>
        <v>5.1533965846514138E-2</v>
      </c>
      <c r="BS17" s="68">
        <f t="array" ref="BS17">IF($D17,SUMPRODUCT((economics!$AG$2:$AG$167=$B17)*(economics!$D$2:$D$167="process")*economics!$AH$2:$AH$167*_xlfn.NORM.DIST(BS$3,economics!$AK$2:$AK$167,economics!$AJ$2:$AJ$167,TRUE)),0)</f>
        <v>5.1618207890192419E-2</v>
      </c>
      <c r="BT17" s="68">
        <f t="array" ref="BT17">IF($D17,SUMPRODUCT((economics!$AG$2:$AG$167=$B17)*(economics!$D$2:$D$167="process")*economics!$AH$2:$AH$167*_xlfn.NORM.DIST(BT$3,economics!$AK$2:$AK$167,economics!$AJ$2:$AJ$167,TRUE)),0)</f>
        <v>5.1701100629511693E-2</v>
      </c>
      <c r="BU17" s="68">
        <f t="array" ref="BU17">IF($D17,SUMPRODUCT((economics!$AG$2:$AG$167=$B17)*(economics!$D$2:$D$167="process")*economics!$AH$2:$AH$167*_xlfn.NORM.DIST(BU$3,economics!$AK$2:$AK$167,economics!$AJ$2:$AJ$167,TRUE)),0)</f>
        <v>5.1782419754788853E-2</v>
      </c>
      <c r="BV17" s="68">
        <f t="array" ref="BV17">IF($D17,SUMPRODUCT((economics!$AG$2:$AG$167=$B17)*(economics!$D$2:$D$167="process")*economics!$AH$2:$AH$167*_xlfn.NORM.DIST(BV$3,economics!$AK$2:$AK$167,economics!$AJ$2:$AJ$167,TRUE)),0)</f>
        <v>5.1861954613511632E-2</v>
      </c>
      <c r="BW17" s="68">
        <f t="array" ref="BW17">IF($D17,SUMPRODUCT((economics!$AG$2:$AG$167=$B17)*(economics!$D$2:$D$167="process")*economics!$AH$2:$AH$167*_xlfn.NORM.DIST(BW$3,economics!$AK$2:$AK$167,economics!$AJ$2:$AJ$167,TRUE)),0)</f>
        <v>5.1939509816422688E-2</v>
      </c>
      <c r="BX17" s="68">
        <f t="array" ref="BX17">IF($D17,SUMPRODUCT((economics!$AG$2:$AG$167=$B17)*(economics!$D$2:$D$167="process")*economics!$AH$2:$AH$167*_xlfn.NORM.DIST(BX$3,economics!$AK$2:$AK$167,economics!$AJ$2:$AJ$167,TRUE)),0)</f>
        <v>5.2014906626483906E-2</v>
      </c>
      <c r="BY17" s="68">
        <f t="array" ref="BY17">IF($D17,SUMPRODUCT((economics!$AG$2:$AG$167=$B17)*(economics!$D$2:$D$167="process")*economics!$AH$2:$AH$167*_xlfn.NORM.DIST(BY$3,economics!$AK$2:$AK$167,economics!$AJ$2:$AJ$167,TRUE)),0)</f>
        <v>5.2087984115131936E-2</v>
      </c>
      <c r="BZ17" s="68">
        <f t="array" ref="BZ17">IF($D17,SUMPRODUCT((economics!$AG$2:$AG$167=$B17)*(economics!$D$2:$D$167="process")*economics!$AH$2:$AH$167*_xlfn.NORM.DIST(BZ$3,economics!$AK$2:$AK$167,economics!$AJ$2:$AJ$167,TRUE)),0)</f>
        <v>5.2158600074773104E-2</v>
      </c>
      <c r="CA17" s="68">
        <f t="array" ref="CA17">IF($D17,SUMPRODUCT((economics!$AG$2:$AG$167=$B17)*(economics!$D$2:$D$167="process")*economics!$AH$2:$AH$167*_xlfn.NORM.DIST(CA$3,economics!$AK$2:$AK$167,economics!$AJ$2:$AJ$167,TRUE)),0)</f>
        <v>5.2226631681113661E-2</v>
      </c>
      <c r="CB17" s="68">
        <f t="array" ref="CB17">IF($D17,SUMPRODUCT((economics!$AG$2:$AG$167=$B17)*(economics!$D$2:$D$167="process")*economics!$AH$2:$AH$167*_xlfn.NORM.DIST(CB$3,economics!$AK$2:$AK$167,economics!$AJ$2:$AJ$167,TRUE)),0)</f>
        <v>5.2291975903565796E-2</v>
      </c>
      <c r="CC17" s="68">
        <f t="array" ref="CC17">IF($D17,SUMPRODUCT((economics!$AG$2:$AG$167=$B17)*(economics!$D$2:$D$167="process")*economics!$AH$2:$AH$167*_xlfn.NORM.DIST(CC$3,economics!$AK$2:$AK$167,economics!$AJ$2:$AJ$167,TRUE)),0)</f>
        <v>5.2354549666501396E-2</v>
      </c>
      <c r="CD17" s="68">
        <f t="array" ref="CD17">IF($D17,SUMPRODUCT((economics!$AG$2:$AG$167=$B17)*(economics!$D$2:$D$167="process")*economics!$AH$2:$AH$167*_xlfn.NORM.DIST(CD$3,economics!$AK$2:$AK$167,economics!$AJ$2:$AJ$167,TRUE)),0)</f>
        <v>5.2414289768440786E-2</v>
      </c>
      <c r="CE17" s="68">
        <f t="array" ref="CE17">IF($D17,SUMPRODUCT((economics!$AG$2:$AG$167=$B17)*(economics!$D$2:$D$167="process")*economics!$AH$2:$AH$167*_xlfn.NORM.DIST(CE$3,economics!$AK$2:$AK$167,economics!$AJ$2:$AJ$167,TRUE)),0)</f>
        <v>5.2471152570268895E-2</v>
      </c>
      <c r="CF17" s="68">
        <f t="array" ref="CF17">IF($D17,SUMPRODUCT((economics!$AG$2:$AG$167=$B17)*(economics!$D$2:$D$167="process")*economics!$AH$2:$AH$167*_xlfn.NORM.DIST(CF$3,economics!$AK$2:$AK$167,economics!$AJ$2:$AJ$167,TRUE)),0)</f>
        <v>5.2525113467183387E-2</v>
      </c>
      <c r="CG17" s="68">
        <f t="array" ref="CG17">IF($D17,SUMPRODUCT((economics!$AG$2:$AG$167=$B17)*(economics!$D$2:$D$167="process")*economics!$AH$2:$AH$167*_xlfn.NORM.DIST(CG$3,economics!$AK$2:$AK$167,economics!$AJ$2:$AJ$167,TRUE)),0)</f>
        <v>5.2576166162231125E-2</v>
      </c>
      <c r="CH17" s="68">
        <f t="array" ref="CH17">IF($D17,SUMPRODUCT((economics!$AG$2:$AG$167=$B17)*(economics!$D$2:$D$167="process")*economics!$AH$2:$AH$167*_xlfn.NORM.DIST(CH$3,economics!$AK$2:$AK$167,economics!$AJ$2:$AJ$167,TRUE)),0)</f>
        <v>5.3148818406201809E-2</v>
      </c>
    </row>
    <row r="18" spans="1:86" x14ac:dyDescent="0.35">
      <c r="A18" t="str">
        <f>WHRPbI!A16</f>
        <v>other metals 242</v>
      </c>
      <c r="B18">
        <v>242</v>
      </c>
      <c r="C18" s="68">
        <f>WHRPbI!B16</f>
        <v>3.9415384615384609E-2</v>
      </c>
      <c r="D18" t="b">
        <f>ISNUMBER(MATCH($B18,'energy base (MECS)'!$K$4:$K$9,0))</f>
        <v>1</v>
      </c>
      <c r="E18" s="68">
        <f t="array" ref="E18">IF($D18,SUMPRODUCT((economics!$AG$2:$AG$167=$B18)*(economics!$D$2:$D$167="process")*economics!$AH$2:$AH$167*_xlfn.NORM.DIST(E$3,economics!$AK$2:$AK$167,economics!$AJ$2:$AJ$167,TRUE)),0)</f>
        <v>2.7070820637564054E-5</v>
      </c>
      <c r="F18" s="68">
        <f t="array" ref="F18">IF($D18,SUMPRODUCT((economics!$AG$2:$AG$167=$B18)*(economics!$D$2:$D$167="process")*economics!$AH$2:$AH$167*_xlfn.NORM.DIST(F$3,economics!$AK$2:$AK$167,economics!$AJ$2:$AJ$167,TRUE)),0)</f>
        <v>4.6983018165568519E-3</v>
      </c>
      <c r="G18" s="68">
        <f t="array" ref="G18">IF($D18,SUMPRODUCT((economics!$AG$2:$AG$167=$B18)*(economics!$D$2:$D$167="process")*economics!$AH$2:$AH$167*_xlfn.NORM.DIST(G$3,economics!$AK$2:$AK$167,economics!$AJ$2:$AJ$167,TRUE)),0)</f>
        <v>3.9176105897278081E-2</v>
      </c>
      <c r="H18" s="68">
        <f t="array" ref="H18">IF($D18,SUMPRODUCT((economics!$AG$2:$AG$167=$B18)*(economics!$D$2:$D$167="process")*economics!$AH$2:$AH$167*_xlfn.NORM.DIST(H$3,economics!$AK$2:$AK$167,economics!$AJ$2:$AJ$167,TRUE)),0)</f>
        <v>5.3219982646238367E-2</v>
      </c>
      <c r="I18" s="68">
        <f t="array" ref="I18">IF($D18,SUMPRODUCT((economics!$AG$2:$AG$167=$B18)*(economics!$D$2:$D$167="process")*economics!$AH$2:$AH$167*_xlfn.NORM.DIST(I$3,economics!$AK$2:$AK$167,economics!$AJ$2:$AJ$167,TRUE)),0)</f>
        <v>5.3733296668948244E-2</v>
      </c>
      <c r="J18" s="68">
        <f t="array" ref="J18">IF($D18,SUMPRODUCT((economics!$AG$2:$AG$167=$B18)*(economics!$D$2:$D$167="process")*economics!$AH$2:$AH$167*_xlfn.NORM.DIST(J$3,economics!$AK$2:$AK$167,economics!$AJ$2:$AJ$167,TRUE)),0)</f>
        <v>5.4264988504812942E-2</v>
      </c>
      <c r="K18" s="68">
        <f t="array" ref="K18">IF($D18,SUMPRODUCT((economics!$AG$2:$AG$167=$B18)*(economics!$D$2:$D$167="process")*economics!$AH$2:$AH$167*_xlfn.NORM.DIST(K$3,economics!$AK$2:$AK$167,economics!$AJ$2:$AJ$167,TRUE)),0)</f>
        <v>5.5158458462865448E-2</v>
      </c>
      <c r="L18" s="68">
        <f t="array" ref="L18">IF($D18,SUMPRODUCT((economics!$AG$2:$AG$167=$B18)*(economics!$D$2:$D$167="process")*economics!$AH$2:$AH$167*_xlfn.NORM.DIST(L$3,economics!$AK$2:$AK$167,economics!$AJ$2:$AJ$167,TRUE)),0)</f>
        <v>5.6431316530214069E-2</v>
      </c>
      <c r="M18" s="68">
        <f t="array" ref="M18">IF($D18,SUMPRODUCT((economics!$AG$2:$AG$167=$B18)*(economics!$D$2:$D$167="process")*economics!$AH$2:$AH$167*_xlfn.NORM.DIST(M$3,economics!$AK$2:$AK$167,economics!$AJ$2:$AJ$167,TRUE)),0)</f>
        <v>5.7968290204614838E-2</v>
      </c>
      <c r="N18" s="68">
        <f t="array" ref="N18">IF($D18,SUMPRODUCT((economics!$AG$2:$AG$167=$B18)*(economics!$D$2:$D$167="process")*economics!$AH$2:$AH$167*_xlfn.NORM.DIST(N$3,economics!$AK$2:$AK$167,economics!$AJ$2:$AJ$167,TRUE)),0)</f>
        <v>5.9541340099582639E-2</v>
      </c>
      <c r="O18" s="68">
        <f t="array" ref="O18">IF($D18,SUMPRODUCT((economics!$AG$2:$AG$167=$B18)*(economics!$D$2:$D$167="process")*economics!$AH$2:$AH$167*_xlfn.NORM.DIST(O$3,economics!$AK$2:$AK$167,economics!$AJ$2:$AJ$167,TRUE)),0)</f>
        <v>6.0905950199773407E-2</v>
      </c>
      <c r="P18" s="68">
        <f t="array" ref="P18">IF($D18,SUMPRODUCT((economics!$AG$2:$AG$167=$B18)*(economics!$D$2:$D$167="process")*economics!$AH$2:$AH$167*_xlfn.NORM.DIST(P$3,economics!$AK$2:$AK$167,economics!$AJ$2:$AJ$167,TRUE)),0)</f>
        <v>6.1909322867234502E-2</v>
      </c>
      <c r="Q18" s="68">
        <f t="array" ref="Q18">IF($D18,SUMPRODUCT((economics!$AG$2:$AG$167=$B18)*(economics!$D$2:$D$167="process")*economics!$AH$2:$AH$167*_xlfn.NORM.DIST(Q$3,economics!$AK$2:$AK$167,economics!$AJ$2:$AJ$167,TRUE)),0)</f>
        <v>6.2534637174407492E-2</v>
      </c>
      <c r="R18" s="68">
        <f t="array" ref="R18">IF($D18,SUMPRODUCT((economics!$AG$2:$AG$167=$B18)*(economics!$D$2:$D$167="process")*economics!$AH$2:$AH$167*_xlfn.NORM.DIST(R$3,economics!$AK$2:$AK$167,economics!$AJ$2:$AJ$167,TRUE)),0)</f>
        <v>6.286493748630248E-2</v>
      </c>
      <c r="S18" s="68">
        <f t="array" ref="S18">IF($D18,SUMPRODUCT((economics!$AG$2:$AG$167=$B18)*(economics!$D$2:$D$167="process")*economics!$AH$2:$AH$167*_xlfn.NORM.DIST(S$3,economics!$AK$2:$AK$167,economics!$AJ$2:$AJ$167,TRUE)),0)</f>
        <v>6.3012808694546021E-2</v>
      </c>
      <c r="T18" s="68">
        <f t="array" ref="T18">IF($D18,SUMPRODUCT((economics!$AG$2:$AG$167=$B18)*(economics!$D$2:$D$167="process")*economics!$AH$2:$AH$167*_xlfn.NORM.DIST(T$3,economics!$AK$2:$AK$167,economics!$AJ$2:$AJ$167,TRUE)),0)</f>
        <v>6.3068914694456121E-2</v>
      </c>
      <c r="U18" s="68">
        <f t="array" ref="U18">IF($D18,SUMPRODUCT((economics!$AG$2:$AG$167=$B18)*(economics!$D$2:$D$167="process")*economics!$AH$2:$AH$167*_xlfn.NORM.DIST(U$3,economics!$AK$2:$AK$167,economics!$AJ$2:$AJ$167,TRUE)),0)</f>
        <v>6.3086956116106402E-2</v>
      </c>
      <c r="V18" s="68">
        <f t="array" ref="V18">IF($D18,SUMPRODUCT((economics!$AG$2:$AG$167=$B18)*(economics!$D$2:$D$167="process")*economics!$AH$2:$AH$167*_xlfn.NORM.DIST(V$3,economics!$AK$2:$AK$167,economics!$AJ$2:$AJ$167,TRUE)),0)</f>
        <v>6.3091872554049869E-2</v>
      </c>
      <c r="W18" s="68">
        <f t="array" ref="W18">IF($D18,SUMPRODUCT((economics!$AG$2:$AG$167=$B18)*(economics!$D$2:$D$167="process")*economics!$AH$2:$AH$167*_xlfn.NORM.DIST(W$3,economics!$AK$2:$AK$167,economics!$AJ$2:$AJ$167,TRUE)),0)</f>
        <v>6.3093007903067641E-2</v>
      </c>
      <c r="X18" s="68">
        <f t="array" ref="X18">IF($D18,SUMPRODUCT((economics!$AG$2:$AG$167=$B18)*(economics!$D$2:$D$167="process")*economics!$AH$2:$AH$167*_xlfn.NORM.DIST(X$3,economics!$AK$2:$AK$167,economics!$AJ$2:$AJ$167,TRUE)),0)</f>
        <v>6.3093230073467219E-2</v>
      </c>
      <c r="Y18" s="68">
        <f t="array" ref="Y18">IF($D18,SUMPRODUCT((economics!$AG$2:$AG$167=$B18)*(economics!$D$2:$D$167="process")*economics!$AH$2:$AH$167*_xlfn.NORM.DIST(Y$3,economics!$AK$2:$AK$167,economics!$AJ$2:$AJ$167,TRUE)),0)</f>
        <v>6.3093266911672274E-2</v>
      </c>
      <c r="Z18" s="68">
        <f t="array" ref="Z18">IF($D18,SUMPRODUCT((economics!$AG$2:$AG$167=$B18)*(economics!$D$2:$D$167="process")*economics!$AH$2:$AH$167*_xlfn.NORM.DIST(Z$3,economics!$AK$2:$AK$167,economics!$AJ$2:$AJ$167,TRUE)),0)</f>
        <v>6.3093272087054231E-2</v>
      </c>
      <c r="AA18" s="68">
        <f t="array" ref="AA18">IF($D18,SUMPRODUCT((economics!$AG$2:$AG$167=$B18)*(economics!$D$2:$D$167="process")*economics!$AH$2:$AH$167*_xlfn.NORM.DIST(AA$3,economics!$AK$2:$AK$167,economics!$AJ$2:$AJ$167,TRUE)),0)</f>
        <v>6.3093272703071981E-2</v>
      </c>
      <c r="AB18" s="68">
        <f t="array" ref="AB18">IF($D18,SUMPRODUCT((economics!$AG$2:$AG$167=$B18)*(economics!$D$2:$D$167="process")*economics!$AH$2:$AH$167*_xlfn.NORM.DIST(AB$3,economics!$AK$2:$AK$167,economics!$AJ$2:$AJ$167,TRUE)),0)</f>
        <v>6.3093272765191111E-2</v>
      </c>
      <c r="AC18" s="68">
        <f t="array" ref="AC18">IF($D18,SUMPRODUCT((economics!$AG$2:$AG$167=$B18)*(economics!$D$2:$D$167="process")*economics!$AH$2:$AH$167*_xlfn.NORM.DIST(AC$3,economics!$AK$2:$AK$167,economics!$AJ$2:$AJ$167,TRUE)),0)</f>
        <v>6.3093272770497658E-2</v>
      </c>
      <c r="AD18" s="68">
        <f t="array" ref="AD18">IF($D18,SUMPRODUCT((economics!$AG$2:$AG$167=$B18)*(economics!$D$2:$D$167="process")*economics!$AH$2:$AH$167*_xlfn.NORM.DIST(AD$3,economics!$AK$2:$AK$167,economics!$AJ$2:$AJ$167,TRUE)),0)</f>
        <v>6.3093272770881656E-2</v>
      </c>
      <c r="AE18" s="68">
        <f t="array" ref="AE18">IF($D18,SUMPRODUCT((economics!$AG$2:$AG$167=$B18)*(economics!$D$2:$D$167="process")*economics!$AH$2:$AH$167*_xlfn.NORM.DIST(AE$3,economics!$AK$2:$AK$167,economics!$AJ$2:$AJ$167,TRUE)),0)</f>
        <v>6.3093272770905193E-2</v>
      </c>
      <c r="AF18" s="68">
        <f t="array" ref="AF18">IF($D18,SUMPRODUCT((economics!$AG$2:$AG$167=$B18)*(economics!$D$2:$D$167="process")*economics!$AH$2:$AH$167*_xlfn.NORM.DIST(AF$3,economics!$AK$2:$AK$167,economics!$AJ$2:$AJ$167,TRUE)),0)</f>
        <v>6.3093272770906414E-2</v>
      </c>
      <c r="AG18" s="68">
        <f t="array" ref="AG18">IF($D18,SUMPRODUCT((economics!$AG$2:$AG$167=$B18)*(economics!$D$2:$D$167="process")*economics!$AH$2:$AH$167*_xlfn.NORM.DIST(AG$3,economics!$AK$2:$AK$167,economics!$AJ$2:$AJ$167,TRUE)),0)</f>
        <v>6.3093272770906469E-2</v>
      </c>
      <c r="AH18" s="68">
        <f t="array" ref="AH18">IF($D18,SUMPRODUCT((economics!$AG$2:$AG$167=$B18)*(economics!$D$2:$D$167="process")*economics!$AH$2:$AH$167*_xlfn.NORM.DIST(AH$3,economics!$AK$2:$AK$167,economics!$AJ$2:$AJ$167,TRUE)),0)</f>
        <v>6.3093272770906469E-2</v>
      </c>
      <c r="AI18" s="68">
        <f t="array" ref="AI18">IF($D18,SUMPRODUCT((economics!$AG$2:$AG$167=$B18)*(economics!$D$2:$D$167="process")*economics!$AH$2:$AH$167*_xlfn.NORM.DIST(AI$3,economics!$AK$2:$AK$167,economics!$AJ$2:$AJ$167,TRUE)),0)</f>
        <v>6.3093272770906469E-2</v>
      </c>
      <c r="AJ18" s="68">
        <f t="array" ref="AJ18">IF($D18,SUMPRODUCT((economics!$AG$2:$AG$167=$B18)*(economics!$D$2:$D$167="process")*economics!$AH$2:$AH$167*_xlfn.NORM.DIST(AJ$3,economics!$AK$2:$AK$167,economics!$AJ$2:$AJ$167,TRUE)),0)</f>
        <v>6.3093272770906469E-2</v>
      </c>
      <c r="AK18" s="68">
        <f t="array" ref="AK18">IF($D18,SUMPRODUCT((economics!$AG$2:$AG$167=$B18)*(economics!$D$2:$D$167="process")*economics!$AH$2:$AH$167*_xlfn.NORM.DIST(AK$3,economics!$AK$2:$AK$167,economics!$AJ$2:$AJ$167,TRUE)),0)</f>
        <v>6.3093272770906469E-2</v>
      </c>
      <c r="AL18" s="68">
        <f t="array" ref="AL18">IF($D18,SUMPRODUCT((economics!$AG$2:$AG$167=$B18)*(economics!$D$2:$D$167="process")*economics!$AH$2:$AH$167*_xlfn.NORM.DIST(AL$3,economics!$AK$2:$AK$167,economics!$AJ$2:$AJ$167,TRUE)),0)</f>
        <v>6.3093272770906469E-2</v>
      </c>
      <c r="AM18" s="68">
        <f t="array" ref="AM18">IF($D18,SUMPRODUCT((economics!$AG$2:$AG$167=$B18)*(economics!$D$2:$D$167="process")*economics!$AH$2:$AH$167*_xlfn.NORM.DIST(AM$3,economics!$AK$2:$AK$167,economics!$AJ$2:$AJ$167,TRUE)),0)</f>
        <v>6.3093272770906469E-2</v>
      </c>
      <c r="AN18" s="68">
        <f t="array" ref="AN18">IF($D18,SUMPRODUCT((economics!$AG$2:$AG$167=$B18)*(economics!$D$2:$D$167="process")*economics!$AH$2:$AH$167*_xlfn.NORM.DIST(AN$3,economics!$AK$2:$AK$167,economics!$AJ$2:$AJ$167,TRUE)),0)</f>
        <v>6.3093272770906469E-2</v>
      </c>
      <c r="AO18" s="68">
        <f t="array" ref="AO18">IF($D18,SUMPRODUCT((economics!$AG$2:$AG$167=$B18)*(economics!$D$2:$D$167="process")*economics!$AH$2:$AH$167*_xlfn.NORM.DIST(AO$3,economics!$AK$2:$AK$167,economics!$AJ$2:$AJ$167,TRUE)),0)</f>
        <v>6.3093272770906469E-2</v>
      </c>
      <c r="AP18" s="68">
        <f t="array" ref="AP18">IF($D18,SUMPRODUCT((economics!$AG$2:$AG$167=$B18)*(economics!$D$2:$D$167="process")*economics!$AH$2:$AH$167*_xlfn.NORM.DIST(AP$3,economics!$AK$2:$AK$167,economics!$AJ$2:$AJ$167,TRUE)),0)</f>
        <v>6.3093272770906469E-2</v>
      </c>
      <c r="AQ18" s="68">
        <f t="array" ref="AQ18">IF($D18,SUMPRODUCT((economics!$AG$2:$AG$167=$B18)*(economics!$D$2:$D$167="process")*economics!$AH$2:$AH$167*_xlfn.NORM.DIST(AQ$3,economics!$AK$2:$AK$167,economics!$AJ$2:$AJ$167,TRUE)),0)</f>
        <v>6.3093272770906469E-2</v>
      </c>
      <c r="AR18" s="68">
        <f t="array" ref="AR18">IF($D18,SUMPRODUCT((economics!$AG$2:$AG$167=$B18)*(economics!$D$2:$D$167="process")*economics!$AH$2:$AH$167*_xlfn.NORM.DIST(AR$3,economics!$AK$2:$AK$167,economics!$AJ$2:$AJ$167,TRUE)),0)</f>
        <v>6.3093272770906469E-2</v>
      </c>
      <c r="AS18" s="68">
        <f t="array" ref="AS18">IF($D18,SUMPRODUCT((economics!$AG$2:$AG$167=$B18)*(economics!$D$2:$D$167="process")*economics!$AH$2:$AH$167*_xlfn.NORM.DIST(AS$3,economics!$AK$2:$AK$167,economics!$AJ$2:$AJ$167,TRUE)),0)</f>
        <v>6.3093272770906469E-2</v>
      </c>
      <c r="AT18" s="68">
        <f t="array" ref="AT18">IF($D18,SUMPRODUCT((economics!$AG$2:$AG$167=$B18)*(economics!$D$2:$D$167="process")*economics!$AH$2:$AH$167*_xlfn.NORM.DIST(AT$3,economics!$AK$2:$AK$167,economics!$AJ$2:$AJ$167,TRUE)),0)</f>
        <v>6.3093272770906469E-2</v>
      </c>
      <c r="AU18" s="68">
        <f t="array" ref="AU18">IF($D18,SUMPRODUCT((economics!$AG$2:$AG$167=$B18)*(economics!$D$2:$D$167="process")*economics!$AH$2:$AH$167*_xlfn.NORM.DIST(AU$3,economics!$AK$2:$AK$167,economics!$AJ$2:$AJ$167,TRUE)),0)</f>
        <v>6.3093272770906469E-2</v>
      </c>
      <c r="AV18" s="68">
        <f t="array" ref="AV18">IF($D18,SUMPRODUCT((economics!$AG$2:$AG$167=$B18)*(economics!$D$2:$D$167="process")*economics!$AH$2:$AH$167*_xlfn.NORM.DIST(AV$3,economics!$AK$2:$AK$167,economics!$AJ$2:$AJ$167,TRUE)),0)</f>
        <v>6.3093272770906469E-2</v>
      </c>
      <c r="AW18" s="68">
        <f t="array" ref="AW18">IF($D18,SUMPRODUCT((economics!$AG$2:$AG$167=$B18)*(economics!$D$2:$D$167="process")*economics!$AH$2:$AH$167*_xlfn.NORM.DIST(AW$3,economics!$AK$2:$AK$167,economics!$AJ$2:$AJ$167,TRUE)),0)</f>
        <v>6.3093272770906469E-2</v>
      </c>
      <c r="AX18" s="68">
        <f t="array" ref="AX18">IF($D18,SUMPRODUCT((economics!$AG$2:$AG$167=$B18)*(economics!$D$2:$D$167="process")*economics!$AH$2:$AH$167*_xlfn.NORM.DIST(AX$3,economics!$AK$2:$AK$167,economics!$AJ$2:$AJ$167,TRUE)),0)</f>
        <v>6.3093272770906469E-2</v>
      </c>
      <c r="AY18" s="68">
        <f t="array" ref="AY18">IF($D18,SUMPRODUCT((economics!$AG$2:$AG$167=$B18)*(economics!$D$2:$D$167="process")*economics!$AH$2:$AH$167*_xlfn.NORM.DIST(AY$3,economics!$AK$2:$AK$167,economics!$AJ$2:$AJ$167,TRUE)),0)</f>
        <v>6.3093272770906469E-2</v>
      </c>
      <c r="AZ18" s="68">
        <f t="array" ref="AZ18">IF($D18,SUMPRODUCT((economics!$AG$2:$AG$167=$B18)*(economics!$D$2:$D$167="process")*economics!$AH$2:$AH$167*_xlfn.NORM.DIST(AZ$3,economics!$AK$2:$AK$167,economics!$AJ$2:$AJ$167,TRUE)),0)</f>
        <v>6.3093272770906469E-2</v>
      </c>
      <c r="BA18" s="68">
        <f t="array" ref="BA18">IF($D18,SUMPRODUCT((economics!$AG$2:$AG$167=$B18)*(economics!$D$2:$D$167="process")*economics!$AH$2:$AH$167*_xlfn.NORM.DIST(BA$3,economics!$AK$2:$AK$167,economics!$AJ$2:$AJ$167,TRUE)),0)</f>
        <v>6.3093272770906469E-2</v>
      </c>
      <c r="BB18" s="68">
        <f t="array" ref="BB18">IF($D18,SUMPRODUCT((economics!$AG$2:$AG$167=$B18)*(economics!$D$2:$D$167="process")*economics!$AH$2:$AH$167*_xlfn.NORM.DIST(BB$3,economics!$AK$2:$AK$167,economics!$AJ$2:$AJ$167,TRUE)),0)</f>
        <v>6.3093272770906469E-2</v>
      </c>
      <c r="BC18" s="68">
        <f t="array" ref="BC18">IF($D18,SUMPRODUCT((economics!$AG$2:$AG$167=$B18)*(economics!$D$2:$D$167="process")*economics!$AH$2:$AH$167*_xlfn.NORM.DIST(BC$3,economics!$AK$2:$AK$167,economics!$AJ$2:$AJ$167,TRUE)),0)</f>
        <v>6.3093272770906469E-2</v>
      </c>
      <c r="BD18" s="68">
        <f t="array" ref="BD18">IF($D18,SUMPRODUCT((economics!$AG$2:$AG$167=$B18)*(economics!$D$2:$D$167="process")*economics!$AH$2:$AH$167*_xlfn.NORM.DIST(BD$3,economics!$AK$2:$AK$167,economics!$AJ$2:$AJ$167,TRUE)),0)</f>
        <v>6.3093272770906469E-2</v>
      </c>
      <c r="BE18" s="68">
        <f t="array" ref="BE18">IF($D18,SUMPRODUCT((economics!$AG$2:$AG$167=$B18)*(economics!$D$2:$D$167="process")*economics!$AH$2:$AH$167*_xlfn.NORM.DIST(BE$3,economics!$AK$2:$AK$167,economics!$AJ$2:$AJ$167,TRUE)),0)</f>
        <v>6.3093272770906469E-2</v>
      </c>
      <c r="BF18" s="68">
        <f t="array" ref="BF18">IF($D18,SUMPRODUCT((economics!$AG$2:$AG$167=$B18)*(economics!$D$2:$D$167="process")*economics!$AH$2:$AH$167*_xlfn.NORM.DIST(BF$3,economics!$AK$2:$AK$167,economics!$AJ$2:$AJ$167,TRUE)),0)</f>
        <v>6.3093272770906469E-2</v>
      </c>
      <c r="BG18" s="68">
        <f t="array" ref="BG18">IF($D18,SUMPRODUCT((economics!$AG$2:$AG$167=$B18)*(economics!$D$2:$D$167="process")*economics!$AH$2:$AH$167*_xlfn.NORM.DIST(BG$3,economics!$AK$2:$AK$167,economics!$AJ$2:$AJ$167,TRUE)),0)</f>
        <v>6.3093272770906469E-2</v>
      </c>
      <c r="BH18" s="68">
        <f t="array" ref="BH18">IF($D18,SUMPRODUCT((economics!$AG$2:$AG$167=$B18)*(economics!$D$2:$D$167="process")*economics!$AH$2:$AH$167*_xlfn.NORM.DIST(BH$3,economics!$AK$2:$AK$167,economics!$AJ$2:$AJ$167,TRUE)),0)</f>
        <v>6.3093272770906469E-2</v>
      </c>
      <c r="BI18" s="68">
        <f t="array" ref="BI18">IF($D18,SUMPRODUCT((economics!$AG$2:$AG$167=$B18)*(economics!$D$2:$D$167="process")*economics!$AH$2:$AH$167*_xlfn.NORM.DIST(BI$3,economics!$AK$2:$AK$167,economics!$AJ$2:$AJ$167,TRUE)),0)</f>
        <v>6.3093272770906469E-2</v>
      </c>
      <c r="BJ18" s="68">
        <f t="array" ref="BJ18">IF($D18,SUMPRODUCT((economics!$AG$2:$AG$167=$B18)*(economics!$D$2:$D$167="process")*economics!$AH$2:$AH$167*_xlfn.NORM.DIST(BJ$3,economics!$AK$2:$AK$167,economics!$AJ$2:$AJ$167,TRUE)),0)</f>
        <v>6.3093272770906469E-2</v>
      </c>
      <c r="BK18" s="68">
        <f t="array" ref="BK18">IF($D18,SUMPRODUCT((economics!$AG$2:$AG$167=$B18)*(economics!$D$2:$D$167="process")*economics!$AH$2:$AH$167*_xlfn.NORM.DIST(BK$3,economics!$AK$2:$AK$167,economics!$AJ$2:$AJ$167,TRUE)),0)</f>
        <v>6.3093272770906469E-2</v>
      </c>
      <c r="BL18" s="68">
        <f t="array" ref="BL18">IF($D18,SUMPRODUCT((economics!$AG$2:$AG$167=$B18)*(economics!$D$2:$D$167="process")*economics!$AH$2:$AH$167*_xlfn.NORM.DIST(BL$3,economics!$AK$2:$AK$167,economics!$AJ$2:$AJ$167,TRUE)),0)</f>
        <v>6.3093272770906469E-2</v>
      </c>
      <c r="BM18" s="68">
        <f t="array" ref="BM18">IF($D18,SUMPRODUCT((economics!$AG$2:$AG$167=$B18)*(economics!$D$2:$D$167="process")*economics!$AH$2:$AH$167*_xlfn.NORM.DIST(BM$3,economics!$AK$2:$AK$167,economics!$AJ$2:$AJ$167,TRUE)),0)</f>
        <v>6.3093272770906469E-2</v>
      </c>
      <c r="BN18" s="68">
        <f t="array" ref="BN18">IF($D18,SUMPRODUCT((economics!$AG$2:$AG$167=$B18)*(economics!$D$2:$D$167="process")*economics!$AH$2:$AH$167*_xlfn.NORM.DIST(BN$3,economics!$AK$2:$AK$167,economics!$AJ$2:$AJ$167,TRUE)),0)</f>
        <v>6.3093272770906469E-2</v>
      </c>
      <c r="BO18" s="68">
        <f t="array" ref="BO18">IF($D18,SUMPRODUCT((economics!$AG$2:$AG$167=$B18)*(economics!$D$2:$D$167="process")*economics!$AH$2:$AH$167*_xlfn.NORM.DIST(BO$3,economics!$AK$2:$AK$167,economics!$AJ$2:$AJ$167,TRUE)),0)</f>
        <v>6.3093272770906469E-2</v>
      </c>
      <c r="BP18" s="68">
        <f t="array" ref="BP18">IF($D18,SUMPRODUCT((economics!$AG$2:$AG$167=$B18)*(economics!$D$2:$D$167="process")*economics!$AH$2:$AH$167*_xlfn.NORM.DIST(BP$3,economics!$AK$2:$AK$167,economics!$AJ$2:$AJ$167,TRUE)),0)</f>
        <v>6.3093272770906469E-2</v>
      </c>
      <c r="BQ18" s="68">
        <f t="array" ref="BQ18">IF($D18,SUMPRODUCT((economics!$AG$2:$AG$167=$B18)*(economics!$D$2:$D$167="process")*economics!$AH$2:$AH$167*_xlfn.NORM.DIST(BQ$3,economics!$AK$2:$AK$167,economics!$AJ$2:$AJ$167,TRUE)),0)</f>
        <v>6.3093272770906469E-2</v>
      </c>
      <c r="BR18" s="68">
        <f t="array" ref="BR18">IF($D18,SUMPRODUCT((economics!$AG$2:$AG$167=$B18)*(economics!$D$2:$D$167="process")*economics!$AH$2:$AH$167*_xlfn.NORM.DIST(BR$3,economics!$AK$2:$AK$167,economics!$AJ$2:$AJ$167,TRUE)),0)</f>
        <v>6.3093272770906469E-2</v>
      </c>
      <c r="BS18" s="68">
        <f t="array" ref="BS18">IF($D18,SUMPRODUCT((economics!$AG$2:$AG$167=$B18)*(economics!$D$2:$D$167="process")*economics!$AH$2:$AH$167*_xlfn.NORM.DIST(BS$3,economics!$AK$2:$AK$167,economics!$AJ$2:$AJ$167,TRUE)),0)</f>
        <v>6.3093272770906469E-2</v>
      </c>
      <c r="BT18" s="68">
        <f t="array" ref="BT18">IF($D18,SUMPRODUCT((economics!$AG$2:$AG$167=$B18)*(economics!$D$2:$D$167="process")*economics!$AH$2:$AH$167*_xlfn.NORM.DIST(BT$3,economics!$AK$2:$AK$167,economics!$AJ$2:$AJ$167,TRUE)),0)</f>
        <v>6.3093272770906469E-2</v>
      </c>
      <c r="BU18" s="68">
        <f t="array" ref="BU18">IF($D18,SUMPRODUCT((economics!$AG$2:$AG$167=$B18)*(economics!$D$2:$D$167="process")*economics!$AH$2:$AH$167*_xlfn.NORM.DIST(BU$3,economics!$AK$2:$AK$167,economics!$AJ$2:$AJ$167,TRUE)),0)</f>
        <v>6.3093272770906469E-2</v>
      </c>
      <c r="BV18" s="68">
        <f t="array" ref="BV18">IF($D18,SUMPRODUCT((economics!$AG$2:$AG$167=$B18)*(economics!$D$2:$D$167="process")*economics!$AH$2:$AH$167*_xlfn.NORM.DIST(BV$3,economics!$AK$2:$AK$167,economics!$AJ$2:$AJ$167,TRUE)),0)</f>
        <v>6.3093272770906469E-2</v>
      </c>
      <c r="BW18" s="68">
        <f t="array" ref="BW18">IF($D18,SUMPRODUCT((economics!$AG$2:$AG$167=$B18)*(economics!$D$2:$D$167="process")*economics!$AH$2:$AH$167*_xlfn.NORM.DIST(BW$3,economics!$AK$2:$AK$167,economics!$AJ$2:$AJ$167,TRUE)),0)</f>
        <v>6.3093272770906469E-2</v>
      </c>
      <c r="BX18" s="68">
        <f t="array" ref="BX18">IF($D18,SUMPRODUCT((economics!$AG$2:$AG$167=$B18)*(economics!$D$2:$D$167="process")*economics!$AH$2:$AH$167*_xlfn.NORM.DIST(BX$3,economics!$AK$2:$AK$167,economics!$AJ$2:$AJ$167,TRUE)),0)</f>
        <v>6.3093272770906469E-2</v>
      </c>
      <c r="BY18" s="68">
        <f t="array" ref="BY18">IF($D18,SUMPRODUCT((economics!$AG$2:$AG$167=$B18)*(economics!$D$2:$D$167="process")*economics!$AH$2:$AH$167*_xlfn.NORM.DIST(BY$3,economics!$AK$2:$AK$167,economics!$AJ$2:$AJ$167,TRUE)),0)</f>
        <v>6.3093272770906469E-2</v>
      </c>
      <c r="BZ18" s="68">
        <f t="array" ref="BZ18">IF($D18,SUMPRODUCT((economics!$AG$2:$AG$167=$B18)*(economics!$D$2:$D$167="process")*economics!$AH$2:$AH$167*_xlfn.NORM.DIST(BZ$3,economics!$AK$2:$AK$167,economics!$AJ$2:$AJ$167,TRUE)),0)</f>
        <v>6.3093272770906469E-2</v>
      </c>
      <c r="CA18" s="68">
        <f t="array" ref="CA18">IF($D18,SUMPRODUCT((economics!$AG$2:$AG$167=$B18)*(economics!$D$2:$D$167="process")*economics!$AH$2:$AH$167*_xlfn.NORM.DIST(CA$3,economics!$AK$2:$AK$167,economics!$AJ$2:$AJ$167,TRUE)),0)</f>
        <v>6.3093272770906469E-2</v>
      </c>
      <c r="CB18" s="68">
        <f t="array" ref="CB18">IF($D18,SUMPRODUCT((economics!$AG$2:$AG$167=$B18)*(economics!$D$2:$D$167="process")*economics!$AH$2:$AH$167*_xlfn.NORM.DIST(CB$3,economics!$AK$2:$AK$167,economics!$AJ$2:$AJ$167,TRUE)),0)</f>
        <v>6.3093272770906469E-2</v>
      </c>
      <c r="CC18" s="68">
        <f t="array" ref="CC18">IF($D18,SUMPRODUCT((economics!$AG$2:$AG$167=$B18)*(economics!$D$2:$D$167="process")*economics!$AH$2:$AH$167*_xlfn.NORM.DIST(CC$3,economics!$AK$2:$AK$167,economics!$AJ$2:$AJ$167,TRUE)),0)</f>
        <v>6.3093272770906469E-2</v>
      </c>
      <c r="CD18" s="68">
        <f t="array" ref="CD18">IF($D18,SUMPRODUCT((economics!$AG$2:$AG$167=$B18)*(economics!$D$2:$D$167="process")*economics!$AH$2:$AH$167*_xlfn.NORM.DIST(CD$3,economics!$AK$2:$AK$167,economics!$AJ$2:$AJ$167,TRUE)),0)</f>
        <v>6.3093272770906469E-2</v>
      </c>
      <c r="CE18" s="68">
        <f t="array" ref="CE18">IF($D18,SUMPRODUCT((economics!$AG$2:$AG$167=$B18)*(economics!$D$2:$D$167="process")*economics!$AH$2:$AH$167*_xlfn.NORM.DIST(CE$3,economics!$AK$2:$AK$167,economics!$AJ$2:$AJ$167,TRUE)),0)</f>
        <v>6.3093272770906469E-2</v>
      </c>
      <c r="CF18" s="68">
        <f t="array" ref="CF18">IF($D18,SUMPRODUCT((economics!$AG$2:$AG$167=$B18)*(economics!$D$2:$D$167="process")*economics!$AH$2:$AH$167*_xlfn.NORM.DIST(CF$3,economics!$AK$2:$AK$167,economics!$AJ$2:$AJ$167,TRUE)),0)</f>
        <v>6.3093272770906469E-2</v>
      </c>
      <c r="CG18" s="68">
        <f t="array" ref="CG18">IF($D18,SUMPRODUCT((economics!$AG$2:$AG$167=$B18)*(economics!$D$2:$D$167="process")*economics!$AH$2:$AH$167*_xlfn.NORM.DIST(CG$3,economics!$AK$2:$AK$167,economics!$AJ$2:$AJ$167,TRUE)),0)</f>
        <v>6.3093272770906469E-2</v>
      </c>
      <c r="CH18" s="68">
        <f t="array" ref="CH18">IF($D18,SUMPRODUCT((economics!$AG$2:$AG$167=$B18)*(economics!$D$2:$D$167="process")*economics!$AH$2:$AH$167*_xlfn.NORM.DIST(CH$3,economics!$AK$2:$AK$167,economics!$AJ$2:$AJ$167,TRUE)),0)</f>
        <v>6.3093272770906469E-2</v>
      </c>
    </row>
    <row r="19" spans="1:86"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IF($D19,SUMPRODUCT((economics!$AG$2:$AG$167=$B19)*(economics!$D$2:$D$167="process")*economics!$AH$2:$AH$167*_xlfn.NORM.DIST(E$3,economics!$AK$2:$AK$167,economics!$AJ$2:$AJ$167,TRUE)),0)</f>
        <v>0</v>
      </c>
      <c r="F19" s="68">
        <f t="array" ref="F19">IF($D19,SUMPRODUCT((economics!$AG$2:$AG$167=$B19)*(economics!$D$2:$D$167="process")*economics!$AH$2:$AH$167*_xlfn.NORM.DIST(F$3,economics!$AK$2:$AK$167,economics!$AJ$2:$AJ$167,TRUE)),0)</f>
        <v>0</v>
      </c>
      <c r="G19" s="68">
        <f t="array" ref="G19">IF($D19,SUMPRODUCT((economics!$AG$2:$AG$167=$B19)*(economics!$D$2:$D$167="process")*economics!$AH$2:$AH$167*_xlfn.NORM.DIST(G$3,economics!$AK$2:$AK$167,economics!$AJ$2:$AJ$167,TRUE)),0)</f>
        <v>0</v>
      </c>
      <c r="H19" s="68">
        <f t="array" ref="H19">IF($D19,SUMPRODUCT((economics!$AG$2:$AG$167=$B19)*(economics!$D$2:$D$167="process")*economics!$AH$2:$AH$167*_xlfn.NORM.DIST(H$3,economics!$AK$2:$AK$167,economics!$AJ$2:$AJ$167,TRUE)),0)</f>
        <v>0</v>
      </c>
      <c r="I19" s="68">
        <f t="array" ref="I19">IF($D19,SUMPRODUCT((economics!$AG$2:$AG$167=$B19)*(economics!$D$2:$D$167="process")*economics!$AH$2:$AH$167*_xlfn.NORM.DIST(I$3,economics!$AK$2:$AK$167,economics!$AJ$2:$AJ$167,TRUE)),0)</f>
        <v>0</v>
      </c>
      <c r="J19" s="68">
        <f t="array" ref="J19">IF($D19,SUMPRODUCT((economics!$AG$2:$AG$167=$B19)*(economics!$D$2:$D$167="process")*economics!$AH$2:$AH$167*_xlfn.NORM.DIST(J$3,economics!$AK$2:$AK$167,economics!$AJ$2:$AJ$167,TRUE)),0)</f>
        <v>0</v>
      </c>
      <c r="K19" s="68">
        <f t="array" ref="K19">IF($D19,SUMPRODUCT((economics!$AG$2:$AG$167=$B19)*(economics!$D$2:$D$167="process")*economics!$AH$2:$AH$167*_xlfn.NORM.DIST(K$3,economics!$AK$2:$AK$167,economics!$AJ$2:$AJ$167,TRUE)),0)</f>
        <v>0</v>
      </c>
      <c r="L19" s="68">
        <f t="array" ref="L19">IF($D19,SUMPRODUCT((economics!$AG$2:$AG$167=$B19)*(economics!$D$2:$D$167="process")*economics!$AH$2:$AH$167*_xlfn.NORM.DIST(L$3,economics!$AK$2:$AK$167,economics!$AJ$2:$AJ$167,TRUE)),0)</f>
        <v>0</v>
      </c>
      <c r="M19" s="68">
        <f t="array" ref="M19">IF($D19,SUMPRODUCT((economics!$AG$2:$AG$167=$B19)*(economics!$D$2:$D$167="process")*economics!$AH$2:$AH$167*_xlfn.NORM.DIST(M$3,economics!$AK$2:$AK$167,economics!$AJ$2:$AJ$167,TRUE)),0)</f>
        <v>0</v>
      </c>
      <c r="N19" s="68">
        <f t="array" ref="N19">IF($D19,SUMPRODUCT((economics!$AG$2:$AG$167=$B19)*(economics!$D$2:$D$167="process")*economics!$AH$2:$AH$167*_xlfn.NORM.DIST(N$3,economics!$AK$2:$AK$167,economics!$AJ$2:$AJ$167,TRUE)),0)</f>
        <v>0</v>
      </c>
      <c r="O19" s="68">
        <f t="array" ref="O19">IF($D19,SUMPRODUCT((economics!$AG$2:$AG$167=$B19)*(economics!$D$2:$D$167="process")*economics!$AH$2:$AH$167*_xlfn.NORM.DIST(O$3,economics!$AK$2:$AK$167,economics!$AJ$2:$AJ$167,TRUE)),0)</f>
        <v>0</v>
      </c>
      <c r="P19" s="68">
        <f t="array" ref="P19">IF($D19,SUMPRODUCT((economics!$AG$2:$AG$167=$B19)*(economics!$D$2:$D$167="process")*economics!$AH$2:$AH$167*_xlfn.NORM.DIST(P$3,economics!$AK$2:$AK$167,economics!$AJ$2:$AJ$167,TRUE)),0)</f>
        <v>0</v>
      </c>
      <c r="Q19" s="68">
        <f t="array" ref="Q19">IF($D19,SUMPRODUCT((economics!$AG$2:$AG$167=$B19)*(economics!$D$2:$D$167="process")*economics!$AH$2:$AH$167*_xlfn.NORM.DIST(Q$3,economics!$AK$2:$AK$167,economics!$AJ$2:$AJ$167,TRUE)),0)</f>
        <v>0</v>
      </c>
      <c r="R19" s="68">
        <f t="array" ref="R19">IF($D19,SUMPRODUCT((economics!$AG$2:$AG$167=$B19)*(economics!$D$2:$D$167="process")*economics!$AH$2:$AH$167*_xlfn.NORM.DIST(R$3,economics!$AK$2:$AK$167,economics!$AJ$2:$AJ$167,TRUE)),0)</f>
        <v>0</v>
      </c>
      <c r="S19" s="68">
        <f t="array" ref="S19">IF($D19,SUMPRODUCT((economics!$AG$2:$AG$167=$B19)*(economics!$D$2:$D$167="process")*economics!$AH$2:$AH$167*_xlfn.NORM.DIST(S$3,economics!$AK$2:$AK$167,economics!$AJ$2:$AJ$167,TRUE)),0)</f>
        <v>0</v>
      </c>
      <c r="T19" s="68">
        <f t="array" ref="T19">IF($D19,SUMPRODUCT((economics!$AG$2:$AG$167=$B19)*(economics!$D$2:$D$167="process")*economics!$AH$2:$AH$167*_xlfn.NORM.DIST(T$3,economics!$AK$2:$AK$167,economics!$AJ$2:$AJ$167,TRUE)),0)</f>
        <v>0</v>
      </c>
      <c r="U19" s="68">
        <f t="array" ref="U19">IF($D19,SUMPRODUCT((economics!$AG$2:$AG$167=$B19)*(economics!$D$2:$D$167="process")*economics!$AH$2:$AH$167*_xlfn.NORM.DIST(U$3,economics!$AK$2:$AK$167,economics!$AJ$2:$AJ$167,TRUE)),0)</f>
        <v>0</v>
      </c>
      <c r="V19" s="68">
        <f t="array" ref="V19">IF($D19,SUMPRODUCT((economics!$AG$2:$AG$167=$B19)*(economics!$D$2:$D$167="process")*economics!$AH$2:$AH$167*_xlfn.NORM.DIST(V$3,economics!$AK$2:$AK$167,economics!$AJ$2:$AJ$167,TRUE)),0)</f>
        <v>0</v>
      </c>
      <c r="W19" s="68">
        <f t="array" ref="W19">IF($D19,SUMPRODUCT((economics!$AG$2:$AG$167=$B19)*(economics!$D$2:$D$167="process")*economics!$AH$2:$AH$167*_xlfn.NORM.DIST(W$3,economics!$AK$2:$AK$167,economics!$AJ$2:$AJ$167,TRUE)),0)</f>
        <v>0</v>
      </c>
      <c r="X19" s="68">
        <f t="array" ref="X19">IF($D19,SUMPRODUCT((economics!$AG$2:$AG$167=$B19)*(economics!$D$2:$D$167="process")*economics!$AH$2:$AH$167*_xlfn.NORM.DIST(X$3,economics!$AK$2:$AK$167,economics!$AJ$2:$AJ$167,TRUE)),0)</f>
        <v>0</v>
      </c>
      <c r="Y19" s="68">
        <f t="array" ref="Y19">IF($D19,SUMPRODUCT((economics!$AG$2:$AG$167=$B19)*(economics!$D$2:$D$167="process")*economics!$AH$2:$AH$167*_xlfn.NORM.DIST(Y$3,economics!$AK$2:$AK$167,economics!$AJ$2:$AJ$167,TRUE)),0)</f>
        <v>0</v>
      </c>
      <c r="Z19" s="68">
        <f t="array" ref="Z19">IF($D19,SUMPRODUCT((economics!$AG$2:$AG$167=$B19)*(economics!$D$2:$D$167="process")*economics!$AH$2:$AH$167*_xlfn.NORM.DIST(Z$3,economics!$AK$2:$AK$167,economics!$AJ$2:$AJ$167,TRUE)),0)</f>
        <v>0</v>
      </c>
      <c r="AA19" s="68">
        <f t="array" ref="AA19">IF($D19,SUMPRODUCT((economics!$AG$2:$AG$167=$B19)*(economics!$D$2:$D$167="process")*economics!$AH$2:$AH$167*_xlfn.NORM.DIST(AA$3,economics!$AK$2:$AK$167,economics!$AJ$2:$AJ$167,TRUE)),0)</f>
        <v>0</v>
      </c>
      <c r="AB19" s="68">
        <f t="array" ref="AB19">IF($D19,SUMPRODUCT((economics!$AG$2:$AG$167=$B19)*(economics!$D$2:$D$167="process")*economics!$AH$2:$AH$167*_xlfn.NORM.DIST(AB$3,economics!$AK$2:$AK$167,economics!$AJ$2:$AJ$167,TRUE)),0)</f>
        <v>0</v>
      </c>
      <c r="AC19" s="68">
        <f t="array" ref="AC19">IF($D19,SUMPRODUCT((economics!$AG$2:$AG$167=$B19)*(economics!$D$2:$D$167="process")*economics!$AH$2:$AH$167*_xlfn.NORM.DIST(AC$3,economics!$AK$2:$AK$167,economics!$AJ$2:$AJ$167,TRUE)),0)</f>
        <v>0</v>
      </c>
      <c r="AD19" s="68">
        <f t="array" ref="AD19">IF($D19,SUMPRODUCT((economics!$AG$2:$AG$167=$B19)*(economics!$D$2:$D$167="process")*economics!$AH$2:$AH$167*_xlfn.NORM.DIST(AD$3,economics!$AK$2:$AK$167,economics!$AJ$2:$AJ$167,TRUE)),0)</f>
        <v>0</v>
      </c>
      <c r="AE19" s="68">
        <f t="array" ref="AE19">IF($D19,SUMPRODUCT((economics!$AG$2:$AG$167=$B19)*(economics!$D$2:$D$167="process")*economics!$AH$2:$AH$167*_xlfn.NORM.DIST(AE$3,economics!$AK$2:$AK$167,economics!$AJ$2:$AJ$167,TRUE)),0)</f>
        <v>0</v>
      </c>
      <c r="AF19" s="68">
        <f t="array" ref="AF19">IF($D19,SUMPRODUCT((economics!$AG$2:$AG$167=$B19)*(economics!$D$2:$D$167="process")*economics!$AH$2:$AH$167*_xlfn.NORM.DIST(AF$3,economics!$AK$2:$AK$167,economics!$AJ$2:$AJ$167,TRUE)),0)</f>
        <v>0</v>
      </c>
      <c r="AG19" s="68">
        <f t="array" ref="AG19">IF($D19,SUMPRODUCT((economics!$AG$2:$AG$167=$B19)*(economics!$D$2:$D$167="process")*economics!$AH$2:$AH$167*_xlfn.NORM.DIST(AG$3,economics!$AK$2:$AK$167,economics!$AJ$2:$AJ$167,TRUE)),0)</f>
        <v>0</v>
      </c>
      <c r="AH19" s="68">
        <f t="array" ref="AH19">IF($D19,SUMPRODUCT((economics!$AG$2:$AG$167=$B19)*(economics!$D$2:$D$167="process")*economics!$AH$2:$AH$167*_xlfn.NORM.DIST(AH$3,economics!$AK$2:$AK$167,economics!$AJ$2:$AJ$167,TRUE)),0)</f>
        <v>0</v>
      </c>
      <c r="AI19" s="68">
        <f t="array" ref="AI19">IF($D19,SUMPRODUCT((economics!$AG$2:$AG$167=$B19)*(economics!$D$2:$D$167="process")*economics!$AH$2:$AH$167*_xlfn.NORM.DIST(AI$3,economics!$AK$2:$AK$167,economics!$AJ$2:$AJ$167,TRUE)),0)</f>
        <v>0</v>
      </c>
      <c r="AJ19" s="68">
        <f t="array" ref="AJ19">IF($D19,SUMPRODUCT((economics!$AG$2:$AG$167=$B19)*(economics!$D$2:$D$167="process")*economics!$AH$2:$AH$167*_xlfn.NORM.DIST(AJ$3,economics!$AK$2:$AK$167,economics!$AJ$2:$AJ$167,TRUE)),0)</f>
        <v>0</v>
      </c>
      <c r="AK19" s="68">
        <f t="array" ref="AK19">IF($D19,SUMPRODUCT((economics!$AG$2:$AG$167=$B19)*(economics!$D$2:$D$167="process")*economics!$AH$2:$AH$167*_xlfn.NORM.DIST(AK$3,economics!$AK$2:$AK$167,economics!$AJ$2:$AJ$167,TRUE)),0)</f>
        <v>0</v>
      </c>
      <c r="AL19" s="68">
        <f t="array" ref="AL19">IF($D19,SUMPRODUCT((economics!$AG$2:$AG$167=$B19)*(economics!$D$2:$D$167="process")*economics!$AH$2:$AH$167*_xlfn.NORM.DIST(AL$3,economics!$AK$2:$AK$167,economics!$AJ$2:$AJ$167,TRUE)),0)</f>
        <v>0</v>
      </c>
      <c r="AM19" s="68">
        <f t="array" ref="AM19">IF($D19,SUMPRODUCT((economics!$AG$2:$AG$167=$B19)*(economics!$D$2:$D$167="process")*economics!$AH$2:$AH$167*_xlfn.NORM.DIST(AM$3,economics!$AK$2:$AK$167,economics!$AJ$2:$AJ$167,TRUE)),0)</f>
        <v>0</v>
      </c>
      <c r="AN19" s="68">
        <f t="array" ref="AN19">IF($D19,SUMPRODUCT((economics!$AG$2:$AG$167=$B19)*(economics!$D$2:$D$167="process")*economics!$AH$2:$AH$167*_xlfn.NORM.DIST(AN$3,economics!$AK$2:$AK$167,economics!$AJ$2:$AJ$167,TRUE)),0)</f>
        <v>0</v>
      </c>
      <c r="AO19" s="68">
        <f t="array" ref="AO19">IF($D19,SUMPRODUCT((economics!$AG$2:$AG$167=$B19)*(economics!$D$2:$D$167="process")*economics!$AH$2:$AH$167*_xlfn.NORM.DIST(AO$3,economics!$AK$2:$AK$167,economics!$AJ$2:$AJ$167,TRUE)),0)</f>
        <v>0</v>
      </c>
      <c r="AP19" s="68">
        <f t="array" ref="AP19">IF($D19,SUMPRODUCT((economics!$AG$2:$AG$167=$B19)*(economics!$D$2:$D$167="process")*economics!$AH$2:$AH$167*_xlfn.NORM.DIST(AP$3,economics!$AK$2:$AK$167,economics!$AJ$2:$AJ$167,TRUE)),0)</f>
        <v>0</v>
      </c>
      <c r="AQ19" s="68">
        <f t="array" ref="AQ19">IF($D19,SUMPRODUCT((economics!$AG$2:$AG$167=$B19)*(economics!$D$2:$D$167="process")*economics!$AH$2:$AH$167*_xlfn.NORM.DIST(AQ$3,economics!$AK$2:$AK$167,economics!$AJ$2:$AJ$167,TRUE)),0)</f>
        <v>0</v>
      </c>
      <c r="AR19" s="68">
        <f t="array" ref="AR19">IF($D19,SUMPRODUCT((economics!$AG$2:$AG$167=$B19)*(economics!$D$2:$D$167="process")*economics!$AH$2:$AH$167*_xlfn.NORM.DIST(AR$3,economics!$AK$2:$AK$167,economics!$AJ$2:$AJ$167,TRUE)),0)</f>
        <v>0</v>
      </c>
      <c r="AS19" s="68">
        <f t="array" ref="AS19">IF($D19,SUMPRODUCT((economics!$AG$2:$AG$167=$B19)*(economics!$D$2:$D$167="process")*economics!$AH$2:$AH$167*_xlfn.NORM.DIST(AS$3,economics!$AK$2:$AK$167,economics!$AJ$2:$AJ$167,TRUE)),0)</f>
        <v>0</v>
      </c>
      <c r="AT19" s="68">
        <f t="array" ref="AT19">IF($D19,SUMPRODUCT((economics!$AG$2:$AG$167=$B19)*(economics!$D$2:$D$167="process")*economics!$AH$2:$AH$167*_xlfn.NORM.DIST(AT$3,economics!$AK$2:$AK$167,economics!$AJ$2:$AJ$167,TRUE)),0)</f>
        <v>0</v>
      </c>
      <c r="AU19" s="68">
        <f t="array" ref="AU19">IF($D19,SUMPRODUCT((economics!$AG$2:$AG$167=$B19)*(economics!$D$2:$D$167="process")*economics!$AH$2:$AH$167*_xlfn.NORM.DIST(AU$3,economics!$AK$2:$AK$167,economics!$AJ$2:$AJ$167,TRUE)),0)</f>
        <v>0</v>
      </c>
      <c r="AV19" s="68">
        <f t="array" ref="AV19">IF($D19,SUMPRODUCT((economics!$AG$2:$AG$167=$B19)*(economics!$D$2:$D$167="process")*economics!$AH$2:$AH$167*_xlfn.NORM.DIST(AV$3,economics!$AK$2:$AK$167,economics!$AJ$2:$AJ$167,TRUE)),0)</f>
        <v>0</v>
      </c>
      <c r="AW19" s="68">
        <f t="array" ref="AW19">IF($D19,SUMPRODUCT((economics!$AG$2:$AG$167=$B19)*(economics!$D$2:$D$167="process")*economics!$AH$2:$AH$167*_xlfn.NORM.DIST(AW$3,economics!$AK$2:$AK$167,economics!$AJ$2:$AJ$167,TRUE)),0)</f>
        <v>0</v>
      </c>
      <c r="AX19" s="68">
        <f t="array" ref="AX19">IF($D19,SUMPRODUCT((economics!$AG$2:$AG$167=$B19)*(economics!$D$2:$D$167="process")*economics!$AH$2:$AH$167*_xlfn.NORM.DIST(AX$3,economics!$AK$2:$AK$167,economics!$AJ$2:$AJ$167,TRUE)),0)</f>
        <v>0</v>
      </c>
      <c r="AY19" s="68">
        <f t="array" ref="AY19">IF($D19,SUMPRODUCT((economics!$AG$2:$AG$167=$B19)*(economics!$D$2:$D$167="process")*economics!$AH$2:$AH$167*_xlfn.NORM.DIST(AY$3,economics!$AK$2:$AK$167,economics!$AJ$2:$AJ$167,TRUE)),0)</f>
        <v>0</v>
      </c>
      <c r="AZ19" s="68">
        <f t="array" ref="AZ19">IF($D19,SUMPRODUCT((economics!$AG$2:$AG$167=$B19)*(economics!$D$2:$D$167="process")*economics!$AH$2:$AH$167*_xlfn.NORM.DIST(AZ$3,economics!$AK$2:$AK$167,economics!$AJ$2:$AJ$167,TRUE)),0)</f>
        <v>0</v>
      </c>
      <c r="BA19" s="68">
        <f t="array" ref="BA19">IF($D19,SUMPRODUCT((economics!$AG$2:$AG$167=$B19)*(economics!$D$2:$D$167="process")*economics!$AH$2:$AH$167*_xlfn.NORM.DIST(BA$3,economics!$AK$2:$AK$167,economics!$AJ$2:$AJ$167,TRUE)),0)</f>
        <v>0</v>
      </c>
      <c r="BB19" s="68">
        <f t="array" ref="BB19">IF($D19,SUMPRODUCT((economics!$AG$2:$AG$167=$B19)*(economics!$D$2:$D$167="process")*economics!$AH$2:$AH$167*_xlfn.NORM.DIST(BB$3,economics!$AK$2:$AK$167,economics!$AJ$2:$AJ$167,TRUE)),0)</f>
        <v>0</v>
      </c>
      <c r="BC19" s="68">
        <f t="array" ref="BC19">IF($D19,SUMPRODUCT((economics!$AG$2:$AG$167=$B19)*(economics!$D$2:$D$167="process")*economics!$AH$2:$AH$167*_xlfn.NORM.DIST(BC$3,economics!$AK$2:$AK$167,economics!$AJ$2:$AJ$167,TRUE)),0)</f>
        <v>0</v>
      </c>
      <c r="BD19" s="68">
        <f t="array" ref="BD19">IF($D19,SUMPRODUCT((economics!$AG$2:$AG$167=$B19)*(economics!$D$2:$D$167="process")*economics!$AH$2:$AH$167*_xlfn.NORM.DIST(BD$3,economics!$AK$2:$AK$167,economics!$AJ$2:$AJ$167,TRUE)),0)</f>
        <v>0</v>
      </c>
      <c r="BE19" s="68">
        <f t="array" ref="BE19">IF($D19,SUMPRODUCT((economics!$AG$2:$AG$167=$B19)*(economics!$D$2:$D$167="process")*economics!$AH$2:$AH$167*_xlfn.NORM.DIST(BE$3,economics!$AK$2:$AK$167,economics!$AJ$2:$AJ$167,TRUE)),0)</f>
        <v>0</v>
      </c>
      <c r="BF19" s="68">
        <f t="array" ref="BF19">IF($D19,SUMPRODUCT((economics!$AG$2:$AG$167=$B19)*(economics!$D$2:$D$167="process")*economics!$AH$2:$AH$167*_xlfn.NORM.DIST(BF$3,economics!$AK$2:$AK$167,economics!$AJ$2:$AJ$167,TRUE)),0)</f>
        <v>0</v>
      </c>
      <c r="BG19" s="68">
        <f t="array" ref="BG19">IF($D19,SUMPRODUCT((economics!$AG$2:$AG$167=$B19)*(economics!$D$2:$D$167="process")*economics!$AH$2:$AH$167*_xlfn.NORM.DIST(BG$3,economics!$AK$2:$AK$167,economics!$AJ$2:$AJ$167,TRUE)),0)</f>
        <v>0</v>
      </c>
      <c r="BH19" s="68">
        <f t="array" ref="BH19">IF($D19,SUMPRODUCT((economics!$AG$2:$AG$167=$B19)*(economics!$D$2:$D$167="process")*economics!$AH$2:$AH$167*_xlfn.NORM.DIST(BH$3,economics!$AK$2:$AK$167,economics!$AJ$2:$AJ$167,TRUE)),0)</f>
        <v>0</v>
      </c>
      <c r="BI19" s="68">
        <f t="array" ref="BI19">IF($D19,SUMPRODUCT((economics!$AG$2:$AG$167=$B19)*(economics!$D$2:$D$167="process")*economics!$AH$2:$AH$167*_xlfn.NORM.DIST(BI$3,economics!$AK$2:$AK$167,economics!$AJ$2:$AJ$167,TRUE)),0)</f>
        <v>0</v>
      </c>
      <c r="BJ19" s="68">
        <f t="array" ref="BJ19">IF($D19,SUMPRODUCT((economics!$AG$2:$AG$167=$B19)*(economics!$D$2:$D$167="process")*economics!$AH$2:$AH$167*_xlfn.NORM.DIST(BJ$3,economics!$AK$2:$AK$167,economics!$AJ$2:$AJ$167,TRUE)),0)</f>
        <v>0</v>
      </c>
      <c r="BK19" s="68">
        <f t="array" ref="BK19">IF($D19,SUMPRODUCT((economics!$AG$2:$AG$167=$B19)*(economics!$D$2:$D$167="process")*economics!$AH$2:$AH$167*_xlfn.NORM.DIST(BK$3,economics!$AK$2:$AK$167,economics!$AJ$2:$AJ$167,TRUE)),0)</f>
        <v>0</v>
      </c>
      <c r="BL19" s="68">
        <f t="array" ref="BL19">IF($D19,SUMPRODUCT((economics!$AG$2:$AG$167=$B19)*(economics!$D$2:$D$167="process")*economics!$AH$2:$AH$167*_xlfn.NORM.DIST(BL$3,economics!$AK$2:$AK$167,economics!$AJ$2:$AJ$167,TRUE)),0)</f>
        <v>0</v>
      </c>
      <c r="BM19" s="68">
        <f t="array" ref="BM19">IF($D19,SUMPRODUCT((economics!$AG$2:$AG$167=$B19)*(economics!$D$2:$D$167="process")*economics!$AH$2:$AH$167*_xlfn.NORM.DIST(BM$3,economics!$AK$2:$AK$167,economics!$AJ$2:$AJ$167,TRUE)),0)</f>
        <v>0</v>
      </c>
      <c r="BN19" s="68">
        <f t="array" ref="BN19">IF($D19,SUMPRODUCT((economics!$AG$2:$AG$167=$B19)*(economics!$D$2:$D$167="process")*economics!$AH$2:$AH$167*_xlfn.NORM.DIST(BN$3,economics!$AK$2:$AK$167,economics!$AJ$2:$AJ$167,TRUE)),0)</f>
        <v>0</v>
      </c>
      <c r="BO19" s="68">
        <f t="array" ref="BO19">IF($D19,SUMPRODUCT((economics!$AG$2:$AG$167=$B19)*(economics!$D$2:$D$167="process")*economics!$AH$2:$AH$167*_xlfn.NORM.DIST(BO$3,economics!$AK$2:$AK$167,economics!$AJ$2:$AJ$167,TRUE)),0)</f>
        <v>0</v>
      </c>
      <c r="BP19" s="68">
        <f t="array" ref="BP19">IF($D19,SUMPRODUCT((economics!$AG$2:$AG$167=$B19)*(economics!$D$2:$D$167="process")*economics!$AH$2:$AH$167*_xlfn.NORM.DIST(BP$3,economics!$AK$2:$AK$167,economics!$AJ$2:$AJ$167,TRUE)),0)</f>
        <v>0</v>
      </c>
      <c r="BQ19" s="68">
        <f t="array" ref="BQ19">IF($D19,SUMPRODUCT((economics!$AG$2:$AG$167=$B19)*(economics!$D$2:$D$167="process")*economics!$AH$2:$AH$167*_xlfn.NORM.DIST(BQ$3,economics!$AK$2:$AK$167,economics!$AJ$2:$AJ$167,TRUE)),0)</f>
        <v>0</v>
      </c>
      <c r="BR19" s="68">
        <f t="array" ref="BR19">IF($D19,SUMPRODUCT((economics!$AG$2:$AG$167=$B19)*(economics!$D$2:$D$167="process")*economics!$AH$2:$AH$167*_xlfn.NORM.DIST(BR$3,economics!$AK$2:$AK$167,economics!$AJ$2:$AJ$167,TRUE)),0)</f>
        <v>0</v>
      </c>
      <c r="BS19" s="68">
        <f t="array" ref="BS19">IF($D19,SUMPRODUCT((economics!$AG$2:$AG$167=$B19)*(economics!$D$2:$D$167="process")*economics!$AH$2:$AH$167*_xlfn.NORM.DIST(BS$3,economics!$AK$2:$AK$167,economics!$AJ$2:$AJ$167,TRUE)),0)</f>
        <v>0</v>
      </c>
      <c r="BT19" s="68">
        <f t="array" ref="BT19">IF($D19,SUMPRODUCT((economics!$AG$2:$AG$167=$B19)*(economics!$D$2:$D$167="process")*economics!$AH$2:$AH$167*_xlfn.NORM.DIST(BT$3,economics!$AK$2:$AK$167,economics!$AJ$2:$AJ$167,TRUE)),0)</f>
        <v>0</v>
      </c>
      <c r="BU19" s="68">
        <f t="array" ref="BU19">IF($D19,SUMPRODUCT((economics!$AG$2:$AG$167=$B19)*(economics!$D$2:$D$167="process")*economics!$AH$2:$AH$167*_xlfn.NORM.DIST(BU$3,economics!$AK$2:$AK$167,economics!$AJ$2:$AJ$167,TRUE)),0)</f>
        <v>0</v>
      </c>
      <c r="BV19" s="68">
        <f t="array" ref="BV19">IF($D19,SUMPRODUCT((economics!$AG$2:$AG$167=$B19)*(economics!$D$2:$D$167="process")*economics!$AH$2:$AH$167*_xlfn.NORM.DIST(BV$3,economics!$AK$2:$AK$167,economics!$AJ$2:$AJ$167,TRUE)),0)</f>
        <v>0</v>
      </c>
      <c r="BW19" s="68">
        <f t="array" ref="BW19">IF($D19,SUMPRODUCT((economics!$AG$2:$AG$167=$B19)*(economics!$D$2:$D$167="process")*economics!$AH$2:$AH$167*_xlfn.NORM.DIST(BW$3,economics!$AK$2:$AK$167,economics!$AJ$2:$AJ$167,TRUE)),0)</f>
        <v>0</v>
      </c>
      <c r="BX19" s="68">
        <f t="array" ref="BX19">IF($D19,SUMPRODUCT((economics!$AG$2:$AG$167=$B19)*(economics!$D$2:$D$167="process")*economics!$AH$2:$AH$167*_xlfn.NORM.DIST(BX$3,economics!$AK$2:$AK$167,economics!$AJ$2:$AJ$167,TRUE)),0)</f>
        <v>0</v>
      </c>
      <c r="BY19" s="68">
        <f t="array" ref="BY19">IF($D19,SUMPRODUCT((economics!$AG$2:$AG$167=$B19)*(economics!$D$2:$D$167="process")*economics!$AH$2:$AH$167*_xlfn.NORM.DIST(BY$3,economics!$AK$2:$AK$167,economics!$AJ$2:$AJ$167,TRUE)),0)</f>
        <v>0</v>
      </c>
      <c r="BZ19" s="68">
        <f t="array" ref="BZ19">IF($D19,SUMPRODUCT((economics!$AG$2:$AG$167=$B19)*(economics!$D$2:$D$167="process")*economics!$AH$2:$AH$167*_xlfn.NORM.DIST(BZ$3,economics!$AK$2:$AK$167,economics!$AJ$2:$AJ$167,TRUE)),0)</f>
        <v>0</v>
      </c>
      <c r="CA19" s="68">
        <f t="array" ref="CA19">IF($D19,SUMPRODUCT((economics!$AG$2:$AG$167=$B19)*(economics!$D$2:$D$167="process")*economics!$AH$2:$AH$167*_xlfn.NORM.DIST(CA$3,economics!$AK$2:$AK$167,economics!$AJ$2:$AJ$167,TRUE)),0)</f>
        <v>0</v>
      </c>
      <c r="CB19" s="68">
        <f t="array" ref="CB19">IF($D19,SUMPRODUCT((economics!$AG$2:$AG$167=$B19)*(economics!$D$2:$D$167="process")*economics!$AH$2:$AH$167*_xlfn.NORM.DIST(CB$3,economics!$AK$2:$AK$167,economics!$AJ$2:$AJ$167,TRUE)),0)</f>
        <v>0</v>
      </c>
      <c r="CC19" s="68">
        <f t="array" ref="CC19">IF($D19,SUMPRODUCT((economics!$AG$2:$AG$167=$B19)*(economics!$D$2:$D$167="process")*economics!$AH$2:$AH$167*_xlfn.NORM.DIST(CC$3,economics!$AK$2:$AK$167,economics!$AJ$2:$AJ$167,TRUE)),0)</f>
        <v>0</v>
      </c>
      <c r="CD19" s="68">
        <f t="array" ref="CD19">IF($D19,SUMPRODUCT((economics!$AG$2:$AG$167=$B19)*(economics!$D$2:$D$167="process")*economics!$AH$2:$AH$167*_xlfn.NORM.DIST(CD$3,economics!$AK$2:$AK$167,economics!$AJ$2:$AJ$167,TRUE)),0)</f>
        <v>0</v>
      </c>
      <c r="CE19" s="68">
        <f t="array" ref="CE19">IF($D19,SUMPRODUCT((economics!$AG$2:$AG$167=$B19)*(economics!$D$2:$D$167="process")*economics!$AH$2:$AH$167*_xlfn.NORM.DIST(CE$3,economics!$AK$2:$AK$167,economics!$AJ$2:$AJ$167,TRUE)),0)</f>
        <v>0</v>
      </c>
      <c r="CF19" s="68">
        <f t="array" ref="CF19">IF($D19,SUMPRODUCT((economics!$AG$2:$AG$167=$B19)*(economics!$D$2:$D$167="process")*economics!$AH$2:$AH$167*_xlfn.NORM.DIST(CF$3,economics!$AK$2:$AK$167,economics!$AJ$2:$AJ$167,TRUE)),0)</f>
        <v>0</v>
      </c>
      <c r="CG19" s="68">
        <f t="array" ref="CG19">IF($D19,SUMPRODUCT((economics!$AG$2:$AG$167=$B19)*(economics!$D$2:$D$167="process")*economics!$AH$2:$AH$167*_xlfn.NORM.DIST(CG$3,economics!$AK$2:$AK$167,economics!$AJ$2:$AJ$167,TRUE)),0)</f>
        <v>0</v>
      </c>
      <c r="CH19" s="68">
        <f t="array" ref="CH19">IF($D19,SUMPRODUCT((economics!$AG$2:$AG$167=$B19)*(economics!$D$2:$D$167="process")*economics!$AH$2:$AH$167*_xlfn.NORM.DIST(CH$3,economics!$AK$2:$AK$167,economics!$AJ$2:$AJ$167,TRUE)),0)</f>
        <v>0</v>
      </c>
    </row>
    <row r="20" spans="1:86" x14ac:dyDescent="0.35">
      <c r="A20" t="str">
        <f>WHRPbI!A18</f>
        <v>computers and electronics 26</v>
      </c>
      <c r="B20">
        <v>26</v>
      </c>
      <c r="C20" s="68">
        <f>WHRPbI!B18</f>
        <v>0.21884210526315792</v>
      </c>
      <c r="D20" t="b">
        <f>ISNUMBER(MATCH($B20,'energy base (MECS)'!$K$4:$K$9,0))</f>
        <v>0</v>
      </c>
      <c r="E20" s="68">
        <f t="array" ref="E20">IF($D20,SUMPRODUCT((economics!$AG$2:$AG$167=$B20)*(economics!$D$2:$D$167="process")*economics!$AH$2:$AH$167*_xlfn.NORM.DIST(E$3,economics!$AK$2:$AK$167,economics!$AJ$2:$AJ$167,TRUE)),0)</f>
        <v>0</v>
      </c>
      <c r="F20" s="68">
        <f t="array" ref="F20">IF($D20,SUMPRODUCT((economics!$AG$2:$AG$167=$B20)*(economics!$D$2:$D$167="process")*economics!$AH$2:$AH$167*_xlfn.NORM.DIST(F$3,economics!$AK$2:$AK$167,economics!$AJ$2:$AJ$167,TRUE)),0)</f>
        <v>0</v>
      </c>
      <c r="G20" s="68">
        <f t="array" ref="G20">IF($D20,SUMPRODUCT((economics!$AG$2:$AG$167=$B20)*(economics!$D$2:$D$167="process")*economics!$AH$2:$AH$167*_xlfn.NORM.DIST(G$3,economics!$AK$2:$AK$167,economics!$AJ$2:$AJ$167,TRUE)),0)</f>
        <v>0</v>
      </c>
      <c r="H20" s="68">
        <f t="array" ref="H20">IF($D20,SUMPRODUCT((economics!$AG$2:$AG$167=$B20)*(economics!$D$2:$D$167="process")*economics!$AH$2:$AH$167*_xlfn.NORM.DIST(H$3,economics!$AK$2:$AK$167,economics!$AJ$2:$AJ$167,TRUE)),0)</f>
        <v>0</v>
      </c>
      <c r="I20" s="68">
        <f t="array" ref="I20">IF($D20,SUMPRODUCT((economics!$AG$2:$AG$167=$B20)*(economics!$D$2:$D$167="process")*economics!$AH$2:$AH$167*_xlfn.NORM.DIST(I$3,economics!$AK$2:$AK$167,economics!$AJ$2:$AJ$167,TRUE)),0)</f>
        <v>0</v>
      </c>
      <c r="J20" s="68">
        <f t="array" ref="J20">IF($D20,SUMPRODUCT((economics!$AG$2:$AG$167=$B20)*(economics!$D$2:$D$167="process")*economics!$AH$2:$AH$167*_xlfn.NORM.DIST(J$3,economics!$AK$2:$AK$167,economics!$AJ$2:$AJ$167,TRUE)),0)</f>
        <v>0</v>
      </c>
      <c r="K20" s="68">
        <f t="array" ref="K20">IF($D20,SUMPRODUCT((economics!$AG$2:$AG$167=$B20)*(economics!$D$2:$D$167="process")*economics!$AH$2:$AH$167*_xlfn.NORM.DIST(K$3,economics!$AK$2:$AK$167,economics!$AJ$2:$AJ$167,TRUE)),0)</f>
        <v>0</v>
      </c>
      <c r="L20" s="68">
        <f t="array" ref="L20">IF($D20,SUMPRODUCT((economics!$AG$2:$AG$167=$B20)*(economics!$D$2:$D$167="process")*economics!$AH$2:$AH$167*_xlfn.NORM.DIST(L$3,economics!$AK$2:$AK$167,economics!$AJ$2:$AJ$167,TRUE)),0)</f>
        <v>0</v>
      </c>
      <c r="M20" s="68">
        <f t="array" ref="M20">IF($D20,SUMPRODUCT((economics!$AG$2:$AG$167=$B20)*(economics!$D$2:$D$167="process")*economics!$AH$2:$AH$167*_xlfn.NORM.DIST(M$3,economics!$AK$2:$AK$167,economics!$AJ$2:$AJ$167,TRUE)),0)</f>
        <v>0</v>
      </c>
      <c r="N20" s="68">
        <f t="array" ref="N20">IF($D20,SUMPRODUCT((economics!$AG$2:$AG$167=$B20)*(economics!$D$2:$D$167="process")*economics!$AH$2:$AH$167*_xlfn.NORM.DIST(N$3,economics!$AK$2:$AK$167,economics!$AJ$2:$AJ$167,TRUE)),0)</f>
        <v>0</v>
      </c>
      <c r="O20" s="68">
        <f t="array" ref="O20">IF($D20,SUMPRODUCT((economics!$AG$2:$AG$167=$B20)*(economics!$D$2:$D$167="process")*economics!$AH$2:$AH$167*_xlfn.NORM.DIST(O$3,economics!$AK$2:$AK$167,economics!$AJ$2:$AJ$167,TRUE)),0)</f>
        <v>0</v>
      </c>
      <c r="P20" s="68">
        <f t="array" ref="P20">IF($D20,SUMPRODUCT((economics!$AG$2:$AG$167=$B20)*(economics!$D$2:$D$167="process")*economics!$AH$2:$AH$167*_xlfn.NORM.DIST(P$3,economics!$AK$2:$AK$167,economics!$AJ$2:$AJ$167,TRUE)),0)</f>
        <v>0</v>
      </c>
      <c r="Q20" s="68">
        <f t="array" ref="Q20">IF($D20,SUMPRODUCT((economics!$AG$2:$AG$167=$B20)*(economics!$D$2:$D$167="process")*economics!$AH$2:$AH$167*_xlfn.NORM.DIST(Q$3,economics!$AK$2:$AK$167,economics!$AJ$2:$AJ$167,TRUE)),0)</f>
        <v>0</v>
      </c>
      <c r="R20" s="68">
        <f t="array" ref="R20">IF($D20,SUMPRODUCT((economics!$AG$2:$AG$167=$B20)*(economics!$D$2:$D$167="process")*economics!$AH$2:$AH$167*_xlfn.NORM.DIST(R$3,economics!$AK$2:$AK$167,economics!$AJ$2:$AJ$167,TRUE)),0)</f>
        <v>0</v>
      </c>
      <c r="S20" s="68">
        <f t="array" ref="S20">IF($D20,SUMPRODUCT((economics!$AG$2:$AG$167=$B20)*(economics!$D$2:$D$167="process")*economics!$AH$2:$AH$167*_xlfn.NORM.DIST(S$3,economics!$AK$2:$AK$167,economics!$AJ$2:$AJ$167,TRUE)),0)</f>
        <v>0</v>
      </c>
      <c r="T20" s="68">
        <f t="array" ref="T20">IF($D20,SUMPRODUCT((economics!$AG$2:$AG$167=$B20)*(economics!$D$2:$D$167="process")*economics!$AH$2:$AH$167*_xlfn.NORM.DIST(T$3,economics!$AK$2:$AK$167,economics!$AJ$2:$AJ$167,TRUE)),0)</f>
        <v>0</v>
      </c>
      <c r="U20" s="68">
        <f t="array" ref="U20">IF($D20,SUMPRODUCT((economics!$AG$2:$AG$167=$B20)*(economics!$D$2:$D$167="process")*economics!$AH$2:$AH$167*_xlfn.NORM.DIST(U$3,economics!$AK$2:$AK$167,economics!$AJ$2:$AJ$167,TRUE)),0)</f>
        <v>0</v>
      </c>
      <c r="V20" s="68">
        <f t="array" ref="V20">IF($D20,SUMPRODUCT((economics!$AG$2:$AG$167=$B20)*(economics!$D$2:$D$167="process")*economics!$AH$2:$AH$167*_xlfn.NORM.DIST(V$3,economics!$AK$2:$AK$167,economics!$AJ$2:$AJ$167,TRUE)),0)</f>
        <v>0</v>
      </c>
      <c r="W20" s="68">
        <f t="array" ref="W20">IF($D20,SUMPRODUCT((economics!$AG$2:$AG$167=$B20)*(economics!$D$2:$D$167="process")*economics!$AH$2:$AH$167*_xlfn.NORM.DIST(W$3,economics!$AK$2:$AK$167,economics!$AJ$2:$AJ$167,TRUE)),0)</f>
        <v>0</v>
      </c>
      <c r="X20" s="68">
        <f t="array" ref="X20">IF($D20,SUMPRODUCT((economics!$AG$2:$AG$167=$B20)*(economics!$D$2:$D$167="process")*economics!$AH$2:$AH$167*_xlfn.NORM.DIST(X$3,economics!$AK$2:$AK$167,economics!$AJ$2:$AJ$167,TRUE)),0)</f>
        <v>0</v>
      </c>
      <c r="Y20" s="68">
        <f t="array" ref="Y20">IF($D20,SUMPRODUCT((economics!$AG$2:$AG$167=$B20)*(economics!$D$2:$D$167="process")*economics!$AH$2:$AH$167*_xlfn.NORM.DIST(Y$3,economics!$AK$2:$AK$167,economics!$AJ$2:$AJ$167,TRUE)),0)</f>
        <v>0</v>
      </c>
      <c r="Z20" s="68">
        <f t="array" ref="Z20">IF($D20,SUMPRODUCT((economics!$AG$2:$AG$167=$B20)*(economics!$D$2:$D$167="process")*economics!$AH$2:$AH$167*_xlfn.NORM.DIST(Z$3,economics!$AK$2:$AK$167,economics!$AJ$2:$AJ$167,TRUE)),0)</f>
        <v>0</v>
      </c>
      <c r="AA20" s="68">
        <f t="array" ref="AA20">IF($D20,SUMPRODUCT((economics!$AG$2:$AG$167=$B20)*(economics!$D$2:$D$167="process")*economics!$AH$2:$AH$167*_xlfn.NORM.DIST(AA$3,economics!$AK$2:$AK$167,economics!$AJ$2:$AJ$167,TRUE)),0)</f>
        <v>0</v>
      </c>
      <c r="AB20" s="68">
        <f t="array" ref="AB20">IF($D20,SUMPRODUCT((economics!$AG$2:$AG$167=$B20)*(economics!$D$2:$D$167="process")*economics!$AH$2:$AH$167*_xlfn.NORM.DIST(AB$3,economics!$AK$2:$AK$167,economics!$AJ$2:$AJ$167,TRUE)),0)</f>
        <v>0</v>
      </c>
      <c r="AC20" s="68">
        <f t="array" ref="AC20">IF($D20,SUMPRODUCT((economics!$AG$2:$AG$167=$B20)*(economics!$D$2:$D$167="process")*economics!$AH$2:$AH$167*_xlfn.NORM.DIST(AC$3,economics!$AK$2:$AK$167,economics!$AJ$2:$AJ$167,TRUE)),0)</f>
        <v>0</v>
      </c>
      <c r="AD20" s="68">
        <f t="array" ref="AD20">IF($D20,SUMPRODUCT((economics!$AG$2:$AG$167=$B20)*(economics!$D$2:$D$167="process")*economics!$AH$2:$AH$167*_xlfn.NORM.DIST(AD$3,economics!$AK$2:$AK$167,economics!$AJ$2:$AJ$167,TRUE)),0)</f>
        <v>0</v>
      </c>
      <c r="AE20" s="68">
        <f t="array" ref="AE20">IF($D20,SUMPRODUCT((economics!$AG$2:$AG$167=$B20)*(economics!$D$2:$D$167="process")*economics!$AH$2:$AH$167*_xlfn.NORM.DIST(AE$3,economics!$AK$2:$AK$167,economics!$AJ$2:$AJ$167,TRUE)),0)</f>
        <v>0</v>
      </c>
      <c r="AF20" s="68">
        <f t="array" ref="AF20">IF($D20,SUMPRODUCT((economics!$AG$2:$AG$167=$B20)*(economics!$D$2:$D$167="process")*economics!$AH$2:$AH$167*_xlfn.NORM.DIST(AF$3,economics!$AK$2:$AK$167,economics!$AJ$2:$AJ$167,TRUE)),0)</f>
        <v>0</v>
      </c>
      <c r="AG20" s="68">
        <f t="array" ref="AG20">IF($D20,SUMPRODUCT((economics!$AG$2:$AG$167=$B20)*(economics!$D$2:$D$167="process")*economics!$AH$2:$AH$167*_xlfn.NORM.DIST(AG$3,economics!$AK$2:$AK$167,economics!$AJ$2:$AJ$167,TRUE)),0)</f>
        <v>0</v>
      </c>
      <c r="AH20" s="68">
        <f t="array" ref="AH20">IF($D20,SUMPRODUCT((economics!$AG$2:$AG$167=$B20)*(economics!$D$2:$D$167="process")*economics!$AH$2:$AH$167*_xlfn.NORM.DIST(AH$3,economics!$AK$2:$AK$167,economics!$AJ$2:$AJ$167,TRUE)),0)</f>
        <v>0</v>
      </c>
      <c r="AI20" s="68">
        <f t="array" ref="AI20">IF($D20,SUMPRODUCT((economics!$AG$2:$AG$167=$B20)*(economics!$D$2:$D$167="process")*economics!$AH$2:$AH$167*_xlfn.NORM.DIST(AI$3,economics!$AK$2:$AK$167,economics!$AJ$2:$AJ$167,TRUE)),0)</f>
        <v>0</v>
      </c>
      <c r="AJ20" s="68">
        <f t="array" ref="AJ20">IF($D20,SUMPRODUCT((economics!$AG$2:$AG$167=$B20)*(economics!$D$2:$D$167="process")*economics!$AH$2:$AH$167*_xlfn.NORM.DIST(AJ$3,economics!$AK$2:$AK$167,economics!$AJ$2:$AJ$167,TRUE)),0)</f>
        <v>0</v>
      </c>
      <c r="AK20" s="68">
        <f t="array" ref="AK20">IF($D20,SUMPRODUCT((economics!$AG$2:$AG$167=$B20)*(economics!$D$2:$D$167="process")*economics!$AH$2:$AH$167*_xlfn.NORM.DIST(AK$3,economics!$AK$2:$AK$167,economics!$AJ$2:$AJ$167,TRUE)),0)</f>
        <v>0</v>
      </c>
      <c r="AL20" s="68">
        <f t="array" ref="AL20">IF($D20,SUMPRODUCT((economics!$AG$2:$AG$167=$B20)*(economics!$D$2:$D$167="process")*economics!$AH$2:$AH$167*_xlfn.NORM.DIST(AL$3,economics!$AK$2:$AK$167,economics!$AJ$2:$AJ$167,TRUE)),0)</f>
        <v>0</v>
      </c>
      <c r="AM20" s="68">
        <f t="array" ref="AM20">IF($D20,SUMPRODUCT((economics!$AG$2:$AG$167=$B20)*(economics!$D$2:$D$167="process")*economics!$AH$2:$AH$167*_xlfn.NORM.DIST(AM$3,economics!$AK$2:$AK$167,economics!$AJ$2:$AJ$167,TRUE)),0)</f>
        <v>0</v>
      </c>
      <c r="AN20" s="68">
        <f t="array" ref="AN20">IF($D20,SUMPRODUCT((economics!$AG$2:$AG$167=$B20)*(economics!$D$2:$D$167="process")*economics!$AH$2:$AH$167*_xlfn.NORM.DIST(AN$3,economics!$AK$2:$AK$167,economics!$AJ$2:$AJ$167,TRUE)),0)</f>
        <v>0</v>
      </c>
      <c r="AO20" s="68">
        <f t="array" ref="AO20">IF($D20,SUMPRODUCT((economics!$AG$2:$AG$167=$B20)*(economics!$D$2:$D$167="process")*economics!$AH$2:$AH$167*_xlfn.NORM.DIST(AO$3,economics!$AK$2:$AK$167,economics!$AJ$2:$AJ$167,TRUE)),0)</f>
        <v>0</v>
      </c>
      <c r="AP20" s="68">
        <f t="array" ref="AP20">IF($D20,SUMPRODUCT((economics!$AG$2:$AG$167=$B20)*(economics!$D$2:$D$167="process")*economics!$AH$2:$AH$167*_xlfn.NORM.DIST(AP$3,economics!$AK$2:$AK$167,economics!$AJ$2:$AJ$167,TRUE)),0)</f>
        <v>0</v>
      </c>
      <c r="AQ20" s="68">
        <f t="array" ref="AQ20">IF($D20,SUMPRODUCT((economics!$AG$2:$AG$167=$B20)*(economics!$D$2:$D$167="process")*economics!$AH$2:$AH$167*_xlfn.NORM.DIST(AQ$3,economics!$AK$2:$AK$167,economics!$AJ$2:$AJ$167,TRUE)),0)</f>
        <v>0</v>
      </c>
      <c r="AR20" s="68">
        <f t="array" ref="AR20">IF($D20,SUMPRODUCT((economics!$AG$2:$AG$167=$B20)*(economics!$D$2:$D$167="process")*economics!$AH$2:$AH$167*_xlfn.NORM.DIST(AR$3,economics!$AK$2:$AK$167,economics!$AJ$2:$AJ$167,TRUE)),0)</f>
        <v>0</v>
      </c>
      <c r="AS20" s="68">
        <f t="array" ref="AS20">IF($D20,SUMPRODUCT((economics!$AG$2:$AG$167=$B20)*(economics!$D$2:$D$167="process")*economics!$AH$2:$AH$167*_xlfn.NORM.DIST(AS$3,economics!$AK$2:$AK$167,economics!$AJ$2:$AJ$167,TRUE)),0)</f>
        <v>0</v>
      </c>
      <c r="AT20" s="68">
        <f t="array" ref="AT20">IF($D20,SUMPRODUCT((economics!$AG$2:$AG$167=$B20)*(economics!$D$2:$D$167="process")*economics!$AH$2:$AH$167*_xlfn.NORM.DIST(AT$3,economics!$AK$2:$AK$167,economics!$AJ$2:$AJ$167,TRUE)),0)</f>
        <v>0</v>
      </c>
      <c r="AU20" s="68">
        <f t="array" ref="AU20">IF($D20,SUMPRODUCT((economics!$AG$2:$AG$167=$B20)*(economics!$D$2:$D$167="process")*economics!$AH$2:$AH$167*_xlfn.NORM.DIST(AU$3,economics!$AK$2:$AK$167,economics!$AJ$2:$AJ$167,TRUE)),0)</f>
        <v>0</v>
      </c>
      <c r="AV20" s="68">
        <f t="array" ref="AV20">IF($D20,SUMPRODUCT((economics!$AG$2:$AG$167=$B20)*(economics!$D$2:$D$167="process")*economics!$AH$2:$AH$167*_xlfn.NORM.DIST(AV$3,economics!$AK$2:$AK$167,economics!$AJ$2:$AJ$167,TRUE)),0)</f>
        <v>0</v>
      </c>
      <c r="AW20" s="68">
        <f t="array" ref="AW20">IF($D20,SUMPRODUCT((economics!$AG$2:$AG$167=$B20)*(economics!$D$2:$D$167="process")*economics!$AH$2:$AH$167*_xlfn.NORM.DIST(AW$3,economics!$AK$2:$AK$167,economics!$AJ$2:$AJ$167,TRUE)),0)</f>
        <v>0</v>
      </c>
      <c r="AX20" s="68">
        <f t="array" ref="AX20">IF($D20,SUMPRODUCT((economics!$AG$2:$AG$167=$B20)*(economics!$D$2:$D$167="process")*economics!$AH$2:$AH$167*_xlfn.NORM.DIST(AX$3,economics!$AK$2:$AK$167,economics!$AJ$2:$AJ$167,TRUE)),0)</f>
        <v>0</v>
      </c>
      <c r="AY20" s="68">
        <f t="array" ref="AY20">IF($D20,SUMPRODUCT((economics!$AG$2:$AG$167=$B20)*(economics!$D$2:$D$167="process")*economics!$AH$2:$AH$167*_xlfn.NORM.DIST(AY$3,economics!$AK$2:$AK$167,economics!$AJ$2:$AJ$167,TRUE)),0)</f>
        <v>0</v>
      </c>
      <c r="AZ20" s="68">
        <f t="array" ref="AZ20">IF($D20,SUMPRODUCT((economics!$AG$2:$AG$167=$B20)*(economics!$D$2:$D$167="process")*economics!$AH$2:$AH$167*_xlfn.NORM.DIST(AZ$3,economics!$AK$2:$AK$167,economics!$AJ$2:$AJ$167,TRUE)),0)</f>
        <v>0</v>
      </c>
      <c r="BA20" s="68">
        <f t="array" ref="BA20">IF($D20,SUMPRODUCT((economics!$AG$2:$AG$167=$B20)*(economics!$D$2:$D$167="process")*economics!$AH$2:$AH$167*_xlfn.NORM.DIST(BA$3,economics!$AK$2:$AK$167,economics!$AJ$2:$AJ$167,TRUE)),0)</f>
        <v>0</v>
      </c>
      <c r="BB20" s="68">
        <f t="array" ref="BB20">IF($D20,SUMPRODUCT((economics!$AG$2:$AG$167=$B20)*(economics!$D$2:$D$167="process")*economics!$AH$2:$AH$167*_xlfn.NORM.DIST(BB$3,economics!$AK$2:$AK$167,economics!$AJ$2:$AJ$167,TRUE)),0)</f>
        <v>0</v>
      </c>
      <c r="BC20" s="68">
        <f t="array" ref="BC20">IF($D20,SUMPRODUCT((economics!$AG$2:$AG$167=$B20)*(economics!$D$2:$D$167="process")*economics!$AH$2:$AH$167*_xlfn.NORM.DIST(BC$3,economics!$AK$2:$AK$167,economics!$AJ$2:$AJ$167,TRUE)),0)</f>
        <v>0</v>
      </c>
      <c r="BD20" s="68">
        <f t="array" ref="BD20">IF($D20,SUMPRODUCT((economics!$AG$2:$AG$167=$B20)*(economics!$D$2:$D$167="process")*economics!$AH$2:$AH$167*_xlfn.NORM.DIST(BD$3,economics!$AK$2:$AK$167,economics!$AJ$2:$AJ$167,TRUE)),0)</f>
        <v>0</v>
      </c>
      <c r="BE20" s="68">
        <f t="array" ref="BE20">IF($D20,SUMPRODUCT((economics!$AG$2:$AG$167=$B20)*(economics!$D$2:$D$167="process")*economics!$AH$2:$AH$167*_xlfn.NORM.DIST(BE$3,economics!$AK$2:$AK$167,economics!$AJ$2:$AJ$167,TRUE)),0)</f>
        <v>0</v>
      </c>
      <c r="BF20" s="68">
        <f t="array" ref="BF20">IF($D20,SUMPRODUCT((economics!$AG$2:$AG$167=$B20)*(economics!$D$2:$D$167="process")*economics!$AH$2:$AH$167*_xlfn.NORM.DIST(BF$3,economics!$AK$2:$AK$167,economics!$AJ$2:$AJ$167,TRUE)),0)</f>
        <v>0</v>
      </c>
      <c r="BG20" s="68">
        <f t="array" ref="BG20">IF($D20,SUMPRODUCT((economics!$AG$2:$AG$167=$B20)*(economics!$D$2:$D$167="process")*economics!$AH$2:$AH$167*_xlfn.NORM.DIST(BG$3,economics!$AK$2:$AK$167,economics!$AJ$2:$AJ$167,TRUE)),0)</f>
        <v>0</v>
      </c>
      <c r="BH20" s="68">
        <f t="array" ref="BH20">IF($D20,SUMPRODUCT((economics!$AG$2:$AG$167=$B20)*(economics!$D$2:$D$167="process")*economics!$AH$2:$AH$167*_xlfn.NORM.DIST(BH$3,economics!$AK$2:$AK$167,economics!$AJ$2:$AJ$167,TRUE)),0)</f>
        <v>0</v>
      </c>
      <c r="BI20" s="68">
        <f t="array" ref="BI20">IF($D20,SUMPRODUCT((economics!$AG$2:$AG$167=$B20)*(economics!$D$2:$D$167="process")*economics!$AH$2:$AH$167*_xlfn.NORM.DIST(BI$3,economics!$AK$2:$AK$167,economics!$AJ$2:$AJ$167,TRUE)),0)</f>
        <v>0</v>
      </c>
      <c r="BJ20" s="68">
        <f t="array" ref="BJ20">IF($D20,SUMPRODUCT((economics!$AG$2:$AG$167=$B20)*(economics!$D$2:$D$167="process")*economics!$AH$2:$AH$167*_xlfn.NORM.DIST(BJ$3,economics!$AK$2:$AK$167,economics!$AJ$2:$AJ$167,TRUE)),0)</f>
        <v>0</v>
      </c>
      <c r="BK20" s="68">
        <f t="array" ref="BK20">IF($D20,SUMPRODUCT((economics!$AG$2:$AG$167=$B20)*(economics!$D$2:$D$167="process")*economics!$AH$2:$AH$167*_xlfn.NORM.DIST(BK$3,economics!$AK$2:$AK$167,economics!$AJ$2:$AJ$167,TRUE)),0)</f>
        <v>0</v>
      </c>
      <c r="BL20" s="68">
        <f t="array" ref="BL20">IF($D20,SUMPRODUCT((economics!$AG$2:$AG$167=$B20)*(economics!$D$2:$D$167="process")*economics!$AH$2:$AH$167*_xlfn.NORM.DIST(BL$3,economics!$AK$2:$AK$167,economics!$AJ$2:$AJ$167,TRUE)),0)</f>
        <v>0</v>
      </c>
      <c r="BM20" s="68">
        <f t="array" ref="BM20">IF($D20,SUMPRODUCT((economics!$AG$2:$AG$167=$B20)*(economics!$D$2:$D$167="process")*economics!$AH$2:$AH$167*_xlfn.NORM.DIST(BM$3,economics!$AK$2:$AK$167,economics!$AJ$2:$AJ$167,TRUE)),0)</f>
        <v>0</v>
      </c>
      <c r="BN20" s="68">
        <f t="array" ref="BN20">IF($D20,SUMPRODUCT((economics!$AG$2:$AG$167=$B20)*(economics!$D$2:$D$167="process")*economics!$AH$2:$AH$167*_xlfn.NORM.DIST(BN$3,economics!$AK$2:$AK$167,economics!$AJ$2:$AJ$167,TRUE)),0)</f>
        <v>0</v>
      </c>
      <c r="BO20" s="68">
        <f t="array" ref="BO20">IF($D20,SUMPRODUCT((economics!$AG$2:$AG$167=$B20)*(economics!$D$2:$D$167="process")*economics!$AH$2:$AH$167*_xlfn.NORM.DIST(BO$3,economics!$AK$2:$AK$167,economics!$AJ$2:$AJ$167,TRUE)),0)</f>
        <v>0</v>
      </c>
      <c r="BP20" s="68">
        <f t="array" ref="BP20">IF($D20,SUMPRODUCT((economics!$AG$2:$AG$167=$B20)*(economics!$D$2:$D$167="process")*economics!$AH$2:$AH$167*_xlfn.NORM.DIST(BP$3,economics!$AK$2:$AK$167,economics!$AJ$2:$AJ$167,TRUE)),0)</f>
        <v>0</v>
      </c>
      <c r="BQ20" s="68">
        <f t="array" ref="BQ20">IF($D20,SUMPRODUCT((economics!$AG$2:$AG$167=$B20)*(economics!$D$2:$D$167="process")*economics!$AH$2:$AH$167*_xlfn.NORM.DIST(BQ$3,economics!$AK$2:$AK$167,economics!$AJ$2:$AJ$167,TRUE)),0)</f>
        <v>0</v>
      </c>
      <c r="BR20" s="68">
        <f t="array" ref="BR20">IF($D20,SUMPRODUCT((economics!$AG$2:$AG$167=$B20)*(economics!$D$2:$D$167="process")*economics!$AH$2:$AH$167*_xlfn.NORM.DIST(BR$3,economics!$AK$2:$AK$167,economics!$AJ$2:$AJ$167,TRUE)),0)</f>
        <v>0</v>
      </c>
      <c r="BS20" s="68">
        <f t="array" ref="BS20">IF($D20,SUMPRODUCT((economics!$AG$2:$AG$167=$B20)*(economics!$D$2:$D$167="process")*economics!$AH$2:$AH$167*_xlfn.NORM.DIST(BS$3,economics!$AK$2:$AK$167,economics!$AJ$2:$AJ$167,TRUE)),0)</f>
        <v>0</v>
      </c>
      <c r="BT20" s="68">
        <f t="array" ref="BT20">IF($D20,SUMPRODUCT((economics!$AG$2:$AG$167=$B20)*(economics!$D$2:$D$167="process")*economics!$AH$2:$AH$167*_xlfn.NORM.DIST(BT$3,economics!$AK$2:$AK$167,economics!$AJ$2:$AJ$167,TRUE)),0)</f>
        <v>0</v>
      </c>
      <c r="BU20" s="68">
        <f t="array" ref="BU20">IF($D20,SUMPRODUCT((economics!$AG$2:$AG$167=$B20)*(economics!$D$2:$D$167="process")*economics!$AH$2:$AH$167*_xlfn.NORM.DIST(BU$3,economics!$AK$2:$AK$167,economics!$AJ$2:$AJ$167,TRUE)),0)</f>
        <v>0</v>
      </c>
      <c r="BV20" s="68">
        <f t="array" ref="BV20">IF($D20,SUMPRODUCT((economics!$AG$2:$AG$167=$B20)*(economics!$D$2:$D$167="process")*economics!$AH$2:$AH$167*_xlfn.NORM.DIST(BV$3,economics!$AK$2:$AK$167,economics!$AJ$2:$AJ$167,TRUE)),0)</f>
        <v>0</v>
      </c>
      <c r="BW20" s="68">
        <f t="array" ref="BW20">IF($D20,SUMPRODUCT((economics!$AG$2:$AG$167=$B20)*(economics!$D$2:$D$167="process")*economics!$AH$2:$AH$167*_xlfn.NORM.DIST(BW$3,economics!$AK$2:$AK$167,economics!$AJ$2:$AJ$167,TRUE)),0)</f>
        <v>0</v>
      </c>
      <c r="BX20" s="68">
        <f t="array" ref="BX20">IF($D20,SUMPRODUCT((economics!$AG$2:$AG$167=$B20)*(economics!$D$2:$D$167="process")*economics!$AH$2:$AH$167*_xlfn.NORM.DIST(BX$3,economics!$AK$2:$AK$167,economics!$AJ$2:$AJ$167,TRUE)),0)</f>
        <v>0</v>
      </c>
      <c r="BY20" s="68">
        <f t="array" ref="BY20">IF($D20,SUMPRODUCT((economics!$AG$2:$AG$167=$B20)*(economics!$D$2:$D$167="process")*economics!$AH$2:$AH$167*_xlfn.NORM.DIST(BY$3,economics!$AK$2:$AK$167,economics!$AJ$2:$AJ$167,TRUE)),0)</f>
        <v>0</v>
      </c>
      <c r="BZ20" s="68">
        <f t="array" ref="BZ20">IF($D20,SUMPRODUCT((economics!$AG$2:$AG$167=$B20)*(economics!$D$2:$D$167="process")*economics!$AH$2:$AH$167*_xlfn.NORM.DIST(BZ$3,economics!$AK$2:$AK$167,economics!$AJ$2:$AJ$167,TRUE)),0)</f>
        <v>0</v>
      </c>
      <c r="CA20" s="68">
        <f t="array" ref="CA20">IF($D20,SUMPRODUCT((economics!$AG$2:$AG$167=$B20)*(economics!$D$2:$D$167="process")*economics!$AH$2:$AH$167*_xlfn.NORM.DIST(CA$3,economics!$AK$2:$AK$167,economics!$AJ$2:$AJ$167,TRUE)),0)</f>
        <v>0</v>
      </c>
      <c r="CB20" s="68">
        <f t="array" ref="CB20">IF($D20,SUMPRODUCT((economics!$AG$2:$AG$167=$B20)*(economics!$D$2:$D$167="process")*economics!$AH$2:$AH$167*_xlfn.NORM.DIST(CB$3,economics!$AK$2:$AK$167,economics!$AJ$2:$AJ$167,TRUE)),0)</f>
        <v>0</v>
      </c>
      <c r="CC20" s="68">
        <f t="array" ref="CC20">IF($D20,SUMPRODUCT((economics!$AG$2:$AG$167=$B20)*(economics!$D$2:$D$167="process")*economics!$AH$2:$AH$167*_xlfn.NORM.DIST(CC$3,economics!$AK$2:$AK$167,economics!$AJ$2:$AJ$167,TRUE)),0)</f>
        <v>0</v>
      </c>
      <c r="CD20" s="68">
        <f t="array" ref="CD20">IF($D20,SUMPRODUCT((economics!$AG$2:$AG$167=$B20)*(economics!$D$2:$D$167="process")*economics!$AH$2:$AH$167*_xlfn.NORM.DIST(CD$3,economics!$AK$2:$AK$167,economics!$AJ$2:$AJ$167,TRUE)),0)</f>
        <v>0</v>
      </c>
      <c r="CE20" s="68">
        <f t="array" ref="CE20">IF($D20,SUMPRODUCT((economics!$AG$2:$AG$167=$B20)*(economics!$D$2:$D$167="process")*economics!$AH$2:$AH$167*_xlfn.NORM.DIST(CE$3,economics!$AK$2:$AK$167,economics!$AJ$2:$AJ$167,TRUE)),0)</f>
        <v>0</v>
      </c>
      <c r="CF20" s="68">
        <f t="array" ref="CF20">IF($D20,SUMPRODUCT((economics!$AG$2:$AG$167=$B20)*(economics!$D$2:$D$167="process")*economics!$AH$2:$AH$167*_xlfn.NORM.DIST(CF$3,economics!$AK$2:$AK$167,economics!$AJ$2:$AJ$167,TRUE)),0)</f>
        <v>0</v>
      </c>
      <c r="CG20" s="68">
        <f t="array" ref="CG20">IF($D20,SUMPRODUCT((economics!$AG$2:$AG$167=$B20)*(economics!$D$2:$D$167="process")*economics!$AH$2:$AH$167*_xlfn.NORM.DIST(CG$3,economics!$AK$2:$AK$167,economics!$AJ$2:$AJ$167,TRUE)),0)</f>
        <v>0</v>
      </c>
      <c r="CH20" s="68">
        <f t="array" ref="CH20">IF($D20,SUMPRODUCT((economics!$AG$2:$AG$167=$B20)*(economics!$D$2:$D$167="process")*economics!$AH$2:$AH$167*_xlfn.NORM.DIST(CH$3,economics!$AK$2:$AK$167,economics!$AJ$2:$AJ$167,TRUE)),0)</f>
        <v>0</v>
      </c>
    </row>
    <row r="21" spans="1:86" x14ac:dyDescent="0.35">
      <c r="A21" t="str">
        <f>WHRPbI!A19</f>
        <v>appliances and electrical equipment 27</v>
      </c>
      <c r="B21">
        <v>27</v>
      </c>
      <c r="C21" s="68">
        <f>WHRPbI!B19</f>
        <v>9.646153846153846E-2</v>
      </c>
      <c r="D21" t="b">
        <f>ISNUMBER(MATCH($B21,'energy base (MECS)'!$K$4:$K$9,0))</f>
        <v>0</v>
      </c>
      <c r="E21" s="68">
        <f t="array" ref="E21">IF($D21,SUMPRODUCT((economics!$AG$2:$AG$167=$B21)*(economics!$D$2:$D$167="process")*economics!$AH$2:$AH$167*_xlfn.NORM.DIST(E$3,economics!$AK$2:$AK$167,economics!$AJ$2:$AJ$167,TRUE)),0)</f>
        <v>0</v>
      </c>
      <c r="F21" s="68">
        <f t="array" ref="F21">IF($D21,SUMPRODUCT((economics!$AG$2:$AG$167=$B21)*(economics!$D$2:$D$167="process")*economics!$AH$2:$AH$167*_xlfn.NORM.DIST(F$3,economics!$AK$2:$AK$167,economics!$AJ$2:$AJ$167,TRUE)),0)</f>
        <v>0</v>
      </c>
      <c r="G21" s="68">
        <f t="array" ref="G21">IF($D21,SUMPRODUCT((economics!$AG$2:$AG$167=$B21)*(economics!$D$2:$D$167="process")*economics!$AH$2:$AH$167*_xlfn.NORM.DIST(G$3,economics!$AK$2:$AK$167,economics!$AJ$2:$AJ$167,TRUE)),0)</f>
        <v>0</v>
      </c>
      <c r="H21" s="68">
        <f t="array" ref="H21">IF($D21,SUMPRODUCT((economics!$AG$2:$AG$167=$B21)*(economics!$D$2:$D$167="process")*economics!$AH$2:$AH$167*_xlfn.NORM.DIST(H$3,economics!$AK$2:$AK$167,economics!$AJ$2:$AJ$167,TRUE)),0)</f>
        <v>0</v>
      </c>
      <c r="I21" s="68">
        <f t="array" ref="I21">IF($D21,SUMPRODUCT((economics!$AG$2:$AG$167=$B21)*(economics!$D$2:$D$167="process")*economics!$AH$2:$AH$167*_xlfn.NORM.DIST(I$3,economics!$AK$2:$AK$167,economics!$AJ$2:$AJ$167,TRUE)),0)</f>
        <v>0</v>
      </c>
      <c r="J21" s="68">
        <f t="array" ref="J21">IF($D21,SUMPRODUCT((economics!$AG$2:$AG$167=$B21)*(economics!$D$2:$D$167="process")*economics!$AH$2:$AH$167*_xlfn.NORM.DIST(J$3,economics!$AK$2:$AK$167,economics!$AJ$2:$AJ$167,TRUE)),0)</f>
        <v>0</v>
      </c>
      <c r="K21" s="68">
        <f t="array" ref="K21">IF($D21,SUMPRODUCT((economics!$AG$2:$AG$167=$B21)*(economics!$D$2:$D$167="process")*economics!$AH$2:$AH$167*_xlfn.NORM.DIST(K$3,economics!$AK$2:$AK$167,economics!$AJ$2:$AJ$167,TRUE)),0)</f>
        <v>0</v>
      </c>
      <c r="L21" s="68">
        <f t="array" ref="L21">IF($D21,SUMPRODUCT((economics!$AG$2:$AG$167=$B21)*(economics!$D$2:$D$167="process")*economics!$AH$2:$AH$167*_xlfn.NORM.DIST(L$3,economics!$AK$2:$AK$167,economics!$AJ$2:$AJ$167,TRUE)),0)</f>
        <v>0</v>
      </c>
      <c r="M21" s="68">
        <f t="array" ref="M21">IF($D21,SUMPRODUCT((economics!$AG$2:$AG$167=$B21)*(economics!$D$2:$D$167="process")*economics!$AH$2:$AH$167*_xlfn.NORM.DIST(M$3,economics!$AK$2:$AK$167,economics!$AJ$2:$AJ$167,TRUE)),0)</f>
        <v>0</v>
      </c>
      <c r="N21" s="68">
        <f t="array" ref="N21">IF($D21,SUMPRODUCT((economics!$AG$2:$AG$167=$B21)*(economics!$D$2:$D$167="process")*economics!$AH$2:$AH$167*_xlfn.NORM.DIST(N$3,economics!$AK$2:$AK$167,economics!$AJ$2:$AJ$167,TRUE)),0)</f>
        <v>0</v>
      </c>
      <c r="O21" s="68">
        <f t="array" ref="O21">IF($D21,SUMPRODUCT((economics!$AG$2:$AG$167=$B21)*(economics!$D$2:$D$167="process")*economics!$AH$2:$AH$167*_xlfn.NORM.DIST(O$3,economics!$AK$2:$AK$167,economics!$AJ$2:$AJ$167,TRUE)),0)</f>
        <v>0</v>
      </c>
      <c r="P21" s="68">
        <f t="array" ref="P21">IF($D21,SUMPRODUCT((economics!$AG$2:$AG$167=$B21)*(economics!$D$2:$D$167="process")*economics!$AH$2:$AH$167*_xlfn.NORM.DIST(P$3,economics!$AK$2:$AK$167,economics!$AJ$2:$AJ$167,TRUE)),0)</f>
        <v>0</v>
      </c>
      <c r="Q21" s="68">
        <f t="array" ref="Q21">IF($D21,SUMPRODUCT((economics!$AG$2:$AG$167=$B21)*(economics!$D$2:$D$167="process")*economics!$AH$2:$AH$167*_xlfn.NORM.DIST(Q$3,economics!$AK$2:$AK$167,economics!$AJ$2:$AJ$167,TRUE)),0)</f>
        <v>0</v>
      </c>
      <c r="R21" s="68">
        <f t="array" ref="R21">IF($D21,SUMPRODUCT((economics!$AG$2:$AG$167=$B21)*(economics!$D$2:$D$167="process")*economics!$AH$2:$AH$167*_xlfn.NORM.DIST(R$3,economics!$AK$2:$AK$167,economics!$AJ$2:$AJ$167,TRUE)),0)</f>
        <v>0</v>
      </c>
      <c r="S21" s="68">
        <f t="array" ref="S21">IF($D21,SUMPRODUCT((economics!$AG$2:$AG$167=$B21)*(economics!$D$2:$D$167="process")*economics!$AH$2:$AH$167*_xlfn.NORM.DIST(S$3,economics!$AK$2:$AK$167,economics!$AJ$2:$AJ$167,TRUE)),0)</f>
        <v>0</v>
      </c>
      <c r="T21" s="68">
        <f t="array" ref="T21">IF($D21,SUMPRODUCT((economics!$AG$2:$AG$167=$B21)*(economics!$D$2:$D$167="process")*economics!$AH$2:$AH$167*_xlfn.NORM.DIST(T$3,economics!$AK$2:$AK$167,economics!$AJ$2:$AJ$167,TRUE)),0)</f>
        <v>0</v>
      </c>
      <c r="U21" s="68">
        <f t="array" ref="U21">IF($D21,SUMPRODUCT((economics!$AG$2:$AG$167=$B21)*(economics!$D$2:$D$167="process")*economics!$AH$2:$AH$167*_xlfn.NORM.DIST(U$3,economics!$AK$2:$AK$167,economics!$AJ$2:$AJ$167,TRUE)),0)</f>
        <v>0</v>
      </c>
      <c r="V21" s="68">
        <f t="array" ref="V21">IF($D21,SUMPRODUCT((economics!$AG$2:$AG$167=$B21)*(economics!$D$2:$D$167="process")*economics!$AH$2:$AH$167*_xlfn.NORM.DIST(V$3,economics!$AK$2:$AK$167,economics!$AJ$2:$AJ$167,TRUE)),0)</f>
        <v>0</v>
      </c>
      <c r="W21" s="68">
        <f t="array" ref="W21">IF($D21,SUMPRODUCT((economics!$AG$2:$AG$167=$B21)*(economics!$D$2:$D$167="process")*economics!$AH$2:$AH$167*_xlfn.NORM.DIST(W$3,economics!$AK$2:$AK$167,economics!$AJ$2:$AJ$167,TRUE)),0)</f>
        <v>0</v>
      </c>
      <c r="X21" s="68">
        <f t="array" ref="X21">IF($D21,SUMPRODUCT((economics!$AG$2:$AG$167=$B21)*(economics!$D$2:$D$167="process")*economics!$AH$2:$AH$167*_xlfn.NORM.DIST(X$3,economics!$AK$2:$AK$167,economics!$AJ$2:$AJ$167,TRUE)),0)</f>
        <v>0</v>
      </c>
      <c r="Y21" s="68">
        <f t="array" ref="Y21">IF($D21,SUMPRODUCT((economics!$AG$2:$AG$167=$B21)*(economics!$D$2:$D$167="process")*economics!$AH$2:$AH$167*_xlfn.NORM.DIST(Y$3,economics!$AK$2:$AK$167,economics!$AJ$2:$AJ$167,TRUE)),0)</f>
        <v>0</v>
      </c>
      <c r="Z21" s="68">
        <f t="array" ref="Z21">IF($D21,SUMPRODUCT((economics!$AG$2:$AG$167=$B21)*(economics!$D$2:$D$167="process")*economics!$AH$2:$AH$167*_xlfn.NORM.DIST(Z$3,economics!$AK$2:$AK$167,economics!$AJ$2:$AJ$167,TRUE)),0)</f>
        <v>0</v>
      </c>
      <c r="AA21" s="68">
        <f t="array" ref="AA21">IF($D21,SUMPRODUCT((economics!$AG$2:$AG$167=$B21)*(economics!$D$2:$D$167="process")*economics!$AH$2:$AH$167*_xlfn.NORM.DIST(AA$3,economics!$AK$2:$AK$167,economics!$AJ$2:$AJ$167,TRUE)),0)</f>
        <v>0</v>
      </c>
      <c r="AB21" s="68">
        <f t="array" ref="AB21">IF($D21,SUMPRODUCT((economics!$AG$2:$AG$167=$B21)*(economics!$D$2:$D$167="process")*economics!$AH$2:$AH$167*_xlfn.NORM.DIST(AB$3,economics!$AK$2:$AK$167,economics!$AJ$2:$AJ$167,TRUE)),0)</f>
        <v>0</v>
      </c>
      <c r="AC21" s="68">
        <f t="array" ref="AC21">IF($D21,SUMPRODUCT((economics!$AG$2:$AG$167=$B21)*(economics!$D$2:$D$167="process")*economics!$AH$2:$AH$167*_xlfn.NORM.DIST(AC$3,economics!$AK$2:$AK$167,economics!$AJ$2:$AJ$167,TRUE)),0)</f>
        <v>0</v>
      </c>
      <c r="AD21" s="68">
        <f t="array" ref="AD21">IF($D21,SUMPRODUCT((economics!$AG$2:$AG$167=$B21)*(economics!$D$2:$D$167="process")*economics!$AH$2:$AH$167*_xlfn.NORM.DIST(AD$3,economics!$AK$2:$AK$167,economics!$AJ$2:$AJ$167,TRUE)),0)</f>
        <v>0</v>
      </c>
      <c r="AE21" s="68">
        <f t="array" ref="AE21">IF($D21,SUMPRODUCT((economics!$AG$2:$AG$167=$B21)*(economics!$D$2:$D$167="process")*economics!$AH$2:$AH$167*_xlfn.NORM.DIST(AE$3,economics!$AK$2:$AK$167,economics!$AJ$2:$AJ$167,TRUE)),0)</f>
        <v>0</v>
      </c>
      <c r="AF21" s="68">
        <f t="array" ref="AF21">IF($D21,SUMPRODUCT((economics!$AG$2:$AG$167=$B21)*(economics!$D$2:$D$167="process")*economics!$AH$2:$AH$167*_xlfn.NORM.DIST(AF$3,economics!$AK$2:$AK$167,economics!$AJ$2:$AJ$167,TRUE)),0)</f>
        <v>0</v>
      </c>
      <c r="AG21" s="68">
        <f t="array" ref="AG21">IF($D21,SUMPRODUCT((economics!$AG$2:$AG$167=$B21)*(economics!$D$2:$D$167="process")*economics!$AH$2:$AH$167*_xlfn.NORM.DIST(AG$3,economics!$AK$2:$AK$167,economics!$AJ$2:$AJ$167,TRUE)),0)</f>
        <v>0</v>
      </c>
      <c r="AH21" s="68">
        <f t="array" ref="AH21">IF($D21,SUMPRODUCT((economics!$AG$2:$AG$167=$B21)*(economics!$D$2:$D$167="process")*economics!$AH$2:$AH$167*_xlfn.NORM.DIST(AH$3,economics!$AK$2:$AK$167,economics!$AJ$2:$AJ$167,TRUE)),0)</f>
        <v>0</v>
      </c>
      <c r="AI21" s="68">
        <f t="array" ref="AI21">IF($D21,SUMPRODUCT((economics!$AG$2:$AG$167=$B21)*(economics!$D$2:$D$167="process")*economics!$AH$2:$AH$167*_xlfn.NORM.DIST(AI$3,economics!$AK$2:$AK$167,economics!$AJ$2:$AJ$167,TRUE)),0)</f>
        <v>0</v>
      </c>
      <c r="AJ21" s="68">
        <f t="array" ref="AJ21">IF($D21,SUMPRODUCT((economics!$AG$2:$AG$167=$B21)*(economics!$D$2:$D$167="process")*economics!$AH$2:$AH$167*_xlfn.NORM.DIST(AJ$3,economics!$AK$2:$AK$167,economics!$AJ$2:$AJ$167,TRUE)),0)</f>
        <v>0</v>
      </c>
      <c r="AK21" s="68">
        <f t="array" ref="AK21">IF($D21,SUMPRODUCT((economics!$AG$2:$AG$167=$B21)*(economics!$D$2:$D$167="process")*economics!$AH$2:$AH$167*_xlfn.NORM.DIST(AK$3,economics!$AK$2:$AK$167,economics!$AJ$2:$AJ$167,TRUE)),0)</f>
        <v>0</v>
      </c>
      <c r="AL21" s="68">
        <f t="array" ref="AL21">IF($D21,SUMPRODUCT((economics!$AG$2:$AG$167=$B21)*(economics!$D$2:$D$167="process")*economics!$AH$2:$AH$167*_xlfn.NORM.DIST(AL$3,economics!$AK$2:$AK$167,economics!$AJ$2:$AJ$167,TRUE)),0)</f>
        <v>0</v>
      </c>
      <c r="AM21" s="68">
        <f t="array" ref="AM21">IF($D21,SUMPRODUCT((economics!$AG$2:$AG$167=$B21)*(economics!$D$2:$D$167="process")*economics!$AH$2:$AH$167*_xlfn.NORM.DIST(AM$3,economics!$AK$2:$AK$167,economics!$AJ$2:$AJ$167,TRUE)),0)</f>
        <v>0</v>
      </c>
      <c r="AN21" s="68">
        <f t="array" ref="AN21">IF($D21,SUMPRODUCT((economics!$AG$2:$AG$167=$B21)*(economics!$D$2:$D$167="process")*economics!$AH$2:$AH$167*_xlfn.NORM.DIST(AN$3,economics!$AK$2:$AK$167,economics!$AJ$2:$AJ$167,TRUE)),0)</f>
        <v>0</v>
      </c>
      <c r="AO21" s="68">
        <f t="array" ref="AO21">IF($D21,SUMPRODUCT((economics!$AG$2:$AG$167=$B21)*(economics!$D$2:$D$167="process")*economics!$AH$2:$AH$167*_xlfn.NORM.DIST(AO$3,economics!$AK$2:$AK$167,economics!$AJ$2:$AJ$167,TRUE)),0)</f>
        <v>0</v>
      </c>
      <c r="AP21" s="68">
        <f t="array" ref="AP21">IF($D21,SUMPRODUCT((economics!$AG$2:$AG$167=$B21)*(economics!$D$2:$D$167="process")*economics!$AH$2:$AH$167*_xlfn.NORM.DIST(AP$3,economics!$AK$2:$AK$167,economics!$AJ$2:$AJ$167,TRUE)),0)</f>
        <v>0</v>
      </c>
      <c r="AQ21" s="68">
        <f t="array" ref="AQ21">IF($D21,SUMPRODUCT((economics!$AG$2:$AG$167=$B21)*(economics!$D$2:$D$167="process")*economics!$AH$2:$AH$167*_xlfn.NORM.DIST(AQ$3,economics!$AK$2:$AK$167,economics!$AJ$2:$AJ$167,TRUE)),0)</f>
        <v>0</v>
      </c>
      <c r="AR21" s="68">
        <f t="array" ref="AR21">IF($D21,SUMPRODUCT((economics!$AG$2:$AG$167=$B21)*(economics!$D$2:$D$167="process")*economics!$AH$2:$AH$167*_xlfn.NORM.DIST(AR$3,economics!$AK$2:$AK$167,economics!$AJ$2:$AJ$167,TRUE)),0)</f>
        <v>0</v>
      </c>
      <c r="AS21" s="68">
        <f t="array" ref="AS21">IF($D21,SUMPRODUCT((economics!$AG$2:$AG$167=$B21)*(economics!$D$2:$D$167="process")*economics!$AH$2:$AH$167*_xlfn.NORM.DIST(AS$3,economics!$AK$2:$AK$167,economics!$AJ$2:$AJ$167,TRUE)),0)</f>
        <v>0</v>
      </c>
      <c r="AT21" s="68">
        <f t="array" ref="AT21">IF($D21,SUMPRODUCT((economics!$AG$2:$AG$167=$B21)*(economics!$D$2:$D$167="process")*economics!$AH$2:$AH$167*_xlfn.NORM.DIST(AT$3,economics!$AK$2:$AK$167,economics!$AJ$2:$AJ$167,TRUE)),0)</f>
        <v>0</v>
      </c>
      <c r="AU21" s="68">
        <f t="array" ref="AU21">IF($D21,SUMPRODUCT((economics!$AG$2:$AG$167=$B21)*(economics!$D$2:$D$167="process")*economics!$AH$2:$AH$167*_xlfn.NORM.DIST(AU$3,economics!$AK$2:$AK$167,economics!$AJ$2:$AJ$167,TRUE)),0)</f>
        <v>0</v>
      </c>
      <c r="AV21" s="68">
        <f t="array" ref="AV21">IF($D21,SUMPRODUCT((economics!$AG$2:$AG$167=$B21)*(economics!$D$2:$D$167="process")*economics!$AH$2:$AH$167*_xlfn.NORM.DIST(AV$3,economics!$AK$2:$AK$167,economics!$AJ$2:$AJ$167,TRUE)),0)</f>
        <v>0</v>
      </c>
      <c r="AW21" s="68">
        <f t="array" ref="AW21">IF($D21,SUMPRODUCT((economics!$AG$2:$AG$167=$B21)*(economics!$D$2:$D$167="process")*economics!$AH$2:$AH$167*_xlfn.NORM.DIST(AW$3,economics!$AK$2:$AK$167,economics!$AJ$2:$AJ$167,TRUE)),0)</f>
        <v>0</v>
      </c>
      <c r="AX21" s="68">
        <f t="array" ref="AX21">IF($D21,SUMPRODUCT((economics!$AG$2:$AG$167=$B21)*(economics!$D$2:$D$167="process")*economics!$AH$2:$AH$167*_xlfn.NORM.DIST(AX$3,economics!$AK$2:$AK$167,economics!$AJ$2:$AJ$167,TRUE)),0)</f>
        <v>0</v>
      </c>
      <c r="AY21" s="68">
        <f t="array" ref="AY21">IF($D21,SUMPRODUCT((economics!$AG$2:$AG$167=$B21)*(economics!$D$2:$D$167="process")*economics!$AH$2:$AH$167*_xlfn.NORM.DIST(AY$3,economics!$AK$2:$AK$167,economics!$AJ$2:$AJ$167,TRUE)),0)</f>
        <v>0</v>
      </c>
      <c r="AZ21" s="68">
        <f t="array" ref="AZ21">IF($D21,SUMPRODUCT((economics!$AG$2:$AG$167=$B21)*(economics!$D$2:$D$167="process")*economics!$AH$2:$AH$167*_xlfn.NORM.DIST(AZ$3,economics!$AK$2:$AK$167,economics!$AJ$2:$AJ$167,TRUE)),0)</f>
        <v>0</v>
      </c>
      <c r="BA21" s="68">
        <f t="array" ref="BA21">IF($D21,SUMPRODUCT((economics!$AG$2:$AG$167=$B21)*(economics!$D$2:$D$167="process")*economics!$AH$2:$AH$167*_xlfn.NORM.DIST(BA$3,economics!$AK$2:$AK$167,economics!$AJ$2:$AJ$167,TRUE)),0)</f>
        <v>0</v>
      </c>
      <c r="BB21" s="68">
        <f t="array" ref="BB21">IF($D21,SUMPRODUCT((economics!$AG$2:$AG$167=$B21)*(economics!$D$2:$D$167="process")*economics!$AH$2:$AH$167*_xlfn.NORM.DIST(BB$3,economics!$AK$2:$AK$167,economics!$AJ$2:$AJ$167,TRUE)),0)</f>
        <v>0</v>
      </c>
      <c r="BC21" s="68">
        <f t="array" ref="BC21">IF($D21,SUMPRODUCT((economics!$AG$2:$AG$167=$B21)*(economics!$D$2:$D$167="process")*economics!$AH$2:$AH$167*_xlfn.NORM.DIST(BC$3,economics!$AK$2:$AK$167,economics!$AJ$2:$AJ$167,TRUE)),0)</f>
        <v>0</v>
      </c>
      <c r="BD21" s="68">
        <f t="array" ref="BD21">IF($D21,SUMPRODUCT((economics!$AG$2:$AG$167=$B21)*(economics!$D$2:$D$167="process")*economics!$AH$2:$AH$167*_xlfn.NORM.DIST(BD$3,economics!$AK$2:$AK$167,economics!$AJ$2:$AJ$167,TRUE)),0)</f>
        <v>0</v>
      </c>
      <c r="BE21" s="68">
        <f t="array" ref="BE21">IF($D21,SUMPRODUCT((economics!$AG$2:$AG$167=$B21)*(economics!$D$2:$D$167="process")*economics!$AH$2:$AH$167*_xlfn.NORM.DIST(BE$3,economics!$AK$2:$AK$167,economics!$AJ$2:$AJ$167,TRUE)),0)</f>
        <v>0</v>
      </c>
      <c r="BF21" s="68">
        <f t="array" ref="BF21">IF($D21,SUMPRODUCT((economics!$AG$2:$AG$167=$B21)*(economics!$D$2:$D$167="process")*economics!$AH$2:$AH$167*_xlfn.NORM.DIST(BF$3,economics!$AK$2:$AK$167,economics!$AJ$2:$AJ$167,TRUE)),0)</f>
        <v>0</v>
      </c>
      <c r="BG21" s="68">
        <f t="array" ref="BG21">IF($D21,SUMPRODUCT((economics!$AG$2:$AG$167=$B21)*(economics!$D$2:$D$167="process")*economics!$AH$2:$AH$167*_xlfn.NORM.DIST(BG$3,economics!$AK$2:$AK$167,economics!$AJ$2:$AJ$167,TRUE)),0)</f>
        <v>0</v>
      </c>
      <c r="BH21" s="68">
        <f t="array" ref="BH21">IF($D21,SUMPRODUCT((economics!$AG$2:$AG$167=$B21)*(economics!$D$2:$D$167="process")*economics!$AH$2:$AH$167*_xlfn.NORM.DIST(BH$3,economics!$AK$2:$AK$167,economics!$AJ$2:$AJ$167,TRUE)),0)</f>
        <v>0</v>
      </c>
      <c r="BI21" s="68">
        <f t="array" ref="BI21">IF($D21,SUMPRODUCT((economics!$AG$2:$AG$167=$B21)*(economics!$D$2:$D$167="process")*economics!$AH$2:$AH$167*_xlfn.NORM.DIST(BI$3,economics!$AK$2:$AK$167,economics!$AJ$2:$AJ$167,TRUE)),0)</f>
        <v>0</v>
      </c>
      <c r="BJ21" s="68">
        <f t="array" ref="BJ21">IF($D21,SUMPRODUCT((economics!$AG$2:$AG$167=$B21)*(economics!$D$2:$D$167="process")*economics!$AH$2:$AH$167*_xlfn.NORM.DIST(BJ$3,economics!$AK$2:$AK$167,economics!$AJ$2:$AJ$167,TRUE)),0)</f>
        <v>0</v>
      </c>
      <c r="BK21" s="68">
        <f t="array" ref="BK21">IF($D21,SUMPRODUCT((economics!$AG$2:$AG$167=$B21)*(economics!$D$2:$D$167="process")*economics!$AH$2:$AH$167*_xlfn.NORM.DIST(BK$3,economics!$AK$2:$AK$167,economics!$AJ$2:$AJ$167,TRUE)),0)</f>
        <v>0</v>
      </c>
      <c r="BL21" s="68">
        <f t="array" ref="BL21">IF($D21,SUMPRODUCT((economics!$AG$2:$AG$167=$B21)*(economics!$D$2:$D$167="process")*economics!$AH$2:$AH$167*_xlfn.NORM.DIST(BL$3,economics!$AK$2:$AK$167,economics!$AJ$2:$AJ$167,TRUE)),0)</f>
        <v>0</v>
      </c>
      <c r="BM21" s="68">
        <f t="array" ref="BM21">IF($D21,SUMPRODUCT((economics!$AG$2:$AG$167=$B21)*(economics!$D$2:$D$167="process")*economics!$AH$2:$AH$167*_xlfn.NORM.DIST(BM$3,economics!$AK$2:$AK$167,economics!$AJ$2:$AJ$167,TRUE)),0)</f>
        <v>0</v>
      </c>
      <c r="BN21" s="68">
        <f t="array" ref="BN21">IF($D21,SUMPRODUCT((economics!$AG$2:$AG$167=$B21)*(economics!$D$2:$D$167="process")*economics!$AH$2:$AH$167*_xlfn.NORM.DIST(BN$3,economics!$AK$2:$AK$167,economics!$AJ$2:$AJ$167,TRUE)),0)</f>
        <v>0</v>
      </c>
      <c r="BO21" s="68">
        <f t="array" ref="BO21">IF($D21,SUMPRODUCT((economics!$AG$2:$AG$167=$B21)*(economics!$D$2:$D$167="process")*economics!$AH$2:$AH$167*_xlfn.NORM.DIST(BO$3,economics!$AK$2:$AK$167,economics!$AJ$2:$AJ$167,TRUE)),0)</f>
        <v>0</v>
      </c>
      <c r="BP21" s="68">
        <f t="array" ref="BP21">IF($D21,SUMPRODUCT((economics!$AG$2:$AG$167=$B21)*(economics!$D$2:$D$167="process")*economics!$AH$2:$AH$167*_xlfn.NORM.DIST(BP$3,economics!$AK$2:$AK$167,economics!$AJ$2:$AJ$167,TRUE)),0)</f>
        <v>0</v>
      </c>
      <c r="BQ21" s="68">
        <f t="array" ref="BQ21">IF($D21,SUMPRODUCT((economics!$AG$2:$AG$167=$B21)*(economics!$D$2:$D$167="process")*economics!$AH$2:$AH$167*_xlfn.NORM.DIST(BQ$3,economics!$AK$2:$AK$167,economics!$AJ$2:$AJ$167,TRUE)),0)</f>
        <v>0</v>
      </c>
      <c r="BR21" s="68">
        <f t="array" ref="BR21">IF($D21,SUMPRODUCT((economics!$AG$2:$AG$167=$B21)*(economics!$D$2:$D$167="process")*economics!$AH$2:$AH$167*_xlfn.NORM.DIST(BR$3,economics!$AK$2:$AK$167,economics!$AJ$2:$AJ$167,TRUE)),0)</f>
        <v>0</v>
      </c>
      <c r="BS21" s="68">
        <f t="array" ref="BS21">IF($D21,SUMPRODUCT((economics!$AG$2:$AG$167=$B21)*(economics!$D$2:$D$167="process")*economics!$AH$2:$AH$167*_xlfn.NORM.DIST(BS$3,economics!$AK$2:$AK$167,economics!$AJ$2:$AJ$167,TRUE)),0)</f>
        <v>0</v>
      </c>
      <c r="BT21" s="68">
        <f t="array" ref="BT21">IF($D21,SUMPRODUCT((economics!$AG$2:$AG$167=$B21)*(economics!$D$2:$D$167="process")*economics!$AH$2:$AH$167*_xlfn.NORM.DIST(BT$3,economics!$AK$2:$AK$167,economics!$AJ$2:$AJ$167,TRUE)),0)</f>
        <v>0</v>
      </c>
      <c r="BU21" s="68">
        <f t="array" ref="BU21">IF($D21,SUMPRODUCT((economics!$AG$2:$AG$167=$B21)*(economics!$D$2:$D$167="process")*economics!$AH$2:$AH$167*_xlfn.NORM.DIST(BU$3,economics!$AK$2:$AK$167,economics!$AJ$2:$AJ$167,TRUE)),0)</f>
        <v>0</v>
      </c>
      <c r="BV21" s="68">
        <f t="array" ref="BV21">IF($D21,SUMPRODUCT((economics!$AG$2:$AG$167=$B21)*(economics!$D$2:$D$167="process")*economics!$AH$2:$AH$167*_xlfn.NORM.DIST(BV$3,economics!$AK$2:$AK$167,economics!$AJ$2:$AJ$167,TRUE)),0)</f>
        <v>0</v>
      </c>
      <c r="BW21" s="68">
        <f t="array" ref="BW21">IF($D21,SUMPRODUCT((economics!$AG$2:$AG$167=$B21)*(economics!$D$2:$D$167="process")*economics!$AH$2:$AH$167*_xlfn.NORM.DIST(BW$3,economics!$AK$2:$AK$167,economics!$AJ$2:$AJ$167,TRUE)),0)</f>
        <v>0</v>
      </c>
      <c r="BX21" s="68">
        <f t="array" ref="BX21">IF($D21,SUMPRODUCT((economics!$AG$2:$AG$167=$B21)*(economics!$D$2:$D$167="process")*economics!$AH$2:$AH$167*_xlfn.NORM.DIST(BX$3,economics!$AK$2:$AK$167,economics!$AJ$2:$AJ$167,TRUE)),0)</f>
        <v>0</v>
      </c>
      <c r="BY21" s="68">
        <f t="array" ref="BY21">IF($D21,SUMPRODUCT((economics!$AG$2:$AG$167=$B21)*(economics!$D$2:$D$167="process")*economics!$AH$2:$AH$167*_xlfn.NORM.DIST(BY$3,economics!$AK$2:$AK$167,economics!$AJ$2:$AJ$167,TRUE)),0)</f>
        <v>0</v>
      </c>
      <c r="BZ21" s="68">
        <f t="array" ref="BZ21">IF($D21,SUMPRODUCT((economics!$AG$2:$AG$167=$B21)*(economics!$D$2:$D$167="process")*economics!$AH$2:$AH$167*_xlfn.NORM.DIST(BZ$3,economics!$AK$2:$AK$167,economics!$AJ$2:$AJ$167,TRUE)),0)</f>
        <v>0</v>
      </c>
      <c r="CA21" s="68">
        <f t="array" ref="CA21">IF($D21,SUMPRODUCT((economics!$AG$2:$AG$167=$B21)*(economics!$D$2:$D$167="process")*economics!$AH$2:$AH$167*_xlfn.NORM.DIST(CA$3,economics!$AK$2:$AK$167,economics!$AJ$2:$AJ$167,TRUE)),0)</f>
        <v>0</v>
      </c>
      <c r="CB21" s="68">
        <f t="array" ref="CB21">IF($D21,SUMPRODUCT((economics!$AG$2:$AG$167=$B21)*(economics!$D$2:$D$167="process")*economics!$AH$2:$AH$167*_xlfn.NORM.DIST(CB$3,economics!$AK$2:$AK$167,economics!$AJ$2:$AJ$167,TRUE)),0)</f>
        <v>0</v>
      </c>
      <c r="CC21" s="68">
        <f t="array" ref="CC21">IF($D21,SUMPRODUCT((economics!$AG$2:$AG$167=$B21)*(economics!$D$2:$D$167="process")*economics!$AH$2:$AH$167*_xlfn.NORM.DIST(CC$3,economics!$AK$2:$AK$167,economics!$AJ$2:$AJ$167,TRUE)),0)</f>
        <v>0</v>
      </c>
      <c r="CD21" s="68">
        <f t="array" ref="CD21">IF($D21,SUMPRODUCT((economics!$AG$2:$AG$167=$B21)*(economics!$D$2:$D$167="process")*economics!$AH$2:$AH$167*_xlfn.NORM.DIST(CD$3,economics!$AK$2:$AK$167,economics!$AJ$2:$AJ$167,TRUE)),0)</f>
        <v>0</v>
      </c>
      <c r="CE21" s="68">
        <f t="array" ref="CE21">IF($D21,SUMPRODUCT((economics!$AG$2:$AG$167=$B21)*(economics!$D$2:$D$167="process")*economics!$AH$2:$AH$167*_xlfn.NORM.DIST(CE$3,economics!$AK$2:$AK$167,economics!$AJ$2:$AJ$167,TRUE)),0)</f>
        <v>0</v>
      </c>
      <c r="CF21" s="68">
        <f t="array" ref="CF21">IF($D21,SUMPRODUCT((economics!$AG$2:$AG$167=$B21)*(economics!$D$2:$D$167="process")*economics!$AH$2:$AH$167*_xlfn.NORM.DIST(CF$3,economics!$AK$2:$AK$167,economics!$AJ$2:$AJ$167,TRUE)),0)</f>
        <v>0</v>
      </c>
      <c r="CG21" s="68">
        <f t="array" ref="CG21">IF($D21,SUMPRODUCT((economics!$AG$2:$AG$167=$B21)*(economics!$D$2:$D$167="process")*economics!$AH$2:$AH$167*_xlfn.NORM.DIST(CG$3,economics!$AK$2:$AK$167,economics!$AJ$2:$AJ$167,TRUE)),0)</f>
        <v>0</v>
      </c>
      <c r="CH21" s="68">
        <f t="array" ref="CH21">IF($D21,SUMPRODUCT((economics!$AG$2:$AG$167=$B21)*(economics!$D$2:$D$167="process")*economics!$AH$2:$AH$167*_xlfn.NORM.DIST(CH$3,economics!$AK$2:$AK$167,economics!$AJ$2:$AJ$167,TRUE)),0)</f>
        <v>0</v>
      </c>
    </row>
    <row r="22" spans="1:86" x14ac:dyDescent="0.35">
      <c r="A22" t="str">
        <f>WHRPbI!A20</f>
        <v>other machinery 28</v>
      </c>
      <c r="B22">
        <v>28</v>
      </c>
      <c r="C22" s="68">
        <f>WHRPbI!B20</f>
        <v>0.15116129032258066</v>
      </c>
      <c r="D22" t="b">
        <f>ISNUMBER(MATCH($B22,'energy base (MECS)'!$K$4:$K$9,0))</f>
        <v>0</v>
      </c>
      <c r="E22" s="68">
        <f t="array" ref="E22">IF($D22,SUMPRODUCT((economics!$AG$2:$AG$167=$B22)*(economics!$D$2:$D$167="process")*economics!$AH$2:$AH$167*_xlfn.NORM.DIST(E$3,economics!$AK$2:$AK$167,economics!$AJ$2:$AJ$167,TRUE)),0)</f>
        <v>0</v>
      </c>
      <c r="F22" s="68">
        <f t="array" ref="F22">IF($D22,SUMPRODUCT((economics!$AG$2:$AG$167=$B22)*(economics!$D$2:$D$167="process")*economics!$AH$2:$AH$167*_xlfn.NORM.DIST(F$3,economics!$AK$2:$AK$167,economics!$AJ$2:$AJ$167,TRUE)),0)</f>
        <v>0</v>
      </c>
      <c r="G22" s="68">
        <f t="array" ref="G22">IF($D22,SUMPRODUCT((economics!$AG$2:$AG$167=$B22)*(economics!$D$2:$D$167="process")*economics!$AH$2:$AH$167*_xlfn.NORM.DIST(G$3,economics!$AK$2:$AK$167,economics!$AJ$2:$AJ$167,TRUE)),0)</f>
        <v>0</v>
      </c>
      <c r="H22" s="68">
        <f t="array" ref="H22">IF($D22,SUMPRODUCT((economics!$AG$2:$AG$167=$B22)*(economics!$D$2:$D$167="process")*economics!$AH$2:$AH$167*_xlfn.NORM.DIST(H$3,economics!$AK$2:$AK$167,economics!$AJ$2:$AJ$167,TRUE)),0)</f>
        <v>0</v>
      </c>
      <c r="I22" s="68">
        <f t="array" ref="I22">IF($D22,SUMPRODUCT((economics!$AG$2:$AG$167=$B22)*(economics!$D$2:$D$167="process")*economics!$AH$2:$AH$167*_xlfn.NORM.DIST(I$3,economics!$AK$2:$AK$167,economics!$AJ$2:$AJ$167,TRUE)),0)</f>
        <v>0</v>
      </c>
      <c r="J22" s="68">
        <f t="array" ref="J22">IF($D22,SUMPRODUCT((economics!$AG$2:$AG$167=$B22)*(economics!$D$2:$D$167="process")*economics!$AH$2:$AH$167*_xlfn.NORM.DIST(J$3,economics!$AK$2:$AK$167,economics!$AJ$2:$AJ$167,TRUE)),0)</f>
        <v>0</v>
      </c>
      <c r="K22" s="68">
        <f t="array" ref="K22">IF($D22,SUMPRODUCT((economics!$AG$2:$AG$167=$B22)*(economics!$D$2:$D$167="process")*economics!$AH$2:$AH$167*_xlfn.NORM.DIST(K$3,economics!$AK$2:$AK$167,economics!$AJ$2:$AJ$167,TRUE)),0)</f>
        <v>0</v>
      </c>
      <c r="L22" s="68">
        <f t="array" ref="L22">IF($D22,SUMPRODUCT((economics!$AG$2:$AG$167=$B22)*(economics!$D$2:$D$167="process")*economics!$AH$2:$AH$167*_xlfn.NORM.DIST(L$3,economics!$AK$2:$AK$167,economics!$AJ$2:$AJ$167,TRUE)),0)</f>
        <v>0</v>
      </c>
      <c r="M22" s="68">
        <f t="array" ref="M22">IF($D22,SUMPRODUCT((economics!$AG$2:$AG$167=$B22)*(economics!$D$2:$D$167="process")*economics!$AH$2:$AH$167*_xlfn.NORM.DIST(M$3,economics!$AK$2:$AK$167,economics!$AJ$2:$AJ$167,TRUE)),0)</f>
        <v>0</v>
      </c>
      <c r="N22" s="68">
        <f t="array" ref="N22">IF($D22,SUMPRODUCT((economics!$AG$2:$AG$167=$B22)*(economics!$D$2:$D$167="process")*economics!$AH$2:$AH$167*_xlfn.NORM.DIST(N$3,economics!$AK$2:$AK$167,economics!$AJ$2:$AJ$167,TRUE)),0)</f>
        <v>0</v>
      </c>
      <c r="O22" s="68">
        <f t="array" ref="O22">IF($D22,SUMPRODUCT((economics!$AG$2:$AG$167=$B22)*(economics!$D$2:$D$167="process")*economics!$AH$2:$AH$167*_xlfn.NORM.DIST(O$3,economics!$AK$2:$AK$167,economics!$AJ$2:$AJ$167,TRUE)),0)</f>
        <v>0</v>
      </c>
      <c r="P22" s="68">
        <f t="array" ref="P22">IF($D22,SUMPRODUCT((economics!$AG$2:$AG$167=$B22)*(economics!$D$2:$D$167="process")*economics!$AH$2:$AH$167*_xlfn.NORM.DIST(P$3,economics!$AK$2:$AK$167,economics!$AJ$2:$AJ$167,TRUE)),0)</f>
        <v>0</v>
      </c>
      <c r="Q22" s="68">
        <f t="array" ref="Q22">IF($D22,SUMPRODUCT((economics!$AG$2:$AG$167=$B22)*(economics!$D$2:$D$167="process")*economics!$AH$2:$AH$167*_xlfn.NORM.DIST(Q$3,economics!$AK$2:$AK$167,economics!$AJ$2:$AJ$167,TRUE)),0)</f>
        <v>0</v>
      </c>
      <c r="R22" s="68">
        <f t="array" ref="R22">IF($D22,SUMPRODUCT((economics!$AG$2:$AG$167=$B22)*(economics!$D$2:$D$167="process")*economics!$AH$2:$AH$167*_xlfn.NORM.DIST(R$3,economics!$AK$2:$AK$167,economics!$AJ$2:$AJ$167,TRUE)),0)</f>
        <v>0</v>
      </c>
      <c r="S22" s="68">
        <f t="array" ref="S22">IF($D22,SUMPRODUCT((economics!$AG$2:$AG$167=$B22)*(economics!$D$2:$D$167="process")*economics!$AH$2:$AH$167*_xlfn.NORM.DIST(S$3,economics!$AK$2:$AK$167,economics!$AJ$2:$AJ$167,TRUE)),0)</f>
        <v>0</v>
      </c>
      <c r="T22" s="68">
        <f t="array" ref="T22">IF($D22,SUMPRODUCT((economics!$AG$2:$AG$167=$B22)*(economics!$D$2:$D$167="process")*economics!$AH$2:$AH$167*_xlfn.NORM.DIST(T$3,economics!$AK$2:$AK$167,economics!$AJ$2:$AJ$167,TRUE)),0)</f>
        <v>0</v>
      </c>
      <c r="U22" s="68">
        <f t="array" ref="U22">IF($D22,SUMPRODUCT((economics!$AG$2:$AG$167=$B22)*(economics!$D$2:$D$167="process")*economics!$AH$2:$AH$167*_xlfn.NORM.DIST(U$3,economics!$AK$2:$AK$167,economics!$AJ$2:$AJ$167,TRUE)),0)</f>
        <v>0</v>
      </c>
      <c r="V22" s="68">
        <f t="array" ref="V22">IF($D22,SUMPRODUCT((economics!$AG$2:$AG$167=$B22)*(economics!$D$2:$D$167="process")*economics!$AH$2:$AH$167*_xlfn.NORM.DIST(V$3,economics!$AK$2:$AK$167,economics!$AJ$2:$AJ$167,TRUE)),0)</f>
        <v>0</v>
      </c>
      <c r="W22" s="68">
        <f t="array" ref="W22">IF($D22,SUMPRODUCT((economics!$AG$2:$AG$167=$B22)*(economics!$D$2:$D$167="process")*economics!$AH$2:$AH$167*_xlfn.NORM.DIST(W$3,economics!$AK$2:$AK$167,economics!$AJ$2:$AJ$167,TRUE)),0)</f>
        <v>0</v>
      </c>
      <c r="X22" s="68">
        <f t="array" ref="X22">IF($D22,SUMPRODUCT((economics!$AG$2:$AG$167=$B22)*(economics!$D$2:$D$167="process")*economics!$AH$2:$AH$167*_xlfn.NORM.DIST(X$3,economics!$AK$2:$AK$167,economics!$AJ$2:$AJ$167,TRUE)),0)</f>
        <v>0</v>
      </c>
      <c r="Y22" s="68">
        <f t="array" ref="Y22">IF($D22,SUMPRODUCT((economics!$AG$2:$AG$167=$B22)*(economics!$D$2:$D$167="process")*economics!$AH$2:$AH$167*_xlfn.NORM.DIST(Y$3,economics!$AK$2:$AK$167,economics!$AJ$2:$AJ$167,TRUE)),0)</f>
        <v>0</v>
      </c>
      <c r="Z22" s="68">
        <f t="array" ref="Z22">IF($D22,SUMPRODUCT((economics!$AG$2:$AG$167=$B22)*(economics!$D$2:$D$167="process")*economics!$AH$2:$AH$167*_xlfn.NORM.DIST(Z$3,economics!$AK$2:$AK$167,economics!$AJ$2:$AJ$167,TRUE)),0)</f>
        <v>0</v>
      </c>
      <c r="AA22" s="68">
        <f t="array" ref="AA22">IF($D22,SUMPRODUCT((economics!$AG$2:$AG$167=$B22)*(economics!$D$2:$D$167="process")*economics!$AH$2:$AH$167*_xlfn.NORM.DIST(AA$3,economics!$AK$2:$AK$167,economics!$AJ$2:$AJ$167,TRUE)),0)</f>
        <v>0</v>
      </c>
      <c r="AB22" s="68">
        <f t="array" ref="AB22">IF($D22,SUMPRODUCT((economics!$AG$2:$AG$167=$B22)*(economics!$D$2:$D$167="process")*economics!$AH$2:$AH$167*_xlfn.NORM.DIST(AB$3,economics!$AK$2:$AK$167,economics!$AJ$2:$AJ$167,TRUE)),0)</f>
        <v>0</v>
      </c>
      <c r="AC22" s="68">
        <f t="array" ref="AC22">IF($D22,SUMPRODUCT((economics!$AG$2:$AG$167=$B22)*(economics!$D$2:$D$167="process")*economics!$AH$2:$AH$167*_xlfn.NORM.DIST(AC$3,economics!$AK$2:$AK$167,economics!$AJ$2:$AJ$167,TRUE)),0)</f>
        <v>0</v>
      </c>
      <c r="AD22" s="68">
        <f t="array" ref="AD22">IF($D22,SUMPRODUCT((economics!$AG$2:$AG$167=$B22)*(economics!$D$2:$D$167="process")*economics!$AH$2:$AH$167*_xlfn.NORM.DIST(AD$3,economics!$AK$2:$AK$167,economics!$AJ$2:$AJ$167,TRUE)),0)</f>
        <v>0</v>
      </c>
      <c r="AE22" s="68">
        <f t="array" ref="AE22">IF($D22,SUMPRODUCT((economics!$AG$2:$AG$167=$B22)*(economics!$D$2:$D$167="process")*economics!$AH$2:$AH$167*_xlfn.NORM.DIST(AE$3,economics!$AK$2:$AK$167,economics!$AJ$2:$AJ$167,TRUE)),0)</f>
        <v>0</v>
      </c>
      <c r="AF22" s="68">
        <f t="array" ref="AF22">IF($D22,SUMPRODUCT((economics!$AG$2:$AG$167=$B22)*(economics!$D$2:$D$167="process")*economics!$AH$2:$AH$167*_xlfn.NORM.DIST(AF$3,economics!$AK$2:$AK$167,economics!$AJ$2:$AJ$167,TRUE)),0)</f>
        <v>0</v>
      </c>
      <c r="AG22" s="68">
        <f t="array" ref="AG22">IF($D22,SUMPRODUCT((economics!$AG$2:$AG$167=$B22)*(economics!$D$2:$D$167="process")*economics!$AH$2:$AH$167*_xlfn.NORM.DIST(AG$3,economics!$AK$2:$AK$167,economics!$AJ$2:$AJ$167,TRUE)),0)</f>
        <v>0</v>
      </c>
      <c r="AH22" s="68">
        <f t="array" ref="AH22">IF($D22,SUMPRODUCT((economics!$AG$2:$AG$167=$B22)*(economics!$D$2:$D$167="process")*economics!$AH$2:$AH$167*_xlfn.NORM.DIST(AH$3,economics!$AK$2:$AK$167,economics!$AJ$2:$AJ$167,TRUE)),0)</f>
        <v>0</v>
      </c>
      <c r="AI22" s="68">
        <f t="array" ref="AI22">IF($D22,SUMPRODUCT((economics!$AG$2:$AG$167=$B22)*(economics!$D$2:$D$167="process")*economics!$AH$2:$AH$167*_xlfn.NORM.DIST(AI$3,economics!$AK$2:$AK$167,economics!$AJ$2:$AJ$167,TRUE)),0)</f>
        <v>0</v>
      </c>
      <c r="AJ22" s="68">
        <f t="array" ref="AJ22">IF($D22,SUMPRODUCT((economics!$AG$2:$AG$167=$B22)*(economics!$D$2:$D$167="process")*economics!$AH$2:$AH$167*_xlfn.NORM.DIST(AJ$3,economics!$AK$2:$AK$167,economics!$AJ$2:$AJ$167,TRUE)),0)</f>
        <v>0</v>
      </c>
      <c r="AK22" s="68">
        <f t="array" ref="AK22">IF($D22,SUMPRODUCT((economics!$AG$2:$AG$167=$B22)*(economics!$D$2:$D$167="process")*economics!$AH$2:$AH$167*_xlfn.NORM.DIST(AK$3,economics!$AK$2:$AK$167,economics!$AJ$2:$AJ$167,TRUE)),0)</f>
        <v>0</v>
      </c>
      <c r="AL22" s="68">
        <f t="array" ref="AL22">IF($D22,SUMPRODUCT((economics!$AG$2:$AG$167=$B22)*(economics!$D$2:$D$167="process")*economics!$AH$2:$AH$167*_xlfn.NORM.DIST(AL$3,economics!$AK$2:$AK$167,economics!$AJ$2:$AJ$167,TRUE)),0)</f>
        <v>0</v>
      </c>
      <c r="AM22" s="68">
        <f t="array" ref="AM22">IF($D22,SUMPRODUCT((economics!$AG$2:$AG$167=$B22)*(economics!$D$2:$D$167="process")*economics!$AH$2:$AH$167*_xlfn.NORM.DIST(AM$3,economics!$AK$2:$AK$167,economics!$AJ$2:$AJ$167,TRUE)),0)</f>
        <v>0</v>
      </c>
      <c r="AN22" s="68">
        <f t="array" ref="AN22">IF($D22,SUMPRODUCT((economics!$AG$2:$AG$167=$B22)*(economics!$D$2:$D$167="process")*economics!$AH$2:$AH$167*_xlfn.NORM.DIST(AN$3,economics!$AK$2:$AK$167,economics!$AJ$2:$AJ$167,TRUE)),0)</f>
        <v>0</v>
      </c>
      <c r="AO22" s="68">
        <f t="array" ref="AO22">IF($D22,SUMPRODUCT((economics!$AG$2:$AG$167=$B22)*(economics!$D$2:$D$167="process")*economics!$AH$2:$AH$167*_xlfn.NORM.DIST(AO$3,economics!$AK$2:$AK$167,economics!$AJ$2:$AJ$167,TRUE)),0)</f>
        <v>0</v>
      </c>
      <c r="AP22" s="68">
        <f t="array" ref="AP22">IF($D22,SUMPRODUCT((economics!$AG$2:$AG$167=$B22)*(economics!$D$2:$D$167="process")*economics!$AH$2:$AH$167*_xlfn.NORM.DIST(AP$3,economics!$AK$2:$AK$167,economics!$AJ$2:$AJ$167,TRUE)),0)</f>
        <v>0</v>
      </c>
      <c r="AQ22" s="68">
        <f t="array" ref="AQ22">IF($D22,SUMPRODUCT((economics!$AG$2:$AG$167=$B22)*(economics!$D$2:$D$167="process")*economics!$AH$2:$AH$167*_xlfn.NORM.DIST(AQ$3,economics!$AK$2:$AK$167,economics!$AJ$2:$AJ$167,TRUE)),0)</f>
        <v>0</v>
      </c>
      <c r="AR22" s="68">
        <f t="array" ref="AR22">IF($D22,SUMPRODUCT((economics!$AG$2:$AG$167=$B22)*(economics!$D$2:$D$167="process")*economics!$AH$2:$AH$167*_xlfn.NORM.DIST(AR$3,economics!$AK$2:$AK$167,economics!$AJ$2:$AJ$167,TRUE)),0)</f>
        <v>0</v>
      </c>
      <c r="AS22" s="68">
        <f t="array" ref="AS22">IF($D22,SUMPRODUCT((economics!$AG$2:$AG$167=$B22)*(economics!$D$2:$D$167="process")*economics!$AH$2:$AH$167*_xlfn.NORM.DIST(AS$3,economics!$AK$2:$AK$167,economics!$AJ$2:$AJ$167,TRUE)),0)</f>
        <v>0</v>
      </c>
      <c r="AT22" s="68">
        <f t="array" ref="AT22">IF($D22,SUMPRODUCT((economics!$AG$2:$AG$167=$B22)*(economics!$D$2:$D$167="process")*economics!$AH$2:$AH$167*_xlfn.NORM.DIST(AT$3,economics!$AK$2:$AK$167,economics!$AJ$2:$AJ$167,TRUE)),0)</f>
        <v>0</v>
      </c>
      <c r="AU22" s="68">
        <f t="array" ref="AU22">IF($D22,SUMPRODUCT((economics!$AG$2:$AG$167=$B22)*(economics!$D$2:$D$167="process")*economics!$AH$2:$AH$167*_xlfn.NORM.DIST(AU$3,economics!$AK$2:$AK$167,economics!$AJ$2:$AJ$167,TRUE)),0)</f>
        <v>0</v>
      </c>
      <c r="AV22" s="68">
        <f t="array" ref="AV22">IF($D22,SUMPRODUCT((economics!$AG$2:$AG$167=$B22)*(economics!$D$2:$D$167="process")*economics!$AH$2:$AH$167*_xlfn.NORM.DIST(AV$3,economics!$AK$2:$AK$167,economics!$AJ$2:$AJ$167,TRUE)),0)</f>
        <v>0</v>
      </c>
      <c r="AW22" s="68">
        <f t="array" ref="AW22">IF($D22,SUMPRODUCT((economics!$AG$2:$AG$167=$B22)*(economics!$D$2:$D$167="process")*economics!$AH$2:$AH$167*_xlfn.NORM.DIST(AW$3,economics!$AK$2:$AK$167,economics!$AJ$2:$AJ$167,TRUE)),0)</f>
        <v>0</v>
      </c>
      <c r="AX22" s="68">
        <f t="array" ref="AX22">IF($D22,SUMPRODUCT((economics!$AG$2:$AG$167=$B22)*(economics!$D$2:$D$167="process")*economics!$AH$2:$AH$167*_xlfn.NORM.DIST(AX$3,economics!$AK$2:$AK$167,economics!$AJ$2:$AJ$167,TRUE)),0)</f>
        <v>0</v>
      </c>
      <c r="AY22" s="68">
        <f t="array" ref="AY22">IF($D22,SUMPRODUCT((economics!$AG$2:$AG$167=$B22)*(economics!$D$2:$D$167="process")*economics!$AH$2:$AH$167*_xlfn.NORM.DIST(AY$3,economics!$AK$2:$AK$167,economics!$AJ$2:$AJ$167,TRUE)),0)</f>
        <v>0</v>
      </c>
      <c r="AZ22" s="68">
        <f t="array" ref="AZ22">IF($D22,SUMPRODUCT((economics!$AG$2:$AG$167=$B22)*(economics!$D$2:$D$167="process")*economics!$AH$2:$AH$167*_xlfn.NORM.DIST(AZ$3,economics!$AK$2:$AK$167,economics!$AJ$2:$AJ$167,TRUE)),0)</f>
        <v>0</v>
      </c>
      <c r="BA22" s="68">
        <f t="array" ref="BA22">IF($D22,SUMPRODUCT((economics!$AG$2:$AG$167=$B22)*(economics!$D$2:$D$167="process")*economics!$AH$2:$AH$167*_xlfn.NORM.DIST(BA$3,economics!$AK$2:$AK$167,economics!$AJ$2:$AJ$167,TRUE)),0)</f>
        <v>0</v>
      </c>
      <c r="BB22" s="68">
        <f t="array" ref="BB22">IF($D22,SUMPRODUCT((economics!$AG$2:$AG$167=$B22)*(economics!$D$2:$D$167="process")*economics!$AH$2:$AH$167*_xlfn.NORM.DIST(BB$3,economics!$AK$2:$AK$167,economics!$AJ$2:$AJ$167,TRUE)),0)</f>
        <v>0</v>
      </c>
      <c r="BC22" s="68">
        <f t="array" ref="BC22">IF($D22,SUMPRODUCT((economics!$AG$2:$AG$167=$B22)*(economics!$D$2:$D$167="process")*economics!$AH$2:$AH$167*_xlfn.NORM.DIST(BC$3,economics!$AK$2:$AK$167,economics!$AJ$2:$AJ$167,TRUE)),0)</f>
        <v>0</v>
      </c>
      <c r="BD22" s="68">
        <f t="array" ref="BD22">IF($D22,SUMPRODUCT((economics!$AG$2:$AG$167=$B22)*(economics!$D$2:$D$167="process")*economics!$AH$2:$AH$167*_xlfn.NORM.DIST(BD$3,economics!$AK$2:$AK$167,economics!$AJ$2:$AJ$167,TRUE)),0)</f>
        <v>0</v>
      </c>
      <c r="BE22" s="68">
        <f t="array" ref="BE22">IF($D22,SUMPRODUCT((economics!$AG$2:$AG$167=$B22)*(economics!$D$2:$D$167="process")*economics!$AH$2:$AH$167*_xlfn.NORM.DIST(BE$3,economics!$AK$2:$AK$167,economics!$AJ$2:$AJ$167,TRUE)),0)</f>
        <v>0</v>
      </c>
      <c r="BF22" s="68">
        <f t="array" ref="BF22">IF($D22,SUMPRODUCT((economics!$AG$2:$AG$167=$B22)*(economics!$D$2:$D$167="process")*economics!$AH$2:$AH$167*_xlfn.NORM.DIST(BF$3,economics!$AK$2:$AK$167,economics!$AJ$2:$AJ$167,TRUE)),0)</f>
        <v>0</v>
      </c>
      <c r="BG22" s="68">
        <f t="array" ref="BG22">IF($D22,SUMPRODUCT((economics!$AG$2:$AG$167=$B22)*(economics!$D$2:$D$167="process")*economics!$AH$2:$AH$167*_xlfn.NORM.DIST(BG$3,economics!$AK$2:$AK$167,economics!$AJ$2:$AJ$167,TRUE)),0)</f>
        <v>0</v>
      </c>
      <c r="BH22" s="68">
        <f t="array" ref="BH22">IF($D22,SUMPRODUCT((economics!$AG$2:$AG$167=$B22)*(economics!$D$2:$D$167="process")*economics!$AH$2:$AH$167*_xlfn.NORM.DIST(BH$3,economics!$AK$2:$AK$167,economics!$AJ$2:$AJ$167,TRUE)),0)</f>
        <v>0</v>
      </c>
      <c r="BI22" s="68">
        <f t="array" ref="BI22">IF($D22,SUMPRODUCT((economics!$AG$2:$AG$167=$B22)*(economics!$D$2:$D$167="process")*economics!$AH$2:$AH$167*_xlfn.NORM.DIST(BI$3,economics!$AK$2:$AK$167,economics!$AJ$2:$AJ$167,TRUE)),0)</f>
        <v>0</v>
      </c>
      <c r="BJ22" s="68">
        <f t="array" ref="BJ22">IF($D22,SUMPRODUCT((economics!$AG$2:$AG$167=$B22)*(economics!$D$2:$D$167="process")*economics!$AH$2:$AH$167*_xlfn.NORM.DIST(BJ$3,economics!$AK$2:$AK$167,economics!$AJ$2:$AJ$167,TRUE)),0)</f>
        <v>0</v>
      </c>
      <c r="BK22" s="68">
        <f t="array" ref="BK22">IF($D22,SUMPRODUCT((economics!$AG$2:$AG$167=$B22)*(economics!$D$2:$D$167="process")*economics!$AH$2:$AH$167*_xlfn.NORM.DIST(BK$3,economics!$AK$2:$AK$167,economics!$AJ$2:$AJ$167,TRUE)),0)</f>
        <v>0</v>
      </c>
      <c r="BL22" s="68">
        <f t="array" ref="BL22">IF($D22,SUMPRODUCT((economics!$AG$2:$AG$167=$B22)*(economics!$D$2:$D$167="process")*economics!$AH$2:$AH$167*_xlfn.NORM.DIST(BL$3,economics!$AK$2:$AK$167,economics!$AJ$2:$AJ$167,TRUE)),0)</f>
        <v>0</v>
      </c>
      <c r="BM22" s="68">
        <f t="array" ref="BM22">IF($D22,SUMPRODUCT((economics!$AG$2:$AG$167=$B22)*(economics!$D$2:$D$167="process")*economics!$AH$2:$AH$167*_xlfn.NORM.DIST(BM$3,economics!$AK$2:$AK$167,economics!$AJ$2:$AJ$167,TRUE)),0)</f>
        <v>0</v>
      </c>
      <c r="BN22" s="68">
        <f t="array" ref="BN22">IF($D22,SUMPRODUCT((economics!$AG$2:$AG$167=$B22)*(economics!$D$2:$D$167="process")*economics!$AH$2:$AH$167*_xlfn.NORM.DIST(BN$3,economics!$AK$2:$AK$167,economics!$AJ$2:$AJ$167,TRUE)),0)</f>
        <v>0</v>
      </c>
      <c r="BO22" s="68">
        <f t="array" ref="BO22">IF($D22,SUMPRODUCT((economics!$AG$2:$AG$167=$B22)*(economics!$D$2:$D$167="process")*economics!$AH$2:$AH$167*_xlfn.NORM.DIST(BO$3,economics!$AK$2:$AK$167,economics!$AJ$2:$AJ$167,TRUE)),0)</f>
        <v>0</v>
      </c>
      <c r="BP22" s="68">
        <f t="array" ref="BP22">IF($D22,SUMPRODUCT((economics!$AG$2:$AG$167=$B22)*(economics!$D$2:$D$167="process")*economics!$AH$2:$AH$167*_xlfn.NORM.DIST(BP$3,economics!$AK$2:$AK$167,economics!$AJ$2:$AJ$167,TRUE)),0)</f>
        <v>0</v>
      </c>
      <c r="BQ22" s="68">
        <f t="array" ref="BQ22">IF($D22,SUMPRODUCT((economics!$AG$2:$AG$167=$B22)*(economics!$D$2:$D$167="process")*economics!$AH$2:$AH$167*_xlfn.NORM.DIST(BQ$3,economics!$AK$2:$AK$167,economics!$AJ$2:$AJ$167,TRUE)),0)</f>
        <v>0</v>
      </c>
      <c r="BR22" s="68">
        <f t="array" ref="BR22">IF($D22,SUMPRODUCT((economics!$AG$2:$AG$167=$B22)*(economics!$D$2:$D$167="process")*economics!$AH$2:$AH$167*_xlfn.NORM.DIST(BR$3,economics!$AK$2:$AK$167,economics!$AJ$2:$AJ$167,TRUE)),0)</f>
        <v>0</v>
      </c>
      <c r="BS22" s="68">
        <f t="array" ref="BS22">IF($D22,SUMPRODUCT((economics!$AG$2:$AG$167=$B22)*(economics!$D$2:$D$167="process")*economics!$AH$2:$AH$167*_xlfn.NORM.DIST(BS$3,economics!$AK$2:$AK$167,economics!$AJ$2:$AJ$167,TRUE)),0)</f>
        <v>0</v>
      </c>
      <c r="BT22" s="68">
        <f t="array" ref="BT22">IF($D22,SUMPRODUCT((economics!$AG$2:$AG$167=$B22)*(economics!$D$2:$D$167="process")*economics!$AH$2:$AH$167*_xlfn.NORM.DIST(BT$3,economics!$AK$2:$AK$167,economics!$AJ$2:$AJ$167,TRUE)),0)</f>
        <v>0</v>
      </c>
      <c r="BU22" s="68">
        <f t="array" ref="BU22">IF($D22,SUMPRODUCT((economics!$AG$2:$AG$167=$B22)*(economics!$D$2:$D$167="process")*economics!$AH$2:$AH$167*_xlfn.NORM.DIST(BU$3,economics!$AK$2:$AK$167,economics!$AJ$2:$AJ$167,TRUE)),0)</f>
        <v>0</v>
      </c>
      <c r="BV22" s="68">
        <f t="array" ref="BV22">IF($D22,SUMPRODUCT((economics!$AG$2:$AG$167=$B22)*(economics!$D$2:$D$167="process")*economics!$AH$2:$AH$167*_xlfn.NORM.DIST(BV$3,economics!$AK$2:$AK$167,economics!$AJ$2:$AJ$167,TRUE)),0)</f>
        <v>0</v>
      </c>
      <c r="BW22" s="68">
        <f t="array" ref="BW22">IF($D22,SUMPRODUCT((economics!$AG$2:$AG$167=$B22)*(economics!$D$2:$D$167="process")*economics!$AH$2:$AH$167*_xlfn.NORM.DIST(BW$3,economics!$AK$2:$AK$167,economics!$AJ$2:$AJ$167,TRUE)),0)</f>
        <v>0</v>
      </c>
      <c r="BX22" s="68">
        <f t="array" ref="BX22">IF($D22,SUMPRODUCT((economics!$AG$2:$AG$167=$B22)*(economics!$D$2:$D$167="process")*economics!$AH$2:$AH$167*_xlfn.NORM.DIST(BX$3,economics!$AK$2:$AK$167,economics!$AJ$2:$AJ$167,TRUE)),0)</f>
        <v>0</v>
      </c>
      <c r="BY22" s="68">
        <f t="array" ref="BY22">IF($D22,SUMPRODUCT((economics!$AG$2:$AG$167=$B22)*(economics!$D$2:$D$167="process")*economics!$AH$2:$AH$167*_xlfn.NORM.DIST(BY$3,economics!$AK$2:$AK$167,economics!$AJ$2:$AJ$167,TRUE)),0)</f>
        <v>0</v>
      </c>
      <c r="BZ22" s="68">
        <f t="array" ref="BZ22">IF($D22,SUMPRODUCT((economics!$AG$2:$AG$167=$B22)*(economics!$D$2:$D$167="process")*economics!$AH$2:$AH$167*_xlfn.NORM.DIST(BZ$3,economics!$AK$2:$AK$167,economics!$AJ$2:$AJ$167,TRUE)),0)</f>
        <v>0</v>
      </c>
      <c r="CA22" s="68">
        <f t="array" ref="CA22">IF($D22,SUMPRODUCT((economics!$AG$2:$AG$167=$B22)*(economics!$D$2:$D$167="process")*economics!$AH$2:$AH$167*_xlfn.NORM.DIST(CA$3,economics!$AK$2:$AK$167,economics!$AJ$2:$AJ$167,TRUE)),0)</f>
        <v>0</v>
      </c>
      <c r="CB22" s="68">
        <f t="array" ref="CB22">IF($D22,SUMPRODUCT((economics!$AG$2:$AG$167=$B22)*(economics!$D$2:$D$167="process")*economics!$AH$2:$AH$167*_xlfn.NORM.DIST(CB$3,economics!$AK$2:$AK$167,economics!$AJ$2:$AJ$167,TRUE)),0)</f>
        <v>0</v>
      </c>
      <c r="CC22" s="68">
        <f t="array" ref="CC22">IF($D22,SUMPRODUCT((economics!$AG$2:$AG$167=$B22)*(economics!$D$2:$D$167="process")*economics!$AH$2:$AH$167*_xlfn.NORM.DIST(CC$3,economics!$AK$2:$AK$167,economics!$AJ$2:$AJ$167,TRUE)),0)</f>
        <v>0</v>
      </c>
      <c r="CD22" s="68">
        <f t="array" ref="CD22">IF($D22,SUMPRODUCT((economics!$AG$2:$AG$167=$B22)*(economics!$D$2:$D$167="process")*economics!$AH$2:$AH$167*_xlfn.NORM.DIST(CD$3,economics!$AK$2:$AK$167,economics!$AJ$2:$AJ$167,TRUE)),0)</f>
        <v>0</v>
      </c>
      <c r="CE22" s="68">
        <f t="array" ref="CE22">IF($D22,SUMPRODUCT((economics!$AG$2:$AG$167=$B22)*(economics!$D$2:$D$167="process")*economics!$AH$2:$AH$167*_xlfn.NORM.DIST(CE$3,economics!$AK$2:$AK$167,economics!$AJ$2:$AJ$167,TRUE)),0)</f>
        <v>0</v>
      </c>
      <c r="CF22" s="68">
        <f t="array" ref="CF22">IF($D22,SUMPRODUCT((economics!$AG$2:$AG$167=$B22)*(economics!$D$2:$D$167="process")*economics!$AH$2:$AH$167*_xlfn.NORM.DIST(CF$3,economics!$AK$2:$AK$167,economics!$AJ$2:$AJ$167,TRUE)),0)</f>
        <v>0</v>
      </c>
      <c r="CG22" s="68">
        <f t="array" ref="CG22">IF($D22,SUMPRODUCT((economics!$AG$2:$AG$167=$B22)*(economics!$D$2:$D$167="process")*economics!$AH$2:$AH$167*_xlfn.NORM.DIST(CG$3,economics!$AK$2:$AK$167,economics!$AJ$2:$AJ$167,TRUE)),0)</f>
        <v>0</v>
      </c>
      <c r="CH22" s="68">
        <f t="array" ref="CH22">IF($D22,SUMPRODUCT((economics!$AG$2:$AG$167=$B22)*(economics!$D$2:$D$167="process")*economics!$AH$2:$AH$167*_xlfn.NORM.DIST(CH$3,economics!$AK$2:$AK$167,economics!$AJ$2:$AJ$167,TRUE)),0)</f>
        <v>0</v>
      </c>
    </row>
    <row r="23" spans="1:86" x14ac:dyDescent="0.35">
      <c r="A23" t="str">
        <f>WHRPbI!A21</f>
        <v>road vehicles 29</v>
      </c>
      <c r="B23">
        <v>29</v>
      </c>
      <c r="C23" s="68">
        <f>WHRPbI!B21</f>
        <v>2.9033333333333331E-2</v>
      </c>
      <c r="D23" t="b">
        <f>ISNUMBER(MATCH($B23,'energy base (MECS)'!$K$4:$K$9,0))</f>
        <v>0</v>
      </c>
      <c r="E23" s="68">
        <f t="array" ref="E23">IF($D23,SUMPRODUCT((economics!$AG$2:$AG$167=$B23)*(economics!$D$2:$D$167="process")*economics!$AH$2:$AH$167*_xlfn.NORM.DIST(E$3,economics!$AK$2:$AK$167,economics!$AJ$2:$AJ$167,TRUE)),0)</f>
        <v>0</v>
      </c>
      <c r="F23" s="68">
        <f t="array" ref="F23">IF($D23,SUMPRODUCT((economics!$AG$2:$AG$167=$B23)*(economics!$D$2:$D$167="process")*economics!$AH$2:$AH$167*_xlfn.NORM.DIST(F$3,economics!$AK$2:$AK$167,economics!$AJ$2:$AJ$167,TRUE)),0)</f>
        <v>0</v>
      </c>
      <c r="G23" s="68">
        <f t="array" ref="G23">IF($D23,SUMPRODUCT((economics!$AG$2:$AG$167=$B23)*(economics!$D$2:$D$167="process")*economics!$AH$2:$AH$167*_xlfn.NORM.DIST(G$3,economics!$AK$2:$AK$167,economics!$AJ$2:$AJ$167,TRUE)),0)</f>
        <v>0</v>
      </c>
      <c r="H23" s="68">
        <f t="array" ref="H23">IF($D23,SUMPRODUCT((economics!$AG$2:$AG$167=$B23)*(economics!$D$2:$D$167="process")*economics!$AH$2:$AH$167*_xlfn.NORM.DIST(H$3,economics!$AK$2:$AK$167,economics!$AJ$2:$AJ$167,TRUE)),0)</f>
        <v>0</v>
      </c>
      <c r="I23" s="68">
        <f t="array" ref="I23">IF($D23,SUMPRODUCT((economics!$AG$2:$AG$167=$B23)*(economics!$D$2:$D$167="process")*economics!$AH$2:$AH$167*_xlfn.NORM.DIST(I$3,economics!$AK$2:$AK$167,economics!$AJ$2:$AJ$167,TRUE)),0)</f>
        <v>0</v>
      </c>
      <c r="J23" s="68">
        <f t="array" ref="J23">IF($D23,SUMPRODUCT((economics!$AG$2:$AG$167=$B23)*(economics!$D$2:$D$167="process")*economics!$AH$2:$AH$167*_xlfn.NORM.DIST(J$3,economics!$AK$2:$AK$167,economics!$AJ$2:$AJ$167,TRUE)),0)</f>
        <v>0</v>
      </c>
      <c r="K23" s="68">
        <f t="array" ref="K23">IF($D23,SUMPRODUCT((economics!$AG$2:$AG$167=$B23)*(economics!$D$2:$D$167="process")*economics!$AH$2:$AH$167*_xlfn.NORM.DIST(K$3,economics!$AK$2:$AK$167,economics!$AJ$2:$AJ$167,TRUE)),0)</f>
        <v>0</v>
      </c>
      <c r="L23" s="68">
        <f t="array" ref="L23">IF($D23,SUMPRODUCT((economics!$AG$2:$AG$167=$B23)*(economics!$D$2:$D$167="process")*economics!$AH$2:$AH$167*_xlfn.NORM.DIST(L$3,economics!$AK$2:$AK$167,economics!$AJ$2:$AJ$167,TRUE)),0)</f>
        <v>0</v>
      </c>
      <c r="M23" s="68">
        <f t="array" ref="M23">IF($D23,SUMPRODUCT((economics!$AG$2:$AG$167=$B23)*(economics!$D$2:$D$167="process")*economics!$AH$2:$AH$167*_xlfn.NORM.DIST(M$3,economics!$AK$2:$AK$167,economics!$AJ$2:$AJ$167,TRUE)),0)</f>
        <v>0</v>
      </c>
      <c r="N23" s="68">
        <f t="array" ref="N23">IF($D23,SUMPRODUCT((economics!$AG$2:$AG$167=$B23)*(economics!$D$2:$D$167="process")*economics!$AH$2:$AH$167*_xlfn.NORM.DIST(N$3,economics!$AK$2:$AK$167,economics!$AJ$2:$AJ$167,TRUE)),0)</f>
        <v>0</v>
      </c>
      <c r="O23" s="68">
        <f t="array" ref="O23">IF($D23,SUMPRODUCT((economics!$AG$2:$AG$167=$B23)*(economics!$D$2:$D$167="process")*economics!$AH$2:$AH$167*_xlfn.NORM.DIST(O$3,economics!$AK$2:$AK$167,economics!$AJ$2:$AJ$167,TRUE)),0)</f>
        <v>0</v>
      </c>
      <c r="P23" s="68">
        <f t="array" ref="P23">IF($D23,SUMPRODUCT((economics!$AG$2:$AG$167=$B23)*(economics!$D$2:$D$167="process")*economics!$AH$2:$AH$167*_xlfn.NORM.DIST(P$3,economics!$AK$2:$AK$167,economics!$AJ$2:$AJ$167,TRUE)),0)</f>
        <v>0</v>
      </c>
      <c r="Q23" s="68">
        <f t="array" ref="Q23">IF($D23,SUMPRODUCT((economics!$AG$2:$AG$167=$B23)*(economics!$D$2:$D$167="process")*economics!$AH$2:$AH$167*_xlfn.NORM.DIST(Q$3,economics!$AK$2:$AK$167,economics!$AJ$2:$AJ$167,TRUE)),0)</f>
        <v>0</v>
      </c>
      <c r="R23" s="68">
        <f t="array" ref="R23">IF($D23,SUMPRODUCT((economics!$AG$2:$AG$167=$B23)*(economics!$D$2:$D$167="process")*economics!$AH$2:$AH$167*_xlfn.NORM.DIST(R$3,economics!$AK$2:$AK$167,economics!$AJ$2:$AJ$167,TRUE)),0)</f>
        <v>0</v>
      </c>
      <c r="S23" s="68">
        <f t="array" ref="S23">IF($D23,SUMPRODUCT((economics!$AG$2:$AG$167=$B23)*(economics!$D$2:$D$167="process")*economics!$AH$2:$AH$167*_xlfn.NORM.DIST(S$3,economics!$AK$2:$AK$167,economics!$AJ$2:$AJ$167,TRUE)),0)</f>
        <v>0</v>
      </c>
      <c r="T23" s="68">
        <f t="array" ref="T23">IF($D23,SUMPRODUCT((economics!$AG$2:$AG$167=$B23)*(economics!$D$2:$D$167="process")*economics!$AH$2:$AH$167*_xlfn.NORM.DIST(T$3,economics!$AK$2:$AK$167,economics!$AJ$2:$AJ$167,TRUE)),0)</f>
        <v>0</v>
      </c>
      <c r="U23" s="68">
        <f t="array" ref="U23">IF($D23,SUMPRODUCT((economics!$AG$2:$AG$167=$B23)*(economics!$D$2:$D$167="process")*economics!$AH$2:$AH$167*_xlfn.NORM.DIST(U$3,economics!$AK$2:$AK$167,economics!$AJ$2:$AJ$167,TRUE)),0)</f>
        <v>0</v>
      </c>
      <c r="V23" s="68">
        <f t="array" ref="V23">IF($D23,SUMPRODUCT((economics!$AG$2:$AG$167=$B23)*(economics!$D$2:$D$167="process")*economics!$AH$2:$AH$167*_xlfn.NORM.DIST(V$3,economics!$AK$2:$AK$167,economics!$AJ$2:$AJ$167,TRUE)),0)</f>
        <v>0</v>
      </c>
      <c r="W23" s="68">
        <f t="array" ref="W23">IF($D23,SUMPRODUCT((economics!$AG$2:$AG$167=$B23)*(economics!$D$2:$D$167="process")*economics!$AH$2:$AH$167*_xlfn.NORM.DIST(W$3,economics!$AK$2:$AK$167,economics!$AJ$2:$AJ$167,TRUE)),0)</f>
        <v>0</v>
      </c>
      <c r="X23" s="68">
        <f t="array" ref="X23">IF($D23,SUMPRODUCT((economics!$AG$2:$AG$167=$B23)*(economics!$D$2:$D$167="process")*economics!$AH$2:$AH$167*_xlfn.NORM.DIST(X$3,economics!$AK$2:$AK$167,economics!$AJ$2:$AJ$167,TRUE)),0)</f>
        <v>0</v>
      </c>
      <c r="Y23" s="68">
        <f t="array" ref="Y23">IF($D23,SUMPRODUCT((economics!$AG$2:$AG$167=$B23)*(economics!$D$2:$D$167="process")*economics!$AH$2:$AH$167*_xlfn.NORM.DIST(Y$3,economics!$AK$2:$AK$167,economics!$AJ$2:$AJ$167,TRUE)),0)</f>
        <v>0</v>
      </c>
      <c r="Z23" s="68">
        <f t="array" ref="Z23">IF($D23,SUMPRODUCT((economics!$AG$2:$AG$167=$B23)*(economics!$D$2:$D$167="process")*economics!$AH$2:$AH$167*_xlfn.NORM.DIST(Z$3,economics!$AK$2:$AK$167,economics!$AJ$2:$AJ$167,TRUE)),0)</f>
        <v>0</v>
      </c>
      <c r="AA23" s="68">
        <f t="array" ref="AA23">IF($D23,SUMPRODUCT((economics!$AG$2:$AG$167=$B23)*(economics!$D$2:$D$167="process")*economics!$AH$2:$AH$167*_xlfn.NORM.DIST(AA$3,economics!$AK$2:$AK$167,economics!$AJ$2:$AJ$167,TRUE)),0)</f>
        <v>0</v>
      </c>
      <c r="AB23" s="68">
        <f t="array" ref="AB23">IF($D23,SUMPRODUCT((economics!$AG$2:$AG$167=$B23)*(economics!$D$2:$D$167="process")*economics!$AH$2:$AH$167*_xlfn.NORM.DIST(AB$3,economics!$AK$2:$AK$167,economics!$AJ$2:$AJ$167,TRUE)),0)</f>
        <v>0</v>
      </c>
      <c r="AC23" s="68">
        <f t="array" ref="AC23">IF($D23,SUMPRODUCT((economics!$AG$2:$AG$167=$B23)*(economics!$D$2:$D$167="process")*economics!$AH$2:$AH$167*_xlfn.NORM.DIST(AC$3,economics!$AK$2:$AK$167,economics!$AJ$2:$AJ$167,TRUE)),0)</f>
        <v>0</v>
      </c>
      <c r="AD23" s="68">
        <f t="array" ref="AD23">IF($D23,SUMPRODUCT((economics!$AG$2:$AG$167=$B23)*(economics!$D$2:$D$167="process")*economics!$AH$2:$AH$167*_xlfn.NORM.DIST(AD$3,economics!$AK$2:$AK$167,economics!$AJ$2:$AJ$167,TRUE)),0)</f>
        <v>0</v>
      </c>
      <c r="AE23" s="68">
        <f t="array" ref="AE23">IF($D23,SUMPRODUCT((economics!$AG$2:$AG$167=$B23)*(economics!$D$2:$D$167="process")*economics!$AH$2:$AH$167*_xlfn.NORM.DIST(AE$3,economics!$AK$2:$AK$167,economics!$AJ$2:$AJ$167,TRUE)),0)</f>
        <v>0</v>
      </c>
      <c r="AF23" s="68">
        <f t="array" ref="AF23">IF($D23,SUMPRODUCT((economics!$AG$2:$AG$167=$B23)*(economics!$D$2:$D$167="process")*economics!$AH$2:$AH$167*_xlfn.NORM.DIST(AF$3,economics!$AK$2:$AK$167,economics!$AJ$2:$AJ$167,TRUE)),0)</f>
        <v>0</v>
      </c>
      <c r="AG23" s="68">
        <f t="array" ref="AG23">IF($D23,SUMPRODUCT((economics!$AG$2:$AG$167=$B23)*(economics!$D$2:$D$167="process")*economics!$AH$2:$AH$167*_xlfn.NORM.DIST(AG$3,economics!$AK$2:$AK$167,economics!$AJ$2:$AJ$167,TRUE)),0)</f>
        <v>0</v>
      </c>
      <c r="AH23" s="68">
        <f t="array" ref="AH23">IF($D23,SUMPRODUCT((economics!$AG$2:$AG$167=$B23)*(economics!$D$2:$D$167="process")*economics!$AH$2:$AH$167*_xlfn.NORM.DIST(AH$3,economics!$AK$2:$AK$167,economics!$AJ$2:$AJ$167,TRUE)),0)</f>
        <v>0</v>
      </c>
      <c r="AI23" s="68">
        <f t="array" ref="AI23">IF($D23,SUMPRODUCT((economics!$AG$2:$AG$167=$B23)*(economics!$D$2:$D$167="process")*economics!$AH$2:$AH$167*_xlfn.NORM.DIST(AI$3,economics!$AK$2:$AK$167,economics!$AJ$2:$AJ$167,TRUE)),0)</f>
        <v>0</v>
      </c>
      <c r="AJ23" s="68">
        <f t="array" ref="AJ23">IF($D23,SUMPRODUCT((economics!$AG$2:$AG$167=$B23)*(economics!$D$2:$D$167="process")*economics!$AH$2:$AH$167*_xlfn.NORM.DIST(AJ$3,economics!$AK$2:$AK$167,economics!$AJ$2:$AJ$167,TRUE)),0)</f>
        <v>0</v>
      </c>
      <c r="AK23" s="68">
        <f t="array" ref="AK23">IF($D23,SUMPRODUCT((economics!$AG$2:$AG$167=$B23)*(economics!$D$2:$D$167="process")*economics!$AH$2:$AH$167*_xlfn.NORM.DIST(AK$3,economics!$AK$2:$AK$167,economics!$AJ$2:$AJ$167,TRUE)),0)</f>
        <v>0</v>
      </c>
      <c r="AL23" s="68">
        <f t="array" ref="AL23">IF($D23,SUMPRODUCT((economics!$AG$2:$AG$167=$B23)*(economics!$D$2:$D$167="process")*economics!$AH$2:$AH$167*_xlfn.NORM.DIST(AL$3,economics!$AK$2:$AK$167,economics!$AJ$2:$AJ$167,TRUE)),0)</f>
        <v>0</v>
      </c>
      <c r="AM23" s="68">
        <f t="array" ref="AM23">IF($D23,SUMPRODUCT((economics!$AG$2:$AG$167=$B23)*(economics!$D$2:$D$167="process")*economics!$AH$2:$AH$167*_xlfn.NORM.DIST(AM$3,economics!$AK$2:$AK$167,economics!$AJ$2:$AJ$167,TRUE)),0)</f>
        <v>0</v>
      </c>
      <c r="AN23" s="68">
        <f t="array" ref="AN23">IF($D23,SUMPRODUCT((economics!$AG$2:$AG$167=$B23)*(economics!$D$2:$D$167="process")*economics!$AH$2:$AH$167*_xlfn.NORM.DIST(AN$3,economics!$AK$2:$AK$167,economics!$AJ$2:$AJ$167,TRUE)),0)</f>
        <v>0</v>
      </c>
      <c r="AO23" s="68">
        <f t="array" ref="AO23">IF($D23,SUMPRODUCT((economics!$AG$2:$AG$167=$B23)*(economics!$D$2:$D$167="process")*economics!$AH$2:$AH$167*_xlfn.NORM.DIST(AO$3,economics!$AK$2:$AK$167,economics!$AJ$2:$AJ$167,TRUE)),0)</f>
        <v>0</v>
      </c>
      <c r="AP23" s="68">
        <f t="array" ref="AP23">IF($D23,SUMPRODUCT((economics!$AG$2:$AG$167=$B23)*(economics!$D$2:$D$167="process")*economics!$AH$2:$AH$167*_xlfn.NORM.DIST(AP$3,economics!$AK$2:$AK$167,economics!$AJ$2:$AJ$167,TRUE)),0)</f>
        <v>0</v>
      </c>
      <c r="AQ23" s="68">
        <f t="array" ref="AQ23">IF($D23,SUMPRODUCT((economics!$AG$2:$AG$167=$B23)*(economics!$D$2:$D$167="process")*economics!$AH$2:$AH$167*_xlfn.NORM.DIST(AQ$3,economics!$AK$2:$AK$167,economics!$AJ$2:$AJ$167,TRUE)),0)</f>
        <v>0</v>
      </c>
      <c r="AR23" s="68">
        <f t="array" ref="AR23">IF($D23,SUMPRODUCT((economics!$AG$2:$AG$167=$B23)*(economics!$D$2:$D$167="process")*economics!$AH$2:$AH$167*_xlfn.NORM.DIST(AR$3,economics!$AK$2:$AK$167,economics!$AJ$2:$AJ$167,TRUE)),0)</f>
        <v>0</v>
      </c>
      <c r="AS23" s="68">
        <f t="array" ref="AS23">IF($D23,SUMPRODUCT((economics!$AG$2:$AG$167=$B23)*(economics!$D$2:$D$167="process")*economics!$AH$2:$AH$167*_xlfn.NORM.DIST(AS$3,economics!$AK$2:$AK$167,economics!$AJ$2:$AJ$167,TRUE)),0)</f>
        <v>0</v>
      </c>
      <c r="AT23" s="68">
        <f t="array" ref="AT23">IF($D23,SUMPRODUCT((economics!$AG$2:$AG$167=$B23)*(economics!$D$2:$D$167="process")*economics!$AH$2:$AH$167*_xlfn.NORM.DIST(AT$3,economics!$AK$2:$AK$167,economics!$AJ$2:$AJ$167,TRUE)),0)</f>
        <v>0</v>
      </c>
      <c r="AU23" s="68">
        <f t="array" ref="AU23">IF($D23,SUMPRODUCT((economics!$AG$2:$AG$167=$B23)*(economics!$D$2:$D$167="process")*economics!$AH$2:$AH$167*_xlfn.NORM.DIST(AU$3,economics!$AK$2:$AK$167,economics!$AJ$2:$AJ$167,TRUE)),0)</f>
        <v>0</v>
      </c>
      <c r="AV23" s="68">
        <f t="array" ref="AV23">IF($D23,SUMPRODUCT((economics!$AG$2:$AG$167=$B23)*(economics!$D$2:$D$167="process")*economics!$AH$2:$AH$167*_xlfn.NORM.DIST(AV$3,economics!$AK$2:$AK$167,economics!$AJ$2:$AJ$167,TRUE)),0)</f>
        <v>0</v>
      </c>
      <c r="AW23" s="68">
        <f t="array" ref="AW23">IF($D23,SUMPRODUCT((economics!$AG$2:$AG$167=$B23)*(economics!$D$2:$D$167="process")*economics!$AH$2:$AH$167*_xlfn.NORM.DIST(AW$3,economics!$AK$2:$AK$167,economics!$AJ$2:$AJ$167,TRUE)),0)</f>
        <v>0</v>
      </c>
      <c r="AX23" s="68">
        <f t="array" ref="AX23">IF($D23,SUMPRODUCT((economics!$AG$2:$AG$167=$B23)*(economics!$D$2:$D$167="process")*economics!$AH$2:$AH$167*_xlfn.NORM.DIST(AX$3,economics!$AK$2:$AK$167,economics!$AJ$2:$AJ$167,TRUE)),0)</f>
        <v>0</v>
      </c>
      <c r="AY23" s="68">
        <f t="array" ref="AY23">IF($D23,SUMPRODUCT((economics!$AG$2:$AG$167=$B23)*(economics!$D$2:$D$167="process")*economics!$AH$2:$AH$167*_xlfn.NORM.DIST(AY$3,economics!$AK$2:$AK$167,economics!$AJ$2:$AJ$167,TRUE)),0)</f>
        <v>0</v>
      </c>
      <c r="AZ23" s="68">
        <f t="array" ref="AZ23">IF($D23,SUMPRODUCT((economics!$AG$2:$AG$167=$B23)*(economics!$D$2:$D$167="process")*economics!$AH$2:$AH$167*_xlfn.NORM.DIST(AZ$3,economics!$AK$2:$AK$167,economics!$AJ$2:$AJ$167,TRUE)),0)</f>
        <v>0</v>
      </c>
      <c r="BA23" s="68">
        <f t="array" ref="BA23">IF($D23,SUMPRODUCT((economics!$AG$2:$AG$167=$B23)*(economics!$D$2:$D$167="process")*economics!$AH$2:$AH$167*_xlfn.NORM.DIST(BA$3,economics!$AK$2:$AK$167,economics!$AJ$2:$AJ$167,TRUE)),0)</f>
        <v>0</v>
      </c>
      <c r="BB23" s="68">
        <f t="array" ref="BB23">IF($D23,SUMPRODUCT((economics!$AG$2:$AG$167=$B23)*(economics!$D$2:$D$167="process")*economics!$AH$2:$AH$167*_xlfn.NORM.DIST(BB$3,economics!$AK$2:$AK$167,economics!$AJ$2:$AJ$167,TRUE)),0)</f>
        <v>0</v>
      </c>
      <c r="BC23" s="68">
        <f t="array" ref="BC23">IF($D23,SUMPRODUCT((economics!$AG$2:$AG$167=$B23)*(economics!$D$2:$D$167="process")*economics!$AH$2:$AH$167*_xlfn.NORM.DIST(BC$3,economics!$AK$2:$AK$167,economics!$AJ$2:$AJ$167,TRUE)),0)</f>
        <v>0</v>
      </c>
      <c r="BD23" s="68">
        <f t="array" ref="BD23">IF($D23,SUMPRODUCT((economics!$AG$2:$AG$167=$B23)*(economics!$D$2:$D$167="process")*economics!$AH$2:$AH$167*_xlfn.NORM.DIST(BD$3,economics!$AK$2:$AK$167,economics!$AJ$2:$AJ$167,TRUE)),0)</f>
        <v>0</v>
      </c>
      <c r="BE23" s="68">
        <f t="array" ref="BE23">IF($D23,SUMPRODUCT((economics!$AG$2:$AG$167=$B23)*(economics!$D$2:$D$167="process")*economics!$AH$2:$AH$167*_xlfn.NORM.DIST(BE$3,economics!$AK$2:$AK$167,economics!$AJ$2:$AJ$167,TRUE)),0)</f>
        <v>0</v>
      </c>
      <c r="BF23" s="68">
        <f t="array" ref="BF23">IF($D23,SUMPRODUCT((economics!$AG$2:$AG$167=$B23)*(economics!$D$2:$D$167="process")*economics!$AH$2:$AH$167*_xlfn.NORM.DIST(BF$3,economics!$AK$2:$AK$167,economics!$AJ$2:$AJ$167,TRUE)),0)</f>
        <v>0</v>
      </c>
      <c r="BG23" s="68">
        <f t="array" ref="BG23">IF($D23,SUMPRODUCT((economics!$AG$2:$AG$167=$B23)*(economics!$D$2:$D$167="process")*economics!$AH$2:$AH$167*_xlfn.NORM.DIST(BG$3,economics!$AK$2:$AK$167,economics!$AJ$2:$AJ$167,TRUE)),0)</f>
        <v>0</v>
      </c>
      <c r="BH23" s="68">
        <f t="array" ref="BH23">IF($D23,SUMPRODUCT((economics!$AG$2:$AG$167=$B23)*(economics!$D$2:$D$167="process")*economics!$AH$2:$AH$167*_xlfn.NORM.DIST(BH$3,economics!$AK$2:$AK$167,economics!$AJ$2:$AJ$167,TRUE)),0)</f>
        <v>0</v>
      </c>
      <c r="BI23" s="68">
        <f t="array" ref="BI23">IF($D23,SUMPRODUCT((economics!$AG$2:$AG$167=$B23)*(economics!$D$2:$D$167="process")*economics!$AH$2:$AH$167*_xlfn.NORM.DIST(BI$3,economics!$AK$2:$AK$167,economics!$AJ$2:$AJ$167,TRUE)),0)</f>
        <v>0</v>
      </c>
      <c r="BJ23" s="68">
        <f t="array" ref="BJ23">IF($D23,SUMPRODUCT((economics!$AG$2:$AG$167=$B23)*(economics!$D$2:$D$167="process")*economics!$AH$2:$AH$167*_xlfn.NORM.DIST(BJ$3,economics!$AK$2:$AK$167,economics!$AJ$2:$AJ$167,TRUE)),0)</f>
        <v>0</v>
      </c>
      <c r="BK23" s="68">
        <f t="array" ref="BK23">IF($D23,SUMPRODUCT((economics!$AG$2:$AG$167=$B23)*(economics!$D$2:$D$167="process")*economics!$AH$2:$AH$167*_xlfn.NORM.DIST(BK$3,economics!$AK$2:$AK$167,economics!$AJ$2:$AJ$167,TRUE)),0)</f>
        <v>0</v>
      </c>
      <c r="BL23" s="68">
        <f t="array" ref="BL23">IF($D23,SUMPRODUCT((economics!$AG$2:$AG$167=$B23)*(economics!$D$2:$D$167="process")*economics!$AH$2:$AH$167*_xlfn.NORM.DIST(BL$3,economics!$AK$2:$AK$167,economics!$AJ$2:$AJ$167,TRUE)),0)</f>
        <v>0</v>
      </c>
      <c r="BM23" s="68">
        <f t="array" ref="BM23">IF($D23,SUMPRODUCT((economics!$AG$2:$AG$167=$B23)*(economics!$D$2:$D$167="process")*economics!$AH$2:$AH$167*_xlfn.NORM.DIST(BM$3,economics!$AK$2:$AK$167,economics!$AJ$2:$AJ$167,TRUE)),0)</f>
        <v>0</v>
      </c>
      <c r="BN23" s="68">
        <f t="array" ref="BN23">IF($D23,SUMPRODUCT((economics!$AG$2:$AG$167=$B23)*(economics!$D$2:$D$167="process")*economics!$AH$2:$AH$167*_xlfn.NORM.DIST(BN$3,economics!$AK$2:$AK$167,economics!$AJ$2:$AJ$167,TRUE)),0)</f>
        <v>0</v>
      </c>
      <c r="BO23" s="68">
        <f t="array" ref="BO23">IF($D23,SUMPRODUCT((economics!$AG$2:$AG$167=$B23)*(economics!$D$2:$D$167="process")*economics!$AH$2:$AH$167*_xlfn.NORM.DIST(BO$3,economics!$AK$2:$AK$167,economics!$AJ$2:$AJ$167,TRUE)),0)</f>
        <v>0</v>
      </c>
      <c r="BP23" s="68">
        <f t="array" ref="BP23">IF($D23,SUMPRODUCT((economics!$AG$2:$AG$167=$B23)*(economics!$D$2:$D$167="process")*economics!$AH$2:$AH$167*_xlfn.NORM.DIST(BP$3,economics!$AK$2:$AK$167,economics!$AJ$2:$AJ$167,TRUE)),0)</f>
        <v>0</v>
      </c>
      <c r="BQ23" s="68">
        <f t="array" ref="BQ23">IF($D23,SUMPRODUCT((economics!$AG$2:$AG$167=$B23)*(economics!$D$2:$D$167="process")*economics!$AH$2:$AH$167*_xlfn.NORM.DIST(BQ$3,economics!$AK$2:$AK$167,economics!$AJ$2:$AJ$167,TRUE)),0)</f>
        <v>0</v>
      </c>
      <c r="BR23" s="68">
        <f t="array" ref="BR23">IF($D23,SUMPRODUCT((economics!$AG$2:$AG$167=$B23)*(economics!$D$2:$D$167="process")*economics!$AH$2:$AH$167*_xlfn.NORM.DIST(BR$3,economics!$AK$2:$AK$167,economics!$AJ$2:$AJ$167,TRUE)),0)</f>
        <v>0</v>
      </c>
      <c r="BS23" s="68">
        <f t="array" ref="BS23">IF($D23,SUMPRODUCT((economics!$AG$2:$AG$167=$B23)*(economics!$D$2:$D$167="process")*economics!$AH$2:$AH$167*_xlfn.NORM.DIST(BS$3,economics!$AK$2:$AK$167,economics!$AJ$2:$AJ$167,TRUE)),0)</f>
        <v>0</v>
      </c>
      <c r="BT23" s="68">
        <f t="array" ref="BT23">IF($D23,SUMPRODUCT((economics!$AG$2:$AG$167=$B23)*(economics!$D$2:$D$167="process")*economics!$AH$2:$AH$167*_xlfn.NORM.DIST(BT$3,economics!$AK$2:$AK$167,economics!$AJ$2:$AJ$167,TRUE)),0)</f>
        <v>0</v>
      </c>
      <c r="BU23" s="68">
        <f t="array" ref="BU23">IF($D23,SUMPRODUCT((economics!$AG$2:$AG$167=$B23)*(economics!$D$2:$D$167="process")*economics!$AH$2:$AH$167*_xlfn.NORM.DIST(BU$3,economics!$AK$2:$AK$167,economics!$AJ$2:$AJ$167,TRUE)),0)</f>
        <v>0</v>
      </c>
      <c r="BV23" s="68">
        <f t="array" ref="BV23">IF($D23,SUMPRODUCT((economics!$AG$2:$AG$167=$B23)*(economics!$D$2:$D$167="process")*economics!$AH$2:$AH$167*_xlfn.NORM.DIST(BV$3,economics!$AK$2:$AK$167,economics!$AJ$2:$AJ$167,TRUE)),0)</f>
        <v>0</v>
      </c>
      <c r="BW23" s="68">
        <f t="array" ref="BW23">IF($D23,SUMPRODUCT((economics!$AG$2:$AG$167=$B23)*(economics!$D$2:$D$167="process")*economics!$AH$2:$AH$167*_xlfn.NORM.DIST(BW$3,economics!$AK$2:$AK$167,economics!$AJ$2:$AJ$167,TRUE)),0)</f>
        <v>0</v>
      </c>
      <c r="BX23" s="68">
        <f t="array" ref="BX23">IF($D23,SUMPRODUCT((economics!$AG$2:$AG$167=$B23)*(economics!$D$2:$D$167="process")*economics!$AH$2:$AH$167*_xlfn.NORM.DIST(BX$3,economics!$AK$2:$AK$167,economics!$AJ$2:$AJ$167,TRUE)),0)</f>
        <v>0</v>
      </c>
      <c r="BY23" s="68">
        <f t="array" ref="BY23">IF($D23,SUMPRODUCT((economics!$AG$2:$AG$167=$B23)*(economics!$D$2:$D$167="process")*economics!$AH$2:$AH$167*_xlfn.NORM.DIST(BY$3,economics!$AK$2:$AK$167,economics!$AJ$2:$AJ$167,TRUE)),0)</f>
        <v>0</v>
      </c>
      <c r="BZ23" s="68">
        <f t="array" ref="BZ23">IF($D23,SUMPRODUCT((economics!$AG$2:$AG$167=$B23)*(economics!$D$2:$D$167="process")*economics!$AH$2:$AH$167*_xlfn.NORM.DIST(BZ$3,economics!$AK$2:$AK$167,economics!$AJ$2:$AJ$167,TRUE)),0)</f>
        <v>0</v>
      </c>
      <c r="CA23" s="68">
        <f t="array" ref="CA23">IF($D23,SUMPRODUCT((economics!$AG$2:$AG$167=$B23)*(economics!$D$2:$D$167="process")*economics!$AH$2:$AH$167*_xlfn.NORM.DIST(CA$3,economics!$AK$2:$AK$167,economics!$AJ$2:$AJ$167,TRUE)),0)</f>
        <v>0</v>
      </c>
      <c r="CB23" s="68">
        <f t="array" ref="CB23">IF($D23,SUMPRODUCT((economics!$AG$2:$AG$167=$B23)*(economics!$D$2:$D$167="process")*economics!$AH$2:$AH$167*_xlfn.NORM.DIST(CB$3,economics!$AK$2:$AK$167,economics!$AJ$2:$AJ$167,TRUE)),0)</f>
        <v>0</v>
      </c>
      <c r="CC23" s="68">
        <f t="array" ref="CC23">IF($D23,SUMPRODUCT((economics!$AG$2:$AG$167=$B23)*(economics!$D$2:$D$167="process")*economics!$AH$2:$AH$167*_xlfn.NORM.DIST(CC$3,economics!$AK$2:$AK$167,economics!$AJ$2:$AJ$167,TRUE)),0)</f>
        <v>0</v>
      </c>
      <c r="CD23" s="68">
        <f t="array" ref="CD23">IF($D23,SUMPRODUCT((economics!$AG$2:$AG$167=$B23)*(economics!$D$2:$D$167="process")*economics!$AH$2:$AH$167*_xlfn.NORM.DIST(CD$3,economics!$AK$2:$AK$167,economics!$AJ$2:$AJ$167,TRUE)),0)</f>
        <v>0</v>
      </c>
      <c r="CE23" s="68">
        <f t="array" ref="CE23">IF($D23,SUMPRODUCT((economics!$AG$2:$AG$167=$B23)*(economics!$D$2:$D$167="process")*economics!$AH$2:$AH$167*_xlfn.NORM.DIST(CE$3,economics!$AK$2:$AK$167,economics!$AJ$2:$AJ$167,TRUE)),0)</f>
        <v>0</v>
      </c>
      <c r="CF23" s="68">
        <f t="array" ref="CF23">IF($D23,SUMPRODUCT((economics!$AG$2:$AG$167=$B23)*(economics!$D$2:$D$167="process")*economics!$AH$2:$AH$167*_xlfn.NORM.DIST(CF$3,economics!$AK$2:$AK$167,economics!$AJ$2:$AJ$167,TRUE)),0)</f>
        <v>0</v>
      </c>
      <c r="CG23" s="68">
        <f t="array" ref="CG23">IF($D23,SUMPRODUCT((economics!$AG$2:$AG$167=$B23)*(economics!$D$2:$D$167="process")*economics!$AH$2:$AH$167*_xlfn.NORM.DIST(CG$3,economics!$AK$2:$AK$167,economics!$AJ$2:$AJ$167,TRUE)),0)</f>
        <v>0</v>
      </c>
      <c r="CH23" s="68">
        <f t="array" ref="CH23">IF($D23,SUMPRODUCT((economics!$AG$2:$AG$167=$B23)*(economics!$D$2:$D$167="process")*economics!$AH$2:$AH$167*_xlfn.NORM.DIST(CH$3,economics!$AK$2:$AK$167,economics!$AJ$2:$AJ$167,TRUE)),0)</f>
        <v>0</v>
      </c>
    </row>
    <row r="24" spans="1:86" x14ac:dyDescent="0.35">
      <c r="A24" t="str">
        <f>WHRPbI!A22</f>
        <v>nonroad vehicles 30</v>
      </c>
      <c r="B24">
        <v>30</v>
      </c>
      <c r="C24" s="68">
        <f>WHRPbI!B22</f>
        <v>3.9684210526315787E-2</v>
      </c>
      <c r="D24" t="b">
        <f>ISNUMBER(MATCH($B24,'energy base (MECS)'!$K$4:$K$9,0))</f>
        <v>0</v>
      </c>
      <c r="E24" s="68">
        <f t="array" ref="E24">IF($D24,SUMPRODUCT((economics!$AG$2:$AG$167=$B24)*(economics!$D$2:$D$167="process")*economics!$AH$2:$AH$167*_xlfn.NORM.DIST(E$3,economics!$AK$2:$AK$167,economics!$AJ$2:$AJ$167,TRUE)),0)</f>
        <v>0</v>
      </c>
      <c r="F24" s="68">
        <f t="array" ref="F24">IF($D24,SUMPRODUCT((economics!$AG$2:$AG$167=$B24)*(economics!$D$2:$D$167="process")*economics!$AH$2:$AH$167*_xlfn.NORM.DIST(F$3,economics!$AK$2:$AK$167,economics!$AJ$2:$AJ$167,TRUE)),0)</f>
        <v>0</v>
      </c>
      <c r="G24" s="68">
        <f t="array" ref="G24">IF($D24,SUMPRODUCT((economics!$AG$2:$AG$167=$B24)*(economics!$D$2:$D$167="process")*economics!$AH$2:$AH$167*_xlfn.NORM.DIST(G$3,economics!$AK$2:$AK$167,economics!$AJ$2:$AJ$167,TRUE)),0)</f>
        <v>0</v>
      </c>
      <c r="H24" s="68">
        <f t="array" ref="H24">IF($D24,SUMPRODUCT((economics!$AG$2:$AG$167=$B24)*(economics!$D$2:$D$167="process")*economics!$AH$2:$AH$167*_xlfn.NORM.DIST(H$3,economics!$AK$2:$AK$167,economics!$AJ$2:$AJ$167,TRUE)),0)</f>
        <v>0</v>
      </c>
      <c r="I24" s="68">
        <f t="array" ref="I24">IF($D24,SUMPRODUCT((economics!$AG$2:$AG$167=$B24)*(economics!$D$2:$D$167="process")*economics!$AH$2:$AH$167*_xlfn.NORM.DIST(I$3,economics!$AK$2:$AK$167,economics!$AJ$2:$AJ$167,TRUE)),0)</f>
        <v>0</v>
      </c>
      <c r="J24" s="68">
        <f t="array" ref="J24">IF($D24,SUMPRODUCT((economics!$AG$2:$AG$167=$B24)*(economics!$D$2:$D$167="process")*economics!$AH$2:$AH$167*_xlfn.NORM.DIST(J$3,economics!$AK$2:$AK$167,economics!$AJ$2:$AJ$167,TRUE)),0)</f>
        <v>0</v>
      </c>
      <c r="K24" s="68">
        <f t="array" ref="K24">IF($D24,SUMPRODUCT((economics!$AG$2:$AG$167=$B24)*(economics!$D$2:$D$167="process")*economics!$AH$2:$AH$167*_xlfn.NORM.DIST(K$3,economics!$AK$2:$AK$167,economics!$AJ$2:$AJ$167,TRUE)),0)</f>
        <v>0</v>
      </c>
      <c r="L24" s="68">
        <f t="array" ref="L24">IF($D24,SUMPRODUCT((economics!$AG$2:$AG$167=$B24)*(economics!$D$2:$D$167="process")*economics!$AH$2:$AH$167*_xlfn.NORM.DIST(L$3,economics!$AK$2:$AK$167,economics!$AJ$2:$AJ$167,TRUE)),0)</f>
        <v>0</v>
      </c>
      <c r="M24" s="68">
        <f t="array" ref="M24">IF($D24,SUMPRODUCT((economics!$AG$2:$AG$167=$B24)*(economics!$D$2:$D$167="process")*economics!$AH$2:$AH$167*_xlfn.NORM.DIST(M$3,economics!$AK$2:$AK$167,economics!$AJ$2:$AJ$167,TRUE)),0)</f>
        <v>0</v>
      </c>
      <c r="N24" s="68">
        <f t="array" ref="N24">IF($D24,SUMPRODUCT((economics!$AG$2:$AG$167=$B24)*(economics!$D$2:$D$167="process")*economics!$AH$2:$AH$167*_xlfn.NORM.DIST(N$3,economics!$AK$2:$AK$167,economics!$AJ$2:$AJ$167,TRUE)),0)</f>
        <v>0</v>
      </c>
      <c r="O24" s="68">
        <f t="array" ref="O24">IF($D24,SUMPRODUCT((economics!$AG$2:$AG$167=$B24)*(economics!$D$2:$D$167="process")*economics!$AH$2:$AH$167*_xlfn.NORM.DIST(O$3,economics!$AK$2:$AK$167,economics!$AJ$2:$AJ$167,TRUE)),0)</f>
        <v>0</v>
      </c>
      <c r="P24" s="68">
        <f t="array" ref="P24">IF($D24,SUMPRODUCT((economics!$AG$2:$AG$167=$B24)*(economics!$D$2:$D$167="process")*economics!$AH$2:$AH$167*_xlfn.NORM.DIST(P$3,economics!$AK$2:$AK$167,economics!$AJ$2:$AJ$167,TRUE)),0)</f>
        <v>0</v>
      </c>
      <c r="Q24" s="68">
        <f t="array" ref="Q24">IF($D24,SUMPRODUCT((economics!$AG$2:$AG$167=$B24)*(economics!$D$2:$D$167="process")*economics!$AH$2:$AH$167*_xlfn.NORM.DIST(Q$3,economics!$AK$2:$AK$167,economics!$AJ$2:$AJ$167,TRUE)),0)</f>
        <v>0</v>
      </c>
      <c r="R24" s="68">
        <f t="array" ref="R24">IF($D24,SUMPRODUCT((economics!$AG$2:$AG$167=$B24)*(economics!$D$2:$D$167="process")*economics!$AH$2:$AH$167*_xlfn.NORM.DIST(R$3,economics!$AK$2:$AK$167,economics!$AJ$2:$AJ$167,TRUE)),0)</f>
        <v>0</v>
      </c>
      <c r="S24" s="68">
        <f t="array" ref="S24">IF($D24,SUMPRODUCT((economics!$AG$2:$AG$167=$B24)*(economics!$D$2:$D$167="process")*economics!$AH$2:$AH$167*_xlfn.NORM.DIST(S$3,economics!$AK$2:$AK$167,economics!$AJ$2:$AJ$167,TRUE)),0)</f>
        <v>0</v>
      </c>
      <c r="T24" s="68">
        <f t="array" ref="T24">IF($D24,SUMPRODUCT((economics!$AG$2:$AG$167=$B24)*(economics!$D$2:$D$167="process")*economics!$AH$2:$AH$167*_xlfn.NORM.DIST(T$3,economics!$AK$2:$AK$167,economics!$AJ$2:$AJ$167,TRUE)),0)</f>
        <v>0</v>
      </c>
      <c r="U24" s="68">
        <f t="array" ref="U24">IF($D24,SUMPRODUCT((economics!$AG$2:$AG$167=$B24)*(economics!$D$2:$D$167="process")*economics!$AH$2:$AH$167*_xlfn.NORM.DIST(U$3,economics!$AK$2:$AK$167,economics!$AJ$2:$AJ$167,TRUE)),0)</f>
        <v>0</v>
      </c>
      <c r="V24" s="68">
        <f t="array" ref="V24">IF($D24,SUMPRODUCT((economics!$AG$2:$AG$167=$B24)*(economics!$D$2:$D$167="process")*economics!$AH$2:$AH$167*_xlfn.NORM.DIST(V$3,economics!$AK$2:$AK$167,economics!$AJ$2:$AJ$167,TRUE)),0)</f>
        <v>0</v>
      </c>
      <c r="W24" s="68">
        <f t="array" ref="W24">IF($D24,SUMPRODUCT((economics!$AG$2:$AG$167=$B24)*(economics!$D$2:$D$167="process")*economics!$AH$2:$AH$167*_xlfn.NORM.DIST(W$3,economics!$AK$2:$AK$167,economics!$AJ$2:$AJ$167,TRUE)),0)</f>
        <v>0</v>
      </c>
      <c r="X24" s="68">
        <f t="array" ref="X24">IF($D24,SUMPRODUCT((economics!$AG$2:$AG$167=$B24)*(economics!$D$2:$D$167="process")*economics!$AH$2:$AH$167*_xlfn.NORM.DIST(X$3,economics!$AK$2:$AK$167,economics!$AJ$2:$AJ$167,TRUE)),0)</f>
        <v>0</v>
      </c>
      <c r="Y24" s="68">
        <f t="array" ref="Y24">IF($D24,SUMPRODUCT((economics!$AG$2:$AG$167=$B24)*(economics!$D$2:$D$167="process")*economics!$AH$2:$AH$167*_xlfn.NORM.DIST(Y$3,economics!$AK$2:$AK$167,economics!$AJ$2:$AJ$167,TRUE)),0)</f>
        <v>0</v>
      </c>
      <c r="Z24" s="68">
        <f t="array" ref="Z24">IF($D24,SUMPRODUCT((economics!$AG$2:$AG$167=$B24)*(economics!$D$2:$D$167="process")*economics!$AH$2:$AH$167*_xlfn.NORM.DIST(Z$3,economics!$AK$2:$AK$167,economics!$AJ$2:$AJ$167,TRUE)),0)</f>
        <v>0</v>
      </c>
      <c r="AA24" s="68">
        <f t="array" ref="AA24">IF($D24,SUMPRODUCT((economics!$AG$2:$AG$167=$B24)*(economics!$D$2:$D$167="process")*economics!$AH$2:$AH$167*_xlfn.NORM.DIST(AA$3,economics!$AK$2:$AK$167,economics!$AJ$2:$AJ$167,TRUE)),0)</f>
        <v>0</v>
      </c>
      <c r="AB24" s="68">
        <f t="array" ref="AB24">IF($D24,SUMPRODUCT((economics!$AG$2:$AG$167=$B24)*(economics!$D$2:$D$167="process")*economics!$AH$2:$AH$167*_xlfn.NORM.DIST(AB$3,economics!$AK$2:$AK$167,economics!$AJ$2:$AJ$167,TRUE)),0)</f>
        <v>0</v>
      </c>
      <c r="AC24" s="68">
        <f t="array" ref="AC24">IF($D24,SUMPRODUCT((economics!$AG$2:$AG$167=$B24)*(economics!$D$2:$D$167="process")*economics!$AH$2:$AH$167*_xlfn.NORM.DIST(AC$3,economics!$AK$2:$AK$167,economics!$AJ$2:$AJ$167,TRUE)),0)</f>
        <v>0</v>
      </c>
      <c r="AD24" s="68">
        <f t="array" ref="AD24">IF($D24,SUMPRODUCT((economics!$AG$2:$AG$167=$B24)*(economics!$D$2:$D$167="process")*economics!$AH$2:$AH$167*_xlfn.NORM.DIST(AD$3,economics!$AK$2:$AK$167,economics!$AJ$2:$AJ$167,TRUE)),0)</f>
        <v>0</v>
      </c>
      <c r="AE24" s="68">
        <f t="array" ref="AE24">IF($D24,SUMPRODUCT((economics!$AG$2:$AG$167=$B24)*(economics!$D$2:$D$167="process")*economics!$AH$2:$AH$167*_xlfn.NORM.DIST(AE$3,economics!$AK$2:$AK$167,economics!$AJ$2:$AJ$167,TRUE)),0)</f>
        <v>0</v>
      </c>
      <c r="AF24" s="68">
        <f t="array" ref="AF24">IF($D24,SUMPRODUCT((economics!$AG$2:$AG$167=$B24)*(economics!$D$2:$D$167="process")*economics!$AH$2:$AH$167*_xlfn.NORM.DIST(AF$3,economics!$AK$2:$AK$167,economics!$AJ$2:$AJ$167,TRUE)),0)</f>
        <v>0</v>
      </c>
      <c r="AG24" s="68">
        <f t="array" ref="AG24">IF($D24,SUMPRODUCT((economics!$AG$2:$AG$167=$B24)*(economics!$D$2:$D$167="process")*economics!$AH$2:$AH$167*_xlfn.NORM.DIST(AG$3,economics!$AK$2:$AK$167,economics!$AJ$2:$AJ$167,TRUE)),0)</f>
        <v>0</v>
      </c>
      <c r="AH24" s="68">
        <f t="array" ref="AH24">IF($D24,SUMPRODUCT((economics!$AG$2:$AG$167=$B24)*(economics!$D$2:$D$167="process")*economics!$AH$2:$AH$167*_xlfn.NORM.DIST(AH$3,economics!$AK$2:$AK$167,economics!$AJ$2:$AJ$167,TRUE)),0)</f>
        <v>0</v>
      </c>
      <c r="AI24" s="68">
        <f t="array" ref="AI24">IF($D24,SUMPRODUCT((economics!$AG$2:$AG$167=$B24)*(economics!$D$2:$D$167="process")*economics!$AH$2:$AH$167*_xlfn.NORM.DIST(AI$3,economics!$AK$2:$AK$167,economics!$AJ$2:$AJ$167,TRUE)),0)</f>
        <v>0</v>
      </c>
      <c r="AJ24" s="68">
        <f t="array" ref="AJ24">IF($D24,SUMPRODUCT((economics!$AG$2:$AG$167=$B24)*(economics!$D$2:$D$167="process")*economics!$AH$2:$AH$167*_xlfn.NORM.DIST(AJ$3,economics!$AK$2:$AK$167,economics!$AJ$2:$AJ$167,TRUE)),0)</f>
        <v>0</v>
      </c>
      <c r="AK24" s="68">
        <f t="array" ref="AK24">IF($D24,SUMPRODUCT((economics!$AG$2:$AG$167=$B24)*(economics!$D$2:$D$167="process")*economics!$AH$2:$AH$167*_xlfn.NORM.DIST(AK$3,economics!$AK$2:$AK$167,economics!$AJ$2:$AJ$167,TRUE)),0)</f>
        <v>0</v>
      </c>
      <c r="AL24" s="68">
        <f t="array" ref="AL24">IF($D24,SUMPRODUCT((economics!$AG$2:$AG$167=$B24)*(economics!$D$2:$D$167="process")*economics!$AH$2:$AH$167*_xlfn.NORM.DIST(AL$3,economics!$AK$2:$AK$167,economics!$AJ$2:$AJ$167,TRUE)),0)</f>
        <v>0</v>
      </c>
      <c r="AM24" s="68">
        <f t="array" ref="AM24">IF($D24,SUMPRODUCT((economics!$AG$2:$AG$167=$B24)*(economics!$D$2:$D$167="process")*economics!$AH$2:$AH$167*_xlfn.NORM.DIST(AM$3,economics!$AK$2:$AK$167,economics!$AJ$2:$AJ$167,TRUE)),0)</f>
        <v>0</v>
      </c>
      <c r="AN24" s="68">
        <f t="array" ref="AN24">IF($D24,SUMPRODUCT((economics!$AG$2:$AG$167=$B24)*(economics!$D$2:$D$167="process")*economics!$AH$2:$AH$167*_xlfn.NORM.DIST(AN$3,economics!$AK$2:$AK$167,economics!$AJ$2:$AJ$167,TRUE)),0)</f>
        <v>0</v>
      </c>
      <c r="AO24" s="68">
        <f t="array" ref="AO24">IF($D24,SUMPRODUCT((economics!$AG$2:$AG$167=$B24)*(economics!$D$2:$D$167="process")*economics!$AH$2:$AH$167*_xlfn.NORM.DIST(AO$3,economics!$AK$2:$AK$167,economics!$AJ$2:$AJ$167,TRUE)),0)</f>
        <v>0</v>
      </c>
      <c r="AP24" s="68">
        <f t="array" ref="AP24">IF($D24,SUMPRODUCT((economics!$AG$2:$AG$167=$B24)*(economics!$D$2:$D$167="process")*economics!$AH$2:$AH$167*_xlfn.NORM.DIST(AP$3,economics!$AK$2:$AK$167,economics!$AJ$2:$AJ$167,TRUE)),0)</f>
        <v>0</v>
      </c>
      <c r="AQ24" s="68">
        <f t="array" ref="AQ24">IF($D24,SUMPRODUCT((economics!$AG$2:$AG$167=$B24)*(economics!$D$2:$D$167="process")*economics!$AH$2:$AH$167*_xlfn.NORM.DIST(AQ$3,economics!$AK$2:$AK$167,economics!$AJ$2:$AJ$167,TRUE)),0)</f>
        <v>0</v>
      </c>
      <c r="AR24" s="68">
        <f t="array" ref="AR24">IF($D24,SUMPRODUCT((economics!$AG$2:$AG$167=$B24)*(economics!$D$2:$D$167="process")*economics!$AH$2:$AH$167*_xlfn.NORM.DIST(AR$3,economics!$AK$2:$AK$167,economics!$AJ$2:$AJ$167,TRUE)),0)</f>
        <v>0</v>
      </c>
      <c r="AS24" s="68">
        <f t="array" ref="AS24">IF($D24,SUMPRODUCT((economics!$AG$2:$AG$167=$B24)*(economics!$D$2:$D$167="process")*economics!$AH$2:$AH$167*_xlfn.NORM.DIST(AS$3,economics!$AK$2:$AK$167,economics!$AJ$2:$AJ$167,TRUE)),0)</f>
        <v>0</v>
      </c>
      <c r="AT24" s="68">
        <f t="array" ref="AT24">IF($D24,SUMPRODUCT((economics!$AG$2:$AG$167=$B24)*(economics!$D$2:$D$167="process")*economics!$AH$2:$AH$167*_xlfn.NORM.DIST(AT$3,economics!$AK$2:$AK$167,economics!$AJ$2:$AJ$167,TRUE)),0)</f>
        <v>0</v>
      </c>
      <c r="AU24" s="68">
        <f t="array" ref="AU24">IF($D24,SUMPRODUCT((economics!$AG$2:$AG$167=$B24)*(economics!$D$2:$D$167="process")*economics!$AH$2:$AH$167*_xlfn.NORM.DIST(AU$3,economics!$AK$2:$AK$167,economics!$AJ$2:$AJ$167,TRUE)),0)</f>
        <v>0</v>
      </c>
      <c r="AV24" s="68">
        <f t="array" ref="AV24">IF($D24,SUMPRODUCT((economics!$AG$2:$AG$167=$B24)*(economics!$D$2:$D$167="process")*economics!$AH$2:$AH$167*_xlfn.NORM.DIST(AV$3,economics!$AK$2:$AK$167,economics!$AJ$2:$AJ$167,TRUE)),0)</f>
        <v>0</v>
      </c>
      <c r="AW24" s="68">
        <f t="array" ref="AW24">IF($D24,SUMPRODUCT((economics!$AG$2:$AG$167=$B24)*(economics!$D$2:$D$167="process")*economics!$AH$2:$AH$167*_xlfn.NORM.DIST(AW$3,economics!$AK$2:$AK$167,economics!$AJ$2:$AJ$167,TRUE)),0)</f>
        <v>0</v>
      </c>
      <c r="AX24" s="68">
        <f t="array" ref="AX24">IF($D24,SUMPRODUCT((economics!$AG$2:$AG$167=$B24)*(economics!$D$2:$D$167="process")*economics!$AH$2:$AH$167*_xlfn.NORM.DIST(AX$3,economics!$AK$2:$AK$167,economics!$AJ$2:$AJ$167,TRUE)),0)</f>
        <v>0</v>
      </c>
      <c r="AY24" s="68">
        <f t="array" ref="AY24">IF($D24,SUMPRODUCT((economics!$AG$2:$AG$167=$B24)*(economics!$D$2:$D$167="process")*economics!$AH$2:$AH$167*_xlfn.NORM.DIST(AY$3,economics!$AK$2:$AK$167,economics!$AJ$2:$AJ$167,TRUE)),0)</f>
        <v>0</v>
      </c>
      <c r="AZ24" s="68">
        <f t="array" ref="AZ24">IF($D24,SUMPRODUCT((economics!$AG$2:$AG$167=$B24)*(economics!$D$2:$D$167="process")*economics!$AH$2:$AH$167*_xlfn.NORM.DIST(AZ$3,economics!$AK$2:$AK$167,economics!$AJ$2:$AJ$167,TRUE)),0)</f>
        <v>0</v>
      </c>
      <c r="BA24" s="68">
        <f t="array" ref="BA24">IF($D24,SUMPRODUCT((economics!$AG$2:$AG$167=$B24)*(economics!$D$2:$D$167="process")*economics!$AH$2:$AH$167*_xlfn.NORM.DIST(BA$3,economics!$AK$2:$AK$167,economics!$AJ$2:$AJ$167,TRUE)),0)</f>
        <v>0</v>
      </c>
      <c r="BB24" s="68">
        <f t="array" ref="BB24">IF($D24,SUMPRODUCT((economics!$AG$2:$AG$167=$B24)*(economics!$D$2:$D$167="process")*economics!$AH$2:$AH$167*_xlfn.NORM.DIST(BB$3,economics!$AK$2:$AK$167,economics!$AJ$2:$AJ$167,TRUE)),0)</f>
        <v>0</v>
      </c>
      <c r="BC24" s="68">
        <f t="array" ref="BC24">IF($D24,SUMPRODUCT((economics!$AG$2:$AG$167=$B24)*(economics!$D$2:$D$167="process")*economics!$AH$2:$AH$167*_xlfn.NORM.DIST(BC$3,economics!$AK$2:$AK$167,economics!$AJ$2:$AJ$167,TRUE)),0)</f>
        <v>0</v>
      </c>
      <c r="BD24" s="68">
        <f t="array" ref="BD24">IF($D24,SUMPRODUCT((economics!$AG$2:$AG$167=$B24)*(economics!$D$2:$D$167="process")*economics!$AH$2:$AH$167*_xlfn.NORM.DIST(BD$3,economics!$AK$2:$AK$167,economics!$AJ$2:$AJ$167,TRUE)),0)</f>
        <v>0</v>
      </c>
      <c r="BE24" s="68">
        <f t="array" ref="BE24">IF($D24,SUMPRODUCT((economics!$AG$2:$AG$167=$B24)*(economics!$D$2:$D$167="process")*economics!$AH$2:$AH$167*_xlfn.NORM.DIST(BE$3,economics!$AK$2:$AK$167,economics!$AJ$2:$AJ$167,TRUE)),0)</f>
        <v>0</v>
      </c>
      <c r="BF24" s="68">
        <f t="array" ref="BF24">IF($D24,SUMPRODUCT((economics!$AG$2:$AG$167=$B24)*(economics!$D$2:$D$167="process")*economics!$AH$2:$AH$167*_xlfn.NORM.DIST(BF$3,economics!$AK$2:$AK$167,economics!$AJ$2:$AJ$167,TRUE)),0)</f>
        <v>0</v>
      </c>
      <c r="BG24" s="68">
        <f t="array" ref="BG24">IF($D24,SUMPRODUCT((economics!$AG$2:$AG$167=$B24)*(economics!$D$2:$D$167="process")*economics!$AH$2:$AH$167*_xlfn.NORM.DIST(BG$3,economics!$AK$2:$AK$167,economics!$AJ$2:$AJ$167,TRUE)),0)</f>
        <v>0</v>
      </c>
      <c r="BH24" s="68">
        <f t="array" ref="BH24">IF($D24,SUMPRODUCT((economics!$AG$2:$AG$167=$B24)*(economics!$D$2:$D$167="process")*economics!$AH$2:$AH$167*_xlfn.NORM.DIST(BH$3,economics!$AK$2:$AK$167,economics!$AJ$2:$AJ$167,TRUE)),0)</f>
        <v>0</v>
      </c>
      <c r="BI24" s="68">
        <f t="array" ref="BI24">IF($D24,SUMPRODUCT((economics!$AG$2:$AG$167=$B24)*(economics!$D$2:$D$167="process")*economics!$AH$2:$AH$167*_xlfn.NORM.DIST(BI$3,economics!$AK$2:$AK$167,economics!$AJ$2:$AJ$167,TRUE)),0)</f>
        <v>0</v>
      </c>
      <c r="BJ24" s="68">
        <f t="array" ref="BJ24">IF($D24,SUMPRODUCT((economics!$AG$2:$AG$167=$B24)*(economics!$D$2:$D$167="process")*economics!$AH$2:$AH$167*_xlfn.NORM.DIST(BJ$3,economics!$AK$2:$AK$167,economics!$AJ$2:$AJ$167,TRUE)),0)</f>
        <v>0</v>
      </c>
      <c r="BK24" s="68">
        <f t="array" ref="BK24">IF($D24,SUMPRODUCT((economics!$AG$2:$AG$167=$B24)*(economics!$D$2:$D$167="process")*economics!$AH$2:$AH$167*_xlfn.NORM.DIST(BK$3,economics!$AK$2:$AK$167,economics!$AJ$2:$AJ$167,TRUE)),0)</f>
        <v>0</v>
      </c>
      <c r="BL24" s="68">
        <f t="array" ref="BL24">IF($D24,SUMPRODUCT((economics!$AG$2:$AG$167=$B24)*(economics!$D$2:$D$167="process")*economics!$AH$2:$AH$167*_xlfn.NORM.DIST(BL$3,economics!$AK$2:$AK$167,economics!$AJ$2:$AJ$167,TRUE)),0)</f>
        <v>0</v>
      </c>
      <c r="BM24" s="68">
        <f t="array" ref="BM24">IF($D24,SUMPRODUCT((economics!$AG$2:$AG$167=$B24)*(economics!$D$2:$D$167="process")*economics!$AH$2:$AH$167*_xlfn.NORM.DIST(BM$3,economics!$AK$2:$AK$167,economics!$AJ$2:$AJ$167,TRUE)),0)</f>
        <v>0</v>
      </c>
      <c r="BN24" s="68">
        <f t="array" ref="BN24">IF($D24,SUMPRODUCT((economics!$AG$2:$AG$167=$B24)*(economics!$D$2:$D$167="process")*economics!$AH$2:$AH$167*_xlfn.NORM.DIST(BN$3,economics!$AK$2:$AK$167,economics!$AJ$2:$AJ$167,TRUE)),0)</f>
        <v>0</v>
      </c>
      <c r="BO24" s="68">
        <f t="array" ref="BO24">IF($D24,SUMPRODUCT((economics!$AG$2:$AG$167=$B24)*(economics!$D$2:$D$167="process")*economics!$AH$2:$AH$167*_xlfn.NORM.DIST(BO$3,economics!$AK$2:$AK$167,economics!$AJ$2:$AJ$167,TRUE)),0)</f>
        <v>0</v>
      </c>
      <c r="BP24" s="68">
        <f t="array" ref="BP24">IF($D24,SUMPRODUCT((economics!$AG$2:$AG$167=$B24)*(economics!$D$2:$D$167="process")*economics!$AH$2:$AH$167*_xlfn.NORM.DIST(BP$3,economics!$AK$2:$AK$167,economics!$AJ$2:$AJ$167,TRUE)),0)</f>
        <v>0</v>
      </c>
      <c r="BQ24" s="68">
        <f t="array" ref="BQ24">IF($D24,SUMPRODUCT((economics!$AG$2:$AG$167=$B24)*(economics!$D$2:$D$167="process")*economics!$AH$2:$AH$167*_xlfn.NORM.DIST(BQ$3,economics!$AK$2:$AK$167,economics!$AJ$2:$AJ$167,TRUE)),0)</f>
        <v>0</v>
      </c>
      <c r="BR24" s="68">
        <f t="array" ref="BR24">IF($D24,SUMPRODUCT((economics!$AG$2:$AG$167=$B24)*(economics!$D$2:$D$167="process")*economics!$AH$2:$AH$167*_xlfn.NORM.DIST(BR$3,economics!$AK$2:$AK$167,economics!$AJ$2:$AJ$167,TRUE)),0)</f>
        <v>0</v>
      </c>
      <c r="BS24" s="68">
        <f t="array" ref="BS24">IF($D24,SUMPRODUCT((economics!$AG$2:$AG$167=$B24)*(economics!$D$2:$D$167="process")*economics!$AH$2:$AH$167*_xlfn.NORM.DIST(BS$3,economics!$AK$2:$AK$167,economics!$AJ$2:$AJ$167,TRUE)),0)</f>
        <v>0</v>
      </c>
      <c r="BT24" s="68">
        <f t="array" ref="BT24">IF($D24,SUMPRODUCT((economics!$AG$2:$AG$167=$B24)*(economics!$D$2:$D$167="process")*economics!$AH$2:$AH$167*_xlfn.NORM.DIST(BT$3,economics!$AK$2:$AK$167,economics!$AJ$2:$AJ$167,TRUE)),0)</f>
        <v>0</v>
      </c>
      <c r="BU24" s="68">
        <f t="array" ref="BU24">IF($D24,SUMPRODUCT((economics!$AG$2:$AG$167=$B24)*(economics!$D$2:$D$167="process")*economics!$AH$2:$AH$167*_xlfn.NORM.DIST(BU$3,economics!$AK$2:$AK$167,economics!$AJ$2:$AJ$167,TRUE)),0)</f>
        <v>0</v>
      </c>
      <c r="BV24" s="68">
        <f t="array" ref="BV24">IF($D24,SUMPRODUCT((economics!$AG$2:$AG$167=$B24)*(economics!$D$2:$D$167="process")*economics!$AH$2:$AH$167*_xlfn.NORM.DIST(BV$3,economics!$AK$2:$AK$167,economics!$AJ$2:$AJ$167,TRUE)),0)</f>
        <v>0</v>
      </c>
      <c r="BW24" s="68">
        <f t="array" ref="BW24">IF($D24,SUMPRODUCT((economics!$AG$2:$AG$167=$B24)*(economics!$D$2:$D$167="process")*economics!$AH$2:$AH$167*_xlfn.NORM.DIST(BW$3,economics!$AK$2:$AK$167,economics!$AJ$2:$AJ$167,TRUE)),0)</f>
        <v>0</v>
      </c>
      <c r="BX24" s="68">
        <f t="array" ref="BX24">IF($D24,SUMPRODUCT((economics!$AG$2:$AG$167=$B24)*(economics!$D$2:$D$167="process")*economics!$AH$2:$AH$167*_xlfn.NORM.DIST(BX$3,economics!$AK$2:$AK$167,economics!$AJ$2:$AJ$167,TRUE)),0)</f>
        <v>0</v>
      </c>
      <c r="BY24" s="68">
        <f t="array" ref="BY24">IF($D24,SUMPRODUCT((economics!$AG$2:$AG$167=$B24)*(economics!$D$2:$D$167="process")*economics!$AH$2:$AH$167*_xlfn.NORM.DIST(BY$3,economics!$AK$2:$AK$167,economics!$AJ$2:$AJ$167,TRUE)),0)</f>
        <v>0</v>
      </c>
      <c r="BZ24" s="68">
        <f t="array" ref="BZ24">IF($D24,SUMPRODUCT((economics!$AG$2:$AG$167=$B24)*(economics!$D$2:$D$167="process")*economics!$AH$2:$AH$167*_xlfn.NORM.DIST(BZ$3,economics!$AK$2:$AK$167,economics!$AJ$2:$AJ$167,TRUE)),0)</f>
        <v>0</v>
      </c>
      <c r="CA24" s="68">
        <f t="array" ref="CA24">IF($D24,SUMPRODUCT((economics!$AG$2:$AG$167=$B24)*(economics!$D$2:$D$167="process")*economics!$AH$2:$AH$167*_xlfn.NORM.DIST(CA$3,economics!$AK$2:$AK$167,economics!$AJ$2:$AJ$167,TRUE)),0)</f>
        <v>0</v>
      </c>
      <c r="CB24" s="68">
        <f t="array" ref="CB24">IF($D24,SUMPRODUCT((economics!$AG$2:$AG$167=$B24)*(economics!$D$2:$D$167="process")*economics!$AH$2:$AH$167*_xlfn.NORM.DIST(CB$3,economics!$AK$2:$AK$167,economics!$AJ$2:$AJ$167,TRUE)),0)</f>
        <v>0</v>
      </c>
      <c r="CC24" s="68">
        <f t="array" ref="CC24">IF($D24,SUMPRODUCT((economics!$AG$2:$AG$167=$B24)*(economics!$D$2:$D$167="process")*economics!$AH$2:$AH$167*_xlfn.NORM.DIST(CC$3,economics!$AK$2:$AK$167,economics!$AJ$2:$AJ$167,TRUE)),0)</f>
        <v>0</v>
      </c>
      <c r="CD24" s="68">
        <f t="array" ref="CD24">IF($D24,SUMPRODUCT((economics!$AG$2:$AG$167=$B24)*(economics!$D$2:$D$167="process")*economics!$AH$2:$AH$167*_xlfn.NORM.DIST(CD$3,economics!$AK$2:$AK$167,economics!$AJ$2:$AJ$167,TRUE)),0)</f>
        <v>0</v>
      </c>
      <c r="CE24" s="68">
        <f t="array" ref="CE24">IF($D24,SUMPRODUCT((economics!$AG$2:$AG$167=$B24)*(economics!$D$2:$D$167="process")*economics!$AH$2:$AH$167*_xlfn.NORM.DIST(CE$3,economics!$AK$2:$AK$167,economics!$AJ$2:$AJ$167,TRUE)),0)</f>
        <v>0</v>
      </c>
      <c r="CF24" s="68">
        <f t="array" ref="CF24">IF($D24,SUMPRODUCT((economics!$AG$2:$AG$167=$B24)*(economics!$D$2:$D$167="process")*economics!$AH$2:$AH$167*_xlfn.NORM.DIST(CF$3,economics!$AK$2:$AK$167,economics!$AJ$2:$AJ$167,TRUE)),0)</f>
        <v>0</v>
      </c>
      <c r="CG24" s="68">
        <f t="array" ref="CG24">IF($D24,SUMPRODUCT((economics!$AG$2:$AG$167=$B24)*(economics!$D$2:$D$167="process")*economics!$AH$2:$AH$167*_xlfn.NORM.DIST(CG$3,economics!$AK$2:$AK$167,economics!$AJ$2:$AJ$167,TRUE)),0)</f>
        <v>0</v>
      </c>
      <c r="CH24" s="68">
        <f t="array" ref="CH24">IF($D24,SUMPRODUCT((economics!$AG$2:$AG$167=$B24)*(economics!$D$2:$D$167="process")*economics!$AH$2:$AH$167*_xlfn.NORM.DIST(CH$3,economics!$AK$2:$AK$167,economics!$AJ$2:$AJ$167,TRUE)),0)</f>
        <v>0</v>
      </c>
    </row>
    <row r="25" spans="1:86" x14ac:dyDescent="0.35">
      <c r="A25" t="str">
        <f>WHRPbI!A23</f>
        <v>other manufacturing 31T33</v>
      </c>
      <c r="B25" t="s">
        <v>764</v>
      </c>
      <c r="C25" s="68">
        <f>WHRPbI!B23</f>
        <v>9.7254807692307696E-2</v>
      </c>
      <c r="D25" t="b">
        <f>ISNUMBER(MATCH($B25,'energy base (MECS)'!$K$4:$K$9,0))</f>
        <v>0</v>
      </c>
      <c r="E25" s="68">
        <f t="array" ref="E25">IF($D25,SUMPRODUCT((economics!$AG$2:$AG$167=$B25)*(economics!$D$2:$D$167="process")*economics!$AH$2:$AH$167*_xlfn.NORM.DIST(E$3,economics!$AK$2:$AK$167,economics!$AJ$2:$AJ$167,TRUE)),0)</f>
        <v>0</v>
      </c>
      <c r="F25" s="68">
        <f t="array" ref="F25">IF($D25,SUMPRODUCT((economics!$AG$2:$AG$167=$B25)*(economics!$D$2:$D$167="process")*economics!$AH$2:$AH$167*_xlfn.NORM.DIST(F$3,economics!$AK$2:$AK$167,economics!$AJ$2:$AJ$167,TRUE)),0)</f>
        <v>0</v>
      </c>
      <c r="G25" s="68">
        <f t="array" ref="G25">IF($D25,SUMPRODUCT((economics!$AG$2:$AG$167=$B25)*(economics!$D$2:$D$167="process")*economics!$AH$2:$AH$167*_xlfn.NORM.DIST(G$3,economics!$AK$2:$AK$167,economics!$AJ$2:$AJ$167,TRUE)),0)</f>
        <v>0</v>
      </c>
      <c r="H25" s="68">
        <f t="array" ref="H25">IF($D25,SUMPRODUCT((economics!$AG$2:$AG$167=$B25)*(economics!$D$2:$D$167="process")*economics!$AH$2:$AH$167*_xlfn.NORM.DIST(H$3,economics!$AK$2:$AK$167,economics!$AJ$2:$AJ$167,TRUE)),0)</f>
        <v>0</v>
      </c>
      <c r="I25" s="68">
        <f t="array" ref="I25">IF($D25,SUMPRODUCT((economics!$AG$2:$AG$167=$B25)*(economics!$D$2:$D$167="process")*economics!$AH$2:$AH$167*_xlfn.NORM.DIST(I$3,economics!$AK$2:$AK$167,economics!$AJ$2:$AJ$167,TRUE)),0)</f>
        <v>0</v>
      </c>
      <c r="J25" s="68">
        <f t="array" ref="J25">IF($D25,SUMPRODUCT((economics!$AG$2:$AG$167=$B25)*(economics!$D$2:$D$167="process")*economics!$AH$2:$AH$167*_xlfn.NORM.DIST(J$3,economics!$AK$2:$AK$167,economics!$AJ$2:$AJ$167,TRUE)),0)</f>
        <v>0</v>
      </c>
      <c r="K25" s="68">
        <f t="array" ref="K25">IF($D25,SUMPRODUCT((economics!$AG$2:$AG$167=$B25)*(economics!$D$2:$D$167="process")*economics!$AH$2:$AH$167*_xlfn.NORM.DIST(K$3,economics!$AK$2:$AK$167,economics!$AJ$2:$AJ$167,TRUE)),0)</f>
        <v>0</v>
      </c>
      <c r="L25" s="68">
        <f t="array" ref="L25">IF($D25,SUMPRODUCT((economics!$AG$2:$AG$167=$B25)*(economics!$D$2:$D$167="process")*economics!$AH$2:$AH$167*_xlfn.NORM.DIST(L$3,economics!$AK$2:$AK$167,economics!$AJ$2:$AJ$167,TRUE)),0)</f>
        <v>0</v>
      </c>
      <c r="M25" s="68">
        <f t="array" ref="M25">IF($D25,SUMPRODUCT((economics!$AG$2:$AG$167=$B25)*(economics!$D$2:$D$167="process")*economics!$AH$2:$AH$167*_xlfn.NORM.DIST(M$3,economics!$AK$2:$AK$167,economics!$AJ$2:$AJ$167,TRUE)),0)</f>
        <v>0</v>
      </c>
      <c r="N25" s="68">
        <f t="array" ref="N25">IF($D25,SUMPRODUCT((economics!$AG$2:$AG$167=$B25)*(economics!$D$2:$D$167="process")*economics!$AH$2:$AH$167*_xlfn.NORM.DIST(N$3,economics!$AK$2:$AK$167,economics!$AJ$2:$AJ$167,TRUE)),0)</f>
        <v>0</v>
      </c>
      <c r="O25" s="68">
        <f t="array" ref="O25">IF($D25,SUMPRODUCT((economics!$AG$2:$AG$167=$B25)*(economics!$D$2:$D$167="process")*economics!$AH$2:$AH$167*_xlfn.NORM.DIST(O$3,economics!$AK$2:$AK$167,economics!$AJ$2:$AJ$167,TRUE)),0)</f>
        <v>0</v>
      </c>
      <c r="P25" s="68">
        <f t="array" ref="P25">IF($D25,SUMPRODUCT((economics!$AG$2:$AG$167=$B25)*(economics!$D$2:$D$167="process")*economics!$AH$2:$AH$167*_xlfn.NORM.DIST(P$3,economics!$AK$2:$AK$167,economics!$AJ$2:$AJ$167,TRUE)),0)</f>
        <v>0</v>
      </c>
      <c r="Q25" s="68">
        <f t="array" ref="Q25">IF($D25,SUMPRODUCT((economics!$AG$2:$AG$167=$B25)*(economics!$D$2:$D$167="process")*economics!$AH$2:$AH$167*_xlfn.NORM.DIST(Q$3,economics!$AK$2:$AK$167,economics!$AJ$2:$AJ$167,TRUE)),0)</f>
        <v>0</v>
      </c>
      <c r="R25" s="68">
        <f t="array" ref="R25">IF($D25,SUMPRODUCT((economics!$AG$2:$AG$167=$B25)*(economics!$D$2:$D$167="process")*economics!$AH$2:$AH$167*_xlfn.NORM.DIST(R$3,economics!$AK$2:$AK$167,economics!$AJ$2:$AJ$167,TRUE)),0)</f>
        <v>0</v>
      </c>
      <c r="S25" s="68">
        <f t="array" ref="S25">IF($D25,SUMPRODUCT((economics!$AG$2:$AG$167=$B25)*(economics!$D$2:$D$167="process")*economics!$AH$2:$AH$167*_xlfn.NORM.DIST(S$3,economics!$AK$2:$AK$167,economics!$AJ$2:$AJ$167,TRUE)),0)</f>
        <v>0</v>
      </c>
      <c r="T25" s="68">
        <f t="array" ref="T25">IF($D25,SUMPRODUCT((economics!$AG$2:$AG$167=$B25)*(economics!$D$2:$D$167="process")*economics!$AH$2:$AH$167*_xlfn.NORM.DIST(T$3,economics!$AK$2:$AK$167,economics!$AJ$2:$AJ$167,TRUE)),0)</f>
        <v>0</v>
      </c>
      <c r="U25" s="68">
        <f t="array" ref="U25">IF($D25,SUMPRODUCT((economics!$AG$2:$AG$167=$B25)*(economics!$D$2:$D$167="process")*economics!$AH$2:$AH$167*_xlfn.NORM.DIST(U$3,economics!$AK$2:$AK$167,economics!$AJ$2:$AJ$167,TRUE)),0)</f>
        <v>0</v>
      </c>
      <c r="V25" s="68">
        <f t="array" ref="V25">IF($D25,SUMPRODUCT((economics!$AG$2:$AG$167=$B25)*(economics!$D$2:$D$167="process")*economics!$AH$2:$AH$167*_xlfn.NORM.DIST(V$3,economics!$AK$2:$AK$167,economics!$AJ$2:$AJ$167,TRUE)),0)</f>
        <v>0</v>
      </c>
      <c r="W25" s="68">
        <f t="array" ref="W25">IF($D25,SUMPRODUCT((economics!$AG$2:$AG$167=$B25)*(economics!$D$2:$D$167="process")*economics!$AH$2:$AH$167*_xlfn.NORM.DIST(W$3,economics!$AK$2:$AK$167,economics!$AJ$2:$AJ$167,TRUE)),0)</f>
        <v>0</v>
      </c>
      <c r="X25" s="68">
        <f t="array" ref="X25">IF($D25,SUMPRODUCT((economics!$AG$2:$AG$167=$B25)*(economics!$D$2:$D$167="process")*economics!$AH$2:$AH$167*_xlfn.NORM.DIST(X$3,economics!$AK$2:$AK$167,economics!$AJ$2:$AJ$167,TRUE)),0)</f>
        <v>0</v>
      </c>
      <c r="Y25" s="68">
        <f t="array" ref="Y25">IF($D25,SUMPRODUCT((economics!$AG$2:$AG$167=$B25)*(economics!$D$2:$D$167="process")*economics!$AH$2:$AH$167*_xlfn.NORM.DIST(Y$3,economics!$AK$2:$AK$167,economics!$AJ$2:$AJ$167,TRUE)),0)</f>
        <v>0</v>
      </c>
      <c r="Z25" s="68">
        <f t="array" ref="Z25">IF($D25,SUMPRODUCT((economics!$AG$2:$AG$167=$B25)*(economics!$D$2:$D$167="process")*economics!$AH$2:$AH$167*_xlfn.NORM.DIST(Z$3,economics!$AK$2:$AK$167,economics!$AJ$2:$AJ$167,TRUE)),0)</f>
        <v>0</v>
      </c>
      <c r="AA25" s="68">
        <f t="array" ref="AA25">IF($D25,SUMPRODUCT((economics!$AG$2:$AG$167=$B25)*(economics!$D$2:$D$167="process")*economics!$AH$2:$AH$167*_xlfn.NORM.DIST(AA$3,economics!$AK$2:$AK$167,economics!$AJ$2:$AJ$167,TRUE)),0)</f>
        <v>0</v>
      </c>
      <c r="AB25" s="68">
        <f t="array" ref="AB25">IF($D25,SUMPRODUCT((economics!$AG$2:$AG$167=$B25)*(economics!$D$2:$D$167="process")*economics!$AH$2:$AH$167*_xlfn.NORM.DIST(AB$3,economics!$AK$2:$AK$167,economics!$AJ$2:$AJ$167,TRUE)),0)</f>
        <v>0</v>
      </c>
      <c r="AC25" s="68">
        <f t="array" ref="AC25">IF($D25,SUMPRODUCT((economics!$AG$2:$AG$167=$B25)*(economics!$D$2:$D$167="process")*economics!$AH$2:$AH$167*_xlfn.NORM.DIST(AC$3,economics!$AK$2:$AK$167,economics!$AJ$2:$AJ$167,TRUE)),0)</f>
        <v>0</v>
      </c>
      <c r="AD25" s="68">
        <f t="array" ref="AD25">IF($D25,SUMPRODUCT((economics!$AG$2:$AG$167=$B25)*(economics!$D$2:$D$167="process")*economics!$AH$2:$AH$167*_xlfn.NORM.DIST(AD$3,economics!$AK$2:$AK$167,economics!$AJ$2:$AJ$167,TRUE)),0)</f>
        <v>0</v>
      </c>
      <c r="AE25" s="68">
        <f t="array" ref="AE25">IF($D25,SUMPRODUCT((economics!$AG$2:$AG$167=$B25)*(economics!$D$2:$D$167="process")*economics!$AH$2:$AH$167*_xlfn.NORM.DIST(AE$3,economics!$AK$2:$AK$167,economics!$AJ$2:$AJ$167,TRUE)),0)</f>
        <v>0</v>
      </c>
      <c r="AF25" s="68">
        <f t="array" ref="AF25">IF($D25,SUMPRODUCT((economics!$AG$2:$AG$167=$B25)*(economics!$D$2:$D$167="process")*economics!$AH$2:$AH$167*_xlfn.NORM.DIST(AF$3,economics!$AK$2:$AK$167,economics!$AJ$2:$AJ$167,TRUE)),0)</f>
        <v>0</v>
      </c>
      <c r="AG25" s="68">
        <f t="array" ref="AG25">IF($D25,SUMPRODUCT((economics!$AG$2:$AG$167=$B25)*(economics!$D$2:$D$167="process")*economics!$AH$2:$AH$167*_xlfn.NORM.DIST(AG$3,economics!$AK$2:$AK$167,economics!$AJ$2:$AJ$167,TRUE)),0)</f>
        <v>0</v>
      </c>
      <c r="AH25" s="68">
        <f t="array" ref="AH25">IF($D25,SUMPRODUCT((economics!$AG$2:$AG$167=$B25)*(economics!$D$2:$D$167="process")*economics!$AH$2:$AH$167*_xlfn.NORM.DIST(AH$3,economics!$AK$2:$AK$167,economics!$AJ$2:$AJ$167,TRUE)),0)</f>
        <v>0</v>
      </c>
      <c r="AI25" s="68">
        <f t="array" ref="AI25">IF($D25,SUMPRODUCT((economics!$AG$2:$AG$167=$B25)*(economics!$D$2:$D$167="process")*economics!$AH$2:$AH$167*_xlfn.NORM.DIST(AI$3,economics!$AK$2:$AK$167,economics!$AJ$2:$AJ$167,TRUE)),0)</f>
        <v>0</v>
      </c>
      <c r="AJ25" s="68">
        <f t="array" ref="AJ25">IF($D25,SUMPRODUCT((economics!$AG$2:$AG$167=$B25)*(economics!$D$2:$D$167="process")*economics!$AH$2:$AH$167*_xlfn.NORM.DIST(AJ$3,economics!$AK$2:$AK$167,economics!$AJ$2:$AJ$167,TRUE)),0)</f>
        <v>0</v>
      </c>
      <c r="AK25" s="68">
        <f t="array" ref="AK25">IF($D25,SUMPRODUCT((economics!$AG$2:$AG$167=$B25)*(economics!$D$2:$D$167="process")*economics!$AH$2:$AH$167*_xlfn.NORM.DIST(AK$3,economics!$AK$2:$AK$167,economics!$AJ$2:$AJ$167,TRUE)),0)</f>
        <v>0</v>
      </c>
      <c r="AL25" s="68">
        <f t="array" ref="AL25">IF($D25,SUMPRODUCT((economics!$AG$2:$AG$167=$B25)*(economics!$D$2:$D$167="process")*economics!$AH$2:$AH$167*_xlfn.NORM.DIST(AL$3,economics!$AK$2:$AK$167,economics!$AJ$2:$AJ$167,TRUE)),0)</f>
        <v>0</v>
      </c>
      <c r="AM25" s="68">
        <f t="array" ref="AM25">IF($D25,SUMPRODUCT((economics!$AG$2:$AG$167=$B25)*(economics!$D$2:$D$167="process")*economics!$AH$2:$AH$167*_xlfn.NORM.DIST(AM$3,economics!$AK$2:$AK$167,economics!$AJ$2:$AJ$167,TRUE)),0)</f>
        <v>0</v>
      </c>
      <c r="AN25" s="68">
        <f t="array" ref="AN25">IF($D25,SUMPRODUCT((economics!$AG$2:$AG$167=$B25)*(economics!$D$2:$D$167="process")*economics!$AH$2:$AH$167*_xlfn.NORM.DIST(AN$3,economics!$AK$2:$AK$167,economics!$AJ$2:$AJ$167,TRUE)),0)</f>
        <v>0</v>
      </c>
      <c r="AO25" s="68">
        <f t="array" ref="AO25">IF($D25,SUMPRODUCT((economics!$AG$2:$AG$167=$B25)*(economics!$D$2:$D$167="process")*economics!$AH$2:$AH$167*_xlfn.NORM.DIST(AO$3,economics!$AK$2:$AK$167,economics!$AJ$2:$AJ$167,TRUE)),0)</f>
        <v>0</v>
      </c>
      <c r="AP25" s="68">
        <f t="array" ref="AP25">IF($D25,SUMPRODUCT((economics!$AG$2:$AG$167=$B25)*(economics!$D$2:$D$167="process")*economics!$AH$2:$AH$167*_xlfn.NORM.DIST(AP$3,economics!$AK$2:$AK$167,economics!$AJ$2:$AJ$167,TRUE)),0)</f>
        <v>0</v>
      </c>
      <c r="AQ25" s="68">
        <f t="array" ref="AQ25">IF($D25,SUMPRODUCT((economics!$AG$2:$AG$167=$B25)*(economics!$D$2:$D$167="process")*economics!$AH$2:$AH$167*_xlfn.NORM.DIST(AQ$3,economics!$AK$2:$AK$167,economics!$AJ$2:$AJ$167,TRUE)),0)</f>
        <v>0</v>
      </c>
      <c r="AR25" s="68">
        <f t="array" ref="AR25">IF($D25,SUMPRODUCT((economics!$AG$2:$AG$167=$B25)*(economics!$D$2:$D$167="process")*economics!$AH$2:$AH$167*_xlfn.NORM.DIST(AR$3,economics!$AK$2:$AK$167,economics!$AJ$2:$AJ$167,TRUE)),0)</f>
        <v>0</v>
      </c>
      <c r="AS25" s="68">
        <f t="array" ref="AS25">IF($D25,SUMPRODUCT((economics!$AG$2:$AG$167=$B25)*(economics!$D$2:$D$167="process")*economics!$AH$2:$AH$167*_xlfn.NORM.DIST(AS$3,economics!$AK$2:$AK$167,economics!$AJ$2:$AJ$167,TRUE)),0)</f>
        <v>0</v>
      </c>
      <c r="AT25" s="68">
        <f t="array" ref="AT25">IF($D25,SUMPRODUCT((economics!$AG$2:$AG$167=$B25)*(economics!$D$2:$D$167="process")*economics!$AH$2:$AH$167*_xlfn.NORM.DIST(AT$3,economics!$AK$2:$AK$167,economics!$AJ$2:$AJ$167,TRUE)),0)</f>
        <v>0</v>
      </c>
      <c r="AU25" s="68">
        <f t="array" ref="AU25">IF($D25,SUMPRODUCT((economics!$AG$2:$AG$167=$B25)*(economics!$D$2:$D$167="process")*economics!$AH$2:$AH$167*_xlfn.NORM.DIST(AU$3,economics!$AK$2:$AK$167,economics!$AJ$2:$AJ$167,TRUE)),0)</f>
        <v>0</v>
      </c>
      <c r="AV25" s="68">
        <f t="array" ref="AV25">IF($D25,SUMPRODUCT((economics!$AG$2:$AG$167=$B25)*(economics!$D$2:$D$167="process")*economics!$AH$2:$AH$167*_xlfn.NORM.DIST(AV$3,economics!$AK$2:$AK$167,economics!$AJ$2:$AJ$167,TRUE)),0)</f>
        <v>0</v>
      </c>
      <c r="AW25" s="68">
        <f t="array" ref="AW25">IF($D25,SUMPRODUCT((economics!$AG$2:$AG$167=$B25)*(economics!$D$2:$D$167="process")*economics!$AH$2:$AH$167*_xlfn.NORM.DIST(AW$3,economics!$AK$2:$AK$167,economics!$AJ$2:$AJ$167,TRUE)),0)</f>
        <v>0</v>
      </c>
      <c r="AX25" s="68">
        <f t="array" ref="AX25">IF($D25,SUMPRODUCT((economics!$AG$2:$AG$167=$B25)*(economics!$D$2:$D$167="process")*economics!$AH$2:$AH$167*_xlfn.NORM.DIST(AX$3,economics!$AK$2:$AK$167,economics!$AJ$2:$AJ$167,TRUE)),0)</f>
        <v>0</v>
      </c>
      <c r="AY25" s="68">
        <f t="array" ref="AY25">IF($D25,SUMPRODUCT((economics!$AG$2:$AG$167=$B25)*(economics!$D$2:$D$167="process")*economics!$AH$2:$AH$167*_xlfn.NORM.DIST(AY$3,economics!$AK$2:$AK$167,economics!$AJ$2:$AJ$167,TRUE)),0)</f>
        <v>0</v>
      </c>
      <c r="AZ25" s="68">
        <f t="array" ref="AZ25">IF($D25,SUMPRODUCT((economics!$AG$2:$AG$167=$B25)*(economics!$D$2:$D$167="process")*economics!$AH$2:$AH$167*_xlfn.NORM.DIST(AZ$3,economics!$AK$2:$AK$167,economics!$AJ$2:$AJ$167,TRUE)),0)</f>
        <v>0</v>
      </c>
      <c r="BA25" s="68">
        <f t="array" ref="BA25">IF($D25,SUMPRODUCT((economics!$AG$2:$AG$167=$B25)*(economics!$D$2:$D$167="process")*economics!$AH$2:$AH$167*_xlfn.NORM.DIST(BA$3,economics!$AK$2:$AK$167,economics!$AJ$2:$AJ$167,TRUE)),0)</f>
        <v>0</v>
      </c>
      <c r="BB25" s="68">
        <f t="array" ref="BB25">IF($D25,SUMPRODUCT((economics!$AG$2:$AG$167=$B25)*(economics!$D$2:$D$167="process")*economics!$AH$2:$AH$167*_xlfn.NORM.DIST(BB$3,economics!$AK$2:$AK$167,economics!$AJ$2:$AJ$167,TRUE)),0)</f>
        <v>0</v>
      </c>
      <c r="BC25" s="68">
        <f t="array" ref="BC25">IF($D25,SUMPRODUCT((economics!$AG$2:$AG$167=$B25)*(economics!$D$2:$D$167="process")*economics!$AH$2:$AH$167*_xlfn.NORM.DIST(BC$3,economics!$AK$2:$AK$167,economics!$AJ$2:$AJ$167,TRUE)),0)</f>
        <v>0</v>
      </c>
      <c r="BD25" s="68">
        <f t="array" ref="BD25">IF($D25,SUMPRODUCT((economics!$AG$2:$AG$167=$B25)*(economics!$D$2:$D$167="process")*economics!$AH$2:$AH$167*_xlfn.NORM.DIST(BD$3,economics!$AK$2:$AK$167,economics!$AJ$2:$AJ$167,TRUE)),0)</f>
        <v>0</v>
      </c>
      <c r="BE25" s="68">
        <f t="array" ref="BE25">IF($D25,SUMPRODUCT((economics!$AG$2:$AG$167=$B25)*(economics!$D$2:$D$167="process")*economics!$AH$2:$AH$167*_xlfn.NORM.DIST(BE$3,economics!$AK$2:$AK$167,economics!$AJ$2:$AJ$167,TRUE)),0)</f>
        <v>0</v>
      </c>
      <c r="BF25" s="68">
        <f t="array" ref="BF25">IF($D25,SUMPRODUCT((economics!$AG$2:$AG$167=$B25)*(economics!$D$2:$D$167="process")*economics!$AH$2:$AH$167*_xlfn.NORM.DIST(BF$3,economics!$AK$2:$AK$167,economics!$AJ$2:$AJ$167,TRUE)),0)</f>
        <v>0</v>
      </c>
      <c r="BG25" s="68">
        <f t="array" ref="BG25">IF($D25,SUMPRODUCT((economics!$AG$2:$AG$167=$B25)*(economics!$D$2:$D$167="process")*economics!$AH$2:$AH$167*_xlfn.NORM.DIST(BG$3,economics!$AK$2:$AK$167,economics!$AJ$2:$AJ$167,TRUE)),0)</f>
        <v>0</v>
      </c>
      <c r="BH25" s="68">
        <f t="array" ref="BH25">IF($D25,SUMPRODUCT((economics!$AG$2:$AG$167=$B25)*(economics!$D$2:$D$167="process")*economics!$AH$2:$AH$167*_xlfn.NORM.DIST(BH$3,economics!$AK$2:$AK$167,economics!$AJ$2:$AJ$167,TRUE)),0)</f>
        <v>0</v>
      </c>
      <c r="BI25" s="68">
        <f t="array" ref="BI25">IF($D25,SUMPRODUCT((economics!$AG$2:$AG$167=$B25)*(economics!$D$2:$D$167="process")*economics!$AH$2:$AH$167*_xlfn.NORM.DIST(BI$3,economics!$AK$2:$AK$167,economics!$AJ$2:$AJ$167,TRUE)),0)</f>
        <v>0</v>
      </c>
      <c r="BJ25" s="68">
        <f t="array" ref="BJ25">IF($D25,SUMPRODUCT((economics!$AG$2:$AG$167=$B25)*(economics!$D$2:$D$167="process")*economics!$AH$2:$AH$167*_xlfn.NORM.DIST(BJ$3,economics!$AK$2:$AK$167,economics!$AJ$2:$AJ$167,TRUE)),0)</f>
        <v>0</v>
      </c>
      <c r="BK25" s="68">
        <f t="array" ref="BK25">IF($D25,SUMPRODUCT((economics!$AG$2:$AG$167=$B25)*(economics!$D$2:$D$167="process")*economics!$AH$2:$AH$167*_xlfn.NORM.DIST(BK$3,economics!$AK$2:$AK$167,economics!$AJ$2:$AJ$167,TRUE)),0)</f>
        <v>0</v>
      </c>
      <c r="BL25" s="68">
        <f t="array" ref="BL25">IF($D25,SUMPRODUCT((economics!$AG$2:$AG$167=$B25)*(economics!$D$2:$D$167="process")*economics!$AH$2:$AH$167*_xlfn.NORM.DIST(BL$3,economics!$AK$2:$AK$167,economics!$AJ$2:$AJ$167,TRUE)),0)</f>
        <v>0</v>
      </c>
      <c r="BM25" s="68">
        <f t="array" ref="BM25">IF($D25,SUMPRODUCT((economics!$AG$2:$AG$167=$B25)*(economics!$D$2:$D$167="process")*economics!$AH$2:$AH$167*_xlfn.NORM.DIST(BM$3,economics!$AK$2:$AK$167,economics!$AJ$2:$AJ$167,TRUE)),0)</f>
        <v>0</v>
      </c>
      <c r="BN25" s="68">
        <f t="array" ref="BN25">IF($D25,SUMPRODUCT((economics!$AG$2:$AG$167=$B25)*(economics!$D$2:$D$167="process")*economics!$AH$2:$AH$167*_xlfn.NORM.DIST(BN$3,economics!$AK$2:$AK$167,economics!$AJ$2:$AJ$167,TRUE)),0)</f>
        <v>0</v>
      </c>
      <c r="BO25" s="68">
        <f t="array" ref="BO25">IF($D25,SUMPRODUCT((economics!$AG$2:$AG$167=$B25)*(economics!$D$2:$D$167="process")*economics!$AH$2:$AH$167*_xlfn.NORM.DIST(BO$3,economics!$AK$2:$AK$167,economics!$AJ$2:$AJ$167,TRUE)),0)</f>
        <v>0</v>
      </c>
      <c r="BP25" s="68">
        <f t="array" ref="BP25">IF($D25,SUMPRODUCT((economics!$AG$2:$AG$167=$B25)*(economics!$D$2:$D$167="process")*economics!$AH$2:$AH$167*_xlfn.NORM.DIST(BP$3,economics!$AK$2:$AK$167,economics!$AJ$2:$AJ$167,TRUE)),0)</f>
        <v>0</v>
      </c>
      <c r="BQ25" s="68">
        <f t="array" ref="BQ25">IF($D25,SUMPRODUCT((economics!$AG$2:$AG$167=$B25)*(economics!$D$2:$D$167="process")*economics!$AH$2:$AH$167*_xlfn.NORM.DIST(BQ$3,economics!$AK$2:$AK$167,economics!$AJ$2:$AJ$167,TRUE)),0)</f>
        <v>0</v>
      </c>
      <c r="BR25" s="68">
        <f t="array" ref="BR25">IF($D25,SUMPRODUCT((economics!$AG$2:$AG$167=$B25)*(economics!$D$2:$D$167="process")*economics!$AH$2:$AH$167*_xlfn.NORM.DIST(BR$3,economics!$AK$2:$AK$167,economics!$AJ$2:$AJ$167,TRUE)),0)</f>
        <v>0</v>
      </c>
      <c r="BS25" s="68">
        <f t="array" ref="BS25">IF($D25,SUMPRODUCT((economics!$AG$2:$AG$167=$B25)*(economics!$D$2:$D$167="process")*economics!$AH$2:$AH$167*_xlfn.NORM.DIST(BS$3,economics!$AK$2:$AK$167,economics!$AJ$2:$AJ$167,TRUE)),0)</f>
        <v>0</v>
      </c>
      <c r="BT25" s="68">
        <f t="array" ref="BT25">IF($D25,SUMPRODUCT((economics!$AG$2:$AG$167=$B25)*(economics!$D$2:$D$167="process")*economics!$AH$2:$AH$167*_xlfn.NORM.DIST(BT$3,economics!$AK$2:$AK$167,economics!$AJ$2:$AJ$167,TRUE)),0)</f>
        <v>0</v>
      </c>
      <c r="BU25" s="68">
        <f t="array" ref="BU25">IF($D25,SUMPRODUCT((economics!$AG$2:$AG$167=$B25)*(economics!$D$2:$D$167="process")*economics!$AH$2:$AH$167*_xlfn.NORM.DIST(BU$3,economics!$AK$2:$AK$167,economics!$AJ$2:$AJ$167,TRUE)),0)</f>
        <v>0</v>
      </c>
      <c r="BV25" s="68">
        <f t="array" ref="BV25">IF($D25,SUMPRODUCT((economics!$AG$2:$AG$167=$B25)*(economics!$D$2:$D$167="process")*economics!$AH$2:$AH$167*_xlfn.NORM.DIST(BV$3,economics!$AK$2:$AK$167,economics!$AJ$2:$AJ$167,TRUE)),0)</f>
        <v>0</v>
      </c>
      <c r="BW25" s="68">
        <f t="array" ref="BW25">IF($D25,SUMPRODUCT((economics!$AG$2:$AG$167=$B25)*(economics!$D$2:$D$167="process")*economics!$AH$2:$AH$167*_xlfn.NORM.DIST(BW$3,economics!$AK$2:$AK$167,economics!$AJ$2:$AJ$167,TRUE)),0)</f>
        <v>0</v>
      </c>
      <c r="BX25" s="68">
        <f t="array" ref="BX25">IF($D25,SUMPRODUCT((economics!$AG$2:$AG$167=$B25)*(economics!$D$2:$D$167="process")*economics!$AH$2:$AH$167*_xlfn.NORM.DIST(BX$3,economics!$AK$2:$AK$167,economics!$AJ$2:$AJ$167,TRUE)),0)</f>
        <v>0</v>
      </c>
      <c r="BY25" s="68">
        <f t="array" ref="BY25">IF($D25,SUMPRODUCT((economics!$AG$2:$AG$167=$B25)*(economics!$D$2:$D$167="process")*economics!$AH$2:$AH$167*_xlfn.NORM.DIST(BY$3,economics!$AK$2:$AK$167,economics!$AJ$2:$AJ$167,TRUE)),0)</f>
        <v>0</v>
      </c>
      <c r="BZ25" s="68">
        <f t="array" ref="BZ25">IF($D25,SUMPRODUCT((economics!$AG$2:$AG$167=$B25)*(economics!$D$2:$D$167="process")*economics!$AH$2:$AH$167*_xlfn.NORM.DIST(BZ$3,economics!$AK$2:$AK$167,economics!$AJ$2:$AJ$167,TRUE)),0)</f>
        <v>0</v>
      </c>
      <c r="CA25" s="68">
        <f t="array" ref="CA25">IF($D25,SUMPRODUCT((economics!$AG$2:$AG$167=$B25)*(economics!$D$2:$D$167="process")*economics!$AH$2:$AH$167*_xlfn.NORM.DIST(CA$3,economics!$AK$2:$AK$167,economics!$AJ$2:$AJ$167,TRUE)),0)</f>
        <v>0</v>
      </c>
      <c r="CB25" s="68">
        <f t="array" ref="CB25">IF($D25,SUMPRODUCT((economics!$AG$2:$AG$167=$B25)*(economics!$D$2:$D$167="process")*economics!$AH$2:$AH$167*_xlfn.NORM.DIST(CB$3,economics!$AK$2:$AK$167,economics!$AJ$2:$AJ$167,TRUE)),0)</f>
        <v>0</v>
      </c>
      <c r="CC25" s="68">
        <f t="array" ref="CC25">IF($D25,SUMPRODUCT((economics!$AG$2:$AG$167=$B25)*(economics!$D$2:$D$167="process")*economics!$AH$2:$AH$167*_xlfn.NORM.DIST(CC$3,economics!$AK$2:$AK$167,economics!$AJ$2:$AJ$167,TRUE)),0)</f>
        <v>0</v>
      </c>
      <c r="CD25" s="68">
        <f t="array" ref="CD25">IF($D25,SUMPRODUCT((economics!$AG$2:$AG$167=$B25)*(economics!$D$2:$D$167="process")*economics!$AH$2:$AH$167*_xlfn.NORM.DIST(CD$3,economics!$AK$2:$AK$167,economics!$AJ$2:$AJ$167,TRUE)),0)</f>
        <v>0</v>
      </c>
      <c r="CE25" s="68">
        <f t="array" ref="CE25">IF($D25,SUMPRODUCT((economics!$AG$2:$AG$167=$B25)*(economics!$D$2:$D$167="process")*economics!$AH$2:$AH$167*_xlfn.NORM.DIST(CE$3,economics!$AK$2:$AK$167,economics!$AJ$2:$AJ$167,TRUE)),0)</f>
        <v>0</v>
      </c>
      <c r="CF25" s="68">
        <f t="array" ref="CF25">IF($D25,SUMPRODUCT((economics!$AG$2:$AG$167=$B25)*(economics!$D$2:$D$167="process")*economics!$AH$2:$AH$167*_xlfn.NORM.DIST(CF$3,economics!$AK$2:$AK$167,economics!$AJ$2:$AJ$167,TRUE)),0)</f>
        <v>0</v>
      </c>
      <c r="CG25" s="68">
        <f t="array" ref="CG25">IF($D25,SUMPRODUCT((economics!$AG$2:$AG$167=$B25)*(economics!$D$2:$D$167="process")*economics!$AH$2:$AH$167*_xlfn.NORM.DIST(CG$3,economics!$AK$2:$AK$167,economics!$AJ$2:$AJ$167,TRUE)),0)</f>
        <v>0</v>
      </c>
      <c r="CH25" s="68">
        <f t="array" ref="CH25">IF($D25,SUMPRODUCT((economics!$AG$2:$AG$167=$B25)*(economics!$D$2:$D$167="process")*economics!$AH$2:$AH$167*_xlfn.NORM.DIST(CH$3,economics!$AK$2:$AK$167,economics!$AJ$2:$AJ$167,TRUE)),0)</f>
        <v>0</v>
      </c>
    </row>
    <row r="26" spans="1:86" x14ac:dyDescent="0.35">
      <c r="A26" t="str">
        <f>WHRPbI!A24</f>
        <v>energy pipelines and gas processing 352T353</v>
      </c>
      <c r="B26" t="s">
        <v>765</v>
      </c>
      <c r="C26" s="68">
        <f>WHRPbI!B24</f>
        <v>0</v>
      </c>
      <c r="D26" t="b">
        <f>ISNUMBER(MATCH($B26,'energy base (MECS)'!$K$4:$K$9,0))</f>
        <v>0</v>
      </c>
      <c r="E26" s="68">
        <f t="array" ref="E26">IF($D26,SUMPRODUCT((economics!$AG$2:$AG$167=$B26)*(economics!$D$2:$D$167="process")*economics!$AH$2:$AH$167*_xlfn.NORM.DIST(E$3,economics!$AK$2:$AK$167,economics!$AJ$2:$AJ$167,TRUE)),0)</f>
        <v>0</v>
      </c>
      <c r="F26" s="68">
        <f t="array" ref="F26">IF($D26,SUMPRODUCT((economics!$AG$2:$AG$167=$B26)*(economics!$D$2:$D$167="process")*economics!$AH$2:$AH$167*_xlfn.NORM.DIST(F$3,economics!$AK$2:$AK$167,economics!$AJ$2:$AJ$167,TRUE)),0)</f>
        <v>0</v>
      </c>
      <c r="G26" s="68">
        <f t="array" ref="G26">IF($D26,SUMPRODUCT((economics!$AG$2:$AG$167=$B26)*(economics!$D$2:$D$167="process")*economics!$AH$2:$AH$167*_xlfn.NORM.DIST(G$3,economics!$AK$2:$AK$167,economics!$AJ$2:$AJ$167,TRUE)),0)</f>
        <v>0</v>
      </c>
      <c r="H26" s="68">
        <f t="array" ref="H26">IF($D26,SUMPRODUCT((economics!$AG$2:$AG$167=$B26)*(economics!$D$2:$D$167="process")*economics!$AH$2:$AH$167*_xlfn.NORM.DIST(H$3,economics!$AK$2:$AK$167,economics!$AJ$2:$AJ$167,TRUE)),0)</f>
        <v>0</v>
      </c>
      <c r="I26" s="68">
        <f t="array" ref="I26">IF($D26,SUMPRODUCT((economics!$AG$2:$AG$167=$B26)*(economics!$D$2:$D$167="process")*economics!$AH$2:$AH$167*_xlfn.NORM.DIST(I$3,economics!$AK$2:$AK$167,economics!$AJ$2:$AJ$167,TRUE)),0)</f>
        <v>0</v>
      </c>
      <c r="J26" s="68">
        <f t="array" ref="J26">IF($D26,SUMPRODUCT((economics!$AG$2:$AG$167=$B26)*(economics!$D$2:$D$167="process")*economics!$AH$2:$AH$167*_xlfn.NORM.DIST(J$3,economics!$AK$2:$AK$167,economics!$AJ$2:$AJ$167,TRUE)),0)</f>
        <v>0</v>
      </c>
      <c r="K26" s="68">
        <f t="array" ref="K26">IF($D26,SUMPRODUCT((economics!$AG$2:$AG$167=$B26)*(economics!$D$2:$D$167="process")*economics!$AH$2:$AH$167*_xlfn.NORM.DIST(K$3,economics!$AK$2:$AK$167,economics!$AJ$2:$AJ$167,TRUE)),0)</f>
        <v>0</v>
      </c>
      <c r="L26" s="68">
        <f t="array" ref="L26">IF($D26,SUMPRODUCT((economics!$AG$2:$AG$167=$B26)*(economics!$D$2:$D$167="process")*economics!$AH$2:$AH$167*_xlfn.NORM.DIST(L$3,economics!$AK$2:$AK$167,economics!$AJ$2:$AJ$167,TRUE)),0)</f>
        <v>0</v>
      </c>
      <c r="M26" s="68">
        <f t="array" ref="M26">IF($D26,SUMPRODUCT((economics!$AG$2:$AG$167=$B26)*(economics!$D$2:$D$167="process")*economics!$AH$2:$AH$167*_xlfn.NORM.DIST(M$3,economics!$AK$2:$AK$167,economics!$AJ$2:$AJ$167,TRUE)),0)</f>
        <v>0</v>
      </c>
      <c r="N26" s="68">
        <f t="array" ref="N26">IF($D26,SUMPRODUCT((economics!$AG$2:$AG$167=$B26)*(economics!$D$2:$D$167="process")*economics!$AH$2:$AH$167*_xlfn.NORM.DIST(N$3,economics!$AK$2:$AK$167,economics!$AJ$2:$AJ$167,TRUE)),0)</f>
        <v>0</v>
      </c>
      <c r="O26" s="68">
        <f t="array" ref="O26">IF($D26,SUMPRODUCT((economics!$AG$2:$AG$167=$B26)*(economics!$D$2:$D$167="process")*economics!$AH$2:$AH$167*_xlfn.NORM.DIST(O$3,economics!$AK$2:$AK$167,economics!$AJ$2:$AJ$167,TRUE)),0)</f>
        <v>0</v>
      </c>
      <c r="P26" s="68">
        <f t="array" ref="P26">IF($D26,SUMPRODUCT((economics!$AG$2:$AG$167=$B26)*(economics!$D$2:$D$167="process")*economics!$AH$2:$AH$167*_xlfn.NORM.DIST(P$3,economics!$AK$2:$AK$167,economics!$AJ$2:$AJ$167,TRUE)),0)</f>
        <v>0</v>
      </c>
      <c r="Q26" s="68">
        <f t="array" ref="Q26">IF($D26,SUMPRODUCT((economics!$AG$2:$AG$167=$B26)*(economics!$D$2:$D$167="process")*economics!$AH$2:$AH$167*_xlfn.NORM.DIST(Q$3,economics!$AK$2:$AK$167,economics!$AJ$2:$AJ$167,TRUE)),0)</f>
        <v>0</v>
      </c>
      <c r="R26" s="68">
        <f t="array" ref="R26">IF($D26,SUMPRODUCT((economics!$AG$2:$AG$167=$B26)*(economics!$D$2:$D$167="process")*economics!$AH$2:$AH$167*_xlfn.NORM.DIST(R$3,economics!$AK$2:$AK$167,economics!$AJ$2:$AJ$167,TRUE)),0)</f>
        <v>0</v>
      </c>
      <c r="S26" s="68">
        <f t="array" ref="S26">IF($D26,SUMPRODUCT((economics!$AG$2:$AG$167=$B26)*(economics!$D$2:$D$167="process")*economics!$AH$2:$AH$167*_xlfn.NORM.DIST(S$3,economics!$AK$2:$AK$167,economics!$AJ$2:$AJ$167,TRUE)),0)</f>
        <v>0</v>
      </c>
      <c r="T26" s="68">
        <f t="array" ref="T26">IF($D26,SUMPRODUCT((economics!$AG$2:$AG$167=$B26)*(economics!$D$2:$D$167="process")*economics!$AH$2:$AH$167*_xlfn.NORM.DIST(T$3,economics!$AK$2:$AK$167,economics!$AJ$2:$AJ$167,TRUE)),0)</f>
        <v>0</v>
      </c>
      <c r="U26" s="68">
        <f t="array" ref="U26">IF($D26,SUMPRODUCT((economics!$AG$2:$AG$167=$B26)*(economics!$D$2:$D$167="process")*economics!$AH$2:$AH$167*_xlfn.NORM.DIST(U$3,economics!$AK$2:$AK$167,economics!$AJ$2:$AJ$167,TRUE)),0)</f>
        <v>0</v>
      </c>
      <c r="V26" s="68">
        <f t="array" ref="V26">IF($D26,SUMPRODUCT((economics!$AG$2:$AG$167=$B26)*(economics!$D$2:$D$167="process")*economics!$AH$2:$AH$167*_xlfn.NORM.DIST(V$3,economics!$AK$2:$AK$167,economics!$AJ$2:$AJ$167,TRUE)),0)</f>
        <v>0</v>
      </c>
      <c r="W26" s="68">
        <f t="array" ref="W26">IF($D26,SUMPRODUCT((economics!$AG$2:$AG$167=$B26)*(economics!$D$2:$D$167="process")*economics!$AH$2:$AH$167*_xlfn.NORM.DIST(W$3,economics!$AK$2:$AK$167,economics!$AJ$2:$AJ$167,TRUE)),0)</f>
        <v>0</v>
      </c>
      <c r="X26" s="68">
        <f t="array" ref="X26">IF($D26,SUMPRODUCT((economics!$AG$2:$AG$167=$B26)*(economics!$D$2:$D$167="process")*economics!$AH$2:$AH$167*_xlfn.NORM.DIST(X$3,economics!$AK$2:$AK$167,economics!$AJ$2:$AJ$167,TRUE)),0)</f>
        <v>0</v>
      </c>
      <c r="Y26" s="68">
        <f t="array" ref="Y26">IF($D26,SUMPRODUCT((economics!$AG$2:$AG$167=$B26)*(economics!$D$2:$D$167="process")*economics!$AH$2:$AH$167*_xlfn.NORM.DIST(Y$3,economics!$AK$2:$AK$167,economics!$AJ$2:$AJ$167,TRUE)),0)</f>
        <v>0</v>
      </c>
      <c r="Z26" s="68">
        <f t="array" ref="Z26">IF($D26,SUMPRODUCT((economics!$AG$2:$AG$167=$B26)*(economics!$D$2:$D$167="process")*economics!$AH$2:$AH$167*_xlfn.NORM.DIST(Z$3,economics!$AK$2:$AK$167,economics!$AJ$2:$AJ$167,TRUE)),0)</f>
        <v>0</v>
      </c>
      <c r="AA26" s="68">
        <f t="array" ref="AA26">IF($D26,SUMPRODUCT((economics!$AG$2:$AG$167=$B26)*(economics!$D$2:$D$167="process")*economics!$AH$2:$AH$167*_xlfn.NORM.DIST(AA$3,economics!$AK$2:$AK$167,economics!$AJ$2:$AJ$167,TRUE)),0)</f>
        <v>0</v>
      </c>
      <c r="AB26" s="68">
        <f t="array" ref="AB26">IF($D26,SUMPRODUCT((economics!$AG$2:$AG$167=$B26)*(economics!$D$2:$D$167="process")*economics!$AH$2:$AH$167*_xlfn.NORM.DIST(AB$3,economics!$AK$2:$AK$167,economics!$AJ$2:$AJ$167,TRUE)),0)</f>
        <v>0</v>
      </c>
      <c r="AC26" s="68">
        <f t="array" ref="AC26">IF($D26,SUMPRODUCT((economics!$AG$2:$AG$167=$B26)*(economics!$D$2:$D$167="process")*economics!$AH$2:$AH$167*_xlfn.NORM.DIST(AC$3,economics!$AK$2:$AK$167,economics!$AJ$2:$AJ$167,TRUE)),0)</f>
        <v>0</v>
      </c>
      <c r="AD26" s="68">
        <f t="array" ref="AD26">IF($D26,SUMPRODUCT((economics!$AG$2:$AG$167=$B26)*(economics!$D$2:$D$167="process")*economics!$AH$2:$AH$167*_xlfn.NORM.DIST(AD$3,economics!$AK$2:$AK$167,economics!$AJ$2:$AJ$167,TRUE)),0)</f>
        <v>0</v>
      </c>
      <c r="AE26" s="68">
        <f t="array" ref="AE26">IF($D26,SUMPRODUCT((economics!$AG$2:$AG$167=$B26)*(economics!$D$2:$D$167="process")*economics!$AH$2:$AH$167*_xlfn.NORM.DIST(AE$3,economics!$AK$2:$AK$167,economics!$AJ$2:$AJ$167,TRUE)),0)</f>
        <v>0</v>
      </c>
      <c r="AF26" s="68">
        <f t="array" ref="AF26">IF($D26,SUMPRODUCT((economics!$AG$2:$AG$167=$B26)*(economics!$D$2:$D$167="process")*economics!$AH$2:$AH$167*_xlfn.NORM.DIST(AF$3,economics!$AK$2:$AK$167,economics!$AJ$2:$AJ$167,TRUE)),0)</f>
        <v>0</v>
      </c>
      <c r="AG26" s="68">
        <f t="array" ref="AG26">IF($D26,SUMPRODUCT((economics!$AG$2:$AG$167=$B26)*(economics!$D$2:$D$167="process")*economics!$AH$2:$AH$167*_xlfn.NORM.DIST(AG$3,economics!$AK$2:$AK$167,economics!$AJ$2:$AJ$167,TRUE)),0)</f>
        <v>0</v>
      </c>
      <c r="AH26" s="68">
        <f t="array" ref="AH26">IF($D26,SUMPRODUCT((economics!$AG$2:$AG$167=$B26)*(economics!$D$2:$D$167="process")*economics!$AH$2:$AH$167*_xlfn.NORM.DIST(AH$3,economics!$AK$2:$AK$167,economics!$AJ$2:$AJ$167,TRUE)),0)</f>
        <v>0</v>
      </c>
      <c r="AI26" s="68">
        <f t="array" ref="AI26">IF($D26,SUMPRODUCT((economics!$AG$2:$AG$167=$B26)*(economics!$D$2:$D$167="process")*economics!$AH$2:$AH$167*_xlfn.NORM.DIST(AI$3,economics!$AK$2:$AK$167,economics!$AJ$2:$AJ$167,TRUE)),0)</f>
        <v>0</v>
      </c>
      <c r="AJ26" s="68">
        <f t="array" ref="AJ26">IF($D26,SUMPRODUCT((economics!$AG$2:$AG$167=$B26)*(economics!$D$2:$D$167="process")*economics!$AH$2:$AH$167*_xlfn.NORM.DIST(AJ$3,economics!$AK$2:$AK$167,economics!$AJ$2:$AJ$167,TRUE)),0)</f>
        <v>0</v>
      </c>
      <c r="AK26" s="68">
        <f t="array" ref="AK26">IF($D26,SUMPRODUCT((economics!$AG$2:$AG$167=$B26)*(economics!$D$2:$D$167="process")*economics!$AH$2:$AH$167*_xlfn.NORM.DIST(AK$3,economics!$AK$2:$AK$167,economics!$AJ$2:$AJ$167,TRUE)),0)</f>
        <v>0</v>
      </c>
      <c r="AL26" s="68">
        <f t="array" ref="AL26">IF($D26,SUMPRODUCT((economics!$AG$2:$AG$167=$B26)*(economics!$D$2:$D$167="process")*economics!$AH$2:$AH$167*_xlfn.NORM.DIST(AL$3,economics!$AK$2:$AK$167,economics!$AJ$2:$AJ$167,TRUE)),0)</f>
        <v>0</v>
      </c>
      <c r="AM26" s="68">
        <f t="array" ref="AM26">IF($D26,SUMPRODUCT((economics!$AG$2:$AG$167=$B26)*(economics!$D$2:$D$167="process")*economics!$AH$2:$AH$167*_xlfn.NORM.DIST(AM$3,economics!$AK$2:$AK$167,economics!$AJ$2:$AJ$167,TRUE)),0)</f>
        <v>0</v>
      </c>
      <c r="AN26" s="68">
        <f t="array" ref="AN26">IF($D26,SUMPRODUCT((economics!$AG$2:$AG$167=$B26)*(economics!$D$2:$D$167="process")*economics!$AH$2:$AH$167*_xlfn.NORM.DIST(AN$3,economics!$AK$2:$AK$167,economics!$AJ$2:$AJ$167,TRUE)),0)</f>
        <v>0</v>
      </c>
      <c r="AO26" s="68">
        <f t="array" ref="AO26">IF($D26,SUMPRODUCT((economics!$AG$2:$AG$167=$B26)*(economics!$D$2:$D$167="process")*economics!$AH$2:$AH$167*_xlfn.NORM.DIST(AO$3,economics!$AK$2:$AK$167,economics!$AJ$2:$AJ$167,TRUE)),0)</f>
        <v>0</v>
      </c>
      <c r="AP26" s="68">
        <f t="array" ref="AP26">IF($D26,SUMPRODUCT((economics!$AG$2:$AG$167=$B26)*(economics!$D$2:$D$167="process")*economics!$AH$2:$AH$167*_xlfn.NORM.DIST(AP$3,economics!$AK$2:$AK$167,economics!$AJ$2:$AJ$167,TRUE)),0)</f>
        <v>0</v>
      </c>
      <c r="AQ26" s="68">
        <f t="array" ref="AQ26">IF($D26,SUMPRODUCT((economics!$AG$2:$AG$167=$B26)*(economics!$D$2:$D$167="process")*economics!$AH$2:$AH$167*_xlfn.NORM.DIST(AQ$3,economics!$AK$2:$AK$167,economics!$AJ$2:$AJ$167,TRUE)),0)</f>
        <v>0</v>
      </c>
      <c r="AR26" s="68">
        <f t="array" ref="AR26">IF($D26,SUMPRODUCT((economics!$AG$2:$AG$167=$B26)*(economics!$D$2:$D$167="process")*economics!$AH$2:$AH$167*_xlfn.NORM.DIST(AR$3,economics!$AK$2:$AK$167,economics!$AJ$2:$AJ$167,TRUE)),0)</f>
        <v>0</v>
      </c>
      <c r="AS26" s="68">
        <f t="array" ref="AS26">IF($D26,SUMPRODUCT((economics!$AG$2:$AG$167=$B26)*(economics!$D$2:$D$167="process")*economics!$AH$2:$AH$167*_xlfn.NORM.DIST(AS$3,economics!$AK$2:$AK$167,economics!$AJ$2:$AJ$167,TRUE)),0)</f>
        <v>0</v>
      </c>
      <c r="AT26" s="68">
        <f t="array" ref="AT26">IF($D26,SUMPRODUCT((economics!$AG$2:$AG$167=$B26)*(economics!$D$2:$D$167="process")*economics!$AH$2:$AH$167*_xlfn.NORM.DIST(AT$3,economics!$AK$2:$AK$167,economics!$AJ$2:$AJ$167,TRUE)),0)</f>
        <v>0</v>
      </c>
      <c r="AU26" s="68">
        <f t="array" ref="AU26">IF($D26,SUMPRODUCT((economics!$AG$2:$AG$167=$B26)*(economics!$D$2:$D$167="process")*economics!$AH$2:$AH$167*_xlfn.NORM.DIST(AU$3,economics!$AK$2:$AK$167,economics!$AJ$2:$AJ$167,TRUE)),0)</f>
        <v>0</v>
      </c>
      <c r="AV26" s="68">
        <f t="array" ref="AV26">IF($D26,SUMPRODUCT((economics!$AG$2:$AG$167=$B26)*(economics!$D$2:$D$167="process")*economics!$AH$2:$AH$167*_xlfn.NORM.DIST(AV$3,economics!$AK$2:$AK$167,economics!$AJ$2:$AJ$167,TRUE)),0)</f>
        <v>0</v>
      </c>
      <c r="AW26" s="68">
        <f t="array" ref="AW26">IF($D26,SUMPRODUCT((economics!$AG$2:$AG$167=$B26)*(economics!$D$2:$D$167="process")*economics!$AH$2:$AH$167*_xlfn.NORM.DIST(AW$3,economics!$AK$2:$AK$167,economics!$AJ$2:$AJ$167,TRUE)),0)</f>
        <v>0</v>
      </c>
      <c r="AX26" s="68">
        <f t="array" ref="AX26">IF($D26,SUMPRODUCT((economics!$AG$2:$AG$167=$B26)*(economics!$D$2:$D$167="process")*economics!$AH$2:$AH$167*_xlfn.NORM.DIST(AX$3,economics!$AK$2:$AK$167,economics!$AJ$2:$AJ$167,TRUE)),0)</f>
        <v>0</v>
      </c>
      <c r="AY26" s="68">
        <f t="array" ref="AY26">IF($D26,SUMPRODUCT((economics!$AG$2:$AG$167=$B26)*(economics!$D$2:$D$167="process")*economics!$AH$2:$AH$167*_xlfn.NORM.DIST(AY$3,economics!$AK$2:$AK$167,economics!$AJ$2:$AJ$167,TRUE)),0)</f>
        <v>0</v>
      </c>
      <c r="AZ26" s="68">
        <f t="array" ref="AZ26">IF($D26,SUMPRODUCT((economics!$AG$2:$AG$167=$B26)*(economics!$D$2:$D$167="process")*economics!$AH$2:$AH$167*_xlfn.NORM.DIST(AZ$3,economics!$AK$2:$AK$167,economics!$AJ$2:$AJ$167,TRUE)),0)</f>
        <v>0</v>
      </c>
      <c r="BA26" s="68">
        <f t="array" ref="BA26">IF($D26,SUMPRODUCT((economics!$AG$2:$AG$167=$B26)*(economics!$D$2:$D$167="process")*economics!$AH$2:$AH$167*_xlfn.NORM.DIST(BA$3,economics!$AK$2:$AK$167,economics!$AJ$2:$AJ$167,TRUE)),0)</f>
        <v>0</v>
      </c>
      <c r="BB26" s="68">
        <f t="array" ref="BB26">IF($D26,SUMPRODUCT((economics!$AG$2:$AG$167=$B26)*(economics!$D$2:$D$167="process")*economics!$AH$2:$AH$167*_xlfn.NORM.DIST(BB$3,economics!$AK$2:$AK$167,economics!$AJ$2:$AJ$167,TRUE)),0)</f>
        <v>0</v>
      </c>
      <c r="BC26" s="68">
        <f t="array" ref="BC26">IF($D26,SUMPRODUCT((economics!$AG$2:$AG$167=$B26)*(economics!$D$2:$D$167="process")*economics!$AH$2:$AH$167*_xlfn.NORM.DIST(BC$3,economics!$AK$2:$AK$167,economics!$AJ$2:$AJ$167,TRUE)),0)</f>
        <v>0</v>
      </c>
      <c r="BD26" s="68">
        <f t="array" ref="BD26">IF($D26,SUMPRODUCT((economics!$AG$2:$AG$167=$B26)*(economics!$D$2:$D$167="process")*economics!$AH$2:$AH$167*_xlfn.NORM.DIST(BD$3,economics!$AK$2:$AK$167,economics!$AJ$2:$AJ$167,TRUE)),0)</f>
        <v>0</v>
      </c>
      <c r="BE26" s="68">
        <f t="array" ref="BE26">IF($D26,SUMPRODUCT((economics!$AG$2:$AG$167=$B26)*(economics!$D$2:$D$167="process")*economics!$AH$2:$AH$167*_xlfn.NORM.DIST(BE$3,economics!$AK$2:$AK$167,economics!$AJ$2:$AJ$167,TRUE)),0)</f>
        <v>0</v>
      </c>
      <c r="BF26" s="68">
        <f t="array" ref="BF26">IF($D26,SUMPRODUCT((economics!$AG$2:$AG$167=$B26)*(economics!$D$2:$D$167="process")*economics!$AH$2:$AH$167*_xlfn.NORM.DIST(BF$3,economics!$AK$2:$AK$167,economics!$AJ$2:$AJ$167,TRUE)),0)</f>
        <v>0</v>
      </c>
      <c r="BG26" s="68">
        <f t="array" ref="BG26">IF($D26,SUMPRODUCT((economics!$AG$2:$AG$167=$B26)*(economics!$D$2:$D$167="process")*economics!$AH$2:$AH$167*_xlfn.NORM.DIST(BG$3,economics!$AK$2:$AK$167,economics!$AJ$2:$AJ$167,TRUE)),0)</f>
        <v>0</v>
      </c>
      <c r="BH26" s="68">
        <f t="array" ref="BH26">IF($D26,SUMPRODUCT((economics!$AG$2:$AG$167=$B26)*(economics!$D$2:$D$167="process")*economics!$AH$2:$AH$167*_xlfn.NORM.DIST(BH$3,economics!$AK$2:$AK$167,economics!$AJ$2:$AJ$167,TRUE)),0)</f>
        <v>0</v>
      </c>
      <c r="BI26" s="68">
        <f t="array" ref="BI26">IF($D26,SUMPRODUCT((economics!$AG$2:$AG$167=$B26)*(economics!$D$2:$D$167="process")*economics!$AH$2:$AH$167*_xlfn.NORM.DIST(BI$3,economics!$AK$2:$AK$167,economics!$AJ$2:$AJ$167,TRUE)),0)</f>
        <v>0</v>
      </c>
      <c r="BJ26" s="68">
        <f t="array" ref="BJ26">IF($D26,SUMPRODUCT((economics!$AG$2:$AG$167=$B26)*(economics!$D$2:$D$167="process")*economics!$AH$2:$AH$167*_xlfn.NORM.DIST(BJ$3,economics!$AK$2:$AK$167,economics!$AJ$2:$AJ$167,TRUE)),0)</f>
        <v>0</v>
      </c>
      <c r="BK26" s="68">
        <f t="array" ref="BK26">IF($D26,SUMPRODUCT((economics!$AG$2:$AG$167=$B26)*(economics!$D$2:$D$167="process")*economics!$AH$2:$AH$167*_xlfn.NORM.DIST(BK$3,economics!$AK$2:$AK$167,economics!$AJ$2:$AJ$167,TRUE)),0)</f>
        <v>0</v>
      </c>
      <c r="BL26" s="68">
        <f t="array" ref="BL26">IF($D26,SUMPRODUCT((economics!$AG$2:$AG$167=$B26)*(economics!$D$2:$D$167="process")*economics!$AH$2:$AH$167*_xlfn.NORM.DIST(BL$3,economics!$AK$2:$AK$167,economics!$AJ$2:$AJ$167,TRUE)),0)</f>
        <v>0</v>
      </c>
      <c r="BM26" s="68">
        <f t="array" ref="BM26">IF($D26,SUMPRODUCT((economics!$AG$2:$AG$167=$B26)*(economics!$D$2:$D$167="process")*economics!$AH$2:$AH$167*_xlfn.NORM.DIST(BM$3,economics!$AK$2:$AK$167,economics!$AJ$2:$AJ$167,TRUE)),0)</f>
        <v>0</v>
      </c>
      <c r="BN26" s="68">
        <f t="array" ref="BN26">IF($D26,SUMPRODUCT((economics!$AG$2:$AG$167=$B26)*(economics!$D$2:$D$167="process")*economics!$AH$2:$AH$167*_xlfn.NORM.DIST(BN$3,economics!$AK$2:$AK$167,economics!$AJ$2:$AJ$167,TRUE)),0)</f>
        <v>0</v>
      </c>
      <c r="BO26" s="68">
        <f t="array" ref="BO26">IF($D26,SUMPRODUCT((economics!$AG$2:$AG$167=$B26)*(economics!$D$2:$D$167="process")*economics!$AH$2:$AH$167*_xlfn.NORM.DIST(BO$3,economics!$AK$2:$AK$167,economics!$AJ$2:$AJ$167,TRUE)),0)</f>
        <v>0</v>
      </c>
      <c r="BP26" s="68">
        <f t="array" ref="BP26">IF($D26,SUMPRODUCT((economics!$AG$2:$AG$167=$B26)*(economics!$D$2:$D$167="process")*economics!$AH$2:$AH$167*_xlfn.NORM.DIST(BP$3,economics!$AK$2:$AK$167,economics!$AJ$2:$AJ$167,TRUE)),0)</f>
        <v>0</v>
      </c>
      <c r="BQ26" s="68">
        <f t="array" ref="BQ26">IF($D26,SUMPRODUCT((economics!$AG$2:$AG$167=$B26)*(economics!$D$2:$D$167="process")*economics!$AH$2:$AH$167*_xlfn.NORM.DIST(BQ$3,economics!$AK$2:$AK$167,economics!$AJ$2:$AJ$167,TRUE)),0)</f>
        <v>0</v>
      </c>
      <c r="BR26" s="68">
        <f t="array" ref="BR26">IF($D26,SUMPRODUCT((economics!$AG$2:$AG$167=$B26)*(economics!$D$2:$D$167="process")*economics!$AH$2:$AH$167*_xlfn.NORM.DIST(BR$3,economics!$AK$2:$AK$167,economics!$AJ$2:$AJ$167,TRUE)),0)</f>
        <v>0</v>
      </c>
      <c r="BS26" s="68">
        <f t="array" ref="BS26">IF($D26,SUMPRODUCT((economics!$AG$2:$AG$167=$B26)*(economics!$D$2:$D$167="process")*economics!$AH$2:$AH$167*_xlfn.NORM.DIST(BS$3,economics!$AK$2:$AK$167,economics!$AJ$2:$AJ$167,TRUE)),0)</f>
        <v>0</v>
      </c>
      <c r="BT26" s="68">
        <f t="array" ref="BT26">IF($D26,SUMPRODUCT((economics!$AG$2:$AG$167=$B26)*(economics!$D$2:$D$167="process")*economics!$AH$2:$AH$167*_xlfn.NORM.DIST(BT$3,economics!$AK$2:$AK$167,economics!$AJ$2:$AJ$167,TRUE)),0)</f>
        <v>0</v>
      </c>
      <c r="BU26" s="68">
        <f t="array" ref="BU26">IF($D26,SUMPRODUCT((economics!$AG$2:$AG$167=$B26)*(economics!$D$2:$D$167="process")*economics!$AH$2:$AH$167*_xlfn.NORM.DIST(BU$3,economics!$AK$2:$AK$167,economics!$AJ$2:$AJ$167,TRUE)),0)</f>
        <v>0</v>
      </c>
      <c r="BV26" s="68">
        <f t="array" ref="BV26">IF($D26,SUMPRODUCT((economics!$AG$2:$AG$167=$B26)*(economics!$D$2:$D$167="process")*economics!$AH$2:$AH$167*_xlfn.NORM.DIST(BV$3,economics!$AK$2:$AK$167,economics!$AJ$2:$AJ$167,TRUE)),0)</f>
        <v>0</v>
      </c>
      <c r="BW26" s="68">
        <f t="array" ref="BW26">IF($D26,SUMPRODUCT((economics!$AG$2:$AG$167=$B26)*(economics!$D$2:$D$167="process")*economics!$AH$2:$AH$167*_xlfn.NORM.DIST(BW$3,economics!$AK$2:$AK$167,economics!$AJ$2:$AJ$167,TRUE)),0)</f>
        <v>0</v>
      </c>
      <c r="BX26" s="68">
        <f t="array" ref="BX26">IF($D26,SUMPRODUCT((economics!$AG$2:$AG$167=$B26)*(economics!$D$2:$D$167="process")*economics!$AH$2:$AH$167*_xlfn.NORM.DIST(BX$3,economics!$AK$2:$AK$167,economics!$AJ$2:$AJ$167,TRUE)),0)</f>
        <v>0</v>
      </c>
      <c r="BY26" s="68">
        <f t="array" ref="BY26">IF($D26,SUMPRODUCT((economics!$AG$2:$AG$167=$B26)*(economics!$D$2:$D$167="process")*economics!$AH$2:$AH$167*_xlfn.NORM.DIST(BY$3,economics!$AK$2:$AK$167,economics!$AJ$2:$AJ$167,TRUE)),0)</f>
        <v>0</v>
      </c>
      <c r="BZ26" s="68">
        <f t="array" ref="BZ26">IF($D26,SUMPRODUCT((economics!$AG$2:$AG$167=$B26)*(economics!$D$2:$D$167="process")*economics!$AH$2:$AH$167*_xlfn.NORM.DIST(BZ$3,economics!$AK$2:$AK$167,economics!$AJ$2:$AJ$167,TRUE)),0)</f>
        <v>0</v>
      </c>
      <c r="CA26" s="68">
        <f t="array" ref="CA26">IF($D26,SUMPRODUCT((economics!$AG$2:$AG$167=$B26)*(economics!$D$2:$D$167="process")*economics!$AH$2:$AH$167*_xlfn.NORM.DIST(CA$3,economics!$AK$2:$AK$167,economics!$AJ$2:$AJ$167,TRUE)),0)</f>
        <v>0</v>
      </c>
      <c r="CB26" s="68">
        <f t="array" ref="CB26">IF($D26,SUMPRODUCT((economics!$AG$2:$AG$167=$B26)*(economics!$D$2:$D$167="process")*economics!$AH$2:$AH$167*_xlfn.NORM.DIST(CB$3,economics!$AK$2:$AK$167,economics!$AJ$2:$AJ$167,TRUE)),0)</f>
        <v>0</v>
      </c>
      <c r="CC26" s="68">
        <f t="array" ref="CC26">IF($D26,SUMPRODUCT((economics!$AG$2:$AG$167=$B26)*(economics!$D$2:$D$167="process")*economics!$AH$2:$AH$167*_xlfn.NORM.DIST(CC$3,economics!$AK$2:$AK$167,economics!$AJ$2:$AJ$167,TRUE)),0)</f>
        <v>0</v>
      </c>
      <c r="CD26" s="68">
        <f t="array" ref="CD26">IF($D26,SUMPRODUCT((economics!$AG$2:$AG$167=$B26)*(economics!$D$2:$D$167="process")*economics!$AH$2:$AH$167*_xlfn.NORM.DIST(CD$3,economics!$AK$2:$AK$167,economics!$AJ$2:$AJ$167,TRUE)),0)</f>
        <v>0</v>
      </c>
      <c r="CE26" s="68">
        <f t="array" ref="CE26">IF($D26,SUMPRODUCT((economics!$AG$2:$AG$167=$B26)*(economics!$D$2:$D$167="process")*economics!$AH$2:$AH$167*_xlfn.NORM.DIST(CE$3,economics!$AK$2:$AK$167,economics!$AJ$2:$AJ$167,TRUE)),0)</f>
        <v>0</v>
      </c>
      <c r="CF26" s="68">
        <f t="array" ref="CF26">IF($D26,SUMPRODUCT((economics!$AG$2:$AG$167=$B26)*(economics!$D$2:$D$167="process")*economics!$AH$2:$AH$167*_xlfn.NORM.DIST(CF$3,economics!$AK$2:$AK$167,economics!$AJ$2:$AJ$167,TRUE)),0)</f>
        <v>0</v>
      </c>
      <c r="CG26" s="68">
        <f t="array" ref="CG26">IF($D26,SUMPRODUCT((economics!$AG$2:$AG$167=$B26)*(economics!$D$2:$D$167="process")*economics!$AH$2:$AH$167*_xlfn.NORM.DIST(CG$3,economics!$AK$2:$AK$167,economics!$AJ$2:$AJ$167,TRUE)),0)</f>
        <v>0</v>
      </c>
      <c r="CH26" s="68">
        <f t="array" ref="CH26">IF($D26,SUMPRODUCT((economics!$AG$2:$AG$167=$B26)*(economics!$D$2:$D$167="process")*economics!$AH$2:$AH$167*_xlfn.NORM.DIST(CH$3,economics!$AK$2:$AK$167,economics!$AJ$2:$AJ$167,TRUE)),0)</f>
        <v>0</v>
      </c>
    </row>
    <row r="27" spans="1:86" x14ac:dyDescent="0.35">
      <c r="A27" t="str">
        <f>WHRPbI!A25</f>
        <v>water and waste 36T39</v>
      </c>
      <c r="B27" t="s">
        <v>766</v>
      </c>
      <c r="C27" s="68">
        <f>WHRPbI!B25</f>
        <v>0</v>
      </c>
      <c r="D27" t="b">
        <f>ISNUMBER(MATCH($B27,'energy base (MECS)'!$K$4:$K$9,0))</f>
        <v>0</v>
      </c>
      <c r="E27" s="68">
        <f t="array" ref="E27">IF($D27,SUMPRODUCT((economics!$AG$2:$AG$167=$B27)*(economics!$D$2:$D$167="process")*economics!$AH$2:$AH$167*_xlfn.NORM.DIST(E$3,economics!$AK$2:$AK$167,economics!$AJ$2:$AJ$167,TRUE)),0)</f>
        <v>0</v>
      </c>
      <c r="F27" s="68">
        <f t="array" ref="F27">IF($D27,SUMPRODUCT((economics!$AG$2:$AG$167=$B27)*(economics!$D$2:$D$167="process")*economics!$AH$2:$AH$167*_xlfn.NORM.DIST(F$3,economics!$AK$2:$AK$167,economics!$AJ$2:$AJ$167,TRUE)),0)</f>
        <v>0</v>
      </c>
      <c r="G27" s="68">
        <f t="array" ref="G27">IF($D27,SUMPRODUCT((economics!$AG$2:$AG$167=$B27)*(economics!$D$2:$D$167="process")*economics!$AH$2:$AH$167*_xlfn.NORM.DIST(G$3,economics!$AK$2:$AK$167,economics!$AJ$2:$AJ$167,TRUE)),0)</f>
        <v>0</v>
      </c>
      <c r="H27" s="68">
        <f t="array" ref="H27">IF($D27,SUMPRODUCT((economics!$AG$2:$AG$167=$B27)*(economics!$D$2:$D$167="process")*economics!$AH$2:$AH$167*_xlfn.NORM.DIST(H$3,economics!$AK$2:$AK$167,economics!$AJ$2:$AJ$167,TRUE)),0)</f>
        <v>0</v>
      </c>
      <c r="I27" s="68">
        <f t="array" ref="I27">IF($D27,SUMPRODUCT((economics!$AG$2:$AG$167=$B27)*(economics!$D$2:$D$167="process")*economics!$AH$2:$AH$167*_xlfn.NORM.DIST(I$3,economics!$AK$2:$AK$167,economics!$AJ$2:$AJ$167,TRUE)),0)</f>
        <v>0</v>
      </c>
      <c r="J27" s="68">
        <f t="array" ref="J27">IF($D27,SUMPRODUCT((economics!$AG$2:$AG$167=$B27)*(economics!$D$2:$D$167="process")*economics!$AH$2:$AH$167*_xlfn.NORM.DIST(J$3,economics!$AK$2:$AK$167,economics!$AJ$2:$AJ$167,TRUE)),0)</f>
        <v>0</v>
      </c>
      <c r="K27" s="68">
        <f t="array" ref="K27">IF($D27,SUMPRODUCT((economics!$AG$2:$AG$167=$B27)*(economics!$D$2:$D$167="process")*economics!$AH$2:$AH$167*_xlfn.NORM.DIST(K$3,economics!$AK$2:$AK$167,economics!$AJ$2:$AJ$167,TRUE)),0)</f>
        <v>0</v>
      </c>
      <c r="L27" s="68">
        <f t="array" ref="L27">IF($D27,SUMPRODUCT((economics!$AG$2:$AG$167=$B27)*(economics!$D$2:$D$167="process")*economics!$AH$2:$AH$167*_xlfn.NORM.DIST(L$3,economics!$AK$2:$AK$167,economics!$AJ$2:$AJ$167,TRUE)),0)</f>
        <v>0</v>
      </c>
      <c r="M27" s="68">
        <f t="array" ref="M27">IF($D27,SUMPRODUCT((economics!$AG$2:$AG$167=$B27)*(economics!$D$2:$D$167="process")*economics!$AH$2:$AH$167*_xlfn.NORM.DIST(M$3,economics!$AK$2:$AK$167,economics!$AJ$2:$AJ$167,TRUE)),0)</f>
        <v>0</v>
      </c>
      <c r="N27" s="68">
        <f t="array" ref="N27">IF($D27,SUMPRODUCT((economics!$AG$2:$AG$167=$B27)*(economics!$D$2:$D$167="process")*economics!$AH$2:$AH$167*_xlfn.NORM.DIST(N$3,economics!$AK$2:$AK$167,economics!$AJ$2:$AJ$167,TRUE)),0)</f>
        <v>0</v>
      </c>
      <c r="O27" s="68">
        <f t="array" ref="O27">IF($D27,SUMPRODUCT((economics!$AG$2:$AG$167=$B27)*(economics!$D$2:$D$167="process")*economics!$AH$2:$AH$167*_xlfn.NORM.DIST(O$3,economics!$AK$2:$AK$167,economics!$AJ$2:$AJ$167,TRUE)),0)</f>
        <v>0</v>
      </c>
      <c r="P27" s="68">
        <f t="array" ref="P27">IF($D27,SUMPRODUCT((economics!$AG$2:$AG$167=$B27)*(economics!$D$2:$D$167="process")*economics!$AH$2:$AH$167*_xlfn.NORM.DIST(P$3,economics!$AK$2:$AK$167,economics!$AJ$2:$AJ$167,TRUE)),0)</f>
        <v>0</v>
      </c>
      <c r="Q27" s="68">
        <f t="array" ref="Q27">IF($D27,SUMPRODUCT((economics!$AG$2:$AG$167=$B27)*(economics!$D$2:$D$167="process")*economics!$AH$2:$AH$167*_xlfn.NORM.DIST(Q$3,economics!$AK$2:$AK$167,economics!$AJ$2:$AJ$167,TRUE)),0)</f>
        <v>0</v>
      </c>
      <c r="R27" s="68">
        <f t="array" ref="R27">IF($D27,SUMPRODUCT((economics!$AG$2:$AG$167=$B27)*(economics!$D$2:$D$167="process")*economics!$AH$2:$AH$167*_xlfn.NORM.DIST(R$3,economics!$AK$2:$AK$167,economics!$AJ$2:$AJ$167,TRUE)),0)</f>
        <v>0</v>
      </c>
      <c r="S27" s="68">
        <f t="array" ref="S27">IF($D27,SUMPRODUCT((economics!$AG$2:$AG$167=$B27)*(economics!$D$2:$D$167="process")*economics!$AH$2:$AH$167*_xlfn.NORM.DIST(S$3,economics!$AK$2:$AK$167,economics!$AJ$2:$AJ$167,TRUE)),0)</f>
        <v>0</v>
      </c>
      <c r="T27" s="68">
        <f t="array" ref="T27">IF($D27,SUMPRODUCT((economics!$AG$2:$AG$167=$B27)*(economics!$D$2:$D$167="process")*economics!$AH$2:$AH$167*_xlfn.NORM.DIST(T$3,economics!$AK$2:$AK$167,economics!$AJ$2:$AJ$167,TRUE)),0)</f>
        <v>0</v>
      </c>
      <c r="U27" s="68">
        <f t="array" ref="U27">IF($D27,SUMPRODUCT((economics!$AG$2:$AG$167=$B27)*(economics!$D$2:$D$167="process")*economics!$AH$2:$AH$167*_xlfn.NORM.DIST(U$3,economics!$AK$2:$AK$167,economics!$AJ$2:$AJ$167,TRUE)),0)</f>
        <v>0</v>
      </c>
      <c r="V27" s="68">
        <f t="array" ref="V27">IF($D27,SUMPRODUCT((economics!$AG$2:$AG$167=$B27)*(economics!$D$2:$D$167="process")*economics!$AH$2:$AH$167*_xlfn.NORM.DIST(V$3,economics!$AK$2:$AK$167,economics!$AJ$2:$AJ$167,TRUE)),0)</f>
        <v>0</v>
      </c>
      <c r="W27" s="68">
        <f t="array" ref="W27">IF($D27,SUMPRODUCT((economics!$AG$2:$AG$167=$B27)*(economics!$D$2:$D$167="process")*economics!$AH$2:$AH$167*_xlfn.NORM.DIST(W$3,economics!$AK$2:$AK$167,economics!$AJ$2:$AJ$167,TRUE)),0)</f>
        <v>0</v>
      </c>
      <c r="X27" s="68">
        <f t="array" ref="X27">IF($D27,SUMPRODUCT((economics!$AG$2:$AG$167=$B27)*(economics!$D$2:$D$167="process")*economics!$AH$2:$AH$167*_xlfn.NORM.DIST(X$3,economics!$AK$2:$AK$167,economics!$AJ$2:$AJ$167,TRUE)),0)</f>
        <v>0</v>
      </c>
      <c r="Y27" s="68">
        <f t="array" ref="Y27">IF($D27,SUMPRODUCT((economics!$AG$2:$AG$167=$B27)*(economics!$D$2:$D$167="process")*economics!$AH$2:$AH$167*_xlfn.NORM.DIST(Y$3,economics!$AK$2:$AK$167,economics!$AJ$2:$AJ$167,TRUE)),0)</f>
        <v>0</v>
      </c>
      <c r="Z27" s="68">
        <f t="array" ref="Z27">IF($D27,SUMPRODUCT((economics!$AG$2:$AG$167=$B27)*(economics!$D$2:$D$167="process")*economics!$AH$2:$AH$167*_xlfn.NORM.DIST(Z$3,economics!$AK$2:$AK$167,economics!$AJ$2:$AJ$167,TRUE)),0)</f>
        <v>0</v>
      </c>
      <c r="AA27" s="68">
        <f t="array" ref="AA27">IF($D27,SUMPRODUCT((economics!$AG$2:$AG$167=$B27)*(economics!$D$2:$D$167="process")*economics!$AH$2:$AH$167*_xlfn.NORM.DIST(AA$3,economics!$AK$2:$AK$167,economics!$AJ$2:$AJ$167,TRUE)),0)</f>
        <v>0</v>
      </c>
      <c r="AB27" s="68">
        <f t="array" ref="AB27">IF($D27,SUMPRODUCT((economics!$AG$2:$AG$167=$B27)*(economics!$D$2:$D$167="process")*economics!$AH$2:$AH$167*_xlfn.NORM.DIST(AB$3,economics!$AK$2:$AK$167,economics!$AJ$2:$AJ$167,TRUE)),0)</f>
        <v>0</v>
      </c>
      <c r="AC27" s="68">
        <f t="array" ref="AC27">IF($D27,SUMPRODUCT((economics!$AG$2:$AG$167=$B27)*(economics!$D$2:$D$167="process")*economics!$AH$2:$AH$167*_xlfn.NORM.DIST(AC$3,economics!$AK$2:$AK$167,economics!$AJ$2:$AJ$167,TRUE)),0)</f>
        <v>0</v>
      </c>
      <c r="AD27" s="68">
        <f t="array" ref="AD27">IF($D27,SUMPRODUCT((economics!$AG$2:$AG$167=$B27)*(economics!$D$2:$D$167="process")*economics!$AH$2:$AH$167*_xlfn.NORM.DIST(AD$3,economics!$AK$2:$AK$167,economics!$AJ$2:$AJ$167,TRUE)),0)</f>
        <v>0</v>
      </c>
      <c r="AE27" s="68">
        <f t="array" ref="AE27">IF($D27,SUMPRODUCT((economics!$AG$2:$AG$167=$B27)*(economics!$D$2:$D$167="process")*economics!$AH$2:$AH$167*_xlfn.NORM.DIST(AE$3,economics!$AK$2:$AK$167,economics!$AJ$2:$AJ$167,TRUE)),0)</f>
        <v>0</v>
      </c>
      <c r="AF27" s="68">
        <f t="array" ref="AF27">IF($D27,SUMPRODUCT((economics!$AG$2:$AG$167=$B27)*(economics!$D$2:$D$167="process")*economics!$AH$2:$AH$167*_xlfn.NORM.DIST(AF$3,economics!$AK$2:$AK$167,economics!$AJ$2:$AJ$167,TRUE)),0)</f>
        <v>0</v>
      </c>
      <c r="AG27" s="68">
        <f t="array" ref="AG27">IF($D27,SUMPRODUCT((economics!$AG$2:$AG$167=$B27)*(economics!$D$2:$D$167="process")*economics!$AH$2:$AH$167*_xlfn.NORM.DIST(AG$3,economics!$AK$2:$AK$167,economics!$AJ$2:$AJ$167,TRUE)),0)</f>
        <v>0</v>
      </c>
      <c r="AH27" s="68">
        <f t="array" ref="AH27">IF($D27,SUMPRODUCT((economics!$AG$2:$AG$167=$B27)*(economics!$D$2:$D$167="process")*economics!$AH$2:$AH$167*_xlfn.NORM.DIST(AH$3,economics!$AK$2:$AK$167,economics!$AJ$2:$AJ$167,TRUE)),0)</f>
        <v>0</v>
      </c>
      <c r="AI27" s="68">
        <f t="array" ref="AI27">IF($D27,SUMPRODUCT((economics!$AG$2:$AG$167=$B27)*(economics!$D$2:$D$167="process")*economics!$AH$2:$AH$167*_xlfn.NORM.DIST(AI$3,economics!$AK$2:$AK$167,economics!$AJ$2:$AJ$167,TRUE)),0)</f>
        <v>0</v>
      </c>
      <c r="AJ27" s="68">
        <f t="array" ref="AJ27">IF($D27,SUMPRODUCT((economics!$AG$2:$AG$167=$B27)*(economics!$D$2:$D$167="process")*economics!$AH$2:$AH$167*_xlfn.NORM.DIST(AJ$3,economics!$AK$2:$AK$167,economics!$AJ$2:$AJ$167,TRUE)),0)</f>
        <v>0</v>
      </c>
      <c r="AK27" s="68">
        <f t="array" ref="AK27">IF($D27,SUMPRODUCT((economics!$AG$2:$AG$167=$B27)*(economics!$D$2:$D$167="process")*economics!$AH$2:$AH$167*_xlfn.NORM.DIST(AK$3,economics!$AK$2:$AK$167,economics!$AJ$2:$AJ$167,TRUE)),0)</f>
        <v>0</v>
      </c>
      <c r="AL27" s="68">
        <f t="array" ref="AL27">IF($D27,SUMPRODUCT((economics!$AG$2:$AG$167=$B27)*(economics!$D$2:$D$167="process")*economics!$AH$2:$AH$167*_xlfn.NORM.DIST(AL$3,economics!$AK$2:$AK$167,economics!$AJ$2:$AJ$167,TRUE)),0)</f>
        <v>0</v>
      </c>
      <c r="AM27" s="68">
        <f t="array" ref="AM27">IF($D27,SUMPRODUCT((economics!$AG$2:$AG$167=$B27)*(economics!$D$2:$D$167="process")*economics!$AH$2:$AH$167*_xlfn.NORM.DIST(AM$3,economics!$AK$2:$AK$167,economics!$AJ$2:$AJ$167,TRUE)),0)</f>
        <v>0</v>
      </c>
      <c r="AN27" s="68">
        <f t="array" ref="AN27">IF($D27,SUMPRODUCT((economics!$AG$2:$AG$167=$B27)*(economics!$D$2:$D$167="process")*economics!$AH$2:$AH$167*_xlfn.NORM.DIST(AN$3,economics!$AK$2:$AK$167,economics!$AJ$2:$AJ$167,TRUE)),0)</f>
        <v>0</v>
      </c>
      <c r="AO27" s="68">
        <f t="array" ref="AO27">IF($D27,SUMPRODUCT((economics!$AG$2:$AG$167=$B27)*(economics!$D$2:$D$167="process")*economics!$AH$2:$AH$167*_xlfn.NORM.DIST(AO$3,economics!$AK$2:$AK$167,economics!$AJ$2:$AJ$167,TRUE)),0)</f>
        <v>0</v>
      </c>
      <c r="AP27" s="68">
        <f t="array" ref="AP27">IF($D27,SUMPRODUCT((economics!$AG$2:$AG$167=$B27)*(economics!$D$2:$D$167="process")*economics!$AH$2:$AH$167*_xlfn.NORM.DIST(AP$3,economics!$AK$2:$AK$167,economics!$AJ$2:$AJ$167,TRUE)),0)</f>
        <v>0</v>
      </c>
      <c r="AQ27" s="68">
        <f t="array" ref="AQ27">IF($D27,SUMPRODUCT((economics!$AG$2:$AG$167=$B27)*(economics!$D$2:$D$167="process")*economics!$AH$2:$AH$167*_xlfn.NORM.DIST(AQ$3,economics!$AK$2:$AK$167,economics!$AJ$2:$AJ$167,TRUE)),0)</f>
        <v>0</v>
      </c>
      <c r="AR27" s="68">
        <f t="array" ref="AR27">IF($D27,SUMPRODUCT((economics!$AG$2:$AG$167=$B27)*(economics!$D$2:$D$167="process")*economics!$AH$2:$AH$167*_xlfn.NORM.DIST(AR$3,economics!$AK$2:$AK$167,economics!$AJ$2:$AJ$167,TRUE)),0)</f>
        <v>0</v>
      </c>
      <c r="AS27" s="68">
        <f t="array" ref="AS27">IF($D27,SUMPRODUCT((economics!$AG$2:$AG$167=$B27)*(economics!$D$2:$D$167="process")*economics!$AH$2:$AH$167*_xlfn.NORM.DIST(AS$3,economics!$AK$2:$AK$167,economics!$AJ$2:$AJ$167,TRUE)),0)</f>
        <v>0</v>
      </c>
      <c r="AT27" s="68">
        <f t="array" ref="AT27">IF($D27,SUMPRODUCT((economics!$AG$2:$AG$167=$B27)*(economics!$D$2:$D$167="process")*economics!$AH$2:$AH$167*_xlfn.NORM.DIST(AT$3,economics!$AK$2:$AK$167,economics!$AJ$2:$AJ$167,TRUE)),0)</f>
        <v>0</v>
      </c>
      <c r="AU27" s="68">
        <f t="array" ref="AU27">IF($D27,SUMPRODUCT((economics!$AG$2:$AG$167=$B27)*(economics!$D$2:$D$167="process")*economics!$AH$2:$AH$167*_xlfn.NORM.DIST(AU$3,economics!$AK$2:$AK$167,economics!$AJ$2:$AJ$167,TRUE)),0)</f>
        <v>0</v>
      </c>
      <c r="AV27" s="68">
        <f t="array" ref="AV27">IF($D27,SUMPRODUCT((economics!$AG$2:$AG$167=$B27)*(economics!$D$2:$D$167="process")*economics!$AH$2:$AH$167*_xlfn.NORM.DIST(AV$3,economics!$AK$2:$AK$167,economics!$AJ$2:$AJ$167,TRUE)),0)</f>
        <v>0</v>
      </c>
      <c r="AW27" s="68">
        <f t="array" ref="AW27">IF($D27,SUMPRODUCT((economics!$AG$2:$AG$167=$B27)*(economics!$D$2:$D$167="process")*economics!$AH$2:$AH$167*_xlfn.NORM.DIST(AW$3,economics!$AK$2:$AK$167,economics!$AJ$2:$AJ$167,TRUE)),0)</f>
        <v>0</v>
      </c>
      <c r="AX27" s="68">
        <f t="array" ref="AX27">IF($D27,SUMPRODUCT((economics!$AG$2:$AG$167=$B27)*(economics!$D$2:$D$167="process")*economics!$AH$2:$AH$167*_xlfn.NORM.DIST(AX$3,economics!$AK$2:$AK$167,economics!$AJ$2:$AJ$167,TRUE)),0)</f>
        <v>0</v>
      </c>
      <c r="AY27" s="68">
        <f t="array" ref="AY27">IF($D27,SUMPRODUCT((economics!$AG$2:$AG$167=$B27)*(economics!$D$2:$D$167="process")*economics!$AH$2:$AH$167*_xlfn.NORM.DIST(AY$3,economics!$AK$2:$AK$167,economics!$AJ$2:$AJ$167,TRUE)),0)</f>
        <v>0</v>
      </c>
      <c r="AZ27" s="68">
        <f t="array" ref="AZ27">IF($D27,SUMPRODUCT((economics!$AG$2:$AG$167=$B27)*(economics!$D$2:$D$167="process")*economics!$AH$2:$AH$167*_xlfn.NORM.DIST(AZ$3,economics!$AK$2:$AK$167,economics!$AJ$2:$AJ$167,TRUE)),0)</f>
        <v>0</v>
      </c>
      <c r="BA27" s="68">
        <f t="array" ref="BA27">IF($D27,SUMPRODUCT((economics!$AG$2:$AG$167=$B27)*(economics!$D$2:$D$167="process")*economics!$AH$2:$AH$167*_xlfn.NORM.DIST(BA$3,economics!$AK$2:$AK$167,economics!$AJ$2:$AJ$167,TRUE)),0)</f>
        <v>0</v>
      </c>
      <c r="BB27" s="68">
        <f t="array" ref="BB27">IF($D27,SUMPRODUCT((economics!$AG$2:$AG$167=$B27)*(economics!$D$2:$D$167="process")*economics!$AH$2:$AH$167*_xlfn.NORM.DIST(BB$3,economics!$AK$2:$AK$167,economics!$AJ$2:$AJ$167,TRUE)),0)</f>
        <v>0</v>
      </c>
      <c r="BC27" s="68">
        <f t="array" ref="BC27">IF($D27,SUMPRODUCT((economics!$AG$2:$AG$167=$B27)*(economics!$D$2:$D$167="process")*economics!$AH$2:$AH$167*_xlfn.NORM.DIST(BC$3,economics!$AK$2:$AK$167,economics!$AJ$2:$AJ$167,TRUE)),0)</f>
        <v>0</v>
      </c>
      <c r="BD27" s="68">
        <f t="array" ref="BD27">IF($D27,SUMPRODUCT((economics!$AG$2:$AG$167=$B27)*(economics!$D$2:$D$167="process")*economics!$AH$2:$AH$167*_xlfn.NORM.DIST(BD$3,economics!$AK$2:$AK$167,economics!$AJ$2:$AJ$167,TRUE)),0)</f>
        <v>0</v>
      </c>
      <c r="BE27" s="68">
        <f t="array" ref="BE27">IF($D27,SUMPRODUCT((economics!$AG$2:$AG$167=$B27)*(economics!$D$2:$D$167="process")*economics!$AH$2:$AH$167*_xlfn.NORM.DIST(BE$3,economics!$AK$2:$AK$167,economics!$AJ$2:$AJ$167,TRUE)),0)</f>
        <v>0</v>
      </c>
      <c r="BF27" s="68">
        <f t="array" ref="BF27">IF($D27,SUMPRODUCT((economics!$AG$2:$AG$167=$B27)*(economics!$D$2:$D$167="process")*economics!$AH$2:$AH$167*_xlfn.NORM.DIST(BF$3,economics!$AK$2:$AK$167,economics!$AJ$2:$AJ$167,TRUE)),0)</f>
        <v>0</v>
      </c>
      <c r="BG27" s="68">
        <f t="array" ref="BG27">IF($D27,SUMPRODUCT((economics!$AG$2:$AG$167=$B27)*(economics!$D$2:$D$167="process")*economics!$AH$2:$AH$167*_xlfn.NORM.DIST(BG$3,economics!$AK$2:$AK$167,economics!$AJ$2:$AJ$167,TRUE)),0)</f>
        <v>0</v>
      </c>
      <c r="BH27" s="68">
        <f t="array" ref="BH27">IF($D27,SUMPRODUCT((economics!$AG$2:$AG$167=$B27)*(economics!$D$2:$D$167="process")*economics!$AH$2:$AH$167*_xlfn.NORM.DIST(BH$3,economics!$AK$2:$AK$167,economics!$AJ$2:$AJ$167,TRUE)),0)</f>
        <v>0</v>
      </c>
      <c r="BI27" s="68">
        <f t="array" ref="BI27">IF($D27,SUMPRODUCT((economics!$AG$2:$AG$167=$B27)*(economics!$D$2:$D$167="process")*economics!$AH$2:$AH$167*_xlfn.NORM.DIST(BI$3,economics!$AK$2:$AK$167,economics!$AJ$2:$AJ$167,TRUE)),0)</f>
        <v>0</v>
      </c>
      <c r="BJ27" s="68">
        <f t="array" ref="BJ27">IF($D27,SUMPRODUCT((economics!$AG$2:$AG$167=$B27)*(economics!$D$2:$D$167="process")*economics!$AH$2:$AH$167*_xlfn.NORM.DIST(BJ$3,economics!$AK$2:$AK$167,economics!$AJ$2:$AJ$167,TRUE)),0)</f>
        <v>0</v>
      </c>
      <c r="BK27" s="68">
        <f t="array" ref="BK27">IF($D27,SUMPRODUCT((economics!$AG$2:$AG$167=$B27)*(economics!$D$2:$D$167="process")*economics!$AH$2:$AH$167*_xlfn.NORM.DIST(BK$3,economics!$AK$2:$AK$167,economics!$AJ$2:$AJ$167,TRUE)),0)</f>
        <v>0</v>
      </c>
      <c r="BL27" s="68">
        <f t="array" ref="BL27">IF($D27,SUMPRODUCT((economics!$AG$2:$AG$167=$B27)*(economics!$D$2:$D$167="process")*economics!$AH$2:$AH$167*_xlfn.NORM.DIST(BL$3,economics!$AK$2:$AK$167,economics!$AJ$2:$AJ$167,TRUE)),0)</f>
        <v>0</v>
      </c>
      <c r="BM27" s="68">
        <f t="array" ref="BM27">IF($D27,SUMPRODUCT((economics!$AG$2:$AG$167=$B27)*(economics!$D$2:$D$167="process")*economics!$AH$2:$AH$167*_xlfn.NORM.DIST(BM$3,economics!$AK$2:$AK$167,economics!$AJ$2:$AJ$167,TRUE)),0)</f>
        <v>0</v>
      </c>
      <c r="BN27" s="68">
        <f t="array" ref="BN27">IF($D27,SUMPRODUCT((economics!$AG$2:$AG$167=$B27)*(economics!$D$2:$D$167="process")*economics!$AH$2:$AH$167*_xlfn.NORM.DIST(BN$3,economics!$AK$2:$AK$167,economics!$AJ$2:$AJ$167,TRUE)),0)</f>
        <v>0</v>
      </c>
      <c r="BO27" s="68">
        <f t="array" ref="BO27">IF($D27,SUMPRODUCT((economics!$AG$2:$AG$167=$B27)*(economics!$D$2:$D$167="process")*economics!$AH$2:$AH$167*_xlfn.NORM.DIST(BO$3,economics!$AK$2:$AK$167,economics!$AJ$2:$AJ$167,TRUE)),0)</f>
        <v>0</v>
      </c>
      <c r="BP27" s="68">
        <f t="array" ref="BP27">IF($D27,SUMPRODUCT((economics!$AG$2:$AG$167=$B27)*(economics!$D$2:$D$167="process")*economics!$AH$2:$AH$167*_xlfn.NORM.DIST(BP$3,economics!$AK$2:$AK$167,economics!$AJ$2:$AJ$167,TRUE)),0)</f>
        <v>0</v>
      </c>
      <c r="BQ27" s="68">
        <f t="array" ref="BQ27">IF($D27,SUMPRODUCT((economics!$AG$2:$AG$167=$B27)*(economics!$D$2:$D$167="process")*economics!$AH$2:$AH$167*_xlfn.NORM.DIST(BQ$3,economics!$AK$2:$AK$167,economics!$AJ$2:$AJ$167,TRUE)),0)</f>
        <v>0</v>
      </c>
      <c r="BR27" s="68">
        <f t="array" ref="BR27">IF($D27,SUMPRODUCT((economics!$AG$2:$AG$167=$B27)*(economics!$D$2:$D$167="process")*economics!$AH$2:$AH$167*_xlfn.NORM.DIST(BR$3,economics!$AK$2:$AK$167,economics!$AJ$2:$AJ$167,TRUE)),0)</f>
        <v>0</v>
      </c>
      <c r="BS27" s="68">
        <f t="array" ref="BS27">IF($D27,SUMPRODUCT((economics!$AG$2:$AG$167=$B27)*(economics!$D$2:$D$167="process")*economics!$AH$2:$AH$167*_xlfn.NORM.DIST(BS$3,economics!$AK$2:$AK$167,economics!$AJ$2:$AJ$167,TRUE)),0)</f>
        <v>0</v>
      </c>
      <c r="BT27" s="68">
        <f t="array" ref="BT27">IF($D27,SUMPRODUCT((economics!$AG$2:$AG$167=$B27)*(economics!$D$2:$D$167="process")*economics!$AH$2:$AH$167*_xlfn.NORM.DIST(BT$3,economics!$AK$2:$AK$167,economics!$AJ$2:$AJ$167,TRUE)),0)</f>
        <v>0</v>
      </c>
      <c r="BU27" s="68">
        <f t="array" ref="BU27">IF($D27,SUMPRODUCT((economics!$AG$2:$AG$167=$B27)*(economics!$D$2:$D$167="process")*economics!$AH$2:$AH$167*_xlfn.NORM.DIST(BU$3,economics!$AK$2:$AK$167,economics!$AJ$2:$AJ$167,TRUE)),0)</f>
        <v>0</v>
      </c>
      <c r="BV27" s="68">
        <f t="array" ref="BV27">IF($D27,SUMPRODUCT((economics!$AG$2:$AG$167=$B27)*(economics!$D$2:$D$167="process")*economics!$AH$2:$AH$167*_xlfn.NORM.DIST(BV$3,economics!$AK$2:$AK$167,economics!$AJ$2:$AJ$167,TRUE)),0)</f>
        <v>0</v>
      </c>
      <c r="BW27" s="68">
        <f t="array" ref="BW27">IF($D27,SUMPRODUCT((economics!$AG$2:$AG$167=$B27)*(economics!$D$2:$D$167="process")*economics!$AH$2:$AH$167*_xlfn.NORM.DIST(BW$3,economics!$AK$2:$AK$167,economics!$AJ$2:$AJ$167,TRUE)),0)</f>
        <v>0</v>
      </c>
      <c r="BX27" s="68">
        <f t="array" ref="BX27">IF($D27,SUMPRODUCT((economics!$AG$2:$AG$167=$B27)*(economics!$D$2:$D$167="process")*economics!$AH$2:$AH$167*_xlfn.NORM.DIST(BX$3,economics!$AK$2:$AK$167,economics!$AJ$2:$AJ$167,TRUE)),0)</f>
        <v>0</v>
      </c>
      <c r="BY27" s="68">
        <f t="array" ref="BY27">IF($D27,SUMPRODUCT((economics!$AG$2:$AG$167=$B27)*(economics!$D$2:$D$167="process")*economics!$AH$2:$AH$167*_xlfn.NORM.DIST(BY$3,economics!$AK$2:$AK$167,economics!$AJ$2:$AJ$167,TRUE)),0)</f>
        <v>0</v>
      </c>
      <c r="BZ27" s="68">
        <f t="array" ref="BZ27">IF($D27,SUMPRODUCT((economics!$AG$2:$AG$167=$B27)*(economics!$D$2:$D$167="process")*economics!$AH$2:$AH$167*_xlfn.NORM.DIST(BZ$3,economics!$AK$2:$AK$167,economics!$AJ$2:$AJ$167,TRUE)),0)</f>
        <v>0</v>
      </c>
      <c r="CA27" s="68">
        <f t="array" ref="CA27">IF($D27,SUMPRODUCT((economics!$AG$2:$AG$167=$B27)*(economics!$D$2:$D$167="process")*economics!$AH$2:$AH$167*_xlfn.NORM.DIST(CA$3,economics!$AK$2:$AK$167,economics!$AJ$2:$AJ$167,TRUE)),0)</f>
        <v>0</v>
      </c>
      <c r="CB27" s="68">
        <f t="array" ref="CB27">IF($D27,SUMPRODUCT((economics!$AG$2:$AG$167=$B27)*(economics!$D$2:$D$167="process")*economics!$AH$2:$AH$167*_xlfn.NORM.DIST(CB$3,economics!$AK$2:$AK$167,economics!$AJ$2:$AJ$167,TRUE)),0)</f>
        <v>0</v>
      </c>
      <c r="CC27" s="68">
        <f t="array" ref="CC27">IF($D27,SUMPRODUCT((economics!$AG$2:$AG$167=$B27)*(economics!$D$2:$D$167="process")*economics!$AH$2:$AH$167*_xlfn.NORM.DIST(CC$3,economics!$AK$2:$AK$167,economics!$AJ$2:$AJ$167,TRUE)),0)</f>
        <v>0</v>
      </c>
      <c r="CD27" s="68">
        <f t="array" ref="CD27">IF($D27,SUMPRODUCT((economics!$AG$2:$AG$167=$B27)*(economics!$D$2:$D$167="process")*economics!$AH$2:$AH$167*_xlfn.NORM.DIST(CD$3,economics!$AK$2:$AK$167,economics!$AJ$2:$AJ$167,TRUE)),0)</f>
        <v>0</v>
      </c>
      <c r="CE27" s="68">
        <f t="array" ref="CE27">IF($D27,SUMPRODUCT((economics!$AG$2:$AG$167=$B27)*(economics!$D$2:$D$167="process")*economics!$AH$2:$AH$167*_xlfn.NORM.DIST(CE$3,economics!$AK$2:$AK$167,economics!$AJ$2:$AJ$167,TRUE)),0)</f>
        <v>0</v>
      </c>
      <c r="CF27" s="68">
        <f t="array" ref="CF27">IF($D27,SUMPRODUCT((economics!$AG$2:$AG$167=$B27)*(economics!$D$2:$D$167="process")*economics!$AH$2:$AH$167*_xlfn.NORM.DIST(CF$3,economics!$AK$2:$AK$167,economics!$AJ$2:$AJ$167,TRUE)),0)</f>
        <v>0</v>
      </c>
      <c r="CG27" s="68">
        <f t="array" ref="CG27">IF($D27,SUMPRODUCT((economics!$AG$2:$AG$167=$B27)*(economics!$D$2:$D$167="process")*economics!$AH$2:$AH$167*_xlfn.NORM.DIST(CG$3,economics!$AK$2:$AK$167,economics!$AJ$2:$AJ$167,TRUE)),0)</f>
        <v>0</v>
      </c>
      <c r="CH27" s="68">
        <f t="array" ref="CH27">IF($D27,SUMPRODUCT((economics!$AG$2:$AG$167=$B27)*(economics!$D$2:$D$167="process")*economics!$AH$2:$AH$167*_xlfn.NORM.DIST(CH$3,economics!$AK$2:$AK$167,economics!$AJ$2:$AJ$167,TRUE)),0)</f>
        <v>0</v>
      </c>
    </row>
    <row r="28" spans="1:86" x14ac:dyDescent="0.35">
      <c r="A28" t="str">
        <f>WHRPbI!A26</f>
        <v>construction 41T43</v>
      </c>
      <c r="B28" t="s">
        <v>767</v>
      </c>
      <c r="C28" s="68">
        <f>WHRPbI!B26</f>
        <v>8.023044086258925E-2</v>
      </c>
      <c r="D28" t="b">
        <f>ISNUMBER(MATCH($B28,'energy base (MECS)'!$K$4:$K$9,0))</f>
        <v>0</v>
      </c>
      <c r="E28" s="68">
        <f t="array" ref="E28">IF($D28,SUMPRODUCT((economics!$AG$2:$AG$167=$B28)*(economics!$D$2:$D$167="process")*economics!$AH$2:$AH$167*_xlfn.NORM.DIST(E$3,economics!$AK$2:$AK$167,economics!$AJ$2:$AJ$167,TRUE)),0)</f>
        <v>0</v>
      </c>
      <c r="F28" s="68">
        <f t="array" ref="F28">IF($D28,SUMPRODUCT((economics!$AG$2:$AG$167=$B28)*(economics!$D$2:$D$167="process")*economics!$AH$2:$AH$167*_xlfn.NORM.DIST(F$3,economics!$AK$2:$AK$167,economics!$AJ$2:$AJ$167,TRUE)),0)</f>
        <v>0</v>
      </c>
      <c r="G28" s="68">
        <f t="array" ref="G28">IF($D28,SUMPRODUCT((economics!$AG$2:$AG$167=$B28)*(economics!$D$2:$D$167="process")*economics!$AH$2:$AH$167*_xlfn.NORM.DIST(G$3,economics!$AK$2:$AK$167,economics!$AJ$2:$AJ$167,TRUE)),0)</f>
        <v>0</v>
      </c>
      <c r="H28" s="68">
        <f t="array" ref="H28">IF($D28,SUMPRODUCT((economics!$AG$2:$AG$167=$B28)*(economics!$D$2:$D$167="process")*economics!$AH$2:$AH$167*_xlfn.NORM.DIST(H$3,economics!$AK$2:$AK$167,economics!$AJ$2:$AJ$167,TRUE)),0)</f>
        <v>0</v>
      </c>
      <c r="I28" s="68">
        <f t="array" ref="I28">IF($D28,SUMPRODUCT((economics!$AG$2:$AG$167=$B28)*(economics!$D$2:$D$167="process")*economics!$AH$2:$AH$167*_xlfn.NORM.DIST(I$3,economics!$AK$2:$AK$167,economics!$AJ$2:$AJ$167,TRUE)),0)</f>
        <v>0</v>
      </c>
      <c r="J28" s="68">
        <f t="array" ref="J28">IF($D28,SUMPRODUCT((economics!$AG$2:$AG$167=$B28)*(economics!$D$2:$D$167="process")*economics!$AH$2:$AH$167*_xlfn.NORM.DIST(J$3,economics!$AK$2:$AK$167,economics!$AJ$2:$AJ$167,TRUE)),0)</f>
        <v>0</v>
      </c>
      <c r="K28" s="68">
        <f t="array" ref="K28">IF($D28,SUMPRODUCT((economics!$AG$2:$AG$167=$B28)*(economics!$D$2:$D$167="process")*economics!$AH$2:$AH$167*_xlfn.NORM.DIST(K$3,economics!$AK$2:$AK$167,economics!$AJ$2:$AJ$167,TRUE)),0)</f>
        <v>0</v>
      </c>
      <c r="L28" s="68">
        <f t="array" ref="L28">IF($D28,SUMPRODUCT((economics!$AG$2:$AG$167=$B28)*(economics!$D$2:$D$167="process")*economics!$AH$2:$AH$167*_xlfn.NORM.DIST(L$3,economics!$AK$2:$AK$167,economics!$AJ$2:$AJ$167,TRUE)),0)</f>
        <v>0</v>
      </c>
      <c r="M28" s="68">
        <f t="array" ref="M28">IF($D28,SUMPRODUCT((economics!$AG$2:$AG$167=$B28)*(economics!$D$2:$D$167="process")*economics!$AH$2:$AH$167*_xlfn.NORM.DIST(M$3,economics!$AK$2:$AK$167,economics!$AJ$2:$AJ$167,TRUE)),0)</f>
        <v>0</v>
      </c>
      <c r="N28" s="68">
        <f t="array" ref="N28">IF($D28,SUMPRODUCT((economics!$AG$2:$AG$167=$B28)*(economics!$D$2:$D$167="process")*economics!$AH$2:$AH$167*_xlfn.NORM.DIST(N$3,economics!$AK$2:$AK$167,economics!$AJ$2:$AJ$167,TRUE)),0)</f>
        <v>0</v>
      </c>
      <c r="O28" s="68">
        <f t="array" ref="O28">IF($D28,SUMPRODUCT((economics!$AG$2:$AG$167=$B28)*(economics!$D$2:$D$167="process")*economics!$AH$2:$AH$167*_xlfn.NORM.DIST(O$3,economics!$AK$2:$AK$167,economics!$AJ$2:$AJ$167,TRUE)),0)</f>
        <v>0</v>
      </c>
      <c r="P28" s="68">
        <f t="array" ref="P28">IF($D28,SUMPRODUCT((economics!$AG$2:$AG$167=$B28)*(economics!$D$2:$D$167="process")*economics!$AH$2:$AH$167*_xlfn.NORM.DIST(P$3,economics!$AK$2:$AK$167,economics!$AJ$2:$AJ$167,TRUE)),0)</f>
        <v>0</v>
      </c>
      <c r="Q28" s="68">
        <f t="array" ref="Q28">IF($D28,SUMPRODUCT((economics!$AG$2:$AG$167=$B28)*(economics!$D$2:$D$167="process")*economics!$AH$2:$AH$167*_xlfn.NORM.DIST(Q$3,economics!$AK$2:$AK$167,economics!$AJ$2:$AJ$167,TRUE)),0)</f>
        <v>0</v>
      </c>
      <c r="R28" s="68">
        <f t="array" ref="R28">IF($D28,SUMPRODUCT((economics!$AG$2:$AG$167=$B28)*(economics!$D$2:$D$167="process")*economics!$AH$2:$AH$167*_xlfn.NORM.DIST(R$3,economics!$AK$2:$AK$167,economics!$AJ$2:$AJ$167,TRUE)),0)</f>
        <v>0</v>
      </c>
      <c r="S28" s="68">
        <f t="array" ref="S28">IF($D28,SUMPRODUCT((economics!$AG$2:$AG$167=$B28)*(economics!$D$2:$D$167="process")*economics!$AH$2:$AH$167*_xlfn.NORM.DIST(S$3,economics!$AK$2:$AK$167,economics!$AJ$2:$AJ$167,TRUE)),0)</f>
        <v>0</v>
      </c>
      <c r="T28" s="68">
        <f t="array" ref="T28">IF($D28,SUMPRODUCT((economics!$AG$2:$AG$167=$B28)*(economics!$D$2:$D$167="process")*economics!$AH$2:$AH$167*_xlfn.NORM.DIST(T$3,economics!$AK$2:$AK$167,economics!$AJ$2:$AJ$167,TRUE)),0)</f>
        <v>0</v>
      </c>
      <c r="U28" s="68">
        <f t="array" ref="U28">IF($D28,SUMPRODUCT((economics!$AG$2:$AG$167=$B28)*(economics!$D$2:$D$167="process")*economics!$AH$2:$AH$167*_xlfn.NORM.DIST(U$3,economics!$AK$2:$AK$167,economics!$AJ$2:$AJ$167,TRUE)),0)</f>
        <v>0</v>
      </c>
      <c r="V28" s="68">
        <f t="array" ref="V28">IF($D28,SUMPRODUCT((economics!$AG$2:$AG$167=$B28)*(economics!$D$2:$D$167="process")*economics!$AH$2:$AH$167*_xlfn.NORM.DIST(V$3,economics!$AK$2:$AK$167,economics!$AJ$2:$AJ$167,TRUE)),0)</f>
        <v>0</v>
      </c>
      <c r="W28" s="68">
        <f t="array" ref="W28">IF($D28,SUMPRODUCT((economics!$AG$2:$AG$167=$B28)*(economics!$D$2:$D$167="process")*economics!$AH$2:$AH$167*_xlfn.NORM.DIST(W$3,economics!$AK$2:$AK$167,economics!$AJ$2:$AJ$167,TRUE)),0)</f>
        <v>0</v>
      </c>
      <c r="X28" s="68">
        <f t="array" ref="X28">IF($D28,SUMPRODUCT((economics!$AG$2:$AG$167=$B28)*(economics!$D$2:$D$167="process")*economics!$AH$2:$AH$167*_xlfn.NORM.DIST(X$3,economics!$AK$2:$AK$167,economics!$AJ$2:$AJ$167,TRUE)),0)</f>
        <v>0</v>
      </c>
      <c r="Y28" s="68">
        <f t="array" ref="Y28">IF($D28,SUMPRODUCT((economics!$AG$2:$AG$167=$B28)*(economics!$D$2:$D$167="process")*economics!$AH$2:$AH$167*_xlfn.NORM.DIST(Y$3,economics!$AK$2:$AK$167,economics!$AJ$2:$AJ$167,TRUE)),0)</f>
        <v>0</v>
      </c>
      <c r="Z28" s="68">
        <f t="array" ref="Z28">IF($D28,SUMPRODUCT((economics!$AG$2:$AG$167=$B28)*(economics!$D$2:$D$167="process")*economics!$AH$2:$AH$167*_xlfn.NORM.DIST(Z$3,economics!$AK$2:$AK$167,economics!$AJ$2:$AJ$167,TRUE)),0)</f>
        <v>0</v>
      </c>
      <c r="AA28" s="68">
        <f t="array" ref="AA28">IF($D28,SUMPRODUCT((economics!$AG$2:$AG$167=$B28)*(economics!$D$2:$D$167="process")*economics!$AH$2:$AH$167*_xlfn.NORM.DIST(AA$3,economics!$AK$2:$AK$167,economics!$AJ$2:$AJ$167,TRUE)),0)</f>
        <v>0</v>
      </c>
      <c r="AB28" s="68">
        <f t="array" ref="AB28">IF($D28,SUMPRODUCT((economics!$AG$2:$AG$167=$B28)*(economics!$D$2:$D$167="process")*economics!$AH$2:$AH$167*_xlfn.NORM.DIST(AB$3,economics!$AK$2:$AK$167,economics!$AJ$2:$AJ$167,TRUE)),0)</f>
        <v>0</v>
      </c>
      <c r="AC28" s="68">
        <f t="array" ref="AC28">IF($D28,SUMPRODUCT((economics!$AG$2:$AG$167=$B28)*(economics!$D$2:$D$167="process")*economics!$AH$2:$AH$167*_xlfn.NORM.DIST(AC$3,economics!$AK$2:$AK$167,economics!$AJ$2:$AJ$167,TRUE)),0)</f>
        <v>0</v>
      </c>
      <c r="AD28" s="68">
        <f t="array" ref="AD28">IF($D28,SUMPRODUCT((economics!$AG$2:$AG$167=$B28)*(economics!$D$2:$D$167="process")*economics!$AH$2:$AH$167*_xlfn.NORM.DIST(AD$3,economics!$AK$2:$AK$167,economics!$AJ$2:$AJ$167,TRUE)),0)</f>
        <v>0</v>
      </c>
      <c r="AE28" s="68">
        <f t="array" ref="AE28">IF($D28,SUMPRODUCT((economics!$AG$2:$AG$167=$B28)*(economics!$D$2:$D$167="process")*economics!$AH$2:$AH$167*_xlfn.NORM.DIST(AE$3,economics!$AK$2:$AK$167,economics!$AJ$2:$AJ$167,TRUE)),0)</f>
        <v>0</v>
      </c>
      <c r="AF28" s="68">
        <f t="array" ref="AF28">IF($D28,SUMPRODUCT((economics!$AG$2:$AG$167=$B28)*(economics!$D$2:$D$167="process")*economics!$AH$2:$AH$167*_xlfn.NORM.DIST(AF$3,economics!$AK$2:$AK$167,economics!$AJ$2:$AJ$167,TRUE)),0)</f>
        <v>0</v>
      </c>
      <c r="AG28" s="68">
        <f t="array" ref="AG28">IF($D28,SUMPRODUCT((economics!$AG$2:$AG$167=$B28)*(economics!$D$2:$D$167="process")*economics!$AH$2:$AH$167*_xlfn.NORM.DIST(AG$3,economics!$AK$2:$AK$167,economics!$AJ$2:$AJ$167,TRUE)),0)</f>
        <v>0</v>
      </c>
      <c r="AH28" s="68">
        <f t="array" ref="AH28">IF($D28,SUMPRODUCT((economics!$AG$2:$AG$167=$B28)*(economics!$D$2:$D$167="process")*economics!$AH$2:$AH$167*_xlfn.NORM.DIST(AH$3,economics!$AK$2:$AK$167,economics!$AJ$2:$AJ$167,TRUE)),0)</f>
        <v>0</v>
      </c>
      <c r="AI28" s="68">
        <f t="array" ref="AI28">IF($D28,SUMPRODUCT((economics!$AG$2:$AG$167=$B28)*(economics!$D$2:$D$167="process")*economics!$AH$2:$AH$167*_xlfn.NORM.DIST(AI$3,economics!$AK$2:$AK$167,economics!$AJ$2:$AJ$167,TRUE)),0)</f>
        <v>0</v>
      </c>
      <c r="AJ28" s="68">
        <f t="array" ref="AJ28">IF($D28,SUMPRODUCT((economics!$AG$2:$AG$167=$B28)*(economics!$D$2:$D$167="process")*economics!$AH$2:$AH$167*_xlfn.NORM.DIST(AJ$3,economics!$AK$2:$AK$167,economics!$AJ$2:$AJ$167,TRUE)),0)</f>
        <v>0</v>
      </c>
      <c r="AK28" s="68">
        <f t="array" ref="AK28">IF($D28,SUMPRODUCT((economics!$AG$2:$AG$167=$B28)*(economics!$D$2:$D$167="process")*economics!$AH$2:$AH$167*_xlfn.NORM.DIST(AK$3,economics!$AK$2:$AK$167,economics!$AJ$2:$AJ$167,TRUE)),0)</f>
        <v>0</v>
      </c>
      <c r="AL28" s="68">
        <f t="array" ref="AL28">IF($D28,SUMPRODUCT((economics!$AG$2:$AG$167=$B28)*(economics!$D$2:$D$167="process")*economics!$AH$2:$AH$167*_xlfn.NORM.DIST(AL$3,economics!$AK$2:$AK$167,economics!$AJ$2:$AJ$167,TRUE)),0)</f>
        <v>0</v>
      </c>
      <c r="AM28" s="68">
        <f t="array" ref="AM28">IF($D28,SUMPRODUCT((economics!$AG$2:$AG$167=$B28)*(economics!$D$2:$D$167="process")*economics!$AH$2:$AH$167*_xlfn.NORM.DIST(AM$3,economics!$AK$2:$AK$167,economics!$AJ$2:$AJ$167,TRUE)),0)</f>
        <v>0</v>
      </c>
      <c r="AN28" s="68">
        <f t="array" ref="AN28">IF($D28,SUMPRODUCT((economics!$AG$2:$AG$167=$B28)*(economics!$D$2:$D$167="process")*economics!$AH$2:$AH$167*_xlfn.NORM.DIST(AN$3,economics!$AK$2:$AK$167,economics!$AJ$2:$AJ$167,TRUE)),0)</f>
        <v>0</v>
      </c>
      <c r="AO28" s="68">
        <f t="array" ref="AO28">IF($D28,SUMPRODUCT((economics!$AG$2:$AG$167=$B28)*(economics!$D$2:$D$167="process")*economics!$AH$2:$AH$167*_xlfn.NORM.DIST(AO$3,economics!$AK$2:$AK$167,economics!$AJ$2:$AJ$167,TRUE)),0)</f>
        <v>0</v>
      </c>
      <c r="AP28" s="68">
        <f t="array" ref="AP28">IF($D28,SUMPRODUCT((economics!$AG$2:$AG$167=$B28)*(economics!$D$2:$D$167="process")*economics!$AH$2:$AH$167*_xlfn.NORM.DIST(AP$3,economics!$AK$2:$AK$167,economics!$AJ$2:$AJ$167,TRUE)),0)</f>
        <v>0</v>
      </c>
      <c r="AQ28" s="68">
        <f t="array" ref="AQ28">IF($D28,SUMPRODUCT((economics!$AG$2:$AG$167=$B28)*(economics!$D$2:$D$167="process")*economics!$AH$2:$AH$167*_xlfn.NORM.DIST(AQ$3,economics!$AK$2:$AK$167,economics!$AJ$2:$AJ$167,TRUE)),0)</f>
        <v>0</v>
      </c>
      <c r="AR28" s="68">
        <f t="array" ref="AR28">IF($D28,SUMPRODUCT((economics!$AG$2:$AG$167=$B28)*(economics!$D$2:$D$167="process")*economics!$AH$2:$AH$167*_xlfn.NORM.DIST(AR$3,economics!$AK$2:$AK$167,economics!$AJ$2:$AJ$167,TRUE)),0)</f>
        <v>0</v>
      </c>
      <c r="AS28" s="68">
        <f t="array" ref="AS28">IF($D28,SUMPRODUCT((economics!$AG$2:$AG$167=$B28)*(economics!$D$2:$D$167="process")*economics!$AH$2:$AH$167*_xlfn.NORM.DIST(AS$3,economics!$AK$2:$AK$167,economics!$AJ$2:$AJ$167,TRUE)),0)</f>
        <v>0</v>
      </c>
      <c r="AT28" s="68">
        <f t="array" ref="AT28">IF($D28,SUMPRODUCT((economics!$AG$2:$AG$167=$B28)*(economics!$D$2:$D$167="process")*economics!$AH$2:$AH$167*_xlfn.NORM.DIST(AT$3,economics!$AK$2:$AK$167,economics!$AJ$2:$AJ$167,TRUE)),0)</f>
        <v>0</v>
      </c>
      <c r="AU28" s="68">
        <f t="array" ref="AU28">IF($D28,SUMPRODUCT((economics!$AG$2:$AG$167=$B28)*(economics!$D$2:$D$167="process")*economics!$AH$2:$AH$167*_xlfn.NORM.DIST(AU$3,economics!$AK$2:$AK$167,economics!$AJ$2:$AJ$167,TRUE)),0)</f>
        <v>0</v>
      </c>
      <c r="AV28" s="68">
        <f t="array" ref="AV28">IF($D28,SUMPRODUCT((economics!$AG$2:$AG$167=$B28)*(economics!$D$2:$D$167="process")*economics!$AH$2:$AH$167*_xlfn.NORM.DIST(AV$3,economics!$AK$2:$AK$167,economics!$AJ$2:$AJ$167,TRUE)),0)</f>
        <v>0</v>
      </c>
      <c r="AW28" s="68">
        <f t="array" ref="AW28">IF($D28,SUMPRODUCT((economics!$AG$2:$AG$167=$B28)*(economics!$D$2:$D$167="process")*economics!$AH$2:$AH$167*_xlfn.NORM.DIST(AW$3,economics!$AK$2:$AK$167,economics!$AJ$2:$AJ$167,TRUE)),0)</f>
        <v>0</v>
      </c>
      <c r="AX28" s="68">
        <f t="array" ref="AX28">IF($D28,SUMPRODUCT((economics!$AG$2:$AG$167=$B28)*(economics!$D$2:$D$167="process")*economics!$AH$2:$AH$167*_xlfn.NORM.DIST(AX$3,economics!$AK$2:$AK$167,economics!$AJ$2:$AJ$167,TRUE)),0)</f>
        <v>0</v>
      </c>
      <c r="AY28" s="68">
        <f t="array" ref="AY28">IF($D28,SUMPRODUCT((economics!$AG$2:$AG$167=$B28)*(economics!$D$2:$D$167="process")*economics!$AH$2:$AH$167*_xlfn.NORM.DIST(AY$3,economics!$AK$2:$AK$167,economics!$AJ$2:$AJ$167,TRUE)),0)</f>
        <v>0</v>
      </c>
      <c r="AZ28" s="68">
        <f t="array" ref="AZ28">IF($D28,SUMPRODUCT((economics!$AG$2:$AG$167=$B28)*(economics!$D$2:$D$167="process")*economics!$AH$2:$AH$167*_xlfn.NORM.DIST(AZ$3,economics!$AK$2:$AK$167,economics!$AJ$2:$AJ$167,TRUE)),0)</f>
        <v>0</v>
      </c>
      <c r="BA28" s="68">
        <f t="array" ref="BA28">IF($D28,SUMPRODUCT((economics!$AG$2:$AG$167=$B28)*(economics!$D$2:$D$167="process")*economics!$AH$2:$AH$167*_xlfn.NORM.DIST(BA$3,economics!$AK$2:$AK$167,economics!$AJ$2:$AJ$167,TRUE)),0)</f>
        <v>0</v>
      </c>
      <c r="BB28" s="68">
        <f t="array" ref="BB28">IF($D28,SUMPRODUCT((economics!$AG$2:$AG$167=$B28)*(economics!$D$2:$D$167="process")*economics!$AH$2:$AH$167*_xlfn.NORM.DIST(BB$3,economics!$AK$2:$AK$167,economics!$AJ$2:$AJ$167,TRUE)),0)</f>
        <v>0</v>
      </c>
      <c r="BC28" s="68">
        <f t="array" ref="BC28">IF($D28,SUMPRODUCT((economics!$AG$2:$AG$167=$B28)*(economics!$D$2:$D$167="process")*economics!$AH$2:$AH$167*_xlfn.NORM.DIST(BC$3,economics!$AK$2:$AK$167,economics!$AJ$2:$AJ$167,TRUE)),0)</f>
        <v>0</v>
      </c>
      <c r="BD28" s="68">
        <f t="array" ref="BD28">IF($D28,SUMPRODUCT((economics!$AG$2:$AG$167=$B28)*(economics!$D$2:$D$167="process")*economics!$AH$2:$AH$167*_xlfn.NORM.DIST(BD$3,economics!$AK$2:$AK$167,economics!$AJ$2:$AJ$167,TRUE)),0)</f>
        <v>0</v>
      </c>
      <c r="BE28" s="68">
        <f t="array" ref="BE28">IF($D28,SUMPRODUCT((economics!$AG$2:$AG$167=$B28)*(economics!$D$2:$D$167="process")*economics!$AH$2:$AH$167*_xlfn.NORM.DIST(BE$3,economics!$AK$2:$AK$167,economics!$AJ$2:$AJ$167,TRUE)),0)</f>
        <v>0</v>
      </c>
      <c r="BF28" s="68">
        <f t="array" ref="BF28">IF($D28,SUMPRODUCT((economics!$AG$2:$AG$167=$B28)*(economics!$D$2:$D$167="process")*economics!$AH$2:$AH$167*_xlfn.NORM.DIST(BF$3,economics!$AK$2:$AK$167,economics!$AJ$2:$AJ$167,TRUE)),0)</f>
        <v>0</v>
      </c>
      <c r="BG28" s="68">
        <f t="array" ref="BG28">IF($D28,SUMPRODUCT((economics!$AG$2:$AG$167=$B28)*(economics!$D$2:$D$167="process")*economics!$AH$2:$AH$167*_xlfn.NORM.DIST(BG$3,economics!$AK$2:$AK$167,economics!$AJ$2:$AJ$167,TRUE)),0)</f>
        <v>0</v>
      </c>
      <c r="BH28" s="68">
        <f t="array" ref="BH28">IF($D28,SUMPRODUCT((economics!$AG$2:$AG$167=$B28)*(economics!$D$2:$D$167="process")*economics!$AH$2:$AH$167*_xlfn.NORM.DIST(BH$3,economics!$AK$2:$AK$167,economics!$AJ$2:$AJ$167,TRUE)),0)</f>
        <v>0</v>
      </c>
      <c r="BI28" s="68">
        <f t="array" ref="BI28">IF($D28,SUMPRODUCT((economics!$AG$2:$AG$167=$B28)*(economics!$D$2:$D$167="process")*economics!$AH$2:$AH$167*_xlfn.NORM.DIST(BI$3,economics!$AK$2:$AK$167,economics!$AJ$2:$AJ$167,TRUE)),0)</f>
        <v>0</v>
      </c>
      <c r="BJ28" s="68">
        <f t="array" ref="BJ28">IF($D28,SUMPRODUCT((economics!$AG$2:$AG$167=$B28)*(economics!$D$2:$D$167="process")*economics!$AH$2:$AH$167*_xlfn.NORM.DIST(BJ$3,economics!$AK$2:$AK$167,economics!$AJ$2:$AJ$167,TRUE)),0)</f>
        <v>0</v>
      </c>
      <c r="BK28" s="68">
        <f t="array" ref="BK28">IF($D28,SUMPRODUCT((economics!$AG$2:$AG$167=$B28)*(economics!$D$2:$D$167="process")*economics!$AH$2:$AH$167*_xlfn.NORM.DIST(BK$3,economics!$AK$2:$AK$167,economics!$AJ$2:$AJ$167,TRUE)),0)</f>
        <v>0</v>
      </c>
      <c r="BL28" s="68">
        <f t="array" ref="BL28">IF($D28,SUMPRODUCT((economics!$AG$2:$AG$167=$B28)*(economics!$D$2:$D$167="process")*economics!$AH$2:$AH$167*_xlfn.NORM.DIST(BL$3,economics!$AK$2:$AK$167,economics!$AJ$2:$AJ$167,TRUE)),0)</f>
        <v>0</v>
      </c>
      <c r="BM28" s="68">
        <f t="array" ref="BM28">IF($D28,SUMPRODUCT((economics!$AG$2:$AG$167=$B28)*(economics!$D$2:$D$167="process")*economics!$AH$2:$AH$167*_xlfn.NORM.DIST(BM$3,economics!$AK$2:$AK$167,economics!$AJ$2:$AJ$167,TRUE)),0)</f>
        <v>0</v>
      </c>
      <c r="BN28" s="68">
        <f t="array" ref="BN28">IF($D28,SUMPRODUCT((economics!$AG$2:$AG$167=$B28)*(economics!$D$2:$D$167="process")*economics!$AH$2:$AH$167*_xlfn.NORM.DIST(BN$3,economics!$AK$2:$AK$167,economics!$AJ$2:$AJ$167,TRUE)),0)</f>
        <v>0</v>
      </c>
      <c r="BO28" s="68">
        <f t="array" ref="BO28">IF($D28,SUMPRODUCT((economics!$AG$2:$AG$167=$B28)*(economics!$D$2:$D$167="process")*economics!$AH$2:$AH$167*_xlfn.NORM.DIST(BO$3,economics!$AK$2:$AK$167,economics!$AJ$2:$AJ$167,TRUE)),0)</f>
        <v>0</v>
      </c>
      <c r="BP28" s="68">
        <f t="array" ref="BP28">IF($D28,SUMPRODUCT((economics!$AG$2:$AG$167=$B28)*(economics!$D$2:$D$167="process")*economics!$AH$2:$AH$167*_xlfn.NORM.DIST(BP$3,economics!$AK$2:$AK$167,economics!$AJ$2:$AJ$167,TRUE)),0)</f>
        <v>0</v>
      </c>
      <c r="BQ28" s="68">
        <f t="array" ref="BQ28">IF($D28,SUMPRODUCT((economics!$AG$2:$AG$167=$B28)*(economics!$D$2:$D$167="process")*economics!$AH$2:$AH$167*_xlfn.NORM.DIST(BQ$3,economics!$AK$2:$AK$167,economics!$AJ$2:$AJ$167,TRUE)),0)</f>
        <v>0</v>
      </c>
      <c r="BR28" s="68">
        <f t="array" ref="BR28">IF($D28,SUMPRODUCT((economics!$AG$2:$AG$167=$B28)*(economics!$D$2:$D$167="process")*economics!$AH$2:$AH$167*_xlfn.NORM.DIST(BR$3,economics!$AK$2:$AK$167,economics!$AJ$2:$AJ$167,TRUE)),0)</f>
        <v>0</v>
      </c>
      <c r="BS28" s="68">
        <f t="array" ref="BS28">IF($D28,SUMPRODUCT((economics!$AG$2:$AG$167=$B28)*(economics!$D$2:$D$167="process")*economics!$AH$2:$AH$167*_xlfn.NORM.DIST(BS$3,economics!$AK$2:$AK$167,economics!$AJ$2:$AJ$167,TRUE)),0)</f>
        <v>0</v>
      </c>
      <c r="BT28" s="68">
        <f t="array" ref="BT28">IF($D28,SUMPRODUCT((economics!$AG$2:$AG$167=$B28)*(economics!$D$2:$D$167="process")*economics!$AH$2:$AH$167*_xlfn.NORM.DIST(BT$3,economics!$AK$2:$AK$167,economics!$AJ$2:$AJ$167,TRUE)),0)</f>
        <v>0</v>
      </c>
      <c r="BU28" s="68">
        <f t="array" ref="BU28">IF($D28,SUMPRODUCT((economics!$AG$2:$AG$167=$B28)*(economics!$D$2:$D$167="process")*economics!$AH$2:$AH$167*_xlfn.NORM.DIST(BU$3,economics!$AK$2:$AK$167,economics!$AJ$2:$AJ$167,TRUE)),0)</f>
        <v>0</v>
      </c>
      <c r="BV28" s="68">
        <f t="array" ref="BV28">IF($D28,SUMPRODUCT((economics!$AG$2:$AG$167=$B28)*(economics!$D$2:$D$167="process")*economics!$AH$2:$AH$167*_xlfn.NORM.DIST(BV$3,economics!$AK$2:$AK$167,economics!$AJ$2:$AJ$167,TRUE)),0)</f>
        <v>0</v>
      </c>
      <c r="BW28" s="68">
        <f t="array" ref="BW28">IF($D28,SUMPRODUCT((economics!$AG$2:$AG$167=$B28)*(economics!$D$2:$D$167="process")*economics!$AH$2:$AH$167*_xlfn.NORM.DIST(BW$3,economics!$AK$2:$AK$167,economics!$AJ$2:$AJ$167,TRUE)),0)</f>
        <v>0</v>
      </c>
      <c r="BX28" s="68">
        <f t="array" ref="BX28">IF($D28,SUMPRODUCT((economics!$AG$2:$AG$167=$B28)*(economics!$D$2:$D$167="process")*economics!$AH$2:$AH$167*_xlfn.NORM.DIST(BX$3,economics!$AK$2:$AK$167,economics!$AJ$2:$AJ$167,TRUE)),0)</f>
        <v>0</v>
      </c>
      <c r="BY28" s="68">
        <f t="array" ref="BY28">IF($D28,SUMPRODUCT((economics!$AG$2:$AG$167=$B28)*(economics!$D$2:$D$167="process")*economics!$AH$2:$AH$167*_xlfn.NORM.DIST(BY$3,economics!$AK$2:$AK$167,economics!$AJ$2:$AJ$167,TRUE)),0)</f>
        <v>0</v>
      </c>
      <c r="BZ28" s="68">
        <f t="array" ref="BZ28">IF($D28,SUMPRODUCT((economics!$AG$2:$AG$167=$B28)*(economics!$D$2:$D$167="process")*economics!$AH$2:$AH$167*_xlfn.NORM.DIST(BZ$3,economics!$AK$2:$AK$167,economics!$AJ$2:$AJ$167,TRUE)),0)</f>
        <v>0</v>
      </c>
      <c r="CA28" s="68">
        <f t="array" ref="CA28">IF($D28,SUMPRODUCT((economics!$AG$2:$AG$167=$B28)*(economics!$D$2:$D$167="process")*economics!$AH$2:$AH$167*_xlfn.NORM.DIST(CA$3,economics!$AK$2:$AK$167,economics!$AJ$2:$AJ$167,TRUE)),0)</f>
        <v>0</v>
      </c>
      <c r="CB28" s="68">
        <f t="array" ref="CB28">IF($D28,SUMPRODUCT((economics!$AG$2:$AG$167=$B28)*(economics!$D$2:$D$167="process")*economics!$AH$2:$AH$167*_xlfn.NORM.DIST(CB$3,economics!$AK$2:$AK$167,economics!$AJ$2:$AJ$167,TRUE)),0)</f>
        <v>0</v>
      </c>
      <c r="CC28" s="68">
        <f t="array" ref="CC28">IF($D28,SUMPRODUCT((economics!$AG$2:$AG$167=$B28)*(economics!$D$2:$D$167="process")*economics!$AH$2:$AH$167*_xlfn.NORM.DIST(CC$3,economics!$AK$2:$AK$167,economics!$AJ$2:$AJ$167,TRUE)),0)</f>
        <v>0</v>
      </c>
      <c r="CD28" s="68">
        <f t="array" ref="CD28">IF($D28,SUMPRODUCT((economics!$AG$2:$AG$167=$B28)*(economics!$D$2:$D$167="process")*economics!$AH$2:$AH$167*_xlfn.NORM.DIST(CD$3,economics!$AK$2:$AK$167,economics!$AJ$2:$AJ$167,TRUE)),0)</f>
        <v>0</v>
      </c>
      <c r="CE28" s="68">
        <f t="array" ref="CE28">IF($D28,SUMPRODUCT((economics!$AG$2:$AG$167=$B28)*(economics!$D$2:$D$167="process")*economics!$AH$2:$AH$167*_xlfn.NORM.DIST(CE$3,economics!$AK$2:$AK$167,economics!$AJ$2:$AJ$167,TRUE)),0)</f>
        <v>0</v>
      </c>
      <c r="CF28" s="68">
        <f t="array" ref="CF28">IF($D28,SUMPRODUCT((economics!$AG$2:$AG$167=$B28)*(economics!$D$2:$D$167="process")*economics!$AH$2:$AH$167*_xlfn.NORM.DIST(CF$3,economics!$AK$2:$AK$167,economics!$AJ$2:$AJ$167,TRUE)),0)</f>
        <v>0</v>
      </c>
      <c r="CG28" s="68">
        <f t="array" ref="CG28">IF($D28,SUMPRODUCT((economics!$AG$2:$AG$167=$B28)*(economics!$D$2:$D$167="process")*economics!$AH$2:$AH$167*_xlfn.NORM.DIST(CG$3,economics!$AK$2:$AK$167,economics!$AJ$2:$AJ$167,TRUE)),0)</f>
        <v>0</v>
      </c>
      <c r="CH28" s="68">
        <f t="array" ref="CH28">IF($D28,SUMPRODUCT((economics!$AG$2:$AG$167=$B28)*(economics!$D$2:$D$167="process")*economics!$AH$2:$AH$167*_xlfn.NORM.DIST(CH$3,economics!$AK$2:$AK$167,economics!$AJ$2:$AJ$167,TRUE)),0)</f>
        <v>0</v>
      </c>
    </row>
    <row r="30" spans="1:86" x14ac:dyDescent="0.3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35">
      <c r="A31" s="1" t="s">
        <v>769</v>
      </c>
    </row>
    <row r="33" spans="1:86" x14ac:dyDescent="0.35">
      <c r="A33" t="str">
        <f t="shared" ref="A33:B57" si="0">A4</f>
        <v>agriculture and forestry 01T03</v>
      </c>
      <c r="B33" t="str">
        <f t="shared" si="0"/>
        <v>01T03</v>
      </c>
      <c r="E33" t="str">
        <f t="array" ref="E33">IFERROR((SUMPRODUCT((economics!$AG$2:$AG$167=$B33)*(economics!$D$2:$D$167="process")*economics!$AH$2:$AH$167*(_xlfn.NORM.DIST(E$3,economics!$AK$2:$AK$167,economics!$AJ$2:$AJ$167,TRUE)-_xlfn.NORM.DIST(E$30,economics!$AK$2:$AK$167,economics!$AJ$2:$AJ$167,TRUE))*economics!$AM$2:$AM$167))/(SUMPRODUCT((economics!$AG$2:$AG$167=$B33)*(economics!$D$2:$D$167="process")*economics!$AH$2:$AH$167*(_xlfn.NORM.DIST(E$3,economics!$AK$2:$AK$167,economics!$AJ$2:$AJ$167,TRUE)-_xlfn.NORM.DIST(E$30,economics!$AK$2:$AK$167,economics!$AJ$2:$AJ$167,TRUE)))),"")</f>
        <v/>
      </c>
      <c r="F33" t="str">
        <f t="array" ref="F33">IFERROR((SUMPRODUCT((economics!$AG$2:$AG$167=$B33)*(economics!$D$2:$D$167="process")*economics!$AH$2:$AH$167*(_xlfn.NORM.DIST(F$3,economics!$AK$2:$AK$167,economics!$AJ$2:$AJ$167,TRUE)-_xlfn.NORM.DIST(F$30,economics!$AK$2:$AK$167,economics!$AJ$2:$AJ$167,TRUE))*economics!$AM$2:$AM$167))/(SUMPRODUCT((economics!$AG$2:$AG$167=$B33)*(economics!$D$2:$D$167="process")*economics!$AH$2:$AH$167*(_xlfn.NORM.DIST(F$3,economics!$AK$2:$AK$167,economics!$AJ$2:$AJ$167,TRUE)-_xlfn.NORM.DIST(F$30,economics!$AK$2:$AK$167,economics!$AJ$2:$AJ$167,TRUE)))),"")</f>
        <v/>
      </c>
      <c r="G33" t="str">
        <f t="array" ref="G33">IFERROR((SUMPRODUCT((economics!$AG$2:$AG$167=$B33)*(economics!$D$2:$D$167="process")*economics!$AH$2:$AH$167*(_xlfn.NORM.DIST(G$3,economics!$AK$2:$AK$167,economics!$AJ$2:$AJ$167,TRUE)-_xlfn.NORM.DIST(G$30,economics!$AK$2:$AK$167,economics!$AJ$2:$AJ$167,TRUE))*economics!$AM$2:$AM$167))/(SUMPRODUCT((economics!$AG$2:$AG$167=$B33)*(economics!$D$2:$D$167="process")*economics!$AH$2:$AH$167*(_xlfn.NORM.DIST(G$3,economics!$AK$2:$AK$167,economics!$AJ$2:$AJ$167,TRUE)-_xlfn.NORM.DIST(G$30,economics!$AK$2:$AK$167,economics!$AJ$2:$AJ$167,TRUE)))),"")</f>
        <v/>
      </c>
      <c r="H33" t="str">
        <f t="array" ref="H33">IFERROR((SUMPRODUCT((economics!$AG$2:$AG$167=$B33)*(economics!$D$2:$D$167="process")*economics!$AH$2:$AH$167*(_xlfn.NORM.DIST(H$3,economics!$AK$2:$AK$167,economics!$AJ$2:$AJ$167,TRUE)-_xlfn.NORM.DIST(H$30,economics!$AK$2:$AK$167,economics!$AJ$2:$AJ$167,TRUE))*economics!$AM$2:$AM$167))/(SUMPRODUCT((economics!$AG$2:$AG$167=$B33)*(economics!$D$2:$D$167="process")*economics!$AH$2:$AH$167*(_xlfn.NORM.DIST(H$3,economics!$AK$2:$AK$167,economics!$AJ$2:$AJ$167,TRUE)-_xlfn.NORM.DIST(H$30,economics!$AK$2:$AK$167,economics!$AJ$2:$AJ$167,TRUE)))),"")</f>
        <v/>
      </c>
      <c r="I33" t="str">
        <f t="array" ref="I33">IFERROR((SUMPRODUCT((economics!$AG$2:$AG$167=$B33)*(economics!$D$2:$D$167="process")*economics!$AH$2:$AH$167*(_xlfn.NORM.DIST(I$3,economics!$AK$2:$AK$167,economics!$AJ$2:$AJ$167,TRUE)-_xlfn.NORM.DIST(I$30,economics!$AK$2:$AK$167,economics!$AJ$2:$AJ$167,TRUE))*economics!$AM$2:$AM$167))/(SUMPRODUCT((economics!$AG$2:$AG$167=$B33)*(economics!$D$2:$D$167="process")*economics!$AH$2:$AH$167*(_xlfn.NORM.DIST(I$3,economics!$AK$2:$AK$167,economics!$AJ$2:$AJ$167,TRUE)-_xlfn.NORM.DIST(I$30,economics!$AK$2:$AK$167,economics!$AJ$2:$AJ$167,TRUE)))),"")</f>
        <v/>
      </c>
      <c r="J33" t="str">
        <f t="array" ref="J33">IFERROR((SUMPRODUCT((economics!$AG$2:$AG$167=$B33)*(economics!$D$2:$D$167="process")*economics!$AH$2:$AH$167*(_xlfn.NORM.DIST(J$3,economics!$AK$2:$AK$167,economics!$AJ$2:$AJ$167,TRUE)-_xlfn.NORM.DIST(J$30,economics!$AK$2:$AK$167,economics!$AJ$2:$AJ$167,TRUE))*economics!$AM$2:$AM$167))/(SUMPRODUCT((economics!$AG$2:$AG$167=$B33)*(economics!$D$2:$D$167="process")*economics!$AH$2:$AH$167*(_xlfn.NORM.DIST(J$3,economics!$AK$2:$AK$167,economics!$AJ$2:$AJ$167,TRUE)-_xlfn.NORM.DIST(J$30,economics!$AK$2:$AK$167,economics!$AJ$2:$AJ$167,TRUE)))),"")</f>
        <v/>
      </c>
      <c r="K33" t="str">
        <f t="array" ref="K33">IFERROR((SUMPRODUCT((economics!$AG$2:$AG$167=$B33)*(economics!$D$2:$D$167="process")*economics!$AH$2:$AH$167*(_xlfn.NORM.DIST(K$3,economics!$AK$2:$AK$167,economics!$AJ$2:$AJ$167,TRUE)-_xlfn.NORM.DIST(K$30,economics!$AK$2:$AK$167,economics!$AJ$2:$AJ$167,TRUE))*economics!$AM$2:$AM$167))/(SUMPRODUCT((economics!$AG$2:$AG$167=$B33)*(economics!$D$2:$D$167="process")*economics!$AH$2:$AH$167*(_xlfn.NORM.DIST(K$3,economics!$AK$2:$AK$167,economics!$AJ$2:$AJ$167,TRUE)-_xlfn.NORM.DIST(K$30,economics!$AK$2:$AK$167,economics!$AJ$2:$AJ$167,TRUE)))),"")</f>
        <v/>
      </c>
      <c r="L33" t="str">
        <f t="array" ref="L33">IFERROR((SUMPRODUCT((economics!$AG$2:$AG$167=$B33)*(economics!$D$2:$D$167="process")*economics!$AH$2:$AH$167*(_xlfn.NORM.DIST(L$3,economics!$AK$2:$AK$167,economics!$AJ$2:$AJ$167,TRUE)-_xlfn.NORM.DIST(L$30,economics!$AK$2:$AK$167,economics!$AJ$2:$AJ$167,TRUE))*economics!$AM$2:$AM$167))/(SUMPRODUCT((economics!$AG$2:$AG$167=$B33)*(economics!$D$2:$D$167="process")*economics!$AH$2:$AH$167*(_xlfn.NORM.DIST(L$3,economics!$AK$2:$AK$167,economics!$AJ$2:$AJ$167,TRUE)-_xlfn.NORM.DIST(L$30,economics!$AK$2:$AK$167,economics!$AJ$2:$AJ$167,TRUE)))),"")</f>
        <v/>
      </c>
      <c r="M33" t="str">
        <f t="array" ref="M33">IFERROR((SUMPRODUCT((economics!$AG$2:$AG$167=$B33)*(economics!$D$2:$D$167="process")*economics!$AH$2:$AH$167*(_xlfn.NORM.DIST(M$3,economics!$AK$2:$AK$167,economics!$AJ$2:$AJ$167,TRUE)-_xlfn.NORM.DIST(M$30,economics!$AK$2:$AK$167,economics!$AJ$2:$AJ$167,TRUE))*economics!$AM$2:$AM$167))/(SUMPRODUCT((economics!$AG$2:$AG$167=$B33)*(economics!$D$2:$D$167="process")*economics!$AH$2:$AH$167*(_xlfn.NORM.DIST(M$3,economics!$AK$2:$AK$167,economics!$AJ$2:$AJ$167,TRUE)-_xlfn.NORM.DIST(M$30,economics!$AK$2:$AK$167,economics!$AJ$2:$AJ$167,TRUE)))),"")</f>
        <v/>
      </c>
      <c r="N33" t="str">
        <f t="array" ref="N33">IFERROR((SUMPRODUCT((economics!$AG$2:$AG$167=$B33)*(economics!$D$2:$D$167="process")*economics!$AH$2:$AH$167*(_xlfn.NORM.DIST(N$3,economics!$AK$2:$AK$167,economics!$AJ$2:$AJ$167,TRUE)-_xlfn.NORM.DIST(N$30,economics!$AK$2:$AK$167,economics!$AJ$2:$AJ$167,TRUE))*economics!$AM$2:$AM$167))/(SUMPRODUCT((economics!$AG$2:$AG$167=$B33)*(economics!$D$2:$D$167="process")*economics!$AH$2:$AH$167*(_xlfn.NORM.DIST(N$3,economics!$AK$2:$AK$167,economics!$AJ$2:$AJ$167,TRUE)-_xlfn.NORM.DIST(N$30,economics!$AK$2:$AK$167,economics!$AJ$2:$AJ$167,TRUE)))),"")</f>
        <v/>
      </c>
      <c r="O33" t="str">
        <f t="array" ref="O33">IFERROR((SUMPRODUCT((economics!$AG$2:$AG$167=$B33)*(economics!$D$2:$D$167="process")*economics!$AH$2:$AH$167*(_xlfn.NORM.DIST(O$3,economics!$AK$2:$AK$167,economics!$AJ$2:$AJ$167,TRUE)-_xlfn.NORM.DIST(O$30,economics!$AK$2:$AK$167,economics!$AJ$2:$AJ$167,TRUE))*economics!$AM$2:$AM$167))/(SUMPRODUCT((economics!$AG$2:$AG$167=$B33)*(economics!$D$2:$D$167="process")*economics!$AH$2:$AH$167*(_xlfn.NORM.DIST(O$3,economics!$AK$2:$AK$167,economics!$AJ$2:$AJ$167,TRUE)-_xlfn.NORM.DIST(O$30,economics!$AK$2:$AK$167,economics!$AJ$2:$AJ$167,TRUE)))),"")</f>
        <v/>
      </c>
      <c r="P33" t="str">
        <f t="array" ref="P33">IFERROR((SUMPRODUCT((economics!$AG$2:$AG$167=$B33)*(economics!$D$2:$D$167="process")*economics!$AH$2:$AH$167*(_xlfn.NORM.DIST(P$3,economics!$AK$2:$AK$167,economics!$AJ$2:$AJ$167,TRUE)-_xlfn.NORM.DIST(P$30,economics!$AK$2:$AK$167,economics!$AJ$2:$AJ$167,TRUE))*economics!$AM$2:$AM$167))/(SUMPRODUCT((economics!$AG$2:$AG$167=$B33)*(economics!$D$2:$D$167="process")*economics!$AH$2:$AH$167*(_xlfn.NORM.DIST(P$3,economics!$AK$2:$AK$167,economics!$AJ$2:$AJ$167,TRUE)-_xlfn.NORM.DIST(P$30,economics!$AK$2:$AK$167,economics!$AJ$2:$AJ$167,TRUE)))),"")</f>
        <v/>
      </c>
      <c r="Q33" t="str">
        <f t="array" ref="Q33">IFERROR((SUMPRODUCT((economics!$AG$2:$AG$167=$B33)*(economics!$D$2:$D$167="process")*economics!$AH$2:$AH$167*(_xlfn.NORM.DIST(Q$3,economics!$AK$2:$AK$167,economics!$AJ$2:$AJ$167,TRUE)-_xlfn.NORM.DIST(Q$30,economics!$AK$2:$AK$167,economics!$AJ$2:$AJ$167,TRUE))*economics!$AM$2:$AM$167))/(SUMPRODUCT((economics!$AG$2:$AG$167=$B33)*(economics!$D$2:$D$167="process")*economics!$AH$2:$AH$167*(_xlfn.NORM.DIST(Q$3,economics!$AK$2:$AK$167,economics!$AJ$2:$AJ$167,TRUE)-_xlfn.NORM.DIST(Q$30,economics!$AK$2:$AK$167,economics!$AJ$2:$AJ$167,TRUE)))),"")</f>
        <v/>
      </c>
      <c r="R33" t="str">
        <f t="array" ref="R33">IFERROR((SUMPRODUCT((economics!$AG$2:$AG$167=$B33)*(economics!$D$2:$D$167="process")*economics!$AH$2:$AH$167*(_xlfn.NORM.DIST(R$3,economics!$AK$2:$AK$167,economics!$AJ$2:$AJ$167,TRUE)-_xlfn.NORM.DIST(R$30,economics!$AK$2:$AK$167,economics!$AJ$2:$AJ$167,TRUE))*economics!$AM$2:$AM$167))/(SUMPRODUCT((economics!$AG$2:$AG$167=$B33)*(economics!$D$2:$D$167="process")*economics!$AH$2:$AH$167*(_xlfn.NORM.DIST(R$3,economics!$AK$2:$AK$167,economics!$AJ$2:$AJ$167,TRUE)-_xlfn.NORM.DIST(R$30,economics!$AK$2:$AK$167,economics!$AJ$2:$AJ$167,TRUE)))),"")</f>
        <v/>
      </c>
      <c r="S33" t="str">
        <f t="array" ref="S33">IFERROR((SUMPRODUCT((economics!$AG$2:$AG$167=$B33)*(economics!$D$2:$D$167="process")*economics!$AH$2:$AH$167*(_xlfn.NORM.DIST(S$3,economics!$AK$2:$AK$167,economics!$AJ$2:$AJ$167,TRUE)-_xlfn.NORM.DIST(S$30,economics!$AK$2:$AK$167,economics!$AJ$2:$AJ$167,TRUE))*economics!$AM$2:$AM$167))/(SUMPRODUCT((economics!$AG$2:$AG$167=$B33)*(economics!$D$2:$D$167="process")*economics!$AH$2:$AH$167*(_xlfn.NORM.DIST(S$3,economics!$AK$2:$AK$167,economics!$AJ$2:$AJ$167,TRUE)-_xlfn.NORM.DIST(S$30,economics!$AK$2:$AK$167,economics!$AJ$2:$AJ$167,TRUE)))),"")</f>
        <v/>
      </c>
      <c r="T33" t="str">
        <f t="array" ref="T33">IFERROR((SUMPRODUCT((economics!$AG$2:$AG$167=$B33)*(economics!$D$2:$D$167="process")*economics!$AH$2:$AH$167*(_xlfn.NORM.DIST(T$3,economics!$AK$2:$AK$167,economics!$AJ$2:$AJ$167,TRUE)-_xlfn.NORM.DIST(T$30,economics!$AK$2:$AK$167,economics!$AJ$2:$AJ$167,TRUE))*economics!$AM$2:$AM$167))/(SUMPRODUCT((economics!$AG$2:$AG$167=$B33)*(economics!$D$2:$D$167="process")*economics!$AH$2:$AH$167*(_xlfn.NORM.DIST(T$3,economics!$AK$2:$AK$167,economics!$AJ$2:$AJ$167,TRUE)-_xlfn.NORM.DIST(T$30,economics!$AK$2:$AK$167,economics!$AJ$2:$AJ$167,TRUE)))),"")</f>
        <v/>
      </c>
      <c r="U33" t="str">
        <f t="array" ref="U33">IFERROR((SUMPRODUCT((economics!$AG$2:$AG$167=$B33)*(economics!$D$2:$D$167="process")*economics!$AH$2:$AH$167*(_xlfn.NORM.DIST(U$3,economics!$AK$2:$AK$167,economics!$AJ$2:$AJ$167,TRUE)-_xlfn.NORM.DIST(U$30,economics!$AK$2:$AK$167,economics!$AJ$2:$AJ$167,TRUE))*economics!$AM$2:$AM$167))/(SUMPRODUCT((economics!$AG$2:$AG$167=$B33)*(economics!$D$2:$D$167="process")*economics!$AH$2:$AH$167*(_xlfn.NORM.DIST(U$3,economics!$AK$2:$AK$167,economics!$AJ$2:$AJ$167,TRUE)-_xlfn.NORM.DIST(U$30,economics!$AK$2:$AK$167,economics!$AJ$2:$AJ$167,TRUE)))),"")</f>
        <v/>
      </c>
      <c r="V33" t="str">
        <f t="array" ref="V33">IFERROR((SUMPRODUCT((economics!$AG$2:$AG$167=$B33)*(economics!$D$2:$D$167="process")*economics!$AH$2:$AH$167*(_xlfn.NORM.DIST(V$3,economics!$AK$2:$AK$167,economics!$AJ$2:$AJ$167,TRUE)-_xlfn.NORM.DIST(V$30,economics!$AK$2:$AK$167,economics!$AJ$2:$AJ$167,TRUE))*economics!$AM$2:$AM$167))/(SUMPRODUCT((economics!$AG$2:$AG$167=$B33)*(economics!$D$2:$D$167="process")*economics!$AH$2:$AH$167*(_xlfn.NORM.DIST(V$3,economics!$AK$2:$AK$167,economics!$AJ$2:$AJ$167,TRUE)-_xlfn.NORM.DIST(V$30,economics!$AK$2:$AK$167,economics!$AJ$2:$AJ$167,TRUE)))),"")</f>
        <v/>
      </c>
      <c r="W33" t="str">
        <f t="array" ref="W33">IFERROR((SUMPRODUCT((economics!$AG$2:$AG$167=$B33)*(economics!$D$2:$D$167="process")*economics!$AH$2:$AH$167*(_xlfn.NORM.DIST(W$3,economics!$AK$2:$AK$167,economics!$AJ$2:$AJ$167,TRUE)-_xlfn.NORM.DIST(W$30,economics!$AK$2:$AK$167,economics!$AJ$2:$AJ$167,TRUE))*economics!$AM$2:$AM$167))/(SUMPRODUCT((economics!$AG$2:$AG$167=$B33)*(economics!$D$2:$D$167="process")*economics!$AH$2:$AH$167*(_xlfn.NORM.DIST(W$3,economics!$AK$2:$AK$167,economics!$AJ$2:$AJ$167,TRUE)-_xlfn.NORM.DIST(W$30,economics!$AK$2:$AK$167,economics!$AJ$2:$AJ$167,TRUE)))),"")</f>
        <v/>
      </c>
      <c r="X33" t="str">
        <f t="array" ref="X33">IFERROR((SUMPRODUCT((economics!$AG$2:$AG$167=$B33)*(economics!$D$2:$D$167="process")*economics!$AH$2:$AH$167*(_xlfn.NORM.DIST(X$3,economics!$AK$2:$AK$167,economics!$AJ$2:$AJ$167,TRUE)-_xlfn.NORM.DIST(X$30,economics!$AK$2:$AK$167,economics!$AJ$2:$AJ$167,TRUE))*economics!$AM$2:$AM$167))/(SUMPRODUCT((economics!$AG$2:$AG$167=$B33)*(economics!$D$2:$D$167="process")*economics!$AH$2:$AH$167*(_xlfn.NORM.DIST(X$3,economics!$AK$2:$AK$167,economics!$AJ$2:$AJ$167,TRUE)-_xlfn.NORM.DIST(X$30,economics!$AK$2:$AK$167,economics!$AJ$2:$AJ$167,TRUE)))),"")</f>
        <v/>
      </c>
      <c r="Y33" t="str">
        <f t="array" ref="Y33">IFERROR((SUMPRODUCT((economics!$AG$2:$AG$167=$B33)*(economics!$D$2:$D$167="process")*economics!$AH$2:$AH$167*(_xlfn.NORM.DIST(Y$3,economics!$AK$2:$AK$167,economics!$AJ$2:$AJ$167,TRUE)-_xlfn.NORM.DIST(Y$30,economics!$AK$2:$AK$167,economics!$AJ$2:$AJ$167,TRUE))*economics!$AM$2:$AM$167))/(SUMPRODUCT((economics!$AG$2:$AG$167=$B33)*(economics!$D$2:$D$167="process")*economics!$AH$2:$AH$167*(_xlfn.NORM.DIST(Y$3,economics!$AK$2:$AK$167,economics!$AJ$2:$AJ$167,TRUE)-_xlfn.NORM.DIST(Y$30,economics!$AK$2:$AK$167,economics!$AJ$2:$AJ$167,TRUE)))),"")</f>
        <v/>
      </c>
      <c r="Z33" t="str">
        <f t="array" ref="Z33">IFERROR((SUMPRODUCT((economics!$AG$2:$AG$167=$B33)*(economics!$D$2:$D$167="process")*economics!$AH$2:$AH$167*(_xlfn.NORM.DIST(Z$3,economics!$AK$2:$AK$167,economics!$AJ$2:$AJ$167,TRUE)-_xlfn.NORM.DIST(Z$30,economics!$AK$2:$AK$167,economics!$AJ$2:$AJ$167,TRUE))*economics!$AM$2:$AM$167))/(SUMPRODUCT((economics!$AG$2:$AG$167=$B33)*(economics!$D$2:$D$167="process")*economics!$AH$2:$AH$167*(_xlfn.NORM.DIST(Z$3,economics!$AK$2:$AK$167,economics!$AJ$2:$AJ$167,TRUE)-_xlfn.NORM.DIST(Z$30,economics!$AK$2:$AK$167,economics!$AJ$2:$AJ$167,TRUE)))),"")</f>
        <v/>
      </c>
      <c r="AA33" t="str">
        <f t="array" ref="AA33">IFERROR((SUMPRODUCT((economics!$AG$2:$AG$167=$B33)*(economics!$D$2:$D$167="process")*economics!$AH$2:$AH$167*(_xlfn.NORM.DIST(AA$3,economics!$AK$2:$AK$167,economics!$AJ$2:$AJ$167,TRUE)-_xlfn.NORM.DIST(AA$30,economics!$AK$2:$AK$167,economics!$AJ$2:$AJ$167,TRUE))*economics!$AM$2:$AM$167))/(SUMPRODUCT((economics!$AG$2:$AG$167=$B33)*(economics!$D$2:$D$167="process")*economics!$AH$2:$AH$167*(_xlfn.NORM.DIST(AA$3,economics!$AK$2:$AK$167,economics!$AJ$2:$AJ$167,TRUE)-_xlfn.NORM.DIST(AA$30,economics!$AK$2:$AK$167,economics!$AJ$2:$AJ$167,TRUE)))),"")</f>
        <v/>
      </c>
      <c r="AB33" t="str">
        <f t="array" ref="AB33">IFERROR((SUMPRODUCT((economics!$AG$2:$AG$167=$B33)*(economics!$D$2:$D$167="process")*economics!$AH$2:$AH$167*(_xlfn.NORM.DIST(AB$3,economics!$AK$2:$AK$167,economics!$AJ$2:$AJ$167,TRUE)-_xlfn.NORM.DIST(AB$30,economics!$AK$2:$AK$167,economics!$AJ$2:$AJ$167,TRUE))*economics!$AM$2:$AM$167))/(SUMPRODUCT((economics!$AG$2:$AG$167=$B33)*(economics!$D$2:$D$167="process")*economics!$AH$2:$AH$167*(_xlfn.NORM.DIST(AB$3,economics!$AK$2:$AK$167,economics!$AJ$2:$AJ$167,TRUE)-_xlfn.NORM.DIST(AB$30,economics!$AK$2:$AK$167,economics!$AJ$2:$AJ$167,TRUE)))),"")</f>
        <v/>
      </c>
      <c r="AC33" t="str">
        <f t="array" ref="AC33">IFERROR((SUMPRODUCT((economics!$AG$2:$AG$167=$B33)*(economics!$D$2:$D$167="process")*economics!$AH$2:$AH$167*(_xlfn.NORM.DIST(AC$3,economics!$AK$2:$AK$167,economics!$AJ$2:$AJ$167,TRUE)-_xlfn.NORM.DIST(AC$30,economics!$AK$2:$AK$167,economics!$AJ$2:$AJ$167,TRUE))*economics!$AM$2:$AM$167))/(SUMPRODUCT((economics!$AG$2:$AG$167=$B33)*(economics!$D$2:$D$167="process")*economics!$AH$2:$AH$167*(_xlfn.NORM.DIST(AC$3,economics!$AK$2:$AK$167,economics!$AJ$2:$AJ$167,TRUE)-_xlfn.NORM.DIST(AC$30,economics!$AK$2:$AK$167,economics!$AJ$2:$AJ$167,TRUE)))),"")</f>
        <v/>
      </c>
      <c r="AD33" t="str">
        <f t="array" ref="AD33">IFERROR((SUMPRODUCT((economics!$AG$2:$AG$167=$B33)*(economics!$D$2:$D$167="process")*economics!$AH$2:$AH$167*(_xlfn.NORM.DIST(AD$3,economics!$AK$2:$AK$167,economics!$AJ$2:$AJ$167,TRUE)-_xlfn.NORM.DIST(AD$30,economics!$AK$2:$AK$167,economics!$AJ$2:$AJ$167,TRUE))*economics!$AM$2:$AM$167))/(SUMPRODUCT((economics!$AG$2:$AG$167=$B33)*(economics!$D$2:$D$167="process")*economics!$AH$2:$AH$167*(_xlfn.NORM.DIST(AD$3,economics!$AK$2:$AK$167,economics!$AJ$2:$AJ$167,TRUE)-_xlfn.NORM.DIST(AD$30,economics!$AK$2:$AK$167,economics!$AJ$2:$AJ$167,TRUE)))),"")</f>
        <v/>
      </c>
      <c r="AE33" t="str">
        <f t="array" ref="AE33">IFERROR((SUMPRODUCT((economics!$AG$2:$AG$167=$B33)*(economics!$D$2:$D$167="process")*economics!$AH$2:$AH$167*(_xlfn.NORM.DIST(AE$3,economics!$AK$2:$AK$167,economics!$AJ$2:$AJ$167,TRUE)-_xlfn.NORM.DIST(AE$30,economics!$AK$2:$AK$167,economics!$AJ$2:$AJ$167,TRUE))*economics!$AM$2:$AM$167))/(SUMPRODUCT((economics!$AG$2:$AG$167=$B33)*(economics!$D$2:$D$167="process")*economics!$AH$2:$AH$167*(_xlfn.NORM.DIST(AE$3,economics!$AK$2:$AK$167,economics!$AJ$2:$AJ$167,TRUE)-_xlfn.NORM.DIST(AE$30,economics!$AK$2:$AK$167,economics!$AJ$2:$AJ$167,TRUE)))),"")</f>
        <v/>
      </c>
      <c r="AF33" t="str">
        <f t="array" ref="AF33">IFERROR((SUMPRODUCT((economics!$AG$2:$AG$167=$B33)*(economics!$D$2:$D$167="process")*economics!$AH$2:$AH$167*(_xlfn.NORM.DIST(AF$3,economics!$AK$2:$AK$167,economics!$AJ$2:$AJ$167,TRUE)-_xlfn.NORM.DIST(AF$30,economics!$AK$2:$AK$167,economics!$AJ$2:$AJ$167,TRUE))*economics!$AM$2:$AM$167))/(SUMPRODUCT((economics!$AG$2:$AG$167=$B33)*(economics!$D$2:$D$167="process")*economics!$AH$2:$AH$167*(_xlfn.NORM.DIST(AF$3,economics!$AK$2:$AK$167,economics!$AJ$2:$AJ$167,TRUE)-_xlfn.NORM.DIST(AF$30,economics!$AK$2:$AK$167,economics!$AJ$2:$AJ$167,TRUE)))),"")</f>
        <v/>
      </c>
      <c r="AG33" t="str">
        <f t="array" ref="AG33">IFERROR((SUMPRODUCT((economics!$AG$2:$AG$167=$B33)*(economics!$D$2:$D$167="process")*economics!$AH$2:$AH$167*(_xlfn.NORM.DIST(AG$3,economics!$AK$2:$AK$167,economics!$AJ$2:$AJ$167,TRUE)-_xlfn.NORM.DIST(AG$30,economics!$AK$2:$AK$167,economics!$AJ$2:$AJ$167,TRUE))*economics!$AM$2:$AM$167))/(SUMPRODUCT((economics!$AG$2:$AG$167=$B33)*(economics!$D$2:$D$167="process")*economics!$AH$2:$AH$167*(_xlfn.NORM.DIST(AG$3,economics!$AK$2:$AK$167,economics!$AJ$2:$AJ$167,TRUE)-_xlfn.NORM.DIST(AG$30,economics!$AK$2:$AK$167,economics!$AJ$2:$AJ$167,TRUE)))),"")</f>
        <v/>
      </c>
      <c r="AH33" t="str">
        <f t="array" ref="AH33">IFERROR((SUMPRODUCT((economics!$AG$2:$AG$167=$B33)*(economics!$D$2:$D$167="process")*economics!$AH$2:$AH$167*(_xlfn.NORM.DIST(AH$3,economics!$AK$2:$AK$167,economics!$AJ$2:$AJ$167,TRUE)-_xlfn.NORM.DIST(AH$30,economics!$AK$2:$AK$167,economics!$AJ$2:$AJ$167,TRUE))*economics!$AM$2:$AM$167))/(SUMPRODUCT((economics!$AG$2:$AG$167=$B33)*(economics!$D$2:$D$167="process")*economics!$AH$2:$AH$167*(_xlfn.NORM.DIST(AH$3,economics!$AK$2:$AK$167,economics!$AJ$2:$AJ$167,TRUE)-_xlfn.NORM.DIST(AH$30,economics!$AK$2:$AK$167,economics!$AJ$2:$AJ$167,TRUE)))),"")</f>
        <v/>
      </c>
      <c r="AI33" t="str">
        <f t="array" ref="AI33">IFERROR((SUMPRODUCT((economics!$AG$2:$AG$167=$B33)*(economics!$D$2:$D$167="process")*economics!$AH$2:$AH$167*(_xlfn.NORM.DIST(AI$3,economics!$AK$2:$AK$167,economics!$AJ$2:$AJ$167,TRUE)-_xlfn.NORM.DIST(AI$30,economics!$AK$2:$AK$167,economics!$AJ$2:$AJ$167,TRUE))*economics!$AM$2:$AM$167))/(SUMPRODUCT((economics!$AG$2:$AG$167=$B33)*(economics!$D$2:$D$167="process")*economics!$AH$2:$AH$167*(_xlfn.NORM.DIST(AI$3,economics!$AK$2:$AK$167,economics!$AJ$2:$AJ$167,TRUE)-_xlfn.NORM.DIST(AI$30,economics!$AK$2:$AK$167,economics!$AJ$2:$AJ$167,TRUE)))),"")</f>
        <v/>
      </c>
      <c r="AJ33" t="str">
        <f t="array" ref="AJ33">IFERROR((SUMPRODUCT((economics!$AG$2:$AG$167=$B33)*(economics!$D$2:$D$167="process")*economics!$AH$2:$AH$167*(_xlfn.NORM.DIST(AJ$3,economics!$AK$2:$AK$167,economics!$AJ$2:$AJ$167,TRUE)-_xlfn.NORM.DIST(AJ$30,economics!$AK$2:$AK$167,economics!$AJ$2:$AJ$167,TRUE))*economics!$AM$2:$AM$167))/(SUMPRODUCT((economics!$AG$2:$AG$167=$B33)*(economics!$D$2:$D$167="process")*economics!$AH$2:$AH$167*(_xlfn.NORM.DIST(AJ$3,economics!$AK$2:$AK$167,economics!$AJ$2:$AJ$167,TRUE)-_xlfn.NORM.DIST(AJ$30,economics!$AK$2:$AK$167,economics!$AJ$2:$AJ$167,TRUE)))),"")</f>
        <v/>
      </c>
      <c r="AK33" t="str">
        <f t="array" ref="AK33">IFERROR((SUMPRODUCT((economics!$AG$2:$AG$167=$B33)*(economics!$D$2:$D$167="process")*economics!$AH$2:$AH$167*(_xlfn.NORM.DIST(AK$3,economics!$AK$2:$AK$167,economics!$AJ$2:$AJ$167,TRUE)-_xlfn.NORM.DIST(AK$30,economics!$AK$2:$AK$167,economics!$AJ$2:$AJ$167,TRUE))*economics!$AM$2:$AM$167))/(SUMPRODUCT((economics!$AG$2:$AG$167=$B33)*(economics!$D$2:$D$167="process")*economics!$AH$2:$AH$167*(_xlfn.NORM.DIST(AK$3,economics!$AK$2:$AK$167,economics!$AJ$2:$AJ$167,TRUE)-_xlfn.NORM.DIST(AK$30,economics!$AK$2:$AK$167,economics!$AJ$2:$AJ$167,TRUE)))),"")</f>
        <v/>
      </c>
      <c r="AL33" t="str">
        <f t="array" ref="AL33">IFERROR((SUMPRODUCT((economics!$AG$2:$AG$167=$B33)*(economics!$D$2:$D$167="process")*economics!$AH$2:$AH$167*(_xlfn.NORM.DIST(AL$3,economics!$AK$2:$AK$167,economics!$AJ$2:$AJ$167,TRUE)-_xlfn.NORM.DIST(AL$30,economics!$AK$2:$AK$167,economics!$AJ$2:$AJ$167,TRUE))*economics!$AM$2:$AM$167))/(SUMPRODUCT((economics!$AG$2:$AG$167=$B33)*(economics!$D$2:$D$167="process")*economics!$AH$2:$AH$167*(_xlfn.NORM.DIST(AL$3,economics!$AK$2:$AK$167,economics!$AJ$2:$AJ$167,TRUE)-_xlfn.NORM.DIST(AL$30,economics!$AK$2:$AK$167,economics!$AJ$2:$AJ$167,TRUE)))),"")</f>
        <v/>
      </c>
      <c r="AM33" t="str">
        <f t="array" ref="AM33">IFERROR((SUMPRODUCT((economics!$AG$2:$AG$167=$B33)*(economics!$D$2:$D$167="process")*economics!$AH$2:$AH$167*(_xlfn.NORM.DIST(AM$3,economics!$AK$2:$AK$167,economics!$AJ$2:$AJ$167,TRUE)-_xlfn.NORM.DIST(AM$30,economics!$AK$2:$AK$167,economics!$AJ$2:$AJ$167,TRUE))*economics!$AM$2:$AM$167))/(SUMPRODUCT((economics!$AG$2:$AG$167=$B33)*(economics!$D$2:$D$167="process")*economics!$AH$2:$AH$167*(_xlfn.NORM.DIST(AM$3,economics!$AK$2:$AK$167,economics!$AJ$2:$AJ$167,TRUE)-_xlfn.NORM.DIST(AM$30,economics!$AK$2:$AK$167,economics!$AJ$2:$AJ$167,TRUE)))),"")</f>
        <v/>
      </c>
      <c r="AN33" t="str">
        <f t="array" ref="AN33">IFERROR((SUMPRODUCT((economics!$AG$2:$AG$167=$B33)*(economics!$D$2:$D$167="process")*economics!$AH$2:$AH$167*(_xlfn.NORM.DIST(AN$3,economics!$AK$2:$AK$167,economics!$AJ$2:$AJ$167,TRUE)-_xlfn.NORM.DIST(AN$30,economics!$AK$2:$AK$167,economics!$AJ$2:$AJ$167,TRUE))*economics!$AM$2:$AM$167))/(SUMPRODUCT((economics!$AG$2:$AG$167=$B33)*(economics!$D$2:$D$167="process")*economics!$AH$2:$AH$167*(_xlfn.NORM.DIST(AN$3,economics!$AK$2:$AK$167,economics!$AJ$2:$AJ$167,TRUE)-_xlfn.NORM.DIST(AN$30,economics!$AK$2:$AK$167,economics!$AJ$2:$AJ$167,TRUE)))),"")</f>
        <v/>
      </c>
      <c r="AO33" t="str">
        <f t="array" ref="AO33">IFERROR((SUMPRODUCT((economics!$AG$2:$AG$167=$B33)*(economics!$D$2:$D$167="process")*economics!$AH$2:$AH$167*(_xlfn.NORM.DIST(AO$3,economics!$AK$2:$AK$167,economics!$AJ$2:$AJ$167,TRUE)-_xlfn.NORM.DIST(AO$30,economics!$AK$2:$AK$167,economics!$AJ$2:$AJ$167,TRUE))*economics!$AM$2:$AM$167))/(SUMPRODUCT((economics!$AG$2:$AG$167=$B33)*(economics!$D$2:$D$167="process")*economics!$AH$2:$AH$167*(_xlfn.NORM.DIST(AO$3,economics!$AK$2:$AK$167,economics!$AJ$2:$AJ$167,TRUE)-_xlfn.NORM.DIST(AO$30,economics!$AK$2:$AK$167,economics!$AJ$2:$AJ$167,TRUE)))),"")</f>
        <v/>
      </c>
      <c r="AP33" t="str">
        <f t="array" ref="AP33">IFERROR((SUMPRODUCT((economics!$AG$2:$AG$167=$B33)*(economics!$D$2:$D$167="process")*economics!$AH$2:$AH$167*(_xlfn.NORM.DIST(AP$3,economics!$AK$2:$AK$167,economics!$AJ$2:$AJ$167,TRUE)-_xlfn.NORM.DIST(AP$30,economics!$AK$2:$AK$167,economics!$AJ$2:$AJ$167,TRUE))*economics!$AM$2:$AM$167))/(SUMPRODUCT((economics!$AG$2:$AG$167=$B33)*(economics!$D$2:$D$167="process")*economics!$AH$2:$AH$167*(_xlfn.NORM.DIST(AP$3,economics!$AK$2:$AK$167,economics!$AJ$2:$AJ$167,TRUE)-_xlfn.NORM.DIST(AP$30,economics!$AK$2:$AK$167,economics!$AJ$2:$AJ$167,TRUE)))),"")</f>
        <v/>
      </c>
      <c r="AQ33" t="str">
        <f t="array" ref="AQ33">IFERROR((SUMPRODUCT((economics!$AG$2:$AG$167=$B33)*(economics!$D$2:$D$167="process")*economics!$AH$2:$AH$167*(_xlfn.NORM.DIST(AQ$3,economics!$AK$2:$AK$167,economics!$AJ$2:$AJ$167,TRUE)-_xlfn.NORM.DIST(AQ$30,economics!$AK$2:$AK$167,economics!$AJ$2:$AJ$167,TRUE))*economics!$AM$2:$AM$167))/(SUMPRODUCT((economics!$AG$2:$AG$167=$B33)*(economics!$D$2:$D$167="process")*economics!$AH$2:$AH$167*(_xlfn.NORM.DIST(AQ$3,economics!$AK$2:$AK$167,economics!$AJ$2:$AJ$167,TRUE)-_xlfn.NORM.DIST(AQ$30,economics!$AK$2:$AK$167,economics!$AJ$2:$AJ$167,TRUE)))),"")</f>
        <v/>
      </c>
      <c r="AR33" t="str">
        <f t="array" ref="AR33">IFERROR((SUMPRODUCT((economics!$AG$2:$AG$167=$B33)*(economics!$D$2:$D$167="process")*economics!$AH$2:$AH$167*(_xlfn.NORM.DIST(AR$3,economics!$AK$2:$AK$167,economics!$AJ$2:$AJ$167,TRUE)-_xlfn.NORM.DIST(AR$30,economics!$AK$2:$AK$167,economics!$AJ$2:$AJ$167,TRUE))*economics!$AM$2:$AM$167))/(SUMPRODUCT((economics!$AG$2:$AG$167=$B33)*(economics!$D$2:$D$167="process")*economics!$AH$2:$AH$167*(_xlfn.NORM.DIST(AR$3,economics!$AK$2:$AK$167,economics!$AJ$2:$AJ$167,TRUE)-_xlfn.NORM.DIST(AR$30,economics!$AK$2:$AK$167,economics!$AJ$2:$AJ$167,TRUE)))),"")</f>
        <v/>
      </c>
      <c r="AS33" t="str">
        <f t="array" ref="AS33">IFERROR((SUMPRODUCT((economics!$AG$2:$AG$167=$B33)*(economics!$D$2:$D$167="process")*economics!$AH$2:$AH$167*(_xlfn.NORM.DIST(AS$3,economics!$AK$2:$AK$167,economics!$AJ$2:$AJ$167,TRUE)-_xlfn.NORM.DIST(AS$30,economics!$AK$2:$AK$167,economics!$AJ$2:$AJ$167,TRUE))*economics!$AM$2:$AM$167))/(SUMPRODUCT((economics!$AG$2:$AG$167=$B33)*(economics!$D$2:$D$167="process")*economics!$AH$2:$AH$167*(_xlfn.NORM.DIST(AS$3,economics!$AK$2:$AK$167,economics!$AJ$2:$AJ$167,TRUE)-_xlfn.NORM.DIST(AS$30,economics!$AK$2:$AK$167,economics!$AJ$2:$AJ$167,TRUE)))),"")</f>
        <v/>
      </c>
      <c r="AT33" t="str">
        <f t="array" ref="AT33">IFERROR((SUMPRODUCT((economics!$AG$2:$AG$167=$B33)*(economics!$D$2:$D$167="process")*economics!$AH$2:$AH$167*(_xlfn.NORM.DIST(AT$3,economics!$AK$2:$AK$167,economics!$AJ$2:$AJ$167,TRUE)-_xlfn.NORM.DIST(AT$30,economics!$AK$2:$AK$167,economics!$AJ$2:$AJ$167,TRUE))*economics!$AM$2:$AM$167))/(SUMPRODUCT((economics!$AG$2:$AG$167=$B33)*(economics!$D$2:$D$167="process")*economics!$AH$2:$AH$167*(_xlfn.NORM.DIST(AT$3,economics!$AK$2:$AK$167,economics!$AJ$2:$AJ$167,TRUE)-_xlfn.NORM.DIST(AT$30,economics!$AK$2:$AK$167,economics!$AJ$2:$AJ$167,TRUE)))),"")</f>
        <v/>
      </c>
      <c r="AU33" t="str">
        <f t="array" ref="AU33">IFERROR((SUMPRODUCT((economics!$AG$2:$AG$167=$B33)*(economics!$D$2:$D$167="process")*economics!$AH$2:$AH$167*(_xlfn.NORM.DIST(AU$3,economics!$AK$2:$AK$167,economics!$AJ$2:$AJ$167,TRUE)-_xlfn.NORM.DIST(AU$30,economics!$AK$2:$AK$167,economics!$AJ$2:$AJ$167,TRUE))*economics!$AM$2:$AM$167))/(SUMPRODUCT((economics!$AG$2:$AG$167=$B33)*(economics!$D$2:$D$167="process")*economics!$AH$2:$AH$167*(_xlfn.NORM.DIST(AU$3,economics!$AK$2:$AK$167,economics!$AJ$2:$AJ$167,TRUE)-_xlfn.NORM.DIST(AU$30,economics!$AK$2:$AK$167,economics!$AJ$2:$AJ$167,TRUE)))),"")</f>
        <v/>
      </c>
      <c r="AV33" t="str">
        <f t="array" ref="AV33">IFERROR((SUMPRODUCT((economics!$AG$2:$AG$167=$B33)*(economics!$D$2:$D$167="process")*economics!$AH$2:$AH$167*(_xlfn.NORM.DIST(AV$3,economics!$AK$2:$AK$167,economics!$AJ$2:$AJ$167,TRUE)-_xlfn.NORM.DIST(AV$30,economics!$AK$2:$AK$167,economics!$AJ$2:$AJ$167,TRUE))*economics!$AM$2:$AM$167))/(SUMPRODUCT((economics!$AG$2:$AG$167=$B33)*(economics!$D$2:$D$167="process")*economics!$AH$2:$AH$167*(_xlfn.NORM.DIST(AV$3,economics!$AK$2:$AK$167,economics!$AJ$2:$AJ$167,TRUE)-_xlfn.NORM.DIST(AV$30,economics!$AK$2:$AK$167,economics!$AJ$2:$AJ$167,TRUE)))),"")</f>
        <v/>
      </c>
      <c r="AW33" t="str">
        <f t="array" ref="AW33">IFERROR((SUMPRODUCT((economics!$AG$2:$AG$167=$B33)*(economics!$D$2:$D$167="process")*economics!$AH$2:$AH$167*(_xlfn.NORM.DIST(AW$3,economics!$AK$2:$AK$167,economics!$AJ$2:$AJ$167,TRUE)-_xlfn.NORM.DIST(AW$30,economics!$AK$2:$AK$167,economics!$AJ$2:$AJ$167,TRUE))*economics!$AM$2:$AM$167))/(SUMPRODUCT((economics!$AG$2:$AG$167=$B33)*(economics!$D$2:$D$167="process")*economics!$AH$2:$AH$167*(_xlfn.NORM.DIST(AW$3,economics!$AK$2:$AK$167,economics!$AJ$2:$AJ$167,TRUE)-_xlfn.NORM.DIST(AW$30,economics!$AK$2:$AK$167,economics!$AJ$2:$AJ$167,TRUE)))),"")</f>
        <v/>
      </c>
      <c r="AX33" t="str">
        <f t="array" ref="AX33">IFERROR((SUMPRODUCT((economics!$AG$2:$AG$167=$B33)*(economics!$D$2:$D$167="process")*economics!$AH$2:$AH$167*(_xlfn.NORM.DIST(AX$3,economics!$AK$2:$AK$167,economics!$AJ$2:$AJ$167,TRUE)-_xlfn.NORM.DIST(AX$30,economics!$AK$2:$AK$167,economics!$AJ$2:$AJ$167,TRUE))*economics!$AM$2:$AM$167))/(SUMPRODUCT((economics!$AG$2:$AG$167=$B33)*(economics!$D$2:$D$167="process")*economics!$AH$2:$AH$167*(_xlfn.NORM.DIST(AX$3,economics!$AK$2:$AK$167,economics!$AJ$2:$AJ$167,TRUE)-_xlfn.NORM.DIST(AX$30,economics!$AK$2:$AK$167,economics!$AJ$2:$AJ$167,TRUE)))),"")</f>
        <v/>
      </c>
      <c r="AY33" t="str">
        <f t="array" ref="AY33">IFERROR((SUMPRODUCT((economics!$AG$2:$AG$167=$B33)*(economics!$D$2:$D$167="process")*economics!$AH$2:$AH$167*(_xlfn.NORM.DIST(AY$3,economics!$AK$2:$AK$167,economics!$AJ$2:$AJ$167,TRUE)-_xlfn.NORM.DIST(AY$30,economics!$AK$2:$AK$167,economics!$AJ$2:$AJ$167,TRUE))*economics!$AM$2:$AM$167))/(SUMPRODUCT((economics!$AG$2:$AG$167=$B33)*(economics!$D$2:$D$167="process")*economics!$AH$2:$AH$167*(_xlfn.NORM.DIST(AY$3,economics!$AK$2:$AK$167,economics!$AJ$2:$AJ$167,TRUE)-_xlfn.NORM.DIST(AY$30,economics!$AK$2:$AK$167,economics!$AJ$2:$AJ$167,TRUE)))),"")</f>
        <v/>
      </c>
      <c r="AZ33" t="str">
        <f t="array" ref="AZ33">IFERROR((SUMPRODUCT((economics!$AG$2:$AG$167=$B33)*(economics!$D$2:$D$167="process")*economics!$AH$2:$AH$167*(_xlfn.NORM.DIST(AZ$3,economics!$AK$2:$AK$167,economics!$AJ$2:$AJ$167,TRUE)-_xlfn.NORM.DIST(AZ$30,economics!$AK$2:$AK$167,economics!$AJ$2:$AJ$167,TRUE))*economics!$AM$2:$AM$167))/(SUMPRODUCT((economics!$AG$2:$AG$167=$B33)*(economics!$D$2:$D$167="process")*economics!$AH$2:$AH$167*(_xlfn.NORM.DIST(AZ$3,economics!$AK$2:$AK$167,economics!$AJ$2:$AJ$167,TRUE)-_xlfn.NORM.DIST(AZ$30,economics!$AK$2:$AK$167,economics!$AJ$2:$AJ$167,TRUE)))),"")</f>
        <v/>
      </c>
      <c r="BA33" t="str">
        <f t="array" ref="BA33">IFERROR((SUMPRODUCT((economics!$AG$2:$AG$167=$B33)*(economics!$D$2:$D$167="process")*economics!$AH$2:$AH$167*(_xlfn.NORM.DIST(BA$3,economics!$AK$2:$AK$167,economics!$AJ$2:$AJ$167,TRUE)-_xlfn.NORM.DIST(BA$30,economics!$AK$2:$AK$167,economics!$AJ$2:$AJ$167,TRUE))*economics!$AM$2:$AM$167))/(SUMPRODUCT((economics!$AG$2:$AG$167=$B33)*(economics!$D$2:$D$167="process")*economics!$AH$2:$AH$167*(_xlfn.NORM.DIST(BA$3,economics!$AK$2:$AK$167,economics!$AJ$2:$AJ$167,TRUE)-_xlfn.NORM.DIST(BA$30,economics!$AK$2:$AK$167,economics!$AJ$2:$AJ$167,TRUE)))),"")</f>
        <v/>
      </c>
      <c r="BB33" t="str">
        <f t="array" ref="BB33">IFERROR((SUMPRODUCT((economics!$AG$2:$AG$167=$B33)*(economics!$D$2:$D$167="process")*economics!$AH$2:$AH$167*(_xlfn.NORM.DIST(BB$3,economics!$AK$2:$AK$167,economics!$AJ$2:$AJ$167,TRUE)-_xlfn.NORM.DIST(BB$30,economics!$AK$2:$AK$167,economics!$AJ$2:$AJ$167,TRUE))*economics!$AM$2:$AM$167))/(SUMPRODUCT((economics!$AG$2:$AG$167=$B33)*(economics!$D$2:$D$167="process")*economics!$AH$2:$AH$167*(_xlfn.NORM.DIST(BB$3,economics!$AK$2:$AK$167,economics!$AJ$2:$AJ$167,TRUE)-_xlfn.NORM.DIST(BB$30,economics!$AK$2:$AK$167,economics!$AJ$2:$AJ$167,TRUE)))),"")</f>
        <v/>
      </c>
      <c r="BC33" t="str">
        <f t="array" ref="BC33">IFERROR((SUMPRODUCT((economics!$AG$2:$AG$167=$B33)*(economics!$D$2:$D$167="process")*economics!$AH$2:$AH$167*(_xlfn.NORM.DIST(BC$3,economics!$AK$2:$AK$167,economics!$AJ$2:$AJ$167,TRUE)-_xlfn.NORM.DIST(BC$30,economics!$AK$2:$AK$167,economics!$AJ$2:$AJ$167,TRUE))*economics!$AM$2:$AM$167))/(SUMPRODUCT((economics!$AG$2:$AG$167=$B33)*(economics!$D$2:$D$167="process")*economics!$AH$2:$AH$167*(_xlfn.NORM.DIST(BC$3,economics!$AK$2:$AK$167,economics!$AJ$2:$AJ$167,TRUE)-_xlfn.NORM.DIST(BC$30,economics!$AK$2:$AK$167,economics!$AJ$2:$AJ$167,TRUE)))),"")</f>
        <v/>
      </c>
      <c r="BD33" t="str">
        <f t="array" ref="BD33">IFERROR((SUMPRODUCT((economics!$AG$2:$AG$167=$B33)*(economics!$D$2:$D$167="process")*economics!$AH$2:$AH$167*(_xlfn.NORM.DIST(BD$3,economics!$AK$2:$AK$167,economics!$AJ$2:$AJ$167,TRUE)-_xlfn.NORM.DIST(BD$30,economics!$AK$2:$AK$167,economics!$AJ$2:$AJ$167,TRUE))*economics!$AM$2:$AM$167))/(SUMPRODUCT((economics!$AG$2:$AG$167=$B33)*(economics!$D$2:$D$167="process")*economics!$AH$2:$AH$167*(_xlfn.NORM.DIST(BD$3,economics!$AK$2:$AK$167,economics!$AJ$2:$AJ$167,TRUE)-_xlfn.NORM.DIST(BD$30,economics!$AK$2:$AK$167,economics!$AJ$2:$AJ$167,TRUE)))),"")</f>
        <v/>
      </c>
      <c r="BE33" t="str">
        <f t="array" ref="BE33">IFERROR((SUMPRODUCT((economics!$AG$2:$AG$167=$B33)*(economics!$D$2:$D$167="process")*economics!$AH$2:$AH$167*(_xlfn.NORM.DIST(BE$3,economics!$AK$2:$AK$167,economics!$AJ$2:$AJ$167,TRUE)-_xlfn.NORM.DIST(BE$30,economics!$AK$2:$AK$167,economics!$AJ$2:$AJ$167,TRUE))*economics!$AM$2:$AM$167))/(SUMPRODUCT((economics!$AG$2:$AG$167=$B33)*(economics!$D$2:$D$167="process")*economics!$AH$2:$AH$167*(_xlfn.NORM.DIST(BE$3,economics!$AK$2:$AK$167,economics!$AJ$2:$AJ$167,TRUE)-_xlfn.NORM.DIST(BE$30,economics!$AK$2:$AK$167,economics!$AJ$2:$AJ$167,TRUE)))),"")</f>
        <v/>
      </c>
      <c r="BF33" t="str">
        <f t="array" ref="BF33">IFERROR((SUMPRODUCT((economics!$AG$2:$AG$167=$B33)*(economics!$D$2:$D$167="process")*economics!$AH$2:$AH$167*(_xlfn.NORM.DIST(BF$3,economics!$AK$2:$AK$167,economics!$AJ$2:$AJ$167,TRUE)-_xlfn.NORM.DIST(BF$30,economics!$AK$2:$AK$167,economics!$AJ$2:$AJ$167,TRUE))*economics!$AM$2:$AM$167))/(SUMPRODUCT((economics!$AG$2:$AG$167=$B33)*(economics!$D$2:$D$167="process")*economics!$AH$2:$AH$167*(_xlfn.NORM.DIST(BF$3,economics!$AK$2:$AK$167,economics!$AJ$2:$AJ$167,TRUE)-_xlfn.NORM.DIST(BF$30,economics!$AK$2:$AK$167,economics!$AJ$2:$AJ$167,TRUE)))),"")</f>
        <v/>
      </c>
      <c r="BG33" t="str">
        <f t="array" ref="BG33">IFERROR((SUMPRODUCT((economics!$AG$2:$AG$167=$B33)*(economics!$D$2:$D$167="process")*economics!$AH$2:$AH$167*(_xlfn.NORM.DIST(BG$3,economics!$AK$2:$AK$167,economics!$AJ$2:$AJ$167,TRUE)-_xlfn.NORM.DIST(BG$30,economics!$AK$2:$AK$167,economics!$AJ$2:$AJ$167,TRUE))*economics!$AM$2:$AM$167))/(SUMPRODUCT((economics!$AG$2:$AG$167=$B33)*(economics!$D$2:$D$167="process")*economics!$AH$2:$AH$167*(_xlfn.NORM.DIST(BG$3,economics!$AK$2:$AK$167,economics!$AJ$2:$AJ$167,TRUE)-_xlfn.NORM.DIST(BG$30,economics!$AK$2:$AK$167,economics!$AJ$2:$AJ$167,TRUE)))),"")</f>
        <v/>
      </c>
      <c r="BH33" t="str">
        <f t="array" ref="BH33">IFERROR((SUMPRODUCT((economics!$AG$2:$AG$167=$B33)*(economics!$D$2:$D$167="process")*economics!$AH$2:$AH$167*(_xlfn.NORM.DIST(BH$3,economics!$AK$2:$AK$167,economics!$AJ$2:$AJ$167,TRUE)-_xlfn.NORM.DIST(BH$30,economics!$AK$2:$AK$167,economics!$AJ$2:$AJ$167,TRUE))*economics!$AM$2:$AM$167))/(SUMPRODUCT((economics!$AG$2:$AG$167=$B33)*(economics!$D$2:$D$167="process")*economics!$AH$2:$AH$167*(_xlfn.NORM.DIST(BH$3,economics!$AK$2:$AK$167,economics!$AJ$2:$AJ$167,TRUE)-_xlfn.NORM.DIST(BH$30,economics!$AK$2:$AK$167,economics!$AJ$2:$AJ$167,TRUE)))),"")</f>
        <v/>
      </c>
      <c r="BI33" t="str">
        <f t="array" ref="BI33">IFERROR((SUMPRODUCT((economics!$AG$2:$AG$167=$B33)*(economics!$D$2:$D$167="process")*economics!$AH$2:$AH$167*(_xlfn.NORM.DIST(BI$3,economics!$AK$2:$AK$167,economics!$AJ$2:$AJ$167,TRUE)-_xlfn.NORM.DIST(BI$30,economics!$AK$2:$AK$167,economics!$AJ$2:$AJ$167,TRUE))*economics!$AM$2:$AM$167))/(SUMPRODUCT((economics!$AG$2:$AG$167=$B33)*(economics!$D$2:$D$167="process")*economics!$AH$2:$AH$167*(_xlfn.NORM.DIST(BI$3,economics!$AK$2:$AK$167,economics!$AJ$2:$AJ$167,TRUE)-_xlfn.NORM.DIST(BI$30,economics!$AK$2:$AK$167,economics!$AJ$2:$AJ$167,TRUE)))),"")</f>
        <v/>
      </c>
      <c r="BJ33" t="str">
        <f t="array" ref="BJ33">IFERROR((SUMPRODUCT((economics!$AG$2:$AG$167=$B33)*(economics!$D$2:$D$167="process")*economics!$AH$2:$AH$167*(_xlfn.NORM.DIST(BJ$3,economics!$AK$2:$AK$167,economics!$AJ$2:$AJ$167,TRUE)-_xlfn.NORM.DIST(BJ$30,economics!$AK$2:$AK$167,economics!$AJ$2:$AJ$167,TRUE))*economics!$AM$2:$AM$167))/(SUMPRODUCT((economics!$AG$2:$AG$167=$B33)*(economics!$D$2:$D$167="process")*economics!$AH$2:$AH$167*(_xlfn.NORM.DIST(BJ$3,economics!$AK$2:$AK$167,economics!$AJ$2:$AJ$167,TRUE)-_xlfn.NORM.DIST(BJ$30,economics!$AK$2:$AK$167,economics!$AJ$2:$AJ$167,TRUE)))),"")</f>
        <v/>
      </c>
      <c r="BK33" t="str">
        <f t="array" ref="BK33">IFERROR((SUMPRODUCT((economics!$AG$2:$AG$167=$B33)*(economics!$D$2:$D$167="process")*economics!$AH$2:$AH$167*(_xlfn.NORM.DIST(BK$3,economics!$AK$2:$AK$167,economics!$AJ$2:$AJ$167,TRUE)-_xlfn.NORM.DIST(BK$30,economics!$AK$2:$AK$167,economics!$AJ$2:$AJ$167,TRUE))*economics!$AM$2:$AM$167))/(SUMPRODUCT((economics!$AG$2:$AG$167=$B33)*(economics!$D$2:$D$167="process")*economics!$AH$2:$AH$167*(_xlfn.NORM.DIST(BK$3,economics!$AK$2:$AK$167,economics!$AJ$2:$AJ$167,TRUE)-_xlfn.NORM.DIST(BK$30,economics!$AK$2:$AK$167,economics!$AJ$2:$AJ$167,TRUE)))),"")</f>
        <v/>
      </c>
      <c r="BL33" t="str">
        <f t="array" ref="BL33">IFERROR((SUMPRODUCT((economics!$AG$2:$AG$167=$B33)*(economics!$D$2:$D$167="process")*economics!$AH$2:$AH$167*(_xlfn.NORM.DIST(BL$3,economics!$AK$2:$AK$167,economics!$AJ$2:$AJ$167,TRUE)-_xlfn.NORM.DIST(BL$30,economics!$AK$2:$AK$167,economics!$AJ$2:$AJ$167,TRUE))*economics!$AM$2:$AM$167))/(SUMPRODUCT((economics!$AG$2:$AG$167=$B33)*(economics!$D$2:$D$167="process")*economics!$AH$2:$AH$167*(_xlfn.NORM.DIST(BL$3,economics!$AK$2:$AK$167,economics!$AJ$2:$AJ$167,TRUE)-_xlfn.NORM.DIST(BL$30,economics!$AK$2:$AK$167,economics!$AJ$2:$AJ$167,TRUE)))),"")</f>
        <v/>
      </c>
      <c r="BM33" t="str">
        <f t="array" ref="BM33">IFERROR((SUMPRODUCT((economics!$AG$2:$AG$167=$B33)*(economics!$D$2:$D$167="process")*economics!$AH$2:$AH$167*(_xlfn.NORM.DIST(BM$3,economics!$AK$2:$AK$167,economics!$AJ$2:$AJ$167,TRUE)-_xlfn.NORM.DIST(BM$30,economics!$AK$2:$AK$167,economics!$AJ$2:$AJ$167,TRUE))*economics!$AM$2:$AM$167))/(SUMPRODUCT((economics!$AG$2:$AG$167=$B33)*(economics!$D$2:$D$167="process")*economics!$AH$2:$AH$167*(_xlfn.NORM.DIST(BM$3,economics!$AK$2:$AK$167,economics!$AJ$2:$AJ$167,TRUE)-_xlfn.NORM.DIST(BM$30,economics!$AK$2:$AK$167,economics!$AJ$2:$AJ$167,TRUE)))),"")</f>
        <v/>
      </c>
      <c r="BN33" t="str">
        <f t="array" ref="BN33">IFERROR((SUMPRODUCT((economics!$AG$2:$AG$167=$B33)*(economics!$D$2:$D$167="process")*economics!$AH$2:$AH$167*(_xlfn.NORM.DIST(BN$3,economics!$AK$2:$AK$167,economics!$AJ$2:$AJ$167,TRUE)-_xlfn.NORM.DIST(BN$30,economics!$AK$2:$AK$167,economics!$AJ$2:$AJ$167,TRUE))*economics!$AM$2:$AM$167))/(SUMPRODUCT((economics!$AG$2:$AG$167=$B33)*(economics!$D$2:$D$167="process")*economics!$AH$2:$AH$167*(_xlfn.NORM.DIST(BN$3,economics!$AK$2:$AK$167,economics!$AJ$2:$AJ$167,TRUE)-_xlfn.NORM.DIST(BN$30,economics!$AK$2:$AK$167,economics!$AJ$2:$AJ$167,TRUE)))),"")</f>
        <v/>
      </c>
      <c r="BO33" t="str">
        <f t="array" ref="BO33">IFERROR((SUMPRODUCT((economics!$AG$2:$AG$167=$B33)*(economics!$D$2:$D$167="process")*economics!$AH$2:$AH$167*(_xlfn.NORM.DIST(BO$3,economics!$AK$2:$AK$167,economics!$AJ$2:$AJ$167,TRUE)-_xlfn.NORM.DIST(BO$30,economics!$AK$2:$AK$167,economics!$AJ$2:$AJ$167,TRUE))*economics!$AM$2:$AM$167))/(SUMPRODUCT((economics!$AG$2:$AG$167=$B33)*(economics!$D$2:$D$167="process")*economics!$AH$2:$AH$167*(_xlfn.NORM.DIST(BO$3,economics!$AK$2:$AK$167,economics!$AJ$2:$AJ$167,TRUE)-_xlfn.NORM.DIST(BO$30,economics!$AK$2:$AK$167,economics!$AJ$2:$AJ$167,TRUE)))),"")</f>
        <v/>
      </c>
      <c r="BP33" t="str">
        <f t="array" ref="BP33">IFERROR((SUMPRODUCT((economics!$AG$2:$AG$167=$B33)*(economics!$D$2:$D$167="process")*economics!$AH$2:$AH$167*(_xlfn.NORM.DIST(BP$3,economics!$AK$2:$AK$167,economics!$AJ$2:$AJ$167,TRUE)-_xlfn.NORM.DIST(BP$30,economics!$AK$2:$AK$167,economics!$AJ$2:$AJ$167,TRUE))*economics!$AM$2:$AM$167))/(SUMPRODUCT((economics!$AG$2:$AG$167=$B33)*(economics!$D$2:$D$167="process")*economics!$AH$2:$AH$167*(_xlfn.NORM.DIST(BP$3,economics!$AK$2:$AK$167,economics!$AJ$2:$AJ$167,TRUE)-_xlfn.NORM.DIST(BP$30,economics!$AK$2:$AK$167,economics!$AJ$2:$AJ$167,TRUE)))),"")</f>
        <v/>
      </c>
      <c r="BQ33" t="str">
        <f t="array" ref="BQ33">IFERROR((SUMPRODUCT((economics!$AG$2:$AG$167=$B33)*(economics!$D$2:$D$167="process")*economics!$AH$2:$AH$167*(_xlfn.NORM.DIST(BQ$3,economics!$AK$2:$AK$167,economics!$AJ$2:$AJ$167,TRUE)-_xlfn.NORM.DIST(BQ$30,economics!$AK$2:$AK$167,economics!$AJ$2:$AJ$167,TRUE))*economics!$AM$2:$AM$167))/(SUMPRODUCT((economics!$AG$2:$AG$167=$B33)*(economics!$D$2:$D$167="process")*economics!$AH$2:$AH$167*(_xlfn.NORM.DIST(BQ$3,economics!$AK$2:$AK$167,economics!$AJ$2:$AJ$167,TRUE)-_xlfn.NORM.DIST(BQ$30,economics!$AK$2:$AK$167,economics!$AJ$2:$AJ$167,TRUE)))),"")</f>
        <v/>
      </c>
      <c r="BR33" t="str">
        <f t="array" ref="BR33">IFERROR((SUMPRODUCT((economics!$AG$2:$AG$167=$B33)*(economics!$D$2:$D$167="process")*economics!$AH$2:$AH$167*(_xlfn.NORM.DIST(BR$3,economics!$AK$2:$AK$167,economics!$AJ$2:$AJ$167,TRUE)-_xlfn.NORM.DIST(BR$30,economics!$AK$2:$AK$167,economics!$AJ$2:$AJ$167,TRUE))*economics!$AM$2:$AM$167))/(SUMPRODUCT((economics!$AG$2:$AG$167=$B33)*(economics!$D$2:$D$167="process")*economics!$AH$2:$AH$167*(_xlfn.NORM.DIST(BR$3,economics!$AK$2:$AK$167,economics!$AJ$2:$AJ$167,TRUE)-_xlfn.NORM.DIST(BR$30,economics!$AK$2:$AK$167,economics!$AJ$2:$AJ$167,TRUE)))),"")</f>
        <v/>
      </c>
      <c r="BS33" t="str">
        <f t="array" ref="BS33">IFERROR((SUMPRODUCT((economics!$AG$2:$AG$167=$B33)*(economics!$D$2:$D$167="process")*economics!$AH$2:$AH$167*(_xlfn.NORM.DIST(BS$3,economics!$AK$2:$AK$167,economics!$AJ$2:$AJ$167,TRUE)-_xlfn.NORM.DIST(BS$30,economics!$AK$2:$AK$167,economics!$AJ$2:$AJ$167,TRUE))*economics!$AM$2:$AM$167))/(SUMPRODUCT((economics!$AG$2:$AG$167=$B33)*(economics!$D$2:$D$167="process")*economics!$AH$2:$AH$167*(_xlfn.NORM.DIST(BS$3,economics!$AK$2:$AK$167,economics!$AJ$2:$AJ$167,TRUE)-_xlfn.NORM.DIST(BS$30,economics!$AK$2:$AK$167,economics!$AJ$2:$AJ$167,TRUE)))),"")</f>
        <v/>
      </c>
      <c r="BT33" t="str">
        <f t="array" ref="BT33">IFERROR((SUMPRODUCT((economics!$AG$2:$AG$167=$B33)*(economics!$D$2:$D$167="process")*economics!$AH$2:$AH$167*(_xlfn.NORM.DIST(BT$3,economics!$AK$2:$AK$167,economics!$AJ$2:$AJ$167,TRUE)-_xlfn.NORM.DIST(BT$30,economics!$AK$2:$AK$167,economics!$AJ$2:$AJ$167,TRUE))*economics!$AM$2:$AM$167))/(SUMPRODUCT((economics!$AG$2:$AG$167=$B33)*(economics!$D$2:$D$167="process")*economics!$AH$2:$AH$167*(_xlfn.NORM.DIST(BT$3,economics!$AK$2:$AK$167,economics!$AJ$2:$AJ$167,TRUE)-_xlfn.NORM.DIST(BT$30,economics!$AK$2:$AK$167,economics!$AJ$2:$AJ$167,TRUE)))),"")</f>
        <v/>
      </c>
      <c r="BU33" t="str">
        <f t="array" ref="BU33">IFERROR((SUMPRODUCT((economics!$AG$2:$AG$167=$B33)*(economics!$D$2:$D$167="process")*economics!$AH$2:$AH$167*(_xlfn.NORM.DIST(BU$3,economics!$AK$2:$AK$167,economics!$AJ$2:$AJ$167,TRUE)-_xlfn.NORM.DIST(BU$30,economics!$AK$2:$AK$167,economics!$AJ$2:$AJ$167,TRUE))*economics!$AM$2:$AM$167))/(SUMPRODUCT((economics!$AG$2:$AG$167=$B33)*(economics!$D$2:$D$167="process")*economics!$AH$2:$AH$167*(_xlfn.NORM.DIST(BU$3,economics!$AK$2:$AK$167,economics!$AJ$2:$AJ$167,TRUE)-_xlfn.NORM.DIST(BU$30,economics!$AK$2:$AK$167,economics!$AJ$2:$AJ$167,TRUE)))),"")</f>
        <v/>
      </c>
      <c r="BV33" t="str">
        <f t="array" ref="BV33">IFERROR((SUMPRODUCT((economics!$AG$2:$AG$167=$B33)*(economics!$D$2:$D$167="process")*economics!$AH$2:$AH$167*(_xlfn.NORM.DIST(BV$3,economics!$AK$2:$AK$167,economics!$AJ$2:$AJ$167,TRUE)-_xlfn.NORM.DIST(BV$30,economics!$AK$2:$AK$167,economics!$AJ$2:$AJ$167,TRUE))*economics!$AM$2:$AM$167))/(SUMPRODUCT((economics!$AG$2:$AG$167=$B33)*(economics!$D$2:$D$167="process")*economics!$AH$2:$AH$167*(_xlfn.NORM.DIST(BV$3,economics!$AK$2:$AK$167,economics!$AJ$2:$AJ$167,TRUE)-_xlfn.NORM.DIST(BV$30,economics!$AK$2:$AK$167,economics!$AJ$2:$AJ$167,TRUE)))),"")</f>
        <v/>
      </c>
      <c r="BW33" t="str">
        <f t="array" ref="BW33">IFERROR((SUMPRODUCT((economics!$AG$2:$AG$167=$B33)*(economics!$D$2:$D$167="process")*economics!$AH$2:$AH$167*(_xlfn.NORM.DIST(BW$3,economics!$AK$2:$AK$167,economics!$AJ$2:$AJ$167,TRUE)-_xlfn.NORM.DIST(BW$30,economics!$AK$2:$AK$167,economics!$AJ$2:$AJ$167,TRUE))*economics!$AM$2:$AM$167))/(SUMPRODUCT((economics!$AG$2:$AG$167=$B33)*(economics!$D$2:$D$167="process")*economics!$AH$2:$AH$167*(_xlfn.NORM.DIST(BW$3,economics!$AK$2:$AK$167,economics!$AJ$2:$AJ$167,TRUE)-_xlfn.NORM.DIST(BW$30,economics!$AK$2:$AK$167,economics!$AJ$2:$AJ$167,TRUE)))),"")</f>
        <v/>
      </c>
      <c r="BX33" t="str">
        <f t="array" ref="BX33">IFERROR((SUMPRODUCT((economics!$AG$2:$AG$167=$B33)*(economics!$D$2:$D$167="process")*economics!$AH$2:$AH$167*(_xlfn.NORM.DIST(BX$3,economics!$AK$2:$AK$167,economics!$AJ$2:$AJ$167,TRUE)-_xlfn.NORM.DIST(BX$30,economics!$AK$2:$AK$167,economics!$AJ$2:$AJ$167,TRUE))*economics!$AM$2:$AM$167))/(SUMPRODUCT((economics!$AG$2:$AG$167=$B33)*(economics!$D$2:$D$167="process")*economics!$AH$2:$AH$167*(_xlfn.NORM.DIST(BX$3,economics!$AK$2:$AK$167,economics!$AJ$2:$AJ$167,TRUE)-_xlfn.NORM.DIST(BX$30,economics!$AK$2:$AK$167,economics!$AJ$2:$AJ$167,TRUE)))),"")</f>
        <v/>
      </c>
      <c r="BY33" t="str">
        <f t="array" ref="BY33">IFERROR((SUMPRODUCT((economics!$AG$2:$AG$167=$B33)*(economics!$D$2:$D$167="process")*economics!$AH$2:$AH$167*(_xlfn.NORM.DIST(BY$3,economics!$AK$2:$AK$167,economics!$AJ$2:$AJ$167,TRUE)-_xlfn.NORM.DIST(BY$30,economics!$AK$2:$AK$167,economics!$AJ$2:$AJ$167,TRUE))*economics!$AM$2:$AM$167))/(SUMPRODUCT((economics!$AG$2:$AG$167=$B33)*(economics!$D$2:$D$167="process")*economics!$AH$2:$AH$167*(_xlfn.NORM.DIST(BY$3,economics!$AK$2:$AK$167,economics!$AJ$2:$AJ$167,TRUE)-_xlfn.NORM.DIST(BY$30,economics!$AK$2:$AK$167,economics!$AJ$2:$AJ$167,TRUE)))),"")</f>
        <v/>
      </c>
      <c r="BZ33" t="str">
        <f t="array" ref="BZ33">IFERROR((SUMPRODUCT((economics!$AG$2:$AG$167=$B33)*(economics!$D$2:$D$167="process")*economics!$AH$2:$AH$167*(_xlfn.NORM.DIST(BZ$3,economics!$AK$2:$AK$167,economics!$AJ$2:$AJ$167,TRUE)-_xlfn.NORM.DIST(BZ$30,economics!$AK$2:$AK$167,economics!$AJ$2:$AJ$167,TRUE))*economics!$AM$2:$AM$167))/(SUMPRODUCT((economics!$AG$2:$AG$167=$B33)*(economics!$D$2:$D$167="process")*economics!$AH$2:$AH$167*(_xlfn.NORM.DIST(BZ$3,economics!$AK$2:$AK$167,economics!$AJ$2:$AJ$167,TRUE)-_xlfn.NORM.DIST(BZ$30,economics!$AK$2:$AK$167,economics!$AJ$2:$AJ$167,TRUE)))),"")</f>
        <v/>
      </c>
      <c r="CA33" t="str">
        <f t="array" ref="CA33">IFERROR((SUMPRODUCT((economics!$AG$2:$AG$167=$B33)*(economics!$D$2:$D$167="process")*economics!$AH$2:$AH$167*(_xlfn.NORM.DIST(CA$3,economics!$AK$2:$AK$167,economics!$AJ$2:$AJ$167,TRUE)-_xlfn.NORM.DIST(CA$30,economics!$AK$2:$AK$167,economics!$AJ$2:$AJ$167,TRUE))*economics!$AM$2:$AM$167))/(SUMPRODUCT((economics!$AG$2:$AG$167=$B33)*(economics!$D$2:$D$167="process")*economics!$AH$2:$AH$167*(_xlfn.NORM.DIST(CA$3,economics!$AK$2:$AK$167,economics!$AJ$2:$AJ$167,TRUE)-_xlfn.NORM.DIST(CA$30,economics!$AK$2:$AK$167,economics!$AJ$2:$AJ$167,TRUE)))),"")</f>
        <v/>
      </c>
      <c r="CB33" t="str">
        <f t="array" ref="CB33">IFERROR((SUMPRODUCT((economics!$AG$2:$AG$167=$B33)*(economics!$D$2:$D$167="process")*economics!$AH$2:$AH$167*(_xlfn.NORM.DIST(CB$3,economics!$AK$2:$AK$167,economics!$AJ$2:$AJ$167,TRUE)-_xlfn.NORM.DIST(CB$30,economics!$AK$2:$AK$167,economics!$AJ$2:$AJ$167,TRUE))*economics!$AM$2:$AM$167))/(SUMPRODUCT((economics!$AG$2:$AG$167=$B33)*(economics!$D$2:$D$167="process")*economics!$AH$2:$AH$167*(_xlfn.NORM.DIST(CB$3,economics!$AK$2:$AK$167,economics!$AJ$2:$AJ$167,TRUE)-_xlfn.NORM.DIST(CB$30,economics!$AK$2:$AK$167,economics!$AJ$2:$AJ$167,TRUE)))),"")</f>
        <v/>
      </c>
      <c r="CC33" t="str">
        <f t="array" ref="CC33">IFERROR((SUMPRODUCT((economics!$AG$2:$AG$167=$B33)*(economics!$D$2:$D$167="process")*economics!$AH$2:$AH$167*(_xlfn.NORM.DIST(CC$3,economics!$AK$2:$AK$167,economics!$AJ$2:$AJ$167,TRUE)-_xlfn.NORM.DIST(CC$30,economics!$AK$2:$AK$167,economics!$AJ$2:$AJ$167,TRUE))*economics!$AM$2:$AM$167))/(SUMPRODUCT((economics!$AG$2:$AG$167=$B33)*(economics!$D$2:$D$167="process")*economics!$AH$2:$AH$167*(_xlfn.NORM.DIST(CC$3,economics!$AK$2:$AK$167,economics!$AJ$2:$AJ$167,TRUE)-_xlfn.NORM.DIST(CC$30,economics!$AK$2:$AK$167,economics!$AJ$2:$AJ$167,TRUE)))),"")</f>
        <v/>
      </c>
      <c r="CD33" t="str">
        <f t="array" ref="CD33">IFERROR((SUMPRODUCT((economics!$AG$2:$AG$167=$B33)*(economics!$D$2:$D$167="process")*economics!$AH$2:$AH$167*(_xlfn.NORM.DIST(CD$3,economics!$AK$2:$AK$167,economics!$AJ$2:$AJ$167,TRUE)-_xlfn.NORM.DIST(CD$30,economics!$AK$2:$AK$167,economics!$AJ$2:$AJ$167,TRUE))*economics!$AM$2:$AM$167))/(SUMPRODUCT((economics!$AG$2:$AG$167=$B33)*(economics!$D$2:$D$167="process")*economics!$AH$2:$AH$167*(_xlfn.NORM.DIST(CD$3,economics!$AK$2:$AK$167,economics!$AJ$2:$AJ$167,TRUE)-_xlfn.NORM.DIST(CD$30,economics!$AK$2:$AK$167,economics!$AJ$2:$AJ$167,TRUE)))),"")</f>
        <v/>
      </c>
      <c r="CE33" t="str">
        <f t="array" ref="CE33">IFERROR((SUMPRODUCT((economics!$AG$2:$AG$167=$B33)*(economics!$D$2:$D$167="process")*economics!$AH$2:$AH$167*(_xlfn.NORM.DIST(CE$3,economics!$AK$2:$AK$167,economics!$AJ$2:$AJ$167,TRUE)-_xlfn.NORM.DIST(CE$30,economics!$AK$2:$AK$167,economics!$AJ$2:$AJ$167,TRUE))*economics!$AM$2:$AM$167))/(SUMPRODUCT((economics!$AG$2:$AG$167=$B33)*(economics!$D$2:$D$167="process")*economics!$AH$2:$AH$167*(_xlfn.NORM.DIST(CE$3,economics!$AK$2:$AK$167,economics!$AJ$2:$AJ$167,TRUE)-_xlfn.NORM.DIST(CE$30,economics!$AK$2:$AK$167,economics!$AJ$2:$AJ$167,TRUE)))),"")</f>
        <v/>
      </c>
      <c r="CF33" t="str">
        <f t="array" ref="CF33">IFERROR((SUMPRODUCT((economics!$AG$2:$AG$167=$B33)*(economics!$D$2:$D$167="process")*economics!$AH$2:$AH$167*(_xlfn.NORM.DIST(CF$3,economics!$AK$2:$AK$167,economics!$AJ$2:$AJ$167,TRUE)-_xlfn.NORM.DIST(CF$30,economics!$AK$2:$AK$167,economics!$AJ$2:$AJ$167,TRUE))*economics!$AM$2:$AM$167))/(SUMPRODUCT((economics!$AG$2:$AG$167=$B33)*(economics!$D$2:$D$167="process")*economics!$AH$2:$AH$167*(_xlfn.NORM.DIST(CF$3,economics!$AK$2:$AK$167,economics!$AJ$2:$AJ$167,TRUE)-_xlfn.NORM.DIST(CF$30,economics!$AK$2:$AK$167,economics!$AJ$2:$AJ$167,TRUE)))),"")</f>
        <v/>
      </c>
      <c r="CG33" t="str">
        <f t="array" ref="CG33">IFERROR((SUMPRODUCT((economics!$AG$2:$AG$167=$B33)*(economics!$D$2:$D$167="process")*economics!$AH$2:$AH$167*(_xlfn.NORM.DIST(CG$3,economics!$AK$2:$AK$167,economics!$AJ$2:$AJ$167,TRUE)-_xlfn.NORM.DIST(CG$30,economics!$AK$2:$AK$167,economics!$AJ$2:$AJ$167,TRUE))*economics!$AM$2:$AM$167))/(SUMPRODUCT((economics!$AG$2:$AG$167=$B33)*(economics!$D$2:$D$167="process")*economics!$AH$2:$AH$167*(_xlfn.NORM.DIST(CG$3,economics!$AK$2:$AK$167,economics!$AJ$2:$AJ$167,TRUE)-_xlfn.NORM.DIST(CG$30,economics!$AK$2:$AK$167,economics!$AJ$2:$AJ$167,TRUE)))),"")</f>
        <v/>
      </c>
      <c r="CH33" t="str">
        <f t="array" ref="CH33">IFERROR((SUMPRODUCT((economics!$AG$2:$AG$167=$B33)*(economics!$D$2:$D$167="process")*economics!$AH$2:$AH$167*(_xlfn.NORM.DIST(CH$3,economics!$AK$2:$AK$167,economics!$AJ$2:$AJ$167,TRUE)-_xlfn.NORM.DIST(CH$30,economics!$AK$2:$AK$167,economics!$AJ$2:$AJ$167,TRUE))*economics!$AM$2:$AM$167))/(SUMPRODUCT((economics!$AG$2:$AG$167=$B33)*(economics!$D$2:$D$167="process")*economics!$AH$2:$AH$167*(_xlfn.NORM.DIST(CH$3,economics!$AK$2:$AK$167,economics!$AJ$2:$AJ$167,TRUE)-_xlfn.NORM.DIST(CH$30,economics!$AK$2:$AK$167,economics!$AJ$2:$AJ$167,TRUE)))),"")</f>
        <v/>
      </c>
    </row>
    <row r="34" spans="1:86" x14ac:dyDescent="0.35">
      <c r="A34" t="str">
        <f t="shared" si="0"/>
        <v>coal mining 05</v>
      </c>
      <c r="B34">
        <f t="shared" si="0"/>
        <v>5</v>
      </c>
      <c r="E34" t="str">
        <f t="array" ref="E34">IFERROR((SUMPRODUCT((economics!$AG$2:$AG$167=$B34)*(economics!$D$2:$D$167="process")*economics!$AH$2:$AH$167*(_xlfn.NORM.DIST(E$3,economics!$AK$2:$AK$167,economics!$AJ$2:$AJ$167,TRUE)-_xlfn.NORM.DIST(E$30,economics!$AK$2:$AK$167,economics!$AJ$2:$AJ$167,TRUE))*economics!$AM$2:$AM$167))/(SUMPRODUCT((economics!$AG$2:$AG$167=$B34)*(economics!$D$2:$D$167="process")*economics!$AH$2:$AH$167*(_xlfn.NORM.DIST(E$3,economics!$AK$2:$AK$167,economics!$AJ$2:$AJ$167,TRUE)-_xlfn.NORM.DIST(E$30,economics!$AK$2:$AK$167,economics!$AJ$2:$AJ$167,TRUE)))),"")</f>
        <v/>
      </c>
      <c r="F34" t="str">
        <f t="array" ref="F34">IFERROR((SUMPRODUCT((economics!$AG$2:$AG$167=$B34)*(economics!$D$2:$D$167="process")*economics!$AH$2:$AH$167*(_xlfn.NORM.DIST(F$3,economics!$AK$2:$AK$167,economics!$AJ$2:$AJ$167,TRUE)-_xlfn.NORM.DIST(F$30,economics!$AK$2:$AK$167,economics!$AJ$2:$AJ$167,TRUE))*economics!$AM$2:$AM$167))/(SUMPRODUCT((economics!$AG$2:$AG$167=$B34)*(economics!$D$2:$D$167="process")*economics!$AH$2:$AH$167*(_xlfn.NORM.DIST(F$3,economics!$AK$2:$AK$167,economics!$AJ$2:$AJ$167,TRUE)-_xlfn.NORM.DIST(F$30,economics!$AK$2:$AK$167,economics!$AJ$2:$AJ$167,TRUE)))),"")</f>
        <v/>
      </c>
      <c r="G34" t="str">
        <f t="array" ref="G34">IFERROR((SUMPRODUCT((economics!$AG$2:$AG$167=$B34)*(economics!$D$2:$D$167="process")*economics!$AH$2:$AH$167*(_xlfn.NORM.DIST(G$3,economics!$AK$2:$AK$167,economics!$AJ$2:$AJ$167,TRUE)-_xlfn.NORM.DIST(G$30,economics!$AK$2:$AK$167,economics!$AJ$2:$AJ$167,TRUE))*economics!$AM$2:$AM$167))/(SUMPRODUCT((economics!$AG$2:$AG$167=$B34)*(economics!$D$2:$D$167="process")*economics!$AH$2:$AH$167*(_xlfn.NORM.DIST(G$3,economics!$AK$2:$AK$167,economics!$AJ$2:$AJ$167,TRUE)-_xlfn.NORM.DIST(G$30,economics!$AK$2:$AK$167,economics!$AJ$2:$AJ$167,TRUE)))),"")</f>
        <v/>
      </c>
      <c r="H34" t="str">
        <f t="array" ref="H34">IFERROR((SUMPRODUCT((economics!$AG$2:$AG$167=$B34)*(economics!$D$2:$D$167="process")*economics!$AH$2:$AH$167*(_xlfn.NORM.DIST(H$3,economics!$AK$2:$AK$167,economics!$AJ$2:$AJ$167,TRUE)-_xlfn.NORM.DIST(H$30,economics!$AK$2:$AK$167,economics!$AJ$2:$AJ$167,TRUE))*economics!$AM$2:$AM$167))/(SUMPRODUCT((economics!$AG$2:$AG$167=$B34)*(economics!$D$2:$D$167="process")*economics!$AH$2:$AH$167*(_xlfn.NORM.DIST(H$3,economics!$AK$2:$AK$167,economics!$AJ$2:$AJ$167,TRUE)-_xlfn.NORM.DIST(H$30,economics!$AK$2:$AK$167,economics!$AJ$2:$AJ$167,TRUE)))),"")</f>
        <v/>
      </c>
      <c r="I34" t="str">
        <f t="array" ref="I34">IFERROR((SUMPRODUCT((economics!$AG$2:$AG$167=$B34)*(economics!$D$2:$D$167="process")*economics!$AH$2:$AH$167*(_xlfn.NORM.DIST(I$3,economics!$AK$2:$AK$167,economics!$AJ$2:$AJ$167,TRUE)-_xlfn.NORM.DIST(I$30,economics!$AK$2:$AK$167,economics!$AJ$2:$AJ$167,TRUE))*economics!$AM$2:$AM$167))/(SUMPRODUCT((economics!$AG$2:$AG$167=$B34)*(economics!$D$2:$D$167="process")*economics!$AH$2:$AH$167*(_xlfn.NORM.DIST(I$3,economics!$AK$2:$AK$167,economics!$AJ$2:$AJ$167,TRUE)-_xlfn.NORM.DIST(I$30,economics!$AK$2:$AK$167,economics!$AJ$2:$AJ$167,TRUE)))),"")</f>
        <v/>
      </c>
      <c r="J34" t="str">
        <f t="array" ref="J34">IFERROR((SUMPRODUCT((economics!$AG$2:$AG$167=$B34)*(economics!$D$2:$D$167="process")*economics!$AH$2:$AH$167*(_xlfn.NORM.DIST(J$3,economics!$AK$2:$AK$167,economics!$AJ$2:$AJ$167,TRUE)-_xlfn.NORM.DIST(J$30,economics!$AK$2:$AK$167,economics!$AJ$2:$AJ$167,TRUE))*economics!$AM$2:$AM$167))/(SUMPRODUCT((economics!$AG$2:$AG$167=$B34)*(economics!$D$2:$D$167="process")*economics!$AH$2:$AH$167*(_xlfn.NORM.DIST(J$3,economics!$AK$2:$AK$167,economics!$AJ$2:$AJ$167,TRUE)-_xlfn.NORM.DIST(J$30,economics!$AK$2:$AK$167,economics!$AJ$2:$AJ$167,TRUE)))),"")</f>
        <v/>
      </c>
      <c r="K34" t="str">
        <f t="array" ref="K34">IFERROR((SUMPRODUCT((economics!$AG$2:$AG$167=$B34)*(economics!$D$2:$D$167="process")*economics!$AH$2:$AH$167*(_xlfn.NORM.DIST(K$3,economics!$AK$2:$AK$167,economics!$AJ$2:$AJ$167,TRUE)-_xlfn.NORM.DIST(K$30,economics!$AK$2:$AK$167,economics!$AJ$2:$AJ$167,TRUE))*economics!$AM$2:$AM$167))/(SUMPRODUCT((economics!$AG$2:$AG$167=$B34)*(economics!$D$2:$D$167="process")*economics!$AH$2:$AH$167*(_xlfn.NORM.DIST(K$3,economics!$AK$2:$AK$167,economics!$AJ$2:$AJ$167,TRUE)-_xlfn.NORM.DIST(K$30,economics!$AK$2:$AK$167,economics!$AJ$2:$AJ$167,TRUE)))),"")</f>
        <v/>
      </c>
      <c r="L34" t="str">
        <f t="array" ref="L34">IFERROR((SUMPRODUCT((economics!$AG$2:$AG$167=$B34)*(economics!$D$2:$D$167="process")*economics!$AH$2:$AH$167*(_xlfn.NORM.DIST(L$3,economics!$AK$2:$AK$167,economics!$AJ$2:$AJ$167,TRUE)-_xlfn.NORM.DIST(L$30,economics!$AK$2:$AK$167,economics!$AJ$2:$AJ$167,TRUE))*economics!$AM$2:$AM$167))/(SUMPRODUCT((economics!$AG$2:$AG$167=$B34)*(economics!$D$2:$D$167="process")*economics!$AH$2:$AH$167*(_xlfn.NORM.DIST(L$3,economics!$AK$2:$AK$167,economics!$AJ$2:$AJ$167,TRUE)-_xlfn.NORM.DIST(L$30,economics!$AK$2:$AK$167,economics!$AJ$2:$AJ$167,TRUE)))),"")</f>
        <v/>
      </c>
      <c r="M34" t="str">
        <f t="array" ref="M34">IFERROR((SUMPRODUCT((economics!$AG$2:$AG$167=$B34)*(economics!$D$2:$D$167="process")*economics!$AH$2:$AH$167*(_xlfn.NORM.DIST(M$3,economics!$AK$2:$AK$167,economics!$AJ$2:$AJ$167,TRUE)-_xlfn.NORM.DIST(M$30,economics!$AK$2:$AK$167,economics!$AJ$2:$AJ$167,TRUE))*economics!$AM$2:$AM$167))/(SUMPRODUCT((economics!$AG$2:$AG$167=$B34)*(economics!$D$2:$D$167="process")*economics!$AH$2:$AH$167*(_xlfn.NORM.DIST(M$3,economics!$AK$2:$AK$167,economics!$AJ$2:$AJ$167,TRUE)-_xlfn.NORM.DIST(M$30,economics!$AK$2:$AK$167,economics!$AJ$2:$AJ$167,TRUE)))),"")</f>
        <v/>
      </c>
      <c r="N34" t="str">
        <f t="array" ref="N34">IFERROR((SUMPRODUCT((economics!$AG$2:$AG$167=$B34)*(economics!$D$2:$D$167="process")*economics!$AH$2:$AH$167*(_xlfn.NORM.DIST(N$3,economics!$AK$2:$AK$167,economics!$AJ$2:$AJ$167,TRUE)-_xlfn.NORM.DIST(N$30,economics!$AK$2:$AK$167,economics!$AJ$2:$AJ$167,TRUE))*economics!$AM$2:$AM$167))/(SUMPRODUCT((economics!$AG$2:$AG$167=$B34)*(economics!$D$2:$D$167="process")*economics!$AH$2:$AH$167*(_xlfn.NORM.DIST(N$3,economics!$AK$2:$AK$167,economics!$AJ$2:$AJ$167,TRUE)-_xlfn.NORM.DIST(N$30,economics!$AK$2:$AK$167,economics!$AJ$2:$AJ$167,TRUE)))),"")</f>
        <v/>
      </c>
      <c r="O34" t="str">
        <f t="array" ref="O34">IFERROR((SUMPRODUCT((economics!$AG$2:$AG$167=$B34)*(economics!$D$2:$D$167="process")*economics!$AH$2:$AH$167*(_xlfn.NORM.DIST(O$3,economics!$AK$2:$AK$167,economics!$AJ$2:$AJ$167,TRUE)-_xlfn.NORM.DIST(O$30,economics!$AK$2:$AK$167,economics!$AJ$2:$AJ$167,TRUE))*economics!$AM$2:$AM$167))/(SUMPRODUCT((economics!$AG$2:$AG$167=$B34)*(economics!$D$2:$D$167="process")*economics!$AH$2:$AH$167*(_xlfn.NORM.DIST(O$3,economics!$AK$2:$AK$167,economics!$AJ$2:$AJ$167,TRUE)-_xlfn.NORM.DIST(O$30,economics!$AK$2:$AK$167,economics!$AJ$2:$AJ$167,TRUE)))),"")</f>
        <v/>
      </c>
      <c r="P34" t="str">
        <f t="array" ref="P34">IFERROR((SUMPRODUCT((economics!$AG$2:$AG$167=$B34)*(economics!$D$2:$D$167="process")*economics!$AH$2:$AH$167*(_xlfn.NORM.DIST(P$3,economics!$AK$2:$AK$167,economics!$AJ$2:$AJ$167,TRUE)-_xlfn.NORM.DIST(P$30,economics!$AK$2:$AK$167,economics!$AJ$2:$AJ$167,TRUE))*economics!$AM$2:$AM$167))/(SUMPRODUCT((economics!$AG$2:$AG$167=$B34)*(economics!$D$2:$D$167="process")*economics!$AH$2:$AH$167*(_xlfn.NORM.DIST(P$3,economics!$AK$2:$AK$167,economics!$AJ$2:$AJ$167,TRUE)-_xlfn.NORM.DIST(P$30,economics!$AK$2:$AK$167,economics!$AJ$2:$AJ$167,TRUE)))),"")</f>
        <v/>
      </c>
      <c r="Q34" t="str">
        <f t="array" ref="Q34">IFERROR((SUMPRODUCT((economics!$AG$2:$AG$167=$B34)*(economics!$D$2:$D$167="process")*economics!$AH$2:$AH$167*(_xlfn.NORM.DIST(Q$3,economics!$AK$2:$AK$167,economics!$AJ$2:$AJ$167,TRUE)-_xlfn.NORM.DIST(Q$30,economics!$AK$2:$AK$167,economics!$AJ$2:$AJ$167,TRUE))*economics!$AM$2:$AM$167))/(SUMPRODUCT((economics!$AG$2:$AG$167=$B34)*(economics!$D$2:$D$167="process")*economics!$AH$2:$AH$167*(_xlfn.NORM.DIST(Q$3,economics!$AK$2:$AK$167,economics!$AJ$2:$AJ$167,TRUE)-_xlfn.NORM.DIST(Q$30,economics!$AK$2:$AK$167,economics!$AJ$2:$AJ$167,TRUE)))),"")</f>
        <v/>
      </c>
      <c r="R34" t="str">
        <f t="array" ref="R34">IFERROR((SUMPRODUCT((economics!$AG$2:$AG$167=$B34)*(economics!$D$2:$D$167="process")*economics!$AH$2:$AH$167*(_xlfn.NORM.DIST(R$3,economics!$AK$2:$AK$167,economics!$AJ$2:$AJ$167,TRUE)-_xlfn.NORM.DIST(R$30,economics!$AK$2:$AK$167,economics!$AJ$2:$AJ$167,TRUE))*economics!$AM$2:$AM$167))/(SUMPRODUCT((economics!$AG$2:$AG$167=$B34)*(economics!$D$2:$D$167="process")*economics!$AH$2:$AH$167*(_xlfn.NORM.DIST(R$3,economics!$AK$2:$AK$167,economics!$AJ$2:$AJ$167,TRUE)-_xlfn.NORM.DIST(R$30,economics!$AK$2:$AK$167,economics!$AJ$2:$AJ$167,TRUE)))),"")</f>
        <v/>
      </c>
      <c r="S34" t="str">
        <f t="array" ref="S34">IFERROR((SUMPRODUCT((economics!$AG$2:$AG$167=$B34)*(economics!$D$2:$D$167="process")*economics!$AH$2:$AH$167*(_xlfn.NORM.DIST(S$3,economics!$AK$2:$AK$167,economics!$AJ$2:$AJ$167,TRUE)-_xlfn.NORM.DIST(S$30,economics!$AK$2:$AK$167,economics!$AJ$2:$AJ$167,TRUE))*economics!$AM$2:$AM$167))/(SUMPRODUCT((economics!$AG$2:$AG$167=$B34)*(economics!$D$2:$D$167="process")*economics!$AH$2:$AH$167*(_xlfn.NORM.DIST(S$3,economics!$AK$2:$AK$167,economics!$AJ$2:$AJ$167,TRUE)-_xlfn.NORM.DIST(S$30,economics!$AK$2:$AK$167,economics!$AJ$2:$AJ$167,TRUE)))),"")</f>
        <v/>
      </c>
      <c r="T34" t="str">
        <f t="array" ref="T34">IFERROR((SUMPRODUCT((economics!$AG$2:$AG$167=$B34)*(economics!$D$2:$D$167="process")*economics!$AH$2:$AH$167*(_xlfn.NORM.DIST(T$3,economics!$AK$2:$AK$167,economics!$AJ$2:$AJ$167,TRUE)-_xlfn.NORM.DIST(T$30,economics!$AK$2:$AK$167,economics!$AJ$2:$AJ$167,TRUE))*economics!$AM$2:$AM$167))/(SUMPRODUCT((economics!$AG$2:$AG$167=$B34)*(economics!$D$2:$D$167="process")*economics!$AH$2:$AH$167*(_xlfn.NORM.DIST(T$3,economics!$AK$2:$AK$167,economics!$AJ$2:$AJ$167,TRUE)-_xlfn.NORM.DIST(T$30,economics!$AK$2:$AK$167,economics!$AJ$2:$AJ$167,TRUE)))),"")</f>
        <v/>
      </c>
      <c r="U34" t="str">
        <f t="array" ref="U34">IFERROR((SUMPRODUCT((economics!$AG$2:$AG$167=$B34)*(economics!$D$2:$D$167="process")*economics!$AH$2:$AH$167*(_xlfn.NORM.DIST(U$3,economics!$AK$2:$AK$167,economics!$AJ$2:$AJ$167,TRUE)-_xlfn.NORM.DIST(U$30,economics!$AK$2:$AK$167,economics!$AJ$2:$AJ$167,TRUE))*economics!$AM$2:$AM$167))/(SUMPRODUCT((economics!$AG$2:$AG$167=$B34)*(economics!$D$2:$D$167="process")*economics!$AH$2:$AH$167*(_xlfn.NORM.DIST(U$3,economics!$AK$2:$AK$167,economics!$AJ$2:$AJ$167,TRUE)-_xlfn.NORM.DIST(U$30,economics!$AK$2:$AK$167,economics!$AJ$2:$AJ$167,TRUE)))),"")</f>
        <v/>
      </c>
      <c r="V34" t="str">
        <f t="array" ref="V34">IFERROR((SUMPRODUCT((economics!$AG$2:$AG$167=$B34)*(economics!$D$2:$D$167="process")*economics!$AH$2:$AH$167*(_xlfn.NORM.DIST(V$3,economics!$AK$2:$AK$167,economics!$AJ$2:$AJ$167,TRUE)-_xlfn.NORM.DIST(V$30,economics!$AK$2:$AK$167,economics!$AJ$2:$AJ$167,TRUE))*economics!$AM$2:$AM$167))/(SUMPRODUCT((economics!$AG$2:$AG$167=$B34)*(economics!$D$2:$D$167="process")*economics!$AH$2:$AH$167*(_xlfn.NORM.DIST(V$3,economics!$AK$2:$AK$167,economics!$AJ$2:$AJ$167,TRUE)-_xlfn.NORM.DIST(V$30,economics!$AK$2:$AK$167,economics!$AJ$2:$AJ$167,TRUE)))),"")</f>
        <v/>
      </c>
      <c r="W34" t="str">
        <f t="array" ref="W34">IFERROR((SUMPRODUCT((economics!$AG$2:$AG$167=$B34)*(economics!$D$2:$D$167="process")*economics!$AH$2:$AH$167*(_xlfn.NORM.DIST(W$3,economics!$AK$2:$AK$167,economics!$AJ$2:$AJ$167,TRUE)-_xlfn.NORM.DIST(W$30,economics!$AK$2:$AK$167,economics!$AJ$2:$AJ$167,TRUE))*economics!$AM$2:$AM$167))/(SUMPRODUCT((economics!$AG$2:$AG$167=$B34)*(economics!$D$2:$D$167="process")*economics!$AH$2:$AH$167*(_xlfn.NORM.DIST(W$3,economics!$AK$2:$AK$167,economics!$AJ$2:$AJ$167,TRUE)-_xlfn.NORM.DIST(W$30,economics!$AK$2:$AK$167,economics!$AJ$2:$AJ$167,TRUE)))),"")</f>
        <v/>
      </c>
      <c r="X34" t="str">
        <f t="array" ref="X34">IFERROR((SUMPRODUCT((economics!$AG$2:$AG$167=$B34)*(economics!$D$2:$D$167="process")*economics!$AH$2:$AH$167*(_xlfn.NORM.DIST(X$3,economics!$AK$2:$AK$167,economics!$AJ$2:$AJ$167,TRUE)-_xlfn.NORM.DIST(X$30,economics!$AK$2:$AK$167,economics!$AJ$2:$AJ$167,TRUE))*economics!$AM$2:$AM$167))/(SUMPRODUCT((economics!$AG$2:$AG$167=$B34)*(economics!$D$2:$D$167="process")*economics!$AH$2:$AH$167*(_xlfn.NORM.DIST(X$3,economics!$AK$2:$AK$167,economics!$AJ$2:$AJ$167,TRUE)-_xlfn.NORM.DIST(X$30,economics!$AK$2:$AK$167,economics!$AJ$2:$AJ$167,TRUE)))),"")</f>
        <v/>
      </c>
      <c r="Y34" t="str">
        <f t="array" ref="Y34">IFERROR((SUMPRODUCT((economics!$AG$2:$AG$167=$B34)*(economics!$D$2:$D$167="process")*economics!$AH$2:$AH$167*(_xlfn.NORM.DIST(Y$3,economics!$AK$2:$AK$167,economics!$AJ$2:$AJ$167,TRUE)-_xlfn.NORM.DIST(Y$30,economics!$AK$2:$AK$167,economics!$AJ$2:$AJ$167,TRUE))*economics!$AM$2:$AM$167))/(SUMPRODUCT((economics!$AG$2:$AG$167=$B34)*(economics!$D$2:$D$167="process")*economics!$AH$2:$AH$167*(_xlfn.NORM.DIST(Y$3,economics!$AK$2:$AK$167,economics!$AJ$2:$AJ$167,TRUE)-_xlfn.NORM.DIST(Y$30,economics!$AK$2:$AK$167,economics!$AJ$2:$AJ$167,TRUE)))),"")</f>
        <v/>
      </c>
      <c r="Z34" t="str">
        <f t="array" ref="Z34">IFERROR((SUMPRODUCT((economics!$AG$2:$AG$167=$B34)*(economics!$D$2:$D$167="process")*economics!$AH$2:$AH$167*(_xlfn.NORM.DIST(Z$3,economics!$AK$2:$AK$167,economics!$AJ$2:$AJ$167,TRUE)-_xlfn.NORM.DIST(Z$30,economics!$AK$2:$AK$167,economics!$AJ$2:$AJ$167,TRUE))*economics!$AM$2:$AM$167))/(SUMPRODUCT((economics!$AG$2:$AG$167=$B34)*(economics!$D$2:$D$167="process")*economics!$AH$2:$AH$167*(_xlfn.NORM.DIST(Z$3,economics!$AK$2:$AK$167,economics!$AJ$2:$AJ$167,TRUE)-_xlfn.NORM.DIST(Z$30,economics!$AK$2:$AK$167,economics!$AJ$2:$AJ$167,TRUE)))),"")</f>
        <v/>
      </c>
      <c r="AA34" t="str">
        <f t="array" ref="AA34">IFERROR((SUMPRODUCT((economics!$AG$2:$AG$167=$B34)*(economics!$D$2:$D$167="process")*economics!$AH$2:$AH$167*(_xlfn.NORM.DIST(AA$3,economics!$AK$2:$AK$167,economics!$AJ$2:$AJ$167,TRUE)-_xlfn.NORM.DIST(AA$30,economics!$AK$2:$AK$167,economics!$AJ$2:$AJ$167,TRUE))*economics!$AM$2:$AM$167))/(SUMPRODUCT((economics!$AG$2:$AG$167=$B34)*(economics!$D$2:$D$167="process")*economics!$AH$2:$AH$167*(_xlfn.NORM.DIST(AA$3,economics!$AK$2:$AK$167,economics!$AJ$2:$AJ$167,TRUE)-_xlfn.NORM.DIST(AA$30,economics!$AK$2:$AK$167,economics!$AJ$2:$AJ$167,TRUE)))),"")</f>
        <v/>
      </c>
      <c r="AB34" t="str">
        <f t="array" ref="AB34">IFERROR((SUMPRODUCT((economics!$AG$2:$AG$167=$B34)*(economics!$D$2:$D$167="process")*economics!$AH$2:$AH$167*(_xlfn.NORM.DIST(AB$3,economics!$AK$2:$AK$167,economics!$AJ$2:$AJ$167,TRUE)-_xlfn.NORM.DIST(AB$30,economics!$AK$2:$AK$167,economics!$AJ$2:$AJ$167,TRUE))*economics!$AM$2:$AM$167))/(SUMPRODUCT((economics!$AG$2:$AG$167=$B34)*(economics!$D$2:$D$167="process")*economics!$AH$2:$AH$167*(_xlfn.NORM.DIST(AB$3,economics!$AK$2:$AK$167,economics!$AJ$2:$AJ$167,TRUE)-_xlfn.NORM.DIST(AB$30,economics!$AK$2:$AK$167,economics!$AJ$2:$AJ$167,TRUE)))),"")</f>
        <v/>
      </c>
      <c r="AC34" t="str">
        <f t="array" ref="AC34">IFERROR((SUMPRODUCT((economics!$AG$2:$AG$167=$B34)*(economics!$D$2:$D$167="process")*economics!$AH$2:$AH$167*(_xlfn.NORM.DIST(AC$3,economics!$AK$2:$AK$167,economics!$AJ$2:$AJ$167,TRUE)-_xlfn.NORM.DIST(AC$30,economics!$AK$2:$AK$167,economics!$AJ$2:$AJ$167,TRUE))*economics!$AM$2:$AM$167))/(SUMPRODUCT((economics!$AG$2:$AG$167=$B34)*(economics!$D$2:$D$167="process")*economics!$AH$2:$AH$167*(_xlfn.NORM.DIST(AC$3,economics!$AK$2:$AK$167,economics!$AJ$2:$AJ$167,TRUE)-_xlfn.NORM.DIST(AC$30,economics!$AK$2:$AK$167,economics!$AJ$2:$AJ$167,TRUE)))),"")</f>
        <v/>
      </c>
      <c r="AD34" t="str">
        <f t="array" ref="AD34">IFERROR((SUMPRODUCT((economics!$AG$2:$AG$167=$B34)*(economics!$D$2:$D$167="process")*economics!$AH$2:$AH$167*(_xlfn.NORM.DIST(AD$3,economics!$AK$2:$AK$167,economics!$AJ$2:$AJ$167,TRUE)-_xlfn.NORM.DIST(AD$30,economics!$AK$2:$AK$167,economics!$AJ$2:$AJ$167,TRUE))*economics!$AM$2:$AM$167))/(SUMPRODUCT((economics!$AG$2:$AG$167=$B34)*(economics!$D$2:$D$167="process")*economics!$AH$2:$AH$167*(_xlfn.NORM.DIST(AD$3,economics!$AK$2:$AK$167,economics!$AJ$2:$AJ$167,TRUE)-_xlfn.NORM.DIST(AD$30,economics!$AK$2:$AK$167,economics!$AJ$2:$AJ$167,TRUE)))),"")</f>
        <v/>
      </c>
      <c r="AE34" t="str">
        <f t="array" ref="AE34">IFERROR((SUMPRODUCT((economics!$AG$2:$AG$167=$B34)*(economics!$D$2:$D$167="process")*economics!$AH$2:$AH$167*(_xlfn.NORM.DIST(AE$3,economics!$AK$2:$AK$167,economics!$AJ$2:$AJ$167,TRUE)-_xlfn.NORM.DIST(AE$30,economics!$AK$2:$AK$167,economics!$AJ$2:$AJ$167,TRUE))*economics!$AM$2:$AM$167))/(SUMPRODUCT((economics!$AG$2:$AG$167=$B34)*(economics!$D$2:$D$167="process")*economics!$AH$2:$AH$167*(_xlfn.NORM.DIST(AE$3,economics!$AK$2:$AK$167,economics!$AJ$2:$AJ$167,TRUE)-_xlfn.NORM.DIST(AE$30,economics!$AK$2:$AK$167,economics!$AJ$2:$AJ$167,TRUE)))),"")</f>
        <v/>
      </c>
      <c r="AF34" t="str">
        <f t="array" ref="AF34">IFERROR((SUMPRODUCT((economics!$AG$2:$AG$167=$B34)*(economics!$D$2:$D$167="process")*economics!$AH$2:$AH$167*(_xlfn.NORM.DIST(AF$3,economics!$AK$2:$AK$167,economics!$AJ$2:$AJ$167,TRUE)-_xlfn.NORM.DIST(AF$30,economics!$AK$2:$AK$167,economics!$AJ$2:$AJ$167,TRUE))*economics!$AM$2:$AM$167))/(SUMPRODUCT((economics!$AG$2:$AG$167=$B34)*(economics!$D$2:$D$167="process")*economics!$AH$2:$AH$167*(_xlfn.NORM.DIST(AF$3,economics!$AK$2:$AK$167,economics!$AJ$2:$AJ$167,TRUE)-_xlfn.NORM.DIST(AF$30,economics!$AK$2:$AK$167,economics!$AJ$2:$AJ$167,TRUE)))),"")</f>
        <v/>
      </c>
      <c r="AG34" t="str">
        <f t="array" ref="AG34">IFERROR((SUMPRODUCT((economics!$AG$2:$AG$167=$B34)*(economics!$D$2:$D$167="process")*economics!$AH$2:$AH$167*(_xlfn.NORM.DIST(AG$3,economics!$AK$2:$AK$167,economics!$AJ$2:$AJ$167,TRUE)-_xlfn.NORM.DIST(AG$30,economics!$AK$2:$AK$167,economics!$AJ$2:$AJ$167,TRUE))*economics!$AM$2:$AM$167))/(SUMPRODUCT((economics!$AG$2:$AG$167=$B34)*(economics!$D$2:$D$167="process")*economics!$AH$2:$AH$167*(_xlfn.NORM.DIST(AG$3,economics!$AK$2:$AK$167,economics!$AJ$2:$AJ$167,TRUE)-_xlfn.NORM.DIST(AG$30,economics!$AK$2:$AK$167,economics!$AJ$2:$AJ$167,TRUE)))),"")</f>
        <v/>
      </c>
      <c r="AH34" t="str">
        <f t="array" ref="AH34">IFERROR((SUMPRODUCT((economics!$AG$2:$AG$167=$B34)*(economics!$D$2:$D$167="process")*economics!$AH$2:$AH$167*(_xlfn.NORM.DIST(AH$3,economics!$AK$2:$AK$167,economics!$AJ$2:$AJ$167,TRUE)-_xlfn.NORM.DIST(AH$30,economics!$AK$2:$AK$167,economics!$AJ$2:$AJ$167,TRUE))*economics!$AM$2:$AM$167))/(SUMPRODUCT((economics!$AG$2:$AG$167=$B34)*(economics!$D$2:$D$167="process")*economics!$AH$2:$AH$167*(_xlfn.NORM.DIST(AH$3,economics!$AK$2:$AK$167,economics!$AJ$2:$AJ$167,TRUE)-_xlfn.NORM.DIST(AH$30,economics!$AK$2:$AK$167,economics!$AJ$2:$AJ$167,TRUE)))),"")</f>
        <v/>
      </c>
      <c r="AI34" t="str">
        <f t="array" ref="AI34">IFERROR((SUMPRODUCT((economics!$AG$2:$AG$167=$B34)*(economics!$D$2:$D$167="process")*economics!$AH$2:$AH$167*(_xlfn.NORM.DIST(AI$3,economics!$AK$2:$AK$167,economics!$AJ$2:$AJ$167,TRUE)-_xlfn.NORM.DIST(AI$30,economics!$AK$2:$AK$167,economics!$AJ$2:$AJ$167,TRUE))*economics!$AM$2:$AM$167))/(SUMPRODUCT((economics!$AG$2:$AG$167=$B34)*(economics!$D$2:$D$167="process")*economics!$AH$2:$AH$167*(_xlfn.NORM.DIST(AI$3,economics!$AK$2:$AK$167,economics!$AJ$2:$AJ$167,TRUE)-_xlfn.NORM.DIST(AI$30,economics!$AK$2:$AK$167,economics!$AJ$2:$AJ$167,TRUE)))),"")</f>
        <v/>
      </c>
      <c r="AJ34" t="str">
        <f t="array" ref="AJ34">IFERROR((SUMPRODUCT((economics!$AG$2:$AG$167=$B34)*(economics!$D$2:$D$167="process")*economics!$AH$2:$AH$167*(_xlfn.NORM.DIST(AJ$3,economics!$AK$2:$AK$167,economics!$AJ$2:$AJ$167,TRUE)-_xlfn.NORM.DIST(AJ$30,economics!$AK$2:$AK$167,economics!$AJ$2:$AJ$167,TRUE))*economics!$AM$2:$AM$167))/(SUMPRODUCT((economics!$AG$2:$AG$167=$B34)*(economics!$D$2:$D$167="process")*economics!$AH$2:$AH$167*(_xlfn.NORM.DIST(AJ$3,economics!$AK$2:$AK$167,economics!$AJ$2:$AJ$167,TRUE)-_xlfn.NORM.DIST(AJ$30,economics!$AK$2:$AK$167,economics!$AJ$2:$AJ$167,TRUE)))),"")</f>
        <v/>
      </c>
      <c r="AK34" t="str">
        <f t="array" ref="AK34">IFERROR((SUMPRODUCT((economics!$AG$2:$AG$167=$B34)*(economics!$D$2:$D$167="process")*economics!$AH$2:$AH$167*(_xlfn.NORM.DIST(AK$3,economics!$AK$2:$AK$167,economics!$AJ$2:$AJ$167,TRUE)-_xlfn.NORM.DIST(AK$30,economics!$AK$2:$AK$167,economics!$AJ$2:$AJ$167,TRUE))*economics!$AM$2:$AM$167))/(SUMPRODUCT((economics!$AG$2:$AG$167=$B34)*(economics!$D$2:$D$167="process")*economics!$AH$2:$AH$167*(_xlfn.NORM.DIST(AK$3,economics!$AK$2:$AK$167,economics!$AJ$2:$AJ$167,TRUE)-_xlfn.NORM.DIST(AK$30,economics!$AK$2:$AK$167,economics!$AJ$2:$AJ$167,TRUE)))),"")</f>
        <v/>
      </c>
      <c r="AL34" t="str">
        <f t="array" ref="AL34">IFERROR((SUMPRODUCT((economics!$AG$2:$AG$167=$B34)*(economics!$D$2:$D$167="process")*economics!$AH$2:$AH$167*(_xlfn.NORM.DIST(AL$3,economics!$AK$2:$AK$167,economics!$AJ$2:$AJ$167,TRUE)-_xlfn.NORM.DIST(AL$30,economics!$AK$2:$AK$167,economics!$AJ$2:$AJ$167,TRUE))*economics!$AM$2:$AM$167))/(SUMPRODUCT((economics!$AG$2:$AG$167=$B34)*(economics!$D$2:$D$167="process")*economics!$AH$2:$AH$167*(_xlfn.NORM.DIST(AL$3,economics!$AK$2:$AK$167,economics!$AJ$2:$AJ$167,TRUE)-_xlfn.NORM.DIST(AL$30,economics!$AK$2:$AK$167,economics!$AJ$2:$AJ$167,TRUE)))),"")</f>
        <v/>
      </c>
      <c r="AM34" t="str">
        <f t="array" ref="AM34">IFERROR((SUMPRODUCT((economics!$AG$2:$AG$167=$B34)*(economics!$D$2:$D$167="process")*economics!$AH$2:$AH$167*(_xlfn.NORM.DIST(AM$3,economics!$AK$2:$AK$167,economics!$AJ$2:$AJ$167,TRUE)-_xlfn.NORM.DIST(AM$30,economics!$AK$2:$AK$167,economics!$AJ$2:$AJ$167,TRUE))*economics!$AM$2:$AM$167))/(SUMPRODUCT((economics!$AG$2:$AG$167=$B34)*(economics!$D$2:$D$167="process")*economics!$AH$2:$AH$167*(_xlfn.NORM.DIST(AM$3,economics!$AK$2:$AK$167,economics!$AJ$2:$AJ$167,TRUE)-_xlfn.NORM.DIST(AM$30,economics!$AK$2:$AK$167,economics!$AJ$2:$AJ$167,TRUE)))),"")</f>
        <v/>
      </c>
      <c r="AN34" t="str">
        <f t="array" ref="AN34">IFERROR((SUMPRODUCT((economics!$AG$2:$AG$167=$B34)*(economics!$D$2:$D$167="process")*economics!$AH$2:$AH$167*(_xlfn.NORM.DIST(AN$3,economics!$AK$2:$AK$167,economics!$AJ$2:$AJ$167,TRUE)-_xlfn.NORM.DIST(AN$30,economics!$AK$2:$AK$167,economics!$AJ$2:$AJ$167,TRUE))*economics!$AM$2:$AM$167))/(SUMPRODUCT((economics!$AG$2:$AG$167=$B34)*(economics!$D$2:$D$167="process")*economics!$AH$2:$AH$167*(_xlfn.NORM.DIST(AN$3,economics!$AK$2:$AK$167,economics!$AJ$2:$AJ$167,TRUE)-_xlfn.NORM.DIST(AN$30,economics!$AK$2:$AK$167,economics!$AJ$2:$AJ$167,TRUE)))),"")</f>
        <v/>
      </c>
      <c r="AO34" t="str">
        <f t="array" ref="AO34">IFERROR((SUMPRODUCT((economics!$AG$2:$AG$167=$B34)*(economics!$D$2:$D$167="process")*economics!$AH$2:$AH$167*(_xlfn.NORM.DIST(AO$3,economics!$AK$2:$AK$167,economics!$AJ$2:$AJ$167,TRUE)-_xlfn.NORM.DIST(AO$30,economics!$AK$2:$AK$167,economics!$AJ$2:$AJ$167,TRUE))*economics!$AM$2:$AM$167))/(SUMPRODUCT((economics!$AG$2:$AG$167=$B34)*(economics!$D$2:$D$167="process")*economics!$AH$2:$AH$167*(_xlfn.NORM.DIST(AO$3,economics!$AK$2:$AK$167,economics!$AJ$2:$AJ$167,TRUE)-_xlfn.NORM.DIST(AO$30,economics!$AK$2:$AK$167,economics!$AJ$2:$AJ$167,TRUE)))),"")</f>
        <v/>
      </c>
      <c r="AP34" t="str">
        <f t="array" ref="AP34">IFERROR((SUMPRODUCT((economics!$AG$2:$AG$167=$B34)*(economics!$D$2:$D$167="process")*economics!$AH$2:$AH$167*(_xlfn.NORM.DIST(AP$3,economics!$AK$2:$AK$167,economics!$AJ$2:$AJ$167,TRUE)-_xlfn.NORM.DIST(AP$30,economics!$AK$2:$AK$167,economics!$AJ$2:$AJ$167,TRUE))*economics!$AM$2:$AM$167))/(SUMPRODUCT((economics!$AG$2:$AG$167=$B34)*(economics!$D$2:$D$167="process")*economics!$AH$2:$AH$167*(_xlfn.NORM.DIST(AP$3,economics!$AK$2:$AK$167,economics!$AJ$2:$AJ$167,TRUE)-_xlfn.NORM.DIST(AP$30,economics!$AK$2:$AK$167,economics!$AJ$2:$AJ$167,TRUE)))),"")</f>
        <v/>
      </c>
      <c r="AQ34" t="str">
        <f t="array" ref="AQ34">IFERROR((SUMPRODUCT((economics!$AG$2:$AG$167=$B34)*(economics!$D$2:$D$167="process")*economics!$AH$2:$AH$167*(_xlfn.NORM.DIST(AQ$3,economics!$AK$2:$AK$167,economics!$AJ$2:$AJ$167,TRUE)-_xlfn.NORM.DIST(AQ$30,economics!$AK$2:$AK$167,economics!$AJ$2:$AJ$167,TRUE))*economics!$AM$2:$AM$167))/(SUMPRODUCT((economics!$AG$2:$AG$167=$B34)*(economics!$D$2:$D$167="process")*economics!$AH$2:$AH$167*(_xlfn.NORM.DIST(AQ$3,economics!$AK$2:$AK$167,economics!$AJ$2:$AJ$167,TRUE)-_xlfn.NORM.DIST(AQ$30,economics!$AK$2:$AK$167,economics!$AJ$2:$AJ$167,TRUE)))),"")</f>
        <v/>
      </c>
      <c r="AR34" t="str">
        <f t="array" ref="AR34">IFERROR((SUMPRODUCT((economics!$AG$2:$AG$167=$B34)*(economics!$D$2:$D$167="process")*economics!$AH$2:$AH$167*(_xlfn.NORM.DIST(AR$3,economics!$AK$2:$AK$167,economics!$AJ$2:$AJ$167,TRUE)-_xlfn.NORM.DIST(AR$30,economics!$AK$2:$AK$167,economics!$AJ$2:$AJ$167,TRUE))*economics!$AM$2:$AM$167))/(SUMPRODUCT((economics!$AG$2:$AG$167=$B34)*(economics!$D$2:$D$167="process")*economics!$AH$2:$AH$167*(_xlfn.NORM.DIST(AR$3,economics!$AK$2:$AK$167,economics!$AJ$2:$AJ$167,TRUE)-_xlfn.NORM.DIST(AR$30,economics!$AK$2:$AK$167,economics!$AJ$2:$AJ$167,TRUE)))),"")</f>
        <v/>
      </c>
      <c r="AS34" t="str">
        <f t="array" ref="AS34">IFERROR((SUMPRODUCT((economics!$AG$2:$AG$167=$B34)*(economics!$D$2:$D$167="process")*economics!$AH$2:$AH$167*(_xlfn.NORM.DIST(AS$3,economics!$AK$2:$AK$167,economics!$AJ$2:$AJ$167,TRUE)-_xlfn.NORM.DIST(AS$30,economics!$AK$2:$AK$167,economics!$AJ$2:$AJ$167,TRUE))*economics!$AM$2:$AM$167))/(SUMPRODUCT((economics!$AG$2:$AG$167=$B34)*(economics!$D$2:$D$167="process")*economics!$AH$2:$AH$167*(_xlfn.NORM.DIST(AS$3,economics!$AK$2:$AK$167,economics!$AJ$2:$AJ$167,TRUE)-_xlfn.NORM.DIST(AS$30,economics!$AK$2:$AK$167,economics!$AJ$2:$AJ$167,TRUE)))),"")</f>
        <v/>
      </c>
      <c r="AT34" t="str">
        <f t="array" ref="AT34">IFERROR((SUMPRODUCT((economics!$AG$2:$AG$167=$B34)*(economics!$D$2:$D$167="process")*economics!$AH$2:$AH$167*(_xlfn.NORM.DIST(AT$3,economics!$AK$2:$AK$167,economics!$AJ$2:$AJ$167,TRUE)-_xlfn.NORM.DIST(AT$30,economics!$AK$2:$AK$167,economics!$AJ$2:$AJ$167,TRUE))*economics!$AM$2:$AM$167))/(SUMPRODUCT((economics!$AG$2:$AG$167=$B34)*(economics!$D$2:$D$167="process")*economics!$AH$2:$AH$167*(_xlfn.NORM.DIST(AT$3,economics!$AK$2:$AK$167,economics!$AJ$2:$AJ$167,TRUE)-_xlfn.NORM.DIST(AT$30,economics!$AK$2:$AK$167,economics!$AJ$2:$AJ$167,TRUE)))),"")</f>
        <v/>
      </c>
      <c r="AU34" t="str">
        <f t="array" ref="AU34">IFERROR((SUMPRODUCT((economics!$AG$2:$AG$167=$B34)*(economics!$D$2:$D$167="process")*economics!$AH$2:$AH$167*(_xlfn.NORM.DIST(AU$3,economics!$AK$2:$AK$167,economics!$AJ$2:$AJ$167,TRUE)-_xlfn.NORM.DIST(AU$30,economics!$AK$2:$AK$167,economics!$AJ$2:$AJ$167,TRUE))*economics!$AM$2:$AM$167))/(SUMPRODUCT((economics!$AG$2:$AG$167=$B34)*(economics!$D$2:$D$167="process")*economics!$AH$2:$AH$167*(_xlfn.NORM.DIST(AU$3,economics!$AK$2:$AK$167,economics!$AJ$2:$AJ$167,TRUE)-_xlfn.NORM.DIST(AU$30,economics!$AK$2:$AK$167,economics!$AJ$2:$AJ$167,TRUE)))),"")</f>
        <v/>
      </c>
      <c r="AV34" t="str">
        <f t="array" ref="AV34">IFERROR((SUMPRODUCT((economics!$AG$2:$AG$167=$B34)*(economics!$D$2:$D$167="process")*economics!$AH$2:$AH$167*(_xlfn.NORM.DIST(AV$3,economics!$AK$2:$AK$167,economics!$AJ$2:$AJ$167,TRUE)-_xlfn.NORM.DIST(AV$30,economics!$AK$2:$AK$167,economics!$AJ$2:$AJ$167,TRUE))*economics!$AM$2:$AM$167))/(SUMPRODUCT((economics!$AG$2:$AG$167=$B34)*(economics!$D$2:$D$167="process")*economics!$AH$2:$AH$167*(_xlfn.NORM.DIST(AV$3,economics!$AK$2:$AK$167,economics!$AJ$2:$AJ$167,TRUE)-_xlfn.NORM.DIST(AV$30,economics!$AK$2:$AK$167,economics!$AJ$2:$AJ$167,TRUE)))),"")</f>
        <v/>
      </c>
      <c r="AW34" t="str">
        <f t="array" ref="AW34">IFERROR((SUMPRODUCT((economics!$AG$2:$AG$167=$B34)*(economics!$D$2:$D$167="process")*economics!$AH$2:$AH$167*(_xlfn.NORM.DIST(AW$3,economics!$AK$2:$AK$167,economics!$AJ$2:$AJ$167,TRUE)-_xlfn.NORM.DIST(AW$30,economics!$AK$2:$AK$167,economics!$AJ$2:$AJ$167,TRUE))*economics!$AM$2:$AM$167))/(SUMPRODUCT((economics!$AG$2:$AG$167=$B34)*(economics!$D$2:$D$167="process")*economics!$AH$2:$AH$167*(_xlfn.NORM.DIST(AW$3,economics!$AK$2:$AK$167,economics!$AJ$2:$AJ$167,TRUE)-_xlfn.NORM.DIST(AW$30,economics!$AK$2:$AK$167,economics!$AJ$2:$AJ$167,TRUE)))),"")</f>
        <v/>
      </c>
      <c r="AX34" t="str">
        <f t="array" ref="AX34">IFERROR((SUMPRODUCT((economics!$AG$2:$AG$167=$B34)*(economics!$D$2:$D$167="process")*economics!$AH$2:$AH$167*(_xlfn.NORM.DIST(AX$3,economics!$AK$2:$AK$167,economics!$AJ$2:$AJ$167,TRUE)-_xlfn.NORM.DIST(AX$30,economics!$AK$2:$AK$167,economics!$AJ$2:$AJ$167,TRUE))*economics!$AM$2:$AM$167))/(SUMPRODUCT((economics!$AG$2:$AG$167=$B34)*(economics!$D$2:$D$167="process")*economics!$AH$2:$AH$167*(_xlfn.NORM.DIST(AX$3,economics!$AK$2:$AK$167,economics!$AJ$2:$AJ$167,TRUE)-_xlfn.NORM.DIST(AX$30,economics!$AK$2:$AK$167,economics!$AJ$2:$AJ$167,TRUE)))),"")</f>
        <v/>
      </c>
      <c r="AY34" t="str">
        <f t="array" ref="AY34">IFERROR((SUMPRODUCT((economics!$AG$2:$AG$167=$B34)*(economics!$D$2:$D$167="process")*economics!$AH$2:$AH$167*(_xlfn.NORM.DIST(AY$3,economics!$AK$2:$AK$167,economics!$AJ$2:$AJ$167,TRUE)-_xlfn.NORM.DIST(AY$30,economics!$AK$2:$AK$167,economics!$AJ$2:$AJ$167,TRUE))*economics!$AM$2:$AM$167))/(SUMPRODUCT((economics!$AG$2:$AG$167=$B34)*(economics!$D$2:$D$167="process")*economics!$AH$2:$AH$167*(_xlfn.NORM.DIST(AY$3,economics!$AK$2:$AK$167,economics!$AJ$2:$AJ$167,TRUE)-_xlfn.NORM.DIST(AY$30,economics!$AK$2:$AK$167,economics!$AJ$2:$AJ$167,TRUE)))),"")</f>
        <v/>
      </c>
      <c r="AZ34" t="str">
        <f t="array" ref="AZ34">IFERROR((SUMPRODUCT((economics!$AG$2:$AG$167=$B34)*(economics!$D$2:$D$167="process")*economics!$AH$2:$AH$167*(_xlfn.NORM.DIST(AZ$3,economics!$AK$2:$AK$167,economics!$AJ$2:$AJ$167,TRUE)-_xlfn.NORM.DIST(AZ$30,economics!$AK$2:$AK$167,economics!$AJ$2:$AJ$167,TRUE))*economics!$AM$2:$AM$167))/(SUMPRODUCT((economics!$AG$2:$AG$167=$B34)*(economics!$D$2:$D$167="process")*economics!$AH$2:$AH$167*(_xlfn.NORM.DIST(AZ$3,economics!$AK$2:$AK$167,economics!$AJ$2:$AJ$167,TRUE)-_xlfn.NORM.DIST(AZ$30,economics!$AK$2:$AK$167,economics!$AJ$2:$AJ$167,TRUE)))),"")</f>
        <v/>
      </c>
      <c r="BA34" t="str">
        <f t="array" ref="BA34">IFERROR((SUMPRODUCT((economics!$AG$2:$AG$167=$B34)*(economics!$D$2:$D$167="process")*economics!$AH$2:$AH$167*(_xlfn.NORM.DIST(BA$3,economics!$AK$2:$AK$167,economics!$AJ$2:$AJ$167,TRUE)-_xlfn.NORM.DIST(BA$30,economics!$AK$2:$AK$167,economics!$AJ$2:$AJ$167,TRUE))*economics!$AM$2:$AM$167))/(SUMPRODUCT((economics!$AG$2:$AG$167=$B34)*(economics!$D$2:$D$167="process")*economics!$AH$2:$AH$167*(_xlfn.NORM.DIST(BA$3,economics!$AK$2:$AK$167,economics!$AJ$2:$AJ$167,TRUE)-_xlfn.NORM.DIST(BA$30,economics!$AK$2:$AK$167,economics!$AJ$2:$AJ$167,TRUE)))),"")</f>
        <v/>
      </c>
      <c r="BB34" t="str">
        <f t="array" ref="BB34">IFERROR((SUMPRODUCT((economics!$AG$2:$AG$167=$B34)*(economics!$D$2:$D$167="process")*economics!$AH$2:$AH$167*(_xlfn.NORM.DIST(BB$3,economics!$AK$2:$AK$167,economics!$AJ$2:$AJ$167,TRUE)-_xlfn.NORM.DIST(BB$30,economics!$AK$2:$AK$167,economics!$AJ$2:$AJ$167,TRUE))*economics!$AM$2:$AM$167))/(SUMPRODUCT((economics!$AG$2:$AG$167=$B34)*(economics!$D$2:$D$167="process")*economics!$AH$2:$AH$167*(_xlfn.NORM.DIST(BB$3,economics!$AK$2:$AK$167,economics!$AJ$2:$AJ$167,TRUE)-_xlfn.NORM.DIST(BB$30,economics!$AK$2:$AK$167,economics!$AJ$2:$AJ$167,TRUE)))),"")</f>
        <v/>
      </c>
      <c r="BC34" t="str">
        <f t="array" ref="BC34">IFERROR((SUMPRODUCT((economics!$AG$2:$AG$167=$B34)*(economics!$D$2:$D$167="process")*economics!$AH$2:$AH$167*(_xlfn.NORM.DIST(BC$3,economics!$AK$2:$AK$167,economics!$AJ$2:$AJ$167,TRUE)-_xlfn.NORM.DIST(BC$30,economics!$AK$2:$AK$167,economics!$AJ$2:$AJ$167,TRUE))*economics!$AM$2:$AM$167))/(SUMPRODUCT((economics!$AG$2:$AG$167=$B34)*(economics!$D$2:$D$167="process")*economics!$AH$2:$AH$167*(_xlfn.NORM.DIST(BC$3,economics!$AK$2:$AK$167,economics!$AJ$2:$AJ$167,TRUE)-_xlfn.NORM.DIST(BC$30,economics!$AK$2:$AK$167,economics!$AJ$2:$AJ$167,TRUE)))),"")</f>
        <v/>
      </c>
      <c r="BD34" t="str">
        <f t="array" ref="BD34">IFERROR((SUMPRODUCT((economics!$AG$2:$AG$167=$B34)*(economics!$D$2:$D$167="process")*economics!$AH$2:$AH$167*(_xlfn.NORM.DIST(BD$3,economics!$AK$2:$AK$167,economics!$AJ$2:$AJ$167,TRUE)-_xlfn.NORM.DIST(BD$30,economics!$AK$2:$AK$167,economics!$AJ$2:$AJ$167,TRUE))*economics!$AM$2:$AM$167))/(SUMPRODUCT((economics!$AG$2:$AG$167=$B34)*(economics!$D$2:$D$167="process")*economics!$AH$2:$AH$167*(_xlfn.NORM.DIST(BD$3,economics!$AK$2:$AK$167,economics!$AJ$2:$AJ$167,TRUE)-_xlfn.NORM.DIST(BD$30,economics!$AK$2:$AK$167,economics!$AJ$2:$AJ$167,TRUE)))),"")</f>
        <v/>
      </c>
      <c r="BE34" t="str">
        <f t="array" ref="BE34">IFERROR((SUMPRODUCT((economics!$AG$2:$AG$167=$B34)*(economics!$D$2:$D$167="process")*economics!$AH$2:$AH$167*(_xlfn.NORM.DIST(BE$3,economics!$AK$2:$AK$167,economics!$AJ$2:$AJ$167,TRUE)-_xlfn.NORM.DIST(BE$30,economics!$AK$2:$AK$167,economics!$AJ$2:$AJ$167,TRUE))*economics!$AM$2:$AM$167))/(SUMPRODUCT((economics!$AG$2:$AG$167=$B34)*(economics!$D$2:$D$167="process")*economics!$AH$2:$AH$167*(_xlfn.NORM.DIST(BE$3,economics!$AK$2:$AK$167,economics!$AJ$2:$AJ$167,TRUE)-_xlfn.NORM.DIST(BE$30,economics!$AK$2:$AK$167,economics!$AJ$2:$AJ$167,TRUE)))),"")</f>
        <v/>
      </c>
      <c r="BF34" t="str">
        <f t="array" ref="BF34">IFERROR((SUMPRODUCT((economics!$AG$2:$AG$167=$B34)*(economics!$D$2:$D$167="process")*economics!$AH$2:$AH$167*(_xlfn.NORM.DIST(BF$3,economics!$AK$2:$AK$167,economics!$AJ$2:$AJ$167,TRUE)-_xlfn.NORM.DIST(BF$30,economics!$AK$2:$AK$167,economics!$AJ$2:$AJ$167,TRUE))*economics!$AM$2:$AM$167))/(SUMPRODUCT((economics!$AG$2:$AG$167=$B34)*(economics!$D$2:$D$167="process")*economics!$AH$2:$AH$167*(_xlfn.NORM.DIST(BF$3,economics!$AK$2:$AK$167,economics!$AJ$2:$AJ$167,TRUE)-_xlfn.NORM.DIST(BF$30,economics!$AK$2:$AK$167,economics!$AJ$2:$AJ$167,TRUE)))),"")</f>
        <v/>
      </c>
      <c r="BG34" t="str">
        <f t="array" ref="BG34">IFERROR((SUMPRODUCT((economics!$AG$2:$AG$167=$B34)*(economics!$D$2:$D$167="process")*economics!$AH$2:$AH$167*(_xlfn.NORM.DIST(BG$3,economics!$AK$2:$AK$167,economics!$AJ$2:$AJ$167,TRUE)-_xlfn.NORM.DIST(BG$30,economics!$AK$2:$AK$167,economics!$AJ$2:$AJ$167,TRUE))*economics!$AM$2:$AM$167))/(SUMPRODUCT((economics!$AG$2:$AG$167=$B34)*(economics!$D$2:$D$167="process")*economics!$AH$2:$AH$167*(_xlfn.NORM.DIST(BG$3,economics!$AK$2:$AK$167,economics!$AJ$2:$AJ$167,TRUE)-_xlfn.NORM.DIST(BG$30,economics!$AK$2:$AK$167,economics!$AJ$2:$AJ$167,TRUE)))),"")</f>
        <v/>
      </c>
      <c r="BH34" t="str">
        <f t="array" ref="BH34">IFERROR((SUMPRODUCT((economics!$AG$2:$AG$167=$B34)*(economics!$D$2:$D$167="process")*economics!$AH$2:$AH$167*(_xlfn.NORM.DIST(BH$3,economics!$AK$2:$AK$167,economics!$AJ$2:$AJ$167,TRUE)-_xlfn.NORM.DIST(BH$30,economics!$AK$2:$AK$167,economics!$AJ$2:$AJ$167,TRUE))*economics!$AM$2:$AM$167))/(SUMPRODUCT((economics!$AG$2:$AG$167=$B34)*(economics!$D$2:$D$167="process")*economics!$AH$2:$AH$167*(_xlfn.NORM.DIST(BH$3,economics!$AK$2:$AK$167,economics!$AJ$2:$AJ$167,TRUE)-_xlfn.NORM.DIST(BH$30,economics!$AK$2:$AK$167,economics!$AJ$2:$AJ$167,TRUE)))),"")</f>
        <v/>
      </c>
      <c r="BI34" t="str">
        <f t="array" ref="BI34">IFERROR((SUMPRODUCT((economics!$AG$2:$AG$167=$B34)*(economics!$D$2:$D$167="process")*economics!$AH$2:$AH$167*(_xlfn.NORM.DIST(BI$3,economics!$AK$2:$AK$167,economics!$AJ$2:$AJ$167,TRUE)-_xlfn.NORM.DIST(BI$30,economics!$AK$2:$AK$167,economics!$AJ$2:$AJ$167,TRUE))*economics!$AM$2:$AM$167))/(SUMPRODUCT((economics!$AG$2:$AG$167=$B34)*(economics!$D$2:$D$167="process")*economics!$AH$2:$AH$167*(_xlfn.NORM.DIST(BI$3,economics!$AK$2:$AK$167,economics!$AJ$2:$AJ$167,TRUE)-_xlfn.NORM.DIST(BI$30,economics!$AK$2:$AK$167,economics!$AJ$2:$AJ$167,TRUE)))),"")</f>
        <v/>
      </c>
      <c r="BJ34" t="str">
        <f t="array" ref="BJ34">IFERROR((SUMPRODUCT((economics!$AG$2:$AG$167=$B34)*(economics!$D$2:$D$167="process")*economics!$AH$2:$AH$167*(_xlfn.NORM.DIST(BJ$3,economics!$AK$2:$AK$167,economics!$AJ$2:$AJ$167,TRUE)-_xlfn.NORM.DIST(BJ$30,economics!$AK$2:$AK$167,economics!$AJ$2:$AJ$167,TRUE))*economics!$AM$2:$AM$167))/(SUMPRODUCT((economics!$AG$2:$AG$167=$B34)*(economics!$D$2:$D$167="process")*economics!$AH$2:$AH$167*(_xlfn.NORM.DIST(BJ$3,economics!$AK$2:$AK$167,economics!$AJ$2:$AJ$167,TRUE)-_xlfn.NORM.DIST(BJ$30,economics!$AK$2:$AK$167,economics!$AJ$2:$AJ$167,TRUE)))),"")</f>
        <v/>
      </c>
      <c r="BK34" t="str">
        <f t="array" ref="BK34">IFERROR((SUMPRODUCT((economics!$AG$2:$AG$167=$B34)*(economics!$D$2:$D$167="process")*economics!$AH$2:$AH$167*(_xlfn.NORM.DIST(BK$3,economics!$AK$2:$AK$167,economics!$AJ$2:$AJ$167,TRUE)-_xlfn.NORM.DIST(BK$30,economics!$AK$2:$AK$167,economics!$AJ$2:$AJ$167,TRUE))*economics!$AM$2:$AM$167))/(SUMPRODUCT((economics!$AG$2:$AG$167=$B34)*(economics!$D$2:$D$167="process")*economics!$AH$2:$AH$167*(_xlfn.NORM.DIST(BK$3,economics!$AK$2:$AK$167,economics!$AJ$2:$AJ$167,TRUE)-_xlfn.NORM.DIST(BK$30,economics!$AK$2:$AK$167,economics!$AJ$2:$AJ$167,TRUE)))),"")</f>
        <v/>
      </c>
      <c r="BL34" t="str">
        <f t="array" ref="BL34">IFERROR((SUMPRODUCT((economics!$AG$2:$AG$167=$B34)*(economics!$D$2:$D$167="process")*economics!$AH$2:$AH$167*(_xlfn.NORM.DIST(BL$3,economics!$AK$2:$AK$167,economics!$AJ$2:$AJ$167,TRUE)-_xlfn.NORM.DIST(BL$30,economics!$AK$2:$AK$167,economics!$AJ$2:$AJ$167,TRUE))*economics!$AM$2:$AM$167))/(SUMPRODUCT((economics!$AG$2:$AG$167=$B34)*(economics!$D$2:$D$167="process")*economics!$AH$2:$AH$167*(_xlfn.NORM.DIST(BL$3,economics!$AK$2:$AK$167,economics!$AJ$2:$AJ$167,TRUE)-_xlfn.NORM.DIST(BL$30,economics!$AK$2:$AK$167,economics!$AJ$2:$AJ$167,TRUE)))),"")</f>
        <v/>
      </c>
      <c r="BM34" t="str">
        <f t="array" ref="BM34">IFERROR((SUMPRODUCT((economics!$AG$2:$AG$167=$B34)*(economics!$D$2:$D$167="process")*economics!$AH$2:$AH$167*(_xlfn.NORM.DIST(BM$3,economics!$AK$2:$AK$167,economics!$AJ$2:$AJ$167,TRUE)-_xlfn.NORM.DIST(BM$30,economics!$AK$2:$AK$167,economics!$AJ$2:$AJ$167,TRUE))*economics!$AM$2:$AM$167))/(SUMPRODUCT((economics!$AG$2:$AG$167=$B34)*(economics!$D$2:$D$167="process")*economics!$AH$2:$AH$167*(_xlfn.NORM.DIST(BM$3,economics!$AK$2:$AK$167,economics!$AJ$2:$AJ$167,TRUE)-_xlfn.NORM.DIST(BM$30,economics!$AK$2:$AK$167,economics!$AJ$2:$AJ$167,TRUE)))),"")</f>
        <v/>
      </c>
      <c r="BN34" t="str">
        <f t="array" ref="BN34">IFERROR((SUMPRODUCT((economics!$AG$2:$AG$167=$B34)*(economics!$D$2:$D$167="process")*economics!$AH$2:$AH$167*(_xlfn.NORM.DIST(BN$3,economics!$AK$2:$AK$167,economics!$AJ$2:$AJ$167,TRUE)-_xlfn.NORM.DIST(BN$30,economics!$AK$2:$AK$167,economics!$AJ$2:$AJ$167,TRUE))*economics!$AM$2:$AM$167))/(SUMPRODUCT((economics!$AG$2:$AG$167=$B34)*(economics!$D$2:$D$167="process")*economics!$AH$2:$AH$167*(_xlfn.NORM.DIST(BN$3,economics!$AK$2:$AK$167,economics!$AJ$2:$AJ$167,TRUE)-_xlfn.NORM.DIST(BN$30,economics!$AK$2:$AK$167,economics!$AJ$2:$AJ$167,TRUE)))),"")</f>
        <v/>
      </c>
      <c r="BO34" t="str">
        <f t="array" ref="BO34">IFERROR((SUMPRODUCT((economics!$AG$2:$AG$167=$B34)*(economics!$D$2:$D$167="process")*economics!$AH$2:$AH$167*(_xlfn.NORM.DIST(BO$3,economics!$AK$2:$AK$167,economics!$AJ$2:$AJ$167,TRUE)-_xlfn.NORM.DIST(BO$30,economics!$AK$2:$AK$167,economics!$AJ$2:$AJ$167,TRUE))*economics!$AM$2:$AM$167))/(SUMPRODUCT((economics!$AG$2:$AG$167=$B34)*(economics!$D$2:$D$167="process")*economics!$AH$2:$AH$167*(_xlfn.NORM.DIST(BO$3,economics!$AK$2:$AK$167,economics!$AJ$2:$AJ$167,TRUE)-_xlfn.NORM.DIST(BO$30,economics!$AK$2:$AK$167,economics!$AJ$2:$AJ$167,TRUE)))),"")</f>
        <v/>
      </c>
      <c r="BP34" t="str">
        <f t="array" ref="BP34">IFERROR((SUMPRODUCT((economics!$AG$2:$AG$167=$B34)*(economics!$D$2:$D$167="process")*economics!$AH$2:$AH$167*(_xlfn.NORM.DIST(BP$3,economics!$AK$2:$AK$167,economics!$AJ$2:$AJ$167,TRUE)-_xlfn.NORM.DIST(BP$30,economics!$AK$2:$AK$167,economics!$AJ$2:$AJ$167,TRUE))*economics!$AM$2:$AM$167))/(SUMPRODUCT((economics!$AG$2:$AG$167=$B34)*(economics!$D$2:$D$167="process")*economics!$AH$2:$AH$167*(_xlfn.NORM.DIST(BP$3,economics!$AK$2:$AK$167,economics!$AJ$2:$AJ$167,TRUE)-_xlfn.NORM.DIST(BP$30,economics!$AK$2:$AK$167,economics!$AJ$2:$AJ$167,TRUE)))),"")</f>
        <v/>
      </c>
      <c r="BQ34" t="str">
        <f t="array" ref="BQ34">IFERROR((SUMPRODUCT((economics!$AG$2:$AG$167=$B34)*(economics!$D$2:$D$167="process")*economics!$AH$2:$AH$167*(_xlfn.NORM.DIST(BQ$3,economics!$AK$2:$AK$167,economics!$AJ$2:$AJ$167,TRUE)-_xlfn.NORM.DIST(BQ$30,economics!$AK$2:$AK$167,economics!$AJ$2:$AJ$167,TRUE))*economics!$AM$2:$AM$167))/(SUMPRODUCT((economics!$AG$2:$AG$167=$B34)*(economics!$D$2:$D$167="process")*economics!$AH$2:$AH$167*(_xlfn.NORM.DIST(BQ$3,economics!$AK$2:$AK$167,economics!$AJ$2:$AJ$167,TRUE)-_xlfn.NORM.DIST(BQ$30,economics!$AK$2:$AK$167,economics!$AJ$2:$AJ$167,TRUE)))),"")</f>
        <v/>
      </c>
      <c r="BR34" t="str">
        <f t="array" ref="BR34">IFERROR((SUMPRODUCT((economics!$AG$2:$AG$167=$B34)*(economics!$D$2:$D$167="process")*economics!$AH$2:$AH$167*(_xlfn.NORM.DIST(BR$3,economics!$AK$2:$AK$167,economics!$AJ$2:$AJ$167,TRUE)-_xlfn.NORM.DIST(BR$30,economics!$AK$2:$AK$167,economics!$AJ$2:$AJ$167,TRUE))*economics!$AM$2:$AM$167))/(SUMPRODUCT((economics!$AG$2:$AG$167=$B34)*(economics!$D$2:$D$167="process")*economics!$AH$2:$AH$167*(_xlfn.NORM.DIST(BR$3,economics!$AK$2:$AK$167,economics!$AJ$2:$AJ$167,TRUE)-_xlfn.NORM.DIST(BR$30,economics!$AK$2:$AK$167,economics!$AJ$2:$AJ$167,TRUE)))),"")</f>
        <v/>
      </c>
      <c r="BS34" t="str">
        <f t="array" ref="BS34">IFERROR((SUMPRODUCT((economics!$AG$2:$AG$167=$B34)*(economics!$D$2:$D$167="process")*economics!$AH$2:$AH$167*(_xlfn.NORM.DIST(BS$3,economics!$AK$2:$AK$167,economics!$AJ$2:$AJ$167,TRUE)-_xlfn.NORM.DIST(BS$30,economics!$AK$2:$AK$167,economics!$AJ$2:$AJ$167,TRUE))*economics!$AM$2:$AM$167))/(SUMPRODUCT((economics!$AG$2:$AG$167=$B34)*(economics!$D$2:$D$167="process")*economics!$AH$2:$AH$167*(_xlfn.NORM.DIST(BS$3,economics!$AK$2:$AK$167,economics!$AJ$2:$AJ$167,TRUE)-_xlfn.NORM.DIST(BS$30,economics!$AK$2:$AK$167,economics!$AJ$2:$AJ$167,TRUE)))),"")</f>
        <v/>
      </c>
      <c r="BT34" t="str">
        <f t="array" ref="BT34">IFERROR((SUMPRODUCT((economics!$AG$2:$AG$167=$B34)*(economics!$D$2:$D$167="process")*economics!$AH$2:$AH$167*(_xlfn.NORM.DIST(BT$3,economics!$AK$2:$AK$167,economics!$AJ$2:$AJ$167,TRUE)-_xlfn.NORM.DIST(BT$30,economics!$AK$2:$AK$167,economics!$AJ$2:$AJ$167,TRUE))*economics!$AM$2:$AM$167))/(SUMPRODUCT((economics!$AG$2:$AG$167=$B34)*(economics!$D$2:$D$167="process")*economics!$AH$2:$AH$167*(_xlfn.NORM.DIST(BT$3,economics!$AK$2:$AK$167,economics!$AJ$2:$AJ$167,TRUE)-_xlfn.NORM.DIST(BT$30,economics!$AK$2:$AK$167,economics!$AJ$2:$AJ$167,TRUE)))),"")</f>
        <v/>
      </c>
      <c r="BU34" t="str">
        <f t="array" ref="BU34">IFERROR((SUMPRODUCT((economics!$AG$2:$AG$167=$B34)*(economics!$D$2:$D$167="process")*economics!$AH$2:$AH$167*(_xlfn.NORM.DIST(BU$3,economics!$AK$2:$AK$167,economics!$AJ$2:$AJ$167,TRUE)-_xlfn.NORM.DIST(BU$30,economics!$AK$2:$AK$167,economics!$AJ$2:$AJ$167,TRUE))*economics!$AM$2:$AM$167))/(SUMPRODUCT((economics!$AG$2:$AG$167=$B34)*(economics!$D$2:$D$167="process")*economics!$AH$2:$AH$167*(_xlfn.NORM.DIST(BU$3,economics!$AK$2:$AK$167,economics!$AJ$2:$AJ$167,TRUE)-_xlfn.NORM.DIST(BU$30,economics!$AK$2:$AK$167,economics!$AJ$2:$AJ$167,TRUE)))),"")</f>
        <v/>
      </c>
      <c r="BV34" t="str">
        <f t="array" ref="BV34">IFERROR((SUMPRODUCT((economics!$AG$2:$AG$167=$B34)*(economics!$D$2:$D$167="process")*economics!$AH$2:$AH$167*(_xlfn.NORM.DIST(BV$3,economics!$AK$2:$AK$167,economics!$AJ$2:$AJ$167,TRUE)-_xlfn.NORM.DIST(BV$30,economics!$AK$2:$AK$167,economics!$AJ$2:$AJ$167,TRUE))*economics!$AM$2:$AM$167))/(SUMPRODUCT((economics!$AG$2:$AG$167=$B34)*(economics!$D$2:$D$167="process")*economics!$AH$2:$AH$167*(_xlfn.NORM.DIST(BV$3,economics!$AK$2:$AK$167,economics!$AJ$2:$AJ$167,TRUE)-_xlfn.NORM.DIST(BV$30,economics!$AK$2:$AK$167,economics!$AJ$2:$AJ$167,TRUE)))),"")</f>
        <v/>
      </c>
      <c r="BW34" t="str">
        <f t="array" ref="BW34">IFERROR((SUMPRODUCT((economics!$AG$2:$AG$167=$B34)*(economics!$D$2:$D$167="process")*economics!$AH$2:$AH$167*(_xlfn.NORM.DIST(BW$3,economics!$AK$2:$AK$167,economics!$AJ$2:$AJ$167,TRUE)-_xlfn.NORM.DIST(BW$30,economics!$AK$2:$AK$167,economics!$AJ$2:$AJ$167,TRUE))*economics!$AM$2:$AM$167))/(SUMPRODUCT((economics!$AG$2:$AG$167=$B34)*(economics!$D$2:$D$167="process")*economics!$AH$2:$AH$167*(_xlfn.NORM.DIST(BW$3,economics!$AK$2:$AK$167,economics!$AJ$2:$AJ$167,TRUE)-_xlfn.NORM.DIST(BW$30,economics!$AK$2:$AK$167,economics!$AJ$2:$AJ$167,TRUE)))),"")</f>
        <v/>
      </c>
      <c r="BX34" t="str">
        <f t="array" ref="BX34">IFERROR((SUMPRODUCT((economics!$AG$2:$AG$167=$B34)*(economics!$D$2:$D$167="process")*economics!$AH$2:$AH$167*(_xlfn.NORM.DIST(BX$3,economics!$AK$2:$AK$167,economics!$AJ$2:$AJ$167,TRUE)-_xlfn.NORM.DIST(BX$30,economics!$AK$2:$AK$167,economics!$AJ$2:$AJ$167,TRUE))*economics!$AM$2:$AM$167))/(SUMPRODUCT((economics!$AG$2:$AG$167=$B34)*(economics!$D$2:$D$167="process")*economics!$AH$2:$AH$167*(_xlfn.NORM.DIST(BX$3,economics!$AK$2:$AK$167,economics!$AJ$2:$AJ$167,TRUE)-_xlfn.NORM.DIST(BX$30,economics!$AK$2:$AK$167,economics!$AJ$2:$AJ$167,TRUE)))),"")</f>
        <v/>
      </c>
      <c r="BY34" t="str">
        <f t="array" ref="BY34">IFERROR((SUMPRODUCT((economics!$AG$2:$AG$167=$B34)*(economics!$D$2:$D$167="process")*economics!$AH$2:$AH$167*(_xlfn.NORM.DIST(BY$3,economics!$AK$2:$AK$167,economics!$AJ$2:$AJ$167,TRUE)-_xlfn.NORM.DIST(BY$30,economics!$AK$2:$AK$167,economics!$AJ$2:$AJ$167,TRUE))*economics!$AM$2:$AM$167))/(SUMPRODUCT((economics!$AG$2:$AG$167=$B34)*(economics!$D$2:$D$167="process")*economics!$AH$2:$AH$167*(_xlfn.NORM.DIST(BY$3,economics!$AK$2:$AK$167,economics!$AJ$2:$AJ$167,TRUE)-_xlfn.NORM.DIST(BY$30,economics!$AK$2:$AK$167,economics!$AJ$2:$AJ$167,TRUE)))),"")</f>
        <v/>
      </c>
      <c r="BZ34" t="str">
        <f t="array" ref="BZ34">IFERROR((SUMPRODUCT((economics!$AG$2:$AG$167=$B34)*(economics!$D$2:$D$167="process")*economics!$AH$2:$AH$167*(_xlfn.NORM.DIST(BZ$3,economics!$AK$2:$AK$167,economics!$AJ$2:$AJ$167,TRUE)-_xlfn.NORM.DIST(BZ$30,economics!$AK$2:$AK$167,economics!$AJ$2:$AJ$167,TRUE))*economics!$AM$2:$AM$167))/(SUMPRODUCT((economics!$AG$2:$AG$167=$B34)*(economics!$D$2:$D$167="process")*economics!$AH$2:$AH$167*(_xlfn.NORM.DIST(BZ$3,economics!$AK$2:$AK$167,economics!$AJ$2:$AJ$167,TRUE)-_xlfn.NORM.DIST(BZ$30,economics!$AK$2:$AK$167,economics!$AJ$2:$AJ$167,TRUE)))),"")</f>
        <v/>
      </c>
      <c r="CA34" t="str">
        <f t="array" ref="CA34">IFERROR((SUMPRODUCT((economics!$AG$2:$AG$167=$B34)*(economics!$D$2:$D$167="process")*economics!$AH$2:$AH$167*(_xlfn.NORM.DIST(CA$3,economics!$AK$2:$AK$167,economics!$AJ$2:$AJ$167,TRUE)-_xlfn.NORM.DIST(CA$30,economics!$AK$2:$AK$167,economics!$AJ$2:$AJ$167,TRUE))*economics!$AM$2:$AM$167))/(SUMPRODUCT((economics!$AG$2:$AG$167=$B34)*(economics!$D$2:$D$167="process")*economics!$AH$2:$AH$167*(_xlfn.NORM.DIST(CA$3,economics!$AK$2:$AK$167,economics!$AJ$2:$AJ$167,TRUE)-_xlfn.NORM.DIST(CA$30,economics!$AK$2:$AK$167,economics!$AJ$2:$AJ$167,TRUE)))),"")</f>
        <v/>
      </c>
      <c r="CB34" t="str">
        <f t="array" ref="CB34">IFERROR((SUMPRODUCT((economics!$AG$2:$AG$167=$B34)*(economics!$D$2:$D$167="process")*economics!$AH$2:$AH$167*(_xlfn.NORM.DIST(CB$3,economics!$AK$2:$AK$167,economics!$AJ$2:$AJ$167,TRUE)-_xlfn.NORM.DIST(CB$30,economics!$AK$2:$AK$167,economics!$AJ$2:$AJ$167,TRUE))*economics!$AM$2:$AM$167))/(SUMPRODUCT((economics!$AG$2:$AG$167=$B34)*(economics!$D$2:$D$167="process")*economics!$AH$2:$AH$167*(_xlfn.NORM.DIST(CB$3,economics!$AK$2:$AK$167,economics!$AJ$2:$AJ$167,TRUE)-_xlfn.NORM.DIST(CB$30,economics!$AK$2:$AK$167,economics!$AJ$2:$AJ$167,TRUE)))),"")</f>
        <v/>
      </c>
      <c r="CC34" t="str">
        <f t="array" ref="CC34">IFERROR((SUMPRODUCT((economics!$AG$2:$AG$167=$B34)*(economics!$D$2:$D$167="process")*economics!$AH$2:$AH$167*(_xlfn.NORM.DIST(CC$3,economics!$AK$2:$AK$167,economics!$AJ$2:$AJ$167,TRUE)-_xlfn.NORM.DIST(CC$30,economics!$AK$2:$AK$167,economics!$AJ$2:$AJ$167,TRUE))*economics!$AM$2:$AM$167))/(SUMPRODUCT((economics!$AG$2:$AG$167=$B34)*(economics!$D$2:$D$167="process")*economics!$AH$2:$AH$167*(_xlfn.NORM.DIST(CC$3,economics!$AK$2:$AK$167,economics!$AJ$2:$AJ$167,TRUE)-_xlfn.NORM.DIST(CC$30,economics!$AK$2:$AK$167,economics!$AJ$2:$AJ$167,TRUE)))),"")</f>
        <v/>
      </c>
      <c r="CD34" t="str">
        <f t="array" ref="CD34">IFERROR((SUMPRODUCT((economics!$AG$2:$AG$167=$B34)*(economics!$D$2:$D$167="process")*economics!$AH$2:$AH$167*(_xlfn.NORM.DIST(CD$3,economics!$AK$2:$AK$167,economics!$AJ$2:$AJ$167,TRUE)-_xlfn.NORM.DIST(CD$30,economics!$AK$2:$AK$167,economics!$AJ$2:$AJ$167,TRUE))*economics!$AM$2:$AM$167))/(SUMPRODUCT((economics!$AG$2:$AG$167=$B34)*(economics!$D$2:$D$167="process")*economics!$AH$2:$AH$167*(_xlfn.NORM.DIST(CD$3,economics!$AK$2:$AK$167,economics!$AJ$2:$AJ$167,TRUE)-_xlfn.NORM.DIST(CD$30,economics!$AK$2:$AK$167,economics!$AJ$2:$AJ$167,TRUE)))),"")</f>
        <v/>
      </c>
      <c r="CE34" t="str">
        <f t="array" ref="CE34">IFERROR((SUMPRODUCT((economics!$AG$2:$AG$167=$B34)*(economics!$D$2:$D$167="process")*economics!$AH$2:$AH$167*(_xlfn.NORM.DIST(CE$3,economics!$AK$2:$AK$167,economics!$AJ$2:$AJ$167,TRUE)-_xlfn.NORM.DIST(CE$30,economics!$AK$2:$AK$167,economics!$AJ$2:$AJ$167,TRUE))*economics!$AM$2:$AM$167))/(SUMPRODUCT((economics!$AG$2:$AG$167=$B34)*(economics!$D$2:$D$167="process")*economics!$AH$2:$AH$167*(_xlfn.NORM.DIST(CE$3,economics!$AK$2:$AK$167,economics!$AJ$2:$AJ$167,TRUE)-_xlfn.NORM.DIST(CE$30,economics!$AK$2:$AK$167,economics!$AJ$2:$AJ$167,TRUE)))),"")</f>
        <v/>
      </c>
      <c r="CF34" t="str">
        <f t="array" ref="CF34">IFERROR((SUMPRODUCT((economics!$AG$2:$AG$167=$B34)*(economics!$D$2:$D$167="process")*economics!$AH$2:$AH$167*(_xlfn.NORM.DIST(CF$3,economics!$AK$2:$AK$167,economics!$AJ$2:$AJ$167,TRUE)-_xlfn.NORM.DIST(CF$30,economics!$AK$2:$AK$167,economics!$AJ$2:$AJ$167,TRUE))*economics!$AM$2:$AM$167))/(SUMPRODUCT((economics!$AG$2:$AG$167=$B34)*(economics!$D$2:$D$167="process")*economics!$AH$2:$AH$167*(_xlfn.NORM.DIST(CF$3,economics!$AK$2:$AK$167,economics!$AJ$2:$AJ$167,TRUE)-_xlfn.NORM.DIST(CF$30,economics!$AK$2:$AK$167,economics!$AJ$2:$AJ$167,TRUE)))),"")</f>
        <v/>
      </c>
      <c r="CG34" t="str">
        <f t="array" ref="CG34">IFERROR((SUMPRODUCT((economics!$AG$2:$AG$167=$B34)*(economics!$D$2:$D$167="process")*economics!$AH$2:$AH$167*(_xlfn.NORM.DIST(CG$3,economics!$AK$2:$AK$167,economics!$AJ$2:$AJ$167,TRUE)-_xlfn.NORM.DIST(CG$30,economics!$AK$2:$AK$167,economics!$AJ$2:$AJ$167,TRUE))*economics!$AM$2:$AM$167))/(SUMPRODUCT((economics!$AG$2:$AG$167=$B34)*(economics!$D$2:$D$167="process")*economics!$AH$2:$AH$167*(_xlfn.NORM.DIST(CG$3,economics!$AK$2:$AK$167,economics!$AJ$2:$AJ$167,TRUE)-_xlfn.NORM.DIST(CG$30,economics!$AK$2:$AK$167,economics!$AJ$2:$AJ$167,TRUE)))),"")</f>
        <v/>
      </c>
      <c r="CH34" t="str">
        <f t="array" ref="CH34">IFERROR((SUMPRODUCT((economics!$AG$2:$AG$167=$B34)*(economics!$D$2:$D$167="process")*economics!$AH$2:$AH$167*(_xlfn.NORM.DIST(CH$3,economics!$AK$2:$AK$167,economics!$AJ$2:$AJ$167,TRUE)-_xlfn.NORM.DIST(CH$30,economics!$AK$2:$AK$167,economics!$AJ$2:$AJ$167,TRUE))*economics!$AM$2:$AM$167))/(SUMPRODUCT((economics!$AG$2:$AG$167=$B34)*(economics!$D$2:$D$167="process")*economics!$AH$2:$AH$167*(_xlfn.NORM.DIST(CH$3,economics!$AK$2:$AK$167,economics!$AJ$2:$AJ$167,TRUE)-_xlfn.NORM.DIST(CH$30,economics!$AK$2:$AK$167,economics!$AJ$2:$AJ$167,TRUE)))),"")</f>
        <v/>
      </c>
    </row>
    <row r="35" spans="1:86" x14ac:dyDescent="0.35">
      <c r="A35" t="str">
        <f t="shared" si="0"/>
        <v>oil and gas extraction 06</v>
      </c>
      <c r="B35">
        <f t="shared" si="0"/>
        <v>6</v>
      </c>
      <c r="E35" t="str">
        <f t="array" ref="E35">IFERROR((SUMPRODUCT((economics!$AG$2:$AG$167=$B35)*(economics!$D$2:$D$167="process")*economics!$AH$2:$AH$167*(_xlfn.NORM.DIST(E$3,economics!$AK$2:$AK$167,economics!$AJ$2:$AJ$167,TRUE)-_xlfn.NORM.DIST(E$30,economics!$AK$2:$AK$167,economics!$AJ$2:$AJ$167,TRUE))*economics!$AM$2:$AM$167))/(SUMPRODUCT((economics!$AG$2:$AG$167=$B35)*(economics!$D$2:$D$167="process")*economics!$AH$2:$AH$167*(_xlfn.NORM.DIST(E$3,economics!$AK$2:$AK$167,economics!$AJ$2:$AJ$167,TRUE)-_xlfn.NORM.DIST(E$30,economics!$AK$2:$AK$167,economics!$AJ$2:$AJ$167,TRUE)))),"")</f>
        <v/>
      </c>
      <c r="F35" t="str">
        <f t="array" ref="F35">IFERROR((SUMPRODUCT((economics!$AG$2:$AG$167=$B35)*(economics!$D$2:$D$167="process")*economics!$AH$2:$AH$167*(_xlfn.NORM.DIST(F$3,economics!$AK$2:$AK$167,economics!$AJ$2:$AJ$167,TRUE)-_xlfn.NORM.DIST(F$30,economics!$AK$2:$AK$167,economics!$AJ$2:$AJ$167,TRUE))*economics!$AM$2:$AM$167))/(SUMPRODUCT((economics!$AG$2:$AG$167=$B35)*(economics!$D$2:$D$167="process")*economics!$AH$2:$AH$167*(_xlfn.NORM.DIST(F$3,economics!$AK$2:$AK$167,economics!$AJ$2:$AJ$167,TRUE)-_xlfn.NORM.DIST(F$30,economics!$AK$2:$AK$167,economics!$AJ$2:$AJ$167,TRUE)))),"")</f>
        <v/>
      </c>
      <c r="G35" t="str">
        <f t="array" ref="G35">IFERROR((SUMPRODUCT((economics!$AG$2:$AG$167=$B35)*(economics!$D$2:$D$167="process")*economics!$AH$2:$AH$167*(_xlfn.NORM.DIST(G$3,economics!$AK$2:$AK$167,economics!$AJ$2:$AJ$167,TRUE)-_xlfn.NORM.DIST(G$30,economics!$AK$2:$AK$167,economics!$AJ$2:$AJ$167,TRUE))*economics!$AM$2:$AM$167))/(SUMPRODUCT((economics!$AG$2:$AG$167=$B35)*(economics!$D$2:$D$167="process")*economics!$AH$2:$AH$167*(_xlfn.NORM.DIST(G$3,economics!$AK$2:$AK$167,economics!$AJ$2:$AJ$167,TRUE)-_xlfn.NORM.DIST(G$30,economics!$AK$2:$AK$167,economics!$AJ$2:$AJ$167,TRUE)))),"")</f>
        <v/>
      </c>
      <c r="H35" t="str">
        <f t="array" ref="H35">IFERROR((SUMPRODUCT((economics!$AG$2:$AG$167=$B35)*(economics!$D$2:$D$167="process")*economics!$AH$2:$AH$167*(_xlfn.NORM.DIST(H$3,economics!$AK$2:$AK$167,economics!$AJ$2:$AJ$167,TRUE)-_xlfn.NORM.DIST(H$30,economics!$AK$2:$AK$167,economics!$AJ$2:$AJ$167,TRUE))*economics!$AM$2:$AM$167))/(SUMPRODUCT((economics!$AG$2:$AG$167=$B35)*(economics!$D$2:$D$167="process")*economics!$AH$2:$AH$167*(_xlfn.NORM.DIST(H$3,economics!$AK$2:$AK$167,economics!$AJ$2:$AJ$167,TRUE)-_xlfn.NORM.DIST(H$30,economics!$AK$2:$AK$167,economics!$AJ$2:$AJ$167,TRUE)))),"")</f>
        <v/>
      </c>
      <c r="I35" t="str">
        <f t="array" ref="I35">IFERROR((SUMPRODUCT((economics!$AG$2:$AG$167=$B35)*(economics!$D$2:$D$167="process")*economics!$AH$2:$AH$167*(_xlfn.NORM.DIST(I$3,economics!$AK$2:$AK$167,economics!$AJ$2:$AJ$167,TRUE)-_xlfn.NORM.DIST(I$30,economics!$AK$2:$AK$167,economics!$AJ$2:$AJ$167,TRUE))*economics!$AM$2:$AM$167))/(SUMPRODUCT((economics!$AG$2:$AG$167=$B35)*(economics!$D$2:$D$167="process")*economics!$AH$2:$AH$167*(_xlfn.NORM.DIST(I$3,economics!$AK$2:$AK$167,economics!$AJ$2:$AJ$167,TRUE)-_xlfn.NORM.DIST(I$30,economics!$AK$2:$AK$167,economics!$AJ$2:$AJ$167,TRUE)))),"")</f>
        <v/>
      </c>
      <c r="J35" t="str">
        <f t="array" ref="J35">IFERROR((SUMPRODUCT((economics!$AG$2:$AG$167=$B35)*(economics!$D$2:$D$167="process")*economics!$AH$2:$AH$167*(_xlfn.NORM.DIST(J$3,economics!$AK$2:$AK$167,economics!$AJ$2:$AJ$167,TRUE)-_xlfn.NORM.DIST(J$30,economics!$AK$2:$AK$167,economics!$AJ$2:$AJ$167,TRUE))*economics!$AM$2:$AM$167))/(SUMPRODUCT((economics!$AG$2:$AG$167=$B35)*(economics!$D$2:$D$167="process")*economics!$AH$2:$AH$167*(_xlfn.NORM.DIST(J$3,economics!$AK$2:$AK$167,economics!$AJ$2:$AJ$167,TRUE)-_xlfn.NORM.DIST(J$30,economics!$AK$2:$AK$167,economics!$AJ$2:$AJ$167,TRUE)))),"")</f>
        <v/>
      </c>
      <c r="K35" t="str">
        <f t="array" ref="K35">IFERROR((SUMPRODUCT((economics!$AG$2:$AG$167=$B35)*(economics!$D$2:$D$167="process")*economics!$AH$2:$AH$167*(_xlfn.NORM.DIST(K$3,economics!$AK$2:$AK$167,economics!$AJ$2:$AJ$167,TRUE)-_xlfn.NORM.DIST(K$30,economics!$AK$2:$AK$167,economics!$AJ$2:$AJ$167,TRUE))*economics!$AM$2:$AM$167))/(SUMPRODUCT((economics!$AG$2:$AG$167=$B35)*(economics!$D$2:$D$167="process")*economics!$AH$2:$AH$167*(_xlfn.NORM.DIST(K$3,economics!$AK$2:$AK$167,economics!$AJ$2:$AJ$167,TRUE)-_xlfn.NORM.DIST(K$30,economics!$AK$2:$AK$167,economics!$AJ$2:$AJ$167,TRUE)))),"")</f>
        <v/>
      </c>
      <c r="L35" t="str">
        <f t="array" ref="L35">IFERROR((SUMPRODUCT((economics!$AG$2:$AG$167=$B35)*(economics!$D$2:$D$167="process")*economics!$AH$2:$AH$167*(_xlfn.NORM.DIST(L$3,economics!$AK$2:$AK$167,economics!$AJ$2:$AJ$167,TRUE)-_xlfn.NORM.DIST(L$30,economics!$AK$2:$AK$167,economics!$AJ$2:$AJ$167,TRUE))*economics!$AM$2:$AM$167))/(SUMPRODUCT((economics!$AG$2:$AG$167=$B35)*(economics!$D$2:$D$167="process")*economics!$AH$2:$AH$167*(_xlfn.NORM.DIST(L$3,economics!$AK$2:$AK$167,economics!$AJ$2:$AJ$167,TRUE)-_xlfn.NORM.DIST(L$30,economics!$AK$2:$AK$167,economics!$AJ$2:$AJ$167,TRUE)))),"")</f>
        <v/>
      </c>
      <c r="M35" t="str">
        <f t="array" ref="M35">IFERROR((SUMPRODUCT((economics!$AG$2:$AG$167=$B35)*(economics!$D$2:$D$167="process")*economics!$AH$2:$AH$167*(_xlfn.NORM.DIST(M$3,economics!$AK$2:$AK$167,economics!$AJ$2:$AJ$167,TRUE)-_xlfn.NORM.DIST(M$30,economics!$AK$2:$AK$167,economics!$AJ$2:$AJ$167,TRUE))*economics!$AM$2:$AM$167))/(SUMPRODUCT((economics!$AG$2:$AG$167=$B35)*(economics!$D$2:$D$167="process")*economics!$AH$2:$AH$167*(_xlfn.NORM.DIST(M$3,economics!$AK$2:$AK$167,economics!$AJ$2:$AJ$167,TRUE)-_xlfn.NORM.DIST(M$30,economics!$AK$2:$AK$167,economics!$AJ$2:$AJ$167,TRUE)))),"")</f>
        <v/>
      </c>
      <c r="N35" t="str">
        <f t="array" ref="N35">IFERROR((SUMPRODUCT((economics!$AG$2:$AG$167=$B35)*(economics!$D$2:$D$167="process")*economics!$AH$2:$AH$167*(_xlfn.NORM.DIST(N$3,economics!$AK$2:$AK$167,economics!$AJ$2:$AJ$167,TRUE)-_xlfn.NORM.DIST(N$30,economics!$AK$2:$AK$167,economics!$AJ$2:$AJ$167,TRUE))*economics!$AM$2:$AM$167))/(SUMPRODUCT((economics!$AG$2:$AG$167=$B35)*(economics!$D$2:$D$167="process")*economics!$AH$2:$AH$167*(_xlfn.NORM.DIST(N$3,economics!$AK$2:$AK$167,economics!$AJ$2:$AJ$167,TRUE)-_xlfn.NORM.DIST(N$30,economics!$AK$2:$AK$167,economics!$AJ$2:$AJ$167,TRUE)))),"")</f>
        <v/>
      </c>
      <c r="O35" t="str">
        <f t="array" ref="O35">IFERROR((SUMPRODUCT((economics!$AG$2:$AG$167=$B35)*(economics!$D$2:$D$167="process")*economics!$AH$2:$AH$167*(_xlfn.NORM.DIST(O$3,economics!$AK$2:$AK$167,economics!$AJ$2:$AJ$167,TRUE)-_xlfn.NORM.DIST(O$30,economics!$AK$2:$AK$167,economics!$AJ$2:$AJ$167,TRUE))*economics!$AM$2:$AM$167))/(SUMPRODUCT((economics!$AG$2:$AG$167=$B35)*(economics!$D$2:$D$167="process")*economics!$AH$2:$AH$167*(_xlfn.NORM.DIST(O$3,economics!$AK$2:$AK$167,economics!$AJ$2:$AJ$167,TRUE)-_xlfn.NORM.DIST(O$30,economics!$AK$2:$AK$167,economics!$AJ$2:$AJ$167,TRUE)))),"")</f>
        <v/>
      </c>
      <c r="P35" t="str">
        <f t="array" ref="P35">IFERROR((SUMPRODUCT((economics!$AG$2:$AG$167=$B35)*(economics!$D$2:$D$167="process")*economics!$AH$2:$AH$167*(_xlfn.NORM.DIST(P$3,economics!$AK$2:$AK$167,economics!$AJ$2:$AJ$167,TRUE)-_xlfn.NORM.DIST(P$30,economics!$AK$2:$AK$167,economics!$AJ$2:$AJ$167,TRUE))*economics!$AM$2:$AM$167))/(SUMPRODUCT((economics!$AG$2:$AG$167=$B35)*(economics!$D$2:$D$167="process")*economics!$AH$2:$AH$167*(_xlfn.NORM.DIST(P$3,economics!$AK$2:$AK$167,economics!$AJ$2:$AJ$167,TRUE)-_xlfn.NORM.DIST(P$30,economics!$AK$2:$AK$167,economics!$AJ$2:$AJ$167,TRUE)))),"")</f>
        <v/>
      </c>
      <c r="Q35" t="str">
        <f t="array" ref="Q35">IFERROR((SUMPRODUCT((economics!$AG$2:$AG$167=$B35)*(economics!$D$2:$D$167="process")*economics!$AH$2:$AH$167*(_xlfn.NORM.DIST(Q$3,economics!$AK$2:$AK$167,economics!$AJ$2:$AJ$167,TRUE)-_xlfn.NORM.DIST(Q$30,economics!$AK$2:$AK$167,economics!$AJ$2:$AJ$167,TRUE))*economics!$AM$2:$AM$167))/(SUMPRODUCT((economics!$AG$2:$AG$167=$B35)*(economics!$D$2:$D$167="process")*economics!$AH$2:$AH$167*(_xlfn.NORM.DIST(Q$3,economics!$AK$2:$AK$167,economics!$AJ$2:$AJ$167,TRUE)-_xlfn.NORM.DIST(Q$30,economics!$AK$2:$AK$167,economics!$AJ$2:$AJ$167,TRUE)))),"")</f>
        <v/>
      </c>
      <c r="R35" t="str">
        <f t="array" ref="R35">IFERROR((SUMPRODUCT((economics!$AG$2:$AG$167=$B35)*(economics!$D$2:$D$167="process")*economics!$AH$2:$AH$167*(_xlfn.NORM.DIST(R$3,economics!$AK$2:$AK$167,economics!$AJ$2:$AJ$167,TRUE)-_xlfn.NORM.DIST(R$30,economics!$AK$2:$AK$167,economics!$AJ$2:$AJ$167,TRUE))*economics!$AM$2:$AM$167))/(SUMPRODUCT((economics!$AG$2:$AG$167=$B35)*(economics!$D$2:$D$167="process")*economics!$AH$2:$AH$167*(_xlfn.NORM.DIST(R$3,economics!$AK$2:$AK$167,economics!$AJ$2:$AJ$167,TRUE)-_xlfn.NORM.DIST(R$30,economics!$AK$2:$AK$167,economics!$AJ$2:$AJ$167,TRUE)))),"")</f>
        <v/>
      </c>
      <c r="S35" t="str">
        <f t="array" ref="S35">IFERROR((SUMPRODUCT((economics!$AG$2:$AG$167=$B35)*(economics!$D$2:$D$167="process")*economics!$AH$2:$AH$167*(_xlfn.NORM.DIST(S$3,economics!$AK$2:$AK$167,economics!$AJ$2:$AJ$167,TRUE)-_xlfn.NORM.DIST(S$30,economics!$AK$2:$AK$167,economics!$AJ$2:$AJ$167,TRUE))*economics!$AM$2:$AM$167))/(SUMPRODUCT((economics!$AG$2:$AG$167=$B35)*(economics!$D$2:$D$167="process")*economics!$AH$2:$AH$167*(_xlfn.NORM.DIST(S$3,economics!$AK$2:$AK$167,economics!$AJ$2:$AJ$167,TRUE)-_xlfn.NORM.DIST(S$30,economics!$AK$2:$AK$167,economics!$AJ$2:$AJ$167,TRUE)))),"")</f>
        <v/>
      </c>
      <c r="T35" t="str">
        <f t="array" ref="T35">IFERROR((SUMPRODUCT((economics!$AG$2:$AG$167=$B35)*(economics!$D$2:$D$167="process")*economics!$AH$2:$AH$167*(_xlfn.NORM.DIST(T$3,economics!$AK$2:$AK$167,economics!$AJ$2:$AJ$167,TRUE)-_xlfn.NORM.DIST(T$30,economics!$AK$2:$AK$167,economics!$AJ$2:$AJ$167,TRUE))*economics!$AM$2:$AM$167))/(SUMPRODUCT((economics!$AG$2:$AG$167=$B35)*(economics!$D$2:$D$167="process")*economics!$AH$2:$AH$167*(_xlfn.NORM.DIST(T$3,economics!$AK$2:$AK$167,economics!$AJ$2:$AJ$167,TRUE)-_xlfn.NORM.DIST(T$30,economics!$AK$2:$AK$167,economics!$AJ$2:$AJ$167,TRUE)))),"")</f>
        <v/>
      </c>
      <c r="U35" t="str">
        <f t="array" ref="U35">IFERROR((SUMPRODUCT((economics!$AG$2:$AG$167=$B35)*(economics!$D$2:$D$167="process")*economics!$AH$2:$AH$167*(_xlfn.NORM.DIST(U$3,economics!$AK$2:$AK$167,economics!$AJ$2:$AJ$167,TRUE)-_xlfn.NORM.DIST(U$30,economics!$AK$2:$AK$167,economics!$AJ$2:$AJ$167,TRUE))*economics!$AM$2:$AM$167))/(SUMPRODUCT((economics!$AG$2:$AG$167=$B35)*(economics!$D$2:$D$167="process")*economics!$AH$2:$AH$167*(_xlfn.NORM.DIST(U$3,economics!$AK$2:$AK$167,economics!$AJ$2:$AJ$167,TRUE)-_xlfn.NORM.DIST(U$30,economics!$AK$2:$AK$167,economics!$AJ$2:$AJ$167,TRUE)))),"")</f>
        <v/>
      </c>
      <c r="V35" t="str">
        <f t="array" ref="V35">IFERROR((SUMPRODUCT((economics!$AG$2:$AG$167=$B35)*(economics!$D$2:$D$167="process")*economics!$AH$2:$AH$167*(_xlfn.NORM.DIST(V$3,economics!$AK$2:$AK$167,economics!$AJ$2:$AJ$167,TRUE)-_xlfn.NORM.DIST(V$30,economics!$AK$2:$AK$167,economics!$AJ$2:$AJ$167,TRUE))*economics!$AM$2:$AM$167))/(SUMPRODUCT((economics!$AG$2:$AG$167=$B35)*(economics!$D$2:$D$167="process")*economics!$AH$2:$AH$167*(_xlfn.NORM.DIST(V$3,economics!$AK$2:$AK$167,economics!$AJ$2:$AJ$167,TRUE)-_xlfn.NORM.DIST(V$30,economics!$AK$2:$AK$167,economics!$AJ$2:$AJ$167,TRUE)))),"")</f>
        <v/>
      </c>
      <c r="W35" t="str">
        <f t="array" ref="W35">IFERROR((SUMPRODUCT((economics!$AG$2:$AG$167=$B35)*(economics!$D$2:$D$167="process")*economics!$AH$2:$AH$167*(_xlfn.NORM.DIST(W$3,economics!$AK$2:$AK$167,economics!$AJ$2:$AJ$167,TRUE)-_xlfn.NORM.DIST(W$30,economics!$AK$2:$AK$167,economics!$AJ$2:$AJ$167,TRUE))*economics!$AM$2:$AM$167))/(SUMPRODUCT((economics!$AG$2:$AG$167=$B35)*(economics!$D$2:$D$167="process")*economics!$AH$2:$AH$167*(_xlfn.NORM.DIST(W$3,economics!$AK$2:$AK$167,economics!$AJ$2:$AJ$167,TRUE)-_xlfn.NORM.DIST(W$30,economics!$AK$2:$AK$167,economics!$AJ$2:$AJ$167,TRUE)))),"")</f>
        <v/>
      </c>
      <c r="X35" t="str">
        <f t="array" ref="X35">IFERROR((SUMPRODUCT((economics!$AG$2:$AG$167=$B35)*(economics!$D$2:$D$167="process")*economics!$AH$2:$AH$167*(_xlfn.NORM.DIST(X$3,economics!$AK$2:$AK$167,economics!$AJ$2:$AJ$167,TRUE)-_xlfn.NORM.DIST(X$30,economics!$AK$2:$AK$167,economics!$AJ$2:$AJ$167,TRUE))*economics!$AM$2:$AM$167))/(SUMPRODUCT((economics!$AG$2:$AG$167=$B35)*(economics!$D$2:$D$167="process")*economics!$AH$2:$AH$167*(_xlfn.NORM.DIST(X$3,economics!$AK$2:$AK$167,economics!$AJ$2:$AJ$167,TRUE)-_xlfn.NORM.DIST(X$30,economics!$AK$2:$AK$167,economics!$AJ$2:$AJ$167,TRUE)))),"")</f>
        <v/>
      </c>
      <c r="Y35" t="str">
        <f t="array" ref="Y35">IFERROR((SUMPRODUCT((economics!$AG$2:$AG$167=$B35)*(economics!$D$2:$D$167="process")*economics!$AH$2:$AH$167*(_xlfn.NORM.DIST(Y$3,economics!$AK$2:$AK$167,economics!$AJ$2:$AJ$167,TRUE)-_xlfn.NORM.DIST(Y$30,economics!$AK$2:$AK$167,economics!$AJ$2:$AJ$167,TRUE))*economics!$AM$2:$AM$167))/(SUMPRODUCT((economics!$AG$2:$AG$167=$B35)*(economics!$D$2:$D$167="process")*economics!$AH$2:$AH$167*(_xlfn.NORM.DIST(Y$3,economics!$AK$2:$AK$167,economics!$AJ$2:$AJ$167,TRUE)-_xlfn.NORM.DIST(Y$30,economics!$AK$2:$AK$167,economics!$AJ$2:$AJ$167,TRUE)))),"")</f>
        <v/>
      </c>
      <c r="Z35" t="str">
        <f t="array" ref="Z35">IFERROR((SUMPRODUCT((economics!$AG$2:$AG$167=$B35)*(economics!$D$2:$D$167="process")*economics!$AH$2:$AH$167*(_xlfn.NORM.DIST(Z$3,economics!$AK$2:$AK$167,economics!$AJ$2:$AJ$167,TRUE)-_xlfn.NORM.DIST(Z$30,economics!$AK$2:$AK$167,economics!$AJ$2:$AJ$167,TRUE))*economics!$AM$2:$AM$167))/(SUMPRODUCT((economics!$AG$2:$AG$167=$B35)*(economics!$D$2:$D$167="process")*economics!$AH$2:$AH$167*(_xlfn.NORM.DIST(Z$3,economics!$AK$2:$AK$167,economics!$AJ$2:$AJ$167,TRUE)-_xlfn.NORM.DIST(Z$30,economics!$AK$2:$AK$167,economics!$AJ$2:$AJ$167,TRUE)))),"")</f>
        <v/>
      </c>
      <c r="AA35" t="str">
        <f t="array" ref="AA35">IFERROR((SUMPRODUCT((economics!$AG$2:$AG$167=$B35)*(economics!$D$2:$D$167="process")*economics!$AH$2:$AH$167*(_xlfn.NORM.DIST(AA$3,economics!$AK$2:$AK$167,economics!$AJ$2:$AJ$167,TRUE)-_xlfn.NORM.DIST(AA$30,economics!$AK$2:$AK$167,economics!$AJ$2:$AJ$167,TRUE))*economics!$AM$2:$AM$167))/(SUMPRODUCT((economics!$AG$2:$AG$167=$B35)*(economics!$D$2:$D$167="process")*economics!$AH$2:$AH$167*(_xlfn.NORM.DIST(AA$3,economics!$AK$2:$AK$167,economics!$AJ$2:$AJ$167,TRUE)-_xlfn.NORM.DIST(AA$30,economics!$AK$2:$AK$167,economics!$AJ$2:$AJ$167,TRUE)))),"")</f>
        <v/>
      </c>
      <c r="AB35" t="str">
        <f t="array" ref="AB35">IFERROR((SUMPRODUCT((economics!$AG$2:$AG$167=$B35)*(economics!$D$2:$D$167="process")*economics!$AH$2:$AH$167*(_xlfn.NORM.DIST(AB$3,economics!$AK$2:$AK$167,economics!$AJ$2:$AJ$167,TRUE)-_xlfn.NORM.DIST(AB$30,economics!$AK$2:$AK$167,economics!$AJ$2:$AJ$167,TRUE))*economics!$AM$2:$AM$167))/(SUMPRODUCT((economics!$AG$2:$AG$167=$B35)*(economics!$D$2:$D$167="process")*economics!$AH$2:$AH$167*(_xlfn.NORM.DIST(AB$3,economics!$AK$2:$AK$167,economics!$AJ$2:$AJ$167,TRUE)-_xlfn.NORM.DIST(AB$30,economics!$AK$2:$AK$167,economics!$AJ$2:$AJ$167,TRUE)))),"")</f>
        <v/>
      </c>
      <c r="AC35" t="str">
        <f t="array" ref="AC35">IFERROR((SUMPRODUCT((economics!$AG$2:$AG$167=$B35)*(economics!$D$2:$D$167="process")*economics!$AH$2:$AH$167*(_xlfn.NORM.DIST(AC$3,economics!$AK$2:$AK$167,economics!$AJ$2:$AJ$167,TRUE)-_xlfn.NORM.DIST(AC$30,economics!$AK$2:$AK$167,economics!$AJ$2:$AJ$167,TRUE))*economics!$AM$2:$AM$167))/(SUMPRODUCT((economics!$AG$2:$AG$167=$B35)*(economics!$D$2:$D$167="process")*economics!$AH$2:$AH$167*(_xlfn.NORM.DIST(AC$3,economics!$AK$2:$AK$167,economics!$AJ$2:$AJ$167,TRUE)-_xlfn.NORM.DIST(AC$30,economics!$AK$2:$AK$167,economics!$AJ$2:$AJ$167,TRUE)))),"")</f>
        <v/>
      </c>
      <c r="AD35" t="str">
        <f t="array" ref="AD35">IFERROR((SUMPRODUCT((economics!$AG$2:$AG$167=$B35)*(economics!$D$2:$D$167="process")*economics!$AH$2:$AH$167*(_xlfn.NORM.DIST(AD$3,economics!$AK$2:$AK$167,economics!$AJ$2:$AJ$167,TRUE)-_xlfn.NORM.DIST(AD$30,economics!$AK$2:$AK$167,economics!$AJ$2:$AJ$167,TRUE))*economics!$AM$2:$AM$167))/(SUMPRODUCT((economics!$AG$2:$AG$167=$B35)*(economics!$D$2:$D$167="process")*economics!$AH$2:$AH$167*(_xlfn.NORM.DIST(AD$3,economics!$AK$2:$AK$167,economics!$AJ$2:$AJ$167,TRUE)-_xlfn.NORM.DIST(AD$30,economics!$AK$2:$AK$167,economics!$AJ$2:$AJ$167,TRUE)))),"")</f>
        <v/>
      </c>
      <c r="AE35" t="str">
        <f t="array" ref="AE35">IFERROR((SUMPRODUCT((economics!$AG$2:$AG$167=$B35)*(economics!$D$2:$D$167="process")*economics!$AH$2:$AH$167*(_xlfn.NORM.DIST(AE$3,economics!$AK$2:$AK$167,economics!$AJ$2:$AJ$167,TRUE)-_xlfn.NORM.DIST(AE$30,economics!$AK$2:$AK$167,economics!$AJ$2:$AJ$167,TRUE))*economics!$AM$2:$AM$167))/(SUMPRODUCT((economics!$AG$2:$AG$167=$B35)*(economics!$D$2:$D$167="process")*economics!$AH$2:$AH$167*(_xlfn.NORM.DIST(AE$3,economics!$AK$2:$AK$167,economics!$AJ$2:$AJ$167,TRUE)-_xlfn.NORM.DIST(AE$30,economics!$AK$2:$AK$167,economics!$AJ$2:$AJ$167,TRUE)))),"")</f>
        <v/>
      </c>
      <c r="AF35" t="str">
        <f t="array" ref="AF35">IFERROR((SUMPRODUCT((economics!$AG$2:$AG$167=$B35)*(economics!$D$2:$D$167="process")*economics!$AH$2:$AH$167*(_xlfn.NORM.DIST(AF$3,economics!$AK$2:$AK$167,economics!$AJ$2:$AJ$167,TRUE)-_xlfn.NORM.DIST(AF$30,economics!$AK$2:$AK$167,economics!$AJ$2:$AJ$167,TRUE))*economics!$AM$2:$AM$167))/(SUMPRODUCT((economics!$AG$2:$AG$167=$B35)*(economics!$D$2:$D$167="process")*economics!$AH$2:$AH$167*(_xlfn.NORM.DIST(AF$3,economics!$AK$2:$AK$167,economics!$AJ$2:$AJ$167,TRUE)-_xlfn.NORM.DIST(AF$30,economics!$AK$2:$AK$167,economics!$AJ$2:$AJ$167,TRUE)))),"")</f>
        <v/>
      </c>
      <c r="AG35" t="str">
        <f t="array" ref="AG35">IFERROR((SUMPRODUCT((economics!$AG$2:$AG$167=$B35)*(economics!$D$2:$D$167="process")*economics!$AH$2:$AH$167*(_xlfn.NORM.DIST(AG$3,economics!$AK$2:$AK$167,economics!$AJ$2:$AJ$167,TRUE)-_xlfn.NORM.DIST(AG$30,economics!$AK$2:$AK$167,economics!$AJ$2:$AJ$167,TRUE))*economics!$AM$2:$AM$167))/(SUMPRODUCT((economics!$AG$2:$AG$167=$B35)*(economics!$D$2:$D$167="process")*economics!$AH$2:$AH$167*(_xlfn.NORM.DIST(AG$3,economics!$AK$2:$AK$167,economics!$AJ$2:$AJ$167,TRUE)-_xlfn.NORM.DIST(AG$30,economics!$AK$2:$AK$167,economics!$AJ$2:$AJ$167,TRUE)))),"")</f>
        <v/>
      </c>
      <c r="AH35" t="str">
        <f t="array" ref="AH35">IFERROR((SUMPRODUCT((economics!$AG$2:$AG$167=$B35)*(economics!$D$2:$D$167="process")*economics!$AH$2:$AH$167*(_xlfn.NORM.DIST(AH$3,economics!$AK$2:$AK$167,economics!$AJ$2:$AJ$167,TRUE)-_xlfn.NORM.DIST(AH$30,economics!$AK$2:$AK$167,economics!$AJ$2:$AJ$167,TRUE))*economics!$AM$2:$AM$167))/(SUMPRODUCT((economics!$AG$2:$AG$167=$B35)*(economics!$D$2:$D$167="process")*economics!$AH$2:$AH$167*(_xlfn.NORM.DIST(AH$3,economics!$AK$2:$AK$167,economics!$AJ$2:$AJ$167,TRUE)-_xlfn.NORM.DIST(AH$30,economics!$AK$2:$AK$167,economics!$AJ$2:$AJ$167,TRUE)))),"")</f>
        <v/>
      </c>
      <c r="AI35" t="str">
        <f t="array" ref="AI35">IFERROR((SUMPRODUCT((economics!$AG$2:$AG$167=$B35)*(economics!$D$2:$D$167="process")*economics!$AH$2:$AH$167*(_xlfn.NORM.DIST(AI$3,economics!$AK$2:$AK$167,economics!$AJ$2:$AJ$167,TRUE)-_xlfn.NORM.DIST(AI$30,economics!$AK$2:$AK$167,economics!$AJ$2:$AJ$167,TRUE))*economics!$AM$2:$AM$167))/(SUMPRODUCT((economics!$AG$2:$AG$167=$B35)*(economics!$D$2:$D$167="process")*economics!$AH$2:$AH$167*(_xlfn.NORM.DIST(AI$3,economics!$AK$2:$AK$167,economics!$AJ$2:$AJ$167,TRUE)-_xlfn.NORM.DIST(AI$30,economics!$AK$2:$AK$167,economics!$AJ$2:$AJ$167,TRUE)))),"")</f>
        <v/>
      </c>
      <c r="AJ35" t="str">
        <f t="array" ref="AJ35">IFERROR((SUMPRODUCT((economics!$AG$2:$AG$167=$B35)*(economics!$D$2:$D$167="process")*economics!$AH$2:$AH$167*(_xlfn.NORM.DIST(AJ$3,economics!$AK$2:$AK$167,economics!$AJ$2:$AJ$167,TRUE)-_xlfn.NORM.DIST(AJ$30,economics!$AK$2:$AK$167,economics!$AJ$2:$AJ$167,TRUE))*economics!$AM$2:$AM$167))/(SUMPRODUCT((economics!$AG$2:$AG$167=$B35)*(economics!$D$2:$D$167="process")*economics!$AH$2:$AH$167*(_xlfn.NORM.DIST(AJ$3,economics!$AK$2:$AK$167,economics!$AJ$2:$AJ$167,TRUE)-_xlfn.NORM.DIST(AJ$30,economics!$AK$2:$AK$167,economics!$AJ$2:$AJ$167,TRUE)))),"")</f>
        <v/>
      </c>
      <c r="AK35" t="str">
        <f t="array" ref="AK35">IFERROR((SUMPRODUCT((economics!$AG$2:$AG$167=$B35)*(economics!$D$2:$D$167="process")*economics!$AH$2:$AH$167*(_xlfn.NORM.DIST(AK$3,economics!$AK$2:$AK$167,economics!$AJ$2:$AJ$167,TRUE)-_xlfn.NORM.DIST(AK$30,economics!$AK$2:$AK$167,economics!$AJ$2:$AJ$167,TRUE))*economics!$AM$2:$AM$167))/(SUMPRODUCT((economics!$AG$2:$AG$167=$B35)*(economics!$D$2:$D$167="process")*economics!$AH$2:$AH$167*(_xlfn.NORM.DIST(AK$3,economics!$AK$2:$AK$167,economics!$AJ$2:$AJ$167,TRUE)-_xlfn.NORM.DIST(AK$30,economics!$AK$2:$AK$167,economics!$AJ$2:$AJ$167,TRUE)))),"")</f>
        <v/>
      </c>
      <c r="AL35" t="str">
        <f t="array" ref="AL35">IFERROR((SUMPRODUCT((economics!$AG$2:$AG$167=$B35)*(economics!$D$2:$D$167="process")*economics!$AH$2:$AH$167*(_xlfn.NORM.DIST(AL$3,economics!$AK$2:$AK$167,economics!$AJ$2:$AJ$167,TRUE)-_xlfn.NORM.DIST(AL$30,economics!$AK$2:$AK$167,economics!$AJ$2:$AJ$167,TRUE))*economics!$AM$2:$AM$167))/(SUMPRODUCT((economics!$AG$2:$AG$167=$B35)*(economics!$D$2:$D$167="process")*economics!$AH$2:$AH$167*(_xlfn.NORM.DIST(AL$3,economics!$AK$2:$AK$167,economics!$AJ$2:$AJ$167,TRUE)-_xlfn.NORM.DIST(AL$30,economics!$AK$2:$AK$167,economics!$AJ$2:$AJ$167,TRUE)))),"")</f>
        <v/>
      </c>
      <c r="AM35" t="str">
        <f t="array" ref="AM35">IFERROR((SUMPRODUCT((economics!$AG$2:$AG$167=$B35)*(economics!$D$2:$D$167="process")*economics!$AH$2:$AH$167*(_xlfn.NORM.DIST(AM$3,economics!$AK$2:$AK$167,economics!$AJ$2:$AJ$167,TRUE)-_xlfn.NORM.DIST(AM$30,economics!$AK$2:$AK$167,economics!$AJ$2:$AJ$167,TRUE))*economics!$AM$2:$AM$167))/(SUMPRODUCT((economics!$AG$2:$AG$167=$B35)*(economics!$D$2:$D$167="process")*economics!$AH$2:$AH$167*(_xlfn.NORM.DIST(AM$3,economics!$AK$2:$AK$167,economics!$AJ$2:$AJ$167,TRUE)-_xlfn.NORM.DIST(AM$30,economics!$AK$2:$AK$167,economics!$AJ$2:$AJ$167,TRUE)))),"")</f>
        <v/>
      </c>
      <c r="AN35" t="str">
        <f t="array" ref="AN35">IFERROR((SUMPRODUCT((economics!$AG$2:$AG$167=$B35)*(economics!$D$2:$D$167="process")*economics!$AH$2:$AH$167*(_xlfn.NORM.DIST(AN$3,economics!$AK$2:$AK$167,economics!$AJ$2:$AJ$167,TRUE)-_xlfn.NORM.DIST(AN$30,economics!$AK$2:$AK$167,economics!$AJ$2:$AJ$167,TRUE))*economics!$AM$2:$AM$167))/(SUMPRODUCT((economics!$AG$2:$AG$167=$B35)*(economics!$D$2:$D$167="process")*economics!$AH$2:$AH$167*(_xlfn.NORM.DIST(AN$3,economics!$AK$2:$AK$167,economics!$AJ$2:$AJ$167,TRUE)-_xlfn.NORM.DIST(AN$30,economics!$AK$2:$AK$167,economics!$AJ$2:$AJ$167,TRUE)))),"")</f>
        <v/>
      </c>
      <c r="AO35" t="str">
        <f t="array" ref="AO35">IFERROR((SUMPRODUCT((economics!$AG$2:$AG$167=$B35)*(economics!$D$2:$D$167="process")*economics!$AH$2:$AH$167*(_xlfn.NORM.DIST(AO$3,economics!$AK$2:$AK$167,economics!$AJ$2:$AJ$167,TRUE)-_xlfn.NORM.DIST(AO$30,economics!$AK$2:$AK$167,economics!$AJ$2:$AJ$167,TRUE))*economics!$AM$2:$AM$167))/(SUMPRODUCT((economics!$AG$2:$AG$167=$B35)*(economics!$D$2:$D$167="process")*economics!$AH$2:$AH$167*(_xlfn.NORM.DIST(AO$3,economics!$AK$2:$AK$167,economics!$AJ$2:$AJ$167,TRUE)-_xlfn.NORM.DIST(AO$30,economics!$AK$2:$AK$167,economics!$AJ$2:$AJ$167,TRUE)))),"")</f>
        <v/>
      </c>
      <c r="AP35" t="str">
        <f t="array" ref="AP35">IFERROR((SUMPRODUCT((economics!$AG$2:$AG$167=$B35)*(economics!$D$2:$D$167="process")*economics!$AH$2:$AH$167*(_xlfn.NORM.DIST(AP$3,economics!$AK$2:$AK$167,economics!$AJ$2:$AJ$167,TRUE)-_xlfn.NORM.DIST(AP$30,economics!$AK$2:$AK$167,economics!$AJ$2:$AJ$167,TRUE))*economics!$AM$2:$AM$167))/(SUMPRODUCT((economics!$AG$2:$AG$167=$B35)*(economics!$D$2:$D$167="process")*economics!$AH$2:$AH$167*(_xlfn.NORM.DIST(AP$3,economics!$AK$2:$AK$167,economics!$AJ$2:$AJ$167,TRUE)-_xlfn.NORM.DIST(AP$30,economics!$AK$2:$AK$167,economics!$AJ$2:$AJ$167,TRUE)))),"")</f>
        <v/>
      </c>
      <c r="AQ35" t="str">
        <f t="array" ref="AQ35">IFERROR((SUMPRODUCT((economics!$AG$2:$AG$167=$B35)*(economics!$D$2:$D$167="process")*economics!$AH$2:$AH$167*(_xlfn.NORM.DIST(AQ$3,economics!$AK$2:$AK$167,economics!$AJ$2:$AJ$167,TRUE)-_xlfn.NORM.DIST(AQ$30,economics!$AK$2:$AK$167,economics!$AJ$2:$AJ$167,TRUE))*economics!$AM$2:$AM$167))/(SUMPRODUCT((economics!$AG$2:$AG$167=$B35)*(economics!$D$2:$D$167="process")*economics!$AH$2:$AH$167*(_xlfn.NORM.DIST(AQ$3,economics!$AK$2:$AK$167,economics!$AJ$2:$AJ$167,TRUE)-_xlfn.NORM.DIST(AQ$30,economics!$AK$2:$AK$167,economics!$AJ$2:$AJ$167,TRUE)))),"")</f>
        <v/>
      </c>
      <c r="AR35" t="str">
        <f t="array" ref="AR35">IFERROR((SUMPRODUCT((economics!$AG$2:$AG$167=$B35)*(economics!$D$2:$D$167="process")*economics!$AH$2:$AH$167*(_xlfn.NORM.DIST(AR$3,economics!$AK$2:$AK$167,economics!$AJ$2:$AJ$167,TRUE)-_xlfn.NORM.DIST(AR$30,economics!$AK$2:$AK$167,economics!$AJ$2:$AJ$167,TRUE))*economics!$AM$2:$AM$167))/(SUMPRODUCT((economics!$AG$2:$AG$167=$B35)*(economics!$D$2:$D$167="process")*economics!$AH$2:$AH$167*(_xlfn.NORM.DIST(AR$3,economics!$AK$2:$AK$167,economics!$AJ$2:$AJ$167,TRUE)-_xlfn.NORM.DIST(AR$30,economics!$AK$2:$AK$167,economics!$AJ$2:$AJ$167,TRUE)))),"")</f>
        <v/>
      </c>
      <c r="AS35" t="str">
        <f t="array" ref="AS35">IFERROR((SUMPRODUCT((economics!$AG$2:$AG$167=$B35)*(economics!$D$2:$D$167="process")*economics!$AH$2:$AH$167*(_xlfn.NORM.DIST(AS$3,economics!$AK$2:$AK$167,economics!$AJ$2:$AJ$167,TRUE)-_xlfn.NORM.DIST(AS$30,economics!$AK$2:$AK$167,economics!$AJ$2:$AJ$167,TRUE))*economics!$AM$2:$AM$167))/(SUMPRODUCT((economics!$AG$2:$AG$167=$B35)*(economics!$D$2:$D$167="process")*economics!$AH$2:$AH$167*(_xlfn.NORM.DIST(AS$3,economics!$AK$2:$AK$167,economics!$AJ$2:$AJ$167,TRUE)-_xlfn.NORM.DIST(AS$30,economics!$AK$2:$AK$167,economics!$AJ$2:$AJ$167,TRUE)))),"")</f>
        <v/>
      </c>
      <c r="AT35" t="str">
        <f t="array" ref="AT35">IFERROR((SUMPRODUCT((economics!$AG$2:$AG$167=$B35)*(economics!$D$2:$D$167="process")*economics!$AH$2:$AH$167*(_xlfn.NORM.DIST(AT$3,economics!$AK$2:$AK$167,economics!$AJ$2:$AJ$167,TRUE)-_xlfn.NORM.DIST(AT$30,economics!$AK$2:$AK$167,economics!$AJ$2:$AJ$167,TRUE))*economics!$AM$2:$AM$167))/(SUMPRODUCT((economics!$AG$2:$AG$167=$B35)*(economics!$D$2:$D$167="process")*economics!$AH$2:$AH$167*(_xlfn.NORM.DIST(AT$3,economics!$AK$2:$AK$167,economics!$AJ$2:$AJ$167,TRUE)-_xlfn.NORM.DIST(AT$30,economics!$AK$2:$AK$167,economics!$AJ$2:$AJ$167,TRUE)))),"")</f>
        <v/>
      </c>
      <c r="AU35" t="str">
        <f t="array" ref="AU35">IFERROR((SUMPRODUCT((economics!$AG$2:$AG$167=$B35)*(economics!$D$2:$D$167="process")*economics!$AH$2:$AH$167*(_xlfn.NORM.DIST(AU$3,economics!$AK$2:$AK$167,economics!$AJ$2:$AJ$167,TRUE)-_xlfn.NORM.DIST(AU$30,economics!$AK$2:$AK$167,economics!$AJ$2:$AJ$167,TRUE))*economics!$AM$2:$AM$167))/(SUMPRODUCT((economics!$AG$2:$AG$167=$B35)*(economics!$D$2:$D$167="process")*economics!$AH$2:$AH$167*(_xlfn.NORM.DIST(AU$3,economics!$AK$2:$AK$167,economics!$AJ$2:$AJ$167,TRUE)-_xlfn.NORM.DIST(AU$30,economics!$AK$2:$AK$167,economics!$AJ$2:$AJ$167,TRUE)))),"")</f>
        <v/>
      </c>
      <c r="AV35" t="str">
        <f t="array" ref="AV35">IFERROR((SUMPRODUCT((economics!$AG$2:$AG$167=$B35)*(economics!$D$2:$D$167="process")*economics!$AH$2:$AH$167*(_xlfn.NORM.DIST(AV$3,economics!$AK$2:$AK$167,economics!$AJ$2:$AJ$167,TRUE)-_xlfn.NORM.DIST(AV$30,economics!$AK$2:$AK$167,economics!$AJ$2:$AJ$167,TRUE))*economics!$AM$2:$AM$167))/(SUMPRODUCT((economics!$AG$2:$AG$167=$B35)*(economics!$D$2:$D$167="process")*economics!$AH$2:$AH$167*(_xlfn.NORM.DIST(AV$3,economics!$AK$2:$AK$167,economics!$AJ$2:$AJ$167,TRUE)-_xlfn.NORM.DIST(AV$30,economics!$AK$2:$AK$167,economics!$AJ$2:$AJ$167,TRUE)))),"")</f>
        <v/>
      </c>
      <c r="AW35" t="str">
        <f t="array" ref="AW35">IFERROR((SUMPRODUCT((economics!$AG$2:$AG$167=$B35)*(economics!$D$2:$D$167="process")*economics!$AH$2:$AH$167*(_xlfn.NORM.DIST(AW$3,economics!$AK$2:$AK$167,economics!$AJ$2:$AJ$167,TRUE)-_xlfn.NORM.DIST(AW$30,economics!$AK$2:$AK$167,economics!$AJ$2:$AJ$167,TRUE))*economics!$AM$2:$AM$167))/(SUMPRODUCT((economics!$AG$2:$AG$167=$B35)*(economics!$D$2:$D$167="process")*economics!$AH$2:$AH$167*(_xlfn.NORM.DIST(AW$3,economics!$AK$2:$AK$167,economics!$AJ$2:$AJ$167,TRUE)-_xlfn.NORM.DIST(AW$30,economics!$AK$2:$AK$167,economics!$AJ$2:$AJ$167,TRUE)))),"")</f>
        <v/>
      </c>
      <c r="AX35" t="str">
        <f t="array" ref="AX35">IFERROR((SUMPRODUCT((economics!$AG$2:$AG$167=$B35)*(economics!$D$2:$D$167="process")*economics!$AH$2:$AH$167*(_xlfn.NORM.DIST(AX$3,economics!$AK$2:$AK$167,economics!$AJ$2:$AJ$167,TRUE)-_xlfn.NORM.DIST(AX$30,economics!$AK$2:$AK$167,economics!$AJ$2:$AJ$167,TRUE))*economics!$AM$2:$AM$167))/(SUMPRODUCT((economics!$AG$2:$AG$167=$B35)*(economics!$D$2:$D$167="process")*economics!$AH$2:$AH$167*(_xlfn.NORM.DIST(AX$3,economics!$AK$2:$AK$167,economics!$AJ$2:$AJ$167,TRUE)-_xlfn.NORM.DIST(AX$30,economics!$AK$2:$AK$167,economics!$AJ$2:$AJ$167,TRUE)))),"")</f>
        <v/>
      </c>
      <c r="AY35" t="str">
        <f t="array" ref="AY35">IFERROR((SUMPRODUCT((economics!$AG$2:$AG$167=$B35)*(economics!$D$2:$D$167="process")*economics!$AH$2:$AH$167*(_xlfn.NORM.DIST(AY$3,economics!$AK$2:$AK$167,economics!$AJ$2:$AJ$167,TRUE)-_xlfn.NORM.DIST(AY$30,economics!$AK$2:$AK$167,economics!$AJ$2:$AJ$167,TRUE))*economics!$AM$2:$AM$167))/(SUMPRODUCT((economics!$AG$2:$AG$167=$B35)*(economics!$D$2:$D$167="process")*economics!$AH$2:$AH$167*(_xlfn.NORM.DIST(AY$3,economics!$AK$2:$AK$167,economics!$AJ$2:$AJ$167,TRUE)-_xlfn.NORM.DIST(AY$30,economics!$AK$2:$AK$167,economics!$AJ$2:$AJ$167,TRUE)))),"")</f>
        <v/>
      </c>
      <c r="AZ35" t="str">
        <f t="array" ref="AZ35">IFERROR((SUMPRODUCT((economics!$AG$2:$AG$167=$B35)*(economics!$D$2:$D$167="process")*economics!$AH$2:$AH$167*(_xlfn.NORM.DIST(AZ$3,economics!$AK$2:$AK$167,economics!$AJ$2:$AJ$167,TRUE)-_xlfn.NORM.DIST(AZ$30,economics!$AK$2:$AK$167,economics!$AJ$2:$AJ$167,TRUE))*economics!$AM$2:$AM$167))/(SUMPRODUCT((economics!$AG$2:$AG$167=$B35)*(economics!$D$2:$D$167="process")*economics!$AH$2:$AH$167*(_xlfn.NORM.DIST(AZ$3,economics!$AK$2:$AK$167,economics!$AJ$2:$AJ$167,TRUE)-_xlfn.NORM.DIST(AZ$30,economics!$AK$2:$AK$167,economics!$AJ$2:$AJ$167,TRUE)))),"")</f>
        <v/>
      </c>
      <c r="BA35" t="str">
        <f t="array" ref="BA35">IFERROR((SUMPRODUCT((economics!$AG$2:$AG$167=$B35)*(economics!$D$2:$D$167="process")*economics!$AH$2:$AH$167*(_xlfn.NORM.DIST(BA$3,economics!$AK$2:$AK$167,economics!$AJ$2:$AJ$167,TRUE)-_xlfn.NORM.DIST(BA$30,economics!$AK$2:$AK$167,economics!$AJ$2:$AJ$167,TRUE))*economics!$AM$2:$AM$167))/(SUMPRODUCT((economics!$AG$2:$AG$167=$B35)*(economics!$D$2:$D$167="process")*economics!$AH$2:$AH$167*(_xlfn.NORM.DIST(BA$3,economics!$AK$2:$AK$167,economics!$AJ$2:$AJ$167,TRUE)-_xlfn.NORM.DIST(BA$30,economics!$AK$2:$AK$167,economics!$AJ$2:$AJ$167,TRUE)))),"")</f>
        <v/>
      </c>
      <c r="BB35" t="str">
        <f t="array" ref="BB35">IFERROR((SUMPRODUCT((economics!$AG$2:$AG$167=$B35)*(economics!$D$2:$D$167="process")*economics!$AH$2:$AH$167*(_xlfn.NORM.DIST(BB$3,economics!$AK$2:$AK$167,economics!$AJ$2:$AJ$167,TRUE)-_xlfn.NORM.DIST(BB$30,economics!$AK$2:$AK$167,economics!$AJ$2:$AJ$167,TRUE))*economics!$AM$2:$AM$167))/(SUMPRODUCT((economics!$AG$2:$AG$167=$B35)*(economics!$D$2:$D$167="process")*economics!$AH$2:$AH$167*(_xlfn.NORM.DIST(BB$3,economics!$AK$2:$AK$167,economics!$AJ$2:$AJ$167,TRUE)-_xlfn.NORM.DIST(BB$30,economics!$AK$2:$AK$167,economics!$AJ$2:$AJ$167,TRUE)))),"")</f>
        <v/>
      </c>
      <c r="BC35" t="str">
        <f t="array" ref="BC35">IFERROR((SUMPRODUCT((economics!$AG$2:$AG$167=$B35)*(economics!$D$2:$D$167="process")*economics!$AH$2:$AH$167*(_xlfn.NORM.DIST(BC$3,economics!$AK$2:$AK$167,economics!$AJ$2:$AJ$167,TRUE)-_xlfn.NORM.DIST(BC$30,economics!$AK$2:$AK$167,economics!$AJ$2:$AJ$167,TRUE))*economics!$AM$2:$AM$167))/(SUMPRODUCT((economics!$AG$2:$AG$167=$B35)*(economics!$D$2:$D$167="process")*economics!$AH$2:$AH$167*(_xlfn.NORM.DIST(BC$3,economics!$AK$2:$AK$167,economics!$AJ$2:$AJ$167,TRUE)-_xlfn.NORM.DIST(BC$30,economics!$AK$2:$AK$167,economics!$AJ$2:$AJ$167,TRUE)))),"")</f>
        <v/>
      </c>
      <c r="BD35" t="str">
        <f t="array" ref="BD35">IFERROR((SUMPRODUCT((economics!$AG$2:$AG$167=$B35)*(economics!$D$2:$D$167="process")*economics!$AH$2:$AH$167*(_xlfn.NORM.DIST(BD$3,economics!$AK$2:$AK$167,economics!$AJ$2:$AJ$167,TRUE)-_xlfn.NORM.DIST(BD$30,economics!$AK$2:$AK$167,economics!$AJ$2:$AJ$167,TRUE))*economics!$AM$2:$AM$167))/(SUMPRODUCT((economics!$AG$2:$AG$167=$B35)*(economics!$D$2:$D$167="process")*economics!$AH$2:$AH$167*(_xlfn.NORM.DIST(BD$3,economics!$AK$2:$AK$167,economics!$AJ$2:$AJ$167,TRUE)-_xlfn.NORM.DIST(BD$30,economics!$AK$2:$AK$167,economics!$AJ$2:$AJ$167,TRUE)))),"")</f>
        <v/>
      </c>
      <c r="BE35" t="str">
        <f t="array" ref="BE35">IFERROR((SUMPRODUCT((economics!$AG$2:$AG$167=$B35)*(economics!$D$2:$D$167="process")*economics!$AH$2:$AH$167*(_xlfn.NORM.DIST(BE$3,economics!$AK$2:$AK$167,economics!$AJ$2:$AJ$167,TRUE)-_xlfn.NORM.DIST(BE$30,economics!$AK$2:$AK$167,economics!$AJ$2:$AJ$167,TRUE))*economics!$AM$2:$AM$167))/(SUMPRODUCT((economics!$AG$2:$AG$167=$B35)*(economics!$D$2:$D$167="process")*economics!$AH$2:$AH$167*(_xlfn.NORM.DIST(BE$3,economics!$AK$2:$AK$167,economics!$AJ$2:$AJ$167,TRUE)-_xlfn.NORM.DIST(BE$30,economics!$AK$2:$AK$167,economics!$AJ$2:$AJ$167,TRUE)))),"")</f>
        <v/>
      </c>
      <c r="BF35" t="str">
        <f t="array" ref="BF35">IFERROR((SUMPRODUCT((economics!$AG$2:$AG$167=$B35)*(economics!$D$2:$D$167="process")*economics!$AH$2:$AH$167*(_xlfn.NORM.DIST(BF$3,economics!$AK$2:$AK$167,economics!$AJ$2:$AJ$167,TRUE)-_xlfn.NORM.DIST(BF$30,economics!$AK$2:$AK$167,economics!$AJ$2:$AJ$167,TRUE))*economics!$AM$2:$AM$167))/(SUMPRODUCT((economics!$AG$2:$AG$167=$B35)*(economics!$D$2:$D$167="process")*economics!$AH$2:$AH$167*(_xlfn.NORM.DIST(BF$3,economics!$AK$2:$AK$167,economics!$AJ$2:$AJ$167,TRUE)-_xlfn.NORM.DIST(BF$30,economics!$AK$2:$AK$167,economics!$AJ$2:$AJ$167,TRUE)))),"")</f>
        <v/>
      </c>
      <c r="BG35" t="str">
        <f t="array" ref="BG35">IFERROR((SUMPRODUCT((economics!$AG$2:$AG$167=$B35)*(economics!$D$2:$D$167="process")*economics!$AH$2:$AH$167*(_xlfn.NORM.DIST(BG$3,economics!$AK$2:$AK$167,economics!$AJ$2:$AJ$167,TRUE)-_xlfn.NORM.DIST(BG$30,economics!$AK$2:$AK$167,economics!$AJ$2:$AJ$167,TRUE))*economics!$AM$2:$AM$167))/(SUMPRODUCT((economics!$AG$2:$AG$167=$B35)*(economics!$D$2:$D$167="process")*economics!$AH$2:$AH$167*(_xlfn.NORM.DIST(BG$3,economics!$AK$2:$AK$167,economics!$AJ$2:$AJ$167,TRUE)-_xlfn.NORM.DIST(BG$30,economics!$AK$2:$AK$167,economics!$AJ$2:$AJ$167,TRUE)))),"")</f>
        <v/>
      </c>
      <c r="BH35" t="str">
        <f t="array" ref="BH35">IFERROR((SUMPRODUCT((economics!$AG$2:$AG$167=$B35)*(economics!$D$2:$D$167="process")*economics!$AH$2:$AH$167*(_xlfn.NORM.DIST(BH$3,economics!$AK$2:$AK$167,economics!$AJ$2:$AJ$167,TRUE)-_xlfn.NORM.DIST(BH$30,economics!$AK$2:$AK$167,economics!$AJ$2:$AJ$167,TRUE))*economics!$AM$2:$AM$167))/(SUMPRODUCT((economics!$AG$2:$AG$167=$B35)*(economics!$D$2:$D$167="process")*economics!$AH$2:$AH$167*(_xlfn.NORM.DIST(BH$3,economics!$AK$2:$AK$167,economics!$AJ$2:$AJ$167,TRUE)-_xlfn.NORM.DIST(BH$30,economics!$AK$2:$AK$167,economics!$AJ$2:$AJ$167,TRUE)))),"")</f>
        <v/>
      </c>
      <c r="BI35" t="str">
        <f t="array" ref="BI35">IFERROR((SUMPRODUCT((economics!$AG$2:$AG$167=$B35)*(economics!$D$2:$D$167="process")*economics!$AH$2:$AH$167*(_xlfn.NORM.DIST(BI$3,economics!$AK$2:$AK$167,economics!$AJ$2:$AJ$167,TRUE)-_xlfn.NORM.DIST(BI$30,economics!$AK$2:$AK$167,economics!$AJ$2:$AJ$167,TRUE))*economics!$AM$2:$AM$167))/(SUMPRODUCT((economics!$AG$2:$AG$167=$B35)*(economics!$D$2:$D$167="process")*economics!$AH$2:$AH$167*(_xlfn.NORM.DIST(BI$3,economics!$AK$2:$AK$167,economics!$AJ$2:$AJ$167,TRUE)-_xlfn.NORM.DIST(BI$30,economics!$AK$2:$AK$167,economics!$AJ$2:$AJ$167,TRUE)))),"")</f>
        <v/>
      </c>
      <c r="BJ35" t="str">
        <f t="array" ref="BJ35">IFERROR((SUMPRODUCT((economics!$AG$2:$AG$167=$B35)*(economics!$D$2:$D$167="process")*economics!$AH$2:$AH$167*(_xlfn.NORM.DIST(BJ$3,economics!$AK$2:$AK$167,economics!$AJ$2:$AJ$167,TRUE)-_xlfn.NORM.DIST(BJ$30,economics!$AK$2:$AK$167,economics!$AJ$2:$AJ$167,TRUE))*economics!$AM$2:$AM$167))/(SUMPRODUCT((economics!$AG$2:$AG$167=$B35)*(economics!$D$2:$D$167="process")*economics!$AH$2:$AH$167*(_xlfn.NORM.DIST(BJ$3,economics!$AK$2:$AK$167,economics!$AJ$2:$AJ$167,TRUE)-_xlfn.NORM.DIST(BJ$30,economics!$AK$2:$AK$167,economics!$AJ$2:$AJ$167,TRUE)))),"")</f>
        <v/>
      </c>
      <c r="BK35" t="str">
        <f t="array" ref="BK35">IFERROR((SUMPRODUCT((economics!$AG$2:$AG$167=$B35)*(economics!$D$2:$D$167="process")*economics!$AH$2:$AH$167*(_xlfn.NORM.DIST(BK$3,economics!$AK$2:$AK$167,economics!$AJ$2:$AJ$167,TRUE)-_xlfn.NORM.DIST(BK$30,economics!$AK$2:$AK$167,economics!$AJ$2:$AJ$167,TRUE))*economics!$AM$2:$AM$167))/(SUMPRODUCT((economics!$AG$2:$AG$167=$B35)*(economics!$D$2:$D$167="process")*economics!$AH$2:$AH$167*(_xlfn.NORM.DIST(BK$3,economics!$AK$2:$AK$167,economics!$AJ$2:$AJ$167,TRUE)-_xlfn.NORM.DIST(BK$30,economics!$AK$2:$AK$167,economics!$AJ$2:$AJ$167,TRUE)))),"")</f>
        <v/>
      </c>
      <c r="BL35" t="str">
        <f t="array" ref="BL35">IFERROR((SUMPRODUCT((economics!$AG$2:$AG$167=$B35)*(economics!$D$2:$D$167="process")*economics!$AH$2:$AH$167*(_xlfn.NORM.DIST(BL$3,economics!$AK$2:$AK$167,economics!$AJ$2:$AJ$167,TRUE)-_xlfn.NORM.DIST(BL$30,economics!$AK$2:$AK$167,economics!$AJ$2:$AJ$167,TRUE))*economics!$AM$2:$AM$167))/(SUMPRODUCT((economics!$AG$2:$AG$167=$B35)*(economics!$D$2:$D$167="process")*economics!$AH$2:$AH$167*(_xlfn.NORM.DIST(BL$3,economics!$AK$2:$AK$167,economics!$AJ$2:$AJ$167,TRUE)-_xlfn.NORM.DIST(BL$30,economics!$AK$2:$AK$167,economics!$AJ$2:$AJ$167,TRUE)))),"")</f>
        <v/>
      </c>
      <c r="BM35" t="str">
        <f t="array" ref="BM35">IFERROR((SUMPRODUCT((economics!$AG$2:$AG$167=$B35)*(economics!$D$2:$D$167="process")*economics!$AH$2:$AH$167*(_xlfn.NORM.DIST(BM$3,economics!$AK$2:$AK$167,economics!$AJ$2:$AJ$167,TRUE)-_xlfn.NORM.DIST(BM$30,economics!$AK$2:$AK$167,economics!$AJ$2:$AJ$167,TRUE))*economics!$AM$2:$AM$167))/(SUMPRODUCT((economics!$AG$2:$AG$167=$B35)*(economics!$D$2:$D$167="process")*economics!$AH$2:$AH$167*(_xlfn.NORM.DIST(BM$3,economics!$AK$2:$AK$167,economics!$AJ$2:$AJ$167,TRUE)-_xlfn.NORM.DIST(BM$30,economics!$AK$2:$AK$167,economics!$AJ$2:$AJ$167,TRUE)))),"")</f>
        <v/>
      </c>
      <c r="BN35" t="str">
        <f t="array" ref="BN35">IFERROR((SUMPRODUCT((economics!$AG$2:$AG$167=$B35)*(economics!$D$2:$D$167="process")*economics!$AH$2:$AH$167*(_xlfn.NORM.DIST(BN$3,economics!$AK$2:$AK$167,economics!$AJ$2:$AJ$167,TRUE)-_xlfn.NORM.DIST(BN$30,economics!$AK$2:$AK$167,economics!$AJ$2:$AJ$167,TRUE))*economics!$AM$2:$AM$167))/(SUMPRODUCT((economics!$AG$2:$AG$167=$B35)*(economics!$D$2:$D$167="process")*economics!$AH$2:$AH$167*(_xlfn.NORM.DIST(BN$3,economics!$AK$2:$AK$167,economics!$AJ$2:$AJ$167,TRUE)-_xlfn.NORM.DIST(BN$30,economics!$AK$2:$AK$167,economics!$AJ$2:$AJ$167,TRUE)))),"")</f>
        <v/>
      </c>
      <c r="BO35" t="str">
        <f t="array" ref="BO35">IFERROR((SUMPRODUCT((economics!$AG$2:$AG$167=$B35)*(economics!$D$2:$D$167="process")*economics!$AH$2:$AH$167*(_xlfn.NORM.DIST(BO$3,economics!$AK$2:$AK$167,economics!$AJ$2:$AJ$167,TRUE)-_xlfn.NORM.DIST(BO$30,economics!$AK$2:$AK$167,economics!$AJ$2:$AJ$167,TRUE))*economics!$AM$2:$AM$167))/(SUMPRODUCT((economics!$AG$2:$AG$167=$B35)*(economics!$D$2:$D$167="process")*economics!$AH$2:$AH$167*(_xlfn.NORM.DIST(BO$3,economics!$AK$2:$AK$167,economics!$AJ$2:$AJ$167,TRUE)-_xlfn.NORM.DIST(BO$30,economics!$AK$2:$AK$167,economics!$AJ$2:$AJ$167,TRUE)))),"")</f>
        <v/>
      </c>
      <c r="BP35" t="str">
        <f t="array" ref="BP35">IFERROR((SUMPRODUCT((economics!$AG$2:$AG$167=$B35)*(economics!$D$2:$D$167="process")*economics!$AH$2:$AH$167*(_xlfn.NORM.DIST(BP$3,economics!$AK$2:$AK$167,economics!$AJ$2:$AJ$167,TRUE)-_xlfn.NORM.DIST(BP$30,economics!$AK$2:$AK$167,economics!$AJ$2:$AJ$167,TRUE))*economics!$AM$2:$AM$167))/(SUMPRODUCT((economics!$AG$2:$AG$167=$B35)*(economics!$D$2:$D$167="process")*economics!$AH$2:$AH$167*(_xlfn.NORM.DIST(BP$3,economics!$AK$2:$AK$167,economics!$AJ$2:$AJ$167,TRUE)-_xlfn.NORM.DIST(BP$30,economics!$AK$2:$AK$167,economics!$AJ$2:$AJ$167,TRUE)))),"")</f>
        <v/>
      </c>
      <c r="BQ35" t="str">
        <f t="array" ref="BQ35">IFERROR((SUMPRODUCT((economics!$AG$2:$AG$167=$B35)*(economics!$D$2:$D$167="process")*economics!$AH$2:$AH$167*(_xlfn.NORM.DIST(BQ$3,economics!$AK$2:$AK$167,economics!$AJ$2:$AJ$167,TRUE)-_xlfn.NORM.DIST(BQ$30,economics!$AK$2:$AK$167,economics!$AJ$2:$AJ$167,TRUE))*economics!$AM$2:$AM$167))/(SUMPRODUCT((economics!$AG$2:$AG$167=$B35)*(economics!$D$2:$D$167="process")*economics!$AH$2:$AH$167*(_xlfn.NORM.DIST(BQ$3,economics!$AK$2:$AK$167,economics!$AJ$2:$AJ$167,TRUE)-_xlfn.NORM.DIST(BQ$30,economics!$AK$2:$AK$167,economics!$AJ$2:$AJ$167,TRUE)))),"")</f>
        <v/>
      </c>
      <c r="BR35" t="str">
        <f t="array" ref="BR35">IFERROR((SUMPRODUCT((economics!$AG$2:$AG$167=$B35)*(economics!$D$2:$D$167="process")*economics!$AH$2:$AH$167*(_xlfn.NORM.DIST(BR$3,economics!$AK$2:$AK$167,economics!$AJ$2:$AJ$167,TRUE)-_xlfn.NORM.DIST(BR$30,economics!$AK$2:$AK$167,economics!$AJ$2:$AJ$167,TRUE))*economics!$AM$2:$AM$167))/(SUMPRODUCT((economics!$AG$2:$AG$167=$B35)*(economics!$D$2:$D$167="process")*economics!$AH$2:$AH$167*(_xlfn.NORM.DIST(BR$3,economics!$AK$2:$AK$167,economics!$AJ$2:$AJ$167,TRUE)-_xlfn.NORM.DIST(BR$30,economics!$AK$2:$AK$167,economics!$AJ$2:$AJ$167,TRUE)))),"")</f>
        <v/>
      </c>
      <c r="BS35" t="str">
        <f t="array" ref="BS35">IFERROR((SUMPRODUCT((economics!$AG$2:$AG$167=$B35)*(economics!$D$2:$D$167="process")*economics!$AH$2:$AH$167*(_xlfn.NORM.DIST(BS$3,economics!$AK$2:$AK$167,economics!$AJ$2:$AJ$167,TRUE)-_xlfn.NORM.DIST(BS$30,economics!$AK$2:$AK$167,economics!$AJ$2:$AJ$167,TRUE))*economics!$AM$2:$AM$167))/(SUMPRODUCT((economics!$AG$2:$AG$167=$B35)*(economics!$D$2:$D$167="process")*economics!$AH$2:$AH$167*(_xlfn.NORM.DIST(BS$3,economics!$AK$2:$AK$167,economics!$AJ$2:$AJ$167,TRUE)-_xlfn.NORM.DIST(BS$30,economics!$AK$2:$AK$167,economics!$AJ$2:$AJ$167,TRUE)))),"")</f>
        <v/>
      </c>
      <c r="BT35" t="str">
        <f t="array" ref="BT35">IFERROR((SUMPRODUCT((economics!$AG$2:$AG$167=$B35)*(economics!$D$2:$D$167="process")*economics!$AH$2:$AH$167*(_xlfn.NORM.DIST(BT$3,economics!$AK$2:$AK$167,economics!$AJ$2:$AJ$167,TRUE)-_xlfn.NORM.DIST(BT$30,economics!$AK$2:$AK$167,economics!$AJ$2:$AJ$167,TRUE))*economics!$AM$2:$AM$167))/(SUMPRODUCT((economics!$AG$2:$AG$167=$B35)*(economics!$D$2:$D$167="process")*economics!$AH$2:$AH$167*(_xlfn.NORM.DIST(BT$3,economics!$AK$2:$AK$167,economics!$AJ$2:$AJ$167,TRUE)-_xlfn.NORM.DIST(BT$30,economics!$AK$2:$AK$167,economics!$AJ$2:$AJ$167,TRUE)))),"")</f>
        <v/>
      </c>
      <c r="BU35" t="str">
        <f t="array" ref="BU35">IFERROR((SUMPRODUCT((economics!$AG$2:$AG$167=$B35)*(economics!$D$2:$D$167="process")*economics!$AH$2:$AH$167*(_xlfn.NORM.DIST(BU$3,economics!$AK$2:$AK$167,economics!$AJ$2:$AJ$167,TRUE)-_xlfn.NORM.DIST(BU$30,economics!$AK$2:$AK$167,economics!$AJ$2:$AJ$167,TRUE))*economics!$AM$2:$AM$167))/(SUMPRODUCT((economics!$AG$2:$AG$167=$B35)*(economics!$D$2:$D$167="process")*economics!$AH$2:$AH$167*(_xlfn.NORM.DIST(BU$3,economics!$AK$2:$AK$167,economics!$AJ$2:$AJ$167,TRUE)-_xlfn.NORM.DIST(BU$30,economics!$AK$2:$AK$167,economics!$AJ$2:$AJ$167,TRUE)))),"")</f>
        <v/>
      </c>
      <c r="BV35" t="str">
        <f t="array" ref="BV35">IFERROR((SUMPRODUCT((economics!$AG$2:$AG$167=$B35)*(economics!$D$2:$D$167="process")*economics!$AH$2:$AH$167*(_xlfn.NORM.DIST(BV$3,economics!$AK$2:$AK$167,economics!$AJ$2:$AJ$167,TRUE)-_xlfn.NORM.DIST(BV$30,economics!$AK$2:$AK$167,economics!$AJ$2:$AJ$167,TRUE))*economics!$AM$2:$AM$167))/(SUMPRODUCT((economics!$AG$2:$AG$167=$B35)*(economics!$D$2:$D$167="process")*economics!$AH$2:$AH$167*(_xlfn.NORM.DIST(BV$3,economics!$AK$2:$AK$167,economics!$AJ$2:$AJ$167,TRUE)-_xlfn.NORM.DIST(BV$30,economics!$AK$2:$AK$167,economics!$AJ$2:$AJ$167,TRUE)))),"")</f>
        <v/>
      </c>
      <c r="BW35" t="str">
        <f t="array" ref="BW35">IFERROR((SUMPRODUCT((economics!$AG$2:$AG$167=$B35)*(economics!$D$2:$D$167="process")*economics!$AH$2:$AH$167*(_xlfn.NORM.DIST(BW$3,economics!$AK$2:$AK$167,economics!$AJ$2:$AJ$167,TRUE)-_xlfn.NORM.DIST(BW$30,economics!$AK$2:$AK$167,economics!$AJ$2:$AJ$167,TRUE))*economics!$AM$2:$AM$167))/(SUMPRODUCT((economics!$AG$2:$AG$167=$B35)*(economics!$D$2:$D$167="process")*economics!$AH$2:$AH$167*(_xlfn.NORM.DIST(BW$3,economics!$AK$2:$AK$167,economics!$AJ$2:$AJ$167,TRUE)-_xlfn.NORM.DIST(BW$30,economics!$AK$2:$AK$167,economics!$AJ$2:$AJ$167,TRUE)))),"")</f>
        <v/>
      </c>
      <c r="BX35" t="str">
        <f t="array" ref="BX35">IFERROR((SUMPRODUCT((economics!$AG$2:$AG$167=$B35)*(economics!$D$2:$D$167="process")*economics!$AH$2:$AH$167*(_xlfn.NORM.DIST(BX$3,economics!$AK$2:$AK$167,economics!$AJ$2:$AJ$167,TRUE)-_xlfn.NORM.DIST(BX$30,economics!$AK$2:$AK$167,economics!$AJ$2:$AJ$167,TRUE))*economics!$AM$2:$AM$167))/(SUMPRODUCT((economics!$AG$2:$AG$167=$B35)*(economics!$D$2:$D$167="process")*economics!$AH$2:$AH$167*(_xlfn.NORM.DIST(BX$3,economics!$AK$2:$AK$167,economics!$AJ$2:$AJ$167,TRUE)-_xlfn.NORM.DIST(BX$30,economics!$AK$2:$AK$167,economics!$AJ$2:$AJ$167,TRUE)))),"")</f>
        <v/>
      </c>
      <c r="BY35" t="str">
        <f t="array" ref="BY35">IFERROR((SUMPRODUCT((economics!$AG$2:$AG$167=$B35)*(economics!$D$2:$D$167="process")*economics!$AH$2:$AH$167*(_xlfn.NORM.DIST(BY$3,economics!$AK$2:$AK$167,economics!$AJ$2:$AJ$167,TRUE)-_xlfn.NORM.DIST(BY$30,economics!$AK$2:$AK$167,economics!$AJ$2:$AJ$167,TRUE))*economics!$AM$2:$AM$167))/(SUMPRODUCT((economics!$AG$2:$AG$167=$B35)*(economics!$D$2:$D$167="process")*economics!$AH$2:$AH$167*(_xlfn.NORM.DIST(BY$3,economics!$AK$2:$AK$167,economics!$AJ$2:$AJ$167,TRUE)-_xlfn.NORM.DIST(BY$30,economics!$AK$2:$AK$167,economics!$AJ$2:$AJ$167,TRUE)))),"")</f>
        <v/>
      </c>
      <c r="BZ35" t="str">
        <f t="array" ref="BZ35">IFERROR((SUMPRODUCT((economics!$AG$2:$AG$167=$B35)*(economics!$D$2:$D$167="process")*economics!$AH$2:$AH$167*(_xlfn.NORM.DIST(BZ$3,economics!$AK$2:$AK$167,economics!$AJ$2:$AJ$167,TRUE)-_xlfn.NORM.DIST(BZ$30,economics!$AK$2:$AK$167,economics!$AJ$2:$AJ$167,TRUE))*economics!$AM$2:$AM$167))/(SUMPRODUCT((economics!$AG$2:$AG$167=$B35)*(economics!$D$2:$D$167="process")*economics!$AH$2:$AH$167*(_xlfn.NORM.DIST(BZ$3,economics!$AK$2:$AK$167,economics!$AJ$2:$AJ$167,TRUE)-_xlfn.NORM.DIST(BZ$30,economics!$AK$2:$AK$167,economics!$AJ$2:$AJ$167,TRUE)))),"")</f>
        <v/>
      </c>
      <c r="CA35" t="str">
        <f t="array" ref="CA35">IFERROR((SUMPRODUCT((economics!$AG$2:$AG$167=$B35)*(economics!$D$2:$D$167="process")*economics!$AH$2:$AH$167*(_xlfn.NORM.DIST(CA$3,economics!$AK$2:$AK$167,economics!$AJ$2:$AJ$167,TRUE)-_xlfn.NORM.DIST(CA$30,economics!$AK$2:$AK$167,economics!$AJ$2:$AJ$167,TRUE))*economics!$AM$2:$AM$167))/(SUMPRODUCT((economics!$AG$2:$AG$167=$B35)*(economics!$D$2:$D$167="process")*economics!$AH$2:$AH$167*(_xlfn.NORM.DIST(CA$3,economics!$AK$2:$AK$167,economics!$AJ$2:$AJ$167,TRUE)-_xlfn.NORM.DIST(CA$30,economics!$AK$2:$AK$167,economics!$AJ$2:$AJ$167,TRUE)))),"")</f>
        <v/>
      </c>
      <c r="CB35" t="str">
        <f t="array" ref="CB35">IFERROR((SUMPRODUCT((economics!$AG$2:$AG$167=$B35)*(economics!$D$2:$D$167="process")*economics!$AH$2:$AH$167*(_xlfn.NORM.DIST(CB$3,economics!$AK$2:$AK$167,economics!$AJ$2:$AJ$167,TRUE)-_xlfn.NORM.DIST(CB$30,economics!$AK$2:$AK$167,economics!$AJ$2:$AJ$167,TRUE))*economics!$AM$2:$AM$167))/(SUMPRODUCT((economics!$AG$2:$AG$167=$B35)*(economics!$D$2:$D$167="process")*economics!$AH$2:$AH$167*(_xlfn.NORM.DIST(CB$3,economics!$AK$2:$AK$167,economics!$AJ$2:$AJ$167,TRUE)-_xlfn.NORM.DIST(CB$30,economics!$AK$2:$AK$167,economics!$AJ$2:$AJ$167,TRUE)))),"")</f>
        <v/>
      </c>
      <c r="CC35" t="str">
        <f t="array" ref="CC35">IFERROR((SUMPRODUCT((economics!$AG$2:$AG$167=$B35)*(economics!$D$2:$D$167="process")*economics!$AH$2:$AH$167*(_xlfn.NORM.DIST(CC$3,economics!$AK$2:$AK$167,economics!$AJ$2:$AJ$167,TRUE)-_xlfn.NORM.DIST(CC$30,economics!$AK$2:$AK$167,economics!$AJ$2:$AJ$167,TRUE))*economics!$AM$2:$AM$167))/(SUMPRODUCT((economics!$AG$2:$AG$167=$B35)*(economics!$D$2:$D$167="process")*economics!$AH$2:$AH$167*(_xlfn.NORM.DIST(CC$3,economics!$AK$2:$AK$167,economics!$AJ$2:$AJ$167,TRUE)-_xlfn.NORM.DIST(CC$30,economics!$AK$2:$AK$167,economics!$AJ$2:$AJ$167,TRUE)))),"")</f>
        <v/>
      </c>
      <c r="CD35" t="str">
        <f t="array" ref="CD35">IFERROR((SUMPRODUCT((economics!$AG$2:$AG$167=$B35)*(economics!$D$2:$D$167="process")*economics!$AH$2:$AH$167*(_xlfn.NORM.DIST(CD$3,economics!$AK$2:$AK$167,economics!$AJ$2:$AJ$167,TRUE)-_xlfn.NORM.DIST(CD$30,economics!$AK$2:$AK$167,economics!$AJ$2:$AJ$167,TRUE))*economics!$AM$2:$AM$167))/(SUMPRODUCT((economics!$AG$2:$AG$167=$B35)*(economics!$D$2:$D$167="process")*economics!$AH$2:$AH$167*(_xlfn.NORM.DIST(CD$3,economics!$AK$2:$AK$167,economics!$AJ$2:$AJ$167,TRUE)-_xlfn.NORM.DIST(CD$30,economics!$AK$2:$AK$167,economics!$AJ$2:$AJ$167,TRUE)))),"")</f>
        <v/>
      </c>
      <c r="CE35" t="str">
        <f t="array" ref="CE35">IFERROR((SUMPRODUCT((economics!$AG$2:$AG$167=$B35)*(economics!$D$2:$D$167="process")*economics!$AH$2:$AH$167*(_xlfn.NORM.DIST(CE$3,economics!$AK$2:$AK$167,economics!$AJ$2:$AJ$167,TRUE)-_xlfn.NORM.DIST(CE$30,economics!$AK$2:$AK$167,economics!$AJ$2:$AJ$167,TRUE))*economics!$AM$2:$AM$167))/(SUMPRODUCT((economics!$AG$2:$AG$167=$B35)*(economics!$D$2:$D$167="process")*economics!$AH$2:$AH$167*(_xlfn.NORM.DIST(CE$3,economics!$AK$2:$AK$167,economics!$AJ$2:$AJ$167,TRUE)-_xlfn.NORM.DIST(CE$30,economics!$AK$2:$AK$167,economics!$AJ$2:$AJ$167,TRUE)))),"")</f>
        <v/>
      </c>
      <c r="CF35" t="str">
        <f t="array" ref="CF35">IFERROR((SUMPRODUCT((economics!$AG$2:$AG$167=$B35)*(economics!$D$2:$D$167="process")*economics!$AH$2:$AH$167*(_xlfn.NORM.DIST(CF$3,economics!$AK$2:$AK$167,economics!$AJ$2:$AJ$167,TRUE)-_xlfn.NORM.DIST(CF$30,economics!$AK$2:$AK$167,economics!$AJ$2:$AJ$167,TRUE))*economics!$AM$2:$AM$167))/(SUMPRODUCT((economics!$AG$2:$AG$167=$B35)*(economics!$D$2:$D$167="process")*economics!$AH$2:$AH$167*(_xlfn.NORM.DIST(CF$3,economics!$AK$2:$AK$167,economics!$AJ$2:$AJ$167,TRUE)-_xlfn.NORM.DIST(CF$30,economics!$AK$2:$AK$167,economics!$AJ$2:$AJ$167,TRUE)))),"")</f>
        <v/>
      </c>
      <c r="CG35" t="str">
        <f t="array" ref="CG35">IFERROR((SUMPRODUCT((economics!$AG$2:$AG$167=$B35)*(economics!$D$2:$D$167="process")*economics!$AH$2:$AH$167*(_xlfn.NORM.DIST(CG$3,economics!$AK$2:$AK$167,economics!$AJ$2:$AJ$167,TRUE)-_xlfn.NORM.DIST(CG$30,economics!$AK$2:$AK$167,economics!$AJ$2:$AJ$167,TRUE))*economics!$AM$2:$AM$167))/(SUMPRODUCT((economics!$AG$2:$AG$167=$B35)*(economics!$D$2:$D$167="process")*economics!$AH$2:$AH$167*(_xlfn.NORM.DIST(CG$3,economics!$AK$2:$AK$167,economics!$AJ$2:$AJ$167,TRUE)-_xlfn.NORM.DIST(CG$30,economics!$AK$2:$AK$167,economics!$AJ$2:$AJ$167,TRUE)))),"")</f>
        <v/>
      </c>
      <c r="CH35" t="str">
        <f t="array" ref="CH35">IFERROR((SUMPRODUCT((economics!$AG$2:$AG$167=$B35)*(economics!$D$2:$D$167="process")*economics!$AH$2:$AH$167*(_xlfn.NORM.DIST(CH$3,economics!$AK$2:$AK$167,economics!$AJ$2:$AJ$167,TRUE)-_xlfn.NORM.DIST(CH$30,economics!$AK$2:$AK$167,economics!$AJ$2:$AJ$167,TRUE))*economics!$AM$2:$AM$167))/(SUMPRODUCT((economics!$AG$2:$AG$167=$B35)*(economics!$D$2:$D$167="process")*economics!$AH$2:$AH$167*(_xlfn.NORM.DIST(CH$3,economics!$AK$2:$AK$167,economics!$AJ$2:$AJ$167,TRUE)-_xlfn.NORM.DIST(CH$30,economics!$AK$2:$AK$167,economics!$AJ$2:$AJ$167,TRUE)))),"")</f>
        <v/>
      </c>
    </row>
    <row r="36" spans="1:86" x14ac:dyDescent="0.35">
      <c r="A36" t="str">
        <f t="shared" si="0"/>
        <v>other mining and quarrying 07T08</v>
      </c>
      <c r="B36" t="str">
        <f t="shared" si="0"/>
        <v>07T08</v>
      </c>
      <c r="E36" t="str">
        <f t="array" ref="E36">IFERROR((SUMPRODUCT((economics!$AG$2:$AG$167=$B36)*(economics!$D$2:$D$167="process")*economics!$AH$2:$AH$167*(_xlfn.NORM.DIST(E$3,economics!$AK$2:$AK$167,economics!$AJ$2:$AJ$167,TRUE)-_xlfn.NORM.DIST(E$30,economics!$AK$2:$AK$167,economics!$AJ$2:$AJ$167,TRUE))*economics!$AM$2:$AM$167))/(SUMPRODUCT((economics!$AG$2:$AG$167=$B36)*(economics!$D$2:$D$167="process")*economics!$AH$2:$AH$167*(_xlfn.NORM.DIST(E$3,economics!$AK$2:$AK$167,economics!$AJ$2:$AJ$167,TRUE)-_xlfn.NORM.DIST(E$30,economics!$AK$2:$AK$167,economics!$AJ$2:$AJ$167,TRUE)))),"")</f>
        <v/>
      </c>
      <c r="F36" t="str">
        <f t="array" ref="F36">IFERROR((SUMPRODUCT((economics!$AG$2:$AG$167=$B36)*(economics!$D$2:$D$167="process")*economics!$AH$2:$AH$167*(_xlfn.NORM.DIST(F$3,economics!$AK$2:$AK$167,economics!$AJ$2:$AJ$167,TRUE)-_xlfn.NORM.DIST(F$30,economics!$AK$2:$AK$167,economics!$AJ$2:$AJ$167,TRUE))*economics!$AM$2:$AM$167))/(SUMPRODUCT((economics!$AG$2:$AG$167=$B36)*(economics!$D$2:$D$167="process")*economics!$AH$2:$AH$167*(_xlfn.NORM.DIST(F$3,economics!$AK$2:$AK$167,economics!$AJ$2:$AJ$167,TRUE)-_xlfn.NORM.DIST(F$30,economics!$AK$2:$AK$167,economics!$AJ$2:$AJ$167,TRUE)))),"")</f>
        <v/>
      </c>
      <c r="G36" t="str">
        <f t="array" ref="G36">IFERROR((SUMPRODUCT((economics!$AG$2:$AG$167=$B36)*(economics!$D$2:$D$167="process")*economics!$AH$2:$AH$167*(_xlfn.NORM.DIST(G$3,economics!$AK$2:$AK$167,economics!$AJ$2:$AJ$167,TRUE)-_xlfn.NORM.DIST(G$30,economics!$AK$2:$AK$167,economics!$AJ$2:$AJ$167,TRUE))*economics!$AM$2:$AM$167))/(SUMPRODUCT((economics!$AG$2:$AG$167=$B36)*(economics!$D$2:$D$167="process")*economics!$AH$2:$AH$167*(_xlfn.NORM.DIST(G$3,economics!$AK$2:$AK$167,economics!$AJ$2:$AJ$167,TRUE)-_xlfn.NORM.DIST(G$30,economics!$AK$2:$AK$167,economics!$AJ$2:$AJ$167,TRUE)))),"")</f>
        <v/>
      </c>
      <c r="H36" t="str">
        <f t="array" ref="H36">IFERROR((SUMPRODUCT((economics!$AG$2:$AG$167=$B36)*(economics!$D$2:$D$167="process")*economics!$AH$2:$AH$167*(_xlfn.NORM.DIST(H$3,economics!$AK$2:$AK$167,economics!$AJ$2:$AJ$167,TRUE)-_xlfn.NORM.DIST(H$30,economics!$AK$2:$AK$167,economics!$AJ$2:$AJ$167,TRUE))*economics!$AM$2:$AM$167))/(SUMPRODUCT((economics!$AG$2:$AG$167=$B36)*(economics!$D$2:$D$167="process")*economics!$AH$2:$AH$167*(_xlfn.NORM.DIST(H$3,economics!$AK$2:$AK$167,economics!$AJ$2:$AJ$167,TRUE)-_xlfn.NORM.DIST(H$30,economics!$AK$2:$AK$167,economics!$AJ$2:$AJ$167,TRUE)))),"")</f>
        <v/>
      </c>
      <c r="I36" t="str">
        <f t="array" ref="I36">IFERROR((SUMPRODUCT((economics!$AG$2:$AG$167=$B36)*(economics!$D$2:$D$167="process")*economics!$AH$2:$AH$167*(_xlfn.NORM.DIST(I$3,economics!$AK$2:$AK$167,economics!$AJ$2:$AJ$167,TRUE)-_xlfn.NORM.DIST(I$30,economics!$AK$2:$AK$167,economics!$AJ$2:$AJ$167,TRUE))*economics!$AM$2:$AM$167))/(SUMPRODUCT((economics!$AG$2:$AG$167=$B36)*(economics!$D$2:$D$167="process")*economics!$AH$2:$AH$167*(_xlfn.NORM.DIST(I$3,economics!$AK$2:$AK$167,economics!$AJ$2:$AJ$167,TRUE)-_xlfn.NORM.DIST(I$30,economics!$AK$2:$AK$167,economics!$AJ$2:$AJ$167,TRUE)))),"")</f>
        <v/>
      </c>
      <c r="J36" t="str">
        <f t="array" ref="J36">IFERROR((SUMPRODUCT((economics!$AG$2:$AG$167=$B36)*(economics!$D$2:$D$167="process")*economics!$AH$2:$AH$167*(_xlfn.NORM.DIST(J$3,economics!$AK$2:$AK$167,economics!$AJ$2:$AJ$167,TRUE)-_xlfn.NORM.DIST(J$30,economics!$AK$2:$AK$167,economics!$AJ$2:$AJ$167,TRUE))*economics!$AM$2:$AM$167))/(SUMPRODUCT((economics!$AG$2:$AG$167=$B36)*(economics!$D$2:$D$167="process")*economics!$AH$2:$AH$167*(_xlfn.NORM.DIST(J$3,economics!$AK$2:$AK$167,economics!$AJ$2:$AJ$167,TRUE)-_xlfn.NORM.DIST(J$30,economics!$AK$2:$AK$167,economics!$AJ$2:$AJ$167,TRUE)))),"")</f>
        <v/>
      </c>
      <c r="K36" t="str">
        <f t="array" ref="K36">IFERROR((SUMPRODUCT((economics!$AG$2:$AG$167=$B36)*(economics!$D$2:$D$167="process")*economics!$AH$2:$AH$167*(_xlfn.NORM.DIST(K$3,economics!$AK$2:$AK$167,economics!$AJ$2:$AJ$167,TRUE)-_xlfn.NORM.DIST(K$30,economics!$AK$2:$AK$167,economics!$AJ$2:$AJ$167,TRUE))*economics!$AM$2:$AM$167))/(SUMPRODUCT((economics!$AG$2:$AG$167=$B36)*(economics!$D$2:$D$167="process")*economics!$AH$2:$AH$167*(_xlfn.NORM.DIST(K$3,economics!$AK$2:$AK$167,economics!$AJ$2:$AJ$167,TRUE)-_xlfn.NORM.DIST(K$30,economics!$AK$2:$AK$167,economics!$AJ$2:$AJ$167,TRUE)))),"")</f>
        <v/>
      </c>
      <c r="L36" t="str">
        <f t="array" ref="L36">IFERROR((SUMPRODUCT((economics!$AG$2:$AG$167=$B36)*(economics!$D$2:$D$167="process")*economics!$AH$2:$AH$167*(_xlfn.NORM.DIST(L$3,economics!$AK$2:$AK$167,economics!$AJ$2:$AJ$167,TRUE)-_xlfn.NORM.DIST(L$30,economics!$AK$2:$AK$167,economics!$AJ$2:$AJ$167,TRUE))*economics!$AM$2:$AM$167))/(SUMPRODUCT((economics!$AG$2:$AG$167=$B36)*(economics!$D$2:$D$167="process")*economics!$AH$2:$AH$167*(_xlfn.NORM.DIST(L$3,economics!$AK$2:$AK$167,economics!$AJ$2:$AJ$167,TRUE)-_xlfn.NORM.DIST(L$30,economics!$AK$2:$AK$167,economics!$AJ$2:$AJ$167,TRUE)))),"")</f>
        <v/>
      </c>
      <c r="M36" t="str">
        <f t="array" ref="M36">IFERROR((SUMPRODUCT((economics!$AG$2:$AG$167=$B36)*(economics!$D$2:$D$167="process")*economics!$AH$2:$AH$167*(_xlfn.NORM.DIST(M$3,economics!$AK$2:$AK$167,economics!$AJ$2:$AJ$167,TRUE)-_xlfn.NORM.DIST(M$30,economics!$AK$2:$AK$167,economics!$AJ$2:$AJ$167,TRUE))*economics!$AM$2:$AM$167))/(SUMPRODUCT((economics!$AG$2:$AG$167=$B36)*(economics!$D$2:$D$167="process")*economics!$AH$2:$AH$167*(_xlfn.NORM.DIST(M$3,economics!$AK$2:$AK$167,economics!$AJ$2:$AJ$167,TRUE)-_xlfn.NORM.DIST(M$30,economics!$AK$2:$AK$167,economics!$AJ$2:$AJ$167,TRUE)))),"")</f>
        <v/>
      </c>
      <c r="N36" t="str">
        <f t="array" ref="N36">IFERROR((SUMPRODUCT((economics!$AG$2:$AG$167=$B36)*(economics!$D$2:$D$167="process")*economics!$AH$2:$AH$167*(_xlfn.NORM.DIST(N$3,economics!$AK$2:$AK$167,economics!$AJ$2:$AJ$167,TRUE)-_xlfn.NORM.DIST(N$30,economics!$AK$2:$AK$167,economics!$AJ$2:$AJ$167,TRUE))*economics!$AM$2:$AM$167))/(SUMPRODUCT((economics!$AG$2:$AG$167=$B36)*(economics!$D$2:$D$167="process")*economics!$AH$2:$AH$167*(_xlfn.NORM.DIST(N$3,economics!$AK$2:$AK$167,economics!$AJ$2:$AJ$167,TRUE)-_xlfn.NORM.DIST(N$30,economics!$AK$2:$AK$167,economics!$AJ$2:$AJ$167,TRUE)))),"")</f>
        <v/>
      </c>
      <c r="O36" t="str">
        <f t="array" ref="O36">IFERROR((SUMPRODUCT((economics!$AG$2:$AG$167=$B36)*(economics!$D$2:$D$167="process")*economics!$AH$2:$AH$167*(_xlfn.NORM.DIST(O$3,economics!$AK$2:$AK$167,economics!$AJ$2:$AJ$167,TRUE)-_xlfn.NORM.DIST(O$30,economics!$AK$2:$AK$167,economics!$AJ$2:$AJ$167,TRUE))*economics!$AM$2:$AM$167))/(SUMPRODUCT((economics!$AG$2:$AG$167=$B36)*(economics!$D$2:$D$167="process")*economics!$AH$2:$AH$167*(_xlfn.NORM.DIST(O$3,economics!$AK$2:$AK$167,economics!$AJ$2:$AJ$167,TRUE)-_xlfn.NORM.DIST(O$30,economics!$AK$2:$AK$167,economics!$AJ$2:$AJ$167,TRUE)))),"")</f>
        <v/>
      </c>
      <c r="P36" t="str">
        <f t="array" ref="P36">IFERROR((SUMPRODUCT((economics!$AG$2:$AG$167=$B36)*(economics!$D$2:$D$167="process")*economics!$AH$2:$AH$167*(_xlfn.NORM.DIST(P$3,economics!$AK$2:$AK$167,economics!$AJ$2:$AJ$167,TRUE)-_xlfn.NORM.DIST(P$30,economics!$AK$2:$AK$167,economics!$AJ$2:$AJ$167,TRUE))*economics!$AM$2:$AM$167))/(SUMPRODUCT((economics!$AG$2:$AG$167=$B36)*(economics!$D$2:$D$167="process")*economics!$AH$2:$AH$167*(_xlfn.NORM.DIST(P$3,economics!$AK$2:$AK$167,economics!$AJ$2:$AJ$167,TRUE)-_xlfn.NORM.DIST(P$30,economics!$AK$2:$AK$167,economics!$AJ$2:$AJ$167,TRUE)))),"")</f>
        <v/>
      </c>
      <c r="Q36" t="str">
        <f t="array" ref="Q36">IFERROR((SUMPRODUCT((economics!$AG$2:$AG$167=$B36)*(economics!$D$2:$D$167="process")*economics!$AH$2:$AH$167*(_xlfn.NORM.DIST(Q$3,economics!$AK$2:$AK$167,economics!$AJ$2:$AJ$167,TRUE)-_xlfn.NORM.DIST(Q$30,economics!$AK$2:$AK$167,economics!$AJ$2:$AJ$167,TRUE))*economics!$AM$2:$AM$167))/(SUMPRODUCT((economics!$AG$2:$AG$167=$B36)*(economics!$D$2:$D$167="process")*economics!$AH$2:$AH$167*(_xlfn.NORM.DIST(Q$3,economics!$AK$2:$AK$167,economics!$AJ$2:$AJ$167,TRUE)-_xlfn.NORM.DIST(Q$30,economics!$AK$2:$AK$167,economics!$AJ$2:$AJ$167,TRUE)))),"")</f>
        <v/>
      </c>
      <c r="R36" t="str">
        <f t="array" ref="R36">IFERROR((SUMPRODUCT((economics!$AG$2:$AG$167=$B36)*(economics!$D$2:$D$167="process")*economics!$AH$2:$AH$167*(_xlfn.NORM.DIST(R$3,economics!$AK$2:$AK$167,economics!$AJ$2:$AJ$167,TRUE)-_xlfn.NORM.DIST(R$30,economics!$AK$2:$AK$167,economics!$AJ$2:$AJ$167,TRUE))*economics!$AM$2:$AM$167))/(SUMPRODUCT((economics!$AG$2:$AG$167=$B36)*(economics!$D$2:$D$167="process")*economics!$AH$2:$AH$167*(_xlfn.NORM.DIST(R$3,economics!$AK$2:$AK$167,economics!$AJ$2:$AJ$167,TRUE)-_xlfn.NORM.DIST(R$30,economics!$AK$2:$AK$167,economics!$AJ$2:$AJ$167,TRUE)))),"")</f>
        <v/>
      </c>
      <c r="S36" t="str">
        <f t="array" ref="S36">IFERROR((SUMPRODUCT((economics!$AG$2:$AG$167=$B36)*(economics!$D$2:$D$167="process")*economics!$AH$2:$AH$167*(_xlfn.NORM.DIST(S$3,economics!$AK$2:$AK$167,economics!$AJ$2:$AJ$167,TRUE)-_xlfn.NORM.DIST(S$30,economics!$AK$2:$AK$167,economics!$AJ$2:$AJ$167,TRUE))*economics!$AM$2:$AM$167))/(SUMPRODUCT((economics!$AG$2:$AG$167=$B36)*(economics!$D$2:$D$167="process")*economics!$AH$2:$AH$167*(_xlfn.NORM.DIST(S$3,economics!$AK$2:$AK$167,economics!$AJ$2:$AJ$167,TRUE)-_xlfn.NORM.DIST(S$30,economics!$AK$2:$AK$167,economics!$AJ$2:$AJ$167,TRUE)))),"")</f>
        <v/>
      </c>
      <c r="T36" t="str">
        <f t="array" ref="T36">IFERROR((SUMPRODUCT((economics!$AG$2:$AG$167=$B36)*(economics!$D$2:$D$167="process")*economics!$AH$2:$AH$167*(_xlfn.NORM.DIST(T$3,economics!$AK$2:$AK$167,economics!$AJ$2:$AJ$167,TRUE)-_xlfn.NORM.DIST(T$30,economics!$AK$2:$AK$167,economics!$AJ$2:$AJ$167,TRUE))*economics!$AM$2:$AM$167))/(SUMPRODUCT((economics!$AG$2:$AG$167=$B36)*(economics!$D$2:$D$167="process")*economics!$AH$2:$AH$167*(_xlfn.NORM.DIST(T$3,economics!$AK$2:$AK$167,economics!$AJ$2:$AJ$167,TRUE)-_xlfn.NORM.DIST(T$30,economics!$AK$2:$AK$167,economics!$AJ$2:$AJ$167,TRUE)))),"")</f>
        <v/>
      </c>
      <c r="U36" t="str">
        <f t="array" ref="U36">IFERROR((SUMPRODUCT((economics!$AG$2:$AG$167=$B36)*(economics!$D$2:$D$167="process")*economics!$AH$2:$AH$167*(_xlfn.NORM.DIST(U$3,economics!$AK$2:$AK$167,economics!$AJ$2:$AJ$167,TRUE)-_xlfn.NORM.DIST(U$30,economics!$AK$2:$AK$167,economics!$AJ$2:$AJ$167,TRUE))*economics!$AM$2:$AM$167))/(SUMPRODUCT((economics!$AG$2:$AG$167=$B36)*(economics!$D$2:$D$167="process")*economics!$AH$2:$AH$167*(_xlfn.NORM.DIST(U$3,economics!$AK$2:$AK$167,economics!$AJ$2:$AJ$167,TRUE)-_xlfn.NORM.DIST(U$30,economics!$AK$2:$AK$167,economics!$AJ$2:$AJ$167,TRUE)))),"")</f>
        <v/>
      </c>
      <c r="V36" t="str">
        <f t="array" ref="V36">IFERROR((SUMPRODUCT((economics!$AG$2:$AG$167=$B36)*(economics!$D$2:$D$167="process")*economics!$AH$2:$AH$167*(_xlfn.NORM.DIST(V$3,economics!$AK$2:$AK$167,economics!$AJ$2:$AJ$167,TRUE)-_xlfn.NORM.DIST(V$30,economics!$AK$2:$AK$167,economics!$AJ$2:$AJ$167,TRUE))*economics!$AM$2:$AM$167))/(SUMPRODUCT((economics!$AG$2:$AG$167=$B36)*(economics!$D$2:$D$167="process")*economics!$AH$2:$AH$167*(_xlfn.NORM.DIST(V$3,economics!$AK$2:$AK$167,economics!$AJ$2:$AJ$167,TRUE)-_xlfn.NORM.DIST(V$30,economics!$AK$2:$AK$167,economics!$AJ$2:$AJ$167,TRUE)))),"")</f>
        <v/>
      </c>
      <c r="W36" t="str">
        <f t="array" ref="W36">IFERROR((SUMPRODUCT((economics!$AG$2:$AG$167=$B36)*(economics!$D$2:$D$167="process")*economics!$AH$2:$AH$167*(_xlfn.NORM.DIST(W$3,economics!$AK$2:$AK$167,economics!$AJ$2:$AJ$167,TRUE)-_xlfn.NORM.DIST(W$30,economics!$AK$2:$AK$167,economics!$AJ$2:$AJ$167,TRUE))*economics!$AM$2:$AM$167))/(SUMPRODUCT((economics!$AG$2:$AG$167=$B36)*(economics!$D$2:$D$167="process")*economics!$AH$2:$AH$167*(_xlfn.NORM.DIST(W$3,economics!$AK$2:$AK$167,economics!$AJ$2:$AJ$167,TRUE)-_xlfn.NORM.DIST(W$30,economics!$AK$2:$AK$167,economics!$AJ$2:$AJ$167,TRUE)))),"")</f>
        <v/>
      </c>
      <c r="X36" t="str">
        <f t="array" ref="X36">IFERROR((SUMPRODUCT((economics!$AG$2:$AG$167=$B36)*(economics!$D$2:$D$167="process")*economics!$AH$2:$AH$167*(_xlfn.NORM.DIST(X$3,economics!$AK$2:$AK$167,economics!$AJ$2:$AJ$167,TRUE)-_xlfn.NORM.DIST(X$30,economics!$AK$2:$AK$167,economics!$AJ$2:$AJ$167,TRUE))*economics!$AM$2:$AM$167))/(SUMPRODUCT((economics!$AG$2:$AG$167=$B36)*(economics!$D$2:$D$167="process")*economics!$AH$2:$AH$167*(_xlfn.NORM.DIST(X$3,economics!$AK$2:$AK$167,economics!$AJ$2:$AJ$167,TRUE)-_xlfn.NORM.DIST(X$30,economics!$AK$2:$AK$167,economics!$AJ$2:$AJ$167,TRUE)))),"")</f>
        <v/>
      </c>
      <c r="Y36" t="str">
        <f t="array" ref="Y36">IFERROR((SUMPRODUCT((economics!$AG$2:$AG$167=$B36)*(economics!$D$2:$D$167="process")*economics!$AH$2:$AH$167*(_xlfn.NORM.DIST(Y$3,economics!$AK$2:$AK$167,economics!$AJ$2:$AJ$167,TRUE)-_xlfn.NORM.DIST(Y$30,economics!$AK$2:$AK$167,economics!$AJ$2:$AJ$167,TRUE))*economics!$AM$2:$AM$167))/(SUMPRODUCT((economics!$AG$2:$AG$167=$B36)*(economics!$D$2:$D$167="process")*economics!$AH$2:$AH$167*(_xlfn.NORM.DIST(Y$3,economics!$AK$2:$AK$167,economics!$AJ$2:$AJ$167,TRUE)-_xlfn.NORM.DIST(Y$30,economics!$AK$2:$AK$167,economics!$AJ$2:$AJ$167,TRUE)))),"")</f>
        <v/>
      </c>
      <c r="Z36" t="str">
        <f t="array" ref="Z36">IFERROR((SUMPRODUCT((economics!$AG$2:$AG$167=$B36)*(economics!$D$2:$D$167="process")*economics!$AH$2:$AH$167*(_xlfn.NORM.DIST(Z$3,economics!$AK$2:$AK$167,economics!$AJ$2:$AJ$167,TRUE)-_xlfn.NORM.DIST(Z$30,economics!$AK$2:$AK$167,economics!$AJ$2:$AJ$167,TRUE))*economics!$AM$2:$AM$167))/(SUMPRODUCT((economics!$AG$2:$AG$167=$B36)*(economics!$D$2:$D$167="process")*economics!$AH$2:$AH$167*(_xlfn.NORM.DIST(Z$3,economics!$AK$2:$AK$167,economics!$AJ$2:$AJ$167,TRUE)-_xlfn.NORM.DIST(Z$30,economics!$AK$2:$AK$167,economics!$AJ$2:$AJ$167,TRUE)))),"")</f>
        <v/>
      </c>
      <c r="AA36" t="str">
        <f t="array" ref="AA36">IFERROR((SUMPRODUCT((economics!$AG$2:$AG$167=$B36)*(economics!$D$2:$D$167="process")*economics!$AH$2:$AH$167*(_xlfn.NORM.DIST(AA$3,economics!$AK$2:$AK$167,economics!$AJ$2:$AJ$167,TRUE)-_xlfn.NORM.DIST(AA$30,economics!$AK$2:$AK$167,economics!$AJ$2:$AJ$167,TRUE))*economics!$AM$2:$AM$167))/(SUMPRODUCT((economics!$AG$2:$AG$167=$B36)*(economics!$D$2:$D$167="process")*economics!$AH$2:$AH$167*(_xlfn.NORM.DIST(AA$3,economics!$AK$2:$AK$167,economics!$AJ$2:$AJ$167,TRUE)-_xlfn.NORM.DIST(AA$30,economics!$AK$2:$AK$167,economics!$AJ$2:$AJ$167,TRUE)))),"")</f>
        <v/>
      </c>
      <c r="AB36" t="str">
        <f t="array" ref="AB36">IFERROR((SUMPRODUCT((economics!$AG$2:$AG$167=$B36)*(economics!$D$2:$D$167="process")*economics!$AH$2:$AH$167*(_xlfn.NORM.DIST(AB$3,economics!$AK$2:$AK$167,economics!$AJ$2:$AJ$167,TRUE)-_xlfn.NORM.DIST(AB$30,economics!$AK$2:$AK$167,economics!$AJ$2:$AJ$167,TRUE))*economics!$AM$2:$AM$167))/(SUMPRODUCT((economics!$AG$2:$AG$167=$B36)*(economics!$D$2:$D$167="process")*economics!$AH$2:$AH$167*(_xlfn.NORM.DIST(AB$3,economics!$AK$2:$AK$167,economics!$AJ$2:$AJ$167,TRUE)-_xlfn.NORM.DIST(AB$30,economics!$AK$2:$AK$167,economics!$AJ$2:$AJ$167,TRUE)))),"")</f>
        <v/>
      </c>
      <c r="AC36" t="str">
        <f t="array" ref="AC36">IFERROR((SUMPRODUCT((economics!$AG$2:$AG$167=$B36)*(economics!$D$2:$D$167="process")*economics!$AH$2:$AH$167*(_xlfn.NORM.DIST(AC$3,economics!$AK$2:$AK$167,economics!$AJ$2:$AJ$167,TRUE)-_xlfn.NORM.DIST(AC$30,economics!$AK$2:$AK$167,economics!$AJ$2:$AJ$167,TRUE))*economics!$AM$2:$AM$167))/(SUMPRODUCT((economics!$AG$2:$AG$167=$B36)*(economics!$D$2:$D$167="process")*economics!$AH$2:$AH$167*(_xlfn.NORM.DIST(AC$3,economics!$AK$2:$AK$167,economics!$AJ$2:$AJ$167,TRUE)-_xlfn.NORM.DIST(AC$30,economics!$AK$2:$AK$167,economics!$AJ$2:$AJ$167,TRUE)))),"")</f>
        <v/>
      </c>
      <c r="AD36" t="str">
        <f t="array" ref="AD36">IFERROR((SUMPRODUCT((economics!$AG$2:$AG$167=$B36)*(economics!$D$2:$D$167="process")*economics!$AH$2:$AH$167*(_xlfn.NORM.DIST(AD$3,economics!$AK$2:$AK$167,economics!$AJ$2:$AJ$167,TRUE)-_xlfn.NORM.DIST(AD$30,economics!$AK$2:$AK$167,economics!$AJ$2:$AJ$167,TRUE))*economics!$AM$2:$AM$167))/(SUMPRODUCT((economics!$AG$2:$AG$167=$B36)*(economics!$D$2:$D$167="process")*economics!$AH$2:$AH$167*(_xlfn.NORM.DIST(AD$3,economics!$AK$2:$AK$167,economics!$AJ$2:$AJ$167,TRUE)-_xlfn.NORM.DIST(AD$30,economics!$AK$2:$AK$167,economics!$AJ$2:$AJ$167,TRUE)))),"")</f>
        <v/>
      </c>
      <c r="AE36" t="str">
        <f t="array" ref="AE36">IFERROR((SUMPRODUCT((economics!$AG$2:$AG$167=$B36)*(economics!$D$2:$D$167="process")*economics!$AH$2:$AH$167*(_xlfn.NORM.DIST(AE$3,economics!$AK$2:$AK$167,economics!$AJ$2:$AJ$167,TRUE)-_xlfn.NORM.DIST(AE$30,economics!$AK$2:$AK$167,economics!$AJ$2:$AJ$167,TRUE))*economics!$AM$2:$AM$167))/(SUMPRODUCT((economics!$AG$2:$AG$167=$B36)*(economics!$D$2:$D$167="process")*economics!$AH$2:$AH$167*(_xlfn.NORM.DIST(AE$3,economics!$AK$2:$AK$167,economics!$AJ$2:$AJ$167,TRUE)-_xlfn.NORM.DIST(AE$30,economics!$AK$2:$AK$167,economics!$AJ$2:$AJ$167,TRUE)))),"")</f>
        <v/>
      </c>
      <c r="AF36" t="str">
        <f t="array" ref="AF36">IFERROR((SUMPRODUCT((economics!$AG$2:$AG$167=$B36)*(economics!$D$2:$D$167="process")*economics!$AH$2:$AH$167*(_xlfn.NORM.DIST(AF$3,economics!$AK$2:$AK$167,economics!$AJ$2:$AJ$167,TRUE)-_xlfn.NORM.DIST(AF$30,economics!$AK$2:$AK$167,economics!$AJ$2:$AJ$167,TRUE))*economics!$AM$2:$AM$167))/(SUMPRODUCT((economics!$AG$2:$AG$167=$B36)*(economics!$D$2:$D$167="process")*economics!$AH$2:$AH$167*(_xlfn.NORM.DIST(AF$3,economics!$AK$2:$AK$167,economics!$AJ$2:$AJ$167,TRUE)-_xlfn.NORM.DIST(AF$30,economics!$AK$2:$AK$167,economics!$AJ$2:$AJ$167,TRUE)))),"")</f>
        <v/>
      </c>
      <c r="AG36" t="str">
        <f t="array" ref="AG36">IFERROR((SUMPRODUCT((economics!$AG$2:$AG$167=$B36)*(economics!$D$2:$D$167="process")*economics!$AH$2:$AH$167*(_xlfn.NORM.DIST(AG$3,economics!$AK$2:$AK$167,economics!$AJ$2:$AJ$167,TRUE)-_xlfn.NORM.DIST(AG$30,economics!$AK$2:$AK$167,economics!$AJ$2:$AJ$167,TRUE))*economics!$AM$2:$AM$167))/(SUMPRODUCT((economics!$AG$2:$AG$167=$B36)*(economics!$D$2:$D$167="process")*economics!$AH$2:$AH$167*(_xlfn.NORM.DIST(AG$3,economics!$AK$2:$AK$167,economics!$AJ$2:$AJ$167,TRUE)-_xlfn.NORM.DIST(AG$30,economics!$AK$2:$AK$167,economics!$AJ$2:$AJ$167,TRUE)))),"")</f>
        <v/>
      </c>
      <c r="AH36" t="str">
        <f t="array" ref="AH36">IFERROR((SUMPRODUCT((economics!$AG$2:$AG$167=$B36)*(economics!$D$2:$D$167="process")*economics!$AH$2:$AH$167*(_xlfn.NORM.DIST(AH$3,economics!$AK$2:$AK$167,economics!$AJ$2:$AJ$167,TRUE)-_xlfn.NORM.DIST(AH$30,economics!$AK$2:$AK$167,economics!$AJ$2:$AJ$167,TRUE))*economics!$AM$2:$AM$167))/(SUMPRODUCT((economics!$AG$2:$AG$167=$B36)*(economics!$D$2:$D$167="process")*economics!$AH$2:$AH$167*(_xlfn.NORM.DIST(AH$3,economics!$AK$2:$AK$167,economics!$AJ$2:$AJ$167,TRUE)-_xlfn.NORM.DIST(AH$30,economics!$AK$2:$AK$167,economics!$AJ$2:$AJ$167,TRUE)))),"")</f>
        <v/>
      </c>
      <c r="AI36" t="str">
        <f t="array" ref="AI36">IFERROR((SUMPRODUCT((economics!$AG$2:$AG$167=$B36)*(economics!$D$2:$D$167="process")*economics!$AH$2:$AH$167*(_xlfn.NORM.DIST(AI$3,economics!$AK$2:$AK$167,economics!$AJ$2:$AJ$167,TRUE)-_xlfn.NORM.DIST(AI$30,economics!$AK$2:$AK$167,economics!$AJ$2:$AJ$167,TRUE))*economics!$AM$2:$AM$167))/(SUMPRODUCT((economics!$AG$2:$AG$167=$B36)*(economics!$D$2:$D$167="process")*economics!$AH$2:$AH$167*(_xlfn.NORM.DIST(AI$3,economics!$AK$2:$AK$167,economics!$AJ$2:$AJ$167,TRUE)-_xlfn.NORM.DIST(AI$30,economics!$AK$2:$AK$167,economics!$AJ$2:$AJ$167,TRUE)))),"")</f>
        <v/>
      </c>
      <c r="AJ36" t="str">
        <f t="array" ref="AJ36">IFERROR((SUMPRODUCT((economics!$AG$2:$AG$167=$B36)*(economics!$D$2:$D$167="process")*economics!$AH$2:$AH$167*(_xlfn.NORM.DIST(AJ$3,economics!$AK$2:$AK$167,economics!$AJ$2:$AJ$167,TRUE)-_xlfn.NORM.DIST(AJ$30,economics!$AK$2:$AK$167,economics!$AJ$2:$AJ$167,TRUE))*economics!$AM$2:$AM$167))/(SUMPRODUCT((economics!$AG$2:$AG$167=$B36)*(economics!$D$2:$D$167="process")*economics!$AH$2:$AH$167*(_xlfn.NORM.DIST(AJ$3,economics!$AK$2:$AK$167,economics!$AJ$2:$AJ$167,TRUE)-_xlfn.NORM.DIST(AJ$30,economics!$AK$2:$AK$167,economics!$AJ$2:$AJ$167,TRUE)))),"")</f>
        <v/>
      </c>
      <c r="AK36" t="str">
        <f t="array" ref="AK36">IFERROR((SUMPRODUCT((economics!$AG$2:$AG$167=$B36)*(economics!$D$2:$D$167="process")*economics!$AH$2:$AH$167*(_xlfn.NORM.DIST(AK$3,economics!$AK$2:$AK$167,economics!$AJ$2:$AJ$167,TRUE)-_xlfn.NORM.DIST(AK$30,economics!$AK$2:$AK$167,economics!$AJ$2:$AJ$167,TRUE))*economics!$AM$2:$AM$167))/(SUMPRODUCT((economics!$AG$2:$AG$167=$B36)*(economics!$D$2:$D$167="process")*economics!$AH$2:$AH$167*(_xlfn.NORM.DIST(AK$3,economics!$AK$2:$AK$167,economics!$AJ$2:$AJ$167,TRUE)-_xlfn.NORM.DIST(AK$30,economics!$AK$2:$AK$167,economics!$AJ$2:$AJ$167,TRUE)))),"")</f>
        <v/>
      </c>
      <c r="AL36" t="str">
        <f t="array" ref="AL36">IFERROR((SUMPRODUCT((economics!$AG$2:$AG$167=$B36)*(economics!$D$2:$D$167="process")*economics!$AH$2:$AH$167*(_xlfn.NORM.DIST(AL$3,economics!$AK$2:$AK$167,economics!$AJ$2:$AJ$167,TRUE)-_xlfn.NORM.DIST(AL$30,economics!$AK$2:$AK$167,economics!$AJ$2:$AJ$167,TRUE))*economics!$AM$2:$AM$167))/(SUMPRODUCT((economics!$AG$2:$AG$167=$B36)*(economics!$D$2:$D$167="process")*economics!$AH$2:$AH$167*(_xlfn.NORM.DIST(AL$3,economics!$AK$2:$AK$167,economics!$AJ$2:$AJ$167,TRUE)-_xlfn.NORM.DIST(AL$30,economics!$AK$2:$AK$167,economics!$AJ$2:$AJ$167,TRUE)))),"")</f>
        <v/>
      </c>
      <c r="AM36" t="str">
        <f t="array" ref="AM36">IFERROR((SUMPRODUCT((economics!$AG$2:$AG$167=$B36)*(economics!$D$2:$D$167="process")*economics!$AH$2:$AH$167*(_xlfn.NORM.DIST(AM$3,economics!$AK$2:$AK$167,economics!$AJ$2:$AJ$167,TRUE)-_xlfn.NORM.DIST(AM$30,economics!$AK$2:$AK$167,economics!$AJ$2:$AJ$167,TRUE))*economics!$AM$2:$AM$167))/(SUMPRODUCT((economics!$AG$2:$AG$167=$B36)*(economics!$D$2:$D$167="process")*economics!$AH$2:$AH$167*(_xlfn.NORM.DIST(AM$3,economics!$AK$2:$AK$167,economics!$AJ$2:$AJ$167,TRUE)-_xlfn.NORM.DIST(AM$30,economics!$AK$2:$AK$167,economics!$AJ$2:$AJ$167,TRUE)))),"")</f>
        <v/>
      </c>
      <c r="AN36" t="str">
        <f t="array" ref="AN36">IFERROR((SUMPRODUCT((economics!$AG$2:$AG$167=$B36)*(economics!$D$2:$D$167="process")*economics!$AH$2:$AH$167*(_xlfn.NORM.DIST(AN$3,economics!$AK$2:$AK$167,economics!$AJ$2:$AJ$167,TRUE)-_xlfn.NORM.DIST(AN$30,economics!$AK$2:$AK$167,economics!$AJ$2:$AJ$167,TRUE))*economics!$AM$2:$AM$167))/(SUMPRODUCT((economics!$AG$2:$AG$167=$B36)*(economics!$D$2:$D$167="process")*economics!$AH$2:$AH$167*(_xlfn.NORM.DIST(AN$3,economics!$AK$2:$AK$167,economics!$AJ$2:$AJ$167,TRUE)-_xlfn.NORM.DIST(AN$30,economics!$AK$2:$AK$167,economics!$AJ$2:$AJ$167,TRUE)))),"")</f>
        <v/>
      </c>
      <c r="AO36" t="str">
        <f t="array" ref="AO36">IFERROR((SUMPRODUCT((economics!$AG$2:$AG$167=$B36)*(economics!$D$2:$D$167="process")*economics!$AH$2:$AH$167*(_xlfn.NORM.DIST(AO$3,economics!$AK$2:$AK$167,economics!$AJ$2:$AJ$167,TRUE)-_xlfn.NORM.DIST(AO$30,economics!$AK$2:$AK$167,economics!$AJ$2:$AJ$167,TRUE))*economics!$AM$2:$AM$167))/(SUMPRODUCT((economics!$AG$2:$AG$167=$B36)*(economics!$D$2:$D$167="process")*economics!$AH$2:$AH$167*(_xlfn.NORM.DIST(AO$3,economics!$AK$2:$AK$167,economics!$AJ$2:$AJ$167,TRUE)-_xlfn.NORM.DIST(AO$30,economics!$AK$2:$AK$167,economics!$AJ$2:$AJ$167,TRUE)))),"")</f>
        <v/>
      </c>
      <c r="AP36" t="str">
        <f t="array" ref="AP36">IFERROR((SUMPRODUCT((economics!$AG$2:$AG$167=$B36)*(economics!$D$2:$D$167="process")*economics!$AH$2:$AH$167*(_xlfn.NORM.DIST(AP$3,economics!$AK$2:$AK$167,economics!$AJ$2:$AJ$167,TRUE)-_xlfn.NORM.DIST(AP$30,economics!$AK$2:$AK$167,economics!$AJ$2:$AJ$167,TRUE))*economics!$AM$2:$AM$167))/(SUMPRODUCT((economics!$AG$2:$AG$167=$B36)*(economics!$D$2:$D$167="process")*economics!$AH$2:$AH$167*(_xlfn.NORM.DIST(AP$3,economics!$AK$2:$AK$167,economics!$AJ$2:$AJ$167,TRUE)-_xlfn.NORM.DIST(AP$30,economics!$AK$2:$AK$167,economics!$AJ$2:$AJ$167,TRUE)))),"")</f>
        <v/>
      </c>
      <c r="AQ36" t="str">
        <f t="array" ref="AQ36">IFERROR((SUMPRODUCT((economics!$AG$2:$AG$167=$B36)*(economics!$D$2:$D$167="process")*economics!$AH$2:$AH$167*(_xlfn.NORM.DIST(AQ$3,economics!$AK$2:$AK$167,economics!$AJ$2:$AJ$167,TRUE)-_xlfn.NORM.DIST(AQ$30,economics!$AK$2:$AK$167,economics!$AJ$2:$AJ$167,TRUE))*economics!$AM$2:$AM$167))/(SUMPRODUCT((economics!$AG$2:$AG$167=$B36)*(economics!$D$2:$D$167="process")*economics!$AH$2:$AH$167*(_xlfn.NORM.DIST(AQ$3,economics!$AK$2:$AK$167,economics!$AJ$2:$AJ$167,TRUE)-_xlfn.NORM.DIST(AQ$30,economics!$AK$2:$AK$167,economics!$AJ$2:$AJ$167,TRUE)))),"")</f>
        <v/>
      </c>
      <c r="AR36" t="str">
        <f t="array" ref="AR36">IFERROR((SUMPRODUCT((economics!$AG$2:$AG$167=$B36)*(economics!$D$2:$D$167="process")*economics!$AH$2:$AH$167*(_xlfn.NORM.DIST(AR$3,economics!$AK$2:$AK$167,economics!$AJ$2:$AJ$167,TRUE)-_xlfn.NORM.DIST(AR$30,economics!$AK$2:$AK$167,economics!$AJ$2:$AJ$167,TRUE))*economics!$AM$2:$AM$167))/(SUMPRODUCT((economics!$AG$2:$AG$167=$B36)*(economics!$D$2:$D$167="process")*economics!$AH$2:$AH$167*(_xlfn.NORM.DIST(AR$3,economics!$AK$2:$AK$167,economics!$AJ$2:$AJ$167,TRUE)-_xlfn.NORM.DIST(AR$30,economics!$AK$2:$AK$167,economics!$AJ$2:$AJ$167,TRUE)))),"")</f>
        <v/>
      </c>
      <c r="AS36" t="str">
        <f t="array" ref="AS36">IFERROR((SUMPRODUCT((economics!$AG$2:$AG$167=$B36)*(economics!$D$2:$D$167="process")*economics!$AH$2:$AH$167*(_xlfn.NORM.DIST(AS$3,economics!$AK$2:$AK$167,economics!$AJ$2:$AJ$167,TRUE)-_xlfn.NORM.DIST(AS$30,economics!$AK$2:$AK$167,economics!$AJ$2:$AJ$167,TRUE))*economics!$AM$2:$AM$167))/(SUMPRODUCT((economics!$AG$2:$AG$167=$B36)*(economics!$D$2:$D$167="process")*economics!$AH$2:$AH$167*(_xlfn.NORM.DIST(AS$3,economics!$AK$2:$AK$167,economics!$AJ$2:$AJ$167,TRUE)-_xlfn.NORM.DIST(AS$30,economics!$AK$2:$AK$167,economics!$AJ$2:$AJ$167,TRUE)))),"")</f>
        <v/>
      </c>
      <c r="AT36" t="str">
        <f t="array" ref="AT36">IFERROR((SUMPRODUCT((economics!$AG$2:$AG$167=$B36)*(economics!$D$2:$D$167="process")*economics!$AH$2:$AH$167*(_xlfn.NORM.DIST(AT$3,economics!$AK$2:$AK$167,economics!$AJ$2:$AJ$167,TRUE)-_xlfn.NORM.DIST(AT$30,economics!$AK$2:$AK$167,economics!$AJ$2:$AJ$167,TRUE))*economics!$AM$2:$AM$167))/(SUMPRODUCT((economics!$AG$2:$AG$167=$B36)*(economics!$D$2:$D$167="process")*economics!$AH$2:$AH$167*(_xlfn.NORM.DIST(AT$3,economics!$AK$2:$AK$167,economics!$AJ$2:$AJ$167,TRUE)-_xlfn.NORM.DIST(AT$30,economics!$AK$2:$AK$167,economics!$AJ$2:$AJ$167,TRUE)))),"")</f>
        <v/>
      </c>
      <c r="AU36" t="str">
        <f t="array" ref="AU36">IFERROR((SUMPRODUCT((economics!$AG$2:$AG$167=$B36)*(economics!$D$2:$D$167="process")*economics!$AH$2:$AH$167*(_xlfn.NORM.DIST(AU$3,economics!$AK$2:$AK$167,economics!$AJ$2:$AJ$167,TRUE)-_xlfn.NORM.DIST(AU$30,economics!$AK$2:$AK$167,economics!$AJ$2:$AJ$167,TRUE))*economics!$AM$2:$AM$167))/(SUMPRODUCT((economics!$AG$2:$AG$167=$B36)*(economics!$D$2:$D$167="process")*economics!$AH$2:$AH$167*(_xlfn.NORM.DIST(AU$3,economics!$AK$2:$AK$167,economics!$AJ$2:$AJ$167,TRUE)-_xlfn.NORM.DIST(AU$30,economics!$AK$2:$AK$167,economics!$AJ$2:$AJ$167,TRUE)))),"")</f>
        <v/>
      </c>
      <c r="AV36" t="str">
        <f t="array" ref="AV36">IFERROR((SUMPRODUCT((economics!$AG$2:$AG$167=$B36)*(economics!$D$2:$D$167="process")*economics!$AH$2:$AH$167*(_xlfn.NORM.DIST(AV$3,economics!$AK$2:$AK$167,economics!$AJ$2:$AJ$167,TRUE)-_xlfn.NORM.DIST(AV$30,economics!$AK$2:$AK$167,economics!$AJ$2:$AJ$167,TRUE))*economics!$AM$2:$AM$167))/(SUMPRODUCT((economics!$AG$2:$AG$167=$B36)*(economics!$D$2:$D$167="process")*economics!$AH$2:$AH$167*(_xlfn.NORM.DIST(AV$3,economics!$AK$2:$AK$167,economics!$AJ$2:$AJ$167,TRUE)-_xlfn.NORM.DIST(AV$30,economics!$AK$2:$AK$167,economics!$AJ$2:$AJ$167,TRUE)))),"")</f>
        <v/>
      </c>
      <c r="AW36" t="str">
        <f t="array" ref="AW36">IFERROR((SUMPRODUCT((economics!$AG$2:$AG$167=$B36)*(economics!$D$2:$D$167="process")*economics!$AH$2:$AH$167*(_xlfn.NORM.DIST(AW$3,economics!$AK$2:$AK$167,economics!$AJ$2:$AJ$167,TRUE)-_xlfn.NORM.DIST(AW$30,economics!$AK$2:$AK$167,economics!$AJ$2:$AJ$167,TRUE))*economics!$AM$2:$AM$167))/(SUMPRODUCT((economics!$AG$2:$AG$167=$B36)*(economics!$D$2:$D$167="process")*economics!$AH$2:$AH$167*(_xlfn.NORM.DIST(AW$3,economics!$AK$2:$AK$167,economics!$AJ$2:$AJ$167,TRUE)-_xlfn.NORM.DIST(AW$30,economics!$AK$2:$AK$167,economics!$AJ$2:$AJ$167,TRUE)))),"")</f>
        <v/>
      </c>
      <c r="AX36" t="str">
        <f t="array" ref="AX36">IFERROR((SUMPRODUCT((economics!$AG$2:$AG$167=$B36)*(economics!$D$2:$D$167="process")*economics!$AH$2:$AH$167*(_xlfn.NORM.DIST(AX$3,economics!$AK$2:$AK$167,economics!$AJ$2:$AJ$167,TRUE)-_xlfn.NORM.DIST(AX$30,economics!$AK$2:$AK$167,economics!$AJ$2:$AJ$167,TRUE))*economics!$AM$2:$AM$167))/(SUMPRODUCT((economics!$AG$2:$AG$167=$B36)*(economics!$D$2:$D$167="process")*economics!$AH$2:$AH$167*(_xlfn.NORM.DIST(AX$3,economics!$AK$2:$AK$167,economics!$AJ$2:$AJ$167,TRUE)-_xlfn.NORM.DIST(AX$30,economics!$AK$2:$AK$167,economics!$AJ$2:$AJ$167,TRUE)))),"")</f>
        <v/>
      </c>
      <c r="AY36" t="str">
        <f t="array" ref="AY36">IFERROR((SUMPRODUCT((economics!$AG$2:$AG$167=$B36)*(economics!$D$2:$D$167="process")*economics!$AH$2:$AH$167*(_xlfn.NORM.DIST(AY$3,economics!$AK$2:$AK$167,economics!$AJ$2:$AJ$167,TRUE)-_xlfn.NORM.DIST(AY$30,economics!$AK$2:$AK$167,economics!$AJ$2:$AJ$167,TRUE))*economics!$AM$2:$AM$167))/(SUMPRODUCT((economics!$AG$2:$AG$167=$B36)*(economics!$D$2:$D$167="process")*economics!$AH$2:$AH$167*(_xlfn.NORM.DIST(AY$3,economics!$AK$2:$AK$167,economics!$AJ$2:$AJ$167,TRUE)-_xlfn.NORM.DIST(AY$30,economics!$AK$2:$AK$167,economics!$AJ$2:$AJ$167,TRUE)))),"")</f>
        <v/>
      </c>
      <c r="AZ36" t="str">
        <f t="array" ref="AZ36">IFERROR((SUMPRODUCT((economics!$AG$2:$AG$167=$B36)*(economics!$D$2:$D$167="process")*economics!$AH$2:$AH$167*(_xlfn.NORM.DIST(AZ$3,economics!$AK$2:$AK$167,economics!$AJ$2:$AJ$167,TRUE)-_xlfn.NORM.DIST(AZ$30,economics!$AK$2:$AK$167,economics!$AJ$2:$AJ$167,TRUE))*economics!$AM$2:$AM$167))/(SUMPRODUCT((economics!$AG$2:$AG$167=$B36)*(economics!$D$2:$D$167="process")*economics!$AH$2:$AH$167*(_xlfn.NORM.DIST(AZ$3,economics!$AK$2:$AK$167,economics!$AJ$2:$AJ$167,TRUE)-_xlfn.NORM.DIST(AZ$30,economics!$AK$2:$AK$167,economics!$AJ$2:$AJ$167,TRUE)))),"")</f>
        <v/>
      </c>
      <c r="BA36" t="str">
        <f t="array" ref="BA36">IFERROR((SUMPRODUCT((economics!$AG$2:$AG$167=$B36)*(economics!$D$2:$D$167="process")*economics!$AH$2:$AH$167*(_xlfn.NORM.DIST(BA$3,economics!$AK$2:$AK$167,economics!$AJ$2:$AJ$167,TRUE)-_xlfn.NORM.DIST(BA$30,economics!$AK$2:$AK$167,economics!$AJ$2:$AJ$167,TRUE))*economics!$AM$2:$AM$167))/(SUMPRODUCT((economics!$AG$2:$AG$167=$B36)*(economics!$D$2:$D$167="process")*economics!$AH$2:$AH$167*(_xlfn.NORM.DIST(BA$3,economics!$AK$2:$AK$167,economics!$AJ$2:$AJ$167,TRUE)-_xlfn.NORM.DIST(BA$30,economics!$AK$2:$AK$167,economics!$AJ$2:$AJ$167,TRUE)))),"")</f>
        <v/>
      </c>
      <c r="BB36" t="str">
        <f t="array" ref="BB36">IFERROR((SUMPRODUCT((economics!$AG$2:$AG$167=$B36)*(economics!$D$2:$D$167="process")*economics!$AH$2:$AH$167*(_xlfn.NORM.DIST(BB$3,economics!$AK$2:$AK$167,economics!$AJ$2:$AJ$167,TRUE)-_xlfn.NORM.DIST(BB$30,economics!$AK$2:$AK$167,economics!$AJ$2:$AJ$167,TRUE))*economics!$AM$2:$AM$167))/(SUMPRODUCT((economics!$AG$2:$AG$167=$B36)*(economics!$D$2:$D$167="process")*economics!$AH$2:$AH$167*(_xlfn.NORM.DIST(BB$3,economics!$AK$2:$AK$167,economics!$AJ$2:$AJ$167,TRUE)-_xlfn.NORM.DIST(BB$30,economics!$AK$2:$AK$167,economics!$AJ$2:$AJ$167,TRUE)))),"")</f>
        <v/>
      </c>
      <c r="BC36" t="str">
        <f t="array" ref="BC36">IFERROR((SUMPRODUCT((economics!$AG$2:$AG$167=$B36)*(economics!$D$2:$D$167="process")*economics!$AH$2:$AH$167*(_xlfn.NORM.DIST(BC$3,economics!$AK$2:$AK$167,economics!$AJ$2:$AJ$167,TRUE)-_xlfn.NORM.DIST(BC$30,economics!$AK$2:$AK$167,economics!$AJ$2:$AJ$167,TRUE))*economics!$AM$2:$AM$167))/(SUMPRODUCT((economics!$AG$2:$AG$167=$B36)*(economics!$D$2:$D$167="process")*economics!$AH$2:$AH$167*(_xlfn.NORM.DIST(BC$3,economics!$AK$2:$AK$167,economics!$AJ$2:$AJ$167,TRUE)-_xlfn.NORM.DIST(BC$30,economics!$AK$2:$AK$167,economics!$AJ$2:$AJ$167,TRUE)))),"")</f>
        <v/>
      </c>
      <c r="BD36" t="str">
        <f t="array" ref="BD36">IFERROR((SUMPRODUCT((economics!$AG$2:$AG$167=$B36)*(economics!$D$2:$D$167="process")*economics!$AH$2:$AH$167*(_xlfn.NORM.DIST(BD$3,economics!$AK$2:$AK$167,economics!$AJ$2:$AJ$167,TRUE)-_xlfn.NORM.DIST(BD$30,economics!$AK$2:$AK$167,economics!$AJ$2:$AJ$167,TRUE))*economics!$AM$2:$AM$167))/(SUMPRODUCT((economics!$AG$2:$AG$167=$B36)*(economics!$D$2:$D$167="process")*economics!$AH$2:$AH$167*(_xlfn.NORM.DIST(BD$3,economics!$AK$2:$AK$167,economics!$AJ$2:$AJ$167,TRUE)-_xlfn.NORM.DIST(BD$30,economics!$AK$2:$AK$167,economics!$AJ$2:$AJ$167,TRUE)))),"")</f>
        <v/>
      </c>
      <c r="BE36" t="str">
        <f t="array" ref="BE36">IFERROR((SUMPRODUCT((economics!$AG$2:$AG$167=$B36)*(economics!$D$2:$D$167="process")*economics!$AH$2:$AH$167*(_xlfn.NORM.DIST(BE$3,economics!$AK$2:$AK$167,economics!$AJ$2:$AJ$167,TRUE)-_xlfn.NORM.DIST(BE$30,economics!$AK$2:$AK$167,economics!$AJ$2:$AJ$167,TRUE))*economics!$AM$2:$AM$167))/(SUMPRODUCT((economics!$AG$2:$AG$167=$B36)*(economics!$D$2:$D$167="process")*economics!$AH$2:$AH$167*(_xlfn.NORM.DIST(BE$3,economics!$AK$2:$AK$167,economics!$AJ$2:$AJ$167,TRUE)-_xlfn.NORM.DIST(BE$30,economics!$AK$2:$AK$167,economics!$AJ$2:$AJ$167,TRUE)))),"")</f>
        <v/>
      </c>
      <c r="BF36" t="str">
        <f t="array" ref="BF36">IFERROR((SUMPRODUCT((economics!$AG$2:$AG$167=$B36)*(economics!$D$2:$D$167="process")*economics!$AH$2:$AH$167*(_xlfn.NORM.DIST(BF$3,economics!$AK$2:$AK$167,economics!$AJ$2:$AJ$167,TRUE)-_xlfn.NORM.DIST(BF$30,economics!$AK$2:$AK$167,economics!$AJ$2:$AJ$167,TRUE))*economics!$AM$2:$AM$167))/(SUMPRODUCT((economics!$AG$2:$AG$167=$B36)*(economics!$D$2:$D$167="process")*economics!$AH$2:$AH$167*(_xlfn.NORM.DIST(BF$3,economics!$AK$2:$AK$167,economics!$AJ$2:$AJ$167,TRUE)-_xlfn.NORM.DIST(BF$30,economics!$AK$2:$AK$167,economics!$AJ$2:$AJ$167,TRUE)))),"")</f>
        <v/>
      </c>
      <c r="BG36" t="str">
        <f t="array" ref="BG36">IFERROR((SUMPRODUCT((economics!$AG$2:$AG$167=$B36)*(economics!$D$2:$D$167="process")*economics!$AH$2:$AH$167*(_xlfn.NORM.DIST(BG$3,economics!$AK$2:$AK$167,economics!$AJ$2:$AJ$167,TRUE)-_xlfn.NORM.DIST(BG$30,economics!$AK$2:$AK$167,economics!$AJ$2:$AJ$167,TRUE))*economics!$AM$2:$AM$167))/(SUMPRODUCT((economics!$AG$2:$AG$167=$B36)*(economics!$D$2:$D$167="process")*economics!$AH$2:$AH$167*(_xlfn.NORM.DIST(BG$3,economics!$AK$2:$AK$167,economics!$AJ$2:$AJ$167,TRUE)-_xlfn.NORM.DIST(BG$30,economics!$AK$2:$AK$167,economics!$AJ$2:$AJ$167,TRUE)))),"")</f>
        <v/>
      </c>
      <c r="BH36" t="str">
        <f t="array" ref="BH36">IFERROR((SUMPRODUCT((economics!$AG$2:$AG$167=$B36)*(economics!$D$2:$D$167="process")*economics!$AH$2:$AH$167*(_xlfn.NORM.DIST(BH$3,economics!$AK$2:$AK$167,economics!$AJ$2:$AJ$167,TRUE)-_xlfn.NORM.DIST(BH$30,economics!$AK$2:$AK$167,economics!$AJ$2:$AJ$167,TRUE))*economics!$AM$2:$AM$167))/(SUMPRODUCT((economics!$AG$2:$AG$167=$B36)*(economics!$D$2:$D$167="process")*economics!$AH$2:$AH$167*(_xlfn.NORM.DIST(BH$3,economics!$AK$2:$AK$167,economics!$AJ$2:$AJ$167,TRUE)-_xlfn.NORM.DIST(BH$30,economics!$AK$2:$AK$167,economics!$AJ$2:$AJ$167,TRUE)))),"")</f>
        <v/>
      </c>
      <c r="BI36" t="str">
        <f t="array" ref="BI36">IFERROR((SUMPRODUCT((economics!$AG$2:$AG$167=$B36)*(economics!$D$2:$D$167="process")*economics!$AH$2:$AH$167*(_xlfn.NORM.DIST(BI$3,economics!$AK$2:$AK$167,economics!$AJ$2:$AJ$167,TRUE)-_xlfn.NORM.DIST(BI$30,economics!$AK$2:$AK$167,economics!$AJ$2:$AJ$167,TRUE))*economics!$AM$2:$AM$167))/(SUMPRODUCT((economics!$AG$2:$AG$167=$B36)*(economics!$D$2:$D$167="process")*economics!$AH$2:$AH$167*(_xlfn.NORM.DIST(BI$3,economics!$AK$2:$AK$167,economics!$AJ$2:$AJ$167,TRUE)-_xlfn.NORM.DIST(BI$30,economics!$AK$2:$AK$167,economics!$AJ$2:$AJ$167,TRUE)))),"")</f>
        <v/>
      </c>
      <c r="BJ36" t="str">
        <f t="array" ref="BJ36">IFERROR((SUMPRODUCT((economics!$AG$2:$AG$167=$B36)*(economics!$D$2:$D$167="process")*economics!$AH$2:$AH$167*(_xlfn.NORM.DIST(BJ$3,economics!$AK$2:$AK$167,economics!$AJ$2:$AJ$167,TRUE)-_xlfn.NORM.DIST(BJ$30,economics!$AK$2:$AK$167,economics!$AJ$2:$AJ$167,TRUE))*economics!$AM$2:$AM$167))/(SUMPRODUCT((economics!$AG$2:$AG$167=$B36)*(economics!$D$2:$D$167="process")*economics!$AH$2:$AH$167*(_xlfn.NORM.DIST(BJ$3,economics!$AK$2:$AK$167,economics!$AJ$2:$AJ$167,TRUE)-_xlfn.NORM.DIST(BJ$30,economics!$AK$2:$AK$167,economics!$AJ$2:$AJ$167,TRUE)))),"")</f>
        <v/>
      </c>
      <c r="BK36" t="str">
        <f t="array" ref="BK36">IFERROR((SUMPRODUCT((economics!$AG$2:$AG$167=$B36)*(economics!$D$2:$D$167="process")*economics!$AH$2:$AH$167*(_xlfn.NORM.DIST(BK$3,economics!$AK$2:$AK$167,economics!$AJ$2:$AJ$167,TRUE)-_xlfn.NORM.DIST(BK$30,economics!$AK$2:$AK$167,economics!$AJ$2:$AJ$167,TRUE))*economics!$AM$2:$AM$167))/(SUMPRODUCT((economics!$AG$2:$AG$167=$B36)*(economics!$D$2:$D$167="process")*economics!$AH$2:$AH$167*(_xlfn.NORM.DIST(BK$3,economics!$AK$2:$AK$167,economics!$AJ$2:$AJ$167,TRUE)-_xlfn.NORM.DIST(BK$30,economics!$AK$2:$AK$167,economics!$AJ$2:$AJ$167,TRUE)))),"")</f>
        <v/>
      </c>
      <c r="BL36" t="str">
        <f t="array" ref="BL36">IFERROR((SUMPRODUCT((economics!$AG$2:$AG$167=$B36)*(economics!$D$2:$D$167="process")*economics!$AH$2:$AH$167*(_xlfn.NORM.DIST(BL$3,economics!$AK$2:$AK$167,economics!$AJ$2:$AJ$167,TRUE)-_xlfn.NORM.DIST(BL$30,economics!$AK$2:$AK$167,economics!$AJ$2:$AJ$167,TRUE))*economics!$AM$2:$AM$167))/(SUMPRODUCT((economics!$AG$2:$AG$167=$B36)*(economics!$D$2:$D$167="process")*economics!$AH$2:$AH$167*(_xlfn.NORM.DIST(BL$3,economics!$AK$2:$AK$167,economics!$AJ$2:$AJ$167,TRUE)-_xlfn.NORM.DIST(BL$30,economics!$AK$2:$AK$167,economics!$AJ$2:$AJ$167,TRUE)))),"")</f>
        <v/>
      </c>
      <c r="BM36" t="str">
        <f t="array" ref="BM36">IFERROR((SUMPRODUCT((economics!$AG$2:$AG$167=$B36)*(economics!$D$2:$D$167="process")*economics!$AH$2:$AH$167*(_xlfn.NORM.DIST(BM$3,economics!$AK$2:$AK$167,economics!$AJ$2:$AJ$167,TRUE)-_xlfn.NORM.DIST(BM$30,economics!$AK$2:$AK$167,economics!$AJ$2:$AJ$167,TRUE))*economics!$AM$2:$AM$167))/(SUMPRODUCT((economics!$AG$2:$AG$167=$B36)*(economics!$D$2:$D$167="process")*economics!$AH$2:$AH$167*(_xlfn.NORM.DIST(BM$3,economics!$AK$2:$AK$167,economics!$AJ$2:$AJ$167,TRUE)-_xlfn.NORM.DIST(BM$30,economics!$AK$2:$AK$167,economics!$AJ$2:$AJ$167,TRUE)))),"")</f>
        <v/>
      </c>
      <c r="BN36" t="str">
        <f t="array" ref="BN36">IFERROR((SUMPRODUCT((economics!$AG$2:$AG$167=$B36)*(economics!$D$2:$D$167="process")*economics!$AH$2:$AH$167*(_xlfn.NORM.DIST(BN$3,economics!$AK$2:$AK$167,economics!$AJ$2:$AJ$167,TRUE)-_xlfn.NORM.DIST(BN$30,economics!$AK$2:$AK$167,economics!$AJ$2:$AJ$167,TRUE))*economics!$AM$2:$AM$167))/(SUMPRODUCT((economics!$AG$2:$AG$167=$B36)*(economics!$D$2:$D$167="process")*economics!$AH$2:$AH$167*(_xlfn.NORM.DIST(BN$3,economics!$AK$2:$AK$167,economics!$AJ$2:$AJ$167,TRUE)-_xlfn.NORM.DIST(BN$30,economics!$AK$2:$AK$167,economics!$AJ$2:$AJ$167,TRUE)))),"")</f>
        <v/>
      </c>
      <c r="BO36" t="str">
        <f t="array" ref="BO36">IFERROR((SUMPRODUCT((economics!$AG$2:$AG$167=$B36)*(economics!$D$2:$D$167="process")*economics!$AH$2:$AH$167*(_xlfn.NORM.DIST(BO$3,economics!$AK$2:$AK$167,economics!$AJ$2:$AJ$167,TRUE)-_xlfn.NORM.DIST(BO$30,economics!$AK$2:$AK$167,economics!$AJ$2:$AJ$167,TRUE))*economics!$AM$2:$AM$167))/(SUMPRODUCT((economics!$AG$2:$AG$167=$B36)*(economics!$D$2:$D$167="process")*economics!$AH$2:$AH$167*(_xlfn.NORM.DIST(BO$3,economics!$AK$2:$AK$167,economics!$AJ$2:$AJ$167,TRUE)-_xlfn.NORM.DIST(BO$30,economics!$AK$2:$AK$167,economics!$AJ$2:$AJ$167,TRUE)))),"")</f>
        <v/>
      </c>
      <c r="BP36" t="str">
        <f t="array" ref="BP36">IFERROR((SUMPRODUCT((economics!$AG$2:$AG$167=$B36)*(economics!$D$2:$D$167="process")*economics!$AH$2:$AH$167*(_xlfn.NORM.DIST(BP$3,economics!$AK$2:$AK$167,economics!$AJ$2:$AJ$167,TRUE)-_xlfn.NORM.DIST(BP$30,economics!$AK$2:$AK$167,economics!$AJ$2:$AJ$167,TRUE))*economics!$AM$2:$AM$167))/(SUMPRODUCT((economics!$AG$2:$AG$167=$B36)*(economics!$D$2:$D$167="process")*economics!$AH$2:$AH$167*(_xlfn.NORM.DIST(BP$3,economics!$AK$2:$AK$167,economics!$AJ$2:$AJ$167,TRUE)-_xlfn.NORM.DIST(BP$30,economics!$AK$2:$AK$167,economics!$AJ$2:$AJ$167,TRUE)))),"")</f>
        <v/>
      </c>
      <c r="BQ36" t="str">
        <f t="array" ref="BQ36">IFERROR((SUMPRODUCT((economics!$AG$2:$AG$167=$B36)*(economics!$D$2:$D$167="process")*economics!$AH$2:$AH$167*(_xlfn.NORM.DIST(BQ$3,economics!$AK$2:$AK$167,economics!$AJ$2:$AJ$167,TRUE)-_xlfn.NORM.DIST(BQ$30,economics!$AK$2:$AK$167,economics!$AJ$2:$AJ$167,TRUE))*economics!$AM$2:$AM$167))/(SUMPRODUCT((economics!$AG$2:$AG$167=$B36)*(economics!$D$2:$D$167="process")*economics!$AH$2:$AH$167*(_xlfn.NORM.DIST(BQ$3,economics!$AK$2:$AK$167,economics!$AJ$2:$AJ$167,TRUE)-_xlfn.NORM.DIST(BQ$30,economics!$AK$2:$AK$167,economics!$AJ$2:$AJ$167,TRUE)))),"")</f>
        <v/>
      </c>
      <c r="BR36" t="str">
        <f t="array" ref="BR36">IFERROR((SUMPRODUCT((economics!$AG$2:$AG$167=$B36)*(economics!$D$2:$D$167="process")*economics!$AH$2:$AH$167*(_xlfn.NORM.DIST(BR$3,economics!$AK$2:$AK$167,economics!$AJ$2:$AJ$167,TRUE)-_xlfn.NORM.DIST(BR$30,economics!$AK$2:$AK$167,economics!$AJ$2:$AJ$167,TRUE))*economics!$AM$2:$AM$167))/(SUMPRODUCT((economics!$AG$2:$AG$167=$B36)*(economics!$D$2:$D$167="process")*economics!$AH$2:$AH$167*(_xlfn.NORM.DIST(BR$3,economics!$AK$2:$AK$167,economics!$AJ$2:$AJ$167,TRUE)-_xlfn.NORM.DIST(BR$30,economics!$AK$2:$AK$167,economics!$AJ$2:$AJ$167,TRUE)))),"")</f>
        <v/>
      </c>
      <c r="BS36" t="str">
        <f t="array" ref="BS36">IFERROR((SUMPRODUCT((economics!$AG$2:$AG$167=$B36)*(economics!$D$2:$D$167="process")*economics!$AH$2:$AH$167*(_xlfn.NORM.DIST(BS$3,economics!$AK$2:$AK$167,economics!$AJ$2:$AJ$167,TRUE)-_xlfn.NORM.DIST(BS$30,economics!$AK$2:$AK$167,economics!$AJ$2:$AJ$167,TRUE))*economics!$AM$2:$AM$167))/(SUMPRODUCT((economics!$AG$2:$AG$167=$B36)*(economics!$D$2:$D$167="process")*economics!$AH$2:$AH$167*(_xlfn.NORM.DIST(BS$3,economics!$AK$2:$AK$167,economics!$AJ$2:$AJ$167,TRUE)-_xlfn.NORM.DIST(BS$30,economics!$AK$2:$AK$167,economics!$AJ$2:$AJ$167,TRUE)))),"")</f>
        <v/>
      </c>
      <c r="BT36" t="str">
        <f t="array" ref="BT36">IFERROR((SUMPRODUCT((economics!$AG$2:$AG$167=$B36)*(economics!$D$2:$D$167="process")*economics!$AH$2:$AH$167*(_xlfn.NORM.DIST(BT$3,economics!$AK$2:$AK$167,economics!$AJ$2:$AJ$167,TRUE)-_xlfn.NORM.DIST(BT$30,economics!$AK$2:$AK$167,economics!$AJ$2:$AJ$167,TRUE))*economics!$AM$2:$AM$167))/(SUMPRODUCT((economics!$AG$2:$AG$167=$B36)*(economics!$D$2:$D$167="process")*economics!$AH$2:$AH$167*(_xlfn.NORM.DIST(BT$3,economics!$AK$2:$AK$167,economics!$AJ$2:$AJ$167,TRUE)-_xlfn.NORM.DIST(BT$30,economics!$AK$2:$AK$167,economics!$AJ$2:$AJ$167,TRUE)))),"")</f>
        <v/>
      </c>
      <c r="BU36" t="str">
        <f t="array" ref="BU36">IFERROR((SUMPRODUCT((economics!$AG$2:$AG$167=$B36)*(economics!$D$2:$D$167="process")*economics!$AH$2:$AH$167*(_xlfn.NORM.DIST(BU$3,economics!$AK$2:$AK$167,economics!$AJ$2:$AJ$167,TRUE)-_xlfn.NORM.DIST(BU$30,economics!$AK$2:$AK$167,economics!$AJ$2:$AJ$167,TRUE))*economics!$AM$2:$AM$167))/(SUMPRODUCT((economics!$AG$2:$AG$167=$B36)*(economics!$D$2:$D$167="process")*economics!$AH$2:$AH$167*(_xlfn.NORM.DIST(BU$3,economics!$AK$2:$AK$167,economics!$AJ$2:$AJ$167,TRUE)-_xlfn.NORM.DIST(BU$30,economics!$AK$2:$AK$167,economics!$AJ$2:$AJ$167,TRUE)))),"")</f>
        <v/>
      </c>
      <c r="BV36" t="str">
        <f t="array" ref="BV36">IFERROR((SUMPRODUCT((economics!$AG$2:$AG$167=$B36)*(economics!$D$2:$D$167="process")*economics!$AH$2:$AH$167*(_xlfn.NORM.DIST(BV$3,economics!$AK$2:$AK$167,economics!$AJ$2:$AJ$167,TRUE)-_xlfn.NORM.DIST(BV$30,economics!$AK$2:$AK$167,economics!$AJ$2:$AJ$167,TRUE))*economics!$AM$2:$AM$167))/(SUMPRODUCT((economics!$AG$2:$AG$167=$B36)*(economics!$D$2:$D$167="process")*economics!$AH$2:$AH$167*(_xlfn.NORM.DIST(BV$3,economics!$AK$2:$AK$167,economics!$AJ$2:$AJ$167,TRUE)-_xlfn.NORM.DIST(BV$30,economics!$AK$2:$AK$167,economics!$AJ$2:$AJ$167,TRUE)))),"")</f>
        <v/>
      </c>
      <c r="BW36" t="str">
        <f t="array" ref="BW36">IFERROR((SUMPRODUCT((economics!$AG$2:$AG$167=$B36)*(economics!$D$2:$D$167="process")*economics!$AH$2:$AH$167*(_xlfn.NORM.DIST(BW$3,economics!$AK$2:$AK$167,economics!$AJ$2:$AJ$167,TRUE)-_xlfn.NORM.DIST(BW$30,economics!$AK$2:$AK$167,economics!$AJ$2:$AJ$167,TRUE))*economics!$AM$2:$AM$167))/(SUMPRODUCT((economics!$AG$2:$AG$167=$B36)*(economics!$D$2:$D$167="process")*economics!$AH$2:$AH$167*(_xlfn.NORM.DIST(BW$3,economics!$AK$2:$AK$167,economics!$AJ$2:$AJ$167,TRUE)-_xlfn.NORM.DIST(BW$30,economics!$AK$2:$AK$167,economics!$AJ$2:$AJ$167,TRUE)))),"")</f>
        <v/>
      </c>
      <c r="BX36" t="str">
        <f t="array" ref="BX36">IFERROR((SUMPRODUCT((economics!$AG$2:$AG$167=$B36)*(economics!$D$2:$D$167="process")*economics!$AH$2:$AH$167*(_xlfn.NORM.DIST(BX$3,economics!$AK$2:$AK$167,economics!$AJ$2:$AJ$167,TRUE)-_xlfn.NORM.DIST(BX$30,economics!$AK$2:$AK$167,economics!$AJ$2:$AJ$167,TRUE))*economics!$AM$2:$AM$167))/(SUMPRODUCT((economics!$AG$2:$AG$167=$B36)*(economics!$D$2:$D$167="process")*economics!$AH$2:$AH$167*(_xlfn.NORM.DIST(BX$3,economics!$AK$2:$AK$167,economics!$AJ$2:$AJ$167,TRUE)-_xlfn.NORM.DIST(BX$30,economics!$AK$2:$AK$167,economics!$AJ$2:$AJ$167,TRUE)))),"")</f>
        <v/>
      </c>
      <c r="BY36" t="str">
        <f t="array" ref="BY36">IFERROR((SUMPRODUCT((economics!$AG$2:$AG$167=$B36)*(economics!$D$2:$D$167="process")*economics!$AH$2:$AH$167*(_xlfn.NORM.DIST(BY$3,economics!$AK$2:$AK$167,economics!$AJ$2:$AJ$167,TRUE)-_xlfn.NORM.DIST(BY$30,economics!$AK$2:$AK$167,economics!$AJ$2:$AJ$167,TRUE))*economics!$AM$2:$AM$167))/(SUMPRODUCT((economics!$AG$2:$AG$167=$B36)*(economics!$D$2:$D$167="process")*economics!$AH$2:$AH$167*(_xlfn.NORM.DIST(BY$3,economics!$AK$2:$AK$167,economics!$AJ$2:$AJ$167,TRUE)-_xlfn.NORM.DIST(BY$30,economics!$AK$2:$AK$167,economics!$AJ$2:$AJ$167,TRUE)))),"")</f>
        <v/>
      </c>
      <c r="BZ36" t="str">
        <f t="array" ref="BZ36">IFERROR((SUMPRODUCT((economics!$AG$2:$AG$167=$B36)*(economics!$D$2:$D$167="process")*economics!$AH$2:$AH$167*(_xlfn.NORM.DIST(BZ$3,economics!$AK$2:$AK$167,economics!$AJ$2:$AJ$167,TRUE)-_xlfn.NORM.DIST(BZ$30,economics!$AK$2:$AK$167,economics!$AJ$2:$AJ$167,TRUE))*economics!$AM$2:$AM$167))/(SUMPRODUCT((economics!$AG$2:$AG$167=$B36)*(economics!$D$2:$D$167="process")*economics!$AH$2:$AH$167*(_xlfn.NORM.DIST(BZ$3,economics!$AK$2:$AK$167,economics!$AJ$2:$AJ$167,TRUE)-_xlfn.NORM.DIST(BZ$30,economics!$AK$2:$AK$167,economics!$AJ$2:$AJ$167,TRUE)))),"")</f>
        <v/>
      </c>
      <c r="CA36" t="str">
        <f t="array" ref="CA36">IFERROR((SUMPRODUCT((economics!$AG$2:$AG$167=$B36)*(economics!$D$2:$D$167="process")*economics!$AH$2:$AH$167*(_xlfn.NORM.DIST(CA$3,economics!$AK$2:$AK$167,economics!$AJ$2:$AJ$167,TRUE)-_xlfn.NORM.DIST(CA$30,economics!$AK$2:$AK$167,economics!$AJ$2:$AJ$167,TRUE))*economics!$AM$2:$AM$167))/(SUMPRODUCT((economics!$AG$2:$AG$167=$B36)*(economics!$D$2:$D$167="process")*economics!$AH$2:$AH$167*(_xlfn.NORM.DIST(CA$3,economics!$AK$2:$AK$167,economics!$AJ$2:$AJ$167,TRUE)-_xlfn.NORM.DIST(CA$30,economics!$AK$2:$AK$167,economics!$AJ$2:$AJ$167,TRUE)))),"")</f>
        <v/>
      </c>
      <c r="CB36" t="str">
        <f t="array" ref="CB36">IFERROR((SUMPRODUCT((economics!$AG$2:$AG$167=$B36)*(economics!$D$2:$D$167="process")*economics!$AH$2:$AH$167*(_xlfn.NORM.DIST(CB$3,economics!$AK$2:$AK$167,economics!$AJ$2:$AJ$167,TRUE)-_xlfn.NORM.DIST(CB$30,economics!$AK$2:$AK$167,economics!$AJ$2:$AJ$167,TRUE))*economics!$AM$2:$AM$167))/(SUMPRODUCT((economics!$AG$2:$AG$167=$B36)*(economics!$D$2:$D$167="process")*economics!$AH$2:$AH$167*(_xlfn.NORM.DIST(CB$3,economics!$AK$2:$AK$167,economics!$AJ$2:$AJ$167,TRUE)-_xlfn.NORM.DIST(CB$30,economics!$AK$2:$AK$167,economics!$AJ$2:$AJ$167,TRUE)))),"")</f>
        <v/>
      </c>
      <c r="CC36" t="str">
        <f t="array" ref="CC36">IFERROR((SUMPRODUCT((economics!$AG$2:$AG$167=$B36)*(economics!$D$2:$D$167="process")*economics!$AH$2:$AH$167*(_xlfn.NORM.DIST(CC$3,economics!$AK$2:$AK$167,economics!$AJ$2:$AJ$167,TRUE)-_xlfn.NORM.DIST(CC$30,economics!$AK$2:$AK$167,economics!$AJ$2:$AJ$167,TRUE))*economics!$AM$2:$AM$167))/(SUMPRODUCT((economics!$AG$2:$AG$167=$B36)*(economics!$D$2:$D$167="process")*economics!$AH$2:$AH$167*(_xlfn.NORM.DIST(CC$3,economics!$AK$2:$AK$167,economics!$AJ$2:$AJ$167,TRUE)-_xlfn.NORM.DIST(CC$30,economics!$AK$2:$AK$167,economics!$AJ$2:$AJ$167,TRUE)))),"")</f>
        <v/>
      </c>
      <c r="CD36" t="str">
        <f t="array" ref="CD36">IFERROR((SUMPRODUCT((economics!$AG$2:$AG$167=$B36)*(economics!$D$2:$D$167="process")*economics!$AH$2:$AH$167*(_xlfn.NORM.DIST(CD$3,economics!$AK$2:$AK$167,economics!$AJ$2:$AJ$167,TRUE)-_xlfn.NORM.DIST(CD$30,economics!$AK$2:$AK$167,economics!$AJ$2:$AJ$167,TRUE))*economics!$AM$2:$AM$167))/(SUMPRODUCT((economics!$AG$2:$AG$167=$B36)*(economics!$D$2:$D$167="process")*economics!$AH$2:$AH$167*(_xlfn.NORM.DIST(CD$3,economics!$AK$2:$AK$167,economics!$AJ$2:$AJ$167,TRUE)-_xlfn.NORM.DIST(CD$30,economics!$AK$2:$AK$167,economics!$AJ$2:$AJ$167,TRUE)))),"")</f>
        <v/>
      </c>
      <c r="CE36" t="str">
        <f t="array" ref="CE36">IFERROR((SUMPRODUCT((economics!$AG$2:$AG$167=$B36)*(economics!$D$2:$D$167="process")*economics!$AH$2:$AH$167*(_xlfn.NORM.DIST(CE$3,economics!$AK$2:$AK$167,economics!$AJ$2:$AJ$167,TRUE)-_xlfn.NORM.DIST(CE$30,economics!$AK$2:$AK$167,economics!$AJ$2:$AJ$167,TRUE))*economics!$AM$2:$AM$167))/(SUMPRODUCT((economics!$AG$2:$AG$167=$B36)*(economics!$D$2:$D$167="process")*economics!$AH$2:$AH$167*(_xlfn.NORM.DIST(CE$3,economics!$AK$2:$AK$167,economics!$AJ$2:$AJ$167,TRUE)-_xlfn.NORM.DIST(CE$30,economics!$AK$2:$AK$167,economics!$AJ$2:$AJ$167,TRUE)))),"")</f>
        <v/>
      </c>
      <c r="CF36" t="str">
        <f t="array" ref="CF36">IFERROR((SUMPRODUCT((economics!$AG$2:$AG$167=$B36)*(economics!$D$2:$D$167="process")*economics!$AH$2:$AH$167*(_xlfn.NORM.DIST(CF$3,economics!$AK$2:$AK$167,economics!$AJ$2:$AJ$167,TRUE)-_xlfn.NORM.DIST(CF$30,economics!$AK$2:$AK$167,economics!$AJ$2:$AJ$167,TRUE))*economics!$AM$2:$AM$167))/(SUMPRODUCT((economics!$AG$2:$AG$167=$B36)*(economics!$D$2:$D$167="process")*economics!$AH$2:$AH$167*(_xlfn.NORM.DIST(CF$3,economics!$AK$2:$AK$167,economics!$AJ$2:$AJ$167,TRUE)-_xlfn.NORM.DIST(CF$30,economics!$AK$2:$AK$167,economics!$AJ$2:$AJ$167,TRUE)))),"")</f>
        <v/>
      </c>
      <c r="CG36" t="str">
        <f t="array" ref="CG36">IFERROR((SUMPRODUCT((economics!$AG$2:$AG$167=$B36)*(economics!$D$2:$D$167="process")*economics!$AH$2:$AH$167*(_xlfn.NORM.DIST(CG$3,economics!$AK$2:$AK$167,economics!$AJ$2:$AJ$167,TRUE)-_xlfn.NORM.DIST(CG$30,economics!$AK$2:$AK$167,economics!$AJ$2:$AJ$167,TRUE))*economics!$AM$2:$AM$167))/(SUMPRODUCT((economics!$AG$2:$AG$167=$B36)*(economics!$D$2:$D$167="process")*economics!$AH$2:$AH$167*(_xlfn.NORM.DIST(CG$3,economics!$AK$2:$AK$167,economics!$AJ$2:$AJ$167,TRUE)-_xlfn.NORM.DIST(CG$30,economics!$AK$2:$AK$167,economics!$AJ$2:$AJ$167,TRUE)))),"")</f>
        <v/>
      </c>
      <c r="CH36" t="str">
        <f t="array" ref="CH36">IFERROR((SUMPRODUCT((economics!$AG$2:$AG$167=$B36)*(economics!$D$2:$D$167="process")*economics!$AH$2:$AH$167*(_xlfn.NORM.DIST(CH$3,economics!$AK$2:$AK$167,economics!$AJ$2:$AJ$167,TRUE)-_xlfn.NORM.DIST(CH$30,economics!$AK$2:$AK$167,economics!$AJ$2:$AJ$167,TRUE))*economics!$AM$2:$AM$167))/(SUMPRODUCT((economics!$AG$2:$AG$167=$B36)*(economics!$D$2:$D$167="process")*economics!$AH$2:$AH$167*(_xlfn.NORM.DIST(CH$3,economics!$AK$2:$AK$167,economics!$AJ$2:$AJ$167,TRUE)-_xlfn.NORM.DIST(CH$30,economics!$AK$2:$AK$167,economics!$AJ$2:$AJ$167,TRUE)))),"")</f>
        <v/>
      </c>
    </row>
    <row r="37" spans="1:86" x14ac:dyDescent="0.35">
      <c r="A37" t="str">
        <f t="shared" si="0"/>
        <v>food beverage and tobacco 10T12</v>
      </c>
      <c r="B37" t="str">
        <f t="shared" si="0"/>
        <v>10T12</v>
      </c>
      <c r="E37" t="str">
        <f t="array" ref="E37">IFERROR((SUMPRODUCT((economics!$AG$2:$AG$167=$B37)*(economics!$D$2:$D$167="process")*economics!$AH$2:$AH$167*(_xlfn.NORM.DIST(E$3,economics!$AK$2:$AK$167,economics!$AJ$2:$AJ$167,TRUE)-_xlfn.NORM.DIST(E$30,economics!$AK$2:$AK$167,economics!$AJ$2:$AJ$167,TRUE))*economics!$AM$2:$AM$167))/(SUMPRODUCT((economics!$AG$2:$AG$167=$B37)*(economics!$D$2:$D$167="process")*economics!$AH$2:$AH$167*(_xlfn.NORM.DIST(E$3,economics!$AK$2:$AK$167,economics!$AJ$2:$AJ$167,TRUE)-_xlfn.NORM.DIST(E$30,economics!$AK$2:$AK$167,economics!$AJ$2:$AJ$167,TRUE)))),"")</f>
        <v/>
      </c>
      <c r="F37" t="str">
        <f t="array" ref="F37">IFERROR((SUMPRODUCT((economics!$AG$2:$AG$167=$B37)*(economics!$D$2:$D$167="process")*economics!$AH$2:$AH$167*(_xlfn.NORM.DIST(F$3,economics!$AK$2:$AK$167,economics!$AJ$2:$AJ$167,TRUE)-_xlfn.NORM.DIST(F$30,economics!$AK$2:$AK$167,economics!$AJ$2:$AJ$167,TRUE))*economics!$AM$2:$AM$167))/(SUMPRODUCT((economics!$AG$2:$AG$167=$B37)*(economics!$D$2:$D$167="process")*economics!$AH$2:$AH$167*(_xlfn.NORM.DIST(F$3,economics!$AK$2:$AK$167,economics!$AJ$2:$AJ$167,TRUE)-_xlfn.NORM.DIST(F$30,economics!$AK$2:$AK$167,economics!$AJ$2:$AJ$167,TRUE)))),"")</f>
        <v/>
      </c>
      <c r="G37" t="str">
        <f t="array" ref="G37">IFERROR((SUMPRODUCT((economics!$AG$2:$AG$167=$B37)*(economics!$D$2:$D$167="process")*economics!$AH$2:$AH$167*(_xlfn.NORM.DIST(G$3,economics!$AK$2:$AK$167,economics!$AJ$2:$AJ$167,TRUE)-_xlfn.NORM.DIST(G$30,economics!$AK$2:$AK$167,economics!$AJ$2:$AJ$167,TRUE))*economics!$AM$2:$AM$167))/(SUMPRODUCT((economics!$AG$2:$AG$167=$B37)*(economics!$D$2:$D$167="process")*economics!$AH$2:$AH$167*(_xlfn.NORM.DIST(G$3,economics!$AK$2:$AK$167,economics!$AJ$2:$AJ$167,TRUE)-_xlfn.NORM.DIST(G$30,economics!$AK$2:$AK$167,economics!$AJ$2:$AJ$167,TRUE)))),"")</f>
        <v/>
      </c>
      <c r="H37" t="str">
        <f t="array" ref="H37">IFERROR((SUMPRODUCT((economics!$AG$2:$AG$167=$B37)*(economics!$D$2:$D$167="process")*economics!$AH$2:$AH$167*(_xlfn.NORM.DIST(H$3,economics!$AK$2:$AK$167,economics!$AJ$2:$AJ$167,TRUE)-_xlfn.NORM.DIST(H$30,economics!$AK$2:$AK$167,economics!$AJ$2:$AJ$167,TRUE))*economics!$AM$2:$AM$167))/(SUMPRODUCT((economics!$AG$2:$AG$167=$B37)*(economics!$D$2:$D$167="process")*economics!$AH$2:$AH$167*(_xlfn.NORM.DIST(H$3,economics!$AK$2:$AK$167,economics!$AJ$2:$AJ$167,TRUE)-_xlfn.NORM.DIST(H$30,economics!$AK$2:$AK$167,economics!$AJ$2:$AJ$167,TRUE)))),"")</f>
        <v/>
      </c>
      <c r="I37" t="str">
        <f t="array" ref="I37">IFERROR((SUMPRODUCT((economics!$AG$2:$AG$167=$B37)*(economics!$D$2:$D$167="process")*economics!$AH$2:$AH$167*(_xlfn.NORM.DIST(I$3,economics!$AK$2:$AK$167,economics!$AJ$2:$AJ$167,TRUE)-_xlfn.NORM.DIST(I$30,economics!$AK$2:$AK$167,economics!$AJ$2:$AJ$167,TRUE))*economics!$AM$2:$AM$167))/(SUMPRODUCT((economics!$AG$2:$AG$167=$B37)*(economics!$D$2:$D$167="process")*economics!$AH$2:$AH$167*(_xlfn.NORM.DIST(I$3,economics!$AK$2:$AK$167,economics!$AJ$2:$AJ$167,TRUE)-_xlfn.NORM.DIST(I$30,economics!$AK$2:$AK$167,economics!$AJ$2:$AJ$167,TRUE)))),"")</f>
        <v/>
      </c>
      <c r="J37" t="str">
        <f t="array" ref="J37">IFERROR((SUMPRODUCT((economics!$AG$2:$AG$167=$B37)*(economics!$D$2:$D$167="process")*economics!$AH$2:$AH$167*(_xlfn.NORM.DIST(J$3,economics!$AK$2:$AK$167,economics!$AJ$2:$AJ$167,TRUE)-_xlfn.NORM.DIST(J$30,economics!$AK$2:$AK$167,economics!$AJ$2:$AJ$167,TRUE))*economics!$AM$2:$AM$167))/(SUMPRODUCT((economics!$AG$2:$AG$167=$B37)*(economics!$D$2:$D$167="process")*economics!$AH$2:$AH$167*(_xlfn.NORM.DIST(J$3,economics!$AK$2:$AK$167,economics!$AJ$2:$AJ$167,TRUE)-_xlfn.NORM.DIST(J$30,economics!$AK$2:$AK$167,economics!$AJ$2:$AJ$167,TRUE)))),"")</f>
        <v/>
      </c>
      <c r="K37" t="str">
        <f t="array" ref="K37">IFERROR((SUMPRODUCT((economics!$AG$2:$AG$167=$B37)*(economics!$D$2:$D$167="process")*economics!$AH$2:$AH$167*(_xlfn.NORM.DIST(K$3,economics!$AK$2:$AK$167,economics!$AJ$2:$AJ$167,TRUE)-_xlfn.NORM.DIST(K$30,economics!$AK$2:$AK$167,economics!$AJ$2:$AJ$167,TRUE))*economics!$AM$2:$AM$167))/(SUMPRODUCT((economics!$AG$2:$AG$167=$B37)*(economics!$D$2:$D$167="process")*economics!$AH$2:$AH$167*(_xlfn.NORM.DIST(K$3,economics!$AK$2:$AK$167,economics!$AJ$2:$AJ$167,TRUE)-_xlfn.NORM.DIST(K$30,economics!$AK$2:$AK$167,economics!$AJ$2:$AJ$167,TRUE)))),"")</f>
        <v/>
      </c>
      <c r="L37" t="str">
        <f t="array" ref="L37">IFERROR((SUMPRODUCT((economics!$AG$2:$AG$167=$B37)*(economics!$D$2:$D$167="process")*economics!$AH$2:$AH$167*(_xlfn.NORM.DIST(L$3,economics!$AK$2:$AK$167,economics!$AJ$2:$AJ$167,TRUE)-_xlfn.NORM.DIST(L$30,economics!$AK$2:$AK$167,economics!$AJ$2:$AJ$167,TRUE))*economics!$AM$2:$AM$167))/(SUMPRODUCT((economics!$AG$2:$AG$167=$B37)*(economics!$D$2:$D$167="process")*economics!$AH$2:$AH$167*(_xlfn.NORM.DIST(L$3,economics!$AK$2:$AK$167,economics!$AJ$2:$AJ$167,TRUE)-_xlfn.NORM.DIST(L$30,economics!$AK$2:$AK$167,economics!$AJ$2:$AJ$167,TRUE)))),"")</f>
        <v/>
      </c>
      <c r="M37" t="str">
        <f t="array" ref="M37">IFERROR((SUMPRODUCT((economics!$AG$2:$AG$167=$B37)*(economics!$D$2:$D$167="process")*economics!$AH$2:$AH$167*(_xlfn.NORM.DIST(M$3,economics!$AK$2:$AK$167,economics!$AJ$2:$AJ$167,TRUE)-_xlfn.NORM.DIST(M$30,economics!$AK$2:$AK$167,economics!$AJ$2:$AJ$167,TRUE))*economics!$AM$2:$AM$167))/(SUMPRODUCT((economics!$AG$2:$AG$167=$B37)*(economics!$D$2:$D$167="process")*economics!$AH$2:$AH$167*(_xlfn.NORM.DIST(M$3,economics!$AK$2:$AK$167,economics!$AJ$2:$AJ$167,TRUE)-_xlfn.NORM.DIST(M$30,economics!$AK$2:$AK$167,economics!$AJ$2:$AJ$167,TRUE)))),"")</f>
        <v/>
      </c>
      <c r="N37" t="str">
        <f t="array" ref="N37">IFERROR((SUMPRODUCT((economics!$AG$2:$AG$167=$B37)*(economics!$D$2:$D$167="process")*economics!$AH$2:$AH$167*(_xlfn.NORM.DIST(N$3,economics!$AK$2:$AK$167,economics!$AJ$2:$AJ$167,TRUE)-_xlfn.NORM.DIST(N$30,economics!$AK$2:$AK$167,economics!$AJ$2:$AJ$167,TRUE))*economics!$AM$2:$AM$167))/(SUMPRODUCT((economics!$AG$2:$AG$167=$B37)*(economics!$D$2:$D$167="process")*economics!$AH$2:$AH$167*(_xlfn.NORM.DIST(N$3,economics!$AK$2:$AK$167,economics!$AJ$2:$AJ$167,TRUE)-_xlfn.NORM.DIST(N$30,economics!$AK$2:$AK$167,economics!$AJ$2:$AJ$167,TRUE)))),"")</f>
        <v/>
      </c>
      <c r="O37" t="str">
        <f t="array" ref="O37">IFERROR((SUMPRODUCT((economics!$AG$2:$AG$167=$B37)*(economics!$D$2:$D$167="process")*economics!$AH$2:$AH$167*(_xlfn.NORM.DIST(O$3,economics!$AK$2:$AK$167,economics!$AJ$2:$AJ$167,TRUE)-_xlfn.NORM.DIST(O$30,economics!$AK$2:$AK$167,economics!$AJ$2:$AJ$167,TRUE))*economics!$AM$2:$AM$167))/(SUMPRODUCT((economics!$AG$2:$AG$167=$B37)*(economics!$D$2:$D$167="process")*economics!$AH$2:$AH$167*(_xlfn.NORM.DIST(O$3,economics!$AK$2:$AK$167,economics!$AJ$2:$AJ$167,TRUE)-_xlfn.NORM.DIST(O$30,economics!$AK$2:$AK$167,economics!$AJ$2:$AJ$167,TRUE)))),"")</f>
        <v/>
      </c>
      <c r="P37" t="str">
        <f t="array" ref="P37">IFERROR((SUMPRODUCT((economics!$AG$2:$AG$167=$B37)*(economics!$D$2:$D$167="process")*economics!$AH$2:$AH$167*(_xlfn.NORM.DIST(P$3,economics!$AK$2:$AK$167,economics!$AJ$2:$AJ$167,TRUE)-_xlfn.NORM.DIST(P$30,economics!$AK$2:$AK$167,economics!$AJ$2:$AJ$167,TRUE))*economics!$AM$2:$AM$167))/(SUMPRODUCT((economics!$AG$2:$AG$167=$B37)*(economics!$D$2:$D$167="process")*economics!$AH$2:$AH$167*(_xlfn.NORM.DIST(P$3,economics!$AK$2:$AK$167,economics!$AJ$2:$AJ$167,TRUE)-_xlfn.NORM.DIST(P$30,economics!$AK$2:$AK$167,economics!$AJ$2:$AJ$167,TRUE)))),"")</f>
        <v/>
      </c>
      <c r="Q37" t="str">
        <f t="array" ref="Q37">IFERROR((SUMPRODUCT((economics!$AG$2:$AG$167=$B37)*(economics!$D$2:$D$167="process")*economics!$AH$2:$AH$167*(_xlfn.NORM.DIST(Q$3,economics!$AK$2:$AK$167,economics!$AJ$2:$AJ$167,TRUE)-_xlfn.NORM.DIST(Q$30,economics!$AK$2:$AK$167,economics!$AJ$2:$AJ$167,TRUE))*economics!$AM$2:$AM$167))/(SUMPRODUCT((economics!$AG$2:$AG$167=$B37)*(economics!$D$2:$D$167="process")*economics!$AH$2:$AH$167*(_xlfn.NORM.DIST(Q$3,economics!$AK$2:$AK$167,economics!$AJ$2:$AJ$167,TRUE)-_xlfn.NORM.DIST(Q$30,economics!$AK$2:$AK$167,economics!$AJ$2:$AJ$167,TRUE)))),"")</f>
        <v/>
      </c>
      <c r="R37" t="str">
        <f t="array" ref="R37">IFERROR((SUMPRODUCT((economics!$AG$2:$AG$167=$B37)*(economics!$D$2:$D$167="process")*economics!$AH$2:$AH$167*(_xlfn.NORM.DIST(R$3,economics!$AK$2:$AK$167,economics!$AJ$2:$AJ$167,TRUE)-_xlfn.NORM.DIST(R$30,economics!$AK$2:$AK$167,economics!$AJ$2:$AJ$167,TRUE))*economics!$AM$2:$AM$167))/(SUMPRODUCT((economics!$AG$2:$AG$167=$B37)*(economics!$D$2:$D$167="process")*economics!$AH$2:$AH$167*(_xlfn.NORM.DIST(R$3,economics!$AK$2:$AK$167,economics!$AJ$2:$AJ$167,TRUE)-_xlfn.NORM.DIST(R$30,economics!$AK$2:$AK$167,economics!$AJ$2:$AJ$167,TRUE)))),"")</f>
        <v/>
      </c>
      <c r="S37" t="str">
        <f t="array" ref="S37">IFERROR((SUMPRODUCT((economics!$AG$2:$AG$167=$B37)*(economics!$D$2:$D$167="process")*economics!$AH$2:$AH$167*(_xlfn.NORM.DIST(S$3,economics!$AK$2:$AK$167,economics!$AJ$2:$AJ$167,TRUE)-_xlfn.NORM.DIST(S$30,economics!$AK$2:$AK$167,economics!$AJ$2:$AJ$167,TRUE))*economics!$AM$2:$AM$167))/(SUMPRODUCT((economics!$AG$2:$AG$167=$B37)*(economics!$D$2:$D$167="process")*economics!$AH$2:$AH$167*(_xlfn.NORM.DIST(S$3,economics!$AK$2:$AK$167,economics!$AJ$2:$AJ$167,TRUE)-_xlfn.NORM.DIST(S$30,economics!$AK$2:$AK$167,economics!$AJ$2:$AJ$167,TRUE)))),"")</f>
        <v/>
      </c>
      <c r="T37" t="str">
        <f t="array" ref="T37">IFERROR((SUMPRODUCT((economics!$AG$2:$AG$167=$B37)*(economics!$D$2:$D$167="process")*economics!$AH$2:$AH$167*(_xlfn.NORM.DIST(T$3,economics!$AK$2:$AK$167,economics!$AJ$2:$AJ$167,TRUE)-_xlfn.NORM.DIST(T$30,economics!$AK$2:$AK$167,economics!$AJ$2:$AJ$167,TRUE))*economics!$AM$2:$AM$167))/(SUMPRODUCT((economics!$AG$2:$AG$167=$B37)*(economics!$D$2:$D$167="process")*economics!$AH$2:$AH$167*(_xlfn.NORM.DIST(T$3,economics!$AK$2:$AK$167,economics!$AJ$2:$AJ$167,TRUE)-_xlfn.NORM.DIST(T$30,economics!$AK$2:$AK$167,economics!$AJ$2:$AJ$167,TRUE)))),"")</f>
        <v/>
      </c>
      <c r="U37" t="str">
        <f t="array" ref="U37">IFERROR((SUMPRODUCT((economics!$AG$2:$AG$167=$B37)*(economics!$D$2:$D$167="process")*economics!$AH$2:$AH$167*(_xlfn.NORM.DIST(U$3,economics!$AK$2:$AK$167,economics!$AJ$2:$AJ$167,TRUE)-_xlfn.NORM.DIST(U$30,economics!$AK$2:$AK$167,economics!$AJ$2:$AJ$167,TRUE))*economics!$AM$2:$AM$167))/(SUMPRODUCT((economics!$AG$2:$AG$167=$B37)*(economics!$D$2:$D$167="process")*economics!$AH$2:$AH$167*(_xlfn.NORM.DIST(U$3,economics!$AK$2:$AK$167,economics!$AJ$2:$AJ$167,TRUE)-_xlfn.NORM.DIST(U$30,economics!$AK$2:$AK$167,economics!$AJ$2:$AJ$167,TRUE)))),"")</f>
        <v/>
      </c>
      <c r="V37" t="str">
        <f t="array" ref="V37">IFERROR((SUMPRODUCT((economics!$AG$2:$AG$167=$B37)*(economics!$D$2:$D$167="process")*economics!$AH$2:$AH$167*(_xlfn.NORM.DIST(V$3,economics!$AK$2:$AK$167,economics!$AJ$2:$AJ$167,TRUE)-_xlfn.NORM.DIST(V$30,economics!$AK$2:$AK$167,economics!$AJ$2:$AJ$167,TRUE))*economics!$AM$2:$AM$167))/(SUMPRODUCT((economics!$AG$2:$AG$167=$B37)*(economics!$D$2:$D$167="process")*economics!$AH$2:$AH$167*(_xlfn.NORM.DIST(V$3,economics!$AK$2:$AK$167,economics!$AJ$2:$AJ$167,TRUE)-_xlfn.NORM.DIST(V$30,economics!$AK$2:$AK$167,economics!$AJ$2:$AJ$167,TRUE)))),"")</f>
        <v/>
      </c>
      <c r="W37" t="str">
        <f t="array" ref="W37">IFERROR((SUMPRODUCT((economics!$AG$2:$AG$167=$B37)*(economics!$D$2:$D$167="process")*economics!$AH$2:$AH$167*(_xlfn.NORM.DIST(W$3,economics!$AK$2:$AK$167,economics!$AJ$2:$AJ$167,TRUE)-_xlfn.NORM.DIST(W$30,economics!$AK$2:$AK$167,economics!$AJ$2:$AJ$167,TRUE))*economics!$AM$2:$AM$167))/(SUMPRODUCT((economics!$AG$2:$AG$167=$B37)*(economics!$D$2:$D$167="process")*economics!$AH$2:$AH$167*(_xlfn.NORM.DIST(W$3,economics!$AK$2:$AK$167,economics!$AJ$2:$AJ$167,TRUE)-_xlfn.NORM.DIST(W$30,economics!$AK$2:$AK$167,economics!$AJ$2:$AJ$167,TRUE)))),"")</f>
        <v/>
      </c>
      <c r="X37" t="str">
        <f t="array" ref="X37">IFERROR((SUMPRODUCT((economics!$AG$2:$AG$167=$B37)*(economics!$D$2:$D$167="process")*economics!$AH$2:$AH$167*(_xlfn.NORM.DIST(X$3,economics!$AK$2:$AK$167,economics!$AJ$2:$AJ$167,TRUE)-_xlfn.NORM.DIST(X$30,economics!$AK$2:$AK$167,economics!$AJ$2:$AJ$167,TRUE))*economics!$AM$2:$AM$167))/(SUMPRODUCT((economics!$AG$2:$AG$167=$B37)*(economics!$D$2:$D$167="process")*economics!$AH$2:$AH$167*(_xlfn.NORM.DIST(X$3,economics!$AK$2:$AK$167,economics!$AJ$2:$AJ$167,TRUE)-_xlfn.NORM.DIST(X$30,economics!$AK$2:$AK$167,economics!$AJ$2:$AJ$167,TRUE)))),"")</f>
        <v/>
      </c>
      <c r="Y37" t="str">
        <f t="array" ref="Y37">IFERROR((SUMPRODUCT((economics!$AG$2:$AG$167=$B37)*(economics!$D$2:$D$167="process")*economics!$AH$2:$AH$167*(_xlfn.NORM.DIST(Y$3,economics!$AK$2:$AK$167,economics!$AJ$2:$AJ$167,TRUE)-_xlfn.NORM.DIST(Y$30,economics!$AK$2:$AK$167,economics!$AJ$2:$AJ$167,TRUE))*economics!$AM$2:$AM$167))/(SUMPRODUCT((economics!$AG$2:$AG$167=$B37)*(economics!$D$2:$D$167="process")*economics!$AH$2:$AH$167*(_xlfn.NORM.DIST(Y$3,economics!$AK$2:$AK$167,economics!$AJ$2:$AJ$167,TRUE)-_xlfn.NORM.DIST(Y$30,economics!$AK$2:$AK$167,economics!$AJ$2:$AJ$167,TRUE)))),"")</f>
        <v/>
      </c>
      <c r="Z37" t="str">
        <f t="array" ref="Z37">IFERROR((SUMPRODUCT((economics!$AG$2:$AG$167=$B37)*(economics!$D$2:$D$167="process")*economics!$AH$2:$AH$167*(_xlfn.NORM.DIST(Z$3,economics!$AK$2:$AK$167,economics!$AJ$2:$AJ$167,TRUE)-_xlfn.NORM.DIST(Z$30,economics!$AK$2:$AK$167,economics!$AJ$2:$AJ$167,TRUE))*economics!$AM$2:$AM$167))/(SUMPRODUCT((economics!$AG$2:$AG$167=$B37)*(economics!$D$2:$D$167="process")*economics!$AH$2:$AH$167*(_xlfn.NORM.DIST(Z$3,economics!$AK$2:$AK$167,economics!$AJ$2:$AJ$167,TRUE)-_xlfn.NORM.DIST(Z$30,economics!$AK$2:$AK$167,economics!$AJ$2:$AJ$167,TRUE)))),"")</f>
        <v/>
      </c>
      <c r="AA37" t="str">
        <f t="array" ref="AA37">IFERROR((SUMPRODUCT((economics!$AG$2:$AG$167=$B37)*(economics!$D$2:$D$167="process")*economics!$AH$2:$AH$167*(_xlfn.NORM.DIST(AA$3,economics!$AK$2:$AK$167,economics!$AJ$2:$AJ$167,TRUE)-_xlfn.NORM.DIST(AA$30,economics!$AK$2:$AK$167,economics!$AJ$2:$AJ$167,TRUE))*economics!$AM$2:$AM$167))/(SUMPRODUCT((economics!$AG$2:$AG$167=$B37)*(economics!$D$2:$D$167="process")*economics!$AH$2:$AH$167*(_xlfn.NORM.DIST(AA$3,economics!$AK$2:$AK$167,economics!$AJ$2:$AJ$167,TRUE)-_xlfn.NORM.DIST(AA$30,economics!$AK$2:$AK$167,economics!$AJ$2:$AJ$167,TRUE)))),"")</f>
        <v/>
      </c>
      <c r="AB37" t="str">
        <f t="array" ref="AB37">IFERROR((SUMPRODUCT((economics!$AG$2:$AG$167=$B37)*(economics!$D$2:$D$167="process")*economics!$AH$2:$AH$167*(_xlfn.NORM.DIST(AB$3,economics!$AK$2:$AK$167,economics!$AJ$2:$AJ$167,TRUE)-_xlfn.NORM.DIST(AB$30,economics!$AK$2:$AK$167,economics!$AJ$2:$AJ$167,TRUE))*economics!$AM$2:$AM$167))/(SUMPRODUCT((economics!$AG$2:$AG$167=$B37)*(economics!$D$2:$D$167="process")*economics!$AH$2:$AH$167*(_xlfn.NORM.DIST(AB$3,economics!$AK$2:$AK$167,economics!$AJ$2:$AJ$167,TRUE)-_xlfn.NORM.DIST(AB$30,economics!$AK$2:$AK$167,economics!$AJ$2:$AJ$167,TRUE)))),"")</f>
        <v/>
      </c>
      <c r="AC37" t="str">
        <f t="array" ref="AC37">IFERROR((SUMPRODUCT((economics!$AG$2:$AG$167=$B37)*(economics!$D$2:$D$167="process")*economics!$AH$2:$AH$167*(_xlfn.NORM.DIST(AC$3,economics!$AK$2:$AK$167,economics!$AJ$2:$AJ$167,TRUE)-_xlfn.NORM.DIST(AC$30,economics!$AK$2:$AK$167,economics!$AJ$2:$AJ$167,TRUE))*economics!$AM$2:$AM$167))/(SUMPRODUCT((economics!$AG$2:$AG$167=$B37)*(economics!$D$2:$D$167="process")*economics!$AH$2:$AH$167*(_xlfn.NORM.DIST(AC$3,economics!$AK$2:$AK$167,economics!$AJ$2:$AJ$167,TRUE)-_xlfn.NORM.DIST(AC$30,economics!$AK$2:$AK$167,economics!$AJ$2:$AJ$167,TRUE)))),"")</f>
        <v/>
      </c>
      <c r="AD37" t="str">
        <f t="array" ref="AD37">IFERROR((SUMPRODUCT((economics!$AG$2:$AG$167=$B37)*(economics!$D$2:$D$167="process")*economics!$AH$2:$AH$167*(_xlfn.NORM.DIST(AD$3,economics!$AK$2:$AK$167,economics!$AJ$2:$AJ$167,TRUE)-_xlfn.NORM.DIST(AD$30,economics!$AK$2:$AK$167,economics!$AJ$2:$AJ$167,TRUE))*economics!$AM$2:$AM$167))/(SUMPRODUCT((economics!$AG$2:$AG$167=$B37)*(economics!$D$2:$D$167="process")*economics!$AH$2:$AH$167*(_xlfn.NORM.DIST(AD$3,economics!$AK$2:$AK$167,economics!$AJ$2:$AJ$167,TRUE)-_xlfn.NORM.DIST(AD$30,economics!$AK$2:$AK$167,economics!$AJ$2:$AJ$167,TRUE)))),"")</f>
        <v/>
      </c>
      <c r="AE37" t="str">
        <f t="array" ref="AE37">IFERROR((SUMPRODUCT((economics!$AG$2:$AG$167=$B37)*(economics!$D$2:$D$167="process")*economics!$AH$2:$AH$167*(_xlfn.NORM.DIST(AE$3,economics!$AK$2:$AK$167,economics!$AJ$2:$AJ$167,TRUE)-_xlfn.NORM.DIST(AE$30,economics!$AK$2:$AK$167,economics!$AJ$2:$AJ$167,TRUE))*economics!$AM$2:$AM$167))/(SUMPRODUCT((economics!$AG$2:$AG$167=$B37)*(economics!$D$2:$D$167="process")*economics!$AH$2:$AH$167*(_xlfn.NORM.DIST(AE$3,economics!$AK$2:$AK$167,economics!$AJ$2:$AJ$167,TRUE)-_xlfn.NORM.DIST(AE$30,economics!$AK$2:$AK$167,economics!$AJ$2:$AJ$167,TRUE)))),"")</f>
        <v/>
      </c>
      <c r="AF37" t="str">
        <f t="array" ref="AF37">IFERROR((SUMPRODUCT((economics!$AG$2:$AG$167=$B37)*(economics!$D$2:$D$167="process")*economics!$AH$2:$AH$167*(_xlfn.NORM.DIST(AF$3,economics!$AK$2:$AK$167,economics!$AJ$2:$AJ$167,TRUE)-_xlfn.NORM.DIST(AF$30,economics!$AK$2:$AK$167,economics!$AJ$2:$AJ$167,TRUE))*economics!$AM$2:$AM$167))/(SUMPRODUCT((economics!$AG$2:$AG$167=$B37)*(economics!$D$2:$D$167="process")*economics!$AH$2:$AH$167*(_xlfn.NORM.DIST(AF$3,economics!$AK$2:$AK$167,economics!$AJ$2:$AJ$167,TRUE)-_xlfn.NORM.DIST(AF$30,economics!$AK$2:$AK$167,economics!$AJ$2:$AJ$167,TRUE)))),"")</f>
        <v/>
      </c>
      <c r="AG37" t="str">
        <f t="array" ref="AG37">IFERROR((SUMPRODUCT((economics!$AG$2:$AG$167=$B37)*(economics!$D$2:$D$167="process")*economics!$AH$2:$AH$167*(_xlfn.NORM.DIST(AG$3,economics!$AK$2:$AK$167,economics!$AJ$2:$AJ$167,TRUE)-_xlfn.NORM.DIST(AG$30,economics!$AK$2:$AK$167,economics!$AJ$2:$AJ$167,TRUE))*economics!$AM$2:$AM$167))/(SUMPRODUCT((economics!$AG$2:$AG$167=$B37)*(economics!$D$2:$D$167="process")*economics!$AH$2:$AH$167*(_xlfn.NORM.DIST(AG$3,economics!$AK$2:$AK$167,economics!$AJ$2:$AJ$167,TRUE)-_xlfn.NORM.DIST(AG$30,economics!$AK$2:$AK$167,economics!$AJ$2:$AJ$167,TRUE)))),"")</f>
        <v/>
      </c>
      <c r="AH37" t="str">
        <f t="array" ref="AH37">IFERROR((SUMPRODUCT((economics!$AG$2:$AG$167=$B37)*(economics!$D$2:$D$167="process")*economics!$AH$2:$AH$167*(_xlfn.NORM.DIST(AH$3,economics!$AK$2:$AK$167,economics!$AJ$2:$AJ$167,TRUE)-_xlfn.NORM.DIST(AH$30,economics!$AK$2:$AK$167,economics!$AJ$2:$AJ$167,TRUE))*economics!$AM$2:$AM$167))/(SUMPRODUCT((economics!$AG$2:$AG$167=$B37)*(economics!$D$2:$D$167="process")*economics!$AH$2:$AH$167*(_xlfn.NORM.DIST(AH$3,economics!$AK$2:$AK$167,economics!$AJ$2:$AJ$167,TRUE)-_xlfn.NORM.DIST(AH$30,economics!$AK$2:$AK$167,economics!$AJ$2:$AJ$167,TRUE)))),"")</f>
        <v/>
      </c>
      <c r="AI37" t="str">
        <f t="array" ref="AI37">IFERROR((SUMPRODUCT((economics!$AG$2:$AG$167=$B37)*(economics!$D$2:$D$167="process")*economics!$AH$2:$AH$167*(_xlfn.NORM.DIST(AI$3,economics!$AK$2:$AK$167,economics!$AJ$2:$AJ$167,TRUE)-_xlfn.NORM.DIST(AI$30,economics!$AK$2:$AK$167,economics!$AJ$2:$AJ$167,TRUE))*economics!$AM$2:$AM$167))/(SUMPRODUCT((economics!$AG$2:$AG$167=$B37)*(economics!$D$2:$D$167="process")*economics!$AH$2:$AH$167*(_xlfn.NORM.DIST(AI$3,economics!$AK$2:$AK$167,economics!$AJ$2:$AJ$167,TRUE)-_xlfn.NORM.DIST(AI$30,economics!$AK$2:$AK$167,economics!$AJ$2:$AJ$167,TRUE)))),"")</f>
        <v/>
      </c>
      <c r="AJ37" t="str">
        <f t="array" ref="AJ37">IFERROR((SUMPRODUCT((economics!$AG$2:$AG$167=$B37)*(economics!$D$2:$D$167="process")*economics!$AH$2:$AH$167*(_xlfn.NORM.DIST(AJ$3,economics!$AK$2:$AK$167,economics!$AJ$2:$AJ$167,TRUE)-_xlfn.NORM.DIST(AJ$30,economics!$AK$2:$AK$167,economics!$AJ$2:$AJ$167,TRUE))*economics!$AM$2:$AM$167))/(SUMPRODUCT((economics!$AG$2:$AG$167=$B37)*(economics!$D$2:$D$167="process")*economics!$AH$2:$AH$167*(_xlfn.NORM.DIST(AJ$3,economics!$AK$2:$AK$167,economics!$AJ$2:$AJ$167,TRUE)-_xlfn.NORM.DIST(AJ$30,economics!$AK$2:$AK$167,economics!$AJ$2:$AJ$167,TRUE)))),"")</f>
        <v/>
      </c>
      <c r="AK37" t="str">
        <f t="array" ref="AK37">IFERROR((SUMPRODUCT((economics!$AG$2:$AG$167=$B37)*(economics!$D$2:$D$167="process")*economics!$AH$2:$AH$167*(_xlfn.NORM.DIST(AK$3,economics!$AK$2:$AK$167,economics!$AJ$2:$AJ$167,TRUE)-_xlfn.NORM.DIST(AK$30,economics!$AK$2:$AK$167,economics!$AJ$2:$AJ$167,TRUE))*economics!$AM$2:$AM$167))/(SUMPRODUCT((economics!$AG$2:$AG$167=$B37)*(economics!$D$2:$D$167="process")*economics!$AH$2:$AH$167*(_xlfn.NORM.DIST(AK$3,economics!$AK$2:$AK$167,economics!$AJ$2:$AJ$167,TRUE)-_xlfn.NORM.DIST(AK$30,economics!$AK$2:$AK$167,economics!$AJ$2:$AJ$167,TRUE)))),"")</f>
        <v/>
      </c>
      <c r="AL37" t="str">
        <f t="array" ref="AL37">IFERROR((SUMPRODUCT((economics!$AG$2:$AG$167=$B37)*(economics!$D$2:$D$167="process")*economics!$AH$2:$AH$167*(_xlfn.NORM.DIST(AL$3,economics!$AK$2:$AK$167,economics!$AJ$2:$AJ$167,TRUE)-_xlfn.NORM.DIST(AL$30,economics!$AK$2:$AK$167,economics!$AJ$2:$AJ$167,TRUE))*economics!$AM$2:$AM$167))/(SUMPRODUCT((economics!$AG$2:$AG$167=$B37)*(economics!$D$2:$D$167="process")*economics!$AH$2:$AH$167*(_xlfn.NORM.DIST(AL$3,economics!$AK$2:$AK$167,economics!$AJ$2:$AJ$167,TRUE)-_xlfn.NORM.DIST(AL$30,economics!$AK$2:$AK$167,economics!$AJ$2:$AJ$167,TRUE)))),"")</f>
        <v/>
      </c>
      <c r="AM37" t="str">
        <f t="array" ref="AM37">IFERROR((SUMPRODUCT((economics!$AG$2:$AG$167=$B37)*(economics!$D$2:$D$167="process")*economics!$AH$2:$AH$167*(_xlfn.NORM.DIST(AM$3,economics!$AK$2:$AK$167,economics!$AJ$2:$AJ$167,TRUE)-_xlfn.NORM.DIST(AM$30,economics!$AK$2:$AK$167,economics!$AJ$2:$AJ$167,TRUE))*economics!$AM$2:$AM$167))/(SUMPRODUCT((economics!$AG$2:$AG$167=$B37)*(economics!$D$2:$D$167="process")*economics!$AH$2:$AH$167*(_xlfn.NORM.DIST(AM$3,economics!$AK$2:$AK$167,economics!$AJ$2:$AJ$167,TRUE)-_xlfn.NORM.DIST(AM$30,economics!$AK$2:$AK$167,economics!$AJ$2:$AJ$167,TRUE)))),"")</f>
        <v/>
      </c>
      <c r="AN37" t="str">
        <f t="array" ref="AN37">IFERROR((SUMPRODUCT((economics!$AG$2:$AG$167=$B37)*(economics!$D$2:$D$167="process")*economics!$AH$2:$AH$167*(_xlfn.NORM.DIST(AN$3,economics!$AK$2:$AK$167,economics!$AJ$2:$AJ$167,TRUE)-_xlfn.NORM.DIST(AN$30,economics!$AK$2:$AK$167,economics!$AJ$2:$AJ$167,TRUE))*economics!$AM$2:$AM$167))/(SUMPRODUCT((economics!$AG$2:$AG$167=$B37)*(economics!$D$2:$D$167="process")*economics!$AH$2:$AH$167*(_xlfn.NORM.DIST(AN$3,economics!$AK$2:$AK$167,economics!$AJ$2:$AJ$167,TRUE)-_xlfn.NORM.DIST(AN$30,economics!$AK$2:$AK$167,economics!$AJ$2:$AJ$167,TRUE)))),"")</f>
        <v/>
      </c>
      <c r="AO37" t="str">
        <f t="array" ref="AO37">IFERROR((SUMPRODUCT((economics!$AG$2:$AG$167=$B37)*(economics!$D$2:$D$167="process")*economics!$AH$2:$AH$167*(_xlfn.NORM.DIST(AO$3,economics!$AK$2:$AK$167,economics!$AJ$2:$AJ$167,TRUE)-_xlfn.NORM.DIST(AO$30,economics!$AK$2:$AK$167,economics!$AJ$2:$AJ$167,TRUE))*economics!$AM$2:$AM$167))/(SUMPRODUCT((economics!$AG$2:$AG$167=$B37)*(economics!$D$2:$D$167="process")*economics!$AH$2:$AH$167*(_xlfn.NORM.DIST(AO$3,economics!$AK$2:$AK$167,economics!$AJ$2:$AJ$167,TRUE)-_xlfn.NORM.DIST(AO$30,economics!$AK$2:$AK$167,economics!$AJ$2:$AJ$167,TRUE)))),"")</f>
        <v/>
      </c>
      <c r="AP37" t="str">
        <f t="array" ref="AP37">IFERROR((SUMPRODUCT((economics!$AG$2:$AG$167=$B37)*(economics!$D$2:$D$167="process")*economics!$AH$2:$AH$167*(_xlfn.NORM.DIST(AP$3,economics!$AK$2:$AK$167,economics!$AJ$2:$AJ$167,TRUE)-_xlfn.NORM.DIST(AP$30,economics!$AK$2:$AK$167,economics!$AJ$2:$AJ$167,TRUE))*economics!$AM$2:$AM$167))/(SUMPRODUCT((economics!$AG$2:$AG$167=$B37)*(economics!$D$2:$D$167="process")*economics!$AH$2:$AH$167*(_xlfn.NORM.DIST(AP$3,economics!$AK$2:$AK$167,economics!$AJ$2:$AJ$167,TRUE)-_xlfn.NORM.DIST(AP$30,economics!$AK$2:$AK$167,economics!$AJ$2:$AJ$167,TRUE)))),"")</f>
        <v/>
      </c>
      <c r="AQ37" t="str">
        <f t="array" ref="AQ37">IFERROR((SUMPRODUCT((economics!$AG$2:$AG$167=$B37)*(economics!$D$2:$D$167="process")*economics!$AH$2:$AH$167*(_xlfn.NORM.DIST(AQ$3,economics!$AK$2:$AK$167,economics!$AJ$2:$AJ$167,TRUE)-_xlfn.NORM.DIST(AQ$30,economics!$AK$2:$AK$167,economics!$AJ$2:$AJ$167,TRUE))*economics!$AM$2:$AM$167))/(SUMPRODUCT((economics!$AG$2:$AG$167=$B37)*(economics!$D$2:$D$167="process")*economics!$AH$2:$AH$167*(_xlfn.NORM.DIST(AQ$3,economics!$AK$2:$AK$167,economics!$AJ$2:$AJ$167,TRUE)-_xlfn.NORM.DIST(AQ$30,economics!$AK$2:$AK$167,economics!$AJ$2:$AJ$167,TRUE)))),"")</f>
        <v/>
      </c>
      <c r="AR37" t="str">
        <f t="array" ref="AR37">IFERROR((SUMPRODUCT((economics!$AG$2:$AG$167=$B37)*(economics!$D$2:$D$167="process")*economics!$AH$2:$AH$167*(_xlfn.NORM.DIST(AR$3,economics!$AK$2:$AK$167,economics!$AJ$2:$AJ$167,TRUE)-_xlfn.NORM.DIST(AR$30,economics!$AK$2:$AK$167,economics!$AJ$2:$AJ$167,TRUE))*economics!$AM$2:$AM$167))/(SUMPRODUCT((economics!$AG$2:$AG$167=$B37)*(economics!$D$2:$D$167="process")*economics!$AH$2:$AH$167*(_xlfn.NORM.DIST(AR$3,economics!$AK$2:$AK$167,economics!$AJ$2:$AJ$167,TRUE)-_xlfn.NORM.DIST(AR$30,economics!$AK$2:$AK$167,economics!$AJ$2:$AJ$167,TRUE)))),"")</f>
        <v/>
      </c>
      <c r="AS37" t="str">
        <f t="array" ref="AS37">IFERROR((SUMPRODUCT((economics!$AG$2:$AG$167=$B37)*(economics!$D$2:$D$167="process")*economics!$AH$2:$AH$167*(_xlfn.NORM.DIST(AS$3,economics!$AK$2:$AK$167,economics!$AJ$2:$AJ$167,TRUE)-_xlfn.NORM.DIST(AS$30,economics!$AK$2:$AK$167,economics!$AJ$2:$AJ$167,TRUE))*economics!$AM$2:$AM$167))/(SUMPRODUCT((economics!$AG$2:$AG$167=$B37)*(economics!$D$2:$D$167="process")*economics!$AH$2:$AH$167*(_xlfn.NORM.DIST(AS$3,economics!$AK$2:$AK$167,economics!$AJ$2:$AJ$167,TRUE)-_xlfn.NORM.DIST(AS$30,economics!$AK$2:$AK$167,economics!$AJ$2:$AJ$167,TRUE)))),"")</f>
        <v/>
      </c>
      <c r="AT37" t="str">
        <f t="array" ref="AT37">IFERROR((SUMPRODUCT((economics!$AG$2:$AG$167=$B37)*(economics!$D$2:$D$167="process")*economics!$AH$2:$AH$167*(_xlfn.NORM.DIST(AT$3,economics!$AK$2:$AK$167,economics!$AJ$2:$AJ$167,TRUE)-_xlfn.NORM.DIST(AT$30,economics!$AK$2:$AK$167,economics!$AJ$2:$AJ$167,TRUE))*economics!$AM$2:$AM$167))/(SUMPRODUCT((economics!$AG$2:$AG$167=$B37)*(economics!$D$2:$D$167="process")*economics!$AH$2:$AH$167*(_xlfn.NORM.DIST(AT$3,economics!$AK$2:$AK$167,economics!$AJ$2:$AJ$167,TRUE)-_xlfn.NORM.DIST(AT$30,economics!$AK$2:$AK$167,economics!$AJ$2:$AJ$167,TRUE)))),"")</f>
        <v/>
      </c>
      <c r="AU37" t="str">
        <f t="array" ref="AU37">IFERROR((SUMPRODUCT((economics!$AG$2:$AG$167=$B37)*(economics!$D$2:$D$167="process")*economics!$AH$2:$AH$167*(_xlfn.NORM.DIST(AU$3,economics!$AK$2:$AK$167,economics!$AJ$2:$AJ$167,TRUE)-_xlfn.NORM.DIST(AU$30,economics!$AK$2:$AK$167,economics!$AJ$2:$AJ$167,TRUE))*economics!$AM$2:$AM$167))/(SUMPRODUCT((economics!$AG$2:$AG$167=$B37)*(economics!$D$2:$D$167="process")*economics!$AH$2:$AH$167*(_xlfn.NORM.DIST(AU$3,economics!$AK$2:$AK$167,economics!$AJ$2:$AJ$167,TRUE)-_xlfn.NORM.DIST(AU$30,economics!$AK$2:$AK$167,economics!$AJ$2:$AJ$167,TRUE)))),"")</f>
        <v/>
      </c>
      <c r="AV37" t="str">
        <f t="array" ref="AV37">IFERROR((SUMPRODUCT((economics!$AG$2:$AG$167=$B37)*(economics!$D$2:$D$167="process")*economics!$AH$2:$AH$167*(_xlfn.NORM.DIST(AV$3,economics!$AK$2:$AK$167,economics!$AJ$2:$AJ$167,TRUE)-_xlfn.NORM.DIST(AV$30,economics!$AK$2:$AK$167,economics!$AJ$2:$AJ$167,TRUE))*economics!$AM$2:$AM$167))/(SUMPRODUCT((economics!$AG$2:$AG$167=$B37)*(economics!$D$2:$D$167="process")*economics!$AH$2:$AH$167*(_xlfn.NORM.DIST(AV$3,economics!$AK$2:$AK$167,economics!$AJ$2:$AJ$167,TRUE)-_xlfn.NORM.DIST(AV$30,economics!$AK$2:$AK$167,economics!$AJ$2:$AJ$167,TRUE)))),"")</f>
        <v/>
      </c>
      <c r="AW37" t="str">
        <f t="array" ref="AW37">IFERROR((SUMPRODUCT((economics!$AG$2:$AG$167=$B37)*(economics!$D$2:$D$167="process")*economics!$AH$2:$AH$167*(_xlfn.NORM.DIST(AW$3,economics!$AK$2:$AK$167,economics!$AJ$2:$AJ$167,TRUE)-_xlfn.NORM.DIST(AW$30,economics!$AK$2:$AK$167,economics!$AJ$2:$AJ$167,TRUE))*economics!$AM$2:$AM$167))/(SUMPRODUCT((economics!$AG$2:$AG$167=$B37)*(economics!$D$2:$D$167="process")*economics!$AH$2:$AH$167*(_xlfn.NORM.DIST(AW$3,economics!$AK$2:$AK$167,economics!$AJ$2:$AJ$167,TRUE)-_xlfn.NORM.DIST(AW$30,economics!$AK$2:$AK$167,economics!$AJ$2:$AJ$167,TRUE)))),"")</f>
        <v/>
      </c>
      <c r="AX37" t="str">
        <f t="array" ref="AX37">IFERROR((SUMPRODUCT((economics!$AG$2:$AG$167=$B37)*(economics!$D$2:$D$167="process")*economics!$AH$2:$AH$167*(_xlfn.NORM.DIST(AX$3,economics!$AK$2:$AK$167,economics!$AJ$2:$AJ$167,TRUE)-_xlfn.NORM.DIST(AX$30,economics!$AK$2:$AK$167,economics!$AJ$2:$AJ$167,TRUE))*economics!$AM$2:$AM$167))/(SUMPRODUCT((economics!$AG$2:$AG$167=$B37)*(economics!$D$2:$D$167="process")*economics!$AH$2:$AH$167*(_xlfn.NORM.DIST(AX$3,economics!$AK$2:$AK$167,economics!$AJ$2:$AJ$167,TRUE)-_xlfn.NORM.DIST(AX$30,economics!$AK$2:$AK$167,economics!$AJ$2:$AJ$167,TRUE)))),"")</f>
        <v/>
      </c>
      <c r="AY37" t="str">
        <f t="array" ref="AY37">IFERROR((SUMPRODUCT((economics!$AG$2:$AG$167=$B37)*(economics!$D$2:$D$167="process")*economics!$AH$2:$AH$167*(_xlfn.NORM.DIST(AY$3,economics!$AK$2:$AK$167,economics!$AJ$2:$AJ$167,TRUE)-_xlfn.NORM.DIST(AY$30,economics!$AK$2:$AK$167,economics!$AJ$2:$AJ$167,TRUE))*economics!$AM$2:$AM$167))/(SUMPRODUCT((economics!$AG$2:$AG$167=$B37)*(economics!$D$2:$D$167="process")*economics!$AH$2:$AH$167*(_xlfn.NORM.DIST(AY$3,economics!$AK$2:$AK$167,economics!$AJ$2:$AJ$167,TRUE)-_xlfn.NORM.DIST(AY$30,economics!$AK$2:$AK$167,economics!$AJ$2:$AJ$167,TRUE)))),"")</f>
        <v/>
      </c>
      <c r="AZ37" t="str">
        <f t="array" ref="AZ37">IFERROR((SUMPRODUCT((economics!$AG$2:$AG$167=$B37)*(economics!$D$2:$D$167="process")*economics!$AH$2:$AH$167*(_xlfn.NORM.DIST(AZ$3,economics!$AK$2:$AK$167,economics!$AJ$2:$AJ$167,TRUE)-_xlfn.NORM.DIST(AZ$30,economics!$AK$2:$AK$167,economics!$AJ$2:$AJ$167,TRUE))*economics!$AM$2:$AM$167))/(SUMPRODUCT((economics!$AG$2:$AG$167=$B37)*(economics!$D$2:$D$167="process")*economics!$AH$2:$AH$167*(_xlfn.NORM.DIST(AZ$3,economics!$AK$2:$AK$167,economics!$AJ$2:$AJ$167,TRUE)-_xlfn.NORM.DIST(AZ$30,economics!$AK$2:$AK$167,economics!$AJ$2:$AJ$167,TRUE)))),"")</f>
        <v/>
      </c>
      <c r="BA37" t="str">
        <f t="array" ref="BA37">IFERROR((SUMPRODUCT((economics!$AG$2:$AG$167=$B37)*(economics!$D$2:$D$167="process")*economics!$AH$2:$AH$167*(_xlfn.NORM.DIST(BA$3,economics!$AK$2:$AK$167,economics!$AJ$2:$AJ$167,TRUE)-_xlfn.NORM.DIST(BA$30,economics!$AK$2:$AK$167,economics!$AJ$2:$AJ$167,TRUE))*economics!$AM$2:$AM$167))/(SUMPRODUCT((economics!$AG$2:$AG$167=$B37)*(economics!$D$2:$D$167="process")*economics!$AH$2:$AH$167*(_xlfn.NORM.DIST(BA$3,economics!$AK$2:$AK$167,economics!$AJ$2:$AJ$167,TRUE)-_xlfn.NORM.DIST(BA$30,economics!$AK$2:$AK$167,economics!$AJ$2:$AJ$167,TRUE)))),"")</f>
        <v/>
      </c>
      <c r="BB37" t="str">
        <f t="array" ref="BB37">IFERROR((SUMPRODUCT((economics!$AG$2:$AG$167=$B37)*(economics!$D$2:$D$167="process")*economics!$AH$2:$AH$167*(_xlfn.NORM.DIST(BB$3,economics!$AK$2:$AK$167,economics!$AJ$2:$AJ$167,TRUE)-_xlfn.NORM.DIST(BB$30,economics!$AK$2:$AK$167,economics!$AJ$2:$AJ$167,TRUE))*economics!$AM$2:$AM$167))/(SUMPRODUCT((economics!$AG$2:$AG$167=$B37)*(economics!$D$2:$D$167="process")*economics!$AH$2:$AH$167*(_xlfn.NORM.DIST(BB$3,economics!$AK$2:$AK$167,economics!$AJ$2:$AJ$167,TRUE)-_xlfn.NORM.DIST(BB$30,economics!$AK$2:$AK$167,economics!$AJ$2:$AJ$167,TRUE)))),"")</f>
        <v/>
      </c>
      <c r="BC37" t="str">
        <f t="array" ref="BC37">IFERROR((SUMPRODUCT((economics!$AG$2:$AG$167=$B37)*(economics!$D$2:$D$167="process")*economics!$AH$2:$AH$167*(_xlfn.NORM.DIST(BC$3,economics!$AK$2:$AK$167,economics!$AJ$2:$AJ$167,TRUE)-_xlfn.NORM.DIST(BC$30,economics!$AK$2:$AK$167,economics!$AJ$2:$AJ$167,TRUE))*economics!$AM$2:$AM$167))/(SUMPRODUCT((economics!$AG$2:$AG$167=$B37)*(economics!$D$2:$D$167="process")*economics!$AH$2:$AH$167*(_xlfn.NORM.DIST(BC$3,economics!$AK$2:$AK$167,economics!$AJ$2:$AJ$167,TRUE)-_xlfn.NORM.DIST(BC$30,economics!$AK$2:$AK$167,economics!$AJ$2:$AJ$167,TRUE)))),"")</f>
        <v/>
      </c>
      <c r="BD37" t="str">
        <f t="array" ref="BD37">IFERROR((SUMPRODUCT((economics!$AG$2:$AG$167=$B37)*(economics!$D$2:$D$167="process")*economics!$AH$2:$AH$167*(_xlfn.NORM.DIST(BD$3,economics!$AK$2:$AK$167,economics!$AJ$2:$AJ$167,TRUE)-_xlfn.NORM.DIST(BD$30,economics!$AK$2:$AK$167,economics!$AJ$2:$AJ$167,TRUE))*economics!$AM$2:$AM$167))/(SUMPRODUCT((economics!$AG$2:$AG$167=$B37)*(economics!$D$2:$D$167="process")*economics!$AH$2:$AH$167*(_xlfn.NORM.DIST(BD$3,economics!$AK$2:$AK$167,economics!$AJ$2:$AJ$167,TRUE)-_xlfn.NORM.DIST(BD$30,economics!$AK$2:$AK$167,economics!$AJ$2:$AJ$167,TRUE)))),"")</f>
        <v/>
      </c>
      <c r="BE37" t="str">
        <f t="array" ref="BE37">IFERROR((SUMPRODUCT((economics!$AG$2:$AG$167=$B37)*(economics!$D$2:$D$167="process")*economics!$AH$2:$AH$167*(_xlfn.NORM.DIST(BE$3,economics!$AK$2:$AK$167,economics!$AJ$2:$AJ$167,TRUE)-_xlfn.NORM.DIST(BE$30,economics!$AK$2:$AK$167,economics!$AJ$2:$AJ$167,TRUE))*economics!$AM$2:$AM$167))/(SUMPRODUCT((economics!$AG$2:$AG$167=$B37)*(economics!$D$2:$D$167="process")*economics!$AH$2:$AH$167*(_xlfn.NORM.DIST(BE$3,economics!$AK$2:$AK$167,economics!$AJ$2:$AJ$167,TRUE)-_xlfn.NORM.DIST(BE$30,economics!$AK$2:$AK$167,economics!$AJ$2:$AJ$167,TRUE)))),"")</f>
        <v/>
      </c>
      <c r="BF37" t="str">
        <f t="array" ref="BF37">IFERROR((SUMPRODUCT((economics!$AG$2:$AG$167=$B37)*(economics!$D$2:$D$167="process")*economics!$AH$2:$AH$167*(_xlfn.NORM.DIST(BF$3,economics!$AK$2:$AK$167,economics!$AJ$2:$AJ$167,TRUE)-_xlfn.NORM.DIST(BF$30,economics!$AK$2:$AK$167,economics!$AJ$2:$AJ$167,TRUE))*economics!$AM$2:$AM$167))/(SUMPRODUCT((economics!$AG$2:$AG$167=$B37)*(economics!$D$2:$D$167="process")*economics!$AH$2:$AH$167*(_xlfn.NORM.DIST(BF$3,economics!$AK$2:$AK$167,economics!$AJ$2:$AJ$167,TRUE)-_xlfn.NORM.DIST(BF$30,economics!$AK$2:$AK$167,economics!$AJ$2:$AJ$167,TRUE)))),"")</f>
        <v/>
      </c>
      <c r="BG37" t="str">
        <f t="array" ref="BG37">IFERROR((SUMPRODUCT((economics!$AG$2:$AG$167=$B37)*(economics!$D$2:$D$167="process")*economics!$AH$2:$AH$167*(_xlfn.NORM.DIST(BG$3,economics!$AK$2:$AK$167,economics!$AJ$2:$AJ$167,TRUE)-_xlfn.NORM.DIST(BG$30,economics!$AK$2:$AK$167,economics!$AJ$2:$AJ$167,TRUE))*economics!$AM$2:$AM$167))/(SUMPRODUCT((economics!$AG$2:$AG$167=$B37)*(economics!$D$2:$D$167="process")*economics!$AH$2:$AH$167*(_xlfn.NORM.DIST(BG$3,economics!$AK$2:$AK$167,economics!$AJ$2:$AJ$167,TRUE)-_xlfn.NORM.DIST(BG$30,economics!$AK$2:$AK$167,economics!$AJ$2:$AJ$167,TRUE)))),"")</f>
        <v/>
      </c>
      <c r="BH37" t="str">
        <f t="array" ref="BH37">IFERROR((SUMPRODUCT((economics!$AG$2:$AG$167=$B37)*(economics!$D$2:$D$167="process")*economics!$AH$2:$AH$167*(_xlfn.NORM.DIST(BH$3,economics!$AK$2:$AK$167,economics!$AJ$2:$AJ$167,TRUE)-_xlfn.NORM.DIST(BH$30,economics!$AK$2:$AK$167,economics!$AJ$2:$AJ$167,TRUE))*economics!$AM$2:$AM$167))/(SUMPRODUCT((economics!$AG$2:$AG$167=$B37)*(economics!$D$2:$D$167="process")*economics!$AH$2:$AH$167*(_xlfn.NORM.DIST(BH$3,economics!$AK$2:$AK$167,economics!$AJ$2:$AJ$167,TRUE)-_xlfn.NORM.DIST(BH$30,economics!$AK$2:$AK$167,economics!$AJ$2:$AJ$167,TRUE)))),"")</f>
        <v/>
      </c>
      <c r="BI37" t="str">
        <f t="array" ref="BI37">IFERROR((SUMPRODUCT((economics!$AG$2:$AG$167=$B37)*(economics!$D$2:$D$167="process")*economics!$AH$2:$AH$167*(_xlfn.NORM.DIST(BI$3,economics!$AK$2:$AK$167,economics!$AJ$2:$AJ$167,TRUE)-_xlfn.NORM.DIST(BI$30,economics!$AK$2:$AK$167,economics!$AJ$2:$AJ$167,TRUE))*economics!$AM$2:$AM$167))/(SUMPRODUCT((economics!$AG$2:$AG$167=$B37)*(economics!$D$2:$D$167="process")*economics!$AH$2:$AH$167*(_xlfn.NORM.DIST(BI$3,economics!$AK$2:$AK$167,economics!$AJ$2:$AJ$167,TRUE)-_xlfn.NORM.DIST(BI$30,economics!$AK$2:$AK$167,economics!$AJ$2:$AJ$167,TRUE)))),"")</f>
        <v/>
      </c>
      <c r="BJ37" t="str">
        <f t="array" ref="BJ37">IFERROR((SUMPRODUCT((economics!$AG$2:$AG$167=$B37)*(economics!$D$2:$D$167="process")*economics!$AH$2:$AH$167*(_xlfn.NORM.DIST(BJ$3,economics!$AK$2:$AK$167,economics!$AJ$2:$AJ$167,TRUE)-_xlfn.NORM.DIST(BJ$30,economics!$AK$2:$AK$167,economics!$AJ$2:$AJ$167,TRUE))*economics!$AM$2:$AM$167))/(SUMPRODUCT((economics!$AG$2:$AG$167=$B37)*(economics!$D$2:$D$167="process")*economics!$AH$2:$AH$167*(_xlfn.NORM.DIST(BJ$3,economics!$AK$2:$AK$167,economics!$AJ$2:$AJ$167,TRUE)-_xlfn.NORM.DIST(BJ$30,economics!$AK$2:$AK$167,economics!$AJ$2:$AJ$167,TRUE)))),"")</f>
        <v/>
      </c>
      <c r="BK37" t="str">
        <f t="array" ref="BK37">IFERROR((SUMPRODUCT((economics!$AG$2:$AG$167=$B37)*(economics!$D$2:$D$167="process")*economics!$AH$2:$AH$167*(_xlfn.NORM.DIST(BK$3,economics!$AK$2:$AK$167,economics!$AJ$2:$AJ$167,TRUE)-_xlfn.NORM.DIST(BK$30,economics!$AK$2:$AK$167,economics!$AJ$2:$AJ$167,TRUE))*economics!$AM$2:$AM$167))/(SUMPRODUCT((economics!$AG$2:$AG$167=$B37)*(economics!$D$2:$D$167="process")*economics!$AH$2:$AH$167*(_xlfn.NORM.DIST(BK$3,economics!$AK$2:$AK$167,economics!$AJ$2:$AJ$167,TRUE)-_xlfn.NORM.DIST(BK$30,economics!$AK$2:$AK$167,economics!$AJ$2:$AJ$167,TRUE)))),"")</f>
        <v/>
      </c>
      <c r="BL37" t="str">
        <f t="array" ref="BL37">IFERROR((SUMPRODUCT((economics!$AG$2:$AG$167=$B37)*(economics!$D$2:$D$167="process")*economics!$AH$2:$AH$167*(_xlfn.NORM.DIST(BL$3,economics!$AK$2:$AK$167,economics!$AJ$2:$AJ$167,TRUE)-_xlfn.NORM.DIST(BL$30,economics!$AK$2:$AK$167,economics!$AJ$2:$AJ$167,TRUE))*economics!$AM$2:$AM$167))/(SUMPRODUCT((economics!$AG$2:$AG$167=$B37)*(economics!$D$2:$D$167="process")*economics!$AH$2:$AH$167*(_xlfn.NORM.DIST(BL$3,economics!$AK$2:$AK$167,economics!$AJ$2:$AJ$167,TRUE)-_xlfn.NORM.DIST(BL$30,economics!$AK$2:$AK$167,economics!$AJ$2:$AJ$167,TRUE)))),"")</f>
        <v/>
      </c>
      <c r="BM37" t="str">
        <f t="array" ref="BM37">IFERROR((SUMPRODUCT((economics!$AG$2:$AG$167=$B37)*(economics!$D$2:$D$167="process")*economics!$AH$2:$AH$167*(_xlfn.NORM.DIST(BM$3,economics!$AK$2:$AK$167,economics!$AJ$2:$AJ$167,TRUE)-_xlfn.NORM.DIST(BM$30,economics!$AK$2:$AK$167,economics!$AJ$2:$AJ$167,TRUE))*economics!$AM$2:$AM$167))/(SUMPRODUCT((economics!$AG$2:$AG$167=$B37)*(economics!$D$2:$D$167="process")*economics!$AH$2:$AH$167*(_xlfn.NORM.DIST(BM$3,economics!$AK$2:$AK$167,economics!$AJ$2:$AJ$167,TRUE)-_xlfn.NORM.DIST(BM$30,economics!$AK$2:$AK$167,economics!$AJ$2:$AJ$167,TRUE)))),"")</f>
        <v/>
      </c>
      <c r="BN37" t="str">
        <f t="array" ref="BN37">IFERROR((SUMPRODUCT((economics!$AG$2:$AG$167=$B37)*(economics!$D$2:$D$167="process")*economics!$AH$2:$AH$167*(_xlfn.NORM.DIST(BN$3,economics!$AK$2:$AK$167,economics!$AJ$2:$AJ$167,TRUE)-_xlfn.NORM.DIST(BN$30,economics!$AK$2:$AK$167,economics!$AJ$2:$AJ$167,TRUE))*economics!$AM$2:$AM$167))/(SUMPRODUCT((economics!$AG$2:$AG$167=$B37)*(economics!$D$2:$D$167="process")*economics!$AH$2:$AH$167*(_xlfn.NORM.DIST(BN$3,economics!$AK$2:$AK$167,economics!$AJ$2:$AJ$167,TRUE)-_xlfn.NORM.DIST(BN$30,economics!$AK$2:$AK$167,economics!$AJ$2:$AJ$167,TRUE)))),"")</f>
        <v/>
      </c>
      <c r="BO37" t="str">
        <f t="array" ref="BO37">IFERROR((SUMPRODUCT((economics!$AG$2:$AG$167=$B37)*(economics!$D$2:$D$167="process")*economics!$AH$2:$AH$167*(_xlfn.NORM.DIST(BO$3,economics!$AK$2:$AK$167,economics!$AJ$2:$AJ$167,TRUE)-_xlfn.NORM.DIST(BO$30,economics!$AK$2:$AK$167,economics!$AJ$2:$AJ$167,TRUE))*economics!$AM$2:$AM$167))/(SUMPRODUCT((economics!$AG$2:$AG$167=$B37)*(economics!$D$2:$D$167="process")*economics!$AH$2:$AH$167*(_xlfn.NORM.DIST(BO$3,economics!$AK$2:$AK$167,economics!$AJ$2:$AJ$167,TRUE)-_xlfn.NORM.DIST(BO$30,economics!$AK$2:$AK$167,economics!$AJ$2:$AJ$167,TRUE)))),"")</f>
        <v/>
      </c>
      <c r="BP37" t="str">
        <f t="array" ref="BP37">IFERROR((SUMPRODUCT((economics!$AG$2:$AG$167=$B37)*(economics!$D$2:$D$167="process")*economics!$AH$2:$AH$167*(_xlfn.NORM.DIST(BP$3,economics!$AK$2:$AK$167,economics!$AJ$2:$AJ$167,TRUE)-_xlfn.NORM.DIST(BP$30,economics!$AK$2:$AK$167,economics!$AJ$2:$AJ$167,TRUE))*economics!$AM$2:$AM$167))/(SUMPRODUCT((economics!$AG$2:$AG$167=$B37)*(economics!$D$2:$D$167="process")*economics!$AH$2:$AH$167*(_xlfn.NORM.DIST(BP$3,economics!$AK$2:$AK$167,economics!$AJ$2:$AJ$167,TRUE)-_xlfn.NORM.DIST(BP$30,economics!$AK$2:$AK$167,economics!$AJ$2:$AJ$167,TRUE)))),"")</f>
        <v/>
      </c>
      <c r="BQ37" t="str">
        <f t="array" ref="BQ37">IFERROR((SUMPRODUCT((economics!$AG$2:$AG$167=$B37)*(economics!$D$2:$D$167="process")*economics!$AH$2:$AH$167*(_xlfn.NORM.DIST(BQ$3,economics!$AK$2:$AK$167,economics!$AJ$2:$AJ$167,TRUE)-_xlfn.NORM.DIST(BQ$30,economics!$AK$2:$AK$167,economics!$AJ$2:$AJ$167,TRUE))*economics!$AM$2:$AM$167))/(SUMPRODUCT((economics!$AG$2:$AG$167=$B37)*(economics!$D$2:$D$167="process")*economics!$AH$2:$AH$167*(_xlfn.NORM.DIST(BQ$3,economics!$AK$2:$AK$167,economics!$AJ$2:$AJ$167,TRUE)-_xlfn.NORM.DIST(BQ$30,economics!$AK$2:$AK$167,economics!$AJ$2:$AJ$167,TRUE)))),"")</f>
        <v/>
      </c>
      <c r="BR37" t="str">
        <f t="array" ref="BR37">IFERROR((SUMPRODUCT((economics!$AG$2:$AG$167=$B37)*(economics!$D$2:$D$167="process")*economics!$AH$2:$AH$167*(_xlfn.NORM.DIST(BR$3,economics!$AK$2:$AK$167,economics!$AJ$2:$AJ$167,TRUE)-_xlfn.NORM.DIST(BR$30,economics!$AK$2:$AK$167,economics!$AJ$2:$AJ$167,TRUE))*economics!$AM$2:$AM$167))/(SUMPRODUCT((economics!$AG$2:$AG$167=$B37)*(economics!$D$2:$D$167="process")*economics!$AH$2:$AH$167*(_xlfn.NORM.DIST(BR$3,economics!$AK$2:$AK$167,economics!$AJ$2:$AJ$167,TRUE)-_xlfn.NORM.DIST(BR$30,economics!$AK$2:$AK$167,economics!$AJ$2:$AJ$167,TRUE)))),"")</f>
        <v/>
      </c>
      <c r="BS37" t="str">
        <f t="array" ref="BS37">IFERROR((SUMPRODUCT((economics!$AG$2:$AG$167=$B37)*(economics!$D$2:$D$167="process")*economics!$AH$2:$AH$167*(_xlfn.NORM.DIST(BS$3,economics!$AK$2:$AK$167,economics!$AJ$2:$AJ$167,TRUE)-_xlfn.NORM.DIST(BS$30,economics!$AK$2:$AK$167,economics!$AJ$2:$AJ$167,TRUE))*economics!$AM$2:$AM$167))/(SUMPRODUCT((economics!$AG$2:$AG$167=$B37)*(economics!$D$2:$D$167="process")*economics!$AH$2:$AH$167*(_xlfn.NORM.DIST(BS$3,economics!$AK$2:$AK$167,economics!$AJ$2:$AJ$167,TRUE)-_xlfn.NORM.DIST(BS$30,economics!$AK$2:$AK$167,economics!$AJ$2:$AJ$167,TRUE)))),"")</f>
        <v/>
      </c>
      <c r="BT37" t="str">
        <f t="array" ref="BT37">IFERROR((SUMPRODUCT((economics!$AG$2:$AG$167=$B37)*(economics!$D$2:$D$167="process")*economics!$AH$2:$AH$167*(_xlfn.NORM.DIST(BT$3,economics!$AK$2:$AK$167,economics!$AJ$2:$AJ$167,TRUE)-_xlfn.NORM.DIST(BT$30,economics!$AK$2:$AK$167,economics!$AJ$2:$AJ$167,TRUE))*economics!$AM$2:$AM$167))/(SUMPRODUCT((economics!$AG$2:$AG$167=$B37)*(economics!$D$2:$D$167="process")*economics!$AH$2:$AH$167*(_xlfn.NORM.DIST(BT$3,economics!$AK$2:$AK$167,economics!$AJ$2:$AJ$167,TRUE)-_xlfn.NORM.DIST(BT$30,economics!$AK$2:$AK$167,economics!$AJ$2:$AJ$167,TRUE)))),"")</f>
        <v/>
      </c>
      <c r="BU37" t="str">
        <f t="array" ref="BU37">IFERROR((SUMPRODUCT((economics!$AG$2:$AG$167=$B37)*(economics!$D$2:$D$167="process")*economics!$AH$2:$AH$167*(_xlfn.NORM.DIST(BU$3,economics!$AK$2:$AK$167,economics!$AJ$2:$AJ$167,TRUE)-_xlfn.NORM.DIST(BU$30,economics!$AK$2:$AK$167,economics!$AJ$2:$AJ$167,TRUE))*economics!$AM$2:$AM$167))/(SUMPRODUCT((economics!$AG$2:$AG$167=$B37)*(economics!$D$2:$D$167="process")*economics!$AH$2:$AH$167*(_xlfn.NORM.DIST(BU$3,economics!$AK$2:$AK$167,economics!$AJ$2:$AJ$167,TRUE)-_xlfn.NORM.DIST(BU$30,economics!$AK$2:$AK$167,economics!$AJ$2:$AJ$167,TRUE)))),"")</f>
        <v/>
      </c>
      <c r="BV37" t="str">
        <f t="array" ref="BV37">IFERROR((SUMPRODUCT((economics!$AG$2:$AG$167=$B37)*(economics!$D$2:$D$167="process")*economics!$AH$2:$AH$167*(_xlfn.NORM.DIST(BV$3,economics!$AK$2:$AK$167,economics!$AJ$2:$AJ$167,TRUE)-_xlfn.NORM.DIST(BV$30,economics!$AK$2:$AK$167,economics!$AJ$2:$AJ$167,TRUE))*economics!$AM$2:$AM$167))/(SUMPRODUCT((economics!$AG$2:$AG$167=$B37)*(economics!$D$2:$D$167="process")*economics!$AH$2:$AH$167*(_xlfn.NORM.DIST(BV$3,economics!$AK$2:$AK$167,economics!$AJ$2:$AJ$167,TRUE)-_xlfn.NORM.DIST(BV$30,economics!$AK$2:$AK$167,economics!$AJ$2:$AJ$167,TRUE)))),"")</f>
        <v/>
      </c>
      <c r="BW37" t="str">
        <f t="array" ref="BW37">IFERROR((SUMPRODUCT((economics!$AG$2:$AG$167=$B37)*(economics!$D$2:$D$167="process")*economics!$AH$2:$AH$167*(_xlfn.NORM.DIST(BW$3,economics!$AK$2:$AK$167,economics!$AJ$2:$AJ$167,TRUE)-_xlfn.NORM.DIST(BW$30,economics!$AK$2:$AK$167,economics!$AJ$2:$AJ$167,TRUE))*economics!$AM$2:$AM$167))/(SUMPRODUCT((economics!$AG$2:$AG$167=$B37)*(economics!$D$2:$D$167="process")*economics!$AH$2:$AH$167*(_xlfn.NORM.DIST(BW$3,economics!$AK$2:$AK$167,economics!$AJ$2:$AJ$167,TRUE)-_xlfn.NORM.DIST(BW$30,economics!$AK$2:$AK$167,economics!$AJ$2:$AJ$167,TRUE)))),"")</f>
        <v/>
      </c>
      <c r="BX37" t="str">
        <f t="array" ref="BX37">IFERROR((SUMPRODUCT((economics!$AG$2:$AG$167=$B37)*(economics!$D$2:$D$167="process")*economics!$AH$2:$AH$167*(_xlfn.NORM.DIST(BX$3,economics!$AK$2:$AK$167,economics!$AJ$2:$AJ$167,TRUE)-_xlfn.NORM.DIST(BX$30,economics!$AK$2:$AK$167,economics!$AJ$2:$AJ$167,TRUE))*economics!$AM$2:$AM$167))/(SUMPRODUCT((economics!$AG$2:$AG$167=$B37)*(economics!$D$2:$D$167="process")*economics!$AH$2:$AH$167*(_xlfn.NORM.DIST(BX$3,economics!$AK$2:$AK$167,economics!$AJ$2:$AJ$167,TRUE)-_xlfn.NORM.DIST(BX$30,economics!$AK$2:$AK$167,economics!$AJ$2:$AJ$167,TRUE)))),"")</f>
        <v/>
      </c>
      <c r="BY37" t="str">
        <f t="array" ref="BY37">IFERROR((SUMPRODUCT((economics!$AG$2:$AG$167=$B37)*(economics!$D$2:$D$167="process")*economics!$AH$2:$AH$167*(_xlfn.NORM.DIST(BY$3,economics!$AK$2:$AK$167,economics!$AJ$2:$AJ$167,TRUE)-_xlfn.NORM.DIST(BY$30,economics!$AK$2:$AK$167,economics!$AJ$2:$AJ$167,TRUE))*economics!$AM$2:$AM$167))/(SUMPRODUCT((economics!$AG$2:$AG$167=$B37)*(economics!$D$2:$D$167="process")*economics!$AH$2:$AH$167*(_xlfn.NORM.DIST(BY$3,economics!$AK$2:$AK$167,economics!$AJ$2:$AJ$167,TRUE)-_xlfn.NORM.DIST(BY$30,economics!$AK$2:$AK$167,economics!$AJ$2:$AJ$167,TRUE)))),"")</f>
        <v/>
      </c>
      <c r="BZ37" t="str">
        <f t="array" ref="BZ37">IFERROR((SUMPRODUCT((economics!$AG$2:$AG$167=$B37)*(economics!$D$2:$D$167="process")*economics!$AH$2:$AH$167*(_xlfn.NORM.DIST(BZ$3,economics!$AK$2:$AK$167,economics!$AJ$2:$AJ$167,TRUE)-_xlfn.NORM.DIST(BZ$30,economics!$AK$2:$AK$167,economics!$AJ$2:$AJ$167,TRUE))*economics!$AM$2:$AM$167))/(SUMPRODUCT((economics!$AG$2:$AG$167=$B37)*(economics!$D$2:$D$167="process")*economics!$AH$2:$AH$167*(_xlfn.NORM.DIST(BZ$3,economics!$AK$2:$AK$167,economics!$AJ$2:$AJ$167,TRUE)-_xlfn.NORM.DIST(BZ$30,economics!$AK$2:$AK$167,economics!$AJ$2:$AJ$167,TRUE)))),"")</f>
        <v/>
      </c>
      <c r="CA37" t="str">
        <f t="array" ref="CA37">IFERROR((SUMPRODUCT((economics!$AG$2:$AG$167=$B37)*(economics!$D$2:$D$167="process")*economics!$AH$2:$AH$167*(_xlfn.NORM.DIST(CA$3,economics!$AK$2:$AK$167,economics!$AJ$2:$AJ$167,TRUE)-_xlfn.NORM.DIST(CA$30,economics!$AK$2:$AK$167,economics!$AJ$2:$AJ$167,TRUE))*economics!$AM$2:$AM$167))/(SUMPRODUCT((economics!$AG$2:$AG$167=$B37)*(economics!$D$2:$D$167="process")*economics!$AH$2:$AH$167*(_xlfn.NORM.DIST(CA$3,economics!$AK$2:$AK$167,economics!$AJ$2:$AJ$167,TRUE)-_xlfn.NORM.DIST(CA$30,economics!$AK$2:$AK$167,economics!$AJ$2:$AJ$167,TRUE)))),"")</f>
        <v/>
      </c>
      <c r="CB37" t="str">
        <f t="array" ref="CB37">IFERROR((SUMPRODUCT((economics!$AG$2:$AG$167=$B37)*(economics!$D$2:$D$167="process")*economics!$AH$2:$AH$167*(_xlfn.NORM.DIST(CB$3,economics!$AK$2:$AK$167,economics!$AJ$2:$AJ$167,TRUE)-_xlfn.NORM.DIST(CB$30,economics!$AK$2:$AK$167,economics!$AJ$2:$AJ$167,TRUE))*economics!$AM$2:$AM$167))/(SUMPRODUCT((economics!$AG$2:$AG$167=$B37)*(economics!$D$2:$D$167="process")*economics!$AH$2:$AH$167*(_xlfn.NORM.DIST(CB$3,economics!$AK$2:$AK$167,economics!$AJ$2:$AJ$167,TRUE)-_xlfn.NORM.DIST(CB$30,economics!$AK$2:$AK$167,economics!$AJ$2:$AJ$167,TRUE)))),"")</f>
        <v/>
      </c>
      <c r="CC37" t="str">
        <f t="array" ref="CC37">IFERROR((SUMPRODUCT((economics!$AG$2:$AG$167=$B37)*(economics!$D$2:$D$167="process")*economics!$AH$2:$AH$167*(_xlfn.NORM.DIST(CC$3,economics!$AK$2:$AK$167,economics!$AJ$2:$AJ$167,TRUE)-_xlfn.NORM.DIST(CC$30,economics!$AK$2:$AK$167,economics!$AJ$2:$AJ$167,TRUE))*economics!$AM$2:$AM$167))/(SUMPRODUCT((economics!$AG$2:$AG$167=$B37)*(economics!$D$2:$D$167="process")*economics!$AH$2:$AH$167*(_xlfn.NORM.DIST(CC$3,economics!$AK$2:$AK$167,economics!$AJ$2:$AJ$167,TRUE)-_xlfn.NORM.DIST(CC$30,economics!$AK$2:$AK$167,economics!$AJ$2:$AJ$167,TRUE)))),"")</f>
        <v/>
      </c>
      <c r="CD37" t="str">
        <f t="array" ref="CD37">IFERROR((SUMPRODUCT((economics!$AG$2:$AG$167=$B37)*(economics!$D$2:$D$167="process")*economics!$AH$2:$AH$167*(_xlfn.NORM.DIST(CD$3,economics!$AK$2:$AK$167,economics!$AJ$2:$AJ$167,TRUE)-_xlfn.NORM.DIST(CD$30,economics!$AK$2:$AK$167,economics!$AJ$2:$AJ$167,TRUE))*economics!$AM$2:$AM$167))/(SUMPRODUCT((economics!$AG$2:$AG$167=$B37)*(economics!$D$2:$D$167="process")*economics!$AH$2:$AH$167*(_xlfn.NORM.DIST(CD$3,economics!$AK$2:$AK$167,economics!$AJ$2:$AJ$167,TRUE)-_xlfn.NORM.DIST(CD$30,economics!$AK$2:$AK$167,economics!$AJ$2:$AJ$167,TRUE)))),"")</f>
        <v/>
      </c>
      <c r="CE37" t="str">
        <f t="array" ref="CE37">IFERROR((SUMPRODUCT((economics!$AG$2:$AG$167=$B37)*(economics!$D$2:$D$167="process")*economics!$AH$2:$AH$167*(_xlfn.NORM.DIST(CE$3,economics!$AK$2:$AK$167,economics!$AJ$2:$AJ$167,TRUE)-_xlfn.NORM.DIST(CE$30,economics!$AK$2:$AK$167,economics!$AJ$2:$AJ$167,TRUE))*economics!$AM$2:$AM$167))/(SUMPRODUCT((economics!$AG$2:$AG$167=$B37)*(economics!$D$2:$D$167="process")*economics!$AH$2:$AH$167*(_xlfn.NORM.DIST(CE$3,economics!$AK$2:$AK$167,economics!$AJ$2:$AJ$167,TRUE)-_xlfn.NORM.DIST(CE$30,economics!$AK$2:$AK$167,economics!$AJ$2:$AJ$167,TRUE)))),"")</f>
        <v/>
      </c>
      <c r="CF37" t="str">
        <f t="array" ref="CF37">IFERROR((SUMPRODUCT((economics!$AG$2:$AG$167=$B37)*(economics!$D$2:$D$167="process")*economics!$AH$2:$AH$167*(_xlfn.NORM.DIST(CF$3,economics!$AK$2:$AK$167,economics!$AJ$2:$AJ$167,TRUE)-_xlfn.NORM.DIST(CF$30,economics!$AK$2:$AK$167,economics!$AJ$2:$AJ$167,TRUE))*economics!$AM$2:$AM$167))/(SUMPRODUCT((economics!$AG$2:$AG$167=$B37)*(economics!$D$2:$D$167="process")*economics!$AH$2:$AH$167*(_xlfn.NORM.DIST(CF$3,economics!$AK$2:$AK$167,economics!$AJ$2:$AJ$167,TRUE)-_xlfn.NORM.DIST(CF$30,economics!$AK$2:$AK$167,economics!$AJ$2:$AJ$167,TRUE)))),"")</f>
        <v/>
      </c>
      <c r="CG37" t="str">
        <f t="array" ref="CG37">IFERROR((SUMPRODUCT((economics!$AG$2:$AG$167=$B37)*(economics!$D$2:$D$167="process")*economics!$AH$2:$AH$167*(_xlfn.NORM.DIST(CG$3,economics!$AK$2:$AK$167,economics!$AJ$2:$AJ$167,TRUE)-_xlfn.NORM.DIST(CG$30,economics!$AK$2:$AK$167,economics!$AJ$2:$AJ$167,TRUE))*economics!$AM$2:$AM$167))/(SUMPRODUCT((economics!$AG$2:$AG$167=$B37)*(economics!$D$2:$D$167="process")*economics!$AH$2:$AH$167*(_xlfn.NORM.DIST(CG$3,economics!$AK$2:$AK$167,economics!$AJ$2:$AJ$167,TRUE)-_xlfn.NORM.DIST(CG$30,economics!$AK$2:$AK$167,economics!$AJ$2:$AJ$167,TRUE)))),"")</f>
        <v/>
      </c>
      <c r="CH37" t="str">
        <f t="array" ref="CH37">IFERROR((SUMPRODUCT((economics!$AG$2:$AG$167=$B37)*(economics!$D$2:$D$167="process")*economics!$AH$2:$AH$167*(_xlfn.NORM.DIST(CH$3,economics!$AK$2:$AK$167,economics!$AJ$2:$AJ$167,TRUE)-_xlfn.NORM.DIST(CH$30,economics!$AK$2:$AK$167,economics!$AJ$2:$AJ$167,TRUE))*economics!$AM$2:$AM$167))/(SUMPRODUCT((economics!$AG$2:$AG$167=$B37)*(economics!$D$2:$D$167="process")*economics!$AH$2:$AH$167*(_xlfn.NORM.DIST(CH$3,economics!$AK$2:$AK$167,economics!$AJ$2:$AJ$167,TRUE)-_xlfn.NORM.DIST(CH$30,economics!$AK$2:$AK$167,economics!$AJ$2:$AJ$167,TRUE)))),"")</f>
        <v/>
      </c>
    </row>
    <row r="38" spans="1:86" x14ac:dyDescent="0.35">
      <c r="A38" t="str">
        <f t="shared" si="0"/>
        <v>textiles apparel and leather 13T15</v>
      </c>
      <c r="B38" t="str">
        <f t="shared" si="0"/>
        <v>13T15</v>
      </c>
      <c r="E38" t="str">
        <f t="array" ref="E38">IFERROR((SUMPRODUCT((economics!$AG$2:$AG$167=$B38)*(economics!$D$2:$D$167="process")*economics!$AH$2:$AH$167*(_xlfn.NORM.DIST(E$3,economics!$AK$2:$AK$167,economics!$AJ$2:$AJ$167,TRUE)-_xlfn.NORM.DIST(E$30,economics!$AK$2:$AK$167,economics!$AJ$2:$AJ$167,TRUE))*economics!$AM$2:$AM$167))/(SUMPRODUCT((economics!$AG$2:$AG$167=$B38)*(economics!$D$2:$D$167="process")*economics!$AH$2:$AH$167*(_xlfn.NORM.DIST(E$3,economics!$AK$2:$AK$167,economics!$AJ$2:$AJ$167,TRUE)-_xlfn.NORM.DIST(E$30,economics!$AK$2:$AK$167,economics!$AJ$2:$AJ$167,TRUE)))),"")</f>
        <v/>
      </c>
      <c r="F38" t="str">
        <f t="array" ref="F38">IFERROR((SUMPRODUCT((economics!$AG$2:$AG$167=$B38)*(economics!$D$2:$D$167="process")*economics!$AH$2:$AH$167*(_xlfn.NORM.DIST(F$3,economics!$AK$2:$AK$167,economics!$AJ$2:$AJ$167,TRUE)-_xlfn.NORM.DIST(F$30,economics!$AK$2:$AK$167,economics!$AJ$2:$AJ$167,TRUE))*economics!$AM$2:$AM$167))/(SUMPRODUCT((economics!$AG$2:$AG$167=$B38)*(economics!$D$2:$D$167="process")*economics!$AH$2:$AH$167*(_xlfn.NORM.DIST(F$3,economics!$AK$2:$AK$167,economics!$AJ$2:$AJ$167,TRUE)-_xlfn.NORM.DIST(F$30,economics!$AK$2:$AK$167,economics!$AJ$2:$AJ$167,TRUE)))),"")</f>
        <v/>
      </c>
      <c r="G38" t="str">
        <f t="array" ref="G38">IFERROR((SUMPRODUCT((economics!$AG$2:$AG$167=$B38)*(economics!$D$2:$D$167="process")*economics!$AH$2:$AH$167*(_xlfn.NORM.DIST(G$3,economics!$AK$2:$AK$167,economics!$AJ$2:$AJ$167,TRUE)-_xlfn.NORM.DIST(G$30,economics!$AK$2:$AK$167,economics!$AJ$2:$AJ$167,TRUE))*economics!$AM$2:$AM$167))/(SUMPRODUCT((economics!$AG$2:$AG$167=$B38)*(economics!$D$2:$D$167="process")*economics!$AH$2:$AH$167*(_xlfn.NORM.DIST(G$3,economics!$AK$2:$AK$167,economics!$AJ$2:$AJ$167,TRUE)-_xlfn.NORM.DIST(G$30,economics!$AK$2:$AK$167,economics!$AJ$2:$AJ$167,TRUE)))),"")</f>
        <v/>
      </c>
      <c r="H38" t="str">
        <f t="array" ref="H38">IFERROR((SUMPRODUCT((economics!$AG$2:$AG$167=$B38)*(economics!$D$2:$D$167="process")*economics!$AH$2:$AH$167*(_xlfn.NORM.DIST(H$3,economics!$AK$2:$AK$167,economics!$AJ$2:$AJ$167,TRUE)-_xlfn.NORM.DIST(H$30,economics!$AK$2:$AK$167,economics!$AJ$2:$AJ$167,TRUE))*economics!$AM$2:$AM$167))/(SUMPRODUCT((economics!$AG$2:$AG$167=$B38)*(economics!$D$2:$D$167="process")*economics!$AH$2:$AH$167*(_xlfn.NORM.DIST(H$3,economics!$AK$2:$AK$167,economics!$AJ$2:$AJ$167,TRUE)-_xlfn.NORM.DIST(H$30,economics!$AK$2:$AK$167,economics!$AJ$2:$AJ$167,TRUE)))),"")</f>
        <v/>
      </c>
      <c r="I38" t="str">
        <f t="array" ref="I38">IFERROR((SUMPRODUCT((economics!$AG$2:$AG$167=$B38)*(economics!$D$2:$D$167="process")*economics!$AH$2:$AH$167*(_xlfn.NORM.DIST(I$3,economics!$AK$2:$AK$167,economics!$AJ$2:$AJ$167,TRUE)-_xlfn.NORM.DIST(I$30,economics!$AK$2:$AK$167,economics!$AJ$2:$AJ$167,TRUE))*economics!$AM$2:$AM$167))/(SUMPRODUCT((economics!$AG$2:$AG$167=$B38)*(economics!$D$2:$D$167="process")*economics!$AH$2:$AH$167*(_xlfn.NORM.DIST(I$3,economics!$AK$2:$AK$167,economics!$AJ$2:$AJ$167,TRUE)-_xlfn.NORM.DIST(I$30,economics!$AK$2:$AK$167,economics!$AJ$2:$AJ$167,TRUE)))),"")</f>
        <v/>
      </c>
      <c r="J38" t="str">
        <f t="array" ref="J38">IFERROR((SUMPRODUCT((economics!$AG$2:$AG$167=$B38)*(economics!$D$2:$D$167="process")*economics!$AH$2:$AH$167*(_xlfn.NORM.DIST(J$3,economics!$AK$2:$AK$167,economics!$AJ$2:$AJ$167,TRUE)-_xlfn.NORM.DIST(J$30,economics!$AK$2:$AK$167,economics!$AJ$2:$AJ$167,TRUE))*economics!$AM$2:$AM$167))/(SUMPRODUCT((economics!$AG$2:$AG$167=$B38)*(economics!$D$2:$D$167="process")*economics!$AH$2:$AH$167*(_xlfn.NORM.DIST(J$3,economics!$AK$2:$AK$167,economics!$AJ$2:$AJ$167,TRUE)-_xlfn.NORM.DIST(J$30,economics!$AK$2:$AK$167,economics!$AJ$2:$AJ$167,TRUE)))),"")</f>
        <v/>
      </c>
      <c r="K38" t="str">
        <f t="array" ref="K38">IFERROR((SUMPRODUCT((economics!$AG$2:$AG$167=$B38)*(economics!$D$2:$D$167="process")*economics!$AH$2:$AH$167*(_xlfn.NORM.DIST(K$3,economics!$AK$2:$AK$167,economics!$AJ$2:$AJ$167,TRUE)-_xlfn.NORM.DIST(K$30,economics!$AK$2:$AK$167,economics!$AJ$2:$AJ$167,TRUE))*economics!$AM$2:$AM$167))/(SUMPRODUCT((economics!$AG$2:$AG$167=$B38)*(economics!$D$2:$D$167="process")*economics!$AH$2:$AH$167*(_xlfn.NORM.DIST(K$3,economics!$AK$2:$AK$167,economics!$AJ$2:$AJ$167,TRUE)-_xlfn.NORM.DIST(K$30,economics!$AK$2:$AK$167,economics!$AJ$2:$AJ$167,TRUE)))),"")</f>
        <v/>
      </c>
      <c r="L38" t="str">
        <f t="array" ref="L38">IFERROR((SUMPRODUCT((economics!$AG$2:$AG$167=$B38)*(economics!$D$2:$D$167="process")*economics!$AH$2:$AH$167*(_xlfn.NORM.DIST(L$3,economics!$AK$2:$AK$167,economics!$AJ$2:$AJ$167,TRUE)-_xlfn.NORM.DIST(L$30,economics!$AK$2:$AK$167,economics!$AJ$2:$AJ$167,TRUE))*economics!$AM$2:$AM$167))/(SUMPRODUCT((economics!$AG$2:$AG$167=$B38)*(economics!$D$2:$D$167="process")*economics!$AH$2:$AH$167*(_xlfn.NORM.DIST(L$3,economics!$AK$2:$AK$167,economics!$AJ$2:$AJ$167,TRUE)-_xlfn.NORM.DIST(L$30,economics!$AK$2:$AK$167,economics!$AJ$2:$AJ$167,TRUE)))),"")</f>
        <v/>
      </c>
      <c r="M38" t="str">
        <f t="array" ref="M38">IFERROR((SUMPRODUCT((economics!$AG$2:$AG$167=$B38)*(economics!$D$2:$D$167="process")*economics!$AH$2:$AH$167*(_xlfn.NORM.DIST(M$3,economics!$AK$2:$AK$167,economics!$AJ$2:$AJ$167,TRUE)-_xlfn.NORM.DIST(M$30,economics!$AK$2:$AK$167,economics!$AJ$2:$AJ$167,TRUE))*economics!$AM$2:$AM$167))/(SUMPRODUCT((economics!$AG$2:$AG$167=$B38)*(economics!$D$2:$D$167="process")*economics!$AH$2:$AH$167*(_xlfn.NORM.DIST(M$3,economics!$AK$2:$AK$167,economics!$AJ$2:$AJ$167,TRUE)-_xlfn.NORM.DIST(M$30,economics!$AK$2:$AK$167,economics!$AJ$2:$AJ$167,TRUE)))),"")</f>
        <v/>
      </c>
      <c r="N38" t="str">
        <f t="array" ref="N38">IFERROR((SUMPRODUCT((economics!$AG$2:$AG$167=$B38)*(economics!$D$2:$D$167="process")*economics!$AH$2:$AH$167*(_xlfn.NORM.DIST(N$3,economics!$AK$2:$AK$167,economics!$AJ$2:$AJ$167,TRUE)-_xlfn.NORM.DIST(N$30,economics!$AK$2:$AK$167,economics!$AJ$2:$AJ$167,TRUE))*economics!$AM$2:$AM$167))/(SUMPRODUCT((economics!$AG$2:$AG$167=$B38)*(economics!$D$2:$D$167="process")*economics!$AH$2:$AH$167*(_xlfn.NORM.DIST(N$3,economics!$AK$2:$AK$167,economics!$AJ$2:$AJ$167,TRUE)-_xlfn.NORM.DIST(N$30,economics!$AK$2:$AK$167,economics!$AJ$2:$AJ$167,TRUE)))),"")</f>
        <v/>
      </c>
      <c r="O38" t="str">
        <f t="array" ref="O38">IFERROR((SUMPRODUCT((economics!$AG$2:$AG$167=$B38)*(economics!$D$2:$D$167="process")*economics!$AH$2:$AH$167*(_xlfn.NORM.DIST(O$3,economics!$AK$2:$AK$167,economics!$AJ$2:$AJ$167,TRUE)-_xlfn.NORM.DIST(O$30,economics!$AK$2:$AK$167,economics!$AJ$2:$AJ$167,TRUE))*economics!$AM$2:$AM$167))/(SUMPRODUCT((economics!$AG$2:$AG$167=$B38)*(economics!$D$2:$D$167="process")*economics!$AH$2:$AH$167*(_xlfn.NORM.DIST(O$3,economics!$AK$2:$AK$167,economics!$AJ$2:$AJ$167,TRUE)-_xlfn.NORM.DIST(O$30,economics!$AK$2:$AK$167,economics!$AJ$2:$AJ$167,TRUE)))),"")</f>
        <v/>
      </c>
      <c r="P38" t="str">
        <f t="array" ref="P38">IFERROR((SUMPRODUCT((economics!$AG$2:$AG$167=$B38)*(economics!$D$2:$D$167="process")*economics!$AH$2:$AH$167*(_xlfn.NORM.DIST(P$3,economics!$AK$2:$AK$167,economics!$AJ$2:$AJ$167,TRUE)-_xlfn.NORM.DIST(P$30,economics!$AK$2:$AK$167,economics!$AJ$2:$AJ$167,TRUE))*economics!$AM$2:$AM$167))/(SUMPRODUCT((economics!$AG$2:$AG$167=$B38)*(economics!$D$2:$D$167="process")*economics!$AH$2:$AH$167*(_xlfn.NORM.DIST(P$3,economics!$AK$2:$AK$167,economics!$AJ$2:$AJ$167,TRUE)-_xlfn.NORM.DIST(P$30,economics!$AK$2:$AK$167,economics!$AJ$2:$AJ$167,TRUE)))),"")</f>
        <v/>
      </c>
      <c r="Q38" t="str">
        <f t="array" ref="Q38">IFERROR((SUMPRODUCT((economics!$AG$2:$AG$167=$B38)*(economics!$D$2:$D$167="process")*economics!$AH$2:$AH$167*(_xlfn.NORM.DIST(Q$3,economics!$AK$2:$AK$167,economics!$AJ$2:$AJ$167,TRUE)-_xlfn.NORM.DIST(Q$30,economics!$AK$2:$AK$167,economics!$AJ$2:$AJ$167,TRUE))*economics!$AM$2:$AM$167))/(SUMPRODUCT((economics!$AG$2:$AG$167=$B38)*(economics!$D$2:$D$167="process")*economics!$AH$2:$AH$167*(_xlfn.NORM.DIST(Q$3,economics!$AK$2:$AK$167,economics!$AJ$2:$AJ$167,TRUE)-_xlfn.NORM.DIST(Q$30,economics!$AK$2:$AK$167,economics!$AJ$2:$AJ$167,TRUE)))),"")</f>
        <v/>
      </c>
      <c r="R38" t="str">
        <f t="array" ref="R38">IFERROR((SUMPRODUCT((economics!$AG$2:$AG$167=$B38)*(economics!$D$2:$D$167="process")*economics!$AH$2:$AH$167*(_xlfn.NORM.DIST(R$3,economics!$AK$2:$AK$167,economics!$AJ$2:$AJ$167,TRUE)-_xlfn.NORM.DIST(R$30,economics!$AK$2:$AK$167,economics!$AJ$2:$AJ$167,TRUE))*economics!$AM$2:$AM$167))/(SUMPRODUCT((economics!$AG$2:$AG$167=$B38)*(economics!$D$2:$D$167="process")*economics!$AH$2:$AH$167*(_xlfn.NORM.DIST(R$3,economics!$AK$2:$AK$167,economics!$AJ$2:$AJ$167,TRUE)-_xlfn.NORM.DIST(R$30,economics!$AK$2:$AK$167,economics!$AJ$2:$AJ$167,TRUE)))),"")</f>
        <v/>
      </c>
      <c r="S38" t="str">
        <f t="array" ref="S38">IFERROR((SUMPRODUCT((economics!$AG$2:$AG$167=$B38)*(economics!$D$2:$D$167="process")*economics!$AH$2:$AH$167*(_xlfn.NORM.DIST(S$3,economics!$AK$2:$AK$167,economics!$AJ$2:$AJ$167,TRUE)-_xlfn.NORM.DIST(S$30,economics!$AK$2:$AK$167,economics!$AJ$2:$AJ$167,TRUE))*economics!$AM$2:$AM$167))/(SUMPRODUCT((economics!$AG$2:$AG$167=$B38)*(economics!$D$2:$D$167="process")*economics!$AH$2:$AH$167*(_xlfn.NORM.DIST(S$3,economics!$AK$2:$AK$167,economics!$AJ$2:$AJ$167,TRUE)-_xlfn.NORM.DIST(S$30,economics!$AK$2:$AK$167,economics!$AJ$2:$AJ$167,TRUE)))),"")</f>
        <v/>
      </c>
      <c r="T38" t="str">
        <f t="array" ref="T38">IFERROR((SUMPRODUCT((economics!$AG$2:$AG$167=$B38)*(economics!$D$2:$D$167="process")*economics!$AH$2:$AH$167*(_xlfn.NORM.DIST(T$3,economics!$AK$2:$AK$167,economics!$AJ$2:$AJ$167,TRUE)-_xlfn.NORM.DIST(T$30,economics!$AK$2:$AK$167,economics!$AJ$2:$AJ$167,TRUE))*economics!$AM$2:$AM$167))/(SUMPRODUCT((economics!$AG$2:$AG$167=$B38)*(economics!$D$2:$D$167="process")*economics!$AH$2:$AH$167*(_xlfn.NORM.DIST(T$3,economics!$AK$2:$AK$167,economics!$AJ$2:$AJ$167,TRUE)-_xlfn.NORM.DIST(T$30,economics!$AK$2:$AK$167,economics!$AJ$2:$AJ$167,TRUE)))),"")</f>
        <v/>
      </c>
      <c r="U38" t="str">
        <f t="array" ref="U38">IFERROR((SUMPRODUCT((economics!$AG$2:$AG$167=$B38)*(economics!$D$2:$D$167="process")*economics!$AH$2:$AH$167*(_xlfn.NORM.DIST(U$3,economics!$AK$2:$AK$167,economics!$AJ$2:$AJ$167,TRUE)-_xlfn.NORM.DIST(U$30,economics!$AK$2:$AK$167,economics!$AJ$2:$AJ$167,TRUE))*economics!$AM$2:$AM$167))/(SUMPRODUCT((economics!$AG$2:$AG$167=$B38)*(economics!$D$2:$D$167="process")*economics!$AH$2:$AH$167*(_xlfn.NORM.DIST(U$3,economics!$AK$2:$AK$167,economics!$AJ$2:$AJ$167,TRUE)-_xlfn.NORM.DIST(U$30,economics!$AK$2:$AK$167,economics!$AJ$2:$AJ$167,TRUE)))),"")</f>
        <v/>
      </c>
      <c r="V38" t="str">
        <f t="array" ref="V38">IFERROR((SUMPRODUCT((economics!$AG$2:$AG$167=$B38)*(economics!$D$2:$D$167="process")*economics!$AH$2:$AH$167*(_xlfn.NORM.DIST(V$3,economics!$AK$2:$AK$167,economics!$AJ$2:$AJ$167,TRUE)-_xlfn.NORM.DIST(V$30,economics!$AK$2:$AK$167,economics!$AJ$2:$AJ$167,TRUE))*economics!$AM$2:$AM$167))/(SUMPRODUCT((economics!$AG$2:$AG$167=$B38)*(economics!$D$2:$D$167="process")*economics!$AH$2:$AH$167*(_xlfn.NORM.DIST(V$3,economics!$AK$2:$AK$167,economics!$AJ$2:$AJ$167,TRUE)-_xlfn.NORM.DIST(V$30,economics!$AK$2:$AK$167,economics!$AJ$2:$AJ$167,TRUE)))),"")</f>
        <v/>
      </c>
      <c r="W38" t="str">
        <f t="array" ref="W38">IFERROR((SUMPRODUCT((economics!$AG$2:$AG$167=$B38)*(economics!$D$2:$D$167="process")*economics!$AH$2:$AH$167*(_xlfn.NORM.DIST(W$3,economics!$AK$2:$AK$167,economics!$AJ$2:$AJ$167,TRUE)-_xlfn.NORM.DIST(W$30,economics!$AK$2:$AK$167,economics!$AJ$2:$AJ$167,TRUE))*economics!$AM$2:$AM$167))/(SUMPRODUCT((economics!$AG$2:$AG$167=$B38)*(economics!$D$2:$D$167="process")*economics!$AH$2:$AH$167*(_xlfn.NORM.DIST(W$3,economics!$AK$2:$AK$167,economics!$AJ$2:$AJ$167,TRUE)-_xlfn.NORM.DIST(W$30,economics!$AK$2:$AK$167,economics!$AJ$2:$AJ$167,TRUE)))),"")</f>
        <v/>
      </c>
      <c r="X38" t="str">
        <f t="array" ref="X38">IFERROR((SUMPRODUCT((economics!$AG$2:$AG$167=$B38)*(economics!$D$2:$D$167="process")*economics!$AH$2:$AH$167*(_xlfn.NORM.DIST(X$3,economics!$AK$2:$AK$167,economics!$AJ$2:$AJ$167,TRUE)-_xlfn.NORM.DIST(X$30,economics!$AK$2:$AK$167,economics!$AJ$2:$AJ$167,TRUE))*economics!$AM$2:$AM$167))/(SUMPRODUCT((economics!$AG$2:$AG$167=$B38)*(economics!$D$2:$D$167="process")*economics!$AH$2:$AH$167*(_xlfn.NORM.DIST(X$3,economics!$AK$2:$AK$167,economics!$AJ$2:$AJ$167,TRUE)-_xlfn.NORM.DIST(X$30,economics!$AK$2:$AK$167,economics!$AJ$2:$AJ$167,TRUE)))),"")</f>
        <v/>
      </c>
      <c r="Y38" t="str">
        <f t="array" ref="Y38">IFERROR((SUMPRODUCT((economics!$AG$2:$AG$167=$B38)*(economics!$D$2:$D$167="process")*economics!$AH$2:$AH$167*(_xlfn.NORM.DIST(Y$3,economics!$AK$2:$AK$167,economics!$AJ$2:$AJ$167,TRUE)-_xlfn.NORM.DIST(Y$30,economics!$AK$2:$AK$167,economics!$AJ$2:$AJ$167,TRUE))*economics!$AM$2:$AM$167))/(SUMPRODUCT((economics!$AG$2:$AG$167=$B38)*(economics!$D$2:$D$167="process")*economics!$AH$2:$AH$167*(_xlfn.NORM.DIST(Y$3,economics!$AK$2:$AK$167,economics!$AJ$2:$AJ$167,TRUE)-_xlfn.NORM.DIST(Y$30,economics!$AK$2:$AK$167,economics!$AJ$2:$AJ$167,TRUE)))),"")</f>
        <v/>
      </c>
      <c r="Z38" t="str">
        <f t="array" ref="Z38">IFERROR((SUMPRODUCT((economics!$AG$2:$AG$167=$B38)*(economics!$D$2:$D$167="process")*economics!$AH$2:$AH$167*(_xlfn.NORM.DIST(Z$3,economics!$AK$2:$AK$167,economics!$AJ$2:$AJ$167,TRUE)-_xlfn.NORM.DIST(Z$30,economics!$AK$2:$AK$167,economics!$AJ$2:$AJ$167,TRUE))*economics!$AM$2:$AM$167))/(SUMPRODUCT((economics!$AG$2:$AG$167=$B38)*(economics!$D$2:$D$167="process")*economics!$AH$2:$AH$167*(_xlfn.NORM.DIST(Z$3,economics!$AK$2:$AK$167,economics!$AJ$2:$AJ$167,TRUE)-_xlfn.NORM.DIST(Z$30,economics!$AK$2:$AK$167,economics!$AJ$2:$AJ$167,TRUE)))),"")</f>
        <v/>
      </c>
      <c r="AA38" t="str">
        <f t="array" ref="AA38">IFERROR((SUMPRODUCT((economics!$AG$2:$AG$167=$B38)*(economics!$D$2:$D$167="process")*economics!$AH$2:$AH$167*(_xlfn.NORM.DIST(AA$3,economics!$AK$2:$AK$167,economics!$AJ$2:$AJ$167,TRUE)-_xlfn.NORM.DIST(AA$30,economics!$AK$2:$AK$167,economics!$AJ$2:$AJ$167,TRUE))*economics!$AM$2:$AM$167))/(SUMPRODUCT((economics!$AG$2:$AG$167=$B38)*(economics!$D$2:$D$167="process")*economics!$AH$2:$AH$167*(_xlfn.NORM.DIST(AA$3,economics!$AK$2:$AK$167,economics!$AJ$2:$AJ$167,TRUE)-_xlfn.NORM.DIST(AA$30,economics!$AK$2:$AK$167,economics!$AJ$2:$AJ$167,TRUE)))),"")</f>
        <v/>
      </c>
      <c r="AB38" t="str">
        <f t="array" ref="AB38">IFERROR((SUMPRODUCT((economics!$AG$2:$AG$167=$B38)*(economics!$D$2:$D$167="process")*economics!$AH$2:$AH$167*(_xlfn.NORM.DIST(AB$3,economics!$AK$2:$AK$167,economics!$AJ$2:$AJ$167,TRUE)-_xlfn.NORM.DIST(AB$30,economics!$AK$2:$AK$167,economics!$AJ$2:$AJ$167,TRUE))*economics!$AM$2:$AM$167))/(SUMPRODUCT((economics!$AG$2:$AG$167=$B38)*(economics!$D$2:$D$167="process")*economics!$AH$2:$AH$167*(_xlfn.NORM.DIST(AB$3,economics!$AK$2:$AK$167,economics!$AJ$2:$AJ$167,TRUE)-_xlfn.NORM.DIST(AB$30,economics!$AK$2:$AK$167,economics!$AJ$2:$AJ$167,TRUE)))),"")</f>
        <v/>
      </c>
      <c r="AC38" t="str">
        <f t="array" ref="AC38">IFERROR((SUMPRODUCT((economics!$AG$2:$AG$167=$B38)*(economics!$D$2:$D$167="process")*economics!$AH$2:$AH$167*(_xlfn.NORM.DIST(AC$3,economics!$AK$2:$AK$167,economics!$AJ$2:$AJ$167,TRUE)-_xlfn.NORM.DIST(AC$30,economics!$AK$2:$AK$167,economics!$AJ$2:$AJ$167,TRUE))*economics!$AM$2:$AM$167))/(SUMPRODUCT((economics!$AG$2:$AG$167=$B38)*(economics!$D$2:$D$167="process")*economics!$AH$2:$AH$167*(_xlfn.NORM.DIST(AC$3,economics!$AK$2:$AK$167,economics!$AJ$2:$AJ$167,TRUE)-_xlfn.NORM.DIST(AC$30,economics!$AK$2:$AK$167,economics!$AJ$2:$AJ$167,TRUE)))),"")</f>
        <v/>
      </c>
      <c r="AD38" t="str">
        <f t="array" ref="AD38">IFERROR((SUMPRODUCT((economics!$AG$2:$AG$167=$B38)*(economics!$D$2:$D$167="process")*economics!$AH$2:$AH$167*(_xlfn.NORM.DIST(AD$3,economics!$AK$2:$AK$167,economics!$AJ$2:$AJ$167,TRUE)-_xlfn.NORM.DIST(AD$30,economics!$AK$2:$AK$167,economics!$AJ$2:$AJ$167,TRUE))*economics!$AM$2:$AM$167))/(SUMPRODUCT((economics!$AG$2:$AG$167=$B38)*(economics!$D$2:$D$167="process")*economics!$AH$2:$AH$167*(_xlfn.NORM.DIST(AD$3,economics!$AK$2:$AK$167,economics!$AJ$2:$AJ$167,TRUE)-_xlfn.NORM.DIST(AD$30,economics!$AK$2:$AK$167,economics!$AJ$2:$AJ$167,TRUE)))),"")</f>
        <v/>
      </c>
      <c r="AE38" t="str">
        <f t="array" ref="AE38">IFERROR((SUMPRODUCT((economics!$AG$2:$AG$167=$B38)*(economics!$D$2:$D$167="process")*economics!$AH$2:$AH$167*(_xlfn.NORM.DIST(AE$3,economics!$AK$2:$AK$167,economics!$AJ$2:$AJ$167,TRUE)-_xlfn.NORM.DIST(AE$30,economics!$AK$2:$AK$167,economics!$AJ$2:$AJ$167,TRUE))*economics!$AM$2:$AM$167))/(SUMPRODUCT((economics!$AG$2:$AG$167=$B38)*(economics!$D$2:$D$167="process")*economics!$AH$2:$AH$167*(_xlfn.NORM.DIST(AE$3,economics!$AK$2:$AK$167,economics!$AJ$2:$AJ$167,TRUE)-_xlfn.NORM.DIST(AE$30,economics!$AK$2:$AK$167,economics!$AJ$2:$AJ$167,TRUE)))),"")</f>
        <v/>
      </c>
      <c r="AF38" t="str">
        <f t="array" ref="AF38">IFERROR((SUMPRODUCT((economics!$AG$2:$AG$167=$B38)*(economics!$D$2:$D$167="process")*economics!$AH$2:$AH$167*(_xlfn.NORM.DIST(AF$3,economics!$AK$2:$AK$167,economics!$AJ$2:$AJ$167,TRUE)-_xlfn.NORM.DIST(AF$30,economics!$AK$2:$AK$167,economics!$AJ$2:$AJ$167,TRUE))*economics!$AM$2:$AM$167))/(SUMPRODUCT((economics!$AG$2:$AG$167=$B38)*(economics!$D$2:$D$167="process")*economics!$AH$2:$AH$167*(_xlfn.NORM.DIST(AF$3,economics!$AK$2:$AK$167,economics!$AJ$2:$AJ$167,TRUE)-_xlfn.NORM.DIST(AF$30,economics!$AK$2:$AK$167,economics!$AJ$2:$AJ$167,TRUE)))),"")</f>
        <v/>
      </c>
      <c r="AG38" t="str">
        <f t="array" ref="AG38">IFERROR((SUMPRODUCT((economics!$AG$2:$AG$167=$B38)*(economics!$D$2:$D$167="process")*economics!$AH$2:$AH$167*(_xlfn.NORM.DIST(AG$3,economics!$AK$2:$AK$167,economics!$AJ$2:$AJ$167,TRUE)-_xlfn.NORM.DIST(AG$30,economics!$AK$2:$AK$167,economics!$AJ$2:$AJ$167,TRUE))*economics!$AM$2:$AM$167))/(SUMPRODUCT((economics!$AG$2:$AG$167=$B38)*(economics!$D$2:$D$167="process")*economics!$AH$2:$AH$167*(_xlfn.NORM.DIST(AG$3,economics!$AK$2:$AK$167,economics!$AJ$2:$AJ$167,TRUE)-_xlfn.NORM.DIST(AG$30,economics!$AK$2:$AK$167,economics!$AJ$2:$AJ$167,TRUE)))),"")</f>
        <v/>
      </c>
      <c r="AH38" t="str">
        <f t="array" ref="AH38">IFERROR((SUMPRODUCT((economics!$AG$2:$AG$167=$B38)*(economics!$D$2:$D$167="process")*economics!$AH$2:$AH$167*(_xlfn.NORM.DIST(AH$3,economics!$AK$2:$AK$167,economics!$AJ$2:$AJ$167,TRUE)-_xlfn.NORM.DIST(AH$30,economics!$AK$2:$AK$167,economics!$AJ$2:$AJ$167,TRUE))*economics!$AM$2:$AM$167))/(SUMPRODUCT((economics!$AG$2:$AG$167=$B38)*(economics!$D$2:$D$167="process")*economics!$AH$2:$AH$167*(_xlfn.NORM.DIST(AH$3,economics!$AK$2:$AK$167,economics!$AJ$2:$AJ$167,TRUE)-_xlfn.NORM.DIST(AH$30,economics!$AK$2:$AK$167,economics!$AJ$2:$AJ$167,TRUE)))),"")</f>
        <v/>
      </c>
      <c r="AI38" t="str">
        <f t="array" ref="AI38">IFERROR((SUMPRODUCT((economics!$AG$2:$AG$167=$B38)*(economics!$D$2:$D$167="process")*economics!$AH$2:$AH$167*(_xlfn.NORM.DIST(AI$3,economics!$AK$2:$AK$167,economics!$AJ$2:$AJ$167,TRUE)-_xlfn.NORM.DIST(AI$30,economics!$AK$2:$AK$167,economics!$AJ$2:$AJ$167,TRUE))*economics!$AM$2:$AM$167))/(SUMPRODUCT((economics!$AG$2:$AG$167=$B38)*(economics!$D$2:$D$167="process")*economics!$AH$2:$AH$167*(_xlfn.NORM.DIST(AI$3,economics!$AK$2:$AK$167,economics!$AJ$2:$AJ$167,TRUE)-_xlfn.NORM.DIST(AI$30,economics!$AK$2:$AK$167,economics!$AJ$2:$AJ$167,TRUE)))),"")</f>
        <v/>
      </c>
      <c r="AJ38" t="str">
        <f t="array" ref="AJ38">IFERROR((SUMPRODUCT((economics!$AG$2:$AG$167=$B38)*(economics!$D$2:$D$167="process")*economics!$AH$2:$AH$167*(_xlfn.NORM.DIST(AJ$3,economics!$AK$2:$AK$167,economics!$AJ$2:$AJ$167,TRUE)-_xlfn.NORM.DIST(AJ$30,economics!$AK$2:$AK$167,economics!$AJ$2:$AJ$167,TRUE))*economics!$AM$2:$AM$167))/(SUMPRODUCT((economics!$AG$2:$AG$167=$B38)*(economics!$D$2:$D$167="process")*economics!$AH$2:$AH$167*(_xlfn.NORM.DIST(AJ$3,economics!$AK$2:$AK$167,economics!$AJ$2:$AJ$167,TRUE)-_xlfn.NORM.DIST(AJ$30,economics!$AK$2:$AK$167,economics!$AJ$2:$AJ$167,TRUE)))),"")</f>
        <v/>
      </c>
      <c r="AK38" t="str">
        <f t="array" ref="AK38">IFERROR((SUMPRODUCT((economics!$AG$2:$AG$167=$B38)*(economics!$D$2:$D$167="process")*economics!$AH$2:$AH$167*(_xlfn.NORM.DIST(AK$3,economics!$AK$2:$AK$167,economics!$AJ$2:$AJ$167,TRUE)-_xlfn.NORM.DIST(AK$30,economics!$AK$2:$AK$167,economics!$AJ$2:$AJ$167,TRUE))*economics!$AM$2:$AM$167))/(SUMPRODUCT((economics!$AG$2:$AG$167=$B38)*(economics!$D$2:$D$167="process")*economics!$AH$2:$AH$167*(_xlfn.NORM.DIST(AK$3,economics!$AK$2:$AK$167,economics!$AJ$2:$AJ$167,TRUE)-_xlfn.NORM.DIST(AK$30,economics!$AK$2:$AK$167,economics!$AJ$2:$AJ$167,TRUE)))),"")</f>
        <v/>
      </c>
      <c r="AL38" t="str">
        <f t="array" ref="AL38">IFERROR((SUMPRODUCT((economics!$AG$2:$AG$167=$B38)*(economics!$D$2:$D$167="process")*economics!$AH$2:$AH$167*(_xlfn.NORM.DIST(AL$3,economics!$AK$2:$AK$167,economics!$AJ$2:$AJ$167,TRUE)-_xlfn.NORM.DIST(AL$30,economics!$AK$2:$AK$167,economics!$AJ$2:$AJ$167,TRUE))*economics!$AM$2:$AM$167))/(SUMPRODUCT((economics!$AG$2:$AG$167=$B38)*(economics!$D$2:$D$167="process")*economics!$AH$2:$AH$167*(_xlfn.NORM.DIST(AL$3,economics!$AK$2:$AK$167,economics!$AJ$2:$AJ$167,TRUE)-_xlfn.NORM.DIST(AL$30,economics!$AK$2:$AK$167,economics!$AJ$2:$AJ$167,TRUE)))),"")</f>
        <v/>
      </c>
      <c r="AM38" t="str">
        <f t="array" ref="AM38">IFERROR((SUMPRODUCT((economics!$AG$2:$AG$167=$B38)*(economics!$D$2:$D$167="process")*economics!$AH$2:$AH$167*(_xlfn.NORM.DIST(AM$3,economics!$AK$2:$AK$167,economics!$AJ$2:$AJ$167,TRUE)-_xlfn.NORM.DIST(AM$30,economics!$AK$2:$AK$167,economics!$AJ$2:$AJ$167,TRUE))*economics!$AM$2:$AM$167))/(SUMPRODUCT((economics!$AG$2:$AG$167=$B38)*(economics!$D$2:$D$167="process")*economics!$AH$2:$AH$167*(_xlfn.NORM.DIST(AM$3,economics!$AK$2:$AK$167,economics!$AJ$2:$AJ$167,TRUE)-_xlfn.NORM.DIST(AM$30,economics!$AK$2:$AK$167,economics!$AJ$2:$AJ$167,TRUE)))),"")</f>
        <v/>
      </c>
      <c r="AN38" t="str">
        <f t="array" ref="AN38">IFERROR((SUMPRODUCT((economics!$AG$2:$AG$167=$B38)*(economics!$D$2:$D$167="process")*economics!$AH$2:$AH$167*(_xlfn.NORM.DIST(AN$3,economics!$AK$2:$AK$167,economics!$AJ$2:$AJ$167,TRUE)-_xlfn.NORM.DIST(AN$30,economics!$AK$2:$AK$167,economics!$AJ$2:$AJ$167,TRUE))*economics!$AM$2:$AM$167))/(SUMPRODUCT((economics!$AG$2:$AG$167=$B38)*(economics!$D$2:$D$167="process")*economics!$AH$2:$AH$167*(_xlfn.NORM.DIST(AN$3,economics!$AK$2:$AK$167,economics!$AJ$2:$AJ$167,TRUE)-_xlfn.NORM.DIST(AN$30,economics!$AK$2:$AK$167,economics!$AJ$2:$AJ$167,TRUE)))),"")</f>
        <v/>
      </c>
      <c r="AO38" t="str">
        <f t="array" ref="AO38">IFERROR((SUMPRODUCT((economics!$AG$2:$AG$167=$B38)*(economics!$D$2:$D$167="process")*economics!$AH$2:$AH$167*(_xlfn.NORM.DIST(AO$3,economics!$AK$2:$AK$167,economics!$AJ$2:$AJ$167,TRUE)-_xlfn.NORM.DIST(AO$30,economics!$AK$2:$AK$167,economics!$AJ$2:$AJ$167,TRUE))*economics!$AM$2:$AM$167))/(SUMPRODUCT((economics!$AG$2:$AG$167=$B38)*(economics!$D$2:$D$167="process")*economics!$AH$2:$AH$167*(_xlfn.NORM.DIST(AO$3,economics!$AK$2:$AK$167,economics!$AJ$2:$AJ$167,TRUE)-_xlfn.NORM.DIST(AO$30,economics!$AK$2:$AK$167,economics!$AJ$2:$AJ$167,TRUE)))),"")</f>
        <v/>
      </c>
      <c r="AP38" t="str">
        <f t="array" ref="AP38">IFERROR((SUMPRODUCT((economics!$AG$2:$AG$167=$B38)*(economics!$D$2:$D$167="process")*economics!$AH$2:$AH$167*(_xlfn.NORM.DIST(AP$3,economics!$AK$2:$AK$167,economics!$AJ$2:$AJ$167,TRUE)-_xlfn.NORM.DIST(AP$30,economics!$AK$2:$AK$167,economics!$AJ$2:$AJ$167,TRUE))*economics!$AM$2:$AM$167))/(SUMPRODUCT((economics!$AG$2:$AG$167=$B38)*(economics!$D$2:$D$167="process")*economics!$AH$2:$AH$167*(_xlfn.NORM.DIST(AP$3,economics!$AK$2:$AK$167,economics!$AJ$2:$AJ$167,TRUE)-_xlfn.NORM.DIST(AP$30,economics!$AK$2:$AK$167,economics!$AJ$2:$AJ$167,TRUE)))),"")</f>
        <v/>
      </c>
      <c r="AQ38" t="str">
        <f t="array" ref="AQ38">IFERROR((SUMPRODUCT((economics!$AG$2:$AG$167=$B38)*(economics!$D$2:$D$167="process")*economics!$AH$2:$AH$167*(_xlfn.NORM.DIST(AQ$3,economics!$AK$2:$AK$167,economics!$AJ$2:$AJ$167,TRUE)-_xlfn.NORM.DIST(AQ$30,economics!$AK$2:$AK$167,economics!$AJ$2:$AJ$167,TRUE))*economics!$AM$2:$AM$167))/(SUMPRODUCT((economics!$AG$2:$AG$167=$B38)*(economics!$D$2:$D$167="process")*economics!$AH$2:$AH$167*(_xlfn.NORM.DIST(AQ$3,economics!$AK$2:$AK$167,economics!$AJ$2:$AJ$167,TRUE)-_xlfn.NORM.DIST(AQ$30,economics!$AK$2:$AK$167,economics!$AJ$2:$AJ$167,TRUE)))),"")</f>
        <v/>
      </c>
      <c r="AR38" t="str">
        <f t="array" ref="AR38">IFERROR((SUMPRODUCT((economics!$AG$2:$AG$167=$B38)*(economics!$D$2:$D$167="process")*economics!$AH$2:$AH$167*(_xlfn.NORM.DIST(AR$3,economics!$AK$2:$AK$167,economics!$AJ$2:$AJ$167,TRUE)-_xlfn.NORM.DIST(AR$30,economics!$AK$2:$AK$167,economics!$AJ$2:$AJ$167,TRUE))*economics!$AM$2:$AM$167))/(SUMPRODUCT((economics!$AG$2:$AG$167=$B38)*(economics!$D$2:$D$167="process")*economics!$AH$2:$AH$167*(_xlfn.NORM.DIST(AR$3,economics!$AK$2:$AK$167,economics!$AJ$2:$AJ$167,TRUE)-_xlfn.NORM.DIST(AR$30,economics!$AK$2:$AK$167,economics!$AJ$2:$AJ$167,TRUE)))),"")</f>
        <v/>
      </c>
      <c r="AS38" t="str">
        <f t="array" ref="AS38">IFERROR((SUMPRODUCT((economics!$AG$2:$AG$167=$B38)*(economics!$D$2:$D$167="process")*economics!$AH$2:$AH$167*(_xlfn.NORM.DIST(AS$3,economics!$AK$2:$AK$167,economics!$AJ$2:$AJ$167,TRUE)-_xlfn.NORM.DIST(AS$30,economics!$AK$2:$AK$167,economics!$AJ$2:$AJ$167,TRUE))*economics!$AM$2:$AM$167))/(SUMPRODUCT((economics!$AG$2:$AG$167=$B38)*(economics!$D$2:$D$167="process")*economics!$AH$2:$AH$167*(_xlfn.NORM.DIST(AS$3,economics!$AK$2:$AK$167,economics!$AJ$2:$AJ$167,TRUE)-_xlfn.NORM.DIST(AS$30,economics!$AK$2:$AK$167,economics!$AJ$2:$AJ$167,TRUE)))),"")</f>
        <v/>
      </c>
      <c r="AT38" t="str">
        <f t="array" ref="AT38">IFERROR((SUMPRODUCT((economics!$AG$2:$AG$167=$B38)*(economics!$D$2:$D$167="process")*economics!$AH$2:$AH$167*(_xlfn.NORM.DIST(AT$3,economics!$AK$2:$AK$167,economics!$AJ$2:$AJ$167,TRUE)-_xlfn.NORM.DIST(AT$30,economics!$AK$2:$AK$167,economics!$AJ$2:$AJ$167,TRUE))*economics!$AM$2:$AM$167))/(SUMPRODUCT((economics!$AG$2:$AG$167=$B38)*(economics!$D$2:$D$167="process")*economics!$AH$2:$AH$167*(_xlfn.NORM.DIST(AT$3,economics!$AK$2:$AK$167,economics!$AJ$2:$AJ$167,TRUE)-_xlfn.NORM.DIST(AT$30,economics!$AK$2:$AK$167,economics!$AJ$2:$AJ$167,TRUE)))),"")</f>
        <v/>
      </c>
      <c r="AU38" t="str">
        <f t="array" ref="AU38">IFERROR((SUMPRODUCT((economics!$AG$2:$AG$167=$B38)*(economics!$D$2:$D$167="process")*economics!$AH$2:$AH$167*(_xlfn.NORM.DIST(AU$3,economics!$AK$2:$AK$167,economics!$AJ$2:$AJ$167,TRUE)-_xlfn.NORM.DIST(AU$30,economics!$AK$2:$AK$167,economics!$AJ$2:$AJ$167,TRUE))*economics!$AM$2:$AM$167))/(SUMPRODUCT((economics!$AG$2:$AG$167=$B38)*(economics!$D$2:$D$167="process")*economics!$AH$2:$AH$167*(_xlfn.NORM.DIST(AU$3,economics!$AK$2:$AK$167,economics!$AJ$2:$AJ$167,TRUE)-_xlfn.NORM.DIST(AU$30,economics!$AK$2:$AK$167,economics!$AJ$2:$AJ$167,TRUE)))),"")</f>
        <v/>
      </c>
      <c r="AV38" t="str">
        <f t="array" ref="AV38">IFERROR((SUMPRODUCT((economics!$AG$2:$AG$167=$B38)*(economics!$D$2:$D$167="process")*economics!$AH$2:$AH$167*(_xlfn.NORM.DIST(AV$3,economics!$AK$2:$AK$167,economics!$AJ$2:$AJ$167,TRUE)-_xlfn.NORM.DIST(AV$30,economics!$AK$2:$AK$167,economics!$AJ$2:$AJ$167,TRUE))*economics!$AM$2:$AM$167))/(SUMPRODUCT((economics!$AG$2:$AG$167=$B38)*(economics!$D$2:$D$167="process")*economics!$AH$2:$AH$167*(_xlfn.NORM.DIST(AV$3,economics!$AK$2:$AK$167,economics!$AJ$2:$AJ$167,TRUE)-_xlfn.NORM.DIST(AV$30,economics!$AK$2:$AK$167,economics!$AJ$2:$AJ$167,TRUE)))),"")</f>
        <v/>
      </c>
      <c r="AW38" t="str">
        <f t="array" ref="AW38">IFERROR((SUMPRODUCT((economics!$AG$2:$AG$167=$B38)*(economics!$D$2:$D$167="process")*economics!$AH$2:$AH$167*(_xlfn.NORM.DIST(AW$3,economics!$AK$2:$AK$167,economics!$AJ$2:$AJ$167,TRUE)-_xlfn.NORM.DIST(AW$30,economics!$AK$2:$AK$167,economics!$AJ$2:$AJ$167,TRUE))*economics!$AM$2:$AM$167))/(SUMPRODUCT((economics!$AG$2:$AG$167=$B38)*(economics!$D$2:$D$167="process")*economics!$AH$2:$AH$167*(_xlfn.NORM.DIST(AW$3,economics!$AK$2:$AK$167,economics!$AJ$2:$AJ$167,TRUE)-_xlfn.NORM.DIST(AW$30,economics!$AK$2:$AK$167,economics!$AJ$2:$AJ$167,TRUE)))),"")</f>
        <v/>
      </c>
      <c r="AX38" t="str">
        <f t="array" ref="AX38">IFERROR((SUMPRODUCT((economics!$AG$2:$AG$167=$B38)*(economics!$D$2:$D$167="process")*economics!$AH$2:$AH$167*(_xlfn.NORM.DIST(AX$3,economics!$AK$2:$AK$167,economics!$AJ$2:$AJ$167,TRUE)-_xlfn.NORM.DIST(AX$30,economics!$AK$2:$AK$167,economics!$AJ$2:$AJ$167,TRUE))*economics!$AM$2:$AM$167))/(SUMPRODUCT((economics!$AG$2:$AG$167=$B38)*(economics!$D$2:$D$167="process")*economics!$AH$2:$AH$167*(_xlfn.NORM.DIST(AX$3,economics!$AK$2:$AK$167,economics!$AJ$2:$AJ$167,TRUE)-_xlfn.NORM.DIST(AX$30,economics!$AK$2:$AK$167,economics!$AJ$2:$AJ$167,TRUE)))),"")</f>
        <v/>
      </c>
      <c r="AY38" t="str">
        <f t="array" ref="AY38">IFERROR((SUMPRODUCT((economics!$AG$2:$AG$167=$B38)*(economics!$D$2:$D$167="process")*economics!$AH$2:$AH$167*(_xlfn.NORM.DIST(AY$3,economics!$AK$2:$AK$167,economics!$AJ$2:$AJ$167,TRUE)-_xlfn.NORM.DIST(AY$30,economics!$AK$2:$AK$167,economics!$AJ$2:$AJ$167,TRUE))*economics!$AM$2:$AM$167))/(SUMPRODUCT((economics!$AG$2:$AG$167=$B38)*(economics!$D$2:$D$167="process")*economics!$AH$2:$AH$167*(_xlfn.NORM.DIST(AY$3,economics!$AK$2:$AK$167,economics!$AJ$2:$AJ$167,TRUE)-_xlfn.NORM.DIST(AY$30,economics!$AK$2:$AK$167,economics!$AJ$2:$AJ$167,TRUE)))),"")</f>
        <v/>
      </c>
      <c r="AZ38" t="str">
        <f t="array" ref="AZ38">IFERROR((SUMPRODUCT((economics!$AG$2:$AG$167=$B38)*(economics!$D$2:$D$167="process")*economics!$AH$2:$AH$167*(_xlfn.NORM.DIST(AZ$3,economics!$AK$2:$AK$167,economics!$AJ$2:$AJ$167,TRUE)-_xlfn.NORM.DIST(AZ$30,economics!$AK$2:$AK$167,economics!$AJ$2:$AJ$167,TRUE))*economics!$AM$2:$AM$167))/(SUMPRODUCT((economics!$AG$2:$AG$167=$B38)*(economics!$D$2:$D$167="process")*economics!$AH$2:$AH$167*(_xlfn.NORM.DIST(AZ$3,economics!$AK$2:$AK$167,economics!$AJ$2:$AJ$167,TRUE)-_xlfn.NORM.DIST(AZ$30,economics!$AK$2:$AK$167,economics!$AJ$2:$AJ$167,TRUE)))),"")</f>
        <v/>
      </c>
      <c r="BA38" t="str">
        <f t="array" ref="BA38">IFERROR((SUMPRODUCT((economics!$AG$2:$AG$167=$B38)*(economics!$D$2:$D$167="process")*economics!$AH$2:$AH$167*(_xlfn.NORM.DIST(BA$3,economics!$AK$2:$AK$167,economics!$AJ$2:$AJ$167,TRUE)-_xlfn.NORM.DIST(BA$30,economics!$AK$2:$AK$167,economics!$AJ$2:$AJ$167,TRUE))*economics!$AM$2:$AM$167))/(SUMPRODUCT((economics!$AG$2:$AG$167=$B38)*(economics!$D$2:$D$167="process")*economics!$AH$2:$AH$167*(_xlfn.NORM.DIST(BA$3,economics!$AK$2:$AK$167,economics!$AJ$2:$AJ$167,TRUE)-_xlfn.NORM.DIST(BA$30,economics!$AK$2:$AK$167,economics!$AJ$2:$AJ$167,TRUE)))),"")</f>
        <v/>
      </c>
      <c r="BB38" t="str">
        <f t="array" ref="BB38">IFERROR((SUMPRODUCT((economics!$AG$2:$AG$167=$B38)*(economics!$D$2:$D$167="process")*economics!$AH$2:$AH$167*(_xlfn.NORM.DIST(BB$3,economics!$AK$2:$AK$167,economics!$AJ$2:$AJ$167,TRUE)-_xlfn.NORM.DIST(BB$30,economics!$AK$2:$AK$167,economics!$AJ$2:$AJ$167,TRUE))*economics!$AM$2:$AM$167))/(SUMPRODUCT((economics!$AG$2:$AG$167=$B38)*(economics!$D$2:$D$167="process")*economics!$AH$2:$AH$167*(_xlfn.NORM.DIST(BB$3,economics!$AK$2:$AK$167,economics!$AJ$2:$AJ$167,TRUE)-_xlfn.NORM.DIST(BB$30,economics!$AK$2:$AK$167,economics!$AJ$2:$AJ$167,TRUE)))),"")</f>
        <v/>
      </c>
      <c r="BC38" t="str">
        <f t="array" ref="BC38">IFERROR((SUMPRODUCT((economics!$AG$2:$AG$167=$B38)*(economics!$D$2:$D$167="process")*economics!$AH$2:$AH$167*(_xlfn.NORM.DIST(BC$3,economics!$AK$2:$AK$167,economics!$AJ$2:$AJ$167,TRUE)-_xlfn.NORM.DIST(BC$30,economics!$AK$2:$AK$167,economics!$AJ$2:$AJ$167,TRUE))*economics!$AM$2:$AM$167))/(SUMPRODUCT((economics!$AG$2:$AG$167=$B38)*(economics!$D$2:$D$167="process")*economics!$AH$2:$AH$167*(_xlfn.NORM.DIST(BC$3,economics!$AK$2:$AK$167,economics!$AJ$2:$AJ$167,TRUE)-_xlfn.NORM.DIST(BC$30,economics!$AK$2:$AK$167,economics!$AJ$2:$AJ$167,TRUE)))),"")</f>
        <v/>
      </c>
      <c r="BD38" t="str">
        <f t="array" ref="BD38">IFERROR((SUMPRODUCT((economics!$AG$2:$AG$167=$B38)*(economics!$D$2:$D$167="process")*economics!$AH$2:$AH$167*(_xlfn.NORM.DIST(BD$3,economics!$AK$2:$AK$167,economics!$AJ$2:$AJ$167,TRUE)-_xlfn.NORM.DIST(BD$30,economics!$AK$2:$AK$167,economics!$AJ$2:$AJ$167,TRUE))*economics!$AM$2:$AM$167))/(SUMPRODUCT((economics!$AG$2:$AG$167=$B38)*(economics!$D$2:$D$167="process")*economics!$AH$2:$AH$167*(_xlfn.NORM.DIST(BD$3,economics!$AK$2:$AK$167,economics!$AJ$2:$AJ$167,TRUE)-_xlfn.NORM.DIST(BD$30,economics!$AK$2:$AK$167,economics!$AJ$2:$AJ$167,TRUE)))),"")</f>
        <v/>
      </c>
      <c r="BE38" t="str">
        <f t="array" ref="BE38">IFERROR((SUMPRODUCT((economics!$AG$2:$AG$167=$B38)*(economics!$D$2:$D$167="process")*economics!$AH$2:$AH$167*(_xlfn.NORM.DIST(BE$3,economics!$AK$2:$AK$167,economics!$AJ$2:$AJ$167,TRUE)-_xlfn.NORM.DIST(BE$30,economics!$AK$2:$AK$167,economics!$AJ$2:$AJ$167,TRUE))*economics!$AM$2:$AM$167))/(SUMPRODUCT((economics!$AG$2:$AG$167=$B38)*(economics!$D$2:$D$167="process")*economics!$AH$2:$AH$167*(_xlfn.NORM.DIST(BE$3,economics!$AK$2:$AK$167,economics!$AJ$2:$AJ$167,TRUE)-_xlfn.NORM.DIST(BE$30,economics!$AK$2:$AK$167,economics!$AJ$2:$AJ$167,TRUE)))),"")</f>
        <v/>
      </c>
      <c r="BF38" t="str">
        <f t="array" ref="BF38">IFERROR((SUMPRODUCT((economics!$AG$2:$AG$167=$B38)*(economics!$D$2:$D$167="process")*economics!$AH$2:$AH$167*(_xlfn.NORM.DIST(BF$3,economics!$AK$2:$AK$167,economics!$AJ$2:$AJ$167,TRUE)-_xlfn.NORM.DIST(BF$30,economics!$AK$2:$AK$167,economics!$AJ$2:$AJ$167,TRUE))*economics!$AM$2:$AM$167))/(SUMPRODUCT((economics!$AG$2:$AG$167=$B38)*(economics!$D$2:$D$167="process")*economics!$AH$2:$AH$167*(_xlfn.NORM.DIST(BF$3,economics!$AK$2:$AK$167,economics!$AJ$2:$AJ$167,TRUE)-_xlfn.NORM.DIST(BF$30,economics!$AK$2:$AK$167,economics!$AJ$2:$AJ$167,TRUE)))),"")</f>
        <v/>
      </c>
      <c r="BG38" t="str">
        <f t="array" ref="BG38">IFERROR((SUMPRODUCT((economics!$AG$2:$AG$167=$B38)*(economics!$D$2:$D$167="process")*economics!$AH$2:$AH$167*(_xlfn.NORM.DIST(BG$3,economics!$AK$2:$AK$167,economics!$AJ$2:$AJ$167,TRUE)-_xlfn.NORM.DIST(BG$30,economics!$AK$2:$AK$167,economics!$AJ$2:$AJ$167,TRUE))*economics!$AM$2:$AM$167))/(SUMPRODUCT((economics!$AG$2:$AG$167=$B38)*(economics!$D$2:$D$167="process")*economics!$AH$2:$AH$167*(_xlfn.NORM.DIST(BG$3,economics!$AK$2:$AK$167,economics!$AJ$2:$AJ$167,TRUE)-_xlfn.NORM.DIST(BG$30,economics!$AK$2:$AK$167,economics!$AJ$2:$AJ$167,TRUE)))),"")</f>
        <v/>
      </c>
      <c r="BH38" t="str">
        <f t="array" ref="BH38">IFERROR((SUMPRODUCT((economics!$AG$2:$AG$167=$B38)*(economics!$D$2:$D$167="process")*economics!$AH$2:$AH$167*(_xlfn.NORM.DIST(BH$3,economics!$AK$2:$AK$167,economics!$AJ$2:$AJ$167,TRUE)-_xlfn.NORM.DIST(BH$30,economics!$AK$2:$AK$167,economics!$AJ$2:$AJ$167,TRUE))*economics!$AM$2:$AM$167))/(SUMPRODUCT((economics!$AG$2:$AG$167=$B38)*(economics!$D$2:$D$167="process")*economics!$AH$2:$AH$167*(_xlfn.NORM.DIST(BH$3,economics!$AK$2:$AK$167,economics!$AJ$2:$AJ$167,TRUE)-_xlfn.NORM.DIST(BH$30,economics!$AK$2:$AK$167,economics!$AJ$2:$AJ$167,TRUE)))),"")</f>
        <v/>
      </c>
      <c r="BI38" t="str">
        <f t="array" ref="BI38">IFERROR((SUMPRODUCT((economics!$AG$2:$AG$167=$B38)*(economics!$D$2:$D$167="process")*economics!$AH$2:$AH$167*(_xlfn.NORM.DIST(BI$3,economics!$AK$2:$AK$167,economics!$AJ$2:$AJ$167,TRUE)-_xlfn.NORM.DIST(BI$30,economics!$AK$2:$AK$167,economics!$AJ$2:$AJ$167,TRUE))*economics!$AM$2:$AM$167))/(SUMPRODUCT((economics!$AG$2:$AG$167=$B38)*(economics!$D$2:$D$167="process")*economics!$AH$2:$AH$167*(_xlfn.NORM.DIST(BI$3,economics!$AK$2:$AK$167,economics!$AJ$2:$AJ$167,TRUE)-_xlfn.NORM.DIST(BI$30,economics!$AK$2:$AK$167,economics!$AJ$2:$AJ$167,TRUE)))),"")</f>
        <v/>
      </c>
      <c r="BJ38" t="str">
        <f t="array" ref="BJ38">IFERROR((SUMPRODUCT((economics!$AG$2:$AG$167=$B38)*(economics!$D$2:$D$167="process")*economics!$AH$2:$AH$167*(_xlfn.NORM.DIST(BJ$3,economics!$AK$2:$AK$167,economics!$AJ$2:$AJ$167,TRUE)-_xlfn.NORM.DIST(BJ$30,economics!$AK$2:$AK$167,economics!$AJ$2:$AJ$167,TRUE))*economics!$AM$2:$AM$167))/(SUMPRODUCT((economics!$AG$2:$AG$167=$B38)*(economics!$D$2:$D$167="process")*economics!$AH$2:$AH$167*(_xlfn.NORM.DIST(BJ$3,economics!$AK$2:$AK$167,economics!$AJ$2:$AJ$167,TRUE)-_xlfn.NORM.DIST(BJ$30,economics!$AK$2:$AK$167,economics!$AJ$2:$AJ$167,TRUE)))),"")</f>
        <v/>
      </c>
      <c r="BK38" t="str">
        <f t="array" ref="BK38">IFERROR((SUMPRODUCT((economics!$AG$2:$AG$167=$B38)*(economics!$D$2:$D$167="process")*economics!$AH$2:$AH$167*(_xlfn.NORM.DIST(BK$3,economics!$AK$2:$AK$167,economics!$AJ$2:$AJ$167,TRUE)-_xlfn.NORM.DIST(BK$30,economics!$AK$2:$AK$167,economics!$AJ$2:$AJ$167,TRUE))*economics!$AM$2:$AM$167))/(SUMPRODUCT((economics!$AG$2:$AG$167=$B38)*(economics!$D$2:$D$167="process")*economics!$AH$2:$AH$167*(_xlfn.NORM.DIST(BK$3,economics!$AK$2:$AK$167,economics!$AJ$2:$AJ$167,TRUE)-_xlfn.NORM.DIST(BK$30,economics!$AK$2:$AK$167,economics!$AJ$2:$AJ$167,TRUE)))),"")</f>
        <v/>
      </c>
      <c r="BL38" t="str">
        <f t="array" ref="BL38">IFERROR((SUMPRODUCT((economics!$AG$2:$AG$167=$B38)*(economics!$D$2:$D$167="process")*economics!$AH$2:$AH$167*(_xlfn.NORM.DIST(BL$3,economics!$AK$2:$AK$167,economics!$AJ$2:$AJ$167,TRUE)-_xlfn.NORM.DIST(BL$30,economics!$AK$2:$AK$167,economics!$AJ$2:$AJ$167,TRUE))*economics!$AM$2:$AM$167))/(SUMPRODUCT((economics!$AG$2:$AG$167=$B38)*(economics!$D$2:$D$167="process")*economics!$AH$2:$AH$167*(_xlfn.NORM.DIST(BL$3,economics!$AK$2:$AK$167,economics!$AJ$2:$AJ$167,TRUE)-_xlfn.NORM.DIST(BL$30,economics!$AK$2:$AK$167,economics!$AJ$2:$AJ$167,TRUE)))),"")</f>
        <v/>
      </c>
      <c r="BM38" t="str">
        <f t="array" ref="BM38">IFERROR((SUMPRODUCT((economics!$AG$2:$AG$167=$B38)*(economics!$D$2:$D$167="process")*economics!$AH$2:$AH$167*(_xlfn.NORM.DIST(BM$3,economics!$AK$2:$AK$167,economics!$AJ$2:$AJ$167,TRUE)-_xlfn.NORM.DIST(BM$30,economics!$AK$2:$AK$167,economics!$AJ$2:$AJ$167,TRUE))*economics!$AM$2:$AM$167))/(SUMPRODUCT((economics!$AG$2:$AG$167=$B38)*(economics!$D$2:$D$167="process")*economics!$AH$2:$AH$167*(_xlfn.NORM.DIST(BM$3,economics!$AK$2:$AK$167,economics!$AJ$2:$AJ$167,TRUE)-_xlfn.NORM.DIST(BM$30,economics!$AK$2:$AK$167,economics!$AJ$2:$AJ$167,TRUE)))),"")</f>
        <v/>
      </c>
      <c r="BN38" t="str">
        <f t="array" ref="BN38">IFERROR((SUMPRODUCT((economics!$AG$2:$AG$167=$B38)*(economics!$D$2:$D$167="process")*economics!$AH$2:$AH$167*(_xlfn.NORM.DIST(BN$3,economics!$AK$2:$AK$167,economics!$AJ$2:$AJ$167,TRUE)-_xlfn.NORM.DIST(BN$30,economics!$AK$2:$AK$167,economics!$AJ$2:$AJ$167,TRUE))*economics!$AM$2:$AM$167))/(SUMPRODUCT((economics!$AG$2:$AG$167=$B38)*(economics!$D$2:$D$167="process")*economics!$AH$2:$AH$167*(_xlfn.NORM.DIST(BN$3,economics!$AK$2:$AK$167,economics!$AJ$2:$AJ$167,TRUE)-_xlfn.NORM.DIST(BN$30,economics!$AK$2:$AK$167,economics!$AJ$2:$AJ$167,TRUE)))),"")</f>
        <v/>
      </c>
      <c r="BO38" t="str">
        <f t="array" ref="BO38">IFERROR((SUMPRODUCT((economics!$AG$2:$AG$167=$B38)*(economics!$D$2:$D$167="process")*economics!$AH$2:$AH$167*(_xlfn.NORM.DIST(BO$3,economics!$AK$2:$AK$167,economics!$AJ$2:$AJ$167,TRUE)-_xlfn.NORM.DIST(BO$30,economics!$AK$2:$AK$167,economics!$AJ$2:$AJ$167,TRUE))*economics!$AM$2:$AM$167))/(SUMPRODUCT((economics!$AG$2:$AG$167=$B38)*(economics!$D$2:$D$167="process")*economics!$AH$2:$AH$167*(_xlfn.NORM.DIST(BO$3,economics!$AK$2:$AK$167,economics!$AJ$2:$AJ$167,TRUE)-_xlfn.NORM.DIST(BO$30,economics!$AK$2:$AK$167,economics!$AJ$2:$AJ$167,TRUE)))),"")</f>
        <v/>
      </c>
      <c r="BP38" t="str">
        <f t="array" ref="BP38">IFERROR((SUMPRODUCT((economics!$AG$2:$AG$167=$B38)*(economics!$D$2:$D$167="process")*economics!$AH$2:$AH$167*(_xlfn.NORM.DIST(BP$3,economics!$AK$2:$AK$167,economics!$AJ$2:$AJ$167,TRUE)-_xlfn.NORM.DIST(BP$30,economics!$AK$2:$AK$167,economics!$AJ$2:$AJ$167,TRUE))*economics!$AM$2:$AM$167))/(SUMPRODUCT((economics!$AG$2:$AG$167=$B38)*(economics!$D$2:$D$167="process")*economics!$AH$2:$AH$167*(_xlfn.NORM.DIST(BP$3,economics!$AK$2:$AK$167,economics!$AJ$2:$AJ$167,TRUE)-_xlfn.NORM.DIST(BP$30,economics!$AK$2:$AK$167,economics!$AJ$2:$AJ$167,TRUE)))),"")</f>
        <v/>
      </c>
      <c r="BQ38" t="str">
        <f t="array" ref="BQ38">IFERROR((SUMPRODUCT((economics!$AG$2:$AG$167=$B38)*(economics!$D$2:$D$167="process")*economics!$AH$2:$AH$167*(_xlfn.NORM.DIST(BQ$3,economics!$AK$2:$AK$167,economics!$AJ$2:$AJ$167,TRUE)-_xlfn.NORM.DIST(BQ$30,economics!$AK$2:$AK$167,economics!$AJ$2:$AJ$167,TRUE))*economics!$AM$2:$AM$167))/(SUMPRODUCT((economics!$AG$2:$AG$167=$B38)*(economics!$D$2:$D$167="process")*economics!$AH$2:$AH$167*(_xlfn.NORM.DIST(BQ$3,economics!$AK$2:$AK$167,economics!$AJ$2:$AJ$167,TRUE)-_xlfn.NORM.DIST(BQ$30,economics!$AK$2:$AK$167,economics!$AJ$2:$AJ$167,TRUE)))),"")</f>
        <v/>
      </c>
      <c r="BR38" t="str">
        <f t="array" ref="BR38">IFERROR((SUMPRODUCT((economics!$AG$2:$AG$167=$B38)*(economics!$D$2:$D$167="process")*economics!$AH$2:$AH$167*(_xlfn.NORM.DIST(BR$3,economics!$AK$2:$AK$167,economics!$AJ$2:$AJ$167,TRUE)-_xlfn.NORM.DIST(BR$30,economics!$AK$2:$AK$167,economics!$AJ$2:$AJ$167,TRUE))*economics!$AM$2:$AM$167))/(SUMPRODUCT((economics!$AG$2:$AG$167=$B38)*(economics!$D$2:$D$167="process")*economics!$AH$2:$AH$167*(_xlfn.NORM.DIST(BR$3,economics!$AK$2:$AK$167,economics!$AJ$2:$AJ$167,TRUE)-_xlfn.NORM.DIST(BR$30,economics!$AK$2:$AK$167,economics!$AJ$2:$AJ$167,TRUE)))),"")</f>
        <v/>
      </c>
      <c r="BS38" t="str">
        <f t="array" ref="BS38">IFERROR((SUMPRODUCT((economics!$AG$2:$AG$167=$B38)*(economics!$D$2:$D$167="process")*economics!$AH$2:$AH$167*(_xlfn.NORM.DIST(BS$3,economics!$AK$2:$AK$167,economics!$AJ$2:$AJ$167,TRUE)-_xlfn.NORM.DIST(BS$30,economics!$AK$2:$AK$167,economics!$AJ$2:$AJ$167,TRUE))*economics!$AM$2:$AM$167))/(SUMPRODUCT((economics!$AG$2:$AG$167=$B38)*(economics!$D$2:$D$167="process")*economics!$AH$2:$AH$167*(_xlfn.NORM.DIST(BS$3,economics!$AK$2:$AK$167,economics!$AJ$2:$AJ$167,TRUE)-_xlfn.NORM.DIST(BS$30,economics!$AK$2:$AK$167,economics!$AJ$2:$AJ$167,TRUE)))),"")</f>
        <v/>
      </c>
      <c r="BT38" t="str">
        <f t="array" ref="BT38">IFERROR((SUMPRODUCT((economics!$AG$2:$AG$167=$B38)*(economics!$D$2:$D$167="process")*economics!$AH$2:$AH$167*(_xlfn.NORM.DIST(BT$3,economics!$AK$2:$AK$167,economics!$AJ$2:$AJ$167,TRUE)-_xlfn.NORM.DIST(BT$30,economics!$AK$2:$AK$167,economics!$AJ$2:$AJ$167,TRUE))*economics!$AM$2:$AM$167))/(SUMPRODUCT((economics!$AG$2:$AG$167=$B38)*(economics!$D$2:$D$167="process")*economics!$AH$2:$AH$167*(_xlfn.NORM.DIST(BT$3,economics!$AK$2:$AK$167,economics!$AJ$2:$AJ$167,TRUE)-_xlfn.NORM.DIST(BT$30,economics!$AK$2:$AK$167,economics!$AJ$2:$AJ$167,TRUE)))),"")</f>
        <v/>
      </c>
      <c r="BU38" t="str">
        <f t="array" ref="BU38">IFERROR((SUMPRODUCT((economics!$AG$2:$AG$167=$B38)*(economics!$D$2:$D$167="process")*economics!$AH$2:$AH$167*(_xlfn.NORM.DIST(BU$3,economics!$AK$2:$AK$167,economics!$AJ$2:$AJ$167,TRUE)-_xlfn.NORM.DIST(BU$30,economics!$AK$2:$AK$167,economics!$AJ$2:$AJ$167,TRUE))*economics!$AM$2:$AM$167))/(SUMPRODUCT((economics!$AG$2:$AG$167=$B38)*(economics!$D$2:$D$167="process")*economics!$AH$2:$AH$167*(_xlfn.NORM.DIST(BU$3,economics!$AK$2:$AK$167,economics!$AJ$2:$AJ$167,TRUE)-_xlfn.NORM.DIST(BU$30,economics!$AK$2:$AK$167,economics!$AJ$2:$AJ$167,TRUE)))),"")</f>
        <v/>
      </c>
      <c r="BV38" t="str">
        <f t="array" ref="BV38">IFERROR((SUMPRODUCT((economics!$AG$2:$AG$167=$B38)*(economics!$D$2:$D$167="process")*economics!$AH$2:$AH$167*(_xlfn.NORM.DIST(BV$3,economics!$AK$2:$AK$167,economics!$AJ$2:$AJ$167,TRUE)-_xlfn.NORM.DIST(BV$30,economics!$AK$2:$AK$167,economics!$AJ$2:$AJ$167,TRUE))*economics!$AM$2:$AM$167))/(SUMPRODUCT((economics!$AG$2:$AG$167=$B38)*(economics!$D$2:$D$167="process")*economics!$AH$2:$AH$167*(_xlfn.NORM.DIST(BV$3,economics!$AK$2:$AK$167,economics!$AJ$2:$AJ$167,TRUE)-_xlfn.NORM.DIST(BV$30,economics!$AK$2:$AK$167,economics!$AJ$2:$AJ$167,TRUE)))),"")</f>
        <v/>
      </c>
      <c r="BW38" t="str">
        <f t="array" ref="BW38">IFERROR((SUMPRODUCT((economics!$AG$2:$AG$167=$B38)*(economics!$D$2:$D$167="process")*economics!$AH$2:$AH$167*(_xlfn.NORM.DIST(BW$3,economics!$AK$2:$AK$167,economics!$AJ$2:$AJ$167,TRUE)-_xlfn.NORM.DIST(BW$30,economics!$AK$2:$AK$167,economics!$AJ$2:$AJ$167,TRUE))*economics!$AM$2:$AM$167))/(SUMPRODUCT((economics!$AG$2:$AG$167=$B38)*(economics!$D$2:$D$167="process")*economics!$AH$2:$AH$167*(_xlfn.NORM.DIST(BW$3,economics!$AK$2:$AK$167,economics!$AJ$2:$AJ$167,TRUE)-_xlfn.NORM.DIST(BW$30,economics!$AK$2:$AK$167,economics!$AJ$2:$AJ$167,TRUE)))),"")</f>
        <v/>
      </c>
      <c r="BX38" t="str">
        <f t="array" ref="BX38">IFERROR((SUMPRODUCT((economics!$AG$2:$AG$167=$B38)*(economics!$D$2:$D$167="process")*economics!$AH$2:$AH$167*(_xlfn.NORM.DIST(BX$3,economics!$AK$2:$AK$167,economics!$AJ$2:$AJ$167,TRUE)-_xlfn.NORM.DIST(BX$30,economics!$AK$2:$AK$167,economics!$AJ$2:$AJ$167,TRUE))*economics!$AM$2:$AM$167))/(SUMPRODUCT((economics!$AG$2:$AG$167=$B38)*(economics!$D$2:$D$167="process")*economics!$AH$2:$AH$167*(_xlfn.NORM.DIST(BX$3,economics!$AK$2:$AK$167,economics!$AJ$2:$AJ$167,TRUE)-_xlfn.NORM.DIST(BX$30,economics!$AK$2:$AK$167,economics!$AJ$2:$AJ$167,TRUE)))),"")</f>
        <v/>
      </c>
      <c r="BY38" t="str">
        <f t="array" ref="BY38">IFERROR((SUMPRODUCT((economics!$AG$2:$AG$167=$B38)*(economics!$D$2:$D$167="process")*economics!$AH$2:$AH$167*(_xlfn.NORM.DIST(BY$3,economics!$AK$2:$AK$167,economics!$AJ$2:$AJ$167,TRUE)-_xlfn.NORM.DIST(BY$30,economics!$AK$2:$AK$167,economics!$AJ$2:$AJ$167,TRUE))*economics!$AM$2:$AM$167))/(SUMPRODUCT((economics!$AG$2:$AG$167=$B38)*(economics!$D$2:$D$167="process")*economics!$AH$2:$AH$167*(_xlfn.NORM.DIST(BY$3,economics!$AK$2:$AK$167,economics!$AJ$2:$AJ$167,TRUE)-_xlfn.NORM.DIST(BY$30,economics!$AK$2:$AK$167,economics!$AJ$2:$AJ$167,TRUE)))),"")</f>
        <v/>
      </c>
      <c r="BZ38" t="str">
        <f t="array" ref="BZ38">IFERROR((SUMPRODUCT((economics!$AG$2:$AG$167=$B38)*(economics!$D$2:$D$167="process")*economics!$AH$2:$AH$167*(_xlfn.NORM.DIST(BZ$3,economics!$AK$2:$AK$167,economics!$AJ$2:$AJ$167,TRUE)-_xlfn.NORM.DIST(BZ$30,economics!$AK$2:$AK$167,economics!$AJ$2:$AJ$167,TRUE))*economics!$AM$2:$AM$167))/(SUMPRODUCT((economics!$AG$2:$AG$167=$B38)*(economics!$D$2:$D$167="process")*economics!$AH$2:$AH$167*(_xlfn.NORM.DIST(BZ$3,economics!$AK$2:$AK$167,economics!$AJ$2:$AJ$167,TRUE)-_xlfn.NORM.DIST(BZ$30,economics!$AK$2:$AK$167,economics!$AJ$2:$AJ$167,TRUE)))),"")</f>
        <v/>
      </c>
      <c r="CA38" t="str">
        <f t="array" ref="CA38">IFERROR((SUMPRODUCT((economics!$AG$2:$AG$167=$B38)*(economics!$D$2:$D$167="process")*economics!$AH$2:$AH$167*(_xlfn.NORM.DIST(CA$3,economics!$AK$2:$AK$167,economics!$AJ$2:$AJ$167,TRUE)-_xlfn.NORM.DIST(CA$30,economics!$AK$2:$AK$167,economics!$AJ$2:$AJ$167,TRUE))*economics!$AM$2:$AM$167))/(SUMPRODUCT((economics!$AG$2:$AG$167=$B38)*(economics!$D$2:$D$167="process")*economics!$AH$2:$AH$167*(_xlfn.NORM.DIST(CA$3,economics!$AK$2:$AK$167,economics!$AJ$2:$AJ$167,TRUE)-_xlfn.NORM.DIST(CA$30,economics!$AK$2:$AK$167,economics!$AJ$2:$AJ$167,TRUE)))),"")</f>
        <v/>
      </c>
      <c r="CB38" t="str">
        <f t="array" ref="CB38">IFERROR((SUMPRODUCT((economics!$AG$2:$AG$167=$B38)*(economics!$D$2:$D$167="process")*economics!$AH$2:$AH$167*(_xlfn.NORM.DIST(CB$3,economics!$AK$2:$AK$167,economics!$AJ$2:$AJ$167,TRUE)-_xlfn.NORM.DIST(CB$30,economics!$AK$2:$AK$167,economics!$AJ$2:$AJ$167,TRUE))*economics!$AM$2:$AM$167))/(SUMPRODUCT((economics!$AG$2:$AG$167=$B38)*(economics!$D$2:$D$167="process")*economics!$AH$2:$AH$167*(_xlfn.NORM.DIST(CB$3,economics!$AK$2:$AK$167,economics!$AJ$2:$AJ$167,TRUE)-_xlfn.NORM.DIST(CB$30,economics!$AK$2:$AK$167,economics!$AJ$2:$AJ$167,TRUE)))),"")</f>
        <v/>
      </c>
      <c r="CC38" t="str">
        <f t="array" ref="CC38">IFERROR((SUMPRODUCT((economics!$AG$2:$AG$167=$B38)*(economics!$D$2:$D$167="process")*economics!$AH$2:$AH$167*(_xlfn.NORM.DIST(CC$3,economics!$AK$2:$AK$167,economics!$AJ$2:$AJ$167,TRUE)-_xlfn.NORM.DIST(CC$30,economics!$AK$2:$AK$167,economics!$AJ$2:$AJ$167,TRUE))*economics!$AM$2:$AM$167))/(SUMPRODUCT((economics!$AG$2:$AG$167=$B38)*(economics!$D$2:$D$167="process")*economics!$AH$2:$AH$167*(_xlfn.NORM.DIST(CC$3,economics!$AK$2:$AK$167,economics!$AJ$2:$AJ$167,TRUE)-_xlfn.NORM.DIST(CC$30,economics!$AK$2:$AK$167,economics!$AJ$2:$AJ$167,TRUE)))),"")</f>
        <v/>
      </c>
      <c r="CD38" t="str">
        <f t="array" ref="CD38">IFERROR((SUMPRODUCT((economics!$AG$2:$AG$167=$B38)*(economics!$D$2:$D$167="process")*economics!$AH$2:$AH$167*(_xlfn.NORM.DIST(CD$3,economics!$AK$2:$AK$167,economics!$AJ$2:$AJ$167,TRUE)-_xlfn.NORM.DIST(CD$30,economics!$AK$2:$AK$167,economics!$AJ$2:$AJ$167,TRUE))*economics!$AM$2:$AM$167))/(SUMPRODUCT((economics!$AG$2:$AG$167=$B38)*(economics!$D$2:$D$167="process")*economics!$AH$2:$AH$167*(_xlfn.NORM.DIST(CD$3,economics!$AK$2:$AK$167,economics!$AJ$2:$AJ$167,TRUE)-_xlfn.NORM.DIST(CD$30,economics!$AK$2:$AK$167,economics!$AJ$2:$AJ$167,TRUE)))),"")</f>
        <v/>
      </c>
      <c r="CE38" t="str">
        <f t="array" ref="CE38">IFERROR((SUMPRODUCT((economics!$AG$2:$AG$167=$B38)*(economics!$D$2:$D$167="process")*economics!$AH$2:$AH$167*(_xlfn.NORM.DIST(CE$3,economics!$AK$2:$AK$167,economics!$AJ$2:$AJ$167,TRUE)-_xlfn.NORM.DIST(CE$30,economics!$AK$2:$AK$167,economics!$AJ$2:$AJ$167,TRUE))*economics!$AM$2:$AM$167))/(SUMPRODUCT((economics!$AG$2:$AG$167=$B38)*(economics!$D$2:$D$167="process")*economics!$AH$2:$AH$167*(_xlfn.NORM.DIST(CE$3,economics!$AK$2:$AK$167,economics!$AJ$2:$AJ$167,TRUE)-_xlfn.NORM.DIST(CE$30,economics!$AK$2:$AK$167,economics!$AJ$2:$AJ$167,TRUE)))),"")</f>
        <v/>
      </c>
      <c r="CF38" t="str">
        <f t="array" ref="CF38">IFERROR((SUMPRODUCT((economics!$AG$2:$AG$167=$B38)*(economics!$D$2:$D$167="process")*economics!$AH$2:$AH$167*(_xlfn.NORM.DIST(CF$3,economics!$AK$2:$AK$167,economics!$AJ$2:$AJ$167,TRUE)-_xlfn.NORM.DIST(CF$30,economics!$AK$2:$AK$167,economics!$AJ$2:$AJ$167,TRUE))*economics!$AM$2:$AM$167))/(SUMPRODUCT((economics!$AG$2:$AG$167=$B38)*(economics!$D$2:$D$167="process")*economics!$AH$2:$AH$167*(_xlfn.NORM.DIST(CF$3,economics!$AK$2:$AK$167,economics!$AJ$2:$AJ$167,TRUE)-_xlfn.NORM.DIST(CF$30,economics!$AK$2:$AK$167,economics!$AJ$2:$AJ$167,TRUE)))),"")</f>
        <v/>
      </c>
      <c r="CG38" t="str">
        <f t="array" ref="CG38">IFERROR((SUMPRODUCT((economics!$AG$2:$AG$167=$B38)*(economics!$D$2:$D$167="process")*economics!$AH$2:$AH$167*(_xlfn.NORM.DIST(CG$3,economics!$AK$2:$AK$167,economics!$AJ$2:$AJ$167,TRUE)-_xlfn.NORM.DIST(CG$30,economics!$AK$2:$AK$167,economics!$AJ$2:$AJ$167,TRUE))*economics!$AM$2:$AM$167))/(SUMPRODUCT((economics!$AG$2:$AG$167=$B38)*(economics!$D$2:$D$167="process")*economics!$AH$2:$AH$167*(_xlfn.NORM.DIST(CG$3,economics!$AK$2:$AK$167,economics!$AJ$2:$AJ$167,TRUE)-_xlfn.NORM.DIST(CG$30,economics!$AK$2:$AK$167,economics!$AJ$2:$AJ$167,TRUE)))),"")</f>
        <v/>
      </c>
      <c r="CH38" t="str">
        <f t="array" ref="CH38">IFERROR((SUMPRODUCT((economics!$AG$2:$AG$167=$B38)*(economics!$D$2:$D$167="process")*economics!$AH$2:$AH$167*(_xlfn.NORM.DIST(CH$3,economics!$AK$2:$AK$167,economics!$AJ$2:$AJ$167,TRUE)-_xlfn.NORM.DIST(CH$30,economics!$AK$2:$AK$167,economics!$AJ$2:$AJ$167,TRUE))*economics!$AM$2:$AM$167))/(SUMPRODUCT((economics!$AG$2:$AG$167=$B38)*(economics!$D$2:$D$167="process")*economics!$AH$2:$AH$167*(_xlfn.NORM.DIST(CH$3,economics!$AK$2:$AK$167,economics!$AJ$2:$AJ$167,TRUE)-_xlfn.NORM.DIST(CH$30,economics!$AK$2:$AK$167,economics!$AJ$2:$AJ$167,TRUE)))),"")</f>
        <v/>
      </c>
    </row>
    <row r="39" spans="1:86" x14ac:dyDescent="0.35">
      <c r="A39" t="str">
        <f t="shared" si="0"/>
        <v>wood products 16</v>
      </c>
      <c r="B39">
        <f t="shared" si="0"/>
        <v>16</v>
      </c>
      <c r="E39" t="str">
        <f t="array" ref="E39">IFERROR((SUMPRODUCT((economics!$AG$2:$AG$167=$B39)*(economics!$D$2:$D$167="process")*economics!$AH$2:$AH$167*(_xlfn.NORM.DIST(E$3,economics!$AK$2:$AK$167,economics!$AJ$2:$AJ$167,TRUE)-_xlfn.NORM.DIST(E$30,economics!$AK$2:$AK$167,economics!$AJ$2:$AJ$167,TRUE))*economics!$AM$2:$AM$167))/(SUMPRODUCT((economics!$AG$2:$AG$167=$B39)*(economics!$D$2:$D$167="process")*economics!$AH$2:$AH$167*(_xlfn.NORM.DIST(E$3,economics!$AK$2:$AK$167,economics!$AJ$2:$AJ$167,TRUE)-_xlfn.NORM.DIST(E$30,economics!$AK$2:$AK$167,economics!$AJ$2:$AJ$167,TRUE)))),"")</f>
        <v/>
      </c>
      <c r="F39" t="str">
        <f t="array" ref="F39">IFERROR((SUMPRODUCT((economics!$AG$2:$AG$167=$B39)*(economics!$D$2:$D$167="process")*economics!$AH$2:$AH$167*(_xlfn.NORM.DIST(F$3,economics!$AK$2:$AK$167,economics!$AJ$2:$AJ$167,TRUE)-_xlfn.NORM.DIST(F$30,economics!$AK$2:$AK$167,economics!$AJ$2:$AJ$167,TRUE))*economics!$AM$2:$AM$167))/(SUMPRODUCT((economics!$AG$2:$AG$167=$B39)*(economics!$D$2:$D$167="process")*economics!$AH$2:$AH$167*(_xlfn.NORM.DIST(F$3,economics!$AK$2:$AK$167,economics!$AJ$2:$AJ$167,TRUE)-_xlfn.NORM.DIST(F$30,economics!$AK$2:$AK$167,economics!$AJ$2:$AJ$167,TRUE)))),"")</f>
        <v/>
      </c>
      <c r="G39" t="str">
        <f t="array" ref="G39">IFERROR((SUMPRODUCT((economics!$AG$2:$AG$167=$B39)*(economics!$D$2:$D$167="process")*economics!$AH$2:$AH$167*(_xlfn.NORM.DIST(G$3,economics!$AK$2:$AK$167,economics!$AJ$2:$AJ$167,TRUE)-_xlfn.NORM.DIST(G$30,economics!$AK$2:$AK$167,economics!$AJ$2:$AJ$167,TRUE))*economics!$AM$2:$AM$167))/(SUMPRODUCT((economics!$AG$2:$AG$167=$B39)*(economics!$D$2:$D$167="process")*economics!$AH$2:$AH$167*(_xlfn.NORM.DIST(G$3,economics!$AK$2:$AK$167,economics!$AJ$2:$AJ$167,TRUE)-_xlfn.NORM.DIST(G$30,economics!$AK$2:$AK$167,economics!$AJ$2:$AJ$167,TRUE)))),"")</f>
        <v/>
      </c>
      <c r="H39" t="str">
        <f t="array" ref="H39">IFERROR((SUMPRODUCT((economics!$AG$2:$AG$167=$B39)*(economics!$D$2:$D$167="process")*economics!$AH$2:$AH$167*(_xlfn.NORM.DIST(H$3,economics!$AK$2:$AK$167,economics!$AJ$2:$AJ$167,TRUE)-_xlfn.NORM.DIST(H$30,economics!$AK$2:$AK$167,economics!$AJ$2:$AJ$167,TRUE))*economics!$AM$2:$AM$167))/(SUMPRODUCT((economics!$AG$2:$AG$167=$B39)*(economics!$D$2:$D$167="process")*economics!$AH$2:$AH$167*(_xlfn.NORM.DIST(H$3,economics!$AK$2:$AK$167,economics!$AJ$2:$AJ$167,TRUE)-_xlfn.NORM.DIST(H$30,economics!$AK$2:$AK$167,economics!$AJ$2:$AJ$167,TRUE)))),"")</f>
        <v/>
      </c>
      <c r="I39" t="str">
        <f t="array" ref="I39">IFERROR((SUMPRODUCT((economics!$AG$2:$AG$167=$B39)*(economics!$D$2:$D$167="process")*economics!$AH$2:$AH$167*(_xlfn.NORM.DIST(I$3,economics!$AK$2:$AK$167,economics!$AJ$2:$AJ$167,TRUE)-_xlfn.NORM.DIST(I$30,economics!$AK$2:$AK$167,economics!$AJ$2:$AJ$167,TRUE))*economics!$AM$2:$AM$167))/(SUMPRODUCT((economics!$AG$2:$AG$167=$B39)*(economics!$D$2:$D$167="process")*economics!$AH$2:$AH$167*(_xlfn.NORM.DIST(I$3,economics!$AK$2:$AK$167,economics!$AJ$2:$AJ$167,TRUE)-_xlfn.NORM.DIST(I$30,economics!$AK$2:$AK$167,economics!$AJ$2:$AJ$167,TRUE)))),"")</f>
        <v/>
      </c>
      <c r="J39" t="str">
        <f t="array" ref="J39">IFERROR((SUMPRODUCT((economics!$AG$2:$AG$167=$B39)*(economics!$D$2:$D$167="process")*economics!$AH$2:$AH$167*(_xlfn.NORM.DIST(J$3,economics!$AK$2:$AK$167,economics!$AJ$2:$AJ$167,TRUE)-_xlfn.NORM.DIST(J$30,economics!$AK$2:$AK$167,economics!$AJ$2:$AJ$167,TRUE))*economics!$AM$2:$AM$167))/(SUMPRODUCT((economics!$AG$2:$AG$167=$B39)*(economics!$D$2:$D$167="process")*economics!$AH$2:$AH$167*(_xlfn.NORM.DIST(J$3,economics!$AK$2:$AK$167,economics!$AJ$2:$AJ$167,TRUE)-_xlfn.NORM.DIST(J$30,economics!$AK$2:$AK$167,economics!$AJ$2:$AJ$167,TRUE)))),"")</f>
        <v/>
      </c>
      <c r="K39" t="str">
        <f t="array" ref="K39">IFERROR((SUMPRODUCT((economics!$AG$2:$AG$167=$B39)*(economics!$D$2:$D$167="process")*economics!$AH$2:$AH$167*(_xlfn.NORM.DIST(K$3,economics!$AK$2:$AK$167,economics!$AJ$2:$AJ$167,TRUE)-_xlfn.NORM.DIST(K$30,economics!$AK$2:$AK$167,economics!$AJ$2:$AJ$167,TRUE))*economics!$AM$2:$AM$167))/(SUMPRODUCT((economics!$AG$2:$AG$167=$B39)*(economics!$D$2:$D$167="process")*economics!$AH$2:$AH$167*(_xlfn.NORM.DIST(K$3,economics!$AK$2:$AK$167,economics!$AJ$2:$AJ$167,TRUE)-_xlfn.NORM.DIST(K$30,economics!$AK$2:$AK$167,economics!$AJ$2:$AJ$167,TRUE)))),"")</f>
        <v/>
      </c>
      <c r="L39" t="str">
        <f t="array" ref="L39">IFERROR((SUMPRODUCT((economics!$AG$2:$AG$167=$B39)*(economics!$D$2:$D$167="process")*economics!$AH$2:$AH$167*(_xlfn.NORM.DIST(L$3,economics!$AK$2:$AK$167,economics!$AJ$2:$AJ$167,TRUE)-_xlfn.NORM.DIST(L$30,economics!$AK$2:$AK$167,economics!$AJ$2:$AJ$167,TRUE))*economics!$AM$2:$AM$167))/(SUMPRODUCT((economics!$AG$2:$AG$167=$B39)*(economics!$D$2:$D$167="process")*economics!$AH$2:$AH$167*(_xlfn.NORM.DIST(L$3,economics!$AK$2:$AK$167,economics!$AJ$2:$AJ$167,TRUE)-_xlfn.NORM.DIST(L$30,economics!$AK$2:$AK$167,economics!$AJ$2:$AJ$167,TRUE)))),"")</f>
        <v/>
      </c>
      <c r="M39" t="str">
        <f t="array" ref="M39">IFERROR((SUMPRODUCT((economics!$AG$2:$AG$167=$B39)*(economics!$D$2:$D$167="process")*economics!$AH$2:$AH$167*(_xlfn.NORM.DIST(M$3,economics!$AK$2:$AK$167,economics!$AJ$2:$AJ$167,TRUE)-_xlfn.NORM.DIST(M$30,economics!$AK$2:$AK$167,economics!$AJ$2:$AJ$167,TRUE))*economics!$AM$2:$AM$167))/(SUMPRODUCT((economics!$AG$2:$AG$167=$B39)*(economics!$D$2:$D$167="process")*economics!$AH$2:$AH$167*(_xlfn.NORM.DIST(M$3,economics!$AK$2:$AK$167,economics!$AJ$2:$AJ$167,TRUE)-_xlfn.NORM.DIST(M$30,economics!$AK$2:$AK$167,economics!$AJ$2:$AJ$167,TRUE)))),"")</f>
        <v/>
      </c>
      <c r="N39" t="str">
        <f t="array" ref="N39">IFERROR((SUMPRODUCT((economics!$AG$2:$AG$167=$B39)*(economics!$D$2:$D$167="process")*economics!$AH$2:$AH$167*(_xlfn.NORM.DIST(N$3,economics!$AK$2:$AK$167,economics!$AJ$2:$AJ$167,TRUE)-_xlfn.NORM.DIST(N$30,economics!$AK$2:$AK$167,economics!$AJ$2:$AJ$167,TRUE))*economics!$AM$2:$AM$167))/(SUMPRODUCT((economics!$AG$2:$AG$167=$B39)*(economics!$D$2:$D$167="process")*economics!$AH$2:$AH$167*(_xlfn.NORM.DIST(N$3,economics!$AK$2:$AK$167,economics!$AJ$2:$AJ$167,TRUE)-_xlfn.NORM.DIST(N$30,economics!$AK$2:$AK$167,economics!$AJ$2:$AJ$167,TRUE)))),"")</f>
        <v/>
      </c>
      <c r="O39" t="str">
        <f t="array" ref="O39">IFERROR((SUMPRODUCT((economics!$AG$2:$AG$167=$B39)*(economics!$D$2:$D$167="process")*economics!$AH$2:$AH$167*(_xlfn.NORM.DIST(O$3,economics!$AK$2:$AK$167,economics!$AJ$2:$AJ$167,TRUE)-_xlfn.NORM.DIST(O$30,economics!$AK$2:$AK$167,economics!$AJ$2:$AJ$167,TRUE))*economics!$AM$2:$AM$167))/(SUMPRODUCT((economics!$AG$2:$AG$167=$B39)*(economics!$D$2:$D$167="process")*economics!$AH$2:$AH$167*(_xlfn.NORM.DIST(O$3,economics!$AK$2:$AK$167,economics!$AJ$2:$AJ$167,TRUE)-_xlfn.NORM.DIST(O$30,economics!$AK$2:$AK$167,economics!$AJ$2:$AJ$167,TRUE)))),"")</f>
        <v/>
      </c>
      <c r="P39" t="str">
        <f t="array" ref="P39">IFERROR((SUMPRODUCT((economics!$AG$2:$AG$167=$B39)*(economics!$D$2:$D$167="process")*economics!$AH$2:$AH$167*(_xlfn.NORM.DIST(P$3,economics!$AK$2:$AK$167,economics!$AJ$2:$AJ$167,TRUE)-_xlfn.NORM.DIST(P$30,economics!$AK$2:$AK$167,economics!$AJ$2:$AJ$167,TRUE))*economics!$AM$2:$AM$167))/(SUMPRODUCT((economics!$AG$2:$AG$167=$B39)*(economics!$D$2:$D$167="process")*economics!$AH$2:$AH$167*(_xlfn.NORM.DIST(P$3,economics!$AK$2:$AK$167,economics!$AJ$2:$AJ$167,TRUE)-_xlfn.NORM.DIST(P$30,economics!$AK$2:$AK$167,economics!$AJ$2:$AJ$167,TRUE)))),"")</f>
        <v/>
      </c>
      <c r="Q39" t="str">
        <f t="array" ref="Q39">IFERROR((SUMPRODUCT((economics!$AG$2:$AG$167=$B39)*(economics!$D$2:$D$167="process")*economics!$AH$2:$AH$167*(_xlfn.NORM.DIST(Q$3,economics!$AK$2:$AK$167,economics!$AJ$2:$AJ$167,TRUE)-_xlfn.NORM.DIST(Q$30,economics!$AK$2:$AK$167,economics!$AJ$2:$AJ$167,TRUE))*economics!$AM$2:$AM$167))/(SUMPRODUCT((economics!$AG$2:$AG$167=$B39)*(economics!$D$2:$D$167="process")*economics!$AH$2:$AH$167*(_xlfn.NORM.DIST(Q$3,economics!$AK$2:$AK$167,economics!$AJ$2:$AJ$167,TRUE)-_xlfn.NORM.DIST(Q$30,economics!$AK$2:$AK$167,economics!$AJ$2:$AJ$167,TRUE)))),"")</f>
        <v/>
      </c>
      <c r="R39" t="str">
        <f t="array" ref="R39">IFERROR((SUMPRODUCT((economics!$AG$2:$AG$167=$B39)*(economics!$D$2:$D$167="process")*economics!$AH$2:$AH$167*(_xlfn.NORM.DIST(R$3,economics!$AK$2:$AK$167,economics!$AJ$2:$AJ$167,TRUE)-_xlfn.NORM.DIST(R$30,economics!$AK$2:$AK$167,economics!$AJ$2:$AJ$167,TRUE))*economics!$AM$2:$AM$167))/(SUMPRODUCT((economics!$AG$2:$AG$167=$B39)*(economics!$D$2:$D$167="process")*economics!$AH$2:$AH$167*(_xlfn.NORM.DIST(R$3,economics!$AK$2:$AK$167,economics!$AJ$2:$AJ$167,TRUE)-_xlfn.NORM.DIST(R$30,economics!$AK$2:$AK$167,economics!$AJ$2:$AJ$167,TRUE)))),"")</f>
        <v/>
      </c>
      <c r="S39" t="str">
        <f t="array" ref="S39">IFERROR((SUMPRODUCT((economics!$AG$2:$AG$167=$B39)*(economics!$D$2:$D$167="process")*economics!$AH$2:$AH$167*(_xlfn.NORM.DIST(S$3,economics!$AK$2:$AK$167,economics!$AJ$2:$AJ$167,TRUE)-_xlfn.NORM.DIST(S$30,economics!$AK$2:$AK$167,economics!$AJ$2:$AJ$167,TRUE))*economics!$AM$2:$AM$167))/(SUMPRODUCT((economics!$AG$2:$AG$167=$B39)*(economics!$D$2:$D$167="process")*economics!$AH$2:$AH$167*(_xlfn.NORM.DIST(S$3,economics!$AK$2:$AK$167,economics!$AJ$2:$AJ$167,TRUE)-_xlfn.NORM.DIST(S$30,economics!$AK$2:$AK$167,economics!$AJ$2:$AJ$167,TRUE)))),"")</f>
        <v/>
      </c>
      <c r="T39" t="str">
        <f t="array" ref="T39">IFERROR((SUMPRODUCT((economics!$AG$2:$AG$167=$B39)*(economics!$D$2:$D$167="process")*economics!$AH$2:$AH$167*(_xlfn.NORM.DIST(T$3,economics!$AK$2:$AK$167,economics!$AJ$2:$AJ$167,TRUE)-_xlfn.NORM.DIST(T$30,economics!$AK$2:$AK$167,economics!$AJ$2:$AJ$167,TRUE))*economics!$AM$2:$AM$167))/(SUMPRODUCT((economics!$AG$2:$AG$167=$B39)*(economics!$D$2:$D$167="process")*economics!$AH$2:$AH$167*(_xlfn.NORM.DIST(T$3,economics!$AK$2:$AK$167,economics!$AJ$2:$AJ$167,TRUE)-_xlfn.NORM.DIST(T$30,economics!$AK$2:$AK$167,economics!$AJ$2:$AJ$167,TRUE)))),"")</f>
        <v/>
      </c>
      <c r="U39" t="str">
        <f t="array" ref="U39">IFERROR((SUMPRODUCT((economics!$AG$2:$AG$167=$B39)*(economics!$D$2:$D$167="process")*economics!$AH$2:$AH$167*(_xlfn.NORM.DIST(U$3,economics!$AK$2:$AK$167,economics!$AJ$2:$AJ$167,TRUE)-_xlfn.NORM.DIST(U$30,economics!$AK$2:$AK$167,economics!$AJ$2:$AJ$167,TRUE))*economics!$AM$2:$AM$167))/(SUMPRODUCT((economics!$AG$2:$AG$167=$B39)*(economics!$D$2:$D$167="process")*economics!$AH$2:$AH$167*(_xlfn.NORM.DIST(U$3,economics!$AK$2:$AK$167,economics!$AJ$2:$AJ$167,TRUE)-_xlfn.NORM.DIST(U$30,economics!$AK$2:$AK$167,economics!$AJ$2:$AJ$167,TRUE)))),"")</f>
        <v/>
      </c>
      <c r="V39" t="str">
        <f t="array" ref="V39">IFERROR((SUMPRODUCT((economics!$AG$2:$AG$167=$B39)*(economics!$D$2:$D$167="process")*economics!$AH$2:$AH$167*(_xlfn.NORM.DIST(V$3,economics!$AK$2:$AK$167,economics!$AJ$2:$AJ$167,TRUE)-_xlfn.NORM.DIST(V$30,economics!$AK$2:$AK$167,economics!$AJ$2:$AJ$167,TRUE))*economics!$AM$2:$AM$167))/(SUMPRODUCT((economics!$AG$2:$AG$167=$B39)*(economics!$D$2:$D$167="process")*economics!$AH$2:$AH$167*(_xlfn.NORM.DIST(V$3,economics!$AK$2:$AK$167,economics!$AJ$2:$AJ$167,TRUE)-_xlfn.NORM.DIST(V$30,economics!$AK$2:$AK$167,economics!$AJ$2:$AJ$167,TRUE)))),"")</f>
        <v/>
      </c>
      <c r="W39" t="str">
        <f t="array" ref="W39">IFERROR((SUMPRODUCT((economics!$AG$2:$AG$167=$B39)*(economics!$D$2:$D$167="process")*economics!$AH$2:$AH$167*(_xlfn.NORM.DIST(W$3,economics!$AK$2:$AK$167,economics!$AJ$2:$AJ$167,TRUE)-_xlfn.NORM.DIST(W$30,economics!$AK$2:$AK$167,economics!$AJ$2:$AJ$167,TRUE))*economics!$AM$2:$AM$167))/(SUMPRODUCT((economics!$AG$2:$AG$167=$B39)*(economics!$D$2:$D$167="process")*economics!$AH$2:$AH$167*(_xlfn.NORM.DIST(W$3,economics!$AK$2:$AK$167,economics!$AJ$2:$AJ$167,TRUE)-_xlfn.NORM.DIST(W$30,economics!$AK$2:$AK$167,economics!$AJ$2:$AJ$167,TRUE)))),"")</f>
        <v/>
      </c>
      <c r="X39" t="str">
        <f t="array" ref="X39">IFERROR((SUMPRODUCT((economics!$AG$2:$AG$167=$B39)*(economics!$D$2:$D$167="process")*economics!$AH$2:$AH$167*(_xlfn.NORM.DIST(X$3,economics!$AK$2:$AK$167,economics!$AJ$2:$AJ$167,TRUE)-_xlfn.NORM.DIST(X$30,economics!$AK$2:$AK$167,economics!$AJ$2:$AJ$167,TRUE))*economics!$AM$2:$AM$167))/(SUMPRODUCT((economics!$AG$2:$AG$167=$B39)*(economics!$D$2:$D$167="process")*economics!$AH$2:$AH$167*(_xlfn.NORM.DIST(X$3,economics!$AK$2:$AK$167,economics!$AJ$2:$AJ$167,TRUE)-_xlfn.NORM.DIST(X$30,economics!$AK$2:$AK$167,economics!$AJ$2:$AJ$167,TRUE)))),"")</f>
        <v/>
      </c>
      <c r="Y39" t="str">
        <f t="array" ref="Y39">IFERROR((SUMPRODUCT((economics!$AG$2:$AG$167=$B39)*(economics!$D$2:$D$167="process")*economics!$AH$2:$AH$167*(_xlfn.NORM.DIST(Y$3,economics!$AK$2:$AK$167,economics!$AJ$2:$AJ$167,TRUE)-_xlfn.NORM.DIST(Y$30,economics!$AK$2:$AK$167,economics!$AJ$2:$AJ$167,TRUE))*economics!$AM$2:$AM$167))/(SUMPRODUCT((economics!$AG$2:$AG$167=$B39)*(economics!$D$2:$D$167="process")*economics!$AH$2:$AH$167*(_xlfn.NORM.DIST(Y$3,economics!$AK$2:$AK$167,economics!$AJ$2:$AJ$167,TRUE)-_xlfn.NORM.DIST(Y$30,economics!$AK$2:$AK$167,economics!$AJ$2:$AJ$167,TRUE)))),"")</f>
        <v/>
      </c>
      <c r="Z39" t="str">
        <f t="array" ref="Z39">IFERROR((SUMPRODUCT((economics!$AG$2:$AG$167=$B39)*(economics!$D$2:$D$167="process")*economics!$AH$2:$AH$167*(_xlfn.NORM.DIST(Z$3,economics!$AK$2:$AK$167,economics!$AJ$2:$AJ$167,TRUE)-_xlfn.NORM.DIST(Z$30,economics!$AK$2:$AK$167,economics!$AJ$2:$AJ$167,TRUE))*economics!$AM$2:$AM$167))/(SUMPRODUCT((economics!$AG$2:$AG$167=$B39)*(economics!$D$2:$D$167="process")*economics!$AH$2:$AH$167*(_xlfn.NORM.DIST(Z$3,economics!$AK$2:$AK$167,economics!$AJ$2:$AJ$167,TRUE)-_xlfn.NORM.DIST(Z$30,economics!$AK$2:$AK$167,economics!$AJ$2:$AJ$167,TRUE)))),"")</f>
        <v/>
      </c>
      <c r="AA39" t="str">
        <f t="array" ref="AA39">IFERROR((SUMPRODUCT((economics!$AG$2:$AG$167=$B39)*(economics!$D$2:$D$167="process")*economics!$AH$2:$AH$167*(_xlfn.NORM.DIST(AA$3,economics!$AK$2:$AK$167,economics!$AJ$2:$AJ$167,TRUE)-_xlfn.NORM.DIST(AA$30,economics!$AK$2:$AK$167,economics!$AJ$2:$AJ$167,TRUE))*economics!$AM$2:$AM$167))/(SUMPRODUCT((economics!$AG$2:$AG$167=$B39)*(economics!$D$2:$D$167="process")*economics!$AH$2:$AH$167*(_xlfn.NORM.DIST(AA$3,economics!$AK$2:$AK$167,economics!$AJ$2:$AJ$167,TRUE)-_xlfn.NORM.DIST(AA$30,economics!$AK$2:$AK$167,economics!$AJ$2:$AJ$167,TRUE)))),"")</f>
        <v/>
      </c>
      <c r="AB39" t="str">
        <f t="array" ref="AB39">IFERROR((SUMPRODUCT((economics!$AG$2:$AG$167=$B39)*(economics!$D$2:$D$167="process")*economics!$AH$2:$AH$167*(_xlfn.NORM.DIST(AB$3,economics!$AK$2:$AK$167,economics!$AJ$2:$AJ$167,TRUE)-_xlfn.NORM.DIST(AB$30,economics!$AK$2:$AK$167,economics!$AJ$2:$AJ$167,TRUE))*economics!$AM$2:$AM$167))/(SUMPRODUCT((economics!$AG$2:$AG$167=$B39)*(economics!$D$2:$D$167="process")*economics!$AH$2:$AH$167*(_xlfn.NORM.DIST(AB$3,economics!$AK$2:$AK$167,economics!$AJ$2:$AJ$167,TRUE)-_xlfn.NORM.DIST(AB$30,economics!$AK$2:$AK$167,economics!$AJ$2:$AJ$167,TRUE)))),"")</f>
        <v/>
      </c>
      <c r="AC39" t="str">
        <f t="array" ref="AC39">IFERROR((SUMPRODUCT((economics!$AG$2:$AG$167=$B39)*(economics!$D$2:$D$167="process")*economics!$AH$2:$AH$167*(_xlfn.NORM.DIST(AC$3,economics!$AK$2:$AK$167,economics!$AJ$2:$AJ$167,TRUE)-_xlfn.NORM.DIST(AC$30,economics!$AK$2:$AK$167,economics!$AJ$2:$AJ$167,TRUE))*economics!$AM$2:$AM$167))/(SUMPRODUCT((economics!$AG$2:$AG$167=$B39)*(economics!$D$2:$D$167="process")*economics!$AH$2:$AH$167*(_xlfn.NORM.DIST(AC$3,economics!$AK$2:$AK$167,economics!$AJ$2:$AJ$167,TRUE)-_xlfn.NORM.DIST(AC$30,economics!$AK$2:$AK$167,economics!$AJ$2:$AJ$167,TRUE)))),"")</f>
        <v/>
      </c>
      <c r="AD39" t="str">
        <f t="array" ref="AD39">IFERROR((SUMPRODUCT((economics!$AG$2:$AG$167=$B39)*(economics!$D$2:$D$167="process")*economics!$AH$2:$AH$167*(_xlfn.NORM.DIST(AD$3,economics!$AK$2:$AK$167,economics!$AJ$2:$AJ$167,TRUE)-_xlfn.NORM.DIST(AD$30,economics!$AK$2:$AK$167,economics!$AJ$2:$AJ$167,TRUE))*economics!$AM$2:$AM$167))/(SUMPRODUCT((economics!$AG$2:$AG$167=$B39)*(economics!$D$2:$D$167="process")*economics!$AH$2:$AH$167*(_xlfn.NORM.DIST(AD$3,economics!$AK$2:$AK$167,economics!$AJ$2:$AJ$167,TRUE)-_xlfn.NORM.DIST(AD$30,economics!$AK$2:$AK$167,economics!$AJ$2:$AJ$167,TRUE)))),"")</f>
        <v/>
      </c>
      <c r="AE39" t="str">
        <f t="array" ref="AE39">IFERROR((SUMPRODUCT((economics!$AG$2:$AG$167=$B39)*(economics!$D$2:$D$167="process")*economics!$AH$2:$AH$167*(_xlfn.NORM.DIST(AE$3,economics!$AK$2:$AK$167,economics!$AJ$2:$AJ$167,TRUE)-_xlfn.NORM.DIST(AE$30,economics!$AK$2:$AK$167,economics!$AJ$2:$AJ$167,TRUE))*economics!$AM$2:$AM$167))/(SUMPRODUCT((economics!$AG$2:$AG$167=$B39)*(economics!$D$2:$D$167="process")*economics!$AH$2:$AH$167*(_xlfn.NORM.DIST(AE$3,economics!$AK$2:$AK$167,economics!$AJ$2:$AJ$167,TRUE)-_xlfn.NORM.DIST(AE$30,economics!$AK$2:$AK$167,economics!$AJ$2:$AJ$167,TRUE)))),"")</f>
        <v/>
      </c>
      <c r="AF39" t="str">
        <f t="array" ref="AF39">IFERROR((SUMPRODUCT((economics!$AG$2:$AG$167=$B39)*(economics!$D$2:$D$167="process")*economics!$AH$2:$AH$167*(_xlfn.NORM.DIST(AF$3,economics!$AK$2:$AK$167,economics!$AJ$2:$AJ$167,TRUE)-_xlfn.NORM.DIST(AF$30,economics!$AK$2:$AK$167,economics!$AJ$2:$AJ$167,TRUE))*economics!$AM$2:$AM$167))/(SUMPRODUCT((economics!$AG$2:$AG$167=$B39)*(economics!$D$2:$D$167="process")*economics!$AH$2:$AH$167*(_xlfn.NORM.DIST(AF$3,economics!$AK$2:$AK$167,economics!$AJ$2:$AJ$167,TRUE)-_xlfn.NORM.DIST(AF$30,economics!$AK$2:$AK$167,economics!$AJ$2:$AJ$167,TRUE)))),"")</f>
        <v/>
      </c>
      <c r="AG39" t="str">
        <f t="array" ref="AG39">IFERROR((SUMPRODUCT((economics!$AG$2:$AG$167=$B39)*(economics!$D$2:$D$167="process")*economics!$AH$2:$AH$167*(_xlfn.NORM.DIST(AG$3,economics!$AK$2:$AK$167,economics!$AJ$2:$AJ$167,TRUE)-_xlfn.NORM.DIST(AG$30,economics!$AK$2:$AK$167,economics!$AJ$2:$AJ$167,TRUE))*economics!$AM$2:$AM$167))/(SUMPRODUCT((economics!$AG$2:$AG$167=$B39)*(economics!$D$2:$D$167="process")*economics!$AH$2:$AH$167*(_xlfn.NORM.DIST(AG$3,economics!$AK$2:$AK$167,economics!$AJ$2:$AJ$167,TRUE)-_xlfn.NORM.DIST(AG$30,economics!$AK$2:$AK$167,economics!$AJ$2:$AJ$167,TRUE)))),"")</f>
        <v/>
      </c>
      <c r="AH39" t="str">
        <f t="array" ref="AH39">IFERROR((SUMPRODUCT((economics!$AG$2:$AG$167=$B39)*(economics!$D$2:$D$167="process")*economics!$AH$2:$AH$167*(_xlfn.NORM.DIST(AH$3,economics!$AK$2:$AK$167,economics!$AJ$2:$AJ$167,TRUE)-_xlfn.NORM.DIST(AH$30,economics!$AK$2:$AK$167,economics!$AJ$2:$AJ$167,TRUE))*economics!$AM$2:$AM$167))/(SUMPRODUCT((economics!$AG$2:$AG$167=$B39)*(economics!$D$2:$D$167="process")*economics!$AH$2:$AH$167*(_xlfn.NORM.DIST(AH$3,economics!$AK$2:$AK$167,economics!$AJ$2:$AJ$167,TRUE)-_xlfn.NORM.DIST(AH$30,economics!$AK$2:$AK$167,economics!$AJ$2:$AJ$167,TRUE)))),"")</f>
        <v/>
      </c>
      <c r="AI39" t="str">
        <f t="array" ref="AI39">IFERROR((SUMPRODUCT((economics!$AG$2:$AG$167=$B39)*(economics!$D$2:$D$167="process")*economics!$AH$2:$AH$167*(_xlfn.NORM.DIST(AI$3,economics!$AK$2:$AK$167,economics!$AJ$2:$AJ$167,TRUE)-_xlfn.NORM.DIST(AI$30,economics!$AK$2:$AK$167,economics!$AJ$2:$AJ$167,TRUE))*economics!$AM$2:$AM$167))/(SUMPRODUCT((economics!$AG$2:$AG$167=$B39)*(economics!$D$2:$D$167="process")*economics!$AH$2:$AH$167*(_xlfn.NORM.DIST(AI$3,economics!$AK$2:$AK$167,economics!$AJ$2:$AJ$167,TRUE)-_xlfn.NORM.DIST(AI$30,economics!$AK$2:$AK$167,economics!$AJ$2:$AJ$167,TRUE)))),"")</f>
        <v/>
      </c>
      <c r="AJ39" t="str">
        <f t="array" ref="AJ39">IFERROR((SUMPRODUCT((economics!$AG$2:$AG$167=$B39)*(economics!$D$2:$D$167="process")*economics!$AH$2:$AH$167*(_xlfn.NORM.DIST(AJ$3,economics!$AK$2:$AK$167,economics!$AJ$2:$AJ$167,TRUE)-_xlfn.NORM.DIST(AJ$30,economics!$AK$2:$AK$167,economics!$AJ$2:$AJ$167,TRUE))*economics!$AM$2:$AM$167))/(SUMPRODUCT((economics!$AG$2:$AG$167=$B39)*(economics!$D$2:$D$167="process")*economics!$AH$2:$AH$167*(_xlfn.NORM.DIST(AJ$3,economics!$AK$2:$AK$167,economics!$AJ$2:$AJ$167,TRUE)-_xlfn.NORM.DIST(AJ$30,economics!$AK$2:$AK$167,economics!$AJ$2:$AJ$167,TRUE)))),"")</f>
        <v/>
      </c>
      <c r="AK39" t="str">
        <f t="array" ref="AK39">IFERROR((SUMPRODUCT((economics!$AG$2:$AG$167=$B39)*(economics!$D$2:$D$167="process")*economics!$AH$2:$AH$167*(_xlfn.NORM.DIST(AK$3,economics!$AK$2:$AK$167,economics!$AJ$2:$AJ$167,TRUE)-_xlfn.NORM.DIST(AK$30,economics!$AK$2:$AK$167,economics!$AJ$2:$AJ$167,TRUE))*economics!$AM$2:$AM$167))/(SUMPRODUCT((economics!$AG$2:$AG$167=$B39)*(economics!$D$2:$D$167="process")*economics!$AH$2:$AH$167*(_xlfn.NORM.DIST(AK$3,economics!$AK$2:$AK$167,economics!$AJ$2:$AJ$167,TRUE)-_xlfn.NORM.DIST(AK$30,economics!$AK$2:$AK$167,economics!$AJ$2:$AJ$167,TRUE)))),"")</f>
        <v/>
      </c>
      <c r="AL39" t="str">
        <f t="array" ref="AL39">IFERROR((SUMPRODUCT((economics!$AG$2:$AG$167=$B39)*(economics!$D$2:$D$167="process")*economics!$AH$2:$AH$167*(_xlfn.NORM.DIST(AL$3,economics!$AK$2:$AK$167,economics!$AJ$2:$AJ$167,TRUE)-_xlfn.NORM.DIST(AL$30,economics!$AK$2:$AK$167,economics!$AJ$2:$AJ$167,TRUE))*economics!$AM$2:$AM$167))/(SUMPRODUCT((economics!$AG$2:$AG$167=$B39)*(economics!$D$2:$D$167="process")*economics!$AH$2:$AH$167*(_xlfn.NORM.DIST(AL$3,economics!$AK$2:$AK$167,economics!$AJ$2:$AJ$167,TRUE)-_xlfn.NORM.DIST(AL$30,economics!$AK$2:$AK$167,economics!$AJ$2:$AJ$167,TRUE)))),"")</f>
        <v/>
      </c>
      <c r="AM39" t="str">
        <f t="array" ref="AM39">IFERROR((SUMPRODUCT((economics!$AG$2:$AG$167=$B39)*(economics!$D$2:$D$167="process")*economics!$AH$2:$AH$167*(_xlfn.NORM.DIST(AM$3,economics!$AK$2:$AK$167,economics!$AJ$2:$AJ$167,TRUE)-_xlfn.NORM.DIST(AM$30,economics!$AK$2:$AK$167,economics!$AJ$2:$AJ$167,TRUE))*economics!$AM$2:$AM$167))/(SUMPRODUCT((economics!$AG$2:$AG$167=$B39)*(economics!$D$2:$D$167="process")*economics!$AH$2:$AH$167*(_xlfn.NORM.DIST(AM$3,economics!$AK$2:$AK$167,economics!$AJ$2:$AJ$167,TRUE)-_xlfn.NORM.DIST(AM$30,economics!$AK$2:$AK$167,economics!$AJ$2:$AJ$167,TRUE)))),"")</f>
        <v/>
      </c>
      <c r="AN39" t="str">
        <f t="array" ref="AN39">IFERROR((SUMPRODUCT((economics!$AG$2:$AG$167=$B39)*(economics!$D$2:$D$167="process")*economics!$AH$2:$AH$167*(_xlfn.NORM.DIST(AN$3,economics!$AK$2:$AK$167,economics!$AJ$2:$AJ$167,TRUE)-_xlfn.NORM.DIST(AN$30,economics!$AK$2:$AK$167,economics!$AJ$2:$AJ$167,TRUE))*economics!$AM$2:$AM$167))/(SUMPRODUCT((economics!$AG$2:$AG$167=$B39)*(economics!$D$2:$D$167="process")*economics!$AH$2:$AH$167*(_xlfn.NORM.DIST(AN$3,economics!$AK$2:$AK$167,economics!$AJ$2:$AJ$167,TRUE)-_xlfn.NORM.DIST(AN$30,economics!$AK$2:$AK$167,economics!$AJ$2:$AJ$167,TRUE)))),"")</f>
        <v/>
      </c>
      <c r="AO39" t="str">
        <f t="array" ref="AO39">IFERROR((SUMPRODUCT((economics!$AG$2:$AG$167=$B39)*(economics!$D$2:$D$167="process")*economics!$AH$2:$AH$167*(_xlfn.NORM.DIST(AO$3,economics!$AK$2:$AK$167,economics!$AJ$2:$AJ$167,TRUE)-_xlfn.NORM.DIST(AO$30,economics!$AK$2:$AK$167,economics!$AJ$2:$AJ$167,TRUE))*economics!$AM$2:$AM$167))/(SUMPRODUCT((economics!$AG$2:$AG$167=$B39)*(economics!$D$2:$D$167="process")*economics!$AH$2:$AH$167*(_xlfn.NORM.DIST(AO$3,economics!$AK$2:$AK$167,economics!$AJ$2:$AJ$167,TRUE)-_xlfn.NORM.DIST(AO$30,economics!$AK$2:$AK$167,economics!$AJ$2:$AJ$167,TRUE)))),"")</f>
        <v/>
      </c>
      <c r="AP39" t="str">
        <f t="array" ref="AP39">IFERROR((SUMPRODUCT((economics!$AG$2:$AG$167=$B39)*(economics!$D$2:$D$167="process")*economics!$AH$2:$AH$167*(_xlfn.NORM.DIST(AP$3,economics!$AK$2:$AK$167,economics!$AJ$2:$AJ$167,TRUE)-_xlfn.NORM.DIST(AP$30,economics!$AK$2:$AK$167,economics!$AJ$2:$AJ$167,TRUE))*economics!$AM$2:$AM$167))/(SUMPRODUCT((economics!$AG$2:$AG$167=$B39)*(economics!$D$2:$D$167="process")*economics!$AH$2:$AH$167*(_xlfn.NORM.DIST(AP$3,economics!$AK$2:$AK$167,economics!$AJ$2:$AJ$167,TRUE)-_xlfn.NORM.DIST(AP$30,economics!$AK$2:$AK$167,economics!$AJ$2:$AJ$167,TRUE)))),"")</f>
        <v/>
      </c>
      <c r="AQ39" t="str">
        <f t="array" ref="AQ39">IFERROR((SUMPRODUCT((economics!$AG$2:$AG$167=$B39)*(economics!$D$2:$D$167="process")*economics!$AH$2:$AH$167*(_xlfn.NORM.DIST(AQ$3,economics!$AK$2:$AK$167,economics!$AJ$2:$AJ$167,TRUE)-_xlfn.NORM.DIST(AQ$30,economics!$AK$2:$AK$167,economics!$AJ$2:$AJ$167,TRUE))*economics!$AM$2:$AM$167))/(SUMPRODUCT((economics!$AG$2:$AG$167=$B39)*(economics!$D$2:$D$167="process")*economics!$AH$2:$AH$167*(_xlfn.NORM.DIST(AQ$3,economics!$AK$2:$AK$167,economics!$AJ$2:$AJ$167,TRUE)-_xlfn.NORM.DIST(AQ$30,economics!$AK$2:$AK$167,economics!$AJ$2:$AJ$167,TRUE)))),"")</f>
        <v/>
      </c>
      <c r="AR39" t="str">
        <f t="array" ref="AR39">IFERROR((SUMPRODUCT((economics!$AG$2:$AG$167=$B39)*(economics!$D$2:$D$167="process")*economics!$AH$2:$AH$167*(_xlfn.NORM.DIST(AR$3,economics!$AK$2:$AK$167,economics!$AJ$2:$AJ$167,TRUE)-_xlfn.NORM.DIST(AR$30,economics!$AK$2:$AK$167,economics!$AJ$2:$AJ$167,TRUE))*economics!$AM$2:$AM$167))/(SUMPRODUCT((economics!$AG$2:$AG$167=$B39)*(economics!$D$2:$D$167="process")*economics!$AH$2:$AH$167*(_xlfn.NORM.DIST(AR$3,economics!$AK$2:$AK$167,economics!$AJ$2:$AJ$167,TRUE)-_xlfn.NORM.DIST(AR$30,economics!$AK$2:$AK$167,economics!$AJ$2:$AJ$167,TRUE)))),"")</f>
        <v/>
      </c>
      <c r="AS39" t="str">
        <f t="array" ref="AS39">IFERROR((SUMPRODUCT((economics!$AG$2:$AG$167=$B39)*(economics!$D$2:$D$167="process")*economics!$AH$2:$AH$167*(_xlfn.NORM.DIST(AS$3,economics!$AK$2:$AK$167,economics!$AJ$2:$AJ$167,TRUE)-_xlfn.NORM.DIST(AS$30,economics!$AK$2:$AK$167,economics!$AJ$2:$AJ$167,TRUE))*economics!$AM$2:$AM$167))/(SUMPRODUCT((economics!$AG$2:$AG$167=$B39)*(economics!$D$2:$D$167="process")*economics!$AH$2:$AH$167*(_xlfn.NORM.DIST(AS$3,economics!$AK$2:$AK$167,economics!$AJ$2:$AJ$167,TRUE)-_xlfn.NORM.DIST(AS$30,economics!$AK$2:$AK$167,economics!$AJ$2:$AJ$167,TRUE)))),"")</f>
        <v/>
      </c>
      <c r="AT39" t="str">
        <f t="array" ref="AT39">IFERROR((SUMPRODUCT((economics!$AG$2:$AG$167=$B39)*(economics!$D$2:$D$167="process")*economics!$AH$2:$AH$167*(_xlfn.NORM.DIST(AT$3,economics!$AK$2:$AK$167,economics!$AJ$2:$AJ$167,TRUE)-_xlfn.NORM.DIST(AT$30,economics!$AK$2:$AK$167,economics!$AJ$2:$AJ$167,TRUE))*economics!$AM$2:$AM$167))/(SUMPRODUCT((economics!$AG$2:$AG$167=$B39)*(economics!$D$2:$D$167="process")*economics!$AH$2:$AH$167*(_xlfn.NORM.DIST(AT$3,economics!$AK$2:$AK$167,economics!$AJ$2:$AJ$167,TRUE)-_xlfn.NORM.DIST(AT$30,economics!$AK$2:$AK$167,economics!$AJ$2:$AJ$167,TRUE)))),"")</f>
        <v/>
      </c>
      <c r="AU39" t="str">
        <f t="array" ref="AU39">IFERROR((SUMPRODUCT((economics!$AG$2:$AG$167=$B39)*(economics!$D$2:$D$167="process")*economics!$AH$2:$AH$167*(_xlfn.NORM.DIST(AU$3,economics!$AK$2:$AK$167,economics!$AJ$2:$AJ$167,TRUE)-_xlfn.NORM.DIST(AU$30,economics!$AK$2:$AK$167,economics!$AJ$2:$AJ$167,TRUE))*economics!$AM$2:$AM$167))/(SUMPRODUCT((economics!$AG$2:$AG$167=$B39)*(economics!$D$2:$D$167="process")*economics!$AH$2:$AH$167*(_xlfn.NORM.DIST(AU$3,economics!$AK$2:$AK$167,economics!$AJ$2:$AJ$167,TRUE)-_xlfn.NORM.DIST(AU$30,economics!$AK$2:$AK$167,economics!$AJ$2:$AJ$167,TRUE)))),"")</f>
        <v/>
      </c>
      <c r="AV39" t="str">
        <f t="array" ref="AV39">IFERROR((SUMPRODUCT((economics!$AG$2:$AG$167=$B39)*(economics!$D$2:$D$167="process")*economics!$AH$2:$AH$167*(_xlfn.NORM.DIST(AV$3,economics!$AK$2:$AK$167,economics!$AJ$2:$AJ$167,TRUE)-_xlfn.NORM.DIST(AV$30,economics!$AK$2:$AK$167,economics!$AJ$2:$AJ$167,TRUE))*economics!$AM$2:$AM$167))/(SUMPRODUCT((economics!$AG$2:$AG$167=$B39)*(economics!$D$2:$D$167="process")*economics!$AH$2:$AH$167*(_xlfn.NORM.DIST(AV$3,economics!$AK$2:$AK$167,economics!$AJ$2:$AJ$167,TRUE)-_xlfn.NORM.DIST(AV$30,economics!$AK$2:$AK$167,economics!$AJ$2:$AJ$167,TRUE)))),"")</f>
        <v/>
      </c>
      <c r="AW39" t="str">
        <f t="array" ref="AW39">IFERROR((SUMPRODUCT((economics!$AG$2:$AG$167=$B39)*(economics!$D$2:$D$167="process")*economics!$AH$2:$AH$167*(_xlfn.NORM.DIST(AW$3,economics!$AK$2:$AK$167,economics!$AJ$2:$AJ$167,TRUE)-_xlfn.NORM.DIST(AW$30,economics!$AK$2:$AK$167,economics!$AJ$2:$AJ$167,TRUE))*economics!$AM$2:$AM$167))/(SUMPRODUCT((economics!$AG$2:$AG$167=$B39)*(economics!$D$2:$D$167="process")*economics!$AH$2:$AH$167*(_xlfn.NORM.DIST(AW$3,economics!$AK$2:$AK$167,economics!$AJ$2:$AJ$167,TRUE)-_xlfn.NORM.DIST(AW$30,economics!$AK$2:$AK$167,economics!$AJ$2:$AJ$167,TRUE)))),"")</f>
        <v/>
      </c>
      <c r="AX39" t="str">
        <f t="array" ref="AX39">IFERROR((SUMPRODUCT((economics!$AG$2:$AG$167=$B39)*(economics!$D$2:$D$167="process")*economics!$AH$2:$AH$167*(_xlfn.NORM.DIST(AX$3,economics!$AK$2:$AK$167,economics!$AJ$2:$AJ$167,TRUE)-_xlfn.NORM.DIST(AX$30,economics!$AK$2:$AK$167,economics!$AJ$2:$AJ$167,TRUE))*economics!$AM$2:$AM$167))/(SUMPRODUCT((economics!$AG$2:$AG$167=$B39)*(economics!$D$2:$D$167="process")*economics!$AH$2:$AH$167*(_xlfn.NORM.DIST(AX$3,economics!$AK$2:$AK$167,economics!$AJ$2:$AJ$167,TRUE)-_xlfn.NORM.DIST(AX$30,economics!$AK$2:$AK$167,economics!$AJ$2:$AJ$167,TRUE)))),"")</f>
        <v/>
      </c>
      <c r="AY39" t="str">
        <f t="array" ref="AY39">IFERROR((SUMPRODUCT((economics!$AG$2:$AG$167=$B39)*(economics!$D$2:$D$167="process")*economics!$AH$2:$AH$167*(_xlfn.NORM.DIST(AY$3,economics!$AK$2:$AK$167,economics!$AJ$2:$AJ$167,TRUE)-_xlfn.NORM.DIST(AY$30,economics!$AK$2:$AK$167,economics!$AJ$2:$AJ$167,TRUE))*economics!$AM$2:$AM$167))/(SUMPRODUCT((economics!$AG$2:$AG$167=$B39)*(economics!$D$2:$D$167="process")*economics!$AH$2:$AH$167*(_xlfn.NORM.DIST(AY$3,economics!$AK$2:$AK$167,economics!$AJ$2:$AJ$167,TRUE)-_xlfn.NORM.DIST(AY$30,economics!$AK$2:$AK$167,economics!$AJ$2:$AJ$167,TRUE)))),"")</f>
        <v/>
      </c>
      <c r="AZ39" t="str">
        <f t="array" ref="AZ39">IFERROR((SUMPRODUCT((economics!$AG$2:$AG$167=$B39)*(economics!$D$2:$D$167="process")*economics!$AH$2:$AH$167*(_xlfn.NORM.DIST(AZ$3,economics!$AK$2:$AK$167,economics!$AJ$2:$AJ$167,TRUE)-_xlfn.NORM.DIST(AZ$30,economics!$AK$2:$AK$167,economics!$AJ$2:$AJ$167,TRUE))*economics!$AM$2:$AM$167))/(SUMPRODUCT((economics!$AG$2:$AG$167=$B39)*(economics!$D$2:$D$167="process")*economics!$AH$2:$AH$167*(_xlfn.NORM.DIST(AZ$3,economics!$AK$2:$AK$167,economics!$AJ$2:$AJ$167,TRUE)-_xlfn.NORM.DIST(AZ$30,economics!$AK$2:$AK$167,economics!$AJ$2:$AJ$167,TRUE)))),"")</f>
        <v/>
      </c>
      <c r="BA39" t="str">
        <f t="array" ref="BA39">IFERROR((SUMPRODUCT((economics!$AG$2:$AG$167=$B39)*(economics!$D$2:$D$167="process")*economics!$AH$2:$AH$167*(_xlfn.NORM.DIST(BA$3,economics!$AK$2:$AK$167,economics!$AJ$2:$AJ$167,TRUE)-_xlfn.NORM.DIST(BA$30,economics!$AK$2:$AK$167,economics!$AJ$2:$AJ$167,TRUE))*economics!$AM$2:$AM$167))/(SUMPRODUCT((economics!$AG$2:$AG$167=$B39)*(economics!$D$2:$D$167="process")*economics!$AH$2:$AH$167*(_xlfn.NORM.DIST(BA$3,economics!$AK$2:$AK$167,economics!$AJ$2:$AJ$167,TRUE)-_xlfn.NORM.DIST(BA$30,economics!$AK$2:$AK$167,economics!$AJ$2:$AJ$167,TRUE)))),"")</f>
        <v/>
      </c>
      <c r="BB39" t="str">
        <f t="array" ref="BB39">IFERROR((SUMPRODUCT((economics!$AG$2:$AG$167=$B39)*(economics!$D$2:$D$167="process")*economics!$AH$2:$AH$167*(_xlfn.NORM.DIST(BB$3,economics!$AK$2:$AK$167,economics!$AJ$2:$AJ$167,TRUE)-_xlfn.NORM.DIST(BB$30,economics!$AK$2:$AK$167,economics!$AJ$2:$AJ$167,TRUE))*economics!$AM$2:$AM$167))/(SUMPRODUCT((economics!$AG$2:$AG$167=$B39)*(economics!$D$2:$D$167="process")*economics!$AH$2:$AH$167*(_xlfn.NORM.DIST(BB$3,economics!$AK$2:$AK$167,economics!$AJ$2:$AJ$167,TRUE)-_xlfn.NORM.DIST(BB$30,economics!$AK$2:$AK$167,economics!$AJ$2:$AJ$167,TRUE)))),"")</f>
        <v/>
      </c>
      <c r="BC39" t="str">
        <f t="array" ref="BC39">IFERROR((SUMPRODUCT((economics!$AG$2:$AG$167=$B39)*(economics!$D$2:$D$167="process")*economics!$AH$2:$AH$167*(_xlfn.NORM.DIST(BC$3,economics!$AK$2:$AK$167,economics!$AJ$2:$AJ$167,TRUE)-_xlfn.NORM.DIST(BC$30,economics!$AK$2:$AK$167,economics!$AJ$2:$AJ$167,TRUE))*economics!$AM$2:$AM$167))/(SUMPRODUCT((economics!$AG$2:$AG$167=$B39)*(economics!$D$2:$D$167="process")*economics!$AH$2:$AH$167*(_xlfn.NORM.DIST(BC$3,economics!$AK$2:$AK$167,economics!$AJ$2:$AJ$167,TRUE)-_xlfn.NORM.DIST(BC$30,economics!$AK$2:$AK$167,economics!$AJ$2:$AJ$167,TRUE)))),"")</f>
        <v/>
      </c>
      <c r="BD39" t="str">
        <f t="array" ref="BD39">IFERROR((SUMPRODUCT((economics!$AG$2:$AG$167=$B39)*(economics!$D$2:$D$167="process")*economics!$AH$2:$AH$167*(_xlfn.NORM.DIST(BD$3,economics!$AK$2:$AK$167,economics!$AJ$2:$AJ$167,TRUE)-_xlfn.NORM.DIST(BD$30,economics!$AK$2:$AK$167,economics!$AJ$2:$AJ$167,TRUE))*economics!$AM$2:$AM$167))/(SUMPRODUCT((economics!$AG$2:$AG$167=$B39)*(economics!$D$2:$D$167="process")*economics!$AH$2:$AH$167*(_xlfn.NORM.DIST(BD$3,economics!$AK$2:$AK$167,economics!$AJ$2:$AJ$167,TRUE)-_xlfn.NORM.DIST(BD$30,economics!$AK$2:$AK$167,economics!$AJ$2:$AJ$167,TRUE)))),"")</f>
        <v/>
      </c>
      <c r="BE39" t="str">
        <f t="array" ref="BE39">IFERROR((SUMPRODUCT((economics!$AG$2:$AG$167=$B39)*(economics!$D$2:$D$167="process")*economics!$AH$2:$AH$167*(_xlfn.NORM.DIST(BE$3,economics!$AK$2:$AK$167,economics!$AJ$2:$AJ$167,TRUE)-_xlfn.NORM.DIST(BE$30,economics!$AK$2:$AK$167,economics!$AJ$2:$AJ$167,TRUE))*economics!$AM$2:$AM$167))/(SUMPRODUCT((economics!$AG$2:$AG$167=$B39)*(economics!$D$2:$D$167="process")*economics!$AH$2:$AH$167*(_xlfn.NORM.DIST(BE$3,economics!$AK$2:$AK$167,economics!$AJ$2:$AJ$167,TRUE)-_xlfn.NORM.DIST(BE$30,economics!$AK$2:$AK$167,economics!$AJ$2:$AJ$167,TRUE)))),"")</f>
        <v/>
      </c>
      <c r="BF39" t="str">
        <f t="array" ref="BF39">IFERROR((SUMPRODUCT((economics!$AG$2:$AG$167=$B39)*(economics!$D$2:$D$167="process")*economics!$AH$2:$AH$167*(_xlfn.NORM.DIST(BF$3,economics!$AK$2:$AK$167,economics!$AJ$2:$AJ$167,TRUE)-_xlfn.NORM.DIST(BF$30,economics!$AK$2:$AK$167,economics!$AJ$2:$AJ$167,TRUE))*economics!$AM$2:$AM$167))/(SUMPRODUCT((economics!$AG$2:$AG$167=$B39)*(economics!$D$2:$D$167="process")*economics!$AH$2:$AH$167*(_xlfn.NORM.DIST(BF$3,economics!$AK$2:$AK$167,economics!$AJ$2:$AJ$167,TRUE)-_xlfn.NORM.DIST(BF$30,economics!$AK$2:$AK$167,economics!$AJ$2:$AJ$167,TRUE)))),"")</f>
        <v/>
      </c>
      <c r="BG39" t="str">
        <f t="array" ref="BG39">IFERROR((SUMPRODUCT((economics!$AG$2:$AG$167=$B39)*(economics!$D$2:$D$167="process")*economics!$AH$2:$AH$167*(_xlfn.NORM.DIST(BG$3,economics!$AK$2:$AK$167,economics!$AJ$2:$AJ$167,TRUE)-_xlfn.NORM.DIST(BG$30,economics!$AK$2:$AK$167,economics!$AJ$2:$AJ$167,TRUE))*economics!$AM$2:$AM$167))/(SUMPRODUCT((economics!$AG$2:$AG$167=$B39)*(economics!$D$2:$D$167="process")*economics!$AH$2:$AH$167*(_xlfn.NORM.DIST(BG$3,economics!$AK$2:$AK$167,economics!$AJ$2:$AJ$167,TRUE)-_xlfn.NORM.DIST(BG$30,economics!$AK$2:$AK$167,economics!$AJ$2:$AJ$167,TRUE)))),"")</f>
        <v/>
      </c>
      <c r="BH39" t="str">
        <f t="array" ref="BH39">IFERROR((SUMPRODUCT((economics!$AG$2:$AG$167=$B39)*(economics!$D$2:$D$167="process")*economics!$AH$2:$AH$167*(_xlfn.NORM.DIST(BH$3,economics!$AK$2:$AK$167,economics!$AJ$2:$AJ$167,TRUE)-_xlfn.NORM.DIST(BH$30,economics!$AK$2:$AK$167,economics!$AJ$2:$AJ$167,TRUE))*economics!$AM$2:$AM$167))/(SUMPRODUCT((economics!$AG$2:$AG$167=$B39)*(economics!$D$2:$D$167="process")*economics!$AH$2:$AH$167*(_xlfn.NORM.DIST(BH$3,economics!$AK$2:$AK$167,economics!$AJ$2:$AJ$167,TRUE)-_xlfn.NORM.DIST(BH$30,economics!$AK$2:$AK$167,economics!$AJ$2:$AJ$167,TRUE)))),"")</f>
        <v/>
      </c>
      <c r="BI39" t="str">
        <f t="array" ref="BI39">IFERROR((SUMPRODUCT((economics!$AG$2:$AG$167=$B39)*(economics!$D$2:$D$167="process")*economics!$AH$2:$AH$167*(_xlfn.NORM.DIST(BI$3,economics!$AK$2:$AK$167,economics!$AJ$2:$AJ$167,TRUE)-_xlfn.NORM.DIST(BI$30,economics!$AK$2:$AK$167,economics!$AJ$2:$AJ$167,TRUE))*economics!$AM$2:$AM$167))/(SUMPRODUCT((economics!$AG$2:$AG$167=$B39)*(economics!$D$2:$D$167="process")*economics!$AH$2:$AH$167*(_xlfn.NORM.DIST(BI$3,economics!$AK$2:$AK$167,economics!$AJ$2:$AJ$167,TRUE)-_xlfn.NORM.DIST(BI$30,economics!$AK$2:$AK$167,economics!$AJ$2:$AJ$167,TRUE)))),"")</f>
        <v/>
      </c>
      <c r="BJ39" t="str">
        <f t="array" ref="BJ39">IFERROR((SUMPRODUCT((economics!$AG$2:$AG$167=$B39)*(economics!$D$2:$D$167="process")*economics!$AH$2:$AH$167*(_xlfn.NORM.DIST(BJ$3,economics!$AK$2:$AK$167,economics!$AJ$2:$AJ$167,TRUE)-_xlfn.NORM.DIST(BJ$30,economics!$AK$2:$AK$167,economics!$AJ$2:$AJ$167,TRUE))*economics!$AM$2:$AM$167))/(SUMPRODUCT((economics!$AG$2:$AG$167=$B39)*(economics!$D$2:$D$167="process")*economics!$AH$2:$AH$167*(_xlfn.NORM.DIST(BJ$3,economics!$AK$2:$AK$167,economics!$AJ$2:$AJ$167,TRUE)-_xlfn.NORM.DIST(BJ$30,economics!$AK$2:$AK$167,economics!$AJ$2:$AJ$167,TRUE)))),"")</f>
        <v/>
      </c>
      <c r="BK39" t="str">
        <f t="array" ref="BK39">IFERROR((SUMPRODUCT((economics!$AG$2:$AG$167=$B39)*(economics!$D$2:$D$167="process")*economics!$AH$2:$AH$167*(_xlfn.NORM.DIST(BK$3,economics!$AK$2:$AK$167,economics!$AJ$2:$AJ$167,TRUE)-_xlfn.NORM.DIST(BK$30,economics!$AK$2:$AK$167,economics!$AJ$2:$AJ$167,TRUE))*economics!$AM$2:$AM$167))/(SUMPRODUCT((economics!$AG$2:$AG$167=$B39)*(economics!$D$2:$D$167="process")*economics!$AH$2:$AH$167*(_xlfn.NORM.DIST(BK$3,economics!$AK$2:$AK$167,economics!$AJ$2:$AJ$167,TRUE)-_xlfn.NORM.DIST(BK$30,economics!$AK$2:$AK$167,economics!$AJ$2:$AJ$167,TRUE)))),"")</f>
        <v/>
      </c>
      <c r="BL39" t="str">
        <f t="array" ref="BL39">IFERROR((SUMPRODUCT((economics!$AG$2:$AG$167=$B39)*(economics!$D$2:$D$167="process")*economics!$AH$2:$AH$167*(_xlfn.NORM.DIST(BL$3,economics!$AK$2:$AK$167,economics!$AJ$2:$AJ$167,TRUE)-_xlfn.NORM.DIST(BL$30,economics!$AK$2:$AK$167,economics!$AJ$2:$AJ$167,TRUE))*economics!$AM$2:$AM$167))/(SUMPRODUCT((economics!$AG$2:$AG$167=$B39)*(economics!$D$2:$D$167="process")*economics!$AH$2:$AH$167*(_xlfn.NORM.DIST(BL$3,economics!$AK$2:$AK$167,economics!$AJ$2:$AJ$167,TRUE)-_xlfn.NORM.DIST(BL$30,economics!$AK$2:$AK$167,economics!$AJ$2:$AJ$167,TRUE)))),"")</f>
        <v/>
      </c>
      <c r="BM39" t="str">
        <f t="array" ref="BM39">IFERROR((SUMPRODUCT((economics!$AG$2:$AG$167=$B39)*(economics!$D$2:$D$167="process")*economics!$AH$2:$AH$167*(_xlfn.NORM.DIST(BM$3,economics!$AK$2:$AK$167,economics!$AJ$2:$AJ$167,TRUE)-_xlfn.NORM.DIST(BM$30,economics!$AK$2:$AK$167,economics!$AJ$2:$AJ$167,TRUE))*economics!$AM$2:$AM$167))/(SUMPRODUCT((economics!$AG$2:$AG$167=$B39)*(economics!$D$2:$D$167="process")*economics!$AH$2:$AH$167*(_xlfn.NORM.DIST(BM$3,economics!$AK$2:$AK$167,economics!$AJ$2:$AJ$167,TRUE)-_xlfn.NORM.DIST(BM$30,economics!$AK$2:$AK$167,economics!$AJ$2:$AJ$167,TRUE)))),"")</f>
        <v/>
      </c>
      <c r="BN39" t="str">
        <f t="array" ref="BN39">IFERROR((SUMPRODUCT((economics!$AG$2:$AG$167=$B39)*(economics!$D$2:$D$167="process")*economics!$AH$2:$AH$167*(_xlfn.NORM.DIST(BN$3,economics!$AK$2:$AK$167,economics!$AJ$2:$AJ$167,TRUE)-_xlfn.NORM.DIST(BN$30,economics!$AK$2:$AK$167,economics!$AJ$2:$AJ$167,TRUE))*economics!$AM$2:$AM$167))/(SUMPRODUCT((economics!$AG$2:$AG$167=$B39)*(economics!$D$2:$D$167="process")*economics!$AH$2:$AH$167*(_xlfn.NORM.DIST(BN$3,economics!$AK$2:$AK$167,economics!$AJ$2:$AJ$167,TRUE)-_xlfn.NORM.DIST(BN$30,economics!$AK$2:$AK$167,economics!$AJ$2:$AJ$167,TRUE)))),"")</f>
        <v/>
      </c>
      <c r="BO39" t="str">
        <f t="array" ref="BO39">IFERROR((SUMPRODUCT((economics!$AG$2:$AG$167=$B39)*(economics!$D$2:$D$167="process")*economics!$AH$2:$AH$167*(_xlfn.NORM.DIST(BO$3,economics!$AK$2:$AK$167,economics!$AJ$2:$AJ$167,TRUE)-_xlfn.NORM.DIST(BO$30,economics!$AK$2:$AK$167,economics!$AJ$2:$AJ$167,TRUE))*economics!$AM$2:$AM$167))/(SUMPRODUCT((economics!$AG$2:$AG$167=$B39)*(economics!$D$2:$D$167="process")*economics!$AH$2:$AH$167*(_xlfn.NORM.DIST(BO$3,economics!$AK$2:$AK$167,economics!$AJ$2:$AJ$167,TRUE)-_xlfn.NORM.DIST(BO$30,economics!$AK$2:$AK$167,economics!$AJ$2:$AJ$167,TRUE)))),"")</f>
        <v/>
      </c>
      <c r="BP39" t="str">
        <f t="array" ref="BP39">IFERROR((SUMPRODUCT((economics!$AG$2:$AG$167=$B39)*(economics!$D$2:$D$167="process")*economics!$AH$2:$AH$167*(_xlfn.NORM.DIST(BP$3,economics!$AK$2:$AK$167,economics!$AJ$2:$AJ$167,TRUE)-_xlfn.NORM.DIST(BP$30,economics!$AK$2:$AK$167,economics!$AJ$2:$AJ$167,TRUE))*economics!$AM$2:$AM$167))/(SUMPRODUCT((economics!$AG$2:$AG$167=$B39)*(economics!$D$2:$D$167="process")*economics!$AH$2:$AH$167*(_xlfn.NORM.DIST(BP$3,economics!$AK$2:$AK$167,economics!$AJ$2:$AJ$167,TRUE)-_xlfn.NORM.DIST(BP$30,economics!$AK$2:$AK$167,economics!$AJ$2:$AJ$167,TRUE)))),"")</f>
        <v/>
      </c>
      <c r="BQ39" t="str">
        <f t="array" ref="BQ39">IFERROR((SUMPRODUCT((economics!$AG$2:$AG$167=$B39)*(economics!$D$2:$D$167="process")*economics!$AH$2:$AH$167*(_xlfn.NORM.DIST(BQ$3,economics!$AK$2:$AK$167,economics!$AJ$2:$AJ$167,TRUE)-_xlfn.NORM.DIST(BQ$30,economics!$AK$2:$AK$167,economics!$AJ$2:$AJ$167,TRUE))*economics!$AM$2:$AM$167))/(SUMPRODUCT((economics!$AG$2:$AG$167=$B39)*(economics!$D$2:$D$167="process")*economics!$AH$2:$AH$167*(_xlfn.NORM.DIST(BQ$3,economics!$AK$2:$AK$167,economics!$AJ$2:$AJ$167,TRUE)-_xlfn.NORM.DIST(BQ$30,economics!$AK$2:$AK$167,economics!$AJ$2:$AJ$167,TRUE)))),"")</f>
        <v/>
      </c>
      <c r="BR39" t="str">
        <f t="array" ref="BR39">IFERROR((SUMPRODUCT((economics!$AG$2:$AG$167=$B39)*(economics!$D$2:$D$167="process")*economics!$AH$2:$AH$167*(_xlfn.NORM.DIST(BR$3,economics!$AK$2:$AK$167,economics!$AJ$2:$AJ$167,TRUE)-_xlfn.NORM.DIST(BR$30,economics!$AK$2:$AK$167,economics!$AJ$2:$AJ$167,TRUE))*economics!$AM$2:$AM$167))/(SUMPRODUCT((economics!$AG$2:$AG$167=$B39)*(economics!$D$2:$D$167="process")*economics!$AH$2:$AH$167*(_xlfn.NORM.DIST(BR$3,economics!$AK$2:$AK$167,economics!$AJ$2:$AJ$167,TRUE)-_xlfn.NORM.DIST(BR$30,economics!$AK$2:$AK$167,economics!$AJ$2:$AJ$167,TRUE)))),"")</f>
        <v/>
      </c>
      <c r="BS39" t="str">
        <f t="array" ref="BS39">IFERROR((SUMPRODUCT((economics!$AG$2:$AG$167=$B39)*(economics!$D$2:$D$167="process")*economics!$AH$2:$AH$167*(_xlfn.NORM.DIST(BS$3,economics!$AK$2:$AK$167,economics!$AJ$2:$AJ$167,TRUE)-_xlfn.NORM.DIST(BS$30,economics!$AK$2:$AK$167,economics!$AJ$2:$AJ$167,TRUE))*economics!$AM$2:$AM$167))/(SUMPRODUCT((economics!$AG$2:$AG$167=$B39)*(economics!$D$2:$D$167="process")*economics!$AH$2:$AH$167*(_xlfn.NORM.DIST(BS$3,economics!$AK$2:$AK$167,economics!$AJ$2:$AJ$167,TRUE)-_xlfn.NORM.DIST(BS$30,economics!$AK$2:$AK$167,economics!$AJ$2:$AJ$167,TRUE)))),"")</f>
        <v/>
      </c>
      <c r="BT39" t="str">
        <f t="array" ref="BT39">IFERROR((SUMPRODUCT((economics!$AG$2:$AG$167=$B39)*(economics!$D$2:$D$167="process")*economics!$AH$2:$AH$167*(_xlfn.NORM.DIST(BT$3,economics!$AK$2:$AK$167,economics!$AJ$2:$AJ$167,TRUE)-_xlfn.NORM.DIST(BT$30,economics!$AK$2:$AK$167,economics!$AJ$2:$AJ$167,TRUE))*economics!$AM$2:$AM$167))/(SUMPRODUCT((economics!$AG$2:$AG$167=$B39)*(economics!$D$2:$D$167="process")*economics!$AH$2:$AH$167*(_xlfn.NORM.DIST(BT$3,economics!$AK$2:$AK$167,economics!$AJ$2:$AJ$167,TRUE)-_xlfn.NORM.DIST(BT$30,economics!$AK$2:$AK$167,economics!$AJ$2:$AJ$167,TRUE)))),"")</f>
        <v/>
      </c>
      <c r="BU39" t="str">
        <f t="array" ref="BU39">IFERROR((SUMPRODUCT((economics!$AG$2:$AG$167=$B39)*(economics!$D$2:$D$167="process")*economics!$AH$2:$AH$167*(_xlfn.NORM.DIST(BU$3,economics!$AK$2:$AK$167,economics!$AJ$2:$AJ$167,TRUE)-_xlfn.NORM.DIST(BU$30,economics!$AK$2:$AK$167,economics!$AJ$2:$AJ$167,TRUE))*economics!$AM$2:$AM$167))/(SUMPRODUCT((economics!$AG$2:$AG$167=$B39)*(economics!$D$2:$D$167="process")*economics!$AH$2:$AH$167*(_xlfn.NORM.DIST(BU$3,economics!$AK$2:$AK$167,economics!$AJ$2:$AJ$167,TRUE)-_xlfn.NORM.DIST(BU$30,economics!$AK$2:$AK$167,economics!$AJ$2:$AJ$167,TRUE)))),"")</f>
        <v/>
      </c>
      <c r="BV39" t="str">
        <f t="array" ref="BV39">IFERROR((SUMPRODUCT((economics!$AG$2:$AG$167=$B39)*(economics!$D$2:$D$167="process")*economics!$AH$2:$AH$167*(_xlfn.NORM.DIST(BV$3,economics!$AK$2:$AK$167,economics!$AJ$2:$AJ$167,TRUE)-_xlfn.NORM.DIST(BV$30,economics!$AK$2:$AK$167,economics!$AJ$2:$AJ$167,TRUE))*economics!$AM$2:$AM$167))/(SUMPRODUCT((economics!$AG$2:$AG$167=$B39)*(economics!$D$2:$D$167="process")*economics!$AH$2:$AH$167*(_xlfn.NORM.DIST(BV$3,economics!$AK$2:$AK$167,economics!$AJ$2:$AJ$167,TRUE)-_xlfn.NORM.DIST(BV$30,economics!$AK$2:$AK$167,economics!$AJ$2:$AJ$167,TRUE)))),"")</f>
        <v/>
      </c>
      <c r="BW39" t="str">
        <f t="array" ref="BW39">IFERROR((SUMPRODUCT((economics!$AG$2:$AG$167=$B39)*(economics!$D$2:$D$167="process")*economics!$AH$2:$AH$167*(_xlfn.NORM.DIST(BW$3,economics!$AK$2:$AK$167,economics!$AJ$2:$AJ$167,TRUE)-_xlfn.NORM.DIST(BW$30,economics!$AK$2:$AK$167,economics!$AJ$2:$AJ$167,TRUE))*economics!$AM$2:$AM$167))/(SUMPRODUCT((economics!$AG$2:$AG$167=$B39)*(economics!$D$2:$D$167="process")*economics!$AH$2:$AH$167*(_xlfn.NORM.DIST(BW$3,economics!$AK$2:$AK$167,economics!$AJ$2:$AJ$167,TRUE)-_xlfn.NORM.DIST(BW$30,economics!$AK$2:$AK$167,economics!$AJ$2:$AJ$167,TRUE)))),"")</f>
        <v/>
      </c>
      <c r="BX39" t="str">
        <f t="array" ref="BX39">IFERROR((SUMPRODUCT((economics!$AG$2:$AG$167=$B39)*(economics!$D$2:$D$167="process")*economics!$AH$2:$AH$167*(_xlfn.NORM.DIST(BX$3,economics!$AK$2:$AK$167,economics!$AJ$2:$AJ$167,TRUE)-_xlfn.NORM.DIST(BX$30,economics!$AK$2:$AK$167,economics!$AJ$2:$AJ$167,TRUE))*economics!$AM$2:$AM$167))/(SUMPRODUCT((economics!$AG$2:$AG$167=$B39)*(economics!$D$2:$D$167="process")*economics!$AH$2:$AH$167*(_xlfn.NORM.DIST(BX$3,economics!$AK$2:$AK$167,economics!$AJ$2:$AJ$167,TRUE)-_xlfn.NORM.DIST(BX$30,economics!$AK$2:$AK$167,economics!$AJ$2:$AJ$167,TRUE)))),"")</f>
        <v/>
      </c>
      <c r="BY39" t="str">
        <f t="array" ref="BY39">IFERROR((SUMPRODUCT((economics!$AG$2:$AG$167=$B39)*(economics!$D$2:$D$167="process")*economics!$AH$2:$AH$167*(_xlfn.NORM.DIST(BY$3,economics!$AK$2:$AK$167,economics!$AJ$2:$AJ$167,TRUE)-_xlfn.NORM.DIST(BY$30,economics!$AK$2:$AK$167,economics!$AJ$2:$AJ$167,TRUE))*economics!$AM$2:$AM$167))/(SUMPRODUCT((economics!$AG$2:$AG$167=$B39)*(economics!$D$2:$D$167="process")*economics!$AH$2:$AH$167*(_xlfn.NORM.DIST(BY$3,economics!$AK$2:$AK$167,economics!$AJ$2:$AJ$167,TRUE)-_xlfn.NORM.DIST(BY$30,economics!$AK$2:$AK$167,economics!$AJ$2:$AJ$167,TRUE)))),"")</f>
        <v/>
      </c>
      <c r="BZ39" t="str">
        <f t="array" ref="BZ39">IFERROR((SUMPRODUCT((economics!$AG$2:$AG$167=$B39)*(economics!$D$2:$D$167="process")*economics!$AH$2:$AH$167*(_xlfn.NORM.DIST(BZ$3,economics!$AK$2:$AK$167,economics!$AJ$2:$AJ$167,TRUE)-_xlfn.NORM.DIST(BZ$30,economics!$AK$2:$AK$167,economics!$AJ$2:$AJ$167,TRUE))*economics!$AM$2:$AM$167))/(SUMPRODUCT((economics!$AG$2:$AG$167=$B39)*(economics!$D$2:$D$167="process")*economics!$AH$2:$AH$167*(_xlfn.NORM.DIST(BZ$3,economics!$AK$2:$AK$167,economics!$AJ$2:$AJ$167,TRUE)-_xlfn.NORM.DIST(BZ$30,economics!$AK$2:$AK$167,economics!$AJ$2:$AJ$167,TRUE)))),"")</f>
        <v/>
      </c>
      <c r="CA39" t="str">
        <f t="array" ref="CA39">IFERROR((SUMPRODUCT((economics!$AG$2:$AG$167=$B39)*(economics!$D$2:$D$167="process")*economics!$AH$2:$AH$167*(_xlfn.NORM.DIST(CA$3,economics!$AK$2:$AK$167,economics!$AJ$2:$AJ$167,TRUE)-_xlfn.NORM.DIST(CA$30,economics!$AK$2:$AK$167,economics!$AJ$2:$AJ$167,TRUE))*economics!$AM$2:$AM$167))/(SUMPRODUCT((economics!$AG$2:$AG$167=$B39)*(economics!$D$2:$D$167="process")*economics!$AH$2:$AH$167*(_xlfn.NORM.DIST(CA$3,economics!$AK$2:$AK$167,economics!$AJ$2:$AJ$167,TRUE)-_xlfn.NORM.DIST(CA$30,economics!$AK$2:$AK$167,economics!$AJ$2:$AJ$167,TRUE)))),"")</f>
        <v/>
      </c>
      <c r="CB39" t="str">
        <f t="array" ref="CB39">IFERROR((SUMPRODUCT((economics!$AG$2:$AG$167=$B39)*(economics!$D$2:$D$167="process")*economics!$AH$2:$AH$167*(_xlfn.NORM.DIST(CB$3,economics!$AK$2:$AK$167,economics!$AJ$2:$AJ$167,TRUE)-_xlfn.NORM.DIST(CB$30,economics!$AK$2:$AK$167,economics!$AJ$2:$AJ$167,TRUE))*economics!$AM$2:$AM$167))/(SUMPRODUCT((economics!$AG$2:$AG$167=$B39)*(economics!$D$2:$D$167="process")*economics!$AH$2:$AH$167*(_xlfn.NORM.DIST(CB$3,economics!$AK$2:$AK$167,economics!$AJ$2:$AJ$167,TRUE)-_xlfn.NORM.DIST(CB$30,economics!$AK$2:$AK$167,economics!$AJ$2:$AJ$167,TRUE)))),"")</f>
        <v/>
      </c>
      <c r="CC39" t="str">
        <f t="array" ref="CC39">IFERROR((SUMPRODUCT((economics!$AG$2:$AG$167=$B39)*(economics!$D$2:$D$167="process")*economics!$AH$2:$AH$167*(_xlfn.NORM.DIST(CC$3,economics!$AK$2:$AK$167,economics!$AJ$2:$AJ$167,TRUE)-_xlfn.NORM.DIST(CC$30,economics!$AK$2:$AK$167,economics!$AJ$2:$AJ$167,TRUE))*economics!$AM$2:$AM$167))/(SUMPRODUCT((economics!$AG$2:$AG$167=$B39)*(economics!$D$2:$D$167="process")*economics!$AH$2:$AH$167*(_xlfn.NORM.DIST(CC$3,economics!$AK$2:$AK$167,economics!$AJ$2:$AJ$167,TRUE)-_xlfn.NORM.DIST(CC$30,economics!$AK$2:$AK$167,economics!$AJ$2:$AJ$167,TRUE)))),"")</f>
        <v/>
      </c>
      <c r="CD39" t="str">
        <f t="array" ref="CD39">IFERROR((SUMPRODUCT((economics!$AG$2:$AG$167=$B39)*(economics!$D$2:$D$167="process")*economics!$AH$2:$AH$167*(_xlfn.NORM.DIST(CD$3,economics!$AK$2:$AK$167,economics!$AJ$2:$AJ$167,TRUE)-_xlfn.NORM.DIST(CD$30,economics!$AK$2:$AK$167,economics!$AJ$2:$AJ$167,TRUE))*economics!$AM$2:$AM$167))/(SUMPRODUCT((economics!$AG$2:$AG$167=$B39)*(economics!$D$2:$D$167="process")*economics!$AH$2:$AH$167*(_xlfn.NORM.DIST(CD$3,economics!$AK$2:$AK$167,economics!$AJ$2:$AJ$167,TRUE)-_xlfn.NORM.DIST(CD$30,economics!$AK$2:$AK$167,economics!$AJ$2:$AJ$167,TRUE)))),"")</f>
        <v/>
      </c>
      <c r="CE39" t="str">
        <f t="array" ref="CE39">IFERROR((SUMPRODUCT((economics!$AG$2:$AG$167=$B39)*(economics!$D$2:$D$167="process")*economics!$AH$2:$AH$167*(_xlfn.NORM.DIST(CE$3,economics!$AK$2:$AK$167,economics!$AJ$2:$AJ$167,TRUE)-_xlfn.NORM.DIST(CE$30,economics!$AK$2:$AK$167,economics!$AJ$2:$AJ$167,TRUE))*economics!$AM$2:$AM$167))/(SUMPRODUCT((economics!$AG$2:$AG$167=$B39)*(economics!$D$2:$D$167="process")*economics!$AH$2:$AH$167*(_xlfn.NORM.DIST(CE$3,economics!$AK$2:$AK$167,economics!$AJ$2:$AJ$167,TRUE)-_xlfn.NORM.DIST(CE$30,economics!$AK$2:$AK$167,economics!$AJ$2:$AJ$167,TRUE)))),"")</f>
        <v/>
      </c>
      <c r="CF39" t="str">
        <f t="array" ref="CF39">IFERROR((SUMPRODUCT((economics!$AG$2:$AG$167=$B39)*(economics!$D$2:$D$167="process")*economics!$AH$2:$AH$167*(_xlfn.NORM.DIST(CF$3,economics!$AK$2:$AK$167,economics!$AJ$2:$AJ$167,TRUE)-_xlfn.NORM.DIST(CF$30,economics!$AK$2:$AK$167,economics!$AJ$2:$AJ$167,TRUE))*economics!$AM$2:$AM$167))/(SUMPRODUCT((economics!$AG$2:$AG$167=$B39)*(economics!$D$2:$D$167="process")*economics!$AH$2:$AH$167*(_xlfn.NORM.DIST(CF$3,economics!$AK$2:$AK$167,economics!$AJ$2:$AJ$167,TRUE)-_xlfn.NORM.DIST(CF$30,economics!$AK$2:$AK$167,economics!$AJ$2:$AJ$167,TRUE)))),"")</f>
        <v/>
      </c>
      <c r="CG39" t="str">
        <f t="array" ref="CG39">IFERROR((SUMPRODUCT((economics!$AG$2:$AG$167=$B39)*(economics!$D$2:$D$167="process")*economics!$AH$2:$AH$167*(_xlfn.NORM.DIST(CG$3,economics!$AK$2:$AK$167,economics!$AJ$2:$AJ$167,TRUE)-_xlfn.NORM.DIST(CG$30,economics!$AK$2:$AK$167,economics!$AJ$2:$AJ$167,TRUE))*economics!$AM$2:$AM$167))/(SUMPRODUCT((economics!$AG$2:$AG$167=$B39)*(economics!$D$2:$D$167="process")*economics!$AH$2:$AH$167*(_xlfn.NORM.DIST(CG$3,economics!$AK$2:$AK$167,economics!$AJ$2:$AJ$167,TRUE)-_xlfn.NORM.DIST(CG$30,economics!$AK$2:$AK$167,economics!$AJ$2:$AJ$167,TRUE)))),"")</f>
        <v/>
      </c>
      <c r="CH39" t="str">
        <f t="array" ref="CH39">IFERROR((SUMPRODUCT((economics!$AG$2:$AG$167=$B39)*(economics!$D$2:$D$167="process")*economics!$AH$2:$AH$167*(_xlfn.NORM.DIST(CH$3,economics!$AK$2:$AK$167,economics!$AJ$2:$AJ$167,TRUE)-_xlfn.NORM.DIST(CH$30,economics!$AK$2:$AK$167,economics!$AJ$2:$AJ$167,TRUE))*economics!$AM$2:$AM$167))/(SUMPRODUCT((economics!$AG$2:$AG$167=$B39)*(economics!$D$2:$D$167="process")*economics!$AH$2:$AH$167*(_xlfn.NORM.DIST(CH$3,economics!$AK$2:$AK$167,economics!$AJ$2:$AJ$167,TRUE)-_xlfn.NORM.DIST(CH$30,economics!$AK$2:$AK$167,economics!$AJ$2:$AJ$167,TRUE)))),"")</f>
        <v/>
      </c>
    </row>
    <row r="40" spans="1:86" x14ac:dyDescent="0.35">
      <c r="A40" t="str">
        <f t="shared" si="0"/>
        <v>pulp paper and printing 17T18</v>
      </c>
      <c r="B40" t="str">
        <f t="shared" si="0"/>
        <v>17T18</v>
      </c>
      <c r="E40">
        <f t="array" ref="E40">IFERROR((SUMPRODUCT((economics!$AG$2:$AG$167=$B40)*(economics!$D$2:$D$167="process")*economics!$AH$2:$AH$167*(_xlfn.NORM.DIST(E$3,economics!$AK$2:$AK$167,economics!$AJ$2:$AJ$167,TRUE)-_xlfn.NORM.DIST(E$30,economics!$AK$2:$AK$167,economics!$AJ$2:$AJ$167,TRUE))*economics!$AM$2:$AM$167))/(SUMPRODUCT((economics!$AG$2:$AG$167=$B40)*(economics!$D$2:$D$167="process")*economics!$AH$2:$AH$167*(_xlfn.NORM.DIST(E$3,economics!$AK$2:$AK$167,economics!$AJ$2:$AJ$167,TRUE)-_xlfn.NORM.DIST(E$30,economics!$AK$2:$AK$167,economics!$AJ$2:$AJ$167,TRUE)))),"")</f>
        <v>26.43196403123985</v>
      </c>
      <c r="F40">
        <f t="array" ref="F40">IFERROR((SUMPRODUCT((economics!$AG$2:$AG$167=$B40)*(economics!$D$2:$D$167="process")*economics!$AH$2:$AH$167*(_xlfn.NORM.DIST(F$3,economics!$AK$2:$AK$167,economics!$AJ$2:$AJ$167,TRUE)-_xlfn.NORM.DIST(F$30,economics!$AK$2:$AK$167,economics!$AJ$2:$AJ$167,TRUE))*economics!$AM$2:$AM$167))/(SUMPRODUCT((economics!$AG$2:$AG$167=$B40)*(economics!$D$2:$D$167="process")*economics!$AH$2:$AH$167*(_xlfn.NORM.DIST(F$3,economics!$AK$2:$AK$167,economics!$AJ$2:$AJ$167,TRUE)-_xlfn.NORM.DIST(F$30,economics!$AK$2:$AK$167,economics!$AJ$2:$AJ$167,TRUE)))),"")</f>
        <v>26.431964031239847</v>
      </c>
      <c r="G40">
        <f t="array" ref="G40">IFERROR((SUMPRODUCT((economics!$AG$2:$AG$167=$B40)*(economics!$D$2:$D$167="process")*economics!$AH$2:$AH$167*(_xlfn.NORM.DIST(G$3,economics!$AK$2:$AK$167,economics!$AJ$2:$AJ$167,TRUE)-_xlfn.NORM.DIST(G$30,economics!$AK$2:$AK$167,economics!$AJ$2:$AJ$167,TRUE))*economics!$AM$2:$AM$167))/(SUMPRODUCT((economics!$AG$2:$AG$167=$B40)*(economics!$D$2:$D$167="process")*economics!$AH$2:$AH$167*(_xlfn.NORM.DIST(G$3,economics!$AK$2:$AK$167,economics!$AJ$2:$AJ$167,TRUE)-_xlfn.NORM.DIST(G$30,economics!$AK$2:$AK$167,economics!$AJ$2:$AJ$167,TRUE)))),"")</f>
        <v>26.431964031239847</v>
      </c>
      <c r="H40">
        <f t="array" ref="H40">IFERROR((SUMPRODUCT((economics!$AG$2:$AG$167=$B40)*(economics!$D$2:$D$167="process")*economics!$AH$2:$AH$167*(_xlfn.NORM.DIST(H$3,economics!$AK$2:$AK$167,economics!$AJ$2:$AJ$167,TRUE)-_xlfn.NORM.DIST(H$30,economics!$AK$2:$AK$167,economics!$AJ$2:$AJ$167,TRUE))*economics!$AM$2:$AM$167))/(SUMPRODUCT((economics!$AG$2:$AG$167=$B40)*(economics!$D$2:$D$167="process")*economics!$AH$2:$AH$167*(_xlfn.NORM.DIST(H$3,economics!$AK$2:$AK$167,economics!$AJ$2:$AJ$167,TRUE)-_xlfn.NORM.DIST(H$30,economics!$AK$2:$AK$167,economics!$AJ$2:$AJ$167,TRUE)))),"")</f>
        <v>26.431964031239843</v>
      </c>
      <c r="I40">
        <f t="array" ref="I40">IFERROR((SUMPRODUCT((economics!$AG$2:$AG$167=$B40)*(economics!$D$2:$D$167="process")*economics!$AH$2:$AH$167*(_xlfn.NORM.DIST(I$3,economics!$AK$2:$AK$167,economics!$AJ$2:$AJ$167,TRUE)-_xlfn.NORM.DIST(I$30,economics!$AK$2:$AK$167,economics!$AJ$2:$AJ$167,TRUE))*economics!$AM$2:$AM$167))/(SUMPRODUCT((economics!$AG$2:$AG$167=$B40)*(economics!$D$2:$D$167="process")*economics!$AH$2:$AH$167*(_xlfn.NORM.DIST(I$3,economics!$AK$2:$AK$167,economics!$AJ$2:$AJ$167,TRUE)-_xlfn.NORM.DIST(I$30,economics!$AK$2:$AK$167,economics!$AJ$2:$AJ$167,TRUE)))),"")</f>
        <v>26.431964031239843</v>
      </c>
      <c r="J40">
        <f t="array" ref="J40">IFERROR((SUMPRODUCT((economics!$AG$2:$AG$167=$B40)*(economics!$D$2:$D$167="process")*economics!$AH$2:$AH$167*(_xlfn.NORM.DIST(J$3,economics!$AK$2:$AK$167,economics!$AJ$2:$AJ$167,TRUE)-_xlfn.NORM.DIST(J$30,economics!$AK$2:$AK$167,economics!$AJ$2:$AJ$167,TRUE))*economics!$AM$2:$AM$167))/(SUMPRODUCT((economics!$AG$2:$AG$167=$B40)*(economics!$D$2:$D$167="process")*economics!$AH$2:$AH$167*(_xlfn.NORM.DIST(J$3,economics!$AK$2:$AK$167,economics!$AJ$2:$AJ$167,TRUE)-_xlfn.NORM.DIST(J$30,economics!$AK$2:$AK$167,economics!$AJ$2:$AJ$167,TRUE)))),"")</f>
        <v>26.431964031239847</v>
      </c>
      <c r="K40">
        <f t="array" ref="K40">IFERROR((SUMPRODUCT((economics!$AG$2:$AG$167=$B40)*(economics!$D$2:$D$167="process")*economics!$AH$2:$AH$167*(_xlfn.NORM.DIST(K$3,economics!$AK$2:$AK$167,economics!$AJ$2:$AJ$167,TRUE)-_xlfn.NORM.DIST(K$30,economics!$AK$2:$AK$167,economics!$AJ$2:$AJ$167,TRUE))*economics!$AM$2:$AM$167))/(SUMPRODUCT((economics!$AG$2:$AG$167=$B40)*(economics!$D$2:$D$167="process")*economics!$AH$2:$AH$167*(_xlfn.NORM.DIST(K$3,economics!$AK$2:$AK$167,economics!$AJ$2:$AJ$167,TRUE)-_xlfn.NORM.DIST(K$30,economics!$AK$2:$AK$167,economics!$AJ$2:$AJ$167,TRUE)))),"")</f>
        <v>26.431964031239847</v>
      </c>
      <c r="L40">
        <f t="array" ref="L40">IFERROR((SUMPRODUCT((economics!$AG$2:$AG$167=$B40)*(economics!$D$2:$D$167="process")*economics!$AH$2:$AH$167*(_xlfn.NORM.DIST(L$3,economics!$AK$2:$AK$167,economics!$AJ$2:$AJ$167,TRUE)-_xlfn.NORM.DIST(L$30,economics!$AK$2:$AK$167,economics!$AJ$2:$AJ$167,TRUE))*economics!$AM$2:$AM$167))/(SUMPRODUCT((economics!$AG$2:$AG$167=$B40)*(economics!$D$2:$D$167="process")*economics!$AH$2:$AH$167*(_xlfn.NORM.DIST(L$3,economics!$AK$2:$AK$167,economics!$AJ$2:$AJ$167,TRUE)-_xlfn.NORM.DIST(L$30,economics!$AK$2:$AK$167,economics!$AJ$2:$AJ$167,TRUE)))),"")</f>
        <v>26.431964031239847</v>
      </c>
      <c r="M40">
        <f t="array" ref="M40">IFERROR((SUMPRODUCT((economics!$AG$2:$AG$167=$B40)*(economics!$D$2:$D$167="process")*economics!$AH$2:$AH$167*(_xlfn.NORM.DIST(M$3,economics!$AK$2:$AK$167,economics!$AJ$2:$AJ$167,TRUE)-_xlfn.NORM.DIST(M$30,economics!$AK$2:$AK$167,economics!$AJ$2:$AJ$167,TRUE))*economics!$AM$2:$AM$167))/(SUMPRODUCT((economics!$AG$2:$AG$167=$B40)*(economics!$D$2:$D$167="process")*economics!$AH$2:$AH$167*(_xlfn.NORM.DIST(M$3,economics!$AK$2:$AK$167,economics!$AJ$2:$AJ$167,TRUE)-_xlfn.NORM.DIST(M$30,economics!$AK$2:$AK$167,economics!$AJ$2:$AJ$167,TRUE)))),"")</f>
        <v>26.431964031239847</v>
      </c>
      <c r="N40">
        <f t="array" ref="N40">IFERROR((SUMPRODUCT((economics!$AG$2:$AG$167=$B40)*(economics!$D$2:$D$167="process")*economics!$AH$2:$AH$167*(_xlfn.NORM.DIST(N$3,economics!$AK$2:$AK$167,economics!$AJ$2:$AJ$167,TRUE)-_xlfn.NORM.DIST(N$30,economics!$AK$2:$AK$167,economics!$AJ$2:$AJ$167,TRUE))*economics!$AM$2:$AM$167))/(SUMPRODUCT((economics!$AG$2:$AG$167=$B40)*(economics!$D$2:$D$167="process")*economics!$AH$2:$AH$167*(_xlfn.NORM.DIST(N$3,economics!$AK$2:$AK$167,economics!$AJ$2:$AJ$167,TRUE)-_xlfn.NORM.DIST(N$30,economics!$AK$2:$AK$167,economics!$AJ$2:$AJ$167,TRUE)))),"")</f>
        <v>26.431964031239847</v>
      </c>
      <c r="O40">
        <f t="array" ref="O40">IFERROR((SUMPRODUCT((economics!$AG$2:$AG$167=$B40)*(economics!$D$2:$D$167="process")*economics!$AH$2:$AH$167*(_xlfn.NORM.DIST(O$3,economics!$AK$2:$AK$167,economics!$AJ$2:$AJ$167,TRUE)-_xlfn.NORM.DIST(O$30,economics!$AK$2:$AK$167,economics!$AJ$2:$AJ$167,TRUE))*economics!$AM$2:$AM$167))/(SUMPRODUCT((economics!$AG$2:$AG$167=$B40)*(economics!$D$2:$D$167="process")*economics!$AH$2:$AH$167*(_xlfn.NORM.DIST(O$3,economics!$AK$2:$AK$167,economics!$AJ$2:$AJ$167,TRUE)-_xlfn.NORM.DIST(O$30,economics!$AK$2:$AK$167,economics!$AJ$2:$AJ$167,TRUE)))),"")</f>
        <v>26.43196403123985</v>
      </c>
      <c r="P40">
        <f t="array" ref="P40">IFERROR((SUMPRODUCT((economics!$AG$2:$AG$167=$B40)*(economics!$D$2:$D$167="process")*economics!$AH$2:$AH$167*(_xlfn.NORM.DIST(P$3,economics!$AK$2:$AK$167,economics!$AJ$2:$AJ$167,TRUE)-_xlfn.NORM.DIST(P$30,economics!$AK$2:$AK$167,economics!$AJ$2:$AJ$167,TRUE))*economics!$AM$2:$AM$167))/(SUMPRODUCT((economics!$AG$2:$AG$167=$B40)*(economics!$D$2:$D$167="process")*economics!$AH$2:$AH$167*(_xlfn.NORM.DIST(P$3,economics!$AK$2:$AK$167,economics!$AJ$2:$AJ$167,TRUE)-_xlfn.NORM.DIST(P$30,economics!$AK$2:$AK$167,economics!$AJ$2:$AJ$167,TRUE)))),"")</f>
        <v>26.431964031239847</v>
      </c>
      <c r="Q40">
        <f t="array" ref="Q40">IFERROR((SUMPRODUCT((economics!$AG$2:$AG$167=$B40)*(economics!$D$2:$D$167="process")*economics!$AH$2:$AH$167*(_xlfn.NORM.DIST(Q$3,economics!$AK$2:$AK$167,economics!$AJ$2:$AJ$167,TRUE)-_xlfn.NORM.DIST(Q$30,economics!$AK$2:$AK$167,economics!$AJ$2:$AJ$167,TRUE))*economics!$AM$2:$AM$167))/(SUMPRODUCT((economics!$AG$2:$AG$167=$B40)*(economics!$D$2:$D$167="process")*economics!$AH$2:$AH$167*(_xlfn.NORM.DIST(Q$3,economics!$AK$2:$AK$167,economics!$AJ$2:$AJ$167,TRUE)-_xlfn.NORM.DIST(Q$30,economics!$AK$2:$AK$167,economics!$AJ$2:$AJ$167,TRUE)))),"")</f>
        <v>26.431964031239847</v>
      </c>
      <c r="R40">
        <f t="array" ref="R40">IFERROR((SUMPRODUCT((economics!$AG$2:$AG$167=$B40)*(economics!$D$2:$D$167="process")*economics!$AH$2:$AH$167*(_xlfn.NORM.DIST(R$3,economics!$AK$2:$AK$167,economics!$AJ$2:$AJ$167,TRUE)-_xlfn.NORM.DIST(R$30,economics!$AK$2:$AK$167,economics!$AJ$2:$AJ$167,TRUE))*economics!$AM$2:$AM$167))/(SUMPRODUCT((economics!$AG$2:$AG$167=$B40)*(economics!$D$2:$D$167="process")*economics!$AH$2:$AH$167*(_xlfn.NORM.DIST(R$3,economics!$AK$2:$AK$167,economics!$AJ$2:$AJ$167,TRUE)-_xlfn.NORM.DIST(R$30,economics!$AK$2:$AK$167,economics!$AJ$2:$AJ$167,TRUE)))),"")</f>
        <v>26.431964031239847</v>
      </c>
      <c r="S40">
        <f t="array" ref="S40">IFERROR((SUMPRODUCT((economics!$AG$2:$AG$167=$B40)*(economics!$D$2:$D$167="process")*economics!$AH$2:$AH$167*(_xlfn.NORM.DIST(S$3,economics!$AK$2:$AK$167,economics!$AJ$2:$AJ$167,TRUE)-_xlfn.NORM.DIST(S$30,economics!$AK$2:$AK$167,economics!$AJ$2:$AJ$167,TRUE))*economics!$AM$2:$AM$167))/(SUMPRODUCT((economics!$AG$2:$AG$167=$B40)*(economics!$D$2:$D$167="process")*economics!$AH$2:$AH$167*(_xlfn.NORM.DIST(S$3,economics!$AK$2:$AK$167,economics!$AJ$2:$AJ$167,TRUE)-_xlfn.NORM.DIST(S$30,economics!$AK$2:$AK$167,economics!$AJ$2:$AJ$167,TRUE)))),"")</f>
        <v>26.431964031239847</v>
      </c>
      <c r="T40">
        <f t="array" ref="T40">IFERROR((SUMPRODUCT((economics!$AG$2:$AG$167=$B40)*(economics!$D$2:$D$167="process")*economics!$AH$2:$AH$167*(_xlfn.NORM.DIST(T$3,economics!$AK$2:$AK$167,economics!$AJ$2:$AJ$167,TRUE)-_xlfn.NORM.DIST(T$30,economics!$AK$2:$AK$167,economics!$AJ$2:$AJ$167,TRUE))*economics!$AM$2:$AM$167))/(SUMPRODUCT((economics!$AG$2:$AG$167=$B40)*(economics!$D$2:$D$167="process")*economics!$AH$2:$AH$167*(_xlfn.NORM.DIST(T$3,economics!$AK$2:$AK$167,economics!$AJ$2:$AJ$167,TRUE)-_xlfn.NORM.DIST(T$30,economics!$AK$2:$AK$167,economics!$AJ$2:$AJ$167,TRUE)))),"")</f>
        <v>26.431964031239847</v>
      </c>
      <c r="U40">
        <f t="array" ref="U40">IFERROR((SUMPRODUCT((economics!$AG$2:$AG$167=$B40)*(economics!$D$2:$D$167="process")*economics!$AH$2:$AH$167*(_xlfn.NORM.DIST(U$3,economics!$AK$2:$AK$167,economics!$AJ$2:$AJ$167,TRUE)-_xlfn.NORM.DIST(U$30,economics!$AK$2:$AK$167,economics!$AJ$2:$AJ$167,TRUE))*economics!$AM$2:$AM$167))/(SUMPRODUCT((economics!$AG$2:$AG$167=$B40)*(economics!$D$2:$D$167="process")*economics!$AH$2:$AH$167*(_xlfn.NORM.DIST(U$3,economics!$AK$2:$AK$167,economics!$AJ$2:$AJ$167,TRUE)-_xlfn.NORM.DIST(U$30,economics!$AK$2:$AK$167,economics!$AJ$2:$AJ$167,TRUE)))),"")</f>
        <v>26.431964031239847</v>
      </c>
      <c r="V40">
        <f t="array" ref="V40">IFERROR((SUMPRODUCT((economics!$AG$2:$AG$167=$B40)*(economics!$D$2:$D$167="process")*economics!$AH$2:$AH$167*(_xlfn.NORM.DIST(V$3,economics!$AK$2:$AK$167,economics!$AJ$2:$AJ$167,TRUE)-_xlfn.NORM.DIST(V$30,economics!$AK$2:$AK$167,economics!$AJ$2:$AJ$167,TRUE))*economics!$AM$2:$AM$167))/(SUMPRODUCT((economics!$AG$2:$AG$167=$B40)*(economics!$D$2:$D$167="process")*economics!$AH$2:$AH$167*(_xlfn.NORM.DIST(V$3,economics!$AK$2:$AK$167,economics!$AJ$2:$AJ$167,TRUE)-_xlfn.NORM.DIST(V$30,economics!$AK$2:$AK$167,economics!$AJ$2:$AJ$167,TRUE)))),"")</f>
        <v>26.431964031239847</v>
      </c>
      <c r="W40">
        <f t="array" ref="W40">IFERROR((SUMPRODUCT((economics!$AG$2:$AG$167=$B40)*(economics!$D$2:$D$167="process")*economics!$AH$2:$AH$167*(_xlfn.NORM.DIST(W$3,economics!$AK$2:$AK$167,economics!$AJ$2:$AJ$167,TRUE)-_xlfn.NORM.DIST(W$30,economics!$AK$2:$AK$167,economics!$AJ$2:$AJ$167,TRUE))*economics!$AM$2:$AM$167))/(SUMPRODUCT((economics!$AG$2:$AG$167=$B40)*(economics!$D$2:$D$167="process")*economics!$AH$2:$AH$167*(_xlfn.NORM.DIST(W$3,economics!$AK$2:$AK$167,economics!$AJ$2:$AJ$167,TRUE)-_xlfn.NORM.DIST(W$30,economics!$AK$2:$AK$167,economics!$AJ$2:$AJ$167,TRUE)))),"")</f>
        <v>26.431964031239843</v>
      </c>
      <c r="X40">
        <f t="array" ref="X40">IFERROR((SUMPRODUCT((economics!$AG$2:$AG$167=$B40)*(economics!$D$2:$D$167="process")*economics!$AH$2:$AH$167*(_xlfn.NORM.DIST(X$3,economics!$AK$2:$AK$167,economics!$AJ$2:$AJ$167,TRUE)-_xlfn.NORM.DIST(X$30,economics!$AK$2:$AK$167,economics!$AJ$2:$AJ$167,TRUE))*economics!$AM$2:$AM$167))/(SUMPRODUCT((economics!$AG$2:$AG$167=$B40)*(economics!$D$2:$D$167="process")*economics!$AH$2:$AH$167*(_xlfn.NORM.DIST(X$3,economics!$AK$2:$AK$167,economics!$AJ$2:$AJ$167,TRUE)-_xlfn.NORM.DIST(X$30,economics!$AK$2:$AK$167,economics!$AJ$2:$AJ$167,TRUE)))),"")</f>
        <v>26.431964031239843</v>
      </c>
      <c r="Y40">
        <f t="array" ref="Y40">IFERROR((SUMPRODUCT((economics!$AG$2:$AG$167=$B40)*(economics!$D$2:$D$167="process")*economics!$AH$2:$AH$167*(_xlfn.NORM.DIST(Y$3,economics!$AK$2:$AK$167,economics!$AJ$2:$AJ$167,TRUE)-_xlfn.NORM.DIST(Y$30,economics!$AK$2:$AK$167,economics!$AJ$2:$AJ$167,TRUE))*economics!$AM$2:$AM$167))/(SUMPRODUCT((economics!$AG$2:$AG$167=$B40)*(economics!$D$2:$D$167="process")*economics!$AH$2:$AH$167*(_xlfn.NORM.DIST(Y$3,economics!$AK$2:$AK$167,economics!$AJ$2:$AJ$167,TRUE)-_xlfn.NORM.DIST(Y$30,economics!$AK$2:$AK$167,economics!$AJ$2:$AJ$167,TRUE)))),"")</f>
        <v>26.431964031239847</v>
      </c>
      <c r="Z40">
        <f t="array" ref="Z40">IFERROR((SUMPRODUCT((economics!$AG$2:$AG$167=$B40)*(economics!$D$2:$D$167="process")*economics!$AH$2:$AH$167*(_xlfn.NORM.DIST(Z$3,economics!$AK$2:$AK$167,economics!$AJ$2:$AJ$167,TRUE)-_xlfn.NORM.DIST(Z$30,economics!$AK$2:$AK$167,economics!$AJ$2:$AJ$167,TRUE))*economics!$AM$2:$AM$167))/(SUMPRODUCT((economics!$AG$2:$AG$167=$B40)*(economics!$D$2:$D$167="process")*economics!$AH$2:$AH$167*(_xlfn.NORM.DIST(Z$3,economics!$AK$2:$AK$167,economics!$AJ$2:$AJ$167,TRUE)-_xlfn.NORM.DIST(Z$30,economics!$AK$2:$AK$167,economics!$AJ$2:$AJ$167,TRUE)))),"")</f>
        <v>26.43196403123985</v>
      </c>
      <c r="AA40">
        <f t="array" ref="AA40">IFERROR((SUMPRODUCT((economics!$AG$2:$AG$167=$B40)*(economics!$D$2:$D$167="process")*economics!$AH$2:$AH$167*(_xlfn.NORM.DIST(AA$3,economics!$AK$2:$AK$167,economics!$AJ$2:$AJ$167,TRUE)-_xlfn.NORM.DIST(AA$30,economics!$AK$2:$AK$167,economics!$AJ$2:$AJ$167,TRUE))*economics!$AM$2:$AM$167))/(SUMPRODUCT((economics!$AG$2:$AG$167=$B40)*(economics!$D$2:$D$167="process")*economics!$AH$2:$AH$167*(_xlfn.NORM.DIST(AA$3,economics!$AK$2:$AK$167,economics!$AJ$2:$AJ$167,TRUE)-_xlfn.NORM.DIST(AA$30,economics!$AK$2:$AK$167,economics!$AJ$2:$AJ$167,TRUE)))),"")</f>
        <v>26.43196403123985</v>
      </c>
      <c r="AB40">
        <f t="array" ref="AB40">IFERROR((SUMPRODUCT((economics!$AG$2:$AG$167=$B40)*(economics!$D$2:$D$167="process")*economics!$AH$2:$AH$167*(_xlfn.NORM.DIST(AB$3,economics!$AK$2:$AK$167,economics!$AJ$2:$AJ$167,TRUE)-_xlfn.NORM.DIST(AB$30,economics!$AK$2:$AK$167,economics!$AJ$2:$AJ$167,TRUE))*economics!$AM$2:$AM$167))/(SUMPRODUCT((economics!$AG$2:$AG$167=$B40)*(economics!$D$2:$D$167="process")*economics!$AH$2:$AH$167*(_xlfn.NORM.DIST(AB$3,economics!$AK$2:$AK$167,economics!$AJ$2:$AJ$167,TRUE)-_xlfn.NORM.DIST(AB$30,economics!$AK$2:$AK$167,economics!$AJ$2:$AJ$167,TRUE)))),"")</f>
        <v>26.431964031239847</v>
      </c>
      <c r="AC40">
        <f t="array" ref="AC40">IFERROR((SUMPRODUCT((economics!$AG$2:$AG$167=$B40)*(economics!$D$2:$D$167="process")*economics!$AH$2:$AH$167*(_xlfn.NORM.DIST(AC$3,economics!$AK$2:$AK$167,economics!$AJ$2:$AJ$167,TRUE)-_xlfn.NORM.DIST(AC$30,economics!$AK$2:$AK$167,economics!$AJ$2:$AJ$167,TRUE))*economics!$AM$2:$AM$167))/(SUMPRODUCT((economics!$AG$2:$AG$167=$B40)*(economics!$D$2:$D$167="process")*economics!$AH$2:$AH$167*(_xlfn.NORM.DIST(AC$3,economics!$AK$2:$AK$167,economics!$AJ$2:$AJ$167,TRUE)-_xlfn.NORM.DIST(AC$30,economics!$AK$2:$AK$167,economics!$AJ$2:$AJ$167,TRUE)))),"")</f>
        <v>26.431964031239847</v>
      </c>
      <c r="AD40">
        <f t="array" ref="AD40">IFERROR((SUMPRODUCT((economics!$AG$2:$AG$167=$B40)*(economics!$D$2:$D$167="process")*economics!$AH$2:$AH$167*(_xlfn.NORM.DIST(AD$3,economics!$AK$2:$AK$167,economics!$AJ$2:$AJ$167,TRUE)-_xlfn.NORM.DIST(AD$30,economics!$AK$2:$AK$167,economics!$AJ$2:$AJ$167,TRUE))*economics!$AM$2:$AM$167))/(SUMPRODUCT((economics!$AG$2:$AG$167=$B40)*(economics!$D$2:$D$167="process")*economics!$AH$2:$AH$167*(_xlfn.NORM.DIST(AD$3,economics!$AK$2:$AK$167,economics!$AJ$2:$AJ$167,TRUE)-_xlfn.NORM.DIST(AD$30,economics!$AK$2:$AK$167,economics!$AJ$2:$AJ$167,TRUE)))),"")</f>
        <v>26.431964031239847</v>
      </c>
      <c r="AE40">
        <f t="array" ref="AE40">IFERROR((SUMPRODUCT((economics!$AG$2:$AG$167=$B40)*(economics!$D$2:$D$167="process")*economics!$AH$2:$AH$167*(_xlfn.NORM.DIST(AE$3,economics!$AK$2:$AK$167,economics!$AJ$2:$AJ$167,TRUE)-_xlfn.NORM.DIST(AE$30,economics!$AK$2:$AK$167,economics!$AJ$2:$AJ$167,TRUE))*economics!$AM$2:$AM$167))/(SUMPRODUCT((economics!$AG$2:$AG$167=$B40)*(economics!$D$2:$D$167="process")*economics!$AH$2:$AH$167*(_xlfn.NORM.DIST(AE$3,economics!$AK$2:$AK$167,economics!$AJ$2:$AJ$167,TRUE)-_xlfn.NORM.DIST(AE$30,economics!$AK$2:$AK$167,economics!$AJ$2:$AJ$167,TRUE)))),"")</f>
        <v>26.431964031239847</v>
      </c>
      <c r="AF40">
        <f t="array" ref="AF40">IFERROR((SUMPRODUCT((economics!$AG$2:$AG$167=$B40)*(economics!$D$2:$D$167="process")*economics!$AH$2:$AH$167*(_xlfn.NORM.DIST(AF$3,economics!$AK$2:$AK$167,economics!$AJ$2:$AJ$167,TRUE)-_xlfn.NORM.DIST(AF$30,economics!$AK$2:$AK$167,economics!$AJ$2:$AJ$167,TRUE))*economics!$AM$2:$AM$167))/(SUMPRODUCT((economics!$AG$2:$AG$167=$B40)*(economics!$D$2:$D$167="process")*economics!$AH$2:$AH$167*(_xlfn.NORM.DIST(AF$3,economics!$AK$2:$AK$167,economics!$AJ$2:$AJ$167,TRUE)-_xlfn.NORM.DIST(AF$30,economics!$AK$2:$AK$167,economics!$AJ$2:$AJ$167,TRUE)))),"")</f>
        <v>26.431964031239847</v>
      </c>
      <c r="AG40">
        <f t="array" ref="AG40">IFERROR((SUMPRODUCT((economics!$AG$2:$AG$167=$B40)*(economics!$D$2:$D$167="process")*economics!$AH$2:$AH$167*(_xlfn.NORM.DIST(AG$3,economics!$AK$2:$AK$167,economics!$AJ$2:$AJ$167,TRUE)-_xlfn.NORM.DIST(AG$30,economics!$AK$2:$AK$167,economics!$AJ$2:$AJ$167,TRUE))*economics!$AM$2:$AM$167))/(SUMPRODUCT((economics!$AG$2:$AG$167=$B40)*(economics!$D$2:$D$167="process")*economics!$AH$2:$AH$167*(_xlfn.NORM.DIST(AG$3,economics!$AK$2:$AK$167,economics!$AJ$2:$AJ$167,TRUE)-_xlfn.NORM.DIST(AG$30,economics!$AK$2:$AK$167,economics!$AJ$2:$AJ$167,TRUE)))),"")</f>
        <v>26.431964031239843</v>
      </c>
      <c r="AH40">
        <f t="array" ref="AH40">IFERROR((SUMPRODUCT((economics!$AG$2:$AG$167=$B40)*(economics!$D$2:$D$167="process")*economics!$AH$2:$AH$167*(_xlfn.NORM.DIST(AH$3,economics!$AK$2:$AK$167,economics!$AJ$2:$AJ$167,TRUE)-_xlfn.NORM.DIST(AH$30,economics!$AK$2:$AK$167,economics!$AJ$2:$AJ$167,TRUE))*economics!$AM$2:$AM$167))/(SUMPRODUCT((economics!$AG$2:$AG$167=$B40)*(economics!$D$2:$D$167="process")*economics!$AH$2:$AH$167*(_xlfn.NORM.DIST(AH$3,economics!$AK$2:$AK$167,economics!$AJ$2:$AJ$167,TRUE)-_xlfn.NORM.DIST(AH$30,economics!$AK$2:$AK$167,economics!$AJ$2:$AJ$167,TRUE)))),"")</f>
        <v>26.431964031239843</v>
      </c>
      <c r="AI40">
        <f t="array" ref="AI40">IFERROR((SUMPRODUCT((economics!$AG$2:$AG$167=$B40)*(economics!$D$2:$D$167="process")*economics!$AH$2:$AH$167*(_xlfn.NORM.DIST(AI$3,economics!$AK$2:$AK$167,economics!$AJ$2:$AJ$167,TRUE)-_xlfn.NORM.DIST(AI$30,economics!$AK$2:$AK$167,economics!$AJ$2:$AJ$167,TRUE))*economics!$AM$2:$AM$167))/(SUMPRODUCT((economics!$AG$2:$AG$167=$B40)*(economics!$D$2:$D$167="process")*economics!$AH$2:$AH$167*(_xlfn.NORM.DIST(AI$3,economics!$AK$2:$AK$167,economics!$AJ$2:$AJ$167,TRUE)-_xlfn.NORM.DIST(AI$30,economics!$AK$2:$AK$167,economics!$AJ$2:$AJ$167,TRUE)))),"")</f>
        <v>26.43196403123985</v>
      </c>
      <c r="AJ40">
        <f t="array" ref="AJ40">IFERROR((SUMPRODUCT((economics!$AG$2:$AG$167=$B40)*(economics!$D$2:$D$167="process")*economics!$AH$2:$AH$167*(_xlfn.NORM.DIST(AJ$3,economics!$AK$2:$AK$167,economics!$AJ$2:$AJ$167,TRUE)-_xlfn.NORM.DIST(AJ$30,economics!$AK$2:$AK$167,economics!$AJ$2:$AJ$167,TRUE))*economics!$AM$2:$AM$167))/(SUMPRODUCT((economics!$AG$2:$AG$167=$B40)*(economics!$D$2:$D$167="process")*economics!$AH$2:$AH$167*(_xlfn.NORM.DIST(AJ$3,economics!$AK$2:$AK$167,economics!$AJ$2:$AJ$167,TRUE)-_xlfn.NORM.DIST(AJ$30,economics!$AK$2:$AK$167,economics!$AJ$2:$AJ$167,TRUE)))),"")</f>
        <v>26.431964031239847</v>
      </c>
      <c r="AK40">
        <f t="array" ref="AK40">IFERROR((SUMPRODUCT((economics!$AG$2:$AG$167=$B40)*(economics!$D$2:$D$167="process")*economics!$AH$2:$AH$167*(_xlfn.NORM.DIST(AK$3,economics!$AK$2:$AK$167,economics!$AJ$2:$AJ$167,TRUE)-_xlfn.NORM.DIST(AK$30,economics!$AK$2:$AK$167,economics!$AJ$2:$AJ$167,TRUE))*economics!$AM$2:$AM$167))/(SUMPRODUCT((economics!$AG$2:$AG$167=$B40)*(economics!$D$2:$D$167="process")*economics!$AH$2:$AH$167*(_xlfn.NORM.DIST(AK$3,economics!$AK$2:$AK$167,economics!$AJ$2:$AJ$167,TRUE)-_xlfn.NORM.DIST(AK$30,economics!$AK$2:$AK$167,economics!$AJ$2:$AJ$167,TRUE)))),"")</f>
        <v>26.43196403123985</v>
      </c>
      <c r="AL40">
        <f t="array" ref="AL40">IFERROR((SUMPRODUCT((economics!$AG$2:$AG$167=$B40)*(economics!$D$2:$D$167="process")*economics!$AH$2:$AH$167*(_xlfn.NORM.DIST(AL$3,economics!$AK$2:$AK$167,economics!$AJ$2:$AJ$167,TRUE)-_xlfn.NORM.DIST(AL$30,economics!$AK$2:$AK$167,economics!$AJ$2:$AJ$167,TRUE))*economics!$AM$2:$AM$167))/(SUMPRODUCT((economics!$AG$2:$AG$167=$B40)*(economics!$D$2:$D$167="process")*economics!$AH$2:$AH$167*(_xlfn.NORM.DIST(AL$3,economics!$AK$2:$AK$167,economics!$AJ$2:$AJ$167,TRUE)-_xlfn.NORM.DIST(AL$30,economics!$AK$2:$AK$167,economics!$AJ$2:$AJ$167,TRUE)))),"")</f>
        <v>26.431964031239847</v>
      </c>
      <c r="AM40">
        <f t="array" ref="AM40">IFERROR((SUMPRODUCT((economics!$AG$2:$AG$167=$B40)*(economics!$D$2:$D$167="process")*economics!$AH$2:$AH$167*(_xlfn.NORM.DIST(AM$3,economics!$AK$2:$AK$167,economics!$AJ$2:$AJ$167,TRUE)-_xlfn.NORM.DIST(AM$30,economics!$AK$2:$AK$167,economics!$AJ$2:$AJ$167,TRUE))*economics!$AM$2:$AM$167))/(SUMPRODUCT((economics!$AG$2:$AG$167=$B40)*(economics!$D$2:$D$167="process")*economics!$AH$2:$AH$167*(_xlfn.NORM.DIST(AM$3,economics!$AK$2:$AK$167,economics!$AJ$2:$AJ$167,TRUE)-_xlfn.NORM.DIST(AM$30,economics!$AK$2:$AK$167,economics!$AJ$2:$AJ$167,TRUE)))),"")</f>
        <v>26.431964031239847</v>
      </c>
      <c r="AN40">
        <f t="array" ref="AN40">IFERROR((SUMPRODUCT((economics!$AG$2:$AG$167=$B40)*(economics!$D$2:$D$167="process")*economics!$AH$2:$AH$167*(_xlfn.NORM.DIST(AN$3,economics!$AK$2:$AK$167,economics!$AJ$2:$AJ$167,TRUE)-_xlfn.NORM.DIST(AN$30,economics!$AK$2:$AK$167,economics!$AJ$2:$AJ$167,TRUE))*economics!$AM$2:$AM$167))/(SUMPRODUCT((economics!$AG$2:$AG$167=$B40)*(economics!$D$2:$D$167="process")*economics!$AH$2:$AH$167*(_xlfn.NORM.DIST(AN$3,economics!$AK$2:$AK$167,economics!$AJ$2:$AJ$167,TRUE)-_xlfn.NORM.DIST(AN$30,economics!$AK$2:$AK$167,economics!$AJ$2:$AJ$167,TRUE)))),"")</f>
        <v>26.431964031239847</v>
      </c>
      <c r="AO40">
        <f t="array" ref="AO40">IFERROR((SUMPRODUCT((economics!$AG$2:$AG$167=$B40)*(economics!$D$2:$D$167="process")*economics!$AH$2:$AH$167*(_xlfn.NORM.DIST(AO$3,economics!$AK$2:$AK$167,economics!$AJ$2:$AJ$167,TRUE)-_xlfn.NORM.DIST(AO$30,economics!$AK$2:$AK$167,economics!$AJ$2:$AJ$167,TRUE))*economics!$AM$2:$AM$167))/(SUMPRODUCT((economics!$AG$2:$AG$167=$B40)*(economics!$D$2:$D$167="process")*economics!$AH$2:$AH$167*(_xlfn.NORM.DIST(AO$3,economics!$AK$2:$AK$167,economics!$AJ$2:$AJ$167,TRUE)-_xlfn.NORM.DIST(AO$30,economics!$AK$2:$AK$167,economics!$AJ$2:$AJ$167,TRUE)))),"")</f>
        <v>26.431964031239847</v>
      </c>
      <c r="AP40">
        <f t="array" ref="AP40">IFERROR((SUMPRODUCT((economics!$AG$2:$AG$167=$B40)*(economics!$D$2:$D$167="process")*economics!$AH$2:$AH$167*(_xlfn.NORM.DIST(AP$3,economics!$AK$2:$AK$167,economics!$AJ$2:$AJ$167,TRUE)-_xlfn.NORM.DIST(AP$30,economics!$AK$2:$AK$167,economics!$AJ$2:$AJ$167,TRUE))*economics!$AM$2:$AM$167))/(SUMPRODUCT((economics!$AG$2:$AG$167=$B40)*(economics!$D$2:$D$167="process")*economics!$AH$2:$AH$167*(_xlfn.NORM.DIST(AP$3,economics!$AK$2:$AK$167,economics!$AJ$2:$AJ$167,TRUE)-_xlfn.NORM.DIST(AP$30,economics!$AK$2:$AK$167,economics!$AJ$2:$AJ$167,TRUE)))),"")</f>
        <v>26.43196403123985</v>
      </c>
      <c r="AQ40">
        <f t="array" ref="AQ40">IFERROR((SUMPRODUCT((economics!$AG$2:$AG$167=$B40)*(economics!$D$2:$D$167="process")*economics!$AH$2:$AH$167*(_xlfn.NORM.DIST(AQ$3,economics!$AK$2:$AK$167,economics!$AJ$2:$AJ$167,TRUE)-_xlfn.NORM.DIST(AQ$30,economics!$AK$2:$AK$167,economics!$AJ$2:$AJ$167,TRUE))*economics!$AM$2:$AM$167))/(SUMPRODUCT((economics!$AG$2:$AG$167=$B40)*(economics!$D$2:$D$167="process")*economics!$AH$2:$AH$167*(_xlfn.NORM.DIST(AQ$3,economics!$AK$2:$AK$167,economics!$AJ$2:$AJ$167,TRUE)-_xlfn.NORM.DIST(AQ$30,economics!$AK$2:$AK$167,economics!$AJ$2:$AJ$167,TRUE)))),"")</f>
        <v>26.431964031239847</v>
      </c>
      <c r="AR40">
        <f t="array" ref="AR40">IFERROR((SUMPRODUCT((economics!$AG$2:$AG$167=$B40)*(economics!$D$2:$D$167="process")*economics!$AH$2:$AH$167*(_xlfn.NORM.DIST(AR$3,economics!$AK$2:$AK$167,economics!$AJ$2:$AJ$167,TRUE)-_xlfn.NORM.DIST(AR$30,economics!$AK$2:$AK$167,economics!$AJ$2:$AJ$167,TRUE))*economics!$AM$2:$AM$167))/(SUMPRODUCT((economics!$AG$2:$AG$167=$B40)*(economics!$D$2:$D$167="process")*economics!$AH$2:$AH$167*(_xlfn.NORM.DIST(AR$3,economics!$AK$2:$AK$167,economics!$AJ$2:$AJ$167,TRUE)-_xlfn.NORM.DIST(AR$30,economics!$AK$2:$AK$167,economics!$AJ$2:$AJ$167,TRUE)))),"")</f>
        <v>26.43196403123985</v>
      </c>
      <c r="AS40">
        <f t="array" ref="AS40">IFERROR((SUMPRODUCT((economics!$AG$2:$AG$167=$B40)*(economics!$D$2:$D$167="process")*economics!$AH$2:$AH$167*(_xlfn.NORM.DIST(AS$3,economics!$AK$2:$AK$167,economics!$AJ$2:$AJ$167,TRUE)-_xlfn.NORM.DIST(AS$30,economics!$AK$2:$AK$167,economics!$AJ$2:$AJ$167,TRUE))*economics!$AM$2:$AM$167))/(SUMPRODUCT((economics!$AG$2:$AG$167=$B40)*(economics!$D$2:$D$167="process")*economics!$AH$2:$AH$167*(_xlfn.NORM.DIST(AS$3,economics!$AK$2:$AK$167,economics!$AJ$2:$AJ$167,TRUE)-_xlfn.NORM.DIST(AS$30,economics!$AK$2:$AK$167,economics!$AJ$2:$AJ$167,TRUE)))),"")</f>
        <v>26.431964031239843</v>
      </c>
      <c r="AT40">
        <f t="array" ref="AT40">IFERROR((SUMPRODUCT((economics!$AG$2:$AG$167=$B40)*(economics!$D$2:$D$167="process")*economics!$AH$2:$AH$167*(_xlfn.NORM.DIST(AT$3,economics!$AK$2:$AK$167,economics!$AJ$2:$AJ$167,TRUE)-_xlfn.NORM.DIST(AT$30,economics!$AK$2:$AK$167,economics!$AJ$2:$AJ$167,TRUE))*economics!$AM$2:$AM$167))/(SUMPRODUCT((economics!$AG$2:$AG$167=$B40)*(economics!$D$2:$D$167="process")*economics!$AH$2:$AH$167*(_xlfn.NORM.DIST(AT$3,economics!$AK$2:$AK$167,economics!$AJ$2:$AJ$167,TRUE)-_xlfn.NORM.DIST(AT$30,economics!$AK$2:$AK$167,economics!$AJ$2:$AJ$167,TRUE)))),"")</f>
        <v>26.431964031239843</v>
      </c>
      <c r="AU40">
        <f t="array" ref="AU40">IFERROR((SUMPRODUCT((economics!$AG$2:$AG$167=$B40)*(economics!$D$2:$D$167="process")*economics!$AH$2:$AH$167*(_xlfn.NORM.DIST(AU$3,economics!$AK$2:$AK$167,economics!$AJ$2:$AJ$167,TRUE)-_xlfn.NORM.DIST(AU$30,economics!$AK$2:$AK$167,economics!$AJ$2:$AJ$167,TRUE))*economics!$AM$2:$AM$167))/(SUMPRODUCT((economics!$AG$2:$AG$167=$B40)*(economics!$D$2:$D$167="process")*economics!$AH$2:$AH$167*(_xlfn.NORM.DIST(AU$3,economics!$AK$2:$AK$167,economics!$AJ$2:$AJ$167,TRUE)-_xlfn.NORM.DIST(AU$30,economics!$AK$2:$AK$167,economics!$AJ$2:$AJ$167,TRUE)))),"")</f>
        <v>26.43196403123984</v>
      </c>
      <c r="AV40">
        <f t="array" ref="AV40">IFERROR((SUMPRODUCT((economics!$AG$2:$AG$167=$B40)*(economics!$D$2:$D$167="process")*economics!$AH$2:$AH$167*(_xlfn.NORM.DIST(AV$3,economics!$AK$2:$AK$167,economics!$AJ$2:$AJ$167,TRUE)-_xlfn.NORM.DIST(AV$30,economics!$AK$2:$AK$167,economics!$AJ$2:$AJ$167,TRUE))*economics!$AM$2:$AM$167))/(SUMPRODUCT((economics!$AG$2:$AG$167=$B40)*(economics!$D$2:$D$167="process")*economics!$AH$2:$AH$167*(_xlfn.NORM.DIST(AV$3,economics!$AK$2:$AK$167,economics!$AJ$2:$AJ$167,TRUE)-_xlfn.NORM.DIST(AV$30,economics!$AK$2:$AK$167,economics!$AJ$2:$AJ$167,TRUE)))),"")</f>
        <v>26.431964031239847</v>
      </c>
      <c r="AW40">
        <f t="array" ref="AW40">IFERROR((SUMPRODUCT((economics!$AG$2:$AG$167=$B40)*(economics!$D$2:$D$167="process")*economics!$AH$2:$AH$167*(_xlfn.NORM.DIST(AW$3,economics!$AK$2:$AK$167,economics!$AJ$2:$AJ$167,TRUE)-_xlfn.NORM.DIST(AW$30,economics!$AK$2:$AK$167,economics!$AJ$2:$AJ$167,TRUE))*economics!$AM$2:$AM$167))/(SUMPRODUCT((economics!$AG$2:$AG$167=$B40)*(economics!$D$2:$D$167="process")*economics!$AH$2:$AH$167*(_xlfn.NORM.DIST(AW$3,economics!$AK$2:$AK$167,economics!$AJ$2:$AJ$167,TRUE)-_xlfn.NORM.DIST(AW$30,economics!$AK$2:$AK$167,economics!$AJ$2:$AJ$167,TRUE)))),"")</f>
        <v>26.431964031239847</v>
      </c>
      <c r="AX40">
        <f t="array" ref="AX40">IFERROR((SUMPRODUCT((economics!$AG$2:$AG$167=$B40)*(economics!$D$2:$D$167="process")*economics!$AH$2:$AH$167*(_xlfn.NORM.DIST(AX$3,economics!$AK$2:$AK$167,economics!$AJ$2:$AJ$167,TRUE)-_xlfn.NORM.DIST(AX$30,economics!$AK$2:$AK$167,economics!$AJ$2:$AJ$167,TRUE))*economics!$AM$2:$AM$167))/(SUMPRODUCT((economics!$AG$2:$AG$167=$B40)*(economics!$D$2:$D$167="process")*economics!$AH$2:$AH$167*(_xlfn.NORM.DIST(AX$3,economics!$AK$2:$AK$167,economics!$AJ$2:$AJ$167,TRUE)-_xlfn.NORM.DIST(AX$30,economics!$AK$2:$AK$167,economics!$AJ$2:$AJ$167,TRUE)))),"")</f>
        <v>26.431964031239843</v>
      </c>
      <c r="AY40">
        <f t="array" ref="AY40">IFERROR((SUMPRODUCT((economics!$AG$2:$AG$167=$B40)*(economics!$D$2:$D$167="process")*economics!$AH$2:$AH$167*(_xlfn.NORM.DIST(AY$3,economics!$AK$2:$AK$167,economics!$AJ$2:$AJ$167,TRUE)-_xlfn.NORM.DIST(AY$30,economics!$AK$2:$AK$167,economics!$AJ$2:$AJ$167,TRUE))*economics!$AM$2:$AM$167))/(SUMPRODUCT((economics!$AG$2:$AG$167=$B40)*(economics!$D$2:$D$167="process")*economics!$AH$2:$AH$167*(_xlfn.NORM.DIST(AY$3,economics!$AK$2:$AK$167,economics!$AJ$2:$AJ$167,TRUE)-_xlfn.NORM.DIST(AY$30,economics!$AK$2:$AK$167,economics!$AJ$2:$AJ$167,TRUE)))),"")</f>
        <v>26.431964031239847</v>
      </c>
      <c r="AZ40">
        <f t="array" ref="AZ40">IFERROR((SUMPRODUCT((economics!$AG$2:$AG$167=$B40)*(economics!$D$2:$D$167="process")*economics!$AH$2:$AH$167*(_xlfn.NORM.DIST(AZ$3,economics!$AK$2:$AK$167,economics!$AJ$2:$AJ$167,TRUE)-_xlfn.NORM.DIST(AZ$30,economics!$AK$2:$AK$167,economics!$AJ$2:$AJ$167,TRUE))*economics!$AM$2:$AM$167))/(SUMPRODUCT((economics!$AG$2:$AG$167=$B40)*(economics!$D$2:$D$167="process")*economics!$AH$2:$AH$167*(_xlfn.NORM.DIST(AZ$3,economics!$AK$2:$AK$167,economics!$AJ$2:$AJ$167,TRUE)-_xlfn.NORM.DIST(AZ$30,economics!$AK$2:$AK$167,economics!$AJ$2:$AJ$167,TRUE)))),"")</f>
        <v>26.431964031239847</v>
      </c>
      <c r="BA40">
        <f t="array" ref="BA40">IFERROR((SUMPRODUCT((economics!$AG$2:$AG$167=$B40)*(economics!$D$2:$D$167="process")*economics!$AH$2:$AH$167*(_xlfn.NORM.DIST(BA$3,economics!$AK$2:$AK$167,economics!$AJ$2:$AJ$167,TRUE)-_xlfn.NORM.DIST(BA$30,economics!$AK$2:$AK$167,economics!$AJ$2:$AJ$167,TRUE))*economics!$AM$2:$AM$167))/(SUMPRODUCT((economics!$AG$2:$AG$167=$B40)*(economics!$D$2:$D$167="process")*economics!$AH$2:$AH$167*(_xlfn.NORM.DIST(BA$3,economics!$AK$2:$AK$167,economics!$AJ$2:$AJ$167,TRUE)-_xlfn.NORM.DIST(BA$30,economics!$AK$2:$AK$167,economics!$AJ$2:$AJ$167,TRUE)))),"")</f>
        <v>26.431964031239847</v>
      </c>
      <c r="BB40">
        <f t="array" ref="BB40">IFERROR((SUMPRODUCT((economics!$AG$2:$AG$167=$B40)*(economics!$D$2:$D$167="process")*economics!$AH$2:$AH$167*(_xlfn.NORM.DIST(BB$3,economics!$AK$2:$AK$167,economics!$AJ$2:$AJ$167,TRUE)-_xlfn.NORM.DIST(BB$30,economics!$AK$2:$AK$167,economics!$AJ$2:$AJ$167,TRUE))*economics!$AM$2:$AM$167))/(SUMPRODUCT((economics!$AG$2:$AG$167=$B40)*(economics!$D$2:$D$167="process")*economics!$AH$2:$AH$167*(_xlfn.NORM.DIST(BB$3,economics!$AK$2:$AK$167,economics!$AJ$2:$AJ$167,TRUE)-_xlfn.NORM.DIST(BB$30,economics!$AK$2:$AK$167,economics!$AJ$2:$AJ$167,TRUE)))),"")</f>
        <v>26.431964031239847</v>
      </c>
      <c r="BC40">
        <f t="array" ref="BC40">IFERROR((SUMPRODUCT((economics!$AG$2:$AG$167=$B40)*(economics!$D$2:$D$167="process")*economics!$AH$2:$AH$167*(_xlfn.NORM.DIST(BC$3,economics!$AK$2:$AK$167,economics!$AJ$2:$AJ$167,TRUE)-_xlfn.NORM.DIST(BC$30,economics!$AK$2:$AK$167,economics!$AJ$2:$AJ$167,TRUE))*economics!$AM$2:$AM$167))/(SUMPRODUCT((economics!$AG$2:$AG$167=$B40)*(economics!$D$2:$D$167="process")*economics!$AH$2:$AH$167*(_xlfn.NORM.DIST(BC$3,economics!$AK$2:$AK$167,economics!$AJ$2:$AJ$167,TRUE)-_xlfn.NORM.DIST(BC$30,economics!$AK$2:$AK$167,economics!$AJ$2:$AJ$167,TRUE)))),"")</f>
        <v>26.431964031239843</v>
      </c>
      <c r="BD40">
        <f t="array" ref="BD40">IFERROR((SUMPRODUCT((economics!$AG$2:$AG$167=$B40)*(economics!$D$2:$D$167="process")*economics!$AH$2:$AH$167*(_xlfn.NORM.DIST(BD$3,economics!$AK$2:$AK$167,economics!$AJ$2:$AJ$167,TRUE)-_xlfn.NORM.DIST(BD$30,economics!$AK$2:$AK$167,economics!$AJ$2:$AJ$167,TRUE))*economics!$AM$2:$AM$167))/(SUMPRODUCT((economics!$AG$2:$AG$167=$B40)*(economics!$D$2:$D$167="process")*economics!$AH$2:$AH$167*(_xlfn.NORM.DIST(BD$3,economics!$AK$2:$AK$167,economics!$AJ$2:$AJ$167,TRUE)-_xlfn.NORM.DIST(BD$30,economics!$AK$2:$AK$167,economics!$AJ$2:$AJ$167,TRUE)))),"")</f>
        <v>26.431964031239847</v>
      </c>
      <c r="BE40" t="str">
        <f t="array" ref="BE40">IFERROR((SUMPRODUCT((economics!$AG$2:$AG$167=$B40)*(economics!$D$2:$D$167="process")*economics!$AH$2:$AH$167*(_xlfn.NORM.DIST(BE$3,economics!$AK$2:$AK$167,economics!$AJ$2:$AJ$167,TRUE)-_xlfn.NORM.DIST(BE$30,economics!$AK$2:$AK$167,economics!$AJ$2:$AJ$167,TRUE))*economics!$AM$2:$AM$167))/(SUMPRODUCT((economics!$AG$2:$AG$167=$B40)*(economics!$D$2:$D$167="process")*economics!$AH$2:$AH$167*(_xlfn.NORM.DIST(BE$3,economics!$AK$2:$AK$167,economics!$AJ$2:$AJ$167,TRUE)-_xlfn.NORM.DIST(BE$30,economics!$AK$2:$AK$167,economics!$AJ$2:$AJ$167,TRUE)))),"")</f>
        <v/>
      </c>
      <c r="BF40" t="str">
        <f t="array" ref="BF40">IFERROR((SUMPRODUCT((economics!$AG$2:$AG$167=$B40)*(economics!$D$2:$D$167="process")*economics!$AH$2:$AH$167*(_xlfn.NORM.DIST(BF$3,economics!$AK$2:$AK$167,economics!$AJ$2:$AJ$167,TRUE)-_xlfn.NORM.DIST(BF$30,economics!$AK$2:$AK$167,economics!$AJ$2:$AJ$167,TRUE))*economics!$AM$2:$AM$167))/(SUMPRODUCT((economics!$AG$2:$AG$167=$B40)*(economics!$D$2:$D$167="process")*economics!$AH$2:$AH$167*(_xlfn.NORM.DIST(BF$3,economics!$AK$2:$AK$167,economics!$AJ$2:$AJ$167,TRUE)-_xlfn.NORM.DIST(BF$30,economics!$AK$2:$AK$167,economics!$AJ$2:$AJ$167,TRUE)))),"")</f>
        <v/>
      </c>
      <c r="BG40" t="str">
        <f t="array" ref="BG40">IFERROR((SUMPRODUCT((economics!$AG$2:$AG$167=$B40)*(economics!$D$2:$D$167="process")*economics!$AH$2:$AH$167*(_xlfn.NORM.DIST(BG$3,economics!$AK$2:$AK$167,economics!$AJ$2:$AJ$167,TRUE)-_xlfn.NORM.DIST(BG$30,economics!$AK$2:$AK$167,economics!$AJ$2:$AJ$167,TRUE))*economics!$AM$2:$AM$167))/(SUMPRODUCT((economics!$AG$2:$AG$167=$B40)*(economics!$D$2:$D$167="process")*economics!$AH$2:$AH$167*(_xlfn.NORM.DIST(BG$3,economics!$AK$2:$AK$167,economics!$AJ$2:$AJ$167,TRUE)-_xlfn.NORM.DIST(BG$30,economics!$AK$2:$AK$167,economics!$AJ$2:$AJ$167,TRUE)))),"")</f>
        <v/>
      </c>
      <c r="BH40" t="str">
        <f t="array" ref="BH40">IFERROR((SUMPRODUCT((economics!$AG$2:$AG$167=$B40)*(economics!$D$2:$D$167="process")*economics!$AH$2:$AH$167*(_xlfn.NORM.DIST(BH$3,economics!$AK$2:$AK$167,economics!$AJ$2:$AJ$167,TRUE)-_xlfn.NORM.DIST(BH$30,economics!$AK$2:$AK$167,economics!$AJ$2:$AJ$167,TRUE))*economics!$AM$2:$AM$167))/(SUMPRODUCT((economics!$AG$2:$AG$167=$B40)*(economics!$D$2:$D$167="process")*economics!$AH$2:$AH$167*(_xlfn.NORM.DIST(BH$3,economics!$AK$2:$AK$167,economics!$AJ$2:$AJ$167,TRUE)-_xlfn.NORM.DIST(BH$30,economics!$AK$2:$AK$167,economics!$AJ$2:$AJ$167,TRUE)))),"")</f>
        <v/>
      </c>
      <c r="BI40" t="str">
        <f t="array" ref="BI40">IFERROR((SUMPRODUCT((economics!$AG$2:$AG$167=$B40)*(economics!$D$2:$D$167="process")*economics!$AH$2:$AH$167*(_xlfn.NORM.DIST(BI$3,economics!$AK$2:$AK$167,economics!$AJ$2:$AJ$167,TRUE)-_xlfn.NORM.DIST(BI$30,economics!$AK$2:$AK$167,economics!$AJ$2:$AJ$167,TRUE))*economics!$AM$2:$AM$167))/(SUMPRODUCT((economics!$AG$2:$AG$167=$B40)*(economics!$D$2:$D$167="process")*economics!$AH$2:$AH$167*(_xlfn.NORM.DIST(BI$3,economics!$AK$2:$AK$167,economics!$AJ$2:$AJ$167,TRUE)-_xlfn.NORM.DIST(BI$30,economics!$AK$2:$AK$167,economics!$AJ$2:$AJ$167,TRUE)))),"")</f>
        <v/>
      </c>
      <c r="BJ40" t="str">
        <f t="array" ref="BJ40">IFERROR((SUMPRODUCT((economics!$AG$2:$AG$167=$B40)*(economics!$D$2:$D$167="process")*economics!$AH$2:$AH$167*(_xlfn.NORM.DIST(BJ$3,economics!$AK$2:$AK$167,economics!$AJ$2:$AJ$167,TRUE)-_xlfn.NORM.DIST(BJ$30,economics!$AK$2:$AK$167,economics!$AJ$2:$AJ$167,TRUE))*economics!$AM$2:$AM$167))/(SUMPRODUCT((economics!$AG$2:$AG$167=$B40)*(economics!$D$2:$D$167="process")*economics!$AH$2:$AH$167*(_xlfn.NORM.DIST(BJ$3,economics!$AK$2:$AK$167,economics!$AJ$2:$AJ$167,TRUE)-_xlfn.NORM.DIST(BJ$30,economics!$AK$2:$AK$167,economics!$AJ$2:$AJ$167,TRUE)))),"")</f>
        <v/>
      </c>
      <c r="BK40" t="str">
        <f t="array" ref="BK40">IFERROR((SUMPRODUCT((economics!$AG$2:$AG$167=$B40)*(economics!$D$2:$D$167="process")*economics!$AH$2:$AH$167*(_xlfn.NORM.DIST(BK$3,economics!$AK$2:$AK$167,economics!$AJ$2:$AJ$167,TRUE)-_xlfn.NORM.DIST(BK$30,economics!$AK$2:$AK$167,economics!$AJ$2:$AJ$167,TRUE))*economics!$AM$2:$AM$167))/(SUMPRODUCT((economics!$AG$2:$AG$167=$B40)*(economics!$D$2:$D$167="process")*economics!$AH$2:$AH$167*(_xlfn.NORM.DIST(BK$3,economics!$AK$2:$AK$167,economics!$AJ$2:$AJ$167,TRUE)-_xlfn.NORM.DIST(BK$30,economics!$AK$2:$AK$167,economics!$AJ$2:$AJ$167,TRUE)))),"")</f>
        <v/>
      </c>
      <c r="BL40" t="str">
        <f t="array" ref="BL40">IFERROR((SUMPRODUCT((economics!$AG$2:$AG$167=$B40)*(economics!$D$2:$D$167="process")*economics!$AH$2:$AH$167*(_xlfn.NORM.DIST(BL$3,economics!$AK$2:$AK$167,economics!$AJ$2:$AJ$167,TRUE)-_xlfn.NORM.DIST(BL$30,economics!$AK$2:$AK$167,economics!$AJ$2:$AJ$167,TRUE))*economics!$AM$2:$AM$167))/(SUMPRODUCT((economics!$AG$2:$AG$167=$B40)*(economics!$D$2:$D$167="process")*economics!$AH$2:$AH$167*(_xlfn.NORM.DIST(BL$3,economics!$AK$2:$AK$167,economics!$AJ$2:$AJ$167,TRUE)-_xlfn.NORM.DIST(BL$30,economics!$AK$2:$AK$167,economics!$AJ$2:$AJ$167,TRUE)))),"")</f>
        <v/>
      </c>
      <c r="BM40" t="str">
        <f t="array" ref="BM40">IFERROR((SUMPRODUCT((economics!$AG$2:$AG$167=$B40)*(economics!$D$2:$D$167="process")*economics!$AH$2:$AH$167*(_xlfn.NORM.DIST(BM$3,economics!$AK$2:$AK$167,economics!$AJ$2:$AJ$167,TRUE)-_xlfn.NORM.DIST(BM$30,economics!$AK$2:$AK$167,economics!$AJ$2:$AJ$167,TRUE))*economics!$AM$2:$AM$167))/(SUMPRODUCT((economics!$AG$2:$AG$167=$B40)*(economics!$D$2:$D$167="process")*economics!$AH$2:$AH$167*(_xlfn.NORM.DIST(BM$3,economics!$AK$2:$AK$167,economics!$AJ$2:$AJ$167,TRUE)-_xlfn.NORM.DIST(BM$30,economics!$AK$2:$AK$167,economics!$AJ$2:$AJ$167,TRUE)))),"")</f>
        <v/>
      </c>
      <c r="BN40" t="str">
        <f t="array" ref="BN40">IFERROR((SUMPRODUCT((economics!$AG$2:$AG$167=$B40)*(economics!$D$2:$D$167="process")*economics!$AH$2:$AH$167*(_xlfn.NORM.DIST(BN$3,economics!$AK$2:$AK$167,economics!$AJ$2:$AJ$167,TRUE)-_xlfn.NORM.DIST(BN$30,economics!$AK$2:$AK$167,economics!$AJ$2:$AJ$167,TRUE))*economics!$AM$2:$AM$167))/(SUMPRODUCT((economics!$AG$2:$AG$167=$B40)*(economics!$D$2:$D$167="process")*economics!$AH$2:$AH$167*(_xlfn.NORM.DIST(BN$3,economics!$AK$2:$AK$167,economics!$AJ$2:$AJ$167,TRUE)-_xlfn.NORM.DIST(BN$30,economics!$AK$2:$AK$167,economics!$AJ$2:$AJ$167,TRUE)))),"")</f>
        <v/>
      </c>
      <c r="BO40" t="str">
        <f t="array" ref="BO40">IFERROR((SUMPRODUCT((economics!$AG$2:$AG$167=$B40)*(economics!$D$2:$D$167="process")*economics!$AH$2:$AH$167*(_xlfn.NORM.DIST(BO$3,economics!$AK$2:$AK$167,economics!$AJ$2:$AJ$167,TRUE)-_xlfn.NORM.DIST(BO$30,economics!$AK$2:$AK$167,economics!$AJ$2:$AJ$167,TRUE))*economics!$AM$2:$AM$167))/(SUMPRODUCT((economics!$AG$2:$AG$167=$B40)*(economics!$D$2:$D$167="process")*economics!$AH$2:$AH$167*(_xlfn.NORM.DIST(BO$3,economics!$AK$2:$AK$167,economics!$AJ$2:$AJ$167,TRUE)-_xlfn.NORM.DIST(BO$30,economics!$AK$2:$AK$167,economics!$AJ$2:$AJ$167,TRUE)))),"")</f>
        <v/>
      </c>
      <c r="BP40" t="str">
        <f t="array" ref="BP40">IFERROR((SUMPRODUCT((economics!$AG$2:$AG$167=$B40)*(economics!$D$2:$D$167="process")*economics!$AH$2:$AH$167*(_xlfn.NORM.DIST(BP$3,economics!$AK$2:$AK$167,economics!$AJ$2:$AJ$167,TRUE)-_xlfn.NORM.DIST(BP$30,economics!$AK$2:$AK$167,economics!$AJ$2:$AJ$167,TRUE))*economics!$AM$2:$AM$167))/(SUMPRODUCT((economics!$AG$2:$AG$167=$B40)*(economics!$D$2:$D$167="process")*economics!$AH$2:$AH$167*(_xlfn.NORM.DIST(BP$3,economics!$AK$2:$AK$167,economics!$AJ$2:$AJ$167,TRUE)-_xlfn.NORM.DIST(BP$30,economics!$AK$2:$AK$167,economics!$AJ$2:$AJ$167,TRUE)))),"")</f>
        <v/>
      </c>
      <c r="BQ40" t="str">
        <f t="array" ref="BQ40">IFERROR((SUMPRODUCT((economics!$AG$2:$AG$167=$B40)*(economics!$D$2:$D$167="process")*economics!$AH$2:$AH$167*(_xlfn.NORM.DIST(BQ$3,economics!$AK$2:$AK$167,economics!$AJ$2:$AJ$167,TRUE)-_xlfn.NORM.DIST(BQ$30,economics!$AK$2:$AK$167,economics!$AJ$2:$AJ$167,TRUE))*economics!$AM$2:$AM$167))/(SUMPRODUCT((economics!$AG$2:$AG$167=$B40)*(economics!$D$2:$D$167="process")*economics!$AH$2:$AH$167*(_xlfn.NORM.DIST(BQ$3,economics!$AK$2:$AK$167,economics!$AJ$2:$AJ$167,TRUE)-_xlfn.NORM.DIST(BQ$30,economics!$AK$2:$AK$167,economics!$AJ$2:$AJ$167,TRUE)))),"")</f>
        <v/>
      </c>
      <c r="BR40" t="str">
        <f t="array" ref="BR40">IFERROR((SUMPRODUCT((economics!$AG$2:$AG$167=$B40)*(economics!$D$2:$D$167="process")*economics!$AH$2:$AH$167*(_xlfn.NORM.DIST(BR$3,economics!$AK$2:$AK$167,economics!$AJ$2:$AJ$167,TRUE)-_xlfn.NORM.DIST(BR$30,economics!$AK$2:$AK$167,economics!$AJ$2:$AJ$167,TRUE))*economics!$AM$2:$AM$167))/(SUMPRODUCT((economics!$AG$2:$AG$167=$B40)*(economics!$D$2:$D$167="process")*economics!$AH$2:$AH$167*(_xlfn.NORM.DIST(BR$3,economics!$AK$2:$AK$167,economics!$AJ$2:$AJ$167,TRUE)-_xlfn.NORM.DIST(BR$30,economics!$AK$2:$AK$167,economics!$AJ$2:$AJ$167,TRUE)))),"")</f>
        <v/>
      </c>
      <c r="BS40" t="str">
        <f t="array" ref="BS40">IFERROR((SUMPRODUCT((economics!$AG$2:$AG$167=$B40)*(economics!$D$2:$D$167="process")*economics!$AH$2:$AH$167*(_xlfn.NORM.DIST(BS$3,economics!$AK$2:$AK$167,economics!$AJ$2:$AJ$167,TRUE)-_xlfn.NORM.DIST(BS$30,economics!$AK$2:$AK$167,economics!$AJ$2:$AJ$167,TRUE))*economics!$AM$2:$AM$167))/(SUMPRODUCT((economics!$AG$2:$AG$167=$B40)*(economics!$D$2:$D$167="process")*economics!$AH$2:$AH$167*(_xlfn.NORM.DIST(BS$3,economics!$AK$2:$AK$167,economics!$AJ$2:$AJ$167,TRUE)-_xlfn.NORM.DIST(BS$30,economics!$AK$2:$AK$167,economics!$AJ$2:$AJ$167,TRUE)))),"")</f>
        <v/>
      </c>
      <c r="BT40" t="str">
        <f t="array" ref="BT40">IFERROR((SUMPRODUCT((economics!$AG$2:$AG$167=$B40)*(economics!$D$2:$D$167="process")*economics!$AH$2:$AH$167*(_xlfn.NORM.DIST(BT$3,economics!$AK$2:$AK$167,economics!$AJ$2:$AJ$167,TRUE)-_xlfn.NORM.DIST(BT$30,economics!$AK$2:$AK$167,economics!$AJ$2:$AJ$167,TRUE))*economics!$AM$2:$AM$167))/(SUMPRODUCT((economics!$AG$2:$AG$167=$B40)*(economics!$D$2:$D$167="process")*economics!$AH$2:$AH$167*(_xlfn.NORM.DIST(BT$3,economics!$AK$2:$AK$167,economics!$AJ$2:$AJ$167,TRUE)-_xlfn.NORM.DIST(BT$30,economics!$AK$2:$AK$167,economics!$AJ$2:$AJ$167,TRUE)))),"")</f>
        <v/>
      </c>
      <c r="BU40" t="str">
        <f t="array" ref="BU40">IFERROR((SUMPRODUCT((economics!$AG$2:$AG$167=$B40)*(economics!$D$2:$D$167="process")*economics!$AH$2:$AH$167*(_xlfn.NORM.DIST(BU$3,economics!$AK$2:$AK$167,economics!$AJ$2:$AJ$167,TRUE)-_xlfn.NORM.DIST(BU$30,economics!$AK$2:$AK$167,economics!$AJ$2:$AJ$167,TRUE))*economics!$AM$2:$AM$167))/(SUMPRODUCT((economics!$AG$2:$AG$167=$B40)*(economics!$D$2:$D$167="process")*economics!$AH$2:$AH$167*(_xlfn.NORM.DIST(BU$3,economics!$AK$2:$AK$167,economics!$AJ$2:$AJ$167,TRUE)-_xlfn.NORM.DIST(BU$30,economics!$AK$2:$AK$167,economics!$AJ$2:$AJ$167,TRUE)))),"")</f>
        <v/>
      </c>
      <c r="BV40" t="str">
        <f t="array" ref="BV40">IFERROR((SUMPRODUCT((economics!$AG$2:$AG$167=$B40)*(economics!$D$2:$D$167="process")*economics!$AH$2:$AH$167*(_xlfn.NORM.DIST(BV$3,economics!$AK$2:$AK$167,economics!$AJ$2:$AJ$167,TRUE)-_xlfn.NORM.DIST(BV$30,economics!$AK$2:$AK$167,economics!$AJ$2:$AJ$167,TRUE))*economics!$AM$2:$AM$167))/(SUMPRODUCT((economics!$AG$2:$AG$167=$B40)*(economics!$D$2:$D$167="process")*economics!$AH$2:$AH$167*(_xlfn.NORM.DIST(BV$3,economics!$AK$2:$AK$167,economics!$AJ$2:$AJ$167,TRUE)-_xlfn.NORM.DIST(BV$30,economics!$AK$2:$AK$167,economics!$AJ$2:$AJ$167,TRUE)))),"")</f>
        <v/>
      </c>
      <c r="BW40" t="str">
        <f t="array" ref="BW40">IFERROR((SUMPRODUCT((economics!$AG$2:$AG$167=$B40)*(economics!$D$2:$D$167="process")*economics!$AH$2:$AH$167*(_xlfn.NORM.DIST(BW$3,economics!$AK$2:$AK$167,economics!$AJ$2:$AJ$167,TRUE)-_xlfn.NORM.DIST(BW$30,economics!$AK$2:$AK$167,economics!$AJ$2:$AJ$167,TRUE))*economics!$AM$2:$AM$167))/(SUMPRODUCT((economics!$AG$2:$AG$167=$B40)*(economics!$D$2:$D$167="process")*economics!$AH$2:$AH$167*(_xlfn.NORM.DIST(BW$3,economics!$AK$2:$AK$167,economics!$AJ$2:$AJ$167,TRUE)-_xlfn.NORM.DIST(BW$30,economics!$AK$2:$AK$167,economics!$AJ$2:$AJ$167,TRUE)))),"")</f>
        <v/>
      </c>
      <c r="BX40" t="str">
        <f t="array" ref="BX40">IFERROR((SUMPRODUCT((economics!$AG$2:$AG$167=$B40)*(economics!$D$2:$D$167="process")*economics!$AH$2:$AH$167*(_xlfn.NORM.DIST(BX$3,economics!$AK$2:$AK$167,economics!$AJ$2:$AJ$167,TRUE)-_xlfn.NORM.DIST(BX$30,economics!$AK$2:$AK$167,economics!$AJ$2:$AJ$167,TRUE))*economics!$AM$2:$AM$167))/(SUMPRODUCT((economics!$AG$2:$AG$167=$B40)*(economics!$D$2:$D$167="process")*economics!$AH$2:$AH$167*(_xlfn.NORM.DIST(BX$3,economics!$AK$2:$AK$167,economics!$AJ$2:$AJ$167,TRUE)-_xlfn.NORM.DIST(BX$30,economics!$AK$2:$AK$167,economics!$AJ$2:$AJ$167,TRUE)))),"")</f>
        <v/>
      </c>
      <c r="BY40" t="str">
        <f t="array" ref="BY40">IFERROR((SUMPRODUCT((economics!$AG$2:$AG$167=$B40)*(economics!$D$2:$D$167="process")*economics!$AH$2:$AH$167*(_xlfn.NORM.DIST(BY$3,economics!$AK$2:$AK$167,economics!$AJ$2:$AJ$167,TRUE)-_xlfn.NORM.DIST(BY$30,economics!$AK$2:$AK$167,economics!$AJ$2:$AJ$167,TRUE))*economics!$AM$2:$AM$167))/(SUMPRODUCT((economics!$AG$2:$AG$167=$B40)*(economics!$D$2:$D$167="process")*economics!$AH$2:$AH$167*(_xlfn.NORM.DIST(BY$3,economics!$AK$2:$AK$167,economics!$AJ$2:$AJ$167,TRUE)-_xlfn.NORM.DIST(BY$30,economics!$AK$2:$AK$167,economics!$AJ$2:$AJ$167,TRUE)))),"")</f>
        <v/>
      </c>
      <c r="BZ40" t="str">
        <f t="array" ref="BZ40">IFERROR((SUMPRODUCT((economics!$AG$2:$AG$167=$B40)*(economics!$D$2:$D$167="process")*economics!$AH$2:$AH$167*(_xlfn.NORM.DIST(BZ$3,economics!$AK$2:$AK$167,economics!$AJ$2:$AJ$167,TRUE)-_xlfn.NORM.DIST(BZ$30,economics!$AK$2:$AK$167,economics!$AJ$2:$AJ$167,TRUE))*economics!$AM$2:$AM$167))/(SUMPRODUCT((economics!$AG$2:$AG$167=$B40)*(economics!$D$2:$D$167="process")*economics!$AH$2:$AH$167*(_xlfn.NORM.DIST(BZ$3,economics!$AK$2:$AK$167,economics!$AJ$2:$AJ$167,TRUE)-_xlfn.NORM.DIST(BZ$30,economics!$AK$2:$AK$167,economics!$AJ$2:$AJ$167,TRUE)))),"")</f>
        <v/>
      </c>
      <c r="CA40" t="str">
        <f t="array" ref="CA40">IFERROR((SUMPRODUCT((economics!$AG$2:$AG$167=$B40)*(economics!$D$2:$D$167="process")*economics!$AH$2:$AH$167*(_xlfn.NORM.DIST(CA$3,economics!$AK$2:$AK$167,economics!$AJ$2:$AJ$167,TRUE)-_xlfn.NORM.DIST(CA$30,economics!$AK$2:$AK$167,economics!$AJ$2:$AJ$167,TRUE))*economics!$AM$2:$AM$167))/(SUMPRODUCT((economics!$AG$2:$AG$167=$B40)*(economics!$D$2:$D$167="process")*economics!$AH$2:$AH$167*(_xlfn.NORM.DIST(CA$3,economics!$AK$2:$AK$167,economics!$AJ$2:$AJ$167,TRUE)-_xlfn.NORM.DIST(CA$30,economics!$AK$2:$AK$167,economics!$AJ$2:$AJ$167,TRUE)))),"")</f>
        <v/>
      </c>
      <c r="CB40" t="str">
        <f t="array" ref="CB40">IFERROR((SUMPRODUCT((economics!$AG$2:$AG$167=$B40)*(economics!$D$2:$D$167="process")*economics!$AH$2:$AH$167*(_xlfn.NORM.DIST(CB$3,economics!$AK$2:$AK$167,economics!$AJ$2:$AJ$167,TRUE)-_xlfn.NORM.DIST(CB$30,economics!$AK$2:$AK$167,economics!$AJ$2:$AJ$167,TRUE))*economics!$AM$2:$AM$167))/(SUMPRODUCT((economics!$AG$2:$AG$167=$B40)*(economics!$D$2:$D$167="process")*economics!$AH$2:$AH$167*(_xlfn.NORM.DIST(CB$3,economics!$AK$2:$AK$167,economics!$AJ$2:$AJ$167,TRUE)-_xlfn.NORM.DIST(CB$30,economics!$AK$2:$AK$167,economics!$AJ$2:$AJ$167,TRUE)))),"")</f>
        <v/>
      </c>
      <c r="CC40" t="str">
        <f t="array" ref="CC40">IFERROR((SUMPRODUCT((economics!$AG$2:$AG$167=$B40)*(economics!$D$2:$D$167="process")*economics!$AH$2:$AH$167*(_xlfn.NORM.DIST(CC$3,economics!$AK$2:$AK$167,economics!$AJ$2:$AJ$167,TRUE)-_xlfn.NORM.DIST(CC$30,economics!$AK$2:$AK$167,economics!$AJ$2:$AJ$167,TRUE))*economics!$AM$2:$AM$167))/(SUMPRODUCT((economics!$AG$2:$AG$167=$B40)*(economics!$D$2:$D$167="process")*economics!$AH$2:$AH$167*(_xlfn.NORM.DIST(CC$3,economics!$AK$2:$AK$167,economics!$AJ$2:$AJ$167,TRUE)-_xlfn.NORM.DIST(CC$30,economics!$AK$2:$AK$167,economics!$AJ$2:$AJ$167,TRUE)))),"")</f>
        <v/>
      </c>
      <c r="CD40" t="str">
        <f t="array" ref="CD40">IFERROR((SUMPRODUCT((economics!$AG$2:$AG$167=$B40)*(economics!$D$2:$D$167="process")*economics!$AH$2:$AH$167*(_xlfn.NORM.DIST(CD$3,economics!$AK$2:$AK$167,economics!$AJ$2:$AJ$167,TRUE)-_xlfn.NORM.DIST(CD$30,economics!$AK$2:$AK$167,economics!$AJ$2:$AJ$167,TRUE))*economics!$AM$2:$AM$167))/(SUMPRODUCT((economics!$AG$2:$AG$167=$B40)*(economics!$D$2:$D$167="process")*economics!$AH$2:$AH$167*(_xlfn.NORM.DIST(CD$3,economics!$AK$2:$AK$167,economics!$AJ$2:$AJ$167,TRUE)-_xlfn.NORM.DIST(CD$30,economics!$AK$2:$AK$167,economics!$AJ$2:$AJ$167,TRUE)))),"")</f>
        <v/>
      </c>
      <c r="CE40" t="str">
        <f t="array" ref="CE40">IFERROR((SUMPRODUCT((economics!$AG$2:$AG$167=$B40)*(economics!$D$2:$D$167="process")*economics!$AH$2:$AH$167*(_xlfn.NORM.DIST(CE$3,economics!$AK$2:$AK$167,economics!$AJ$2:$AJ$167,TRUE)-_xlfn.NORM.DIST(CE$30,economics!$AK$2:$AK$167,economics!$AJ$2:$AJ$167,TRUE))*economics!$AM$2:$AM$167))/(SUMPRODUCT((economics!$AG$2:$AG$167=$B40)*(economics!$D$2:$D$167="process")*economics!$AH$2:$AH$167*(_xlfn.NORM.DIST(CE$3,economics!$AK$2:$AK$167,economics!$AJ$2:$AJ$167,TRUE)-_xlfn.NORM.DIST(CE$30,economics!$AK$2:$AK$167,economics!$AJ$2:$AJ$167,TRUE)))),"")</f>
        <v/>
      </c>
      <c r="CF40" t="str">
        <f t="array" ref="CF40">IFERROR((SUMPRODUCT((economics!$AG$2:$AG$167=$B40)*(economics!$D$2:$D$167="process")*economics!$AH$2:$AH$167*(_xlfn.NORM.DIST(CF$3,economics!$AK$2:$AK$167,economics!$AJ$2:$AJ$167,TRUE)-_xlfn.NORM.DIST(CF$30,economics!$AK$2:$AK$167,economics!$AJ$2:$AJ$167,TRUE))*economics!$AM$2:$AM$167))/(SUMPRODUCT((economics!$AG$2:$AG$167=$B40)*(economics!$D$2:$D$167="process")*economics!$AH$2:$AH$167*(_xlfn.NORM.DIST(CF$3,economics!$AK$2:$AK$167,economics!$AJ$2:$AJ$167,TRUE)-_xlfn.NORM.DIST(CF$30,economics!$AK$2:$AK$167,economics!$AJ$2:$AJ$167,TRUE)))),"")</f>
        <v/>
      </c>
      <c r="CG40" t="str">
        <f t="array" ref="CG40">IFERROR((SUMPRODUCT((economics!$AG$2:$AG$167=$B40)*(economics!$D$2:$D$167="process")*economics!$AH$2:$AH$167*(_xlfn.NORM.DIST(CG$3,economics!$AK$2:$AK$167,economics!$AJ$2:$AJ$167,TRUE)-_xlfn.NORM.DIST(CG$30,economics!$AK$2:$AK$167,economics!$AJ$2:$AJ$167,TRUE))*economics!$AM$2:$AM$167))/(SUMPRODUCT((economics!$AG$2:$AG$167=$B40)*(economics!$D$2:$D$167="process")*economics!$AH$2:$AH$167*(_xlfn.NORM.DIST(CG$3,economics!$AK$2:$AK$167,economics!$AJ$2:$AJ$167,TRUE)-_xlfn.NORM.DIST(CG$30,economics!$AK$2:$AK$167,economics!$AJ$2:$AJ$167,TRUE)))),"")</f>
        <v/>
      </c>
      <c r="CH40" t="str">
        <f t="array" ref="CH40">IFERROR((SUMPRODUCT((economics!$AG$2:$AG$167=$B40)*(economics!$D$2:$D$167="process")*economics!$AH$2:$AH$167*(_xlfn.NORM.DIST(CH$3,economics!$AK$2:$AK$167,economics!$AJ$2:$AJ$167,TRUE)-_xlfn.NORM.DIST(CH$30,economics!$AK$2:$AK$167,economics!$AJ$2:$AJ$167,TRUE))*economics!$AM$2:$AM$167))/(SUMPRODUCT((economics!$AG$2:$AG$167=$B40)*(economics!$D$2:$D$167="process")*economics!$AH$2:$AH$167*(_xlfn.NORM.DIST(CH$3,economics!$AK$2:$AK$167,economics!$AJ$2:$AJ$167,TRUE)-_xlfn.NORM.DIST(CH$30,economics!$AK$2:$AK$167,economics!$AJ$2:$AJ$167,TRUE)))),"")</f>
        <v/>
      </c>
    </row>
    <row r="41" spans="1:86" x14ac:dyDescent="0.35">
      <c r="A41" t="str">
        <f t="shared" si="0"/>
        <v>refined petroleum and coke 19</v>
      </c>
      <c r="B41">
        <f t="shared" si="0"/>
        <v>19</v>
      </c>
      <c r="E41" t="str">
        <f t="array" ref="E41">IFERROR((SUMPRODUCT((economics!$AG$2:$AG$167=$B41)*(economics!$D$2:$D$167="process")*economics!$AH$2:$AH$167*(_xlfn.NORM.DIST(E$3,economics!$AK$2:$AK$167,economics!$AJ$2:$AJ$167,TRUE)-_xlfn.NORM.DIST(E$30,economics!$AK$2:$AK$167,economics!$AJ$2:$AJ$167,TRUE))*economics!$AM$2:$AM$167))/(SUMPRODUCT((economics!$AG$2:$AG$167=$B41)*(economics!$D$2:$D$167="process")*economics!$AH$2:$AH$167*(_xlfn.NORM.DIST(E$3,economics!$AK$2:$AK$167,economics!$AJ$2:$AJ$167,TRUE)-_xlfn.NORM.DIST(E$30,economics!$AK$2:$AK$167,economics!$AJ$2:$AJ$167,TRUE)))),"")</f>
        <v/>
      </c>
      <c r="F41" t="str">
        <f t="array" ref="F41">IFERROR((SUMPRODUCT((economics!$AG$2:$AG$167=$B41)*(economics!$D$2:$D$167="process")*economics!$AH$2:$AH$167*(_xlfn.NORM.DIST(F$3,economics!$AK$2:$AK$167,economics!$AJ$2:$AJ$167,TRUE)-_xlfn.NORM.DIST(F$30,economics!$AK$2:$AK$167,economics!$AJ$2:$AJ$167,TRUE))*economics!$AM$2:$AM$167))/(SUMPRODUCT((economics!$AG$2:$AG$167=$B41)*(economics!$D$2:$D$167="process")*economics!$AH$2:$AH$167*(_xlfn.NORM.DIST(F$3,economics!$AK$2:$AK$167,economics!$AJ$2:$AJ$167,TRUE)-_xlfn.NORM.DIST(F$30,economics!$AK$2:$AK$167,economics!$AJ$2:$AJ$167,TRUE)))),"")</f>
        <v/>
      </c>
      <c r="G41" t="str">
        <f t="array" ref="G41">IFERROR((SUMPRODUCT((economics!$AG$2:$AG$167=$B41)*(economics!$D$2:$D$167="process")*economics!$AH$2:$AH$167*(_xlfn.NORM.DIST(G$3,economics!$AK$2:$AK$167,economics!$AJ$2:$AJ$167,TRUE)-_xlfn.NORM.DIST(G$30,economics!$AK$2:$AK$167,economics!$AJ$2:$AJ$167,TRUE))*economics!$AM$2:$AM$167))/(SUMPRODUCT((economics!$AG$2:$AG$167=$B41)*(economics!$D$2:$D$167="process")*economics!$AH$2:$AH$167*(_xlfn.NORM.DIST(G$3,economics!$AK$2:$AK$167,economics!$AJ$2:$AJ$167,TRUE)-_xlfn.NORM.DIST(G$30,economics!$AK$2:$AK$167,economics!$AJ$2:$AJ$167,TRUE)))),"")</f>
        <v/>
      </c>
      <c r="H41" t="str">
        <f t="array" ref="H41">IFERROR((SUMPRODUCT((economics!$AG$2:$AG$167=$B41)*(economics!$D$2:$D$167="process")*economics!$AH$2:$AH$167*(_xlfn.NORM.DIST(H$3,economics!$AK$2:$AK$167,economics!$AJ$2:$AJ$167,TRUE)-_xlfn.NORM.DIST(H$30,economics!$AK$2:$AK$167,economics!$AJ$2:$AJ$167,TRUE))*economics!$AM$2:$AM$167))/(SUMPRODUCT((economics!$AG$2:$AG$167=$B41)*(economics!$D$2:$D$167="process")*economics!$AH$2:$AH$167*(_xlfn.NORM.DIST(H$3,economics!$AK$2:$AK$167,economics!$AJ$2:$AJ$167,TRUE)-_xlfn.NORM.DIST(H$30,economics!$AK$2:$AK$167,economics!$AJ$2:$AJ$167,TRUE)))),"")</f>
        <v/>
      </c>
      <c r="I41" t="str">
        <f t="array" ref="I41">IFERROR((SUMPRODUCT((economics!$AG$2:$AG$167=$B41)*(economics!$D$2:$D$167="process")*economics!$AH$2:$AH$167*(_xlfn.NORM.DIST(I$3,economics!$AK$2:$AK$167,economics!$AJ$2:$AJ$167,TRUE)-_xlfn.NORM.DIST(I$30,economics!$AK$2:$AK$167,economics!$AJ$2:$AJ$167,TRUE))*economics!$AM$2:$AM$167))/(SUMPRODUCT((economics!$AG$2:$AG$167=$B41)*(economics!$D$2:$D$167="process")*economics!$AH$2:$AH$167*(_xlfn.NORM.DIST(I$3,economics!$AK$2:$AK$167,economics!$AJ$2:$AJ$167,TRUE)-_xlfn.NORM.DIST(I$30,economics!$AK$2:$AK$167,economics!$AJ$2:$AJ$167,TRUE)))),"")</f>
        <v/>
      </c>
      <c r="J41" t="str">
        <f t="array" ref="J41">IFERROR((SUMPRODUCT((economics!$AG$2:$AG$167=$B41)*(economics!$D$2:$D$167="process")*economics!$AH$2:$AH$167*(_xlfn.NORM.DIST(J$3,economics!$AK$2:$AK$167,economics!$AJ$2:$AJ$167,TRUE)-_xlfn.NORM.DIST(J$30,economics!$AK$2:$AK$167,economics!$AJ$2:$AJ$167,TRUE))*economics!$AM$2:$AM$167))/(SUMPRODUCT((economics!$AG$2:$AG$167=$B41)*(economics!$D$2:$D$167="process")*economics!$AH$2:$AH$167*(_xlfn.NORM.DIST(J$3,economics!$AK$2:$AK$167,economics!$AJ$2:$AJ$167,TRUE)-_xlfn.NORM.DIST(J$30,economics!$AK$2:$AK$167,economics!$AJ$2:$AJ$167,TRUE)))),"")</f>
        <v/>
      </c>
      <c r="K41" t="str">
        <f t="array" ref="K41">IFERROR((SUMPRODUCT((economics!$AG$2:$AG$167=$B41)*(economics!$D$2:$D$167="process")*economics!$AH$2:$AH$167*(_xlfn.NORM.DIST(K$3,economics!$AK$2:$AK$167,economics!$AJ$2:$AJ$167,TRUE)-_xlfn.NORM.DIST(K$30,economics!$AK$2:$AK$167,economics!$AJ$2:$AJ$167,TRUE))*economics!$AM$2:$AM$167))/(SUMPRODUCT((economics!$AG$2:$AG$167=$B41)*(economics!$D$2:$D$167="process")*economics!$AH$2:$AH$167*(_xlfn.NORM.DIST(K$3,economics!$AK$2:$AK$167,economics!$AJ$2:$AJ$167,TRUE)-_xlfn.NORM.DIST(K$30,economics!$AK$2:$AK$167,economics!$AJ$2:$AJ$167,TRUE)))),"")</f>
        <v/>
      </c>
      <c r="L41" t="str">
        <f t="array" ref="L41">IFERROR((SUMPRODUCT((economics!$AG$2:$AG$167=$B41)*(economics!$D$2:$D$167="process")*economics!$AH$2:$AH$167*(_xlfn.NORM.DIST(L$3,economics!$AK$2:$AK$167,economics!$AJ$2:$AJ$167,TRUE)-_xlfn.NORM.DIST(L$30,economics!$AK$2:$AK$167,economics!$AJ$2:$AJ$167,TRUE))*economics!$AM$2:$AM$167))/(SUMPRODUCT((economics!$AG$2:$AG$167=$B41)*(economics!$D$2:$D$167="process")*economics!$AH$2:$AH$167*(_xlfn.NORM.DIST(L$3,economics!$AK$2:$AK$167,economics!$AJ$2:$AJ$167,TRUE)-_xlfn.NORM.DIST(L$30,economics!$AK$2:$AK$167,economics!$AJ$2:$AJ$167,TRUE)))),"")</f>
        <v/>
      </c>
      <c r="M41" t="str">
        <f t="array" ref="M41">IFERROR((SUMPRODUCT((economics!$AG$2:$AG$167=$B41)*(economics!$D$2:$D$167="process")*economics!$AH$2:$AH$167*(_xlfn.NORM.DIST(M$3,economics!$AK$2:$AK$167,economics!$AJ$2:$AJ$167,TRUE)-_xlfn.NORM.DIST(M$30,economics!$AK$2:$AK$167,economics!$AJ$2:$AJ$167,TRUE))*economics!$AM$2:$AM$167))/(SUMPRODUCT((economics!$AG$2:$AG$167=$B41)*(economics!$D$2:$D$167="process")*economics!$AH$2:$AH$167*(_xlfn.NORM.DIST(M$3,economics!$AK$2:$AK$167,economics!$AJ$2:$AJ$167,TRUE)-_xlfn.NORM.DIST(M$30,economics!$AK$2:$AK$167,economics!$AJ$2:$AJ$167,TRUE)))),"")</f>
        <v/>
      </c>
      <c r="N41" t="str">
        <f t="array" ref="N41">IFERROR((SUMPRODUCT((economics!$AG$2:$AG$167=$B41)*(economics!$D$2:$D$167="process")*economics!$AH$2:$AH$167*(_xlfn.NORM.DIST(N$3,economics!$AK$2:$AK$167,economics!$AJ$2:$AJ$167,TRUE)-_xlfn.NORM.DIST(N$30,economics!$AK$2:$AK$167,economics!$AJ$2:$AJ$167,TRUE))*economics!$AM$2:$AM$167))/(SUMPRODUCT((economics!$AG$2:$AG$167=$B41)*(economics!$D$2:$D$167="process")*economics!$AH$2:$AH$167*(_xlfn.NORM.DIST(N$3,economics!$AK$2:$AK$167,economics!$AJ$2:$AJ$167,TRUE)-_xlfn.NORM.DIST(N$30,economics!$AK$2:$AK$167,economics!$AJ$2:$AJ$167,TRUE)))),"")</f>
        <v/>
      </c>
      <c r="O41" t="str">
        <f t="array" ref="O41">IFERROR((SUMPRODUCT((economics!$AG$2:$AG$167=$B41)*(economics!$D$2:$D$167="process")*economics!$AH$2:$AH$167*(_xlfn.NORM.DIST(O$3,economics!$AK$2:$AK$167,economics!$AJ$2:$AJ$167,TRUE)-_xlfn.NORM.DIST(O$30,economics!$AK$2:$AK$167,economics!$AJ$2:$AJ$167,TRUE))*economics!$AM$2:$AM$167))/(SUMPRODUCT((economics!$AG$2:$AG$167=$B41)*(economics!$D$2:$D$167="process")*economics!$AH$2:$AH$167*(_xlfn.NORM.DIST(O$3,economics!$AK$2:$AK$167,economics!$AJ$2:$AJ$167,TRUE)-_xlfn.NORM.DIST(O$30,economics!$AK$2:$AK$167,economics!$AJ$2:$AJ$167,TRUE)))),"")</f>
        <v/>
      </c>
      <c r="P41" t="str">
        <f t="array" ref="P41">IFERROR((SUMPRODUCT((economics!$AG$2:$AG$167=$B41)*(economics!$D$2:$D$167="process")*economics!$AH$2:$AH$167*(_xlfn.NORM.DIST(P$3,economics!$AK$2:$AK$167,economics!$AJ$2:$AJ$167,TRUE)-_xlfn.NORM.DIST(P$30,economics!$AK$2:$AK$167,economics!$AJ$2:$AJ$167,TRUE))*economics!$AM$2:$AM$167))/(SUMPRODUCT((economics!$AG$2:$AG$167=$B41)*(economics!$D$2:$D$167="process")*economics!$AH$2:$AH$167*(_xlfn.NORM.DIST(P$3,economics!$AK$2:$AK$167,economics!$AJ$2:$AJ$167,TRUE)-_xlfn.NORM.DIST(P$30,economics!$AK$2:$AK$167,economics!$AJ$2:$AJ$167,TRUE)))),"")</f>
        <v/>
      </c>
      <c r="Q41" t="str">
        <f t="array" ref="Q41">IFERROR((SUMPRODUCT((economics!$AG$2:$AG$167=$B41)*(economics!$D$2:$D$167="process")*economics!$AH$2:$AH$167*(_xlfn.NORM.DIST(Q$3,economics!$AK$2:$AK$167,economics!$AJ$2:$AJ$167,TRUE)-_xlfn.NORM.DIST(Q$30,economics!$AK$2:$AK$167,economics!$AJ$2:$AJ$167,TRUE))*economics!$AM$2:$AM$167))/(SUMPRODUCT((economics!$AG$2:$AG$167=$B41)*(economics!$D$2:$D$167="process")*economics!$AH$2:$AH$167*(_xlfn.NORM.DIST(Q$3,economics!$AK$2:$AK$167,economics!$AJ$2:$AJ$167,TRUE)-_xlfn.NORM.DIST(Q$30,economics!$AK$2:$AK$167,economics!$AJ$2:$AJ$167,TRUE)))),"")</f>
        <v/>
      </c>
      <c r="R41" t="str">
        <f t="array" ref="R41">IFERROR((SUMPRODUCT((economics!$AG$2:$AG$167=$B41)*(economics!$D$2:$D$167="process")*economics!$AH$2:$AH$167*(_xlfn.NORM.DIST(R$3,economics!$AK$2:$AK$167,economics!$AJ$2:$AJ$167,TRUE)-_xlfn.NORM.DIST(R$30,economics!$AK$2:$AK$167,economics!$AJ$2:$AJ$167,TRUE))*economics!$AM$2:$AM$167))/(SUMPRODUCT((economics!$AG$2:$AG$167=$B41)*(economics!$D$2:$D$167="process")*economics!$AH$2:$AH$167*(_xlfn.NORM.DIST(R$3,economics!$AK$2:$AK$167,economics!$AJ$2:$AJ$167,TRUE)-_xlfn.NORM.DIST(R$30,economics!$AK$2:$AK$167,economics!$AJ$2:$AJ$167,TRUE)))),"")</f>
        <v/>
      </c>
      <c r="S41" t="str">
        <f t="array" ref="S41">IFERROR((SUMPRODUCT((economics!$AG$2:$AG$167=$B41)*(economics!$D$2:$D$167="process")*economics!$AH$2:$AH$167*(_xlfn.NORM.DIST(S$3,economics!$AK$2:$AK$167,economics!$AJ$2:$AJ$167,TRUE)-_xlfn.NORM.DIST(S$30,economics!$AK$2:$AK$167,economics!$AJ$2:$AJ$167,TRUE))*economics!$AM$2:$AM$167))/(SUMPRODUCT((economics!$AG$2:$AG$167=$B41)*(economics!$D$2:$D$167="process")*economics!$AH$2:$AH$167*(_xlfn.NORM.DIST(S$3,economics!$AK$2:$AK$167,economics!$AJ$2:$AJ$167,TRUE)-_xlfn.NORM.DIST(S$30,economics!$AK$2:$AK$167,economics!$AJ$2:$AJ$167,TRUE)))),"")</f>
        <v/>
      </c>
      <c r="T41" t="str">
        <f t="array" ref="T41">IFERROR((SUMPRODUCT((economics!$AG$2:$AG$167=$B41)*(economics!$D$2:$D$167="process")*economics!$AH$2:$AH$167*(_xlfn.NORM.DIST(T$3,economics!$AK$2:$AK$167,economics!$AJ$2:$AJ$167,TRUE)-_xlfn.NORM.DIST(T$30,economics!$AK$2:$AK$167,economics!$AJ$2:$AJ$167,TRUE))*economics!$AM$2:$AM$167))/(SUMPRODUCT((economics!$AG$2:$AG$167=$B41)*(economics!$D$2:$D$167="process")*economics!$AH$2:$AH$167*(_xlfn.NORM.DIST(T$3,economics!$AK$2:$AK$167,economics!$AJ$2:$AJ$167,TRUE)-_xlfn.NORM.DIST(T$30,economics!$AK$2:$AK$167,economics!$AJ$2:$AJ$167,TRUE)))),"")</f>
        <v/>
      </c>
      <c r="U41" t="str">
        <f t="array" ref="U41">IFERROR((SUMPRODUCT((economics!$AG$2:$AG$167=$B41)*(economics!$D$2:$D$167="process")*economics!$AH$2:$AH$167*(_xlfn.NORM.DIST(U$3,economics!$AK$2:$AK$167,economics!$AJ$2:$AJ$167,TRUE)-_xlfn.NORM.DIST(U$30,economics!$AK$2:$AK$167,economics!$AJ$2:$AJ$167,TRUE))*economics!$AM$2:$AM$167))/(SUMPRODUCT((economics!$AG$2:$AG$167=$B41)*(economics!$D$2:$D$167="process")*economics!$AH$2:$AH$167*(_xlfn.NORM.DIST(U$3,economics!$AK$2:$AK$167,economics!$AJ$2:$AJ$167,TRUE)-_xlfn.NORM.DIST(U$30,economics!$AK$2:$AK$167,economics!$AJ$2:$AJ$167,TRUE)))),"")</f>
        <v/>
      </c>
      <c r="V41" t="str">
        <f t="array" ref="V41">IFERROR((SUMPRODUCT((economics!$AG$2:$AG$167=$B41)*(economics!$D$2:$D$167="process")*economics!$AH$2:$AH$167*(_xlfn.NORM.DIST(V$3,economics!$AK$2:$AK$167,economics!$AJ$2:$AJ$167,TRUE)-_xlfn.NORM.DIST(V$30,economics!$AK$2:$AK$167,economics!$AJ$2:$AJ$167,TRUE))*economics!$AM$2:$AM$167))/(SUMPRODUCT((economics!$AG$2:$AG$167=$B41)*(economics!$D$2:$D$167="process")*economics!$AH$2:$AH$167*(_xlfn.NORM.DIST(V$3,economics!$AK$2:$AK$167,economics!$AJ$2:$AJ$167,TRUE)-_xlfn.NORM.DIST(V$30,economics!$AK$2:$AK$167,economics!$AJ$2:$AJ$167,TRUE)))),"")</f>
        <v/>
      </c>
      <c r="W41" t="str">
        <f t="array" ref="W41">IFERROR((SUMPRODUCT((economics!$AG$2:$AG$167=$B41)*(economics!$D$2:$D$167="process")*economics!$AH$2:$AH$167*(_xlfn.NORM.DIST(W$3,economics!$AK$2:$AK$167,economics!$AJ$2:$AJ$167,TRUE)-_xlfn.NORM.DIST(W$30,economics!$AK$2:$AK$167,economics!$AJ$2:$AJ$167,TRUE))*economics!$AM$2:$AM$167))/(SUMPRODUCT((economics!$AG$2:$AG$167=$B41)*(economics!$D$2:$D$167="process")*economics!$AH$2:$AH$167*(_xlfn.NORM.DIST(W$3,economics!$AK$2:$AK$167,economics!$AJ$2:$AJ$167,TRUE)-_xlfn.NORM.DIST(W$30,economics!$AK$2:$AK$167,economics!$AJ$2:$AJ$167,TRUE)))),"")</f>
        <v/>
      </c>
      <c r="X41" t="str">
        <f t="array" ref="X41">IFERROR((SUMPRODUCT((economics!$AG$2:$AG$167=$B41)*(economics!$D$2:$D$167="process")*economics!$AH$2:$AH$167*(_xlfn.NORM.DIST(X$3,economics!$AK$2:$AK$167,economics!$AJ$2:$AJ$167,TRUE)-_xlfn.NORM.DIST(X$30,economics!$AK$2:$AK$167,economics!$AJ$2:$AJ$167,TRUE))*economics!$AM$2:$AM$167))/(SUMPRODUCT((economics!$AG$2:$AG$167=$B41)*(economics!$D$2:$D$167="process")*economics!$AH$2:$AH$167*(_xlfn.NORM.DIST(X$3,economics!$AK$2:$AK$167,economics!$AJ$2:$AJ$167,TRUE)-_xlfn.NORM.DIST(X$30,economics!$AK$2:$AK$167,economics!$AJ$2:$AJ$167,TRUE)))),"")</f>
        <v/>
      </c>
      <c r="Y41" t="str">
        <f t="array" ref="Y41">IFERROR((SUMPRODUCT((economics!$AG$2:$AG$167=$B41)*(economics!$D$2:$D$167="process")*economics!$AH$2:$AH$167*(_xlfn.NORM.DIST(Y$3,economics!$AK$2:$AK$167,economics!$AJ$2:$AJ$167,TRUE)-_xlfn.NORM.DIST(Y$30,economics!$AK$2:$AK$167,economics!$AJ$2:$AJ$167,TRUE))*economics!$AM$2:$AM$167))/(SUMPRODUCT((economics!$AG$2:$AG$167=$B41)*(economics!$D$2:$D$167="process")*economics!$AH$2:$AH$167*(_xlfn.NORM.DIST(Y$3,economics!$AK$2:$AK$167,economics!$AJ$2:$AJ$167,TRUE)-_xlfn.NORM.DIST(Y$30,economics!$AK$2:$AK$167,economics!$AJ$2:$AJ$167,TRUE)))),"")</f>
        <v/>
      </c>
      <c r="Z41" t="str">
        <f t="array" ref="Z41">IFERROR((SUMPRODUCT((economics!$AG$2:$AG$167=$B41)*(economics!$D$2:$D$167="process")*economics!$AH$2:$AH$167*(_xlfn.NORM.DIST(Z$3,economics!$AK$2:$AK$167,economics!$AJ$2:$AJ$167,TRUE)-_xlfn.NORM.DIST(Z$30,economics!$AK$2:$AK$167,economics!$AJ$2:$AJ$167,TRUE))*economics!$AM$2:$AM$167))/(SUMPRODUCT((economics!$AG$2:$AG$167=$B41)*(economics!$D$2:$D$167="process")*economics!$AH$2:$AH$167*(_xlfn.NORM.DIST(Z$3,economics!$AK$2:$AK$167,economics!$AJ$2:$AJ$167,TRUE)-_xlfn.NORM.DIST(Z$30,economics!$AK$2:$AK$167,economics!$AJ$2:$AJ$167,TRUE)))),"")</f>
        <v/>
      </c>
      <c r="AA41" t="str">
        <f t="array" ref="AA41">IFERROR((SUMPRODUCT((economics!$AG$2:$AG$167=$B41)*(economics!$D$2:$D$167="process")*economics!$AH$2:$AH$167*(_xlfn.NORM.DIST(AA$3,economics!$AK$2:$AK$167,economics!$AJ$2:$AJ$167,TRUE)-_xlfn.NORM.DIST(AA$30,economics!$AK$2:$AK$167,economics!$AJ$2:$AJ$167,TRUE))*economics!$AM$2:$AM$167))/(SUMPRODUCT((economics!$AG$2:$AG$167=$B41)*(economics!$D$2:$D$167="process")*economics!$AH$2:$AH$167*(_xlfn.NORM.DIST(AA$3,economics!$AK$2:$AK$167,economics!$AJ$2:$AJ$167,TRUE)-_xlfn.NORM.DIST(AA$30,economics!$AK$2:$AK$167,economics!$AJ$2:$AJ$167,TRUE)))),"")</f>
        <v/>
      </c>
      <c r="AB41" t="str">
        <f t="array" ref="AB41">IFERROR((SUMPRODUCT((economics!$AG$2:$AG$167=$B41)*(economics!$D$2:$D$167="process")*economics!$AH$2:$AH$167*(_xlfn.NORM.DIST(AB$3,economics!$AK$2:$AK$167,economics!$AJ$2:$AJ$167,TRUE)-_xlfn.NORM.DIST(AB$30,economics!$AK$2:$AK$167,economics!$AJ$2:$AJ$167,TRUE))*economics!$AM$2:$AM$167))/(SUMPRODUCT((economics!$AG$2:$AG$167=$B41)*(economics!$D$2:$D$167="process")*economics!$AH$2:$AH$167*(_xlfn.NORM.DIST(AB$3,economics!$AK$2:$AK$167,economics!$AJ$2:$AJ$167,TRUE)-_xlfn.NORM.DIST(AB$30,economics!$AK$2:$AK$167,economics!$AJ$2:$AJ$167,TRUE)))),"")</f>
        <v/>
      </c>
      <c r="AC41" t="str">
        <f t="array" ref="AC41">IFERROR((SUMPRODUCT((economics!$AG$2:$AG$167=$B41)*(economics!$D$2:$D$167="process")*economics!$AH$2:$AH$167*(_xlfn.NORM.DIST(AC$3,economics!$AK$2:$AK$167,economics!$AJ$2:$AJ$167,TRUE)-_xlfn.NORM.DIST(AC$30,economics!$AK$2:$AK$167,economics!$AJ$2:$AJ$167,TRUE))*economics!$AM$2:$AM$167))/(SUMPRODUCT((economics!$AG$2:$AG$167=$B41)*(economics!$D$2:$D$167="process")*economics!$AH$2:$AH$167*(_xlfn.NORM.DIST(AC$3,economics!$AK$2:$AK$167,economics!$AJ$2:$AJ$167,TRUE)-_xlfn.NORM.DIST(AC$30,economics!$AK$2:$AK$167,economics!$AJ$2:$AJ$167,TRUE)))),"")</f>
        <v/>
      </c>
      <c r="AD41" t="str">
        <f t="array" ref="AD41">IFERROR((SUMPRODUCT((economics!$AG$2:$AG$167=$B41)*(economics!$D$2:$D$167="process")*economics!$AH$2:$AH$167*(_xlfn.NORM.DIST(AD$3,economics!$AK$2:$AK$167,economics!$AJ$2:$AJ$167,TRUE)-_xlfn.NORM.DIST(AD$30,economics!$AK$2:$AK$167,economics!$AJ$2:$AJ$167,TRUE))*economics!$AM$2:$AM$167))/(SUMPRODUCT((economics!$AG$2:$AG$167=$B41)*(economics!$D$2:$D$167="process")*economics!$AH$2:$AH$167*(_xlfn.NORM.DIST(AD$3,economics!$AK$2:$AK$167,economics!$AJ$2:$AJ$167,TRUE)-_xlfn.NORM.DIST(AD$30,economics!$AK$2:$AK$167,economics!$AJ$2:$AJ$167,TRUE)))),"")</f>
        <v/>
      </c>
      <c r="AE41" t="str">
        <f t="array" ref="AE41">IFERROR((SUMPRODUCT((economics!$AG$2:$AG$167=$B41)*(economics!$D$2:$D$167="process")*economics!$AH$2:$AH$167*(_xlfn.NORM.DIST(AE$3,economics!$AK$2:$AK$167,economics!$AJ$2:$AJ$167,TRUE)-_xlfn.NORM.DIST(AE$30,economics!$AK$2:$AK$167,economics!$AJ$2:$AJ$167,TRUE))*economics!$AM$2:$AM$167))/(SUMPRODUCT((economics!$AG$2:$AG$167=$B41)*(economics!$D$2:$D$167="process")*economics!$AH$2:$AH$167*(_xlfn.NORM.DIST(AE$3,economics!$AK$2:$AK$167,economics!$AJ$2:$AJ$167,TRUE)-_xlfn.NORM.DIST(AE$30,economics!$AK$2:$AK$167,economics!$AJ$2:$AJ$167,TRUE)))),"")</f>
        <v/>
      </c>
      <c r="AF41" t="str">
        <f t="array" ref="AF41">IFERROR((SUMPRODUCT((economics!$AG$2:$AG$167=$B41)*(economics!$D$2:$D$167="process")*economics!$AH$2:$AH$167*(_xlfn.NORM.DIST(AF$3,economics!$AK$2:$AK$167,economics!$AJ$2:$AJ$167,TRUE)-_xlfn.NORM.DIST(AF$30,economics!$AK$2:$AK$167,economics!$AJ$2:$AJ$167,TRUE))*economics!$AM$2:$AM$167))/(SUMPRODUCT((economics!$AG$2:$AG$167=$B41)*(economics!$D$2:$D$167="process")*economics!$AH$2:$AH$167*(_xlfn.NORM.DIST(AF$3,economics!$AK$2:$AK$167,economics!$AJ$2:$AJ$167,TRUE)-_xlfn.NORM.DIST(AF$30,economics!$AK$2:$AK$167,economics!$AJ$2:$AJ$167,TRUE)))),"")</f>
        <v/>
      </c>
      <c r="AG41" t="str">
        <f t="array" ref="AG41">IFERROR((SUMPRODUCT((economics!$AG$2:$AG$167=$B41)*(economics!$D$2:$D$167="process")*economics!$AH$2:$AH$167*(_xlfn.NORM.DIST(AG$3,economics!$AK$2:$AK$167,economics!$AJ$2:$AJ$167,TRUE)-_xlfn.NORM.DIST(AG$30,economics!$AK$2:$AK$167,economics!$AJ$2:$AJ$167,TRUE))*economics!$AM$2:$AM$167))/(SUMPRODUCT((economics!$AG$2:$AG$167=$B41)*(economics!$D$2:$D$167="process")*economics!$AH$2:$AH$167*(_xlfn.NORM.DIST(AG$3,economics!$AK$2:$AK$167,economics!$AJ$2:$AJ$167,TRUE)-_xlfn.NORM.DIST(AG$30,economics!$AK$2:$AK$167,economics!$AJ$2:$AJ$167,TRUE)))),"")</f>
        <v/>
      </c>
      <c r="AH41" t="str">
        <f t="array" ref="AH41">IFERROR((SUMPRODUCT((economics!$AG$2:$AG$167=$B41)*(economics!$D$2:$D$167="process")*economics!$AH$2:$AH$167*(_xlfn.NORM.DIST(AH$3,economics!$AK$2:$AK$167,economics!$AJ$2:$AJ$167,TRUE)-_xlfn.NORM.DIST(AH$30,economics!$AK$2:$AK$167,economics!$AJ$2:$AJ$167,TRUE))*economics!$AM$2:$AM$167))/(SUMPRODUCT((economics!$AG$2:$AG$167=$B41)*(economics!$D$2:$D$167="process")*economics!$AH$2:$AH$167*(_xlfn.NORM.DIST(AH$3,economics!$AK$2:$AK$167,economics!$AJ$2:$AJ$167,TRUE)-_xlfn.NORM.DIST(AH$30,economics!$AK$2:$AK$167,economics!$AJ$2:$AJ$167,TRUE)))),"")</f>
        <v/>
      </c>
      <c r="AI41" t="str">
        <f t="array" ref="AI41">IFERROR((SUMPRODUCT((economics!$AG$2:$AG$167=$B41)*(economics!$D$2:$D$167="process")*economics!$AH$2:$AH$167*(_xlfn.NORM.DIST(AI$3,economics!$AK$2:$AK$167,economics!$AJ$2:$AJ$167,TRUE)-_xlfn.NORM.DIST(AI$30,economics!$AK$2:$AK$167,economics!$AJ$2:$AJ$167,TRUE))*economics!$AM$2:$AM$167))/(SUMPRODUCT((economics!$AG$2:$AG$167=$B41)*(economics!$D$2:$D$167="process")*economics!$AH$2:$AH$167*(_xlfn.NORM.DIST(AI$3,economics!$AK$2:$AK$167,economics!$AJ$2:$AJ$167,TRUE)-_xlfn.NORM.DIST(AI$30,economics!$AK$2:$AK$167,economics!$AJ$2:$AJ$167,TRUE)))),"")</f>
        <v/>
      </c>
      <c r="AJ41" t="str">
        <f t="array" ref="AJ41">IFERROR((SUMPRODUCT((economics!$AG$2:$AG$167=$B41)*(economics!$D$2:$D$167="process")*economics!$AH$2:$AH$167*(_xlfn.NORM.DIST(AJ$3,economics!$AK$2:$AK$167,economics!$AJ$2:$AJ$167,TRUE)-_xlfn.NORM.DIST(AJ$30,economics!$AK$2:$AK$167,economics!$AJ$2:$AJ$167,TRUE))*economics!$AM$2:$AM$167))/(SUMPRODUCT((economics!$AG$2:$AG$167=$B41)*(economics!$D$2:$D$167="process")*economics!$AH$2:$AH$167*(_xlfn.NORM.DIST(AJ$3,economics!$AK$2:$AK$167,economics!$AJ$2:$AJ$167,TRUE)-_xlfn.NORM.DIST(AJ$30,economics!$AK$2:$AK$167,economics!$AJ$2:$AJ$167,TRUE)))),"")</f>
        <v/>
      </c>
      <c r="AK41" t="str">
        <f t="array" ref="AK41">IFERROR((SUMPRODUCT((economics!$AG$2:$AG$167=$B41)*(economics!$D$2:$D$167="process")*economics!$AH$2:$AH$167*(_xlfn.NORM.DIST(AK$3,economics!$AK$2:$AK$167,economics!$AJ$2:$AJ$167,TRUE)-_xlfn.NORM.DIST(AK$30,economics!$AK$2:$AK$167,economics!$AJ$2:$AJ$167,TRUE))*economics!$AM$2:$AM$167))/(SUMPRODUCT((economics!$AG$2:$AG$167=$B41)*(economics!$D$2:$D$167="process")*economics!$AH$2:$AH$167*(_xlfn.NORM.DIST(AK$3,economics!$AK$2:$AK$167,economics!$AJ$2:$AJ$167,TRUE)-_xlfn.NORM.DIST(AK$30,economics!$AK$2:$AK$167,economics!$AJ$2:$AJ$167,TRUE)))),"")</f>
        <v/>
      </c>
      <c r="AL41" t="str">
        <f t="array" ref="AL41">IFERROR((SUMPRODUCT((economics!$AG$2:$AG$167=$B41)*(economics!$D$2:$D$167="process")*economics!$AH$2:$AH$167*(_xlfn.NORM.DIST(AL$3,economics!$AK$2:$AK$167,economics!$AJ$2:$AJ$167,TRUE)-_xlfn.NORM.DIST(AL$30,economics!$AK$2:$AK$167,economics!$AJ$2:$AJ$167,TRUE))*economics!$AM$2:$AM$167))/(SUMPRODUCT((economics!$AG$2:$AG$167=$B41)*(economics!$D$2:$D$167="process")*economics!$AH$2:$AH$167*(_xlfn.NORM.DIST(AL$3,economics!$AK$2:$AK$167,economics!$AJ$2:$AJ$167,TRUE)-_xlfn.NORM.DIST(AL$30,economics!$AK$2:$AK$167,economics!$AJ$2:$AJ$167,TRUE)))),"")</f>
        <v/>
      </c>
      <c r="AM41" t="str">
        <f t="array" ref="AM41">IFERROR((SUMPRODUCT((economics!$AG$2:$AG$167=$B41)*(economics!$D$2:$D$167="process")*economics!$AH$2:$AH$167*(_xlfn.NORM.DIST(AM$3,economics!$AK$2:$AK$167,economics!$AJ$2:$AJ$167,TRUE)-_xlfn.NORM.DIST(AM$30,economics!$AK$2:$AK$167,economics!$AJ$2:$AJ$167,TRUE))*economics!$AM$2:$AM$167))/(SUMPRODUCT((economics!$AG$2:$AG$167=$B41)*(economics!$D$2:$D$167="process")*economics!$AH$2:$AH$167*(_xlfn.NORM.DIST(AM$3,economics!$AK$2:$AK$167,economics!$AJ$2:$AJ$167,TRUE)-_xlfn.NORM.DIST(AM$30,economics!$AK$2:$AK$167,economics!$AJ$2:$AJ$167,TRUE)))),"")</f>
        <v/>
      </c>
      <c r="AN41" t="str">
        <f t="array" ref="AN41">IFERROR((SUMPRODUCT((economics!$AG$2:$AG$167=$B41)*(economics!$D$2:$D$167="process")*economics!$AH$2:$AH$167*(_xlfn.NORM.DIST(AN$3,economics!$AK$2:$AK$167,economics!$AJ$2:$AJ$167,TRUE)-_xlfn.NORM.DIST(AN$30,economics!$AK$2:$AK$167,economics!$AJ$2:$AJ$167,TRUE))*economics!$AM$2:$AM$167))/(SUMPRODUCT((economics!$AG$2:$AG$167=$B41)*(economics!$D$2:$D$167="process")*economics!$AH$2:$AH$167*(_xlfn.NORM.DIST(AN$3,economics!$AK$2:$AK$167,economics!$AJ$2:$AJ$167,TRUE)-_xlfn.NORM.DIST(AN$30,economics!$AK$2:$AK$167,economics!$AJ$2:$AJ$167,TRUE)))),"")</f>
        <v/>
      </c>
      <c r="AO41" t="str">
        <f t="array" ref="AO41">IFERROR((SUMPRODUCT((economics!$AG$2:$AG$167=$B41)*(economics!$D$2:$D$167="process")*economics!$AH$2:$AH$167*(_xlfn.NORM.DIST(AO$3,economics!$AK$2:$AK$167,economics!$AJ$2:$AJ$167,TRUE)-_xlfn.NORM.DIST(AO$30,economics!$AK$2:$AK$167,economics!$AJ$2:$AJ$167,TRUE))*economics!$AM$2:$AM$167))/(SUMPRODUCT((economics!$AG$2:$AG$167=$B41)*(economics!$D$2:$D$167="process")*economics!$AH$2:$AH$167*(_xlfn.NORM.DIST(AO$3,economics!$AK$2:$AK$167,economics!$AJ$2:$AJ$167,TRUE)-_xlfn.NORM.DIST(AO$30,economics!$AK$2:$AK$167,economics!$AJ$2:$AJ$167,TRUE)))),"")</f>
        <v/>
      </c>
      <c r="AP41" t="str">
        <f t="array" ref="AP41">IFERROR((SUMPRODUCT((economics!$AG$2:$AG$167=$B41)*(economics!$D$2:$D$167="process")*economics!$AH$2:$AH$167*(_xlfn.NORM.DIST(AP$3,economics!$AK$2:$AK$167,economics!$AJ$2:$AJ$167,TRUE)-_xlfn.NORM.DIST(AP$30,economics!$AK$2:$AK$167,economics!$AJ$2:$AJ$167,TRUE))*economics!$AM$2:$AM$167))/(SUMPRODUCT((economics!$AG$2:$AG$167=$B41)*(economics!$D$2:$D$167="process")*economics!$AH$2:$AH$167*(_xlfn.NORM.DIST(AP$3,economics!$AK$2:$AK$167,economics!$AJ$2:$AJ$167,TRUE)-_xlfn.NORM.DIST(AP$30,economics!$AK$2:$AK$167,economics!$AJ$2:$AJ$167,TRUE)))),"")</f>
        <v/>
      </c>
      <c r="AQ41" t="str">
        <f t="array" ref="AQ41">IFERROR((SUMPRODUCT((economics!$AG$2:$AG$167=$B41)*(economics!$D$2:$D$167="process")*economics!$AH$2:$AH$167*(_xlfn.NORM.DIST(AQ$3,economics!$AK$2:$AK$167,economics!$AJ$2:$AJ$167,TRUE)-_xlfn.NORM.DIST(AQ$30,economics!$AK$2:$AK$167,economics!$AJ$2:$AJ$167,TRUE))*economics!$AM$2:$AM$167))/(SUMPRODUCT((economics!$AG$2:$AG$167=$B41)*(economics!$D$2:$D$167="process")*economics!$AH$2:$AH$167*(_xlfn.NORM.DIST(AQ$3,economics!$AK$2:$AK$167,economics!$AJ$2:$AJ$167,TRUE)-_xlfn.NORM.DIST(AQ$30,economics!$AK$2:$AK$167,economics!$AJ$2:$AJ$167,TRUE)))),"")</f>
        <v/>
      </c>
      <c r="AR41" t="str">
        <f t="array" ref="AR41">IFERROR((SUMPRODUCT((economics!$AG$2:$AG$167=$B41)*(economics!$D$2:$D$167="process")*economics!$AH$2:$AH$167*(_xlfn.NORM.DIST(AR$3,economics!$AK$2:$AK$167,economics!$AJ$2:$AJ$167,TRUE)-_xlfn.NORM.DIST(AR$30,economics!$AK$2:$AK$167,economics!$AJ$2:$AJ$167,TRUE))*economics!$AM$2:$AM$167))/(SUMPRODUCT((economics!$AG$2:$AG$167=$B41)*(economics!$D$2:$D$167="process")*economics!$AH$2:$AH$167*(_xlfn.NORM.DIST(AR$3,economics!$AK$2:$AK$167,economics!$AJ$2:$AJ$167,TRUE)-_xlfn.NORM.DIST(AR$30,economics!$AK$2:$AK$167,economics!$AJ$2:$AJ$167,TRUE)))),"")</f>
        <v/>
      </c>
      <c r="AS41" t="str">
        <f t="array" ref="AS41">IFERROR((SUMPRODUCT((economics!$AG$2:$AG$167=$B41)*(economics!$D$2:$D$167="process")*economics!$AH$2:$AH$167*(_xlfn.NORM.DIST(AS$3,economics!$AK$2:$AK$167,economics!$AJ$2:$AJ$167,TRUE)-_xlfn.NORM.DIST(AS$30,economics!$AK$2:$AK$167,economics!$AJ$2:$AJ$167,TRUE))*economics!$AM$2:$AM$167))/(SUMPRODUCT((economics!$AG$2:$AG$167=$B41)*(economics!$D$2:$D$167="process")*economics!$AH$2:$AH$167*(_xlfn.NORM.DIST(AS$3,economics!$AK$2:$AK$167,economics!$AJ$2:$AJ$167,TRUE)-_xlfn.NORM.DIST(AS$30,economics!$AK$2:$AK$167,economics!$AJ$2:$AJ$167,TRUE)))),"")</f>
        <v/>
      </c>
      <c r="AT41" t="str">
        <f t="array" ref="AT41">IFERROR((SUMPRODUCT((economics!$AG$2:$AG$167=$B41)*(economics!$D$2:$D$167="process")*economics!$AH$2:$AH$167*(_xlfn.NORM.DIST(AT$3,economics!$AK$2:$AK$167,economics!$AJ$2:$AJ$167,TRUE)-_xlfn.NORM.DIST(AT$30,economics!$AK$2:$AK$167,economics!$AJ$2:$AJ$167,TRUE))*economics!$AM$2:$AM$167))/(SUMPRODUCT((economics!$AG$2:$AG$167=$B41)*(economics!$D$2:$D$167="process")*economics!$AH$2:$AH$167*(_xlfn.NORM.DIST(AT$3,economics!$AK$2:$AK$167,economics!$AJ$2:$AJ$167,TRUE)-_xlfn.NORM.DIST(AT$30,economics!$AK$2:$AK$167,economics!$AJ$2:$AJ$167,TRUE)))),"")</f>
        <v/>
      </c>
      <c r="AU41" t="str">
        <f t="array" ref="AU41">IFERROR((SUMPRODUCT((economics!$AG$2:$AG$167=$B41)*(economics!$D$2:$D$167="process")*economics!$AH$2:$AH$167*(_xlfn.NORM.DIST(AU$3,economics!$AK$2:$AK$167,economics!$AJ$2:$AJ$167,TRUE)-_xlfn.NORM.DIST(AU$30,economics!$AK$2:$AK$167,economics!$AJ$2:$AJ$167,TRUE))*economics!$AM$2:$AM$167))/(SUMPRODUCT((economics!$AG$2:$AG$167=$B41)*(economics!$D$2:$D$167="process")*economics!$AH$2:$AH$167*(_xlfn.NORM.DIST(AU$3,economics!$AK$2:$AK$167,economics!$AJ$2:$AJ$167,TRUE)-_xlfn.NORM.DIST(AU$30,economics!$AK$2:$AK$167,economics!$AJ$2:$AJ$167,TRUE)))),"")</f>
        <v/>
      </c>
      <c r="AV41" t="str">
        <f t="array" ref="AV41">IFERROR((SUMPRODUCT((economics!$AG$2:$AG$167=$B41)*(economics!$D$2:$D$167="process")*economics!$AH$2:$AH$167*(_xlfn.NORM.DIST(AV$3,economics!$AK$2:$AK$167,economics!$AJ$2:$AJ$167,TRUE)-_xlfn.NORM.DIST(AV$30,economics!$AK$2:$AK$167,economics!$AJ$2:$AJ$167,TRUE))*economics!$AM$2:$AM$167))/(SUMPRODUCT((economics!$AG$2:$AG$167=$B41)*(economics!$D$2:$D$167="process")*economics!$AH$2:$AH$167*(_xlfn.NORM.DIST(AV$3,economics!$AK$2:$AK$167,economics!$AJ$2:$AJ$167,TRUE)-_xlfn.NORM.DIST(AV$30,economics!$AK$2:$AK$167,economics!$AJ$2:$AJ$167,TRUE)))),"")</f>
        <v/>
      </c>
      <c r="AW41" t="str">
        <f t="array" ref="AW41">IFERROR((SUMPRODUCT((economics!$AG$2:$AG$167=$B41)*(economics!$D$2:$D$167="process")*economics!$AH$2:$AH$167*(_xlfn.NORM.DIST(AW$3,economics!$AK$2:$AK$167,economics!$AJ$2:$AJ$167,TRUE)-_xlfn.NORM.DIST(AW$30,economics!$AK$2:$AK$167,economics!$AJ$2:$AJ$167,TRUE))*economics!$AM$2:$AM$167))/(SUMPRODUCT((economics!$AG$2:$AG$167=$B41)*(economics!$D$2:$D$167="process")*economics!$AH$2:$AH$167*(_xlfn.NORM.DIST(AW$3,economics!$AK$2:$AK$167,economics!$AJ$2:$AJ$167,TRUE)-_xlfn.NORM.DIST(AW$30,economics!$AK$2:$AK$167,economics!$AJ$2:$AJ$167,TRUE)))),"")</f>
        <v/>
      </c>
      <c r="AX41" t="str">
        <f t="array" ref="AX41">IFERROR((SUMPRODUCT((economics!$AG$2:$AG$167=$B41)*(economics!$D$2:$D$167="process")*economics!$AH$2:$AH$167*(_xlfn.NORM.DIST(AX$3,economics!$AK$2:$AK$167,economics!$AJ$2:$AJ$167,TRUE)-_xlfn.NORM.DIST(AX$30,economics!$AK$2:$AK$167,economics!$AJ$2:$AJ$167,TRUE))*economics!$AM$2:$AM$167))/(SUMPRODUCT((economics!$AG$2:$AG$167=$B41)*(economics!$D$2:$D$167="process")*economics!$AH$2:$AH$167*(_xlfn.NORM.DIST(AX$3,economics!$AK$2:$AK$167,economics!$AJ$2:$AJ$167,TRUE)-_xlfn.NORM.DIST(AX$30,economics!$AK$2:$AK$167,economics!$AJ$2:$AJ$167,TRUE)))),"")</f>
        <v/>
      </c>
      <c r="AY41" t="str">
        <f t="array" ref="AY41">IFERROR((SUMPRODUCT((economics!$AG$2:$AG$167=$B41)*(economics!$D$2:$D$167="process")*economics!$AH$2:$AH$167*(_xlfn.NORM.DIST(AY$3,economics!$AK$2:$AK$167,economics!$AJ$2:$AJ$167,TRUE)-_xlfn.NORM.DIST(AY$30,economics!$AK$2:$AK$167,economics!$AJ$2:$AJ$167,TRUE))*economics!$AM$2:$AM$167))/(SUMPRODUCT((economics!$AG$2:$AG$167=$B41)*(economics!$D$2:$D$167="process")*economics!$AH$2:$AH$167*(_xlfn.NORM.DIST(AY$3,economics!$AK$2:$AK$167,economics!$AJ$2:$AJ$167,TRUE)-_xlfn.NORM.DIST(AY$30,economics!$AK$2:$AK$167,economics!$AJ$2:$AJ$167,TRUE)))),"")</f>
        <v/>
      </c>
      <c r="AZ41" t="str">
        <f t="array" ref="AZ41">IFERROR((SUMPRODUCT((economics!$AG$2:$AG$167=$B41)*(economics!$D$2:$D$167="process")*economics!$AH$2:$AH$167*(_xlfn.NORM.DIST(AZ$3,economics!$AK$2:$AK$167,economics!$AJ$2:$AJ$167,TRUE)-_xlfn.NORM.DIST(AZ$30,economics!$AK$2:$AK$167,economics!$AJ$2:$AJ$167,TRUE))*economics!$AM$2:$AM$167))/(SUMPRODUCT((economics!$AG$2:$AG$167=$B41)*(economics!$D$2:$D$167="process")*economics!$AH$2:$AH$167*(_xlfn.NORM.DIST(AZ$3,economics!$AK$2:$AK$167,economics!$AJ$2:$AJ$167,TRUE)-_xlfn.NORM.DIST(AZ$30,economics!$AK$2:$AK$167,economics!$AJ$2:$AJ$167,TRUE)))),"")</f>
        <v/>
      </c>
      <c r="BA41" t="str">
        <f t="array" ref="BA41">IFERROR((SUMPRODUCT((economics!$AG$2:$AG$167=$B41)*(economics!$D$2:$D$167="process")*economics!$AH$2:$AH$167*(_xlfn.NORM.DIST(BA$3,economics!$AK$2:$AK$167,economics!$AJ$2:$AJ$167,TRUE)-_xlfn.NORM.DIST(BA$30,economics!$AK$2:$AK$167,economics!$AJ$2:$AJ$167,TRUE))*economics!$AM$2:$AM$167))/(SUMPRODUCT((economics!$AG$2:$AG$167=$B41)*(economics!$D$2:$D$167="process")*economics!$AH$2:$AH$167*(_xlfn.NORM.DIST(BA$3,economics!$AK$2:$AK$167,economics!$AJ$2:$AJ$167,TRUE)-_xlfn.NORM.DIST(BA$30,economics!$AK$2:$AK$167,economics!$AJ$2:$AJ$167,TRUE)))),"")</f>
        <v/>
      </c>
      <c r="BB41" t="str">
        <f t="array" ref="BB41">IFERROR((SUMPRODUCT((economics!$AG$2:$AG$167=$B41)*(economics!$D$2:$D$167="process")*economics!$AH$2:$AH$167*(_xlfn.NORM.DIST(BB$3,economics!$AK$2:$AK$167,economics!$AJ$2:$AJ$167,TRUE)-_xlfn.NORM.DIST(BB$30,economics!$AK$2:$AK$167,economics!$AJ$2:$AJ$167,TRUE))*economics!$AM$2:$AM$167))/(SUMPRODUCT((economics!$AG$2:$AG$167=$B41)*(economics!$D$2:$D$167="process")*economics!$AH$2:$AH$167*(_xlfn.NORM.DIST(BB$3,economics!$AK$2:$AK$167,economics!$AJ$2:$AJ$167,TRUE)-_xlfn.NORM.DIST(BB$30,economics!$AK$2:$AK$167,economics!$AJ$2:$AJ$167,TRUE)))),"")</f>
        <v/>
      </c>
      <c r="BC41" t="str">
        <f t="array" ref="BC41">IFERROR((SUMPRODUCT((economics!$AG$2:$AG$167=$B41)*(economics!$D$2:$D$167="process")*economics!$AH$2:$AH$167*(_xlfn.NORM.DIST(BC$3,economics!$AK$2:$AK$167,economics!$AJ$2:$AJ$167,TRUE)-_xlfn.NORM.DIST(BC$30,economics!$AK$2:$AK$167,economics!$AJ$2:$AJ$167,TRUE))*economics!$AM$2:$AM$167))/(SUMPRODUCT((economics!$AG$2:$AG$167=$B41)*(economics!$D$2:$D$167="process")*economics!$AH$2:$AH$167*(_xlfn.NORM.DIST(BC$3,economics!$AK$2:$AK$167,economics!$AJ$2:$AJ$167,TRUE)-_xlfn.NORM.DIST(BC$30,economics!$AK$2:$AK$167,economics!$AJ$2:$AJ$167,TRUE)))),"")</f>
        <v/>
      </c>
      <c r="BD41" t="str">
        <f t="array" ref="BD41">IFERROR((SUMPRODUCT((economics!$AG$2:$AG$167=$B41)*(economics!$D$2:$D$167="process")*economics!$AH$2:$AH$167*(_xlfn.NORM.DIST(BD$3,economics!$AK$2:$AK$167,economics!$AJ$2:$AJ$167,TRUE)-_xlfn.NORM.DIST(BD$30,economics!$AK$2:$AK$167,economics!$AJ$2:$AJ$167,TRUE))*economics!$AM$2:$AM$167))/(SUMPRODUCT((economics!$AG$2:$AG$167=$B41)*(economics!$D$2:$D$167="process")*economics!$AH$2:$AH$167*(_xlfn.NORM.DIST(BD$3,economics!$AK$2:$AK$167,economics!$AJ$2:$AJ$167,TRUE)-_xlfn.NORM.DIST(BD$30,economics!$AK$2:$AK$167,economics!$AJ$2:$AJ$167,TRUE)))),"")</f>
        <v/>
      </c>
      <c r="BE41" t="str">
        <f t="array" ref="BE41">IFERROR((SUMPRODUCT((economics!$AG$2:$AG$167=$B41)*(economics!$D$2:$D$167="process")*economics!$AH$2:$AH$167*(_xlfn.NORM.DIST(BE$3,economics!$AK$2:$AK$167,economics!$AJ$2:$AJ$167,TRUE)-_xlfn.NORM.DIST(BE$30,economics!$AK$2:$AK$167,economics!$AJ$2:$AJ$167,TRUE))*economics!$AM$2:$AM$167))/(SUMPRODUCT((economics!$AG$2:$AG$167=$B41)*(economics!$D$2:$D$167="process")*economics!$AH$2:$AH$167*(_xlfn.NORM.DIST(BE$3,economics!$AK$2:$AK$167,economics!$AJ$2:$AJ$167,TRUE)-_xlfn.NORM.DIST(BE$30,economics!$AK$2:$AK$167,economics!$AJ$2:$AJ$167,TRUE)))),"")</f>
        <v/>
      </c>
      <c r="BF41" t="str">
        <f t="array" ref="BF41">IFERROR((SUMPRODUCT((economics!$AG$2:$AG$167=$B41)*(economics!$D$2:$D$167="process")*economics!$AH$2:$AH$167*(_xlfn.NORM.DIST(BF$3,economics!$AK$2:$AK$167,economics!$AJ$2:$AJ$167,TRUE)-_xlfn.NORM.DIST(BF$30,economics!$AK$2:$AK$167,economics!$AJ$2:$AJ$167,TRUE))*economics!$AM$2:$AM$167))/(SUMPRODUCT((economics!$AG$2:$AG$167=$B41)*(economics!$D$2:$D$167="process")*economics!$AH$2:$AH$167*(_xlfn.NORM.DIST(BF$3,economics!$AK$2:$AK$167,economics!$AJ$2:$AJ$167,TRUE)-_xlfn.NORM.DIST(BF$30,economics!$AK$2:$AK$167,economics!$AJ$2:$AJ$167,TRUE)))),"")</f>
        <v/>
      </c>
      <c r="BG41" t="str">
        <f t="array" ref="BG41">IFERROR((SUMPRODUCT((economics!$AG$2:$AG$167=$B41)*(economics!$D$2:$D$167="process")*economics!$AH$2:$AH$167*(_xlfn.NORM.DIST(BG$3,economics!$AK$2:$AK$167,economics!$AJ$2:$AJ$167,TRUE)-_xlfn.NORM.DIST(BG$30,economics!$AK$2:$AK$167,economics!$AJ$2:$AJ$167,TRUE))*economics!$AM$2:$AM$167))/(SUMPRODUCT((economics!$AG$2:$AG$167=$B41)*(economics!$D$2:$D$167="process")*economics!$AH$2:$AH$167*(_xlfn.NORM.DIST(BG$3,economics!$AK$2:$AK$167,economics!$AJ$2:$AJ$167,TRUE)-_xlfn.NORM.DIST(BG$30,economics!$AK$2:$AK$167,economics!$AJ$2:$AJ$167,TRUE)))),"")</f>
        <v/>
      </c>
      <c r="BH41" t="str">
        <f t="array" ref="BH41">IFERROR((SUMPRODUCT((economics!$AG$2:$AG$167=$B41)*(economics!$D$2:$D$167="process")*economics!$AH$2:$AH$167*(_xlfn.NORM.DIST(BH$3,economics!$AK$2:$AK$167,economics!$AJ$2:$AJ$167,TRUE)-_xlfn.NORM.DIST(BH$30,economics!$AK$2:$AK$167,economics!$AJ$2:$AJ$167,TRUE))*economics!$AM$2:$AM$167))/(SUMPRODUCT((economics!$AG$2:$AG$167=$B41)*(economics!$D$2:$D$167="process")*economics!$AH$2:$AH$167*(_xlfn.NORM.DIST(BH$3,economics!$AK$2:$AK$167,economics!$AJ$2:$AJ$167,TRUE)-_xlfn.NORM.DIST(BH$30,economics!$AK$2:$AK$167,economics!$AJ$2:$AJ$167,TRUE)))),"")</f>
        <v/>
      </c>
      <c r="BI41" t="str">
        <f t="array" ref="BI41">IFERROR((SUMPRODUCT((economics!$AG$2:$AG$167=$B41)*(economics!$D$2:$D$167="process")*economics!$AH$2:$AH$167*(_xlfn.NORM.DIST(BI$3,economics!$AK$2:$AK$167,economics!$AJ$2:$AJ$167,TRUE)-_xlfn.NORM.DIST(BI$30,economics!$AK$2:$AK$167,economics!$AJ$2:$AJ$167,TRUE))*economics!$AM$2:$AM$167))/(SUMPRODUCT((economics!$AG$2:$AG$167=$B41)*(economics!$D$2:$D$167="process")*economics!$AH$2:$AH$167*(_xlfn.NORM.DIST(BI$3,economics!$AK$2:$AK$167,economics!$AJ$2:$AJ$167,TRUE)-_xlfn.NORM.DIST(BI$30,economics!$AK$2:$AK$167,economics!$AJ$2:$AJ$167,TRUE)))),"")</f>
        <v/>
      </c>
      <c r="BJ41" t="str">
        <f t="array" ref="BJ41">IFERROR((SUMPRODUCT((economics!$AG$2:$AG$167=$B41)*(economics!$D$2:$D$167="process")*economics!$AH$2:$AH$167*(_xlfn.NORM.DIST(BJ$3,economics!$AK$2:$AK$167,economics!$AJ$2:$AJ$167,TRUE)-_xlfn.NORM.DIST(BJ$30,economics!$AK$2:$AK$167,economics!$AJ$2:$AJ$167,TRUE))*economics!$AM$2:$AM$167))/(SUMPRODUCT((economics!$AG$2:$AG$167=$B41)*(economics!$D$2:$D$167="process")*economics!$AH$2:$AH$167*(_xlfn.NORM.DIST(BJ$3,economics!$AK$2:$AK$167,economics!$AJ$2:$AJ$167,TRUE)-_xlfn.NORM.DIST(BJ$30,economics!$AK$2:$AK$167,economics!$AJ$2:$AJ$167,TRUE)))),"")</f>
        <v/>
      </c>
      <c r="BK41" t="str">
        <f t="array" ref="BK41">IFERROR((SUMPRODUCT((economics!$AG$2:$AG$167=$B41)*(economics!$D$2:$D$167="process")*economics!$AH$2:$AH$167*(_xlfn.NORM.DIST(BK$3,economics!$AK$2:$AK$167,economics!$AJ$2:$AJ$167,TRUE)-_xlfn.NORM.DIST(BK$30,economics!$AK$2:$AK$167,economics!$AJ$2:$AJ$167,TRUE))*economics!$AM$2:$AM$167))/(SUMPRODUCT((economics!$AG$2:$AG$167=$B41)*(economics!$D$2:$D$167="process")*economics!$AH$2:$AH$167*(_xlfn.NORM.DIST(BK$3,economics!$AK$2:$AK$167,economics!$AJ$2:$AJ$167,TRUE)-_xlfn.NORM.DIST(BK$30,economics!$AK$2:$AK$167,economics!$AJ$2:$AJ$167,TRUE)))),"")</f>
        <v/>
      </c>
      <c r="BL41" t="str">
        <f t="array" ref="BL41">IFERROR((SUMPRODUCT((economics!$AG$2:$AG$167=$B41)*(economics!$D$2:$D$167="process")*economics!$AH$2:$AH$167*(_xlfn.NORM.DIST(BL$3,economics!$AK$2:$AK$167,economics!$AJ$2:$AJ$167,TRUE)-_xlfn.NORM.DIST(BL$30,economics!$AK$2:$AK$167,economics!$AJ$2:$AJ$167,TRUE))*economics!$AM$2:$AM$167))/(SUMPRODUCT((economics!$AG$2:$AG$167=$B41)*(economics!$D$2:$D$167="process")*economics!$AH$2:$AH$167*(_xlfn.NORM.DIST(BL$3,economics!$AK$2:$AK$167,economics!$AJ$2:$AJ$167,TRUE)-_xlfn.NORM.DIST(BL$30,economics!$AK$2:$AK$167,economics!$AJ$2:$AJ$167,TRUE)))),"")</f>
        <v/>
      </c>
      <c r="BM41" t="str">
        <f t="array" ref="BM41">IFERROR((SUMPRODUCT((economics!$AG$2:$AG$167=$B41)*(economics!$D$2:$D$167="process")*economics!$AH$2:$AH$167*(_xlfn.NORM.DIST(BM$3,economics!$AK$2:$AK$167,economics!$AJ$2:$AJ$167,TRUE)-_xlfn.NORM.DIST(BM$30,economics!$AK$2:$AK$167,economics!$AJ$2:$AJ$167,TRUE))*economics!$AM$2:$AM$167))/(SUMPRODUCT((economics!$AG$2:$AG$167=$B41)*(economics!$D$2:$D$167="process")*economics!$AH$2:$AH$167*(_xlfn.NORM.DIST(BM$3,economics!$AK$2:$AK$167,economics!$AJ$2:$AJ$167,TRUE)-_xlfn.NORM.DIST(BM$30,economics!$AK$2:$AK$167,economics!$AJ$2:$AJ$167,TRUE)))),"")</f>
        <v/>
      </c>
      <c r="BN41" t="str">
        <f t="array" ref="BN41">IFERROR((SUMPRODUCT((economics!$AG$2:$AG$167=$B41)*(economics!$D$2:$D$167="process")*economics!$AH$2:$AH$167*(_xlfn.NORM.DIST(BN$3,economics!$AK$2:$AK$167,economics!$AJ$2:$AJ$167,TRUE)-_xlfn.NORM.DIST(BN$30,economics!$AK$2:$AK$167,economics!$AJ$2:$AJ$167,TRUE))*economics!$AM$2:$AM$167))/(SUMPRODUCT((economics!$AG$2:$AG$167=$B41)*(economics!$D$2:$D$167="process")*economics!$AH$2:$AH$167*(_xlfn.NORM.DIST(BN$3,economics!$AK$2:$AK$167,economics!$AJ$2:$AJ$167,TRUE)-_xlfn.NORM.DIST(BN$30,economics!$AK$2:$AK$167,economics!$AJ$2:$AJ$167,TRUE)))),"")</f>
        <v/>
      </c>
      <c r="BO41" t="str">
        <f t="array" ref="BO41">IFERROR((SUMPRODUCT((economics!$AG$2:$AG$167=$B41)*(economics!$D$2:$D$167="process")*economics!$AH$2:$AH$167*(_xlfn.NORM.DIST(BO$3,economics!$AK$2:$AK$167,economics!$AJ$2:$AJ$167,TRUE)-_xlfn.NORM.DIST(BO$30,economics!$AK$2:$AK$167,economics!$AJ$2:$AJ$167,TRUE))*economics!$AM$2:$AM$167))/(SUMPRODUCT((economics!$AG$2:$AG$167=$B41)*(economics!$D$2:$D$167="process")*economics!$AH$2:$AH$167*(_xlfn.NORM.DIST(BO$3,economics!$AK$2:$AK$167,economics!$AJ$2:$AJ$167,TRUE)-_xlfn.NORM.DIST(BO$30,economics!$AK$2:$AK$167,economics!$AJ$2:$AJ$167,TRUE)))),"")</f>
        <v/>
      </c>
      <c r="BP41" t="str">
        <f t="array" ref="BP41">IFERROR((SUMPRODUCT((economics!$AG$2:$AG$167=$B41)*(economics!$D$2:$D$167="process")*economics!$AH$2:$AH$167*(_xlfn.NORM.DIST(BP$3,economics!$AK$2:$AK$167,economics!$AJ$2:$AJ$167,TRUE)-_xlfn.NORM.DIST(BP$30,economics!$AK$2:$AK$167,economics!$AJ$2:$AJ$167,TRUE))*economics!$AM$2:$AM$167))/(SUMPRODUCT((economics!$AG$2:$AG$167=$B41)*(economics!$D$2:$D$167="process")*economics!$AH$2:$AH$167*(_xlfn.NORM.DIST(BP$3,economics!$AK$2:$AK$167,economics!$AJ$2:$AJ$167,TRUE)-_xlfn.NORM.DIST(BP$30,economics!$AK$2:$AK$167,economics!$AJ$2:$AJ$167,TRUE)))),"")</f>
        <v/>
      </c>
      <c r="BQ41" t="str">
        <f t="array" ref="BQ41">IFERROR((SUMPRODUCT((economics!$AG$2:$AG$167=$B41)*(economics!$D$2:$D$167="process")*economics!$AH$2:$AH$167*(_xlfn.NORM.DIST(BQ$3,economics!$AK$2:$AK$167,economics!$AJ$2:$AJ$167,TRUE)-_xlfn.NORM.DIST(BQ$30,economics!$AK$2:$AK$167,economics!$AJ$2:$AJ$167,TRUE))*economics!$AM$2:$AM$167))/(SUMPRODUCT((economics!$AG$2:$AG$167=$B41)*(economics!$D$2:$D$167="process")*economics!$AH$2:$AH$167*(_xlfn.NORM.DIST(BQ$3,economics!$AK$2:$AK$167,economics!$AJ$2:$AJ$167,TRUE)-_xlfn.NORM.DIST(BQ$30,economics!$AK$2:$AK$167,economics!$AJ$2:$AJ$167,TRUE)))),"")</f>
        <v/>
      </c>
      <c r="BR41" t="str">
        <f t="array" ref="BR41">IFERROR((SUMPRODUCT((economics!$AG$2:$AG$167=$B41)*(economics!$D$2:$D$167="process")*economics!$AH$2:$AH$167*(_xlfn.NORM.DIST(BR$3,economics!$AK$2:$AK$167,economics!$AJ$2:$AJ$167,TRUE)-_xlfn.NORM.DIST(BR$30,economics!$AK$2:$AK$167,economics!$AJ$2:$AJ$167,TRUE))*economics!$AM$2:$AM$167))/(SUMPRODUCT((economics!$AG$2:$AG$167=$B41)*(economics!$D$2:$D$167="process")*economics!$AH$2:$AH$167*(_xlfn.NORM.DIST(BR$3,economics!$AK$2:$AK$167,economics!$AJ$2:$AJ$167,TRUE)-_xlfn.NORM.DIST(BR$30,economics!$AK$2:$AK$167,economics!$AJ$2:$AJ$167,TRUE)))),"")</f>
        <v/>
      </c>
      <c r="BS41" t="str">
        <f t="array" ref="BS41">IFERROR((SUMPRODUCT((economics!$AG$2:$AG$167=$B41)*(economics!$D$2:$D$167="process")*economics!$AH$2:$AH$167*(_xlfn.NORM.DIST(BS$3,economics!$AK$2:$AK$167,economics!$AJ$2:$AJ$167,TRUE)-_xlfn.NORM.DIST(BS$30,economics!$AK$2:$AK$167,economics!$AJ$2:$AJ$167,TRUE))*economics!$AM$2:$AM$167))/(SUMPRODUCT((economics!$AG$2:$AG$167=$B41)*(economics!$D$2:$D$167="process")*economics!$AH$2:$AH$167*(_xlfn.NORM.DIST(BS$3,economics!$AK$2:$AK$167,economics!$AJ$2:$AJ$167,TRUE)-_xlfn.NORM.DIST(BS$30,economics!$AK$2:$AK$167,economics!$AJ$2:$AJ$167,TRUE)))),"")</f>
        <v/>
      </c>
      <c r="BT41" t="str">
        <f t="array" ref="BT41">IFERROR((SUMPRODUCT((economics!$AG$2:$AG$167=$B41)*(economics!$D$2:$D$167="process")*economics!$AH$2:$AH$167*(_xlfn.NORM.DIST(BT$3,economics!$AK$2:$AK$167,economics!$AJ$2:$AJ$167,TRUE)-_xlfn.NORM.DIST(BT$30,economics!$AK$2:$AK$167,economics!$AJ$2:$AJ$167,TRUE))*economics!$AM$2:$AM$167))/(SUMPRODUCT((economics!$AG$2:$AG$167=$B41)*(economics!$D$2:$D$167="process")*economics!$AH$2:$AH$167*(_xlfn.NORM.DIST(BT$3,economics!$AK$2:$AK$167,economics!$AJ$2:$AJ$167,TRUE)-_xlfn.NORM.DIST(BT$30,economics!$AK$2:$AK$167,economics!$AJ$2:$AJ$167,TRUE)))),"")</f>
        <v/>
      </c>
      <c r="BU41" t="str">
        <f t="array" ref="BU41">IFERROR((SUMPRODUCT((economics!$AG$2:$AG$167=$B41)*(economics!$D$2:$D$167="process")*economics!$AH$2:$AH$167*(_xlfn.NORM.DIST(BU$3,economics!$AK$2:$AK$167,economics!$AJ$2:$AJ$167,TRUE)-_xlfn.NORM.DIST(BU$30,economics!$AK$2:$AK$167,economics!$AJ$2:$AJ$167,TRUE))*economics!$AM$2:$AM$167))/(SUMPRODUCT((economics!$AG$2:$AG$167=$B41)*(economics!$D$2:$D$167="process")*economics!$AH$2:$AH$167*(_xlfn.NORM.DIST(BU$3,economics!$AK$2:$AK$167,economics!$AJ$2:$AJ$167,TRUE)-_xlfn.NORM.DIST(BU$30,economics!$AK$2:$AK$167,economics!$AJ$2:$AJ$167,TRUE)))),"")</f>
        <v/>
      </c>
      <c r="BV41" t="str">
        <f t="array" ref="BV41">IFERROR((SUMPRODUCT((economics!$AG$2:$AG$167=$B41)*(economics!$D$2:$D$167="process")*economics!$AH$2:$AH$167*(_xlfn.NORM.DIST(BV$3,economics!$AK$2:$AK$167,economics!$AJ$2:$AJ$167,TRUE)-_xlfn.NORM.DIST(BV$30,economics!$AK$2:$AK$167,economics!$AJ$2:$AJ$167,TRUE))*economics!$AM$2:$AM$167))/(SUMPRODUCT((economics!$AG$2:$AG$167=$B41)*(economics!$D$2:$D$167="process")*economics!$AH$2:$AH$167*(_xlfn.NORM.DIST(BV$3,economics!$AK$2:$AK$167,economics!$AJ$2:$AJ$167,TRUE)-_xlfn.NORM.DIST(BV$30,economics!$AK$2:$AK$167,economics!$AJ$2:$AJ$167,TRUE)))),"")</f>
        <v/>
      </c>
      <c r="BW41" t="str">
        <f t="array" ref="BW41">IFERROR((SUMPRODUCT((economics!$AG$2:$AG$167=$B41)*(economics!$D$2:$D$167="process")*economics!$AH$2:$AH$167*(_xlfn.NORM.DIST(BW$3,economics!$AK$2:$AK$167,economics!$AJ$2:$AJ$167,TRUE)-_xlfn.NORM.DIST(BW$30,economics!$AK$2:$AK$167,economics!$AJ$2:$AJ$167,TRUE))*economics!$AM$2:$AM$167))/(SUMPRODUCT((economics!$AG$2:$AG$167=$B41)*(economics!$D$2:$D$167="process")*economics!$AH$2:$AH$167*(_xlfn.NORM.DIST(BW$3,economics!$AK$2:$AK$167,economics!$AJ$2:$AJ$167,TRUE)-_xlfn.NORM.DIST(BW$30,economics!$AK$2:$AK$167,economics!$AJ$2:$AJ$167,TRUE)))),"")</f>
        <v/>
      </c>
      <c r="BX41" t="str">
        <f t="array" ref="BX41">IFERROR((SUMPRODUCT((economics!$AG$2:$AG$167=$B41)*(economics!$D$2:$D$167="process")*economics!$AH$2:$AH$167*(_xlfn.NORM.DIST(BX$3,economics!$AK$2:$AK$167,economics!$AJ$2:$AJ$167,TRUE)-_xlfn.NORM.DIST(BX$30,economics!$AK$2:$AK$167,economics!$AJ$2:$AJ$167,TRUE))*economics!$AM$2:$AM$167))/(SUMPRODUCT((economics!$AG$2:$AG$167=$B41)*(economics!$D$2:$D$167="process")*economics!$AH$2:$AH$167*(_xlfn.NORM.DIST(BX$3,economics!$AK$2:$AK$167,economics!$AJ$2:$AJ$167,TRUE)-_xlfn.NORM.DIST(BX$30,economics!$AK$2:$AK$167,economics!$AJ$2:$AJ$167,TRUE)))),"")</f>
        <v/>
      </c>
      <c r="BY41" t="str">
        <f t="array" ref="BY41">IFERROR((SUMPRODUCT((economics!$AG$2:$AG$167=$B41)*(economics!$D$2:$D$167="process")*economics!$AH$2:$AH$167*(_xlfn.NORM.DIST(BY$3,economics!$AK$2:$AK$167,economics!$AJ$2:$AJ$167,TRUE)-_xlfn.NORM.DIST(BY$30,economics!$AK$2:$AK$167,economics!$AJ$2:$AJ$167,TRUE))*economics!$AM$2:$AM$167))/(SUMPRODUCT((economics!$AG$2:$AG$167=$B41)*(economics!$D$2:$D$167="process")*economics!$AH$2:$AH$167*(_xlfn.NORM.DIST(BY$3,economics!$AK$2:$AK$167,economics!$AJ$2:$AJ$167,TRUE)-_xlfn.NORM.DIST(BY$30,economics!$AK$2:$AK$167,economics!$AJ$2:$AJ$167,TRUE)))),"")</f>
        <v/>
      </c>
      <c r="BZ41" t="str">
        <f t="array" ref="BZ41">IFERROR((SUMPRODUCT((economics!$AG$2:$AG$167=$B41)*(economics!$D$2:$D$167="process")*economics!$AH$2:$AH$167*(_xlfn.NORM.DIST(BZ$3,economics!$AK$2:$AK$167,economics!$AJ$2:$AJ$167,TRUE)-_xlfn.NORM.DIST(BZ$30,economics!$AK$2:$AK$167,economics!$AJ$2:$AJ$167,TRUE))*economics!$AM$2:$AM$167))/(SUMPRODUCT((economics!$AG$2:$AG$167=$B41)*(economics!$D$2:$D$167="process")*economics!$AH$2:$AH$167*(_xlfn.NORM.DIST(BZ$3,economics!$AK$2:$AK$167,economics!$AJ$2:$AJ$167,TRUE)-_xlfn.NORM.DIST(BZ$30,economics!$AK$2:$AK$167,economics!$AJ$2:$AJ$167,TRUE)))),"")</f>
        <v/>
      </c>
      <c r="CA41" t="str">
        <f t="array" ref="CA41">IFERROR((SUMPRODUCT((economics!$AG$2:$AG$167=$B41)*(economics!$D$2:$D$167="process")*economics!$AH$2:$AH$167*(_xlfn.NORM.DIST(CA$3,economics!$AK$2:$AK$167,economics!$AJ$2:$AJ$167,TRUE)-_xlfn.NORM.DIST(CA$30,economics!$AK$2:$AK$167,economics!$AJ$2:$AJ$167,TRUE))*economics!$AM$2:$AM$167))/(SUMPRODUCT((economics!$AG$2:$AG$167=$B41)*(economics!$D$2:$D$167="process")*economics!$AH$2:$AH$167*(_xlfn.NORM.DIST(CA$3,economics!$AK$2:$AK$167,economics!$AJ$2:$AJ$167,TRUE)-_xlfn.NORM.DIST(CA$30,economics!$AK$2:$AK$167,economics!$AJ$2:$AJ$167,TRUE)))),"")</f>
        <v/>
      </c>
      <c r="CB41" t="str">
        <f t="array" ref="CB41">IFERROR((SUMPRODUCT((economics!$AG$2:$AG$167=$B41)*(economics!$D$2:$D$167="process")*economics!$AH$2:$AH$167*(_xlfn.NORM.DIST(CB$3,economics!$AK$2:$AK$167,economics!$AJ$2:$AJ$167,TRUE)-_xlfn.NORM.DIST(CB$30,economics!$AK$2:$AK$167,economics!$AJ$2:$AJ$167,TRUE))*economics!$AM$2:$AM$167))/(SUMPRODUCT((economics!$AG$2:$AG$167=$B41)*(economics!$D$2:$D$167="process")*economics!$AH$2:$AH$167*(_xlfn.NORM.DIST(CB$3,economics!$AK$2:$AK$167,economics!$AJ$2:$AJ$167,TRUE)-_xlfn.NORM.DIST(CB$30,economics!$AK$2:$AK$167,economics!$AJ$2:$AJ$167,TRUE)))),"")</f>
        <v/>
      </c>
      <c r="CC41" t="str">
        <f t="array" ref="CC41">IFERROR((SUMPRODUCT((economics!$AG$2:$AG$167=$B41)*(economics!$D$2:$D$167="process")*economics!$AH$2:$AH$167*(_xlfn.NORM.DIST(CC$3,economics!$AK$2:$AK$167,economics!$AJ$2:$AJ$167,TRUE)-_xlfn.NORM.DIST(CC$30,economics!$AK$2:$AK$167,economics!$AJ$2:$AJ$167,TRUE))*economics!$AM$2:$AM$167))/(SUMPRODUCT((economics!$AG$2:$AG$167=$B41)*(economics!$D$2:$D$167="process")*economics!$AH$2:$AH$167*(_xlfn.NORM.DIST(CC$3,economics!$AK$2:$AK$167,economics!$AJ$2:$AJ$167,TRUE)-_xlfn.NORM.DIST(CC$30,economics!$AK$2:$AK$167,economics!$AJ$2:$AJ$167,TRUE)))),"")</f>
        <v/>
      </c>
      <c r="CD41" t="str">
        <f t="array" ref="CD41">IFERROR((SUMPRODUCT((economics!$AG$2:$AG$167=$B41)*(economics!$D$2:$D$167="process")*economics!$AH$2:$AH$167*(_xlfn.NORM.DIST(CD$3,economics!$AK$2:$AK$167,economics!$AJ$2:$AJ$167,TRUE)-_xlfn.NORM.DIST(CD$30,economics!$AK$2:$AK$167,economics!$AJ$2:$AJ$167,TRUE))*economics!$AM$2:$AM$167))/(SUMPRODUCT((economics!$AG$2:$AG$167=$B41)*(economics!$D$2:$D$167="process")*economics!$AH$2:$AH$167*(_xlfn.NORM.DIST(CD$3,economics!$AK$2:$AK$167,economics!$AJ$2:$AJ$167,TRUE)-_xlfn.NORM.DIST(CD$30,economics!$AK$2:$AK$167,economics!$AJ$2:$AJ$167,TRUE)))),"")</f>
        <v/>
      </c>
      <c r="CE41" t="str">
        <f t="array" ref="CE41">IFERROR((SUMPRODUCT((economics!$AG$2:$AG$167=$B41)*(economics!$D$2:$D$167="process")*economics!$AH$2:$AH$167*(_xlfn.NORM.DIST(CE$3,economics!$AK$2:$AK$167,economics!$AJ$2:$AJ$167,TRUE)-_xlfn.NORM.DIST(CE$30,economics!$AK$2:$AK$167,economics!$AJ$2:$AJ$167,TRUE))*economics!$AM$2:$AM$167))/(SUMPRODUCT((economics!$AG$2:$AG$167=$B41)*(economics!$D$2:$D$167="process")*economics!$AH$2:$AH$167*(_xlfn.NORM.DIST(CE$3,economics!$AK$2:$AK$167,economics!$AJ$2:$AJ$167,TRUE)-_xlfn.NORM.DIST(CE$30,economics!$AK$2:$AK$167,economics!$AJ$2:$AJ$167,TRUE)))),"")</f>
        <v/>
      </c>
      <c r="CF41" t="str">
        <f t="array" ref="CF41">IFERROR((SUMPRODUCT((economics!$AG$2:$AG$167=$B41)*(economics!$D$2:$D$167="process")*economics!$AH$2:$AH$167*(_xlfn.NORM.DIST(CF$3,economics!$AK$2:$AK$167,economics!$AJ$2:$AJ$167,TRUE)-_xlfn.NORM.DIST(CF$30,economics!$AK$2:$AK$167,economics!$AJ$2:$AJ$167,TRUE))*economics!$AM$2:$AM$167))/(SUMPRODUCT((economics!$AG$2:$AG$167=$B41)*(economics!$D$2:$D$167="process")*economics!$AH$2:$AH$167*(_xlfn.NORM.DIST(CF$3,economics!$AK$2:$AK$167,economics!$AJ$2:$AJ$167,TRUE)-_xlfn.NORM.DIST(CF$30,economics!$AK$2:$AK$167,economics!$AJ$2:$AJ$167,TRUE)))),"")</f>
        <v/>
      </c>
      <c r="CG41" t="str">
        <f t="array" ref="CG41">IFERROR((SUMPRODUCT((economics!$AG$2:$AG$167=$B41)*(economics!$D$2:$D$167="process")*economics!$AH$2:$AH$167*(_xlfn.NORM.DIST(CG$3,economics!$AK$2:$AK$167,economics!$AJ$2:$AJ$167,TRUE)-_xlfn.NORM.DIST(CG$30,economics!$AK$2:$AK$167,economics!$AJ$2:$AJ$167,TRUE))*economics!$AM$2:$AM$167))/(SUMPRODUCT((economics!$AG$2:$AG$167=$B41)*(economics!$D$2:$D$167="process")*economics!$AH$2:$AH$167*(_xlfn.NORM.DIST(CG$3,economics!$AK$2:$AK$167,economics!$AJ$2:$AJ$167,TRUE)-_xlfn.NORM.DIST(CG$30,economics!$AK$2:$AK$167,economics!$AJ$2:$AJ$167,TRUE)))),"")</f>
        <v/>
      </c>
      <c r="CH41" t="str">
        <f t="array" ref="CH41">IFERROR((SUMPRODUCT((economics!$AG$2:$AG$167=$B41)*(economics!$D$2:$D$167="process")*economics!$AH$2:$AH$167*(_xlfn.NORM.DIST(CH$3,economics!$AK$2:$AK$167,economics!$AJ$2:$AJ$167,TRUE)-_xlfn.NORM.DIST(CH$30,economics!$AK$2:$AK$167,economics!$AJ$2:$AJ$167,TRUE))*economics!$AM$2:$AM$167))/(SUMPRODUCT((economics!$AG$2:$AG$167=$B41)*(economics!$D$2:$D$167="process")*economics!$AH$2:$AH$167*(_xlfn.NORM.DIST(CH$3,economics!$AK$2:$AK$167,economics!$AJ$2:$AJ$167,TRUE)-_xlfn.NORM.DIST(CH$30,economics!$AK$2:$AK$167,economics!$AJ$2:$AJ$167,TRUE)))),"")</f>
        <v/>
      </c>
    </row>
    <row r="42" spans="1:86" x14ac:dyDescent="0.35">
      <c r="A42" t="str">
        <f t="shared" si="0"/>
        <v>chemicals 20</v>
      </c>
      <c r="B42">
        <f t="shared" si="0"/>
        <v>20</v>
      </c>
      <c r="E42">
        <f t="array" ref="E42">IFERROR((SUMPRODUCT((economics!$AG$2:$AG$167=$B42)*(economics!$D$2:$D$167="process")*economics!$AH$2:$AH$167*(_xlfn.NORM.DIST(E$3,economics!$AK$2:$AK$167,economics!$AJ$2:$AJ$167,TRUE)-_xlfn.NORM.DIST(E$30,economics!$AK$2:$AK$167,economics!$AJ$2:$AJ$167,TRUE))*economics!$AM$2:$AM$167))/(SUMPRODUCT((economics!$AG$2:$AG$167=$B42)*(economics!$D$2:$D$167="process")*economics!$AH$2:$AH$167*(_xlfn.NORM.DIST(E$3,economics!$AK$2:$AK$167,economics!$AJ$2:$AJ$167,TRUE)-_xlfn.NORM.DIST(E$30,economics!$AK$2:$AK$167,economics!$AJ$2:$AJ$167,TRUE)))),"")</f>
        <v>11.460579378593216</v>
      </c>
      <c r="F42">
        <f t="array" ref="F42">IFERROR((SUMPRODUCT((economics!$AG$2:$AG$167=$B42)*(economics!$D$2:$D$167="process")*economics!$AH$2:$AH$167*(_xlfn.NORM.DIST(F$3,economics!$AK$2:$AK$167,economics!$AJ$2:$AJ$167,TRUE)-_xlfn.NORM.DIST(F$30,economics!$AK$2:$AK$167,economics!$AJ$2:$AJ$167,TRUE))*economics!$AM$2:$AM$167))/(SUMPRODUCT((economics!$AG$2:$AG$167=$B42)*(economics!$D$2:$D$167="process")*economics!$AH$2:$AH$167*(_xlfn.NORM.DIST(F$3,economics!$AK$2:$AK$167,economics!$AJ$2:$AJ$167,TRUE)-_xlfn.NORM.DIST(F$30,economics!$AK$2:$AK$167,economics!$AJ$2:$AJ$167,TRUE)))),"")</f>
        <v>1.2724152055035374</v>
      </c>
      <c r="G42">
        <f t="array" ref="G42">IFERROR((SUMPRODUCT((economics!$AG$2:$AG$167=$B42)*(economics!$D$2:$D$167="process")*economics!$AH$2:$AH$167*(_xlfn.NORM.DIST(G$3,economics!$AK$2:$AK$167,economics!$AJ$2:$AJ$167,TRUE)-_xlfn.NORM.DIST(G$30,economics!$AK$2:$AK$167,economics!$AJ$2:$AJ$167,TRUE))*economics!$AM$2:$AM$167))/(SUMPRODUCT((economics!$AG$2:$AG$167=$B42)*(economics!$D$2:$D$167="process")*economics!$AH$2:$AH$167*(_xlfn.NORM.DIST(G$3,economics!$AK$2:$AK$167,economics!$AJ$2:$AJ$167,TRUE)-_xlfn.NORM.DIST(G$30,economics!$AK$2:$AK$167,economics!$AJ$2:$AJ$167,TRUE)))),"")</f>
        <v>3.7348130012685155</v>
      </c>
      <c r="H42">
        <f t="array" ref="H42">IFERROR((SUMPRODUCT((economics!$AG$2:$AG$167=$B42)*(economics!$D$2:$D$167="process")*economics!$AH$2:$AH$167*(_xlfn.NORM.DIST(H$3,economics!$AK$2:$AK$167,economics!$AJ$2:$AJ$167,TRUE)-_xlfn.NORM.DIST(H$30,economics!$AK$2:$AK$167,economics!$AJ$2:$AJ$167,TRUE))*economics!$AM$2:$AM$167))/(SUMPRODUCT((economics!$AG$2:$AG$167=$B42)*(economics!$D$2:$D$167="process")*economics!$AH$2:$AH$167*(_xlfn.NORM.DIST(H$3,economics!$AK$2:$AK$167,economics!$AJ$2:$AJ$167,TRUE)-_xlfn.NORM.DIST(H$30,economics!$AK$2:$AK$167,economics!$AJ$2:$AJ$167,TRUE)))),"")</f>
        <v>7.5404327503963531</v>
      </c>
      <c r="I42">
        <f t="array" ref="I42">IFERROR((SUMPRODUCT((economics!$AG$2:$AG$167=$B42)*(economics!$D$2:$D$167="process")*economics!$AH$2:$AH$167*(_xlfn.NORM.DIST(I$3,economics!$AK$2:$AK$167,economics!$AJ$2:$AJ$167,TRUE)-_xlfn.NORM.DIST(I$30,economics!$AK$2:$AK$167,economics!$AJ$2:$AJ$167,TRUE))*economics!$AM$2:$AM$167))/(SUMPRODUCT((economics!$AG$2:$AG$167=$B42)*(economics!$D$2:$D$167="process")*economics!$AH$2:$AH$167*(_xlfn.NORM.DIST(I$3,economics!$AK$2:$AK$167,economics!$AJ$2:$AJ$167,TRUE)-_xlfn.NORM.DIST(I$30,economics!$AK$2:$AK$167,economics!$AJ$2:$AJ$167,TRUE)))),"")</f>
        <v>8.6188283985627141</v>
      </c>
      <c r="J42">
        <f t="array" ref="J42">IFERROR((SUMPRODUCT((economics!$AG$2:$AG$167=$B42)*(economics!$D$2:$D$167="process")*economics!$AH$2:$AH$167*(_xlfn.NORM.DIST(J$3,economics!$AK$2:$AK$167,economics!$AJ$2:$AJ$167,TRUE)-_xlfn.NORM.DIST(J$30,economics!$AK$2:$AK$167,economics!$AJ$2:$AJ$167,TRUE))*economics!$AM$2:$AM$167))/(SUMPRODUCT((economics!$AG$2:$AG$167=$B42)*(economics!$D$2:$D$167="process")*economics!$AH$2:$AH$167*(_xlfn.NORM.DIST(J$3,economics!$AK$2:$AK$167,economics!$AJ$2:$AJ$167,TRUE)-_xlfn.NORM.DIST(J$30,economics!$AK$2:$AK$167,economics!$AJ$2:$AJ$167,TRUE)))),"")</f>
        <v>10.189986054424367</v>
      </c>
      <c r="K42">
        <f t="array" ref="K42">IFERROR((SUMPRODUCT((economics!$AG$2:$AG$167=$B42)*(economics!$D$2:$D$167="process")*economics!$AH$2:$AH$167*(_xlfn.NORM.DIST(K$3,economics!$AK$2:$AK$167,economics!$AJ$2:$AJ$167,TRUE)-_xlfn.NORM.DIST(K$30,economics!$AK$2:$AK$167,economics!$AJ$2:$AJ$167,TRUE))*economics!$AM$2:$AM$167))/(SUMPRODUCT((economics!$AG$2:$AG$167=$B42)*(economics!$D$2:$D$167="process")*economics!$AH$2:$AH$167*(_xlfn.NORM.DIST(K$3,economics!$AK$2:$AK$167,economics!$AJ$2:$AJ$167,TRUE)-_xlfn.NORM.DIST(K$30,economics!$AK$2:$AK$167,economics!$AJ$2:$AJ$167,TRUE)))),"")</f>
        <v>13.258356986172913</v>
      </c>
      <c r="L42">
        <f t="array" ref="L42">IFERROR((SUMPRODUCT((economics!$AG$2:$AG$167=$B42)*(economics!$D$2:$D$167="process")*economics!$AH$2:$AH$167*(_xlfn.NORM.DIST(L$3,economics!$AK$2:$AK$167,economics!$AJ$2:$AJ$167,TRUE)-_xlfn.NORM.DIST(L$30,economics!$AK$2:$AK$167,economics!$AJ$2:$AJ$167,TRUE))*economics!$AM$2:$AM$167))/(SUMPRODUCT((economics!$AG$2:$AG$167=$B42)*(economics!$D$2:$D$167="process")*economics!$AH$2:$AH$167*(_xlfn.NORM.DIST(L$3,economics!$AK$2:$AK$167,economics!$AJ$2:$AJ$167,TRUE)-_xlfn.NORM.DIST(L$30,economics!$AK$2:$AK$167,economics!$AJ$2:$AJ$167,TRUE)))),"")</f>
        <v>16.005215274619253</v>
      </c>
      <c r="M42">
        <f t="array" ref="M42">IFERROR((SUMPRODUCT((economics!$AG$2:$AG$167=$B42)*(economics!$D$2:$D$167="process")*economics!$AH$2:$AH$167*(_xlfn.NORM.DIST(M$3,economics!$AK$2:$AK$167,economics!$AJ$2:$AJ$167,TRUE)-_xlfn.NORM.DIST(M$30,economics!$AK$2:$AK$167,economics!$AJ$2:$AJ$167,TRUE))*economics!$AM$2:$AM$167))/(SUMPRODUCT((economics!$AG$2:$AG$167=$B42)*(economics!$D$2:$D$167="process")*economics!$AH$2:$AH$167*(_xlfn.NORM.DIST(M$3,economics!$AK$2:$AK$167,economics!$AJ$2:$AJ$167,TRUE)-_xlfn.NORM.DIST(M$30,economics!$AK$2:$AK$167,economics!$AJ$2:$AJ$167,TRUE)))),"")</f>
        <v>17.797387989833972</v>
      </c>
      <c r="N42">
        <f t="array" ref="N42">IFERROR((SUMPRODUCT((economics!$AG$2:$AG$167=$B42)*(economics!$D$2:$D$167="process")*economics!$AH$2:$AH$167*(_xlfn.NORM.DIST(N$3,economics!$AK$2:$AK$167,economics!$AJ$2:$AJ$167,TRUE)-_xlfn.NORM.DIST(N$30,economics!$AK$2:$AK$167,economics!$AJ$2:$AJ$167,TRUE))*economics!$AM$2:$AM$167))/(SUMPRODUCT((economics!$AG$2:$AG$167=$B42)*(economics!$D$2:$D$167="process")*economics!$AH$2:$AH$167*(_xlfn.NORM.DIST(N$3,economics!$AK$2:$AK$167,economics!$AJ$2:$AJ$167,TRUE)-_xlfn.NORM.DIST(N$30,economics!$AK$2:$AK$167,economics!$AJ$2:$AJ$167,TRUE)))),"")</f>
        <v>19.366409586685101</v>
      </c>
      <c r="O42">
        <f t="array" ref="O42">IFERROR((SUMPRODUCT((economics!$AG$2:$AG$167=$B42)*(economics!$D$2:$D$167="process")*economics!$AH$2:$AH$167*(_xlfn.NORM.DIST(O$3,economics!$AK$2:$AK$167,economics!$AJ$2:$AJ$167,TRUE)-_xlfn.NORM.DIST(O$30,economics!$AK$2:$AK$167,economics!$AJ$2:$AJ$167,TRUE))*economics!$AM$2:$AM$167))/(SUMPRODUCT((economics!$AG$2:$AG$167=$B42)*(economics!$D$2:$D$167="process")*economics!$AH$2:$AH$167*(_xlfn.NORM.DIST(O$3,economics!$AK$2:$AK$167,economics!$AJ$2:$AJ$167,TRUE)-_xlfn.NORM.DIST(O$30,economics!$AK$2:$AK$167,economics!$AJ$2:$AJ$167,TRUE)))),"")</f>
        <v>20.651987840675677</v>
      </c>
      <c r="P42">
        <f t="array" ref="P42">IFERROR((SUMPRODUCT((economics!$AG$2:$AG$167=$B42)*(economics!$D$2:$D$167="process")*economics!$AH$2:$AH$167*(_xlfn.NORM.DIST(P$3,economics!$AK$2:$AK$167,economics!$AJ$2:$AJ$167,TRUE)-_xlfn.NORM.DIST(P$30,economics!$AK$2:$AK$167,economics!$AJ$2:$AJ$167,TRUE))*economics!$AM$2:$AM$167))/(SUMPRODUCT((economics!$AG$2:$AG$167=$B42)*(economics!$D$2:$D$167="process")*economics!$AH$2:$AH$167*(_xlfn.NORM.DIST(P$3,economics!$AK$2:$AK$167,economics!$AJ$2:$AJ$167,TRUE)-_xlfn.NORM.DIST(P$30,economics!$AK$2:$AK$167,economics!$AJ$2:$AJ$167,TRUE)))),"")</f>
        <v>21.596069107800552</v>
      </c>
      <c r="Q42">
        <f t="array" ref="Q42">IFERROR((SUMPRODUCT((economics!$AG$2:$AG$167=$B42)*(economics!$D$2:$D$167="process")*economics!$AH$2:$AH$167*(_xlfn.NORM.DIST(Q$3,economics!$AK$2:$AK$167,economics!$AJ$2:$AJ$167,TRUE)-_xlfn.NORM.DIST(Q$30,economics!$AK$2:$AK$167,economics!$AJ$2:$AJ$167,TRUE))*economics!$AM$2:$AM$167))/(SUMPRODUCT((economics!$AG$2:$AG$167=$B42)*(economics!$D$2:$D$167="process")*economics!$AH$2:$AH$167*(_xlfn.NORM.DIST(Q$3,economics!$AK$2:$AK$167,economics!$AJ$2:$AJ$167,TRUE)-_xlfn.NORM.DIST(Q$30,economics!$AK$2:$AK$167,economics!$AJ$2:$AJ$167,TRUE)))),"")</f>
        <v>22.331359878156373</v>
      </c>
      <c r="R42">
        <f t="array" ref="R42">IFERROR((SUMPRODUCT((economics!$AG$2:$AG$167=$B42)*(economics!$D$2:$D$167="process")*economics!$AH$2:$AH$167*(_xlfn.NORM.DIST(R$3,economics!$AK$2:$AK$167,economics!$AJ$2:$AJ$167,TRUE)-_xlfn.NORM.DIST(R$30,economics!$AK$2:$AK$167,economics!$AJ$2:$AJ$167,TRUE))*economics!$AM$2:$AM$167))/(SUMPRODUCT((economics!$AG$2:$AG$167=$B42)*(economics!$D$2:$D$167="process")*economics!$AH$2:$AH$167*(_xlfn.NORM.DIST(R$3,economics!$AK$2:$AK$167,economics!$AJ$2:$AJ$167,TRUE)-_xlfn.NORM.DIST(R$30,economics!$AK$2:$AK$167,economics!$AJ$2:$AJ$167,TRUE)))),"")</f>
        <v>23.014510246665651</v>
      </c>
      <c r="S42">
        <f t="array" ref="S42">IFERROR((SUMPRODUCT((economics!$AG$2:$AG$167=$B42)*(economics!$D$2:$D$167="process")*economics!$AH$2:$AH$167*(_xlfn.NORM.DIST(S$3,economics!$AK$2:$AK$167,economics!$AJ$2:$AJ$167,TRUE)-_xlfn.NORM.DIST(S$30,economics!$AK$2:$AK$167,economics!$AJ$2:$AJ$167,TRUE))*economics!$AM$2:$AM$167))/(SUMPRODUCT((economics!$AG$2:$AG$167=$B42)*(economics!$D$2:$D$167="process")*economics!$AH$2:$AH$167*(_xlfn.NORM.DIST(S$3,economics!$AK$2:$AK$167,economics!$AJ$2:$AJ$167,TRUE)-_xlfn.NORM.DIST(S$30,economics!$AK$2:$AK$167,economics!$AJ$2:$AJ$167,TRUE)))),"")</f>
        <v>23.748238801917989</v>
      </c>
      <c r="T42">
        <f t="array" ref="T42">IFERROR((SUMPRODUCT((economics!$AG$2:$AG$167=$B42)*(economics!$D$2:$D$167="process")*economics!$AH$2:$AH$167*(_xlfn.NORM.DIST(T$3,economics!$AK$2:$AK$167,economics!$AJ$2:$AJ$167,TRUE)-_xlfn.NORM.DIST(T$30,economics!$AK$2:$AK$167,economics!$AJ$2:$AJ$167,TRUE))*economics!$AM$2:$AM$167))/(SUMPRODUCT((economics!$AG$2:$AG$167=$B42)*(economics!$D$2:$D$167="process")*economics!$AH$2:$AH$167*(_xlfn.NORM.DIST(T$3,economics!$AK$2:$AK$167,economics!$AJ$2:$AJ$167,TRUE)-_xlfn.NORM.DIST(T$30,economics!$AK$2:$AK$167,economics!$AJ$2:$AJ$167,TRUE)))),"")</f>
        <v>24.58476934388348</v>
      </c>
      <c r="U42">
        <f t="array" ref="U42">IFERROR((SUMPRODUCT((economics!$AG$2:$AG$167=$B42)*(economics!$D$2:$D$167="process")*economics!$AH$2:$AH$167*(_xlfn.NORM.DIST(U$3,economics!$AK$2:$AK$167,economics!$AJ$2:$AJ$167,TRUE)-_xlfn.NORM.DIST(U$30,economics!$AK$2:$AK$167,economics!$AJ$2:$AJ$167,TRUE))*economics!$AM$2:$AM$167))/(SUMPRODUCT((economics!$AG$2:$AG$167=$B42)*(economics!$D$2:$D$167="process")*economics!$AH$2:$AH$167*(_xlfn.NORM.DIST(U$3,economics!$AK$2:$AK$167,economics!$AJ$2:$AJ$167,TRUE)-_xlfn.NORM.DIST(U$30,economics!$AK$2:$AK$167,economics!$AJ$2:$AJ$167,TRUE)))),"")</f>
        <v>25.529213452627591</v>
      </c>
      <c r="V42">
        <f t="array" ref="V42">IFERROR((SUMPRODUCT((economics!$AG$2:$AG$167=$B42)*(economics!$D$2:$D$167="process")*economics!$AH$2:$AH$167*(_xlfn.NORM.DIST(V$3,economics!$AK$2:$AK$167,economics!$AJ$2:$AJ$167,TRUE)-_xlfn.NORM.DIST(V$30,economics!$AK$2:$AK$167,economics!$AJ$2:$AJ$167,TRUE))*economics!$AM$2:$AM$167))/(SUMPRODUCT((economics!$AG$2:$AG$167=$B42)*(economics!$D$2:$D$167="process")*economics!$AH$2:$AH$167*(_xlfn.NORM.DIST(V$3,economics!$AK$2:$AK$167,economics!$AJ$2:$AJ$167,TRUE)-_xlfn.NORM.DIST(V$30,economics!$AK$2:$AK$167,economics!$AJ$2:$AJ$167,TRUE)))),"")</f>
        <v>26.533484296567661</v>
      </c>
      <c r="W42">
        <f t="array" ref="W42">IFERROR((SUMPRODUCT((economics!$AG$2:$AG$167=$B42)*(economics!$D$2:$D$167="process")*economics!$AH$2:$AH$167*(_xlfn.NORM.DIST(W$3,economics!$AK$2:$AK$167,economics!$AJ$2:$AJ$167,TRUE)-_xlfn.NORM.DIST(W$30,economics!$AK$2:$AK$167,economics!$AJ$2:$AJ$167,TRUE))*economics!$AM$2:$AM$167))/(SUMPRODUCT((economics!$AG$2:$AG$167=$B42)*(economics!$D$2:$D$167="process")*economics!$AH$2:$AH$167*(_xlfn.NORM.DIST(W$3,economics!$AK$2:$AK$167,economics!$AJ$2:$AJ$167,TRUE)-_xlfn.NORM.DIST(W$30,economics!$AK$2:$AK$167,economics!$AJ$2:$AJ$167,TRUE)))),"")</f>
        <v>27.507185273612674</v>
      </c>
      <c r="X42">
        <f t="array" ref="X42">IFERROR((SUMPRODUCT((economics!$AG$2:$AG$167=$B42)*(economics!$D$2:$D$167="process")*economics!$AH$2:$AH$167*(_xlfn.NORM.DIST(X$3,economics!$AK$2:$AK$167,economics!$AJ$2:$AJ$167,TRUE)-_xlfn.NORM.DIST(X$30,economics!$AK$2:$AK$167,economics!$AJ$2:$AJ$167,TRUE))*economics!$AM$2:$AM$167))/(SUMPRODUCT((economics!$AG$2:$AG$167=$B42)*(economics!$D$2:$D$167="process")*economics!$AH$2:$AH$167*(_xlfn.NORM.DIST(X$3,economics!$AK$2:$AK$167,economics!$AJ$2:$AJ$167,TRUE)-_xlfn.NORM.DIST(X$30,economics!$AK$2:$AK$167,economics!$AJ$2:$AJ$167,TRUE)))),"")</f>
        <v>28.357490809150161</v>
      </c>
      <c r="Y42">
        <f t="array" ref="Y42">IFERROR((SUMPRODUCT((economics!$AG$2:$AG$167=$B42)*(economics!$D$2:$D$167="process")*economics!$AH$2:$AH$167*(_xlfn.NORM.DIST(Y$3,economics!$AK$2:$AK$167,economics!$AJ$2:$AJ$167,TRUE)-_xlfn.NORM.DIST(Y$30,economics!$AK$2:$AK$167,economics!$AJ$2:$AJ$167,TRUE))*economics!$AM$2:$AM$167))/(SUMPRODUCT((economics!$AG$2:$AG$167=$B42)*(economics!$D$2:$D$167="process")*economics!$AH$2:$AH$167*(_xlfn.NORM.DIST(Y$3,economics!$AK$2:$AK$167,economics!$AJ$2:$AJ$167,TRUE)-_xlfn.NORM.DIST(Y$30,economics!$AK$2:$AK$167,economics!$AJ$2:$AJ$167,TRUE)))),"")</f>
        <v>29.032161296994001</v>
      </c>
      <c r="Z42">
        <f t="array" ref="Z42">IFERROR((SUMPRODUCT((economics!$AG$2:$AG$167=$B42)*(economics!$D$2:$D$167="process")*economics!$AH$2:$AH$167*(_xlfn.NORM.DIST(Z$3,economics!$AK$2:$AK$167,economics!$AJ$2:$AJ$167,TRUE)-_xlfn.NORM.DIST(Z$30,economics!$AK$2:$AK$167,economics!$AJ$2:$AJ$167,TRUE))*economics!$AM$2:$AM$167))/(SUMPRODUCT((economics!$AG$2:$AG$167=$B42)*(economics!$D$2:$D$167="process")*economics!$AH$2:$AH$167*(_xlfn.NORM.DIST(Z$3,economics!$AK$2:$AK$167,economics!$AJ$2:$AJ$167,TRUE)-_xlfn.NORM.DIST(Z$30,economics!$AK$2:$AK$167,economics!$AJ$2:$AJ$167,TRUE)))),"")</f>
        <v>29.531440958617143</v>
      </c>
      <c r="AA42">
        <f t="array" ref="AA42">IFERROR((SUMPRODUCT((economics!$AG$2:$AG$167=$B42)*(economics!$D$2:$D$167="process")*economics!$AH$2:$AH$167*(_xlfn.NORM.DIST(AA$3,economics!$AK$2:$AK$167,economics!$AJ$2:$AJ$167,TRUE)-_xlfn.NORM.DIST(AA$30,economics!$AK$2:$AK$167,economics!$AJ$2:$AJ$167,TRUE))*economics!$AM$2:$AM$167))/(SUMPRODUCT((economics!$AG$2:$AG$167=$B42)*(economics!$D$2:$D$167="process")*economics!$AH$2:$AH$167*(_xlfn.NORM.DIST(AA$3,economics!$AK$2:$AK$167,economics!$AJ$2:$AJ$167,TRUE)-_xlfn.NORM.DIST(AA$30,economics!$AK$2:$AK$167,economics!$AJ$2:$AJ$167,TRUE)))),"")</f>
        <v>29.889003461293576</v>
      </c>
      <c r="AB42">
        <f t="array" ref="AB42">IFERROR((SUMPRODUCT((economics!$AG$2:$AG$167=$B42)*(economics!$D$2:$D$167="process")*economics!$AH$2:$AH$167*(_xlfn.NORM.DIST(AB$3,economics!$AK$2:$AK$167,economics!$AJ$2:$AJ$167,TRUE)-_xlfn.NORM.DIST(AB$30,economics!$AK$2:$AK$167,economics!$AJ$2:$AJ$167,TRUE))*economics!$AM$2:$AM$167))/(SUMPRODUCT((economics!$AG$2:$AG$167=$B42)*(economics!$D$2:$D$167="process")*economics!$AH$2:$AH$167*(_xlfn.NORM.DIST(AB$3,economics!$AK$2:$AK$167,economics!$AJ$2:$AJ$167,TRUE)-_xlfn.NORM.DIST(AB$30,economics!$AK$2:$AK$167,economics!$AJ$2:$AJ$167,TRUE)))),"")</f>
        <v>30.146850154492878</v>
      </c>
      <c r="AC42">
        <f t="array" ref="AC42">IFERROR((SUMPRODUCT((economics!$AG$2:$AG$167=$B42)*(economics!$D$2:$D$167="process")*economics!$AH$2:$AH$167*(_xlfn.NORM.DIST(AC$3,economics!$AK$2:$AK$167,economics!$AJ$2:$AJ$167,TRUE)-_xlfn.NORM.DIST(AC$30,economics!$AK$2:$AK$167,economics!$AJ$2:$AJ$167,TRUE))*economics!$AM$2:$AM$167))/(SUMPRODUCT((economics!$AG$2:$AG$167=$B42)*(economics!$D$2:$D$167="process")*economics!$AH$2:$AH$167*(_xlfn.NORM.DIST(AC$3,economics!$AK$2:$AK$167,economics!$AJ$2:$AJ$167,TRUE)-_xlfn.NORM.DIST(AC$30,economics!$AK$2:$AK$167,economics!$AJ$2:$AJ$167,TRUE)))),"")</f>
        <v>30.340474442953429</v>
      </c>
      <c r="AD42">
        <f t="array" ref="AD42">IFERROR((SUMPRODUCT((economics!$AG$2:$AG$167=$B42)*(economics!$D$2:$D$167="process")*economics!$AH$2:$AH$167*(_xlfn.NORM.DIST(AD$3,economics!$AK$2:$AK$167,economics!$AJ$2:$AJ$167,TRUE)-_xlfn.NORM.DIST(AD$30,economics!$AK$2:$AK$167,economics!$AJ$2:$AJ$167,TRUE))*economics!$AM$2:$AM$167))/(SUMPRODUCT((economics!$AG$2:$AG$167=$B42)*(economics!$D$2:$D$167="process")*economics!$AH$2:$AH$167*(_xlfn.NORM.DIST(AD$3,economics!$AK$2:$AK$167,economics!$AJ$2:$AJ$167,TRUE)-_xlfn.NORM.DIST(AD$30,economics!$AK$2:$AK$167,economics!$AJ$2:$AJ$167,TRUE)))),"")</f>
        <v>30.494721047759068</v>
      </c>
      <c r="AE42">
        <f t="array" ref="AE42">IFERROR((SUMPRODUCT((economics!$AG$2:$AG$167=$B42)*(economics!$D$2:$D$167="process")*economics!$AH$2:$AH$167*(_xlfn.NORM.DIST(AE$3,economics!$AK$2:$AK$167,economics!$AJ$2:$AJ$167,TRUE)-_xlfn.NORM.DIST(AE$30,economics!$AK$2:$AK$167,economics!$AJ$2:$AJ$167,TRUE))*economics!$AM$2:$AM$167))/(SUMPRODUCT((economics!$AG$2:$AG$167=$B42)*(economics!$D$2:$D$167="process")*economics!$AH$2:$AH$167*(_xlfn.NORM.DIST(AE$3,economics!$AK$2:$AK$167,economics!$AJ$2:$AJ$167,TRUE)-_xlfn.NORM.DIST(AE$30,economics!$AK$2:$AK$167,economics!$AJ$2:$AJ$167,TRUE)))),"")</f>
        <v>30.625079715664477</v>
      </c>
      <c r="AF42">
        <f t="array" ref="AF42">IFERROR((SUMPRODUCT((economics!$AG$2:$AG$167=$B42)*(economics!$D$2:$D$167="process")*economics!$AH$2:$AH$167*(_xlfn.NORM.DIST(AF$3,economics!$AK$2:$AK$167,economics!$AJ$2:$AJ$167,TRUE)-_xlfn.NORM.DIST(AF$30,economics!$AK$2:$AK$167,economics!$AJ$2:$AJ$167,TRUE))*economics!$AM$2:$AM$167))/(SUMPRODUCT((economics!$AG$2:$AG$167=$B42)*(economics!$D$2:$D$167="process")*economics!$AH$2:$AH$167*(_xlfn.NORM.DIST(AF$3,economics!$AK$2:$AK$167,economics!$AJ$2:$AJ$167,TRUE)-_xlfn.NORM.DIST(AF$30,economics!$AK$2:$AK$167,economics!$AJ$2:$AJ$167,TRUE)))),"")</f>
        <v>30.740418416363834</v>
      </c>
      <c r="AG42">
        <f t="array" ref="AG42">IFERROR((SUMPRODUCT((economics!$AG$2:$AG$167=$B42)*(economics!$D$2:$D$167="process")*economics!$AH$2:$AH$167*(_xlfn.NORM.DIST(AG$3,economics!$AK$2:$AK$167,economics!$AJ$2:$AJ$167,TRUE)-_xlfn.NORM.DIST(AG$30,economics!$AK$2:$AK$167,economics!$AJ$2:$AJ$167,TRUE))*economics!$AM$2:$AM$167))/(SUMPRODUCT((economics!$AG$2:$AG$167=$B42)*(economics!$D$2:$D$167="process")*economics!$AH$2:$AH$167*(_xlfn.NORM.DIST(AG$3,economics!$AK$2:$AK$167,economics!$AJ$2:$AJ$167,TRUE)-_xlfn.NORM.DIST(AG$30,economics!$AK$2:$AK$167,economics!$AJ$2:$AJ$167,TRUE)))),"")</f>
        <v>30.845431683834857</v>
      </c>
      <c r="AH42">
        <f t="array" ref="AH42">IFERROR((SUMPRODUCT((economics!$AG$2:$AG$167=$B42)*(economics!$D$2:$D$167="process")*economics!$AH$2:$AH$167*(_xlfn.NORM.DIST(AH$3,economics!$AK$2:$AK$167,economics!$AJ$2:$AJ$167,TRUE)-_xlfn.NORM.DIST(AH$30,economics!$AK$2:$AK$167,economics!$AJ$2:$AJ$167,TRUE))*economics!$AM$2:$AM$167))/(SUMPRODUCT((economics!$AG$2:$AG$167=$B42)*(economics!$D$2:$D$167="process")*economics!$AH$2:$AH$167*(_xlfn.NORM.DIST(AH$3,economics!$AK$2:$AK$167,economics!$AJ$2:$AJ$167,TRUE)-_xlfn.NORM.DIST(AH$30,economics!$AK$2:$AK$167,economics!$AJ$2:$AJ$167,TRUE)))),"")</f>
        <v>30.942387997043379</v>
      </c>
      <c r="AI42">
        <f t="array" ref="AI42">IFERROR((SUMPRODUCT((economics!$AG$2:$AG$167=$B42)*(economics!$D$2:$D$167="process")*economics!$AH$2:$AH$167*(_xlfn.NORM.DIST(AI$3,economics!$AK$2:$AK$167,economics!$AJ$2:$AJ$167,TRUE)-_xlfn.NORM.DIST(AI$30,economics!$AK$2:$AK$167,economics!$AJ$2:$AJ$167,TRUE))*economics!$AM$2:$AM$167))/(SUMPRODUCT((economics!$AG$2:$AG$167=$B42)*(economics!$D$2:$D$167="process")*economics!$AH$2:$AH$167*(_xlfn.NORM.DIST(AI$3,economics!$AK$2:$AK$167,economics!$AJ$2:$AJ$167,TRUE)-_xlfn.NORM.DIST(AI$30,economics!$AK$2:$AK$167,economics!$AJ$2:$AJ$167,TRUE)))),"")</f>
        <v>31.032248689938125</v>
      </c>
      <c r="AJ42">
        <f t="array" ref="AJ42">IFERROR((SUMPRODUCT((economics!$AG$2:$AG$167=$B42)*(economics!$D$2:$D$167="process")*economics!$AH$2:$AH$167*(_xlfn.NORM.DIST(AJ$3,economics!$AK$2:$AK$167,economics!$AJ$2:$AJ$167,TRUE)-_xlfn.NORM.DIST(AJ$30,economics!$AK$2:$AK$167,economics!$AJ$2:$AJ$167,TRUE))*economics!$AM$2:$AM$167))/(SUMPRODUCT((economics!$AG$2:$AG$167=$B42)*(economics!$D$2:$D$167="process")*economics!$AH$2:$AH$167*(_xlfn.NORM.DIST(AJ$3,economics!$AK$2:$AK$167,economics!$AJ$2:$AJ$167,TRUE)-_xlfn.NORM.DIST(AJ$30,economics!$AK$2:$AK$167,economics!$AJ$2:$AJ$167,TRUE)))),"")</f>
        <v>31.115337549097692</v>
      </c>
      <c r="AK42">
        <f t="array" ref="AK42">IFERROR((SUMPRODUCT((economics!$AG$2:$AG$167=$B42)*(economics!$D$2:$D$167="process")*economics!$AH$2:$AH$167*(_xlfn.NORM.DIST(AK$3,economics!$AK$2:$AK$167,economics!$AJ$2:$AJ$167,TRUE)-_xlfn.NORM.DIST(AK$30,economics!$AK$2:$AK$167,economics!$AJ$2:$AJ$167,TRUE))*economics!$AM$2:$AM$167))/(SUMPRODUCT((economics!$AG$2:$AG$167=$B42)*(economics!$D$2:$D$167="process")*economics!$AH$2:$AH$167*(_xlfn.NORM.DIST(AK$3,economics!$AK$2:$AK$167,economics!$AJ$2:$AJ$167,TRUE)-_xlfn.NORM.DIST(AK$30,economics!$AK$2:$AK$167,economics!$AJ$2:$AJ$167,TRUE)))),"")</f>
        <v>31.191720113041349</v>
      </c>
      <c r="AL42">
        <f t="array" ref="AL42">IFERROR((SUMPRODUCT((economics!$AG$2:$AG$167=$B42)*(economics!$D$2:$D$167="process")*economics!$AH$2:$AH$167*(_xlfn.NORM.DIST(AL$3,economics!$AK$2:$AK$167,economics!$AJ$2:$AJ$167,TRUE)-_xlfn.NORM.DIST(AL$30,economics!$AK$2:$AK$167,economics!$AJ$2:$AJ$167,TRUE))*economics!$AM$2:$AM$167))/(SUMPRODUCT((economics!$AG$2:$AG$167=$B42)*(economics!$D$2:$D$167="process")*economics!$AH$2:$AH$167*(_xlfn.NORM.DIST(AL$3,economics!$AK$2:$AK$167,economics!$AJ$2:$AJ$167,TRUE)-_xlfn.NORM.DIST(AL$30,economics!$AK$2:$AK$167,economics!$AJ$2:$AJ$167,TRUE)))),"")</f>
        <v>31.261406177782828</v>
      </c>
      <c r="AM42">
        <f t="array" ref="AM42">IFERROR((SUMPRODUCT((economics!$AG$2:$AG$167=$B42)*(economics!$D$2:$D$167="process")*economics!$AH$2:$AH$167*(_xlfn.NORM.DIST(AM$3,economics!$AK$2:$AK$167,economics!$AJ$2:$AJ$167,TRUE)-_xlfn.NORM.DIST(AM$30,economics!$AK$2:$AK$167,economics!$AJ$2:$AJ$167,TRUE))*economics!$AM$2:$AM$167))/(SUMPRODUCT((economics!$AG$2:$AG$167=$B42)*(economics!$D$2:$D$167="process")*economics!$AH$2:$AH$167*(_xlfn.NORM.DIST(AM$3,economics!$AK$2:$AK$167,economics!$AJ$2:$AJ$167,TRUE)-_xlfn.NORM.DIST(AM$30,economics!$AK$2:$AK$167,economics!$AJ$2:$AJ$167,TRUE)))),"")</f>
        <v>31.324448986488484</v>
      </c>
      <c r="AN42">
        <f t="array" ref="AN42">IFERROR((SUMPRODUCT((economics!$AG$2:$AG$167=$B42)*(economics!$D$2:$D$167="process")*economics!$AH$2:$AH$167*(_xlfn.NORM.DIST(AN$3,economics!$AK$2:$AK$167,economics!$AJ$2:$AJ$167,TRUE)-_xlfn.NORM.DIST(AN$30,economics!$AK$2:$AK$167,economics!$AJ$2:$AJ$167,TRUE))*economics!$AM$2:$AM$167))/(SUMPRODUCT((economics!$AG$2:$AG$167=$B42)*(economics!$D$2:$D$167="process")*economics!$AH$2:$AH$167*(_xlfn.NORM.DIST(AN$3,economics!$AK$2:$AK$167,economics!$AJ$2:$AJ$167,TRUE)-_xlfn.NORM.DIST(AN$30,economics!$AK$2:$AK$167,economics!$AJ$2:$AJ$167,TRUE)))),"")</f>
        <v>31.380985958455323</v>
      </c>
      <c r="AO42">
        <f t="array" ref="AO42">IFERROR((SUMPRODUCT((economics!$AG$2:$AG$167=$B42)*(economics!$D$2:$D$167="process")*economics!$AH$2:$AH$167*(_xlfn.NORM.DIST(AO$3,economics!$AK$2:$AK$167,economics!$AJ$2:$AJ$167,TRUE)-_xlfn.NORM.DIST(AO$30,economics!$AK$2:$AK$167,economics!$AJ$2:$AJ$167,TRUE))*economics!$AM$2:$AM$167))/(SUMPRODUCT((economics!$AG$2:$AG$167=$B42)*(economics!$D$2:$D$167="process")*economics!$AH$2:$AH$167*(_xlfn.NORM.DIST(AO$3,economics!$AK$2:$AK$167,economics!$AJ$2:$AJ$167,TRUE)-_xlfn.NORM.DIST(AO$30,economics!$AK$2:$AK$167,economics!$AJ$2:$AJ$167,TRUE)))),"")</f>
        <v>31.431247303129659</v>
      </c>
      <c r="AP42">
        <f t="array" ref="AP42">IFERROR((SUMPRODUCT((economics!$AG$2:$AG$167=$B42)*(economics!$D$2:$D$167="process")*economics!$AH$2:$AH$167*(_xlfn.NORM.DIST(AP$3,economics!$AK$2:$AK$167,economics!$AJ$2:$AJ$167,TRUE)-_xlfn.NORM.DIST(AP$30,economics!$AK$2:$AK$167,economics!$AJ$2:$AJ$167,TRUE))*economics!$AM$2:$AM$167))/(SUMPRODUCT((economics!$AG$2:$AG$167=$B42)*(economics!$D$2:$D$167="process")*economics!$AH$2:$AH$167*(_xlfn.NORM.DIST(AP$3,economics!$AK$2:$AK$167,economics!$AJ$2:$AJ$167,TRUE)-_xlfn.NORM.DIST(AP$30,economics!$AK$2:$AK$167,economics!$AJ$2:$AJ$167,TRUE)))),"")</f>
        <v>31.475547683607722</v>
      </c>
      <c r="AQ42">
        <f t="array" ref="AQ42">IFERROR((SUMPRODUCT((economics!$AG$2:$AG$167=$B42)*(economics!$D$2:$D$167="process")*economics!$AH$2:$AH$167*(_xlfn.NORM.DIST(AQ$3,economics!$AK$2:$AK$167,economics!$AJ$2:$AJ$167,TRUE)-_xlfn.NORM.DIST(AQ$30,economics!$AK$2:$AK$167,economics!$AJ$2:$AJ$167,TRUE))*economics!$AM$2:$AM$167))/(SUMPRODUCT((economics!$AG$2:$AG$167=$B42)*(economics!$D$2:$D$167="process")*economics!$AH$2:$AH$167*(_xlfn.NORM.DIST(AQ$3,economics!$AK$2:$AK$167,economics!$AJ$2:$AJ$167,TRUE)-_xlfn.NORM.DIST(AQ$30,economics!$AK$2:$AK$167,economics!$AJ$2:$AJ$167,TRUE)))),"")</f>
        <v>31.514269667973444</v>
      </c>
      <c r="AR42">
        <f t="array" ref="AR42">IFERROR((SUMPRODUCT((economics!$AG$2:$AG$167=$B42)*(economics!$D$2:$D$167="process")*economics!$AH$2:$AH$167*(_xlfn.NORM.DIST(AR$3,economics!$AK$2:$AK$167,economics!$AJ$2:$AJ$167,TRUE)-_xlfn.NORM.DIST(AR$30,economics!$AK$2:$AK$167,economics!$AJ$2:$AJ$167,TRUE))*economics!$AM$2:$AM$167))/(SUMPRODUCT((economics!$AG$2:$AG$167=$B42)*(economics!$D$2:$D$167="process")*economics!$AH$2:$AH$167*(_xlfn.NORM.DIST(AR$3,economics!$AK$2:$AK$167,economics!$AJ$2:$AJ$167,TRUE)-_xlfn.NORM.DIST(AR$30,economics!$AK$2:$AK$167,economics!$AJ$2:$AJ$167,TRUE)))),"")</f>
        <v>31.547844091004816</v>
      </c>
      <c r="AS42">
        <f t="array" ref="AS42">IFERROR((SUMPRODUCT((economics!$AG$2:$AG$167=$B42)*(economics!$D$2:$D$167="process")*economics!$AH$2:$AH$167*(_xlfn.NORM.DIST(AS$3,economics!$AK$2:$AK$167,economics!$AJ$2:$AJ$167,TRUE)-_xlfn.NORM.DIST(AS$30,economics!$AK$2:$AK$167,economics!$AJ$2:$AJ$167,TRUE))*economics!$AM$2:$AM$167))/(SUMPRODUCT((economics!$AG$2:$AG$167=$B42)*(economics!$D$2:$D$167="process")*economics!$AH$2:$AH$167*(_xlfn.NORM.DIST(AS$3,economics!$AK$2:$AK$167,economics!$AJ$2:$AJ$167,TRUE)-_xlfn.NORM.DIST(AS$30,economics!$AK$2:$AK$167,economics!$AJ$2:$AJ$167,TRUE)))),"")</f>
        <v>31.576730360607211</v>
      </c>
      <c r="AT42">
        <f t="array" ref="AT42">IFERROR((SUMPRODUCT((economics!$AG$2:$AG$167=$B42)*(economics!$D$2:$D$167="process")*economics!$AH$2:$AH$167*(_xlfn.NORM.DIST(AT$3,economics!$AK$2:$AK$167,economics!$AJ$2:$AJ$167,TRUE)-_xlfn.NORM.DIST(AT$30,economics!$AK$2:$AK$167,economics!$AJ$2:$AJ$167,TRUE))*economics!$AM$2:$AM$167))/(SUMPRODUCT((economics!$AG$2:$AG$167=$B42)*(economics!$D$2:$D$167="process")*economics!$AH$2:$AH$167*(_xlfn.NORM.DIST(AT$3,economics!$AK$2:$AK$167,economics!$AJ$2:$AJ$167,TRUE)-_xlfn.NORM.DIST(AT$30,economics!$AK$2:$AK$167,economics!$AJ$2:$AJ$167,TRUE)))),"")</f>
        <v>31.601398562060034</v>
      </c>
      <c r="AU42">
        <f t="array" ref="AU42">IFERROR((SUMPRODUCT((economics!$AG$2:$AG$167=$B42)*(economics!$D$2:$D$167="process")*economics!$AH$2:$AH$167*(_xlfn.NORM.DIST(AU$3,economics!$AK$2:$AK$167,economics!$AJ$2:$AJ$167,TRUE)-_xlfn.NORM.DIST(AU$30,economics!$AK$2:$AK$167,economics!$AJ$2:$AJ$167,TRUE))*economics!$AM$2:$AM$167))/(SUMPRODUCT((economics!$AG$2:$AG$167=$B42)*(economics!$D$2:$D$167="process")*economics!$AH$2:$AH$167*(_xlfn.NORM.DIST(AU$3,economics!$AK$2:$AK$167,economics!$AJ$2:$AJ$167,TRUE)-_xlfn.NORM.DIST(AU$30,economics!$AK$2:$AK$167,economics!$AJ$2:$AJ$167,TRUE)))),"")</f>
        <v>31.622314237922478</v>
      </c>
      <c r="AV42">
        <f t="array" ref="AV42">IFERROR((SUMPRODUCT((economics!$AG$2:$AG$167=$B42)*(economics!$D$2:$D$167="process")*economics!$AH$2:$AH$167*(_xlfn.NORM.DIST(AV$3,economics!$AK$2:$AK$167,economics!$AJ$2:$AJ$167,TRUE)-_xlfn.NORM.DIST(AV$30,economics!$AK$2:$AK$167,economics!$AJ$2:$AJ$167,TRUE))*economics!$AM$2:$AM$167))/(SUMPRODUCT((economics!$AG$2:$AG$167=$B42)*(economics!$D$2:$D$167="process")*economics!$AH$2:$AH$167*(_xlfn.NORM.DIST(AV$3,economics!$AK$2:$AK$167,economics!$AJ$2:$AJ$167,TRUE)-_xlfn.NORM.DIST(AV$30,economics!$AK$2:$AK$167,economics!$AJ$2:$AJ$167,TRUE)))),"")</f>
        <v>31.639926260949984</v>
      </c>
      <c r="AW42">
        <f t="array" ref="AW42">IFERROR((SUMPRODUCT((economics!$AG$2:$AG$167=$B42)*(economics!$D$2:$D$167="process")*economics!$AH$2:$AH$167*(_xlfn.NORM.DIST(AW$3,economics!$AK$2:$AK$167,economics!$AJ$2:$AJ$167,TRUE)-_xlfn.NORM.DIST(AW$30,economics!$AK$2:$AK$167,economics!$AJ$2:$AJ$167,TRUE))*economics!$AM$2:$AM$167))/(SUMPRODUCT((economics!$AG$2:$AG$167=$B42)*(economics!$D$2:$D$167="process")*economics!$AH$2:$AH$167*(_xlfn.NORM.DIST(AW$3,economics!$AK$2:$AK$167,economics!$AJ$2:$AJ$167,TRUE)-_xlfn.NORM.DIST(AW$30,economics!$AK$2:$AK$167,economics!$AJ$2:$AJ$167,TRUE)))),"")</f>
        <v>31.654658382702518</v>
      </c>
      <c r="AX42">
        <f t="array" ref="AX42">IFERROR((SUMPRODUCT((economics!$AG$2:$AG$167=$B42)*(economics!$D$2:$D$167="process")*economics!$AH$2:$AH$167*(_xlfn.NORM.DIST(AX$3,economics!$AK$2:$AK$167,economics!$AJ$2:$AJ$167,TRUE)-_xlfn.NORM.DIST(AX$30,economics!$AK$2:$AK$167,economics!$AJ$2:$AJ$167,TRUE))*economics!$AM$2:$AM$167))/(SUMPRODUCT((economics!$AG$2:$AG$167=$B42)*(economics!$D$2:$D$167="process")*economics!$AH$2:$AH$167*(_xlfn.NORM.DIST(AX$3,economics!$AK$2:$AK$167,economics!$AJ$2:$AJ$167,TRUE)-_xlfn.NORM.DIST(AX$30,economics!$AK$2:$AK$167,economics!$AJ$2:$AJ$167,TRUE)))),"")</f>
        <v>31.666901883292169</v>
      </c>
      <c r="AY42">
        <f t="array" ref="AY42">IFERROR((SUMPRODUCT((economics!$AG$2:$AG$167=$B42)*(economics!$D$2:$D$167="process")*economics!$AH$2:$AH$167*(_xlfn.NORM.DIST(AY$3,economics!$AK$2:$AK$167,economics!$AJ$2:$AJ$167,TRUE)-_xlfn.NORM.DIST(AY$30,economics!$AK$2:$AK$167,economics!$AJ$2:$AJ$167,TRUE))*economics!$AM$2:$AM$167))/(SUMPRODUCT((economics!$AG$2:$AG$167=$B42)*(economics!$D$2:$D$167="process")*economics!$AH$2:$AH$167*(_xlfn.NORM.DIST(AY$3,economics!$AK$2:$AK$167,economics!$AJ$2:$AJ$167,TRUE)-_xlfn.NORM.DIST(AY$30,economics!$AK$2:$AK$167,economics!$AJ$2:$AJ$167,TRUE)))),"")</f>
        <v>31.677011458480266</v>
      </c>
      <c r="AZ42">
        <f t="array" ref="AZ42">IFERROR((SUMPRODUCT((economics!$AG$2:$AG$167=$B42)*(economics!$D$2:$D$167="process")*economics!$AH$2:$AH$167*(_xlfn.NORM.DIST(AZ$3,economics!$AK$2:$AK$167,economics!$AJ$2:$AJ$167,TRUE)-_xlfn.NORM.DIST(AZ$30,economics!$AK$2:$AK$167,economics!$AJ$2:$AJ$167,TRUE))*economics!$AM$2:$AM$167))/(SUMPRODUCT((economics!$AG$2:$AG$167=$B42)*(economics!$D$2:$D$167="process")*economics!$AH$2:$AH$167*(_xlfn.NORM.DIST(AZ$3,economics!$AK$2:$AK$167,economics!$AJ$2:$AJ$167,TRUE)-_xlfn.NORM.DIST(AZ$30,economics!$AK$2:$AK$167,economics!$AJ$2:$AJ$167,TRUE)))),"")</f>
        <v>31.685324617099351</v>
      </c>
      <c r="BA42">
        <f t="array" ref="BA42">IFERROR((SUMPRODUCT((economics!$AG$2:$AG$167=$B42)*(economics!$D$2:$D$167="process")*economics!$AH$2:$AH$167*(_xlfn.NORM.DIST(BA$3,economics!$AK$2:$AK$167,economics!$AJ$2:$AJ$167,TRUE)-_xlfn.NORM.DIST(BA$30,economics!$AK$2:$AK$167,economics!$AJ$2:$AJ$167,TRUE))*economics!$AM$2:$AM$167))/(SUMPRODUCT((economics!$AG$2:$AG$167=$B42)*(economics!$D$2:$D$167="process")*economics!$AH$2:$AH$167*(_xlfn.NORM.DIST(BA$3,economics!$AK$2:$AK$167,economics!$AJ$2:$AJ$167,TRUE)-_xlfn.NORM.DIST(BA$30,economics!$AK$2:$AK$167,economics!$AJ$2:$AJ$167,TRUE)))),"")</f>
        <v>31.692065912876011</v>
      </c>
      <c r="BB42">
        <f t="array" ref="BB42">IFERROR((SUMPRODUCT((economics!$AG$2:$AG$167=$B42)*(economics!$D$2:$D$167="process")*economics!$AH$2:$AH$167*(_xlfn.NORM.DIST(BB$3,economics!$AK$2:$AK$167,economics!$AJ$2:$AJ$167,TRUE)-_xlfn.NORM.DIST(BB$30,economics!$AK$2:$AK$167,economics!$AJ$2:$AJ$167,TRUE))*economics!$AM$2:$AM$167))/(SUMPRODUCT((economics!$AG$2:$AG$167=$B42)*(economics!$D$2:$D$167="process")*economics!$AH$2:$AH$167*(_xlfn.NORM.DIST(BB$3,economics!$AK$2:$AK$167,economics!$AJ$2:$AJ$167,TRUE)-_xlfn.NORM.DIST(BB$30,economics!$AK$2:$AK$167,economics!$AJ$2:$AJ$167,TRUE)))),"")</f>
        <v>31.697620922145934</v>
      </c>
      <c r="BC42">
        <f t="array" ref="BC42">IFERROR((SUMPRODUCT((economics!$AG$2:$AG$167=$B42)*(economics!$D$2:$D$167="process")*economics!$AH$2:$AH$167*(_xlfn.NORM.DIST(BC$3,economics!$AK$2:$AK$167,economics!$AJ$2:$AJ$167,TRUE)-_xlfn.NORM.DIST(BC$30,economics!$AK$2:$AK$167,economics!$AJ$2:$AJ$167,TRUE))*economics!$AM$2:$AM$167))/(SUMPRODUCT((economics!$AG$2:$AG$167=$B42)*(economics!$D$2:$D$167="process")*economics!$AH$2:$AH$167*(_xlfn.NORM.DIST(BC$3,economics!$AK$2:$AK$167,economics!$AJ$2:$AJ$167,TRUE)-_xlfn.NORM.DIST(BC$30,economics!$AK$2:$AK$167,economics!$AJ$2:$AJ$167,TRUE)))),"")</f>
        <v>31.701970021461246</v>
      </c>
      <c r="BD42">
        <f t="array" ref="BD42">IFERROR((SUMPRODUCT((economics!$AG$2:$AG$167=$B42)*(economics!$D$2:$D$167="process")*economics!$AH$2:$AH$167*(_xlfn.NORM.DIST(BD$3,economics!$AK$2:$AK$167,economics!$AJ$2:$AJ$167,TRUE)-_xlfn.NORM.DIST(BD$30,economics!$AK$2:$AK$167,economics!$AJ$2:$AJ$167,TRUE))*economics!$AM$2:$AM$167))/(SUMPRODUCT((economics!$AG$2:$AG$167=$B42)*(economics!$D$2:$D$167="process")*economics!$AH$2:$AH$167*(_xlfn.NORM.DIST(BD$3,economics!$AK$2:$AK$167,economics!$AJ$2:$AJ$167,TRUE)-_xlfn.NORM.DIST(BD$30,economics!$AK$2:$AK$167,economics!$AJ$2:$AJ$167,TRUE)))),"")</f>
        <v>31.70577116255766</v>
      </c>
      <c r="BE42">
        <f t="array" ref="BE42">IFERROR((SUMPRODUCT((economics!$AG$2:$AG$167=$B42)*(economics!$D$2:$D$167="process")*economics!$AH$2:$AH$167*(_xlfn.NORM.DIST(BE$3,economics!$AK$2:$AK$167,economics!$AJ$2:$AJ$167,TRUE)-_xlfn.NORM.DIST(BE$30,economics!$AK$2:$AK$167,economics!$AJ$2:$AJ$167,TRUE))*economics!$AM$2:$AM$167))/(SUMPRODUCT((economics!$AG$2:$AG$167=$B42)*(economics!$D$2:$D$167="process")*economics!$AH$2:$AH$167*(_xlfn.NORM.DIST(BE$3,economics!$AK$2:$AK$167,economics!$AJ$2:$AJ$167,TRUE)-_xlfn.NORM.DIST(BE$30,economics!$AK$2:$AK$167,economics!$AJ$2:$AJ$167,TRUE)))),"")</f>
        <v>31.702356735200304</v>
      </c>
      <c r="BF42">
        <f t="array" ref="BF42">IFERROR((SUMPRODUCT((economics!$AG$2:$AG$167=$B42)*(economics!$D$2:$D$167="process")*economics!$AH$2:$AH$167*(_xlfn.NORM.DIST(BF$3,economics!$AK$2:$AK$167,economics!$AJ$2:$AJ$167,TRUE)-_xlfn.NORM.DIST(BF$30,economics!$AK$2:$AK$167,economics!$AJ$2:$AJ$167,TRUE))*economics!$AM$2:$AM$167))/(SUMPRODUCT((economics!$AG$2:$AG$167=$B42)*(economics!$D$2:$D$167="process")*economics!$AH$2:$AH$167*(_xlfn.NORM.DIST(BF$3,economics!$AK$2:$AK$167,economics!$AJ$2:$AJ$167,TRUE)-_xlfn.NORM.DIST(BF$30,economics!$AK$2:$AK$167,economics!$AJ$2:$AJ$167,TRUE)))),"")</f>
        <v>31.718356837487814</v>
      </c>
      <c r="BG42">
        <f t="array" ref="BG42">IFERROR((SUMPRODUCT((economics!$AG$2:$AG$167=$B42)*(economics!$D$2:$D$167="process")*economics!$AH$2:$AH$167*(_xlfn.NORM.DIST(BG$3,economics!$AK$2:$AK$167,economics!$AJ$2:$AJ$167,TRUE)-_xlfn.NORM.DIST(BG$30,economics!$AK$2:$AK$167,economics!$AJ$2:$AJ$167,TRUE))*economics!$AM$2:$AM$167))/(SUMPRODUCT((economics!$AG$2:$AG$167=$B42)*(economics!$D$2:$D$167="process")*economics!$AH$2:$AH$167*(_xlfn.NORM.DIST(BG$3,economics!$AK$2:$AK$167,economics!$AJ$2:$AJ$167,TRUE)-_xlfn.NORM.DIST(BG$30,economics!$AK$2:$AK$167,economics!$AJ$2:$AJ$167,TRUE)))),"")</f>
        <v>31.718356837487814</v>
      </c>
      <c r="BH42">
        <f t="array" ref="BH42">IFERROR((SUMPRODUCT((economics!$AG$2:$AG$167=$B42)*(economics!$D$2:$D$167="process")*economics!$AH$2:$AH$167*(_xlfn.NORM.DIST(BH$3,economics!$AK$2:$AK$167,economics!$AJ$2:$AJ$167,TRUE)-_xlfn.NORM.DIST(BH$30,economics!$AK$2:$AK$167,economics!$AJ$2:$AJ$167,TRUE))*economics!$AM$2:$AM$167))/(SUMPRODUCT((economics!$AG$2:$AG$167=$B42)*(economics!$D$2:$D$167="process")*economics!$AH$2:$AH$167*(_xlfn.NORM.DIST(BH$3,economics!$AK$2:$AK$167,economics!$AJ$2:$AJ$167,TRUE)-_xlfn.NORM.DIST(BH$30,economics!$AK$2:$AK$167,economics!$AJ$2:$AJ$167,TRUE)))),"")</f>
        <v>31.718356837487814</v>
      </c>
      <c r="BI42" t="str">
        <f t="array" ref="BI42">IFERROR((SUMPRODUCT((economics!$AG$2:$AG$167=$B42)*(economics!$D$2:$D$167="process")*economics!$AH$2:$AH$167*(_xlfn.NORM.DIST(BI$3,economics!$AK$2:$AK$167,economics!$AJ$2:$AJ$167,TRUE)-_xlfn.NORM.DIST(BI$30,economics!$AK$2:$AK$167,economics!$AJ$2:$AJ$167,TRUE))*economics!$AM$2:$AM$167))/(SUMPRODUCT((economics!$AG$2:$AG$167=$B42)*(economics!$D$2:$D$167="process")*economics!$AH$2:$AH$167*(_xlfn.NORM.DIST(BI$3,economics!$AK$2:$AK$167,economics!$AJ$2:$AJ$167,TRUE)-_xlfn.NORM.DIST(BI$30,economics!$AK$2:$AK$167,economics!$AJ$2:$AJ$167,TRUE)))),"")</f>
        <v/>
      </c>
      <c r="BJ42" t="str">
        <f t="array" ref="BJ42">IFERROR((SUMPRODUCT((economics!$AG$2:$AG$167=$B42)*(economics!$D$2:$D$167="process")*economics!$AH$2:$AH$167*(_xlfn.NORM.DIST(BJ$3,economics!$AK$2:$AK$167,economics!$AJ$2:$AJ$167,TRUE)-_xlfn.NORM.DIST(BJ$30,economics!$AK$2:$AK$167,economics!$AJ$2:$AJ$167,TRUE))*economics!$AM$2:$AM$167))/(SUMPRODUCT((economics!$AG$2:$AG$167=$B42)*(economics!$D$2:$D$167="process")*economics!$AH$2:$AH$167*(_xlfn.NORM.DIST(BJ$3,economics!$AK$2:$AK$167,economics!$AJ$2:$AJ$167,TRUE)-_xlfn.NORM.DIST(BJ$30,economics!$AK$2:$AK$167,economics!$AJ$2:$AJ$167,TRUE)))),"")</f>
        <v/>
      </c>
      <c r="BK42" t="str">
        <f t="array" ref="BK42">IFERROR((SUMPRODUCT((economics!$AG$2:$AG$167=$B42)*(economics!$D$2:$D$167="process")*economics!$AH$2:$AH$167*(_xlfn.NORM.DIST(BK$3,economics!$AK$2:$AK$167,economics!$AJ$2:$AJ$167,TRUE)-_xlfn.NORM.DIST(BK$30,economics!$AK$2:$AK$167,economics!$AJ$2:$AJ$167,TRUE))*economics!$AM$2:$AM$167))/(SUMPRODUCT((economics!$AG$2:$AG$167=$B42)*(economics!$D$2:$D$167="process")*economics!$AH$2:$AH$167*(_xlfn.NORM.DIST(BK$3,economics!$AK$2:$AK$167,economics!$AJ$2:$AJ$167,TRUE)-_xlfn.NORM.DIST(BK$30,economics!$AK$2:$AK$167,economics!$AJ$2:$AJ$167,TRUE)))),"")</f>
        <v/>
      </c>
      <c r="BL42" t="str">
        <f t="array" ref="BL42">IFERROR((SUMPRODUCT((economics!$AG$2:$AG$167=$B42)*(economics!$D$2:$D$167="process")*economics!$AH$2:$AH$167*(_xlfn.NORM.DIST(BL$3,economics!$AK$2:$AK$167,economics!$AJ$2:$AJ$167,TRUE)-_xlfn.NORM.DIST(BL$30,economics!$AK$2:$AK$167,economics!$AJ$2:$AJ$167,TRUE))*economics!$AM$2:$AM$167))/(SUMPRODUCT((economics!$AG$2:$AG$167=$B42)*(economics!$D$2:$D$167="process")*economics!$AH$2:$AH$167*(_xlfn.NORM.DIST(BL$3,economics!$AK$2:$AK$167,economics!$AJ$2:$AJ$167,TRUE)-_xlfn.NORM.DIST(BL$30,economics!$AK$2:$AK$167,economics!$AJ$2:$AJ$167,TRUE)))),"")</f>
        <v/>
      </c>
      <c r="BM42" t="str">
        <f t="array" ref="BM42">IFERROR((SUMPRODUCT((economics!$AG$2:$AG$167=$B42)*(economics!$D$2:$D$167="process")*economics!$AH$2:$AH$167*(_xlfn.NORM.DIST(BM$3,economics!$AK$2:$AK$167,economics!$AJ$2:$AJ$167,TRUE)-_xlfn.NORM.DIST(BM$30,economics!$AK$2:$AK$167,economics!$AJ$2:$AJ$167,TRUE))*economics!$AM$2:$AM$167))/(SUMPRODUCT((economics!$AG$2:$AG$167=$B42)*(economics!$D$2:$D$167="process")*economics!$AH$2:$AH$167*(_xlfn.NORM.DIST(BM$3,economics!$AK$2:$AK$167,economics!$AJ$2:$AJ$167,TRUE)-_xlfn.NORM.DIST(BM$30,economics!$AK$2:$AK$167,economics!$AJ$2:$AJ$167,TRUE)))),"")</f>
        <v/>
      </c>
      <c r="BN42" t="str">
        <f t="array" ref="BN42">IFERROR((SUMPRODUCT((economics!$AG$2:$AG$167=$B42)*(economics!$D$2:$D$167="process")*economics!$AH$2:$AH$167*(_xlfn.NORM.DIST(BN$3,economics!$AK$2:$AK$167,economics!$AJ$2:$AJ$167,TRUE)-_xlfn.NORM.DIST(BN$30,economics!$AK$2:$AK$167,economics!$AJ$2:$AJ$167,TRUE))*economics!$AM$2:$AM$167))/(SUMPRODUCT((economics!$AG$2:$AG$167=$B42)*(economics!$D$2:$D$167="process")*economics!$AH$2:$AH$167*(_xlfn.NORM.DIST(BN$3,economics!$AK$2:$AK$167,economics!$AJ$2:$AJ$167,TRUE)-_xlfn.NORM.DIST(BN$30,economics!$AK$2:$AK$167,economics!$AJ$2:$AJ$167,TRUE)))),"")</f>
        <v/>
      </c>
      <c r="BO42" t="str">
        <f t="array" ref="BO42">IFERROR((SUMPRODUCT((economics!$AG$2:$AG$167=$B42)*(economics!$D$2:$D$167="process")*economics!$AH$2:$AH$167*(_xlfn.NORM.DIST(BO$3,economics!$AK$2:$AK$167,economics!$AJ$2:$AJ$167,TRUE)-_xlfn.NORM.DIST(BO$30,economics!$AK$2:$AK$167,economics!$AJ$2:$AJ$167,TRUE))*economics!$AM$2:$AM$167))/(SUMPRODUCT((economics!$AG$2:$AG$167=$B42)*(economics!$D$2:$D$167="process")*economics!$AH$2:$AH$167*(_xlfn.NORM.DIST(BO$3,economics!$AK$2:$AK$167,economics!$AJ$2:$AJ$167,TRUE)-_xlfn.NORM.DIST(BO$30,economics!$AK$2:$AK$167,economics!$AJ$2:$AJ$167,TRUE)))),"")</f>
        <v/>
      </c>
      <c r="BP42" t="str">
        <f t="array" ref="BP42">IFERROR((SUMPRODUCT((economics!$AG$2:$AG$167=$B42)*(economics!$D$2:$D$167="process")*economics!$AH$2:$AH$167*(_xlfn.NORM.DIST(BP$3,economics!$AK$2:$AK$167,economics!$AJ$2:$AJ$167,TRUE)-_xlfn.NORM.DIST(BP$30,economics!$AK$2:$AK$167,economics!$AJ$2:$AJ$167,TRUE))*economics!$AM$2:$AM$167))/(SUMPRODUCT((economics!$AG$2:$AG$167=$B42)*(economics!$D$2:$D$167="process")*economics!$AH$2:$AH$167*(_xlfn.NORM.DIST(BP$3,economics!$AK$2:$AK$167,economics!$AJ$2:$AJ$167,TRUE)-_xlfn.NORM.DIST(BP$30,economics!$AK$2:$AK$167,economics!$AJ$2:$AJ$167,TRUE)))),"")</f>
        <v/>
      </c>
      <c r="BQ42" t="str">
        <f t="array" ref="BQ42">IFERROR((SUMPRODUCT((economics!$AG$2:$AG$167=$B42)*(economics!$D$2:$D$167="process")*economics!$AH$2:$AH$167*(_xlfn.NORM.DIST(BQ$3,economics!$AK$2:$AK$167,economics!$AJ$2:$AJ$167,TRUE)-_xlfn.NORM.DIST(BQ$30,economics!$AK$2:$AK$167,economics!$AJ$2:$AJ$167,TRUE))*economics!$AM$2:$AM$167))/(SUMPRODUCT((economics!$AG$2:$AG$167=$B42)*(economics!$D$2:$D$167="process")*economics!$AH$2:$AH$167*(_xlfn.NORM.DIST(BQ$3,economics!$AK$2:$AK$167,economics!$AJ$2:$AJ$167,TRUE)-_xlfn.NORM.DIST(BQ$30,economics!$AK$2:$AK$167,economics!$AJ$2:$AJ$167,TRUE)))),"")</f>
        <v/>
      </c>
      <c r="BR42" t="str">
        <f t="array" ref="BR42">IFERROR((SUMPRODUCT((economics!$AG$2:$AG$167=$B42)*(economics!$D$2:$D$167="process")*economics!$AH$2:$AH$167*(_xlfn.NORM.DIST(BR$3,economics!$AK$2:$AK$167,economics!$AJ$2:$AJ$167,TRUE)-_xlfn.NORM.DIST(BR$30,economics!$AK$2:$AK$167,economics!$AJ$2:$AJ$167,TRUE))*economics!$AM$2:$AM$167))/(SUMPRODUCT((economics!$AG$2:$AG$167=$B42)*(economics!$D$2:$D$167="process")*economics!$AH$2:$AH$167*(_xlfn.NORM.DIST(BR$3,economics!$AK$2:$AK$167,economics!$AJ$2:$AJ$167,TRUE)-_xlfn.NORM.DIST(BR$30,economics!$AK$2:$AK$167,economics!$AJ$2:$AJ$167,TRUE)))),"")</f>
        <v/>
      </c>
      <c r="BS42" t="str">
        <f t="array" ref="BS42">IFERROR((SUMPRODUCT((economics!$AG$2:$AG$167=$B42)*(economics!$D$2:$D$167="process")*economics!$AH$2:$AH$167*(_xlfn.NORM.DIST(BS$3,economics!$AK$2:$AK$167,economics!$AJ$2:$AJ$167,TRUE)-_xlfn.NORM.DIST(BS$30,economics!$AK$2:$AK$167,economics!$AJ$2:$AJ$167,TRUE))*economics!$AM$2:$AM$167))/(SUMPRODUCT((economics!$AG$2:$AG$167=$B42)*(economics!$D$2:$D$167="process")*economics!$AH$2:$AH$167*(_xlfn.NORM.DIST(BS$3,economics!$AK$2:$AK$167,economics!$AJ$2:$AJ$167,TRUE)-_xlfn.NORM.DIST(BS$30,economics!$AK$2:$AK$167,economics!$AJ$2:$AJ$167,TRUE)))),"")</f>
        <v/>
      </c>
      <c r="BT42" t="str">
        <f t="array" ref="BT42">IFERROR((SUMPRODUCT((economics!$AG$2:$AG$167=$B42)*(economics!$D$2:$D$167="process")*economics!$AH$2:$AH$167*(_xlfn.NORM.DIST(BT$3,economics!$AK$2:$AK$167,economics!$AJ$2:$AJ$167,TRUE)-_xlfn.NORM.DIST(BT$30,economics!$AK$2:$AK$167,economics!$AJ$2:$AJ$167,TRUE))*economics!$AM$2:$AM$167))/(SUMPRODUCT((economics!$AG$2:$AG$167=$B42)*(economics!$D$2:$D$167="process")*economics!$AH$2:$AH$167*(_xlfn.NORM.DIST(BT$3,economics!$AK$2:$AK$167,economics!$AJ$2:$AJ$167,TRUE)-_xlfn.NORM.DIST(BT$30,economics!$AK$2:$AK$167,economics!$AJ$2:$AJ$167,TRUE)))),"")</f>
        <v/>
      </c>
      <c r="BU42" t="str">
        <f t="array" ref="BU42">IFERROR((SUMPRODUCT((economics!$AG$2:$AG$167=$B42)*(economics!$D$2:$D$167="process")*economics!$AH$2:$AH$167*(_xlfn.NORM.DIST(BU$3,economics!$AK$2:$AK$167,economics!$AJ$2:$AJ$167,TRUE)-_xlfn.NORM.DIST(BU$30,economics!$AK$2:$AK$167,economics!$AJ$2:$AJ$167,TRUE))*economics!$AM$2:$AM$167))/(SUMPRODUCT((economics!$AG$2:$AG$167=$B42)*(economics!$D$2:$D$167="process")*economics!$AH$2:$AH$167*(_xlfn.NORM.DIST(BU$3,economics!$AK$2:$AK$167,economics!$AJ$2:$AJ$167,TRUE)-_xlfn.NORM.DIST(BU$30,economics!$AK$2:$AK$167,economics!$AJ$2:$AJ$167,TRUE)))),"")</f>
        <v/>
      </c>
      <c r="BV42" t="str">
        <f t="array" ref="BV42">IFERROR((SUMPRODUCT((economics!$AG$2:$AG$167=$B42)*(economics!$D$2:$D$167="process")*economics!$AH$2:$AH$167*(_xlfn.NORM.DIST(BV$3,economics!$AK$2:$AK$167,economics!$AJ$2:$AJ$167,TRUE)-_xlfn.NORM.DIST(BV$30,economics!$AK$2:$AK$167,economics!$AJ$2:$AJ$167,TRUE))*economics!$AM$2:$AM$167))/(SUMPRODUCT((economics!$AG$2:$AG$167=$B42)*(economics!$D$2:$D$167="process")*economics!$AH$2:$AH$167*(_xlfn.NORM.DIST(BV$3,economics!$AK$2:$AK$167,economics!$AJ$2:$AJ$167,TRUE)-_xlfn.NORM.DIST(BV$30,economics!$AK$2:$AK$167,economics!$AJ$2:$AJ$167,TRUE)))),"")</f>
        <v/>
      </c>
      <c r="BW42" t="str">
        <f t="array" ref="BW42">IFERROR((SUMPRODUCT((economics!$AG$2:$AG$167=$B42)*(economics!$D$2:$D$167="process")*economics!$AH$2:$AH$167*(_xlfn.NORM.DIST(BW$3,economics!$AK$2:$AK$167,economics!$AJ$2:$AJ$167,TRUE)-_xlfn.NORM.DIST(BW$30,economics!$AK$2:$AK$167,economics!$AJ$2:$AJ$167,TRUE))*economics!$AM$2:$AM$167))/(SUMPRODUCT((economics!$AG$2:$AG$167=$B42)*(economics!$D$2:$D$167="process")*economics!$AH$2:$AH$167*(_xlfn.NORM.DIST(BW$3,economics!$AK$2:$AK$167,economics!$AJ$2:$AJ$167,TRUE)-_xlfn.NORM.DIST(BW$30,economics!$AK$2:$AK$167,economics!$AJ$2:$AJ$167,TRUE)))),"")</f>
        <v/>
      </c>
      <c r="BX42" t="str">
        <f t="array" ref="BX42">IFERROR((SUMPRODUCT((economics!$AG$2:$AG$167=$B42)*(economics!$D$2:$D$167="process")*economics!$AH$2:$AH$167*(_xlfn.NORM.DIST(BX$3,economics!$AK$2:$AK$167,economics!$AJ$2:$AJ$167,TRUE)-_xlfn.NORM.DIST(BX$30,economics!$AK$2:$AK$167,economics!$AJ$2:$AJ$167,TRUE))*economics!$AM$2:$AM$167))/(SUMPRODUCT((economics!$AG$2:$AG$167=$B42)*(economics!$D$2:$D$167="process")*economics!$AH$2:$AH$167*(_xlfn.NORM.DIST(BX$3,economics!$AK$2:$AK$167,economics!$AJ$2:$AJ$167,TRUE)-_xlfn.NORM.DIST(BX$30,economics!$AK$2:$AK$167,economics!$AJ$2:$AJ$167,TRUE)))),"")</f>
        <v/>
      </c>
      <c r="BY42" t="str">
        <f t="array" ref="BY42">IFERROR((SUMPRODUCT((economics!$AG$2:$AG$167=$B42)*(economics!$D$2:$D$167="process")*economics!$AH$2:$AH$167*(_xlfn.NORM.DIST(BY$3,economics!$AK$2:$AK$167,economics!$AJ$2:$AJ$167,TRUE)-_xlfn.NORM.DIST(BY$30,economics!$AK$2:$AK$167,economics!$AJ$2:$AJ$167,TRUE))*economics!$AM$2:$AM$167))/(SUMPRODUCT((economics!$AG$2:$AG$167=$B42)*(economics!$D$2:$D$167="process")*economics!$AH$2:$AH$167*(_xlfn.NORM.DIST(BY$3,economics!$AK$2:$AK$167,economics!$AJ$2:$AJ$167,TRUE)-_xlfn.NORM.DIST(BY$30,economics!$AK$2:$AK$167,economics!$AJ$2:$AJ$167,TRUE)))),"")</f>
        <v/>
      </c>
      <c r="BZ42" t="str">
        <f t="array" ref="BZ42">IFERROR((SUMPRODUCT((economics!$AG$2:$AG$167=$B42)*(economics!$D$2:$D$167="process")*economics!$AH$2:$AH$167*(_xlfn.NORM.DIST(BZ$3,economics!$AK$2:$AK$167,economics!$AJ$2:$AJ$167,TRUE)-_xlfn.NORM.DIST(BZ$30,economics!$AK$2:$AK$167,economics!$AJ$2:$AJ$167,TRUE))*economics!$AM$2:$AM$167))/(SUMPRODUCT((economics!$AG$2:$AG$167=$B42)*(economics!$D$2:$D$167="process")*economics!$AH$2:$AH$167*(_xlfn.NORM.DIST(BZ$3,economics!$AK$2:$AK$167,economics!$AJ$2:$AJ$167,TRUE)-_xlfn.NORM.DIST(BZ$30,economics!$AK$2:$AK$167,economics!$AJ$2:$AJ$167,TRUE)))),"")</f>
        <v/>
      </c>
      <c r="CA42" t="str">
        <f t="array" ref="CA42">IFERROR((SUMPRODUCT((economics!$AG$2:$AG$167=$B42)*(economics!$D$2:$D$167="process")*economics!$AH$2:$AH$167*(_xlfn.NORM.DIST(CA$3,economics!$AK$2:$AK$167,economics!$AJ$2:$AJ$167,TRUE)-_xlfn.NORM.DIST(CA$30,economics!$AK$2:$AK$167,economics!$AJ$2:$AJ$167,TRUE))*economics!$AM$2:$AM$167))/(SUMPRODUCT((economics!$AG$2:$AG$167=$B42)*(economics!$D$2:$D$167="process")*economics!$AH$2:$AH$167*(_xlfn.NORM.DIST(CA$3,economics!$AK$2:$AK$167,economics!$AJ$2:$AJ$167,TRUE)-_xlfn.NORM.DIST(CA$30,economics!$AK$2:$AK$167,economics!$AJ$2:$AJ$167,TRUE)))),"")</f>
        <v/>
      </c>
      <c r="CB42" t="str">
        <f t="array" ref="CB42">IFERROR((SUMPRODUCT((economics!$AG$2:$AG$167=$B42)*(economics!$D$2:$D$167="process")*economics!$AH$2:$AH$167*(_xlfn.NORM.DIST(CB$3,economics!$AK$2:$AK$167,economics!$AJ$2:$AJ$167,TRUE)-_xlfn.NORM.DIST(CB$30,economics!$AK$2:$AK$167,economics!$AJ$2:$AJ$167,TRUE))*economics!$AM$2:$AM$167))/(SUMPRODUCT((economics!$AG$2:$AG$167=$B42)*(economics!$D$2:$D$167="process")*economics!$AH$2:$AH$167*(_xlfn.NORM.DIST(CB$3,economics!$AK$2:$AK$167,economics!$AJ$2:$AJ$167,TRUE)-_xlfn.NORM.DIST(CB$30,economics!$AK$2:$AK$167,economics!$AJ$2:$AJ$167,TRUE)))),"")</f>
        <v/>
      </c>
      <c r="CC42" t="str">
        <f t="array" ref="CC42">IFERROR((SUMPRODUCT((economics!$AG$2:$AG$167=$B42)*(economics!$D$2:$D$167="process")*economics!$AH$2:$AH$167*(_xlfn.NORM.DIST(CC$3,economics!$AK$2:$AK$167,economics!$AJ$2:$AJ$167,TRUE)-_xlfn.NORM.DIST(CC$30,economics!$AK$2:$AK$167,economics!$AJ$2:$AJ$167,TRUE))*economics!$AM$2:$AM$167))/(SUMPRODUCT((economics!$AG$2:$AG$167=$B42)*(economics!$D$2:$D$167="process")*economics!$AH$2:$AH$167*(_xlfn.NORM.DIST(CC$3,economics!$AK$2:$AK$167,economics!$AJ$2:$AJ$167,TRUE)-_xlfn.NORM.DIST(CC$30,economics!$AK$2:$AK$167,economics!$AJ$2:$AJ$167,TRUE)))),"")</f>
        <v/>
      </c>
      <c r="CD42" t="str">
        <f t="array" ref="CD42">IFERROR((SUMPRODUCT((economics!$AG$2:$AG$167=$B42)*(economics!$D$2:$D$167="process")*economics!$AH$2:$AH$167*(_xlfn.NORM.DIST(CD$3,economics!$AK$2:$AK$167,economics!$AJ$2:$AJ$167,TRUE)-_xlfn.NORM.DIST(CD$30,economics!$AK$2:$AK$167,economics!$AJ$2:$AJ$167,TRUE))*economics!$AM$2:$AM$167))/(SUMPRODUCT((economics!$AG$2:$AG$167=$B42)*(economics!$D$2:$D$167="process")*economics!$AH$2:$AH$167*(_xlfn.NORM.DIST(CD$3,economics!$AK$2:$AK$167,economics!$AJ$2:$AJ$167,TRUE)-_xlfn.NORM.DIST(CD$30,economics!$AK$2:$AK$167,economics!$AJ$2:$AJ$167,TRUE)))),"")</f>
        <v/>
      </c>
      <c r="CE42" t="str">
        <f t="array" ref="CE42">IFERROR((SUMPRODUCT((economics!$AG$2:$AG$167=$B42)*(economics!$D$2:$D$167="process")*economics!$AH$2:$AH$167*(_xlfn.NORM.DIST(CE$3,economics!$AK$2:$AK$167,economics!$AJ$2:$AJ$167,TRUE)-_xlfn.NORM.DIST(CE$30,economics!$AK$2:$AK$167,economics!$AJ$2:$AJ$167,TRUE))*economics!$AM$2:$AM$167))/(SUMPRODUCT((economics!$AG$2:$AG$167=$B42)*(economics!$D$2:$D$167="process")*economics!$AH$2:$AH$167*(_xlfn.NORM.DIST(CE$3,economics!$AK$2:$AK$167,economics!$AJ$2:$AJ$167,TRUE)-_xlfn.NORM.DIST(CE$30,economics!$AK$2:$AK$167,economics!$AJ$2:$AJ$167,TRUE)))),"")</f>
        <v/>
      </c>
      <c r="CF42" t="str">
        <f t="array" ref="CF42">IFERROR((SUMPRODUCT((economics!$AG$2:$AG$167=$B42)*(economics!$D$2:$D$167="process")*economics!$AH$2:$AH$167*(_xlfn.NORM.DIST(CF$3,economics!$AK$2:$AK$167,economics!$AJ$2:$AJ$167,TRUE)-_xlfn.NORM.DIST(CF$30,economics!$AK$2:$AK$167,economics!$AJ$2:$AJ$167,TRUE))*economics!$AM$2:$AM$167))/(SUMPRODUCT((economics!$AG$2:$AG$167=$B42)*(economics!$D$2:$D$167="process")*economics!$AH$2:$AH$167*(_xlfn.NORM.DIST(CF$3,economics!$AK$2:$AK$167,economics!$AJ$2:$AJ$167,TRUE)-_xlfn.NORM.DIST(CF$30,economics!$AK$2:$AK$167,economics!$AJ$2:$AJ$167,TRUE)))),"")</f>
        <v/>
      </c>
      <c r="CG42" t="str">
        <f t="array" ref="CG42">IFERROR((SUMPRODUCT((economics!$AG$2:$AG$167=$B42)*(economics!$D$2:$D$167="process")*economics!$AH$2:$AH$167*(_xlfn.NORM.DIST(CG$3,economics!$AK$2:$AK$167,economics!$AJ$2:$AJ$167,TRUE)-_xlfn.NORM.DIST(CG$30,economics!$AK$2:$AK$167,economics!$AJ$2:$AJ$167,TRUE))*economics!$AM$2:$AM$167))/(SUMPRODUCT((economics!$AG$2:$AG$167=$B42)*(economics!$D$2:$D$167="process")*economics!$AH$2:$AH$167*(_xlfn.NORM.DIST(CG$3,economics!$AK$2:$AK$167,economics!$AJ$2:$AJ$167,TRUE)-_xlfn.NORM.DIST(CG$30,economics!$AK$2:$AK$167,economics!$AJ$2:$AJ$167,TRUE)))),"")</f>
        <v/>
      </c>
      <c r="CH42" t="str">
        <f t="array" ref="CH42">IFERROR((SUMPRODUCT((economics!$AG$2:$AG$167=$B42)*(economics!$D$2:$D$167="process")*economics!$AH$2:$AH$167*(_xlfn.NORM.DIST(CH$3,economics!$AK$2:$AK$167,economics!$AJ$2:$AJ$167,TRUE)-_xlfn.NORM.DIST(CH$30,economics!$AK$2:$AK$167,economics!$AJ$2:$AJ$167,TRUE))*economics!$AM$2:$AM$167))/(SUMPRODUCT((economics!$AG$2:$AG$167=$B42)*(economics!$D$2:$D$167="process")*economics!$AH$2:$AH$167*(_xlfn.NORM.DIST(CH$3,economics!$AK$2:$AK$167,economics!$AJ$2:$AJ$167,TRUE)-_xlfn.NORM.DIST(CH$30,economics!$AK$2:$AK$167,economics!$AJ$2:$AJ$167,TRUE)))),"")</f>
        <v/>
      </c>
    </row>
    <row r="43" spans="1:86" x14ac:dyDescent="0.35">
      <c r="A43" t="str">
        <f t="shared" si="0"/>
        <v>rubber and plastic products 22</v>
      </c>
      <c r="B43">
        <f t="shared" si="0"/>
        <v>22</v>
      </c>
      <c r="E43" t="str">
        <f t="array" ref="E43">IFERROR((SUMPRODUCT((economics!$AG$2:$AG$167=$B43)*(economics!$D$2:$D$167="process")*economics!$AH$2:$AH$167*(_xlfn.NORM.DIST(E$3,economics!$AK$2:$AK$167,economics!$AJ$2:$AJ$167,TRUE)-_xlfn.NORM.DIST(E$30,economics!$AK$2:$AK$167,economics!$AJ$2:$AJ$167,TRUE))*economics!$AM$2:$AM$167))/(SUMPRODUCT((economics!$AG$2:$AG$167=$B43)*(economics!$D$2:$D$167="process")*economics!$AH$2:$AH$167*(_xlfn.NORM.DIST(E$3,economics!$AK$2:$AK$167,economics!$AJ$2:$AJ$167,TRUE)-_xlfn.NORM.DIST(E$30,economics!$AK$2:$AK$167,economics!$AJ$2:$AJ$167,TRUE)))),"")</f>
        <v/>
      </c>
      <c r="F43" t="str">
        <f t="array" ref="F43">IFERROR((SUMPRODUCT((economics!$AG$2:$AG$167=$B43)*(economics!$D$2:$D$167="process")*economics!$AH$2:$AH$167*(_xlfn.NORM.DIST(F$3,economics!$AK$2:$AK$167,economics!$AJ$2:$AJ$167,TRUE)-_xlfn.NORM.DIST(F$30,economics!$AK$2:$AK$167,economics!$AJ$2:$AJ$167,TRUE))*economics!$AM$2:$AM$167))/(SUMPRODUCT((economics!$AG$2:$AG$167=$B43)*(economics!$D$2:$D$167="process")*economics!$AH$2:$AH$167*(_xlfn.NORM.DIST(F$3,economics!$AK$2:$AK$167,economics!$AJ$2:$AJ$167,TRUE)-_xlfn.NORM.DIST(F$30,economics!$AK$2:$AK$167,economics!$AJ$2:$AJ$167,TRUE)))),"")</f>
        <v/>
      </c>
      <c r="G43" t="str">
        <f t="array" ref="G43">IFERROR((SUMPRODUCT((economics!$AG$2:$AG$167=$B43)*(economics!$D$2:$D$167="process")*economics!$AH$2:$AH$167*(_xlfn.NORM.DIST(G$3,economics!$AK$2:$AK$167,economics!$AJ$2:$AJ$167,TRUE)-_xlfn.NORM.DIST(G$30,economics!$AK$2:$AK$167,economics!$AJ$2:$AJ$167,TRUE))*economics!$AM$2:$AM$167))/(SUMPRODUCT((economics!$AG$2:$AG$167=$B43)*(economics!$D$2:$D$167="process")*economics!$AH$2:$AH$167*(_xlfn.NORM.DIST(G$3,economics!$AK$2:$AK$167,economics!$AJ$2:$AJ$167,TRUE)-_xlfn.NORM.DIST(G$30,economics!$AK$2:$AK$167,economics!$AJ$2:$AJ$167,TRUE)))),"")</f>
        <v/>
      </c>
      <c r="H43" t="str">
        <f t="array" ref="H43">IFERROR((SUMPRODUCT((economics!$AG$2:$AG$167=$B43)*(economics!$D$2:$D$167="process")*economics!$AH$2:$AH$167*(_xlfn.NORM.DIST(H$3,economics!$AK$2:$AK$167,economics!$AJ$2:$AJ$167,TRUE)-_xlfn.NORM.DIST(H$30,economics!$AK$2:$AK$167,economics!$AJ$2:$AJ$167,TRUE))*economics!$AM$2:$AM$167))/(SUMPRODUCT((economics!$AG$2:$AG$167=$B43)*(economics!$D$2:$D$167="process")*economics!$AH$2:$AH$167*(_xlfn.NORM.DIST(H$3,economics!$AK$2:$AK$167,economics!$AJ$2:$AJ$167,TRUE)-_xlfn.NORM.DIST(H$30,economics!$AK$2:$AK$167,economics!$AJ$2:$AJ$167,TRUE)))),"")</f>
        <v/>
      </c>
      <c r="I43" t="str">
        <f t="array" ref="I43">IFERROR((SUMPRODUCT((economics!$AG$2:$AG$167=$B43)*(economics!$D$2:$D$167="process")*economics!$AH$2:$AH$167*(_xlfn.NORM.DIST(I$3,economics!$AK$2:$AK$167,economics!$AJ$2:$AJ$167,TRUE)-_xlfn.NORM.DIST(I$30,economics!$AK$2:$AK$167,economics!$AJ$2:$AJ$167,TRUE))*economics!$AM$2:$AM$167))/(SUMPRODUCT((economics!$AG$2:$AG$167=$B43)*(economics!$D$2:$D$167="process")*economics!$AH$2:$AH$167*(_xlfn.NORM.DIST(I$3,economics!$AK$2:$AK$167,economics!$AJ$2:$AJ$167,TRUE)-_xlfn.NORM.DIST(I$30,economics!$AK$2:$AK$167,economics!$AJ$2:$AJ$167,TRUE)))),"")</f>
        <v/>
      </c>
      <c r="J43" t="str">
        <f t="array" ref="J43">IFERROR((SUMPRODUCT((economics!$AG$2:$AG$167=$B43)*(economics!$D$2:$D$167="process")*economics!$AH$2:$AH$167*(_xlfn.NORM.DIST(J$3,economics!$AK$2:$AK$167,economics!$AJ$2:$AJ$167,TRUE)-_xlfn.NORM.DIST(J$30,economics!$AK$2:$AK$167,economics!$AJ$2:$AJ$167,TRUE))*economics!$AM$2:$AM$167))/(SUMPRODUCT((economics!$AG$2:$AG$167=$B43)*(economics!$D$2:$D$167="process")*economics!$AH$2:$AH$167*(_xlfn.NORM.DIST(J$3,economics!$AK$2:$AK$167,economics!$AJ$2:$AJ$167,TRUE)-_xlfn.NORM.DIST(J$30,economics!$AK$2:$AK$167,economics!$AJ$2:$AJ$167,TRUE)))),"")</f>
        <v/>
      </c>
      <c r="K43" t="str">
        <f t="array" ref="K43">IFERROR((SUMPRODUCT((economics!$AG$2:$AG$167=$B43)*(economics!$D$2:$D$167="process")*economics!$AH$2:$AH$167*(_xlfn.NORM.DIST(K$3,economics!$AK$2:$AK$167,economics!$AJ$2:$AJ$167,TRUE)-_xlfn.NORM.DIST(K$30,economics!$AK$2:$AK$167,economics!$AJ$2:$AJ$167,TRUE))*economics!$AM$2:$AM$167))/(SUMPRODUCT((economics!$AG$2:$AG$167=$B43)*(economics!$D$2:$D$167="process")*economics!$AH$2:$AH$167*(_xlfn.NORM.DIST(K$3,economics!$AK$2:$AK$167,economics!$AJ$2:$AJ$167,TRUE)-_xlfn.NORM.DIST(K$30,economics!$AK$2:$AK$167,economics!$AJ$2:$AJ$167,TRUE)))),"")</f>
        <v/>
      </c>
      <c r="L43" t="str">
        <f t="array" ref="L43">IFERROR((SUMPRODUCT((economics!$AG$2:$AG$167=$B43)*(economics!$D$2:$D$167="process")*economics!$AH$2:$AH$167*(_xlfn.NORM.DIST(L$3,economics!$AK$2:$AK$167,economics!$AJ$2:$AJ$167,TRUE)-_xlfn.NORM.DIST(L$30,economics!$AK$2:$AK$167,economics!$AJ$2:$AJ$167,TRUE))*economics!$AM$2:$AM$167))/(SUMPRODUCT((economics!$AG$2:$AG$167=$B43)*(economics!$D$2:$D$167="process")*economics!$AH$2:$AH$167*(_xlfn.NORM.DIST(L$3,economics!$AK$2:$AK$167,economics!$AJ$2:$AJ$167,TRUE)-_xlfn.NORM.DIST(L$30,economics!$AK$2:$AK$167,economics!$AJ$2:$AJ$167,TRUE)))),"")</f>
        <v/>
      </c>
      <c r="M43" t="str">
        <f t="array" ref="M43">IFERROR((SUMPRODUCT((economics!$AG$2:$AG$167=$B43)*(economics!$D$2:$D$167="process")*economics!$AH$2:$AH$167*(_xlfn.NORM.DIST(M$3,economics!$AK$2:$AK$167,economics!$AJ$2:$AJ$167,TRUE)-_xlfn.NORM.DIST(M$30,economics!$AK$2:$AK$167,economics!$AJ$2:$AJ$167,TRUE))*economics!$AM$2:$AM$167))/(SUMPRODUCT((economics!$AG$2:$AG$167=$B43)*(economics!$D$2:$D$167="process")*economics!$AH$2:$AH$167*(_xlfn.NORM.DIST(M$3,economics!$AK$2:$AK$167,economics!$AJ$2:$AJ$167,TRUE)-_xlfn.NORM.DIST(M$30,economics!$AK$2:$AK$167,economics!$AJ$2:$AJ$167,TRUE)))),"")</f>
        <v/>
      </c>
      <c r="N43" t="str">
        <f t="array" ref="N43">IFERROR((SUMPRODUCT((economics!$AG$2:$AG$167=$B43)*(economics!$D$2:$D$167="process")*economics!$AH$2:$AH$167*(_xlfn.NORM.DIST(N$3,economics!$AK$2:$AK$167,economics!$AJ$2:$AJ$167,TRUE)-_xlfn.NORM.DIST(N$30,economics!$AK$2:$AK$167,economics!$AJ$2:$AJ$167,TRUE))*economics!$AM$2:$AM$167))/(SUMPRODUCT((economics!$AG$2:$AG$167=$B43)*(economics!$D$2:$D$167="process")*economics!$AH$2:$AH$167*(_xlfn.NORM.DIST(N$3,economics!$AK$2:$AK$167,economics!$AJ$2:$AJ$167,TRUE)-_xlfn.NORM.DIST(N$30,economics!$AK$2:$AK$167,economics!$AJ$2:$AJ$167,TRUE)))),"")</f>
        <v/>
      </c>
      <c r="O43" t="str">
        <f t="array" ref="O43">IFERROR((SUMPRODUCT((economics!$AG$2:$AG$167=$B43)*(economics!$D$2:$D$167="process")*economics!$AH$2:$AH$167*(_xlfn.NORM.DIST(O$3,economics!$AK$2:$AK$167,economics!$AJ$2:$AJ$167,TRUE)-_xlfn.NORM.DIST(O$30,economics!$AK$2:$AK$167,economics!$AJ$2:$AJ$167,TRUE))*economics!$AM$2:$AM$167))/(SUMPRODUCT((economics!$AG$2:$AG$167=$B43)*(economics!$D$2:$D$167="process")*economics!$AH$2:$AH$167*(_xlfn.NORM.DIST(O$3,economics!$AK$2:$AK$167,economics!$AJ$2:$AJ$167,TRUE)-_xlfn.NORM.DIST(O$30,economics!$AK$2:$AK$167,economics!$AJ$2:$AJ$167,TRUE)))),"")</f>
        <v/>
      </c>
      <c r="P43" t="str">
        <f t="array" ref="P43">IFERROR((SUMPRODUCT((economics!$AG$2:$AG$167=$B43)*(economics!$D$2:$D$167="process")*economics!$AH$2:$AH$167*(_xlfn.NORM.DIST(P$3,economics!$AK$2:$AK$167,economics!$AJ$2:$AJ$167,TRUE)-_xlfn.NORM.DIST(P$30,economics!$AK$2:$AK$167,economics!$AJ$2:$AJ$167,TRUE))*economics!$AM$2:$AM$167))/(SUMPRODUCT((economics!$AG$2:$AG$167=$B43)*(economics!$D$2:$D$167="process")*economics!$AH$2:$AH$167*(_xlfn.NORM.DIST(P$3,economics!$AK$2:$AK$167,economics!$AJ$2:$AJ$167,TRUE)-_xlfn.NORM.DIST(P$30,economics!$AK$2:$AK$167,economics!$AJ$2:$AJ$167,TRUE)))),"")</f>
        <v/>
      </c>
      <c r="Q43" t="str">
        <f t="array" ref="Q43">IFERROR((SUMPRODUCT((economics!$AG$2:$AG$167=$B43)*(economics!$D$2:$D$167="process")*economics!$AH$2:$AH$167*(_xlfn.NORM.DIST(Q$3,economics!$AK$2:$AK$167,economics!$AJ$2:$AJ$167,TRUE)-_xlfn.NORM.DIST(Q$30,economics!$AK$2:$AK$167,economics!$AJ$2:$AJ$167,TRUE))*economics!$AM$2:$AM$167))/(SUMPRODUCT((economics!$AG$2:$AG$167=$B43)*(economics!$D$2:$D$167="process")*economics!$AH$2:$AH$167*(_xlfn.NORM.DIST(Q$3,economics!$AK$2:$AK$167,economics!$AJ$2:$AJ$167,TRUE)-_xlfn.NORM.DIST(Q$30,economics!$AK$2:$AK$167,economics!$AJ$2:$AJ$167,TRUE)))),"")</f>
        <v/>
      </c>
      <c r="R43" t="str">
        <f t="array" ref="R43">IFERROR((SUMPRODUCT((economics!$AG$2:$AG$167=$B43)*(economics!$D$2:$D$167="process")*economics!$AH$2:$AH$167*(_xlfn.NORM.DIST(R$3,economics!$AK$2:$AK$167,economics!$AJ$2:$AJ$167,TRUE)-_xlfn.NORM.DIST(R$30,economics!$AK$2:$AK$167,economics!$AJ$2:$AJ$167,TRUE))*economics!$AM$2:$AM$167))/(SUMPRODUCT((economics!$AG$2:$AG$167=$B43)*(economics!$D$2:$D$167="process")*economics!$AH$2:$AH$167*(_xlfn.NORM.DIST(R$3,economics!$AK$2:$AK$167,economics!$AJ$2:$AJ$167,TRUE)-_xlfn.NORM.DIST(R$30,economics!$AK$2:$AK$167,economics!$AJ$2:$AJ$167,TRUE)))),"")</f>
        <v/>
      </c>
      <c r="S43" t="str">
        <f t="array" ref="S43">IFERROR((SUMPRODUCT((economics!$AG$2:$AG$167=$B43)*(economics!$D$2:$D$167="process")*economics!$AH$2:$AH$167*(_xlfn.NORM.DIST(S$3,economics!$AK$2:$AK$167,economics!$AJ$2:$AJ$167,TRUE)-_xlfn.NORM.DIST(S$30,economics!$AK$2:$AK$167,economics!$AJ$2:$AJ$167,TRUE))*economics!$AM$2:$AM$167))/(SUMPRODUCT((economics!$AG$2:$AG$167=$B43)*(economics!$D$2:$D$167="process")*economics!$AH$2:$AH$167*(_xlfn.NORM.DIST(S$3,economics!$AK$2:$AK$167,economics!$AJ$2:$AJ$167,TRUE)-_xlfn.NORM.DIST(S$30,economics!$AK$2:$AK$167,economics!$AJ$2:$AJ$167,TRUE)))),"")</f>
        <v/>
      </c>
      <c r="T43" t="str">
        <f t="array" ref="T43">IFERROR((SUMPRODUCT((economics!$AG$2:$AG$167=$B43)*(economics!$D$2:$D$167="process")*economics!$AH$2:$AH$167*(_xlfn.NORM.DIST(T$3,economics!$AK$2:$AK$167,economics!$AJ$2:$AJ$167,TRUE)-_xlfn.NORM.DIST(T$30,economics!$AK$2:$AK$167,economics!$AJ$2:$AJ$167,TRUE))*economics!$AM$2:$AM$167))/(SUMPRODUCT((economics!$AG$2:$AG$167=$B43)*(economics!$D$2:$D$167="process")*economics!$AH$2:$AH$167*(_xlfn.NORM.DIST(T$3,economics!$AK$2:$AK$167,economics!$AJ$2:$AJ$167,TRUE)-_xlfn.NORM.DIST(T$30,economics!$AK$2:$AK$167,economics!$AJ$2:$AJ$167,TRUE)))),"")</f>
        <v/>
      </c>
      <c r="U43" t="str">
        <f t="array" ref="U43">IFERROR((SUMPRODUCT((economics!$AG$2:$AG$167=$B43)*(economics!$D$2:$D$167="process")*economics!$AH$2:$AH$167*(_xlfn.NORM.DIST(U$3,economics!$AK$2:$AK$167,economics!$AJ$2:$AJ$167,TRUE)-_xlfn.NORM.DIST(U$30,economics!$AK$2:$AK$167,economics!$AJ$2:$AJ$167,TRUE))*economics!$AM$2:$AM$167))/(SUMPRODUCT((economics!$AG$2:$AG$167=$B43)*(economics!$D$2:$D$167="process")*economics!$AH$2:$AH$167*(_xlfn.NORM.DIST(U$3,economics!$AK$2:$AK$167,economics!$AJ$2:$AJ$167,TRUE)-_xlfn.NORM.DIST(U$30,economics!$AK$2:$AK$167,economics!$AJ$2:$AJ$167,TRUE)))),"")</f>
        <v/>
      </c>
      <c r="V43" t="str">
        <f t="array" ref="V43">IFERROR((SUMPRODUCT((economics!$AG$2:$AG$167=$B43)*(economics!$D$2:$D$167="process")*economics!$AH$2:$AH$167*(_xlfn.NORM.DIST(V$3,economics!$AK$2:$AK$167,economics!$AJ$2:$AJ$167,TRUE)-_xlfn.NORM.DIST(V$30,economics!$AK$2:$AK$167,economics!$AJ$2:$AJ$167,TRUE))*economics!$AM$2:$AM$167))/(SUMPRODUCT((economics!$AG$2:$AG$167=$B43)*(economics!$D$2:$D$167="process")*economics!$AH$2:$AH$167*(_xlfn.NORM.DIST(V$3,economics!$AK$2:$AK$167,economics!$AJ$2:$AJ$167,TRUE)-_xlfn.NORM.DIST(V$30,economics!$AK$2:$AK$167,economics!$AJ$2:$AJ$167,TRUE)))),"")</f>
        <v/>
      </c>
      <c r="W43" t="str">
        <f t="array" ref="W43">IFERROR((SUMPRODUCT((economics!$AG$2:$AG$167=$B43)*(economics!$D$2:$D$167="process")*economics!$AH$2:$AH$167*(_xlfn.NORM.DIST(W$3,economics!$AK$2:$AK$167,economics!$AJ$2:$AJ$167,TRUE)-_xlfn.NORM.DIST(W$30,economics!$AK$2:$AK$167,economics!$AJ$2:$AJ$167,TRUE))*economics!$AM$2:$AM$167))/(SUMPRODUCT((economics!$AG$2:$AG$167=$B43)*(economics!$D$2:$D$167="process")*economics!$AH$2:$AH$167*(_xlfn.NORM.DIST(W$3,economics!$AK$2:$AK$167,economics!$AJ$2:$AJ$167,TRUE)-_xlfn.NORM.DIST(W$30,economics!$AK$2:$AK$167,economics!$AJ$2:$AJ$167,TRUE)))),"")</f>
        <v/>
      </c>
      <c r="X43" t="str">
        <f t="array" ref="X43">IFERROR((SUMPRODUCT((economics!$AG$2:$AG$167=$B43)*(economics!$D$2:$D$167="process")*economics!$AH$2:$AH$167*(_xlfn.NORM.DIST(X$3,economics!$AK$2:$AK$167,economics!$AJ$2:$AJ$167,TRUE)-_xlfn.NORM.DIST(X$30,economics!$AK$2:$AK$167,economics!$AJ$2:$AJ$167,TRUE))*economics!$AM$2:$AM$167))/(SUMPRODUCT((economics!$AG$2:$AG$167=$B43)*(economics!$D$2:$D$167="process")*economics!$AH$2:$AH$167*(_xlfn.NORM.DIST(X$3,economics!$AK$2:$AK$167,economics!$AJ$2:$AJ$167,TRUE)-_xlfn.NORM.DIST(X$30,economics!$AK$2:$AK$167,economics!$AJ$2:$AJ$167,TRUE)))),"")</f>
        <v/>
      </c>
      <c r="Y43" t="str">
        <f t="array" ref="Y43">IFERROR((SUMPRODUCT((economics!$AG$2:$AG$167=$B43)*(economics!$D$2:$D$167="process")*economics!$AH$2:$AH$167*(_xlfn.NORM.DIST(Y$3,economics!$AK$2:$AK$167,economics!$AJ$2:$AJ$167,TRUE)-_xlfn.NORM.DIST(Y$30,economics!$AK$2:$AK$167,economics!$AJ$2:$AJ$167,TRUE))*economics!$AM$2:$AM$167))/(SUMPRODUCT((economics!$AG$2:$AG$167=$B43)*(economics!$D$2:$D$167="process")*economics!$AH$2:$AH$167*(_xlfn.NORM.DIST(Y$3,economics!$AK$2:$AK$167,economics!$AJ$2:$AJ$167,TRUE)-_xlfn.NORM.DIST(Y$30,economics!$AK$2:$AK$167,economics!$AJ$2:$AJ$167,TRUE)))),"")</f>
        <v/>
      </c>
      <c r="Z43" t="str">
        <f t="array" ref="Z43">IFERROR((SUMPRODUCT((economics!$AG$2:$AG$167=$B43)*(economics!$D$2:$D$167="process")*economics!$AH$2:$AH$167*(_xlfn.NORM.DIST(Z$3,economics!$AK$2:$AK$167,economics!$AJ$2:$AJ$167,TRUE)-_xlfn.NORM.DIST(Z$30,economics!$AK$2:$AK$167,economics!$AJ$2:$AJ$167,TRUE))*economics!$AM$2:$AM$167))/(SUMPRODUCT((economics!$AG$2:$AG$167=$B43)*(economics!$D$2:$D$167="process")*economics!$AH$2:$AH$167*(_xlfn.NORM.DIST(Z$3,economics!$AK$2:$AK$167,economics!$AJ$2:$AJ$167,TRUE)-_xlfn.NORM.DIST(Z$30,economics!$AK$2:$AK$167,economics!$AJ$2:$AJ$167,TRUE)))),"")</f>
        <v/>
      </c>
      <c r="AA43" t="str">
        <f t="array" ref="AA43">IFERROR((SUMPRODUCT((economics!$AG$2:$AG$167=$B43)*(economics!$D$2:$D$167="process")*economics!$AH$2:$AH$167*(_xlfn.NORM.DIST(AA$3,economics!$AK$2:$AK$167,economics!$AJ$2:$AJ$167,TRUE)-_xlfn.NORM.DIST(AA$30,economics!$AK$2:$AK$167,economics!$AJ$2:$AJ$167,TRUE))*economics!$AM$2:$AM$167))/(SUMPRODUCT((economics!$AG$2:$AG$167=$B43)*(economics!$D$2:$D$167="process")*economics!$AH$2:$AH$167*(_xlfn.NORM.DIST(AA$3,economics!$AK$2:$AK$167,economics!$AJ$2:$AJ$167,TRUE)-_xlfn.NORM.DIST(AA$30,economics!$AK$2:$AK$167,economics!$AJ$2:$AJ$167,TRUE)))),"")</f>
        <v/>
      </c>
      <c r="AB43" t="str">
        <f t="array" ref="AB43">IFERROR((SUMPRODUCT((economics!$AG$2:$AG$167=$B43)*(economics!$D$2:$D$167="process")*economics!$AH$2:$AH$167*(_xlfn.NORM.DIST(AB$3,economics!$AK$2:$AK$167,economics!$AJ$2:$AJ$167,TRUE)-_xlfn.NORM.DIST(AB$30,economics!$AK$2:$AK$167,economics!$AJ$2:$AJ$167,TRUE))*economics!$AM$2:$AM$167))/(SUMPRODUCT((economics!$AG$2:$AG$167=$B43)*(economics!$D$2:$D$167="process")*economics!$AH$2:$AH$167*(_xlfn.NORM.DIST(AB$3,economics!$AK$2:$AK$167,economics!$AJ$2:$AJ$167,TRUE)-_xlfn.NORM.DIST(AB$30,economics!$AK$2:$AK$167,economics!$AJ$2:$AJ$167,TRUE)))),"")</f>
        <v/>
      </c>
      <c r="AC43" t="str">
        <f t="array" ref="AC43">IFERROR((SUMPRODUCT((economics!$AG$2:$AG$167=$B43)*(economics!$D$2:$D$167="process")*economics!$AH$2:$AH$167*(_xlfn.NORM.DIST(AC$3,economics!$AK$2:$AK$167,economics!$AJ$2:$AJ$167,TRUE)-_xlfn.NORM.DIST(AC$30,economics!$AK$2:$AK$167,economics!$AJ$2:$AJ$167,TRUE))*economics!$AM$2:$AM$167))/(SUMPRODUCT((economics!$AG$2:$AG$167=$B43)*(economics!$D$2:$D$167="process")*economics!$AH$2:$AH$167*(_xlfn.NORM.DIST(AC$3,economics!$AK$2:$AK$167,economics!$AJ$2:$AJ$167,TRUE)-_xlfn.NORM.DIST(AC$30,economics!$AK$2:$AK$167,economics!$AJ$2:$AJ$167,TRUE)))),"")</f>
        <v/>
      </c>
      <c r="AD43" t="str">
        <f t="array" ref="AD43">IFERROR((SUMPRODUCT((economics!$AG$2:$AG$167=$B43)*(economics!$D$2:$D$167="process")*economics!$AH$2:$AH$167*(_xlfn.NORM.DIST(AD$3,economics!$AK$2:$AK$167,economics!$AJ$2:$AJ$167,TRUE)-_xlfn.NORM.DIST(AD$30,economics!$AK$2:$AK$167,economics!$AJ$2:$AJ$167,TRUE))*economics!$AM$2:$AM$167))/(SUMPRODUCT((economics!$AG$2:$AG$167=$B43)*(economics!$D$2:$D$167="process")*economics!$AH$2:$AH$167*(_xlfn.NORM.DIST(AD$3,economics!$AK$2:$AK$167,economics!$AJ$2:$AJ$167,TRUE)-_xlfn.NORM.DIST(AD$30,economics!$AK$2:$AK$167,economics!$AJ$2:$AJ$167,TRUE)))),"")</f>
        <v/>
      </c>
      <c r="AE43" t="str">
        <f t="array" ref="AE43">IFERROR((SUMPRODUCT((economics!$AG$2:$AG$167=$B43)*(economics!$D$2:$D$167="process")*economics!$AH$2:$AH$167*(_xlfn.NORM.DIST(AE$3,economics!$AK$2:$AK$167,economics!$AJ$2:$AJ$167,TRUE)-_xlfn.NORM.DIST(AE$30,economics!$AK$2:$AK$167,economics!$AJ$2:$AJ$167,TRUE))*economics!$AM$2:$AM$167))/(SUMPRODUCT((economics!$AG$2:$AG$167=$B43)*(economics!$D$2:$D$167="process")*economics!$AH$2:$AH$167*(_xlfn.NORM.DIST(AE$3,economics!$AK$2:$AK$167,economics!$AJ$2:$AJ$167,TRUE)-_xlfn.NORM.DIST(AE$30,economics!$AK$2:$AK$167,economics!$AJ$2:$AJ$167,TRUE)))),"")</f>
        <v/>
      </c>
      <c r="AF43" t="str">
        <f t="array" ref="AF43">IFERROR((SUMPRODUCT((economics!$AG$2:$AG$167=$B43)*(economics!$D$2:$D$167="process")*economics!$AH$2:$AH$167*(_xlfn.NORM.DIST(AF$3,economics!$AK$2:$AK$167,economics!$AJ$2:$AJ$167,TRUE)-_xlfn.NORM.DIST(AF$30,economics!$AK$2:$AK$167,economics!$AJ$2:$AJ$167,TRUE))*economics!$AM$2:$AM$167))/(SUMPRODUCT((economics!$AG$2:$AG$167=$B43)*(economics!$D$2:$D$167="process")*economics!$AH$2:$AH$167*(_xlfn.NORM.DIST(AF$3,economics!$AK$2:$AK$167,economics!$AJ$2:$AJ$167,TRUE)-_xlfn.NORM.DIST(AF$30,economics!$AK$2:$AK$167,economics!$AJ$2:$AJ$167,TRUE)))),"")</f>
        <v/>
      </c>
      <c r="AG43" t="str">
        <f t="array" ref="AG43">IFERROR((SUMPRODUCT((economics!$AG$2:$AG$167=$B43)*(economics!$D$2:$D$167="process")*economics!$AH$2:$AH$167*(_xlfn.NORM.DIST(AG$3,economics!$AK$2:$AK$167,economics!$AJ$2:$AJ$167,TRUE)-_xlfn.NORM.DIST(AG$30,economics!$AK$2:$AK$167,economics!$AJ$2:$AJ$167,TRUE))*economics!$AM$2:$AM$167))/(SUMPRODUCT((economics!$AG$2:$AG$167=$B43)*(economics!$D$2:$D$167="process")*economics!$AH$2:$AH$167*(_xlfn.NORM.DIST(AG$3,economics!$AK$2:$AK$167,economics!$AJ$2:$AJ$167,TRUE)-_xlfn.NORM.DIST(AG$30,economics!$AK$2:$AK$167,economics!$AJ$2:$AJ$167,TRUE)))),"")</f>
        <v/>
      </c>
      <c r="AH43" t="str">
        <f t="array" ref="AH43">IFERROR((SUMPRODUCT((economics!$AG$2:$AG$167=$B43)*(economics!$D$2:$D$167="process")*economics!$AH$2:$AH$167*(_xlfn.NORM.DIST(AH$3,economics!$AK$2:$AK$167,economics!$AJ$2:$AJ$167,TRUE)-_xlfn.NORM.DIST(AH$30,economics!$AK$2:$AK$167,economics!$AJ$2:$AJ$167,TRUE))*economics!$AM$2:$AM$167))/(SUMPRODUCT((economics!$AG$2:$AG$167=$B43)*(economics!$D$2:$D$167="process")*economics!$AH$2:$AH$167*(_xlfn.NORM.DIST(AH$3,economics!$AK$2:$AK$167,economics!$AJ$2:$AJ$167,TRUE)-_xlfn.NORM.DIST(AH$30,economics!$AK$2:$AK$167,economics!$AJ$2:$AJ$167,TRUE)))),"")</f>
        <v/>
      </c>
      <c r="AI43" t="str">
        <f t="array" ref="AI43">IFERROR((SUMPRODUCT((economics!$AG$2:$AG$167=$B43)*(economics!$D$2:$D$167="process")*economics!$AH$2:$AH$167*(_xlfn.NORM.DIST(AI$3,economics!$AK$2:$AK$167,economics!$AJ$2:$AJ$167,TRUE)-_xlfn.NORM.DIST(AI$30,economics!$AK$2:$AK$167,economics!$AJ$2:$AJ$167,TRUE))*economics!$AM$2:$AM$167))/(SUMPRODUCT((economics!$AG$2:$AG$167=$B43)*(economics!$D$2:$D$167="process")*economics!$AH$2:$AH$167*(_xlfn.NORM.DIST(AI$3,economics!$AK$2:$AK$167,economics!$AJ$2:$AJ$167,TRUE)-_xlfn.NORM.DIST(AI$30,economics!$AK$2:$AK$167,economics!$AJ$2:$AJ$167,TRUE)))),"")</f>
        <v/>
      </c>
      <c r="AJ43" t="str">
        <f t="array" ref="AJ43">IFERROR((SUMPRODUCT((economics!$AG$2:$AG$167=$B43)*(economics!$D$2:$D$167="process")*economics!$AH$2:$AH$167*(_xlfn.NORM.DIST(AJ$3,economics!$AK$2:$AK$167,economics!$AJ$2:$AJ$167,TRUE)-_xlfn.NORM.DIST(AJ$30,economics!$AK$2:$AK$167,economics!$AJ$2:$AJ$167,TRUE))*economics!$AM$2:$AM$167))/(SUMPRODUCT((economics!$AG$2:$AG$167=$B43)*(economics!$D$2:$D$167="process")*economics!$AH$2:$AH$167*(_xlfn.NORM.DIST(AJ$3,economics!$AK$2:$AK$167,economics!$AJ$2:$AJ$167,TRUE)-_xlfn.NORM.DIST(AJ$30,economics!$AK$2:$AK$167,economics!$AJ$2:$AJ$167,TRUE)))),"")</f>
        <v/>
      </c>
      <c r="AK43" t="str">
        <f t="array" ref="AK43">IFERROR((SUMPRODUCT((economics!$AG$2:$AG$167=$B43)*(economics!$D$2:$D$167="process")*economics!$AH$2:$AH$167*(_xlfn.NORM.DIST(AK$3,economics!$AK$2:$AK$167,economics!$AJ$2:$AJ$167,TRUE)-_xlfn.NORM.DIST(AK$30,economics!$AK$2:$AK$167,economics!$AJ$2:$AJ$167,TRUE))*economics!$AM$2:$AM$167))/(SUMPRODUCT((economics!$AG$2:$AG$167=$B43)*(economics!$D$2:$D$167="process")*economics!$AH$2:$AH$167*(_xlfn.NORM.DIST(AK$3,economics!$AK$2:$AK$167,economics!$AJ$2:$AJ$167,TRUE)-_xlfn.NORM.DIST(AK$30,economics!$AK$2:$AK$167,economics!$AJ$2:$AJ$167,TRUE)))),"")</f>
        <v/>
      </c>
      <c r="AL43" t="str">
        <f t="array" ref="AL43">IFERROR((SUMPRODUCT((economics!$AG$2:$AG$167=$B43)*(economics!$D$2:$D$167="process")*economics!$AH$2:$AH$167*(_xlfn.NORM.DIST(AL$3,economics!$AK$2:$AK$167,economics!$AJ$2:$AJ$167,TRUE)-_xlfn.NORM.DIST(AL$30,economics!$AK$2:$AK$167,economics!$AJ$2:$AJ$167,TRUE))*economics!$AM$2:$AM$167))/(SUMPRODUCT((economics!$AG$2:$AG$167=$B43)*(economics!$D$2:$D$167="process")*economics!$AH$2:$AH$167*(_xlfn.NORM.DIST(AL$3,economics!$AK$2:$AK$167,economics!$AJ$2:$AJ$167,TRUE)-_xlfn.NORM.DIST(AL$30,economics!$AK$2:$AK$167,economics!$AJ$2:$AJ$167,TRUE)))),"")</f>
        <v/>
      </c>
      <c r="AM43" t="str">
        <f t="array" ref="AM43">IFERROR((SUMPRODUCT((economics!$AG$2:$AG$167=$B43)*(economics!$D$2:$D$167="process")*economics!$AH$2:$AH$167*(_xlfn.NORM.DIST(AM$3,economics!$AK$2:$AK$167,economics!$AJ$2:$AJ$167,TRUE)-_xlfn.NORM.DIST(AM$30,economics!$AK$2:$AK$167,economics!$AJ$2:$AJ$167,TRUE))*economics!$AM$2:$AM$167))/(SUMPRODUCT((economics!$AG$2:$AG$167=$B43)*(economics!$D$2:$D$167="process")*economics!$AH$2:$AH$167*(_xlfn.NORM.DIST(AM$3,economics!$AK$2:$AK$167,economics!$AJ$2:$AJ$167,TRUE)-_xlfn.NORM.DIST(AM$30,economics!$AK$2:$AK$167,economics!$AJ$2:$AJ$167,TRUE)))),"")</f>
        <v/>
      </c>
      <c r="AN43" t="str">
        <f t="array" ref="AN43">IFERROR((SUMPRODUCT((economics!$AG$2:$AG$167=$B43)*(economics!$D$2:$D$167="process")*economics!$AH$2:$AH$167*(_xlfn.NORM.DIST(AN$3,economics!$AK$2:$AK$167,economics!$AJ$2:$AJ$167,TRUE)-_xlfn.NORM.DIST(AN$30,economics!$AK$2:$AK$167,economics!$AJ$2:$AJ$167,TRUE))*economics!$AM$2:$AM$167))/(SUMPRODUCT((economics!$AG$2:$AG$167=$B43)*(economics!$D$2:$D$167="process")*economics!$AH$2:$AH$167*(_xlfn.NORM.DIST(AN$3,economics!$AK$2:$AK$167,economics!$AJ$2:$AJ$167,TRUE)-_xlfn.NORM.DIST(AN$30,economics!$AK$2:$AK$167,economics!$AJ$2:$AJ$167,TRUE)))),"")</f>
        <v/>
      </c>
      <c r="AO43" t="str">
        <f t="array" ref="AO43">IFERROR((SUMPRODUCT((economics!$AG$2:$AG$167=$B43)*(economics!$D$2:$D$167="process")*economics!$AH$2:$AH$167*(_xlfn.NORM.DIST(AO$3,economics!$AK$2:$AK$167,economics!$AJ$2:$AJ$167,TRUE)-_xlfn.NORM.DIST(AO$30,economics!$AK$2:$AK$167,economics!$AJ$2:$AJ$167,TRUE))*economics!$AM$2:$AM$167))/(SUMPRODUCT((economics!$AG$2:$AG$167=$B43)*(economics!$D$2:$D$167="process")*economics!$AH$2:$AH$167*(_xlfn.NORM.DIST(AO$3,economics!$AK$2:$AK$167,economics!$AJ$2:$AJ$167,TRUE)-_xlfn.NORM.DIST(AO$30,economics!$AK$2:$AK$167,economics!$AJ$2:$AJ$167,TRUE)))),"")</f>
        <v/>
      </c>
      <c r="AP43" t="str">
        <f t="array" ref="AP43">IFERROR((SUMPRODUCT((economics!$AG$2:$AG$167=$B43)*(economics!$D$2:$D$167="process")*economics!$AH$2:$AH$167*(_xlfn.NORM.DIST(AP$3,economics!$AK$2:$AK$167,economics!$AJ$2:$AJ$167,TRUE)-_xlfn.NORM.DIST(AP$30,economics!$AK$2:$AK$167,economics!$AJ$2:$AJ$167,TRUE))*economics!$AM$2:$AM$167))/(SUMPRODUCT((economics!$AG$2:$AG$167=$B43)*(economics!$D$2:$D$167="process")*economics!$AH$2:$AH$167*(_xlfn.NORM.DIST(AP$3,economics!$AK$2:$AK$167,economics!$AJ$2:$AJ$167,TRUE)-_xlfn.NORM.DIST(AP$30,economics!$AK$2:$AK$167,economics!$AJ$2:$AJ$167,TRUE)))),"")</f>
        <v/>
      </c>
      <c r="AQ43" t="str">
        <f t="array" ref="AQ43">IFERROR((SUMPRODUCT((economics!$AG$2:$AG$167=$B43)*(economics!$D$2:$D$167="process")*economics!$AH$2:$AH$167*(_xlfn.NORM.DIST(AQ$3,economics!$AK$2:$AK$167,economics!$AJ$2:$AJ$167,TRUE)-_xlfn.NORM.DIST(AQ$30,economics!$AK$2:$AK$167,economics!$AJ$2:$AJ$167,TRUE))*economics!$AM$2:$AM$167))/(SUMPRODUCT((economics!$AG$2:$AG$167=$B43)*(economics!$D$2:$D$167="process")*economics!$AH$2:$AH$167*(_xlfn.NORM.DIST(AQ$3,economics!$AK$2:$AK$167,economics!$AJ$2:$AJ$167,TRUE)-_xlfn.NORM.DIST(AQ$30,economics!$AK$2:$AK$167,economics!$AJ$2:$AJ$167,TRUE)))),"")</f>
        <v/>
      </c>
      <c r="AR43" t="str">
        <f t="array" ref="AR43">IFERROR((SUMPRODUCT((economics!$AG$2:$AG$167=$B43)*(economics!$D$2:$D$167="process")*economics!$AH$2:$AH$167*(_xlfn.NORM.DIST(AR$3,economics!$AK$2:$AK$167,economics!$AJ$2:$AJ$167,TRUE)-_xlfn.NORM.DIST(AR$30,economics!$AK$2:$AK$167,economics!$AJ$2:$AJ$167,TRUE))*economics!$AM$2:$AM$167))/(SUMPRODUCT((economics!$AG$2:$AG$167=$B43)*(economics!$D$2:$D$167="process")*economics!$AH$2:$AH$167*(_xlfn.NORM.DIST(AR$3,economics!$AK$2:$AK$167,economics!$AJ$2:$AJ$167,TRUE)-_xlfn.NORM.DIST(AR$30,economics!$AK$2:$AK$167,economics!$AJ$2:$AJ$167,TRUE)))),"")</f>
        <v/>
      </c>
      <c r="AS43" t="str">
        <f t="array" ref="AS43">IFERROR((SUMPRODUCT((economics!$AG$2:$AG$167=$B43)*(economics!$D$2:$D$167="process")*economics!$AH$2:$AH$167*(_xlfn.NORM.DIST(AS$3,economics!$AK$2:$AK$167,economics!$AJ$2:$AJ$167,TRUE)-_xlfn.NORM.DIST(AS$30,economics!$AK$2:$AK$167,economics!$AJ$2:$AJ$167,TRUE))*economics!$AM$2:$AM$167))/(SUMPRODUCT((economics!$AG$2:$AG$167=$B43)*(economics!$D$2:$D$167="process")*economics!$AH$2:$AH$167*(_xlfn.NORM.DIST(AS$3,economics!$AK$2:$AK$167,economics!$AJ$2:$AJ$167,TRUE)-_xlfn.NORM.DIST(AS$30,economics!$AK$2:$AK$167,economics!$AJ$2:$AJ$167,TRUE)))),"")</f>
        <v/>
      </c>
      <c r="AT43" t="str">
        <f t="array" ref="AT43">IFERROR((SUMPRODUCT((economics!$AG$2:$AG$167=$B43)*(economics!$D$2:$D$167="process")*economics!$AH$2:$AH$167*(_xlfn.NORM.DIST(AT$3,economics!$AK$2:$AK$167,economics!$AJ$2:$AJ$167,TRUE)-_xlfn.NORM.DIST(AT$30,economics!$AK$2:$AK$167,economics!$AJ$2:$AJ$167,TRUE))*economics!$AM$2:$AM$167))/(SUMPRODUCT((economics!$AG$2:$AG$167=$B43)*(economics!$D$2:$D$167="process")*economics!$AH$2:$AH$167*(_xlfn.NORM.DIST(AT$3,economics!$AK$2:$AK$167,economics!$AJ$2:$AJ$167,TRUE)-_xlfn.NORM.DIST(AT$30,economics!$AK$2:$AK$167,economics!$AJ$2:$AJ$167,TRUE)))),"")</f>
        <v/>
      </c>
      <c r="AU43" t="str">
        <f t="array" ref="AU43">IFERROR((SUMPRODUCT((economics!$AG$2:$AG$167=$B43)*(economics!$D$2:$D$167="process")*economics!$AH$2:$AH$167*(_xlfn.NORM.DIST(AU$3,economics!$AK$2:$AK$167,economics!$AJ$2:$AJ$167,TRUE)-_xlfn.NORM.DIST(AU$30,economics!$AK$2:$AK$167,economics!$AJ$2:$AJ$167,TRUE))*economics!$AM$2:$AM$167))/(SUMPRODUCT((economics!$AG$2:$AG$167=$B43)*(economics!$D$2:$D$167="process")*economics!$AH$2:$AH$167*(_xlfn.NORM.DIST(AU$3,economics!$AK$2:$AK$167,economics!$AJ$2:$AJ$167,TRUE)-_xlfn.NORM.DIST(AU$30,economics!$AK$2:$AK$167,economics!$AJ$2:$AJ$167,TRUE)))),"")</f>
        <v/>
      </c>
      <c r="AV43" t="str">
        <f t="array" ref="AV43">IFERROR((SUMPRODUCT((economics!$AG$2:$AG$167=$B43)*(economics!$D$2:$D$167="process")*economics!$AH$2:$AH$167*(_xlfn.NORM.DIST(AV$3,economics!$AK$2:$AK$167,economics!$AJ$2:$AJ$167,TRUE)-_xlfn.NORM.DIST(AV$30,economics!$AK$2:$AK$167,economics!$AJ$2:$AJ$167,TRUE))*economics!$AM$2:$AM$167))/(SUMPRODUCT((economics!$AG$2:$AG$167=$B43)*(economics!$D$2:$D$167="process")*economics!$AH$2:$AH$167*(_xlfn.NORM.DIST(AV$3,economics!$AK$2:$AK$167,economics!$AJ$2:$AJ$167,TRUE)-_xlfn.NORM.DIST(AV$30,economics!$AK$2:$AK$167,economics!$AJ$2:$AJ$167,TRUE)))),"")</f>
        <v/>
      </c>
      <c r="AW43" t="str">
        <f t="array" ref="AW43">IFERROR((SUMPRODUCT((economics!$AG$2:$AG$167=$B43)*(economics!$D$2:$D$167="process")*economics!$AH$2:$AH$167*(_xlfn.NORM.DIST(AW$3,economics!$AK$2:$AK$167,economics!$AJ$2:$AJ$167,TRUE)-_xlfn.NORM.DIST(AW$30,economics!$AK$2:$AK$167,economics!$AJ$2:$AJ$167,TRUE))*economics!$AM$2:$AM$167))/(SUMPRODUCT((economics!$AG$2:$AG$167=$B43)*(economics!$D$2:$D$167="process")*economics!$AH$2:$AH$167*(_xlfn.NORM.DIST(AW$3,economics!$AK$2:$AK$167,economics!$AJ$2:$AJ$167,TRUE)-_xlfn.NORM.DIST(AW$30,economics!$AK$2:$AK$167,economics!$AJ$2:$AJ$167,TRUE)))),"")</f>
        <v/>
      </c>
      <c r="AX43" t="str">
        <f t="array" ref="AX43">IFERROR((SUMPRODUCT((economics!$AG$2:$AG$167=$B43)*(economics!$D$2:$D$167="process")*economics!$AH$2:$AH$167*(_xlfn.NORM.DIST(AX$3,economics!$AK$2:$AK$167,economics!$AJ$2:$AJ$167,TRUE)-_xlfn.NORM.DIST(AX$30,economics!$AK$2:$AK$167,economics!$AJ$2:$AJ$167,TRUE))*economics!$AM$2:$AM$167))/(SUMPRODUCT((economics!$AG$2:$AG$167=$B43)*(economics!$D$2:$D$167="process")*economics!$AH$2:$AH$167*(_xlfn.NORM.DIST(AX$3,economics!$AK$2:$AK$167,economics!$AJ$2:$AJ$167,TRUE)-_xlfn.NORM.DIST(AX$30,economics!$AK$2:$AK$167,economics!$AJ$2:$AJ$167,TRUE)))),"")</f>
        <v/>
      </c>
      <c r="AY43" t="str">
        <f t="array" ref="AY43">IFERROR((SUMPRODUCT((economics!$AG$2:$AG$167=$B43)*(economics!$D$2:$D$167="process")*economics!$AH$2:$AH$167*(_xlfn.NORM.DIST(AY$3,economics!$AK$2:$AK$167,economics!$AJ$2:$AJ$167,TRUE)-_xlfn.NORM.DIST(AY$30,economics!$AK$2:$AK$167,economics!$AJ$2:$AJ$167,TRUE))*economics!$AM$2:$AM$167))/(SUMPRODUCT((economics!$AG$2:$AG$167=$B43)*(economics!$D$2:$D$167="process")*economics!$AH$2:$AH$167*(_xlfn.NORM.DIST(AY$3,economics!$AK$2:$AK$167,economics!$AJ$2:$AJ$167,TRUE)-_xlfn.NORM.DIST(AY$30,economics!$AK$2:$AK$167,economics!$AJ$2:$AJ$167,TRUE)))),"")</f>
        <v/>
      </c>
      <c r="AZ43" t="str">
        <f t="array" ref="AZ43">IFERROR((SUMPRODUCT((economics!$AG$2:$AG$167=$B43)*(economics!$D$2:$D$167="process")*economics!$AH$2:$AH$167*(_xlfn.NORM.DIST(AZ$3,economics!$AK$2:$AK$167,economics!$AJ$2:$AJ$167,TRUE)-_xlfn.NORM.DIST(AZ$30,economics!$AK$2:$AK$167,economics!$AJ$2:$AJ$167,TRUE))*economics!$AM$2:$AM$167))/(SUMPRODUCT((economics!$AG$2:$AG$167=$B43)*(economics!$D$2:$D$167="process")*economics!$AH$2:$AH$167*(_xlfn.NORM.DIST(AZ$3,economics!$AK$2:$AK$167,economics!$AJ$2:$AJ$167,TRUE)-_xlfn.NORM.DIST(AZ$30,economics!$AK$2:$AK$167,economics!$AJ$2:$AJ$167,TRUE)))),"")</f>
        <v/>
      </c>
      <c r="BA43" t="str">
        <f t="array" ref="BA43">IFERROR((SUMPRODUCT((economics!$AG$2:$AG$167=$B43)*(economics!$D$2:$D$167="process")*economics!$AH$2:$AH$167*(_xlfn.NORM.DIST(BA$3,economics!$AK$2:$AK$167,economics!$AJ$2:$AJ$167,TRUE)-_xlfn.NORM.DIST(BA$30,economics!$AK$2:$AK$167,economics!$AJ$2:$AJ$167,TRUE))*economics!$AM$2:$AM$167))/(SUMPRODUCT((economics!$AG$2:$AG$167=$B43)*(economics!$D$2:$D$167="process")*economics!$AH$2:$AH$167*(_xlfn.NORM.DIST(BA$3,economics!$AK$2:$AK$167,economics!$AJ$2:$AJ$167,TRUE)-_xlfn.NORM.DIST(BA$30,economics!$AK$2:$AK$167,economics!$AJ$2:$AJ$167,TRUE)))),"")</f>
        <v/>
      </c>
      <c r="BB43" t="str">
        <f t="array" ref="BB43">IFERROR((SUMPRODUCT((economics!$AG$2:$AG$167=$B43)*(economics!$D$2:$D$167="process")*economics!$AH$2:$AH$167*(_xlfn.NORM.DIST(BB$3,economics!$AK$2:$AK$167,economics!$AJ$2:$AJ$167,TRUE)-_xlfn.NORM.DIST(BB$30,economics!$AK$2:$AK$167,economics!$AJ$2:$AJ$167,TRUE))*economics!$AM$2:$AM$167))/(SUMPRODUCT((economics!$AG$2:$AG$167=$B43)*(economics!$D$2:$D$167="process")*economics!$AH$2:$AH$167*(_xlfn.NORM.DIST(BB$3,economics!$AK$2:$AK$167,economics!$AJ$2:$AJ$167,TRUE)-_xlfn.NORM.DIST(BB$30,economics!$AK$2:$AK$167,economics!$AJ$2:$AJ$167,TRUE)))),"")</f>
        <v/>
      </c>
      <c r="BC43" t="str">
        <f t="array" ref="BC43">IFERROR((SUMPRODUCT((economics!$AG$2:$AG$167=$B43)*(economics!$D$2:$D$167="process")*economics!$AH$2:$AH$167*(_xlfn.NORM.DIST(BC$3,economics!$AK$2:$AK$167,economics!$AJ$2:$AJ$167,TRUE)-_xlfn.NORM.DIST(BC$30,economics!$AK$2:$AK$167,economics!$AJ$2:$AJ$167,TRUE))*economics!$AM$2:$AM$167))/(SUMPRODUCT((economics!$AG$2:$AG$167=$B43)*(economics!$D$2:$D$167="process")*economics!$AH$2:$AH$167*(_xlfn.NORM.DIST(BC$3,economics!$AK$2:$AK$167,economics!$AJ$2:$AJ$167,TRUE)-_xlfn.NORM.DIST(BC$30,economics!$AK$2:$AK$167,economics!$AJ$2:$AJ$167,TRUE)))),"")</f>
        <v/>
      </c>
      <c r="BD43" t="str">
        <f t="array" ref="BD43">IFERROR((SUMPRODUCT((economics!$AG$2:$AG$167=$B43)*(economics!$D$2:$D$167="process")*economics!$AH$2:$AH$167*(_xlfn.NORM.DIST(BD$3,economics!$AK$2:$AK$167,economics!$AJ$2:$AJ$167,TRUE)-_xlfn.NORM.DIST(BD$30,economics!$AK$2:$AK$167,economics!$AJ$2:$AJ$167,TRUE))*economics!$AM$2:$AM$167))/(SUMPRODUCT((economics!$AG$2:$AG$167=$B43)*(economics!$D$2:$D$167="process")*economics!$AH$2:$AH$167*(_xlfn.NORM.DIST(BD$3,economics!$AK$2:$AK$167,economics!$AJ$2:$AJ$167,TRUE)-_xlfn.NORM.DIST(BD$30,economics!$AK$2:$AK$167,economics!$AJ$2:$AJ$167,TRUE)))),"")</f>
        <v/>
      </c>
      <c r="BE43" t="str">
        <f t="array" ref="BE43">IFERROR((SUMPRODUCT((economics!$AG$2:$AG$167=$B43)*(economics!$D$2:$D$167="process")*economics!$AH$2:$AH$167*(_xlfn.NORM.DIST(BE$3,economics!$AK$2:$AK$167,economics!$AJ$2:$AJ$167,TRUE)-_xlfn.NORM.DIST(BE$30,economics!$AK$2:$AK$167,economics!$AJ$2:$AJ$167,TRUE))*economics!$AM$2:$AM$167))/(SUMPRODUCT((economics!$AG$2:$AG$167=$B43)*(economics!$D$2:$D$167="process")*economics!$AH$2:$AH$167*(_xlfn.NORM.DIST(BE$3,economics!$AK$2:$AK$167,economics!$AJ$2:$AJ$167,TRUE)-_xlfn.NORM.DIST(BE$30,economics!$AK$2:$AK$167,economics!$AJ$2:$AJ$167,TRUE)))),"")</f>
        <v/>
      </c>
      <c r="BF43" t="str">
        <f t="array" ref="BF43">IFERROR((SUMPRODUCT((economics!$AG$2:$AG$167=$B43)*(economics!$D$2:$D$167="process")*economics!$AH$2:$AH$167*(_xlfn.NORM.DIST(BF$3,economics!$AK$2:$AK$167,economics!$AJ$2:$AJ$167,TRUE)-_xlfn.NORM.DIST(BF$30,economics!$AK$2:$AK$167,economics!$AJ$2:$AJ$167,TRUE))*economics!$AM$2:$AM$167))/(SUMPRODUCT((economics!$AG$2:$AG$167=$B43)*(economics!$D$2:$D$167="process")*economics!$AH$2:$AH$167*(_xlfn.NORM.DIST(BF$3,economics!$AK$2:$AK$167,economics!$AJ$2:$AJ$167,TRUE)-_xlfn.NORM.DIST(BF$30,economics!$AK$2:$AK$167,economics!$AJ$2:$AJ$167,TRUE)))),"")</f>
        <v/>
      </c>
      <c r="BG43" t="str">
        <f t="array" ref="BG43">IFERROR((SUMPRODUCT((economics!$AG$2:$AG$167=$B43)*(economics!$D$2:$D$167="process")*economics!$AH$2:$AH$167*(_xlfn.NORM.DIST(BG$3,economics!$AK$2:$AK$167,economics!$AJ$2:$AJ$167,TRUE)-_xlfn.NORM.DIST(BG$30,economics!$AK$2:$AK$167,economics!$AJ$2:$AJ$167,TRUE))*economics!$AM$2:$AM$167))/(SUMPRODUCT((economics!$AG$2:$AG$167=$B43)*(economics!$D$2:$D$167="process")*economics!$AH$2:$AH$167*(_xlfn.NORM.DIST(BG$3,economics!$AK$2:$AK$167,economics!$AJ$2:$AJ$167,TRUE)-_xlfn.NORM.DIST(BG$30,economics!$AK$2:$AK$167,economics!$AJ$2:$AJ$167,TRUE)))),"")</f>
        <v/>
      </c>
      <c r="BH43" t="str">
        <f t="array" ref="BH43">IFERROR((SUMPRODUCT((economics!$AG$2:$AG$167=$B43)*(economics!$D$2:$D$167="process")*economics!$AH$2:$AH$167*(_xlfn.NORM.DIST(BH$3,economics!$AK$2:$AK$167,economics!$AJ$2:$AJ$167,TRUE)-_xlfn.NORM.DIST(BH$30,economics!$AK$2:$AK$167,economics!$AJ$2:$AJ$167,TRUE))*economics!$AM$2:$AM$167))/(SUMPRODUCT((economics!$AG$2:$AG$167=$B43)*(economics!$D$2:$D$167="process")*economics!$AH$2:$AH$167*(_xlfn.NORM.DIST(BH$3,economics!$AK$2:$AK$167,economics!$AJ$2:$AJ$167,TRUE)-_xlfn.NORM.DIST(BH$30,economics!$AK$2:$AK$167,economics!$AJ$2:$AJ$167,TRUE)))),"")</f>
        <v/>
      </c>
      <c r="BI43" t="str">
        <f t="array" ref="BI43">IFERROR((SUMPRODUCT((economics!$AG$2:$AG$167=$B43)*(economics!$D$2:$D$167="process")*economics!$AH$2:$AH$167*(_xlfn.NORM.DIST(BI$3,economics!$AK$2:$AK$167,economics!$AJ$2:$AJ$167,TRUE)-_xlfn.NORM.DIST(BI$30,economics!$AK$2:$AK$167,economics!$AJ$2:$AJ$167,TRUE))*economics!$AM$2:$AM$167))/(SUMPRODUCT((economics!$AG$2:$AG$167=$B43)*(economics!$D$2:$D$167="process")*economics!$AH$2:$AH$167*(_xlfn.NORM.DIST(BI$3,economics!$AK$2:$AK$167,economics!$AJ$2:$AJ$167,TRUE)-_xlfn.NORM.DIST(BI$30,economics!$AK$2:$AK$167,economics!$AJ$2:$AJ$167,TRUE)))),"")</f>
        <v/>
      </c>
      <c r="BJ43" t="str">
        <f t="array" ref="BJ43">IFERROR((SUMPRODUCT((economics!$AG$2:$AG$167=$B43)*(economics!$D$2:$D$167="process")*economics!$AH$2:$AH$167*(_xlfn.NORM.DIST(BJ$3,economics!$AK$2:$AK$167,economics!$AJ$2:$AJ$167,TRUE)-_xlfn.NORM.DIST(BJ$30,economics!$AK$2:$AK$167,economics!$AJ$2:$AJ$167,TRUE))*economics!$AM$2:$AM$167))/(SUMPRODUCT((economics!$AG$2:$AG$167=$B43)*(economics!$D$2:$D$167="process")*economics!$AH$2:$AH$167*(_xlfn.NORM.DIST(BJ$3,economics!$AK$2:$AK$167,economics!$AJ$2:$AJ$167,TRUE)-_xlfn.NORM.DIST(BJ$30,economics!$AK$2:$AK$167,economics!$AJ$2:$AJ$167,TRUE)))),"")</f>
        <v/>
      </c>
      <c r="BK43" t="str">
        <f t="array" ref="BK43">IFERROR((SUMPRODUCT((economics!$AG$2:$AG$167=$B43)*(economics!$D$2:$D$167="process")*economics!$AH$2:$AH$167*(_xlfn.NORM.DIST(BK$3,economics!$AK$2:$AK$167,economics!$AJ$2:$AJ$167,TRUE)-_xlfn.NORM.DIST(BK$30,economics!$AK$2:$AK$167,economics!$AJ$2:$AJ$167,TRUE))*economics!$AM$2:$AM$167))/(SUMPRODUCT((economics!$AG$2:$AG$167=$B43)*(economics!$D$2:$D$167="process")*economics!$AH$2:$AH$167*(_xlfn.NORM.DIST(BK$3,economics!$AK$2:$AK$167,economics!$AJ$2:$AJ$167,TRUE)-_xlfn.NORM.DIST(BK$30,economics!$AK$2:$AK$167,economics!$AJ$2:$AJ$167,TRUE)))),"")</f>
        <v/>
      </c>
      <c r="BL43" t="str">
        <f t="array" ref="BL43">IFERROR((SUMPRODUCT((economics!$AG$2:$AG$167=$B43)*(economics!$D$2:$D$167="process")*economics!$AH$2:$AH$167*(_xlfn.NORM.DIST(BL$3,economics!$AK$2:$AK$167,economics!$AJ$2:$AJ$167,TRUE)-_xlfn.NORM.DIST(BL$30,economics!$AK$2:$AK$167,economics!$AJ$2:$AJ$167,TRUE))*economics!$AM$2:$AM$167))/(SUMPRODUCT((economics!$AG$2:$AG$167=$B43)*(economics!$D$2:$D$167="process")*economics!$AH$2:$AH$167*(_xlfn.NORM.DIST(BL$3,economics!$AK$2:$AK$167,economics!$AJ$2:$AJ$167,TRUE)-_xlfn.NORM.DIST(BL$30,economics!$AK$2:$AK$167,economics!$AJ$2:$AJ$167,TRUE)))),"")</f>
        <v/>
      </c>
      <c r="BM43" t="str">
        <f t="array" ref="BM43">IFERROR((SUMPRODUCT((economics!$AG$2:$AG$167=$B43)*(economics!$D$2:$D$167="process")*economics!$AH$2:$AH$167*(_xlfn.NORM.DIST(BM$3,economics!$AK$2:$AK$167,economics!$AJ$2:$AJ$167,TRUE)-_xlfn.NORM.DIST(BM$30,economics!$AK$2:$AK$167,economics!$AJ$2:$AJ$167,TRUE))*economics!$AM$2:$AM$167))/(SUMPRODUCT((economics!$AG$2:$AG$167=$B43)*(economics!$D$2:$D$167="process")*economics!$AH$2:$AH$167*(_xlfn.NORM.DIST(BM$3,economics!$AK$2:$AK$167,economics!$AJ$2:$AJ$167,TRUE)-_xlfn.NORM.DIST(BM$30,economics!$AK$2:$AK$167,economics!$AJ$2:$AJ$167,TRUE)))),"")</f>
        <v/>
      </c>
      <c r="BN43" t="str">
        <f t="array" ref="BN43">IFERROR((SUMPRODUCT((economics!$AG$2:$AG$167=$B43)*(economics!$D$2:$D$167="process")*economics!$AH$2:$AH$167*(_xlfn.NORM.DIST(BN$3,economics!$AK$2:$AK$167,economics!$AJ$2:$AJ$167,TRUE)-_xlfn.NORM.DIST(BN$30,economics!$AK$2:$AK$167,economics!$AJ$2:$AJ$167,TRUE))*economics!$AM$2:$AM$167))/(SUMPRODUCT((economics!$AG$2:$AG$167=$B43)*(economics!$D$2:$D$167="process")*economics!$AH$2:$AH$167*(_xlfn.NORM.DIST(BN$3,economics!$AK$2:$AK$167,economics!$AJ$2:$AJ$167,TRUE)-_xlfn.NORM.DIST(BN$30,economics!$AK$2:$AK$167,economics!$AJ$2:$AJ$167,TRUE)))),"")</f>
        <v/>
      </c>
      <c r="BO43" t="str">
        <f t="array" ref="BO43">IFERROR((SUMPRODUCT((economics!$AG$2:$AG$167=$B43)*(economics!$D$2:$D$167="process")*economics!$AH$2:$AH$167*(_xlfn.NORM.DIST(BO$3,economics!$AK$2:$AK$167,economics!$AJ$2:$AJ$167,TRUE)-_xlfn.NORM.DIST(BO$30,economics!$AK$2:$AK$167,economics!$AJ$2:$AJ$167,TRUE))*economics!$AM$2:$AM$167))/(SUMPRODUCT((economics!$AG$2:$AG$167=$B43)*(economics!$D$2:$D$167="process")*economics!$AH$2:$AH$167*(_xlfn.NORM.DIST(BO$3,economics!$AK$2:$AK$167,economics!$AJ$2:$AJ$167,TRUE)-_xlfn.NORM.DIST(BO$30,economics!$AK$2:$AK$167,economics!$AJ$2:$AJ$167,TRUE)))),"")</f>
        <v/>
      </c>
      <c r="BP43" t="str">
        <f t="array" ref="BP43">IFERROR((SUMPRODUCT((economics!$AG$2:$AG$167=$B43)*(economics!$D$2:$D$167="process")*economics!$AH$2:$AH$167*(_xlfn.NORM.DIST(BP$3,economics!$AK$2:$AK$167,economics!$AJ$2:$AJ$167,TRUE)-_xlfn.NORM.DIST(BP$30,economics!$AK$2:$AK$167,economics!$AJ$2:$AJ$167,TRUE))*economics!$AM$2:$AM$167))/(SUMPRODUCT((economics!$AG$2:$AG$167=$B43)*(economics!$D$2:$D$167="process")*economics!$AH$2:$AH$167*(_xlfn.NORM.DIST(BP$3,economics!$AK$2:$AK$167,economics!$AJ$2:$AJ$167,TRUE)-_xlfn.NORM.DIST(BP$30,economics!$AK$2:$AK$167,economics!$AJ$2:$AJ$167,TRUE)))),"")</f>
        <v/>
      </c>
      <c r="BQ43" t="str">
        <f t="array" ref="BQ43">IFERROR((SUMPRODUCT((economics!$AG$2:$AG$167=$B43)*(economics!$D$2:$D$167="process")*economics!$AH$2:$AH$167*(_xlfn.NORM.DIST(BQ$3,economics!$AK$2:$AK$167,economics!$AJ$2:$AJ$167,TRUE)-_xlfn.NORM.DIST(BQ$30,economics!$AK$2:$AK$167,economics!$AJ$2:$AJ$167,TRUE))*economics!$AM$2:$AM$167))/(SUMPRODUCT((economics!$AG$2:$AG$167=$B43)*(economics!$D$2:$D$167="process")*economics!$AH$2:$AH$167*(_xlfn.NORM.DIST(BQ$3,economics!$AK$2:$AK$167,economics!$AJ$2:$AJ$167,TRUE)-_xlfn.NORM.DIST(BQ$30,economics!$AK$2:$AK$167,economics!$AJ$2:$AJ$167,TRUE)))),"")</f>
        <v/>
      </c>
      <c r="BR43" t="str">
        <f t="array" ref="BR43">IFERROR((SUMPRODUCT((economics!$AG$2:$AG$167=$B43)*(economics!$D$2:$D$167="process")*economics!$AH$2:$AH$167*(_xlfn.NORM.DIST(BR$3,economics!$AK$2:$AK$167,economics!$AJ$2:$AJ$167,TRUE)-_xlfn.NORM.DIST(BR$30,economics!$AK$2:$AK$167,economics!$AJ$2:$AJ$167,TRUE))*economics!$AM$2:$AM$167))/(SUMPRODUCT((economics!$AG$2:$AG$167=$B43)*(economics!$D$2:$D$167="process")*economics!$AH$2:$AH$167*(_xlfn.NORM.DIST(BR$3,economics!$AK$2:$AK$167,economics!$AJ$2:$AJ$167,TRUE)-_xlfn.NORM.DIST(BR$30,economics!$AK$2:$AK$167,economics!$AJ$2:$AJ$167,TRUE)))),"")</f>
        <v/>
      </c>
      <c r="BS43" t="str">
        <f t="array" ref="BS43">IFERROR((SUMPRODUCT((economics!$AG$2:$AG$167=$B43)*(economics!$D$2:$D$167="process")*economics!$AH$2:$AH$167*(_xlfn.NORM.DIST(BS$3,economics!$AK$2:$AK$167,economics!$AJ$2:$AJ$167,TRUE)-_xlfn.NORM.DIST(BS$30,economics!$AK$2:$AK$167,economics!$AJ$2:$AJ$167,TRUE))*economics!$AM$2:$AM$167))/(SUMPRODUCT((economics!$AG$2:$AG$167=$B43)*(economics!$D$2:$D$167="process")*economics!$AH$2:$AH$167*(_xlfn.NORM.DIST(BS$3,economics!$AK$2:$AK$167,economics!$AJ$2:$AJ$167,TRUE)-_xlfn.NORM.DIST(BS$30,economics!$AK$2:$AK$167,economics!$AJ$2:$AJ$167,TRUE)))),"")</f>
        <v/>
      </c>
      <c r="BT43" t="str">
        <f t="array" ref="BT43">IFERROR((SUMPRODUCT((economics!$AG$2:$AG$167=$B43)*(economics!$D$2:$D$167="process")*economics!$AH$2:$AH$167*(_xlfn.NORM.DIST(BT$3,economics!$AK$2:$AK$167,economics!$AJ$2:$AJ$167,TRUE)-_xlfn.NORM.DIST(BT$30,economics!$AK$2:$AK$167,economics!$AJ$2:$AJ$167,TRUE))*economics!$AM$2:$AM$167))/(SUMPRODUCT((economics!$AG$2:$AG$167=$B43)*(economics!$D$2:$D$167="process")*economics!$AH$2:$AH$167*(_xlfn.NORM.DIST(BT$3,economics!$AK$2:$AK$167,economics!$AJ$2:$AJ$167,TRUE)-_xlfn.NORM.DIST(BT$30,economics!$AK$2:$AK$167,economics!$AJ$2:$AJ$167,TRUE)))),"")</f>
        <v/>
      </c>
      <c r="BU43" t="str">
        <f t="array" ref="BU43">IFERROR((SUMPRODUCT((economics!$AG$2:$AG$167=$B43)*(economics!$D$2:$D$167="process")*economics!$AH$2:$AH$167*(_xlfn.NORM.DIST(BU$3,economics!$AK$2:$AK$167,economics!$AJ$2:$AJ$167,TRUE)-_xlfn.NORM.DIST(BU$30,economics!$AK$2:$AK$167,economics!$AJ$2:$AJ$167,TRUE))*economics!$AM$2:$AM$167))/(SUMPRODUCT((economics!$AG$2:$AG$167=$B43)*(economics!$D$2:$D$167="process")*economics!$AH$2:$AH$167*(_xlfn.NORM.DIST(BU$3,economics!$AK$2:$AK$167,economics!$AJ$2:$AJ$167,TRUE)-_xlfn.NORM.DIST(BU$30,economics!$AK$2:$AK$167,economics!$AJ$2:$AJ$167,TRUE)))),"")</f>
        <v/>
      </c>
      <c r="BV43" t="str">
        <f t="array" ref="BV43">IFERROR((SUMPRODUCT((economics!$AG$2:$AG$167=$B43)*(economics!$D$2:$D$167="process")*economics!$AH$2:$AH$167*(_xlfn.NORM.DIST(BV$3,economics!$AK$2:$AK$167,economics!$AJ$2:$AJ$167,TRUE)-_xlfn.NORM.DIST(BV$30,economics!$AK$2:$AK$167,economics!$AJ$2:$AJ$167,TRUE))*economics!$AM$2:$AM$167))/(SUMPRODUCT((economics!$AG$2:$AG$167=$B43)*(economics!$D$2:$D$167="process")*economics!$AH$2:$AH$167*(_xlfn.NORM.DIST(BV$3,economics!$AK$2:$AK$167,economics!$AJ$2:$AJ$167,TRUE)-_xlfn.NORM.DIST(BV$30,economics!$AK$2:$AK$167,economics!$AJ$2:$AJ$167,TRUE)))),"")</f>
        <v/>
      </c>
      <c r="BW43" t="str">
        <f t="array" ref="BW43">IFERROR((SUMPRODUCT((economics!$AG$2:$AG$167=$B43)*(economics!$D$2:$D$167="process")*economics!$AH$2:$AH$167*(_xlfn.NORM.DIST(BW$3,economics!$AK$2:$AK$167,economics!$AJ$2:$AJ$167,TRUE)-_xlfn.NORM.DIST(BW$30,economics!$AK$2:$AK$167,economics!$AJ$2:$AJ$167,TRUE))*economics!$AM$2:$AM$167))/(SUMPRODUCT((economics!$AG$2:$AG$167=$B43)*(economics!$D$2:$D$167="process")*economics!$AH$2:$AH$167*(_xlfn.NORM.DIST(BW$3,economics!$AK$2:$AK$167,economics!$AJ$2:$AJ$167,TRUE)-_xlfn.NORM.DIST(BW$30,economics!$AK$2:$AK$167,economics!$AJ$2:$AJ$167,TRUE)))),"")</f>
        <v/>
      </c>
      <c r="BX43" t="str">
        <f t="array" ref="BX43">IFERROR((SUMPRODUCT((economics!$AG$2:$AG$167=$B43)*(economics!$D$2:$D$167="process")*economics!$AH$2:$AH$167*(_xlfn.NORM.DIST(BX$3,economics!$AK$2:$AK$167,economics!$AJ$2:$AJ$167,TRUE)-_xlfn.NORM.DIST(BX$30,economics!$AK$2:$AK$167,economics!$AJ$2:$AJ$167,TRUE))*economics!$AM$2:$AM$167))/(SUMPRODUCT((economics!$AG$2:$AG$167=$B43)*(economics!$D$2:$D$167="process")*economics!$AH$2:$AH$167*(_xlfn.NORM.DIST(BX$3,economics!$AK$2:$AK$167,economics!$AJ$2:$AJ$167,TRUE)-_xlfn.NORM.DIST(BX$30,economics!$AK$2:$AK$167,economics!$AJ$2:$AJ$167,TRUE)))),"")</f>
        <v/>
      </c>
      <c r="BY43" t="str">
        <f t="array" ref="BY43">IFERROR((SUMPRODUCT((economics!$AG$2:$AG$167=$B43)*(economics!$D$2:$D$167="process")*economics!$AH$2:$AH$167*(_xlfn.NORM.DIST(BY$3,economics!$AK$2:$AK$167,economics!$AJ$2:$AJ$167,TRUE)-_xlfn.NORM.DIST(BY$30,economics!$AK$2:$AK$167,economics!$AJ$2:$AJ$167,TRUE))*economics!$AM$2:$AM$167))/(SUMPRODUCT((economics!$AG$2:$AG$167=$B43)*(economics!$D$2:$D$167="process")*economics!$AH$2:$AH$167*(_xlfn.NORM.DIST(BY$3,economics!$AK$2:$AK$167,economics!$AJ$2:$AJ$167,TRUE)-_xlfn.NORM.DIST(BY$30,economics!$AK$2:$AK$167,economics!$AJ$2:$AJ$167,TRUE)))),"")</f>
        <v/>
      </c>
      <c r="BZ43" t="str">
        <f t="array" ref="BZ43">IFERROR((SUMPRODUCT((economics!$AG$2:$AG$167=$B43)*(economics!$D$2:$D$167="process")*economics!$AH$2:$AH$167*(_xlfn.NORM.DIST(BZ$3,economics!$AK$2:$AK$167,economics!$AJ$2:$AJ$167,TRUE)-_xlfn.NORM.DIST(BZ$30,economics!$AK$2:$AK$167,economics!$AJ$2:$AJ$167,TRUE))*economics!$AM$2:$AM$167))/(SUMPRODUCT((economics!$AG$2:$AG$167=$B43)*(economics!$D$2:$D$167="process")*economics!$AH$2:$AH$167*(_xlfn.NORM.DIST(BZ$3,economics!$AK$2:$AK$167,economics!$AJ$2:$AJ$167,TRUE)-_xlfn.NORM.DIST(BZ$30,economics!$AK$2:$AK$167,economics!$AJ$2:$AJ$167,TRUE)))),"")</f>
        <v/>
      </c>
      <c r="CA43" t="str">
        <f t="array" ref="CA43">IFERROR((SUMPRODUCT((economics!$AG$2:$AG$167=$B43)*(economics!$D$2:$D$167="process")*economics!$AH$2:$AH$167*(_xlfn.NORM.DIST(CA$3,economics!$AK$2:$AK$167,economics!$AJ$2:$AJ$167,TRUE)-_xlfn.NORM.DIST(CA$30,economics!$AK$2:$AK$167,economics!$AJ$2:$AJ$167,TRUE))*economics!$AM$2:$AM$167))/(SUMPRODUCT((economics!$AG$2:$AG$167=$B43)*(economics!$D$2:$D$167="process")*economics!$AH$2:$AH$167*(_xlfn.NORM.DIST(CA$3,economics!$AK$2:$AK$167,economics!$AJ$2:$AJ$167,TRUE)-_xlfn.NORM.DIST(CA$30,economics!$AK$2:$AK$167,economics!$AJ$2:$AJ$167,TRUE)))),"")</f>
        <v/>
      </c>
      <c r="CB43" t="str">
        <f t="array" ref="CB43">IFERROR((SUMPRODUCT((economics!$AG$2:$AG$167=$B43)*(economics!$D$2:$D$167="process")*economics!$AH$2:$AH$167*(_xlfn.NORM.DIST(CB$3,economics!$AK$2:$AK$167,economics!$AJ$2:$AJ$167,TRUE)-_xlfn.NORM.DIST(CB$30,economics!$AK$2:$AK$167,economics!$AJ$2:$AJ$167,TRUE))*economics!$AM$2:$AM$167))/(SUMPRODUCT((economics!$AG$2:$AG$167=$B43)*(economics!$D$2:$D$167="process")*economics!$AH$2:$AH$167*(_xlfn.NORM.DIST(CB$3,economics!$AK$2:$AK$167,economics!$AJ$2:$AJ$167,TRUE)-_xlfn.NORM.DIST(CB$30,economics!$AK$2:$AK$167,economics!$AJ$2:$AJ$167,TRUE)))),"")</f>
        <v/>
      </c>
      <c r="CC43" t="str">
        <f t="array" ref="CC43">IFERROR((SUMPRODUCT((economics!$AG$2:$AG$167=$B43)*(economics!$D$2:$D$167="process")*economics!$AH$2:$AH$167*(_xlfn.NORM.DIST(CC$3,economics!$AK$2:$AK$167,economics!$AJ$2:$AJ$167,TRUE)-_xlfn.NORM.DIST(CC$30,economics!$AK$2:$AK$167,economics!$AJ$2:$AJ$167,TRUE))*economics!$AM$2:$AM$167))/(SUMPRODUCT((economics!$AG$2:$AG$167=$B43)*(economics!$D$2:$D$167="process")*economics!$AH$2:$AH$167*(_xlfn.NORM.DIST(CC$3,economics!$AK$2:$AK$167,economics!$AJ$2:$AJ$167,TRUE)-_xlfn.NORM.DIST(CC$30,economics!$AK$2:$AK$167,economics!$AJ$2:$AJ$167,TRUE)))),"")</f>
        <v/>
      </c>
      <c r="CD43" t="str">
        <f t="array" ref="CD43">IFERROR((SUMPRODUCT((economics!$AG$2:$AG$167=$B43)*(economics!$D$2:$D$167="process")*economics!$AH$2:$AH$167*(_xlfn.NORM.DIST(CD$3,economics!$AK$2:$AK$167,economics!$AJ$2:$AJ$167,TRUE)-_xlfn.NORM.DIST(CD$30,economics!$AK$2:$AK$167,economics!$AJ$2:$AJ$167,TRUE))*economics!$AM$2:$AM$167))/(SUMPRODUCT((economics!$AG$2:$AG$167=$B43)*(economics!$D$2:$D$167="process")*economics!$AH$2:$AH$167*(_xlfn.NORM.DIST(CD$3,economics!$AK$2:$AK$167,economics!$AJ$2:$AJ$167,TRUE)-_xlfn.NORM.DIST(CD$30,economics!$AK$2:$AK$167,economics!$AJ$2:$AJ$167,TRUE)))),"")</f>
        <v/>
      </c>
      <c r="CE43" t="str">
        <f t="array" ref="CE43">IFERROR((SUMPRODUCT((economics!$AG$2:$AG$167=$B43)*(economics!$D$2:$D$167="process")*economics!$AH$2:$AH$167*(_xlfn.NORM.DIST(CE$3,economics!$AK$2:$AK$167,economics!$AJ$2:$AJ$167,TRUE)-_xlfn.NORM.DIST(CE$30,economics!$AK$2:$AK$167,economics!$AJ$2:$AJ$167,TRUE))*economics!$AM$2:$AM$167))/(SUMPRODUCT((economics!$AG$2:$AG$167=$B43)*(economics!$D$2:$D$167="process")*economics!$AH$2:$AH$167*(_xlfn.NORM.DIST(CE$3,economics!$AK$2:$AK$167,economics!$AJ$2:$AJ$167,TRUE)-_xlfn.NORM.DIST(CE$30,economics!$AK$2:$AK$167,economics!$AJ$2:$AJ$167,TRUE)))),"")</f>
        <v/>
      </c>
      <c r="CF43" t="str">
        <f t="array" ref="CF43">IFERROR((SUMPRODUCT((economics!$AG$2:$AG$167=$B43)*(economics!$D$2:$D$167="process")*economics!$AH$2:$AH$167*(_xlfn.NORM.DIST(CF$3,economics!$AK$2:$AK$167,economics!$AJ$2:$AJ$167,TRUE)-_xlfn.NORM.DIST(CF$30,economics!$AK$2:$AK$167,economics!$AJ$2:$AJ$167,TRUE))*economics!$AM$2:$AM$167))/(SUMPRODUCT((economics!$AG$2:$AG$167=$B43)*(economics!$D$2:$D$167="process")*economics!$AH$2:$AH$167*(_xlfn.NORM.DIST(CF$3,economics!$AK$2:$AK$167,economics!$AJ$2:$AJ$167,TRUE)-_xlfn.NORM.DIST(CF$30,economics!$AK$2:$AK$167,economics!$AJ$2:$AJ$167,TRUE)))),"")</f>
        <v/>
      </c>
      <c r="CG43" t="str">
        <f t="array" ref="CG43">IFERROR((SUMPRODUCT((economics!$AG$2:$AG$167=$B43)*(economics!$D$2:$D$167="process")*economics!$AH$2:$AH$167*(_xlfn.NORM.DIST(CG$3,economics!$AK$2:$AK$167,economics!$AJ$2:$AJ$167,TRUE)-_xlfn.NORM.DIST(CG$30,economics!$AK$2:$AK$167,economics!$AJ$2:$AJ$167,TRUE))*economics!$AM$2:$AM$167))/(SUMPRODUCT((economics!$AG$2:$AG$167=$B43)*(economics!$D$2:$D$167="process")*economics!$AH$2:$AH$167*(_xlfn.NORM.DIST(CG$3,economics!$AK$2:$AK$167,economics!$AJ$2:$AJ$167,TRUE)-_xlfn.NORM.DIST(CG$30,economics!$AK$2:$AK$167,economics!$AJ$2:$AJ$167,TRUE)))),"")</f>
        <v/>
      </c>
      <c r="CH43" t="str">
        <f t="array" ref="CH43">IFERROR((SUMPRODUCT((economics!$AG$2:$AG$167=$B43)*(economics!$D$2:$D$167="process")*economics!$AH$2:$AH$167*(_xlfn.NORM.DIST(CH$3,economics!$AK$2:$AK$167,economics!$AJ$2:$AJ$167,TRUE)-_xlfn.NORM.DIST(CH$30,economics!$AK$2:$AK$167,economics!$AJ$2:$AJ$167,TRUE))*economics!$AM$2:$AM$167))/(SUMPRODUCT((economics!$AG$2:$AG$167=$B43)*(economics!$D$2:$D$167="process")*economics!$AH$2:$AH$167*(_xlfn.NORM.DIST(CH$3,economics!$AK$2:$AK$167,economics!$AJ$2:$AJ$167,TRUE)-_xlfn.NORM.DIST(CH$30,economics!$AK$2:$AK$167,economics!$AJ$2:$AJ$167,TRUE)))),"")</f>
        <v/>
      </c>
    </row>
    <row r="44" spans="1:86" x14ac:dyDescent="0.35">
      <c r="A44" t="str">
        <f t="shared" si="0"/>
        <v>glass and glass products 231</v>
      </c>
      <c r="B44">
        <f t="shared" si="0"/>
        <v>231</v>
      </c>
      <c r="E44">
        <f t="array" ref="E44">IFERROR((SUMPRODUCT((economics!$AG$2:$AG$167=$B44)*(economics!$D$2:$D$167="process")*economics!$AH$2:$AH$167*(_xlfn.NORM.DIST(E$3,economics!$AK$2:$AK$167,economics!$AJ$2:$AJ$167,TRUE)-_xlfn.NORM.DIST(E$30,economics!$AK$2:$AK$167,economics!$AJ$2:$AJ$167,TRUE))*economics!$AM$2:$AM$167))/(SUMPRODUCT((economics!$AG$2:$AG$167=$B44)*(economics!$D$2:$D$167="process")*economics!$AH$2:$AH$167*(_xlfn.NORM.DIST(E$3,economics!$AK$2:$AK$167,economics!$AJ$2:$AJ$167,TRUE)-_xlfn.NORM.DIST(E$30,economics!$AK$2:$AK$167,economics!$AJ$2:$AJ$167,TRUE)))),"")</f>
        <v>17.795346977410858</v>
      </c>
      <c r="F44">
        <f t="array" ref="F44">IFERROR((SUMPRODUCT((economics!$AG$2:$AG$167=$B44)*(economics!$D$2:$D$167="process")*economics!$AH$2:$AH$167*(_xlfn.NORM.DIST(F$3,economics!$AK$2:$AK$167,economics!$AJ$2:$AJ$167,TRUE)-_xlfn.NORM.DIST(F$30,economics!$AK$2:$AK$167,economics!$AJ$2:$AJ$167,TRUE))*economics!$AM$2:$AM$167))/(SUMPRODUCT((economics!$AG$2:$AG$167=$B44)*(economics!$D$2:$D$167="process")*economics!$AH$2:$AH$167*(_xlfn.NORM.DIST(F$3,economics!$AK$2:$AK$167,economics!$AJ$2:$AJ$167,TRUE)-_xlfn.NORM.DIST(F$30,economics!$AK$2:$AK$167,economics!$AJ$2:$AJ$167,TRUE)))),"")</f>
        <v>13.469249893698517</v>
      </c>
      <c r="G44">
        <f t="array" ref="G44">IFERROR((SUMPRODUCT((economics!$AG$2:$AG$167=$B44)*(economics!$D$2:$D$167="process")*economics!$AH$2:$AH$167*(_xlfn.NORM.DIST(G$3,economics!$AK$2:$AK$167,economics!$AJ$2:$AJ$167,TRUE)-_xlfn.NORM.DIST(G$30,economics!$AK$2:$AK$167,economics!$AJ$2:$AJ$167,TRUE))*economics!$AM$2:$AM$167))/(SUMPRODUCT((economics!$AG$2:$AG$167=$B44)*(economics!$D$2:$D$167="process")*economics!$AH$2:$AH$167*(_xlfn.NORM.DIST(G$3,economics!$AK$2:$AK$167,economics!$AJ$2:$AJ$167,TRUE)-_xlfn.NORM.DIST(G$30,economics!$AK$2:$AK$167,economics!$AJ$2:$AJ$167,TRUE)))),"")</f>
        <v>11.872310781229979</v>
      </c>
      <c r="H44">
        <f t="array" ref="H44">IFERROR((SUMPRODUCT((economics!$AG$2:$AG$167=$B44)*(economics!$D$2:$D$167="process")*economics!$AH$2:$AH$167*(_xlfn.NORM.DIST(H$3,economics!$AK$2:$AK$167,economics!$AJ$2:$AJ$167,TRUE)-_xlfn.NORM.DIST(H$30,economics!$AK$2:$AK$167,economics!$AJ$2:$AJ$167,TRUE))*economics!$AM$2:$AM$167))/(SUMPRODUCT((economics!$AG$2:$AG$167=$B44)*(economics!$D$2:$D$167="process")*economics!$AH$2:$AH$167*(_xlfn.NORM.DIST(H$3,economics!$AK$2:$AK$167,economics!$AJ$2:$AJ$167,TRUE)-_xlfn.NORM.DIST(H$30,economics!$AK$2:$AK$167,economics!$AJ$2:$AJ$167,TRUE)))),"")</f>
        <v>11.187184804961545</v>
      </c>
      <c r="I44">
        <f t="array" ref="I44">IFERROR((SUMPRODUCT((economics!$AG$2:$AG$167=$B44)*(economics!$D$2:$D$167="process")*economics!$AH$2:$AH$167*(_xlfn.NORM.DIST(I$3,economics!$AK$2:$AK$167,economics!$AJ$2:$AJ$167,TRUE)-_xlfn.NORM.DIST(I$30,economics!$AK$2:$AK$167,economics!$AJ$2:$AJ$167,TRUE))*economics!$AM$2:$AM$167))/(SUMPRODUCT((economics!$AG$2:$AG$167=$B44)*(economics!$D$2:$D$167="process")*economics!$AH$2:$AH$167*(_xlfn.NORM.DIST(I$3,economics!$AK$2:$AK$167,economics!$AJ$2:$AJ$167,TRUE)-_xlfn.NORM.DIST(I$30,economics!$AK$2:$AK$167,economics!$AJ$2:$AJ$167,TRUE)))),"")</f>
        <v>10.94767434561618</v>
      </c>
      <c r="J44">
        <f t="array" ref="J44">IFERROR((SUMPRODUCT((economics!$AG$2:$AG$167=$B44)*(economics!$D$2:$D$167="process")*economics!$AH$2:$AH$167*(_xlfn.NORM.DIST(J$3,economics!$AK$2:$AK$167,economics!$AJ$2:$AJ$167,TRUE)-_xlfn.NORM.DIST(J$30,economics!$AK$2:$AK$167,economics!$AJ$2:$AJ$167,TRUE))*economics!$AM$2:$AM$167))/(SUMPRODUCT((economics!$AG$2:$AG$167=$B44)*(economics!$D$2:$D$167="process")*economics!$AH$2:$AH$167*(_xlfn.NORM.DIST(J$3,economics!$AK$2:$AK$167,economics!$AJ$2:$AJ$167,TRUE)-_xlfn.NORM.DIST(J$30,economics!$AK$2:$AK$167,economics!$AJ$2:$AJ$167,TRUE)))),"")</f>
        <v>10.976090808755679</v>
      </c>
      <c r="K44">
        <f t="array" ref="K44">IFERROR((SUMPRODUCT((economics!$AG$2:$AG$167=$B44)*(economics!$D$2:$D$167="process")*economics!$AH$2:$AH$167*(_xlfn.NORM.DIST(K$3,economics!$AK$2:$AK$167,economics!$AJ$2:$AJ$167,TRUE)-_xlfn.NORM.DIST(K$30,economics!$AK$2:$AK$167,economics!$AJ$2:$AJ$167,TRUE))*economics!$AM$2:$AM$167))/(SUMPRODUCT((economics!$AG$2:$AG$167=$B44)*(economics!$D$2:$D$167="process")*economics!$AH$2:$AH$167*(_xlfn.NORM.DIST(K$3,economics!$AK$2:$AK$167,economics!$AJ$2:$AJ$167,TRUE)-_xlfn.NORM.DIST(K$30,economics!$AK$2:$AK$167,economics!$AJ$2:$AJ$167,TRUE)))),"")</f>
        <v>11.283639075653639</v>
      </c>
      <c r="L44">
        <f t="array" ref="L44">IFERROR((SUMPRODUCT((economics!$AG$2:$AG$167=$B44)*(economics!$D$2:$D$167="process")*economics!$AH$2:$AH$167*(_xlfn.NORM.DIST(L$3,economics!$AK$2:$AK$167,economics!$AJ$2:$AJ$167,TRUE)-_xlfn.NORM.DIST(L$30,economics!$AK$2:$AK$167,economics!$AJ$2:$AJ$167,TRUE))*economics!$AM$2:$AM$167))/(SUMPRODUCT((economics!$AG$2:$AG$167=$B44)*(economics!$D$2:$D$167="process")*economics!$AH$2:$AH$167*(_xlfn.NORM.DIST(L$3,economics!$AK$2:$AK$167,economics!$AJ$2:$AJ$167,TRUE)-_xlfn.NORM.DIST(L$30,economics!$AK$2:$AK$167,economics!$AJ$2:$AJ$167,TRUE)))),"")</f>
        <v>12.06755429549742</v>
      </c>
      <c r="M44">
        <f t="array" ref="M44">IFERROR((SUMPRODUCT((economics!$AG$2:$AG$167=$B44)*(economics!$D$2:$D$167="process")*economics!$AH$2:$AH$167*(_xlfn.NORM.DIST(M$3,economics!$AK$2:$AK$167,economics!$AJ$2:$AJ$167,TRUE)-_xlfn.NORM.DIST(M$30,economics!$AK$2:$AK$167,economics!$AJ$2:$AJ$167,TRUE))*economics!$AM$2:$AM$167))/(SUMPRODUCT((economics!$AG$2:$AG$167=$B44)*(economics!$D$2:$D$167="process")*economics!$AH$2:$AH$167*(_xlfn.NORM.DIST(M$3,economics!$AK$2:$AK$167,economics!$AJ$2:$AJ$167,TRUE)-_xlfn.NORM.DIST(M$30,economics!$AK$2:$AK$167,economics!$AJ$2:$AJ$167,TRUE)))),"")</f>
        <v>13.753447402840797</v>
      </c>
      <c r="N44">
        <f t="array" ref="N44">IFERROR((SUMPRODUCT((economics!$AG$2:$AG$167=$B44)*(economics!$D$2:$D$167="process")*economics!$AH$2:$AH$167*(_xlfn.NORM.DIST(N$3,economics!$AK$2:$AK$167,economics!$AJ$2:$AJ$167,TRUE)-_xlfn.NORM.DIST(N$30,economics!$AK$2:$AK$167,economics!$AJ$2:$AJ$167,TRUE))*economics!$AM$2:$AM$167))/(SUMPRODUCT((economics!$AG$2:$AG$167=$B44)*(economics!$D$2:$D$167="process")*economics!$AH$2:$AH$167*(_xlfn.NORM.DIST(N$3,economics!$AK$2:$AK$167,economics!$AJ$2:$AJ$167,TRUE)-_xlfn.NORM.DIST(N$30,economics!$AK$2:$AK$167,economics!$AJ$2:$AJ$167,TRUE)))),"")</f>
        <v>16.555438849747837</v>
      </c>
      <c r="O44">
        <f t="array" ref="O44">IFERROR((SUMPRODUCT((economics!$AG$2:$AG$167=$B44)*(economics!$D$2:$D$167="process")*economics!$AH$2:$AH$167*(_xlfn.NORM.DIST(O$3,economics!$AK$2:$AK$167,economics!$AJ$2:$AJ$167,TRUE)-_xlfn.NORM.DIST(O$30,economics!$AK$2:$AK$167,economics!$AJ$2:$AJ$167,TRUE))*economics!$AM$2:$AM$167))/(SUMPRODUCT((economics!$AG$2:$AG$167=$B44)*(economics!$D$2:$D$167="process")*economics!$AH$2:$AH$167*(_xlfn.NORM.DIST(O$3,economics!$AK$2:$AK$167,economics!$AJ$2:$AJ$167,TRUE)-_xlfn.NORM.DIST(O$30,economics!$AK$2:$AK$167,economics!$AJ$2:$AJ$167,TRUE)))),"")</f>
        <v>19.268944258177893</v>
      </c>
      <c r="P44">
        <f t="array" ref="P44">IFERROR((SUMPRODUCT((economics!$AG$2:$AG$167=$B44)*(economics!$D$2:$D$167="process")*economics!$AH$2:$AH$167*(_xlfn.NORM.DIST(P$3,economics!$AK$2:$AK$167,economics!$AJ$2:$AJ$167,TRUE)-_xlfn.NORM.DIST(P$30,economics!$AK$2:$AK$167,economics!$AJ$2:$AJ$167,TRUE))*economics!$AM$2:$AM$167))/(SUMPRODUCT((economics!$AG$2:$AG$167=$B44)*(economics!$D$2:$D$167="process")*economics!$AH$2:$AH$167*(_xlfn.NORM.DIST(P$3,economics!$AK$2:$AK$167,economics!$AJ$2:$AJ$167,TRUE)-_xlfn.NORM.DIST(P$30,economics!$AK$2:$AK$167,economics!$AJ$2:$AJ$167,TRUE)))),"")</f>
        <v>20.630086537820144</v>
      </c>
      <c r="Q44">
        <f t="array" ref="Q44">IFERROR((SUMPRODUCT((economics!$AG$2:$AG$167=$B44)*(economics!$D$2:$D$167="process")*economics!$AH$2:$AH$167*(_xlfn.NORM.DIST(Q$3,economics!$AK$2:$AK$167,economics!$AJ$2:$AJ$167,TRUE)-_xlfn.NORM.DIST(Q$30,economics!$AK$2:$AK$167,economics!$AJ$2:$AJ$167,TRUE))*economics!$AM$2:$AM$167))/(SUMPRODUCT((economics!$AG$2:$AG$167=$B44)*(economics!$D$2:$D$167="process")*economics!$AH$2:$AH$167*(_xlfn.NORM.DIST(Q$3,economics!$AK$2:$AK$167,economics!$AJ$2:$AJ$167,TRUE)-_xlfn.NORM.DIST(Q$30,economics!$AK$2:$AK$167,economics!$AJ$2:$AJ$167,TRUE)))),"")</f>
        <v>21.128423211621712</v>
      </c>
      <c r="R44">
        <f t="array" ref="R44">IFERROR((SUMPRODUCT((economics!$AG$2:$AG$167=$B44)*(economics!$D$2:$D$167="process")*economics!$AH$2:$AH$167*(_xlfn.NORM.DIST(R$3,economics!$AK$2:$AK$167,economics!$AJ$2:$AJ$167,TRUE)-_xlfn.NORM.DIST(R$30,economics!$AK$2:$AK$167,economics!$AJ$2:$AJ$167,TRUE))*economics!$AM$2:$AM$167))/(SUMPRODUCT((economics!$AG$2:$AG$167=$B44)*(economics!$D$2:$D$167="process")*economics!$AH$2:$AH$167*(_xlfn.NORM.DIST(R$3,economics!$AK$2:$AK$167,economics!$AJ$2:$AJ$167,TRUE)-_xlfn.NORM.DIST(R$30,economics!$AK$2:$AK$167,economics!$AJ$2:$AJ$167,TRUE)))),"")</f>
        <v>21.418102251446914</v>
      </c>
      <c r="S44">
        <f t="array" ref="S44">IFERROR((SUMPRODUCT((economics!$AG$2:$AG$167=$B44)*(economics!$D$2:$D$167="process")*economics!$AH$2:$AH$167*(_xlfn.NORM.DIST(S$3,economics!$AK$2:$AK$167,economics!$AJ$2:$AJ$167,TRUE)-_xlfn.NORM.DIST(S$30,economics!$AK$2:$AK$167,economics!$AJ$2:$AJ$167,TRUE))*economics!$AM$2:$AM$167))/(SUMPRODUCT((economics!$AG$2:$AG$167=$B44)*(economics!$D$2:$D$167="process")*economics!$AH$2:$AH$167*(_xlfn.NORM.DIST(S$3,economics!$AK$2:$AK$167,economics!$AJ$2:$AJ$167,TRUE)-_xlfn.NORM.DIST(S$30,economics!$AK$2:$AK$167,economics!$AJ$2:$AJ$167,TRUE)))),"")</f>
        <v>21.723343422050249</v>
      </c>
      <c r="T44">
        <f t="array" ref="T44">IFERROR((SUMPRODUCT((economics!$AG$2:$AG$167=$B44)*(economics!$D$2:$D$167="process")*economics!$AH$2:$AH$167*(_xlfn.NORM.DIST(T$3,economics!$AK$2:$AK$167,economics!$AJ$2:$AJ$167,TRUE)-_xlfn.NORM.DIST(T$30,economics!$AK$2:$AK$167,economics!$AJ$2:$AJ$167,TRUE))*economics!$AM$2:$AM$167))/(SUMPRODUCT((economics!$AG$2:$AG$167=$B44)*(economics!$D$2:$D$167="process")*economics!$AH$2:$AH$167*(_xlfn.NORM.DIST(T$3,economics!$AK$2:$AK$167,economics!$AJ$2:$AJ$167,TRUE)-_xlfn.NORM.DIST(T$30,economics!$AK$2:$AK$167,economics!$AJ$2:$AJ$167,TRUE)))),"")</f>
        <v>22.089031244950256</v>
      </c>
      <c r="U44">
        <f t="array" ref="U44">IFERROR((SUMPRODUCT((economics!$AG$2:$AG$167=$B44)*(economics!$D$2:$D$167="process")*economics!$AH$2:$AH$167*(_xlfn.NORM.DIST(U$3,economics!$AK$2:$AK$167,economics!$AJ$2:$AJ$167,TRUE)-_xlfn.NORM.DIST(U$30,economics!$AK$2:$AK$167,economics!$AJ$2:$AJ$167,TRUE))*economics!$AM$2:$AM$167))/(SUMPRODUCT((economics!$AG$2:$AG$167=$B44)*(economics!$D$2:$D$167="process")*economics!$AH$2:$AH$167*(_xlfn.NORM.DIST(U$3,economics!$AK$2:$AK$167,economics!$AJ$2:$AJ$167,TRUE)-_xlfn.NORM.DIST(U$30,economics!$AK$2:$AK$167,economics!$AJ$2:$AJ$167,TRUE)))),"")</f>
        <v>22.511442460474274</v>
      </c>
      <c r="V44">
        <f t="array" ref="V44">IFERROR((SUMPRODUCT((economics!$AG$2:$AG$167=$B44)*(economics!$D$2:$D$167="process")*economics!$AH$2:$AH$167*(_xlfn.NORM.DIST(V$3,economics!$AK$2:$AK$167,economics!$AJ$2:$AJ$167,TRUE)-_xlfn.NORM.DIST(V$30,economics!$AK$2:$AK$167,economics!$AJ$2:$AJ$167,TRUE))*economics!$AM$2:$AM$167))/(SUMPRODUCT((economics!$AG$2:$AG$167=$B44)*(economics!$D$2:$D$167="process")*economics!$AH$2:$AH$167*(_xlfn.NORM.DIST(V$3,economics!$AK$2:$AK$167,economics!$AJ$2:$AJ$167,TRUE)-_xlfn.NORM.DIST(V$30,economics!$AK$2:$AK$167,economics!$AJ$2:$AJ$167,TRUE)))),"")</f>
        <v>22.965128520821846</v>
      </c>
      <c r="W44">
        <f t="array" ref="W44">IFERROR((SUMPRODUCT((economics!$AG$2:$AG$167=$B44)*(economics!$D$2:$D$167="process")*economics!$AH$2:$AH$167*(_xlfn.NORM.DIST(W$3,economics!$AK$2:$AK$167,economics!$AJ$2:$AJ$167,TRUE)-_xlfn.NORM.DIST(W$30,economics!$AK$2:$AK$167,economics!$AJ$2:$AJ$167,TRUE))*economics!$AM$2:$AM$167))/(SUMPRODUCT((economics!$AG$2:$AG$167=$B44)*(economics!$D$2:$D$167="process")*economics!$AH$2:$AH$167*(_xlfn.NORM.DIST(W$3,economics!$AK$2:$AK$167,economics!$AJ$2:$AJ$167,TRUE)-_xlfn.NORM.DIST(W$30,economics!$AK$2:$AK$167,economics!$AJ$2:$AJ$167,TRUE)))),"")</f>
        <v>23.409812433677939</v>
      </c>
      <c r="X44">
        <f t="array" ref="X44">IFERROR((SUMPRODUCT((economics!$AG$2:$AG$167=$B44)*(economics!$D$2:$D$167="process")*economics!$AH$2:$AH$167*(_xlfn.NORM.DIST(X$3,economics!$AK$2:$AK$167,economics!$AJ$2:$AJ$167,TRUE)-_xlfn.NORM.DIST(X$30,economics!$AK$2:$AK$167,economics!$AJ$2:$AJ$167,TRUE))*economics!$AM$2:$AM$167))/(SUMPRODUCT((economics!$AG$2:$AG$167=$B44)*(economics!$D$2:$D$167="process")*economics!$AH$2:$AH$167*(_xlfn.NORM.DIST(X$3,economics!$AK$2:$AK$167,economics!$AJ$2:$AJ$167,TRUE)-_xlfn.NORM.DIST(X$30,economics!$AK$2:$AK$167,economics!$AJ$2:$AJ$167,TRUE)))),"")</f>
        <v>23.802694013666429</v>
      </c>
      <c r="Y44">
        <f t="array" ref="Y44">IFERROR((SUMPRODUCT((economics!$AG$2:$AG$167=$B44)*(economics!$D$2:$D$167="process")*economics!$AH$2:$AH$167*(_xlfn.NORM.DIST(Y$3,economics!$AK$2:$AK$167,economics!$AJ$2:$AJ$167,TRUE)-_xlfn.NORM.DIST(Y$30,economics!$AK$2:$AK$167,economics!$AJ$2:$AJ$167,TRUE))*economics!$AM$2:$AM$167))/(SUMPRODUCT((economics!$AG$2:$AG$167=$B44)*(economics!$D$2:$D$167="process")*economics!$AH$2:$AH$167*(_xlfn.NORM.DIST(Y$3,economics!$AK$2:$AK$167,economics!$AJ$2:$AJ$167,TRUE)-_xlfn.NORM.DIST(Y$30,economics!$AK$2:$AK$167,economics!$AJ$2:$AJ$167,TRUE)))),"")</f>
        <v>24.114333584998981</v>
      </c>
      <c r="Z44">
        <f t="array" ref="Z44">IFERROR((SUMPRODUCT((economics!$AG$2:$AG$167=$B44)*(economics!$D$2:$D$167="process")*economics!$AH$2:$AH$167*(_xlfn.NORM.DIST(Z$3,economics!$AK$2:$AK$167,economics!$AJ$2:$AJ$167,TRUE)-_xlfn.NORM.DIST(Z$30,economics!$AK$2:$AK$167,economics!$AJ$2:$AJ$167,TRUE))*economics!$AM$2:$AM$167))/(SUMPRODUCT((economics!$AG$2:$AG$167=$B44)*(economics!$D$2:$D$167="process")*economics!$AH$2:$AH$167*(_xlfn.NORM.DIST(Z$3,economics!$AK$2:$AK$167,economics!$AJ$2:$AJ$167,TRUE)-_xlfn.NORM.DIST(Z$30,economics!$AK$2:$AK$167,economics!$AJ$2:$AJ$167,TRUE)))),"")</f>
        <v>24.337297983968547</v>
      </c>
      <c r="AA44">
        <f t="array" ref="AA44">IFERROR((SUMPRODUCT((economics!$AG$2:$AG$167=$B44)*(economics!$D$2:$D$167="process")*economics!$AH$2:$AH$167*(_xlfn.NORM.DIST(AA$3,economics!$AK$2:$AK$167,economics!$AJ$2:$AJ$167,TRUE)-_xlfn.NORM.DIST(AA$30,economics!$AK$2:$AK$167,economics!$AJ$2:$AJ$167,TRUE))*economics!$AM$2:$AM$167))/(SUMPRODUCT((economics!$AG$2:$AG$167=$B44)*(economics!$D$2:$D$167="process")*economics!$AH$2:$AH$167*(_xlfn.NORM.DIST(AA$3,economics!$AK$2:$AK$167,economics!$AJ$2:$AJ$167,TRUE)-_xlfn.NORM.DIST(AA$30,economics!$AK$2:$AK$167,economics!$AJ$2:$AJ$167,TRUE)))),"")</f>
        <v>24.482708699980353</v>
      </c>
      <c r="AB44">
        <f t="array" ref="AB44">IFERROR((SUMPRODUCT((economics!$AG$2:$AG$167=$B44)*(economics!$D$2:$D$167="process")*economics!$AH$2:$AH$167*(_xlfn.NORM.DIST(AB$3,economics!$AK$2:$AK$167,economics!$AJ$2:$AJ$167,TRUE)-_xlfn.NORM.DIST(AB$30,economics!$AK$2:$AK$167,economics!$AJ$2:$AJ$167,TRUE))*economics!$AM$2:$AM$167))/(SUMPRODUCT((economics!$AG$2:$AG$167=$B44)*(economics!$D$2:$D$167="process")*economics!$AH$2:$AH$167*(_xlfn.NORM.DIST(AB$3,economics!$AK$2:$AK$167,economics!$AJ$2:$AJ$167,TRUE)-_xlfn.NORM.DIST(AB$30,economics!$AK$2:$AK$167,economics!$AJ$2:$AJ$167,TRUE)))),"")</f>
        <v>24.57024851607089</v>
      </c>
      <c r="AC44">
        <f t="array" ref="AC44">IFERROR((SUMPRODUCT((economics!$AG$2:$AG$167=$B44)*(economics!$D$2:$D$167="process")*economics!$AH$2:$AH$167*(_xlfn.NORM.DIST(AC$3,economics!$AK$2:$AK$167,economics!$AJ$2:$AJ$167,TRUE)-_xlfn.NORM.DIST(AC$30,economics!$AK$2:$AK$167,economics!$AJ$2:$AJ$167,TRUE))*economics!$AM$2:$AM$167))/(SUMPRODUCT((economics!$AG$2:$AG$167=$B44)*(economics!$D$2:$D$167="process")*economics!$AH$2:$AH$167*(_xlfn.NORM.DIST(AC$3,economics!$AK$2:$AK$167,economics!$AJ$2:$AJ$167,TRUE)-_xlfn.NORM.DIST(AC$30,economics!$AK$2:$AK$167,economics!$AJ$2:$AJ$167,TRUE)))),"")</f>
        <v>24.619460777798494</v>
      </c>
      <c r="AD44">
        <f t="array" ref="AD44">IFERROR((SUMPRODUCT((economics!$AG$2:$AG$167=$B44)*(economics!$D$2:$D$167="process")*economics!$AH$2:$AH$167*(_xlfn.NORM.DIST(AD$3,economics!$AK$2:$AK$167,economics!$AJ$2:$AJ$167,TRUE)-_xlfn.NORM.DIST(AD$30,economics!$AK$2:$AK$167,economics!$AJ$2:$AJ$167,TRUE))*economics!$AM$2:$AM$167))/(SUMPRODUCT((economics!$AG$2:$AG$167=$B44)*(economics!$D$2:$D$167="process")*economics!$AH$2:$AH$167*(_xlfn.NORM.DIST(AD$3,economics!$AK$2:$AK$167,economics!$AJ$2:$AJ$167,TRUE)-_xlfn.NORM.DIST(AD$30,economics!$AK$2:$AK$167,economics!$AJ$2:$AJ$167,TRUE)))),"")</f>
        <v>24.645528456799564</v>
      </c>
      <c r="AE44">
        <f t="array" ref="AE44">IFERROR((SUMPRODUCT((economics!$AG$2:$AG$167=$B44)*(economics!$D$2:$D$167="process")*economics!$AH$2:$AH$167*(_xlfn.NORM.DIST(AE$3,economics!$AK$2:$AK$167,economics!$AJ$2:$AJ$167,TRUE)-_xlfn.NORM.DIST(AE$30,economics!$AK$2:$AK$167,economics!$AJ$2:$AJ$167,TRUE))*economics!$AM$2:$AM$167))/(SUMPRODUCT((economics!$AG$2:$AG$167=$B44)*(economics!$D$2:$D$167="process")*economics!$AH$2:$AH$167*(_xlfn.NORM.DIST(AE$3,economics!$AK$2:$AK$167,economics!$AJ$2:$AJ$167,TRUE)-_xlfn.NORM.DIST(AE$30,economics!$AK$2:$AK$167,economics!$AJ$2:$AJ$167,TRUE)))),"")</f>
        <v>24.658620669384344</v>
      </c>
      <c r="AF44">
        <f t="array" ref="AF44">IFERROR((SUMPRODUCT((economics!$AG$2:$AG$167=$B44)*(economics!$D$2:$D$167="process")*economics!$AH$2:$AH$167*(_xlfn.NORM.DIST(AF$3,economics!$AK$2:$AK$167,economics!$AJ$2:$AJ$167,TRUE)-_xlfn.NORM.DIST(AF$30,economics!$AK$2:$AK$167,economics!$AJ$2:$AJ$167,TRUE))*economics!$AM$2:$AM$167))/(SUMPRODUCT((economics!$AG$2:$AG$167=$B44)*(economics!$D$2:$D$167="process")*economics!$AH$2:$AH$167*(_xlfn.NORM.DIST(AF$3,economics!$AK$2:$AK$167,economics!$AJ$2:$AJ$167,TRUE)-_xlfn.NORM.DIST(AF$30,economics!$AK$2:$AK$167,economics!$AJ$2:$AJ$167,TRUE)))),"")</f>
        <v>24.664880434684772</v>
      </c>
      <c r="AG44">
        <f t="array" ref="AG44">IFERROR((SUMPRODUCT((economics!$AG$2:$AG$167=$B44)*(economics!$D$2:$D$167="process")*economics!$AH$2:$AH$167*(_xlfn.NORM.DIST(AG$3,economics!$AK$2:$AK$167,economics!$AJ$2:$AJ$167,TRUE)-_xlfn.NORM.DIST(AG$30,economics!$AK$2:$AK$167,economics!$AJ$2:$AJ$167,TRUE))*economics!$AM$2:$AM$167))/(SUMPRODUCT((economics!$AG$2:$AG$167=$B44)*(economics!$D$2:$D$167="process")*economics!$AH$2:$AH$167*(_xlfn.NORM.DIST(AG$3,economics!$AK$2:$AK$167,economics!$AJ$2:$AJ$167,TRUE)-_xlfn.NORM.DIST(AG$30,economics!$AK$2:$AK$167,economics!$AJ$2:$AJ$167,TRUE)))),"")</f>
        <v>24.66773676360144</v>
      </c>
      <c r="AH44">
        <f t="array" ref="AH44">IFERROR((SUMPRODUCT((economics!$AG$2:$AG$167=$B44)*(economics!$D$2:$D$167="process")*economics!$AH$2:$AH$167*(_xlfn.NORM.DIST(AH$3,economics!$AK$2:$AK$167,economics!$AJ$2:$AJ$167,TRUE)-_xlfn.NORM.DIST(AH$30,economics!$AK$2:$AK$167,economics!$AJ$2:$AJ$167,TRUE))*economics!$AM$2:$AM$167))/(SUMPRODUCT((economics!$AG$2:$AG$167=$B44)*(economics!$D$2:$D$167="process")*economics!$AH$2:$AH$167*(_xlfn.NORM.DIST(AH$3,economics!$AK$2:$AK$167,economics!$AJ$2:$AJ$167,TRUE)-_xlfn.NORM.DIST(AH$30,economics!$AK$2:$AK$167,economics!$AJ$2:$AJ$167,TRUE)))),"")</f>
        <v>24.668982424524572</v>
      </c>
      <c r="AI44">
        <f t="array" ref="AI44">IFERROR((SUMPRODUCT((economics!$AG$2:$AG$167=$B44)*(economics!$D$2:$D$167="process")*economics!$AH$2:$AH$167*(_xlfn.NORM.DIST(AI$3,economics!$AK$2:$AK$167,economics!$AJ$2:$AJ$167,TRUE)-_xlfn.NORM.DIST(AI$30,economics!$AK$2:$AK$167,economics!$AJ$2:$AJ$167,TRUE))*economics!$AM$2:$AM$167))/(SUMPRODUCT((economics!$AG$2:$AG$167=$B44)*(economics!$D$2:$D$167="process")*economics!$AH$2:$AH$167*(_xlfn.NORM.DIST(AI$3,economics!$AK$2:$AK$167,economics!$AJ$2:$AJ$167,TRUE)-_xlfn.NORM.DIST(AI$30,economics!$AK$2:$AK$167,economics!$AJ$2:$AJ$167,TRUE)))),"")</f>
        <v>24.669502075667996</v>
      </c>
      <c r="AJ44">
        <f t="array" ref="AJ44">IFERROR((SUMPRODUCT((economics!$AG$2:$AG$167=$B44)*(economics!$D$2:$D$167="process")*economics!$AH$2:$AH$167*(_xlfn.NORM.DIST(AJ$3,economics!$AK$2:$AK$167,economics!$AJ$2:$AJ$167,TRUE)-_xlfn.NORM.DIST(AJ$30,economics!$AK$2:$AK$167,economics!$AJ$2:$AJ$167,TRUE))*economics!$AM$2:$AM$167))/(SUMPRODUCT((economics!$AG$2:$AG$167=$B44)*(economics!$D$2:$D$167="process")*economics!$AH$2:$AH$167*(_xlfn.NORM.DIST(AJ$3,economics!$AK$2:$AK$167,economics!$AJ$2:$AJ$167,TRUE)-_xlfn.NORM.DIST(AJ$30,economics!$AK$2:$AK$167,economics!$AJ$2:$AJ$167,TRUE)))),"")</f>
        <v>24.669709557006986</v>
      </c>
      <c r="AK44">
        <f t="array" ref="AK44">IFERROR((SUMPRODUCT((economics!$AG$2:$AG$167=$B44)*(economics!$D$2:$D$167="process")*economics!$AH$2:$AH$167*(_xlfn.NORM.DIST(AK$3,economics!$AK$2:$AK$167,economics!$AJ$2:$AJ$167,TRUE)-_xlfn.NORM.DIST(AK$30,economics!$AK$2:$AK$167,economics!$AJ$2:$AJ$167,TRUE))*economics!$AM$2:$AM$167))/(SUMPRODUCT((economics!$AG$2:$AG$167=$B44)*(economics!$D$2:$D$167="process")*economics!$AH$2:$AH$167*(_xlfn.NORM.DIST(AK$3,economics!$AK$2:$AK$167,economics!$AJ$2:$AJ$167,TRUE)-_xlfn.NORM.DIST(AK$30,economics!$AK$2:$AK$167,economics!$AJ$2:$AJ$167,TRUE)))),"")</f>
        <v>24.66978887248824</v>
      </c>
      <c r="AL44">
        <f t="array" ref="AL44">IFERROR((SUMPRODUCT((economics!$AG$2:$AG$167=$B44)*(economics!$D$2:$D$167="process")*economics!$AH$2:$AH$167*(_xlfn.NORM.DIST(AL$3,economics!$AK$2:$AK$167,economics!$AJ$2:$AJ$167,TRUE)-_xlfn.NORM.DIST(AL$30,economics!$AK$2:$AK$167,economics!$AJ$2:$AJ$167,TRUE))*economics!$AM$2:$AM$167))/(SUMPRODUCT((economics!$AG$2:$AG$167=$B44)*(economics!$D$2:$D$167="process")*economics!$AH$2:$AH$167*(_xlfn.NORM.DIST(AL$3,economics!$AK$2:$AK$167,economics!$AJ$2:$AJ$167,TRUE)-_xlfn.NORM.DIST(AL$30,economics!$AK$2:$AK$167,economics!$AJ$2:$AJ$167,TRUE)))),"")</f>
        <v>24.669817910276286</v>
      </c>
      <c r="AM44">
        <f t="array" ref="AM44">IFERROR((SUMPRODUCT((economics!$AG$2:$AG$167=$B44)*(economics!$D$2:$D$167="process")*economics!$AH$2:$AH$167*(_xlfn.NORM.DIST(AM$3,economics!$AK$2:$AK$167,economics!$AJ$2:$AJ$167,TRUE)-_xlfn.NORM.DIST(AM$30,economics!$AK$2:$AK$167,economics!$AJ$2:$AJ$167,TRUE))*economics!$AM$2:$AM$167))/(SUMPRODUCT((economics!$AG$2:$AG$167=$B44)*(economics!$D$2:$D$167="process")*economics!$AH$2:$AH$167*(_xlfn.NORM.DIST(AM$3,economics!$AK$2:$AK$167,economics!$AJ$2:$AJ$167,TRUE)-_xlfn.NORM.DIST(AM$30,economics!$AK$2:$AK$167,economics!$AJ$2:$AJ$167,TRUE)))),"")</f>
        <v>24.669828093557427</v>
      </c>
      <c r="AN44">
        <f t="array" ref="AN44">IFERROR((SUMPRODUCT((economics!$AG$2:$AG$167=$B44)*(economics!$D$2:$D$167="process")*economics!$AH$2:$AH$167*(_xlfn.NORM.DIST(AN$3,economics!$AK$2:$AK$167,economics!$AJ$2:$AJ$167,TRUE)-_xlfn.NORM.DIST(AN$30,economics!$AK$2:$AK$167,economics!$AJ$2:$AJ$167,TRUE))*economics!$AM$2:$AM$167))/(SUMPRODUCT((economics!$AG$2:$AG$167=$B44)*(economics!$D$2:$D$167="process")*economics!$AH$2:$AH$167*(_xlfn.NORM.DIST(AN$3,economics!$AK$2:$AK$167,economics!$AJ$2:$AJ$167,TRUE)-_xlfn.NORM.DIST(AN$30,economics!$AK$2:$AK$167,economics!$AJ$2:$AJ$167,TRUE)))),"")</f>
        <v>24.66983151499667</v>
      </c>
      <c r="AO44">
        <f t="array" ref="AO44">IFERROR((SUMPRODUCT((economics!$AG$2:$AG$167=$B44)*(economics!$D$2:$D$167="process")*economics!$AH$2:$AH$167*(_xlfn.NORM.DIST(AO$3,economics!$AK$2:$AK$167,economics!$AJ$2:$AJ$167,TRUE)-_xlfn.NORM.DIST(AO$30,economics!$AK$2:$AK$167,economics!$AJ$2:$AJ$167,TRUE))*economics!$AM$2:$AM$167))/(SUMPRODUCT((economics!$AG$2:$AG$167=$B44)*(economics!$D$2:$D$167="process")*economics!$AH$2:$AH$167*(_xlfn.NORM.DIST(AO$3,economics!$AK$2:$AK$167,economics!$AJ$2:$AJ$167,TRUE)-_xlfn.NORM.DIST(AO$30,economics!$AK$2:$AK$167,economics!$AJ$2:$AJ$167,TRUE)))),"")</f>
        <v>24.66983261652668</v>
      </c>
      <c r="AP44">
        <f t="array" ref="AP44">IFERROR((SUMPRODUCT((economics!$AG$2:$AG$167=$B44)*(economics!$D$2:$D$167="process")*economics!$AH$2:$AH$167*(_xlfn.NORM.DIST(AP$3,economics!$AK$2:$AK$167,economics!$AJ$2:$AJ$167,TRUE)-_xlfn.NORM.DIST(AP$30,economics!$AK$2:$AK$167,economics!$AJ$2:$AJ$167,TRUE))*economics!$AM$2:$AM$167))/(SUMPRODUCT((economics!$AG$2:$AG$167=$B44)*(economics!$D$2:$D$167="process")*economics!$AH$2:$AH$167*(_xlfn.NORM.DIST(AP$3,economics!$AK$2:$AK$167,economics!$AJ$2:$AJ$167,TRUE)-_xlfn.NORM.DIST(AP$30,economics!$AK$2:$AK$167,economics!$AJ$2:$AJ$167,TRUE)))),"")</f>
        <v>24.669832956407149</v>
      </c>
      <c r="AQ44">
        <f t="array" ref="AQ44">IFERROR((SUMPRODUCT((economics!$AG$2:$AG$167=$B44)*(economics!$D$2:$D$167="process")*economics!$AH$2:$AH$167*(_xlfn.NORM.DIST(AQ$3,economics!$AK$2:$AK$167,economics!$AJ$2:$AJ$167,TRUE)-_xlfn.NORM.DIST(AQ$30,economics!$AK$2:$AK$167,economics!$AJ$2:$AJ$167,TRUE))*economics!$AM$2:$AM$167))/(SUMPRODUCT((economics!$AG$2:$AG$167=$B44)*(economics!$D$2:$D$167="process")*economics!$AH$2:$AH$167*(_xlfn.NORM.DIST(AQ$3,economics!$AK$2:$AK$167,economics!$AJ$2:$AJ$167,TRUE)-_xlfn.NORM.DIST(AQ$30,economics!$AK$2:$AK$167,economics!$AJ$2:$AJ$167,TRUE)))),"")</f>
        <v>24.669833056842851</v>
      </c>
      <c r="AR44">
        <f t="array" ref="AR44">IFERROR((SUMPRODUCT((economics!$AG$2:$AG$167=$B44)*(economics!$D$2:$D$167="process")*economics!$AH$2:$AH$167*(_xlfn.NORM.DIST(AR$3,economics!$AK$2:$AK$167,economics!$AJ$2:$AJ$167,TRUE)-_xlfn.NORM.DIST(AR$30,economics!$AK$2:$AK$167,economics!$AJ$2:$AJ$167,TRUE))*economics!$AM$2:$AM$167))/(SUMPRODUCT((economics!$AG$2:$AG$167=$B44)*(economics!$D$2:$D$167="process")*economics!$AH$2:$AH$167*(_xlfn.NORM.DIST(AR$3,economics!$AK$2:$AK$167,economics!$AJ$2:$AJ$167,TRUE)-_xlfn.NORM.DIST(AR$30,economics!$AK$2:$AK$167,economics!$AJ$2:$AJ$167,TRUE)))),"")</f>
        <v>24.669833085469946</v>
      </c>
      <c r="AS44">
        <f t="array" ref="AS44">IFERROR((SUMPRODUCT((economics!$AG$2:$AG$167=$B44)*(economics!$D$2:$D$167="process")*economics!$AH$2:$AH$167*(_xlfn.NORM.DIST(AS$3,economics!$AK$2:$AK$167,economics!$AJ$2:$AJ$167,TRUE)-_xlfn.NORM.DIST(AS$30,economics!$AK$2:$AK$167,economics!$AJ$2:$AJ$167,TRUE))*economics!$AM$2:$AM$167))/(SUMPRODUCT((economics!$AG$2:$AG$167=$B44)*(economics!$D$2:$D$167="process")*economics!$AH$2:$AH$167*(_xlfn.NORM.DIST(AS$3,economics!$AK$2:$AK$167,economics!$AJ$2:$AJ$167,TRUE)-_xlfn.NORM.DIST(AS$30,economics!$AK$2:$AK$167,economics!$AJ$2:$AJ$167,TRUE)))),"")</f>
        <v>24.669833093265659</v>
      </c>
      <c r="AT44">
        <f t="array" ref="AT44">IFERROR((SUMPRODUCT((economics!$AG$2:$AG$167=$B44)*(economics!$D$2:$D$167="process")*economics!$AH$2:$AH$167*(_xlfn.NORM.DIST(AT$3,economics!$AK$2:$AK$167,economics!$AJ$2:$AJ$167,TRUE)-_xlfn.NORM.DIST(AT$30,economics!$AK$2:$AK$167,economics!$AJ$2:$AJ$167,TRUE))*economics!$AM$2:$AM$167))/(SUMPRODUCT((economics!$AG$2:$AG$167=$B44)*(economics!$D$2:$D$167="process")*economics!$AH$2:$AH$167*(_xlfn.NORM.DIST(AT$3,economics!$AK$2:$AK$167,economics!$AJ$2:$AJ$167,TRUE)-_xlfn.NORM.DIST(AT$30,economics!$AK$2:$AK$167,economics!$AJ$2:$AJ$167,TRUE)))),"")</f>
        <v>24.669833094758655</v>
      </c>
      <c r="AU44">
        <f t="array" ref="AU44">IFERROR((SUMPRODUCT((economics!$AG$2:$AG$167=$B44)*(economics!$D$2:$D$167="process")*economics!$AH$2:$AH$167*(_xlfn.NORM.DIST(AU$3,economics!$AK$2:$AK$167,economics!$AJ$2:$AJ$167,TRUE)-_xlfn.NORM.DIST(AU$30,economics!$AK$2:$AK$167,economics!$AJ$2:$AJ$167,TRUE))*economics!$AM$2:$AM$167))/(SUMPRODUCT((economics!$AG$2:$AG$167=$B44)*(economics!$D$2:$D$167="process")*economics!$AH$2:$AH$167*(_xlfn.NORM.DIST(AU$3,economics!$AK$2:$AK$167,economics!$AJ$2:$AJ$167,TRUE)-_xlfn.NORM.DIST(AU$30,economics!$AK$2:$AK$167,economics!$AJ$2:$AJ$167,TRUE)))),"")</f>
        <v>24.669833095823858</v>
      </c>
      <c r="AV44">
        <f t="array" ref="AV44">IFERROR((SUMPRODUCT((economics!$AG$2:$AG$167=$B44)*(economics!$D$2:$D$167="process")*economics!$AH$2:$AH$167*(_xlfn.NORM.DIST(AV$3,economics!$AK$2:$AK$167,economics!$AJ$2:$AJ$167,TRUE)-_xlfn.NORM.DIST(AV$30,economics!$AK$2:$AK$167,economics!$AJ$2:$AJ$167,TRUE))*economics!$AM$2:$AM$167))/(SUMPRODUCT((economics!$AG$2:$AG$167=$B44)*(economics!$D$2:$D$167="process")*economics!$AH$2:$AH$167*(_xlfn.NORM.DIST(AV$3,economics!$AK$2:$AK$167,economics!$AJ$2:$AJ$167,TRUE)-_xlfn.NORM.DIST(AV$30,economics!$AK$2:$AK$167,economics!$AJ$2:$AJ$167,TRUE)))),"")</f>
        <v>24.669833095823858</v>
      </c>
      <c r="AW44">
        <f t="array" ref="AW44">IFERROR((SUMPRODUCT((economics!$AG$2:$AG$167=$B44)*(economics!$D$2:$D$167="process")*economics!$AH$2:$AH$167*(_xlfn.NORM.DIST(AW$3,economics!$AK$2:$AK$167,economics!$AJ$2:$AJ$167,TRUE)-_xlfn.NORM.DIST(AW$30,economics!$AK$2:$AK$167,economics!$AJ$2:$AJ$167,TRUE))*economics!$AM$2:$AM$167))/(SUMPRODUCT((economics!$AG$2:$AG$167=$B44)*(economics!$D$2:$D$167="process")*economics!$AH$2:$AH$167*(_xlfn.NORM.DIST(AW$3,economics!$AK$2:$AK$167,economics!$AJ$2:$AJ$167,TRUE)-_xlfn.NORM.DIST(AW$30,economics!$AK$2:$AK$167,economics!$AJ$2:$AJ$167,TRUE)))),"")</f>
        <v>24.669833095823858</v>
      </c>
      <c r="AX44">
        <f t="array" ref="AX44">IFERROR((SUMPRODUCT((economics!$AG$2:$AG$167=$B44)*(economics!$D$2:$D$167="process")*economics!$AH$2:$AH$167*(_xlfn.NORM.DIST(AX$3,economics!$AK$2:$AK$167,economics!$AJ$2:$AJ$167,TRUE)-_xlfn.NORM.DIST(AX$30,economics!$AK$2:$AK$167,economics!$AJ$2:$AJ$167,TRUE))*economics!$AM$2:$AM$167))/(SUMPRODUCT((economics!$AG$2:$AG$167=$B44)*(economics!$D$2:$D$167="process")*economics!$AH$2:$AH$167*(_xlfn.NORM.DIST(AX$3,economics!$AK$2:$AK$167,economics!$AJ$2:$AJ$167,TRUE)-_xlfn.NORM.DIST(AX$30,economics!$AK$2:$AK$167,economics!$AJ$2:$AJ$167,TRUE)))),"")</f>
        <v>24.669833095823858</v>
      </c>
      <c r="AY44">
        <f t="array" ref="AY44">IFERROR((SUMPRODUCT((economics!$AG$2:$AG$167=$B44)*(economics!$D$2:$D$167="process")*economics!$AH$2:$AH$167*(_xlfn.NORM.DIST(AY$3,economics!$AK$2:$AK$167,economics!$AJ$2:$AJ$167,TRUE)-_xlfn.NORM.DIST(AY$30,economics!$AK$2:$AK$167,economics!$AJ$2:$AJ$167,TRUE))*economics!$AM$2:$AM$167))/(SUMPRODUCT((economics!$AG$2:$AG$167=$B44)*(economics!$D$2:$D$167="process")*economics!$AH$2:$AH$167*(_xlfn.NORM.DIST(AY$3,economics!$AK$2:$AK$167,economics!$AJ$2:$AJ$167,TRUE)-_xlfn.NORM.DIST(AY$30,economics!$AK$2:$AK$167,economics!$AJ$2:$AJ$167,TRUE)))),"")</f>
        <v>24.669833095823858</v>
      </c>
      <c r="AZ44">
        <f t="array" ref="AZ44">IFERROR((SUMPRODUCT((economics!$AG$2:$AG$167=$B44)*(economics!$D$2:$D$167="process")*economics!$AH$2:$AH$167*(_xlfn.NORM.DIST(AZ$3,economics!$AK$2:$AK$167,economics!$AJ$2:$AJ$167,TRUE)-_xlfn.NORM.DIST(AZ$30,economics!$AK$2:$AK$167,economics!$AJ$2:$AJ$167,TRUE))*economics!$AM$2:$AM$167))/(SUMPRODUCT((economics!$AG$2:$AG$167=$B44)*(economics!$D$2:$D$167="process")*economics!$AH$2:$AH$167*(_xlfn.NORM.DIST(AZ$3,economics!$AK$2:$AK$167,economics!$AJ$2:$AJ$167,TRUE)-_xlfn.NORM.DIST(AZ$30,economics!$AK$2:$AK$167,economics!$AJ$2:$AJ$167,TRUE)))),"")</f>
        <v>24.669833095823858</v>
      </c>
      <c r="BA44">
        <f t="array" ref="BA44">IFERROR((SUMPRODUCT((economics!$AG$2:$AG$167=$B44)*(economics!$D$2:$D$167="process")*economics!$AH$2:$AH$167*(_xlfn.NORM.DIST(BA$3,economics!$AK$2:$AK$167,economics!$AJ$2:$AJ$167,TRUE)-_xlfn.NORM.DIST(BA$30,economics!$AK$2:$AK$167,economics!$AJ$2:$AJ$167,TRUE))*economics!$AM$2:$AM$167))/(SUMPRODUCT((economics!$AG$2:$AG$167=$B44)*(economics!$D$2:$D$167="process")*economics!$AH$2:$AH$167*(_xlfn.NORM.DIST(BA$3,economics!$AK$2:$AK$167,economics!$AJ$2:$AJ$167,TRUE)-_xlfn.NORM.DIST(BA$30,economics!$AK$2:$AK$167,economics!$AJ$2:$AJ$167,TRUE)))),"")</f>
        <v>24.669833095823854</v>
      </c>
      <c r="BB44">
        <f t="array" ref="BB44">IFERROR((SUMPRODUCT((economics!$AG$2:$AG$167=$B44)*(economics!$D$2:$D$167="process")*economics!$AH$2:$AH$167*(_xlfn.NORM.DIST(BB$3,economics!$AK$2:$AK$167,economics!$AJ$2:$AJ$167,TRUE)-_xlfn.NORM.DIST(BB$30,economics!$AK$2:$AK$167,economics!$AJ$2:$AJ$167,TRUE))*economics!$AM$2:$AM$167))/(SUMPRODUCT((economics!$AG$2:$AG$167=$B44)*(economics!$D$2:$D$167="process")*economics!$AH$2:$AH$167*(_xlfn.NORM.DIST(BB$3,economics!$AK$2:$AK$167,economics!$AJ$2:$AJ$167,TRUE)-_xlfn.NORM.DIST(BB$30,economics!$AK$2:$AK$167,economics!$AJ$2:$AJ$167,TRUE)))),"")</f>
        <v>24.669833095823858</v>
      </c>
      <c r="BC44">
        <f t="array" ref="BC44">IFERROR((SUMPRODUCT((economics!$AG$2:$AG$167=$B44)*(economics!$D$2:$D$167="process")*economics!$AH$2:$AH$167*(_xlfn.NORM.DIST(BC$3,economics!$AK$2:$AK$167,economics!$AJ$2:$AJ$167,TRUE)-_xlfn.NORM.DIST(BC$30,economics!$AK$2:$AK$167,economics!$AJ$2:$AJ$167,TRUE))*economics!$AM$2:$AM$167))/(SUMPRODUCT((economics!$AG$2:$AG$167=$B44)*(economics!$D$2:$D$167="process")*economics!$AH$2:$AH$167*(_xlfn.NORM.DIST(BC$3,economics!$AK$2:$AK$167,economics!$AJ$2:$AJ$167,TRUE)-_xlfn.NORM.DIST(BC$30,economics!$AK$2:$AK$167,economics!$AJ$2:$AJ$167,TRUE)))),"")</f>
        <v>24.669833095823858</v>
      </c>
      <c r="BD44">
        <f t="array" ref="BD44">IFERROR((SUMPRODUCT((economics!$AG$2:$AG$167=$B44)*(economics!$D$2:$D$167="process")*economics!$AH$2:$AH$167*(_xlfn.NORM.DIST(BD$3,economics!$AK$2:$AK$167,economics!$AJ$2:$AJ$167,TRUE)-_xlfn.NORM.DIST(BD$30,economics!$AK$2:$AK$167,economics!$AJ$2:$AJ$167,TRUE))*economics!$AM$2:$AM$167))/(SUMPRODUCT((economics!$AG$2:$AG$167=$B44)*(economics!$D$2:$D$167="process")*economics!$AH$2:$AH$167*(_xlfn.NORM.DIST(BD$3,economics!$AK$2:$AK$167,economics!$AJ$2:$AJ$167,TRUE)-_xlfn.NORM.DIST(BD$30,economics!$AK$2:$AK$167,economics!$AJ$2:$AJ$167,TRUE)))),"")</f>
        <v>24.669833095823858</v>
      </c>
      <c r="BE44">
        <f t="array" ref="BE44">IFERROR((SUMPRODUCT((economics!$AG$2:$AG$167=$B44)*(economics!$D$2:$D$167="process")*economics!$AH$2:$AH$167*(_xlfn.NORM.DIST(BE$3,economics!$AK$2:$AK$167,economics!$AJ$2:$AJ$167,TRUE)-_xlfn.NORM.DIST(BE$30,economics!$AK$2:$AK$167,economics!$AJ$2:$AJ$167,TRUE))*economics!$AM$2:$AM$167))/(SUMPRODUCT((economics!$AG$2:$AG$167=$B44)*(economics!$D$2:$D$167="process")*economics!$AH$2:$AH$167*(_xlfn.NORM.DIST(BE$3,economics!$AK$2:$AK$167,economics!$AJ$2:$AJ$167,TRUE)-_xlfn.NORM.DIST(BE$30,economics!$AK$2:$AK$167,economics!$AJ$2:$AJ$167,TRUE)))),"")</f>
        <v>24.669833095823858</v>
      </c>
      <c r="BF44">
        <f t="array" ref="BF44">IFERROR((SUMPRODUCT((economics!$AG$2:$AG$167=$B44)*(economics!$D$2:$D$167="process")*economics!$AH$2:$AH$167*(_xlfn.NORM.DIST(BF$3,economics!$AK$2:$AK$167,economics!$AJ$2:$AJ$167,TRUE)-_xlfn.NORM.DIST(BF$30,economics!$AK$2:$AK$167,economics!$AJ$2:$AJ$167,TRUE))*economics!$AM$2:$AM$167))/(SUMPRODUCT((economics!$AG$2:$AG$167=$B44)*(economics!$D$2:$D$167="process")*economics!$AH$2:$AH$167*(_xlfn.NORM.DIST(BF$3,economics!$AK$2:$AK$167,economics!$AJ$2:$AJ$167,TRUE)-_xlfn.NORM.DIST(BF$30,economics!$AK$2:$AK$167,economics!$AJ$2:$AJ$167,TRUE)))),"")</f>
        <v>24.669833095823858</v>
      </c>
      <c r="BG44">
        <f t="array" ref="BG44">IFERROR((SUMPRODUCT((economics!$AG$2:$AG$167=$B44)*(economics!$D$2:$D$167="process")*economics!$AH$2:$AH$167*(_xlfn.NORM.DIST(BG$3,economics!$AK$2:$AK$167,economics!$AJ$2:$AJ$167,TRUE)-_xlfn.NORM.DIST(BG$30,economics!$AK$2:$AK$167,economics!$AJ$2:$AJ$167,TRUE))*economics!$AM$2:$AM$167))/(SUMPRODUCT((economics!$AG$2:$AG$167=$B44)*(economics!$D$2:$D$167="process")*economics!$AH$2:$AH$167*(_xlfn.NORM.DIST(BG$3,economics!$AK$2:$AK$167,economics!$AJ$2:$AJ$167,TRUE)-_xlfn.NORM.DIST(BG$30,economics!$AK$2:$AK$167,economics!$AJ$2:$AJ$167,TRUE)))),"")</f>
        <v>24.669833095823858</v>
      </c>
      <c r="BH44">
        <f t="array" ref="BH44">IFERROR((SUMPRODUCT((economics!$AG$2:$AG$167=$B44)*(economics!$D$2:$D$167="process")*economics!$AH$2:$AH$167*(_xlfn.NORM.DIST(BH$3,economics!$AK$2:$AK$167,economics!$AJ$2:$AJ$167,TRUE)-_xlfn.NORM.DIST(BH$30,economics!$AK$2:$AK$167,economics!$AJ$2:$AJ$167,TRUE))*economics!$AM$2:$AM$167))/(SUMPRODUCT((economics!$AG$2:$AG$167=$B44)*(economics!$D$2:$D$167="process")*economics!$AH$2:$AH$167*(_xlfn.NORM.DIST(BH$3,economics!$AK$2:$AK$167,economics!$AJ$2:$AJ$167,TRUE)-_xlfn.NORM.DIST(BH$30,economics!$AK$2:$AK$167,economics!$AJ$2:$AJ$167,TRUE)))),"")</f>
        <v>24.669833095823858</v>
      </c>
      <c r="BI44">
        <f t="array" ref="BI44">IFERROR((SUMPRODUCT((economics!$AG$2:$AG$167=$B44)*(economics!$D$2:$D$167="process")*economics!$AH$2:$AH$167*(_xlfn.NORM.DIST(BI$3,economics!$AK$2:$AK$167,economics!$AJ$2:$AJ$167,TRUE)-_xlfn.NORM.DIST(BI$30,economics!$AK$2:$AK$167,economics!$AJ$2:$AJ$167,TRUE))*economics!$AM$2:$AM$167))/(SUMPRODUCT((economics!$AG$2:$AG$167=$B44)*(economics!$D$2:$D$167="process")*economics!$AH$2:$AH$167*(_xlfn.NORM.DIST(BI$3,economics!$AK$2:$AK$167,economics!$AJ$2:$AJ$167,TRUE)-_xlfn.NORM.DIST(BI$30,economics!$AK$2:$AK$167,economics!$AJ$2:$AJ$167,TRUE)))),"")</f>
        <v>24.669833095823858</v>
      </c>
      <c r="BJ44">
        <f t="array" ref="BJ44">IFERROR((SUMPRODUCT((economics!$AG$2:$AG$167=$B44)*(economics!$D$2:$D$167="process")*economics!$AH$2:$AH$167*(_xlfn.NORM.DIST(BJ$3,economics!$AK$2:$AK$167,economics!$AJ$2:$AJ$167,TRUE)-_xlfn.NORM.DIST(BJ$30,economics!$AK$2:$AK$167,economics!$AJ$2:$AJ$167,TRUE))*economics!$AM$2:$AM$167))/(SUMPRODUCT((economics!$AG$2:$AG$167=$B44)*(economics!$D$2:$D$167="process")*economics!$AH$2:$AH$167*(_xlfn.NORM.DIST(BJ$3,economics!$AK$2:$AK$167,economics!$AJ$2:$AJ$167,TRUE)-_xlfn.NORM.DIST(BJ$30,economics!$AK$2:$AK$167,economics!$AJ$2:$AJ$167,TRUE)))),"")</f>
        <v>24.669833095823858</v>
      </c>
      <c r="BK44" t="str">
        <f t="array" ref="BK44">IFERROR((SUMPRODUCT((economics!$AG$2:$AG$167=$B44)*(economics!$D$2:$D$167="process")*economics!$AH$2:$AH$167*(_xlfn.NORM.DIST(BK$3,economics!$AK$2:$AK$167,economics!$AJ$2:$AJ$167,TRUE)-_xlfn.NORM.DIST(BK$30,economics!$AK$2:$AK$167,economics!$AJ$2:$AJ$167,TRUE))*economics!$AM$2:$AM$167))/(SUMPRODUCT((economics!$AG$2:$AG$167=$B44)*(economics!$D$2:$D$167="process")*economics!$AH$2:$AH$167*(_xlfn.NORM.DIST(BK$3,economics!$AK$2:$AK$167,economics!$AJ$2:$AJ$167,TRUE)-_xlfn.NORM.DIST(BK$30,economics!$AK$2:$AK$167,economics!$AJ$2:$AJ$167,TRUE)))),"")</f>
        <v/>
      </c>
      <c r="BL44" t="str">
        <f t="array" ref="BL44">IFERROR((SUMPRODUCT((economics!$AG$2:$AG$167=$B44)*(economics!$D$2:$D$167="process")*economics!$AH$2:$AH$167*(_xlfn.NORM.DIST(BL$3,economics!$AK$2:$AK$167,economics!$AJ$2:$AJ$167,TRUE)-_xlfn.NORM.DIST(BL$30,economics!$AK$2:$AK$167,economics!$AJ$2:$AJ$167,TRUE))*economics!$AM$2:$AM$167))/(SUMPRODUCT((economics!$AG$2:$AG$167=$B44)*(economics!$D$2:$D$167="process")*economics!$AH$2:$AH$167*(_xlfn.NORM.DIST(BL$3,economics!$AK$2:$AK$167,economics!$AJ$2:$AJ$167,TRUE)-_xlfn.NORM.DIST(BL$30,economics!$AK$2:$AK$167,economics!$AJ$2:$AJ$167,TRUE)))),"")</f>
        <v/>
      </c>
      <c r="BM44" t="str">
        <f t="array" ref="BM44">IFERROR((SUMPRODUCT((economics!$AG$2:$AG$167=$B44)*(economics!$D$2:$D$167="process")*economics!$AH$2:$AH$167*(_xlfn.NORM.DIST(BM$3,economics!$AK$2:$AK$167,economics!$AJ$2:$AJ$167,TRUE)-_xlfn.NORM.DIST(BM$30,economics!$AK$2:$AK$167,economics!$AJ$2:$AJ$167,TRUE))*economics!$AM$2:$AM$167))/(SUMPRODUCT((economics!$AG$2:$AG$167=$B44)*(economics!$D$2:$D$167="process")*economics!$AH$2:$AH$167*(_xlfn.NORM.DIST(BM$3,economics!$AK$2:$AK$167,economics!$AJ$2:$AJ$167,TRUE)-_xlfn.NORM.DIST(BM$30,economics!$AK$2:$AK$167,economics!$AJ$2:$AJ$167,TRUE)))),"")</f>
        <v/>
      </c>
      <c r="BN44" t="str">
        <f t="array" ref="BN44">IFERROR((SUMPRODUCT((economics!$AG$2:$AG$167=$B44)*(economics!$D$2:$D$167="process")*economics!$AH$2:$AH$167*(_xlfn.NORM.DIST(BN$3,economics!$AK$2:$AK$167,economics!$AJ$2:$AJ$167,TRUE)-_xlfn.NORM.DIST(BN$30,economics!$AK$2:$AK$167,economics!$AJ$2:$AJ$167,TRUE))*economics!$AM$2:$AM$167))/(SUMPRODUCT((economics!$AG$2:$AG$167=$B44)*(economics!$D$2:$D$167="process")*economics!$AH$2:$AH$167*(_xlfn.NORM.DIST(BN$3,economics!$AK$2:$AK$167,economics!$AJ$2:$AJ$167,TRUE)-_xlfn.NORM.DIST(BN$30,economics!$AK$2:$AK$167,economics!$AJ$2:$AJ$167,TRUE)))),"")</f>
        <v/>
      </c>
      <c r="BO44" t="str">
        <f t="array" ref="BO44">IFERROR((SUMPRODUCT((economics!$AG$2:$AG$167=$B44)*(economics!$D$2:$D$167="process")*economics!$AH$2:$AH$167*(_xlfn.NORM.DIST(BO$3,economics!$AK$2:$AK$167,economics!$AJ$2:$AJ$167,TRUE)-_xlfn.NORM.DIST(BO$30,economics!$AK$2:$AK$167,economics!$AJ$2:$AJ$167,TRUE))*economics!$AM$2:$AM$167))/(SUMPRODUCT((economics!$AG$2:$AG$167=$B44)*(economics!$D$2:$D$167="process")*economics!$AH$2:$AH$167*(_xlfn.NORM.DIST(BO$3,economics!$AK$2:$AK$167,economics!$AJ$2:$AJ$167,TRUE)-_xlfn.NORM.DIST(BO$30,economics!$AK$2:$AK$167,economics!$AJ$2:$AJ$167,TRUE)))),"")</f>
        <v/>
      </c>
      <c r="BP44" t="str">
        <f t="array" ref="BP44">IFERROR((SUMPRODUCT((economics!$AG$2:$AG$167=$B44)*(economics!$D$2:$D$167="process")*economics!$AH$2:$AH$167*(_xlfn.NORM.DIST(BP$3,economics!$AK$2:$AK$167,economics!$AJ$2:$AJ$167,TRUE)-_xlfn.NORM.DIST(BP$30,economics!$AK$2:$AK$167,economics!$AJ$2:$AJ$167,TRUE))*economics!$AM$2:$AM$167))/(SUMPRODUCT((economics!$AG$2:$AG$167=$B44)*(economics!$D$2:$D$167="process")*economics!$AH$2:$AH$167*(_xlfn.NORM.DIST(BP$3,economics!$AK$2:$AK$167,economics!$AJ$2:$AJ$167,TRUE)-_xlfn.NORM.DIST(BP$30,economics!$AK$2:$AK$167,economics!$AJ$2:$AJ$167,TRUE)))),"")</f>
        <v/>
      </c>
      <c r="BQ44" t="str">
        <f t="array" ref="BQ44">IFERROR((SUMPRODUCT((economics!$AG$2:$AG$167=$B44)*(economics!$D$2:$D$167="process")*economics!$AH$2:$AH$167*(_xlfn.NORM.DIST(BQ$3,economics!$AK$2:$AK$167,economics!$AJ$2:$AJ$167,TRUE)-_xlfn.NORM.DIST(BQ$30,economics!$AK$2:$AK$167,economics!$AJ$2:$AJ$167,TRUE))*economics!$AM$2:$AM$167))/(SUMPRODUCT((economics!$AG$2:$AG$167=$B44)*(economics!$D$2:$D$167="process")*economics!$AH$2:$AH$167*(_xlfn.NORM.DIST(BQ$3,economics!$AK$2:$AK$167,economics!$AJ$2:$AJ$167,TRUE)-_xlfn.NORM.DIST(BQ$30,economics!$AK$2:$AK$167,economics!$AJ$2:$AJ$167,TRUE)))),"")</f>
        <v/>
      </c>
      <c r="BR44" t="str">
        <f t="array" ref="BR44">IFERROR((SUMPRODUCT((economics!$AG$2:$AG$167=$B44)*(economics!$D$2:$D$167="process")*economics!$AH$2:$AH$167*(_xlfn.NORM.DIST(BR$3,economics!$AK$2:$AK$167,economics!$AJ$2:$AJ$167,TRUE)-_xlfn.NORM.DIST(BR$30,economics!$AK$2:$AK$167,economics!$AJ$2:$AJ$167,TRUE))*economics!$AM$2:$AM$167))/(SUMPRODUCT((economics!$AG$2:$AG$167=$B44)*(economics!$D$2:$D$167="process")*economics!$AH$2:$AH$167*(_xlfn.NORM.DIST(BR$3,economics!$AK$2:$AK$167,economics!$AJ$2:$AJ$167,TRUE)-_xlfn.NORM.DIST(BR$30,economics!$AK$2:$AK$167,economics!$AJ$2:$AJ$167,TRUE)))),"")</f>
        <v/>
      </c>
      <c r="BS44" t="str">
        <f t="array" ref="BS44">IFERROR((SUMPRODUCT((economics!$AG$2:$AG$167=$B44)*(economics!$D$2:$D$167="process")*economics!$AH$2:$AH$167*(_xlfn.NORM.DIST(BS$3,economics!$AK$2:$AK$167,economics!$AJ$2:$AJ$167,TRUE)-_xlfn.NORM.DIST(BS$30,economics!$AK$2:$AK$167,economics!$AJ$2:$AJ$167,TRUE))*economics!$AM$2:$AM$167))/(SUMPRODUCT((economics!$AG$2:$AG$167=$B44)*(economics!$D$2:$D$167="process")*economics!$AH$2:$AH$167*(_xlfn.NORM.DIST(BS$3,economics!$AK$2:$AK$167,economics!$AJ$2:$AJ$167,TRUE)-_xlfn.NORM.DIST(BS$30,economics!$AK$2:$AK$167,economics!$AJ$2:$AJ$167,TRUE)))),"")</f>
        <v/>
      </c>
      <c r="BT44" t="str">
        <f t="array" ref="BT44">IFERROR((SUMPRODUCT((economics!$AG$2:$AG$167=$B44)*(economics!$D$2:$D$167="process")*economics!$AH$2:$AH$167*(_xlfn.NORM.DIST(BT$3,economics!$AK$2:$AK$167,economics!$AJ$2:$AJ$167,TRUE)-_xlfn.NORM.DIST(BT$30,economics!$AK$2:$AK$167,economics!$AJ$2:$AJ$167,TRUE))*economics!$AM$2:$AM$167))/(SUMPRODUCT((economics!$AG$2:$AG$167=$B44)*(economics!$D$2:$D$167="process")*economics!$AH$2:$AH$167*(_xlfn.NORM.DIST(BT$3,economics!$AK$2:$AK$167,economics!$AJ$2:$AJ$167,TRUE)-_xlfn.NORM.DIST(BT$30,economics!$AK$2:$AK$167,economics!$AJ$2:$AJ$167,TRUE)))),"")</f>
        <v/>
      </c>
      <c r="BU44" t="str">
        <f t="array" ref="BU44">IFERROR((SUMPRODUCT((economics!$AG$2:$AG$167=$B44)*(economics!$D$2:$D$167="process")*economics!$AH$2:$AH$167*(_xlfn.NORM.DIST(BU$3,economics!$AK$2:$AK$167,economics!$AJ$2:$AJ$167,TRUE)-_xlfn.NORM.DIST(BU$30,economics!$AK$2:$AK$167,economics!$AJ$2:$AJ$167,TRUE))*economics!$AM$2:$AM$167))/(SUMPRODUCT((economics!$AG$2:$AG$167=$B44)*(economics!$D$2:$D$167="process")*economics!$AH$2:$AH$167*(_xlfn.NORM.DIST(BU$3,economics!$AK$2:$AK$167,economics!$AJ$2:$AJ$167,TRUE)-_xlfn.NORM.DIST(BU$30,economics!$AK$2:$AK$167,economics!$AJ$2:$AJ$167,TRUE)))),"")</f>
        <v/>
      </c>
      <c r="BV44" t="str">
        <f t="array" ref="BV44">IFERROR((SUMPRODUCT((economics!$AG$2:$AG$167=$B44)*(economics!$D$2:$D$167="process")*economics!$AH$2:$AH$167*(_xlfn.NORM.DIST(BV$3,economics!$AK$2:$AK$167,economics!$AJ$2:$AJ$167,TRUE)-_xlfn.NORM.DIST(BV$30,economics!$AK$2:$AK$167,economics!$AJ$2:$AJ$167,TRUE))*economics!$AM$2:$AM$167))/(SUMPRODUCT((economics!$AG$2:$AG$167=$B44)*(economics!$D$2:$D$167="process")*economics!$AH$2:$AH$167*(_xlfn.NORM.DIST(BV$3,economics!$AK$2:$AK$167,economics!$AJ$2:$AJ$167,TRUE)-_xlfn.NORM.DIST(BV$30,economics!$AK$2:$AK$167,economics!$AJ$2:$AJ$167,TRUE)))),"")</f>
        <v/>
      </c>
      <c r="BW44" t="str">
        <f t="array" ref="BW44">IFERROR((SUMPRODUCT((economics!$AG$2:$AG$167=$B44)*(economics!$D$2:$D$167="process")*economics!$AH$2:$AH$167*(_xlfn.NORM.DIST(BW$3,economics!$AK$2:$AK$167,economics!$AJ$2:$AJ$167,TRUE)-_xlfn.NORM.DIST(BW$30,economics!$AK$2:$AK$167,economics!$AJ$2:$AJ$167,TRUE))*economics!$AM$2:$AM$167))/(SUMPRODUCT((economics!$AG$2:$AG$167=$B44)*(economics!$D$2:$D$167="process")*economics!$AH$2:$AH$167*(_xlfn.NORM.DIST(BW$3,economics!$AK$2:$AK$167,economics!$AJ$2:$AJ$167,TRUE)-_xlfn.NORM.DIST(BW$30,economics!$AK$2:$AK$167,economics!$AJ$2:$AJ$167,TRUE)))),"")</f>
        <v/>
      </c>
      <c r="BX44" t="str">
        <f t="array" ref="BX44">IFERROR((SUMPRODUCT((economics!$AG$2:$AG$167=$B44)*(economics!$D$2:$D$167="process")*economics!$AH$2:$AH$167*(_xlfn.NORM.DIST(BX$3,economics!$AK$2:$AK$167,economics!$AJ$2:$AJ$167,TRUE)-_xlfn.NORM.DIST(BX$30,economics!$AK$2:$AK$167,economics!$AJ$2:$AJ$167,TRUE))*economics!$AM$2:$AM$167))/(SUMPRODUCT((economics!$AG$2:$AG$167=$B44)*(economics!$D$2:$D$167="process")*economics!$AH$2:$AH$167*(_xlfn.NORM.DIST(BX$3,economics!$AK$2:$AK$167,economics!$AJ$2:$AJ$167,TRUE)-_xlfn.NORM.DIST(BX$30,economics!$AK$2:$AK$167,economics!$AJ$2:$AJ$167,TRUE)))),"")</f>
        <v/>
      </c>
      <c r="BY44" t="str">
        <f t="array" ref="BY44">IFERROR((SUMPRODUCT((economics!$AG$2:$AG$167=$B44)*(economics!$D$2:$D$167="process")*economics!$AH$2:$AH$167*(_xlfn.NORM.DIST(BY$3,economics!$AK$2:$AK$167,economics!$AJ$2:$AJ$167,TRUE)-_xlfn.NORM.DIST(BY$30,economics!$AK$2:$AK$167,economics!$AJ$2:$AJ$167,TRUE))*economics!$AM$2:$AM$167))/(SUMPRODUCT((economics!$AG$2:$AG$167=$B44)*(economics!$D$2:$D$167="process")*economics!$AH$2:$AH$167*(_xlfn.NORM.DIST(BY$3,economics!$AK$2:$AK$167,economics!$AJ$2:$AJ$167,TRUE)-_xlfn.NORM.DIST(BY$30,economics!$AK$2:$AK$167,economics!$AJ$2:$AJ$167,TRUE)))),"")</f>
        <v/>
      </c>
      <c r="BZ44" t="str">
        <f t="array" ref="BZ44">IFERROR((SUMPRODUCT((economics!$AG$2:$AG$167=$B44)*(economics!$D$2:$D$167="process")*economics!$AH$2:$AH$167*(_xlfn.NORM.DIST(BZ$3,economics!$AK$2:$AK$167,economics!$AJ$2:$AJ$167,TRUE)-_xlfn.NORM.DIST(BZ$30,economics!$AK$2:$AK$167,economics!$AJ$2:$AJ$167,TRUE))*economics!$AM$2:$AM$167))/(SUMPRODUCT((economics!$AG$2:$AG$167=$B44)*(economics!$D$2:$D$167="process")*economics!$AH$2:$AH$167*(_xlfn.NORM.DIST(BZ$3,economics!$AK$2:$AK$167,economics!$AJ$2:$AJ$167,TRUE)-_xlfn.NORM.DIST(BZ$30,economics!$AK$2:$AK$167,economics!$AJ$2:$AJ$167,TRUE)))),"")</f>
        <v/>
      </c>
      <c r="CA44" t="str">
        <f t="array" ref="CA44">IFERROR((SUMPRODUCT((economics!$AG$2:$AG$167=$B44)*(economics!$D$2:$D$167="process")*economics!$AH$2:$AH$167*(_xlfn.NORM.DIST(CA$3,economics!$AK$2:$AK$167,economics!$AJ$2:$AJ$167,TRUE)-_xlfn.NORM.DIST(CA$30,economics!$AK$2:$AK$167,economics!$AJ$2:$AJ$167,TRUE))*economics!$AM$2:$AM$167))/(SUMPRODUCT((economics!$AG$2:$AG$167=$B44)*(economics!$D$2:$D$167="process")*economics!$AH$2:$AH$167*(_xlfn.NORM.DIST(CA$3,economics!$AK$2:$AK$167,economics!$AJ$2:$AJ$167,TRUE)-_xlfn.NORM.DIST(CA$30,economics!$AK$2:$AK$167,economics!$AJ$2:$AJ$167,TRUE)))),"")</f>
        <v/>
      </c>
      <c r="CB44" t="str">
        <f t="array" ref="CB44">IFERROR((SUMPRODUCT((economics!$AG$2:$AG$167=$B44)*(economics!$D$2:$D$167="process")*economics!$AH$2:$AH$167*(_xlfn.NORM.DIST(CB$3,economics!$AK$2:$AK$167,economics!$AJ$2:$AJ$167,TRUE)-_xlfn.NORM.DIST(CB$30,economics!$AK$2:$AK$167,economics!$AJ$2:$AJ$167,TRUE))*economics!$AM$2:$AM$167))/(SUMPRODUCT((economics!$AG$2:$AG$167=$B44)*(economics!$D$2:$D$167="process")*economics!$AH$2:$AH$167*(_xlfn.NORM.DIST(CB$3,economics!$AK$2:$AK$167,economics!$AJ$2:$AJ$167,TRUE)-_xlfn.NORM.DIST(CB$30,economics!$AK$2:$AK$167,economics!$AJ$2:$AJ$167,TRUE)))),"")</f>
        <v/>
      </c>
      <c r="CC44" t="str">
        <f t="array" ref="CC44">IFERROR((SUMPRODUCT((economics!$AG$2:$AG$167=$B44)*(economics!$D$2:$D$167="process")*economics!$AH$2:$AH$167*(_xlfn.NORM.DIST(CC$3,economics!$AK$2:$AK$167,economics!$AJ$2:$AJ$167,TRUE)-_xlfn.NORM.DIST(CC$30,economics!$AK$2:$AK$167,economics!$AJ$2:$AJ$167,TRUE))*economics!$AM$2:$AM$167))/(SUMPRODUCT((economics!$AG$2:$AG$167=$B44)*(economics!$D$2:$D$167="process")*economics!$AH$2:$AH$167*(_xlfn.NORM.DIST(CC$3,economics!$AK$2:$AK$167,economics!$AJ$2:$AJ$167,TRUE)-_xlfn.NORM.DIST(CC$30,economics!$AK$2:$AK$167,economics!$AJ$2:$AJ$167,TRUE)))),"")</f>
        <v/>
      </c>
      <c r="CD44" t="str">
        <f t="array" ref="CD44">IFERROR((SUMPRODUCT((economics!$AG$2:$AG$167=$B44)*(economics!$D$2:$D$167="process")*economics!$AH$2:$AH$167*(_xlfn.NORM.DIST(CD$3,economics!$AK$2:$AK$167,economics!$AJ$2:$AJ$167,TRUE)-_xlfn.NORM.DIST(CD$30,economics!$AK$2:$AK$167,economics!$AJ$2:$AJ$167,TRUE))*economics!$AM$2:$AM$167))/(SUMPRODUCT((economics!$AG$2:$AG$167=$B44)*(economics!$D$2:$D$167="process")*economics!$AH$2:$AH$167*(_xlfn.NORM.DIST(CD$3,economics!$AK$2:$AK$167,economics!$AJ$2:$AJ$167,TRUE)-_xlfn.NORM.DIST(CD$30,economics!$AK$2:$AK$167,economics!$AJ$2:$AJ$167,TRUE)))),"")</f>
        <v/>
      </c>
      <c r="CE44" t="str">
        <f t="array" ref="CE44">IFERROR((SUMPRODUCT((economics!$AG$2:$AG$167=$B44)*(economics!$D$2:$D$167="process")*economics!$AH$2:$AH$167*(_xlfn.NORM.DIST(CE$3,economics!$AK$2:$AK$167,economics!$AJ$2:$AJ$167,TRUE)-_xlfn.NORM.DIST(CE$30,economics!$AK$2:$AK$167,economics!$AJ$2:$AJ$167,TRUE))*economics!$AM$2:$AM$167))/(SUMPRODUCT((economics!$AG$2:$AG$167=$B44)*(economics!$D$2:$D$167="process")*economics!$AH$2:$AH$167*(_xlfn.NORM.DIST(CE$3,economics!$AK$2:$AK$167,economics!$AJ$2:$AJ$167,TRUE)-_xlfn.NORM.DIST(CE$30,economics!$AK$2:$AK$167,economics!$AJ$2:$AJ$167,TRUE)))),"")</f>
        <v/>
      </c>
      <c r="CF44" t="str">
        <f t="array" ref="CF44">IFERROR((SUMPRODUCT((economics!$AG$2:$AG$167=$B44)*(economics!$D$2:$D$167="process")*economics!$AH$2:$AH$167*(_xlfn.NORM.DIST(CF$3,economics!$AK$2:$AK$167,economics!$AJ$2:$AJ$167,TRUE)-_xlfn.NORM.DIST(CF$30,economics!$AK$2:$AK$167,economics!$AJ$2:$AJ$167,TRUE))*economics!$AM$2:$AM$167))/(SUMPRODUCT((economics!$AG$2:$AG$167=$B44)*(economics!$D$2:$D$167="process")*economics!$AH$2:$AH$167*(_xlfn.NORM.DIST(CF$3,economics!$AK$2:$AK$167,economics!$AJ$2:$AJ$167,TRUE)-_xlfn.NORM.DIST(CF$30,economics!$AK$2:$AK$167,economics!$AJ$2:$AJ$167,TRUE)))),"")</f>
        <v/>
      </c>
      <c r="CG44" t="str">
        <f t="array" ref="CG44">IFERROR((SUMPRODUCT((economics!$AG$2:$AG$167=$B44)*(economics!$D$2:$D$167="process")*economics!$AH$2:$AH$167*(_xlfn.NORM.DIST(CG$3,economics!$AK$2:$AK$167,economics!$AJ$2:$AJ$167,TRUE)-_xlfn.NORM.DIST(CG$30,economics!$AK$2:$AK$167,economics!$AJ$2:$AJ$167,TRUE))*economics!$AM$2:$AM$167))/(SUMPRODUCT((economics!$AG$2:$AG$167=$B44)*(economics!$D$2:$D$167="process")*economics!$AH$2:$AH$167*(_xlfn.NORM.DIST(CG$3,economics!$AK$2:$AK$167,economics!$AJ$2:$AJ$167,TRUE)-_xlfn.NORM.DIST(CG$30,economics!$AK$2:$AK$167,economics!$AJ$2:$AJ$167,TRUE)))),"")</f>
        <v/>
      </c>
      <c r="CH44" t="str">
        <f t="array" ref="CH44">IFERROR((SUMPRODUCT((economics!$AG$2:$AG$167=$B44)*(economics!$D$2:$D$167="process")*economics!$AH$2:$AH$167*(_xlfn.NORM.DIST(CH$3,economics!$AK$2:$AK$167,economics!$AJ$2:$AJ$167,TRUE)-_xlfn.NORM.DIST(CH$30,economics!$AK$2:$AK$167,economics!$AJ$2:$AJ$167,TRUE))*economics!$AM$2:$AM$167))/(SUMPRODUCT((economics!$AG$2:$AG$167=$B44)*(economics!$D$2:$D$167="process")*economics!$AH$2:$AH$167*(_xlfn.NORM.DIST(CH$3,economics!$AK$2:$AK$167,economics!$AJ$2:$AJ$167,TRUE)-_xlfn.NORM.DIST(CH$30,economics!$AK$2:$AK$167,economics!$AJ$2:$AJ$167,TRUE)))),"")</f>
        <v/>
      </c>
    </row>
    <row r="45" spans="1:86" x14ac:dyDescent="0.35">
      <c r="A45" t="str">
        <f t="shared" si="0"/>
        <v>cement and other nonmetallic minerals 239</v>
      </c>
      <c r="B45">
        <f t="shared" si="0"/>
        <v>239</v>
      </c>
      <c r="E45">
        <f t="array" ref="E45">IFERROR((SUMPRODUCT((economics!$AG$2:$AG$167=$B45)*(economics!$D$2:$D$167="process")*economics!$AH$2:$AH$167*(_xlfn.NORM.DIST(E$3,economics!$AK$2:$AK$167,economics!$AJ$2:$AJ$167,TRUE)-_xlfn.NORM.DIST(E$30,economics!$AK$2:$AK$167,economics!$AJ$2:$AJ$167,TRUE))*economics!$AM$2:$AM$167))/(SUMPRODUCT((economics!$AG$2:$AG$167=$B45)*(economics!$D$2:$D$167="process")*economics!$AH$2:$AH$167*(_xlfn.NORM.DIST(E$3,economics!$AK$2:$AK$167,economics!$AJ$2:$AJ$167,TRUE)-_xlfn.NORM.DIST(E$30,economics!$AK$2:$AK$167,economics!$AJ$2:$AJ$167,TRUE)))),"")</f>
        <v>26.562863379915768</v>
      </c>
      <c r="F45">
        <f t="array" ref="F45">IFERROR((SUMPRODUCT((economics!$AG$2:$AG$167=$B45)*(economics!$D$2:$D$167="process")*economics!$AH$2:$AH$167*(_xlfn.NORM.DIST(F$3,economics!$AK$2:$AK$167,economics!$AJ$2:$AJ$167,TRUE)-_xlfn.NORM.DIST(F$30,economics!$AK$2:$AK$167,economics!$AJ$2:$AJ$167,TRUE))*economics!$AM$2:$AM$167))/(SUMPRODUCT((economics!$AG$2:$AG$167=$B45)*(economics!$D$2:$D$167="process")*economics!$AH$2:$AH$167*(_xlfn.NORM.DIST(F$3,economics!$AK$2:$AK$167,economics!$AJ$2:$AJ$167,TRUE)-_xlfn.NORM.DIST(F$30,economics!$AK$2:$AK$167,economics!$AJ$2:$AJ$167,TRUE)))),"")</f>
        <v>1.1582393475103021</v>
      </c>
      <c r="G45">
        <f t="array" ref="G45">IFERROR((SUMPRODUCT((economics!$AG$2:$AG$167=$B45)*(economics!$D$2:$D$167="process")*economics!$AH$2:$AH$167*(_xlfn.NORM.DIST(G$3,economics!$AK$2:$AK$167,economics!$AJ$2:$AJ$167,TRUE)-_xlfn.NORM.DIST(G$30,economics!$AK$2:$AK$167,economics!$AJ$2:$AJ$167,TRUE))*economics!$AM$2:$AM$167))/(SUMPRODUCT((economics!$AG$2:$AG$167=$B45)*(economics!$D$2:$D$167="process")*economics!$AH$2:$AH$167*(_xlfn.NORM.DIST(G$3,economics!$AK$2:$AK$167,economics!$AJ$2:$AJ$167,TRUE)-_xlfn.NORM.DIST(G$30,economics!$AK$2:$AK$167,economics!$AJ$2:$AJ$167,TRUE)))),"")</f>
        <v>1.7692670651394078</v>
      </c>
      <c r="H45">
        <f t="array" ref="H45">IFERROR((SUMPRODUCT((economics!$AG$2:$AG$167=$B45)*(economics!$D$2:$D$167="process")*economics!$AH$2:$AH$167*(_xlfn.NORM.DIST(H$3,economics!$AK$2:$AK$167,economics!$AJ$2:$AJ$167,TRUE)-_xlfn.NORM.DIST(H$30,economics!$AK$2:$AK$167,economics!$AJ$2:$AJ$167,TRUE))*economics!$AM$2:$AM$167))/(SUMPRODUCT((economics!$AG$2:$AG$167=$B45)*(economics!$D$2:$D$167="process")*economics!$AH$2:$AH$167*(_xlfn.NORM.DIST(H$3,economics!$AK$2:$AK$167,economics!$AJ$2:$AJ$167,TRUE)-_xlfn.NORM.DIST(H$30,economics!$AK$2:$AK$167,economics!$AJ$2:$AJ$167,TRUE)))),"")</f>
        <v>3.6877050400206541</v>
      </c>
      <c r="I45">
        <f t="array" ref="I45">IFERROR((SUMPRODUCT((economics!$AG$2:$AG$167=$B45)*(economics!$D$2:$D$167="process")*economics!$AH$2:$AH$167*(_xlfn.NORM.DIST(I$3,economics!$AK$2:$AK$167,economics!$AJ$2:$AJ$167,TRUE)-_xlfn.NORM.DIST(I$30,economics!$AK$2:$AK$167,economics!$AJ$2:$AJ$167,TRUE))*economics!$AM$2:$AM$167))/(SUMPRODUCT((economics!$AG$2:$AG$167=$B45)*(economics!$D$2:$D$167="process")*economics!$AH$2:$AH$167*(_xlfn.NORM.DIST(I$3,economics!$AK$2:$AK$167,economics!$AJ$2:$AJ$167,TRUE)-_xlfn.NORM.DIST(I$30,economics!$AK$2:$AK$167,economics!$AJ$2:$AJ$167,TRUE)))),"")</f>
        <v>39.816887585626006</v>
      </c>
      <c r="J45">
        <f t="array" ref="J45">IFERROR((SUMPRODUCT((economics!$AG$2:$AG$167=$B45)*(economics!$D$2:$D$167="process")*economics!$AH$2:$AH$167*(_xlfn.NORM.DIST(J$3,economics!$AK$2:$AK$167,economics!$AJ$2:$AJ$167,TRUE)-_xlfn.NORM.DIST(J$30,economics!$AK$2:$AK$167,economics!$AJ$2:$AJ$167,TRUE))*economics!$AM$2:$AM$167))/(SUMPRODUCT((economics!$AG$2:$AG$167=$B45)*(economics!$D$2:$D$167="process")*economics!$AH$2:$AH$167*(_xlfn.NORM.DIST(J$3,economics!$AK$2:$AK$167,economics!$AJ$2:$AJ$167,TRUE)-_xlfn.NORM.DIST(J$30,economics!$AK$2:$AK$167,economics!$AJ$2:$AJ$167,TRUE)))),"")</f>
        <v>38.299439953990415</v>
      </c>
      <c r="K45">
        <f t="array" ref="K45">IFERROR((SUMPRODUCT((economics!$AG$2:$AG$167=$B45)*(economics!$D$2:$D$167="process")*economics!$AH$2:$AH$167*(_xlfn.NORM.DIST(K$3,economics!$AK$2:$AK$167,economics!$AJ$2:$AJ$167,TRUE)-_xlfn.NORM.DIST(K$30,economics!$AK$2:$AK$167,economics!$AJ$2:$AJ$167,TRUE))*economics!$AM$2:$AM$167))/(SUMPRODUCT((economics!$AG$2:$AG$167=$B45)*(economics!$D$2:$D$167="process")*economics!$AH$2:$AH$167*(_xlfn.NORM.DIST(K$3,economics!$AK$2:$AK$167,economics!$AJ$2:$AJ$167,TRUE)-_xlfn.NORM.DIST(K$30,economics!$AK$2:$AK$167,economics!$AJ$2:$AJ$167,TRUE)))),"")</f>
        <v>37.166604477482636</v>
      </c>
      <c r="L45">
        <f t="array" ref="L45">IFERROR((SUMPRODUCT((economics!$AG$2:$AG$167=$B45)*(economics!$D$2:$D$167="process")*economics!$AH$2:$AH$167*(_xlfn.NORM.DIST(L$3,economics!$AK$2:$AK$167,economics!$AJ$2:$AJ$167,TRUE)-_xlfn.NORM.DIST(L$30,economics!$AK$2:$AK$167,economics!$AJ$2:$AJ$167,TRUE))*economics!$AM$2:$AM$167))/(SUMPRODUCT((economics!$AG$2:$AG$167=$B45)*(economics!$D$2:$D$167="process")*economics!$AH$2:$AH$167*(_xlfn.NORM.DIST(L$3,economics!$AK$2:$AK$167,economics!$AJ$2:$AJ$167,TRUE)-_xlfn.NORM.DIST(L$30,economics!$AK$2:$AK$167,economics!$AJ$2:$AJ$167,TRUE)))),"")</f>
        <v>36.369724753397371</v>
      </c>
      <c r="M45">
        <f t="array" ref="M45">IFERROR((SUMPRODUCT((economics!$AG$2:$AG$167=$B45)*(economics!$D$2:$D$167="process")*economics!$AH$2:$AH$167*(_xlfn.NORM.DIST(M$3,economics!$AK$2:$AK$167,economics!$AJ$2:$AJ$167,TRUE)-_xlfn.NORM.DIST(M$30,economics!$AK$2:$AK$167,economics!$AJ$2:$AJ$167,TRUE))*economics!$AM$2:$AM$167))/(SUMPRODUCT((economics!$AG$2:$AG$167=$B45)*(economics!$D$2:$D$167="process")*economics!$AH$2:$AH$167*(_xlfn.NORM.DIST(M$3,economics!$AK$2:$AK$167,economics!$AJ$2:$AJ$167,TRUE)-_xlfn.NORM.DIST(M$30,economics!$AK$2:$AK$167,economics!$AJ$2:$AJ$167,TRUE)))),"")</f>
        <v>35.810815320530345</v>
      </c>
      <c r="N45">
        <f t="array" ref="N45">IFERROR((SUMPRODUCT((economics!$AG$2:$AG$167=$B45)*(economics!$D$2:$D$167="process")*economics!$AH$2:$AH$167*(_xlfn.NORM.DIST(N$3,economics!$AK$2:$AK$167,economics!$AJ$2:$AJ$167,TRUE)-_xlfn.NORM.DIST(N$30,economics!$AK$2:$AK$167,economics!$AJ$2:$AJ$167,TRUE))*economics!$AM$2:$AM$167))/(SUMPRODUCT((economics!$AG$2:$AG$167=$B45)*(economics!$D$2:$D$167="process")*economics!$AH$2:$AH$167*(_xlfn.NORM.DIST(N$3,economics!$AK$2:$AK$167,economics!$AJ$2:$AJ$167,TRUE)-_xlfn.NORM.DIST(N$30,economics!$AK$2:$AK$167,economics!$AJ$2:$AJ$167,TRUE)))),"")</f>
        <v>35.425643048335687</v>
      </c>
      <c r="O45">
        <f t="array" ref="O45">IFERROR((SUMPRODUCT((economics!$AG$2:$AG$167=$B45)*(economics!$D$2:$D$167="process")*economics!$AH$2:$AH$167*(_xlfn.NORM.DIST(O$3,economics!$AK$2:$AK$167,economics!$AJ$2:$AJ$167,TRUE)-_xlfn.NORM.DIST(O$30,economics!$AK$2:$AK$167,economics!$AJ$2:$AJ$167,TRUE))*economics!$AM$2:$AM$167))/(SUMPRODUCT((economics!$AG$2:$AG$167=$B45)*(economics!$D$2:$D$167="process")*economics!$AH$2:$AH$167*(_xlfn.NORM.DIST(O$3,economics!$AK$2:$AK$167,economics!$AJ$2:$AJ$167,TRUE)-_xlfn.NORM.DIST(O$30,economics!$AK$2:$AK$167,economics!$AJ$2:$AJ$167,TRUE)))),"")</f>
        <v>35.172477945066056</v>
      </c>
      <c r="P45">
        <f t="array" ref="P45">IFERROR((SUMPRODUCT((economics!$AG$2:$AG$167=$B45)*(economics!$D$2:$D$167="process")*economics!$AH$2:$AH$167*(_xlfn.NORM.DIST(P$3,economics!$AK$2:$AK$167,economics!$AJ$2:$AJ$167,TRUE)-_xlfn.NORM.DIST(P$30,economics!$AK$2:$AK$167,economics!$AJ$2:$AJ$167,TRUE))*economics!$AM$2:$AM$167))/(SUMPRODUCT((economics!$AG$2:$AG$167=$B45)*(economics!$D$2:$D$167="process")*economics!$AH$2:$AH$167*(_xlfn.NORM.DIST(P$3,economics!$AK$2:$AK$167,economics!$AJ$2:$AJ$167,TRUE)-_xlfn.NORM.DIST(P$30,economics!$AK$2:$AK$167,economics!$AJ$2:$AJ$167,TRUE)))),"")</f>
        <v>35.024823113132953</v>
      </c>
      <c r="Q45">
        <f t="array" ref="Q45">IFERROR((SUMPRODUCT((economics!$AG$2:$AG$167=$B45)*(economics!$D$2:$D$167="process")*economics!$AH$2:$AH$167*(_xlfn.NORM.DIST(Q$3,economics!$AK$2:$AK$167,economics!$AJ$2:$AJ$167,TRUE)-_xlfn.NORM.DIST(Q$30,economics!$AK$2:$AK$167,economics!$AJ$2:$AJ$167,TRUE))*economics!$AM$2:$AM$167))/(SUMPRODUCT((economics!$AG$2:$AG$167=$B45)*(economics!$D$2:$D$167="process")*economics!$AH$2:$AH$167*(_xlfn.NORM.DIST(Q$3,economics!$AK$2:$AK$167,economics!$AJ$2:$AJ$167,TRUE)-_xlfn.NORM.DIST(Q$30,economics!$AK$2:$AK$167,economics!$AJ$2:$AJ$167,TRUE)))),"")</f>
        <v>34.96683839420087</v>
      </c>
      <c r="R45">
        <f t="array" ref="R45">IFERROR((SUMPRODUCT((economics!$AG$2:$AG$167=$B45)*(economics!$D$2:$D$167="process")*economics!$AH$2:$AH$167*(_xlfn.NORM.DIST(R$3,economics!$AK$2:$AK$167,economics!$AJ$2:$AJ$167,TRUE)-_xlfn.NORM.DIST(R$30,economics!$AK$2:$AK$167,economics!$AJ$2:$AJ$167,TRUE))*economics!$AM$2:$AM$167))/(SUMPRODUCT((economics!$AG$2:$AG$167=$B45)*(economics!$D$2:$D$167="process")*economics!$AH$2:$AH$167*(_xlfn.NORM.DIST(R$3,economics!$AK$2:$AK$167,economics!$AJ$2:$AJ$167,TRUE)-_xlfn.NORM.DIST(R$30,economics!$AK$2:$AK$167,economics!$AJ$2:$AJ$167,TRUE)))),"")</f>
        <v>34.99054459062107</v>
      </c>
      <c r="S45">
        <f t="array" ref="S45">IFERROR((SUMPRODUCT((economics!$AG$2:$AG$167=$B45)*(economics!$D$2:$D$167="process")*economics!$AH$2:$AH$167*(_xlfn.NORM.DIST(S$3,economics!$AK$2:$AK$167,economics!$AJ$2:$AJ$167,TRUE)-_xlfn.NORM.DIST(S$30,economics!$AK$2:$AK$167,economics!$AJ$2:$AJ$167,TRUE))*economics!$AM$2:$AM$167))/(SUMPRODUCT((economics!$AG$2:$AG$167=$B45)*(economics!$D$2:$D$167="process")*economics!$AH$2:$AH$167*(_xlfn.NORM.DIST(S$3,economics!$AK$2:$AK$167,economics!$AJ$2:$AJ$167,TRUE)-_xlfn.NORM.DIST(S$30,economics!$AK$2:$AK$167,economics!$AJ$2:$AJ$167,TRUE)))),"")</f>
        <v>35.094202494121404</v>
      </c>
      <c r="T45">
        <f t="array" ref="T45">IFERROR((SUMPRODUCT((economics!$AG$2:$AG$167=$B45)*(economics!$D$2:$D$167="process")*economics!$AH$2:$AH$167*(_xlfn.NORM.DIST(T$3,economics!$AK$2:$AK$167,economics!$AJ$2:$AJ$167,TRUE)-_xlfn.NORM.DIST(T$30,economics!$AK$2:$AK$167,economics!$AJ$2:$AJ$167,TRUE))*economics!$AM$2:$AM$167))/(SUMPRODUCT((economics!$AG$2:$AG$167=$B45)*(economics!$D$2:$D$167="process")*economics!$AH$2:$AH$167*(_xlfn.NORM.DIST(T$3,economics!$AK$2:$AK$167,economics!$AJ$2:$AJ$167,TRUE)-_xlfn.NORM.DIST(T$30,economics!$AK$2:$AK$167,economics!$AJ$2:$AJ$167,TRUE)))),"")</f>
        <v>35.281469587276732</v>
      </c>
      <c r="U45">
        <f t="array" ref="U45">IFERROR((SUMPRODUCT((economics!$AG$2:$AG$167=$B45)*(economics!$D$2:$D$167="process")*economics!$AH$2:$AH$167*(_xlfn.NORM.DIST(U$3,economics!$AK$2:$AK$167,economics!$AJ$2:$AJ$167,TRUE)-_xlfn.NORM.DIST(U$30,economics!$AK$2:$AK$167,economics!$AJ$2:$AJ$167,TRUE))*economics!$AM$2:$AM$167))/(SUMPRODUCT((economics!$AG$2:$AG$167=$B45)*(economics!$D$2:$D$167="process")*economics!$AH$2:$AH$167*(_xlfn.NORM.DIST(U$3,economics!$AK$2:$AK$167,economics!$AJ$2:$AJ$167,TRUE)-_xlfn.NORM.DIST(U$30,economics!$AK$2:$AK$167,economics!$AJ$2:$AJ$167,TRUE)))),"")</f>
        <v>35.561055588371772</v>
      </c>
      <c r="V45">
        <f t="array" ref="V45">IFERROR((SUMPRODUCT((economics!$AG$2:$AG$167=$B45)*(economics!$D$2:$D$167="process")*economics!$AH$2:$AH$167*(_xlfn.NORM.DIST(V$3,economics!$AK$2:$AK$167,economics!$AJ$2:$AJ$167,TRUE)-_xlfn.NORM.DIST(V$30,economics!$AK$2:$AK$167,economics!$AJ$2:$AJ$167,TRUE))*economics!$AM$2:$AM$167))/(SUMPRODUCT((economics!$AG$2:$AG$167=$B45)*(economics!$D$2:$D$167="process")*economics!$AH$2:$AH$167*(_xlfn.NORM.DIST(V$3,economics!$AK$2:$AK$167,economics!$AJ$2:$AJ$167,TRUE)-_xlfn.NORM.DIST(V$30,economics!$AK$2:$AK$167,economics!$AJ$2:$AJ$167,TRUE)))),"")</f>
        <v>35.946635799349657</v>
      </c>
      <c r="W45">
        <f t="array" ref="W45">IFERROR((SUMPRODUCT((economics!$AG$2:$AG$167=$B45)*(economics!$D$2:$D$167="process")*economics!$AH$2:$AH$167*(_xlfn.NORM.DIST(W$3,economics!$AK$2:$AK$167,economics!$AJ$2:$AJ$167,TRUE)-_xlfn.NORM.DIST(W$30,economics!$AK$2:$AK$167,economics!$AJ$2:$AJ$167,TRUE))*economics!$AM$2:$AM$167))/(SUMPRODUCT((economics!$AG$2:$AG$167=$B45)*(economics!$D$2:$D$167="process")*economics!$AH$2:$AH$167*(_xlfn.NORM.DIST(W$3,economics!$AK$2:$AK$167,economics!$AJ$2:$AJ$167,TRUE)-_xlfn.NORM.DIST(W$30,economics!$AK$2:$AK$167,economics!$AJ$2:$AJ$167,TRUE)))),"")</f>
        <v>36.456738386116776</v>
      </c>
      <c r="X45">
        <f t="array" ref="X45">IFERROR((SUMPRODUCT((economics!$AG$2:$AG$167=$B45)*(economics!$D$2:$D$167="process")*economics!$AH$2:$AH$167*(_xlfn.NORM.DIST(X$3,economics!$AK$2:$AK$167,economics!$AJ$2:$AJ$167,TRUE)-_xlfn.NORM.DIST(X$30,economics!$AK$2:$AK$167,economics!$AJ$2:$AJ$167,TRUE))*economics!$AM$2:$AM$167))/(SUMPRODUCT((economics!$AG$2:$AG$167=$B45)*(economics!$D$2:$D$167="process")*economics!$AH$2:$AH$167*(_xlfn.NORM.DIST(X$3,economics!$AK$2:$AK$167,economics!$AJ$2:$AJ$167,TRUE)-_xlfn.NORM.DIST(X$30,economics!$AK$2:$AK$167,economics!$AJ$2:$AJ$167,TRUE)))),"")</f>
        <v>37.114191446107604</v>
      </c>
      <c r="Y45">
        <f t="array" ref="Y45">IFERROR((SUMPRODUCT((economics!$AG$2:$AG$167=$B45)*(economics!$D$2:$D$167="process")*economics!$AH$2:$AH$167*(_xlfn.NORM.DIST(Y$3,economics!$AK$2:$AK$167,economics!$AJ$2:$AJ$167,TRUE)-_xlfn.NORM.DIST(Y$30,economics!$AK$2:$AK$167,economics!$AJ$2:$AJ$167,TRUE))*economics!$AM$2:$AM$167))/(SUMPRODUCT((economics!$AG$2:$AG$167=$B45)*(economics!$D$2:$D$167="process")*economics!$AH$2:$AH$167*(_xlfn.NORM.DIST(Y$3,economics!$AK$2:$AK$167,economics!$AJ$2:$AJ$167,TRUE)-_xlfn.NORM.DIST(Y$30,economics!$AK$2:$AK$167,economics!$AJ$2:$AJ$167,TRUE)))),"")</f>
        <v>37.944504769427397</v>
      </c>
      <c r="Z45">
        <f t="array" ref="Z45">IFERROR((SUMPRODUCT((economics!$AG$2:$AG$167=$B45)*(economics!$D$2:$D$167="process")*economics!$AH$2:$AH$167*(_xlfn.NORM.DIST(Z$3,economics!$AK$2:$AK$167,economics!$AJ$2:$AJ$167,TRUE)-_xlfn.NORM.DIST(Z$30,economics!$AK$2:$AK$167,economics!$AJ$2:$AJ$167,TRUE))*economics!$AM$2:$AM$167))/(SUMPRODUCT((economics!$AG$2:$AG$167=$B45)*(economics!$D$2:$D$167="process")*economics!$AH$2:$AH$167*(_xlfn.NORM.DIST(Z$3,economics!$AK$2:$AK$167,economics!$AJ$2:$AJ$167,TRUE)-_xlfn.NORM.DIST(Z$30,economics!$AK$2:$AK$167,economics!$AJ$2:$AJ$167,TRUE)))),"")</f>
        <v>38.972340789919791</v>
      </c>
      <c r="AA45">
        <f t="array" ref="AA45">IFERROR((SUMPRODUCT((economics!$AG$2:$AG$167=$B45)*(economics!$D$2:$D$167="process")*economics!$AH$2:$AH$167*(_xlfn.NORM.DIST(AA$3,economics!$AK$2:$AK$167,economics!$AJ$2:$AJ$167,TRUE)-_xlfn.NORM.DIST(AA$30,economics!$AK$2:$AK$167,economics!$AJ$2:$AJ$167,TRUE))*economics!$AM$2:$AM$167))/(SUMPRODUCT((economics!$AG$2:$AG$167=$B45)*(economics!$D$2:$D$167="process")*economics!$AH$2:$AH$167*(_xlfn.NORM.DIST(AA$3,economics!$AK$2:$AK$167,economics!$AJ$2:$AJ$167,TRUE)-_xlfn.NORM.DIST(AA$30,economics!$AK$2:$AK$167,economics!$AJ$2:$AJ$167,TRUE)))),"")</f>
        <v>40.215223834788688</v>
      </c>
      <c r="AB45">
        <f t="array" ref="AB45">IFERROR((SUMPRODUCT((economics!$AG$2:$AG$167=$B45)*(economics!$D$2:$D$167="process")*economics!$AH$2:$AH$167*(_xlfn.NORM.DIST(AB$3,economics!$AK$2:$AK$167,economics!$AJ$2:$AJ$167,TRUE)-_xlfn.NORM.DIST(AB$30,economics!$AK$2:$AK$167,economics!$AJ$2:$AJ$167,TRUE))*economics!$AM$2:$AM$167))/(SUMPRODUCT((economics!$AG$2:$AG$167=$B45)*(economics!$D$2:$D$167="process")*economics!$AH$2:$AH$167*(_xlfn.NORM.DIST(AB$3,economics!$AK$2:$AK$167,economics!$AJ$2:$AJ$167,TRUE)-_xlfn.NORM.DIST(AB$30,economics!$AK$2:$AK$167,economics!$AJ$2:$AJ$167,TRUE)))),"")</f>
        <v>41.674296581781043</v>
      </c>
      <c r="AC45">
        <f t="array" ref="AC45">IFERROR((SUMPRODUCT((economics!$AG$2:$AG$167=$B45)*(economics!$D$2:$D$167="process")*economics!$AH$2:$AH$167*(_xlfn.NORM.DIST(AC$3,economics!$AK$2:$AK$167,economics!$AJ$2:$AJ$167,TRUE)-_xlfn.NORM.DIST(AC$30,economics!$AK$2:$AK$167,economics!$AJ$2:$AJ$167,TRUE))*economics!$AM$2:$AM$167))/(SUMPRODUCT((economics!$AG$2:$AG$167=$B45)*(economics!$D$2:$D$167="process")*economics!$AH$2:$AH$167*(_xlfn.NORM.DIST(AC$3,economics!$AK$2:$AK$167,economics!$AJ$2:$AJ$167,TRUE)-_xlfn.NORM.DIST(AC$30,economics!$AK$2:$AK$167,economics!$AJ$2:$AJ$167,TRUE)))),"")</f>
        <v>43.32377454593037</v>
      </c>
      <c r="AD45">
        <f t="array" ref="AD45">IFERROR((SUMPRODUCT((economics!$AG$2:$AG$167=$B45)*(economics!$D$2:$D$167="process")*economics!$AH$2:$AH$167*(_xlfn.NORM.DIST(AD$3,economics!$AK$2:$AK$167,economics!$AJ$2:$AJ$167,TRUE)-_xlfn.NORM.DIST(AD$30,economics!$AK$2:$AK$167,economics!$AJ$2:$AJ$167,TRUE))*economics!$AM$2:$AM$167))/(SUMPRODUCT((economics!$AG$2:$AG$167=$B45)*(economics!$D$2:$D$167="process")*economics!$AH$2:$AH$167*(_xlfn.NORM.DIST(AD$3,economics!$AK$2:$AK$167,economics!$AJ$2:$AJ$167,TRUE)-_xlfn.NORM.DIST(AD$30,economics!$AK$2:$AK$167,economics!$AJ$2:$AJ$167,TRUE)))),"")</f>
        <v>45.10362711983111</v>
      </c>
      <c r="AE45">
        <f t="array" ref="AE45">IFERROR((SUMPRODUCT((economics!$AG$2:$AG$167=$B45)*(economics!$D$2:$D$167="process")*economics!$AH$2:$AH$167*(_xlfn.NORM.DIST(AE$3,economics!$AK$2:$AK$167,economics!$AJ$2:$AJ$167,TRUE)-_xlfn.NORM.DIST(AE$30,economics!$AK$2:$AK$167,economics!$AJ$2:$AJ$167,TRUE))*economics!$AM$2:$AM$167))/(SUMPRODUCT((economics!$AG$2:$AG$167=$B45)*(economics!$D$2:$D$167="process")*economics!$AH$2:$AH$167*(_xlfn.NORM.DIST(AE$3,economics!$AK$2:$AK$167,economics!$AJ$2:$AJ$167,TRUE)-_xlfn.NORM.DIST(AE$30,economics!$AK$2:$AK$167,economics!$AJ$2:$AJ$167,TRUE)))),"")</f>
        <v>46.921990365024342</v>
      </c>
      <c r="AF45">
        <f t="array" ref="AF45">IFERROR((SUMPRODUCT((economics!$AG$2:$AG$167=$B45)*(economics!$D$2:$D$167="process")*economics!$AH$2:$AH$167*(_xlfn.NORM.DIST(AF$3,economics!$AK$2:$AK$167,economics!$AJ$2:$AJ$167,TRUE)-_xlfn.NORM.DIST(AF$30,economics!$AK$2:$AK$167,economics!$AJ$2:$AJ$167,TRUE))*economics!$AM$2:$AM$167))/(SUMPRODUCT((economics!$AG$2:$AG$167=$B45)*(economics!$D$2:$D$167="process")*economics!$AH$2:$AH$167*(_xlfn.NORM.DIST(AF$3,economics!$AK$2:$AK$167,economics!$AJ$2:$AJ$167,TRUE)-_xlfn.NORM.DIST(AF$30,economics!$AK$2:$AK$167,economics!$AJ$2:$AJ$167,TRUE)))),"")</f>
        <v>48.671423289192852</v>
      </c>
      <c r="AG45">
        <f t="array" ref="AG45">IFERROR((SUMPRODUCT((economics!$AG$2:$AG$167=$B45)*(economics!$D$2:$D$167="process")*economics!$AH$2:$AH$167*(_xlfn.NORM.DIST(AG$3,economics!$AK$2:$AK$167,economics!$AJ$2:$AJ$167,TRUE)-_xlfn.NORM.DIST(AG$30,economics!$AK$2:$AK$167,economics!$AJ$2:$AJ$167,TRUE))*economics!$AM$2:$AM$167))/(SUMPRODUCT((economics!$AG$2:$AG$167=$B45)*(economics!$D$2:$D$167="process")*economics!$AH$2:$AH$167*(_xlfn.NORM.DIST(AG$3,economics!$AK$2:$AK$167,economics!$AJ$2:$AJ$167,TRUE)-_xlfn.NORM.DIST(AG$30,economics!$AK$2:$AK$167,economics!$AJ$2:$AJ$167,TRUE)))),"")</f>
        <v>50.255174498582321</v>
      </c>
      <c r="AH45">
        <f t="array" ref="AH45">IFERROR((SUMPRODUCT((economics!$AG$2:$AG$167=$B45)*(economics!$D$2:$D$167="process")*economics!$AH$2:$AH$167*(_xlfn.NORM.DIST(AH$3,economics!$AK$2:$AK$167,economics!$AJ$2:$AJ$167,TRUE)-_xlfn.NORM.DIST(AH$30,economics!$AK$2:$AK$167,economics!$AJ$2:$AJ$167,TRUE))*economics!$AM$2:$AM$167))/(SUMPRODUCT((economics!$AG$2:$AG$167=$B45)*(economics!$D$2:$D$167="process")*economics!$AH$2:$AH$167*(_xlfn.NORM.DIST(AH$3,economics!$AK$2:$AK$167,economics!$AJ$2:$AJ$167,TRUE)-_xlfn.NORM.DIST(AH$30,economics!$AK$2:$AK$167,economics!$AJ$2:$AJ$167,TRUE)))),"")</f>
        <v>51.611562750539669</v>
      </c>
      <c r="AI45">
        <f t="array" ref="AI45">IFERROR((SUMPRODUCT((economics!$AG$2:$AG$167=$B45)*(economics!$D$2:$D$167="process")*economics!$AH$2:$AH$167*(_xlfn.NORM.DIST(AI$3,economics!$AK$2:$AK$167,economics!$AJ$2:$AJ$167,TRUE)-_xlfn.NORM.DIST(AI$30,economics!$AK$2:$AK$167,economics!$AJ$2:$AJ$167,TRUE))*economics!$AM$2:$AM$167))/(SUMPRODUCT((economics!$AG$2:$AG$167=$B45)*(economics!$D$2:$D$167="process")*economics!$AH$2:$AH$167*(_xlfn.NORM.DIST(AI$3,economics!$AK$2:$AK$167,economics!$AJ$2:$AJ$167,TRUE)-_xlfn.NORM.DIST(AI$30,economics!$AK$2:$AK$167,economics!$AJ$2:$AJ$167,TRUE)))),"")</f>
        <v>52.72474452725293</v>
      </c>
      <c r="AJ45">
        <f t="array" ref="AJ45">IFERROR((SUMPRODUCT((economics!$AG$2:$AG$167=$B45)*(economics!$D$2:$D$167="process")*economics!$AH$2:$AH$167*(_xlfn.NORM.DIST(AJ$3,economics!$AK$2:$AK$167,economics!$AJ$2:$AJ$167,TRUE)-_xlfn.NORM.DIST(AJ$30,economics!$AK$2:$AK$167,economics!$AJ$2:$AJ$167,TRUE))*economics!$AM$2:$AM$167))/(SUMPRODUCT((economics!$AG$2:$AG$167=$B45)*(economics!$D$2:$D$167="process")*economics!$AH$2:$AH$167*(_xlfn.NORM.DIST(AJ$3,economics!$AK$2:$AK$167,economics!$AJ$2:$AJ$167,TRUE)-_xlfn.NORM.DIST(AJ$30,economics!$AK$2:$AK$167,economics!$AJ$2:$AJ$167,TRUE)))),"")</f>
        <v>53.619263057270878</v>
      </c>
      <c r="AK45">
        <f t="array" ref="AK45">IFERROR((SUMPRODUCT((economics!$AG$2:$AG$167=$B45)*(economics!$D$2:$D$167="process")*economics!$AH$2:$AH$167*(_xlfn.NORM.DIST(AK$3,economics!$AK$2:$AK$167,economics!$AJ$2:$AJ$167,TRUE)-_xlfn.NORM.DIST(AK$30,economics!$AK$2:$AK$167,economics!$AJ$2:$AJ$167,TRUE))*economics!$AM$2:$AM$167))/(SUMPRODUCT((economics!$AG$2:$AG$167=$B45)*(economics!$D$2:$D$167="process")*economics!$AH$2:$AH$167*(_xlfn.NORM.DIST(AK$3,economics!$AK$2:$AK$167,economics!$AJ$2:$AJ$167,TRUE)-_xlfn.NORM.DIST(AK$30,economics!$AK$2:$AK$167,economics!$AJ$2:$AJ$167,TRUE)))),"")</f>
        <v>54.345140764900414</v>
      </c>
      <c r="AL45">
        <f t="array" ref="AL45">IFERROR((SUMPRODUCT((economics!$AG$2:$AG$167=$B45)*(economics!$D$2:$D$167="process")*economics!$AH$2:$AH$167*(_xlfn.NORM.DIST(AL$3,economics!$AK$2:$AK$167,economics!$AJ$2:$AJ$167,TRUE)-_xlfn.NORM.DIST(AL$30,economics!$AK$2:$AK$167,economics!$AJ$2:$AJ$167,TRUE))*economics!$AM$2:$AM$167))/(SUMPRODUCT((economics!$AG$2:$AG$167=$B45)*(economics!$D$2:$D$167="process")*economics!$AH$2:$AH$167*(_xlfn.NORM.DIST(AL$3,economics!$AK$2:$AK$167,economics!$AJ$2:$AJ$167,TRUE)-_xlfn.NORM.DIST(AL$30,economics!$AK$2:$AK$167,economics!$AJ$2:$AJ$167,TRUE)))),"")</f>
        <v>54.962590775847843</v>
      </c>
      <c r="AM45">
        <f t="array" ref="AM45">IFERROR((SUMPRODUCT((economics!$AG$2:$AG$167=$B45)*(economics!$D$2:$D$167="process")*economics!$AH$2:$AH$167*(_xlfn.NORM.DIST(AM$3,economics!$AK$2:$AK$167,economics!$AJ$2:$AJ$167,TRUE)-_xlfn.NORM.DIST(AM$30,economics!$AK$2:$AK$167,economics!$AJ$2:$AJ$167,TRUE))*economics!$AM$2:$AM$167))/(SUMPRODUCT((economics!$AG$2:$AG$167=$B45)*(economics!$D$2:$D$167="process")*economics!$AH$2:$AH$167*(_xlfn.NORM.DIST(AM$3,economics!$AK$2:$AK$167,economics!$AJ$2:$AJ$167,TRUE)-_xlfn.NORM.DIST(AM$30,economics!$AK$2:$AK$167,economics!$AJ$2:$AJ$167,TRUE)))),"")</f>
        <v>55.531788942858029</v>
      </c>
      <c r="AN45">
        <f t="array" ref="AN45">IFERROR((SUMPRODUCT((economics!$AG$2:$AG$167=$B45)*(economics!$D$2:$D$167="process")*economics!$AH$2:$AH$167*(_xlfn.NORM.DIST(AN$3,economics!$AK$2:$AK$167,economics!$AJ$2:$AJ$167,TRUE)-_xlfn.NORM.DIST(AN$30,economics!$AK$2:$AK$167,economics!$AJ$2:$AJ$167,TRUE))*economics!$AM$2:$AM$167))/(SUMPRODUCT((economics!$AG$2:$AG$167=$B45)*(economics!$D$2:$D$167="process")*economics!$AH$2:$AH$167*(_xlfn.NORM.DIST(AN$3,economics!$AK$2:$AK$167,economics!$AJ$2:$AJ$167,TRUE)-_xlfn.NORM.DIST(AN$30,economics!$AK$2:$AK$167,economics!$AJ$2:$AJ$167,TRUE)))),"")</f>
        <v>56.108645316738695</v>
      </c>
      <c r="AO45">
        <f t="array" ref="AO45">IFERROR((SUMPRODUCT((economics!$AG$2:$AG$167=$B45)*(economics!$D$2:$D$167="process")*economics!$AH$2:$AH$167*(_xlfn.NORM.DIST(AO$3,economics!$AK$2:$AK$167,economics!$AJ$2:$AJ$167,TRUE)-_xlfn.NORM.DIST(AO$30,economics!$AK$2:$AK$167,economics!$AJ$2:$AJ$167,TRUE))*economics!$AM$2:$AM$167))/(SUMPRODUCT((economics!$AG$2:$AG$167=$B45)*(economics!$D$2:$D$167="process")*economics!$AH$2:$AH$167*(_xlfn.NORM.DIST(AO$3,economics!$AK$2:$AK$167,economics!$AJ$2:$AJ$167,TRUE)-_xlfn.NORM.DIST(AO$30,economics!$AK$2:$AK$167,economics!$AJ$2:$AJ$167,TRUE)))),"")</f>
        <v>56.745092607177376</v>
      </c>
      <c r="AP45">
        <f t="array" ref="AP45">IFERROR((SUMPRODUCT((economics!$AG$2:$AG$167=$B45)*(economics!$D$2:$D$167="process")*economics!$AH$2:$AH$167*(_xlfn.NORM.DIST(AP$3,economics!$AK$2:$AK$167,economics!$AJ$2:$AJ$167,TRUE)-_xlfn.NORM.DIST(AP$30,economics!$AK$2:$AK$167,economics!$AJ$2:$AJ$167,TRUE))*economics!$AM$2:$AM$167))/(SUMPRODUCT((economics!$AG$2:$AG$167=$B45)*(economics!$D$2:$D$167="process")*economics!$AH$2:$AH$167*(_xlfn.NORM.DIST(AP$3,economics!$AK$2:$AK$167,economics!$AJ$2:$AJ$167,TRUE)-_xlfn.NORM.DIST(AP$30,economics!$AK$2:$AK$167,economics!$AJ$2:$AJ$167,TRUE)))),"")</f>
        <v>57.492022286775331</v>
      </c>
      <c r="AQ45">
        <f t="array" ref="AQ45">IFERROR((SUMPRODUCT((economics!$AG$2:$AG$167=$B45)*(economics!$D$2:$D$167="process")*economics!$AH$2:$AH$167*(_xlfn.NORM.DIST(AQ$3,economics!$AK$2:$AK$167,economics!$AJ$2:$AJ$167,TRUE)-_xlfn.NORM.DIST(AQ$30,economics!$AK$2:$AK$167,economics!$AJ$2:$AJ$167,TRUE))*economics!$AM$2:$AM$167))/(SUMPRODUCT((economics!$AG$2:$AG$167=$B45)*(economics!$D$2:$D$167="process")*economics!$AH$2:$AH$167*(_xlfn.NORM.DIST(AQ$3,economics!$AK$2:$AK$167,economics!$AJ$2:$AJ$167,TRUE)-_xlfn.NORM.DIST(AQ$30,economics!$AK$2:$AK$167,economics!$AJ$2:$AJ$167,TRUE)))),"")</f>
        <v>58.40354303577756</v>
      </c>
      <c r="AR45">
        <f t="array" ref="AR45">IFERROR((SUMPRODUCT((economics!$AG$2:$AG$167=$B45)*(economics!$D$2:$D$167="process")*economics!$AH$2:$AH$167*(_xlfn.NORM.DIST(AR$3,economics!$AK$2:$AK$167,economics!$AJ$2:$AJ$167,TRUE)-_xlfn.NORM.DIST(AR$30,economics!$AK$2:$AK$167,economics!$AJ$2:$AJ$167,TRUE))*economics!$AM$2:$AM$167))/(SUMPRODUCT((economics!$AG$2:$AG$167=$B45)*(economics!$D$2:$D$167="process")*economics!$AH$2:$AH$167*(_xlfn.NORM.DIST(AR$3,economics!$AK$2:$AK$167,economics!$AJ$2:$AJ$167,TRUE)-_xlfn.NORM.DIST(AR$30,economics!$AK$2:$AK$167,economics!$AJ$2:$AJ$167,TRUE)))),"")</f>
        <v>59.541888032370387</v>
      </c>
      <c r="AS45">
        <f t="array" ref="AS45">IFERROR((SUMPRODUCT((economics!$AG$2:$AG$167=$B45)*(economics!$D$2:$D$167="process")*economics!$AH$2:$AH$167*(_xlfn.NORM.DIST(AS$3,economics!$AK$2:$AK$167,economics!$AJ$2:$AJ$167,TRUE)-_xlfn.NORM.DIST(AS$30,economics!$AK$2:$AK$167,economics!$AJ$2:$AJ$167,TRUE))*economics!$AM$2:$AM$167))/(SUMPRODUCT((economics!$AG$2:$AG$167=$B45)*(economics!$D$2:$D$167="process")*economics!$AH$2:$AH$167*(_xlfn.NORM.DIST(AS$3,economics!$AK$2:$AK$167,economics!$AJ$2:$AJ$167,TRUE)-_xlfn.NORM.DIST(AS$30,economics!$AK$2:$AK$167,economics!$AJ$2:$AJ$167,TRUE)))),"")</f>
        <v>60.982723602675883</v>
      </c>
      <c r="AT45">
        <f t="array" ref="AT45">IFERROR((SUMPRODUCT((economics!$AG$2:$AG$167=$B45)*(economics!$D$2:$D$167="process")*economics!$AH$2:$AH$167*(_xlfn.NORM.DIST(AT$3,economics!$AK$2:$AK$167,economics!$AJ$2:$AJ$167,TRUE)-_xlfn.NORM.DIST(AT$30,economics!$AK$2:$AK$167,economics!$AJ$2:$AJ$167,TRUE))*economics!$AM$2:$AM$167))/(SUMPRODUCT((economics!$AG$2:$AG$167=$B45)*(economics!$D$2:$D$167="process")*economics!$AH$2:$AH$167*(_xlfn.NORM.DIST(AT$3,economics!$AK$2:$AK$167,economics!$AJ$2:$AJ$167,TRUE)-_xlfn.NORM.DIST(AT$30,economics!$AK$2:$AK$167,economics!$AJ$2:$AJ$167,TRUE)))),"")</f>
        <v>62.820741416189705</v>
      </c>
      <c r="AU45">
        <f t="array" ref="AU45">IFERROR((SUMPRODUCT((economics!$AG$2:$AG$167=$B45)*(economics!$D$2:$D$167="process")*economics!$AH$2:$AH$167*(_xlfn.NORM.DIST(AU$3,economics!$AK$2:$AK$167,economics!$AJ$2:$AJ$167,TRUE)-_xlfn.NORM.DIST(AU$30,economics!$AK$2:$AK$167,economics!$AJ$2:$AJ$167,TRUE))*economics!$AM$2:$AM$167))/(SUMPRODUCT((economics!$AG$2:$AG$167=$B45)*(economics!$D$2:$D$167="process")*economics!$AH$2:$AH$167*(_xlfn.NORM.DIST(AU$3,economics!$AK$2:$AK$167,economics!$AJ$2:$AJ$167,TRUE)-_xlfn.NORM.DIST(AU$30,economics!$AK$2:$AK$167,economics!$AJ$2:$AJ$167,TRUE)))),"")</f>
        <v>65.175232670474742</v>
      </c>
      <c r="AV45">
        <f t="array" ref="AV45">IFERROR((SUMPRODUCT((economics!$AG$2:$AG$167=$B45)*(economics!$D$2:$D$167="process")*economics!$AH$2:$AH$167*(_xlfn.NORM.DIST(AV$3,economics!$AK$2:$AK$167,economics!$AJ$2:$AJ$167,TRUE)-_xlfn.NORM.DIST(AV$30,economics!$AK$2:$AK$167,economics!$AJ$2:$AJ$167,TRUE))*economics!$AM$2:$AM$167))/(SUMPRODUCT((economics!$AG$2:$AG$167=$B45)*(economics!$D$2:$D$167="process")*economics!$AH$2:$AH$167*(_xlfn.NORM.DIST(AV$3,economics!$AK$2:$AK$167,economics!$AJ$2:$AJ$167,TRUE)-_xlfn.NORM.DIST(AV$30,economics!$AK$2:$AK$167,economics!$AJ$2:$AJ$167,TRUE)))),"")</f>
        <v>68.194782246320216</v>
      </c>
      <c r="AW45">
        <f t="array" ref="AW45">IFERROR((SUMPRODUCT((economics!$AG$2:$AG$167=$B45)*(economics!$D$2:$D$167="process")*economics!$AH$2:$AH$167*(_xlfn.NORM.DIST(AW$3,economics!$AK$2:$AK$167,economics!$AJ$2:$AJ$167,TRUE)-_xlfn.NORM.DIST(AW$30,economics!$AK$2:$AK$167,economics!$AJ$2:$AJ$167,TRUE))*economics!$AM$2:$AM$167))/(SUMPRODUCT((economics!$AG$2:$AG$167=$B45)*(economics!$D$2:$D$167="process")*economics!$AH$2:$AH$167*(_xlfn.NORM.DIST(AW$3,economics!$AK$2:$AK$167,economics!$AJ$2:$AJ$167,TRUE)-_xlfn.NORM.DIST(AW$30,economics!$AK$2:$AK$167,economics!$AJ$2:$AJ$167,TRUE)))),"")</f>
        <v>72.05916409805198</v>
      </c>
      <c r="AX45">
        <f t="array" ref="AX45">IFERROR((SUMPRODUCT((economics!$AG$2:$AG$167=$B45)*(economics!$D$2:$D$167="process")*economics!$AH$2:$AH$167*(_xlfn.NORM.DIST(AX$3,economics!$AK$2:$AK$167,economics!$AJ$2:$AJ$167,TRUE)-_xlfn.NORM.DIST(AX$30,economics!$AK$2:$AK$167,economics!$AJ$2:$AJ$167,TRUE))*economics!$AM$2:$AM$167))/(SUMPRODUCT((economics!$AG$2:$AG$167=$B45)*(economics!$D$2:$D$167="process")*economics!$AH$2:$AH$167*(_xlfn.NORM.DIST(AX$3,economics!$AK$2:$AK$167,economics!$AJ$2:$AJ$167,TRUE)-_xlfn.NORM.DIST(AX$30,economics!$AK$2:$AK$167,economics!$AJ$2:$AJ$167,TRUE)))),"")</f>
        <v>76.974882521353976</v>
      </c>
      <c r="AY45">
        <f t="array" ref="AY45">IFERROR((SUMPRODUCT((economics!$AG$2:$AG$167=$B45)*(economics!$D$2:$D$167="process")*economics!$AH$2:$AH$167*(_xlfn.NORM.DIST(AY$3,economics!$AK$2:$AK$167,economics!$AJ$2:$AJ$167,TRUE)-_xlfn.NORM.DIST(AY$30,economics!$AK$2:$AK$167,economics!$AJ$2:$AJ$167,TRUE))*economics!$AM$2:$AM$167))/(SUMPRODUCT((economics!$AG$2:$AG$167=$B45)*(economics!$D$2:$D$167="process")*economics!$AH$2:$AH$167*(_xlfn.NORM.DIST(AY$3,economics!$AK$2:$AK$167,economics!$AJ$2:$AJ$167,TRUE)-_xlfn.NORM.DIST(AY$30,economics!$AK$2:$AK$167,economics!$AJ$2:$AJ$167,TRUE)))),"")</f>
        <v>83.158816957721925</v>
      </c>
      <c r="AZ45">
        <f t="array" ref="AZ45">IFERROR((SUMPRODUCT((economics!$AG$2:$AG$167=$B45)*(economics!$D$2:$D$167="process")*economics!$AH$2:$AH$167*(_xlfn.NORM.DIST(AZ$3,economics!$AK$2:$AK$167,economics!$AJ$2:$AJ$167,TRUE)-_xlfn.NORM.DIST(AZ$30,economics!$AK$2:$AK$167,economics!$AJ$2:$AJ$167,TRUE))*economics!$AM$2:$AM$167))/(SUMPRODUCT((economics!$AG$2:$AG$167=$B45)*(economics!$D$2:$D$167="process")*economics!$AH$2:$AH$167*(_xlfn.NORM.DIST(AZ$3,economics!$AK$2:$AK$167,economics!$AJ$2:$AJ$167,TRUE)-_xlfn.NORM.DIST(AZ$30,economics!$AK$2:$AK$167,economics!$AJ$2:$AJ$167,TRUE)))),"")</f>
        <v>90.803192159660327</v>
      </c>
      <c r="BA45">
        <f t="array" ref="BA45">IFERROR((SUMPRODUCT((economics!$AG$2:$AG$167=$B45)*(economics!$D$2:$D$167="process")*economics!$AH$2:$AH$167*(_xlfn.NORM.DIST(BA$3,economics!$AK$2:$AK$167,economics!$AJ$2:$AJ$167,TRUE)-_xlfn.NORM.DIST(BA$30,economics!$AK$2:$AK$167,economics!$AJ$2:$AJ$167,TRUE))*economics!$AM$2:$AM$167))/(SUMPRODUCT((economics!$AG$2:$AG$167=$B45)*(economics!$D$2:$D$167="process")*economics!$AH$2:$AH$167*(_xlfn.NORM.DIST(BA$3,economics!$AK$2:$AK$167,economics!$AJ$2:$AJ$167,TRUE)-_xlfn.NORM.DIST(BA$30,economics!$AK$2:$AK$167,economics!$AJ$2:$AJ$167,TRUE)))),"")</f>
        <v>100.01725314916422</v>
      </c>
      <c r="BB45">
        <f t="array" ref="BB45">IFERROR((SUMPRODUCT((economics!$AG$2:$AG$167=$B45)*(economics!$D$2:$D$167="process")*economics!$AH$2:$AH$167*(_xlfn.NORM.DIST(BB$3,economics!$AK$2:$AK$167,economics!$AJ$2:$AJ$167,TRUE)-_xlfn.NORM.DIST(BB$30,economics!$AK$2:$AK$167,economics!$AJ$2:$AJ$167,TRUE))*economics!$AM$2:$AM$167))/(SUMPRODUCT((economics!$AG$2:$AG$167=$B45)*(economics!$D$2:$D$167="process")*economics!$AH$2:$AH$167*(_xlfn.NORM.DIST(BB$3,economics!$AK$2:$AK$167,economics!$AJ$2:$AJ$167,TRUE)-_xlfn.NORM.DIST(BB$30,economics!$AK$2:$AK$167,economics!$AJ$2:$AJ$167,TRUE)))),"")</f>
        <v>110.7504701531565</v>
      </c>
      <c r="BC45">
        <f t="array" ref="BC45">IFERROR((SUMPRODUCT((economics!$AG$2:$AG$167=$B45)*(economics!$D$2:$D$167="process")*economics!$AH$2:$AH$167*(_xlfn.NORM.DIST(BC$3,economics!$AK$2:$AK$167,economics!$AJ$2:$AJ$167,TRUE)-_xlfn.NORM.DIST(BC$30,economics!$AK$2:$AK$167,economics!$AJ$2:$AJ$167,TRUE))*economics!$AM$2:$AM$167))/(SUMPRODUCT((economics!$AG$2:$AG$167=$B45)*(economics!$D$2:$D$167="process")*economics!$AH$2:$AH$167*(_xlfn.NORM.DIST(BC$3,economics!$AK$2:$AK$167,economics!$AJ$2:$AJ$167,TRUE)-_xlfn.NORM.DIST(BC$30,economics!$AK$2:$AK$167,economics!$AJ$2:$AJ$167,TRUE)))),"")</f>
        <v>122.72047740664078</v>
      </c>
      <c r="BD45">
        <f t="array" ref="BD45">IFERROR((SUMPRODUCT((economics!$AG$2:$AG$167=$B45)*(economics!$D$2:$D$167="process")*economics!$AH$2:$AH$167*(_xlfn.NORM.DIST(BD$3,economics!$AK$2:$AK$167,economics!$AJ$2:$AJ$167,TRUE)-_xlfn.NORM.DIST(BD$30,economics!$AK$2:$AK$167,economics!$AJ$2:$AJ$167,TRUE))*economics!$AM$2:$AM$167))/(SUMPRODUCT((economics!$AG$2:$AG$167=$B45)*(economics!$D$2:$D$167="process")*economics!$AH$2:$AH$167*(_xlfn.NORM.DIST(BD$3,economics!$AK$2:$AK$167,economics!$AJ$2:$AJ$167,TRUE)-_xlfn.NORM.DIST(BD$30,economics!$AK$2:$AK$167,economics!$AJ$2:$AJ$167,TRUE)))),"")</f>
        <v>135.38818083234702</v>
      </c>
      <c r="BE45">
        <f t="array" ref="BE45">IFERROR((SUMPRODUCT((economics!$AG$2:$AG$167=$B45)*(economics!$D$2:$D$167="process")*economics!$AH$2:$AH$167*(_xlfn.NORM.DIST(BE$3,economics!$AK$2:$AK$167,economics!$AJ$2:$AJ$167,TRUE)-_xlfn.NORM.DIST(BE$30,economics!$AK$2:$AK$167,economics!$AJ$2:$AJ$167,TRUE))*economics!$AM$2:$AM$167))/(SUMPRODUCT((economics!$AG$2:$AG$167=$B45)*(economics!$D$2:$D$167="process")*economics!$AH$2:$AH$167*(_xlfn.NORM.DIST(BE$3,economics!$AK$2:$AK$167,economics!$AJ$2:$AJ$167,TRUE)-_xlfn.NORM.DIST(BE$30,economics!$AK$2:$AK$167,economics!$AJ$2:$AJ$167,TRUE)))),"")</f>
        <v>148.02119902070282</v>
      </c>
      <c r="BF45">
        <f t="array" ref="BF45">IFERROR((SUMPRODUCT((economics!$AG$2:$AG$167=$B45)*(economics!$D$2:$D$167="process")*economics!$AH$2:$AH$167*(_xlfn.NORM.DIST(BF$3,economics!$AK$2:$AK$167,economics!$AJ$2:$AJ$167,TRUE)-_xlfn.NORM.DIST(BF$30,economics!$AK$2:$AK$167,economics!$AJ$2:$AJ$167,TRUE))*economics!$AM$2:$AM$167))/(SUMPRODUCT((economics!$AG$2:$AG$167=$B45)*(economics!$D$2:$D$167="process")*economics!$AH$2:$AH$167*(_xlfn.NORM.DIST(BF$3,economics!$AK$2:$AK$167,economics!$AJ$2:$AJ$167,TRUE)-_xlfn.NORM.DIST(BF$30,economics!$AK$2:$AK$167,economics!$AJ$2:$AJ$167,TRUE)))),"")</f>
        <v>159.84699561854839</v>
      </c>
      <c r="BG45">
        <f t="array" ref="BG45">IFERROR((SUMPRODUCT((economics!$AG$2:$AG$167=$B45)*(economics!$D$2:$D$167="process")*economics!$AH$2:$AH$167*(_xlfn.NORM.DIST(BG$3,economics!$AK$2:$AK$167,economics!$AJ$2:$AJ$167,TRUE)-_xlfn.NORM.DIST(BG$30,economics!$AK$2:$AK$167,economics!$AJ$2:$AJ$167,TRUE))*economics!$AM$2:$AM$167))/(SUMPRODUCT((economics!$AG$2:$AG$167=$B45)*(economics!$D$2:$D$167="process")*economics!$AH$2:$AH$167*(_xlfn.NORM.DIST(BG$3,economics!$AK$2:$AK$167,economics!$AJ$2:$AJ$167,TRUE)-_xlfn.NORM.DIST(BG$30,economics!$AK$2:$AK$167,economics!$AJ$2:$AJ$167,TRUE)))),"")</f>
        <v>170.23655297596528</v>
      </c>
      <c r="BH45">
        <f t="array" ref="BH45">IFERROR((SUMPRODUCT((economics!$AG$2:$AG$167=$B45)*(economics!$D$2:$D$167="process")*economics!$AH$2:$AH$167*(_xlfn.NORM.DIST(BH$3,economics!$AK$2:$AK$167,economics!$AJ$2:$AJ$167,TRUE)-_xlfn.NORM.DIST(BH$30,economics!$AK$2:$AK$167,economics!$AJ$2:$AJ$167,TRUE))*economics!$AM$2:$AM$167))/(SUMPRODUCT((economics!$AG$2:$AG$167=$B45)*(economics!$D$2:$D$167="process")*economics!$AH$2:$AH$167*(_xlfn.NORM.DIST(BH$3,economics!$AK$2:$AK$167,economics!$AJ$2:$AJ$167,TRUE)-_xlfn.NORM.DIST(BH$30,economics!$AK$2:$AK$167,economics!$AJ$2:$AJ$167,TRUE)))),"")</f>
        <v>178.83201585203668</v>
      </c>
      <c r="BI45">
        <f t="array" ref="BI45">IFERROR((SUMPRODUCT((economics!$AG$2:$AG$167=$B45)*(economics!$D$2:$D$167="process")*economics!$AH$2:$AH$167*(_xlfn.NORM.DIST(BI$3,economics!$AK$2:$AK$167,economics!$AJ$2:$AJ$167,TRUE)-_xlfn.NORM.DIST(BI$30,economics!$AK$2:$AK$167,economics!$AJ$2:$AJ$167,TRUE))*economics!$AM$2:$AM$167))/(SUMPRODUCT((economics!$AG$2:$AG$167=$B45)*(economics!$D$2:$D$167="process")*economics!$AH$2:$AH$167*(_xlfn.NORM.DIST(BI$3,economics!$AK$2:$AK$167,economics!$AJ$2:$AJ$167,TRUE)-_xlfn.NORM.DIST(BI$30,economics!$AK$2:$AK$167,economics!$AJ$2:$AJ$167,TRUE)))),"")</f>
        <v>185.56844398719116</v>
      </c>
      <c r="BJ45">
        <f t="array" ref="BJ45">IFERROR((SUMPRODUCT((economics!$AG$2:$AG$167=$B45)*(economics!$D$2:$D$167="process")*economics!$AH$2:$AH$167*(_xlfn.NORM.DIST(BJ$3,economics!$AK$2:$AK$167,economics!$AJ$2:$AJ$167,TRUE)-_xlfn.NORM.DIST(BJ$30,economics!$AK$2:$AK$167,economics!$AJ$2:$AJ$167,TRUE))*economics!$AM$2:$AM$167))/(SUMPRODUCT((economics!$AG$2:$AG$167=$B45)*(economics!$D$2:$D$167="process")*economics!$AH$2:$AH$167*(_xlfn.NORM.DIST(BJ$3,economics!$AK$2:$AK$167,economics!$AJ$2:$AJ$167,TRUE)-_xlfn.NORM.DIST(BJ$30,economics!$AK$2:$AK$167,economics!$AJ$2:$AJ$167,TRUE)))),"")</f>
        <v>190.60599177825426</v>
      </c>
      <c r="BK45">
        <f t="array" ref="BK45">IFERROR((SUMPRODUCT((economics!$AG$2:$AG$167=$B45)*(economics!$D$2:$D$167="process")*economics!$AH$2:$AH$167*(_xlfn.NORM.DIST(BK$3,economics!$AK$2:$AK$167,economics!$AJ$2:$AJ$167,TRUE)-_xlfn.NORM.DIST(BK$30,economics!$AK$2:$AK$167,economics!$AJ$2:$AJ$167,TRUE))*economics!$AM$2:$AM$167))/(SUMPRODUCT((economics!$AG$2:$AG$167=$B45)*(economics!$D$2:$D$167="process")*economics!$AH$2:$AH$167*(_xlfn.NORM.DIST(BK$3,economics!$AK$2:$AK$167,economics!$AJ$2:$AJ$167,TRUE)-_xlfn.NORM.DIST(BK$30,economics!$AK$2:$AK$167,economics!$AJ$2:$AJ$167,TRUE)))),"")</f>
        <v>194.22691469181288</v>
      </c>
      <c r="BL45">
        <f t="array" ref="BL45">IFERROR((SUMPRODUCT((economics!$AG$2:$AG$167=$B45)*(economics!$D$2:$D$167="process")*economics!$AH$2:$AH$167*(_xlfn.NORM.DIST(BL$3,economics!$AK$2:$AK$167,economics!$AJ$2:$AJ$167,TRUE)-_xlfn.NORM.DIST(BL$30,economics!$AK$2:$AK$167,economics!$AJ$2:$AJ$167,TRUE))*economics!$AM$2:$AM$167))/(SUMPRODUCT((economics!$AG$2:$AG$167=$B45)*(economics!$D$2:$D$167="process")*economics!$AH$2:$AH$167*(_xlfn.NORM.DIST(BL$3,economics!$AK$2:$AK$167,economics!$AJ$2:$AJ$167,TRUE)-_xlfn.NORM.DIST(BL$30,economics!$AK$2:$AK$167,economics!$AJ$2:$AJ$167,TRUE)))),"")</f>
        <v>196.7451489177445</v>
      </c>
      <c r="BM45">
        <f t="array" ref="BM45">IFERROR((SUMPRODUCT((economics!$AG$2:$AG$167=$B45)*(economics!$D$2:$D$167="process")*economics!$AH$2:$AH$167*(_xlfn.NORM.DIST(BM$3,economics!$AK$2:$AK$167,economics!$AJ$2:$AJ$167,TRUE)-_xlfn.NORM.DIST(BM$30,economics!$AK$2:$AK$167,economics!$AJ$2:$AJ$167,TRUE))*economics!$AM$2:$AM$167))/(SUMPRODUCT((economics!$AG$2:$AG$167=$B45)*(economics!$D$2:$D$167="process")*economics!$AH$2:$AH$167*(_xlfn.NORM.DIST(BM$3,economics!$AK$2:$AK$167,economics!$AJ$2:$AJ$167,TRUE)-_xlfn.NORM.DIST(BM$30,economics!$AK$2:$AK$167,economics!$AJ$2:$AJ$167,TRUE)))),"")</f>
        <v>198.44897955101882</v>
      </c>
      <c r="BN45">
        <f t="array" ref="BN45">IFERROR((SUMPRODUCT((economics!$AG$2:$AG$167=$B45)*(economics!$D$2:$D$167="process")*economics!$AH$2:$AH$167*(_xlfn.NORM.DIST(BN$3,economics!$AK$2:$AK$167,economics!$AJ$2:$AJ$167,TRUE)-_xlfn.NORM.DIST(BN$30,economics!$AK$2:$AK$167,economics!$AJ$2:$AJ$167,TRUE))*economics!$AM$2:$AM$167))/(SUMPRODUCT((economics!$AG$2:$AG$167=$B45)*(economics!$D$2:$D$167="process")*economics!$AH$2:$AH$167*(_xlfn.NORM.DIST(BN$3,economics!$AK$2:$AK$167,economics!$AJ$2:$AJ$167,TRUE)-_xlfn.NORM.DIST(BN$30,economics!$AK$2:$AK$167,economics!$AJ$2:$AJ$167,TRUE)))),"")</f>
        <v>199.57530590060585</v>
      </c>
      <c r="BO45">
        <f t="array" ref="BO45">IFERROR((SUMPRODUCT((economics!$AG$2:$AG$167=$B45)*(economics!$D$2:$D$167="process")*economics!$AH$2:$AH$167*(_xlfn.NORM.DIST(BO$3,economics!$AK$2:$AK$167,economics!$AJ$2:$AJ$167,TRUE)-_xlfn.NORM.DIST(BO$30,economics!$AK$2:$AK$167,economics!$AJ$2:$AJ$167,TRUE))*economics!$AM$2:$AM$167))/(SUMPRODUCT((economics!$AG$2:$AG$167=$B45)*(economics!$D$2:$D$167="process")*economics!$AH$2:$AH$167*(_xlfn.NORM.DIST(BO$3,economics!$AK$2:$AK$167,economics!$AJ$2:$AJ$167,TRUE)-_xlfn.NORM.DIST(BO$30,economics!$AK$2:$AK$167,economics!$AJ$2:$AJ$167,TRUE)))),"")</f>
        <v>200.30508383689732</v>
      </c>
      <c r="BP45">
        <f t="array" ref="BP45">IFERROR((SUMPRODUCT((economics!$AG$2:$AG$167=$B45)*(economics!$D$2:$D$167="process")*economics!$AH$2:$AH$167*(_xlfn.NORM.DIST(BP$3,economics!$AK$2:$AK$167,economics!$AJ$2:$AJ$167,TRUE)-_xlfn.NORM.DIST(BP$30,economics!$AK$2:$AK$167,economics!$AJ$2:$AJ$167,TRUE))*economics!$AM$2:$AM$167))/(SUMPRODUCT((economics!$AG$2:$AG$167=$B45)*(economics!$D$2:$D$167="process")*economics!$AH$2:$AH$167*(_xlfn.NORM.DIST(BP$3,economics!$AK$2:$AK$167,economics!$AJ$2:$AJ$167,TRUE)-_xlfn.NORM.DIST(BP$30,economics!$AK$2:$AK$167,economics!$AJ$2:$AJ$167,TRUE)))),"")</f>
        <v>200.76959786616831</v>
      </c>
      <c r="BQ45">
        <f t="array" ref="BQ45">IFERROR((SUMPRODUCT((economics!$AG$2:$AG$167=$B45)*(economics!$D$2:$D$167="process")*economics!$AH$2:$AH$167*(_xlfn.NORM.DIST(BQ$3,economics!$AK$2:$AK$167,economics!$AJ$2:$AJ$167,TRUE)-_xlfn.NORM.DIST(BQ$30,economics!$AK$2:$AK$167,economics!$AJ$2:$AJ$167,TRUE))*economics!$AM$2:$AM$167))/(SUMPRODUCT((economics!$AG$2:$AG$167=$B45)*(economics!$D$2:$D$167="process")*economics!$AH$2:$AH$167*(_xlfn.NORM.DIST(BQ$3,economics!$AK$2:$AK$167,economics!$AJ$2:$AJ$167,TRUE)-_xlfn.NORM.DIST(BQ$30,economics!$AK$2:$AK$167,economics!$AJ$2:$AJ$167,TRUE)))),"")</f>
        <v>201.06052408975285</v>
      </c>
      <c r="BR45">
        <f t="array" ref="BR45">IFERROR((SUMPRODUCT((economics!$AG$2:$AG$167=$B45)*(economics!$D$2:$D$167="process")*economics!$AH$2:$AH$167*(_xlfn.NORM.DIST(BR$3,economics!$AK$2:$AK$167,economics!$AJ$2:$AJ$167,TRUE)-_xlfn.NORM.DIST(BR$30,economics!$AK$2:$AK$167,economics!$AJ$2:$AJ$167,TRUE))*economics!$AM$2:$AM$167))/(SUMPRODUCT((economics!$AG$2:$AG$167=$B45)*(economics!$D$2:$D$167="process")*economics!$AH$2:$AH$167*(_xlfn.NORM.DIST(BR$3,economics!$AK$2:$AK$167,economics!$AJ$2:$AJ$167,TRUE)-_xlfn.NORM.DIST(BR$30,economics!$AK$2:$AK$167,economics!$AJ$2:$AJ$167,TRUE)))),"")</f>
        <v>201.24000478143321</v>
      </c>
      <c r="BS45">
        <f t="array" ref="BS45">IFERROR((SUMPRODUCT((economics!$AG$2:$AG$167=$B45)*(economics!$D$2:$D$167="process")*economics!$AH$2:$AH$167*(_xlfn.NORM.DIST(BS$3,economics!$AK$2:$AK$167,economics!$AJ$2:$AJ$167,TRUE)-_xlfn.NORM.DIST(BS$30,economics!$AK$2:$AK$167,economics!$AJ$2:$AJ$167,TRUE))*economics!$AM$2:$AM$167))/(SUMPRODUCT((economics!$AG$2:$AG$167=$B45)*(economics!$D$2:$D$167="process")*economics!$AH$2:$AH$167*(_xlfn.NORM.DIST(BS$3,economics!$AK$2:$AK$167,economics!$AJ$2:$AJ$167,TRUE)-_xlfn.NORM.DIST(BS$30,economics!$AK$2:$AK$167,economics!$AJ$2:$AJ$167,TRUE)))),"")</f>
        <v>201.34915450786968</v>
      </c>
      <c r="BT45">
        <f t="array" ref="BT45">IFERROR((SUMPRODUCT((economics!$AG$2:$AG$167=$B45)*(economics!$D$2:$D$167="process")*economics!$AH$2:$AH$167*(_xlfn.NORM.DIST(BT$3,economics!$AK$2:$AK$167,economics!$AJ$2:$AJ$167,TRUE)-_xlfn.NORM.DIST(BT$30,economics!$AK$2:$AK$167,economics!$AJ$2:$AJ$167,TRUE))*economics!$AM$2:$AM$167))/(SUMPRODUCT((economics!$AG$2:$AG$167=$B45)*(economics!$D$2:$D$167="process")*economics!$AH$2:$AH$167*(_xlfn.NORM.DIST(BT$3,economics!$AK$2:$AK$167,economics!$AJ$2:$AJ$167,TRUE)-_xlfn.NORM.DIST(BT$30,economics!$AK$2:$AK$167,economics!$AJ$2:$AJ$167,TRUE)))),"")</f>
        <v>201.41461953693965</v>
      </c>
      <c r="BU45">
        <f t="array" ref="BU45">IFERROR((SUMPRODUCT((economics!$AG$2:$AG$167=$B45)*(economics!$D$2:$D$167="process")*economics!$AH$2:$AH$167*(_xlfn.NORM.DIST(BU$3,economics!$AK$2:$AK$167,economics!$AJ$2:$AJ$167,TRUE)-_xlfn.NORM.DIST(BU$30,economics!$AK$2:$AK$167,economics!$AJ$2:$AJ$167,TRUE))*economics!$AM$2:$AM$167))/(SUMPRODUCT((economics!$AG$2:$AG$167=$B45)*(economics!$D$2:$D$167="process")*economics!$AH$2:$AH$167*(_xlfn.NORM.DIST(BU$3,economics!$AK$2:$AK$167,economics!$AJ$2:$AJ$167,TRUE)-_xlfn.NORM.DIST(BU$30,economics!$AK$2:$AK$167,economics!$AJ$2:$AJ$167,TRUE)))),"")</f>
        <v>201.45335574225882</v>
      </c>
      <c r="BV45">
        <f t="array" ref="BV45">IFERROR((SUMPRODUCT((economics!$AG$2:$AG$167=$B45)*(economics!$D$2:$D$167="process")*economics!$AH$2:$AH$167*(_xlfn.NORM.DIST(BV$3,economics!$AK$2:$AK$167,economics!$AJ$2:$AJ$167,TRUE)-_xlfn.NORM.DIST(BV$30,economics!$AK$2:$AK$167,economics!$AJ$2:$AJ$167,TRUE))*economics!$AM$2:$AM$167))/(SUMPRODUCT((economics!$AG$2:$AG$167=$B45)*(economics!$D$2:$D$167="process")*economics!$AH$2:$AH$167*(_xlfn.NORM.DIST(BV$3,economics!$AK$2:$AK$167,economics!$AJ$2:$AJ$167,TRUE)-_xlfn.NORM.DIST(BV$30,economics!$AK$2:$AK$167,economics!$AJ$2:$AJ$167,TRUE)))),"")</f>
        <v>201.47597284322512</v>
      </c>
      <c r="BW45">
        <f t="array" ref="BW45">IFERROR((SUMPRODUCT((economics!$AG$2:$AG$167=$B45)*(economics!$D$2:$D$167="process")*economics!$AH$2:$AH$167*(_xlfn.NORM.DIST(BW$3,economics!$AK$2:$AK$167,economics!$AJ$2:$AJ$167,TRUE)-_xlfn.NORM.DIST(BW$30,economics!$AK$2:$AK$167,economics!$AJ$2:$AJ$167,TRUE))*economics!$AM$2:$AM$167))/(SUMPRODUCT((economics!$AG$2:$AG$167=$B45)*(economics!$D$2:$D$167="process")*economics!$AH$2:$AH$167*(_xlfn.NORM.DIST(BW$3,economics!$AK$2:$AK$167,economics!$AJ$2:$AJ$167,TRUE)-_xlfn.NORM.DIST(BW$30,economics!$AK$2:$AK$167,economics!$AJ$2:$AJ$167,TRUE)))),"")</f>
        <v>201.48900537575287</v>
      </c>
      <c r="BX45">
        <f t="array" ref="BX45">IFERROR((SUMPRODUCT((economics!$AG$2:$AG$167=$B45)*(economics!$D$2:$D$167="process")*economics!$AH$2:$AH$167*(_xlfn.NORM.DIST(BX$3,economics!$AK$2:$AK$167,economics!$AJ$2:$AJ$167,TRUE)-_xlfn.NORM.DIST(BX$30,economics!$AK$2:$AK$167,economics!$AJ$2:$AJ$167,TRUE))*economics!$AM$2:$AM$167))/(SUMPRODUCT((economics!$AG$2:$AG$167=$B45)*(economics!$D$2:$D$167="process")*economics!$AH$2:$AH$167*(_xlfn.NORM.DIST(BX$3,economics!$AK$2:$AK$167,economics!$AJ$2:$AJ$167,TRUE)-_xlfn.NORM.DIST(BX$30,economics!$AK$2:$AK$167,economics!$AJ$2:$AJ$167,TRUE)))),"")</f>
        <v>201.49641732576168</v>
      </c>
      <c r="BY45">
        <f t="array" ref="BY45">IFERROR((SUMPRODUCT((economics!$AG$2:$AG$167=$B45)*(economics!$D$2:$D$167="process")*economics!$AH$2:$AH$167*(_xlfn.NORM.DIST(BY$3,economics!$AK$2:$AK$167,economics!$AJ$2:$AJ$167,TRUE)-_xlfn.NORM.DIST(BY$30,economics!$AK$2:$AK$167,economics!$AJ$2:$AJ$167,TRUE))*economics!$AM$2:$AM$167))/(SUMPRODUCT((economics!$AG$2:$AG$167=$B45)*(economics!$D$2:$D$167="process")*economics!$AH$2:$AH$167*(_xlfn.NORM.DIST(BY$3,economics!$AK$2:$AK$167,economics!$AJ$2:$AJ$167,TRUE)-_xlfn.NORM.DIST(BY$30,economics!$AK$2:$AK$167,economics!$AJ$2:$AJ$167,TRUE)))),"")</f>
        <v>201.50057810749286</v>
      </c>
      <c r="BZ45">
        <f t="array" ref="BZ45">IFERROR((SUMPRODUCT((economics!$AG$2:$AG$167=$B45)*(economics!$D$2:$D$167="process")*economics!$AH$2:$AH$167*(_xlfn.NORM.DIST(BZ$3,economics!$AK$2:$AK$167,economics!$AJ$2:$AJ$167,TRUE)-_xlfn.NORM.DIST(BZ$30,economics!$AK$2:$AK$167,economics!$AJ$2:$AJ$167,TRUE))*economics!$AM$2:$AM$167))/(SUMPRODUCT((economics!$AG$2:$AG$167=$B45)*(economics!$D$2:$D$167="process")*economics!$AH$2:$AH$167*(_xlfn.NORM.DIST(BZ$3,economics!$AK$2:$AK$167,economics!$AJ$2:$AJ$167,TRUE)-_xlfn.NORM.DIST(BZ$30,economics!$AK$2:$AK$167,economics!$AJ$2:$AJ$167,TRUE)))),"")</f>
        <v>201.50288366067855</v>
      </c>
      <c r="CA45">
        <f t="array" ref="CA45">IFERROR((SUMPRODUCT((economics!$AG$2:$AG$167=$B45)*(economics!$D$2:$D$167="process")*economics!$AH$2:$AH$167*(_xlfn.NORM.DIST(CA$3,economics!$AK$2:$AK$167,economics!$AJ$2:$AJ$167,TRUE)-_xlfn.NORM.DIST(CA$30,economics!$AK$2:$AK$167,economics!$AJ$2:$AJ$167,TRUE))*economics!$AM$2:$AM$167))/(SUMPRODUCT((economics!$AG$2:$AG$167=$B45)*(economics!$D$2:$D$167="process")*economics!$AH$2:$AH$167*(_xlfn.NORM.DIST(CA$3,economics!$AK$2:$AK$167,economics!$AJ$2:$AJ$167,TRUE)-_xlfn.NORM.DIST(CA$30,economics!$AK$2:$AK$167,economics!$AJ$2:$AJ$167,TRUE)))),"")</f>
        <v>201.50414475348484</v>
      </c>
      <c r="CB45">
        <f t="array" ref="CB45">IFERROR((SUMPRODUCT((economics!$AG$2:$AG$167=$B45)*(economics!$D$2:$D$167="process")*economics!$AH$2:$AH$167*(_xlfn.NORM.DIST(CB$3,economics!$AK$2:$AK$167,economics!$AJ$2:$AJ$167,TRUE)-_xlfn.NORM.DIST(CB$30,economics!$AK$2:$AK$167,economics!$AJ$2:$AJ$167,TRUE))*economics!$AM$2:$AM$167))/(SUMPRODUCT((economics!$AG$2:$AG$167=$B45)*(economics!$D$2:$D$167="process")*economics!$AH$2:$AH$167*(_xlfn.NORM.DIST(CB$3,economics!$AK$2:$AK$167,economics!$AJ$2:$AJ$167,TRUE)-_xlfn.NORM.DIST(CB$30,economics!$AK$2:$AK$167,economics!$AJ$2:$AJ$167,TRUE)))),"")</f>
        <v>201.50482568182875</v>
      </c>
      <c r="CC45">
        <f t="array" ref="CC45">IFERROR((SUMPRODUCT((economics!$AG$2:$AG$167=$B45)*(economics!$D$2:$D$167="process")*economics!$AH$2:$AH$167*(_xlfn.NORM.DIST(CC$3,economics!$AK$2:$AK$167,economics!$AJ$2:$AJ$167,TRUE)-_xlfn.NORM.DIST(CC$30,economics!$AK$2:$AK$167,economics!$AJ$2:$AJ$167,TRUE))*economics!$AM$2:$AM$167))/(SUMPRODUCT((economics!$AG$2:$AG$167=$B45)*(economics!$D$2:$D$167="process")*economics!$AH$2:$AH$167*(_xlfn.NORM.DIST(CC$3,economics!$AK$2:$AK$167,economics!$AJ$2:$AJ$167,TRUE)-_xlfn.NORM.DIST(CC$30,economics!$AK$2:$AK$167,economics!$AJ$2:$AJ$167,TRUE)))),"")</f>
        <v>201.5051886319892</v>
      </c>
      <c r="CD45">
        <f t="array" ref="CD45">IFERROR((SUMPRODUCT((economics!$AG$2:$AG$167=$B45)*(economics!$D$2:$D$167="process")*economics!$AH$2:$AH$167*(_xlfn.NORM.DIST(CD$3,economics!$AK$2:$AK$167,economics!$AJ$2:$AJ$167,TRUE)-_xlfn.NORM.DIST(CD$30,economics!$AK$2:$AK$167,economics!$AJ$2:$AJ$167,TRUE))*economics!$AM$2:$AM$167))/(SUMPRODUCT((economics!$AG$2:$AG$167=$B45)*(economics!$D$2:$D$167="process")*economics!$AH$2:$AH$167*(_xlfn.NORM.DIST(CD$3,economics!$AK$2:$AK$167,economics!$AJ$2:$AJ$167,TRUE)-_xlfn.NORM.DIST(CD$30,economics!$AK$2:$AK$167,economics!$AJ$2:$AJ$167,TRUE)))),"")</f>
        <v>201.50537961345947</v>
      </c>
      <c r="CE45">
        <f t="array" ref="CE45">IFERROR((SUMPRODUCT((economics!$AG$2:$AG$167=$B45)*(economics!$D$2:$D$167="process")*economics!$AH$2:$AH$167*(_xlfn.NORM.DIST(CE$3,economics!$AK$2:$AK$167,economics!$AJ$2:$AJ$167,TRUE)-_xlfn.NORM.DIST(CE$30,economics!$AK$2:$AK$167,economics!$AJ$2:$AJ$167,TRUE))*economics!$AM$2:$AM$167))/(SUMPRODUCT((economics!$AG$2:$AG$167=$B45)*(economics!$D$2:$D$167="process")*economics!$AH$2:$AH$167*(_xlfn.NORM.DIST(CE$3,economics!$AK$2:$AK$167,economics!$AJ$2:$AJ$167,TRUE)-_xlfn.NORM.DIST(CE$30,economics!$AK$2:$AK$167,economics!$AJ$2:$AJ$167,TRUE)))),"")</f>
        <v>201.50547882009477</v>
      </c>
      <c r="CF45">
        <f t="array" ref="CF45">IFERROR((SUMPRODUCT((economics!$AG$2:$AG$167=$B45)*(economics!$D$2:$D$167="process")*economics!$AH$2:$AH$167*(_xlfn.NORM.DIST(CF$3,economics!$AK$2:$AK$167,economics!$AJ$2:$AJ$167,TRUE)-_xlfn.NORM.DIST(CF$30,economics!$AK$2:$AK$167,economics!$AJ$2:$AJ$167,TRUE))*economics!$AM$2:$AM$167))/(SUMPRODUCT((economics!$AG$2:$AG$167=$B45)*(economics!$D$2:$D$167="process")*economics!$AH$2:$AH$167*(_xlfn.NORM.DIST(CF$3,economics!$AK$2:$AK$167,economics!$AJ$2:$AJ$167,TRUE)-_xlfn.NORM.DIST(CF$30,economics!$AK$2:$AK$167,economics!$AJ$2:$AJ$167,TRUE)))),"")</f>
        <v>201.5055296947354</v>
      </c>
      <c r="CG45">
        <f t="array" ref="CG45">IFERROR((SUMPRODUCT((economics!$AG$2:$AG$167=$B45)*(economics!$D$2:$D$167="process")*economics!$AH$2:$AH$167*(_xlfn.NORM.DIST(CG$3,economics!$AK$2:$AK$167,economics!$AJ$2:$AJ$167,TRUE)-_xlfn.NORM.DIST(CG$30,economics!$AK$2:$AK$167,economics!$AJ$2:$AJ$167,TRUE))*economics!$AM$2:$AM$167))/(SUMPRODUCT((economics!$AG$2:$AG$167=$B45)*(economics!$D$2:$D$167="process")*economics!$AH$2:$AH$167*(_xlfn.NORM.DIST(CG$3,economics!$AK$2:$AK$167,economics!$AJ$2:$AJ$167,TRUE)-_xlfn.NORM.DIST(CG$30,economics!$AK$2:$AK$167,economics!$AJ$2:$AJ$167,TRUE)))),"")</f>
        <v>201.50555545074999</v>
      </c>
      <c r="CH45">
        <f t="array" ref="CH45">IFERROR((SUMPRODUCT((economics!$AG$2:$AG$167=$B45)*(economics!$D$2:$D$167="process")*economics!$AH$2:$AH$167*(_xlfn.NORM.DIST(CH$3,economics!$AK$2:$AK$167,economics!$AJ$2:$AJ$167,TRUE)-_xlfn.NORM.DIST(CH$30,economics!$AK$2:$AK$167,economics!$AJ$2:$AJ$167,TRUE))*economics!$AM$2:$AM$167))/(SUMPRODUCT((economics!$AG$2:$AG$167=$B45)*(economics!$D$2:$D$167="process")*economics!$AH$2:$AH$167*(_xlfn.NORM.DIST(CH$3,economics!$AK$2:$AK$167,economics!$AJ$2:$AJ$167,TRUE)-_xlfn.NORM.DIST(CH$30,economics!$AK$2:$AK$167,economics!$AJ$2:$AJ$167,TRUE)))),"")</f>
        <v>201.50558033358803</v>
      </c>
    </row>
    <row r="46" spans="1:86" x14ac:dyDescent="0.35">
      <c r="A46" t="str">
        <f t="shared" si="0"/>
        <v>iron and steel 241</v>
      </c>
      <c r="B46">
        <f t="shared" si="0"/>
        <v>241</v>
      </c>
      <c r="E46">
        <f t="array" ref="E46">IFERROR((SUMPRODUCT((economics!$AG$2:$AG$167=$B46)*(economics!$D$2:$D$167="process")*economics!$AH$2:$AH$167*(_xlfn.NORM.DIST(E$3,economics!$AK$2:$AK$167,economics!$AJ$2:$AJ$167,TRUE)-_xlfn.NORM.DIST(E$30,economics!$AK$2:$AK$167,economics!$AJ$2:$AJ$167,TRUE))*economics!$AM$2:$AM$167))/(SUMPRODUCT((economics!$AG$2:$AG$167=$B46)*(economics!$D$2:$D$167="process")*economics!$AH$2:$AH$167*(_xlfn.NORM.DIST(E$3,economics!$AK$2:$AK$167,economics!$AJ$2:$AJ$167,TRUE)-_xlfn.NORM.DIST(E$30,economics!$AK$2:$AK$167,economics!$AJ$2:$AJ$167,TRUE)))),"")</f>
        <v>4.9667849361554364</v>
      </c>
      <c r="F46">
        <f t="array" ref="F46">IFERROR((SUMPRODUCT((economics!$AG$2:$AG$167=$B46)*(economics!$D$2:$D$167="process")*economics!$AH$2:$AH$167*(_xlfn.NORM.DIST(F$3,economics!$AK$2:$AK$167,economics!$AJ$2:$AJ$167,TRUE)-_xlfn.NORM.DIST(F$30,economics!$AK$2:$AK$167,economics!$AJ$2:$AJ$167,TRUE))*economics!$AM$2:$AM$167))/(SUMPRODUCT((economics!$AG$2:$AG$167=$B46)*(economics!$D$2:$D$167="process")*economics!$AH$2:$AH$167*(_xlfn.NORM.DIST(F$3,economics!$AK$2:$AK$167,economics!$AJ$2:$AJ$167,TRUE)-_xlfn.NORM.DIST(F$30,economics!$AK$2:$AK$167,economics!$AJ$2:$AJ$167,TRUE)))),"")</f>
        <v>1.6290667630738727</v>
      </c>
      <c r="G46">
        <f t="array" ref="G46">IFERROR((SUMPRODUCT((economics!$AG$2:$AG$167=$B46)*(economics!$D$2:$D$167="process")*economics!$AH$2:$AH$167*(_xlfn.NORM.DIST(G$3,economics!$AK$2:$AK$167,economics!$AJ$2:$AJ$167,TRUE)-_xlfn.NORM.DIST(G$30,economics!$AK$2:$AK$167,economics!$AJ$2:$AJ$167,TRUE))*economics!$AM$2:$AM$167))/(SUMPRODUCT((economics!$AG$2:$AG$167=$B46)*(economics!$D$2:$D$167="process")*economics!$AH$2:$AH$167*(_xlfn.NORM.DIST(G$3,economics!$AK$2:$AK$167,economics!$AJ$2:$AJ$167,TRUE)-_xlfn.NORM.DIST(G$30,economics!$AK$2:$AK$167,economics!$AJ$2:$AJ$167,TRUE)))),"")</f>
        <v>2.406824855250449</v>
      </c>
      <c r="H46">
        <f t="array" ref="H46">IFERROR((SUMPRODUCT((economics!$AG$2:$AG$167=$B46)*(economics!$D$2:$D$167="process")*economics!$AH$2:$AH$167*(_xlfn.NORM.DIST(H$3,economics!$AK$2:$AK$167,economics!$AJ$2:$AJ$167,TRUE)-_xlfn.NORM.DIST(H$30,economics!$AK$2:$AK$167,economics!$AJ$2:$AJ$167,TRUE))*economics!$AM$2:$AM$167))/(SUMPRODUCT((economics!$AG$2:$AG$167=$B46)*(economics!$D$2:$D$167="process")*economics!$AH$2:$AH$167*(_xlfn.NORM.DIST(H$3,economics!$AK$2:$AK$167,economics!$AJ$2:$AJ$167,TRUE)-_xlfn.NORM.DIST(H$30,economics!$AK$2:$AK$167,economics!$AJ$2:$AJ$167,TRUE)))),"")</f>
        <v>2.7463414228752563</v>
      </c>
      <c r="I46">
        <f t="array" ref="I46">IFERROR((SUMPRODUCT((economics!$AG$2:$AG$167=$B46)*(economics!$D$2:$D$167="process")*economics!$AH$2:$AH$167*(_xlfn.NORM.DIST(I$3,economics!$AK$2:$AK$167,economics!$AJ$2:$AJ$167,TRUE)-_xlfn.NORM.DIST(I$30,economics!$AK$2:$AK$167,economics!$AJ$2:$AJ$167,TRUE))*economics!$AM$2:$AM$167))/(SUMPRODUCT((economics!$AG$2:$AG$167=$B46)*(economics!$D$2:$D$167="process")*economics!$AH$2:$AH$167*(_xlfn.NORM.DIST(I$3,economics!$AK$2:$AK$167,economics!$AJ$2:$AJ$167,TRUE)-_xlfn.NORM.DIST(I$30,economics!$AK$2:$AK$167,economics!$AJ$2:$AJ$167,TRUE)))),"")</f>
        <v>3.8570326821099568</v>
      </c>
      <c r="J46">
        <f t="array" ref="J46">IFERROR((SUMPRODUCT((economics!$AG$2:$AG$167=$B46)*(economics!$D$2:$D$167="process")*economics!$AH$2:$AH$167*(_xlfn.NORM.DIST(J$3,economics!$AK$2:$AK$167,economics!$AJ$2:$AJ$167,TRUE)-_xlfn.NORM.DIST(J$30,economics!$AK$2:$AK$167,economics!$AJ$2:$AJ$167,TRUE))*economics!$AM$2:$AM$167))/(SUMPRODUCT((economics!$AG$2:$AG$167=$B46)*(economics!$D$2:$D$167="process")*economics!$AH$2:$AH$167*(_xlfn.NORM.DIST(J$3,economics!$AK$2:$AK$167,economics!$AJ$2:$AJ$167,TRUE)-_xlfn.NORM.DIST(J$30,economics!$AK$2:$AK$167,economics!$AJ$2:$AJ$167,TRUE)))),"")</f>
        <v>10.186022773380088</v>
      </c>
      <c r="K46">
        <f t="array" ref="K46">IFERROR((SUMPRODUCT((economics!$AG$2:$AG$167=$B46)*(economics!$D$2:$D$167="process")*economics!$AH$2:$AH$167*(_xlfn.NORM.DIST(K$3,economics!$AK$2:$AK$167,economics!$AJ$2:$AJ$167,TRUE)-_xlfn.NORM.DIST(K$30,economics!$AK$2:$AK$167,economics!$AJ$2:$AJ$167,TRUE))*economics!$AM$2:$AM$167))/(SUMPRODUCT((economics!$AG$2:$AG$167=$B46)*(economics!$D$2:$D$167="process")*economics!$AH$2:$AH$167*(_xlfn.NORM.DIST(K$3,economics!$AK$2:$AK$167,economics!$AJ$2:$AJ$167,TRUE)-_xlfn.NORM.DIST(K$30,economics!$AK$2:$AK$167,economics!$AJ$2:$AJ$167,TRUE)))),"")</f>
        <v>10.814092310252171</v>
      </c>
      <c r="L46">
        <f t="array" ref="L46">IFERROR((SUMPRODUCT((economics!$AG$2:$AG$167=$B46)*(economics!$D$2:$D$167="process")*economics!$AH$2:$AH$167*(_xlfn.NORM.DIST(L$3,economics!$AK$2:$AK$167,economics!$AJ$2:$AJ$167,TRUE)-_xlfn.NORM.DIST(L$30,economics!$AK$2:$AK$167,economics!$AJ$2:$AJ$167,TRUE))*economics!$AM$2:$AM$167))/(SUMPRODUCT((economics!$AG$2:$AG$167=$B46)*(economics!$D$2:$D$167="process")*economics!$AH$2:$AH$167*(_xlfn.NORM.DIST(L$3,economics!$AK$2:$AK$167,economics!$AJ$2:$AJ$167,TRUE)-_xlfn.NORM.DIST(L$30,economics!$AK$2:$AK$167,economics!$AJ$2:$AJ$167,TRUE)))),"")</f>
        <v>10.865550157199435</v>
      </c>
      <c r="M46">
        <f t="array" ref="M46">IFERROR((SUMPRODUCT((economics!$AG$2:$AG$167=$B46)*(economics!$D$2:$D$167="process")*economics!$AH$2:$AH$167*(_xlfn.NORM.DIST(M$3,economics!$AK$2:$AK$167,economics!$AJ$2:$AJ$167,TRUE)-_xlfn.NORM.DIST(M$30,economics!$AK$2:$AK$167,economics!$AJ$2:$AJ$167,TRUE))*economics!$AM$2:$AM$167))/(SUMPRODUCT((economics!$AG$2:$AG$167=$B46)*(economics!$D$2:$D$167="process")*economics!$AH$2:$AH$167*(_xlfn.NORM.DIST(M$3,economics!$AK$2:$AK$167,economics!$AJ$2:$AJ$167,TRUE)-_xlfn.NORM.DIST(M$30,economics!$AK$2:$AK$167,economics!$AJ$2:$AJ$167,TRUE)))),"")</f>
        <v>10.982375311732097</v>
      </c>
      <c r="N46">
        <f t="array" ref="N46">IFERROR((SUMPRODUCT((economics!$AG$2:$AG$167=$B46)*(economics!$D$2:$D$167="process")*economics!$AH$2:$AH$167*(_xlfn.NORM.DIST(N$3,economics!$AK$2:$AK$167,economics!$AJ$2:$AJ$167,TRUE)-_xlfn.NORM.DIST(N$30,economics!$AK$2:$AK$167,economics!$AJ$2:$AJ$167,TRUE))*economics!$AM$2:$AM$167))/(SUMPRODUCT((economics!$AG$2:$AG$167=$B46)*(economics!$D$2:$D$167="process")*economics!$AH$2:$AH$167*(_xlfn.NORM.DIST(N$3,economics!$AK$2:$AK$167,economics!$AJ$2:$AJ$167,TRUE)-_xlfn.NORM.DIST(N$30,economics!$AK$2:$AK$167,economics!$AJ$2:$AJ$167,TRUE)))),"")</f>
        <v>11.182482075637669</v>
      </c>
      <c r="O46">
        <f t="array" ref="O46">IFERROR((SUMPRODUCT((economics!$AG$2:$AG$167=$B46)*(economics!$D$2:$D$167="process")*economics!$AH$2:$AH$167*(_xlfn.NORM.DIST(O$3,economics!$AK$2:$AK$167,economics!$AJ$2:$AJ$167,TRUE)-_xlfn.NORM.DIST(O$30,economics!$AK$2:$AK$167,economics!$AJ$2:$AJ$167,TRUE))*economics!$AM$2:$AM$167))/(SUMPRODUCT((economics!$AG$2:$AG$167=$B46)*(economics!$D$2:$D$167="process")*economics!$AH$2:$AH$167*(_xlfn.NORM.DIST(O$3,economics!$AK$2:$AK$167,economics!$AJ$2:$AJ$167,TRUE)-_xlfn.NORM.DIST(O$30,economics!$AK$2:$AK$167,economics!$AJ$2:$AJ$167,TRUE)))),"")</f>
        <v>11.409956373653822</v>
      </c>
      <c r="P46">
        <f t="array" ref="P46">IFERROR((SUMPRODUCT((economics!$AG$2:$AG$167=$B46)*(economics!$D$2:$D$167="process")*economics!$AH$2:$AH$167*(_xlfn.NORM.DIST(P$3,economics!$AK$2:$AK$167,economics!$AJ$2:$AJ$167,TRUE)-_xlfn.NORM.DIST(P$30,economics!$AK$2:$AK$167,economics!$AJ$2:$AJ$167,TRUE))*economics!$AM$2:$AM$167))/(SUMPRODUCT((economics!$AG$2:$AG$167=$B46)*(economics!$D$2:$D$167="process")*economics!$AH$2:$AH$167*(_xlfn.NORM.DIST(P$3,economics!$AK$2:$AK$167,economics!$AJ$2:$AJ$167,TRUE)-_xlfn.NORM.DIST(P$30,economics!$AK$2:$AK$167,economics!$AJ$2:$AJ$167,TRUE)))),"")</f>
        <v>11.543984542556943</v>
      </c>
      <c r="Q46">
        <f t="array" ref="Q46">IFERROR((SUMPRODUCT((economics!$AG$2:$AG$167=$B46)*(economics!$D$2:$D$167="process")*economics!$AH$2:$AH$167*(_xlfn.NORM.DIST(Q$3,economics!$AK$2:$AK$167,economics!$AJ$2:$AJ$167,TRUE)-_xlfn.NORM.DIST(Q$30,economics!$AK$2:$AK$167,economics!$AJ$2:$AJ$167,TRUE))*economics!$AM$2:$AM$167))/(SUMPRODUCT((economics!$AG$2:$AG$167=$B46)*(economics!$D$2:$D$167="process")*economics!$AH$2:$AH$167*(_xlfn.NORM.DIST(Q$3,economics!$AK$2:$AK$167,economics!$AJ$2:$AJ$167,TRUE)-_xlfn.NORM.DIST(Q$30,economics!$AK$2:$AK$167,economics!$AJ$2:$AJ$167,TRUE)))),"")</f>
        <v>11.57324936973103</v>
      </c>
      <c r="R46">
        <f t="array" ref="R46">IFERROR((SUMPRODUCT((economics!$AG$2:$AG$167=$B46)*(economics!$D$2:$D$167="process")*economics!$AH$2:$AH$167*(_xlfn.NORM.DIST(R$3,economics!$AK$2:$AK$167,economics!$AJ$2:$AJ$167,TRUE)-_xlfn.NORM.DIST(R$30,economics!$AK$2:$AK$167,economics!$AJ$2:$AJ$167,TRUE))*economics!$AM$2:$AM$167))/(SUMPRODUCT((economics!$AG$2:$AG$167=$B46)*(economics!$D$2:$D$167="process")*economics!$AH$2:$AH$167*(_xlfn.NORM.DIST(R$3,economics!$AK$2:$AK$167,economics!$AJ$2:$AJ$167,TRUE)-_xlfn.NORM.DIST(R$30,economics!$AK$2:$AK$167,economics!$AJ$2:$AJ$167,TRUE)))),"")</f>
        <v>11.566193784214484</v>
      </c>
      <c r="S46">
        <f t="array" ref="S46">IFERROR((SUMPRODUCT((economics!$AG$2:$AG$167=$B46)*(economics!$D$2:$D$167="process")*economics!$AH$2:$AH$167*(_xlfn.NORM.DIST(S$3,economics!$AK$2:$AK$167,economics!$AJ$2:$AJ$167,TRUE)-_xlfn.NORM.DIST(S$30,economics!$AK$2:$AK$167,economics!$AJ$2:$AJ$167,TRUE))*economics!$AM$2:$AM$167))/(SUMPRODUCT((economics!$AG$2:$AG$167=$B46)*(economics!$D$2:$D$167="process")*economics!$AH$2:$AH$167*(_xlfn.NORM.DIST(S$3,economics!$AK$2:$AK$167,economics!$AJ$2:$AJ$167,TRUE)-_xlfn.NORM.DIST(S$30,economics!$AK$2:$AK$167,economics!$AJ$2:$AJ$167,TRUE)))),"")</f>
        <v>11.560519340626501</v>
      </c>
      <c r="T46">
        <f t="array" ref="T46">IFERROR((SUMPRODUCT((economics!$AG$2:$AG$167=$B46)*(economics!$D$2:$D$167="process")*economics!$AH$2:$AH$167*(_xlfn.NORM.DIST(T$3,economics!$AK$2:$AK$167,economics!$AJ$2:$AJ$167,TRUE)-_xlfn.NORM.DIST(T$30,economics!$AK$2:$AK$167,economics!$AJ$2:$AJ$167,TRUE))*economics!$AM$2:$AM$167))/(SUMPRODUCT((economics!$AG$2:$AG$167=$B46)*(economics!$D$2:$D$167="process")*economics!$AH$2:$AH$167*(_xlfn.NORM.DIST(T$3,economics!$AK$2:$AK$167,economics!$AJ$2:$AJ$167,TRUE)-_xlfn.NORM.DIST(T$30,economics!$AK$2:$AK$167,economics!$AJ$2:$AJ$167,TRUE)))),"")</f>
        <v>11.565461856732204</v>
      </c>
      <c r="U46">
        <f t="array" ref="U46">IFERROR((SUMPRODUCT((economics!$AG$2:$AG$167=$B46)*(economics!$D$2:$D$167="process")*economics!$AH$2:$AH$167*(_xlfn.NORM.DIST(U$3,economics!$AK$2:$AK$167,economics!$AJ$2:$AJ$167,TRUE)-_xlfn.NORM.DIST(U$30,economics!$AK$2:$AK$167,economics!$AJ$2:$AJ$167,TRUE))*economics!$AM$2:$AM$167))/(SUMPRODUCT((economics!$AG$2:$AG$167=$B46)*(economics!$D$2:$D$167="process")*economics!$AH$2:$AH$167*(_xlfn.NORM.DIST(U$3,economics!$AK$2:$AK$167,economics!$AJ$2:$AJ$167,TRUE)-_xlfn.NORM.DIST(U$30,economics!$AK$2:$AK$167,economics!$AJ$2:$AJ$167,TRUE)))),"")</f>
        <v>11.582930852255437</v>
      </c>
      <c r="V46">
        <f t="array" ref="V46">IFERROR((SUMPRODUCT((economics!$AG$2:$AG$167=$B46)*(economics!$D$2:$D$167="process")*economics!$AH$2:$AH$167*(_xlfn.NORM.DIST(V$3,economics!$AK$2:$AK$167,economics!$AJ$2:$AJ$167,TRUE)-_xlfn.NORM.DIST(V$30,economics!$AK$2:$AK$167,economics!$AJ$2:$AJ$167,TRUE))*economics!$AM$2:$AM$167))/(SUMPRODUCT((economics!$AG$2:$AG$167=$B46)*(economics!$D$2:$D$167="process")*economics!$AH$2:$AH$167*(_xlfn.NORM.DIST(V$3,economics!$AK$2:$AK$167,economics!$AJ$2:$AJ$167,TRUE)-_xlfn.NORM.DIST(V$30,economics!$AK$2:$AK$167,economics!$AJ$2:$AJ$167,TRUE)))),"")</f>
        <v>11.615295701288995</v>
      </c>
      <c r="W46">
        <f t="array" ref="W46">IFERROR((SUMPRODUCT((economics!$AG$2:$AG$167=$B46)*(economics!$D$2:$D$167="process")*economics!$AH$2:$AH$167*(_xlfn.NORM.DIST(W$3,economics!$AK$2:$AK$167,economics!$AJ$2:$AJ$167,TRUE)-_xlfn.NORM.DIST(W$30,economics!$AK$2:$AK$167,economics!$AJ$2:$AJ$167,TRUE))*economics!$AM$2:$AM$167))/(SUMPRODUCT((economics!$AG$2:$AG$167=$B46)*(economics!$D$2:$D$167="process")*economics!$AH$2:$AH$167*(_xlfn.NORM.DIST(W$3,economics!$AK$2:$AK$167,economics!$AJ$2:$AJ$167,TRUE)-_xlfn.NORM.DIST(W$30,economics!$AK$2:$AK$167,economics!$AJ$2:$AJ$167,TRUE)))),"")</f>
        <v>11.66731922994326</v>
      </c>
      <c r="X46">
        <f t="array" ref="X46">IFERROR((SUMPRODUCT((economics!$AG$2:$AG$167=$B46)*(economics!$D$2:$D$167="process")*economics!$AH$2:$AH$167*(_xlfn.NORM.DIST(X$3,economics!$AK$2:$AK$167,economics!$AJ$2:$AJ$167,TRUE)-_xlfn.NORM.DIST(X$30,economics!$AK$2:$AK$167,economics!$AJ$2:$AJ$167,TRUE))*economics!$AM$2:$AM$167))/(SUMPRODUCT((economics!$AG$2:$AG$167=$B46)*(economics!$D$2:$D$167="process")*economics!$AH$2:$AH$167*(_xlfn.NORM.DIST(X$3,economics!$AK$2:$AK$167,economics!$AJ$2:$AJ$167,TRUE)-_xlfn.NORM.DIST(X$30,economics!$AK$2:$AK$167,economics!$AJ$2:$AJ$167,TRUE)))),"")</f>
        <v>11.747246004967673</v>
      </c>
      <c r="Y46">
        <f t="array" ref="Y46">IFERROR((SUMPRODUCT((economics!$AG$2:$AG$167=$B46)*(economics!$D$2:$D$167="process")*economics!$AH$2:$AH$167*(_xlfn.NORM.DIST(Y$3,economics!$AK$2:$AK$167,economics!$AJ$2:$AJ$167,TRUE)-_xlfn.NORM.DIST(Y$30,economics!$AK$2:$AK$167,economics!$AJ$2:$AJ$167,TRUE))*economics!$AM$2:$AM$167))/(SUMPRODUCT((economics!$AG$2:$AG$167=$B46)*(economics!$D$2:$D$167="process")*economics!$AH$2:$AH$167*(_xlfn.NORM.DIST(Y$3,economics!$AK$2:$AK$167,economics!$AJ$2:$AJ$167,TRUE)-_xlfn.NORM.DIST(Y$30,economics!$AK$2:$AK$167,economics!$AJ$2:$AJ$167,TRUE)))),"")</f>
        <v>11.868610344080301</v>
      </c>
      <c r="Z46">
        <f t="array" ref="Z46">IFERROR((SUMPRODUCT((economics!$AG$2:$AG$167=$B46)*(economics!$D$2:$D$167="process")*economics!$AH$2:$AH$167*(_xlfn.NORM.DIST(Z$3,economics!$AK$2:$AK$167,economics!$AJ$2:$AJ$167,TRUE)-_xlfn.NORM.DIST(Z$30,economics!$AK$2:$AK$167,economics!$AJ$2:$AJ$167,TRUE))*economics!$AM$2:$AM$167))/(SUMPRODUCT((economics!$AG$2:$AG$167=$B46)*(economics!$D$2:$D$167="process")*economics!$AH$2:$AH$167*(_xlfn.NORM.DIST(Z$3,economics!$AK$2:$AK$167,economics!$AJ$2:$AJ$167,TRUE)-_xlfn.NORM.DIST(Z$30,economics!$AK$2:$AK$167,economics!$AJ$2:$AJ$167,TRUE)))),"")</f>
        <v>12.053532355759586</v>
      </c>
      <c r="AA46">
        <f t="array" ref="AA46">IFERROR((SUMPRODUCT((economics!$AG$2:$AG$167=$B46)*(economics!$D$2:$D$167="process")*economics!$AH$2:$AH$167*(_xlfn.NORM.DIST(AA$3,economics!$AK$2:$AK$167,economics!$AJ$2:$AJ$167,TRUE)-_xlfn.NORM.DIST(AA$30,economics!$AK$2:$AK$167,economics!$AJ$2:$AJ$167,TRUE))*economics!$AM$2:$AM$167))/(SUMPRODUCT((economics!$AG$2:$AG$167=$B46)*(economics!$D$2:$D$167="process")*economics!$AH$2:$AH$167*(_xlfn.NORM.DIST(AA$3,economics!$AK$2:$AK$167,economics!$AJ$2:$AJ$167,TRUE)-_xlfn.NORM.DIST(AA$30,economics!$AK$2:$AK$167,economics!$AJ$2:$AJ$167,TRUE)))),"")</f>
        <v>12.338569805099613</v>
      </c>
      <c r="AB46">
        <f t="array" ref="AB46">IFERROR((SUMPRODUCT((economics!$AG$2:$AG$167=$B46)*(economics!$D$2:$D$167="process")*economics!$AH$2:$AH$167*(_xlfn.NORM.DIST(AB$3,economics!$AK$2:$AK$167,economics!$AJ$2:$AJ$167,TRUE)-_xlfn.NORM.DIST(AB$30,economics!$AK$2:$AK$167,economics!$AJ$2:$AJ$167,TRUE))*economics!$AM$2:$AM$167))/(SUMPRODUCT((economics!$AG$2:$AG$167=$B46)*(economics!$D$2:$D$167="process")*economics!$AH$2:$AH$167*(_xlfn.NORM.DIST(AB$3,economics!$AK$2:$AK$167,economics!$AJ$2:$AJ$167,TRUE)-_xlfn.NORM.DIST(AB$30,economics!$AK$2:$AK$167,economics!$AJ$2:$AJ$167,TRUE)))),"")</f>
        <v>12.785045741001888</v>
      </c>
      <c r="AC46">
        <f t="array" ref="AC46">IFERROR((SUMPRODUCT((economics!$AG$2:$AG$167=$B46)*(economics!$D$2:$D$167="process")*economics!$AH$2:$AH$167*(_xlfn.NORM.DIST(AC$3,economics!$AK$2:$AK$167,economics!$AJ$2:$AJ$167,TRUE)-_xlfn.NORM.DIST(AC$30,economics!$AK$2:$AK$167,economics!$AJ$2:$AJ$167,TRUE))*economics!$AM$2:$AM$167))/(SUMPRODUCT((economics!$AG$2:$AG$167=$B46)*(economics!$D$2:$D$167="process")*economics!$AH$2:$AH$167*(_xlfn.NORM.DIST(AC$3,economics!$AK$2:$AK$167,economics!$AJ$2:$AJ$167,TRUE)-_xlfn.NORM.DIST(AC$30,economics!$AK$2:$AK$167,economics!$AJ$2:$AJ$167,TRUE)))),"")</f>
        <v>13.497208692747787</v>
      </c>
      <c r="AD46">
        <f t="array" ref="AD46">IFERROR((SUMPRODUCT((economics!$AG$2:$AG$167=$B46)*(economics!$D$2:$D$167="process")*economics!$AH$2:$AH$167*(_xlfn.NORM.DIST(AD$3,economics!$AK$2:$AK$167,economics!$AJ$2:$AJ$167,TRUE)-_xlfn.NORM.DIST(AD$30,economics!$AK$2:$AK$167,economics!$AJ$2:$AJ$167,TRUE))*economics!$AM$2:$AM$167))/(SUMPRODUCT((economics!$AG$2:$AG$167=$B46)*(economics!$D$2:$D$167="process")*economics!$AH$2:$AH$167*(_xlfn.NORM.DIST(AD$3,economics!$AK$2:$AK$167,economics!$AJ$2:$AJ$167,TRUE)-_xlfn.NORM.DIST(AD$30,economics!$AK$2:$AK$167,economics!$AJ$2:$AJ$167,TRUE)))),"")</f>
        <v>14.653589783459164</v>
      </c>
      <c r="AE46">
        <f t="array" ref="AE46">IFERROR((SUMPRODUCT((economics!$AG$2:$AG$167=$B46)*(economics!$D$2:$D$167="process")*economics!$AH$2:$AH$167*(_xlfn.NORM.DIST(AE$3,economics!$AK$2:$AK$167,economics!$AJ$2:$AJ$167,TRUE)-_xlfn.NORM.DIST(AE$30,economics!$AK$2:$AK$167,economics!$AJ$2:$AJ$167,TRUE))*economics!$AM$2:$AM$167))/(SUMPRODUCT((economics!$AG$2:$AG$167=$B46)*(economics!$D$2:$D$167="process")*economics!$AH$2:$AH$167*(_xlfn.NORM.DIST(AE$3,economics!$AK$2:$AK$167,economics!$AJ$2:$AJ$167,TRUE)-_xlfn.NORM.DIST(AE$30,economics!$AK$2:$AK$167,economics!$AJ$2:$AJ$167,TRUE)))),"")</f>
        <v>16.558280472953687</v>
      </c>
      <c r="AF46">
        <f t="array" ref="AF46">IFERROR((SUMPRODUCT((economics!$AG$2:$AG$167=$B46)*(economics!$D$2:$D$167="process")*economics!$AH$2:$AH$167*(_xlfn.NORM.DIST(AF$3,economics!$AK$2:$AK$167,economics!$AJ$2:$AJ$167,TRUE)-_xlfn.NORM.DIST(AF$30,economics!$AK$2:$AK$167,economics!$AJ$2:$AJ$167,TRUE))*economics!$AM$2:$AM$167))/(SUMPRODUCT((economics!$AG$2:$AG$167=$B46)*(economics!$D$2:$D$167="process")*economics!$AH$2:$AH$167*(_xlfn.NORM.DIST(AF$3,economics!$AK$2:$AK$167,economics!$AJ$2:$AJ$167,TRUE)-_xlfn.NORM.DIST(AF$30,economics!$AK$2:$AK$167,economics!$AJ$2:$AJ$167,TRUE)))),"")</f>
        <v>19.713489728481882</v>
      </c>
      <c r="AG46">
        <f t="array" ref="AG46">IFERROR((SUMPRODUCT((economics!$AG$2:$AG$167=$B46)*(economics!$D$2:$D$167="process")*economics!$AH$2:$AH$167*(_xlfn.NORM.DIST(AG$3,economics!$AK$2:$AK$167,economics!$AJ$2:$AJ$167,TRUE)-_xlfn.NORM.DIST(AG$30,economics!$AK$2:$AK$167,economics!$AJ$2:$AJ$167,TRUE))*economics!$AM$2:$AM$167))/(SUMPRODUCT((economics!$AG$2:$AG$167=$B46)*(economics!$D$2:$D$167="process")*economics!$AH$2:$AH$167*(_xlfn.NORM.DIST(AG$3,economics!$AK$2:$AK$167,economics!$AJ$2:$AJ$167,TRUE)-_xlfn.NORM.DIST(AG$30,economics!$AK$2:$AK$167,economics!$AJ$2:$AJ$167,TRUE)))),"")</f>
        <v>24.882631518902759</v>
      </c>
      <c r="AH46">
        <f t="array" ref="AH46">IFERROR((SUMPRODUCT((economics!$AG$2:$AG$167=$B46)*(economics!$D$2:$D$167="process")*economics!$AH$2:$AH$167*(_xlfn.NORM.DIST(AH$3,economics!$AK$2:$AK$167,economics!$AJ$2:$AJ$167,TRUE)-_xlfn.NORM.DIST(AH$30,economics!$AK$2:$AK$167,economics!$AJ$2:$AJ$167,TRUE))*economics!$AM$2:$AM$167))/(SUMPRODUCT((economics!$AG$2:$AG$167=$B46)*(economics!$D$2:$D$167="process")*economics!$AH$2:$AH$167*(_xlfn.NORM.DIST(AH$3,economics!$AK$2:$AK$167,economics!$AJ$2:$AJ$167,TRUE)-_xlfn.NORM.DIST(AH$30,economics!$AK$2:$AK$167,economics!$AJ$2:$AJ$167,TRUE)))),"")</f>
        <v>33.013873604444676</v>
      </c>
      <c r="AI46">
        <f t="array" ref="AI46">IFERROR((SUMPRODUCT((economics!$AG$2:$AG$167=$B46)*(economics!$D$2:$D$167="process")*economics!$AH$2:$AH$167*(_xlfn.NORM.DIST(AI$3,economics!$AK$2:$AK$167,economics!$AJ$2:$AJ$167,TRUE)-_xlfn.NORM.DIST(AI$30,economics!$AK$2:$AK$167,economics!$AJ$2:$AJ$167,TRUE))*economics!$AM$2:$AM$167))/(SUMPRODUCT((economics!$AG$2:$AG$167=$B46)*(economics!$D$2:$D$167="process")*economics!$AH$2:$AH$167*(_xlfn.NORM.DIST(AI$3,economics!$AK$2:$AK$167,economics!$AJ$2:$AJ$167,TRUE)-_xlfn.NORM.DIST(AI$30,economics!$AK$2:$AK$167,economics!$AJ$2:$AJ$167,TRUE)))),"")</f>
        <v>44.740926340583449</v>
      </c>
      <c r="AJ46">
        <f t="array" ref="AJ46">IFERROR((SUMPRODUCT((economics!$AG$2:$AG$167=$B46)*(economics!$D$2:$D$167="process")*economics!$AH$2:$AH$167*(_xlfn.NORM.DIST(AJ$3,economics!$AK$2:$AK$167,economics!$AJ$2:$AJ$167,TRUE)-_xlfn.NORM.DIST(AJ$30,economics!$AK$2:$AK$167,economics!$AJ$2:$AJ$167,TRUE))*economics!$AM$2:$AM$167))/(SUMPRODUCT((economics!$AG$2:$AG$167=$B46)*(economics!$D$2:$D$167="process")*economics!$AH$2:$AH$167*(_xlfn.NORM.DIST(AJ$3,economics!$AK$2:$AK$167,economics!$AJ$2:$AJ$167,TRUE)-_xlfn.NORM.DIST(AJ$30,economics!$AK$2:$AK$167,economics!$AJ$2:$AJ$167,TRUE)))),"")</f>
        <v>59.348580245932567</v>
      </c>
      <c r="AK46">
        <f t="array" ref="AK46">IFERROR((SUMPRODUCT((economics!$AG$2:$AG$167=$B46)*(economics!$D$2:$D$167="process")*economics!$AH$2:$AH$167*(_xlfn.NORM.DIST(AK$3,economics!$AK$2:$AK$167,economics!$AJ$2:$AJ$167,TRUE)-_xlfn.NORM.DIST(AK$30,economics!$AK$2:$AK$167,economics!$AJ$2:$AJ$167,TRUE))*economics!$AM$2:$AM$167))/(SUMPRODUCT((economics!$AG$2:$AG$167=$B46)*(economics!$D$2:$D$167="process")*economics!$AH$2:$AH$167*(_xlfn.NORM.DIST(AK$3,economics!$AK$2:$AK$167,economics!$AJ$2:$AJ$167,TRUE)-_xlfn.NORM.DIST(AK$30,economics!$AK$2:$AK$167,economics!$AJ$2:$AJ$167,TRUE)))),"")</f>
        <v>74.212380458542299</v>
      </c>
      <c r="AL46">
        <f t="array" ref="AL46">IFERROR((SUMPRODUCT((economics!$AG$2:$AG$167=$B46)*(economics!$D$2:$D$167="process")*economics!$AH$2:$AH$167*(_xlfn.NORM.DIST(AL$3,economics!$AK$2:$AK$167,economics!$AJ$2:$AJ$167,TRUE)-_xlfn.NORM.DIST(AL$30,economics!$AK$2:$AK$167,economics!$AJ$2:$AJ$167,TRUE))*economics!$AM$2:$AM$167))/(SUMPRODUCT((economics!$AG$2:$AG$167=$B46)*(economics!$D$2:$D$167="process")*economics!$AH$2:$AH$167*(_xlfn.NORM.DIST(AL$3,economics!$AK$2:$AK$167,economics!$AJ$2:$AJ$167,TRUE)-_xlfn.NORM.DIST(AL$30,economics!$AK$2:$AK$167,economics!$AJ$2:$AJ$167,TRUE)))),"")</f>
        <v>86.262045138317148</v>
      </c>
      <c r="AM46">
        <f t="array" ref="AM46">IFERROR((SUMPRODUCT((economics!$AG$2:$AG$167=$B46)*(economics!$D$2:$D$167="process")*economics!$AH$2:$AH$167*(_xlfn.NORM.DIST(AM$3,economics!$AK$2:$AK$167,economics!$AJ$2:$AJ$167,TRUE)-_xlfn.NORM.DIST(AM$30,economics!$AK$2:$AK$167,economics!$AJ$2:$AJ$167,TRUE))*economics!$AM$2:$AM$167))/(SUMPRODUCT((economics!$AG$2:$AG$167=$B46)*(economics!$D$2:$D$167="process")*economics!$AH$2:$AH$167*(_xlfn.NORM.DIST(AM$3,economics!$AK$2:$AK$167,economics!$AJ$2:$AJ$167,TRUE)-_xlfn.NORM.DIST(AM$30,economics!$AK$2:$AK$167,economics!$AJ$2:$AJ$167,TRUE)))),"")</f>
        <v>94.186690492234661</v>
      </c>
      <c r="AN46">
        <f t="array" ref="AN46">IFERROR((SUMPRODUCT((economics!$AG$2:$AG$167=$B46)*(economics!$D$2:$D$167="process")*economics!$AH$2:$AH$167*(_xlfn.NORM.DIST(AN$3,economics!$AK$2:$AK$167,economics!$AJ$2:$AJ$167,TRUE)-_xlfn.NORM.DIST(AN$30,economics!$AK$2:$AK$167,economics!$AJ$2:$AJ$167,TRUE))*economics!$AM$2:$AM$167))/(SUMPRODUCT((economics!$AG$2:$AG$167=$B46)*(economics!$D$2:$D$167="process")*economics!$AH$2:$AH$167*(_xlfn.NORM.DIST(AN$3,economics!$AK$2:$AK$167,economics!$AJ$2:$AJ$167,TRUE)-_xlfn.NORM.DIST(AN$30,economics!$AK$2:$AK$167,economics!$AJ$2:$AJ$167,TRUE)))),"")</f>
        <v>98.613132512002892</v>
      </c>
      <c r="AO46">
        <f t="array" ref="AO46">IFERROR((SUMPRODUCT((economics!$AG$2:$AG$167=$B46)*(economics!$D$2:$D$167="process")*economics!$AH$2:$AH$167*(_xlfn.NORM.DIST(AO$3,economics!$AK$2:$AK$167,economics!$AJ$2:$AJ$167,TRUE)-_xlfn.NORM.DIST(AO$30,economics!$AK$2:$AK$167,economics!$AJ$2:$AJ$167,TRUE))*economics!$AM$2:$AM$167))/(SUMPRODUCT((economics!$AG$2:$AG$167=$B46)*(economics!$D$2:$D$167="process")*economics!$AH$2:$AH$167*(_xlfn.NORM.DIST(AO$3,economics!$AK$2:$AK$167,economics!$AJ$2:$AJ$167,TRUE)-_xlfn.NORM.DIST(AO$30,economics!$AK$2:$AK$167,economics!$AJ$2:$AJ$167,TRUE)))),"")</f>
        <v>100.8156405515146</v>
      </c>
      <c r="AP46">
        <f t="array" ref="AP46">IFERROR((SUMPRODUCT((economics!$AG$2:$AG$167=$B46)*(economics!$D$2:$D$167="process")*economics!$AH$2:$AH$167*(_xlfn.NORM.DIST(AP$3,economics!$AK$2:$AK$167,economics!$AJ$2:$AJ$167,TRUE)-_xlfn.NORM.DIST(AP$30,economics!$AK$2:$AK$167,economics!$AJ$2:$AJ$167,TRUE))*economics!$AM$2:$AM$167))/(SUMPRODUCT((economics!$AG$2:$AG$167=$B46)*(economics!$D$2:$D$167="process")*economics!$AH$2:$AH$167*(_xlfn.NORM.DIST(AP$3,economics!$AK$2:$AK$167,economics!$AJ$2:$AJ$167,TRUE)-_xlfn.NORM.DIST(AP$30,economics!$AK$2:$AK$167,economics!$AJ$2:$AJ$167,TRUE)))),"")</f>
        <v>101.82656750441987</v>
      </c>
      <c r="AQ46">
        <f t="array" ref="AQ46">IFERROR((SUMPRODUCT((economics!$AG$2:$AG$167=$B46)*(economics!$D$2:$D$167="process")*economics!$AH$2:$AH$167*(_xlfn.NORM.DIST(AQ$3,economics!$AK$2:$AK$167,economics!$AJ$2:$AJ$167,TRUE)-_xlfn.NORM.DIST(AQ$30,economics!$AK$2:$AK$167,economics!$AJ$2:$AJ$167,TRUE))*economics!$AM$2:$AM$167))/(SUMPRODUCT((economics!$AG$2:$AG$167=$B46)*(economics!$D$2:$D$167="process")*economics!$AH$2:$AH$167*(_xlfn.NORM.DIST(AQ$3,economics!$AK$2:$AK$167,economics!$AJ$2:$AJ$167,TRUE)-_xlfn.NORM.DIST(AQ$30,economics!$AK$2:$AK$167,economics!$AJ$2:$AJ$167,TRUE)))),"")</f>
        <v>102.26358997567712</v>
      </c>
      <c r="AR46">
        <f t="array" ref="AR46">IFERROR((SUMPRODUCT((economics!$AG$2:$AG$167=$B46)*(economics!$D$2:$D$167="process")*economics!$AH$2:$AH$167*(_xlfn.NORM.DIST(AR$3,economics!$AK$2:$AK$167,economics!$AJ$2:$AJ$167,TRUE)-_xlfn.NORM.DIST(AR$30,economics!$AK$2:$AK$167,economics!$AJ$2:$AJ$167,TRUE))*economics!$AM$2:$AM$167))/(SUMPRODUCT((economics!$AG$2:$AG$167=$B46)*(economics!$D$2:$D$167="process")*economics!$AH$2:$AH$167*(_xlfn.NORM.DIST(AR$3,economics!$AK$2:$AK$167,economics!$AJ$2:$AJ$167,TRUE)-_xlfn.NORM.DIST(AR$30,economics!$AK$2:$AK$167,economics!$AJ$2:$AJ$167,TRUE)))),"")</f>
        <v>102.44349043900867</v>
      </c>
      <c r="AS46">
        <f t="array" ref="AS46">IFERROR((SUMPRODUCT((economics!$AG$2:$AG$167=$B46)*(economics!$D$2:$D$167="process")*economics!$AH$2:$AH$167*(_xlfn.NORM.DIST(AS$3,economics!$AK$2:$AK$167,economics!$AJ$2:$AJ$167,TRUE)-_xlfn.NORM.DIST(AS$30,economics!$AK$2:$AK$167,economics!$AJ$2:$AJ$167,TRUE))*economics!$AM$2:$AM$167))/(SUMPRODUCT((economics!$AG$2:$AG$167=$B46)*(economics!$D$2:$D$167="process")*economics!$AH$2:$AH$167*(_xlfn.NORM.DIST(AS$3,economics!$AK$2:$AK$167,economics!$AJ$2:$AJ$167,TRUE)-_xlfn.NORM.DIST(AS$30,economics!$AK$2:$AK$167,economics!$AJ$2:$AJ$167,TRUE)))),"")</f>
        <v>102.51438665047534</v>
      </c>
      <c r="AT46">
        <f t="array" ref="AT46">IFERROR((SUMPRODUCT((economics!$AG$2:$AG$167=$B46)*(economics!$D$2:$D$167="process")*economics!$AH$2:$AH$167*(_xlfn.NORM.DIST(AT$3,economics!$AK$2:$AK$167,economics!$AJ$2:$AJ$167,TRUE)-_xlfn.NORM.DIST(AT$30,economics!$AK$2:$AK$167,economics!$AJ$2:$AJ$167,TRUE))*economics!$AM$2:$AM$167))/(SUMPRODUCT((economics!$AG$2:$AG$167=$B46)*(economics!$D$2:$D$167="process")*economics!$AH$2:$AH$167*(_xlfn.NORM.DIST(AT$3,economics!$AK$2:$AK$167,economics!$AJ$2:$AJ$167,TRUE)-_xlfn.NORM.DIST(AT$30,economics!$AK$2:$AK$167,economics!$AJ$2:$AJ$167,TRUE)))),"")</f>
        <v>102.54119985205932</v>
      </c>
      <c r="AU46">
        <f t="array" ref="AU46">IFERROR((SUMPRODUCT((economics!$AG$2:$AG$167=$B46)*(economics!$D$2:$D$167="process")*economics!$AH$2:$AH$167*(_xlfn.NORM.DIST(AU$3,economics!$AK$2:$AK$167,economics!$AJ$2:$AJ$167,TRUE)-_xlfn.NORM.DIST(AU$30,economics!$AK$2:$AK$167,economics!$AJ$2:$AJ$167,TRUE))*economics!$AM$2:$AM$167))/(SUMPRODUCT((economics!$AG$2:$AG$167=$B46)*(economics!$D$2:$D$167="process")*economics!$AH$2:$AH$167*(_xlfn.NORM.DIST(AU$3,economics!$AK$2:$AK$167,economics!$AJ$2:$AJ$167,TRUE)-_xlfn.NORM.DIST(AU$30,economics!$AK$2:$AK$167,economics!$AJ$2:$AJ$167,TRUE)))),"")</f>
        <v>102.55094287215074</v>
      </c>
      <c r="AV46">
        <f t="array" ref="AV46">IFERROR((SUMPRODUCT((economics!$AG$2:$AG$167=$B46)*(economics!$D$2:$D$167="process")*economics!$AH$2:$AH$167*(_xlfn.NORM.DIST(AV$3,economics!$AK$2:$AK$167,economics!$AJ$2:$AJ$167,TRUE)-_xlfn.NORM.DIST(AV$30,economics!$AK$2:$AK$167,economics!$AJ$2:$AJ$167,TRUE))*economics!$AM$2:$AM$167))/(SUMPRODUCT((economics!$AG$2:$AG$167=$B46)*(economics!$D$2:$D$167="process")*economics!$AH$2:$AH$167*(_xlfn.NORM.DIST(AV$3,economics!$AK$2:$AK$167,economics!$AJ$2:$AJ$167,TRUE)-_xlfn.NORM.DIST(AV$30,economics!$AK$2:$AK$167,economics!$AJ$2:$AJ$167,TRUE)))),"")</f>
        <v>102.55434600491705</v>
      </c>
      <c r="AW46">
        <f t="array" ref="AW46">IFERROR((SUMPRODUCT((economics!$AG$2:$AG$167=$B46)*(economics!$D$2:$D$167="process")*economics!$AH$2:$AH$167*(_xlfn.NORM.DIST(AW$3,economics!$AK$2:$AK$167,economics!$AJ$2:$AJ$167,TRUE)-_xlfn.NORM.DIST(AW$30,economics!$AK$2:$AK$167,economics!$AJ$2:$AJ$167,TRUE))*economics!$AM$2:$AM$167))/(SUMPRODUCT((economics!$AG$2:$AG$167=$B46)*(economics!$D$2:$D$167="process")*economics!$AH$2:$AH$167*(_xlfn.NORM.DIST(AW$3,economics!$AK$2:$AK$167,economics!$AJ$2:$AJ$167,TRUE)-_xlfn.NORM.DIST(AW$30,economics!$AK$2:$AK$167,economics!$AJ$2:$AJ$167,TRUE)))),"")</f>
        <v>102.55548891604043</v>
      </c>
      <c r="AX46">
        <f t="array" ref="AX46">IFERROR((SUMPRODUCT((economics!$AG$2:$AG$167=$B46)*(economics!$D$2:$D$167="process")*economics!$AH$2:$AH$167*(_xlfn.NORM.DIST(AX$3,economics!$AK$2:$AK$167,economics!$AJ$2:$AJ$167,TRUE)-_xlfn.NORM.DIST(AX$30,economics!$AK$2:$AK$167,economics!$AJ$2:$AJ$167,TRUE))*economics!$AM$2:$AM$167))/(SUMPRODUCT((economics!$AG$2:$AG$167=$B46)*(economics!$D$2:$D$167="process")*economics!$AH$2:$AH$167*(_xlfn.NORM.DIST(AX$3,economics!$AK$2:$AK$167,economics!$AJ$2:$AJ$167,TRUE)-_xlfn.NORM.DIST(AX$30,economics!$AK$2:$AK$167,economics!$AJ$2:$AJ$167,TRUE)))),"")</f>
        <v>102.55585802508564</v>
      </c>
      <c r="AY46">
        <f t="array" ref="AY46">IFERROR((SUMPRODUCT((economics!$AG$2:$AG$167=$B46)*(economics!$D$2:$D$167="process")*economics!$AH$2:$AH$167*(_xlfn.NORM.DIST(AY$3,economics!$AK$2:$AK$167,economics!$AJ$2:$AJ$167,TRUE)-_xlfn.NORM.DIST(AY$30,economics!$AK$2:$AK$167,economics!$AJ$2:$AJ$167,TRUE))*economics!$AM$2:$AM$167))/(SUMPRODUCT((economics!$AG$2:$AG$167=$B46)*(economics!$D$2:$D$167="process")*economics!$AH$2:$AH$167*(_xlfn.NORM.DIST(AY$3,economics!$AK$2:$AK$167,economics!$AJ$2:$AJ$167,TRUE)-_xlfn.NORM.DIST(AY$30,economics!$AK$2:$AK$167,economics!$AJ$2:$AJ$167,TRUE)))),"")</f>
        <v>102.55597266764465</v>
      </c>
      <c r="AZ46">
        <f t="array" ref="AZ46">IFERROR((SUMPRODUCT((economics!$AG$2:$AG$167=$B46)*(economics!$D$2:$D$167="process")*economics!$AH$2:$AH$167*(_xlfn.NORM.DIST(AZ$3,economics!$AK$2:$AK$167,economics!$AJ$2:$AJ$167,TRUE)-_xlfn.NORM.DIST(AZ$30,economics!$AK$2:$AK$167,economics!$AJ$2:$AJ$167,TRUE))*economics!$AM$2:$AM$167))/(SUMPRODUCT((economics!$AG$2:$AG$167=$B46)*(economics!$D$2:$D$167="process")*economics!$AH$2:$AH$167*(_xlfn.NORM.DIST(AZ$3,economics!$AK$2:$AK$167,economics!$AJ$2:$AJ$167,TRUE)-_xlfn.NORM.DIST(AZ$30,economics!$AK$2:$AK$167,economics!$AJ$2:$AJ$167,TRUE)))),"")</f>
        <v>102.55600691423143</v>
      </c>
      <c r="BA46">
        <f t="array" ref="BA46">IFERROR((SUMPRODUCT((economics!$AG$2:$AG$167=$B46)*(economics!$D$2:$D$167="process")*economics!$AH$2:$AH$167*(_xlfn.NORM.DIST(BA$3,economics!$AK$2:$AK$167,economics!$AJ$2:$AJ$167,TRUE)-_xlfn.NORM.DIST(BA$30,economics!$AK$2:$AK$167,economics!$AJ$2:$AJ$167,TRUE))*economics!$AM$2:$AM$167))/(SUMPRODUCT((economics!$AG$2:$AG$167=$B46)*(economics!$D$2:$D$167="process")*economics!$AH$2:$AH$167*(_xlfn.NORM.DIST(BA$3,economics!$AK$2:$AK$167,economics!$AJ$2:$AJ$167,TRUE)-_xlfn.NORM.DIST(BA$30,economics!$AK$2:$AK$167,economics!$AJ$2:$AJ$167,TRUE)))),"")</f>
        <v>102.55601675424211</v>
      </c>
      <c r="BB46">
        <f t="array" ref="BB46">IFERROR((SUMPRODUCT((economics!$AG$2:$AG$167=$B46)*(economics!$D$2:$D$167="process")*economics!$AH$2:$AH$167*(_xlfn.NORM.DIST(BB$3,economics!$AK$2:$AK$167,economics!$AJ$2:$AJ$167,TRUE)-_xlfn.NORM.DIST(BB$30,economics!$AK$2:$AK$167,economics!$AJ$2:$AJ$167,TRUE))*economics!$AM$2:$AM$167))/(SUMPRODUCT((economics!$AG$2:$AG$167=$B46)*(economics!$D$2:$D$167="process")*economics!$AH$2:$AH$167*(_xlfn.NORM.DIST(BB$3,economics!$AK$2:$AK$167,economics!$AJ$2:$AJ$167,TRUE)-_xlfn.NORM.DIST(BB$30,economics!$AK$2:$AK$167,economics!$AJ$2:$AJ$167,TRUE)))),"")</f>
        <v>102.55601947383595</v>
      </c>
      <c r="BC46">
        <f t="array" ref="BC46">IFERROR((SUMPRODUCT((economics!$AG$2:$AG$167=$B46)*(economics!$D$2:$D$167="process")*economics!$AH$2:$AH$167*(_xlfn.NORM.DIST(BC$3,economics!$AK$2:$AK$167,economics!$AJ$2:$AJ$167,TRUE)-_xlfn.NORM.DIST(BC$30,economics!$AK$2:$AK$167,economics!$AJ$2:$AJ$167,TRUE))*economics!$AM$2:$AM$167))/(SUMPRODUCT((economics!$AG$2:$AG$167=$B46)*(economics!$D$2:$D$167="process")*economics!$AH$2:$AH$167*(_xlfn.NORM.DIST(BC$3,economics!$AK$2:$AK$167,economics!$AJ$2:$AJ$167,TRUE)-_xlfn.NORM.DIST(BC$30,economics!$AK$2:$AK$167,economics!$AJ$2:$AJ$167,TRUE)))),"")</f>
        <v>102.55602019688018</v>
      </c>
      <c r="BD46">
        <f t="array" ref="BD46">IFERROR((SUMPRODUCT((economics!$AG$2:$AG$167=$B46)*(economics!$D$2:$D$167="process")*economics!$AH$2:$AH$167*(_xlfn.NORM.DIST(BD$3,economics!$AK$2:$AK$167,economics!$AJ$2:$AJ$167,TRUE)-_xlfn.NORM.DIST(BD$30,economics!$AK$2:$AK$167,economics!$AJ$2:$AJ$167,TRUE))*economics!$AM$2:$AM$167))/(SUMPRODUCT((economics!$AG$2:$AG$167=$B46)*(economics!$D$2:$D$167="process")*economics!$AH$2:$AH$167*(_xlfn.NORM.DIST(BD$3,economics!$AK$2:$AK$167,economics!$AJ$2:$AJ$167,TRUE)-_xlfn.NORM.DIST(BD$30,economics!$AK$2:$AK$167,economics!$AJ$2:$AJ$167,TRUE)))),"")</f>
        <v>102.55602038180797</v>
      </c>
      <c r="BE46">
        <f t="array" ref="BE46">IFERROR((SUMPRODUCT((economics!$AG$2:$AG$167=$B46)*(economics!$D$2:$D$167="process")*economics!$AH$2:$AH$167*(_xlfn.NORM.DIST(BE$3,economics!$AK$2:$AK$167,economics!$AJ$2:$AJ$167,TRUE)-_xlfn.NORM.DIST(BE$30,economics!$AK$2:$AK$167,economics!$AJ$2:$AJ$167,TRUE))*economics!$AM$2:$AM$167))/(SUMPRODUCT((economics!$AG$2:$AG$167=$B46)*(economics!$D$2:$D$167="process")*economics!$AH$2:$AH$167*(_xlfn.NORM.DIST(BE$3,economics!$AK$2:$AK$167,economics!$AJ$2:$AJ$167,TRUE)-_xlfn.NORM.DIST(BE$30,economics!$AK$2:$AK$167,economics!$AJ$2:$AJ$167,TRUE)))),"")</f>
        <v>102.55602042730723</v>
      </c>
      <c r="BF46">
        <f t="array" ref="BF46">IFERROR((SUMPRODUCT((economics!$AG$2:$AG$167=$B46)*(economics!$D$2:$D$167="process")*economics!$AH$2:$AH$167*(_xlfn.NORM.DIST(BF$3,economics!$AK$2:$AK$167,economics!$AJ$2:$AJ$167,TRUE)-_xlfn.NORM.DIST(BF$30,economics!$AK$2:$AK$167,economics!$AJ$2:$AJ$167,TRUE))*economics!$AM$2:$AM$167))/(SUMPRODUCT((economics!$AG$2:$AG$167=$B46)*(economics!$D$2:$D$167="process")*economics!$AH$2:$AH$167*(_xlfn.NORM.DIST(BF$3,economics!$AK$2:$AK$167,economics!$AJ$2:$AJ$167,TRUE)-_xlfn.NORM.DIST(BF$30,economics!$AK$2:$AK$167,economics!$AJ$2:$AJ$167,TRUE)))),"")</f>
        <v>102.55602043807835</v>
      </c>
      <c r="BG46">
        <f t="array" ref="BG46">IFERROR((SUMPRODUCT((economics!$AG$2:$AG$167=$B46)*(economics!$D$2:$D$167="process")*economics!$AH$2:$AH$167*(_xlfn.NORM.DIST(BG$3,economics!$AK$2:$AK$167,economics!$AJ$2:$AJ$167,TRUE)-_xlfn.NORM.DIST(BG$30,economics!$AK$2:$AK$167,economics!$AJ$2:$AJ$167,TRUE))*economics!$AM$2:$AM$167))/(SUMPRODUCT((economics!$AG$2:$AG$167=$B46)*(economics!$D$2:$D$167="process")*economics!$AH$2:$AH$167*(_xlfn.NORM.DIST(BG$3,economics!$AK$2:$AK$167,economics!$AJ$2:$AJ$167,TRUE)-_xlfn.NORM.DIST(BG$30,economics!$AK$2:$AK$167,economics!$AJ$2:$AJ$167,TRUE)))),"")</f>
        <v>102.55602044053077</v>
      </c>
      <c r="BH46">
        <f t="array" ref="BH46">IFERROR((SUMPRODUCT((economics!$AG$2:$AG$167=$B46)*(economics!$D$2:$D$167="process")*economics!$AH$2:$AH$167*(_xlfn.NORM.DIST(BH$3,economics!$AK$2:$AK$167,economics!$AJ$2:$AJ$167,TRUE)-_xlfn.NORM.DIST(BH$30,economics!$AK$2:$AK$167,economics!$AJ$2:$AJ$167,TRUE))*economics!$AM$2:$AM$167))/(SUMPRODUCT((economics!$AG$2:$AG$167=$B46)*(economics!$D$2:$D$167="process")*economics!$AH$2:$AH$167*(_xlfn.NORM.DIST(BH$3,economics!$AK$2:$AK$167,economics!$AJ$2:$AJ$167,TRUE)-_xlfn.NORM.DIST(BH$30,economics!$AK$2:$AK$167,economics!$AJ$2:$AJ$167,TRUE)))),"")</f>
        <v>102.55602044106855</v>
      </c>
      <c r="BI46">
        <f t="array" ref="BI46">IFERROR((SUMPRODUCT((economics!$AG$2:$AG$167=$B46)*(economics!$D$2:$D$167="process")*economics!$AH$2:$AH$167*(_xlfn.NORM.DIST(BI$3,economics!$AK$2:$AK$167,economics!$AJ$2:$AJ$167,TRUE)-_xlfn.NORM.DIST(BI$30,economics!$AK$2:$AK$167,economics!$AJ$2:$AJ$167,TRUE))*economics!$AM$2:$AM$167))/(SUMPRODUCT((economics!$AG$2:$AG$167=$B46)*(economics!$D$2:$D$167="process")*economics!$AH$2:$AH$167*(_xlfn.NORM.DIST(BI$3,economics!$AK$2:$AK$167,economics!$AJ$2:$AJ$167,TRUE)-_xlfn.NORM.DIST(BI$30,economics!$AK$2:$AK$167,economics!$AJ$2:$AJ$167,TRUE)))),"")</f>
        <v>102.55602044118211</v>
      </c>
      <c r="BJ46">
        <f t="array" ref="BJ46">IFERROR((SUMPRODUCT((economics!$AG$2:$AG$167=$B46)*(economics!$D$2:$D$167="process")*economics!$AH$2:$AH$167*(_xlfn.NORM.DIST(BJ$3,economics!$AK$2:$AK$167,economics!$AJ$2:$AJ$167,TRUE)-_xlfn.NORM.DIST(BJ$30,economics!$AK$2:$AK$167,economics!$AJ$2:$AJ$167,TRUE))*economics!$AM$2:$AM$167))/(SUMPRODUCT((economics!$AG$2:$AG$167=$B46)*(economics!$D$2:$D$167="process")*economics!$AH$2:$AH$167*(_xlfn.NORM.DIST(BJ$3,economics!$AK$2:$AK$167,economics!$AJ$2:$AJ$167,TRUE)-_xlfn.NORM.DIST(BJ$30,economics!$AK$2:$AK$167,economics!$AJ$2:$AJ$167,TRUE)))),"")</f>
        <v>102.55602044120555</v>
      </c>
      <c r="BK46">
        <f t="array" ref="BK46">IFERROR((SUMPRODUCT((economics!$AG$2:$AG$167=$B46)*(economics!$D$2:$D$167="process")*economics!$AH$2:$AH$167*(_xlfn.NORM.DIST(BK$3,economics!$AK$2:$AK$167,economics!$AJ$2:$AJ$167,TRUE)-_xlfn.NORM.DIST(BK$30,economics!$AK$2:$AK$167,economics!$AJ$2:$AJ$167,TRUE))*economics!$AM$2:$AM$167))/(SUMPRODUCT((economics!$AG$2:$AG$167=$B46)*(economics!$D$2:$D$167="process")*economics!$AH$2:$AH$167*(_xlfn.NORM.DIST(BK$3,economics!$AK$2:$AK$167,economics!$AJ$2:$AJ$167,TRUE)-_xlfn.NORM.DIST(BK$30,economics!$AK$2:$AK$167,economics!$AJ$2:$AJ$167,TRUE)))),"")</f>
        <v>102.55602044120904</v>
      </c>
      <c r="BL46">
        <f t="array" ref="BL46">IFERROR((SUMPRODUCT((economics!$AG$2:$AG$167=$B46)*(economics!$D$2:$D$167="process")*economics!$AH$2:$AH$167*(_xlfn.NORM.DIST(BL$3,economics!$AK$2:$AK$167,economics!$AJ$2:$AJ$167,TRUE)-_xlfn.NORM.DIST(BL$30,economics!$AK$2:$AK$167,economics!$AJ$2:$AJ$167,TRUE))*economics!$AM$2:$AM$167))/(SUMPRODUCT((economics!$AG$2:$AG$167=$B46)*(economics!$D$2:$D$167="process")*economics!$AH$2:$AH$167*(_xlfn.NORM.DIST(BL$3,economics!$AK$2:$AK$167,economics!$AJ$2:$AJ$167,TRUE)-_xlfn.NORM.DIST(BL$30,economics!$AK$2:$AK$167,economics!$AJ$2:$AJ$167,TRUE)))),"")</f>
        <v>102.55602044121058</v>
      </c>
      <c r="BM46">
        <f t="array" ref="BM46">IFERROR((SUMPRODUCT((economics!$AG$2:$AG$167=$B46)*(economics!$D$2:$D$167="process")*economics!$AH$2:$AH$167*(_xlfn.NORM.DIST(BM$3,economics!$AK$2:$AK$167,economics!$AJ$2:$AJ$167,TRUE)-_xlfn.NORM.DIST(BM$30,economics!$AK$2:$AK$167,economics!$AJ$2:$AJ$167,TRUE))*economics!$AM$2:$AM$167))/(SUMPRODUCT((economics!$AG$2:$AG$167=$B46)*(economics!$D$2:$D$167="process")*economics!$AH$2:$AH$167*(_xlfn.NORM.DIST(BM$3,economics!$AK$2:$AK$167,economics!$AJ$2:$AJ$167,TRUE)-_xlfn.NORM.DIST(BM$30,economics!$AK$2:$AK$167,economics!$AJ$2:$AJ$167,TRUE)))),"")</f>
        <v>102.55602044121058</v>
      </c>
      <c r="BN46">
        <f t="array" ref="BN46">IFERROR((SUMPRODUCT((economics!$AG$2:$AG$167=$B46)*(economics!$D$2:$D$167="process")*economics!$AH$2:$AH$167*(_xlfn.NORM.DIST(BN$3,economics!$AK$2:$AK$167,economics!$AJ$2:$AJ$167,TRUE)-_xlfn.NORM.DIST(BN$30,economics!$AK$2:$AK$167,economics!$AJ$2:$AJ$167,TRUE))*economics!$AM$2:$AM$167))/(SUMPRODUCT((economics!$AG$2:$AG$167=$B46)*(economics!$D$2:$D$167="process")*economics!$AH$2:$AH$167*(_xlfn.NORM.DIST(BN$3,economics!$AK$2:$AK$167,economics!$AJ$2:$AJ$167,TRUE)-_xlfn.NORM.DIST(BN$30,economics!$AK$2:$AK$167,economics!$AJ$2:$AJ$167,TRUE)))),"")</f>
        <v>102.55602044121056</v>
      </c>
      <c r="BO46">
        <f t="array" ref="BO46">IFERROR((SUMPRODUCT((economics!$AG$2:$AG$167=$B46)*(economics!$D$2:$D$167="process")*economics!$AH$2:$AH$167*(_xlfn.NORM.DIST(BO$3,economics!$AK$2:$AK$167,economics!$AJ$2:$AJ$167,TRUE)-_xlfn.NORM.DIST(BO$30,economics!$AK$2:$AK$167,economics!$AJ$2:$AJ$167,TRUE))*economics!$AM$2:$AM$167))/(SUMPRODUCT((economics!$AG$2:$AG$167=$B46)*(economics!$D$2:$D$167="process")*economics!$AH$2:$AH$167*(_xlfn.NORM.DIST(BO$3,economics!$AK$2:$AK$167,economics!$AJ$2:$AJ$167,TRUE)-_xlfn.NORM.DIST(BO$30,economics!$AK$2:$AK$167,economics!$AJ$2:$AJ$167,TRUE)))),"")</f>
        <v>102.55602044121059</v>
      </c>
      <c r="BP46">
        <f t="array" ref="BP46">IFERROR((SUMPRODUCT((economics!$AG$2:$AG$167=$B46)*(economics!$D$2:$D$167="process")*economics!$AH$2:$AH$167*(_xlfn.NORM.DIST(BP$3,economics!$AK$2:$AK$167,economics!$AJ$2:$AJ$167,TRUE)-_xlfn.NORM.DIST(BP$30,economics!$AK$2:$AK$167,economics!$AJ$2:$AJ$167,TRUE))*economics!$AM$2:$AM$167))/(SUMPRODUCT((economics!$AG$2:$AG$167=$B46)*(economics!$D$2:$D$167="process")*economics!$AH$2:$AH$167*(_xlfn.NORM.DIST(BP$3,economics!$AK$2:$AK$167,economics!$AJ$2:$AJ$167,TRUE)-_xlfn.NORM.DIST(BP$30,economics!$AK$2:$AK$167,economics!$AJ$2:$AJ$167,TRUE)))),"")</f>
        <v>102.55602044121056</v>
      </c>
      <c r="BQ46">
        <f t="array" ref="BQ46">IFERROR((SUMPRODUCT((economics!$AG$2:$AG$167=$B46)*(economics!$D$2:$D$167="process")*economics!$AH$2:$AH$167*(_xlfn.NORM.DIST(BQ$3,economics!$AK$2:$AK$167,economics!$AJ$2:$AJ$167,TRUE)-_xlfn.NORM.DIST(BQ$30,economics!$AK$2:$AK$167,economics!$AJ$2:$AJ$167,TRUE))*economics!$AM$2:$AM$167))/(SUMPRODUCT((economics!$AG$2:$AG$167=$B46)*(economics!$D$2:$D$167="process")*economics!$AH$2:$AH$167*(_xlfn.NORM.DIST(BQ$3,economics!$AK$2:$AK$167,economics!$AJ$2:$AJ$167,TRUE)-_xlfn.NORM.DIST(BQ$30,economics!$AK$2:$AK$167,economics!$AJ$2:$AJ$167,TRUE)))),"")</f>
        <v>102.55602044121056</v>
      </c>
      <c r="BR46">
        <f t="array" ref="BR46">IFERROR((SUMPRODUCT((economics!$AG$2:$AG$167=$B46)*(economics!$D$2:$D$167="process")*economics!$AH$2:$AH$167*(_xlfn.NORM.DIST(BR$3,economics!$AK$2:$AK$167,economics!$AJ$2:$AJ$167,TRUE)-_xlfn.NORM.DIST(BR$30,economics!$AK$2:$AK$167,economics!$AJ$2:$AJ$167,TRUE))*economics!$AM$2:$AM$167))/(SUMPRODUCT((economics!$AG$2:$AG$167=$B46)*(economics!$D$2:$D$167="process")*economics!$AH$2:$AH$167*(_xlfn.NORM.DIST(BR$3,economics!$AK$2:$AK$167,economics!$AJ$2:$AJ$167,TRUE)-_xlfn.NORM.DIST(BR$30,economics!$AK$2:$AK$167,economics!$AJ$2:$AJ$167,TRUE)))),"")</f>
        <v>102.55602044121058</v>
      </c>
      <c r="BS46">
        <f t="array" ref="BS46">IFERROR((SUMPRODUCT((economics!$AG$2:$AG$167=$B46)*(economics!$D$2:$D$167="process")*economics!$AH$2:$AH$167*(_xlfn.NORM.DIST(BS$3,economics!$AK$2:$AK$167,economics!$AJ$2:$AJ$167,TRUE)-_xlfn.NORM.DIST(BS$30,economics!$AK$2:$AK$167,economics!$AJ$2:$AJ$167,TRUE))*economics!$AM$2:$AM$167))/(SUMPRODUCT((economics!$AG$2:$AG$167=$B46)*(economics!$D$2:$D$167="process")*economics!$AH$2:$AH$167*(_xlfn.NORM.DIST(BS$3,economics!$AK$2:$AK$167,economics!$AJ$2:$AJ$167,TRUE)-_xlfn.NORM.DIST(BS$30,economics!$AK$2:$AK$167,economics!$AJ$2:$AJ$167,TRUE)))),"")</f>
        <v>102.55602044121059</v>
      </c>
      <c r="BT46">
        <f t="array" ref="BT46">IFERROR((SUMPRODUCT((economics!$AG$2:$AG$167=$B46)*(economics!$D$2:$D$167="process")*economics!$AH$2:$AH$167*(_xlfn.NORM.DIST(BT$3,economics!$AK$2:$AK$167,economics!$AJ$2:$AJ$167,TRUE)-_xlfn.NORM.DIST(BT$30,economics!$AK$2:$AK$167,economics!$AJ$2:$AJ$167,TRUE))*economics!$AM$2:$AM$167))/(SUMPRODUCT((economics!$AG$2:$AG$167=$B46)*(economics!$D$2:$D$167="process")*economics!$AH$2:$AH$167*(_xlfn.NORM.DIST(BT$3,economics!$AK$2:$AK$167,economics!$AJ$2:$AJ$167,TRUE)-_xlfn.NORM.DIST(BT$30,economics!$AK$2:$AK$167,economics!$AJ$2:$AJ$167,TRUE)))),"")</f>
        <v>102.55602044121058</v>
      </c>
      <c r="BU46">
        <f t="array" ref="BU46">IFERROR((SUMPRODUCT((economics!$AG$2:$AG$167=$B46)*(economics!$D$2:$D$167="process")*economics!$AH$2:$AH$167*(_xlfn.NORM.DIST(BU$3,economics!$AK$2:$AK$167,economics!$AJ$2:$AJ$167,TRUE)-_xlfn.NORM.DIST(BU$30,economics!$AK$2:$AK$167,economics!$AJ$2:$AJ$167,TRUE))*economics!$AM$2:$AM$167))/(SUMPRODUCT((economics!$AG$2:$AG$167=$B46)*(economics!$D$2:$D$167="process")*economics!$AH$2:$AH$167*(_xlfn.NORM.DIST(BU$3,economics!$AK$2:$AK$167,economics!$AJ$2:$AJ$167,TRUE)-_xlfn.NORM.DIST(BU$30,economics!$AK$2:$AK$167,economics!$AJ$2:$AJ$167,TRUE)))),"")</f>
        <v>102.55602044121059</v>
      </c>
      <c r="BV46">
        <f t="array" ref="BV46">IFERROR((SUMPRODUCT((economics!$AG$2:$AG$167=$B46)*(economics!$D$2:$D$167="process")*economics!$AH$2:$AH$167*(_xlfn.NORM.DIST(BV$3,economics!$AK$2:$AK$167,economics!$AJ$2:$AJ$167,TRUE)-_xlfn.NORM.DIST(BV$30,economics!$AK$2:$AK$167,economics!$AJ$2:$AJ$167,TRUE))*economics!$AM$2:$AM$167))/(SUMPRODUCT((economics!$AG$2:$AG$167=$B46)*(economics!$D$2:$D$167="process")*economics!$AH$2:$AH$167*(_xlfn.NORM.DIST(BV$3,economics!$AK$2:$AK$167,economics!$AJ$2:$AJ$167,TRUE)-_xlfn.NORM.DIST(BV$30,economics!$AK$2:$AK$167,economics!$AJ$2:$AJ$167,TRUE)))),"")</f>
        <v>102.55602044121058</v>
      </c>
      <c r="BW46">
        <f t="array" ref="BW46">IFERROR((SUMPRODUCT((economics!$AG$2:$AG$167=$B46)*(economics!$D$2:$D$167="process")*economics!$AH$2:$AH$167*(_xlfn.NORM.DIST(BW$3,economics!$AK$2:$AK$167,economics!$AJ$2:$AJ$167,TRUE)-_xlfn.NORM.DIST(BW$30,economics!$AK$2:$AK$167,economics!$AJ$2:$AJ$167,TRUE))*economics!$AM$2:$AM$167))/(SUMPRODUCT((economics!$AG$2:$AG$167=$B46)*(economics!$D$2:$D$167="process")*economics!$AH$2:$AH$167*(_xlfn.NORM.DIST(BW$3,economics!$AK$2:$AK$167,economics!$AJ$2:$AJ$167,TRUE)-_xlfn.NORM.DIST(BW$30,economics!$AK$2:$AK$167,economics!$AJ$2:$AJ$167,TRUE)))),"")</f>
        <v>102.55602044121058</v>
      </c>
      <c r="BX46">
        <f t="array" ref="BX46">IFERROR((SUMPRODUCT((economics!$AG$2:$AG$167=$B46)*(economics!$D$2:$D$167="process")*economics!$AH$2:$AH$167*(_xlfn.NORM.DIST(BX$3,economics!$AK$2:$AK$167,economics!$AJ$2:$AJ$167,TRUE)-_xlfn.NORM.DIST(BX$30,economics!$AK$2:$AK$167,economics!$AJ$2:$AJ$167,TRUE))*economics!$AM$2:$AM$167))/(SUMPRODUCT((economics!$AG$2:$AG$167=$B46)*(economics!$D$2:$D$167="process")*economics!$AH$2:$AH$167*(_xlfn.NORM.DIST(BX$3,economics!$AK$2:$AK$167,economics!$AJ$2:$AJ$167,TRUE)-_xlfn.NORM.DIST(BX$30,economics!$AK$2:$AK$167,economics!$AJ$2:$AJ$167,TRUE)))),"")</f>
        <v>102.55602044121058</v>
      </c>
      <c r="BY46">
        <f t="array" ref="BY46">IFERROR((SUMPRODUCT((economics!$AG$2:$AG$167=$B46)*(economics!$D$2:$D$167="process")*economics!$AH$2:$AH$167*(_xlfn.NORM.DIST(BY$3,economics!$AK$2:$AK$167,economics!$AJ$2:$AJ$167,TRUE)-_xlfn.NORM.DIST(BY$30,economics!$AK$2:$AK$167,economics!$AJ$2:$AJ$167,TRUE))*economics!$AM$2:$AM$167))/(SUMPRODUCT((economics!$AG$2:$AG$167=$B46)*(economics!$D$2:$D$167="process")*economics!$AH$2:$AH$167*(_xlfn.NORM.DIST(BY$3,economics!$AK$2:$AK$167,economics!$AJ$2:$AJ$167,TRUE)-_xlfn.NORM.DIST(BY$30,economics!$AK$2:$AK$167,economics!$AJ$2:$AJ$167,TRUE)))),"")</f>
        <v>102.55602044121058</v>
      </c>
      <c r="BZ46">
        <f t="array" ref="BZ46">IFERROR((SUMPRODUCT((economics!$AG$2:$AG$167=$B46)*(economics!$D$2:$D$167="process")*economics!$AH$2:$AH$167*(_xlfn.NORM.DIST(BZ$3,economics!$AK$2:$AK$167,economics!$AJ$2:$AJ$167,TRUE)-_xlfn.NORM.DIST(BZ$30,economics!$AK$2:$AK$167,economics!$AJ$2:$AJ$167,TRUE))*economics!$AM$2:$AM$167))/(SUMPRODUCT((economics!$AG$2:$AG$167=$B46)*(economics!$D$2:$D$167="process")*economics!$AH$2:$AH$167*(_xlfn.NORM.DIST(BZ$3,economics!$AK$2:$AK$167,economics!$AJ$2:$AJ$167,TRUE)-_xlfn.NORM.DIST(BZ$30,economics!$AK$2:$AK$167,economics!$AJ$2:$AJ$167,TRUE)))),"")</f>
        <v>102.55602044121058</v>
      </c>
      <c r="CA46">
        <f t="array" ref="CA46">IFERROR((SUMPRODUCT((economics!$AG$2:$AG$167=$B46)*(economics!$D$2:$D$167="process")*economics!$AH$2:$AH$167*(_xlfn.NORM.DIST(CA$3,economics!$AK$2:$AK$167,economics!$AJ$2:$AJ$167,TRUE)-_xlfn.NORM.DIST(CA$30,economics!$AK$2:$AK$167,economics!$AJ$2:$AJ$167,TRUE))*economics!$AM$2:$AM$167))/(SUMPRODUCT((economics!$AG$2:$AG$167=$B46)*(economics!$D$2:$D$167="process")*economics!$AH$2:$AH$167*(_xlfn.NORM.DIST(CA$3,economics!$AK$2:$AK$167,economics!$AJ$2:$AJ$167,TRUE)-_xlfn.NORM.DIST(CA$30,economics!$AK$2:$AK$167,economics!$AJ$2:$AJ$167,TRUE)))),"")</f>
        <v>102.55602044121058</v>
      </c>
      <c r="CB46">
        <f t="array" ref="CB46">IFERROR((SUMPRODUCT((economics!$AG$2:$AG$167=$B46)*(economics!$D$2:$D$167="process")*economics!$AH$2:$AH$167*(_xlfn.NORM.DIST(CB$3,economics!$AK$2:$AK$167,economics!$AJ$2:$AJ$167,TRUE)-_xlfn.NORM.DIST(CB$30,economics!$AK$2:$AK$167,economics!$AJ$2:$AJ$167,TRUE))*economics!$AM$2:$AM$167))/(SUMPRODUCT((economics!$AG$2:$AG$167=$B46)*(economics!$D$2:$D$167="process")*economics!$AH$2:$AH$167*(_xlfn.NORM.DIST(CB$3,economics!$AK$2:$AK$167,economics!$AJ$2:$AJ$167,TRUE)-_xlfn.NORM.DIST(CB$30,economics!$AK$2:$AK$167,economics!$AJ$2:$AJ$167,TRUE)))),"")</f>
        <v>102.55602044121058</v>
      </c>
      <c r="CC46">
        <f t="array" ref="CC46">IFERROR((SUMPRODUCT((economics!$AG$2:$AG$167=$B46)*(economics!$D$2:$D$167="process")*economics!$AH$2:$AH$167*(_xlfn.NORM.DIST(CC$3,economics!$AK$2:$AK$167,economics!$AJ$2:$AJ$167,TRUE)-_xlfn.NORM.DIST(CC$30,economics!$AK$2:$AK$167,economics!$AJ$2:$AJ$167,TRUE))*economics!$AM$2:$AM$167))/(SUMPRODUCT((economics!$AG$2:$AG$167=$B46)*(economics!$D$2:$D$167="process")*economics!$AH$2:$AH$167*(_xlfn.NORM.DIST(CC$3,economics!$AK$2:$AK$167,economics!$AJ$2:$AJ$167,TRUE)-_xlfn.NORM.DIST(CC$30,economics!$AK$2:$AK$167,economics!$AJ$2:$AJ$167,TRUE)))),"")</f>
        <v>102.55602044121058</v>
      </c>
      <c r="CD46">
        <f t="array" ref="CD46">IFERROR((SUMPRODUCT((economics!$AG$2:$AG$167=$B46)*(economics!$D$2:$D$167="process")*economics!$AH$2:$AH$167*(_xlfn.NORM.DIST(CD$3,economics!$AK$2:$AK$167,economics!$AJ$2:$AJ$167,TRUE)-_xlfn.NORM.DIST(CD$30,economics!$AK$2:$AK$167,economics!$AJ$2:$AJ$167,TRUE))*economics!$AM$2:$AM$167))/(SUMPRODUCT((economics!$AG$2:$AG$167=$B46)*(economics!$D$2:$D$167="process")*economics!$AH$2:$AH$167*(_xlfn.NORM.DIST(CD$3,economics!$AK$2:$AK$167,economics!$AJ$2:$AJ$167,TRUE)-_xlfn.NORM.DIST(CD$30,economics!$AK$2:$AK$167,economics!$AJ$2:$AJ$167,TRUE)))),"")</f>
        <v>102.55602044121058</v>
      </c>
      <c r="CE46">
        <f t="array" ref="CE46">IFERROR((SUMPRODUCT((economics!$AG$2:$AG$167=$B46)*(economics!$D$2:$D$167="process")*economics!$AH$2:$AH$167*(_xlfn.NORM.DIST(CE$3,economics!$AK$2:$AK$167,economics!$AJ$2:$AJ$167,TRUE)-_xlfn.NORM.DIST(CE$30,economics!$AK$2:$AK$167,economics!$AJ$2:$AJ$167,TRUE))*economics!$AM$2:$AM$167))/(SUMPRODUCT((economics!$AG$2:$AG$167=$B46)*(economics!$D$2:$D$167="process")*economics!$AH$2:$AH$167*(_xlfn.NORM.DIST(CE$3,economics!$AK$2:$AK$167,economics!$AJ$2:$AJ$167,TRUE)-_xlfn.NORM.DIST(CE$30,economics!$AK$2:$AK$167,economics!$AJ$2:$AJ$167,TRUE)))),"")</f>
        <v>102.55602044121056</v>
      </c>
      <c r="CF46">
        <f t="array" ref="CF46">IFERROR((SUMPRODUCT((economics!$AG$2:$AG$167=$B46)*(economics!$D$2:$D$167="process")*economics!$AH$2:$AH$167*(_xlfn.NORM.DIST(CF$3,economics!$AK$2:$AK$167,economics!$AJ$2:$AJ$167,TRUE)-_xlfn.NORM.DIST(CF$30,economics!$AK$2:$AK$167,economics!$AJ$2:$AJ$167,TRUE))*economics!$AM$2:$AM$167))/(SUMPRODUCT((economics!$AG$2:$AG$167=$B46)*(economics!$D$2:$D$167="process")*economics!$AH$2:$AH$167*(_xlfn.NORM.DIST(CF$3,economics!$AK$2:$AK$167,economics!$AJ$2:$AJ$167,TRUE)-_xlfn.NORM.DIST(CF$30,economics!$AK$2:$AK$167,economics!$AJ$2:$AJ$167,TRUE)))),"")</f>
        <v>102.55602044121058</v>
      </c>
      <c r="CG46">
        <f t="array" ref="CG46">IFERROR((SUMPRODUCT((economics!$AG$2:$AG$167=$B46)*(economics!$D$2:$D$167="process")*economics!$AH$2:$AH$167*(_xlfn.NORM.DIST(CG$3,economics!$AK$2:$AK$167,economics!$AJ$2:$AJ$167,TRUE)-_xlfn.NORM.DIST(CG$30,economics!$AK$2:$AK$167,economics!$AJ$2:$AJ$167,TRUE))*economics!$AM$2:$AM$167))/(SUMPRODUCT((economics!$AG$2:$AG$167=$B46)*(economics!$D$2:$D$167="process")*economics!$AH$2:$AH$167*(_xlfn.NORM.DIST(CG$3,economics!$AK$2:$AK$167,economics!$AJ$2:$AJ$167,TRUE)-_xlfn.NORM.DIST(CG$30,economics!$AK$2:$AK$167,economics!$AJ$2:$AJ$167,TRUE)))),"")</f>
        <v>102.55602044121058</v>
      </c>
      <c r="CH46">
        <f t="array" ref="CH46">IFERROR((SUMPRODUCT((economics!$AG$2:$AG$167=$B46)*(economics!$D$2:$D$167="process")*economics!$AH$2:$AH$167*(_xlfn.NORM.DIST(CH$3,economics!$AK$2:$AK$167,economics!$AJ$2:$AJ$167,TRUE)-_xlfn.NORM.DIST(CH$30,economics!$AK$2:$AK$167,economics!$AJ$2:$AJ$167,TRUE))*economics!$AM$2:$AM$167))/(SUMPRODUCT((economics!$AG$2:$AG$167=$B46)*(economics!$D$2:$D$167="process")*economics!$AH$2:$AH$167*(_xlfn.NORM.DIST(CH$3,economics!$AK$2:$AK$167,economics!$AJ$2:$AJ$167,TRUE)-_xlfn.NORM.DIST(CH$30,economics!$AK$2:$AK$167,economics!$AJ$2:$AJ$167,TRUE)))),"")</f>
        <v>102.55602044121058</v>
      </c>
    </row>
    <row r="47" spans="1:86" x14ac:dyDescent="0.35">
      <c r="A47" t="str">
        <f t="shared" si="0"/>
        <v>other metals 242</v>
      </c>
      <c r="B47">
        <f t="shared" si="0"/>
        <v>242</v>
      </c>
      <c r="E47">
        <f t="array" ref="E47">IFERROR((SUMPRODUCT((economics!$AG$2:$AG$167=$B47)*(economics!$D$2:$D$167="process")*economics!$AH$2:$AH$167*(_xlfn.NORM.DIST(E$3,economics!$AK$2:$AK$167,economics!$AJ$2:$AJ$167,TRUE)-_xlfn.NORM.DIST(E$30,economics!$AK$2:$AK$167,economics!$AJ$2:$AJ$167,TRUE))*economics!$AM$2:$AM$167))/(SUMPRODUCT((economics!$AG$2:$AG$167=$B47)*(economics!$D$2:$D$167="process")*economics!$AH$2:$AH$167*(_xlfn.NORM.DIST(E$3,economics!$AK$2:$AK$167,economics!$AJ$2:$AJ$167,TRUE)-_xlfn.NORM.DIST(E$30,economics!$AK$2:$AK$167,economics!$AJ$2:$AJ$167,TRUE)))),"")</f>
        <v>4.8472857446718161</v>
      </c>
      <c r="F47">
        <f t="array" ref="F47">IFERROR((SUMPRODUCT((economics!$AG$2:$AG$167=$B47)*(economics!$D$2:$D$167="process")*economics!$AH$2:$AH$167*(_xlfn.NORM.DIST(F$3,economics!$AK$2:$AK$167,economics!$AJ$2:$AJ$167,TRUE)-_xlfn.NORM.DIST(F$30,economics!$AK$2:$AK$167,economics!$AJ$2:$AJ$167,TRUE))*economics!$AM$2:$AM$167))/(SUMPRODUCT((economics!$AG$2:$AG$167=$B47)*(economics!$D$2:$D$167="process")*economics!$AH$2:$AH$167*(_xlfn.NORM.DIST(F$3,economics!$AK$2:$AK$167,economics!$AJ$2:$AJ$167,TRUE)-_xlfn.NORM.DIST(F$30,economics!$AK$2:$AK$167,economics!$AJ$2:$AJ$167,TRUE)))),"")</f>
        <v>3.0699132266763471</v>
      </c>
      <c r="G47">
        <f t="array" ref="G47">IFERROR((SUMPRODUCT((economics!$AG$2:$AG$167=$B47)*(economics!$D$2:$D$167="process")*economics!$AH$2:$AH$167*(_xlfn.NORM.DIST(G$3,economics!$AK$2:$AK$167,economics!$AJ$2:$AJ$167,TRUE)-_xlfn.NORM.DIST(G$30,economics!$AK$2:$AK$167,economics!$AJ$2:$AJ$167,TRUE))*economics!$AM$2:$AM$167))/(SUMPRODUCT((economics!$AG$2:$AG$167=$B47)*(economics!$D$2:$D$167="process")*economics!$AH$2:$AH$167*(_xlfn.NORM.DIST(G$3,economics!$AK$2:$AK$167,economics!$AJ$2:$AJ$167,TRUE)-_xlfn.NORM.DIST(G$30,economics!$AK$2:$AK$167,economics!$AJ$2:$AJ$167,TRUE)))),"")</f>
        <v>3.0521730603010853</v>
      </c>
      <c r="H47">
        <f t="array" ref="H47">IFERROR((SUMPRODUCT((economics!$AG$2:$AG$167=$B47)*(economics!$D$2:$D$167="process")*economics!$AH$2:$AH$167*(_xlfn.NORM.DIST(H$3,economics!$AK$2:$AK$167,economics!$AJ$2:$AJ$167,TRUE)-_xlfn.NORM.DIST(H$30,economics!$AK$2:$AK$167,economics!$AJ$2:$AJ$167,TRUE))*economics!$AM$2:$AM$167))/(SUMPRODUCT((economics!$AG$2:$AG$167=$B47)*(economics!$D$2:$D$167="process")*economics!$AH$2:$AH$167*(_xlfn.NORM.DIST(H$3,economics!$AK$2:$AK$167,economics!$AJ$2:$AJ$167,TRUE)-_xlfn.NORM.DIST(H$30,economics!$AK$2:$AK$167,economics!$AJ$2:$AJ$167,TRUE)))),"")</f>
        <v>3.1331571606823077</v>
      </c>
      <c r="I47">
        <f t="array" ref="I47">IFERROR((SUMPRODUCT((economics!$AG$2:$AG$167=$B47)*(economics!$D$2:$D$167="process")*economics!$AH$2:$AH$167*(_xlfn.NORM.DIST(I$3,economics!$AK$2:$AK$167,economics!$AJ$2:$AJ$167,TRUE)-_xlfn.NORM.DIST(I$30,economics!$AK$2:$AK$167,economics!$AJ$2:$AJ$167,TRUE))*economics!$AM$2:$AM$167))/(SUMPRODUCT((economics!$AG$2:$AG$167=$B47)*(economics!$D$2:$D$167="process")*economics!$AH$2:$AH$167*(_xlfn.NORM.DIST(I$3,economics!$AK$2:$AK$167,economics!$AJ$2:$AJ$167,TRUE)-_xlfn.NORM.DIST(I$30,economics!$AK$2:$AK$167,economics!$AJ$2:$AJ$167,TRUE)))),"")</f>
        <v>9.1197351592056641</v>
      </c>
      <c r="J47">
        <f t="array" ref="J47">IFERROR((SUMPRODUCT((economics!$AG$2:$AG$167=$B47)*(economics!$D$2:$D$167="process")*economics!$AH$2:$AH$167*(_xlfn.NORM.DIST(J$3,economics!$AK$2:$AK$167,economics!$AJ$2:$AJ$167,TRUE)-_xlfn.NORM.DIST(J$30,economics!$AK$2:$AK$167,economics!$AJ$2:$AJ$167,TRUE))*economics!$AM$2:$AM$167))/(SUMPRODUCT((economics!$AG$2:$AG$167=$B47)*(economics!$D$2:$D$167="process")*economics!$AH$2:$AH$167*(_xlfn.NORM.DIST(J$3,economics!$AK$2:$AK$167,economics!$AJ$2:$AJ$167,TRUE)-_xlfn.NORM.DIST(J$30,economics!$AK$2:$AK$167,economics!$AJ$2:$AJ$167,TRUE)))),"")</f>
        <v>14.681753956201431</v>
      </c>
      <c r="K47">
        <f t="array" ref="K47">IFERROR((SUMPRODUCT((economics!$AG$2:$AG$167=$B47)*(economics!$D$2:$D$167="process")*economics!$AH$2:$AH$167*(_xlfn.NORM.DIST(K$3,economics!$AK$2:$AK$167,economics!$AJ$2:$AJ$167,TRUE)-_xlfn.NORM.DIST(K$30,economics!$AK$2:$AK$167,economics!$AJ$2:$AJ$167,TRUE))*economics!$AM$2:$AM$167))/(SUMPRODUCT((economics!$AG$2:$AG$167=$B47)*(economics!$D$2:$D$167="process")*economics!$AH$2:$AH$167*(_xlfn.NORM.DIST(K$3,economics!$AK$2:$AK$167,economics!$AJ$2:$AJ$167,TRUE)-_xlfn.NORM.DIST(K$30,economics!$AK$2:$AK$167,economics!$AJ$2:$AJ$167,TRUE)))),"")</f>
        <v>14.684424443426824</v>
      </c>
      <c r="L47">
        <f t="array" ref="L47">IFERROR((SUMPRODUCT((economics!$AG$2:$AG$167=$B47)*(economics!$D$2:$D$167="process")*economics!$AH$2:$AH$167*(_xlfn.NORM.DIST(L$3,economics!$AK$2:$AK$167,economics!$AJ$2:$AJ$167,TRUE)-_xlfn.NORM.DIST(L$30,economics!$AK$2:$AK$167,economics!$AJ$2:$AJ$167,TRUE))*economics!$AM$2:$AM$167))/(SUMPRODUCT((economics!$AG$2:$AG$167=$B47)*(economics!$D$2:$D$167="process")*economics!$AH$2:$AH$167*(_xlfn.NORM.DIST(L$3,economics!$AK$2:$AK$167,economics!$AJ$2:$AJ$167,TRUE)-_xlfn.NORM.DIST(L$30,economics!$AK$2:$AK$167,economics!$AJ$2:$AJ$167,TRUE)))),"")</f>
        <v>14.684424461799914</v>
      </c>
      <c r="M47">
        <f t="array" ref="M47">IFERROR((SUMPRODUCT((economics!$AG$2:$AG$167=$B47)*(economics!$D$2:$D$167="process")*economics!$AH$2:$AH$167*(_xlfn.NORM.DIST(M$3,economics!$AK$2:$AK$167,economics!$AJ$2:$AJ$167,TRUE)-_xlfn.NORM.DIST(M$30,economics!$AK$2:$AK$167,economics!$AJ$2:$AJ$167,TRUE))*economics!$AM$2:$AM$167))/(SUMPRODUCT((economics!$AG$2:$AG$167=$B47)*(economics!$D$2:$D$167="process")*economics!$AH$2:$AH$167*(_xlfn.NORM.DIST(M$3,economics!$AK$2:$AK$167,economics!$AJ$2:$AJ$167,TRUE)-_xlfn.NORM.DIST(M$30,economics!$AK$2:$AK$167,economics!$AJ$2:$AJ$167,TRUE)))),"")</f>
        <v>14.684424461799914</v>
      </c>
      <c r="N47">
        <f t="array" ref="N47">IFERROR((SUMPRODUCT((economics!$AG$2:$AG$167=$B47)*(economics!$D$2:$D$167="process")*economics!$AH$2:$AH$167*(_xlfn.NORM.DIST(N$3,economics!$AK$2:$AK$167,economics!$AJ$2:$AJ$167,TRUE)-_xlfn.NORM.DIST(N$30,economics!$AK$2:$AK$167,economics!$AJ$2:$AJ$167,TRUE))*economics!$AM$2:$AM$167))/(SUMPRODUCT((economics!$AG$2:$AG$167=$B47)*(economics!$D$2:$D$167="process")*economics!$AH$2:$AH$167*(_xlfn.NORM.DIST(N$3,economics!$AK$2:$AK$167,economics!$AJ$2:$AJ$167,TRUE)-_xlfn.NORM.DIST(N$30,economics!$AK$2:$AK$167,economics!$AJ$2:$AJ$167,TRUE)))),"")</f>
        <v>14.684424461799914</v>
      </c>
      <c r="O47">
        <f t="array" ref="O47">IFERROR((SUMPRODUCT((economics!$AG$2:$AG$167=$B47)*(economics!$D$2:$D$167="process")*economics!$AH$2:$AH$167*(_xlfn.NORM.DIST(O$3,economics!$AK$2:$AK$167,economics!$AJ$2:$AJ$167,TRUE)-_xlfn.NORM.DIST(O$30,economics!$AK$2:$AK$167,economics!$AJ$2:$AJ$167,TRUE))*economics!$AM$2:$AM$167))/(SUMPRODUCT((economics!$AG$2:$AG$167=$B47)*(economics!$D$2:$D$167="process")*economics!$AH$2:$AH$167*(_xlfn.NORM.DIST(O$3,economics!$AK$2:$AK$167,economics!$AJ$2:$AJ$167,TRUE)-_xlfn.NORM.DIST(O$30,economics!$AK$2:$AK$167,economics!$AJ$2:$AJ$167,TRUE)))),"")</f>
        <v>14.684424461799914</v>
      </c>
      <c r="P47">
        <f t="array" ref="P47">IFERROR((SUMPRODUCT((economics!$AG$2:$AG$167=$B47)*(economics!$D$2:$D$167="process")*economics!$AH$2:$AH$167*(_xlfn.NORM.DIST(P$3,economics!$AK$2:$AK$167,economics!$AJ$2:$AJ$167,TRUE)-_xlfn.NORM.DIST(P$30,economics!$AK$2:$AK$167,economics!$AJ$2:$AJ$167,TRUE))*economics!$AM$2:$AM$167))/(SUMPRODUCT((economics!$AG$2:$AG$167=$B47)*(economics!$D$2:$D$167="process")*economics!$AH$2:$AH$167*(_xlfn.NORM.DIST(P$3,economics!$AK$2:$AK$167,economics!$AJ$2:$AJ$167,TRUE)-_xlfn.NORM.DIST(P$30,economics!$AK$2:$AK$167,economics!$AJ$2:$AJ$167,TRUE)))),"")</f>
        <v>14.684424461799914</v>
      </c>
      <c r="Q47">
        <f t="array" ref="Q47">IFERROR((SUMPRODUCT((economics!$AG$2:$AG$167=$B47)*(economics!$D$2:$D$167="process")*economics!$AH$2:$AH$167*(_xlfn.NORM.DIST(Q$3,economics!$AK$2:$AK$167,economics!$AJ$2:$AJ$167,TRUE)-_xlfn.NORM.DIST(Q$30,economics!$AK$2:$AK$167,economics!$AJ$2:$AJ$167,TRUE))*economics!$AM$2:$AM$167))/(SUMPRODUCT((economics!$AG$2:$AG$167=$B47)*(economics!$D$2:$D$167="process")*economics!$AH$2:$AH$167*(_xlfn.NORM.DIST(Q$3,economics!$AK$2:$AK$167,economics!$AJ$2:$AJ$167,TRUE)-_xlfn.NORM.DIST(Q$30,economics!$AK$2:$AK$167,economics!$AJ$2:$AJ$167,TRUE)))),"")</f>
        <v>14.684424461799912</v>
      </c>
      <c r="R47">
        <f t="array" ref="R47">IFERROR((SUMPRODUCT((economics!$AG$2:$AG$167=$B47)*(economics!$D$2:$D$167="process")*economics!$AH$2:$AH$167*(_xlfn.NORM.DIST(R$3,economics!$AK$2:$AK$167,economics!$AJ$2:$AJ$167,TRUE)-_xlfn.NORM.DIST(R$30,economics!$AK$2:$AK$167,economics!$AJ$2:$AJ$167,TRUE))*economics!$AM$2:$AM$167))/(SUMPRODUCT((economics!$AG$2:$AG$167=$B47)*(economics!$D$2:$D$167="process")*economics!$AH$2:$AH$167*(_xlfn.NORM.DIST(R$3,economics!$AK$2:$AK$167,economics!$AJ$2:$AJ$167,TRUE)-_xlfn.NORM.DIST(R$30,economics!$AK$2:$AK$167,economics!$AJ$2:$AJ$167,TRUE)))),"")</f>
        <v>14.684424461799912</v>
      </c>
      <c r="S47">
        <f t="array" ref="S47">IFERROR((SUMPRODUCT((economics!$AG$2:$AG$167=$B47)*(economics!$D$2:$D$167="process")*economics!$AH$2:$AH$167*(_xlfn.NORM.DIST(S$3,economics!$AK$2:$AK$167,economics!$AJ$2:$AJ$167,TRUE)-_xlfn.NORM.DIST(S$30,economics!$AK$2:$AK$167,economics!$AJ$2:$AJ$167,TRUE))*economics!$AM$2:$AM$167))/(SUMPRODUCT((economics!$AG$2:$AG$167=$B47)*(economics!$D$2:$D$167="process")*economics!$AH$2:$AH$167*(_xlfn.NORM.DIST(S$3,economics!$AK$2:$AK$167,economics!$AJ$2:$AJ$167,TRUE)-_xlfn.NORM.DIST(S$30,economics!$AK$2:$AK$167,economics!$AJ$2:$AJ$167,TRUE)))),"")</f>
        <v>14.684424461799914</v>
      </c>
      <c r="T47">
        <f t="array" ref="T47">IFERROR((SUMPRODUCT((economics!$AG$2:$AG$167=$B47)*(economics!$D$2:$D$167="process")*economics!$AH$2:$AH$167*(_xlfn.NORM.DIST(T$3,economics!$AK$2:$AK$167,economics!$AJ$2:$AJ$167,TRUE)-_xlfn.NORM.DIST(T$30,economics!$AK$2:$AK$167,economics!$AJ$2:$AJ$167,TRUE))*economics!$AM$2:$AM$167))/(SUMPRODUCT((economics!$AG$2:$AG$167=$B47)*(economics!$D$2:$D$167="process")*economics!$AH$2:$AH$167*(_xlfn.NORM.DIST(T$3,economics!$AK$2:$AK$167,economics!$AJ$2:$AJ$167,TRUE)-_xlfn.NORM.DIST(T$30,economics!$AK$2:$AK$167,economics!$AJ$2:$AJ$167,TRUE)))),"")</f>
        <v>14.684424461799914</v>
      </c>
      <c r="U47">
        <f t="array" ref="U47">IFERROR((SUMPRODUCT((economics!$AG$2:$AG$167=$B47)*(economics!$D$2:$D$167="process")*economics!$AH$2:$AH$167*(_xlfn.NORM.DIST(U$3,economics!$AK$2:$AK$167,economics!$AJ$2:$AJ$167,TRUE)-_xlfn.NORM.DIST(U$30,economics!$AK$2:$AK$167,economics!$AJ$2:$AJ$167,TRUE))*economics!$AM$2:$AM$167))/(SUMPRODUCT((economics!$AG$2:$AG$167=$B47)*(economics!$D$2:$D$167="process")*economics!$AH$2:$AH$167*(_xlfn.NORM.DIST(U$3,economics!$AK$2:$AK$167,economics!$AJ$2:$AJ$167,TRUE)-_xlfn.NORM.DIST(U$30,economics!$AK$2:$AK$167,economics!$AJ$2:$AJ$167,TRUE)))),"")</f>
        <v>14.684424461799914</v>
      </c>
      <c r="V47">
        <f t="array" ref="V47">IFERROR((SUMPRODUCT((economics!$AG$2:$AG$167=$B47)*(economics!$D$2:$D$167="process")*economics!$AH$2:$AH$167*(_xlfn.NORM.DIST(V$3,economics!$AK$2:$AK$167,economics!$AJ$2:$AJ$167,TRUE)-_xlfn.NORM.DIST(V$30,economics!$AK$2:$AK$167,economics!$AJ$2:$AJ$167,TRUE))*economics!$AM$2:$AM$167))/(SUMPRODUCT((economics!$AG$2:$AG$167=$B47)*(economics!$D$2:$D$167="process")*economics!$AH$2:$AH$167*(_xlfn.NORM.DIST(V$3,economics!$AK$2:$AK$167,economics!$AJ$2:$AJ$167,TRUE)-_xlfn.NORM.DIST(V$30,economics!$AK$2:$AK$167,economics!$AJ$2:$AJ$167,TRUE)))),"")</f>
        <v>14.684424461799914</v>
      </c>
      <c r="W47">
        <f t="array" ref="W47">IFERROR((SUMPRODUCT((economics!$AG$2:$AG$167=$B47)*(economics!$D$2:$D$167="process")*economics!$AH$2:$AH$167*(_xlfn.NORM.DIST(W$3,economics!$AK$2:$AK$167,economics!$AJ$2:$AJ$167,TRUE)-_xlfn.NORM.DIST(W$30,economics!$AK$2:$AK$167,economics!$AJ$2:$AJ$167,TRUE))*economics!$AM$2:$AM$167))/(SUMPRODUCT((economics!$AG$2:$AG$167=$B47)*(economics!$D$2:$D$167="process")*economics!$AH$2:$AH$167*(_xlfn.NORM.DIST(W$3,economics!$AK$2:$AK$167,economics!$AJ$2:$AJ$167,TRUE)-_xlfn.NORM.DIST(W$30,economics!$AK$2:$AK$167,economics!$AJ$2:$AJ$167,TRUE)))),"")</f>
        <v>14.684424461799914</v>
      </c>
      <c r="X47">
        <f t="array" ref="X47">IFERROR((SUMPRODUCT((economics!$AG$2:$AG$167=$B47)*(economics!$D$2:$D$167="process")*economics!$AH$2:$AH$167*(_xlfn.NORM.DIST(X$3,economics!$AK$2:$AK$167,economics!$AJ$2:$AJ$167,TRUE)-_xlfn.NORM.DIST(X$30,economics!$AK$2:$AK$167,economics!$AJ$2:$AJ$167,TRUE))*economics!$AM$2:$AM$167))/(SUMPRODUCT((economics!$AG$2:$AG$167=$B47)*(economics!$D$2:$D$167="process")*economics!$AH$2:$AH$167*(_xlfn.NORM.DIST(X$3,economics!$AK$2:$AK$167,economics!$AJ$2:$AJ$167,TRUE)-_xlfn.NORM.DIST(X$30,economics!$AK$2:$AK$167,economics!$AJ$2:$AJ$167,TRUE)))),"")</f>
        <v>14.684424461799914</v>
      </c>
      <c r="Y47">
        <f t="array" ref="Y47">IFERROR((SUMPRODUCT((economics!$AG$2:$AG$167=$B47)*(economics!$D$2:$D$167="process")*economics!$AH$2:$AH$167*(_xlfn.NORM.DIST(Y$3,economics!$AK$2:$AK$167,economics!$AJ$2:$AJ$167,TRUE)-_xlfn.NORM.DIST(Y$30,economics!$AK$2:$AK$167,economics!$AJ$2:$AJ$167,TRUE))*economics!$AM$2:$AM$167))/(SUMPRODUCT((economics!$AG$2:$AG$167=$B47)*(economics!$D$2:$D$167="process")*economics!$AH$2:$AH$167*(_xlfn.NORM.DIST(Y$3,economics!$AK$2:$AK$167,economics!$AJ$2:$AJ$167,TRUE)-_xlfn.NORM.DIST(Y$30,economics!$AK$2:$AK$167,economics!$AJ$2:$AJ$167,TRUE)))),"")</f>
        <v>14.684424461799914</v>
      </c>
      <c r="Z47">
        <f t="array" ref="Z47">IFERROR((SUMPRODUCT((economics!$AG$2:$AG$167=$B47)*(economics!$D$2:$D$167="process")*economics!$AH$2:$AH$167*(_xlfn.NORM.DIST(Z$3,economics!$AK$2:$AK$167,economics!$AJ$2:$AJ$167,TRUE)-_xlfn.NORM.DIST(Z$30,economics!$AK$2:$AK$167,economics!$AJ$2:$AJ$167,TRUE))*economics!$AM$2:$AM$167))/(SUMPRODUCT((economics!$AG$2:$AG$167=$B47)*(economics!$D$2:$D$167="process")*economics!$AH$2:$AH$167*(_xlfn.NORM.DIST(Z$3,economics!$AK$2:$AK$167,economics!$AJ$2:$AJ$167,TRUE)-_xlfn.NORM.DIST(Z$30,economics!$AK$2:$AK$167,economics!$AJ$2:$AJ$167,TRUE)))),"")</f>
        <v>14.684424461799914</v>
      </c>
      <c r="AA47">
        <f t="array" ref="AA47">IFERROR((SUMPRODUCT((economics!$AG$2:$AG$167=$B47)*(economics!$D$2:$D$167="process")*economics!$AH$2:$AH$167*(_xlfn.NORM.DIST(AA$3,economics!$AK$2:$AK$167,economics!$AJ$2:$AJ$167,TRUE)-_xlfn.NORM.DIST(AA$30,economics!$AK$2:$AK$167,economics!$AJ$2:$AJ$167,TRUE))*economics!$AM$2:$AM$167))/(SUMPRODUCT((economics!$AG$2:$AG$167=$B47)*(economics!$D$2:$D$167="process")*economics!$AH$2:$AH$167*(_xlfn.NORM.DIST(AA$3,economics!$AK$2:$AK$167,economics!$AJ$2:$AJ$167,TRUE)-_xlfn.NORM.DIST(AA$30,economics!$AK$2:$AK$167,economics!$AJ$2:$AJ$167,TRUE)))),"")</f>
        <v>14.684424461799914</v>
      </c>
      <c r="AB47">
        <f t="array" ref="AB47">IFERROR((SUMPRODUCT((economics!$AG$2:$AG$167=$B47)*(economics!$D$2:$D$167="process")*economics!$AH$2:$AH$167*(_xlfn.NORM.DIST(AB$3,economics!$AK$2:$AK$167,economics!$AJ$2:$AJ$167,TRUE)-_xlfn.NORM.DIST(AB$30,economics!$AK$2:$AK$167,economics!$AJ$2:$AJ$167,TRUE))*economics!$AM$2:$AM$167))/(SUMPRODUCT((economics!$AG$2:$AG$167=$B47)*(economics!$D$2:$D$167="process")*economics!$AH$2:$AH$167*(_xlfn.NORM.DIST(AB$3,economics!$AK$2:$AK$167,economics!$AJ$2:$AJ$167,TRUE)-_xlfn.NORM.DIST(AB$30,economics!$AK$2:$AK$167,economics!$AJ$2:$AJ$167,TRUE)))),"")</f>
        <v>14.684424461799914</v>
      </c>
      <c r="AC47">
        <f t="array" ref="AC47">IFERROR((SUMPRODUCT((economics!$AG$2:$AG$167=$B47)*(economics!$D$2:$D$167="process")*economics!$AH$2:$AH$167*(_xlfn.NORM.DIST(AC$3,economics!$AK$2:$AK$167,economics!$AJ$2:$AJ$167,TRUE)-_xlfn.NORM.DIST(AC$30,economics!$AK$2:$AK$167,economics!$AJ$2:$AJ$167,TRUE))*economics!$AM$2:$AM$167))/(SUMPRODUCT((economics!$AG$2:$AG$167=$B47)*(economics!$D$2:$D$167="process")*economics!$AH$2:$AH$167*(_xlfn.NORM.DIST(AC$3,economics!$AK$2:$AK$167,economics!$AJ$2:$AJ$167,TRUE)-_xlfn.NORM.DIST(AC$30,economics!$AK$2:$AK$167,economics!$AJ$2:$AJ$167,TRUE)))),"")</f>
        <v>14.684424461799914</v>
      </c>
      <c r="AD47">
        <f t="array" ref="AD47">IFERROR((SUMPRODUCT((economics!$AG$2:$AG$167=$B47)*(economics!$D$2:$D$167="process")*economics!$AH$2:$AH$167*(_xlfn.NORM.DIST(AD$3,economics!$AK$2:$AK$167,economics!$AJ$2:$AJ$167,TRUE)-_xlfn.NORM.DIST(AD$30,economics!$AK$2:$AK$167,economics!$AJ$2:$AJ$167,TRUE))*economics!$AM$2:$AM$167))/(SUMPRODUCT((economics!$AG$2:$AG$167=$B47)*(economics!$D$2:$D$167="process")*economics!$AH$2:$AH$167*(_xlfn.NORM.DIST(AD$3,economics!$AK$2:$AK$167,economics!$AJ$2:$AJ$167,TRUE)-_xlfn.NORM.DIST(AD$30,economics!$AK$2:$AK$167,economics!$AJ$2:$AJ$167,TRUE)))),"")</f>
        <v>14.684424461799914</v>
      </c>
      <c r="AE47">
        <f t="array" ref="AE47">IFERROR((SUMPRODUCT((economics!$AG$2:$AG$167=$B47)*(economics!$D$2:$D$167="process")*economics!$AH$2:$AH$167*(_xlfn.NORM.DIST(AE$3,economics!$AK$2:$AK$167,economics!$AJ$2:$AJ$167,TRUE)-_xlfn.NORM.DIST(AE$30,economics!$AK$2:$AK$167,economics!$AJ$2:$AJ$167,TRUE))*economics!$AM$2:$AM$167))/(SUMPRODUCT((economics!$AG$2:$AG$167=$B47)*(economics!$D$2:$D$167="process")*economics!$AH$2:$AH$167*(_xlfn.NORM.DIST(AE$3,economics!$AK$2:$AK$167,economics!$AJ$2:$AJ$167,TRUE)-_xlfn.NORM.DIST(AE$30,economics!$AK$2:$AK$167,economics!$AJ$2:$AJ$167,TRUE)))),"")</f>
        <v>14.684424461799914</v>
      </c>
      <c r="AF47">
        <f t="array" ref="AF47">IFERROR((SUMPRODUCT((economics!$AG$2:$AG$167=$B47)*(economics!$D$2:$D$167="process")*economics!$AH$2:$AH$167*(_xlfn.NORM.DIST(AF$3,economics!$AK$2:$AK$167,economics!$AJ$2:$AJ$167,TRUE)-_xlfn.NORM.DIST(AF$30,economics!$AK$2:$AK$167,economics!$AJ$2:$AJ$167,TRUE))*economics!$AM$2:$AM$167))/(SUMPRODUCT((economics!$AG$2:$AG$167=$B47)*(economics!$D$2:$D$167="process")*economics!$AH$2:$AH$167*(_xlfn.NORM.DIST(AF$3,economics!$AK$2:$AK$167,economics!$AJ$2:$AJ$167,TRUE)-_xlfn.NORM.DIST(AF$30,economics!$AK$2:$AK$167,economics!$AJ$2:$AJ$167,TRUE)))),"")</f>
        <v>14.684424461799914</v>
      </c>
      <c r="AG47">
        <f t="array" ref="AG47">IFERROR((SUMPRODUCT((economics!$AG$2:$AG$167=$B47)*(economics!$D$2:$D$167="process")*economics!$AH$2:$AH$167*(_xlfn.NORM.DIST(AG$3,economics!$AK$2:$AK$167,economics!$AJ$2:$AJ$167,TRUE)-_xlfn.NORM.DIST(AG$30,economics!$AK$2:$AK$167,economics!$AJ$2:$AJ$167,TRUE))*economics!$AM$2:$AM$167))/(SUMPRODUCT((economics!$AG$2:$AG$167=$B47)*(economics!$D$2:$D$167="process")*economics!$AH$2:$AH$167*(_xlfn.NORM.DIST(AG$3,economics!$AK$2:$AK$167,economics!$AJ$2:$AJ$167,TRUE)-_xlfn.NORM.DIST(AG$30,economics!$AK$2:$AK$167,economics!$AJ$2:$AJ$167,TRUE)))),"")</f>
        <v>14.684424461799914</v>
      </c>
      <c r="AH47">
        <f t="array" ref="AH47">IFERROR((SUMPRODUCT((economics!$AG$2:$AG$167=$B47)*(economics!$D$2:$D$167="process")*economics!$AH$2:$AH$167*(_xlfn.NORM.DIST(AH$3,economics!$AK$2:$AK$167,economics!$AJ$2:$AJ$167,TRUE)-_xlfn.NORM.DIST(AH$30,economics!$AK$2:$AK$167,economics!$AJ$2:$AJ$167,TRUE))*economics!$AM$2:$AM$167))/(SUMPRODUCT((economics!$AG$2:$AG$167=$B47)*(economics!$D$2:$D$167="process")*economics!$AH$2:$AH$167*(_xlfn.NORM.DIST(AH$3,economics!$AK$2:$AK$167,economics!$AJ$2:$AJ$167,TRUE)-_xlfn.NORM.DIST(AH$30,economics!$AK$2:$AK$167,economics!$AJ$2:$AJ$167,TRUE)))),"")</f>
        <v>14.684424461799914</v>
      </c>
      <c r="AI47" t="str">
        <f t="array" ref="AI47">IFERROR((SUMPRODUCT((economics!$AG$2:$AG$167=$B47)*(economics!$D$2:$D$167="process")*economics!$AH$2:$AH$167*(_xlfn.NORM.DIST(AI$3,economics!$AK$2:$AK$167,economics!$AJ$2:$AJ$167,TRUE)-_xlfn.NORM.DIST(AI$30,economics!$AK$2:$AK$167,economics!$AJ$2:$AJ$167,TRUE))*economics!$AM$2:$AM$167))/(SUMPRODUCT((economics!$AG$2:$AG$167=$B47)*(economics!$D$2:$D$167="process")*economics!$AH$2:$AH$167*(_xlfn.NORM.DIST(AI$3,economics!$AK$2:$AK$167,economics!$AJ$2:$AJ$167,TRUE)-_xlfn.NORM.DIST(AI$30,economics!$AK$2:$AK$167,economics!$AJ$2:$AJ$167,TRUE)))),"")</f>
        <v/>
      </c>
      <c r="AJ47" t="str">
        <f t="array" ref="AJ47">IFERROR((SUMPRODUCT((economics!$AG$2:$AG$167=$B47)*(economics!$D$2:$D$167="process")*economics!$AH$2:$AH$167*(_xlfn.NORM.DIST(AJ$3,economics!$AK$2:$AK$167,economics!$AJ$2:$AJ$167,TRUE)-_xlfn.NORM.DIST(AJ$30,economics!$AK$2:$AK$167,economics!$AJ$2:$AJ$167,TRUE))*economics!$AM$2:$AM$167))/(SUMPRODUCT((economics!$AG$2:$AG$167=$B47)*(economics!$D$2:$D$167="process")*economics!$AH$2:$AH$167*(_xlfn.NORM.DIST(AJ$3,economics!$AK$2:$AK$167,economics!$AJ$2:$AJ$167,TRUE)-_xlfn.NORM.DIST(AJ$30,economics!$AK$2:$AK$167,economics!$AJ$2:$AJ$167,TRUE)))),"")</f>
        <v/>
      </c>
      <c r="AK47" t="str">
        <f t="array" ref="AK47">IFERROR((SUMPRODUCT((economics!$AG$2:$AG$167=$B47)*(economics!$D$2:$D$167="process")*economics!$AH$2:$AH$167*(_xlfn.NORM.DIST(AK$3,economics!$AK$2:$AK$167,economics!$AJ$2:$AJ$167,TRUE)-_xlfn.NORM.DIST(AK$30,economics!$AK$2:$AK$167,economics!$AJ$2:$AJ$167,TRUE))*economics!$AM$2:$AM$167))/(SUMPRODUCT((economics!$AG$2:$AG$167=$B47)*(economics!$D$2:$D$167="process")*economics!$AH$2:$AH$167*(_xlfn.NORM.DIST(AK$3,economics!$AK$2:$AK$167,economics!$AJ$2:$AJ$167,TRUE)-_xlfn.NORM.DIST(AK$30,economics!$AK$2:$AK$167,economics!$AJ$2:$AJ$167,TRUE)))),"")</f>
        <v/>
      </c>
      <c r="AL47" t="str">
        <f t="array" ref="AL47">IFERROR((SUMPRODUCT((economics!$AG$2:$AG$167=$B47)*(economics!$D$2:$D$167="process")*economics!$AH$2:$AH$167*(_xlfn.NORM.DIST(AL$3,economics!$AK$2:$AK$167,economics!$AJ$2:$AJ$167,TRUE)-_xlfn.NORM.DIST(AL$30,economics!$AK$2:$AK$167,economics!$AJ$2:$AJ$167,TRUE))*economics!$AM$2:$AM$167))/(SUMPRODUCT((economics!$AG$2:$AG$167=$B47)*(economics!$D$2:$D$167="process")*economics!$AH$2:$AH$167*(_xlfn.NORM.DIST(AL$3,economics!$AK$2:$AK$167,economics!$AJ$2:$AJ$167,TRUE)-_xlfn.NORM.DIST(AL$30,economics!$AK$2:$AK$167,economics!$AJ$2:$AJ$167,TRUE)))),"")</f>
        <v/>
      </c>
      <c r="AM47" t="str">
        <f t="array" ref="AM47">IFERROR((SUMPRODUCT((economics!$AG$2:$AG$167=$B47)*(economics!$D$2:$D$167="process")*economics!$AH$2:$AH$167*(_xlfn.NORM.DIST(AM$3,economics!$AK$2:$AK$167,economics!$AJ$2:$AJ$167,TRUE)-_xlfn.NORM.DIST(AM$30,economics!$AK$2:$AK$167,economics!$AJ$2:$AJ$167,TRUE))*economics!$AM$2:$AM$167))/(SUMPRODUCT((economics!$AG$2:$AG$167=$B47)*(economics!$D$2:$D$167="process")*economics!$AH$2:$AH$167*(_xlfn.NORM.DIST(AM$3,economics!$AK$2:$AK$167,economics!$AJ$2:$AJ$167,TRUE)-_xlfn.NORM.DIST(AM$30,economics!$AK$2:$AK$167,economics!$AJ$2:$AJ$167,TRUE)))),"")</f>
        <v/>
      </c>
      <c r="AN47" t="str">
        <f t="array" ref="AN47">IFERROR((SUMPRODUCT((economics!$AG$2:$AG$167=$B47)*(economics!$D$2:$D$167="process")*economics!$AH$2:$AH$167*(_xlfn.NORM.DIST(AN$3,economics!$AK$2:$AK$167,economics!$AJ$2:$AJ$167,TRUE)-_xlfn.NORM.DIST(AN$30,economics!$AK$2:$AK$167,economics!$AJ$2:$AJ$167,TRUE))*economics!$AM$2:$AM$167))/(SUMPRODUCT((economics!$AG$2:$AG$167=$B47)*(economics!$D$2:$D$167="process")*economics!$AH$2:$AH$167*(_xlfn.NORM.DIST(AN$3,economics!$AK$2:$AK$167,economics!$AJ$2:$AJ$167,TRUE)-_xlfn.NORM.DIST(AN$30,economics!$AK$2:$AK$167,economics!$AJ$2:$AJ$167,TRUE)))),"")</f>
        <v/>
      </c>
      <c r="AO47" t="str">
        <f t="array" ref="AO47">IFERROR((SUMPRODUCT((economics!$AG$2:$AG$167=$B47)*(economics!$D$2:$D$167="process")*economics!$AH$2:$AH$167*(_xlfn.NORM.DIST(AO$3,economics!$AK$2:$AK$167,economics!$AJ$2:$AJ$167,TRUE)-_xlfn.NORM.DIST(AO$30,economics!$AK$2:$AK$167,economics!$AJ$2:$AJ$167,TRUE))*economics!$AM$2:$AM$167))/(SUMPRODUCT((economics!$AG$2:$AG$167=$B47)*(economics!$D$2:$D$167="process")*economics!$AH$2:$AH$167*(_xlfn.NORM.DIST(AO$3,economics!$AK$2:$AK$167,economics!$AJ$2:$AJ$167,TRUE)-_xlfn.NORM.DIST(AO$30,economics!$AK$2:$AK$167,economics!$AJ$2:$AJ$167,TRUE)))),"")</f>
        <v/>
      </c>
      <c r="AP47" t="str">
        <f t="array" ref="AP47">IFERROR((SUMPRODUCT((economics!$AG$2:$AG$167=$B47)*(economics!$D$2:$D$167="process")*economics!$AH$2:$AH$167*(_xlfn.NORM.DIST(AP$3,economics!$AK$2:$AK$167,economics!$AJ$2:$AJ$167,TRUE)-_xlfn.NORM.DIST(AP$30,economics!$AK$2:$AK$167,economics!$AJ$2:$AJ$167,TRUE))*economics!$AM$2:$AM$167))/(SUMPRODUCT((economics!$AG$2:$AG$167=$B47)*(economics!$D$2:$D$167="process")*economics!$AH$2:$AH$167*(_xlfn.NORM.DIST(AP$3,economics!$AK$2:$AK$167,economics!$AJ$2:$AJ$167,TRUE)-_xlfn.NORM.DIST(AP$30,economics!$AK$2:$AK$167,economics!$AJ$2:$AJ$167,TRUE)))),"")</f>
        <v/>
      </c>
      <c r="AQ47" t="str">
        <f t="array" ref="AQ47">IFERROR((SUMPRODUCT((economics!$AG$2:$AG$167=$B47)*(economics!$D$2:$D$167="process")*economics!$AH$2:$AH$167*(_xlfn.NORM.DIST(AQ$3,economics!$AK$2:$AK$167,economics!$AJ$2:$AJ$167,TRUE)-_xlfn.NORM.DIST(AQ$30,economics!$AK$2:$AK$167,economics!$AJ$2:$AJ$167,TRUE))*economics!$AM$2:$AM$167))/(SUMPRODUCT((economics!$AG$2:$AG$167=$B47)*(economics!$D$2:$D$167="process")*economics!$AH$2:$AH$167*(_xlfn.NORM.DIST(AQ$3,economics!$AK$2:$AK$167,economics!$AJ$2:$AJ$167,TRUE)-_xlfn.NORM.DIST(AQ$30,economics!$AK$2:$AK$167,economics!$AJ$2:$AJ$167,TRUE)))),"")</f>
        <v/>
      </c>
      <c r="AR47" t="str">
        <f t="array" ref="AR47">IFERROR((SUMPRODUCT((economics!$AG$2:$AG$167=$B47)*(economics!$D$2:$D$167="process")*economics!$AH$2:$AH$167*(_xlfn.NORM.DIST(AR$3,economics!$AK$2:$AK$167,economics!$AJ$2:$AJ$167,TRUE)-_xlfn.NORM.DIST(AR$30,economics!$AK$2:$AK$167,economics!$AJ$2:$AJ$167,TRUE))*economics!$AM$2:$AM$167))/(SUMPRODUCT((economics!$AG$2:$AG$167=$B47)*(economics!$D$2:$D$167="process")*economics!$AH$2:$AH$167*(_xlfn.NORM.DIST(AR$3,economics!$AK$2:$AK$167,economics!$AJ$2:$AJ$167,TRUE)-_xlfn.NORM.DIST(AR$30,economics!$AK$2:$AK$167,economics!$AJ$2:$AJ$167,TRUE)))),"")</f>
        <v/>
      </c>
      <c r="AS47" t="str">
        <f t="array" ref="AS47">IFERROR((SUMPRODUCT((economics!$AG$2:$AG$167=$B47)*(economics!$D$2:$D$167="process")*economics!$AH$2:$AH$167*(_xlfn.NORM.DIST(AS$3,economics!$AK$2:$AK$167,economics!$AJ$2:$AJ$167,TRUE)-_xlfn.NORM.DIST(AS$30,economics!$AK$2:$AK$167,economics!$AJ$2:$AJ$167,TRUE))*economics!$AM$2:$AM$167))/(SUMPRODUCT((economics!$AG$2:$AG$167=$B47)*(economics!$D$2:$D$167="process")*economics!$AH$2:$AH$167*(_xlfn.NORM.DIST(AS$3,economics!$AK$2:$AK$167,economics!$AJ$2:$AJ$167,TRUE)-_xlfn.NORM.DIST(AS$30,economics!$AK$2:$AK$167,economics!$AJ$2:$AJ$167,TRUE)))),"")</f>
        <v/>
      </c>
      <c r="AT47" t="str">
        <f t="array" ref="AT47">IFERROR((SUMPRODUCT((economics!$AG$2:$AG$167=$B47)*(economics!$D$2:$D$167="process")*economics!$AH$2:$AH$167*(_xlfn.NORM.DIST(AT$3,economics!$AK$2:$AK$167,economics!$AJ$2:$AJ$167,TRUE)-_xlfn.NORM.DIST(AT$30,economics!$AK$2:$AK$167,economics!$AJ$2:$AJ$167,TRUE))*economics!$AM$2:$AM$167))/(SUMPRODUCT((economics!$AG$2:$AG$167=$B47)*(economics!$D$2:$D$167="process")*economics!$AH$2:$AH$167*(_xlfn.NORM.DIST(AT$3,economics!$AK$2:$AK$167,economics!$AJ$2:$AJ$167,TRUE)-_xlfn.NORM.DIST(AT$30,economics!$AK$2:$AK$167,economics!$AJ$2:$AJ$167,TRUE)))),"")</f>
        <v/>
      </c>
      <c r="AU47" t="str">
        <f t="array" ref="AU47">IFERROR((SUMPRODUCT((economics!$AG$2:$AG$167=$B47)*(economics!$D$2:$D$167="process")*economics!$AH$2:$AH$167*(_xlfn.NORM.DIST(AU$3,economics!$AK$2:$AK$167,economics!$AJ$2:$AJ$167,TRUE)-_xlfn.NORM.DIST(AU$30,economics!$AK$2:$AK$167,economics!$AJ$2:$AJ$167,TRUE))*economics!$AM$2:$AM$167))/(SUMPRODUCT((economics!$AG$2:$AG$167=$B47)*(economics!$D$2:$D$167="process")*economics!$AH$2:$AH$167*(_xlfn.NORM.DIST(AU$3,economics!$AK$2:$AK$167,economics!$AJ$2:$AJ$167,TRUE)-_xlfn.NORM.DIST(AU$30,economics!$AK$2:$AK$167,economics!$AJ$2:$AJ$167,TRUE)))),"")</f>
        <v/>
      </c>
      <c r="AV47" t="str">
        <f t="array" ref="AV47">IFERROR((SUMPRODUCT((economics!$AG$2:$AG$167=$B47)*(economics!$D$2:$D$167="process")*economics!$AH$2:$AH$167*(_xlfn.NORM.DIST(AV$3,economics!$AK$2:$AK$167,economics!$AJ$2:$AJ$167,TRUE)-_xlfn.NORM.DIST(AV$30,economics!$AK$2:$AK$167,economics!$AJ$2:$AJ$167,TRUE))*economics!$AM$2:$AM$167))/(SUMPRODUCT((economics!$AG$2:$AG$167=$B47)*(economics!$D$2:$D$167="process")*economics!$AH$2:$AH$167*(_xlfn.NORM.DIST(AV$3,economics!$AK$2:$AK$167,economics!$AJ$2:$AJ$167,TRUE)-_xlfn.NORM.DIST(AV$30,economics!$AK$2:$AK$167,economics!$AJ$2:$AJ$167,TRUE)))),"")</f>
        <v/>
      </c>
      <c r="AW47" t="str">
        <f t="array" ref="AW47">IFERROR((SUMPRODUCT((economics!$AG$2:$AG$167=$B47)*(economics!$D$2:$D$167="process")*economics!$AH$2:$AH$167*(_xlfn.NORM.DIST(AW$3,economics!$AK$2:$AK$167,economics!$AJ$2:$AJ$167,TRUE)-_xlfn.NORM.DIST(AW$30,economics!$AK$2:$AK$167,economics!$AJ$2:$AJ$167,TRUE))*economics!$AM$2:$AM$167))/(SUMPRODUCT((economics!$AG$2:$AG$167=$B47)*(economics!$D$2:$D$167="process")*economics!$AH$2:$AH$167*(_xlfn.NORM.DIST(AW$3,economics!$AK$2:$AK$167,economics!$AJ$2:$AJ$167,TRUE)-_xlfn.NORM.DIST(AW$30,economics!$AK$2:$AK$167,economics!$AJ$2:$AJ$167,TRUE)))),"")</f>
        <v/>
      </c>
      <c r="AX47" t="str">
        <f t="array" ref="AX47">IFERROR((SUMPRODUCT((economics!$AG$2:$AG$167=$B47)*(economics!$D$2:$D$167="process")*economics!$AH$2:$AH$167*(_xlfn.NORM.DIST(AX$3,economics!$AK$2:$AK$167,economics!$AJ$2:$AJ$167,TRUE)-_xlfn.NORM.DIST(AX$30,economics!$AK$2:$AK$167,economics!$AJ$2:$AJ$167,TRUE))*economics!$AM$2:$AM$167))/(SUMPRODUCT((economics!$AG$2:$AG$167=$B47)*(economics!$D$2:$D$167="process")*economics!$AH$2:$AH$167*(_xlfn.NORM.DIST(AX$3,economics!$AK$2:$AK$167,economics!$AJ$2:$AJ$167,TRUE)-_xlfn.NORM.DIST(AX$30,economics!$AK$2:$AK$167,economics!$AJ$2:$AJ$167,TRUE)))),"")</f>
        <v/>
      </c>
      <c r="AY47" t="str">
        <f t="array" ref="AY47">IFERROR((SUMPRODUCT((economics!$AG$2:$AG$167=$B47)*(economics!$D$2:$D$167="process")*economics!$AH$2:$AH$167*(_xlfn.NORM.DIST(AY$3,economics!$AK$2:$AK$167,economics!$AJ$2:$AJ$167,TRUE)-_xlfn.NORM.DIST(AY$30,economics!$AK$2:$AK$167,economics!$AJ$2:$AJ$167,TRUE))*economics!$AM$2:$AM$167))/(SUMPRODUCT((economics!$AG$2:$AG$167=$B47)*(economics!$D$2:$D$167="process")*economics!$AH$2:$AH$167*(_xlfn.NORM.DIST(AY$3,economics!$AK$2:$AK$167,economics!$AJ$2:$AJ$167,TRUE)-_xlfn.NORM.DIST(AY$30,economics!$AK$2:$AK$167,economics!$AJ$2:$AJ$167,TRUE)))),"")</f>
        <v/>
      </c>
      <c r="AZ47" t="str">
        <f t="array" ref="AZ47">IFERROR((SUMPRODUCT((economics!$AG$2:$AG$167=$B47)*(economics!$D$2:$D$167="process")*economics!$AH$2:$AH$167*(_xlfn.NORM.DIST(AZ$3,economics!$AK$2:$AK$167,economics!$AJ$2:$AJ$167,TRUE)-_xlfn.NORM.DIST(AZ$30,economics!$AK$2:$AK$167,economics!$AJ$2:$AJ$167,TRUE))*economics!$AM$2:$AM$167))/(SUMPRODUCT((economics!$AG$2:$AG$167=$B47)*(economics!$D$2:$D$167="process")*economics!$AH$2:$AH$167*(_xlfn.NORM.DIST(AZ$3,economics!$AK$2:$AK$167,economics!$AJ$2:$AJ$167,TRUE)-_xlfn.NORM.DIST(AZ$30,economics!$AK$2:$AK$167,economics!$AJ$2:$AJ$167,TRUE)))),"")</f>
        <v/>
      </c>
      <c r="BA47" t="str">
        <f t="array" ref="BA47">IFERROR((SUMPRODUCT((economics!$AG$2:$AG$167=$B47)*(economics!$D$2:$D$167="process")*economics!$AH$2:$AH$167*(_xlfn.NORM.DIST(BA$3,economics!$AK$2:$AK$167,economics!$AJ$2:$AJ$167,TRUE)-_xlfn.NORM.DIST(BA$30,economics!$AK$2:$AK$167,economics!$AJ$2:$AJ$167,TRUE))*economics!$AM$2:$AM$167))/(SUMPRODUCT((economics!$AG$2:$AG$167=$B47)*(economics!$D$2:$D$167="process")*economics!$AH$2:$AH$167*(_xlfn.NORM.DIST(BA$3,economics!$AK$2:$AK$167,economics!$AJ$2:$AJ$167,TRUE)-_xlfn.NORM.DIST(BA$30,economics!$AK$2:$AK$167,economics!$AJ$2:$AJ$167,TRUE)))),"")</f>
        <v/>
      </c>
      <c r="BB47" t="str">
        <f t="array" ref="BB47">IFERROR((SUMPRODUCT((economics!$AG$2:$AG$167=$B47)*(economics!$D$2:$D$167="process")*economics!$AH$2:$AH$167*(_xlfn.NORM.DIST(BB$3,economics!$AK$2:$AK$167,economics!$AJ$2:$AJ$167,TRUE)-_xlfn.NORM.DIST(BB$30,economics!$AK$2:$AK$167,economics!$AJ$2:$AJ$167,TRUE))*economics!$AM$2:$AM$167))/(SUMPRODUCT((economics!$AG$2:$AG$167=$B47)*(economics!$D$2:$D$167="process")*economics!$AH$2:$AH$167*(_xlfn.NORM.DIST(BB$3,economics!$AK$2:$AK$167,economics!$AJ$2:$AJ$167,TRUE)-_xlfn.NORM.DIST(BB$30,economics!$AK$2:$AK$167,economics!$AJ$2:$AJ$167,TRUE)))),"")</f>
        <v/>
      </c>
      <c r="BC47" t="str">
        <f t="array" ref="BC47">IFERROR((SUMPRODUCT((economics!$AG$2:$AG$167=$B47)*(economics!$D$2:$D$167="process")*economics!$AH$2:$AH$167*(_xlfn.NORM.DIST(BC$3,economics!$AK$2:$AK$167,economics!$AJ$2:$AJ$167,TRUE)-_xlfn.NORM.DIST(BC$30,economics!$AK$2:$AK$167,economics!$AJ$2:$AJ$167,TRUE))*economics!$AM$2:$AM$167))/(SUMPRODUCT((economics!$AG$2:$AG$167=$B47)*(economics!$D$2:$D$167="process")*economics!$AH$2:$AH$167*(_xlfn.NORM.DIST(BC$3,economics!$AK$2:$AK$167,economics!$AJ$2:$AJ$167,TRUE)-_xlfn.NORM.DIST(BC$30,economics!$AK$2:$AK$167,economics!$AJ$2:$AJ$167,TRUE)))),"")</f>
        <v/>
      </c>
      <c r="BD47" t="str">
        <f t="array" ref="BD47">IFERROR((SUMPRODUCT((economics!$AG$2:$AG$167=$B47)*(economics!$D$2:$D$167="process")*economics!$AH$2:$AH$167*(_xlfn.NORM.DIST(BD$3,economics!$AK$2:$AK$167,economics!$AJ$2:$AJ$167,TRUE)-_xlfn.NORM.DIST(BD$30,economics!$AK$2:$AK$167,economics!$AJ$2:$AJ$167,TRUE))*economics!$AM$2:$AM$167))/(SUMPRODUCT((economics!$AG$2:$AG$167=$B47)*(economics!$D$2:$D$167="process")*economics!$AH$2:$AH$167*(_xlfn.NORM.DIST(BD$3,economics!$AK$2:$AK$167,economics!$AJ$2:$AJ$167,TRUE)-_xlfn.NORM.DIST(BD$30,economics!$AK$2:$AK$167,economics!$AJ$2:$AJ$167,TRUE)))),"")</f>
        <v/>
      </c>
      <c r="BE47" t="str">
        <f t="array" ref="BE47">IFERROR((SUMPRODUCT((economics!$AG$2:$AG$167=$B47)*(economics!$D$2:$D$167="process")*economics!$AH$2:$AH$167*(_xlfn.NORM.DIST(BE$3,economics!$AK$2:$AK$167,economics!$AJ$2:$AJ$167,TRUE)-_xlfn.NORM.DIST(BE$30,economics!$AK$2:$AK$167,economics!$AJ$2:$AJ$167,TRUE))*economics!$AM$2:$AM$167))/(SUMPRODUCT((economics!$AG$2:$AG$167=$B47)*(economics!$D$2:$D$167="process")*economics!$AH$2:$AH$167*(_xlfn.NORM.DIST(BE$3,economics!$AK$2:$AK$167,economics!$AJ$2:$AJ$167,TRUE)-_xlfn.NORM.DIST(BE$30,economics!$AK$2:$AK$167,economics!$AJ$2:$AJ$167,TRUE)))),"")</f>
        <v/>
      </c>
      <c r="BF47" t="str">
        <f t="array" ref="BF47">IFERROR((SUMPRODUCT((economics!$AG$2:$AG$167=$B47)*(economics!$D$2:$D$167="process")*economics!$AH$2:$AH$167*(_xlfn.NORM.DIST(BF$3,economics!$AK$2:$AK$167,economics!$AJ$2:$AJ$167,TRUE)-_xlfn.NORM.DIST(BF$30,economics!$AK$2:$AK$167,economics!$AJ$2:$AJ$167,TRUE))*economics!$AM$2:$AM$167))/(SUMPRODUCT((economics!$AG$2:$AG$167=$B47)*(economics!$D$2:$D$167="process")*economics!$AH$2:$AH$167*(_xlfn.NORM.DIST(BF$3,economics!$AK$2:$AK$167,economics!$AJ$2:$AJ$167,TRUE)-_xlfn.NORM.DIST(BF$30,economics!$AK$2:$AK$167,economics!$AJ$2:$AJ$167,TRUE)))),"")</f>
        <v/>
      </c>
      <c r="BG47" t="str">
        <f t="array" ref="BG47">IFERROR((SUMPRODUCT((economics!$AG$2:$AG$167=$B47)*(economics!$D$2:$D$167="process")*economics!$AH$2:$AH$167*(_xlfn.NORM.DIST(BG$3,economics!$AK$2:$AK$167,economics!$AJ$2:$AJ$167,TRUE)-_xlfn.NORM.DIST(BG$30,economics!$AK$2:$AK$167,economics!$AJ$2:$AJ$167,TRUE))*economics!$AM$2:$AM$167))/(SUMPRODUCT((economics!$AG$2:$AG$167=$B47)*(economics!$D$2:$D$167="process")*economics!$AH$2:$AH$167*(_xlfn.NORM.DIST(BG$3,economics!$AK$2:$AK$167,economics!$AJ$2:$AJ$167,TRUE)-_xlfn.NORM.DIST(BG$30,economics!$AK$2:$AK$167,economics!$AJ$2:$AJ$167,TRUE)))),"")</f>
        <v/>
      </c>
      <c r="BH47" t="str">
        <f t="array" ref="BH47">IFERROR((SUMPRODUCT((economics!$AG$2:$AG$167=$B47)*(economics!$D$2:$D$167="process")*economics!$AH$2:$AH$167*(_xlfn.NORM.DIST(BH$3,economics!$AK$2:$AK$167,economics!$AJ$2:$AJ$167,TRUE)-_xlfn.NORM.DIST(BH$30,economics!$AK$2:$AK$167,economics!$AJ$2:$AJ$167,TRUE))*economics!$AM$2:$AM$167))/(SUMPRODUCT((economics!$AG$2:$AG$167=$B47)*(economics!$D$2:$D$167="process")*economics!$AH$2:$AH$167*(_xlfn.NORM.DIST(BH$3,economics!$AK$2:$AK$167,economics!$AJ$2:$AJ$167,TRUE)-_xlfn.NORM.DIST(BH$30,economics!$AK$2:$AK$167,economics!$AJ$2:$AJ$167,TRUE)))),"")</f>
        <v/>
      </c>
      <c r="BI47" t="str">
        <f t="array" ref="BI47">IFERROR((SUMPRODUCT((economics!$AG$2:$AG$167=$B47)*(economics!$D$2:$D$167="process")*economics!$AH$2:$AH$167*(_xlfn.NORM.DIST(BI$3,economics!$AK$2:$AK$167,economics!$AJ$2:$AJ$167,TRUE)-_xlfn.NORM.DIST(BI$30,economics!$AK$2:$AK$167,economics!$AJ$2:$AJ$167,TRUE))*economics!$AM$2:$AM$167))/(SUMPRODUCT((economics!$AG$2:$AG$167=$B47)*(economics!$D$2:$D$167="process")*economics!$AH$2:$AH$167*(_xlfn.NORM.DIST(BI$3,economics!$AK$2:$AK$167,economics!$AJ$2:$AJ$167,TRUE)-_xlfn.NORM.DIST(BI$30,economics!$AK$2:$AK$167,economics!$AJ$2:$AJ$167,TRUE)))),"")</f>
        <v/>
      </c>
      <c r="BJ47" t="str">
        <f t="array" ref="BJ47">IFERROR((SUMPRODUCT((economics!$AG$2:$AG$167=$B47)*(economics!$D$2:$D$167="process")*economics!$AH$2:$AH$167*(_xlfn.NORM.DIST(BJ$3,economics!$AK$2:$AK$167,economics!$AJ$2:$AJ$167,TRUE)-_xlfn.NORM.DIST(BJ$30,economics!$AK$2:$AK$167,economics!$AJ$2:$AJ$167,TRUE))*economics!$AM$2:$AM$167))/(SUMPRODUCT((economics!$AG$2:$AG$167=$B47)*(economics!$D$2:$D$167="process")*economics!$AH$2:$AH$167*(_xlfn.NORM.DIST(BJ$3,economics!$AK$2:$AK$167,economics!$AJ$2:$AJ$167,TRUE)-_xlfn.NORM.DIST(BJ$30,economics!$AK$2:$AK$167,economics!$AJ$2:$AJ$167,TRUE)))),"")</f>
        <v/>
      </c>
      <c r="BK47" t="str">
        <f t="array" ref="BK47">IFERROR((SUMPRODUCT((economics!$AG$2:$AG$167=$B47)*(economics!$D$2:$D$167="process")*economics!$AH$2:$AH$167*(_xlfn.NORM.DIST(BK$3,economics!$AK$2:$AK$167,economics!$AJ$2:$AJ$167,TRUE)-_xlfn.NORM.DIST(BK$30,economics!$AK$2:$AK$167,economics!$AJ$2:$AJ$167,TRUE))*economics!$AM$2:$AM$167))/(SUMPRODUCT((economics!$AG$2:$AG$167=$B47)*(economics!$D$2:$D$167="process")*economics!$AH$2:$AH$167*(_xlfn.NORM.DIST(BK$3,economics!$AK$2:$AK$167,economics!$AJ$2:$AJ$167,TRUE)-_xlfn.NORM.DIST(BK$30,economics!$AK$2:$AK$167,economics!$AJ$2:$AJ$167,TRUE)))),"")</f>
        <v/>
      </c>
      <c r="BL47" t="str">
        <f t="array" ref="BL47">IFERROR((SUMPRODUCT((economics!$AG$2:$AG$167=$B47)*(economics!$D$2:$D$167="process")*economics!$AH$2:$AH$167*(_xlfn.NORM.DIST(BL$3,economics!$AK$2:$AK$167,economics!$AJ$2:$AJ$167,TRUE)-_xlfn.NORM.DIST(BL$30,economics!$AK$2:$AK$167,economics!$AJ$2:$AJ$167,TRUE))*economics!$AM$2:$AM$167))/(SUMPRODUCT((economics!$AG$2:$AG$167=$B47)*(economics!$D$2:$D$167="process")*economics!$AH$2:$AH$167*(_xlfn.NORM.DIST(BL$3,economics!$AK$2:$AK$167,economics!$AJ$2:$AJ$167,TRUE)-_xlfn.NORM.DIST(BL$30,economics!$AK$2:$AK$167,economics!$AJ$2:$AJ$167,TRUE)))),"")</f>
        <v/>
      </c>
      <c r="BM47" t="str">
        <f t="array" ref="BM47">IFERROR((SUMPRODUCT((economics!$AG$2:$AG$167=$B47)*(economics!$D$2:$D$167="process")*economics!$AH$2:$AH$167*(_xlfn.NORM.DIST(BM$3,economics!$AK$2:$AK$167,economics!$AJ$2:$AJ$167,TRUE)-_xlfn.NORM.DIST(BM$30,economics!$AK$2:$AK$167,economics!$AJ$2:$AJ$167,TRUE))*economics!$AM$2:$AM$167))/(SUMPRODUCT((economics!$AG$2:$AG$167=$B47)*(economics!$D$2:$D$167="process")*economics!$AH$2:$AH$167*(_xlfn.NORM.DIST(BM$3,economics!$AK$2:$AK$167,economics!$AJ$2:$AJ$167,TRUE)-_xlfn.NORM.DIST(BM$30,economics!$AK$2:$AK$167,economics!$AJ$2:$AJ$167,TRUE)))),"")</f>
        <v/>
      </c>
      <c r="BN47" t="str">
        <f t="array" ref="BN47">IFERROR((SUMPRODUCT((economics!$AG$2:$AG$167=$B47)*(economics!$D$2:$D$167="process")*economics!$AH$2:$AH$167*(_xlfn.NORM.DIST(BN$3,economics!$AK$2:$AK$167,economics!$AJ$2:$AJ$167,TRUE)-_xlfn.NORM.DIST(BN$30,economics!$AK$2:$AK$167,economics!$AJ$2:$AJ$167,TRUE))*economics!$AM$2:$AM$167))/(SUMPRODUCT((economics!$AG$2:$AG$167=$B47)*(economics!$D$2:$D$167="process")*economics!$AH$2:$AH$167*(_xlfn.NORM.DIST(BN$3,economics!$AK$2:$AK$167,economics!$AJ$2:$AJ$167,TRUE)-_xlfn.NORM.DIST(BN$30,economics!$AK$2:$AK$167,economics!$AJ$2:$AJ$167,TRUE)))),"")</f>
        <v/>
      </c>
      <c r="BO47" t="str">
        <f t="array" ref="BO47">IFERROR((SUMPRODUCT((economics!$AG$2:$AG$167=$B47)*(economics!$D$2:$D$167="process")*economics!$AH$2:$AH$167*(_xlfn.NORM.DIST(BO$3,economics!$AK$2:$AK$167,economics!$AJ$2:$AJ$167,TRUE)-_xlfn.NORM.DIST(BO$30,economics!$AK$2:$AK$167,economics!$AJ$2:$AJ$167,TRUE))*economics!$AM$2:$AM$167))/(SUMPRODUCT((economics!$AG$2:$AG$167=$B47)*(economics!$D$2:$D$167="process")*economics!$AH$2:$AH$167*(_xlfn.NORM.DIST(BO$3,economics!$AK$2:$AK$167,economics!$AJ$2:$AJ$167,TRUE)-_xlfn.NORM.DIST(BO$30,economics!$AK$2:$AK$167,economics!$AJ$2:$AJ$167,TRUE)))),"")</f>
        <v/>
      </c>
      <c r="BP47" t="str">
        <f t="array" ref="BP47">IFERROR((SUMPRODUCT((economics!$AG$2:$AG$167=$B47)*(economics!$D$2:$D$167="process")*economics!$AH$2:$AH$167*(_xlfn.NORM.DIST(BP$3,economics!$AK$2:$AK$167,economics!$AJ$2:$AJ$167,TRUE)-_xlfn.NORM.DIST(BP$30,economics!$AK$2:$AK$167,economics!$AJ$2:$AJ$167,TRUE))*economics!$AM$2:$AM$167))/(SUMPRODUCT((economics!$AG$2:$AG$167=$B47)*(economics!$D$2:$D$167="process")*economics!$AH$2:$AH$167*(_xlfn.NORM.DIST(BP$3,economics!$AK$2:$AK$167,economics!$AJ$2:$AJ$167,TRUE)-_xlfn.NORM.DIST(BP$30,economics!$AK$2:$AK$167,economics!$AJ$2:$AJ$167,TRUE)))),"")</f>
        <v/>
      </c>
      <c r="BQ47" t="str">
        <f t="array" ref="BQ47">IFERROR((SUMPRODUCT((economics!$AG$2:$AG$167=$B47)*(economics!$D$2:$D$167="process")*economics!$AH$2:$AH$167*(_xlfn.NORM.DIST(BQ$3,economics!$AK$2:$AK$167,economics!$AJ$2:$AJ$167,TRUE)-_xlfn.NORM.DIST(BQ$30,economics!$AK$2:$AK$167,economics!$AJ$2:$AJ$167,TRUE))*economics!$AM$2:$AM$167))/(SUMPRODUCT((economics!$AG$2:$AG$167=$B47)*(economics!$D$2:$D$167="process")*economics!$AH$2:$AH$167*(_xlfn.NORM.DIST(BQ$3,economics!$AK$2:$AK$167,economics!$AJ$2:$AJ$167,TRUE)-_xlfn.NORM.DIST(BQ$30,economics!$AK$2:$AK$167,economics!$AJ$2:$AJ$167,TRUE)))),"")</f>
        <v/>
      </c>
      <c r="BR47" t="str">
        <f t="array" ref="BR47">IFERROR((SUMPRODUCT((economics!$AG$2:$AG$167=$B47)*(economics!$D$2:$D$167="process")*economics!$AH$2:$AH$167*(_xlfn.NORM.DIST(BR$3,economics!$AK$2:$AK$167,economics!$AJ$2:$AJ$167,TRUE)-_xlfn.NORM.DIST(BR$30,economics!$AK$2:$AK$167,economics!$AJ$2:$AJ$167,TRUE))*economics!$AM$2:$AM$167))/(SUMPRODUCT((economics!$AG$2:$AG$167=$B47)*(economics!$D$2:$D$167="process")*economics!$AH$2:$AH$167*(_xlfn.NORM.DIST(BR$3,economics!$AK$2:$AK$167,economics!$AJ$2:$AJ$167,TRUE)-_xlfn.NORM.DIST(BR$30,economics!$AK$2:$AK$167,economics!$AJ$2:$AJ$167,TRUE)))),"")</f>
        <v/>
      </c>
      <c r="BS47" t="str">
        <f t="array" ref="BS47">IFERROR((SUMPRODUCT((economics!$AG$2:$AG$167=$B47)*(economics!$D$2:$D$167="process")*economics!$AH$2:$AH$167*(_xlfn.NORM.DIST(BS$3,economics!$AK$2:$AK$167,economics!$AJ$2:$AJ$167,TRUE)-_xlfn.NORM.DIST(BS$30,economics!$AK$2:$AK$167,economics!$AJ$2:$AJ$167,TRUE))*economics!$AM$2:$AM$167))/(SUMPRODUCT((economics!$AG$2:$AG$167=$B47)*(economics!$D$2:$D$167="process")*economics!$AH$2:$AH$167*(_xlfn.NORM.DIST(BS$3,economics!$AK$2:$AK$167,economics!$AJ$2:$AJ$167,TRUE)-_xlfn.NORM.DIST(BS$30,economics!$AK$2:$AK$167,economics!$AJ$2:$AJ$167,TRUE)))),"")</f>
        <v/>
      </c>
      <c r="BT47" t="str">
        <f t="array" ref="BT47">IFERROR((SUMPRODUCT((economics!$AG$2:$AG$167=$B47)*(economics!$D$2:$D$167="process")*economics!$AH$2:$AH$167*(_xlfn.NORM.DIST(BT$3,economics!$AK$2:$AK$167,economics!$AJ$2:$AJ$167,TRUE)-_xlfn.NORM.DIST(BT$30,economics!$AK$2:$AK$167,economics!$AJ$2:$AJ$167,TRUE))*economics!$AM$2:$AM$167))/(SUMPRODUCT((economics!$AG$2:$AG$167=$B47)*(economics!$D$2:$D$167="process")*economics!$AH$2:$AH$167*(_xlfn.NORM.DIST(BT$3,economics!$AK$2:$AK$167,economics!$AJ$2:$AJ$167,TRUE)-_xlfn.NORM.DIST(BT$30,economics!$AK$2:$AK$167,economics!$AJ$2:$AJ$167,TRUE)))),"")</f>
        <v/>
      </c>
      <c r="BU47" t="str">
        <f t="array" ref="BU47">IFERROR((SUMPRODUCT((economics!$AG$2:$AG$167=$B47)*(economics!$D$2:$D$167="process")*economics!$AH$2:$AH$167*(_xlfn.NORM.DIST(BU$3,economics!$AK$2:$AK$167,economics!$AJ$2:$AJ$167,TRUE)-_xlfn.NORM.DIST(BU$30,economics!$AK$2:$AK$167,economics!$AJ$2:$AJ$167,TRUE))*economics!$AM$2:$AM$167))/(SUMPRODUCT((economics!$AG$2:$AG$167=$B47)*(economics!$D$2:$D$167="process")*economics!$AH$2:$AH$167*(_xlfn.NORM.DIST(BU$3,economics!$AK$2:$AK$167,economics!$AJ$2:$AJ$167,TRUE)-_xlfn.NORM.DIST(BU$30,economics!$AK$2:$AK$167,economics!$AJ$2:$AJ$167,TRUE)))),"")</f>
        <v/>
      </c>
      <c r="BV47" t="str">
        <f t="array" ref="BV47">IFERROR((SUMPRODUCT((economics!$AG$2:$AG$167=$B47)*(economics!$D$2:$D$167="process")*economics!$AH$2:$AH$167*(_xlfn.NORM.DIST(BV$3,economics!$AK$2:$AK$167,economics!$AJ$2:$AJ$167,TRUE)-_xlfn.NORM.DIST(BV$30,economics!$AK$2:$AK$167,economics!$AJ$2:$AJ$167,TRUE))*economics!$AM$2:$AM$167))/(SUMPRODUCT((economics!$AG$2:$AG$167=$B47)*(economics!$D$2:$D$167="process")*economics!$AH$2:$AH$167*(_xlfn.NORM.DIST(BV$3,economics!$AK$2:$AK$167,economics!$AJ$2:$AJ$167,TRUE)-_xlfn.NORM.DIST(BV$30,economics!$AK$2:$AK$167,economics!$AJ$2:$AJ$167,TRUE)))),"")</f>
        <v/>
      </c>
      <c r="BW47" t="str">
        <f t="array" ref="BW47">IFERROR((SUMPRODUCT((economics!$AG$2:$AG$167=$B47)*(economics!$D$2:$D$167="process")*economics!$AH$2:$AH$167*(_xlfn.NORM.DIST(BW$3,economics!$AK$2:$AK$167,economics!$AJ$2:$AJ$167,TRUE)-_xlfn.NORM.DIST(BW$30,economics!$AK$2:$AK$167,economics!$AJ$2:$AJ$167,TRUE))*economics!$AM$2:$AM$167))/(SUMPRODUCT((economics!$AG$2:$AG$167=$B47)*(economics!$D$2:$D$167="process")*economics!$AH$2:$AH$167*(_xlfn.NORM.DIST(BW$3,economics!$AK$2:$AK$167,economics!$AJ$2:$AJ$167,TRUE)-_xlfn.NORM.DIST(BW$30,economics!$AK$2:$AK$167,economics!$AJ$2:$AJ$167,TRUE)))),"")</f>
        <v/>
      </c>
      <c r="BX47" t="str">
        <f t="array" ref="BX47">IFERROR((SUMPRODUCT((economics!$AG$2:$AG$167=$B47)*(economics!$D$2:$D$167="process")*economics!$AH$2:$AH$167*(_xlfn.NORM.DIST(BX$3,economics!$AK$2:$AK$167,economics!$AJ$2:$AJ$167,TRUE)-_xlfn.NORM.DIST(BX$30,economics!$AK$2:$AK$167,economics!$AJ$2:$AJ$167,TRUE))*economics!$AM$2:$AM$167))/(SUMPRODUCT((economics!$AG$2:$AG$167=$B47)*(economics!$D$2:$D$167="process")*economics!$AH$2:$AH$167*(_xlfn.NORM.DIST(BX$3,economics!$AK$2:$AK$167,economics!$AJ$2:$AJ$167,TRUE)-_xlfn.NORM.DIST(BX$30,economics!$AK$2:$AK$167,economics!$AJ$2:$AJ$167,TRUE)))),"")</f>
        <v/>
      </c>
      <c r="BY47" t="str">
        <f t="array" ref="BY47">IFERROR((SUMPRODUCT((economics!$AG$2:$AG$167=$B47)*(economics!$D$2:$D$167="process")*economics!$AH$2:$AH$167*(_xlfn.NORM.DIST(BY$3,economics!$AK$2:$AK$167,economics!$AJ$2:$AJ$167,TRUE)-_xlfn.NORM.DIST(BY$30,economics!$AK$2:$AK$167,economics!$AJ$2:$AJ$167,TRUE))*economics!$AM$2:$AM$167))/(SUMPRODUCT((economics!$AG$2:$AG$167=$B47)*(economics!$D$2:$D$167="process")*economics!$AH$2:$AH$167*(_xlfn.NORM.DIST(BY$3,economics!$AK$2:$AK$167,economics!$AJ$2:$AJ$167,TRUE)-_xlfn.NORM.DIST(BY$30,economics!$AK$2:$AK$167,economics!$AJ$2:$AJ$167,TRUE)))),"")</f>
        <v/>
      </c>
      <c r="BZ47" t="str">
        <f t="array" ref="BZ47">IFERROR((SUMPRODUCT((economics!$AG$2:$AG$167=$B47)*(economics!$D$2:$D$167="process")*economics!$AH$2:$AH$167*(_xlfn.NORM.DIST(BZ$3,economics!$AK$2:$AK$167,economics!$AJ$2:$AJ$167,TRUE)-_xlfn.NORM.DIST(BZ$30,economics!$AK$2:$AK$167,economics!$AJ$2:$AJ$167,TRUE))*economics!$AM$2:$AM$167))/(SUMPRODUCT((economics!$AG$2:$AG$167=$B47)*(economics!$D$2:$D$167="process")*economics!$AH$2:$AH$167*(_xlfn.NORM.DIST(BZ$3,economics!$AK$2:$AK$167,economics!$AJ$2:$AJ$167,TRUE)-_xlfn.NORM.DIST(BZ$30,economics!$AK$2:$AK$167,economics!$AJ$2:$AJ$167,TRUE)))),"")</f>
        <v/>
      </c>
      <c r="CA47" t="str">
        <f t="array" ref="CA47">IFERROR((SUMPRODUCT((economics!$AG$2:$AG$167=$B47)*(economics!$D$2:$D$167="process")*economics!$AH$2:$AH$167*(_xlfn.NORM.DIST(CA$3,economics!$AK$2:$AK$167,economics!$AJ$2:$AJ$167,TRUE)-_xlfn.NORM.DIST(CA$30,economics!$AK$2:$AK$167,economics!$AJ$2:$AJ$167,TRUE))*economics!$AM$2:$AM$167))/(SUMPRODUCT((economics!$AG$2:$AG$167=$B47)*(economics!$D$2:$D$167="process")*economics!$AH$2:$AH$167*(_xlfn.NORM.DIST(CA$3,economics!$AK$2:$AK$167,economics!$AJ$2:$AJ$167,TRUE)-_xlfn.NORM.DIST(CA$30,economics!$AK$2:$AK$167,economics!$AJ$2:$AJ$167,TRUE)))),"")</f>
        <v/>
      </c>
      <c r="CB47" t="str">
        <f t="array" ref="CB47">IFERROR((SUMPRODUCT((economics!$AG$2:$AG$167=$B47)*(economics!$D$2:$D$167="process")*economics!$AH$2:$AH$167*(_xlfn.NORM.DIST(CB$3,economics!$AK$2:$AK$167,economics!$AJ$2:$AJ$167,TRUE)-_xlfn.NORM.DIST(CB$30,economics!$AK$2:$AK$167,economics!$AJ$2:$AJ$167,TRUE))*economics!$AM$2:$AM$167))/(SUMPRODUCT((economics!$AG$2:$AG$167=$B47)*(economics!$D$2:$D$167="process")*economics!$AH$2:$AH$167*(_xlfn.NORM.DIST(CB$3,economics!$AK$2:$AK$167,economics!$AJ$2:$AJ$167,TRUE)-_xlfn.NORM.DIST(CB$30,economics!$AK$2:$AK$167,economics!$AJ$2:$AJ$167,TRUE)))),"")</f>
        <v/>
      </c>
      <c r="CC47" t="str">
        <f t="array" ref="CC47">IFERROR((SUMPRODUCT((economics!$AG$2:$AG$167=$B47)*(economics!$D$2:$D$167="process")*economics!$AH$2:$AH$167*(_xlfn.NORM.DIST(CC$3,economics!$AK$2:$AK$167,economics!$AJ$2:$AJ$167,TRUE)-_xlfn.NORM.DIST(CC$30,economics!$AK$2:$AK$167,economics!$AJ$2:$AJ$167,TRUE))*economics!$AM$2:$AM$167))/(SUMPRODUCT((economics!$AG$2:$AG$167=$B47)*(economics!$D$2:$D$167="process")*economics!$AH$2:$AH$167*(_xlfn.NORM.DIST(CC$3,economics!$AK$2:$AK$167,economics!$AJ$2:$AJ$167,TRUE)-_xlfn.NORM.DIST(CC$30,economics!$AK$2:$AK$167,economics!$AJ$2:$AJ$167,TRUE)))),"")</f>
        <v/>
      </c>
      <c r="CD47" t="str">
        <f t="array" ref="CD47">IFERROR((SUMPRODUCT((economics!$AG$2:$AG$167=$B47)*(economics!$D$2:$D$167="process")*economics!$AH$2:$AH$167*(_xlfn.NORM.DIST(CD$3,economics!$AK$2:$AK$167,economics!$AJ$2:$AJ$167,TRUE)-_xlfn.NORM.DIST(CD$30,economics!$AK$2:$AK$167,economics!$AJ$2:$AJ$167,TRUE))*economics!$AM$2:$AM$167))/(SUMPRODUCT((economics!$AG$2:$AG$167=$B47)*(economics!$D$2:$D$167="process")*economics!$AH$2:$AH$167*(_xlfn.NORM.DIST(CD$3,economics!$AK$2:$AK$167,economics!$AJ$2:$AJ$167,TRUE)-_xlfn.NORM.DIST(CD$30,economics!$AK$2:$AK$167,economics!$AJ$2:$AJ$167,TRUE)))),"")</f>
        <v/>
      </c>
      <c r="CE47" t="str">
        <f t="array" ref="CE47">IFERROR((SUMPRODUCT((economics!$AG$2:$AG$167=$B47)*(economics!$D$2:$D$167="process")*economics!$AH$2:$AH$167*(_xlfn.NORM.DIST(CE$3,economics!$AK$2:$AK$167,economics!$AJ$2:$AJ$167,TRUE)-_xlfn.NORM.DIST(CE$30,economics!$AK$2:$AK$167,economics!$AJ$2:$AJ$167,TRUE))*economics!$AM$2:$AM$167))/(SUMPRODUCT((economics!$AG$2:$AG$167=$B47)*(economics!$D$2:$D$167="process")*economics!$AH$2:$AH$167*(_xlfn.NORM.DIST(CE$3,economics!$AK$2:$AK$167,economics!$AJ$2:$AJ$167,TRUE)-_xlfn.NORM.DIST(CE$30,economics!$AK$2:$AK$167,economics!$AJ$2:$AJ$167,TRUE)))),"")</f>
        <v/>
      </c>
      <c r="CF47" t="str">
        <f t="array" ref="CF47">IFERROR((SUMPRODUCT((economics!$AG$2:$AG$167=$B47)*(economics!$D$2:$D$167="process")*economics!$AH$2:$AH$167*(_xlfn.NORM.DIST(CF$3,economics!$AK$2:$AK$167,economics!$AJ$2:$AJ$167,TRUE)-_xlfn.NORM.DIST(CF$30,economics!$AK$2:$AK$167,economics!$AJ$2:$AJ$167,TRUE))*economics!$AM$2:$AM$167))/(SUMPRODUCT((economics!$AG$2:$AG$167=$B47)*(economics!$D$2:$D$167="process")*economics!$AH$2:$AH$167*(_xlfn.NORM.DIST(CF$3,economics!$AK$2:$AK$167,economics!$AJ$2:$AJ$167,TRUE)-_xlfn.NORM.DIST(CF$30,economics!$AK$2:$AK$167,economics!$AJ$2:$AJ$167,TRUE)))),"")</f>
        <v/>
      </c>
      <c r="CG47" t="str">
        <f t="array" ref="CG47">IFERROR((SUMPRODUCT((economics!$AG$2:$AG$167=$B47)*(economics!$D$2:$D$167="process")*economics!$AH$2:$AH$167*(_xlfn.NORM.DIST(CG$3,economics!$AK$2:$AK$167,economics!$AJ$2:$AJ$167,TRUE)-_xlfn.NORM.DIST(CG$30,economics!$AK$2:$AK$167,economics!$AJ$2:$AJ$167,TRUE))*economics!$AM$2:$AM$167))/(SUMPRODUCT((economics!$AG$2:$AG$167=$B47)*(economics!$D$2:$D$167="process")*economics!$AH$2:$AH$167*(_xlfn.NORM.DIST(CG$3,economics!$AK$2:$AK$167,economics!$AJ$2:$AJ$167,TRUE)-_xlfn.NORM.DIST(CG$30,economics!$AK$2:$AK$167,economics!$AJ$2:$AJ$167,TRUE)))),"")</f>
        <v/>
      </c>
      <c r="CH47" t="str">
        <f t="array" ref="CH47">IFERROR((SUMPRODUCT((economics!$AG$2:$AG$167=$B47)*(economics!$D$2:$D$167="process")*economics!$AH$2:$AH$167*(_xlfn.NORM.DIST(CH$3,economics!$AK$2:$AK$167,economics!$AJ$2:$AJ$167,TRUE)-_xlfn.NORM.DIST(CH$30,economics!$AK$2:$AK$167,economics!$AJ$2:$AJ$167,TRUE))*economics!$AM$2:$AM$167))/(SUMPRODUCT((economics!$AG$2:$AG$167=$B47)*(economics!$D$2:$D$167="process")*economics!$AH$2:$AH$167*(_xlfn.NORM.DIST(CH$3,economics!$AK$2:$AK$167,economics!$AJ$2:$AJ$167,TRUE)-_xlfn.NORM.DIST(CH$30,economics!$AK$2:$AK$167,economics!$AJ$2:$AJ$167,TRUE)))),"")</f>
        <v/>
      </c>
    </row>
    <row r="48" spans="1:86" x14ac:dyDescent="0.35">
      <c r="A48" t="str">
        <f t="shared" si="0"/>
        <v>metal products except machinery and vehicles 25</v>
      </c>
      <c r="B48">
        <f t="shared" si="0"/>
        <v>25</v>
      </c>
      <c r="E48" t="str">
        <f t="array" ref="E48">IFERROR((SUMPRODUCT((economics!$AG$2:$AG$167=$B48)*(economics!$D$2:$D$167="process")*economics!$AH$2:$AH$167*(_xlfn.NORM.DIST(E$3,economics!$AK$2:$AK$167,economics!$AJ$2:$AJ$167,TRUE)-_xlfn.NORM.DIST(E$30,economics!$AK$2:$AK$167,economics!$AJ$2:$AJ$167,TRUE))*economics!$AM$2:$AM$167))/(SUMPRODUCT((economics!$AG$2:$AG$167=$B48)*(economics!$D$2:$D$167="process")*economics!$AH$2:$AH$167*(_xlfn.NORM.DIST(E$3,economics!$AK$2:$AK$167,economics!$AJ$2:$AJ$167,TRUE)-_xlfn.NORM.DIST(E$30,economics!$AK$2:$AK$167,economics!$AJ$2:$AJ$167,TRUE)))),"")</f>
        <v/>
      </c>
      <c r="F48" t="str">
        <f t="array" ref="F48">IFERROR((SUMPRODUCT((economics!$AG$2:$AG$167=$B48)*(economics!$D$2:$D$167="process")*economics!$AH$2:$AH$167*(_xlfn.NORM.DIST(F$3,economics!$AK$2:$AK$167,economics!$AJ$2:$AJ$167,TRUE)-_xlfn.NORM.DIST(F$30,economics!$AK$2:$AK$167,economics!$AJ$2:$AJ$167,TRUE))*economics!$AM$2:$AM$167))/(SUMPRODUCT((economics!$AG$2:$AG$167=$B48)*(economics!$D$2:$D$167="process")*economics!$AH$2:$AH$167*(_xlfn.NORM.DIST(F$3,economics!$AK$2:$AK$167,economics!$AJ$2:$AJ$167,TRUE)-_xlfn.NORM.DIST(F$30,economics!$AK$2:$AK$167,economics!$AJ$2:$AJ$167,TRUE)))),"")</f>
        <v/>
      </c>
      <c r="G48" t="str">
        <f t="array" ref="G48">IFERROR((SUMPRODUCT((economics!$AG$2:$AG$167=$B48)*(economics!$D$2:$D$167="process")*economics!$AH$2:$AH$167*(_xlfn.NORM.DIST(G$3,economics!$AK$2:$AK$167,economics!$AJ$2:$AJ$167,TRUE)-_xlfn.NORM.DIST(G$30,economics!$AK$2:$AK$167,economics!$AJ$2:$AJ$167,TRUE))*economics!$AM$2:$AM$167))/(SUMPRODUCT((economics!$AG$2:$AG$167=$B48)*(economics!$D$2:$D$167="process")*economics!$AH$2:$AH$167*(_xlfn.NORM.DIST(G$3,economics!$AK$2:$AK$167,economics!$AJ$2:$AJ$167,TRUE)-_xlfn.NORM.DIST(G$30,economics!$AK$2:$AK$167,economics!$AJ$2:$AJ$167,TRUE)))),"")</f>
        <v/>
      </c>
      <c r="H48" t="str">
        <f t="array" ref="H48">IFERROR((SUMPRODUCT((economics!$AG$2:$AG$167=$B48)*(economics!$D$2:$D$167="process")*economics!$AH$2:$AH$167*(_xlfn.NORM.DIST(H$3,economics!$AK$2:$AK$167,economics!$AJ$2:$AJ$167,TRUE)-_xlfn.NORM.DIST(H$30,economics!$AK$2:$AK$167,economics!$AJ$2:$AJ$167,TRUE))*economics!$AM$2:$AM$167))/(SUMPRODUCT((economics!$AG$2:$AG$167=$B48)*(economics!$D$2:$D$167="process")*economics!$AH$2:$AH$167*(_xlfn.NORM.DIST(H$3,economics!$AK$2:$AK$167,economics!$AJ$2:$AJ$167,TRUE)-_xlfn.NORM.DIST(H$30,economics!$AK$2:$AK$167,economics!$AJ$2:$AJ$167,TRUE)))),"")</f>
        <v/>
      </c>
      <c r="I48" t="str">
        <f t="array" ref="I48">IFERROR((SUMPRODUCT((economics!$AG$2:$AG$167=$B48)*(economics!$D$2:$D$167="process")*economics!$AH$2:$AH$167*(_xlfn.NORM.DIST(I$3,economics!$AK$2:$AK$167,economics!$AJ$2:$AJ$167,TRUE)-_xlfn.NORM.DIST(I$30,economics!$AK$2:$AK$167,economics!$AJ$2:$AJ$167,TRUE))*economics!$AM$2:$AM$167))/(SUMPRODUCT((economics!$AG$2:$AG$167=$B48)*(economics!$D$2:$D$167="process")*economics!$AH$2:$AH$167*(_xlfn.NORM.DIST(I$3,economics!$AK$2:$AK$167,economics!$AJ$2:$AJ$167,TRUE)-_xlfn.NORM.DIST(I$30,economics!$AK$2:$AK$167,economics!$AJ$2:$AJ$167,TRUE)))),"")</f>
        <v/>
      </c>
      <c r="J48" t="str">
        <f t="array" ref="J48">IFERROR((SUMPRODUCT((economics!$AG$2:$AG$167=$B48)*(economics!$D$2:$D$167="process")*economics!$AH$2:$AH$167*(_xlfn.NORM.DIST(J$3,economics!$AK$2:$AK$167,economics!$AJ$2:$AJ$167,TRUE)-_xlfn.NORM.DIST(J$30,economics!$AK$2:$AK$167,economics!$AJ$2:$AJ$167,TRUE))*economics!$AM$2:$AM$167))/(SUMPRODUCT((economics!$AG$2:$AG$167=$B48)*(economics!$D$2:$D$167="process")*economics!$AH$2:$AH$167*(_xlfn.NORM.DIST(J$3,economics!$AK$2:$AK$167,economics!$AJ$2:$AJ$167,TRUE)-_xlfn.NORM.DIST(J$30,economics!$AK$2:$AK$167,economics!$AJ$2:$AJ$167,TRUE)))),"")</f>
        <v/>
      </c>
      <c r="K48" t="str">
        <f t="array" ref="K48">IFERROR((SUMPRODUCT((economics!$AG$2:$AG$167=$B48)*(economics!$D$2:$D$167="process")*economics!$AH$2:$AH$167*(_xlfn.NORM.DIST(K$3,economics!$AK$2:$AK$167,economics!$AJ$2:$AJ$167,TRUE)-_xlfn.NORM.DIST(K$30,economics!$AK$2:$AK$167,economics!$AJ$2:$AJ$167,TRUE))*economics!$AM$2:$AM$167))/(SUMPRODUCT((economics!$AG$2:$AG$167=$B48)*(economics!$D$2:$D$167="process")*economics!$AH$2:$AH$167*(_xlfn.NORM.DIST(K$3,economics!$AK$2:$AK$167,economics!$AJ$2:$AJ$167,TRUE)-_xlfn.NORM.DIST(K$30,economics!$AK$2:$AK$167,economics!$AJ$2:$AJ$167,TRUE)))),"")</f>
        <v/>
      </c>
      <c r="L48" t="str">
        <f t="array" ref="L48">IFERROR((SUMPRODUCT((economics!$AG$2:$AG$167=$B48)*(economics!$D$2:$D$167="process")*economics!$AH$2:$AH$167*(_xlfn.NORM.DIST(L$3,economics!$AK$2:$AK$167,economics!$AJ$2:$AJ$167,TRUE)-_xlfn.NORM.DIST(L$30,economics!$AK$2:$AK$167,economics!$AJ$2:$AJ$167,TRUE))*economics!$AM$2:$AM$167))/(SUMPRODUCT((economics!$AG$2:$AG$167=$B48)*(economics!$D$2:$D$167="process")*economics!$AH$2:$AH$167*(_xlfn.NORM.DIST(L$3,economics!$AK$2:$AK$167,economics!$AJ$2:$AJ$167,TRUE)-_xlfn.NORM.DIST(L$30,economics!$AK$2:$AK$167,economics!$AJ$2:$AJ$167,TRUE)))),"")</f>
        <v/>
      </c>
      <c r="M48" t="str">
        <f t="array" ref="M48">IFERROR((SUMPRODUCT((economics!$AG$2:$AG$167=$B48)*(economics!$D$2:$D$167="process")*economics!$AH$2:$AH$167*(_xlfn.NORM.DIST(M$3,economics!$AK$2:$AK$167,economics!$AJ$2:$AJ$167,TRUE)-_xlfn.NORM.DIST(M$30,economics!$AK$2:$AK$167,economics!$AJ$2:$AJ$167,TRUE))*economics!$AM$2:$AM$167))/(SUMPRODUCT((economics!$AG$2:$AG$167=$B48)*(economics!$D$2:$D$167="process")*economics!$AH$2:$AH$167*(_xlfn.NORM.DIST(M$3,economics!$AK$2:$AK$167,economics!$AJ$2:$AJ$167,TRUE)-_xlfn.NORM.DIST(M$30,economics!$AK$2:$AK$167,economics!$AJ$2:$AJ$167,TRUE)))),"")</f>
        <v/>
      </c>
      <c r="N48" t="str">
        <f t="array" ref="N48">IFERROR((SUMPRODUCT((economics!$AG$2:$AG$167=$B48)*(economics!$D$2:$D$167="process")*economics!$AH$2:$AH$167*(_xlfn.NORM.DIST(N$3,economics!$AK$2:$AK$167,economics!$AJ$2:$AJ$167,TRUE)-_xlfn.NORM.DIST(N$30,economics!$AK$2:$AK$167,economics!$AJ$2:$AJ$167,TRUE))*economics!$AM$2:$AM$167))/(SUMPRODUCT((economics!$AG$2:$AG$167=$B48)*(economics!$D$2:$D$167="process")*economics!$AH$2:$AH$167*(_xlfn.NORM.DIST(N$3,economics!$AK$2:$AK$167,economics!$AJ$2:$AJ$167,TRUE)-_xlfn.NORM.DIST(N$30,economics!$AK$2:$AK$167,economics!$AJ$2:$AJ$167,TRUE)))),"")</f>
        <v/>
      </c>
      <c r="O48" t="str">
        <f t="array" ref="O48">IFERROR((SUMPRODUCT((economics!$AG$2:$AG$167=$B48)*(economics!$D$2:$D$167="process")*economics!$AH$2:$AH$167*(_xlfn.NORM.DIST(O$3,economics!$AK$2:$AK$167,economics!$AJ$2:$AJ$167,TRUE)-_xlfn.NORM.DIST(O$30,economics!$AK$2:$AK$167,economics!$AJ$2:$AJ$167,TRUE))*economics!$AM$2:$AM$167))/(SUMPRODUCT((economics!$AG$2:$AG$167=$B48)*(economics!$D$2:$D$167="process")*economics!$AH$2:$AH$167*(_xlfn.NORM.DIST(O$3,economics!$AK$2:$AK$167,economics!$AJ$2:$AJ$167,TRUE)-_xlfn.NORM.DIST(O$30,economics!$AK$2:$AK$167,economics!$AJ$2:$AJ$167,TRUE)))),"")</f>
        <v/>
      </c>
      <c r="P48" t="str">
        <f t="array" ref="P48">IFERROR((SUMPRODUCT((economics!$AG$2:$AG$167=$B48)*(economics!$D$2:$D$167="process")*economics!$AH$2:$AH$167*(_xlfn.NORM.DIST(P$3,economics!$AK$2:$AK$167,economics!$AJ$2:$AJ$167,TRUE)-_xlfn.NORM.DIST(P$30,economics!$AK$2:$AK$167,economics!$AJ$2:$AJ$167,TRUE))*economics!$AM$2:$AM$167))/(SUMPRODUCT((economics!$AG$2:$AG$167=$B48)*(economics!$D$2:$D$167="process")*economics!$AH$2:$AH$167*(_xlfn.NORM.DIST(P$3,economics!$AK$2:$AK$167,economics!$AJ$2:$AJ$167,TRUE)-_xlfn.NORM.DIST(P$30,economics!$AK$2:$AK$167,economics!$AJ$2:$AJ$167,TRUE)))),"")</f>
        <v/>
      </c>
      <c r="Q48" t="str">
        <f t="array" ref="Q48">IFERROR((SUMPRODUCT((economics!$AG$2:$AG$167=$B48)*(economics!$D$2:$D$167="process")*economics!$AH$2:$AH$167*(_xlfn.NORM.DIST(Q$3,economics!$AK$2:$AK$167,economics!$AJ$2:$AJ$167,TRUE)-_xlfn.NORM.DIST(Q$30,economics!$AK$2:$AK$167,economics!$AJ$2:$AJ$167,TRUE))*economics!$AM$2:$AM$167))/(SUMPRODUCT((economics!$AG$2:$AG$167=$B48)*(economics!$D$2:$D$167="process")*economics!$AH$2:$AH$167*(_xlfn.NORM.DIST(Q$3,economics!$AK$2:$AK$167,economics!$AJ$2:$AJ$167,TRUE)-_xlfn.NORM.DIST(Q$30,economics!$AK$2:$AK$167,economics!$AJ$2:$AJ$167,TRUE)))),"")</f>
        <v/>
      </c>
      <c r="R48" t="str">
        <f t="array" ref="R48">IFERROR((SUMPRODUCT((economics!$AG$2:$AG$167=$B48)*(economics!$D$2:$D$167="process")*economics!$AH$2:$AH$167*(_xlfn.NORM.DIST(R$3,economics!$AK$2:$AK$167,economics!$AJ$2:$AJ$167,TRUE)-_xlfn.NORM.DIST(R$30,economics!$AK$2:$AK$167,economics!$AJ$2:$AJ$167,TRUE))*economics!$AM$2:$AM$167))/(SUMPRODUCT((economics!$AG$2:$AG$167=$B48)*(economics!$D$2:$D$167="process")*economics!$AH$2:$AH$167*(_xlfn.NORM.DIST(R$3,economics!$AK$2:$AK$167,economics!$AJ$2:$AJ$167,TRUE)-_xlfn.NORM.DIST(R$30,economics!$AK$2:$AK$167,economics!$AJ$2:$AJ$167,TRUE)))),"")</f>
        <v/>
      </c>
      <c r="S48" t="str">
        <f t="array" ref="S48">IFERROR((SUMPRODUCT((economics!$AG$2:$AG$167=$B48)*(economics!$D$2:$D$167="process")*economics!$AH$2:$AH$167*(_xlfn.NORM.DIST(S$3,economics!$AK$2:$AK$167,economics!$AJ$2:$AJ$167,TRUE)-_xlfn.NORM.DIST(S$30,economics!$AK$2:$AK$167,economics!$AJ$2:$AJ$167,TRUE))*economics!$AM$2:$AM$167))/(SUMPRODUCT((economics!$AG$2:$AG$167=$B48)*(economics!$D$2:$D$167="process")*economics!$AH$2:$AH$167*(_xlfn.NORM.DIST(S$3,economics!$AK$2:$AK$167,economics!$AJ$2:$AJ$167,TRUE)-_xlfn.NORM.DIST(S$30,economics!$AK$2:$AK$167,economics!$AJ$2:$AJ$167,TRUE)))),"")</f>
        <v/>
      </c>
      <c r="T48" t="str">
        <f t="array" ref="T48">IFERROR((SUMPRODUCT((economics!$AG$2:$AG$167=$B48)*(economics!$D$2:$D$167="process")*economics!$AH$2:$AH$167*(_xlfn.NORM.DIST(T$3,economics!$AK$2:$AK$167,economics!$AJ$2:$AJ$167,TRUE)-_xlfn.NORM.DIST(T$30,economics!$AK$2:$AK$167,economics!$AJ$2:$AJ$167,TRUE))*economics!$AM$2:$AM$167))/(SUMPRODUCT((economics!$AG$2:$AG$167=$B48)*(economics!$D$2:$D$167="process")*economics!$AH$2:$AH$167*(_xlfn.NORM.DIST(T$3,economics!$AK$2:$AK$167,economics!$AJ$2:$AJ$167,TRUE)-_xlfn.NORM.DIST(T$30,economics!$AK$2:$AK$167,economics!$AJ$2:$AJ$167,TRUE)))),"")</f>
        <v/>
      </c>
      <c r="U48" t="str">
        <f t="array" ref="U48">IFERROR((SUMPRODUCT((economics!$AG$2:$AG$167=$B48)*(economics!$D$2:$D$167="process")*economics!$AH$2:$AH$167*(_xlfn.NORM.DIST(U$3,economics!$AK$2:$AK$167,economics!$AJ$2:$AJ$167,TRUE)-_xlfn.NORM.DIST(U$30,economics!$AK$2:$AK$167,economics!$AJ$2:$AJ$167,TRUE))*economics!$AM$2:$AM$167))/(SUMPRODUCT((economics!$AG$2:$AG$167=$B48)*(economics!$D$2:$D$167="process")*economics!$AH$2:$AH$167*(_xlfn.NORM.DIST(U$3,economics!$AK$2:$AK$167,economics!$AJ$2:$AJ$167,TRUE)-_xlfn.NORM.DIST(U$30,economics!$AK$2:$AK$167,economics!$AJ$2:$AJ$167,TRUE)))),"")</f>
        <v/>
      </c>
      <c r="V48" t="str">
        <f t="array" ref="V48">IFERROR((SUMPRODUCT((economics!$AG$2:$AG$167=$B48)*(economics!$D$2:$D$167="process")*economics!$AH$2:$AH$167*(_xlfn.NORM.DIST(V$3,economics!$AK$2:$AK$167,economics!$AJ$2:$AJ$167,TRUE)-_xlfn.NORM.DIST(V$30,economics!$AK$2:$AK$167,economics!$AJ$2:$AJ$167,TRUE))*economics!$AM$2:$AM$167))/(SUMPRODUCT((economics!$AG$2:$AG$167=$B48)*(economics!$D$2:$D$167="process")*economics!$AH$2:$AH$167*(_xlfn.NORM.DIST(V$3,economics!$AK$2:$AK$167,economics!$AJ$2:$AJ$167,TRUE)-_xlfn.NORM.DIST(V$30,economics!$AK$2:$AK$167,economics!$AJ$2:$AJ$167,TRUE)))),"")</f>
        <v/>
      </c>
      <c r="W48" t="str">
        <f t="array" ref="W48">IFERROR((SUMPRODUCT((economics!$AG$2:$AG$167=$B48)*(economics!$D$2:$D$167="process")*economics!$AH$2:$AH$167*(_xlfn.NORM.DIST(W$3,economics!$AK$2:$AK$167,economics!$AJ$2:$AJ$167,TRUE)-_xlfn.NORM.DIST(W$30,economics!$AK$2:$AK$167,economics!$AJ$2:$AJ$167,TRUE))*economics!$AM$2:$AM$167))/(SUMPRODUCT((economics!$AG$2:$AG$167=$B48)*(economics!$D$2:$D$167="process")*economics!$AH$2:$AH$167*(_xlfn.NORM.DIST(W$3,economics!$AK$2:$AK$167,economics!$AJ$2:$AJ$167,TRUE)-_xlfn.NORM.DIST(W$30,economics!$AK$2:$AK$167,economics!$AJ$2:$AJ$167,TRUE)))),"")</f>
        <v/>
      </c>
      <c r="X48" t="str">
        <f t="array" ref="X48">IFERROR((SUMPRODUCT((economics!$AG$2:$AG$167=$B48)*(economics!$D$2:$D$167="process")*economics!$AH$2:$AH$167*(_xlfn.NORM.DIST(X$3,economics!$AK$2:$AK$167,economics!$AJ$2:$AJ$167,TRUE)-_xlfn.NORM.DIST(X$30,economics!$AK$2:$AK$167,economics!$AJ$2:$AJ$167,TRUE))*economics!$AM$2:$AM$167))/(SUMPRODUCT((economics!$AG$2:$AG$167=$B48)*(economics!$D$2:$D$167="process")*economics!$AH$2:$AH$167*(_xlfn.NORM.DIST(X$3,economics!$AK$2:$AK$167,economics!$AJ$2:$AJ$167,TRUE)-_xlfn.NORM.DIST(X$30,economics!$AK$2:$AK$167,economics!$AJ$2:$AJ$167,TRUE)))),"")</f>
        <v/>
      </c>
      <c r="Y48" t="str">
        <f t="array" ref="Y48">IFERROR((SUMPRODUCT((economics!$AG$2:$AG$167=$B48)*(economics!$D$2:$D$167="process")*economics!$AH$2:$AH$167*(_xlfn.NORM.DIST(Y$3,economics!$AK$2:$AK$167,economics!$AJ$2:$AJ$167,TRUE)-_xlfn.NORM.DIST(Y$30,economics!$AK$2:$AK$167,economics!$AJ$2:$AJ$167,TRUE))*economics!$AM$2:$AM$167))/(SUMPRODUCT((economics!$AG$2:$AG$167=$B48)*(economics!$D$2:$D$167="process")*economics!$AH$2:$AH$167*(_xlfn.NORM.DIST(Y$3,economics!$AK$2:$AK$167,economics!$AJ$2:$AJ$167,TRUE)-_xlfn.NORM.DIST(Y$30,economics!$AK$2:$AK$167,economics!$AJ$2:$AJ$167,TRUE)))),"")</f>
        <v/>
      </c>
      <c r="Z48" t="str">
        <f t="array" ref="Z48">IFERROR((SUMPRODUCT((economics!$AG$2:$AG$167=$B48)*(economics!$D$2:$D$167="process")*economics!$AH$2:$AH$167*(_xlfn.NORM.DIST(Z$3,economics!$AK$2:$AK$167,economics!$AJ$2:$AJ$167,TRUE)-_xlfn.NORM.DIST(Z$30,economics!$AK$2:$AK$167,economics!$AJ$2:$AJ$167,TRUE))*economics!$AM$2:$AM$167))/(SUMPRODUCT((economics!$AG$2:$AG$167=$B48)*(economics!$D$2:$D$167="process")*economics!$AH$2:$AH$167*(_xlfn.NORM.DIST(Z$3,economics!$AK$2:$AK$167,economics!$AJ$2:$AJ$167,TRUE)-_xlfn.NORM.DIST(Z$30,economics!$AK$2:$AK$167,economics!$AJ$2:$AJ$167,TRUE)))),"")</f>
        <v/>
      </c>
      <c r="AA48" t="str">
        <f t="array" ref="AA48">IFERROR((SUMPRODUCT((economics!$AG$2:$AG$167=$B48)*(economics!$D$2:$D$167="process")*economics!$AH$2:$AH$167*(_xlfn.NORM.DIST(AA$3,economics!$AK$2:$AK$167,economics!$AJ$2:$AJ$167,TRUE)-_xlfn.NORM.DIST(AA$30,economics!$AK$2:$AK$167,economics!$AJ$2:$AJ$167,TRUE))*economics!$AM$2:$AM$167))/(SUMPRODUCT((economics!$AG$2:$AG$167=$B48)*(economics!$D$2:$D$167="process")*economics!$AH$2:$AH$167*(_xlfn.NORM.DIST(AA$3,economics!$AK$2:$AK$167,economics!$AJ$2:$AJ$167,TRUE)-_xlfn.NORM.DIST(AA$30,economics!$AK$2:$AK$167,economics!$AJ$2:$AJ$167,TRUE)))),"")</f>
        <v/>
      </c>
      <c r="AB48" t="str">
        <f t="array" ref="AB48">IFERROR((SUMPRODUCT((economics!$AG$2:$AG$167=$B48)*(economics!$D$2:$D$167="process")*economics!$AH$2:$AH$167*(_xlfn.NORM.DIST(AB$3,economics!$AK$2:$AK$167,economics!$AJ$2:$AJ$167,TRUE)-_xlfn.NORM.DIST(AB$30,economics!$AK$2:$AK$167,economics!$AJ$2:$AJ$167,TRUE))*economics!$AM$2:$AM$167))/(SUMPRODUCT((economics!$AG$2:$AG$167=$B48)*(economics!$D$2:$D$167="process")*economics!$AH$2:$AH$167*(_xlfn.NORM.DIST(AB$3,economics!$AK$2:$AK$167,economics!$AJ$2:$AJ$167,TRUE)-_xlfn.NORM.DIST(AB$30,economics!$AK$2:$AK$167,economics!$AJ$2:$AJ$167,TRUE)))),"")</f>
        <v/>
      </c>
      <c r="AC48" t="str">
        <f t="array" ref="AC48">IFERROR((SUMPRODUCT((economics!$AG$2:$AG$167=$B48)*(economics!$D$2:$D$167="process")*economics!$AH$2:$AH$167*(_xlfn.NORM.DIST(AC$3,economics!$AK$2:$AK$167,economics!$AJ$2:$AJ$167,TRUE)-_xlfn.NORM.DIST(AC$30,economics!$AK$2:$AK$167,economics!$AJ$2:$AJ$167,TRUE))*economics!$AM$2:$AM$167))/(SUMPRODUCT((economics!$AG$2:$AG$167=$B48)*(economics!$D$2:$D$167="process")*economics!$AH$2:$AH$167*(_xlfn.NORM.DIST(AC$3,economics!$AK$2:$AK$167,economics!$AJ$2:$AJ$167,TRUE)-_xlfn.NORM.DIST(AC$30,economics!$AK$2:$AK$167,economics!$AJ$2:$AJ$167,TRUE)))),"")</f>
        <v/>
      </c>
      <c r="AD48" t="str">
        <f t="array" ref="AD48">IFERROR((SUMPRODUCT((economics!$AG$2:$AG$167=$B48)*(economics!$D$2:$D$167="process")*economics!$AH$2:$AH$167*(_xlfn.NORM.DIST(AD$3,economics!$AK$2:$AK$167,economics!$AJ$2:$AJ$167,TRUE)-_xlfn.NORM.DIST(AD$30,economics!$AK$2:$AK$167,economics!$AJ$2:$AJ$167,TRUE))*economics!$AM$2:$AM$167))/(SUMPRODUCT((economics!$AG$2:$AG$167=$B48)*(economics!$D$2:$D$167="process")*economics!$AH$2:$AH$167*(_xlfn.NORM.DIST(AD$3,economics!$AK$2:$AK$167,economics!$AJ$2:$AJ$167,TRUE)-_xlfn.NORM.DIST(AD$30,economics!$AK$2:$AK$167,economics!$AJ$2:$AJ$167,TRUE)))),"")</f>
        <v/>
      </c>
      <c r="AE48" t="str">
        <f t="array" ref="AE48">IFERROR((SUMPRODUCT((economics!$AG$2:$AG$167=$B48)*(economics!$D$2:$D$167="process")*economics!$AH$2:$AH$167*(_xlfn.NORM.DIST(AE$3,economics!$AK$2:$AK$167,economics!$AJ$2:$AJ$167,TRUE)-_xlfn.NORM.DIST(AE$30,economics!$AK$2:$AK$167,economics!$AJ$2:$AJ$167,TRUE))*economics!$AM$2:$AM$167))/(SUMPRODUCT((economics!$AG$2:$AG$167=$B48)*(economics!$D$2:$D$167="process")*economics!$AH$2:$AH$167*(_xlfn.NORM.DIST(AE$3,economics!$AK$2:$AK$167,economics!$AJ$2:$AJ$167,TRUE)-_xlfn.NORM.DIST(AE$30,economics!$AK$2:$AK$167,economics!$AJ$2:$AJ$167,TRUE)))),"")</f>
        <v/>
      </c>
      <c r="AF48" t="str">
        <f t="array" ref="AF48">IFERROR((SUMPRODUCT((economics!$AG$2:$AG$167=$B48)*(economics!$D$2:$D$167="process")*economics!$AH$2:$AH$167*(_xlfn.NORM.DIST(AF$3,economics!$AK$2:$AK$167,economics!$AJ$2:$AJ$167,TRUE)-_xlfn.NORM.DIST(AF$30,economics!$AK$2:$AK$167,economics!$AJ$2:$AJ$167,TRUE))*economics!$AM$2:$AM$167))/(SUMPRODUCT((economics!$AG$2:$AG$167=$B48)*(economics!$D$2:$D$167="process")*economics!$AH$2:$AH$167*(_xlfn.NORM.DIST(AF$3,economics!$AK$2:$AK$167,economics!$AJ$2:$AJ$167,TRUE)-_xlfn.NORM.DIST(AF$30,economics!$AK$2:$AK$167,economics!$AJ$2:$AJ$167,TRUE)))),"")</f>
        <v/>
      </c>
      <c r="AG48" t="str">
        <f t="array" ref="AG48">IFERROR((SUMPRODUCT((economics!$AG$2:$AG$167=$B48)*(economics!$D$2:$D$167="process")*economics!$AH$2:$AH$167*(_xlfn.NORM.DIST(AG$3,economics!$AK$2:$AK$167,economics!$AJ$2:$AJ$167,TRUE)-_xlfn.NORM.DIST(AG$30,economics!$AK$2:$AK$167,economics!$AJ$2:$AJ$167,TRUE))*economics!$AM$2:$AM$167))/(SUMPRODUCT((economics!$AG$2:$AG$167=$B48)*(economics!$D$2:$D$167="process")*economics!$AH$2:$AH$167*(_xlfn.NORM.DIST(AG$3,economics!$AK$2:$AK$167,economics!$AJ$2:$AJ$167,TRUE)-_xlfn.NORM.DIST(AG$30,economics!$AK$2:$AK$167,economics!$AJ$2:$AJ$167,TRUE)))),"")</f>
        <v/>
      </c>
      <c r="AH48" t="str">
        <f t="array" ref="AH48">IFERROR((SUMPRODUCT((economics!$AG$2:$AG$167=$B48)*(economics!$D$2:$D$167="process")*economics!$AH$2:$AH$167*(_xlfn.NORM.DIST(AH$3,economics!$AK$2:$AK$167,economics!$AJ$2:$AJ$167,TRUE)-_xlfn.NORM.DIST(AH$30,economics!$AK$2:$AK$167,economics!$AJ$2:$AJ$167,TRUE))*economics!$AM$2:$AM$167))/(SUMPRODUCT((economics!$AG$2:$AG$167=$B48)*(economics!$D$2:$D$167="process")*economics!$AH$2:$AH$167*(_xlfn.NORM.DIST(AH$3,economics!$AK$2:$AK$167,economics!$AJ$2:$AJ$167,TRUE)-_xlfn.NORM.DIST(AH$30,economics!$AK$2:$AK$167,economics!$AJ$2:$AJ$167,TRUE)))),"")</f>
        <v/>
      </c>
      <c r="AI48" t="str">
        <f t="array" ref="AI48">IFERROR((SUMPRODUCT((economics!$AG$2:$AG$167=$B48)*(economics!$D$2:$D$167="process")*economics!$AH$2:$AH$167*(_xlfn.NORM.DIST(AI$3,economics!$AK$2:$AK$167,economics!$AJ$2:$AJ$167,TRUE)-_xlfn.NORM.DIST(AI$30,economics!$AK$2:$AK$167,economics!$AJ$2:$AJ$167,TRUE))*economics!$AM$2:$AM$167))/(SUMPRODUCT((economics!$AG$2:$AG$167=$B48)*(economics!$D$2:$D$167="process")*economics!$AH$2:$AH$167*(_xlfn.NORM.DIST(AI$3,economics!$AK$2:$AK$167,economics!$AJ$2:$AJ$167,TRUE)-_xlfn.NORM.DIST(AI$30,economics!$AK$2:$AK$167,economics!$AJ$2:$AJ$167,TRUE)))),"")</f>
        <v/>
      </c>
      <c r="AJ48" t="str">
        <f t="array" ref="AJ48">IFERROR((SUMPRODUCT((economics!$AG$2:$AG$167=$B48)*(economics!$D$2:$D$167="process")*economics!$AH$2:$AH$167*(_xlfn.NORM.DIST(AJ$3,economics!$AK$2:$AK$167,economics!$AJ$2:$AJ$167,TRUE)-_xlfn.NORM.DIST(AJ$30,economics!$AK$2:$AK$167,economics!$AJ$2:$AJ$167,TRUE))*economics!$AM$2:$AM$167))/(SUMPRODUCT((economics!$AG$2:$AG$167=$B48)*(economics!$D$2:$D$167="process")*economics!$AH$2:$AH$167*(_xlfn.NORM.DIST(AJ$3,economics!$AK$2:$AK$167,economics!$AJ$2:$AJ$167,TRUE)-_xlfn.NORM.DIST(AJ$30,economics!$AK$2:$AK$167,economics!$AJ$2:$AJ$167,TRUE)))),"")</f>
        <v/>
      </c>
      <c r="AK48" t="str">
        <f t="array" ref="AK48">IFERROR((SUMPRODUCT((economics!$AG$2:$AG$167=$B48)*(economics!$D$2:$D$167="process")*economics!$AH$2:$AH$167*(_xlfn.NORM.DIST(AK$3,economics!$AK$2:$AK$167,economics!$AJ$2:$AJ$167,TRUE)-_xlfn.NORM.DIST(AK$30,economics!$AK$2:$AK$167,economics!$AJ$2:$AJ$167,TRUE))*economics!$AM$2:$AM$167))/(SUMPRODUCT((economics!$AG$2:$AG$167=$B48)*(economics!$D$2:$D$167="process")*economics!$AH$2:$AH$167*(_xlfn.NORM.DIST(AK$3,economics!$AK$2:$AK$167,economics!$AJ$2:$AJ$167,TRUE)-_xlfn.NORM.DIST(AK$30,economics!$AK$2:$AK$167,economics!$AJ$2:$AJ$167,TRUE)))),"")</f>
        <v/>
      </c>
      <c r="AL48" t="str">
        <f t="array" ref="AL48">IFERROR((SUMPRODUCT((economics!$AG$2:$AG$167=$B48)*(economics!$D$2:$D$167="process")*economics!$AH$2:$AH$167*(_xlfn.NORM.DIST(AL$3,economics!$AK$2:$AK$167,economics!$AJ$2:$AJ$167,TRUE)-_xlfn.NORM.DIST(AL$30,economics!$AK$2:$AK$167,economics!$AJ$2:$AJ$167,TRUE))*economics!$AM$2:$AM$167))/(SUMPRODUCT((economics!$AG$2:$AG$167=$B48)*(economics!$D$2:$D$167="process")*economics!$AH$2:$AH$167*(_xlfn.NORM.DIST(AL$3,economics!$AK$2:$AK$167,economics!$AJ$2:$AJ$167,TRUE)-_xlfn.NORM.DIST(AL$30,economics!$AK$2:$AK$167,economics!$AJ$2:$AJ$167,TRUE)))),"")</f>
        <v/>
      </c>
      <c r="AM48" t="str">
        <f t="array" ref="AM48">IFERROR((SUMPRODUCT((economics!$AG$2:$AG$167=$B48)*(economics!$D$2:$D$167="process")*economics!$AH$2:$AH$167*(_xlfn.NORM.DIST(AM$3,economics!$AK$2:$AK$167,economics!$AJ$2:$AJ$167,TRUE)-_xlfn.NORM.DIST(AM$30,economics!$AK$2:$AK$167,economics!$AJ$2:$AJ$167,TRUE))*economics!$AM$2:$AM$167))/(SUMPRODUCT((economics!$AG$2:$AG$167=$B48)*(economics!$D$2:$D$167="process")*economics!$AH$2:$AH$167*(_xlfn.NORM.DIST(AM$3,economics!$AK$2:$AK$167,economics!$AJ$2:$AJ$167,TRUE)-_xlfn.NORM.DIST(AM$30,economics!$AK$2:$AK$167,economics!$AJ$2:$AJ$167,TRUE)))),"")</f>
        <v/>
      </c>
      <c r="AN48" t="str">
        <f t="array" ref="AN48">IFERROR((SUMPRODUCT((economics!$AG$2:$AG$167=$B48)*(economics!$D$2:$D$167="process")*economics!$AH$2:$AH$167*(_xlfn.NORM.DIST(AN$3,economics!$AK$2:$AK$167,economics!$AJ$2:$AJ$167,TRUE)-_xlfn.NORM.DIST(AN$30,economics!$AK$2:$AK$167,economics!$AJ$2:$AJ$167,TRUE))*economics!$AM$2:$AM$167))/(SUMPRODUCT((economics!$AG$2:$AG$167=$B48)*(economics!$D$2:$D$167="process")*economics!$AH$2:$AH$167*(_xlfn.NORM.DIST(AN$3,economics!$AK$2:$AK$167,economics!$AJ$2:$AJ$167,TRUE)-_xlfn.NORM.DIST(AN$30,economics!$AK$2:$AK$167,economics!$AJ$2:$AJ$167,TRUE)))),"")</f>
        <v/>
      </c>
      <c r="AO48" t="str">
        <f t="array" ref="AO48">IFERROR((SUMPRODUCT((economics!$AG$2:$AG$167=$B48)*(economics!$D$2:$D$167="process")*economics!$AH$2:$AH$167*(_xlfn.NORM.DIST(AO$3,economics!$AK$2:$AK$167,economics!$AJ$2:$AJ$167,TRUE)-_xlfn.NORM.DIST(AO$30,economics!$AK$2:$AK$167,economics!$AJ$2:$AJ$167,TRUE))*economics!$AM$2:$AM$167))/(SUMPRODUCT((economics!$AG$2:$AG$167=$B48)*(economics!$D$2:$D$167="process")*economics!$AH$2:$AH$167*(_xlfn.NORM.DIST(AO$3,economics!$AK$2:$AK$167,economics!$AJ$2:$AJ$167,TRUE)-_xlfn.NORM.DIST(AO$30,economics!$AK$2:$AK$167,economics!$AJ$2:$AJ$167,TRUE)))),"")</f>
        <v/>
      </c>
      <c r="AP48" t="str">
        <f t="array" ref="AP48">IFERROR((SUMPRODUCT((economics!$AG$2:$AG$167=$B48)*(economics!$D$2:$D$167="process")*economics!$AH$2:$AH$167*(_xlfn.NORM.DIST(AP$3,economics!$AK$2:$AK$167,economics!$AJ$2:$AJ$167,TRUE)-_xlfn.NORM.DIST(AP$30,economics!$AK$2:$AK$167,economics!$AJ$2:$AJ$167,TRUE))*economics!$AM$2:$AM$167))/(SUMPRODUCT((economics!$AG$2:$AG$167=$B48)*(economics!$D$2:$D$167="process")*economics!$AH$2:$AH$167*(_xlfn.NORM.DIST(AP$3,economics!$AK$2:$AK$167,economics!$AJ$2:$AJ$167,TRUE)-_xlfn.NORM.DIST(AP$30,economics!$AK$2:$AK$167,economics!$AJ$2:$AJ$167,TRUE)))),"")</f>
        <v/>
      </c>
      <c r="AQ48" t="str">
        <f t="array" ref="AQ48">IFERROR((SUMPRODUCT((economics!$AG$2:$AG$167=$B48)*(economics!$D$2:$D$167="process")*economics!$AH$2:$AH$167*(_xlfn.NORM.DIST(AQ$3,economics!$AK$2:$AK$167,economics!$AJ$2:$AJ$167,TRUE)-_xlfn.NORM.DIST(AQ$30,economics!$AK$2:$AK$167,economics!$AJ$2:$AJ$167,TRUE))*economics!$AM$2:$AM$167))/(SUMPRODUCT((economics!$AG$2:$AG$167=$B48)*(economics!$D$2:$D$167="process")*economics!$AH$2:$AH$167*(_xlfn.NORM.DIST(AQ$3,economics!$AK$2:$AK$167,economics!$AJ$2:$AJ$167,TRUE)-_xlfn.NORM.DIST(AQ$30,economics!$AK$2:$AK$167,economics!$AJ$2:$AJ$167,TRUE)))),"")</f>
        <v/>
      </c>
      <c r="AR48" t="str">
        <f t="array" ref="AR48">IFERROR((SUMPRODUCT((economics!$AG$2:$AG$167=$B48)*(economics!$D$2:$D$167="process")*economics!$AH$2:$AH$167*(_xlfn.NORM.DIST(AR$3,economics!$AK$2:$AK$167,economics!$AJ$2:$AJ$167,TRUE)-_xlfn.NORM.DIST(AR$30,economics!$AK$2:$AK$167,economics!$AJ$2:$AJ$167,TRUE))*economics!$AM$2:$AM$167))/(SUMPRODUCT((economics!$AG$2:$AG$167=$B48)*(economics!$D$2:$D$167="process")*economics!$AH$2:$AH$167*(_xlfn.NORM.DIST(AR$3,economics!$AK$2:$AK$167,economics!$AJ$2:$AJ$167,TRUE)-_xlfn.NORM.DIST(AR$30,economics!$AK$2:$AK$167,economics!$AJ$2:$AJ$167,TRUE)))),"")</f>
        <v/>
      </c>
      <c r="AS48" t="str">
        <f t="array" ref="AS48">IFERROR((SUMPRODUCT((economics!$AG$2:$AG$167=$B48)*(economics!$D$2:$D$167="process")*economics!$AH$2:$AH$167*(_xlfn.NORM.DIST(AS$3,economics!$AK$2:$AK$167,economics!$AJ$2:$AJ$167,TRUE)-_xlfn.NORM.DIST(AS$30,economics!$AK$2:$AK$167,economics!$AJ$2:$AJ$167,TRUE))*economics!$AM$2:$AM$167))/(SUMPRODUCT((economics!$AG$2:$AG$167=$B48)*(economics!$D$2:$D$167="process")*economics!$AH$2:$AH$167*(_xlfn.NORM.DIST(AS$3,economics!$AK$2:$AK$167,economics!$AJ$2:$AJ$167,TRUE)-_xlfn.NORM.DIST(AS$30,economics!$AK$2:$AK$167,economics!$AJ$2:$AJ$167,TRUE)))),"")</f>
        <v/>
      </c>
      <c r="AT48" t="str">
        <f t="array" ref="AT48">IFERROR((SUMPRODUCT((economics!$AG$2:$AG$167=$B48)*(economics!$D$2:$D$167="process")*economics!$AH$2:$AH$167*(_xlfn.NORM.DIST(AT$3,economics!$AK$2:$AK$167,economics!$AJ$2:$AJ$167,TRUE)-_xlfn.NORM.DIST(AT$30,economics!$AK$2:$AK$167,economics!$AJ$2:$AJ$167,TRUE))*economics!$AM$2:$AM$167))/(SUMPRODUCT((economics!$AG$2:$AG$167=$B48)*(economics!$D$2:$D$167="process")*economics!$AH$2:$AH$167*(_xlfn.NORM.DIST(AT$3,economics!$AK$2:$AK$167,economics!$AJ$2:$AJ$167,TRUE)-_xlfn.NORM.DIST(AT$30,economics!$AK$2:$AK$167,economics!$AJ$2:$AJ$167,TRUE)))),"")</f>
        <v/>
      </c>
      <c r="AU48" t="str">
        <f t="array" ref="AU48">IFERROR((SUMPRODUCT((economics!$AG$2:$AG$167=$B48)*(economics!$D$2:$D$167="process")*economics!$AH$2:$AH$167*(_xlfn.NORM.DIST(AU$3,economics!$AK$2:$AK$167,economics!$AJ$2:$AJ$167,TRUE)-_xlfn.NORM.DIST(AU$30,economics!$AK$2:$AK$167,economics!$AJ$2:$AJ$167,TRUE))*economics!$AM$2:$AM$167))/(SUMPRODUCT((economics!$AG$2:$AG$167=$B48)*(economics!$D$2:$D$167="process")*economics!$AH$2:$AH$167*(_xlfn.NORM.DIST(AU$3,economics!$AK$2:$AK$167,economics!$AJ$2:$AJ$167,TRUE)-_xlfn.NORM.DIST(AU$30,economics!$AK$2:$AK$167,economics!$AJ$2:$AJ$167,TRUE)))),"")</f>
        <v/>
      </c>
      <c r="AV48" t="str">
        <f t="array" ref="AV48">IFERROR((SUMPRODUCT((economics!$AG$2:$AG$167=$B48)*(economics!$D$2:$D$167="process")*economics!$AH$2:$AH$167*(_xlfn.NORM.DIST(AV$3,economics!$AK$2:$AK$167,economics!$AJ$2:$AJ$167,TRUE)-_xlfn.NORM.DIST(AV$30,economics!$AK$2:$AK$167,economics!$AJ$2:$AJ$167,TRUE))*economics!$AM$2:$AM$167))/(SUMPRODUCT((economics!$AG$2:$AG$167=$B48)*(economics!$D$2:$D$167="process")*economics!$AH$2:$AH$167*(_xlfn.NORM.DIST(AV$3,economics!$AK$2:$AK$167,economics!$AJ$2:$AJ$167,TRUE)-_xlfn.NORM.DIST(AV$30,economics!$AK$2:$AK$167,economics!$AJ$2:$AJ$167,TRUE)))),"")</f>
        <v/>
      </c>
      <c r="AW48" t="str">
        <f t="array" ref="AW48">IFERROR((SUMPRODUCT((economics!$AG$2:$AG$167=$B48)*(economics!$D$2:$D$167="process")*economics!$AH$2:$AH$167*(_xlfn.NORM.DIST(AW$3,economics!$AK$2:$AK$167,economics!$AJ$2:$AJ$167,TRUE)-_xlfn.NORM.DIST(AW$30,economics!$AK$2:$AK$167,economics!$AJ$2:$AJ$167,TRUE))*economics!$AM$2:$AM$167))/(SUMPRODUCT((economics!$AG$2:$AG$167=$B48)*(economics!$D$2:$D$167="process")*economics!$AH$2:$AH$167*(_xlfn.NORM.DIST(AW$3,economics!$AK$2:$AK$167,economics!$AJ$2:$AJ$167,TRUE)-_xlfn.NORM.DIST(AW$30,economics!$AK$2:$AK$167,economics!$AJ$2:$AJ$167,TRUE)))),"")</f>
        <v/>
      </c>
      <c r="AX48" t="str">
        <f t="array" ref="AX48">IFERROR((SUMPRODUCT((economics!$AG$2:$AG$167=$B48)*(economics!$D$2:$D$167="process")*economics!$AH$2:$AH$167*(_xlfn.NORM.DIST(AX$3,economics!$AK$2:$AK$167,economics!$AJ$2:$AJ$167,TRUE)-_xlfn.NORM.DIST(AX$30,economics!$AK$2:$AK$167,economics!$AJ$2:$AJ$167,TRUE))*economics!$AM$2:$AM$167))/(SUMPRODUCT((economics!$AG$2:$AG$167=$B48)*(economics!$D$2:$D$167="process")*economics!$AH$2:$AH$167*(_xlfn.NORM.DIST(AX$3,economics!$AK$2:$AK$167,economics!$AJ$2:$AJ$167,TRUE)-_xlfn.NORM.DIST(AX$30,economics!$AK$2:$AK$167,economics!$AJ$2:$AJ$167,TRUE)))),"")</f>
        <v/>
      </c>
      <c r="AY48" t="str">
        <f t="array" ref="AY48">IFERROR((SUMPRODUCT((economics!$AG$2:$AG$167=$B48)*(economics!$D$2:$D$167="process")*economics!$AH$2:$AH$167*(_xlfn.NORM.DIST(AY$3,economics!$AK$2:$AK$167,economics!$AJ$2:$AJ$167,TRUE)-_xlfn.NORM.DIST(AY$30,economics!$AK$2:$AK$167,economics!$AJ$2:$AJ$167,TRUE))*economics!$AM$2:$AM$167))/(SUMPRODUCT((economics!$AG$2:$AG$167=$B48)*(economics!$D$2:$D$167="process")*economics!$AH$2:$AH$167*(_xlfn.NORM.DIST(AY$3,economics!$AK$2:$AK$167,economics!$AJ$2:$AJ$167,TRUE)-_xlfn.NORM.DIST(AY$30,economics!$AK$2:$AK$167,economics!$AJ$2:$AJ$167,TRUE)))),"")</f>
        <v/>
      </c>
      <c r="AZ48" t="str">
        <f t="array" ref="AZ48">IFERROR((SUMPRODUCT((economics!$AG$2:$AG$167=$B48)*(economics!$D$2:$D$167="process")*economics!$AH$2:$AH$167*(_xlfn.NORM.DIST(AZ$3,economics!$AK$2:$AK$167,economics!$AJ$2:$AJ$167,TRUE)-_xlfn.NORM.DIST(AZ$30,economics!$AK$2:$AK$167,economics!$AJ$2:$AJ$167,TRUE))*economics!$AM$2:$AM$167))/(SUMPRODUCT((economics!$AG$2:$AG$167=$B48)*(economics!$D$2:$D$167="process")*economics!$AH$2:$AH$167*(_xlfn.NORM.DIST(AZ$3,economics!$AK$2:$AK$167,economics!$AJ$2:$AJ$167,TRUE)-_xlfn.NORM.DIST(AZ$30,economics!$AK$2:$AK$167,economics!$AJ$2:$AJ$167,TRUE)))),"")</f>
        <v/>
      </c>
      <c r="BA48" t="str">
        <f t="array" ref="BA48">IFERROR((SUMPRODUCT((economics!$AG$2:$AG$167=$B48)*(economics!$D$2:$D$167="process")*economics!$AH$2:$AH$167*(_xlfn.NORM.DIST(BA$3,economics!$AK$2:$AK$167,economics!$AJ$2:$AJ$167,TRUE)-_xlfn.NORM.DIST(BA$30,economics!$AK$2:$AK$167,economics!$AJ$2:$AJ$167,TRUE))*economics!$AM$2:$AM$167))/(SUMPRODUCT((economics!$AG$2:$AG$167=$B48)*(economics!$D$2:$D$167="process")*economics!$AH$2:$AH$167*(_xlfn.NORM.DIST(BA$3,economics!$AK$2:$AK$167,economics!$AJ$2:$AJ$167,TRUE)-_xlfn.NORM.DIST(BA$30,economics!$AK$2:$AK$167,economics!$AJ$2:$AJ$167,TRUE)))),"")</f>
        <v/>
      </c>
      <c r="BB48" t="str">
        <f t="array" ref="BB48">IFERROR((SUMPRODUCT((economics!$AG$2:$AG$167=$B48)*(economics!$D$2:$D$167="process")*economics!$AH$2:$AH$167*(_xlfn.NORM.DIST(BB$3,economics!$AK$2:$AK$167,economics!$AJ$2:$AJ$167,TRUE)-_xlfn.NORM.DIST(BB$30,economics!$AK$2:$AK$167,economics!$AJ$2:$AJ$167,TRUE))*economics!$AM$2:$AM$167))/(SUMPRODUCT((economics!$AG$2:$AG$167=$B48)*(economics!$D$2:$D$167="process")*economics!$AH$2:$AH$167*(_xlfn.NORM.DIST(BB$3,economics!$AK$2:$AK$167,economics!$AJ$2:$AJ$167,TRUE)-_xlfn.NORM.DIST(BB$30,economics!$AK$2:$AK$167,economics!$AJ$2:$AJ$167,TRUE)))),"")</f>
        <v/>
      </c>
      <c r="BC48" t="str">
        <f t="array" ref="BC48">IFERROR((SUMPRODUCT((economics!$AG$2:$AG$167=$B48)*(economics!$D$2:$D$167="process")*economics!$AH$2:$AH$167*(_xlfn.NORM.DIST(BC$3,economics!$AK$2:$AK$167,economics!$AJ$2:$AJ$167,TRUE)-_xlfn.NORM.DIST(BC$30,economics!$AK$2:$AK$167,economics!$AJ$2:$AJ$167,TRUE))*economics!$AM$2:$AM$167))/(SUMPRODUCT((economics!$AG$2:$AG$167=$B48)*(economics!$D$2:$D$167="process")*economics!$AH$2:$AH$167*(_xlfn.NORM.DIST(BC$3,economics!$AK$2:$AK$167,economics!$AJ$2:$AJ$167,TRUE)-_xlfn.NORM.DIST(BC$30,economics!$AK$2:$AK$167,economics!$AJ$2:$AJ$167,TRUE)))),"")</f>
        <v/>
      </c>
      <c r="BD48" t="str">
        <f t="array" ref="BD48">IFERROR((SUMPRODUCT((economics!$AG$2:$AG$167=$B48)*(economics!$D$2:$D$167="process")*economics!$AH$2:$AH$167*(_xlfn.NORM.DIST(BD$3,economics!$AK$2:$AK$167,economics!$AJ$2:$AJ$167,TRUE)-_xlfn.NORM.DIST(BD$30,economics!$AK$2:$AK$167,economics!$AJ$2:$AJ$167,TRUE))*economics!$AM$2:$AM$167))/(SUMPRODUCT((economics!$AG$2:$AG$167=$B48)*(economics!$D$2:$D$167="process")*economics!$AH$2:$AH$167*(_xlfn.NORM.DIST(BD$3,economics!$AK$2:$AK$167,economics!$AJ$2:$AJ$167,TRUE)-_xlfn.NORM.DIST(BD$30,economics!$AK$2:$AK$167,economics!$AJ$2:$AJ$167,TRUE)))),"")</f>
        <v/>
      </c>
      <c r="BE48" t="str">
        <f t="array" ref="BE48">IFERROR((SUMPRODUCT((economics!$AG$2:$AG$167=$B48)*(economics!$D$2:$D$167="process")*economics!$AH$2:$AH$167*(_xlfn.NORM.DIST(BE$3,economics!$AK$2:$AK$167,economics!$AJ$2:$AJ$167,TRUE)-_xlfn.NORM.DIST(BE$30,economics!$AK$2:$AK$167,economics!$AJ$2:$AJ$167,TRUE))*economics!$AM$2:$AM$167))/(SUMPRODUCT((economics!$AG$2:$AG$167=$B48)*(economics!$D$2:$D$167="process")*economics!$AH$2:$AH$167*(_xlfn.NORM.DIST(BE$3,economics!$AK$2:$AK$167,economics!$AJ$2:$AJ$167,TRUE)-_xlfn.NORM.DIST(BE$30,economics!$AK$2:$AK$167,economics!$AJ$2:$AJ$167,TRUE)))),"")</f>
        <v/>
      </c>
      <c r="BF48" t="str">
        <f t="array" ref="BF48">IFERROR((SUMPRODUCT((economics!$AG$2:$AG$167=$B48)*(economics!$D$2:$D$167="process")*economics!$AH$2:$AH$167*(_xlfn.NORM.DIST(BF$3,economics!$AK$2:$AK$167,economics!$AJ$2:$AJ$167,TRUE)-_xlfn.NORM.DIST(BF$30,economics!$AK$2:$AK$167,economics!$AJ$2:$AJ$167,TRUE))*economics!$AM$2:$AM$167))/(SUMPRODUCT((economics!$AG$2:$AG$167=$B48)*(economics!$D$2:$D$167="process")*economics!$AH$2:$AH$167*(_xlfn.NORM.DIST(BF$3,economics!$AK$2:$AK$167,economics!$AJ$2:$AJ$167,TRUE)-_xlfn.NORM.DIST(BF$30,economics!$AK$2:$AK$167,economics!$AJ$2:$AJ$167,TRUE)))),"")</f>
        <v/>
      </c>
      <c r="BG48" t="str">
        <f t="array" ref="BG48">IFERROR((SUMPRODUCT((economics!$AG$2:$AG$167=$B48)*(economics!$D$2:$D$167="process")*economics!$AH$2:$AH$167*(_xlfn.NORM.DIST(BG$3,economics!$AK$2:$AK$167,economics!$AJ$2:$AJ$167,TRUE)-_xlfn.NORM.DIST(BG$30,economics!$AK$2:$AK$167,economics!$AJ$2:$AJ$167,TRUE))*economics!$AM$2:$AM$167))/(SUMPRODUCT((economics!$AG$2:$AG$167=$B48)*(economics!$D$2:$D$167="process")*economics!$AH$2:$AH$167*(_xlfn.NORM.DIST(BG$3,economics!$AK$2:$AK$167,economics!$AJ$2:$AJ$167,TRUE)-_xlfn.NORM.DIST(BG$30,economics!$AK$2:$AK$167,economics!$AJ$2:$AJ$167,TRUE)))),"")</f>
        <v/>
      </c>
      <c r="BH48" t="str">
        <f t="array" ref="BH48">IFERROR((SUMPRODUCT((economics!$AG$2:$AG$167=$B48)*(economics!$D$2:$D$167="process")*economics!$AH$2:$AH$167*(_xlfn.NORM.DIST(BH$3,economics!$AK$2:$AK$167,economics!$AJ$2:$AJ$167,TRUE)-_xlfn.NORM.DIST(BH$30,economics!$AK$2:$AK$167,economics!$AJ$2:$AJ$167,TRUE))*economics!$AM$2:$AM$167))/(SUMPRODUCT((economics!$AG$2:$AG$167=$B48)*(economics!$D$2:$D$167="process")*economics!$AH$2:$AH$167*(_xlfn.NORM.DIST(BH$3,economics!$AK$2:$AK$167,economics!$AJ$2:$AJ$167,TRUE)-_xlfn.NORM.DIST(BH$30,economics!$AK$2:$AK$167,economics!$AJ$2:$AJ$167,TRUE)))),"")</f>
        <v/>
      </c>
      <c r="BI48" t="str">
        <f t="array" ref="BI48">IFERROR((SUMPRODUCT((economics!$AG$2:$AG$167=$B48)*(economics!$D$2:$D$167="process")*economics!$AH$2:$AH$167*(_xlfn.NORM.DIST(BI$3,economics!$AK$2:$AK$167,economics!$AJ$2:$AJ$167,TRUE)-_xlfn.NORM.DIST(BI$30,economics!$AK$2:$AK$167,economics!$AJ$2:$AJ$167,TRUE))*economics!$AM$2:$AM$167))/(SUMPRODUCT((economics!$AG$2:$AG$167=$B48)*(economics!$D$2:$D$167="process")*economics!$AH$2:$AH$167*(_xlfn.NORM.DIST(BI$3,economics!$AK$2:$AK$167,economics!$AJ$2:$AJ$167,TRUE)-_xlfn.NORM.DIST(BI$30,economics!$AK$2:$AK$167,economics!$AJ$2:$AJ$167,TRUE)))),"")</f>
        <v/>
      </c>
      <c r="BJ48" t="str">
        <f t="array" ref="BJ48">IFERROR((SUMPRODUCT((economics!$AG$2:$AG$167=$B48)*(economics!$D$2:$D$167="process")*economics!$AH$2:$AH$167*(_xlfn.NORM.DIST(BJ$3,economics!$AK$2:$AK$167,economics!$AJ$2:$AJ$167,TRUE)-_xlfn.NORM.DIST(BJ$30,economics!$AK$2:$AK$167,economics!$AJ$2:$AJ$167,TRUE))*economics!$AM$2:$AM$167))/(SUMPRODUCT((economics!$AG$2:$AG$167=$B48)*(economics!$D$2:$D$167="process")*economics!$AH$2:$AH$167*(_xlfn.NORM.DIST(BJ$3,economics!$AK$2:$AK$167,economics!$AJ$2:$AJ$167,TRUE)-_xlfn.NORM.DIST(BJ$30,economics!$AK$2:$AK$167,economics!$AJ$2:$AJ$167,TRUE)))),"")</f>
        <v/>
      </c>
      <c r="BK48" t="str">
        <f t="array" ref="BK48">IFERROR((SUMPRODUCT((economics!$AG$2:$AG$167=$B48)*(economics!$D$2:$D$167="process")*economics!$AH$2:$AH$167*(_xlfn.NORM.DIST(BK$3,economics!$AK$2:$AK$167,economics!$AJ$2:$AJ$167,TRUE)-_xlfn.NORM.DIST(BK$30,economics!$AK$2:$AK$167,economics!$AJ$2:$AJ$167,TRUE))*economics!$AM$2:$AM$167))/(SUMPRODUCT((economics!$AG$2:$AG$167=$B48)*(economics!$D$2:$D$167="process")*economics!$AH$2:$AH$167*(_xlfn.NORM.DIST(BK$3,economics!$AK$2:$AK$167,economics!$AJ$2:$AJ$167,TRUE)-_xlfn.NORM.DIST(BK$30,economics!$AK$2:$AK$167,economics!$AJ$2:$AJ$167,TRUE)))),"")</f>
        <v/>
      </c>
      <c r="BL48" t="str">
        <f t="array" ref="BL48">IFERROR((SUMPRODUCT((economics!$AG$2:$AG$167=$B48)*(economics!$D$2:$D$167="process")*economics!$AH$2:$AH$167*(_xlfn.NORM.DIST(BL$3,economics!$AK$2:$AK$167,economics!$AJ$2:$AJ$167,TRUE)-_xlfn.NORM.DIST(BL$30,economics!$AK$2:$AK$167,economics!$AJ$2:$AJ$167,TRUE))*economics!$AM$2:$AM$167))/(SUMPRODUCT((economics!$AG$2:$AG$167=$B48)*(economics!$D$2:$D$167="process")*economics!$AH$2:$AH$167*(_xlfn.NORM.DIST(BL$3,economics!$AK$2:$AK$167,economics!$AJ$2:$AJ$167,TRUE)-_xlfn.NORM.DIST(BL$30,economics!$AK$2:$AK$167,economics!$AJ$2:$AJ$167,TRUE)))),"")</f>
        <v/>
      </c>
      <c r="BM48" t="str">
        <f t="array" ref="BM48">IFERROR((SUMPRODUCT((economics!$AG$2:$AG$167=$B48)*(economics!$D$2:$D$167="process")*economics!$AH$2:$AH$167*(_xlfn.NORM.DIST(BM$3,economics!$AK$2:$AK$167,economics!$AJ$2:$AJ$167,TRUE)-_xlfn.NORM.DIST(BM$30,economics!$AK$2:$AK$167,economics!$AJ$2:$AJ$167,TRUE))*economics!$AM$2:$AM$167))/(SUMPRODUCT((economics!$AG$2:$AG$167=$B48)*(economics!$D$2:$D$167="process")*economics!$AH$2:$AH$167*(_xlfn.NORM.DIST(BM$3,economics!$AK$2:$AK$167,economics!$AJ$2:$AJ$167,TRUE)-_xlfn.NORM.DIST(BM$30,economics!$AK$2:$AK$167,economics!$AJ$2:$AJ$167,TRUE)))),"")</f>
        <v/>
      </c>
      <c r="BN48" t="str">
        <f t="array" ref="BN48">IFERROR((SUMPRODUCT((economics!$AG$2:$AG$167=$B48)*(economics!$D$2:$D$167="process")*economics!$AH$2:$AH$167*(_xlfn.NORM.DIST(BN$3,economics!$AK$2:$AK$167,economics!$AJ$2:$AJ$167,TRUE)-_xlfn.NORM.DIST(BN$30,economics!$AK$2:$AK$167,economics!$AJ$2:$AJ$167,TRUE))*economics!$AM$2:$AM$167))/(SUMPRODUCT((economics!$AG$2:$AG$167=$B48)*(economics!$D$2:$D$167="process")*economics!$AH$2:$AH$167*(_xlfn.NORM.DIST(BN$3,economics!$AK$2:$AK$167,economics!$AJ$2:$AJ$167,TRUE)-_xlfn.NORM.DIST(BN$30,economics!$AK$2:$AK$167,economics!$AJ$2:$AJ$167,TRUE)))),"")</f>
        <v/>
      </c>
      <c r="BO48" t="str">
        <f t="array" ref="BO48">IFERROR((SUMPRODUCT((economics!$AG$2:$AG$167=$B48)*(economics!$D$2:$D$167="process")*economics!$AH$2:$AH$167*(_xlfn.NORM.DIST(BO$3,economics!$AK$2:$AK$167,economics!$AJ$2:$AJ$167,TRUE)-_xlfn.NORM.DIST(BO$30,economics!$AK$2:$AK$167,economics!$AJ$2:$AJ$167,TRUE))*economics!$AM$2:$AM$167))/(SUMPRODUCT((economics!$AG$2:$AG$167=$B48)*(economics!$D$2:$D$167="process")*economics!$AH$2:$AH$167*(_xlfn.NORM.DIST(BO$3,economics!$AK$2:$AK$167,economics!$AJ$2:$AJ$167,TRUE)-_xlfn.NORM.DIST(BO$30,economics!$AK$2:$AK$167,economics!$AJ$2:$AJ$167,TRUE)))),"")</f>
        <v/>
      </c>
      <c r="BP48" t="str">
        <f t="array" ref="BP48">IFERROR((SUMPRODUCT((economics!$AG$2:$AG$167=$B48)*(economics!$D$2:$D$167="process")*economics!$AH$2:$AH$167*(_xlfn.NORM.DIST(BP$3,economics!$AK$2:$AK$167,economics!$AJ$2:$AJ$167,TRUE)-_xlfn.NORM.DIST(BP$30,economics!$AK$2:$AK$167,economics!$AJ$2:$AJ$167,TRUE))*economics!$AM$2:$AM$167))/(SUMPRODUCT((economics!$AG$2:$AG$167=$B48)*(economics!$D$2:$D$167="process")*economics!$AH$2:$AH$167*(_xlfn.NORM.DIST(BP$3,economics!$AK$2:$AK$167,economics!$AJ$2:$AJ$167,TRUE)-_xlfn.NORM.DIST(BP$30,economics!$AK$2:$AK$167,economics!$AJ$2:$AJ$167,TRUE)))),"")</f>
        <v/>
      </c>
      <c r="BQ48" t="str">
        <f t="array" ref="BQ48">IFERROR((SUMPRODUCT((economics!$AG$2:$AG$167=$B48)*(economics!$D$2:$D$167="process")*economics!$AH$2:$AH$167*(_xlfn.NORM.DIST(BQ$3,economics!$AK$2:$AK$167,economics!$AJ$2:$AJ$167,TRUE)-_xlfn.NORM.DIST(BQ$30,economics!$AK$2:$AK$167,economics!$AJ$2:$AJ$167,TRUE))*economics!$AM$2:$AM$167))/(SUMPRODUCT((economics!$AG$2:$AG$167=$B48)*(economics!$D$2:$D$167="process")*economics!$AH$2:$AH$167*(_xlfn.NORM.DIST(BQ$3,economics!$AK$2:$AK$167,economics!$AJ$2:$AJ$167,TRUE)-_xlfn.NORM.DIST(BQ$30,economics!$AK$2:$AK$167,economics!$AJ$2:$AJ$167,TRUE)))),"")</f>
        <v/>
      </c>
      <c r="BR48" t="str">
        <f t="array" ref="BR48">IFERROR((SUMPRODUCT((economics!$AG$2:$AG$167=$B48)*(economics!$D$2:$D$167="process")*economics!$AH$2:$AH$167*(_xlfn.NORM.DIST(BR$3,economics!$AK$2:$AK$167,economics!$AJ$2:$AJ$167,TRUE)-_xlfn.NORM.DIST(BR$30,economics!$AK$2:$AK$167,economics!$AJ$2:$AJ$167,TRUE))*economics!$AM$2:$AM$167))/(SUMPRODUCT((economics!$AG$2:$AG$167=$B48)*(economics!$D$2:$D$167="process")*economics!$AH$2:$AH$167*(_xlfn.NORM.DIST(BR$3,economics!$AK$2:$AK$167,economics!$AJ$2:$AJ$167,TRUE)-_xlfn.NORM.DIST(BR$30,economics!$AK$2:$AK$167,economics!$AJ$2:$AJ$167,TRUE)))),"")</f>
        <v/>
      </c>
      <c r="BS48" t="str">
        <f t="array" ref="BS48">IFERROR((SUMPRODUCT((economics!$AG$2:$AG$167=$B48)*(economics!$D$2:$D$167="process")*economics!$AH$2:$AH$167*(_xlfn.NORM.DIST(BS$3,economics!$AK$2:$AK$167,economics!$AJ$2:$AJ$167,TRUE)-_xlfn.NORM.DIST(BS$30,economics!$AK$2:$AK$167,economics!$AJ$2:$AJ$167,TRUE))*economics!$AM$2:$AM$167))/(SUMPRODUCT((economics!$AG$2:$AG$167=$B48)*(economics!$D$2:$D$167="process")*economics!$AH$2:$AH$167*(_xlfn.NORM.DIST(BS$3,economics!$AK$2:$AK$167,economics!$AJ$2:$AJ$167,TRUE)-_xlfn.NORM.DIST(BS$30,economics!$AK$2:$AK$167,economics!$AJ$2:$AJ$167,TRUE)))),"")</f>
        <v/>
      </c>
      <c r="BT48" t="str">
        <f t="array" ref="BT48">IFERROR((SUMPRODUCT((economics!$AG$2:$AG$167=$B48)*(economics!$D$2:$D$167="process")*economics!$AH$2:$AH$167*(_xlfn.NORM.DIST(BT$3,economics!$AK$2:$AK$167,economics!$AJ$2:$AJ$167,TRUE)-_xlfn.NORM.DIST(BT$30,economics!$AK$2:$AK$167,economics!$AJ$2:$AJ$167,TRUE))*economics!$AM$2:$AM$167))/(SUMPRODUCT((economics!$AG$2:$AG$167=$B48)*(economics!$D$2:$D$167="process")*economics!$AH$2:$AH$167*(_xlfn.NORM.DIST(BT$3,economics!$AK$2:$AK$167,economics!$AJ$2:$AJ$167,TRUE)-_xlfn.NORM.DIST(BT$30,economics!$AK$2:$AK$167,economics!$AJ$2:$AJ$167,TRUE)))),"")</f>
        <v/>
      </c>
      <c r="BU48" t="str">
        <f t="array" ref="BU48">IFERROR((SUMPRODUCT((economics!$AG$2:$AG$167=$B48)*(economics!$D$2:$D$167="process")*economics!$AH$2:$AH$167*(_xlfn.NORM.DIST(BU$3,economics!$AK$2:$AK$167,economics!$AJ$2:$AJ$167,TRUE)-_xlfn.NORM.DIST(BU$30,economics!$AK$2:$AK$167,economics!$AJ$2:$AJ$167,TRUE))*economics!$AM$2:$AM$167))/(SUMPRODUCT((economics!$AG$2:$AG$167=$B48)*(economics!$D$2:$D$167="process")*economics!$AH$2:$AH$167*(_xlfn.NORM.DIST(BU$3,economics!$AK$2:$AK$167,economics!$AJ$2:$AJ$167,TRUE)-_xlfn.NORM.DIST(BU$30,economics!$AK$2:$AK$167,economics!$AJ$2:$AJ$167,TRUE)))),"")</f>
        <v/>
      </c>
      <c r="BV48" t="str">
        <f t="array" ref="BV48">IFERROR((SUMPRODUCT((economics!$AG$2:$AG$167=$B48)*(economics!$D$2:$D$167="process")*economics!$AH$2:$AH$167*(_xlfn.NORM.DIST(BV$3,economics!$AK$2:$AK$167,economics!$AJ$2:$AJ$167,TRUE)-_xlfn.NORM.DIST(BV$30,economics!$AK$2:$AK$167,economics!$AJ$2:$AJ$167,TRUE))*economics!$AM$2:$AM$167))/(SUMPRODUCT((economics!$AG$2:$AG$167=$B48)*(economics!$D$2:$D$167="process")*economics!$AH$2:$AH$167*(_xlfn.NORM.DIST(BV$3,economics!$AK$2:$AK$167,economics!$AJ$2:$AJ$167,TRUE)-_xlfn.NORM.DIST(BV$30,economics!$AK$2:$AK$167,economics!$AJ$2:$AJ$167,TRUE)))),"")</f>
        <v/>
      </c>
      <c r="BW48" t="str">
        <f t="array" ref="BW48">IFERROR((SUMPRODUCT((economics!$AG$2:$AG$167=$B48)*(economics!$D$2:$D$167="process")*economics!$AH$2:$AH$167*(_xlfn.NORM.DIST(BW$3,economics!$AK$2:$AK$167,economics!$AJ$2:$AJ$167,TRUE)-_xlfn.NORM.DIST(BW$30,economics!$AK$2:$AK$167,economics!$AJ$2:$AJ$167,TRUE))*economics!$AM$2:$AM$167))/(SUMPRODUCT((economics!$AG$2:$AG$167=$B48)*(economics!$D$2:$D$167="process")*economics!$AH$2:$AH$167*(_xlfn.NORM.DIST(BW$3,economics!$AK$2:$AK$167,economics!$AJ$2:$AJ$167,TRUE)-_xlfn.NORM.DIST(BW$30,economics!$AK$2:$AK$167,economics!$AJ$2:$AJ$167,TRUE)))),"")</f>
        <v/>
      </c>
      <c r="BX48" t="str">
        <f t="array" ref="BX48">IFERROR((SUMPRODUCT((economics!$AG$2:$AG$167=$B48)*(economics!$D$2:$D$167="process")*economics!$AH$2:$AH$167*(_xlfn.NORM.DIST(BX$3,economics!$AK$2:$AK$167,economics!$AJ$2:$AJ$167,TRUE)-_xlfn.NORM.DIST(BX$30,economics!$AK$2:$AK$167,economics!$AJ$2:$AJ$167,TRUE))*economics!$AM$2:$AM$167))/(SUMPRODUCT((economics!$AG$2:$AG$167=$B48)*(economics!$D$2:$D$167="process")*economics!$AH$2:$AH$167*(_xlfn.NORM.DIST(BX$3,economics!$AK$2:$AK$167,economics!$AJ$2:$AJ$167,TRUE)-_xlfn.NORM.DIST(BX$30,economics!$AK$2:$AK$167,economics!$AJ$2:$AJ$167,TRUE)))),"")</f>
        <v/>
      </c>
      <c r="BY48" t="str">
        <f t="array" ref="BY48">IFERROR((SUMPRODUCT((economics!$AG$2:$AG$167=$B48)*(economics!$D$2:$D$167="process")*economics!$AH$2:$AH$167*(_xlfn.NORM.DIST(BY$3,economics!$AK$2:$AK$167,economics!$AJ$2:$AJ$167,TRUE)-_xlfn.NORM.DIST(BY$30,economics!$AK$2:$AK$167,economics!$AJ$2:$AJ$167,TRUE))*economics!$AM$2:$AM$167))/(SUMPRODUCT((economics!$AG$2:$AG$167=$B48)*(economics!$D$2:$D$167="process")*economics!$AH$2:$AH$167*(_xlfn.NORM.DIST(BY$3,economics!$AK$2:$AK$167,economics!$AJ$2:$AJ$167,TRUE)-_xlfn.NORM.DIST(BY$30,economics!$AK$2:$AK$167,economics!$AJ$2:$AJ$167,TRUE)))),"")</f>
        <v/>
      </c>
      <c r="BZ48" t="str">
        <f t="array" ref="BZ48">IFERROR((SUMPRODUCT((economics!$AG$2:$AG$167=$B48)*(economics!$D$2:$D$167="process")*economics!$AH$2:$AH$167*(_xlfn.NORM.DIST(BZ$3,economics!$AK$2:$AK$167,economics!$AJ$2:$AJ$167,TRUE)-_xlfn.NORM.DIST(BZ$30,economics!$AK$2:$AK$167,economics!$AJ$2:$AJ$167,TRUE))*economics!$AM$2:$AM$167))/(SUMPRODUCT((economics!$AG$2:$AG$167=$B48)*(economics!$D$2:$D$167="process")*economics!$AH$2:$AH$167*(_xlfn.NORM.DIST(BZ$3,economics!$AK$2:$AK$167,economics!$AJ$2:$AJ$167,TRUE)-_xlfn.NORM.DIST(BZ$30,economics!$AK$2:$AK$167,economics!$AJ$2:$AJ$167,TRUE)))),"")</f>
        <v/>
      </c>
      <c r="CA48" t="str">
        <f t="array" ref="CA48">IFERROR((SUMPRODUCT((economics!$AG$2:$AG$167=$B48)*(economics!$D$2:$D$167="process")*economics!$AH$2:$AH$167*(_xlfn.NORM.DIST(CA$3,economics!$AK$2:$AK$167,economics!$AJ$2:$AJ$167,TRUE)-_xlfn.NORM.DIST(CA$30,economics!$AK$2:$AK$167,economics!$AJ$2:$AJ$167,TRUE))*economics!$AM$2:$AM$167))/(SUMPRODUCT((economics!$AG$2:$AG$167=$B48)*(economics!$D$2:$D$167="process")*economics!$AH$2:$AH$167*(_xlfn.NORM.DIST(CA$3,economics!$AK$2:$AK$167,economics!$AJ$2:$AJ$167,TRUE)-_xlfn.NORM.DIST(CA$30,economics!$AK$2:$AK$167,economics!$AJ$2:$AJ$167,TRUE)))),"")</f>
        <v/>
      </c>
      <c r="CB48" t="str">
        <f t="array" ref="CB48">IFERROR((SUMPRODUCT((economics!$AG$2:$AG$167=$B48)*(economics!$D$2:$D$167="process")*economics!$AH$2:$AH$167*(_xlfn.NORM.DIST(CB$3,economics!$AK$2:$AK$167,economics!$AJ$2:$AJ$167,TRUE)-_xlfn.NORM.DIST(CB$30,economics!$AK$2:$AK$167,economics!$AJ$2:$AJ$167,TRUE))*economics!$AM$2:$AM$167))/(SUMPRODUCT((economics!$AG$2:$AG$167=$B48)*(economics!$D$2:$D$167="process")*economics!$AH$2:$AH$167*(_xlfn.NORM.DIST(CB$3,economics!$AK$2:$AK$167,economics!$AJ$2:$AJ$167,TRUE)-_xlfn.NORM.DIST(CB$30,economics!$AK$2:$AK$167,economics!$AJ$2:$AJ$167,TRUE)))),"")</f>
        <v/>
      </c>
      <c r="CC48" t="str">
        <f t="array" ref="CC48">IFERROR((SUMPRODUCT((economics!$AG$2:$AG$167=$B48)*(economics!$D$2:$D$167="process")*economics!$AH$2:$AH$167*(_xlfn.NORM.DIST(CC$3,economics!$AK$2:$AK$167,economics!$AJ$2:$AJ$167,TRUE)-_xlfn.NORM.DIST(CC$30,economics!$AK$2:$AK$167,economics!$AJ$2:$AJ$167,TRUE))*economics!$AM$2:$AM$167))/(SUMPRODUCT((economics!$AG$2:$AG$167=$B48)*(economics!$D$2:$D$167="process")*economics!$AH$2:$AH$167*(_xlfn.NORM.DIST(CC$3,economics!$AK$2:$AK$167,economics!$AJ$2:$AJ$167,TRUE)-_xlfn.NORM.DIST(CC$30,economics!$AK$2:$AK$167,economics!$AJ$2:$AJ$167,TRUE)))),"")</f>
        <v/>
      </c>
      <c r="CD48" t="str">
        <f t="array" ref="CD48">IFERROR((SUMPRODUCT((economics!$AG$2:$AG$167=$B48)*(economics!$D$2:$D$167="process")*economics!$AH$2:$AH$167*(_xlfn.NORM.DIST(CD$3,economics!$AK$2:$AK$167,economics!$AJ$2:$AJ$167,TRUE)-_xlfn.NORM.DIST(CD$30,economics!$AK$2:$AK$167,economics!$AJ$2:$AJ$167,TRUE))*economics!$AM$2:$AM$167))/(SUMPRODUCT((economics!$AG$2:$AG$167=$B48)*(economics!$D$2:$D$167="process")*economics!$AH$2:$AH$167*(_xlfn.NORM.DIST(CD$3,economics!$AK$2:$AK$167,economics!$AJ$2:$AJ$167,TRUE)-_xlfn.NORM.DIST(CD$30,economics!$AK$2:$AK$167,economics!$AJ$2:$AJ$167,TRUE)))),"")</f>
        <v/>
      </c>
      <c r="CE48" t="str">
        <f t="array" ref="CE48">IFERROR((SUMPRODUCT((economics!$AG$2:$AG$167=$B48)*(economics!$D$2:$D$167="process")*economics!$AH$2:$AH$167*(_xlfn.NORM.DIST(CE$3,economics!$AK$2:$AK$167,economics!$AJ$2:$AJ$167,TRUE)-_xlfn.NORM.DIST(CE$30,economics!$AK$2:$AK$167,economics!$AJ$2:$AJ$167,TRUE))*economics!$AM$2:$AM$167))/(SUMPRODUCT((economics!$AG$2:$AG$167=$B48)*(economics!$D$2:$D$167="process")*economics!$AH$2:$AH$167*(_xlfn.NORM.DIST(CE$3,economics!$AK$2:$AK$167,economics!$AJ$2:$AJ$167,TRUE)-_xlfn.NORM.DIST(CE$30,economics!$AK$2:$AK$167,economics!$AJ$2:$AJ$167,TRUE)))),"")</f>
        <v/>
      </c>
      <c r="CF48" t="str">
        <f t="array" ref="CF48">IFERROR((SUMPRODUCT((economics!$AG$2:$AG$167=$B48)*(economics!$D$2:$D$167="process")*economics!$AH$2:$AH$167*(_xlfn.NORM.DIST(CF$3,economics!$AK$2:$AK$167,economics!$AJ$2:$AJ$167,TRUE)-_xlfn.NORM.DIST(CF$30,economics!$AK$2:$AK$167,economics!$AJ$2:$AJ$167,TRUE))*economics!$AM$2:$AM$167))/(SUMPRODUCT((economics!$AG$2:$AG$167=$B48)*(economics!$D$2:$D$167="process")*economics!$AH$2:$AH$167*(_xlfn.NORM.DIST(CF$3,economics!$AK$2:$AK$167,economics!$AJ$2:$AJ$167,TRUE)-_xlfn.NORM.DIST(CF$30,economics!$AK$2:$AK$167,economics!$AJ$2:$AJ$167,TRUE)))),"")</f>
        <v/>
      </c>
      <c r="CG48" t="str">
        <f t="array" ref="CG48">IFERROR((SUMPRODUCT((economics!$AG$2:$AG$167=$B48)*(economics!$D$2:$D$167="process")*economics!$AH$2:$AH$167*(_xlfn.NORM.DIST(CG$3,economics!$AK$2:$AK$167,economics!$AJ$2:$AJ$167,TRUE)-_xlfn.NORM.DIST(CG$30,economics!$AK$2:$AK$167,economics!$AJ$2:$AJ$167,TRUE))*economics!$AM$2:$AM$167))/(SUMPRODUCT((economics!$AG$2:$AG$167=$B48)*(economics!$D$2:$D$167="process")*economics!$AH$2:$AH$167*(_xlfn.NORM.DIST(CG$3,economics!$AK$2:$AK$167,economics!$AJ$2:$AJ$167,TRUE)-_xlfn.NORM.DIST(CG$30,economics!$AK$2:$AK$167,economics!$AJ$2:$AJ$167,TRUE)))),"")</f>
        <v/>
      </c>
      <c r="CH48" t="str">
        <f t="array" ref="CH48">IFERROR((SUMPRODUCT((economics!$AG$2:$AG$167=$B48)*(economics!$D$2:$D$167="process")*economics!$AH$2:$AH$167*(_xlfn.NORM.DIST(CH$3,economics!$AK$2:$AK$167,economics!$AJ$2:$AJ$167,TRUE)-_xlfn.NORM.DIST(CH$30,economics!$AK$2:$AK$167,economics!$AJ$2:$AJ$167,TRUE))*economics!$AM$2:$AM$167))/(SUMPRODUCT((economics!$AG$2:$AG$167=$B48)*(economics!$D$2:$D$167="process")*economics!$AH$2:$AH$167*(_xlfn.NORM.DIST(CH$3,economics!$AK$2:$AK$167,economics!$AJ$2:$AJ$167,TRUE)-_xlfn.NORM.DIST(CH$30,economics!$AK$2:$AK$167,economics!$AJ$2:$AJ$167,TRUE)))),"")</f>
        <v/>
      </c>
    </row>
    <row r="49" spans="1:86" x14ac:dyDescent="0.35">
      <c r="A49" t="str">
        <f t="shared" si="0"/>
        <v>computers and electronics 26</v>
      </c>
      <c r="B49">
        <f t="shared" si="0"/>
        <v>26</v>
      </c>
      <c r="E49" t="str">
        <f t="array" ref="E49">IFERROR((SUMPRODUCT((economics!$AG$2:$AG$167=$B49)*(economics!$D$2:$D$167="process")*economics!$AH$2:$AH$167*(_xlfn.NORM.DIST(E$3,economics!$AK$2:$AK$167,economics!$AJ$2:$AJ$167,TRUE)-_xlfn.NORM.DIST(E$30,economics!$AK$2:$AK$167,economics!$AJ$2:$AJ$167,TRUE))*economics!$AM$2:$AM$167))/(SUMPRODUCT((economics!$AG$2:$AG$167=$B49)*(economics!$D$2:$D$167="process")*economics!$AH$2:$AH$167*(_xlfn.NORM.DIST(E$3,economics!$AK$2:$AK$167,economics!$AJ$2:$AJ$167,TRUE)-_xlfn.NORM.DIST(E$30,economics!$AK$2:$AK$167,economics!$AJ$2:$AJ$167,TRUE)))),"")</f>
        <v/>
      </c>
      <c r="F49" t="str">
        <f t="array" ref="F49">IFERROR((SUMPRODUCT((economics!$AG$2:$AG$167=$B49)*(economics!$D$2:$D$167="process")*economics!$AH$2:$AH$167*(_xlfn.NORM.DIST(F$3,economics!$AK$2:$AK$167,economics!$AJ$2:$AJ$167,TRUE)-_xlfn.NORM.DIST(F$30,economics!$AK$2:$AK$167,economics!$AJ$2:$AJ$167,TRUE))*economics!$AM$2:$AM$167))/(SUMPRODUCT((economics!$AG$2:$AG$167=$B49)*(economics!$D$2:$D$167="process")*economics!$AH$2:$AH$167*(_xlfn.NORM.DIST(F$3,economics!$AK$2:$AK$167,economics!$AJ$2:$AJ$167,TRUE)-_xlfn.NORM.DIST(F$30,economics!$AK$2:$AK$167,economics!$AJ$2:$AJ$167,TRUE)))),"")</f>
        <v/>
      </c>
      <c r="G49" t="str">
        <f t="array" ref="G49">IFERROR((SUMPRODUCT((economics!$AG$2:$AG$167=$B49)*(economics!$D$2:$D$167="process")*economics!$AH$2:$AH$167*(_xlfn.NORM.DIST(G$3,economics!$AK$2:$AK$167,economics!$AJ$2:$AJ$167,TRUE)-_xlfn.NORM.DIST(G$30,economics!$AK$2:$AK$167,economics!$AJ$2:$AJ$167,TRUE))*economics!$AM$2:$AM$167))/(SUMPRODUCT((economics!$AG$2:$AG$167=$B49)*(economics!$D$2:$D$167="process")*economics!$AH$2:$AH$167*(_xlfn.NORM.DIST(G$3,economics!$AK$2:$AK$167,economics!$AJ$2:$AJ$167,TRUE)-_xlfn.NORM.DIST(G$30,economics!$AK$2:$AK$167,economics!$AJ$2:$AJ$167,TRUE)))),"")</f>
        <v/>
      </c>
      <c r="H49" t="str">
        <f t="array" ref="H49">IFERROR((SUMPRODUCT((economics!$AG$2:$AG$167=$B49)*(economics!$D$2:$D$167="process")*economics!$AH$2:$AH$167*(_xlfn.NORM.DIST(H$3,economics!$AK$2:$AK$167,economics!$AJ$2:$AJ$167,TRUE)-_xlfn.NORM.DIST(H$30,economics!$AK$2:$AK$167,economics!$AJ$2:$AJ$167,TRUE))*economics!$AM$2:$AM$167))/(SUMPRODUCT((economics!$AG$2:$AG$167=$B49)*(economics!$D$2:$D$167="process")*economics!$AH$2:$AH$167*(_xlfn.NORM.DIST(H$3,economics!$AK$2:$AK$167,economics!$AJ$2:$AJ$167,TRUE)-_xlfn.NORM.DIST(H$30,economics!$AK$2:$AK$167,economics!$AJ$2:$AJ$167,TRUE)))),"")</f>
        <v/>
      </c>
      <c r="I49" t="str">
        <f t="array" ref="I49">IFERROR((SUMPRODUCT((economics!$AG$2:$AG$167=$B49)*(economics!$D$2:$D$167="process")*economics!$AH$2:$AH$167*(_xlfn.NORM.DIST(I$3,economics!$AK$2:$AK$167,economics!$AJ$2:$AJ$167,TRUE)-_xlfn.NORM.DIST(I$30,economics!$AK$2:$AK$167,economics!$AJ$2:$AJ$167,TRUE))*economics!$AM$2:$AM$167))/(SUMPRODUCT((economics!$AG$2:$AG$167=$B49)*(economics!$D$2:$D$167="process")*economics!$AH$2:$AH$167*(_xlfn.NORM.DIST(I$3,economics!$AK$2:$AK$167,economics!$AJ$2:$AJ$167,TRUE)-_xlfn.NORM.DIST(I$30,economics!$AK$2:$AK$167,economics!$AJ$2:$AJ$167,TRUE)))),"")</f>
        <v/>
      </c>
      <c r="J49" t="str">
        <f t="array" ref="J49">IFERROR((SUMPRODUCT((economics!$AG$2:$AG$167=$B49)*(economics!$D$2:$D$167="process")*economics!$AH$2:$AH$167*(_xlfn.NORM.DIST(J$3,economics!$AK$2:$AK$167,economics!$AJ$2:$AJ$167,TRUE)-_xlfn.NORM.DIST(J$30,economics!$AK$2:$AK$167,economics!$AJ$2:$AJ$167,TRUE))*economics!$AM$2:$AM$167))/(SUMPRODUCT((economics!$AG$2:$AG$167=$B49)*(economics!$D$2:$D$167="process")*economics!$AH$2:$AH$167*(_xlfn.NORM.DIST(J$3,economics!$AK$2:$AK$167,economics!$AJ$2:$AJ$167,TRUE)-_xlfn.NORM.DIST(J$30,economics!$AK$2:$AK$167,economics!$AJ$2:$AJ$167,TRUE)))),"")</f>
        <v/>
      </c>
      <c r="K49" t="str">
        <f t="array" ref="K49">IFERROR((SUMPRODUCT((economics!$AG$2:$AG$167=$B49)*(economics!$D$2:$D$167="process")*economics!$AH$2:$AH$167*(_xlfn.NORM.DIST(K$3,economics!$AK$2:$AK$167,economics!$AJ$2:$AJ$167,TRUE)-_xlfn.NORM.DIST(K$30,economics!$AK$2:$AK$167,economics!$AJ$2:$AJ$167,TRUE))*economics!$AM$2:$AM$167))/(SUMPRODUCT((economics!$AG$2:$AG$167=$B49)*(economics!$D$2:$D$167="process")*economics!$AH$2:$AH$167*(_xlfn.NORM.DIST(K$3,economics!$AK$2:$AK$167,economics!$AJ$2:$AJ$167,TRUE)-_xlfn.NORM.DIST(K$30,economics!$AK$2:$AK$167,economics!$AJ$2:$AJ$167,TRUE)))),"")</f>
        <v/>
      </c>
      <c r="L49" t="str">
        <f t="array" ref="L49">IFERROR((SUMPRODUCT((economics!$AG$2:$AG$167=$B49)*(economics!$D$2:$D$167="process")*economics!$AH$2:$AH$167*(_xlfn.NORM.DIST(L$3,economics!$AK$2:$AK$167,economics!$AJ$2:$AJ$167,TRUE)-_xlfn.NORM.DIST(L$30,economics!$AK$2:$AK$167,economics!$AJ$2:$AJ$167,TRUE))*economics!$AM$2:$AM$167))/(SUMPRODUCT((economics!$AG$2:$AG$167=$B49)*(economics!$D$2:$D$167="process")*economics!$AH$2:$AH$167*(_xlfn.NORM.DIST(L$3,economics!$AK$2:$AK$167,economics!$AJ$2:$AJ$167,TRUE)-_xlfn.NORM.DIST(L$30,economics!$AK$2:$AK$167,economics!$AJ$2:$AJ$167,TRUE)))),"")</f>
        <v/>
      </c>
      <c r="M49" t="str">
        <f t="array" ref="M49">IFERROR((SUMPRODUCT((economics!$AG$2:$AG$167=$B49)*(economics!$D$2:$D$167="process")*economics!$AH$2:$AH$167*(_xlfn.NORM.DIST(M$3,economics!$AK$2:$AK$167,economics!$AJ$2:$AJ$167,TRUE)-_xlfn.NORM.DIST(M$30,economics!$AK$2:$AK$167,economics!$AJ$2:$AJ$167,TRUE))*economics!$AM$2:$AM$167))/(SUMPRODUCT((economics!$AG$2:$AG$167=$B49)*(economics!$D$2:$D$167="process")*economics!$AH$2:$AH$167*(_xlfn.NORM.DIST(M$3,economics!$AK$2:$AK$167,economics!$AJ$2:$AJ$167,TRUE)-_xlfn.NORM.DIST(M$30,economics!$AK$2:$AK$167,economics!$AJ$2:$AJ$167,TRUE)))),"")</f>
        <v/>
      </c>
      <c r="N49" t="str">
        <f t="array" ref="N49">IFERROR((SUMPRODUCT((economics!$AG$2:$AG$167=$B49)*(economics!$D$2:$D$167="process")*economics!$AH$2:$AH$167*(_xlfn.NORM.DIST(N$3,economics!$AK$2:$AK$167,economics!$AJ$2:$AJ$167,TRUE)-_xlfn.NORM.DIST(N$30,economics!$AK$2:$AK$167,economics!$AJ$2:$AJ$167,TRUE))*economics!$AM$2:$AM$167))/(SUMPRODUCT((economics!$AG$2:$AG$167=$B49)*(economics!$D$2:$D$167="process")*economics!$AH$2:$AH$167*(_xlfn.NORM.DIST(N$3,economics!$AK$2:$AK$167,economics!$AJ$2:$AJ$167,TRUE)-_xlfn.NORM.DIST(N$30,economics!$AK$2:$AK$167,economics!$AJ$2:$AJ$167,TRUE)))),"")</f>
        <v/>
      </c>
      <c r="O49" t="str">
        <f t="array" ref="O49">IFERROR((SUMPRODUCT((economics!$AG$2:$AG$167=$B49)*(economics!$D$2:$D$167="process")*economics!$AH$2:$AH$167*(_xlfn.NORM.DIST(O$3,economics!$AK$2:$AK$167,economics!$AJ$2:$AJ$167,TRUE)-_xlfn.NORM.DIST(O$30,economics!$AK$2:$AK$167,economics!$AJ$2:$AJ$167,TRUE))*economics!$AM$2:$AM$167))/(SUMPRODUCT((economics!$AG$2:$AG$167=$B49)*(economics!$D$2:$D$167="process")*economics!$AH$2:$AH$167*(_xlfn.NORM.DIST(O$3,economics!$AK$2:$AK$167,economics!$AJ$2:$AJ$167,TRUE)-_xlfn.NORM.DIST(O$30,economics!$AK$2:$AK$167,economics!$AJ$2:$AJ$167,TRUE)))),"")</f>
        <v/>
      </c>
      <c r="P49" t="str">
        <f t="array" ref="P49">IFERROR((SUMPRODUCT((economics!$AG$2:$AG$167=$B49)*(economics!$D$2:$D$167="process")*economics!$AH$2:$AH$167*(_xlfn.NORM.DIST(P$3,economics!$AK$2:$AK$167,economics!$AJ$2:$AJ$167,TRUE)-_xlfn.NORM.DIST(P$30,economics!$AK$2:$AK$167,economics!$AJ$2:$AJ$167,TRUE))*economics!$AM$2:$AM$167))/(SUMPRODUCT((economics!$AG$2:$AG$167=$B49)*(economics!$D$2:$D$167="process")*economics!$AH$2:$AH$167*(_xlfn.NORM.DIST(P$3,economics!$AK$2:$AK$167,economics!$AJ$2:$AJ$167,TRUE)-_xlfn.NORM.DIST(P$30,economics!$AK$2:$AK$167,economics!$AJ$2:$AJ$167,TRUE)))),"")</f>
        <v/>
      </c>
      <c r="Q49" t="str">
        <f t="array" ref="Q49">IFERROR((SUMPRODUCT((economics!$AG$2:$AG$167=$B49)*(economics!$D$2:$D$167="process")*economics!$AH$2:$AH$167*(_xlfn.NORM.DIST(Q$3,economics!$AK$2:$AK$167,economics!$AJ$2:$AJ$167,TRUE)-_xlfn.NORM.DIST(Q$30,economics!$AK$2:$AK$167,economics!$AJ$2:$AJ$167,TRUE))*economics!$AM$2:$AM$167))/(SUMPRODUCT((economics!$AG$2:$AG$167=$B49)*(economics!$D$2:$D$167="process")*economics!$AH$2:$AH$167*(_xlfn.NORM.DIST(Q$3,economics!$AK$2:$AK$167,economics!$AJ$2:$AJ$167,TRUE)-_xlfn.NORM.DIST(Q$30,economics!$AK$2:$AK$167,economics!$AJ$2:$AJ$167,TRUE)))),"")</f>
        <v/>
      </c>
      <c r="R49" t="str">
        <f t="array" ref="R49">IFERROR((SUMPRODUCT((economics!$AG$2:$AG$167=$B49)*(economics!$D$2:$D$167="process")*economics!$AH$2:$AH$167*(_xlfn.NORM.DIST(R$3,economics!$AK$2:$AK$167,economics!$AJ$2:$AJ$167,TRUE)-_xlfn.NORM.DIST(R$30,economics!$AK$2:$AK$167,economics!$AJ$2:$AJ$167,TRUE))*economics!$AM$2:$AM$167))/(SUMPRODUCT((economics!$AG$2:$AG$167=$B49)*(economics!$D$2:$D$167="process")*economics!$AH$2:$AH$167*(_xlfn.NORM.DIST(R$3,economics!$AK$2:$AK$167,economics!$AJ$2:$AJ$167,TRUE)-_xlfn.NORM.DIST(R$30,economics!$AK$2:$AK$167,economics!$AJ$2:$AJ$167,TRUE)))),"")</f>
        <v/>
      </c>
      <c r="S49" t="str">
        <f t="array" ref="S49">IFERROR((SUMPRODUCT((economics!$AG$2:$AG$167=$B49)*(economics!$D$2:$D$167="process")*economics!$AH$2:$AH$167*(_xlfn.NORM.DIST(S$3,economics!$AK$2:$AK$167,economics!$AJ$2:$AJ$167,TRUE)-_xlfn.NORM.DIST(S$30,economics!$AK$2:$AK$167,economics!$AJ$2:$AJ$167,TRUE))*economics!$AM$2:$AM$167))/(SUMPRODUCT((economics!$AG$2:$AG$167=$B49)*(economics!$D$2:$D$167="process")*economics!$AH$2:$AH$167*(_xlfn.NORM.DIST(S$3,economics!$AK$2:$AK$167,economics!$AJ$2:$AJ$167,TRUE)-_xlfn.NORM.DIST(S$30,economics!$AK$2:$AK$167,economics!$AJ$2:$AJ$167,TRUE)))),"")</f>
        <v/>
      </c>
      <c r="T49" t="str">
        <f t="array" ref="T49">IFERROR((SUMPRODUCT((economics!$AG$2:$AG$167=$B49)*(economics!$D$2:$D$167="process")*economics!$AH$2:$AH$167*(_xlfn.NORM.DIST(T$3,economics!$AK$2:$AK$167,economics!$AJ$2:$AJ$167,TRUE)-_xlfn.NORM.DIST(T$30,economics!$AK$2:$AK$167,economics!$AJ$2:$AJ$167,TRUE))*economics!$AM$2:$AM$167))/(SUMPRODUCT((economics!$AG$2:$AG$167=$B49)*(economics!$D$2:$D$167="process")*economics!$AH$2:$AH$167*(_xlfn.NORM.DIST(T$3,economics!$AK$2:$AK$167,economics!$AJ$2:$AJ$167,TRUE)-_xlfn.NORM.DIST(T$30,economics!$AK$2:$AK$167,economics!$AJ$2:$AJ$167,TRUE)))),"")</f>
        <v/>
      </c>
      <c r="U49" t="str">
        <f t="array" ref="U49">IFERROR((SUMPRODUCT((economics!$AG$2:$AG$167=$B49)*(economics!$D$2:$D$167="process")*economics!$AH$2:$AH$167*(_xlfn.NORM.DIST(U$3,economics!$AK$2:$AK$167,economics!$AJ$2:$AJ$167,TRUE)-_xlfn.NORM.DIST(U$30,economics!$AK$2:$AK$167,economics!$AJ$2:$AJ$167,TRUE))*economics!$AM$2:$AM$167))/(SUMPRODUCT((economics!$AG$2:$AG$167=$B49)*(economics!$D$2:$D$167="process")*economics!$AH$2:$AH$167*(_xlfn.NORM.DIST(U$3,economics!$AK$2:$AK$167,economics!$AJ$2:$AJ$167,TRUE)-_xlfn.NORM.DIST(U$30,economics!$AK$2:$AK$167,economics!$AJ$2:$AJ$167,TRUE)))),"")</f>
        <v/>
      </c>
      <c r="V49" t="str">
        <f t="array" ref="V49">IFERROR((SUMPRODUCT((economics!$AG$2:$AG$167=$B49)*(economics!$D$2:$D$167="process")*economics!$AH$2:$AH$167*(_xlfn.NORM.DIST(V$3,economics!$AK$2:$AK$167,economics!$AJ$2:$AJ$167,TRUE)-_xlfn.NORM.DIST(V$30,economics!$AK$2:$AK$167,economics!$AJ$2:$AJ$167,TRUE))*economics!$AM$2:$AM$167))/(SUMPRODUCT((economics!$AG$2:$AG$167=$B49)*(economics!$D$2:$D$167="process")*economics!$AH$2:$AH$167*(_xlfn.NORM.DIST(V$3,economics!$AK$2:$AK$167,economics!$AJ$2:$AJ$167,TRUE)-_xlfn.NORM.DIST(V$30,economics!$AK$2:$AK$167,economics!$AJ$2:$AJ$167,TRUE)))),"")</f>
        <v/>
      </c>
      <c r="W49" t="str">
        <f t="array" ref="W49">IFERROR((SUMPRODUCT((economics!$AG$2:$AG$167=$B49)*(economics!$D$2:$D$167="process")*economics!$AH$2:$AH$167*(_xlfn.NORM.DIST(W$3,economics!$AK$2:$AK$167,economics!$AJ$2:$AJ$167,TRUE)-_xlfn.NORM.DIST(W$30,economics!$AK$2:$AK$167,economics!$AJ$2:$AJ$167,TRUE))*economics!$AM$2:$AM$167))/(SUMPRODUCT((economics!$AG$2:$AG$167=$B49)*(economics!$D$2:$D$167="process")*economics!$AH$2:$AH$167*(_xlfn.NORM.DIST(W$3,economics!$AK$2:$AK$167,economics!$AJ$2:$AJ$167,TRUE)-_xlfn.NORM.DIST(W$30,economics!$AK$2:$AK$167,economics!$AJ$2:$AJ$167,TRUE)))),"")</f>
        <v/>
      </c>
      <c r="X49" t="str">
        <f t="array" ref="X49">IFERROR((SUMPRODUCT((economics!$AG$2:$AG$167=$B49)*(economics!$D$2:$D$167="process")*economics!$AH$2:$AH$167*(_xlfn.NORM.DIST(X$3,economics!$AK$2:$AK$167,economics!$AJ$2:$AJ$167,TRUE)-_xlfn.NORM.DIST(X$30,economics!$AK$2:$AK$167,economics!$AJ$2:$AJ$167,TRUE))*economics!$AM$2:$AM$167))/(SUMPRODUCT((economics!$AG$2:$AG$167=$B49)*(economics!$D$2:$D$167="process")*economics!$AH$2:$AH$167*(_xlfn.NORM.DIST(X$3,economics!$AK$2:$AK$167,economics!$AJ$2:$AJ$167,TRUE)-_xlfn.NORM.DIST(X$30,economics!$AK$2:$AK$167,economics!$AJ$2:$AJ$167,TRUE)))),"")</f>
        <v/>
      </c>
      <c r="Y49" t="str">
        <f t="array" ref="Y49">IFERROR((SUMPRODUCT((economics!$AG$2:$AG$167=$B49)*(economics!$D$2:$D$167="process")*economics!$AH$2:$AH$167*(_xlfn.NORM.DIST(Y$3,economics!$AK$2:$AK$167,economics!$AJ$2:$AJ$167,TRUE)-_xlfn.NORM.DIST(Y$30,economics!$AK$2:$AK$167,economics!$AJ$2:$AJ$167,TRUE))*economics!$AM$2:$AM$167))/(SUMPRODUCT((economics!$AG$2:$AG$167=$B49)*(economics!$D$2:$D$167="process")*economics!$AH$2:$AH$167*(_xlfn.NORM.DIST(Y$3,economics!$AK$2:$AK$167,economics!$AJ$2:$AJ$167,TRUE)-_xlfn.NORM.DIST(Y$30,economics!$AK$2:$AK$167,economics!$AJ$2:$AJ$167,TRUE)))),"")</f>
        <v/>
      </c>
      <c r="Z49" t="str">
        <f t="array" ref="Z49">IFERROR((SUMPRODUCT((economics!$AG$2:$AG$167=$B49)*(economics!$D$2:$D$167="process")*economics!$AH$2:$AH$167*(_xlfn.NORM.DIST(Z$3,economics!$AK$2:$AK$167,economics!$AJ$2:$AJ$167,TRUE)-_xlfn.NORM.DIST(Z$30,economics!$AK$2:$AK$167,economics!$AJ$2:$AJ$167,TRUE))*economics!$AM$2:$AM$167))/(SUMPRODUCT((economics!$AG$2:$AG$167=$B49)*(economics!$D$2:$D$167="process")*economics!$AH$2:$AH$167*(_xlfn.NORM.DIST(Z$3,economics!$AK$2:$AK$167,economics!$AJ$2:$AJ$167,TRUE)-_xlfn.NORM.DIST(Z$30,economics!$AK$2:$AK$167,economics!$AJ$2:$AJ$167,TRUE)))),"")</f>
        <v/>
      </c>
      <c r="AA49" t="str">
        <f t="array" ref="AA49">IFERROR((SUMPRODUCT((economics!$AG$2:$AG$167=$B49)*(economics!$D$2:$D$167="process")*economics!$AH$2:$AH$167*(_xlfn.NORM.DIST(AA$3,economics!$AK$2:$AK$167,economics!$AJ$2:$AJ$167,TRUE)-_xlfn.NORM.DIST(AA$30,economics!$AK$2:$AK$167,economics!$AJ$2:$AJ$167,TRUE))*economics!$AM$2:$AM$167))/(SUMPRODUCT((economics!$AG$2:$AG$167=$B49)*(economics!$D$2:$D$167="process")*economics!$AH$2:$AH$167*(_xlfn.NORM.DIST(AA$3,economics!$AK$2:$AK$167,economics!$AJ$2:$AJ$167,TRUE)-_xlfn.NORM.DIST(AA$30,economics!$AK$2:$AK$167,economics!$AJ$2:$AJ$167,TRUE)))),"")</f>
        <v/>
      </c>
      <c r="AB49" t="str">
        <f t="array" ref="AB49">IFERROR((SUMPRODUCT((economics!$AG$2:$AG$167=$B49)*(economics!$D$2:$D$167="process")*economics!$AH$2:$AH$167*(_xlfn.NORM.DIST(AB$3,economics!$AK$2:$AK$167,economics!$AJ$2:$AJ$167,TRUE)-_xlfn.NORM.DIST(AB$30,economics!$AK$2:$AK$167,economics!$AJ$2:$AJ$167,TRUE))*economics!$AM$2:$AM$167))/(SUMPRODUCT((economics!$AG$2:$AG$167=$B49)*(economics!$D$2:$D$167="process")*economics!$AH$2:$AH$167*(_xlfn.NORM.DIST(AB$3,economics!$AK$2:$AK$167,economics!$AJ$2:$AJ$167,TRUE)-_xlfn.NORM.DIST(AB$30,economics!$AK$2:$AK$167,economics!$AJ$2:$AJ$167,TRUE)))),"")</f>
        <v/>
      </c>
      <c r="AC49" t="str">
        <f t="array" ref="AC49">IFERROR((SUMPRODUCT((economics!$AG$2:$AG$167=$B49)*(economics!$D$2:$D$167="process")*economics!$AH$2:$AH$167*(_xlfn.NORM.DIST(AC$3,economics!$AK$2:$AK$167,economics!$AJ$2:$AJ$167,TRUE)-_xlfn.NORM.DIST(AC$30,economics!$AK$2:$AK$167,economics!$AJ$2:$AJ$167,TRUE))*economics!$AM$2:$AM$167))/(SUMPRODUCT((economics!$AG$2:$AG$167=$B49)*(economics!$D$2:$D$167="process")*economics!$AH$2:$AH$167*(_xlfn.NORM.DIST(AC$3,economics!$AK$2:$AK$167,economics!$AJ$2:$AJ$167,TRUE)-_xlfn.NORM.DIST(AC$30,economics!$AK$2:$AK$167,economics!$AJ$2:$AJ$167,TRUE)))),"")</f>
        <v/>
      </c>
      <c r="AD49" t="str">
        <f t="array" ref="AD49">IFERROR((SUMPRODUCT((economics!$AG$2:$AG$167=$B49)*(economics!$D$2:$D$167="process")*economics!$AH$2:$AH$167*(_xlfn.NORM.DIST(AD$3,economics!$AK$2:$AK$167,economics!$AJ$2:$AJ$167,TRUE)-_xlfn.NORM.DIST(AD$30,economics!$AK$2:$AK$167,economics!$AJ$2:$AJ$167,TRUE))*economics!$AM$2:$AM$167))/(SUMPRODUCT((economics!$AG$2:$AG$167=$B49)*(economics!$D$2:$D$167="process")*economics!$AH$2:$AH$167*(_xlfn.NORM.DIST(AD$3,economics!$AK$2:$AK$167,economics!$AJ$2:$AJ$167,TRUE)-_xlfn.NORM.DIST(AD$30,economics!$AK$2:$AK$167,economics!$AJ$2:$AJ$167,TRUE)))),"")</f>
        <v/>
      </c>
      <c r="AE49" t="str">
        <f t="array" ref="AE49">IFERROR((SUMPRODUCT((economics!$AG$2:$AG$167=$B49)*(economics!$D$2:$D$167="process")*economics!$AH$2:$AH$167*(_xlfn.NORM.DIST(AE$3,economics!$AK$2:$AK$167,economics!$AJ$2:$AJ$167,TRUE)-_xlfn.NORM.DIST(AE$30,economics!$AK$2:$AK$167,economics!$AJ$2:$AJ$167,TRUE))*economics!$AM$2:$AM$167))/(SUMPRODUCT((economics!$AG$2:$AG$167=$B49)*(economics!$D$2:$D$167="process")*economics!$AH$2:$AH$167*(_xlfn.NORM.DIST(AE$3,economics!$AK$2:$AK$167,economics!$AJ$2:$AJ$167,TRUE)-_xlfn.NORM.DIST(AE$30,economics!$AK$2:$AK$167,economics!$AJ$2:$AJ$167,TRUE)))),"")</f>
        <v/>
      </c>
      <c r="AF49" t="str">
        <f t="array" ref="AF49">IFERROR((SUMPRODUCT((economics!$AG$2:$AG$167=$B49)*(economics!$D$2:$D$167="process")*economics!$AH$2:$AH$167*(_xlfn.NORM.DIST(AF$3,economics!$AK$2:$AK$167,economics!$AJ$2:$AJ$167,TRUE)-_xlfn.NORM.DIST(AF$30,economics!$AK$2:$AK$167,economics!$AJ$2:$AJ$167,TRUE))*economics!$AM$2:$AM$167))/(SUMPRODUCT((economics!$AG$2:$AG$167=$B49)*(economics!$D$2:$D$167="process")*economics!$AH$2:$AH$167*(_xlfn.NORM.DIST(AF$3,economics!$AK$2:$AK$167,economics!$AJ$2:$AJ$167,TRUE)-_xlfn.NORM.DIST(AF$30,economics!$AK$2:$AK$167,economics!$AJ$2:$AJ$167,TRUE)))),"")</f>
        <v/>
      </c>
      <c r="AG49" t="str">
        <f t="array" ref="AG49">IFERROR((SUMPRODUCT((economics!$AG$2:$AG$167=$B49)*(economics!$D$2:$D$167="process")*economics!$AH$2:$AH$167*(_xlfn.NORM.DIST(AG$3,economics!$AK$2:$AK$167,economics!$AJ$2:$AJ$167,TRUE)-_xlfn.NORM.DIST(AG$30,economics!$AK$2:$AK$167,economics!$AJ$2:$AJ$167,TRUE))*economics!$AM$2:$AM$167))/(SUMPRODUCT((economics!$AG$2:$AG$167=$B49)*(economics!$D$2:$D$167="process")*economics!$AH$2:$AH$167*(_xlfn.NORM.DIST(AG$3,economics!$AK$2:$AK$167,economics!$AJ$2:$AJ$167,TRUE)-_xlfn.NORM.DIST(AG$30,economics!$AK$2:$AK$167,economics!$AJ$2:$AJ$167,TRUE)))),"")</f>
        <v/>
      </c>
      <c r="AH49" t="str">
        <f t="array" ref="AH49">IFERROR((SUMPRODUCT((economics!$AG$2:$AG$167=$B49)*(economics!$D$2:$D$167="process")*economics!$AH$2:$AH$167*(_xlfn.NORM.DIST(AH$3,economics!$AK$2:$AK$167,economics!$AJ$2:$AJ$167,TRUE)-_xlfn.NORM.DIST(AH$30,economics!$AK$2:$AK$167,economics!$AJ$2:$AJ$167,TRUE))*economics!$AM$2:$AM$167))/(SUMPRODUCT((economics!$AG$2:$AG$167=$B49)*(economics!$D$2:$D$167="process")*economics!$AH$2:$AH$167*(_xlfn.NORM.DIST(AH$3,economics!$AK$2:$AK$167,economics!$AJ$2:$AJ$167,TRUE)-_xlfn.NORM.DIST(AH$30,economics!$AK$2:$AK$167,economics!$AJ$2:$AJ$167,TRUE)))),"")</f>
        <v/>
      </c>
      <c r="AI49" t="str">
        <f t="array" ref="AI49">IFERROR((SUMPRODUCT((economics!$AG$2:$AG$167=$B49)*(economics!$D$2:$D$167="process")*economics!$AH$2:$AH$167*(_xlfn.NORM.DIST(AI$3,economics!$AK$2:$AK$167,economics!$AJ$2:$AJ$167,TRUE)-_xlfn.NORM.DIST(AI$30,economics!$AK$2:$AK$167,economics!$AJ$2:$AJ$167,TRUE))*economics!$AM$2:$AM$167))/(SUMPRODUCT((economics!$AG$2:$AG$167=$B49)*(economics!$D$2:$D$167="process")*economics!$AH$2:$AH$167*(_xlfn.NORM.DIST(AI$3,economics!$AK$2:$AK$167,economics!$AJ$2:$AJ$167,TRUE)-_xlfn.NORM.DIST(AI$30,economics!$AK$2:$AK$167,economics!$AJ$2:$AJ$167,TRUE)))),"")</f>
        <v/>
      </c>
      <c r="AJ49" t="str">
        <f t="array" ref="AJ49">IFERROR((SUMPRODUCT((economics!$AG$2:$AG$167=$B49)*(economics!$D$2:$D$167="process")*economics!$AH$2:$AH$167*(_xlfn.NORM.DIST(AJ$3,economics!$AK$2:$AK$167,economics!$AJ$2:$AJ$167,TRUE)-_xlfn.NORM.DIST(AJ$30,economics!$AK$2:$AK$167,economics!$AJ$2:$AJ$167,TRUE))*economics!$AM$2:$AM$167))/(SUMPRODUCT((economics!$AG$2:$AG$167=$B49)*(economics!$D$2:$D$167="process")*economics!$AH$2:$AH$167*(_xlfn.NORM.DIST(AJ$3,economics!$AK$2:$AK$167,economics!$AJ$2:$AJ$167,TRUE)-_xlfn.NORM.DIST(AJ$30,economics!$AK$2:$AK$167,economics!$AJ$2:$AJ$167,TRUE)))),"")</f>
        <v/>
      </c>
      <c r="AK49" t="str">
        <f t="array" ref="AK49">IFERROR((SUMPRODUCT((economics!$AG$2:$AG$167=$B49)*(economics!$D$2:$D$167="process")*economics!$AH$2:$AH$167*(_xlfn.NORM.DIST(AK$3,economics!$AK$2:$AK$167,economics!$AJ$2:$AJ$167,TRUE)-_xlfn.NORM.DIST(AK$30,economics!$AK$2:$AK$167,economics!$AJ$2:$AJ$167,TRUE))*economics!$AM$2:$AM$167))/(SUMPRODUCT((economics!$AG$2:$AG$167=$B49)*(economics!$D$2:$D$167="process")*economics!$AH$2:$AH$167*(_xlfn.NORM.DIST(AK$3,economics!$AK$2:$AK$167,economics!$AJ$2:$AJ$167,TRUE)-_xlfn.NORM.DIST(AK$30,economics!$AK$2:$AK$167,economics!$AJ$2:$AJ$167,TRUE)))),"")</f>
        <v/>
      </c>
      <c r="AL49" t="str">
        <f t="array" ref="AL49">IFERROR((SUMPRODUCT((economics!$AG$2:$AG$167=$B49)*(economics!$D$2:$D$167="process")*economics!$AH$2:$AH$167*(_xlfn.NORM.DIST(AL$3,economics!$AK$2:$AK$167,economics!$AJ$2:$AJ$167,TRUE)-_xlfn.NORM.DIST(AL$30,economics!$AK$2:$AK$167,economics!$AJ$2:$AJ$167,TRUE))*economics!$AM$2:$AM$167))/(SUMPRODUCT((economics!$AG$2:$AG$167=$B49)*(economics!$D$2:$D$167="process")*economics!$AH$2:$AH$167*(_xlfn.NORM.DIST(AL$3,economics!$AK$2:$AK$167,economics!$AJ$2:$AJ$167,TRUE)-_xlfn.NORM.DIST(AL$30,economics!$AK$2:$AK$167,economics!$AJ$2:$AJ$167,TRUE)))),"")</f>
        <v/>
      </c>
      <c r="AM49" t="str">
        <f t="array" ref="AM49">IFERROR((SUMPRODUCT((economics!$AG$2:$AG$167=$B49)*(economics!$D$2:$D$167="process")*economics!$AH$2:$AH$167*(_xlfn.NORM.DIST(AM$3,economics!$AK$2:$AK$167,economics!$AJ$2:$AJ$167,TRUE)-_xlfn.NORM.DIST(AM$30,economics!$AK$2:$AK$167,economics!$AJ$2:$AJ$167,TRUE))*economics!$AM$2:$AM$167))/(SUMPRODUCT((economics!$AG$2:$AG$167=$B49)*(economics!$D$2:$D$167="process")*economics!$AH$2:$AH$167*(_xlfn.NORM.DIST(AM$3,economics!$AK$2:$AK$167,economics!$AJ$2:$AJ$167,TRUE)-_xlfn.NORM.DIST(AM$30,economics!$AK$2:$AK$167,economics!$AJ$2:$AJ$167,TRUE)))),"")</f>
        <v/>
      </c>
      <c r="AN49" t="str">
        <f t="array" ref="AN49">IFERROR((SUMPRODUCT((economics!$AG$2:$AG$167=$B49)*(economics!$D$2:$D$167="process")*economics!$AH$2:$AH$167*(_xlfn.NORM.DIST(AN$3,economics!$AK$2:$AK$167,economics!$AJ$2:$AJ$167,TRUE)-_xlfn.NORM.DIST(AN$30,economics!$AK$2:$AK$167,economics!$AJ$2:$AJ$167,TRUE))*economics!$AM$2:$AM$167))/(SUMPRODUCT((economics!$AG$2:$AG$167=$B49)*(economics!$D$2:$D$167="process")*economics!$AH$2:$AH$167*(_xlfn.NORM.DIST(AN$3,economics!$AK$2:$AK$167,economics!$AJ$2:$AJ$167,TRUE)-_xlfn.NORM.DIST(AN$30,economics!$AK$2:$AK$167,economics!$AJ$2:$AJ$167,TRUE)))),"")</f>
        <v/>
      </c>
      <c r="AO49" t="str">
        <f t="array" ref="AO49">IFERROR((SUMPRODUCT((economics!$AG$2:$AG$167=$B49)*(economics!$D$2:$D$167="process")*economics!$AH$2:$AH$167*(_xlfn.NORM.DIST(AO$3,economics!$AK$2:$AK$167,economics!$AJ$2:$AJ$167,TRUE)-_xlfn.NORM.DIST(AO$30,economics!$AK$2:$AK$167,economics!$AJ$2:$AJ$167,TRUE))*economics!$AM$2:$AM$167))/(SUMPRODUCT((economics!$AG$2:$AG$167=$B49)*(economics!$D$2:$D$167="process")*economics!$AH$2:$AH$167*(_xlfn.NORM.DIST(AO$3,economics!$AK$2:$AK$167,economics!$AJ$2:$AJ$167,TRUE)-_xlfn.NORM.DIST(AO$30,economics!$AK$2:$AK$167,economics!$AJ$2:$AJ$167,TRUE)))),"")</f>
        <v/>
      </c>
      <c r="AP49" t="str">
        <f t="array" ref="AP49">IFERROR((SUMPRODUCT((economics!$AG$2:$AG$167=$B49)*(economics!$D$2:$D$167="process")*economics!$AH$2:$AH$167*(_xlfn.NORM.DIST(AP$3,economics!$AK$2:$AK$167,economics!$AJ$2:$AJ$167,TRUE)-_xlfn.NORM.DIST(AP$30,economics!$AK$2:$AK$167,economics!$AJ$2:$AJ$167,TRUE))*economics!$AM$2:$AM$167))/(SUMPRODUCT((economics!$AG$2:$AG$167=$B49)*(economics!$D$2:$D$167="process")*economics!$AH$2:$AH$167*(_xlfn.NORM.DIST(AP$3,economics!$AK$2:$AK$167,economics!$AJ$2:$AJ$167,TRUE)-_xlfn.NORM.DIST(AP$30,economics!$AK$2:$AK$167,economics!$AJ$2:$AJ$167,TRUE)))),"")</f>
        <v/>
      </c>
      <c r="AQ49" t="str">
        <f t="array" ref="AQ49">IFERROR((SUMPRODUCT((economics!$AG$2:$AG$167=$B49)*(economics!$D$2:$D$167="process")*economics!$AH$2:$AH$167*(_xlfn.NORM.DIST(AQ$3,economics!$AK$2:$AK$167,economics!$AJ$2:$AJ$167,TRUE)-_xlfn.NORM.DIST(AQ$30,economics!$AK$2:$AK$167,economics!$AJ$2:$AJ$167,TRUE))*economics!$AM$2:$AM$167))/(SUMPRODUCT((economics!$AG$2:$AG$167=$B49)*(economics!$D$2:$D$167="process")*economics!$AH$2:$AH$167*(_xlfn.NORM.DIST(AQ$3,economics!$AK$2:$AK$167,economics!$AJ$2:$AJ$167,TRUE)-_xlfn.NORM.DIST(AQ$30,economics!$AK$2:$AK$167,economics!$AJ$2:$AJ$167,TRUE)))),"")</f>
        <v/>
      </c>
      <c r="AR49" t="str">
        <f t="array" ref="AR49">IFERROR((SUMPRODUCT((economics!$AG$2:$AG$167=$B49)*(economics!$D$2:$D$167="process")*economics!$AH$2:$AH$167*(_xlfn.NORM.DIST(AR$3,economics!$AK$2:$AK$167,economics!$AJ$2:$AJ$167,TRUE)-_xlfn.NORM.DIST(AR$30,economics!$AK$2:$AK$167,economics!$AJ$2:$AJ$167,TRUE))*economics!$AM$2:$AM$167))/(SUMPRODUCT((economics!$AG$2:$AG$167=$B49)*(economics!$D$2:$D$167="process")*economics!$AH$2:$AH$167*(_xlfn.NORM.DIST(AR$3,economics!$AK$2:$AK$167,economics!$AJ$2:$AJ$167,TRUE)-_xlfn.NORM.DIST(AR$30,economics!$AK$2:$AK$167,economics!$AJ$2:$AJ$167,TRUE)))),"")</f>
        <v/>
      </c>
      <c r="AS49" t="str">
        <f t="array" ref="AS49">IFERROR((SUMPRODUCT((economics!$AG$2:$AG$167=$B49)*(economics!$D$2:$D$167="process")*economics!$AH$2:$AH$167*(_xlfn.NORM.DIST(AS$3,economics!$AK$2:$AK$167,economics!$AJ$2:$AJ$167,TRUE)-_xlfn.NORM.DIST(AS$30,economics!$AK$2:$AK$167,economics!$AJ$2:$AJ$167,TRUE))*economics!$AM$2:$AM$167))/(SUMPRODUCT((economics!$AG$2:$AG$167=$B49)*(economics!$D$2:$D$167="process")*economics!$AH$2:$AH$167*(_xlfn.NORM.DIST(AS$3,economics!$AK$2:$AK$167,economics!$AJ$2:$AJ$167,TRUE)-_xlfn.NORM.DIST(AS$30,economics!$AK$2:$AK$167,economics!$AJ$2:$AJ$167,TRUE)))),"")</f>
        <v/>
      </c>
      <c r="AT49" t="str">
        <f t="array" ref="AT49">IFERROR((SUMPRODUCT((economics!$AG$2:$AG$167=$B49)*(economics!$D$2:$D$167="process")*economics!$AH$2:$AH$167*(_xlfn.NORM.DIST(AT$3,economics!$AK$2:$AK$167,economics!$AJ$2:$AJ$167,TRUE)-_xlfn.NORM.DIST(AT$30,economics!$AK$2:$AK$167,economics!$AJ$2:$AJ$167,TRUE))*economics!$AM$2:$AM$167))/(SUMPRODUCT((economics!$AG$2:$AG$167=$B49)*(economics!$D$2:$D$167="process")*economics!$AH$2:$AH$167*(_xlfn.NORM.DIST(AT$3,economics!$AK$2:$AK$167,economics!$AJ$2:$AJ$167,TRUE)-_xlfn.NORM.DIST(AT$30,economics!$AK$2:$AK$167,economics!$AJ$2:$AJ$167,TRUE)))),"")</f>
        <v/>
      </c>
      <c r="AU49" t="str">
        <f t="array" ref="AU49">IFERROR((SUMPRODUCT((economics!$AG$2:$AG$167=$B49)*(economics!$D$2:$D$167="process")*economics!$AH$2:$AH$167*(_xlfn.NORM.DIST(AU$3,economics!$AK$2:$AK$167,economics!$AJ$2:$AJ$167,TRUE)-_xlfn.NORM.DIST(AU$30,economics!$AK$2:$AK$167,economics!$AJ$2:$AJ$167,TRUE))*economics!$AM$2:$AM$167))/(SUMPRODUCT((economics!$AG$2:$AG$167=$B49)*(economics!$D$2:$D$167="process")*economics!$AH$2:$AH$167*(_xlfn.NORM.DIST(AU$3,economics!$AK$2:$AK$167,economics!$AJ$2:$AJ$167,TRUE)-_xlfn.NORM.DIST(AU$30,economics!$AK$2:$AK$167,economics!$AJ$2:$AJ$167,TRUE)))),"")</f>
        <v/>
      </c>
      <c r="AV49" t="str">
        <f t="array" ref="AV49">IFERROR((SUMPRODUCT((economics!$AG$2:$AG$167=$B49)*(economics!$D$2:$D$167="process")*economics!$AH$2:$AH$167*(_xlfn.NORM.DIST(AV$3,economics!$AK$2:$AK$167,economics!$AJ$2:$AJ$167,TRUE)-_xlfn.NORM.DIST(AV$30,economics!$AK$2:$AK$167,economics!$AJ$2:$AJ$167,TRUE))*economics!$AM$2:$AM$167))/(SUMPRODUCT((economics!$AG$2:$AG$167=$B49)*(economics!$D$2:$D$167="process")*economics!$AH$2:$AH$167*(_xlfn.NORM.DIST(AV$3,economics!$AK$2:$AK$167,economics!$AJ$2:$AJ$167,TRUE)-_xlfn.NORM.DIST(AV$30,economics!$AK$2:$AK$167,economics!$AJ$2:$AJ$167,TRUE)))),"")</f>
        <v/>
      </c>
      <c r="AW49" t="str">
        <f t="array" ref="AW49">IFERROR((SUMPRODUCT((economics!$AG$2:$AG$167=$B49)*(economics!$D$2:$D$167="process")*economics!$AH$2:$AH$167*(_xlfn.NORM.DIST(AW$3,economics!$AK$2:$AK$167,economics!$AJ$2:$AJ$167,TRUE)-_xlfn.NORM.DIST(AW$30,economics!$AK$2:$AK$167,economics!$AJ$2:$AJ$167,TRUE))*economics!$AM$2:$AM$167))/(SUMPRODUCT((economics!$AG$2:$AG$167=$B49)*(economics!$D$2:$D$167="process")*economics!$AH$2:$AH$167*(_xlfn.NORM.DIST(AW$3,economics!$AK$2:$AK$167,economics!$AJ$2:$AJ$167,TRUE)-_xlfn.NORM.DIST(AW$30,economics!$AK$2:$AK$167,economics!$AJ$2:$AJ$167,TRUE)))),"")</f>
        <v/>
      </c>
      <c r="AX49" t="str">
        <f t="array" ref="AX49">IFERROR((SUMPRODUCT((economics!$AG$2:$AG$167=$B49)*(economics!$D$2:$D$167="process")*economics!$AH$2:$AH$167*(_xlfn.NORM.DIST(AX$3,economics!$AK$2:$AK$167,economics!$AJ$2:$AJ$167,TRUE)-_xlfn.NORM.DIST(AX$30,economics!$AK$2:$AK$167,economics!$AJ$2:$AJ$167,TRUE))*economics!$AM$2:$AM$167))/(SUMPRODUCT((economics!$AG$2:$AG$167=$B49)*(economics!$D$2:$D$167="process")*economics!$AH$2:$AH$167*(_xlfn.NORM.DIST(AX$3,economics!$AK$2:$AK$167,economics!$AJ$2:$AJ$167,TRUE)-_xlfn.NORM.DIST(AX$30,economics!$AK$2:$AK$167,economics!$AJ$2:$AJ$167,TRUE)))),"")</f>
        <v/>
      </c>
      <c r="AY49" t="str">
        <f t="array" ref="AY49">IFERROR((SUMPRODUCT((economics!$AG$2:$AG$167=$B49)*(economics!$D$2:$D$167="process")*economics!$AH$2:$AH$167*(_xlfn.NORM.DIST(AY$3,economics!$AK$2:$AK$167,economics!$AJ$2:$AJ$167,TRUE)-_xlfn.NORM.DIST(AY$30,economics!$AK$2:$AK$167,economics!$AJ$2:$AJ$167,TRUE))*economics!$AM$2:$AM$167))/(SUMPRODUCT((economics!$AG$2:$AG$167=$B49)*(economics!$D$2:$D$167="process")*economics!$AH$2:$AH$167*(_xlfn.NORM.DIST(AY$3,economics!$AK$2:$AK$167,economics!$AJ$2:$AJ$167,TRUE)-_xlfn.NORM.DIST(AY$30,economics!$AK$2:$AK$167,economics!$AJ$2:$AJ$167,TRUE)))),"")</f>
        <v/>
      </c>
      <c r="AZ49" t="str">
        <f t="array" ref="AZ49">IFERROR((SUMPRODUCT((economics!$AG$2:$AG$167=$B49)*(economics!$D$2:$D$167="process")*economics!$AH$2:$AH$167*(_xlfn.NORM.DIST(AZ$3,economics!$AK$2:$AK$167,economics!$AJ$2:$AJ$167,TRUE)-_xlfn.NORM.DIST(AZ$30,economics!$AK$2:$AK$167,economics!$AJ$2:$AJ$167,TRUE))*economics!$AM$2:$AM$167))/(SUMPRODUCT((economics!$AG$2:$AG$167=$B49)*(economics!$D$2:$D$167="process")*economics!$AH$2:$AH$167*(_xlfn.NORM.DIST(AZ$3,economics!$AK$2:$AK$167,economics!$AJ$2:$AJ$167,TRUE)-_xlfn.NORM.DIST(AZ$30,economics!$AK$2:$AK$167,economics!$AJ$2:$AJ$167,TRUE)))),"")</f>
        <v/>
      </c>
      <c r="BA49" t="str">
        <f t="array" ref="BA49">IFERROR((SUMPRODUCT((economics!$AG$2:$AG$167=$B49)*(economics!$D$2:$D$167="process")*economics!$AH$2:$AH$167*(_xlfn.NORM.DIST(BA$3,economics!$AK$2:$AK$167,economics!$AJ$2:$AJ$167,TRUE)-_xlfn.NORM.DIST(BA$30,economics!$AK$2:$AK$167,economics!$AJ$2:$AJ$167,TRUE))*economics!$AM$2:$AM$167))/(SUMPRODUCT((economics!$AG$2:$AG$167=$B49)*(economics!$D$2:$D$167="process")*economics!$AH$2:$AH$167*(_xlfn.NORM.DIST(BA$3,economics!$AK$2:$AK$167,economics!$AJ$2:$AJ$167,TRUE)-_xlfn.NORM.DIST(BA$30,economics!$AK$2:$AK$167,economics!$AJ$2:$AJ$167,TRUE)))),"")</f>
        <v/>
      </c>
      <c r="BB49" t="str">
        <f t="array" ref="BB49">IFERROR((SUMPRODUCT((economics!$AG$2:$AG$167=$B49)*(economics!$D$2:$D$167="process")*economics!$AH$2:$AH$167*(_xlfn.NORM.DIST(BB$3,economics!$AK$2:$AK$167,economics!$AJ$2:$AJ$167,TRUE)-_xlfn.NORM.DIST(BB$30,economics!$AK$2:$AK$167,economics!$AJ$2:$AJ$167,TRUE))*economics!$AM$2:$AM$167))/(SUMPRODUCT((economics!$AG$2:$AG$167=$B49)*(economics!$D$2:$D$167="process")*economics!$AH$2:$AH$167*(_xlfn.NORM.DIST(BB$3,economics!$AK$2:$AK$167,economics!$AJ$2:$AJ$167,TRUE)-_xlfn.NORM.DIST(BB$30,economics!$AK$2:$AK$167,economics!$AJ$2:$AJ$167,TRUE)))),"")</f>
        <v/>
      </c>
      <c r="BC49" t="str">
        <f t="array" ref="BC49">IFERROR((SUMPRODUCT((economics!$AG$2:$AG$167=$B49)*(economics!$D$2:$D$167="process")*economics!$AH$2:$AH$167*(_xlfn.NORM.DIST(BC$3,economics!$AK$2:$AK$167,economics!$AJ$2:$AJ$167,TRUE)-_xlfn.NORM.DIST(BC$30,economics!$AK$2:$AK$167,economics!$AJ$2:$AJ$167,TRUE))*economics!$AM$2:$AM$167))/(SUMPRODUCT((economics!$AG$2:$AG$167=$B49)*(economics!$D$2:$D$167="process")*economics!$AH$2:$AH$167*(_xlfn.NORM.DIST(BC$3,economics!$AK$2:$AK$167,economics!$AJ$2:$AJ$167,TRUE)-_xlfn.NORM.DIST(BC$30,economics!$AK$2:$AK$167,economics!$AJ$2:$AJ$167,TRUE)))),"")</f>
        <v/>
      </c>
      <c r="BD49" t="str">
        <f t="array" ref="BD49">IFERROR((SUMPRODUCT((economics!$AG$2:$AG$167=$B49)*(economics!$D$2:$D$167="process")*economics!$AH$2:$AH$167*(_xlfn.NORM.DIST(BD$3,economics!$AK$2:$AK$167,economics!$AJ$2:$AJ$167,TRUE)-_xlfn.NORM.DIST(BD$30,economics!$AK$2:$AK$167,economics!$AJ$2:$AJ$167,TRUE))*economics!$AM$2:$AM$167))/(SUMPRODUCT((economics!$AG$2:$AG$167=$B49)*(economics!$D$2:$D$167="process")*economics!$AH$2:$AH$167*(_xlfn.NORM.DIST(BD$3,economics!$AK$2:$AK$167,economics!$AJ$2:$AJ$167,TRUE)-_xlfn.NORM.DIST(BD$30,economics!$AK$2:$AK$167,economics!$AJ$2:$AJ$167,TRUE)))),"")</f>
        <v/>
      </c>
      <c r="BE49" t="str">
        <f t="array" ref="BE49">IFERROR((SUMPRODUCT((economics!$AG$2:$AG$167=$B49)*(economics!$D$2:$D$167="process")*economics!$AH$2:$AH$167*(_xlfn.NORM.DIST(BE$3,economics!$AK$2:$AK$167,economics!$AJ$2:$AJ$167,TRUE)-_xlfn.NORM.DIST(BE$30,economics!$AK$2:$AK$167,economics!$AJ$2:$AJ$167,TRUE))*economics!$AM$2:$AM$167))/(SUMPRODUCT((economics!$AG$2:$AG$167=$B49)*(economics!$D$2:$D$167="process")*economics!$AH$2:$AH$167*(_xlfn.NORM.DIST(BE$3,economics!$AK$2:$AK$167,economics!$AJ$2:$AJ$167,TRUE)-_xlfn.NORM.DIST(BE$30,economics!$AK$2:$AK$167,economics!$AJ$2:$AJ$167,TRUE)))),"")</f>
        <v/>
      </c>
      <c r="BF49" t="str">
        <f t="array" ref="BF49">IFERROR((SUMPRODUCT((economics!$AG$2:$AG$167=$B49)*(economics!$D$2:$D$167="process")*economics!$AH$2:$AH$167*(_xlfn.NORM.DIST(BF$3,economics!$AK$2:$AK$167,economics!$AJ$2:$AJ$167,TRUE)-_xlfn.NORM.DIST(BF$30,economics!$AK$2:$AK$167,economics!$AJ$2:$AJ$167,TRUE))*economics!$AM$2:$AM$167))/(SUMPRODUCT((economics!$AG$2:$AG$167=$B49)*(economics!$D$2:$D$167="process")*economics!$AH$2:$AH$167*(_xlfn.NORM.DIST(BF$3,economics!$AK$2:$AK$167,economics!$AJ$2:$AJ$167,TRUE)-_xlfn.NORM.DIST(BF$30,economics!$AK$2:$AK$167,economics!$AJ$2:$AJ$167,TRUE)))),"")</f>
        <v/>
      </c>
      <c r="BG49" t="str">
        <f t="array" ref="BG49">IFERROR((SUMPRODUCT((economics!$AG$2:$AG$167=$B49)*(economics!$D$2:$D$167="process")*economics!$AH$2:$AH$167*(_xlfn.NORM.DIST(BG$3,economics!$AK$2:$AK$167,economics!$AJ$2:$AJ$167,TRUE)-_xlfn.NORM.DIST(BG$30,economics!$AK$2:$AK$167,economics!$AJ$2:$AJ$167,TRUE))*economics!$AM$2:$AM$167))/(SUMPRODUCT((economics!$AG$2:$AG$167=$B49)*(economics!$D$2:$D$167="process")*economics!$AH$2:$AH$167*(_xlfn.NORM.DIST(BG$3,economics!$AK$2:$AK$167,economics!$AJ$2:$AJ$167,TRUE)-_xlfn.NORM.DIST(BG$30,economics!$AK$2:$AK$167,economics!$AJ$2:$AJ$167,TRUE)))),"")</f>
        <v/>
      </c>
      <c r="BH49" t="str">
        <f t="array" ref="BH49">IFERROR((SUMPRODUCT((economics!$AG$2:$AG$167=$B49)*(economics!$D$2:$D$167="process")*economics!$AH$2:$AH$167*(_xlfn.NORM.DIST(BH$3,economics!$AK$2:$AK$167,economics!$AJ$2:$AJ$167,TRUE)-_xlfn.NORM.DIST(BH$30,economics!$AK$2:$AK$167,economics!$AJ$2:$AJ$167,TRUE))*economics!$AM$2:$AM$167))/(SUMPRODUCT((economics!$AG$2:$AG$167=$B49)*(economics!$D$2:$D$167="process")*economics!$AH$2:$AH$167*(_xlfn.NORM.DIST(BH$3,economics!$AK$2:$AK$167,economics!$AJ$2:$AJ$167,TRUE)-_xlfn.NORM.DIST(BH$30,economics!$AK$2:$AK$167,economics!$AJ$2:$AJ$167,TRUE)))),"")</f>
        <v/>
      </c>
      <c r="BI49" t="str">
        <f t="array" ref="BI49">IFERROR((SUMPRODUCT((economics!$AG$2:$AG$167=$B49)*(economics!$D$2:$D$167="process")*economics!$AH$2:$AH$167*(_xlfn.NORM.DIST(BI$3,economics!$AK$2:$AK$167,economics!$AJ$2:$AJ$167,TRUE)-_xlfn.NORM.DIST(BI$30,economics!$AK$2:$AK$167,economics!$AJ$2:$AJ$167,TRUE))*economics!$AM$2:$AM$167))/(SUMPRODUCT((economics!$AG$2:$AG$167=$B49)*(economics!$D$2:$D$167="process")*economics!$AH$2:$AH$167*(_xlfn.NORM.DIST(BI$3,economics!$AK$2:$AK$167,economics!$AJ$2:$AJ$167,TRUE)-_xlfn.NORM.DIST(BI$30,economics!$AK$2:$AK$167,economics!$AJ$2:$AJ$167,TRUE)))),"")</f>
        <v/>
      </c>
      <c r="BJ49" t="str">
        <f t="array" ref="BJ49">IFERROR((SUMPRODUCT((economics!$AG$2:$AG$167=$B49)*(economics!$D$2:$D$167="process")*economics!$AH$2:$AH$167*(_xlfn.NORM.DIST(BJ$3,economics!$AK$2:$AK$167,economics!$AJ$2:$AJ$167,TRUE)-_xlfn.NORM.DIST(BJ$30,economics!$AK$2:$AK$167,economics!$AJ$2:$AJ$167,TRUE))*economics!$AM$2:$AM$167))/(SUMPRODUCT((economics!$AG$2:$AG$167=$B49)*(economics!$D$2:$D$167="process")*economics!$AH$2:$AH$167*(_xlfn.NORM.DIST(BJ$3,economics!$AK$2:$AK$167,economics!$AJ$2:$AJ$167,TRUE)-_xlfn.NORM.DIST(BJ$30,economics!$AK$2:$AK$167,economics!$AJ$2:$AJ$167,TRUE)))),"")</f>
        <v/>
      </c>
      <c r="BK49" t="str">
        <f t="array" ref="BK49">IFERROR((SUMPRODUCT((economics!$AG$2:$AG$167=$B49)*(economics!$D$2:$D$167="process")*economics!$AH$2:$AH$167*(_xlfn.NORM.DIST(BK$3,economics!$AK$2:$AK$167,economics!$AJ$2:$AJ$167,TRUE)-_xlfn.NORM.DIST(BK$30,economics!$AK$2:$AK$167,economics!$AJ$2:$AJ$167,TRUE))*economics!$AM$2:$AM$167))/(SUMPRODUCT((economics!$AG$2:$AG$167=$B49)*(economics!$D$2:$D$167="process")*economics!$AH$2:$AH$167*(_xlfn.NORM.DIST(BK$3,economics!$AK$2:$AK$167,economics!$AJ$2:$AJ$167,TRUE)-_xlfn.NORM.DIST(BK$30,economics!$AK$2:$AK$167,economics!$AJ$2:$AJ$167,TRUE)))),"")</f>
        <v/>
      </c>
      <c r="BL49" t="str">
        <f t="array" ref="BL49">IFERROR((SUMPRODUCT((economics!$AG$2:$AG$167=$B49)*(economics!$D$2:$D$167="process")*economics!$AH$2:$AH$167*(_xlfn.NORM.DIST(BL$3,economics!$AK$2:$AK$167,economics!$AJ$2:$AJ$167,TRUE)-_xlfn.NORM.DIST(BL$30,economics!$AK$2:$AK$167,economics!$AJ$2:$AJ$167,TRUE))*economics!$AM$2:$AM$167))/(SUMPRODUCT((economics!$AG$2:$AG$167=$B49)*(economics!$D$2:$D$167="process")*economics!$AH$2:$AH$167*(_xlfn.NORM.DIST(BL$3,economics!$AK$2:$AK$167,economics!$AJ$2:$AJ$167,TRUE)-_xlfn.NORM.DIST(BL$30,economics!$AK$2:$AK$167,economics!$AJ$2:$AJ$167,TRUE)))),"")</f>
        <v/>
      </c>
      <c r="BM49" t="str">
        <f t="array" ref="BM49">IFERROR((SUMPRODUCT((economics!$AG$2:$AG$167=$B49)*(economics!$D$2:$D$167="process")*economics!$AH$2:$AH$167*(_xlfn.NORM.DIST(BM$3,economics!$AK$2:$AK$167,economics!$AJ$2:$AJ$167,TRUE)-_xlfn.NORM.DIST(BM$30,economics!$AK$2:$AK$167,economics!$AJ$2:$AJ$167,TRUE))*economics!$AM$2:$AM$167))/(SUMPRODUCT((economics!$AG$2:$AG$167=$B49)*(economics!$D$2:$D$167="process")*economics!$AH$2:$AH$167*(_xlfn.NORM.DIST(BM$3,economics!$AK$2:$AK$167,economics!$AJ$2:$AJ$167,TRUE)-_xlfn.NORM.DIST(BM$30,economics!$AK$2:$AK$167,economics!$AJ$2:$AJ$167,TRUE)))),"")</f>
        <v/>
      </c>
      <c r="BN49" t="str">
        <f t="array" ref="BN49">IFERROR((SUMPRODUCT((economics!$AG$2:$AG$167=$B49)*(economics!$D$2:$D$167="process")*economics!$AH$2:$AH$167*(_xlfn.NORM.DIST(BN$3,economics!$AK$2:$AK$167,economics!$AJ$2:$AJ$167,TRUE)-_xlfn.NORM.DIST(BN$30,economics!$AK$2:$AK$167,economics!$AJ$2:$AJ$167,TRUE))*economics!$AM$2:$AM$167))/(SUMPRODUCT((economics!$AG$2:$AG$167=$B49)*(economics!$D$2:$D$167="process")*economics!$AH$2:$AH$167*(_xlfn.NORM.DIST(BN$3,economics!$AK$2:$AK$167,economics!$AJ$2:$AJ$167,TRUE)-_xlfn.NORM.DIST(BN$30,economics!$AK$2:$AK$167,economics!$AJ$2:$AJ$167,TRUE)))),"")</f>
        <v/>
      </c>
      <c r="BO49" t="str">
        <f t="array" ref="BO49">IFERROR((SUMPRODUCT((economics!$AG$2:$AG$167=$B49)*(economics!$D$2:$D$167="process")*economics!$AH$2:$AH$167*(_xlfn.NORM.DIST(BO$3,economics!$AK$2:$AK$167,economics!$AJ$2:$AJ$167,TRUE)-_xlfn.NORM.DIST(BO$30,economics!$AK$2:$AK$167,economics!$AJ$2:$AJ$167,TRUE))*economics!$AM$2:$AM$167))/(SUMPRODUCT((economics!$AG$2:$AG$167=$B49)*(economics!$D$2:$D$167="process")*economics!$AH$2:$AH$167*(_xlfn.NORM.DIST(BO$3,economics!$AK$2:$AK$167,economics!$AJ$2:$AJ$167,TRUE)-_xlfn.NORM.DIST(BO$30,economics!$AK$2:$AK$167,economics!$AJ$2:$AJ$167,TRUE)))),"")</f>
        <v/>
      </c>
      <c r="BP49" t="str">
        <f t="array" ref="BP49">IFERROR((SUMPRODUCT((economics!$AG$2:$AG$167=$B49)*(economics!$D$2:$D$167="process")*economics!$AH$2:$AH$167*(_xlfn.NORM.DIST(BP$3,economics!$AK$2:$AK$167,economics!$AJ$2:$AJ$167,TRUE)-_xlfn.NORM.DIST(BP$30,economics!$AK$2:$AK$167,economics!$AJ$2:$AJ$167,TRUE))*economics!$AM$2:$AM$167))/(SUMPRODUCT((economics!$AG$2:$AG$167=$B49)*(economics!$D$2:$D$167="process")*economics!$AH$2:$AH$167*(_xlfn.NORM.DIST(BP$3,economics!$AK$2:$AK$167,economics!$AJ$2:$AJ$167,TRUE)-_xlfn.NORM.DIST(BP$30,economics!$AK$2:$AK$167,economics!$AJ$2:$AJ$167,TRUE)))),"")</f>
        <v/>
      </c>
      <c r="BQ49" t="str">
        <f t="array" ref="BQ49">IFERROR((SUMPRODUCT((economics!$AG$2:$AG$167=$B49)*(economics!$D$2:$D$167="process")*economics!$AH$2:$AH$167*(_xlfn.NORM.DIST(BQ$3,economics!$AK$2:$AK$167,economics!$AJ$2:$AJ$167,TRUE)-_xlfn.NORM.DIST(BQ$30,economics!$AK$2:$AK$167,economics!$AJ$2:$AJ$167,TRUE))*economics!$AM$2:$AM$167))/(SUMPRODUCT((economics!$AG$2:$AG$167=$B49)*(economics!$D$2:$D$167="process")*economics!$AH$2:$AH$167*(_xlfn.NORM.DIST(BQ$3,economics!$AK$2:$AK$167,economics!$AJ$2:$AJ$167,TRUE)-_xlfn.NORM.DIST(BQ$30,economics!$AK$2:$AK$167,economics!$AJ$2:$AJ$167,TRUE)))),"")</f>
        <v/>
      </c>
      <c r="BR49" t="str">
        <f t="array" ref="BR49">IFERROR((SUMPRODUCT((economics!$AG$2:$AG$167=$B49)*(economics!$D$2:$D$167="process")*economics!$AH$2:$AH$167*(_xlfn.NORM.DIST(BR$3,economics!$AK$2:$AK$167,economics!$AJ$2:$AJ$167,TRUE)-_xlfn.NORM.DIST(BR$30,economics!$AK$2:$AK$167,economics!$AJ$2:$AJ$167,TRUE))*economics!$AM$2:$AM$167))/(SUMPRODUCT((economics!$AG$2:$AG$167=$B49)*(economics!$D$2:$D$167="process")*economics!$AH$2:$AH$167*(_xlfn.NORM.DIST(BR$3,economics!$AK$2:$AK$167,economics!$AJ$2:$AJ$167,TRUE)-_xlfn.NORM.DIST(BR$30,economics!$AK$2:$AK$167,economics!$AJ$2:$AJ$167,TRUE)))),"")</f>
        <v/>
      </c>
      <c r="BS49" t="str">
        <f t="array" ref="BS49">IFERROR((SUMPRODUCT((economics!$AG$2:$AG$167=$B49)*(economics!$D$2:$D$167="process")*economics!$AH$2:$AH$167*(_xlfn.NORM.DIST(BS$3,economics!$AK$2:$AK$167,economics!$AJ$2:$AJ$167,TRUE)-_xlfn.NORM.DIST(BS$30,economics!$AK$2:$AK$167,economics!$AJ$2:$AJ$167,TRUE))*economics!$AM$2:$AM$167))/(SUMPRODUCT((economics!$AG$2:$AG$167=$B49)*(economics!$D$2:$D$167="process")*economics!$AH$2:$AH$167*(_xlfn.NORM.DIST(BS$3,economics!$AK$2:$AK$167,economics!$AJ$2:$AJ$167,TRUE)-_xlfn.NORM.DIST(BS$30,economics!$AK$2:$AK$167,economics!$AJ$2:$AJ$167,TRUE)))),"")</f>
        <v/>
      </c>
      <c r="BT49" t="str">
        <f t="array" ref="BT49">IFERROR((SUMPRODUCT((economics!$AG$2:$AG$167=$B49)*(economics!$D$2:$D$167="process")*economics!$AH$2:$AH$167*(_xlfn.NORM.DIST(BT$3,economics!$AK$2:$AK$167,economics!$AJ$2:$AJ$167,TRUE)-_xlfn.NORM.DIST(BT$30,economics!$AK$2:$AK$167,economics!$AJ$2:$AJ$167,TRUE))*economics!$AM$2:$AM$167))/(SUMPRODUCT((economics!$AG$2:$AG$167=$B49)*(economics!$D$2:$D$167="process")*economics!$AH$2:$AH$167*(_xlfn.NORM.DIST(BT$3,economics!$AK$2:$AK$167,economics!$AJ$2:$AJ$167,TRUE)-_xlfn.NORM.DIST(BT$30,economics!$AK$2:$AK$167,economics!$AJ$2:$AJ$167,TRUE)))),"")</f>
        <v/>
      </c>
      <c r="BU49" t="str">
        <f t="array" ref="BU49">IFERROR((SUMPRODUCT((economics!$AG$2:$AG$167=$B49)*(economics!$D$2:$D$167="process")*economics!$AH$2:$AH$167*(_xlfn.NORM.DIST(BU$3,economics!$AK$2:$AK$167,economics!$AJ$2:$AJ$167,TRUE)-_xlfn.NORM.DIST(BU$30,economics!$AK$2:$AK$167,economics!$AJ$2:$AJ$167,TRUE))*economics!$AM$2:$AM$167))/(SUMPRODUCT((economics!$AG$2:$AG$167=$B49)*(economics!$D$2:$D$167="process")*economics!$AH$2:$AH$167*(_xlfn.NORM.DIST(BU$3,economics!$AK$2:$AK$167,economics!$AJ$2:$AJ$167,TRUE)-_xlfn.NORM.DIST(BU$30,economics!$AK$2:$AK$167,economics!$AJ$2:$AJ$167,TRUE)))),"")</f>
        <v/>
      </c>
      <c r="BV49" t="str">
        <f t="array" ref="BV49">IFERROR((SUMPRODUCT((economics!$AG$2:$AG$167=$B49)*(economics!$D$2:$D$167="process")*economics!$AH$2:$AH$167*(_xlfn.NORM.DIST(BV$3,economics!$AK$2:$AK$167,economics!$AJ$2:$AJ$167,TRUE)-_xlfn.NORM.DIST(BV$30,economics!$AK$2:$AK$167,economics!$AJ$2:$AJ$167,TRUE))*economics!$AM$2:$AM$167))/(SUMPRODUCT((economics!$AG$2:$AG$167=$B49)*(economics!$D$2:$D$167="process")*economics!$AH$2:$AH$167*(_xlfn.NORM.DIST(BV$3,economics!$AK$2:$AK$167,economics!$AJ$2:$AJ$167,TRUE)-_xlfn.NORM.DIST(BV$30,economics!$AK$2:$AK$167,economics!$AJ$2:$AJ$167,TRUE)))),"")</f>
        <v/>
      </c>
      <c r="BW49" t="str">
        <f t="array" ref="BW49">IFERROR((SUMPRODUCT((economics!$AG$2:$AG$167=$B49)*(economics!$D$2:$D$167="process")*economics!$AH$2:$AH$167*(_xlfn.NORM.DIST(BW$3,economics!$AK$2:$AK$167,economics!$AJ$2:$AJ$167,TRUE)-_xlfn.NORM.DIST(BW$30,economics!$AK$2:$AK$167,economics!$AJ$2:$AJ$167,TRUE))*economics!$AM$2:$AM$167))/(SUMPRODUCT((economics!$AG$2:$AG$167=$B49)*(economics!$D$2:$D$167="process")*economics!$AH$2:$AH$167*(_xlfn.NORM.DIST(BW$3,economics!$AK$2:$AK$167,economics!$AJ$2:$AJ$167,TRUE)-_xlfn.NORM.DIST(BW$30,economics!$AK$2:$AK$167,economics!$AJ$2:$AJ$167,TRUE)))),"")</f>
        <v/>
      </c>
      <c r="BX49" t="str">
        <f t="array" ref="BX49">IFERROR((SUMPRODUCT((economics!$AG$2:$AG$167=$B49)*(economics!$D$2:$D$167="process")*economics!$AH$2:$AH$167*(_xlfn.NORM.DIST(BX$3,economics!$AK$2:$AK$167,economics!$AJ$2:$AJ$167,TRUE)-_xlfn.NORM.DIST(BX$30,economics!$AK$2:$AK$167,economics!$AJ$2:$AJ$167,TRUE))*economics!$AM$2:$AM$167))/(SUMPRODUCT((economics!$AG$2:$AG$167=$B49)*(economics!$D$2:$D$167="process")*economics!$AH$2:$AH$167*(_xlfn.NORM.DIST(BX$3,economics!$AK$2:$AK$167,economics!$AJ$2:$AJ$167,TRUE)-_xlfn.NORM.DIST(BX$30,economics!$AK$2:$AK$167,economics!$AJ$2:$AJ$167,TRUE)))),"")</f>
        <v/>
      </c>
      <c r="BY49" t="str">
        <f t="array" ref="BY49">IFERROR((SUMPRODUCT((economics!$AG$2:$AG$167=$B49)*(economics!$D$2:$D$167="process")*economics!$AH$2:$AH$167*(_xlfn.NORM.DIST(BY$3,economics!$AK$2:$AK$167,economics!$AJ$2:$AJ$167,TRUE)-_xlfn.NORM.DIST(BY$30,economics!$AK$2:$AK$167,economics!$AJ$2:$AJ$167,TRUE))*economics!$AM$2:$AM$167))/(SUMPRODUCT((economics!$AG$2:$AG$167=$B49)*(economics!$D$2:$D$167="process")*economics!$AH$2:$AH$167*(_xlfn.NORM.DIST(BY$3,economics!$AK$2:$AK$167,economics!$AJ$2:$AJ$167,TRUE)-_xlfn.NORM.DIST(BY$30,economics!$AK$2:$AK$167,economics!$AJ$2:$AJ$167,TRUE)))),"")</f>
        <v/>
      </c>
      <c r="BZ49" t="str">
        <f t="array" ref="BZ49">IFERROR((SUMPRODUCT((economics!$AG$2:$AG$167=$B49)*(economics!$D$2:$D$167="process")*economics!$AH$2:$AH$167*(_xlfn.NORM.DIST(BZ$3,economics!$AK$2:$AK$167,economics!$AJ$2:$AJ$167,TRUE)-_xlfn.NORM.DIST(BZ$30,economics!$AK$2:$AK$167,economics!$AJ$2:$AJ$167,TRUE))*economics!$AM$2:$AM$167))/(SUMPRODUCT((economics!$AG$2:$AG$167=$B49)*(economics!$D$2:$D$167="process")*economics!$AH$2:$AH$167*(_xlfn.NORM.DIST(BZ$3,economics!$AK$2:$AK$167,economics!$AJ$2:$AJ$167,TRUE)-_xlfn.NORM.DIST(BZ$30,economics!$AK$2:$AK$167,economics!$AJ$2:$AJ$167,TRUE)))),"")</f>
        <v/>
      </c>
      <c r="CA49" t="str">
        <f t="array" ref="CA49">IFERROR((SUMPRODUCT((economics!$AG$2:$AG$167=$B49)*(economics!$D$2:$D$167="process")*economics!$AH$2:$AH$167*(_xlfn.NORM.DIST(CA$3,economics!$AK$2:$AK$167,economics!$AJ$2:$AJ$167,TRUE)-_xlfn.NORM.DIST(CA$30,economics!$AK$2:$AK$167,economics!$AJ$2:$AJ$167,TRUE))*economics!$AM$2:$AM$167))/(SUMPRODUCT((economics!$AG$2:$AG$167=$B49)*(economics!$D$2:$D$167="process")*economics!$AH$2:$AH$167*(_xlfn.NORM.DIST(CA$3,economics!$AK$2:$AK$167,economics!$AJ$2:$AJ$167,TRUE)-_xlfn.NORM.DIST(CA$30,economics!$AK$2:$AK$167,economics!$AJ$2:$AJ$167,TRUE)))),"")</f>
        <v/>
      </c>
      <c r="CB49" t="str">
        <f t="array" ref="CB49">IFERROR((SUMPRODUCT((economics!$AG$2:$AG$167=$B49)*(economics!$D$2:$D$167="process")*economics!$AH$2:$AH$167*(_xlfn.NORM.DIST(CB$3,economics!$AK$2:$AK$167,economics!$AJ$2:$AJ$167,TRUE)-_xlfn.NORM.DIST(CB$30,economics!$AK$2:$AK$167,economics!$AJ$2:$AJ$167,TRUE))*economics!$AM$2:$AM$167))/(SUMPRODUCT((economics!$AG$2:$AG$167=$B49)*(economics!$D$2:$D$167="process")*economics!$AH$2:$AH$167*(_xlfn.NORM.DIST(CB$3,economics!$AK$2:$AK$167,economics!$AJ$2:$AJ$167,TRUE)-_xlfn.NORM.DIST(CB$30,economics!$AK$2:$AK$167,economics!$AJ$2:$AJ$167,TRUE)))),"")</f>
        <v/>
      </c>
      <c r="CC49" t="str">
        <f t="array" ref="CC49">IFERROR((SUMPRODUCT((economics!$AG$2:$AG$167=$B49)*(economics!$D$2:$D$167="process")*economics!$AH$2:$AH$167*(_xlfn.NORM.DIST(CC$3,economics!$AK$2:$AK$167,economics!$AJ$2:$AJ$167,TRUE)-_xlfn.NORM.DIST(CC$30,economics!$AK$2:$AK$167,economics!$AJ$2:$AJ$167,TRUE))*economics!$AM$2:$AM$167))/(SUMPRODUCT((economics!$AG$2:$AG$167=$B49)*(economics!$D$2:$D$167="process")*economics!$AH$2:$AH$167*(_xlfn.NORM.DIST(CC$3,economics!$AK$2:$AK$167,economics!$AJ$2:$AJ$167,TRUE)-_xlfn.NORM.DIST(CC$30,economics!$AK$2:$AK$167,economics!$AJ$2:$AJ$167,TRUE)))),"")</f>
        <v/>
      </c>
      <c r="CD49" t="str">
        <f t="array" ref="CD49">IFERROR((SUMPRODUCT((economics!$AG$2:$AG$167=$B49)*(economics!$D$2:$D$167="process")*economics!$AH$2:$AH$167*(_xlfn.NORM.DIST(CD$3,economics!$AK$2:$AK$167,economics!$AJ$2:$AJ$167,TRUE)-_xlfn.NORM.DIST(CD$30,economics!$AK$2:$AK$167,economics!$AJ$2:$AJ$167,TRUE))*economics!$AM$2:$AM$167))/(SUMPRODUCT((economics!$AG$2:$AG$167=$B49)*(economics!$D$2:$D$167="process")*economics!$AH$2:$AH$167*(_xlfn.NORM.DIST(CD$3,economics!$AK$2:$AK$167,economics!$AJ$2:$AJ$167,TRUE)-_xlfn.NORM.DIST(CD$30,economics!$AK$2:$AK$167,economics!$AJ$2:$AJ$167,TRUE)))),"")</f>
        <v/>
      </c>
      <c r="CE49" t="str">
        <f t="array" ref="CE49">IFERROR((SUMPRODUCT((economics!$AG$2:$AG$167=$B49)*(economics!$D$2:$D$167="process")*economics!$AH$2:$AH$167*(_xlfn.NORM.DIST(CE$3,economics!$AK$2:$AK$167,economics!$AJ$2:$AJ$167,TRUE)-_xlfn.NORM.DIST(CE$30,economics!$AK$2:$AK$167,economics!$AJ$2:$AJ$167,TRUE))*economics!$AM$2:$AM$167))/(SUMPRODUCT((economics!$AG$2:$AG$167=$B49)*(economics!$D$2:$D$167="process")*economics!$AH$2:$AH$167*(_xlfn.NORM.DIST(CE$3,economics!$AK$2:$AK$167,economics!$AJ$2:$AJ$167,TRUE)-_xlfn.NORM.DIST(CE$30,economics!$AK$2:$AK$167,economics!$AJ$2:$AJ$167,TRUE)))),"")</f>
        <v/>
      </c>
      <c r="CF49" t="str">
        <f t="array" ref="CF49">IFERROR((SUMPRODUCT((economics!$AG$2:$AG$167=$B49)*(economics!$D$2:$D$167="process")*economics!$AH$2:$AH$167*(_xlfn.NORM.DIST(CF$3,economics!$AK$2:$AK$167,economics!$AJ$2:$AJ$167,TRUE)-_xlfn.NORM.DIST(CF$30,economics!$AK$2:$AK$167,economics!$AJ$2:$AJ$167,TRUE))*economics!$AM$2:$AM$167))/(SUMPRODUCT((economics!$AG$2:$AG$167=$B49)*(economics!$D$2:$D$167="process")*economics!$AH$2:$AH$167*(_xlfn.NORM.DIST(CF$3,economics!$AK$2:$AK$167,economics!$AJ$2:$AJ$167,TRUE)-_xlfn.NORM.DIST(CF$30,economics!$AK$2:$AK$167,economics!$AJ$2:$AJ$167,TRUE)))),"")</f>
        <v/>
      </c>
      <c r="CG49" t="str">
        <f t="array" ref="CG49">IFERROR((SUMPRODUCT((economics!$AG$2:$AG$167=$B49)*(economics!$D$2:$D$167="process")*economics!$AH$2:$AH$167*(_xlfn.NORM.DIST(CG$3,economics!$AK$2:$AK$167,economics!$AJ$2:$AJ$167,TRUE)-_xlfn.NORM.DIST(CG$30,economics!$AK$2:$AK$167,economics!$AJ$2:$AJ$167,TRUE))*economics!$AM$2:$AM$167))/(SUMPRODUCT((economics!$AG$2:$AG$167=$B49)*(economics!$D$2:$D$167="process")*economics!$AH$2:$AH$167*(_xlfn.NORM.DIST(CG$3,economics!$AK$2:$AK$167,economics!$AJ$2:$AJ$167,TRUE)-_xlfn.NORM.DIST(CG$30,economics!$AK$2:$AK$167,economics!$AJ$2:$AJ$167,TRUE)))),"")</f>
        <v/>
      </c>
      <c r="CH49" t="str">
        <f t="array" ref="CH49">IFERROR((SUMPRODUCT((economics!$AG$2:$AG$167=$B49)*(economics!$D$2:$D$167="process")*economics!$AH$2:$AH$167*(_xlfn.NORM.DIST(CH$3,economics!$AK$2:$AK$167,economics!$AJ$2:$AJ$167,TRUE)-_xlfn.NORM.DIST(CH$30,economics!$AK$2:$AK$167,economics!$AJ$2:$AJ$167,TRUE))*economics!$AM$2:$AM$167))/(SUMPRODUCT((economics!$AG$2:$AG$167=$B49)*(economics!$D$2:$D$167="process")*economics!$AH$2:$AH$167*(_xlfn.NORM.DIST(CH$3,economics!$AK$2:$AK$167,economics!$AJ$2:$AJ$167,TRUE)-_xlfn.NORM.DIST(CH$30,economics!$AK$2:$AK$167,economics!$AJ$2:$AJ$167,TRUE)))),"")</f>
        <v/>
      </c>
    </row>
    <row r="50" spans="1:86" x14ac:dyDescent="0.35">
      <c r="A50" t="str">
        <f t="shared" si="0"/>
        <v>appliances and electrical equipment 27</v>
      </c>
      <c r="B50">
        <f t="shared" si="0"/>
        <v>27</v>
      </c>
      <c r="E50" t="str">
        <f t="array" ref="E50">IFERROR((SUMPRODUCT((economics!$AG$2:$AG$167=$B50)*(economics!$D$2:$D$167="process")*economics!$AH$2:$AH$167*(_xlfn.NORM.DIST(E$3,economics!$AK$2:$AK$167,economics!$AJ$2:$AJ$167,TRUE)-_xlfn.NORM.DIST(E$30,economics!$AK$2:$AK$167,economics!$AJ$2:$AJ$167,TRUE))*economics!$AM$2:$AM$167))/(SUMPRODUCT((economics!$AG$2:$AG$167=$B50)*(economics!$D$2:$D$167="process")*economics!$AH$2:$AH$167*(_xlfn.NORM.DIST(E$3,economics!$AK$2:$AK$167,economics!$AJ$2:$AJ$167,TRUE)-_xlfn.NORM.DIST(E$30,economics!$AK$2:$AK$167,economics!$AJ$2:$AJ$167,TRUE)))),"")</f>
        <v/>
      </c>
      <c r="F50" t="str">
        <f t="array" ref="F50">IFERROR((SUMPRODUCT((economics!$AG$2:$AG$167=$B50)*(economics!$D$2:$D$167="process")*economics!$AH$2:$AH$167*(_xlfn.NORM.DIST(F$3,economics!$AK$2:$AK$167,economics!$AJ$2:$AJ$167,TRUE)-_xlfn.NORM.DIST(F$30,economics!$AK$2:$AK$167,economics!$AJ$2:$AJ$167,TRUE))*economics!$AM$2:$AM$167))/(SUMPRODUCT((economics!$AG$2:$AG$167=$B50)*(economics!$D$2:$D$167="process")*economics!$AH$2:$AH$167*(_xlfn.NORM.DIST(F$3,economics!$AK$2:$AK$167,economics!$AJ$2:$AJ$167,TRUE)-_xlfn.NORM.DIST(F$30,economics!$AK$2:$AK$167,economics!$AJ$2:$AJ$167,TRUE)))),"")</f>
        <v/>
      </c>
      <c r="G50" t="str">
        <f t="array" ref="G50">IFERROR((SUMPRODUCT((economics!$AG$2:$AG$167=$B50)*(economics!$D$2:$D$167="process")*economics!$AH$2:$AH$167*(_xlfn.NORM.DIST(G$3,economics!$AK$2:$AK$167,economics!$AJ$2:$AJ$167,TRUE)-_xlfn.NORM.DIST(G$30,economics!$AK$2:$AK$167,economics!$AJ$2:$AJ$167,TRUE))*economics!$AM$2:$AM$167))/(SUMPRODUCT((economics!$AG$2:$AG$167=$B50)*(economics!$D$2:$D$167="process")*economics!$AH$2:$AH$167*(_xlfn.NORM.DIST(G$3,economics!$AK$2:$AK$167,economics!$AJ$2:$AJ$167,TRUE)-_xlfn.NORM.DIST(G$30,economics!$AK$2:$AK$167,economics!$AJ$2:$AJ$167,TRUE)))),"")</f>
        <v/>
      </c>
      <c r="H50" t="str">
        <f t="array" ref="H50">IFERROR((SUMPRODUCT((economics!$AG$2:$AG$167=$B50)*(economics!$D$2:$D$167="process")*economics!$AH$2:$AH$167*(_xlfn.NORM.DIST(H$3,economics!$AK$2:$AK$167,economics!$AJ$2:$AJ$167,TRUE)-_xlfn.NORM.DIST(H$30,economics!$AK$2:$AK$167,economics!$AJ$2:$AJ$167,TRUE))*economics!$AM$2:$AM$167))/(SUMPRODUCT((economics!$AG$2:$AG$167=$B50)*(economics!$D$2:$D$167="process")*economics!$AH$2:$AH$167*(_xlfn.NORM.DIST(H$3,economics!$AK$2:$AK$167,economics!$AJ$2:$AJ$167,TRUE)-_xlfn.NORM.DIST(H$30,economics!$AK$2:$AK$167,economics!$AJ$2:$AJ$167,TRUE)))),"")</f>
        <v/>
      </c>
      <c r="I50" t="str">
        <f t="array" ref="I50">IFERROR((SUMPRODUCT((economics!$AG$2:$AG$167=$B50)*(economics!$D$2:$D$167="process")*economics!$AH$2:$AH$167*(_xlfn.NORM.DIST(I$3,economics!$AK$2:$AK$167,economics!$AJ$2:$AJ$167,TRUE)-_xlfn.NORM.DIST(I$30,economics!$AK$2:$AK$167,economics!$AJ$2:$AJ$167,TRUE))*economics!$AM$2:$AM$167))/(SUMPRODUCT((economics!$AG$2:$AG$167=$B50)*(economics!$D$2:$D$167="process")*economics!$AH$2:$AH$167*(_xlfn.NORM.DIST(I$3,economics!$AK$2:$AK$167,economics!$AJ$2:$AJ$167,TRUE)-_xlfn.NORM.DIST(I$30,economics!$AK$2:$AK$167,economics!$AJ$2:$AJ$167,TRUE)))),"")</f>
        <v/>
      </c>
      <c r="J50" t="str">
        <f t="array" ref="J50">IFERROR((SUMPRODUCT((economics!$AG$2:$AG$167=$B50)*(economics!$D$2:$D$167="process")*economics!$AH$2:$AH$167*(_xlfn.NORM.DIST(J$3,economics!$AK$2:$AK$167,economics!$AJ$2:$AJ$167,TRUE)-_xlfn.NORM.DIST(J$30,economics!$AK$2:$AK$167,economics!$AJ$2:$AJ$167,TRUE))*economics!$AM$2:$AM$167))/(SUMPRODUCT((economics!$AG$2:$AG$167=$B50)*(economics!$D$2:$D$167="process")*economics!$AH$2:$AH$167*(_xlfn.NORM.DIST(J$3,economics!$AK$2:$AK$167,economics!$AJ$2:$AJ$167,TRUE)-_xlfn.NORM.DIST(J$30,economics!$AK$2:$AK$167,economics!$AJ$2:$AJ$167,TRUE)))),"")</f>
        <v/>
      </c>
      <c r="K50" t="str">
        <f t="array" ref="K50">IFERROR((SUMPRODUCT((economics!$AG$2:$AG$167=$B50)*(economics!$D$2:$D$167="process")*economics!$AH$2:$AH$167*(_xlfn.NORM.DIST(K$3,economics!$AK$2:$AK$167,economics!$AJ$2:$AJ$167,TRUE)-_xlfn.NORM.DIST(K$30,economics!$AK$2:$AK$167,economics!$AJ$2:$AJ$167,TRUE))*economics!$AM$2:$AM$167))/(SUMPRODUCT((economics!$AG$2:$AG$167=$B50)*(economics!$D$2:$D$167="process")*economics!$AH$2:$AH$167*(_xlfn.NORM.DIST(K$3,economics!$AK$2:$AK$167,economics!$AJ$2:$AJ$167,TRUE)-_xlfn.NORM.DIST(K$30,economics!$AK$2:$AK$167,economics!$AJ$2:$AJ$167,TRUE)))),"")</f>
        <v/>
      </c>
      <c r="L50" t="str">
        <f t="array" ref="L50">IFERROR((SUMPRODUCT((economics!$AG$2:$AG$167=$B50)*(economics!$D$2:$D$167="process")*economics!$AH$2:$AH$167*(_xlfn.NORM.DIST(L$3,economics!$AK$2:$AK$167,economics!$AJ$2:$AJ$167,TRUE)-_xlfn.NORM.DIST(L$30,economics!$AK$2:$AK$167,economics!$AJ$2:$AJ$167,TRUE))*economics!$AM$2:$AM$167))/(SUMPRODUCT((economics!$AG$2:$AG$167=$B50)*(economics!$D$2:$D$167="process")*economics!$AH$2:$AH$167*(_xlfn.NORM.DIST(L$3,economics!$AK$2:$AK$167,economics!$AJ$2:$AJ$167,TRUE)-_xlfn.NORM.DIST(L$30,economics!$AK$2:$AK$167,economics!$AJ$2:$AJ$167,TRUE)))),"")</f>
        <v/>
      </c>
      <c r="M50" t="str">
        <f t="array" ref="M50">IFERROR((SUMPRODUCT((economics!$AG$2:$AG$167=$B50)*(economics!$D$2:$D$167="process")*economics!$AH$2:$AH$167*(_xlfn.NORM.DIST(M$3,economics!$AK$2:$AK$167,economics!$AJ$2:$AJ$167,TRUE)-_xlfn.NORM.DIST(M$30,economics!$AK$2:$AK$167,economics!$AJ$2:$AJ$167,TRUE))*economics!$AM$2:$AM$167))/(SUMPRODUCT((economics!$AG$2:$AG$167=$B50)*(economics!$D$2:$D$167="process")*economics!$AH$2:$AH$167*(_xlfn.NORM.DIST(M$3,economics!$AK$2:$AK$167,economics!$AJ$2:$AJ$167,TRUE)-_xlfn.NORM.DIST(M$30,economics!$AK$2:$AK$167,economics!$AJ$2:$AJ$167,TRUE)))),"")</f>
        <v/>
      </c>
      <c r="N50" t="str">
        <f t="array" ref="N50">IFERROR((SUMPRODUCT((economics!$AG$2:$AG$167=$B50)*(economics!$D$2:$D$167="process")*economics!$AH$2:$AH$167*(_xlfn.NORM.DIST(N$3,economics!$AK$2:$AK$167,economics!$AJ$2:$AJ$167,TRUE)-_xlfn.NORM.DIST(N$30,economics!$AK$2:$AK$167,economics!$AJ$2:$AJ$167,TRUE))*economics!$AM$2:$AM$167))/(SUMPRODUCT((economics!$AG$2:$AG$167=$B50)*(economics!$D$2:$D$167="process")*economics!$AH$2:$AH$167*(_xlfn.NORM.DIST(N$3,economics!$AK$2:$AK$167,economics!$AJ$2:$AJ$167,TRUE)-_xlfn.NORM.DIST(N$30,economics!$AK$2:$AK$167,economics!$AJ$2:$AJ$167,TRUE)))),"")</f>
        <v/>
      </c>
      <c r="O50" t="str">
        <f t="array" ref="O50">IFERROR((SUMPRODUCT((economics!$AG$2:$AG$167=$B50)*(economics!$D$2:$D$167="process")*economics!$AH$2:$AH$167*(_xlfn.NORM.DIST(O$3,economics!$AK$2:$AK$167,economics!$AJ$2:$AJ$167,TRUE)-_xlfn.NORM.DIST(O$30,economics!$AK$2:$AK$167,economics!$AJ$2:$AJ$167,TRUE))*economics!$AM$2:$AM$167))/(SUMPRODUCT((economics!$AG$2:$AG$167=$B50)*(economics!$D$2:$D$167="process")*economics!$AH$2:$AH$167*(_xlfn.NORM.DIST(O$3,economics!$AK$2:$AK$167,economics!$AJ$2:$AJ$167,TRUE)-_xlfn.NORM.DIST(O$30,economics!$AK$2:$AK$167,economics!$AJ$2:$AJ$167,TRUE)))),"")</f>
        <v/>
      </c>
      <c r="P50" t="str">
        <f t="array" ref="P50">IFERROR((SUMPRODUCT((economics!$AG$2:$AG$167=$B50)*(economics!$D$2:$D$167="process")*economics!$AH$2:$AH$167*(_xlfn.NORM.DIST(P$3,economics!$AK$2:$AK$167,economics!$AJ$2:$AJ$167,TRUE)-_xlfn.NORM.DIST(P$30,economics!$AK$2:$AK$167,economics!$AJ$2:$AJ$167,TRUE))*economics!$AM$2:$AM$167))/(SUMPRODUCT((economics!$AG$2:$AG$167=$B50)*(economics!$D$2:$D$167="process")*economics!$AH$2:$AH$167*(_xlfn.NORM.DIST(P$3,economics!$AK$2:$AK$167,economics!$AJ$2:$AJ$167,TRUE)-_xlfn.NORM.DIST(P$30,economics!$AK$2:$AK$167,economics!$AJ$2:$AJ$167,TRUE)))),"")</f>
        <v/>
      </c>
      <c r="Q50" t="str">
        <f t="array" ref="Q50">IFERROR((SUMPRODUCT((economics!$AG$2:$AG$167=$B50)*(economics!$D$2:$D$167="process")*economics!$AH$2:$AH$167*(_xlfn.NORM.DIST(Q$3,economics!$AK$2:$AK$167,economics!$AJ$2:$AJ$167,TRUE)-_xlfn.NORM.DIST(Q$30,economics!$AK$2:$AK$167,economics!$AJ$2:$AJ$167,TRUE))*economics!$AM$2:$AM$167))/(SUMPRODUCT((economics!$AG$2:$AG$167=$B50)*(economics!$D$2:$D$167="process")*economics!$AH$2:$AH$167*(_xlfn.NORM.DIST(Q$3,economics!$AK$2:$AK$167,economics!$AJ$2:$AJ$167,TRUE)-_xlfn.NORM.DIST(Q$30,economics!$AK$2:$AK$167,economics!$AJ$2:$AJ$167,TRUE)))),"")</f>
        <v/>
      </c>
      <c r="R50" t="str">
        <f t="array" ref="R50">IFERROR((SUMPRODUCT((economics!$AG$2:$AG$167=$B50)*(economics!$D$2:$D$167="process")*economics!$AH$2:$AH$167*(_xlfn.NORM.DIST(R$3,economics!$AK$2:$AK$167,economics!$AJ$2:$AJ$167,TRUE)-_xlfn.NORM.DIST(R$30,economics!$AK$2:$AK$167,economics!$AJ$2:$AJ$167,TRUE))*economics!$AM$2:$AM$167))/(SUMPRODUCT((economics!$AG$2:$AG$167=$B50)*(economics!$D$2:$D$167="process")*economics!$AH$2:$AH$167*(_xlfn.NORM.DIST(R$3,economics!$AK$2:$AK$167,economics!$AJ$2:$AJ$167,TRUE)-_xlfn.NORM.DIST(R$30,economics!$AK$2:$AK$167,economics!$AJ$2:$AJ$167,TRUE)))),"")</f>
        <v/>
      </c>
      <c r="S50" t="str">
        <f t="array" ref="S50">IFERROR((SUMPRODUCT((economics!$AG$2:$AG$167=$B50)*(economics!$D$2:$D$167="process")*economics!$AH$2:$AH$167*(_xlfn.NORM.DIST(S$3,economics!$AK$2:$AK$167,economics!$AJ$2:$AJ$167,TRUE)-_xlfn.NORM.DIST(S$30,economics!$AK$2:$AK$167,economics!$AJ$2:$AJ$167,TRUE))*economics!$AM$2:$AM$167))/(SUMPRODUCT((economics!$AG$2:$AG$167=$B50)*(economics!$D$2:$D$167="process")*economics!$AH$2:$AH$167*(_xlfn.NORM.DIST(S$3,economics!$AK$2:$AK$167,economics!$AJ$2:$AJ$167,TRUE)-_xlfn.NORM.DIST(S$30,economics!$AK$2:$AK$167,economics!$AJ$2:$AJ$167,TRUE)))),"")</f>
        <v/>
      </c>
      <c r="T50" t="str">
        <f t="array" ref="T50">IFERROR((SUMPRODUCT((economics!$AG$2:$AG$167=$B50)*(economics!$D$2:$D$167="process")*economics!$AH$2:$AH$167*(_xlfn.NORM.DIST(T$3,economics!$AK$2:$AK$167,economics!$AJ$2:$AJ$167,TRUE)-_xlfn.NORM.DIST(T$30,economics!$AK$2:$AK$167,economics!$AJ$2:$AJ$167,TRUE))*economics!$AM$2:$AM$167))/(SUMPRODUCT((economics!$AG$2:$AG$167=$B50)*(economics!$D$2:$D$167="process")*economics!$AH$2:$AH$167*(_xlfn.NORM.DIST(T$3,economics!$AK$2:$AK$167,economics!$AJ$2:$AJ$167,TRUE)-_xlfn.NORM.DIST(T$30,economics!$AK$2:$AK$167,economics!$AJ$2:$AJ$167,TRUE)))),"")</f>
        <v/>
      </c>
      <c r="U50" t="str">
        <f t="array" ref="U50">IFERROR((SUMPRODUCT((economics!$AG$2:$AG$167=$B50)*(economics!$D$2:$D$167="process")*economics!$AH$2:$AH$167*(_xlfn.NORM.DIST(U$3,economics!$AK$2:$AK$167,economics!$AJ$2:$AJ$167,TRUE)-_xlfn.NORM.DIST(U$30,economics!$AK$2:$AK$167,economics!$AJ$2:$AJ$167,TRUE))*economics!$AM$2:$AM$167))/(SUMPRODUCT((economics!$AG$2:$AG$167=$B50)*(economics!$D$2:$D$167="process")*economics!$AH$2:$AH$167*(_xlfn.NORM.DIST(U$3,economics!$AK$2:$AK$167,economics!$AJ$2:$AJ$167,TRUE)-_xlfn.NORM.DIST(U$30,economics!$AK$2:$AK$167,economics!$AJ$2:$AJ$167,TRUE)))),"")</f>
        <v/>
      </c>
      <c r="V50" t="str">
        <f t="array" ref="V50">IFERROR((SUMPRODUCT((economics!$AG$2:$AG$167=$B50)*(economics!$D$2:$D$167="process")*economics!$AH$2:$AH$167*(_xlfn.NORM.DIST(V$3,economics!$AK$2:$AK$167,economics!$AJ$2:$AJ$167,TRUE)-_xlfn.NORM.DIST(V$30,economics!$AK$2:$AK$167,economics!$AJ$2:$AJ$167,TRUE))*economics!$AM$2:$AM$167))/(SUMPRODUCT((economics!$AG$2:$AG$167=$B50)*(economics!$D$2:$D$167="process")*economics!$AH$2:$AH$167*(_xlfn.NORM.DIST(V$3,economics!$AK$2:$AK$167,economics!$AJ$2:$AJ$167,TRUE)-_xlfn.NORM.DIST(V$30,economics!$AK$2:$AK$167,economics!$AJ$2:$AJ$167,TRUE)))),"")</f>
        <v/>
      </c>
      <c r="W50" t="str">
        <f t="array" ref="W50">IFERROR((SUMPRODUCT((economics!$AG$2:$AG$167=$B50)*(economics!$D$2:$D$167="process")*economics!$AH$2:$AH$167*(_xlfn.NORM.DIST(W$3,economics!$AK$2:$AK$167,economics!$AJ$2:$AJ$167,TRUE)-_xlfn.NORM.DIST(W$30,economics!$AK$2:$AK$167,economics!$AJ$2:$AJ$167,TRUE))*economics!$AM$2:$AM$167))/(SUMPRODUCT((economics!$AG$2:$AG$167=$B50)*(economics!$D$2:$D$167="process")*economics!$AH$2:$AH$167*(_xlfn.NORM.DIST(W$3,economics!$AK$2:$AK$167,economics!$AJ$2:$AJ$167,TRUE)-_xlfn.NORM.DIST(W$30,economics!$AK$2:$AK$167,economics!$AJ$2:$AJ$167,TRUE)))),"")</f>
        <v/>
      </c>
      <c r="X50" t="str">
        <f t="array" ref="X50">IFERROR((SUMPRODUCT((economics!$AG$2:$AG$167=$B50)*(economics!$D$2:$D$167="process")*economics!$AH$2:$AH$167*(_xlfn.NORM.DIST(X$3,economics!$AK$2:$AK$167,economics!$AJ$2:$AJ$167,TRUE)-_xlfn.NORM.DIST(X$30,economics!$AK$2:$AK$167,economics!$AJ$2:$AJ$167,TRUE))*economics!$AM$2:$AM$167))/(SUMPRODUCT((economics!$AG$2:$AG$167=$B50)*(economics!$D$2:$D$167="process")*economics!$AH$2:$AH$167*(_xlfn.NORM.DIST(X$3,economics!$AK$2:$AK$167,economics!$AJ$2:$AJ$167,TRUE)-_xlfn.NORM.DIST(X$30,economics!$AK$2:$AK$167,economics!$AJ$2:$AJ$167,TRUE)))),"")</f>
        <v/>
      </c>
      <c r="Y50" t="str">
        <f t="array" ref="Y50">IFERROR((SUMPRODUCT((economics!$AG$2:$AG$167=$B50)*(economics!$D$2:$D$167="process")*economics!$AH$2:$AH$167*(_xlfn.NORM.DIST(Y$3,economics!$AK$2:$AK$167,economics!$AJ$2:$AJ$167,TRUE)-_xlfn.NORM.DIST(Y$30,economics!$AK$2:$AK$167,economics!$AJ$2:$AJ$167,TRUE))*economics!$AM$2:$AM$167))/(SUMPRODUCT((economics!$AG$2:$AG$167=$B50)*(economics!$D$2:$D$167="process")*economics!$AH$2:$AH$167*(_xlfn.NORM.DIST(Y$3,economics!$AK$2:$AK$167,economics!$AJ$2:$AJ$167,TRUE)-_xlfn.NORM.DIST(Y$30,economics!$AK$2:$AK$167,economics!$AJ$2:$AJ$167,TRUE)))),"")</f>
        <v/>
      </c>
      <c r="Z50" t="str">
        <f t="array" ref="Z50">IFERROR((SUMPRODUCT((economics!$AG$2:$AG$167=$B50)*(economics!$D$2:$D$167="process")*economics!$AH$2:$AH$167*(_xlfn.NORM.DIST(Z$3,economics!$AK$2:$AK$167,economics!$AJ$2:$AJ$167,TRUE)-_xlfn.NORM.DIST(Z$30,economics!$AK$2:$AK$167,economics!$AJ$2:$AJ$167,TRUE))*economics!$AM$2:$AM$167))/(SUMPRODUCT((economics!$AG$2:$AG$167=$B50)*(economics!$D$2:$D$167="process")*economics!$AH$2:$AH$167*(_xlfn.NORM.DIST(Z$3,economics!$AK$2:$AK$167,economics!$AJ$2:$AJ$167,TRUE)-_xlfn.NORM.DIST(Z$30,economics!$AK$2:$AK$167,economics!$AJ$2:$AJ$167,TRUE)))),"")</f>
        <v/>
      </c>
      <c r="AA50" t="str">
        <f t="array" ref="AA50">IFERROR((SUMPRODUCT((economics!$AG$2:$AG$167=$B50)*(economics!$D$2:$D$167="process")*economics!$AH$2:$AH$167*(_xlfn.NORM.DIST(AA$3,economics!$AK$2:$AK$167,economics!$AJ$2:$AJ$167,TRUE)-_xlfn.NORM.DIST(AA$30,economics!$AK$2:$AK$167,economics!$AJ$2:$AJ$167,TRUE))*economics!$AM$2:$AM$167))/(SUMPRODUCT((economics!$AG$2:$AG$167=$B50)*(economics!$D$2:$D$167="process")*economics!$AH$2:$AH$167*(_xlfn.NORM.DIST(AA$3,economics!$AK$2:$AK$167,economics!$AJ$2:$AJ$167,TRUE)-_xlfn.NORM.DIST(AA$30,economics!$AK$2:$AK$167,economics!$AJ$2:$AJ$167,TRUE)))),"")</f>
        <v/>
      </c>
      <c r="AB50" t="str">
        <f t="array" ref="AB50">IFERROR((SUMPRODUCT((economics!$AG$2:$AG$167=$B50)*(economics!$D$2:$D$167="process")*economics!$AH$2:$AH$167*(_xlfn.NORM.DIST(AB$3,economics!$AK$2:$AK$167,economics!$AJ$2:$AJ$167,TRUE)-_xlfn.NORM.DIST(AB$30,economics!$AK$2:$AK$167,economics!$AJ$2:$AJ$167,TRUE))*economics!$AM$2:$AM$167))/(SUMPRODUCT((economics!$AG$2:$AG$167=$B50)*(economics!$D$2:$D$167="process")*economics!$AH$2:$AH$167*(_xlfn.NORM.DIST(AB$3,economics!$AK$2:$AK$167,economics!$AJ$2:$AJ$167,TRUE)-_xlfn.NORM.DIST(AB$30,economics!$AK$2:$AK$167,economics!$AJ$2:$AJ$167,TRUE)))),"")</f>
        <v/>
      </c>
      <c r="AC50" t="str">
        <f t="array" ref="AC50">IFERROR((SUMPRODUCT((economics!$AG$2:$AG$167=$B50)*(economics!$D$2:$D$167="process")*economics!$AH$2:$AH$167*(_xlfn.NORM.DIST(AC$3,economics!$AK$2:$AK$167,economics!$AJ$2:$AJ$167,TRUE)-_xlfn.NORM.DIST(AC$30,economics!$AK$2:$AK$167,economics!$AJ$2:$AJ$167,TRUE))*economics!$AM$2:$AM$167))/(SUMPRODUCT((economics!$AG$2:$AG$167=$B50)*(economics!$D$2:$D$167="process")*economics!$AH$2:$AH$167*(_xlfn.NORM.DIST(AC$3,economics!$AK$2:$AK$167,economics!$AJ$2:$AJ$167,TRUE)-_xlfn.NORM.DIST(AC$30,economics!$AK$2:$AK$167,economics!$AJ$2:$AJ$167,TRUE)))),"")</f>
        <v/>
      </c>
      <c r="AD50" t="str">
        <f t="array" ref="AD50">IFERROR((SUMPRODUCT((economics!$AG$2:$AG$167=$B50)*(economics!$D$2:$D$167="process")*economics!$AH$2:$AH$167*(_xlfn.NORM.DIST(AD$3,economics!$AK$2:$AK$167,economics!$AJ$2:$AJ$167,TRUE)-_xlfn.NORM.DIST(AD$30,economics!$AK$2:$AK$167,economics!$AJ$2:$AJ$167,TRUE))*economics!$AM$2:$AM$167))/(SUMPRODUCT((economics!$AG$2:$AG$167=$B50)*(economics!$D$2:$D$167="process")*economics!$AH$2:$AH$167*(_xlfn.NORM.DIST(AD$3,economics!$AK$2:$AK$167,economics!$AJ$2:$AJ$167,TRUE)-_xlfn.NORM.DIST(AD$30,economics!$AK$2:$AK$167,economics!$AJ$2:$AJ$167,TRUE)))),"")</f>
        <v/>
      </c>
      <c r="AE50" t="str">
        <f t="array" ref="AE50">IFERROR((SUMPRODUCT((economics!$AG$2:$AG$167=$B50)*(economics!$D$2:$D$167="process")*economics!$AH$2:$AH$167*(_xlfn.NORM.DIST(AE$3,economics!$AK$2:$AK$167,economics!$AJ$2:$AJ$167,TRUE)-_xlfn.NORM.DIST(AE$30,economics!$AK$2:$AK$167,economics!$AJ$2:$AJ$167,TRUE))*economics!$AM$2:$AM$167))/(SUMPRODUCT((economics!$AG$2:$AG$167=$B50)*(economics!$D$2:$D$167="process")*economics!$AH$2:$AH$167*(_xlfn.NORM.DIST(AE$3,economics!$AK$2:$AK$167,economics!$AJ$2:$AJ$167,TRUE)-_xlfn.NORM.DIST(AE$30,economics!$AK$2:$AK$167,economics!$AJ$2:$AJ$167,TRUE)))),"")</f>
        <v/>
      </c>
      <c r="AF50" t="str">
        <f t="array" ref="AF50">IFERROR((SUMPRODUCT((economics!$AG$2:$AG$167=$B50)*(economics!$D$2:$D$167="process")*economics!$AH$2:$AH$167*(_xlfn.NORM.DIST(AF$3,economics!$AK$2:$AK$167,economics!$AJ$2:$AJ$167,TRUE)-_xlfn.NORM.DIST(AF$30,economics!$AK$2:$AK$167,economics!$AJ$2:$AJ$167,TRUE))*economics!$AM$2:$AM$167))/(SUMPRODUCT((economics!$AG$2:$AG$167=$B50)*(economics!$D$2:$D$167="process")*economics!$AH$2:$AH$167*(_xlfn.NORM.DIST(AF$3,economics!$AK$2:$AK$167,economics!$AJ$2:$AJ$167,TRUE)-_xlfn.NORM.DIST(AF$30,economics!$AK$2:$AK$167,economics!$AJ$2:$AJ$167,TRUE)))),"")</f>
        <v/>
      </c>
      <c r="AG50" t="str">
        <f t="array" ref="AG50">IFERROR((SUMPRODUCT((economics!$AG$2:$AG$167=$B50)*(economics!$D$2:$D$167="process")*economics!$AH$2:$AH$167*(_xlfn.NORM.DIST(AG$3,economics!$AK$2:$AK$167,economics!$AJ$2:$AJ$167,TRUE)-_xlfn.NORM.DIST(AG$30,economics!$AK$2:$AK$167,economics!$AJ$2:$AJ$167,TRUE))*economics!$AM$2:$AM$167))/(SUMPRODUCT((economics!$AG$2:$AG$167=$B50)*(economics!$D$2:$D$167="process")*economics!$AH$2:$AH$167*(_xlfn.NORM.DIST(AG$3,economics!$AK$2:$AK$167,economics!$AJ$2:$AJ$167,TRUE)-_xlfn.NORM.DIST(AG$30,economics!$AK$2:$AK$167,economics!$AJ$2:$AJ$167,TRUE)))),"")</f>
        <v/>
      </c>
      <c r="AH50" t="str">
        <f t="array" ref="AH50">IFERROR((SUMPRODUCT((economics!$AG$2:$AG$167=$B50)*(economics!$D$2:$D$167="process")*economics!$AH$2:$AH$167*(_xlfn.NORM.DIST(AH$3,economics!$AK$2:$AK$167,economics!$AJ$2:$AJ$167,TRUE)-_xlfn.NORM.DIST(AH$30,economics!$AK$2:$AK$167,economics!$AJ$2:$AJ$167,TRUE))*economics!$AM$2:$AM$167))/(SUMPRODUCT((economics!$AG$2:$AG$167=$B50)*(economics!$D$2:$D$167="process")*economics!$AH$2:$AH$167*(_xlfn.NORM.DIST(AH$3,economics!$AK$2:$AK$167,economics!$AJ$2:$AJ$167,TRUE)-_xlfn.NORM.DIST(AH$30,economics!$AK$2:$AK$167,economics!$AJ$2:$AJ$167,TRUE)))),"")</f>
        <v/>
      </c>
      <c r="AI50" t="str">
        <f t="array" ref="AI50">IFERROR((SUMPRODUCT((economics!$AG$2:$AG$167=$B50)*(economics!$D$2:$D$167="process")*economics!$AH$2:$AH$167*(_xlfn.NORM.DIST(AI$3,economics!$AK$2:$AK$167,economics!$AJ$2:$AJ$167,TRUE)-_xlfn.NORM.DIST(AI$30,economics!$AK$2:$AK$167,economics!$AJ$2:$AJ$167,TRUE))*economics!$AM$2:$AM$167))/(SUMPRODUCT((economics!$AG$2:$AG$167=$B50)*(economics!$D$2:$D$167="process")*economics!$AH$2:$AH$167*(_xlfn.NORM.DIST(AI$3,economics!$AK$2:$AK$167,economics!$AJ$2:$AJ$167,TRUE)-_xlfn.NORM.DIST(AI$30,economics!$AK$2:$AK$167,economics!$AJ$2:$AJ$167,TRUE)))),"")</f>
        <v/>
      </c>
      <c r="AJ50" t="str">
        <f t="array" ref="AJ50">IFERROR((SUMPRODUCT((economics!$AG$2:$AG$167=$B50)*(economics!$D$2:$D$167="process")*economics!$AH$2:$AH$167*(_xlfn.NORM.DIST(AJ$3,economics!$AK$2:$AK$167,economics!$AJ$2:$AJ$167,TRUE)-_xlfn.NORM.DIST(AJ$30,economics!$AK$2:$AK$167,economics!$AJ$2:$AJ$167,TRUE))*economics!$AM$2:$AM$167))/(SUMPRODUCT((economics!$AG$2:$AG$167=$B50)*(economics!$D$2:$D$167="process")*economics!$AH$2:$AH$167*(_xlfn.NORM.DIST(AJ$3,economics!$AK$2:$AK$167,economics!$AJ$2:$AJ$167,TRUE)-_xlfn.NORM.DIST(AJ$30,economics!$AK$2:$AK$167,economics!$AJ$2:$AJ$167,TRUE)))),"")</f>
        <v/>
      </c>
      <c r="AK50" t="str">
        <f t="array" ref="AK50">IFERROR((SUMPRODUCT((economics!$AG$2:$AG$167=$B50)*(economics!$D$2:$D$167="process")*economics!$AH$2:$AH$167*(_xlfn.NORM.DIST(AK$3,economics!$AK$2:$AK$167,economics!$AJ$2:$AJ$167,TRUE)-_xlfn.NORM.DIST(AK$30,economics!$AK$2:$AK$167,economics!$AJ$2:$AJ$167,TRUE))*economics!$AM$2:$AM$167))/(SUMPRODUCT((economics!$AG$2:$AG$167=$B50)*(economics!$D$2:$D$167="process")*economics!$AH$2:$AH$167*(_xlfn.NORM.DIST(AK$3,economics!$AK$2:$AK$167,economics!$AJ$2:$AJ$167,TRUE)-_xlfn.NORM.DIST(AK$30,economics!$AK$2:$AK$167,economics!$AJ$2:$AJ$167,TRUE)))),"")</f>
        <v/>
      </c>
      <c r="AL50" t="str">
        <f t="array" ref="AL50">IFERROR((SUMPRODUCT((economics!$AG$2:$AG$167=$B50)*(economics!$D$2:$D$167="process")*economics!$AH$2:$AH$167*(_xlfn.NORM.DIST(AL$3,economics!$AK$2:$AK$167,economics!$AJ$2:$AJ$167,TRUE)-_xlfn.NORM.DIST(AL$30,economics!$AK$2:$AK$167,economics!$AJ$2:$AJ$167,TRUE))*economics!$AM$2:$AM$167))/(SUMPRODUCT((economics!$AG$2:$AG$167=$B50)*(economics!$D$2:$D$167="process")*economics!$AH$2:$AH$167*(_xlfn.NORM.DIST(AL$3,economics!$AK$2:$AK$167,economics!$AJ$2:$AJ$167,TRUE)-_xlfn.NORM.DIST(AL$30,economics!$AK$2:$AK$167,economics!$AJ$2:$AJ$167,TRUE)))),"")</f>
        <v/>
      </c>
      <c r="AM50" t="str">
        <f t="array" ref="AM50">IFERROR((SUMPRODUCT((economics!$AG$2:$AG$167=$B50)*(economics!$D$2:$D$167="process")*economics!$AH$2:$AH$167*(_xlfn.NORM.DIST(AM$3,economics!$AK$2:$AK$167,economics!$AJ$2:$AJ$167,TRUE)-_xlfn.NORM.DIST(AM$30,economics!$AK$2:$AK$167,economics!$AJ$2:$AJ$167,TRUE))*economics!$AM$2:$AM$167))/(SUMPRODUCT((economics!$AG$2:$AG$167=$B50)*(economics!$D$2:$D$167="process")*economics!$AH$2:$AH$167*(_xlfn.NORM.DIST(AM$3,economics!$AK$2:$AK$167,economics!$AJ$2:$AJ$167,TRUE)-_xlfn.NORM.DIST(AM$30,economics!$AK$2:$AK$167,economics!$AJ$2:$AJ$167,TRUE)))),"")</f>
        <v/>
      </c>
      <c r="AN50" t="str">
        <f t="array" ref="AN50">IFERROR((SUMPRODUCT((economics!$AG$2:$AG$167=$B50)*(economics!$D$2:$D$167="process")*economics!$AH$2:$AH$167*(_xlfn.NORM.DIST(AN$3,economics!$AK$2:$AK$167,economics!$AJ$2:$AJ$167,TRUE)-_xlfn.NORM.DIST(AN$30,economics!$AK$2:$AK$167,economics!$AJ$2:$AJ$167,TRUE))*economics!$AM$2:$AM$167))/(SUMPRODUCT((economics!$AG$2:$AG$167=$B50)*(economics!$D$2:$D$167="process")*economics!$AH$2:$AH$167*(_xlfn.NORM.DIST(AN$3,economics!$AK$2:$AK$167,economics!$AJ$2:$AJ$167,TRUE)-_xlfn.NORM.DIST(AN$30,economics!$AK$2:$AK$167,economics!$AJ$2:$AJ$167,TRUE)))),"")</f>
        <v/>
      </c>
      <c r="AO50" t="str">
        <f t="array" ref="AO50">IFERROR((SUMPRODUCT((economics!$AG$2:$AG$167=$B50)*(economics!$D$2:$D$167="process")*economics!$AH$2:$AH$167*(_xlfn.NORM.DIST(AO$3,economics!$AK$2:$AK$167,economics!$AJ$2:$AJ$167,TRUE)-_xlfn.NORM.DIST(AO$30,economics!$AK$2:$AK$167,economics!$AJ$2:$AJ$167,TRUE))*economics!$AM$2:$AM$167))/(SUMPRODUCT((economics!$AG$2:$AG$167=$B50)*(economics!$D$2:$D$167="process")*economics!$AH$2:$AH$167*(_xlfn.NORM.DIST(AO$3,economics!$AK$2:$AK$167,economics!$AJ$2:$AJ$167,TRUE)-_xlfn.NORM.DIST(AO$30,economics!$AK$2:$AK$167,economics!$AJ$2:$AJ$167,TRUE)))),"")</f>
        <v/>
      </c>
      <c r="AP50" t="str">
        <f t="array" ref="AP50">IFERROR((SUMPRODUCT((economics!$AG$2:$AG$167=$B50)*(economics!$D$2:$D$167="process")*economics!$AH$2:$AH$167*(_xlfn.NORM.DIST(AP$3,economics!$AK$2:$AK$167,economics!$AJ$2:$AJ$167,TRUE)-_xlfn.NORM.DIST(AP$30,economics!$AK$2:$AK$167,economics!$AJ$2:$AJ$167,TRUE))*economics!$AM$2:$AM$167))/(SUMPRODUCT((economics!$AG$2:$AG$167=$B50)*(economics!$D$2:$D$167="process")*economics!$AH$2:$AH$167*(_xlfn.NORM.DIST(AP$3,economics!$AK$2:$AK$167,economics!$AJ$2:$AJ$167,TRUE)-_xlfn.NORM.DIST(AP$30,economics!$AK$2:$AK$167,economics!$AJ$2:$AJ$167,TRUE)))),"")</f>
        <v/>
      </c>
      <c r="AQ50" t="str">
        <f t="array" ref="AQ50">IFERROR((SUMPRODUCT((economics!$AG$2:$AG$167=$B50)*(economics!$D$2:$D$167="process")*economics!$AH$2:$AH$167*(_xlfn.NORM.DIST(AQ$3,economics!$AK$2:$AK$167,economics!$AJ$2:$AJ$167,TRUE)-_xlfn.NORM.DIST(AQ$30,economics!$AK$2:$AK$167,economics!$AJ$2:$AJ$167,TRUE))*economics!$AM$2:$AM$167))/(SUMPRODUCT((economics!$AG$2:$AG$167=$B50)*(economics!$D$2:$D$167="process")*economics!$AH$2:$AH$167*(_xlfn.NORM.DIST(AQ$3,economics!$AK$2:$AK$167,economics!$AJ$2:$AJ$167,TRUE)-_xlfn.NORM.DIST(AQ$30,economics!$AK$2:$AK$167,economics!$AJ$2:$AJ$167,TRUE)))),"")</f>
        <v/>
      </c>
      <c r="AR50" t="str">
        <f t="array" ref="AR50">IFERROR((SUMPRODUCT((economics!$AG$2:$AG$167=$B50)*(economics!$D$2:$D$167="process")*economics!$AH$2:$AH$167*(_xlfn.NORM.DIST(AR$3,economics!$AK$2:$AK$167,economics!$AJ$2:$AJ$167,TRUE)-_xlfn.NORM.DIST(AR$30,economics!$AK$2:$AK$167,economics!$AJ$2:$AJ$167,TRUE))*economics!$AM$2:$AM$167))/(SUMPRODUCT((economics!$AG$2:$AG$167=$B50)*(economics!$D$2:$D$167="process")*economics!$AH$2:$AH$167*(_xlfn.NORM.DIST(AR$3,economics!$AK$2:$AK$167,economics!$AJ$2:$AJ$167,TRUE)-_xlfn.NORM.DIST(AR$30,economics!$AK$2:$AK$167,economics!$AJ$2:$AJ$167,TRUE)))),"")</f>
        <v/>
      </c>
      <c r="AS50" t="str">
        <f t="array" ref="AS50">IFERROR((SUMPRODUCT((economics!$AG$2:$AG$167=$B50)*(economics!$D$2:$D$167="process")*economics!$AH$2:$AH$167*(_xlfn.NORM.DIST(AS$3,economics!$AK$2:$AK$167,economics!$AJ$2:$AJ$167,TRUE)-_xlfn.NORM.DIST(AS$30,economics!$AK$2:$AK$167,economics!$AJ$2:$AJ$167,TRUE))*economics!$AM$2:$AM$167))/(SUMPRODUCT((economics!$AG$2:$AG$167=$B50)*(economics!$D$2:$D$167="process")*economics!$AH$2:$AH$167*(_xlfn.NORM.DIST(AS$3,economics!$AK$2:$AK$167,economics!$AJ$2:$AJ$167,TRUE)-_xlfn.NORM.DIST(AS$30,economics!$AK$2:$AK$167,economics!$AJ$2:$AJ$167,TRUE)))),"")</f>
        <v/>
      </c>
      <c r="AT50" t="str">
        <f t="array" ref="AT50">IFERROR((SUMPRODUCT((economics!$AG$2:$AG$167=$B50)*(economics!$D$2:$D$167="process")*economics!$AH$2:$AH$167*(_xlfn.NORM.DIST(AT$3,economics!$AK$2:$AK$167,economics!$AJ$2:$AJ$167,TRUE)-_xlfn.NORM.DIST(AT$30,economics!$AK$2:$AK$167,economics!$AJ$2:$AJ$167,TRUE))*economics!$AM$2:$AM$167))/(SUMPRODUCT((economics!$AG$2:$AG$167=$B50)*(economics!$D$2:$D$167="process")*economics!$AH$2:$AH$167*(_xlfn.NORM.DIST(AT$3,economics!$AK$2:$AK$167,economics!$AJ$2:$AJ$167,TRUE)-_xlfn.NORM.DIST(AT$30,economics!$AK$2:$AK$167,economics!$AJ$2:$AJ$167,TRUE)))),"")</f>
        <v/>
      </c>
      <c r="AU50" t="str">
        <f t="array" ref="AU50">IFERROR((SUMPRODUCT((economics!$AG$2:$AG$167=$B50)*(economics!$D$2:$D$167="process")*economics!$AH$2:$AH$167*(_xlfn.NORM.DIST(AU$3,economics!$AK$2:$AK$167,economics!$AJ$2:$AJ$167,TRUE)-_xlfn.NORM.DIST(AU$30,economics!$AK$2:$AK$167,economics!$AJ$2:$AJ$167,TRUE))*economics!$AM$2:$AM$167))/(SUMPRODUCT((economics!$AG$2:$AG$167=$B50)*(economics!$D$2:$D$167="process")*economics!$AH$2:$AH$167*(_xlfn.NORM.DIST(AU$3,economics!$AK$2:$AK$167,economics!$AJ$2:$AJ$167,TRUE)-_xlfn.NORM.DIST(AU$30,economics!$AK$2:$AK$167,economics!$AJ$2:$AJ$167,TRUE)))),"")</f>
        <v/>
      </c>
      <c r="AV50" t="str">
        <f t="array" ref="AV50">IFERROR((SUMPRODUCT((economics!$AG$2:$AG$167=$B50)*(economics!$D$2:$D$167="process")*economics!$AH$2:$AH$167*(_xlfn.NORM.DIST(AV$3,economics!$AK$2:$AK$167,economics!$AJ$2:$AJ$167,TRUE)-_xlfn.NORM.DIST(AV$30,economics!$AK$2:$AK$167,economics!$AJ$2:$AJ$167,TRUE))*economics!$AM$2:$AM$167))/(SUMPRODUCT((economics!$AG$2:$AG$167=$B50)*(economics!$D$2:$D$167="process")*economics!$AH$2:$AH$167*(_xlfn.NORM.DIST(AV$3,economics!$AK$2:$AK$167,economics!$AJ$2:$AJ$167,TRUE)-_xlfn.NORM.DIST(AV$30,economics!$AK$2:$AK$167,economics!$AJ$2:$AJ$167,TRUE)))),"")</f>
        <v/>
      </c>
      <c r="AW50" t="str">
        <f t="array" ref="AW50">IFERROR((SUMPRODUCT((economics!$AG$2:$AG$167=$B50)*(economics!$D$2:$D$167="process")*economics!$AH$2:$AH$167*(_xlfn.NORM.DIST(AW$3,economics!$AK$2:$AK$167,economics!$AJ$2:$AJ$167,TRUE)-_xlfn.NORM.DIST(AW$30,economics!$AK$2:$AK$167,economics!$AJ$2:$AJ$167,TRUE))*economics!$AM$2:$AM$167))/(SUMPRODUCT((economics!$AG$2:$AG$167=$B50)*(economics!$D$2:$D$167="process")*economics!$AH$2:$AH$167*(_xlfn.NORM.DIST(AW$3,economics!$AK$2:$AK$167,economics!$AJ$2:$AJ$167,TRUE)-_xlfn.NORM.DIST(AW$30,economics!$AK$2:$AK$167,economics!$AJ$2:$AJ$167,TRUE)))),"")</f>
        <v/>
      </c>
      <c r="AX50" t="str">
        <f t="array" ref="AX50">IFERROR((SUMPRODUCT((economics!$AG$2:$AG$167=$B50)*(economics!$D$2:$D$167="process")*economics!$AH$2:$AH$167*(_xlfn.NORM.DIST(AX$3,economics!$AK$2:$AK$167,economics!$AJ$2:$AJ$167,TRUE)-_xlfn.NORM.DIST(AX$30,economics!$AK$2:$AK$167,economics!$AJ$2:$AJ$167,TRUE))*economics!$AM$2:$AM$167))/(SUMPRODUCT((economics!$AG$2:$AG$167=$B50)*(economics!$D$2:$D$167="process")*economics!$AH$2:$AH$167*(_xlfn.NORM.DIST(AX$3,economics!$AK$2:$AK$167,economics!$AJ$2:$AJ$167,TRUE)-_xlfn.NORM.DIST(AX$30,economics!$AK$2:$AK$167,economics!$AJ$2:$AJ$167,TRUE)))),"")</f>
        <v/>
      </c>
      <c r="AY50" t="str">
        <f t="array" ref="AY50">IFERROR((SUMPRODUCT((economics!$AG$2:$AG$167=$B50)*(economics!$D$2:$D$167="process")*economics!$AH$2:$AH$167*(_xlfn.NORM.DIST(AY$3,economics!$AK$2:$AK$167,economics!$AJ$2:$AJ$167,TRUE)-_xlfn.NORM.DIST(AY$30,economics!$AK$2:$AK$167,economics!$AJ$2:$AJ$167,TRUE))*economics!$AM$2:$AM$167))/(SUMPRODUCT((economics!$AG$2:$AG$167=$B50)*(economics!$D$2:$D$167="process")*economics!$AH$2:$AH$167*(_xlfn.NORM.DIST(AY$3,economics!$AK$2:$AK$167,economics!$AJ$2:$AJ$167,TRUE)-_xlfn.NORM.DIST(AY$30,economics!$AK$2:$AK$167,economics!$AJ$2:$AJ$167,TRUE)))),"")</f>
        <v/>
      </c>
      <c r="AZ50" t="str">
        <f t="array" ref="AZ50">IFERROR((SUMPRODUCT((economics!$AG$2:$AG$167=$B50)*(economics!$D$2:$D$167="process")*economics!$AH$2:$AH$167*(_xlfn.NORM.DIST(AZ$3,economics!$AK$2:$AK$167,economics!$AJ$2:$AJ$167,TRUE)-_xlfn.NORM.DIST(AZ$30,economics!$AK$2:$AK$167,economics!$AJ$2:$AJ$167,TRUE))*economics!$AM$2:$AM$167))/(SUMPRODUCT((economics!$AG$2:$AG$167=$B50)*(economics!$D$2:$D$167="process")*economics!$AH$2:$AH$167*(_xlfn.NORM.DIST(AZ$3,economics!$AK$2:$AK$167,economics!$AJ$2:$AJ$167,TRUE)-_xlfn.NORM.DIST(AZ$30,economics!$AK$2:$AK$167,economics!$AJ$2:$AJ$167,TRUE)))),"")</f>
        <v/>
      </c>
      <c r="BA50" t="str">
        <f t="array" ref="BA50">IFERROR((SUMPRODUCT((economics!$AG$2:$AG$167=$B50)*(economics!$D$2:$D$167="process")*economics!$AH$2:$AH$167*(_xlfn.NORM.DIST(BA$3,economics!$AK$2:$AK$167,economics!$AJ$2:$AJ$167,TRUE)-_xlfn.NORM.DIST(BA$30,economics!$AK$2:$AK$167,economics!$AJ$2:$AJ$167,TRUE))*economics!$AM$2:$AM$167))/(SUMPRODUCT((economics!$AG$2:$AG$167=$B50)*(economics!$D$2:$D$167="process")*economics!$AH$2:$AH$167*(_xlfn.NORM.DIST(BA$3,economics!$AK$2:$AK$167,economics!$AJ$2:$AJ$167,TRUE)-_xlfn.NORM.DIST(BA$30,economics!$AK$2:$AK$167,economics!$AJ$2:$AJ$167,TRUE)))),"")</f>
        <v/>
      </c>
      <c r="BB50" t="str">
        <f t="array" ref="BB50">IFERROR((SUMPRODUCT((economics!$AG$2:$AG$167=$B50)*(economics!$D$2:$D$167="process")*economics!$AH$2:$AH$167*(_xlfn.NORM.DIST(BB$3,economics!$AK$2:$AK$167,economics!$AJ$2:$AJ$167,TRUE)-_xlfn.NORM.DIST(BB$30,economics!$AK$2:$AK$167,economics!$AJ$2:$AJ$167,TRUE))*economics!$AM$2:$AM$167))/(SUMPRODUCT((economics!$AG$2:$AG$167=$B50)*(economics!$D$2:$D$167="process")*economics!$AH$2:$AH$167*(_xlfn.NORM.DIST(BB$3,economics!$AK$2:$AK$167,economics!$AJ$2:$AJ$167,TRUE)-_xlfn.NORM.DIST(BB$30,economics!$AK$2:$AK$167,economics!$AJ$2:$AJ$167,TRUE)))),"")</f>
        <v/>
      </c>
      <c r="BC50" t="str">
        <f t="array" ref="BC50">IFERROR((SUMPRODUCT((economics!$AG$2:$AG$167=$B50)*(economics!$D$2:$D$167="process")*economics!$AH$2:$AH$167*(_xlfn.NORM.DIST(BC$3,economics!$AK$2:$AK$167,economics!$AJ$2:$AJ$167,TRUE)-_xlfn.NORM.DIST(BC$30,economics!$AK$2:$AK$167,economics!$AJ$2:$AJ$167,TRUE))*economics!$AM$2:$AM$167))/(SUMPRODUCT((economics!$AG$2:$AG$167=$B50)*(economics!$D$2:$D$167="process")*economics!$AH$2:$AH$167*(_xlfn.NORM.DIST(BC$3,economics!$AK$2:$AK$167,economics!$AJ$2:$AJ$167,TRUE)-_xlfn.NORM.DIST(BC$30,economics!$AK$2:$AK$167,economics!$AJ$2:$AJ$167,TRUE)))),"")</f>
        <v/>
      </c>
      <c r="BD50" t="str">
        <f t="array" ref="BD50">IFERROR((SUMPRODUCT((economics!$AG$2:$AG$167=$B50)*(economics!$D$2:$D$167="process")*economics!$AH$2:$AH$167*(_xlfn.NORM.DIST(BD$3,economics!$AK$2:$AK$167,economics!$AJ$2:$AJ$167,TRUE)-_xlfn.NORM.DIST(BD$30,economics!$AK$2:$AK$167,economics!$AJ$2:$AJ$167,TRUE))*economics!$AM$2:$AM$167))/(SUMPRODUCT((economics!$AG$2:$AG$167=$B50)*(economics!$D$2:$D$167="process")*economics!$AH$2:$AH$167*(_xlfn.NORM.DIST(BD$3,economics!$AK$2:$AK$167,economics!$AJ$2:$AJ$167,TRUE)-_xlfn.NORM.DIST(BD$30,economics!$AK$2:$AK$167,economics!$AJ$2:$AJ$167,TRUE)))),"")</f>
        <v/>
      </c>
      <c r="BE50" t="str">
        <f t="array" ref="BE50">IFERROR((SUMPRODUCT((economics!$AG$2:$AG$167=$B50)*(economics!$D$2:$D$167="process")*economics!$AH$2:$AH$167*(_xlfn.NORM.DIST(BE$3,economics!$AK$2:$AK$167,economics!$AJ$2:$AJ$167,TRUE)-_xlfn.NORM.DIST(BE$30,economics!$AK$2:$AK$167,economics!$AJ$2:$AJ$167,TRUE))*economics!$AM$2:$AM$167))/(SUMPRODUCT((economics!$AG$2:$AG$167=$B50)*(economics!$D$2:$D$167="process")*economics!$AH$2:$AH$167*(_xlfn.NORM.DIST(BE$3,economics!$AK$2:$AK$167,economics!$AJ$2:$AJ$167,TRUE)-_xlfn.NORM.DIST(BE$30,economics!$AK$2:$AK$167,economics!$AJ$2:$AJ$167,TRUE)))),"")</f>
        <v/>
      </c>
      <c r="BF50" t="str">
        <f t="array" ref="BF50">IFERROR((SUMPRODUCT((economics!$AG$2:$AG$167=$B50)*(economics!$D$2:$D$167="process")*economics!$AH$2:$AH$167*(_xlfn.NORM.DIST(BF$3,economics!$AK$2:$AK$167,economics!$AJ$2:$AJ$167,TRUE)-_xlfn.NORM.DIST(BF$30,economics!$AK$2:$AK$167,economics!$AJ$2:$AJ$167,TRUE))*economics!$AM$2:$AM$167))/(SUMPRODUCT((economics!$AG$2:$AG$167=$B50)*(economics!$D$2:$D$167="process")*economics!$AH$2:$AH$167*(_xlfn.NORM.DIST(BF$3,economics!$AK$2:$AK$167,economics!$AJ$2:$AJ$167,TRUE)-_xlfn.NORM.DIST(BF$30,economics!$AK$2:$AK$167,economics!$AJ$2:$AJ$167,TRUE)))),"")</f>
        <v/>
      </c>
      <c r="BG50" t="str">
        <f t="array" ref="BG50">IFERROR((SUMPRODUCT((economics!$AG$2:$AG$167=$B50)*(economics!$D$2:$D$167="process")*economics!$AH$2:$AH$167*(_xlfn.NORM.DIST(BG$3,economics!$AK$2:$AK$167,economics!$AJ$2:$AJ$167,TRUE)-_xlfn.NORM.DIST(BG$30,economics!$AK$2:$AK$167,economics!$AJ$2:$AJ$167,TRUE))*economics!$AM$2:$AM$167))/(SUMPRODUCT((economics!$AG$2:$AG$167=$B50)*(economics!$D$2:$D$167="process")*economics!$AH$2:$AH$167*(_xlfn.NORM.DIST(BG$3,economics!$AK$2:$AK$167,economics!$AJ$2:$AJ$167,TRUE)-_xlfn.NORM.DIST(BG$30,economics!$AK$2:$AK$167,economics!$AJ$2:$AJ$167,TRUE)))),"")</f>
        <v/>
      </c>
      <c r="BH50" t="str">
        <f t="array" ref="BH50">IFERROR((SUMPRODUCT((economics!$AG$2:$AG$167=$B50)*(economics!$D$2:$D$167="process")*economics!$AH$2:$AH$167*(_xlfn.NORM.DIST(BH$3,economics!$AK$2:$AK$167,economics!$AJ$2:$AJ$167,TRUE)-_xlfn.NORM.DIST(BH$30,economics!$AK$2:$AK$167,economics!$AJ$2:$AJ$167,TRUE))*economics!$AM$2:$AM$167))/(SUMPRODUCT((economics!$AG$2:$AG$167=$B50)*(economics!$D$2:$D$167="process")*economics!$AH$2:$AH$167*(_xlfn.NORM.DIST(BH$3,economics!$AK$2:$AK$167,economics!$AJ$2:$AJ$167,TRUE)-_xlfn.NORM.DIST(BH$30,economics!$AK$2:$AK$167,economics!$AJ$2:$AJ$167,TRUE)))),"")</f>
        <v/>
      </c>
      <c r="BI50" t="str">
        <f t="array" ref="BI50">IFERROR((SUMPRODUCT((economics!$AG$2:$AG$167=$B50)*(economics!$D$2:$D$167="process")*economics!$AH$2:$AH$167*(_xlfn.NORM.DIST(BI$3,economics!$AK$2:$AK$167,economics!$AJ$2:$AJ$167,TRUE)-_xlfn.NORM.DIST(BI$30,economics!$AK$2:$AK$167,economics!$AJ$2:$AJ$167,TRUE))*economics!$AM$2:$AM$167))/(SUMPRODUCT((economics!$AG$2:$AG$167=$B50)*(economics!$D$2:$D$167="process")*economics!$AH$2:$AH$167*(_xlfn.NORM.DIST(BI$3,economics!$AK$2:$AK$167,economics!$AJ$2:$AJ$167,TRUE)-_xlfn.NORM.DIST(BI$30,economics!$AK$2:$AK$167,economics!$AJ$2:$AJ$167,TRUE)))),"")</f>
        <v/>
      </c>
      <c r="BJ50" t="str">
        <f t="array" ref="BJ50">IFERROR((SUMPRODUCT((economics!$AG$2:$AG$167=$B50)*(economics!$D$2:$D$167="process")*economics!$AH$2:$AH$167*(_xlfn.NORM.DIST(BJ$3,economics!$AK$2:$AK$167,economics!$AJ$2:$AJ$167,TRUE)-_xlfn.NORM.DIST(BJ$30,economics!$AK$2:$AK$167,economics!$AJ$2:$AJ$167,TRUE))*economics!$AM$2:$AM$167))/(SUMPRODUCT((economics!$AG$2:$AG$167=$B50)*(economics!$D$2:$D$167="process")*economics!$AH$2:$AH$167*(_xlfn.NORM.DIST(BJ$3,economics!$AK$2:$AK$167,economics!$AJ$2:$AJ$167,TRUE)-_xlfn.NORM.DIST(BJ$30,economics!$AK$2:$AK$167,economics!$AJ$2:$AJ$167,TRUE)))),"")</f>
        <v/>
      </c>
      <c r="BK50" t="str">
        <f t="array" ref="BK50">IFERROR((SUMPRODUCT((economics!$AG$2:$AG$167=$B50)*(economics!$D$2:$D$167="process")*economics!$AH$2:$AH$167*(_xlfn.NORM.DIST(BK$3,economics!$AK$2:$AK$167,economics!$AJ$2:$AJ$167,TRUE)-_xlfn.NORM.DIST(BK$30,economics!$AK$2:$AK$167,economics!$AJ$2:$AJ$167,TRUE))*economics!$AM$2:$AM$167))/(SUMPRODUCT((economics!$AG$2:$AG$167=$B50)*(economics!$D$2:$D$167="process")*economics!$AH$2:$AH$167*(_xlfn.NORM.DIST(BK$3,economics!$AK$2:$AK$167,economics!$AJ$2:$AJ$167,TRUE)-_xlfn.NORM.DIST(BK$30,economics!$AK$2:$AK$167,economics!$AJ$2:$AJ$167,TRUE)))),"")</f>
        <v/>
      </c>
      <c r="BL50" t="str">
        <f t="array" ref="BL50">IFERROR((SUMPRODUCT((economics!$AG$2:$AG$167=$B50)*(economics!$D$2:$D$167="process")*economics!$AH$2:$AH$167*(_xlfn.NORM.DIST(BL$3,economics!$AK$2:$AK$167,economics!$AJ$2:$AJ$167,TRUE)-_xlfn.NORM.DIST(BL$30,economics!$AK$2:$AK$167,economics!$AJ$2:$AJ$167,TRUE))*economics!$AM$2:$AM$167))/(SUMPRODUCT((economics!$AG$2:$AG$167=$B50)*(economics!$D$2:$D$167="process")*economics!$AH$2:$AH$167*(_xlfn.NORM.DIST(BL$3,economics!$AK$2:$AK$167,economics!$AJ$2:$AJ$167,TRUE)-_xlfn.NORM.DIST(BL$30,economics!$AK$2:$AK$167,economics!$AJ$2:$AJ$167,TRUE)))),"")</f>
        <v/>
      </c>
      <c r="BM50" t="str">
        <f t="array" ref="BM50">IFERROR((SUMPRODUCT((economics!$AG$2:$AG$167=$B50)*(economics!$D$2:$D$167="process")*economics!$AH$2:$AH$167*(_xlfn.NORM.DIST(BM$3,economics!$AK$2:$AK$167,economics!$AJ$2:$AJ$167,TRUE)-_xlfn.NORM.DIST(BM$30,economics!$AK$2:$AK$167,economics!$AJ$2:$AJ$167,TRUE))*economics!$AM$2:$AM$167))/(SUMPRODUCT((economics!$AG$2:$AG$167=$B50)*(economics!$D$2:$D$167="process")*economics!$AH$2:$AH$167*(_xlfn.NORM.DIST(BM$3,economics!$AK$2:$AK$167,economics!$AJ$2:$AJ$167,TRUE)-_xlfn.NORM.DIST(BM$30,economics!$AK$2:$AK$167,economics!$AJ$2:$AJ$167,TRUE)))),"")</f>
        <v/>
      </c>
      <c r="BN50" t="str">
        <f t="array" ref="BN50">IFERROR((SUMPRODUCT((economics!$AG$2:$AG$167=$B50)*(economics!$D$2:$D$167="process")*economics!$AH$2:$AH$167*(_xlfn.NORM.DIST(BN$3,economics!$AK$2:$AK$167,economics!$AJ$2:$AJ$167,TRUE)-_xlfn.NORM.DIST(BN$30,economics!$AK$2:$AK$167,economics!$AJ$2:$AJ$167,TRUE))*economics!$AM$2:$AM$167))/(SUMPRODUCT((economics!$AG$2:$AG$167=$B50)*(economics!$D$2:$D$167="process")*economics!$AH$2:$AH$167*(_xlfn.NORM.DIST(BN$3,economics!$AK$2:$AK$167,economics!$AJ$2:$AJ$167,TRUE)-_xlfn.NORM.DIST(BN$30,economics!$AK$2:$AK$167,economics!$AJ$2:$AJ$167,TRUE)))),"")</f>
        <v/>
      </c>
      <c r="BO50" t="str">
        <f t="array" ref="BO50">IFERROR((SUMPRODUCT((economics!$AG$2:$AG$167=$B50)*(economics!$D$2:$D$167="process")*economics!$AH$2:$AH$167*(_xlfn.NORM.DIST(BO$3,economics!$AK$2:$AK$167,economics!$AJ$2:$AJ$167,TRUE)-_xlfn.NORM.DIST(BO$30,economics!$AK$2:$AK$167,economics!$AJ$2:$AJ$167,TRUE))*economics!$AM$2:$AM$167))/(SUMPRODUCT((economics!$AG$2:$AG$167=$B50)*(economics!$D$2:$D$167="process")*economics!$AH$2:$AH$167*(_xlfn.NORM.DIST(BO$3,economics!$AK$2:$AK$167,economics!$AJ$2:$AJ$167,TRUE)-_xlfn.NORM.DIST(BO$30,economics!$AK$2:$AK$167,economics!$AJ$2:$AJ$167,TRUE)))),"")</f>
        <v/>
      </c>
      <c r="BP50" t="str">
        <f t="array" ref="BP50">IFERROR((SUMPRODUCT((economics!$AG$2:$AG$167=$B50)*(economics!$D$2:$D$167="process")*economics!$AH$2:$AH$167*(_xlfn.NORM.DIST(BP$3,economics!$AK$2:$AK$167,economics!$AJ$2:$AJ$167,TRUE)-_xlfn.NORM.DIST(BP$30,economics!$AK$2:$AK$167,economics!$AJ$2:$AJ$167,TRUE))*economics!$AM$2:$AM$167))/(SUMPRODUCT((economics!$AG$2:$AG$167=$B50)*(economics!$D$2:$D$167="process")*economics!$AH$2:$AH$167*(_xlfn.NORM.DIST(BP$3,economics!$AK$2:$AK$167,economics!$AJ$2:$AJ$167,TRUE)-_xlfn.NORM.DIST(BP$30,economics!$AK$2:$AK$167,economics!$AJ$2:$AJ$167,TRUE)))),"")</f>
        <v/>
      </c>
      <c r="BQ50" t="str">
        <f t="array" ref="BQ50">IFERROR((SUMPRODUCT((economics!$AG$2:$AG$167=$B50)*(economics!$D$2:$D$167="process")*economics!$AH$2:$AH$167*(_xlfn.NORM.DIST(BQ$3,economics!$AK$2:$AK$167,economics!$AJ$2:$AJ$167,TRUE)-_xlfn.NORM.DIST(BQ$30,economics!$AK$2:$AK$167,economics!$AJ$2:$AJ$167,TRUE))*economics!$AM$2:$AM$167))/(SUMPRODUCT((economics!$AG$2:$AG$167=$B50)*(economics!$D$2:$D$167="process")*economics!$AH$2:$AH$167*(_xlfn.NORM.DIST(BQ$3,economics!$AK$2:$AK$167,economics!$AJ$2:$AJ$167,TRUE)-_xlfn.NORM.DIST(BQ$30,economics!$AK$2:$AK$167,economics!$AJ$2:$AJ$167,TRUE)))),"")</f>
        <v/>
      </c>
      <c r="BR50" t="str">
        <f t="array" ref="BR50">IFERROR((SUMPRODUCT((economics!$AG$2:$AG$167=$B50)*(economics!$D$2:$D$167="process")*economics!$AH$2:$AH$167*(_xlfn.NORM.DIST(BR$3,economics!$AK$2:$AK$167,economics!$AJ$2:$AJ$167,TRUE)-_xlfn.NORM.DIST(BR$30,economics!$AK$2:$AK$167,economics!$AJ$2:$AJ$167,TRUE))*economics!$AM$2:$AM$167))/(SUMPRODUCT((economics!$AG$2:$AG$167=$B50)*(economics!$D$2:$D$167="process")*economics!$AH$2:$AH$167*(_xlfn.NORM.DIST(BR$3,economics!$AK$2:$AK$167,economics!$AJ$2:$AJ$167,TRUE)-_xlfn.NORM.DIST(BR$30,economics!$AK$2:$AK$167,economics!$AJ$2:$AJ$167,TRUE)))),"")</f>
        <v/>
      </c>
      <c r="BS50" t="str">
        <f t="array" ref="BS50">IFERROR((SUMPRODUCT((economics!$AG$2:$AG$167=$B50)*(economics!$D$2:$D$167="process")*economics!$AH$2:$AH$167*(_xlfn.NORM.DIST(BS$3,economics!$AK$2:$AK$167,economics!$AJ$2:$AJ$167,TRUE)-_xlfn.NORM.DIST(BS$30,economics!$AK$2:$AK$167,economics!$AJ$2:$AJ$167,TRUE))*economics!$AM$2:$AM$167))/(SUMPRODUCT((economics!$AG$2:$AG$167=$B50)*(economics!$D$2:$D$167="process")*economics!$AH$2:$AH$167*(_xlfn.NORM.DIST(BS$3,economics!$AK$2:$AK$167,economics!$AJ$2:$AJ$167,TRUE)-_xlfn.NORM.DIST(BS$30,economics!$AK$2:$AK$167,economics!$AJ$2:$AJ$167,TRUE)))),"")</f>
        <v/>
      </c>
      <c r="BT50" t="str">
        <f t="array" ref="BT50">IFERROR((SUMPRODUCT((economics!$AG$2:$AG$167=$B50)*(economics!$D$2:$D$167="process")*economics!$AH$2:$AH$167*(_xlfn.NORM.DIST(BT$3,economics!$AK$2:$AK$167,economics!$AJ$2:$AJ$167,TRUE)-_xlfn.NORM.DIST(BT$30,economics!$AK$2:$AK$167,economics!$AJ$2:$AJ$167,TRUE))*economics!$AM$2:$AM$167))/(SUMPRODUCT((economics!$AG$2:$AG$167=$B50)*(economics!$D$2:$D$167="process")*economics!$AH$2:$AH$167*(_xlfn.NORM.DIST(BT$3,economics!$AK$2:$AK$167,economics!$AJ$2:$AJ$167,TRUE)-_xlfn.NORM.DIST(BT$30,economics!$AK$2:$AK$167,economics!$AJ$2:$AJ$167,TRUE)))),"")</f>
        <v/>
      </c>
      <c r="BU50" t="str">
        <f t="array" ref="BU50">IFERROR((SUMPRODUCT((economics!$AG$2:$AG$167=$B50)*(economics!$D$2:$D$167="process")*economics!$AH$2:$AH$167*(_xlfn.NORM.DIST(BU$3,economics!$AK$2:$AK$167,economics!$AJ$2:$AJ$167,TRUE)-_xlfn.NORM.DIST(BU$30,economics!$AK$2:$AK$167,economics!$AJ$2:$AJ$167,TRUE))*economics!$AM$2:$AM$167))/(SUMPRODUCT((economics!$AG$2:$AG$167=$B50)*(economics!$D$2:$D$167="process")*economics!$AH$2:$AH$167*(_xlfn.NORM.DIST(BU$3,economics!$AK$2:$AK$167,economics!$AJ$2:$AJ$167,TRUE)-_xlfn.NORM.DIST(BU$30,economics!$AK$2:$AK$167,economics!$AJ$2:$AJ$167,TRUE)))),"")</f>
        <v/>
      </c>
      <c r="BV50" t="str">
        <f t="array" ref="BV50">IFERROR((SUMPRODUCT((economics!$AG$2:$AG$167=$B50)*(economics!$D$2:$D$167="process")*economics!$AH$2:$AH$167*(_xlfn.NORM.DIST(BV$3,economics!$AK$2:$AK$167,economics!$AJ$2:$AJ$167,TRUE)-_xlfn.NORM.DIST(BV$30,economics!$AK$2:$AK$167,economics!$AJ$2:$AJ$167,TRUE))*economics!$AM$2:$AM$167))/(SUMPRODUCT((economics!$AG$2:$AG$167=$B50)*(economics!$D$2:$D$167="process")*economics!$AH$2:$AH$167*(_xlfn.NORM.DIST(BV$3,economics!$AK$2:$AK$167,economics!$AJ$2:$AJ$167,TRUE)-_xlfn.NORM.DIST(BV$30,economics!$AK$2:$AK$167,economics!$AJ$2:$AJ$167,TRUE)))),"")</f>
        <v/>
      </c>
      <c r="BW50" t="str">
        <f t="array" ref="BW50">IFERROR((SUMPRODUCT((economics!$AG$2:$AG$167=$B50)*(economics!$D$2:$D$167="process")*economics!$AH$2:$AH$167*(_xlfn.NORM.DIST(BW$3,economics!$AK$2:$AK$167,economics!$AJ$2:$AJ$167,TRUE)-_xlfn.NORM.DIST(BW$30,economics!$AK$2:$AK$167,economics!$AJ$2:$AJ$167,TRUE))*economics!$AM$2:$AM$167))/(SUMPRODUCT((economics!$AG$2:$AG$167=$B50)*(economics!$D$2:$D$167="process")*economics!$AH$2:$AH$167*(_xlfn.NORM.DIST(BW$3,economics!$AK$2:$AK$167,economics!$AJ$2:$AJ$167,TRUE)-_xlfn.NORM.DIST(BW$30,economics!$AK$2:$AK$167,economics!$AJ$2:$AJ$167,TRUE)))),"")</f>
        <v/>
      </c>
      <c r="BX50" t="str">
        <f t="array" ref="BX50">IFERROR((SUMPRODUCT((economics!$AG$2:$AG$167=$B50)*(economics!$D$2:$D$167="process")*economics!$AH$2:$AH$167*(_xlfn.NORM.DIST(BX$3,economics!$AK$2:$AK$167,economics!$AJ$2:$AJ$167,TRUE)-_xlfn.NORM.DIST(BX$30,economics!$AK$2:$AK$167,economics!$AJ$2:$AJ$167,TRUE))*economics!$AM$2:$AM$167))/(SUMPRODUCT((economics!$AG$2:$AG$167=$B50)*(economics!$D$2:$D$167="process")*economics!$AH$2:$AH$167*(_xlfn.NORM.DIST(BX$3,economics!$AK$2:$AK$167,economics!$AJ$2:$AJ$167,TRUE)-_xlfn.NORM.DIST(BX$30,economics!$AK$2:$AK$167,economics!$AJ$2:$AJ$167,TRUE)))),"")</f>
        <v/>
      </c>
      <c r="BY50" t="str">
        <f t="array" ref="BY50">IFERROR((SUMPRODUCT((economics!$AG$2:$AG$167=$B50)*(economics!$D$2:$D$167="process")*economics!$AH$2:$AH$167*(_xlfn.NORM.DIST(BY$3,economics!$AK$2:$AK$167,economics!$AJ$2:$AJ$167,TRUE)-_xlfn.NORM.DIST(BY$30,economics!$AK$2:$AK$167,economics!$AJ$2:$AJ$167,TRUE))*economics!$AM$2:$AM$167))/(SUMPRODUCT((economics!$AG$2:$AG$167=$B50)*(economics!$D$2:$D$167="process")*economics!$AH$2:$AH$167*(_xlfn.NORM.DIST(BY$3,economics!$AK$2:$AK$167,economics!$AJ$2:$AJ$167,TRUE)-_xlfn.NORM.DIST(BY$30,economics!$AK$2:$AK$167,economics!$AJ$2:$AJ$167,TRUE)))),"")</f>
        <v/>
      </c>
      <c r="BZ50" t="str">
        <f t="array" ref="BZ50">IFERROR((SUMPRODUCT((economics!$AG$2:$AG$167=$B50)*(economics!$D$2:$D$167="process")*economics!$AH$2:$AH$167*(_xlfn.NORM.DIST(BZ$3,economics!$AK$2:$AK$167,economics!$AJ$2:$AJ$167,TRUE)-_xlfn.NORM.DIST(BZ$30,economics!$AK$2:$AK$167,economics!$AJ$2:$AJ$167,TRUE))*economics!$AM$2:$AM$167))/(SUMPRODUCT((economics!$AG$2:$AG$167=$B50)*(economics!$D$2:$D$167="process")*economics!$AH$2:$AH$167*(_xlfn.NORM.DIST(BZ$3,economics!$AK$2:$AK$167,economics!$AJ$2:$AJ$167,TRUE)-_xlfn.NORM.DIST(BZ$30,economics!$AK$2:$AK$167,economics!$AJ$2:$AJ$167,TRUE)))),"")</f>
        <v/>
      </c>
      <c r="CA50" t="str">
        <f t="array" ref="CA50">IFERROR((SUMPRODUCT((economics!$AG$2:$AG$167=$B50)*(economics!$D$2:$D$167="process")*economics!$AH$2:$AH$167*(_xlfn.NORM.DIST(CA$3,economics!$AK$2:$AK$167,economics!$AJ$2:$AJ$167,TRUE)-_xlfn.NORM.DIST(CA$30,economics!$AK$2:$AK$167,economics!$AJ$2:$AJ$167,TRUE))*economics!$AM$2:$AM$167))/(SUMPRODUCT((economics!$AG$2:$AG$167=$B50)*(economics!$D$2:$D$167="process")*economics!$AH$2:$AH$167*(_xlfn.NORM.DIST(CA$3,economics!$AK$2:$AK$167,economics!$AJ$2:$AJ$167,TRUE)-_xlfn.NORM.DIST(CA$30,economics!$AK$2:$AK$167,economics!$AJ$2:$AJ$167,TRUE)))),"")</f>
        <v/>
      </c>
      <c r="CB50" t="str">
        <f t="array" ref="CB50">IFERROR((SUMPRODUCT((economics!$AG$2:$AG$167=$B50)*(economics!$D$2:$D$167="process")*economics!$AH$2:$AH$167*(_xlfn.NORM.DIST(CB$3,economics!$AK$2:$AK$167,economics!$AJ$2:$AJ$167,TRUE)-_xlfn.NORM.DIST(CB$30,economics!$AK$2:$AK$167,economics!$AJ$2:$AJ$167,TRUE))*economics!$AM$2:$AM$167))/(SUMPRODUCT((economics!$AG$2:$AG$167=$B50)*(economics!$D$2:$D$167="process")*economics!$AH$2:$AH$167*(_xlfn.NORM.DIST(CB$3,economics!$AK$2:$AK$167,economics!$AJ$2:$AJ$167,TRUE)-_xlfn.NORM.DIST(CB$30,economics!$AK$2:$AK$167,economics!$AJ$2:$AJ$167,TRUE)))),"")</f>
        <v/>
      </c>
      <c r="CC50" t="str">
        <f t="array" ref="CC50">IFERROR((SUMPRODUCT((economics!$AG$2:$AG$167=$B50)*(economics!$D$2:$D$167="process")*economics!$AH$2:$AH$167*(_xlfn.NORM.DIST(CC$3,economics!$AK$2:$AK$167,economics!$AJ$2:$AJ$167,TRUE)-_xlfn.NORM.DIST(CC$30,economics!$AK$2:$AK$167,economics!$AJ$2:$AJ$167,TRUE))*economics!$AM$2:$AM$167))/(SUMPRODUCT((economics!$AG$2:$AG$167=$B50)*(economics!$D$2:$D$167="process")*economics!$AH$2:$AH$167*(_xlfn.NORM.DIST(CC$3,economics!$AK$2:$AK$167,economics!$AJ$2:$AJ$167,TRUE)-_xlfn.NORM.DIST(CC$30,economics!$AK$2:$AK$167,economics!$AJ$2:$AJ$167,TRUE)))),"")</f>
        <v/>
      </c>
      <c r="CD50" t="str">
        <f t="array" ref="CD50">IFERROR((SUMPRODUCT((economics!$AG$2:$AG$167=$B50)*(economics!$D$2:$D$167="process")*economics!$AH$2:$AH$167*(_xlfn.NORM.DIST(CD$3,economics!$AK$2:$AK$167,economics!$AJ$2:$AJ$167,TRUE)-_xlfn.NORM.DIST(CD$30,economics!$AK$2:$AK$167,economics!$AJ$2:$AJ$167,TRUE))*economics!$AM$2:$AM$167))/(SUMPRODUCT((economics!$AG$2:$AG$167=$B50)*(economics!$D$2:$D$167="process")*economics!$AH$2:$AH$167*(_xlfn.NORM.DIST(CD$3,economics!$AK$2:$AK$167,economics!$AJ$2:$AJ$167,TRUE)-_xlfn.NORM.DIST(CD$30,economics!$AK$2:$AK$167,economics!$AJ$2:$AJ$167,TRUE)))),"")</f>
        <v/>
      </c>
      <c r="CE50" t="str">
        <f t="array" ref="CE50">IFERROR((SUMPRODUCT((economics!$AG$2:$AG$167=$B50)*(economics!$D$2:$D$167="process")*economics!$AH$2:$AH$167*(_xlfn.NORM.DIST(CE$3,economics!$AK$2:$AK$167,economics!$AJ$2:$AJ$167,TRUE)-_xlfn.NORM.DIST(CE$30,economics!$AK$2:$AK$167,economics!$AJ$2:$AJ$167,TRUE))*economics!$AM$2:$AM$167))/(SUMPRODUCT((economics!$AG$2:$AG$167=$B50)*(economics!$D$2:$D$167="process")*economics!$AH$2:$AH$167*(_xlfn.NORM.DIST(CE$3,economics!$AK$2:$AK$167,economics!$AJ$2:$AJ$167,TRUE)-_xlfn.NORM.DIST(CE$30,economics!$AK$2:$AK$167,economics!$AJ$2:$AJ$167,TRUE)))),"")</f>
        <v/>
      </c>
      <c r="CF50" t="str">
        <f t="array" ref="CF50">IFERROR((SUMPRODUCT((economics!$AG$2:$AG$167=$B50)*(economics!$D$2:$D$167="process")*economics!$AH$2:$AH$167*(_xlfn.NORM.DIST(CF$3,economics!$AK$2:$AK$167,economics!$AJ$2:$AJ$167,TRUE)-_xlfn.NORM.DIST(CF$30,economics!$AK$2:$AK$167,economics!$AJ$2:$AJ$167,TRUE))*economics!$AM$2:$AM$167))/(SUMPRODUCT((economics!$AG$2:$AG$167=$B50)*(economics!$D$2:$D$167="process")*economics!$AH$2:$AH$167*(_xlfn.NORM.DIST(CF$3,economics!$AK$2:$AK$167,economics!$AJ$2:$AJ$167,TRUE)-_xlfn.NORM.DIST(CF$30,economics!$AK$2:$AK$167,economics!$AJ$2:$AJ$167,TRUE)))),"")</f>
        <v/>
      </c>
      <c r="CG50" t="str">
        <f t="array" ref="CG50">IFERROR((SUMPRODUCT((economics!$AG$2:$AG$167=$B50)*(economics!$D$2:$D$167="process")*economics!$AH$2:$AH$167*(_xlfn.NORM.DIST(CG$3,economics!$AK$2:$AK$167,economics!$AJ$2:$AJ$167,TRUE)-_xlfn.NORM.DIST(CG$30,economics!$AK$2:$AK$167,economics!$AJ$2:$AJ$167,TRUE))*economics!$AM$2:$AM$167))/(SUMPRODUCT((economics!$AG$2:$AG$167=$B50)*(economics!$D$2:$D$167="process")*economics!$AH$2:$AH$167*(_xlfn.NORM.DIST(CG$3,economics!$AK$2:$AK$167,economics!$AJ$2:$AJ$167,TRUE)-_xlfn.NORM.DIST(CG$30,economics!$AK$2:$AK$167,economics!$AJ$2:$AJ$167,TRUE)))),"")</f>
        <v/>
      </c>
      <c r="CH50" t="str">
        <f t="array" ref="CH50">IFERROR((SUMPRODUCT((economics!$AG$2:$AG$167=$B50)*(economics!$D$2:$D$167="process")*economics!$AH$2:$AH$167*(_xlfn.NORM.DIST(CH$3,economics!$AK$2:$AK$167,economics!$AJ$2:$AJ$167,TRUE)-_xlfn.NORM.DIST(CH$30,economics!$AK$2:$AK$167,economics!$AJ$2:$AJ$167,TRUE))*economics!$AM$2:$AM$167))/(SUMPRODUCT((economics!$AG$2:$AG$167=$B50)*(economics!$D$2:$D$167="process")*economics!$AH$2:$AH$167*(_xlfn.NORM.DIST(CH$3,economics!$AK$2:$AK$167,economics!$AJ$2:$AJ$167,TRUE)-_xlfn.NORM.DIST(CH$30,economics!$AK$2:$AK$167,economics!$AJ$2:$AJ$167,TRUE)))),"")</f>
        <v/>
      </c>
    </row>
    <row r="51" spans="1:86" x14ac:dyDescent="0.35">
      <c r="A51" t="str">
        <f t="shared" si="0"/>
        <v>other machinery 28</v>
      </c>
      <c r="B51">
        <f t="shared" si="0"/>
        <v>28</v>
      </c>
      <c r="E51" t="str">
        <f t="array" ref="E51">IFERROR((SUMPRODUCT((economics!$AG$2:$AG$167=$B51)*(economics!$D$2:$D$167="process")*economics!$AH$2:$AH$167*(_xlfn.NORM.DIST(E$3,economics!$AK$2:$AK$167,economics!$AJ$2:$AJ$167,TRUE)-_xlfn.NORM.DIST(E$30,economics!$AK$2:$AK$167,economics!$AJ$2:$AJ$167,TRUE))*economics!$AM$2:$AM$167))/(SUMPRODUCT((economics!$AG$2:$AG$167=$B51)*(economics!$D$2:$D$167="process")*economics!$AH$2:$AH$167*(_xlfn.NORM.DIST(E$3,economics!$AK$2:$AK$167,economics!$AJ$2:$AJ$167,TRUE)-_xlfn.NORM.DIST(E$30,economics!$AK$2:$AK$167,economics!$AJ$2:$AJ$167,TRUE)))),"")</f>
        <v/>
      </c>
      <c r="F51" t="str">
        <f t="array" ref="F51">IFERROR((SUMPRODUCT((economics!$AG$2:$AG$167=$B51)*(economics!$D$2:$D$167="process")*economics!$AH$2:$AH$167*(_xlfn.NORM.DIST(F$3,economics!$AK$2:$AK$167,economics!$AJ$2:$AJ$167,TRUE)-_xlfn.NORM.DIST(F$30,economics!$AK$2:$AK$167,economics!$AJ$2:$AJ$167,TRUE))*economics!$AM$2:$AM$167))/(SUMPRODUCT((economics!$AG$2:$AG$167=$B51)*(economics!$D$2:$D$167="process")*economics!$AH$2:$AH$167*(_xlfn.NORM.DIST(F$3,economics!$AK$2:$AK$167,economics!$AJ$2:$AJ$167,TRUE)-_xlfn.NORM.DIST(F$30,economics!$AK$2:$AK$167,economics!$AJ$2:$AJ$167,TRUE)))),"")</f>
        <v/>
      </c>
      <c r="G51" t="str">
        <f t="array" ref="G51">IFERROR((SUMPRODUCT((economics!$AG$2:$AG$167=$B51)*(economics!$D$2:$D$167="process")*economics!$AH$2:$AH$167*(_xlfn.NORM.DIST(G$3,economics!$AK$2:$AK$167,economics!$AJ$2:$AJ$167,TRUE)-_xlfn.NORM.DIST(G$30,economics!$AK$2:$AK$167,economics!$AJ$2:$AJ$167,TRUE))*economics!$AM$2:$AM$167))/(SUMPRODUCT((economics!$AG$2:$AG$167=$B51)*(economics!$D$2:$D$167="process")*economics!$AH$2:$AH$167*(_xlfn.NORM.DIST(G$3,economics!$AK$2:$AK$167,economics!$AJ$2:$AJ$167,TRUE)-_xlfn.NORM.DIST(G$30,economics!$AK$2:$AK$167,economics!$AJ$2:$AJ$167,TRUE)))),"")</f>
        <v/>
      </c>
      <c r="H51" t="str">
        <f t="array" ref="H51">IFERROR((SUMPRODUCT((economics!$AG$2:$AG$167=$B51)*(economics!$D$2:$D$167="process")*economics!$AH$2:$AH$167*(_xlfn.NORM.DIST(H$3,economics!$AK$2:$AK$167,economics!$AJ$2:$AJ$167,TRUE)-_xlfn.NORM.DIST(H$30,economics!$AK$2:$AK$167,economics!$AJ$2:$AJ$167,TRUE))*economics!$AM$2:$AM$167))/(SUMPRODUCT((economics!$AG$2:$AG$167=$B51)*(economics!$D$2:$D$167="process")*economics!$AH$2:$AH$167*(_xlfn.NORM.DIST(H$3,economics!$AK$2:$AK$167,economics!$AJ$2:$AJ$167,TRUE)-_xlfn.NORM.DIST(H$30,economics!$AK$2:$AK$167,economics!$AJ$2:$AJ$167,TRUE)))),"")</f>
        <v/>
      </c>
      <c r="I51" t="str">
        <f t="array" ref="I51">IFERROR((SUMPRODUCT((economics!$AG$2:$AG$167=$B51)*(economics!$D$2:$D$167="process")*economics!$AH$2:$AH$167*(_xlfn.NORM.DIST(I$3,economics!$AK$2:$AK$167,economics!$AJ$2:$AJ$167,TRUE)-_xlfn.NORM.DIST(I$30,economics!$AK$2:$AK$167,economics!$AJ$2:$AJ$167,TRUE))*economics!$AM$2:$AM$167))/(SUMPRODUCT((economics!$AG$2:$AG$167=$B51)*(economics!$D$2:$D$167="process")*economics!$AH$2:$AH$167*(_xlfn.NORM.DIST(I$3,economics!$AK$2:$AK$167,economics!$AJ$2:$AJ$167,TRUE)-_xlfn.NORM.DIST(I$30,economics!$AK$2:$AK$167,economics!$AJ$2:$AJ$167,TRUE)))),"")</f>
        <v/>
      </c>
      <c r="J51" t="str">
        <f t="array" ref="J51">IFERROR((SUMPRODUCT((economics!$AG$2:$AG$167=$B51)*(economics!$D$2:$D$167="process")*economics!$AH$2:$AH$167*(_xlfn.NORM.DIST(J$3,economics!$AK$2:$AK$167,economics!$AJ$2:$AJ$167,TRUE)-_xlfn.NORM.DIST(J$30,economics!$AK$2:$AK$167,economics!$AJ$2:$AJ$167,TRUE))*economics!$AM$2:$AM$167))/(SUMPRODUCT((economics!$AG$2:$AG$167=$B51)*(economics!$D$2:$D$167="process")*economics!$AH$2:$AH$167*(_xlfn.NORM.DIST(J$3,economics!$AK$2:$AK$167,economics!$AJ$2:$AJ$167,TRUE)-_xlfn.NORM.DIST(J$30,economics!$AK$2:$AK$167,economics!$AJ$2:$AJ$167,TRUE)))),"")</f>
        <v/>
      </c>
      <c r="K51" t="str">
        <f t="array" ref="K51">IFERROR((SUMPRODUCT((economics!$AG$2:$AG$167=$B51)*(economics!$D$2:$D$167="process")*economics!$AH$2:$AH$167*(_xlfn.NORM.DIST(K$3,economics!$AK$2:$AK$167,economics!$AJ$2:$AJ$167,TRUE)-_xlfn.NORM.DIST(K$30,economics!$AK$2:$AK$167,economics!$AJ$2:$AJ$167,TRUE))*economics!$AM$2:$AM$167))/(SUMPRODUCT((economics!$AG$2:$AG$167=$B51)*(economics!$D$2:$D$167="process")*economics!$AH$2:$AH$167*(_xlfn.NORM.DIST(K$3,economics!$AK$2:$AK$167,economics!$AJ$2:$AJ$167,TRUE)-_xlfn.NORM.DIST(K$30,economics!$AK$2:$AK$167,economics!$AJ$2:$AJ$167,TRUE)))),"")</f>
        <v/>
      </c>
      <c r="L51" t="str">
        <f t="array" ref="L51">IFERROR((SUMPRODUCT((economics!$AG$2:$AG$167=$B51)*(economics!$D$2:$D$167="process")*economics!$AH$2:$AH$167*(_xlfn.NORM.DIST(L$3,economics!$AK$2:$AK$167,economics!$AJ$2:$AJ$167,TRUE)-_xlfn.NORM.DIST(L$30,economics!$AK$2:$AK$167,economics!$AJ$2:$AJ$167,TRUE))*economics!$AM$2:$AM$167))/(SUMPRODUCT((economics!$AG$2:$AG$167=$B51)*(economics!$D$2:$D$167="process")*economics!$AH$2:$AH$167*(_xlfn.NORM.DIST(L$3,economics!$AK$2:$AK$167,economics!$AJ$2:$AJ$167,TRUE)-_xlfn.NORM.DIST(L$30,economics!$AK$2:$AK$167,economics!$AJ$2:$AJ$167,TRUE)))),"")</f>
        <v/>
      </c>
      <c r="M51" t="str">
        <f t="array" ref="M51">IFERROR((SUMPRODUCT((economics!$AG$2:$AG$167=$B51)*(economics!$D$2:$D$167="process")*economics!$AH$2:$AH$167*(_xlfn.NORM.DIST(M$3,economics!$AK$2:$AK$167,economics!$AJ$2:$AJ$167,TRUE)-_xlfn.NORM.DIST(M$30,economics!$AK$2:$AK$167,economics!$AJ$2:$AJ$167,TRUE))*economics!$AM$2:$AM$167))/(SUMPRODUCT((economics!$AG$2:$AG$167=$B51)*(economics!$D$2:$D$167="process")*economics!$AH$2:$AH$167*(_xlfn.NORM.DIST(M$3,economics!$AK$2:$AK$167,economics!$AJ$2:$AJ$167,TRUE)-_xlfn.NORM.DIST(M$30,economics!$AK$2:$AK$167,economics!$AJ$2:$AJ$167,TRUE)))),"")</f>
        <v/>
      </c>
      <c r="N51" t="str">
        <f t="array" ref="N51">IFERROR((SUMPRODUCT((economics!$AG$2:$AG$167=$B51)*(economics!$D$2:$D$167="process")*economics!$AH$2:$AH$167*(_xlfn.NORM.DIST(N$3,economics!$AK$2:$AK$167,economics!$AJ$2:$AJ$167,TRUE)-_xlfn.NORM.DIST(N$30,economics!$AK$2:$AK$167,economics!$AJ$2:$AJ$167,TRUE))*economics!$AM$2:$AM$167))/(SUMPRODUCT((economics!$AG$2:$AG$167=$B51)*(economics!$D$2:$D$167="process")*economics!$AH$2:$AH$167*(_xlfn.NORM.DIST(N$3,economics!$AK$2:$AK$167,economics!$AJ$2:$AJ$167,TRUE)-_xlfn.NORM.DIST(N$30,economics!$AK$2:$AK$167,economics!$AJ$2:$AJ$167,TRUE)))),"")</f>
        <v/>
      </c>
      <c r="O51" t="str">
        <f t="array" ref="O51">IFERROR((SUMPRODUCT((economics!$AG$2:$AG$167=$B51)*(economics!$D$2:$D$167="process")*economics!$AH$2:$AH$167*(_xlfn.NORM.DIST(O$3,economics!$AK$2:$AK$167,economics!$AJ$2:$AJ$167,TRUE)-_xlfn.NORM.DIST(O$30,economics!$AK$2:$AK$167,economics!$AJ$2:$AJ$167,TRUE))*economics!$AM$2:$AM$167))/(SUMPRODUCT((economics!$AG$2:$AG$167=$B51)*(economics!$D$2:$D$167="process")*economics!$AH$2:$AH$167*(_xlfn.NORM.DIST(O$3,economics!$AK$2:$AK$167,economics!$AJ$2:$AJ$167,TRUE)-_xlfn.NORM.DIST(O$30,economics!$AK$2:$AK$167,economics!$AJ$2:$AJ$167,TRUE)))),"")</f>
        <v/>
      </c>
      <c r="P51" t="str">
        <f t="array" ref="P51">IFERROR((SUMPRODUCT((economics!$AG$2:$AG$167=$B51)*(economics!$D$2:$D$167="process")*economics!$AH$2:$AH$167*(_xlfn.NORM.DIST(P$3,economics!$AK$2:$AK$167,economics!$AJ$2:$AJ$167,TRUE)-_xlfn.NORM.DIST(P$30,economics!$AK$2:$AK$167,economics!$AJ$2:$AJ$167,TRUE))*economics!$AM$2:$AM$167))/(SUMPRODUCT((economics!$AG$2:$AG$167=$B51)*(economics!$D$2:$D$167="process")*economics!$AH$2:$AH$167*(_xlfn.NORM.DIST(P$3,economics!$AK$2:$AK$167,economics!$AJ$2:$AJ$167,TRUE)-_xlfn.NORM.DIST(P$30,economics!$AK$2:$AK$167,economics!$AJ$2:$AJ$167,TRUE)))),"")</f>
        <v/>
      </c>
      <c r="Q51" t="str">
        <f t="array" ref="Q51">IFERROR((SUMPRODUCT((economics!$AG$2:$AG$167=$B51)*(economics!$D$2:$D$167="process")*economics!$AH$2:$AH$167*(_xlfn.NORM.DIST(Q$3,economics!$AK$2:$AK$167,economics!$AJ$2:$AJ$167,TRUE)-_xlfn.NORM.DIST(Q$30,economics!$AK$2:$AK$167,economics!$AJ$2:$AJ$167,TRUE))*economics!$AM$2:$AM$167))/(SUMPRODUCT((economics!$AG$2:$AG$167=$B51)*(economics!$D$2:$D$167="process")*economics!$AH$2:$AH$167*(_xlfn.NORM.DIST(Q$3,economics!$AK$2:$AK$167,economics!$AJ$2:$AJ$167,TRUE)-_xlfn.NORM.DIST(Q$30,economics!$AK$2:$AK$167,economics!$AJ$2:$AJ$167,TRUE)))),"")</f>
        <v/>
      </c>
      <c r="R51" t="str">
        <f t="array" ref="R51">IFERROR((SUMPRODUCT((economics!$AG$2:$AG$167=$B51)*(economics!$D$2:$D$167="process")*economics!$AH$2:$AH$167*(_xlfn.NORM.DIST(R$3,economics!$AK$2:$AK$167,economics!$AJ$2:$AJ$167,TRUE)-_xlfn.NORM.DIST(R$30,economics!$AK$2:$AK$167,economics!$AJ$2:$AJ$167,TRUE))*economics!$AM$2:$AM$167))/(SUMPRODUCT((economics!$AG$2:$AG$167=$B51)*(economics!$D$2:$D$167="process")*economics!$AH$2:$AH$167*(_xlfn.NORM.DIST(R$3,economics!$AK$2:$AK$167,economics!$AJ$2:$AJ$167,TRUE)-_xlfn.NORM.DIST(R$30,economics!$AK$2:$AK$167,economics!$AJ$2:$AJ$167,TRUE)))),"")</f>
        <v/>
      </c>
      <c r="S51" t="str">
        <f t="array" ref="S51">IFERROR((SUMPRODUCT((economics!$AG$2:$AG$167=$B51)*(economics!$D$2:$D$167="process")*economics!$AH$2:$AH$167*(_xlfn.NORM.DIST(S$3,economics!$AK$2:$AK$167,economics!$AJ$2:$AJ$167,TRUE)-_xlfn.NORM.DIST(S$30,economics!$AK$2:$AK$167,economics!$AJ$2:$AJ$167,TRUE))*economics!$AM$2:$AM$167))/(SUMPRODUCT((economics!$AG$2:$AG$167=$B51)*(economics!$D$2:$D$167="process")*economics!$AH$2:$AH$167*(_xlfn.NORM.DIST(S$3,economics!$AK$2:$AK$167,economics!$AJ$2:$AJ$167,TRUE)-_xlfn.NORM.DIST(S$30,economics!$AK$2:$AK$167,economics!$AJ$2:$AJ$167,TRUE)))),"")</f>
        <v/>
      </c>
      <c r="T51" t="str">
        <f t="array" ref="T51">IFERROR((SUMPRODUCT((economics!$AG$2:$AG$167=$B51)*(economics!$D$2:$D$167="process")*economics!$AH$2:$AH$167*(_xlfn.NORM.DIST(T$3,economics!$AK$2:$AK$167,economics!$AJ$2:$AJ$167,TRUE)-_xlfn.NORM.DIST(T$30,economics!$AK$2:$AK$167,economics!$AJ$2:$AJ$167,TRUE))*economics!$AM$2:$AM$167))/(SUMPRODUCT((economics!$AG$2:$AG$167=$B51)*(economics!$D$2:$D$167="process")*economics!$AH$2:$AH$167*(_xlfn.NORM.DIST(T$3,economics!$AK$2:$AK$167,economics!$AJ$2:$AJ$167,TRUE)-_xlfn.NORM.DIST(T$30,economics!$AK$2:$AK$167,economics!$AJ$2:$AJ$167,TRUE)))),"")</f>
        <v/>
      </c>
      <c r="U51" t="str">
        <f t="array" ref="U51">IFERROR((SUMPRODUCT((economics!$AG$2:$AG$167=$B51)*(economics!$D$2:$D$167="process")*economics!$AH$2:$AH$167*(_xlfn.NORM.DIST(U$3,economics!$AK$2:$AK$167,economics!$AJ$2:$AJ$167,TRUE)-_xlfn.NORM.DIST(U$30,economics!$AK$2:$AK$167,economics!$AJ$2:$AJ$167,TRUE))*economics!$AM$2:$AM$167))/(SUMPRODUCT((economics!$AG$2:$AG$167=$B51)*(economics!$D$2:$D$167="process")*economics!$AH$2:$AH$167*(_xlfn.NORM.DIST(U$3,economics!$AK$2:$AK$167,economics!$AJ$2:$AJ$167,TRUE)-_xlfn.NORM.DIST(U$30,economics!$AK$2:$AK$167,economics!$AJ$2:$AJ$167,TRUE)))),"")</f>
        <v/>
      </c>
      <c r="V51" t="str">
        <f t="array" ref="V51">IFERROR((SUMPRODUCT((economics!$AG$2:$AG$167=$B51)*(economics!$D$2:$D$167="process")*economics!$AH$2:$AH$167*(_xlfn.NORM.DIST(V$3,economics!$AK$2:$AK$167,economics!$AJ$2:$AJ$167,TRUE)-_xlfn.NORM.DIST(V$30,economics!$AK$2:$AK$167,economics!$AJ$2:$AJ$167,TRUE))*economics!$AM$2:$AM$167))/(SUMPRODUCT((economics!$AG$2:$AG$167=$B51)*(economics!$D$2:$D$167="process")*economics!$AH$2:$AH$167*(_xlfn.NORM.DIST(V$3,economics!$AK$2:$AK$167,economics!$AJ$2:$AJ$167,TRUE)-_xlfn.NORM.DIST(V$30,economics!$AK$2:$AK$167,economics!$AJ$2:$AJ$167,TRUE)))),"")</f>
        <v/>
      </c>
      <c r="W51" t="str">
        <f t="array" ref="W51">IFERROR((SUMPRODUCT((economics!$AG$2:$AG$167=$B51)*(economics!$D$2:$D$167="process")*economics!$AH$2:$AH$167*(_xlfn.NORM.DIST(W$3,economics!$AK$2:$AK$167,economics!$AJ$2:$AJ$167,TRUE)-_xlfn.NORM.DIST(W$30,economics!$AK$2:$AK$167,economics!$AJ$2:$AJ$167,TRUE))*economics!$AM$2:$AM$167))/(SUMPRODUCT((economics!$AG$2:$AG$167=$B51)*(economics!$D$2:$D$167="process")*economics!$AH$2:$AH$167*(_xlfn.NORM.DIST(W$3,economics!$AK$2:$AK$167,economics!$AJ$2:$AJ$167,TRUE)-_xlfn.NORM.DIST(W$30,economics!$AK$2:$AK$167,economics!$AJ$2:$AJ$167,TRUE)))),"")</f>
        <v/>
      </c>
      <c r="X51" t="str">
        <f t="array" ref="X51">IFERROR((SUMPRODUCT((economics!$AG$2:$AG$167=$B51)*(economics!$D$2:$D$167="process")*economics!$AH$2:$AH$167*(_xlfn.NORM.DIST(X$3,economics!$AK$2:$AK$167,economics!$AJ$2:$AJ$167,TRUE)-_xlfn.NORM.DIST(X$30,economics!$AK$2:$AK$167,economics!$AJ$2:$AJ$167,TRUE))*economics!$AM$2:$AM$167))/(SUMPRODUCT((economics!$AG$2:$AG$167=$B51)*(economics!$D$2:$D$167="process")*economics!$AH$2:$AH$167*(_xlfn.NORM.DIST(X$3,economics!$AK$2:$AK$167,economics!$AJ$2:$AJ$167,TRUE)-_xlfn.NORM.DIST(X$30,economics!$AK$2:$AK$167,economics!$AJ$2:$AJ$167,TRUE)))),"")</f>
        <v/>
      </c>
      <c r="Y51" t="str">
        <f t="array" ref="Y51">IFERROR((SUMPRODUCT((economics!$AG$2:$AG$167=$B51)*(economics!$D$2:$D$167="process")*economics!$AH$2:$AH$167*(_xlfn.NORM.DIST(Y$3,economics!$AK$2:$AK$167,economics!$AJ$2:$AJ$167,TRUE)-_xlfn.NORM.DIST(Y$30,economics!$AK$2:$AK$167,economics!$AJ$2:$AJ$167,TRUE))*economics!$AM$2:$AM$167))/(SUMPRODUCT((economics!$AG$2:$AG$167=$B51)*(economics!$D$2:$D$167="process")*economics!$AH$2:$AH$167*(_xlfn.NORM.DIST(Y$3,economics!$AK$2:$AK$167,economics!$AJ$2:$AJ$167,TRUE)-_xlfn.NORM.DIST(Y$30,economics!$AK$2:$AK$167,economics!$AJ$2:$AJ$167,TRUE)))),"")</f>
        <v/>
      </c>
      <c r="Z51" t="str">
        <f t="array" ref="Z51">IFERROR((SUMPRODUCT((economics!$AG$2:$AG$167=$B51)*(economics!$D$2:$D$167="process")*economics!$AH$2:$AH$167*(_xlfn.NORM.DIST(Z$3,economics!$AK$2:$AK$167,economics!$AJ$2:$AJ$167,TRUE)-_xlfn.NORM.DIST(Z$30,economics!$AK$2:$AK$167,economics!$AJ$2:$AJ$167,TRUE))*economics!$AM$2:$AM$167))/(SUMPRODUCT((economics!$AG$2:$AG$167=$B51)*(economics!$D$2:$D$167="process")*economics!$AH$2:$AH$167*(_xlfn.NORM.DIST(Z$3,economics!$AK$2:$AK$167,economics!$AJ$2:$AJ$167,TRUE)-_xlfn.NORM.DIST(Z$30,economics!$AK$2:$AK$167,economics!$AJ$2:$AJ$167,TRUE)))),"")</f>
        <v/>
      </c>
      <c r="AA51" t="str">
        <f t="array" ref="AA51">IFERROR((SUMPRODUCT((economics!$AG$2:$AG$167=$B51)*(economics!$D$2:$D$167="process")*economics!$AH$2:$AH$167*(_xlfn.NORM.DIST(AA$3,economics!$AK$2:$AK$167,economics!$AJ$2:$AJ$167,TRUE)-_xlfn.NORM.DIST(AA$30,economics!$AK$2:$AK$167,economics!$AJ$2:$AJ$167,TRUE))*economics!$AM$2:$AM$167))/(SUMPRODUCT((economics!$AG$2:$AG$167=$B51)*(economics!$D$2:$D$167="process")*economics!$AH$2:$AH$167*(_xlfn.NORM.DIST(AA$3,economics!$AK$2:$AK$167,economics!$AJ$2:$AJ$167,TRUE)-_xlfn.NORM.DIST(AA$30,economics!$AK$2:$AK$167,economics!$AJ$2:$AJ$167,TRUE)))),"")</f>
        <v/>
      </c>
      <c r="AB51" t="str">
        <f t="array" ref="AB51">IFERROR((SUMPRODUCT((economics!$AG$2:$AG$167=$B51)*(economics!$D$2:$D$167="process")*economics!$AH$2:$AH$167*(_xlfn.NORM.DIST(AB$3,economics!$AK$2:$AK$167,economics!$AJ$2:$AJ$167,TRUE)-_xlfn.NORM.DIST(AB$30,economics!$AK$2:$AK$167,economics!$AJ$2:$AJ$167,TRUE))*economics!$AM$2:$AM$167))/(SUMPRODUCT((economics!$AG$2:$AG$167=$B51)*(economics!$D$2:$D$167="process")*economics!$AH$2:$AH$167*(_xlfn.NORM.DIST(AB$3,economics!$AK$2:$AK$167,economics!$AJ$2:$AJ$167,TRUE)-_xlfn.NORM.DIST(AB$30,economics!$AK$2:$AK$167,economics!$AJ$2:$AJ$167,TRUE)))),"")</f>
        <v/>
      </c>
      <c r="AC51" t="str">
        <f t="array" ref="AC51">IFERROR((SUMPRODUCT((economics!$AG$2:$AG$167=$B51)*(economics!$D$2:$D$167="process")*economics!$AH$2:$AH$167*(_xlfn.NORM.DIST(AC$3,economics!$AK$2:$AK$167,economics!$AJ$2:$AJ$167,TRUE)-_xlfn.NORM.DIST(AC$30,economics!$AK$2:$AK$167,economics!$AJ$2:$AJ$167,TRUE))*economics!$AM$2:$AM$167))/(SUMPRODUCT((economics!$AG$2:$AG$167=$B51)*(economics!$D$2:$D$167="process")*economics!$AH$2:$AH$167*(_xlfn.NORM.DIST(AC$3,economics!$AK$2:$AK$167,economics!$AJ$2:$AJ$167,TRUE)-_xlfn.NORM.DIST(AC$30,economics!$AK$2:$AK$167,economics!$AJ$2:$AJ$167,TRUE)))),"")</f>
        <v/>
      </c>
      <c r="AD51" t="str">
        <f t="array" ref="AD51">IFERROR((SUMPRODUCT((economics!$AG$2:$AG$167=$B51)*(economics!$D$2:$D$167="process")*economics!$AH$2:$AH$167*(_xlfn.NORM.DIST(AD$3,economics!$AK$2:$AK$167,economics!$AJ$2:$AJ$167,TRUE)-_xlfn.NORM.DIST(AD$30,economics!$AK$2:$AK$167,economics!$AJ$2:$AJ$167,TRUE))*economics!$AM$2:$AM$167))/(SUMPRODUCT((economics!$AG$2:$AG$167=$B51)*(economics!$D$2:$D$167="process")*economics!$AH$2:$AH$167*(_xlfn.NORM.DIST(AD$3,economics!$AK$2:$AK$167,economics!$AJ$2:$AJ$167,TRUE)-_xlfn.NORM.DIST(AD$30,economics!$AK$2:$AK$167,economics!$AJ$2:$AJ$167,TRUE)))),"")</f>
        <v/>
      </c>
      <c r="AE51" t="str">
        <f t="array" ref="AE51">IFERROR((SUMPRODUCT((economics!$AG$2:$AG$167=$B51)*(economics!$D$2:$D$167="process")*economics!$AH$2:$AH$167*(_xlfn.NORM.DIST(AE$3,economics!$AK$2:$AK$167,economics!$AJ$2:$AJ$167,TRUE)-_xlfn.NORM.DIST(AE$30,economics!$AK$2:$AK$167,economics!$AJ$2:$AJ$167,TRUE))*economics!$AM$2:$AM$167))/(SUMPRODUCT((economics!$AG$2:$AG$167=$B51)*(economics!$D$2:$D$167="process")*economics!$AH$2:$AH$167*(_xlfn.NORM.DIST(AE$3,economics!$AK$2:$AK$167,economics!$AJ$2:$AJ$167,TRUE)-_xlfn.NORM.DIST(AE$30,economics!$AK$2:$AK$167,economics!$AJ$2:$AJ$167,TRUE)))),"")</f>
        <v/>
      </c>
      <c r="AF51" t="str">
        <f t="array" ref="AF51">IFERROR((SUMPRODUCT((economics!$AG$2:$AG$167=$B51)*(economics!$D$2:$D$167="process")*economics!$AH$2:$AH$167*(_xlfn.NORM.DIST(AF$3,economics!$AK$2:$AK$167,economics!$AJ$2:$AJ$167,TRUE)-_xlfn.NORM.DIST(AF$30,economics!$AK$2:$AK$167,economics!$AJ$2:$AJ$167,TRUE))*economics!$AM$2:$AM$167))/(SUMPRODUCT((economics!$AG$2:$AG$167=$B51)*(economics!$D$2:$D$167="process")*economics!$AH$2:$AH$167*(_xlfn.NORM.DIST(AF$3,economics!$AK$2:$AK$167,economics!$AJ$2:$AJ$167,TRUE)-_xlfn.NORM.DIST(AF$30,economics!$AK$2:$AK$167,economics!$AJ$2:$AJ$167,TRUE)))),"")</f>
        <v/>
      </c>
      <c r="AG51" t="str">
        <f t="array" ref="AG51">IFERROR((SUMPRODUCT((economics!$AG$2:$AG$167=$B51)*(economics!$D$2:$D$167="process")*economics!$AH$2:$AH$167*(_xlfn.NORM.DIST(AG$3,economics!$AK$2:$AK$167,economics!$AJ$2:$AJ$167,TRUE)-_xlfn.NORM.DIST(AG$30,economics!$AK$2:$AK$167,economics!$AJ$2:$AJ$167,TRUE))*economics!$AM$2:$AM$167))/(SUMPRODUCT((economics!$AG$2:$AG$167=$B51)*(economics!$D$2:$D$167="process")*economics!$AH$2:$AH$167*(_xlfn.NORM.DIST(AG$3,economics!$AK$2:$AK$167,economics!$AJ$2:$AJ$167,TRUE)-_xlfn.NORM.DIST(AG$30,economics!$AK$2:$AK$167,economics!$AJ$2:$AJ$167,TRUE)))),"")</f>
        <v/>
      </c>
      <c r="AH51" t="str">
        <f t="array" ref="AH51">IFERROR((SUMPRODUCT((economics!$AG$2:$AG$167=$B51)*(economics!$D$2:$D$167="process")*economics!$AH$2:$AH$167*(_xlfn.NORM.DIST(AH$3,economics!$AK$2:$AK$167,economics!$AJ$2:$AJ$167,TRUE)-_xlfn.NORM.DIST(AH$30,economics!$AK$2:$AK$167,economics!$AJ$2:$AJ$167,TRUE))*economics!$AM$2:$AM$167))/(SUMPRODUCT((economics!$AG$2:$AG$167=$B51)*(economics!$D$2:$D$167="process")*economics!$AH$2:$AH$167*(_xlfn.NORM.DIST(AH$3,economics!$AK$2:$AK$167,economics!$AJ$2:$AJ$167,TRUE)-_xlfn.NORM.DIST(AH$30,economics!$AK$2:$AK$167,economics!$AJ$2:$AJ$167,TRUE)))),"")</f>
        <v/>
      </c>
      <c r="AI51" t="str">
        <f t="array" ref="AI51">IFERROR((SUMPRODUCT((economics!$AG$2:$AG$167=$B51)*(economics!$D$2:$D$167="process")*economics!$AH$2:$AH$167*(_xlfn.NORM.DIST(AI$3,economics!$AK$2:$AK$167,economics!$AJ$2:$AJ$167,TRUE)-_xlfn.NORM.DIST(AI$30,economics!$AK$2:$AK$167,economics!$AJ$2:$AJ$167,TRUE))*economics!$AM$2:$AM$167))/(SUMPRODUCT((economics!$AG$2:$AG$167=$B51)*(economics!$D$2:$D$167="process")*economics!$AH$2:$AH$167*(_xlfn.NORM.DIST(AI$3,economics!$AK$2:$AK$167,economics!$AJ$2:$AJ$167,TRUE)-_xlfn.NORM.DIST(AI$30,economics!$AK$2:$AK$167,economics!$AJ$2:$AJ$167,TRUE)))),"")</f>
        <v/>
      </c>
      <c r="AJ51" t="str">
        <f t="array" ref="AJ51">IFERROR((SUMPRODUCT((economics!$AG$2:$AG$167=$B51)*(economics!$D$2:$D$167="process")*economics!$AH$2:$AH$167*(_xlfn.NORM.DIST(AJ$3,economics!$AK$2:$AK$167,economics!$AJ$2:$AJ$167,TRUE)-_xlfn.NORM.DIST(AJ$30,economics!$AK$2:$AK$167,economics!$AJ$2:$AJ$167,TRUE))*economics!$AM$2:$AM$167))/(SUMPRODUCT((economics!$AG$2:$AG$167=$B51)*(economics!$D$2:$D$167="process")*economics!$AH$2:$AH$167*(_xlfn.NORM.DIST(AJ$3,economics!$AK$2:$AK$167,economics!$AJ$2:$AJ$167,TRUE)-_xlfn.NORM.DIST(AJ$30,economics!$AK$2:$AK$167,economics!$AJ$2:$AJ$167,TRUE)))),"")</f>
        <v/>
      </c>
      <c r="AK51" t="str">
        <f t="array" ref="AK51">IFERROR((SUMPRODUCT((economics!$AG$2:$AG$167=$B51)*(economics!$D$2:$D$167="process")*economics!$AH$2:$AH$167*(_xlfn.NORM.DIST(AK$3,economics!$AK$2:$AK$167,economics!$AJ$2:$AJ$167,TRUE)-_xlfn.NORM.DIST(AK$30,economics!$AK$2:$AK$167,economics!$AJ$2:$AJ$167,TRUE))*economics!$AM$2:$AM$167))/(SUMPRODUCT((economics!$AG$2:$AG$167=$B51)*(economics!$D$2:$D$167="process")*economics!$AH$2:$AH$167*(_xlfn.NORM.DIST(AK$3,economics!$AK$2:$AK$167,economics!$AJ$2:$AJ$167,TRUE)-_xlfn.NORM.DIST(AK$30,economics!$AK$2:$AK$167,economics!$AJ$2:$AJ$167,TRUE)))),"")</f>
        <v/>
      </c>
      <c r="AL51" t="str">
        <f t="array" ref="AL51">IFERROR((SUMPRODUCT((economics!$AG$2:$AG$167=$B51)*(economics!$D$2:$D$167="process")*economics!$AH$2:$AH$167*(_xlfn.NORM.DIST(AL$3,economics!$AK$2:$AK$167,economics!$AJ$2:$AJ$167,TRUE)-_xlfn.NORM.DIST(AL$30,economics!$AK$2:$AK$167,economics!$AJ$2:$AJ$167,TRUE))*economics!$AM$2:$AM$167))/(SUMPRODUCT((economics!$AG$2:$AG$167=$B51)*(economics!$D$2:$D$167="process")*economics!$AH$2:$AH$167*(_xlfn.NORM.DIST(AL$3,economics!$AK$2:$AK$167,economics!$AJ$2:$AJ$167,TRUE)-_xlfn.NORM.DIST(AL$30,economics!$AK$2:$AK$167,economics!$AJ$2:$AJ$167,TRUE)))),"")</f>
        <v/>
      </c>
      <c r="AM51" t="str">
        <f t="array" ref="AM51">IFERROR((SUMPRODUCT((economics!$AG$2:$AG$167=$B51)*(economics!$D$2:$D$167="process")*economics!$AH$2:$AH$167*(_xlfn.NORM.DIST(AM$3,economics!$AK$2:$AK$167,economics!$AJ$2:$AJ$167,TRUE)-_xlfn.NORM.DIST(AM$30,economics!$AK$2:$AK$167,economics!$AJ$2:$AJ$167,TRUE))*economics!$AM$2:$AM$167))/(SUMPRODUCT((economics!$AG$2:$AG$167=$B51)*(economics!$D$2:$D$167="process")*economics!$AH$2:$AH$167*(_xlfn.NORM.DIST(AM$3,economics!$AK$2:$AK$167,economics!$AJ$2:$AJ$167,TRUE)-_xlfn.NORM.DIST(AM$30,economics!$AK$2:$AK$167,economics!$AJ$2:$AJ$167,TRUE)))),"")</f>
        <v/>
      </c>
      <c r="AN51" t="str">
        <f t="array" ref="AN51">IFERROR((SUMPRODUCT((economics!$AG$2:$AG$167=$B51)*(economics!$D$2:$D$167="process")*economics!$AH$2:$AH$167*(_xlfn.NORM.DIST(AN$3,economics!$AK$2:$AK$167,economics!$AJ$2:$AJ$167,TRUE)-_xlfn.NORM.DIST(AN$30,economics!$AK$2:$AK$167,economics!$AJ$2:$AJ$167,TRUE))*economics!$AM$2:$AM$167))/(SUMPRODUCT((economics!$AG$2:$AG$167=$B51)*(economics!$D$2:$D$167="process")*economics!$AH$2:$AH$167*(_xlfn.NORM.DIST(AN$3,economics!$AK$2:$AK$167,economics!$AJ$2:$AJ$167,TRUE)-_xlfn.NORM.DIST(AN$30,economics!$AK$2:$AK$167,economics!$AJ$2:$AJ$167,TRUE)))),"")</f>
        <v/>
      </c>
      <c r="AO51" t="str">
        <f t="array" ref="AO51">IFERROR((SUMPRODUCT((economics!$AG$2:$AG$167=$B51)*(economics!$D$2:$D$167="process")*economics!$AH$2:$AH$167*(_xlfn.NORM.DIST(AO$3,economics!$AK$2:$AK$167,economics!$AJ$2:$AJ$167,TRUE)-_xlfn.NORM.DIST(AO$30,economics!$AK$2:$AK$167,economics!$AJ$2:$AJ$167,TRUE))*economics!$AM$2:$AM$167))/(SUMPRODUCT((economics!$AG$2:$AG$167=$B51)*(economics!$D$2:$D$167="process")*economics!$AH$2:$AH$167*(_xlfn.NORM.DIST(AO$3,economics!$AK$2:$AK$167,economics!$AJ$2:$AJ$167,TRUE)-_xlfn.NORM.DIST(AO$30,economics!$AK$2:$AK$167,economics!$AJ$2:$AJ$167,TRUE)))),"")</f>
        <v/>
      </c>
      <c r="AP51" t="str">
        <f t="array" ref="AP51">IFERROR((SUMPRODUCT((economics!$AG$2:$AG$167=$B51)*(economics!$D$2:$D$167="process")*economics!$AH$2:$AH$167*(_xlfn.NORM.DIST(AP$3,economics!$AK$2:$AK$167,economics!$AJ$2:$AJ$167,TRUE)-_xlfn.NORM.DIST(AP$30,economics!$AK$2:$AK$167,economics!$AJ$2:$AJ$167,TRUE))*economics!$AM$2:$AM$167))/(SUMPRODUCT((economics!$AG$2:$AG$167=$B51)*(economics!$D$2:$D$167="process")*economics!$AH$2:$AH$167*(_xlfn.NORM.DIST(AP$3,economics!$AK$2:$AK$167,economics!$AJ$2:$AJ$167,TRUE)-_xlfn.NORM.DIST(AP$30,economics!$AK$2:$AK$167,economics!$AJ$2:$AJ$167,TRUE)))),"")</f>
        <v/>
      </c>
      <c r="AQ51" t="str">
        <f t="array" ref="AQ51">IFERROR((SUMPRODUCT((economics!$AG$2:$AG$167=$B51)*(economics!$D$2:$D$167="process")*economics!$AH$2:$AH$167*(_xlfn.NORM.DIST(AQ$3,economics!$AK$2:$AK$167,economics!$AJ$2:$AJ$167,TRUE)-_xlfn.NORM.DIST(AQ$30,economics!$AK$2:$AK$167,economics!$AJ$2:$AJ$167,TRUE))*economics!$AM$2:$AM$167))/(SUMPRODUCT((economics!$AG$2:$AG$167=$B51)*(economics!$D$2:$D$167="process")*economics!$AH$2:$AH$167*(_xlfn.NORM.DIST(AQ$3,economics!$AK$2:$AK$167,economics!$AJ$2:$AJ$167,TRUE)-_xlfn.NORM.DIST(AQ$30,economics!$AK$2:$AK$167,economics!$AJ$2:$AJ$167,TRUE)))),"")</f>
        <v/>
      </c>
      <c r="AR51" t="str">
        <f t="array" ref="AR51">IFERROR((SUMPRODUCT((economics!$AG$2:$AG$167=$B51)*(economics!$D$2:$D$167="process")*economics!$AH$2:$AH$167*(_xlfn.NORM.DIST(AR$3,economics!$AK$2:$AK$167,economics!$AJ$2:$AJ$167,TRUE)-_xlfn.NORM.DIST(AR$30,economics!$AK$2:$AK$167,economics!$AJ$2:$AJ$167,TRUE))*economics!$AM$2:$AM$167))/(SUMPRODUCT((economics!$AG$2:$AG$167=$B51)*(economics!$D$2:$D$167="process")*economics!$AH$2:$AH$167*(_xlfn.NORM.DIST(AR$3,economics!$AK$2:$AK$167,economics!$AJ$2:$AJ$167,TRUE)-_xlfn.NORM.DIST(AR$30,economics!$AK$2:$AK$167,economics!$AJ$2:$AJ$167,TRUE)))),"")</f>
        <v/>
      </c>
      <c r="AS51" t="str">
        <f t="array" ref="AS51">IFERROR((SUMPRODUCT((economics!$AG$2:$AG$167=$B51)*(economics!$D$2:$D$167="process")*economics!$AH$2:$AH$167*(_xlfn.NORM.DIST(AS$3,economics!$AK$2:$AK$167,economics!$AJ$2:$AJ$167,TRUE)-_xlfn.NORM.DIST(AS$30,economics!$AK$2:$AK$167,economics!$AJ$2:$AJ$167,TRUE))*economics!$AM$2:$AM$167))/(SUMPRODUCT((economics!$AG$2:$AG$167=$B51)*(economics!$D$2:$D$167="process")*economics!$AH$2:$AH$167*(_xlfn.NORM.DIST(AS$3,economics!$AK$2:$AK$167,economics!$AJ$2:$AJ$167,TRUE)-_xlfn.NORM.DIST(AS$30,economics!$AK$2:$AK$167,economics!$AJ$2:$AJ$167,TRUE)))),"")</f>
        <v/>
      </c>
      <c r="AT51" t="str">
        <f t="array" ref="AT51">IFERROR((SUMPRODUCT((economics!$AG$2:$AG$167=$B51)*(economics!$D$2:$D$167="process")*economics!$AH$2:$AH$167*(_xlfn.NORM.DIST(AT$3,economics!$AK$2:$AK$167,economics!$AJ$2:$AJ$167,TRUE)-_xlfn.NORM.DIST(AT$30,economics!$AK$2:$AK$167,economics!$AJ$2:$AJ$167,TRUE))*economics!$AM$2:$AM$167))/(SUMPRODUCT((economics!$AG$2:$AG$167=$B51)*(economics!$D$2:$D$167="process")*economics!$AH$2:$AH$167*(_xlfn.NORM.DIST(AT$3,economics!$AK$2:$AK$167,economics!$AJ$2:$AJ$167,TRUE)-_xlfn.NORM.DIST(AT$30,economics!$AK$2:$AK$167,economics!$AJ$2:$AJ$167,TRUE)))),"")</f>
        <v/>
      </c>
      <c r="AU51" t="str">
        <f t="array" ref="AU51">IFERROR((SUMPRODUCT((economics!$AG$2:$AG$167=$B51)*(economics!$D$2:$D$167="process")*economics!$AH$2:$AH$167*(_xlfn.NORM.DIST(AU$3,economics!$AK$2:$AK$167,economics!$AJ$2:$AJ$167,TRUE)-_xlfn.NORM.DIST(AU$30,economics!$AK$2:$AK$167,economics!$AJ$2:$AJ$167,TRUE))*economics!$AM$2:$AM$167))/(SUMPRODUCT((economics!$AG$2:$AG$167=$B51)*(economics!$D$2:$D$167="process")*economics!$AH$2:$AH$167*(_xlfn.NORM.DIST(AU$3,economics!$AK$2:$AK$167,economics!$AJ$2:$AJ$167,TRUE)-_xlfn.NORM.DIST(AU$30,economics!$AK$2:$AK$167,economics!$AJ$2:$AJ$167,TRUE)))),"")</f>
        <v/>
      </c>
      <c r="AV51" t="str">
        <f t="array" ref="AV51">IFERROR((SUMPRODUCT((economics!$AG$2:$AG$167=$B51)*(economics!$D$2:$D$167="process")*economics!$AH$2:$AH$167*(_xlfn.NORM.DIST(AV$3,economics!$AK$2:$AK$167,economics!$AJ$2:$AJ$167,TRUE)-_xlfn.NORM.DIST(AV$30,economics!$AK$2:$AK$167,economics!$AJ$2:$AJ$167,TRUE))*economics!$AM$2:$AM$167))/(SUMPRODUCT((economics!$AG$2:$AG$167=$B51)*(economics!$D$2:$D$167="process")*economics!$AH$2:$AH$167*(_xlfn.NORM.DIST(AV$3,economics!$AK$2:$AK$167,economics!$AJ$2:$AJ$167,TRUE)-_xlfn.NORM.DIST(AV$30,economics!$AK$2:$AK$167,economics!$AJ$2:$AJ$167,TRUE)))),"")</f>
        <v/>
      </c>
      <c r="AW51" t="str">
        <f t="array" ref="AW51">IFERROR((SUMPRODUCT((economics!$AG$2:$AG$167=$B51)*(economics!$D$2:$D$167="process")*economics!$AH$2:$AH$167*(_xlfn.NORM.DIST(AW$3,economics!$AK$2:$AK$167,economics!$AJ$2:$AJ$167,TRUE)-_xlfn.NORM.DIST(AW$30,economics!$AK$2:$AK$167,economics!$AJ$2:$AJ$167,TRUE))*economics!$AM$2:$AM$167))/(SUMPRODUCT((economics!$AG$2:$AG$167=$B51)*(economics!$D$2:$D$167="process")*economics!$AH$2:$AH$167*(_xlfn.NORM.DIST(AW$3,economics!$AK$2:$AK$167,economics!$AJ$2:$AJ$167,TRUE)-_xlfn.NORM.DIST(AW$30,economics!$AK$2:$AK$167,economics!$AJ$2:$AJ$167,TRUE)))),"")</f>
        <v/>
      </c>
      <c r="AX51" t="str">
        <f t="array" ref="AX51">IFERROR((SUMPRODUCT((economics!$AG$2:$AG$167=$B51)*(economics!$D$2:$D$167="process")*economics!$AH$2:$AH$167*(_xlfn.NORM.DIST(AX$3,economics!$AK$2:$AK$167,economics!$AJ$2:$AJ$167,TRUE)-_xlfn.NORM.DIST(AX$30,economics!$AK$2:$AK$167,economics!$AJ$2:$AJ$167,TRUE))*economics!$AM$2:$AM$167))/(SUMPRODUCT((economics!$AG$2:$AG$167=$B51)*(economics!$D$2:$D$167="process")*economics!$AH$2:$AH$167*(_xlfn.NORM.DIST(AX$3,economics!$AK$2:$AK$167,economics!$AJ$2:$AJ$167,TRUE)-_xlfn.NORM.DIST(AX$30,economics!$AK$2:$AK$167,economics!$AJ$2:$AJ$167,TRUE)))),"")</f>
        <v/>
      </c>
      <c r="AY51" t="str">
        <f t="array" ref="AY51">IFERROR((SUMPRODUCT((economics!$AG$2:$AG$167=$B51)*(economics!$D$2:$D$167="process")*economics!$AH$2:$AH$167*(_xlfn.NORM.DIST(AY$3,economics!$AK$2:$AK$167,economics!$AJ$2:$AJ$167,TRUE)-_xlfn.NORM.DIST(AY$30,economics!$AK$2:$AK$167,economics!$AJ$2:$AJ$167,TRUE))*economics!$AM$2:$AM$167))/(SUMPRODUCT((economics!$AG$2:$AG$167=$B51)*(economics!$D$2:$D$167="process")*economics!$AH$2:$AH$167*(_xlfn.NORM.DIST(AY$3,economics!$AK$2:$AK$167,economics!$AJ$2:$AJ$167,TRUE)-_xlfn.NORM.DIST(AY$30,economics!$AK$2:$AK$167,economics!$AJ$2:$AJ$167,TRUE)))),"")</f>
        <v/>
      </c>
      <c r="AZ51" t="str">
        <f t="array" ref="AZ51">IFERROR((SUMPRODUCT((economics!$AG$2:$AG$167=$B51)*(economics!$D$2:$D$167="process")*economics!$AH$2:$AH$167*(_xlfn.NORM.DIST(AZ$3,economics!$AK$2:$AK$167,economics!$AJ$2:$AJ$167,TRUE)-_xlfn.NORM.DIST(AZ$30,economics!$AK$2:$AK$167,economics!$AJ$2:$AJ$167,TRUE))*economics!$AM$2:$AM$167))/(SUMPRODUCT((economics!$AG$2:$AG$167=$B51)*(economics!$D$2:$D$167="process")*economics!$AH$2:$AH$167*(_xlfn.NORM.DIST(AZ$3,economics!$AK$2:$AK$167,economics!$AJ$2:$AJ$167,TRUE)-_xlfn.NORM.DIST(AZ$30,economics!$AK$2:$AK$167,economics!$AJ$2:$AJ$167,TRUE)))),"")</f>
        <v/>
      </c>
      <c r="BA51" t="str">
        <f t="array" ref="BA51">IFERROR((SUMPRODUCT((economics!$AG$2:$AG$167=$B51)*(economics!$D$2:$D$167="process")*economics!$AH$2:$AH$167*(_xlfn.NORM.DIST(BA$3,economics!$AK$2:$AK$167,economics!$AJ$2:$AJ$167,TRUE)-_xlfn.NORM.DIST(BA$30,economics!$AK$2:$AK$167,economics!$AJ$2:$AJ$167,TRUE))*economics!$AM$2:$AM$167))/(SUMPRODUCT((economics!$AG$2:$AG$167=$B51)*(economics!$D$2:$D$167="process")*economics!$AH$2:$AH$167*(_xlfn.NORM.DIST(BA$3,economics!$AK$2:$AK$167,economics!$AJ$2:$AJ$167,TRUE)-_xlfn.NORM.DIST(BA$30,economics!$AK$2:$AK$167,economics!$AJ$2:$AJ$167,TRUE)))),"")</f>
        <v/>
      </c>
      <c r="BB51" t="str">
        <f t="array" ref="BB51">IFERROR((SUMPRODUCT((economics!$AG$2:$AG$167=$B51)*(economics!$D$2:$D$167="process")*economics!$AH$2:$AH$167*(_xlfn.NORM.DIST(BB$3,economics!$AK$2:$AK$167,economics!$AJ$2:$AJ$167,TRUE)-_xlfn.NORM.DIST(BB$30,economics!$AK$2:$AK$167,economics!$AJ$2:$AJ$167,TRUE))*economics!$AM$2:$AM$167))/(SUMPRODUCT((economics!$AG$2:$AG$167=$B51)*(economics!$D$2:$D$167="process")*economics!$AH$2:$AH$167*(_xlfn.NORM.DIST(BB$3,economics!$AK$2:$AK$167,economics!$AJ$2:$AJ$167,TRUE)-_xlfn.NORM.DIST(BB$30,economics!$AK$2:$AK$167,economics!$AJ$2:$AJ$167,TRUE)))),"")</f>
        <v/>
      </c>
      <c r="BC51" t="str">
        <f t="array" ref="BC51">IFERROR((SUMPRODUCT((economics!$AG$2:$AG$167=$B51)*(economics!$D$2:$D$167="process")*economics!$AH$2:$AH$167*(_xlfn.NORM.DIST(BC$3,economics!$AK$2:$AK$167,economics!$AJ$2:$AJ$167,TRUE)-_xlfn.NORM.DIST(BC$30,economics!$AK$2:$AK$167,economics!$AJ$2:$AJ$167,TRUE))*economics!$AM$2:$AM$167))/(SUMPRODUCT((economics!$AG$2:$AG$167=$B51)*(economics!$D$2:$D$167="process")*economics!$AH$2:$AH$167*(_xlfn.NORM.DIST(BC$3,economics!$AK$2:$AK$167,economics!$AJ$2:$AJ$167,TRUE)-_xlfn.NORM.DIST(BC$30,economics!$AK$2:$AK$167,economics!$AJ$2:$AJ$167,TRUE)))),"")</f>
        <v/>
      </c>
      <c r="BD51" t="str">
        <f t="array" ref="BD51">IFERROR((SUMPRODUCT((economics!$AG$2:$AG$167=$B51)*(economics!$D$2:$D$167="process")*economics!$AH$2:$AH$167*(_xlfn.NORM.DIST(BD$3,economics!$AK$2:$AK$167,economics!$AJ$2:$AJ$167,TRUE)-_xlfn.NORM.DIST(BD$30,economics!$AK$2:$AK$167,economics!$AJ$2:$AJ$167,TRUE))*economics!$AM$2:$AM$167))/(SUMPRODUCT((economics!$AG$2:$AG$167=$B51)*(economics!$D$2:$D$167="process")*economics!$AH$2:$AH$167*(_xlfn.NORM.DIST(BD$3,economics!$AK$2:$AK$167,economics!$AJ$2:$AJ$167,TRUE)-_xlfn.NORM.DIST(BD$30,economics!$AK$2:$AK$167,economics!$AJ$2:$AJ$167,TRUE)))),"")</f>
        <v/>
      </c>
      <c r="BE51" t="str">
        <f t="array" ref="BE51">IFERROR((SUMPRODUCT((economics!$AG$2:$AG$167=$B51)*(economics!$D$2:$D$167="process")*economics!$AH$2:$AH$167*(_xlfn.NORM.DIST(BE$3,economics!$AK$2:$AK$167,economics!$AJ$2:$AJ$167,TRUE)-_xlfn.NORM.DIST(BE$30,economics!$AK$2:$AK$167,economics!$AJ$2:$AJ$167,TRUE))*economics!$AM$2:$AM$167))/(SUMPRODUCT((economics!$AG$2:$AG$167=$B51)*(economics!$D$2:$D$167="process")*economics!$AH$2:$AH$167*(_xlfn.NORM.DIST(BE$3,economics!$AK$2:$AK$167,economics!$AJ$2:$AJ$167,TRUE)-_xlfn.NORM.DIST(BE$30,economics!$AK$2:$AK$167,economics!$AJ$2:$AJ$167,TRUE)))),"")</f>
        <v/>
      </c>
      <c r="BF51" t="str">
        <f t="array" ref="BF51">IFERROR((SUMPRODUCT((economics!$AG$2:$AG$167=$B51)*(economics!$D$2:$D$167="process")*economics!$AH$2:$AH$167*(_xlfn.NORM.DIST(BF$3,economics!$AK$2:$AK$167,economics!$AJ$2:$AJ$167,TRUE)-_xlfn.NORM.DIST(BF$30,economics!$AK$2:$AK$167,economics!$AJ$2:$AJ$167,TRUE))*economics!$AM$2:$AM$167))/(SUMPRODUCT((economics!$AG$2:$AG$167=$B51)*(economics!$D$2:$D$167="process")*economics!$AH$2:$AH$167*(_xlfn.NORM.DIST(BF$3,economics!$AK$2:$AK$167,economics!$AJ$2:$AJ$167,TRUE)-_xlfn.NORM.DIST(BF$30,economics!$AK$2:$AK$167,economics!$AJ$2:$AJ$167,TRUE)))),"")</f>
        <v/>
      </c>
      <c r="BG51" t="str">
        <f t="array" ref="BG51">IFERROR((SUMPRODUCT((economics!$AG$2:$AG$167=$B51)*(economics!$D$2:$D$167="process")*economics!$AH$2:$AH$167*(_xlfn.NORM.DIST(BG$3,economics!$AK$2:$AK$167,economics!$AJ$2:$AJ$167,TRUE)-_xlfn.NORM.DIST(BG$30,economics!$AK$2:$AK$167,economics!$AJ$2:$AJ$167,TRUE))*economics!$AM$2:$AM$167))/(SUMPRODUCT((economics!$AG$2:$AG$167=$B51)*(economics!$D$2:$D$167="process")*economics!$AH$2:$AH$167*(_xlfn.NORM.DIST(BG$3,economics!$AK$2:$AK$167,economics!$AJ$2:$AJ$167,TRUE)-_xlfn.NORM.DIST(BG$30,economics!$AK$2:$AK$167,economics!$AJ$2:$AJ$167,TRUE)))),"")</f>
        <v/>
      </c>
      <c r="BH51" t="str">
        <f t="array" ref="BH51">IFERROR((SUMPRODUCT((economics!$AG$2:$AG$167=$B51)*(economics!$D$2:$D$167="process")*economics!$AH$2:$AH$167*(_xlfn.NORM.DIST(BH$3,economics!$AK$2:$AK$167,economics!$AJ$2:$AJ$167,TRUE)-_xlfn.NORM.DIST(BH$30,economics!$AK$2:$AK$167,economics!$AJ$2:$AJ$167,TRUE))*economics!$AM$2:$AM$167))/(SUMPRODUCT((economics!$AG$2:$AG$167=$B51)*(economics!$D$2:$D$167="process")*economics!$AH$2:$AH$167*(_xlfn.NORM.DIST(BH$3,economics!$AK$2:$AK$167,economics!$AJ$2:$AJ$167,TRUE)-_xlfn.NORM.DIST(BH$30,economics!$AK$2:$AK$167,economics!$AJ$2:$AJ$167,TRUE)))),"")</f>
        <v/>
      </c>
      <c r="BI51" t="str">
        <f t="array" ref="BI51">IFERROR((SUMPRODUCT((economics!$AG$2:$AG$167=$B51)*(economics!$D$2:$D$167="process")*economics!$AH$2:$AH$167*(_xlfn.NORM.DIST(BI$3,economics!$AK$2:$AK$167,economics!$AJ$2:$AJ$167,TRUE)-_xlfn.NORM.DIST(BI$30,economics!$AK$2:$AK$167,economics!$AJ$2:$AJ$167,TRUE))*economics!$AM$2:$AM$167))/(SUMPRODUCT((economics!$AG$2:$AG$167=$B51)*(economics!$D$2:$D$167="process")*economics!$AH$2:$AH$167*(_xlfn.NORM.DIST(BI$3,economics!$AK$2:$AK$167,economics!$AJ$2:$AJ$167,TRUE)-_xlfn.NORM.DIST(BI$30,economics!$AK$2:$AK$167,economics!$AJ$2:$AJ$167,TRUE)))),"")</f>
        <v/>
      </c>
      <c r="BJ51" t="str">
        <f t="array" ref="BJ51">IFERROR((SUMPRODUCT((economics!$AG$2:$AG$167=$B51)*(economics!$D$2:$D$167="process")*economics!$AH$2:$AH$167*(_xlfn.NORM.DIST(BJ$3,economics!$AK$2:$AK$167,economics!$AJ$2:$AJ$167,TRUE)-_xlfn.NORM.DIST(BJ$30,economics!$AK$2:$AK$167,economics!$AJ$2:$AJ$167,TRUE))*economics!$AM$2:$AM$167))/(SUMPRODUCT((economics!$AG$2:$AG$167=$B51)*(economics!$D$2:$D$167="process")*economics!$AH$2:$AH$167*(_xlfn.NORM.DIST(BJ$3,economics!$AK$2:$AK$167,economics!$AJ$2:$AJ$167,TRUE)-_xlfn.NORM.DIST(BJ$30,economics!$AK$2:$AK$167,economics!$AJ$2:$AJ$167,TRUE)))),"")</f>
        <v/>
      </c>
      <c r="BK51" t="str">
        <f t="array" ref="BK51">IFERROR((SUMPRODUCT((economics!$AG$2:$AG$167=$B51)*(economics!$D$2:$D$167="process")*economics!$AH$2:$AH$167*(_xlfn.NORM.DIST(BK$3,economics!$AK$2:$AK$167,economics!$AJ$2:$AJ$167,TRUE)-_xlfn.NORM.DIST(BK$30,economics!$AK$2:$AK$167,economics!$AJ$2:$AJ$167,TRUE))*economics!$AM$2:$AM$167))/(SUMPRODUCT((economics!$AG$2:$AG$167=$B51)*(economics!$D$2:$D$167="process")*economics!$AH$2:$AH$167*(_xlfn.NORM.DIST(BK$3,economics!$AK$2:$AK$167,economics!$AJ$2:$AJ$167,TRUE)-_xlfn.NORM.DIST(BK$30,economics!$AK$2:$AK$167,economics!$AJ$2:$AJ$167,TRUE)))),"")</f>
        <v/>
      </c>
      <c r="BL51" t="str">
        <f t="array" ref="BL51">IFERROR((SUMPRODUCT((economics!$AG$2:$AG$167=$B51)*(economics!$D$2:$D$167="process")*economics!$AH$2:$AH$167*(_xlfn.NORM.DIST(BL$3,economics!$AK$2:$AK$167,economics!$AJ$2:$AJ$167,TRUE)-_xlfn.NORM.DIST(BL$30,economics!$AK$2:$AK$167,economics!$AJ$2:$AJ$167,TRUE))*economics!$AM$2:$AM$167))/(SUMPRODUCT((economics!$AG$2:$AG$167=$B51)*(economics!$D$2:$D$167="process")*economics!$AH$2:$AH$167*(_xlfn.NORM.DIST(BL$3,economics!$AK$2:$AK$167,economics!$AJ$2:$AJ$167,TRUE)-_xlfn.NORM.DIST(BL$30,economics!$AK$2:$AK$167,economics!$AJ$2:$AJ$167,TRUE)))),"")</f>
        <v/>
      </c>
      <c r="BM51" t="str">
        <f t="array" ref="BM51">IFERROR((SUMPRODUCT((economics!$AG$2:$AG$167=$B51)*(economics!$D$2:$D$167="process")*economics!$AH$2:$AH$167*(_xlfn.NORM.DIST(BM$3,economics!$AK$2:$AK$167,economics!$AJ$2:$AJ$167,TRUE)-_xlfn.NORM.DIST(BM$30,economics!$AK$2:$AK$167,economics!$AJ$2:$AJ$167,TRUE))*economics!$AM$2:$AM$167))/(SUMPRODUCT((economics!$AG$2:$AG$167=$B51)*(economics!$D$2:$D$167="process")*economics!$AH$2:$AH$167*(_xlfn.NORM.DIST(BM$3,economics!$AK$2:$AK$167,economics!$AJ$2:$AJ$167,TRUE)-_xlfn.NORM.DIST(BM$30,economics!$AK$2:$AK$167,economics!$AJ$2:$AJ$167,TRUE)))),"")</f>
        <v/>
      </c>
      <c r="BN51" t="str">
        <f t="array" ref="BN51">IFERROR((SUMPRODUCT((economics!$AG$2:$AG$167=$B51)*(economics!$D$2:$D$167="process")*economics!$AH$2:$AH$167*(_xlfn.NORM.DIST(BN$3,economics!$AK$2:$AK$167,economics!$AJ$2:$AJ$167,TRUE)-_xlfn.NORM.DIST(BN$30,economics!$AK$2:$AK$167,economics!$AJ$2:$AJ$167,TRUE))*economics!$AM$2:$AM$167))/(SUMPRODUCT((economics!$AG$2:$AG$167=$B51)*(economics!$D$2:$D$167="process")*economics!$AH$2:$AH$167*(_xlfn.NORM.DIST(BN$3,economics!$AK$2:$AK$167,economics!$AJ$2:$AJ$167,TRUE)-_xlfn.NORM.DIST(BN$30,economics!$AK$2:$AK$167,economics!$AJ$2:$AJ$167,TRUE)))),"")</f>
        <v/>
      </c>
      <c r="BO51" t="str">
        <f t="array" ref="BO51">IFERROR((SUMPRODUCT((economics!$AG$2:$AG$167=$B51)*(economics!$D$2:$D$167="process")*economics!$AH$2:$AH$167*(_xlfn.NORM.DIST(BO$3,economics!$AK$2:$AK$167,economics!$AJ$2:$AJ$167,TRUE)-_xlfn.NORM.DIST(BO$30,economics!$AK$2:$AK$167,economics!$AJ$2:$AJ$167,TRUE))*economics!$AM$2:$AM$167))/(SUMPRODUCT((economics!$AG$2:$AG$167=$B51)*(economics!$D$2:$D$167="process")*economics!$AH$2:$AH$167*(_xlfn.NORM.DIST(BO$3,economics!$AK$2:$AK$167,economics!$AJ$2:$AJ$167,TRUE)-_xlfn.NORM.DIST(BO$30,economics!$AK$2:$AK$167,economics!$AJ$2:$AJ$167,TRUE)))),"")</f>
        <v/>
      </c>
      <c r="BP51" t="str">
        <f t="array" ref="BP51">IFERROR((SUMPRODUCT((economics!$AG$2:$AG$167=$B51)*(economics!$D$2:$D$167="process")*economics!$AH$2:$AH$167*(_xlfn.NORM.DIST(BP$3,economics!$AK$2:$AK$167,economics!$AJ$2:$AJ$167,TRUE)-_xlfn.NORM.DIST(BP$30,economics!$AK$2:$AK$167,economics!$AJ$2:$AJ$167,TRUE))*economics!$AM$2:$AM$167))/(SUMPRODUCT((economics!$AG$2:$AG$167=$B51)*(economics!$D$2:$D$167="process")*economics!$AH$2:$AH$167*(_xlfn.NORM.DIST(BP$3,economics!$AK$2:$AK$167,economics!$AJ$2:$AJ$167,TRUE)-_xlfn.NORM.DIST(BP$30,economics!$AK$2:$AK$167,economics!$AJ$2:$AJ$167,TRUE)))),"")</f>
        <v/>
      </c>
      <c r="BQ51" t="str">
        <f t="array" ref="BQ51">IFERROR((SUMPRODUCT((economics!$AG$2:$AG$167=$B51)*(economics!$D$2:$D$167="process")*economics!$AH$2:$AH$167*(_xlfn.NORM.DIST(BQ$3,economics!$AK$2:$AK$167,economics!$AJ$2:$AJ$167,TRUE)-_xlfn.NORM.DIST(BQ$30,economics!$AK$2:$AK$167,economics!$AJ$2:$AJ$167,TRUE))*economics!$AM$2:$AM$167))/(SUMPRODUCT((economics!$AG$2:$AG$167=$B51)*(economics!$D$2:$D$167="process")*economics!$AH$2:$AH$167*(_xlfn.NORM.DIST(BQ$3,economics!$AK$2:$AK$167,economics!$AJ$2:$AJ$167,TRUE)-_xlfn.NORM.DIST(BQ$30,economics!$AK$2:$AK$167,economics!$AJ$2:$AJ$167,TRUE)))),"")</f>
        <v/>
      </c>
      <c r="BR51" t="str">
        <f t="array" ref="BR51">IFERROR((SUMPRODUCT((economics!$AG$2:$AG$167=$B51)*(economics!$D$2:$D$167="process")*economics!$AH$2:$AH$167*(_xlfn.NORM.DIST(BR$3,economics!$AK$2:$AK$167,economics!$AJ$2:$AJ$167,TRUE)-_xlfn.NORM.DIST(BR$30,economics!$AK$2:$AK$167,economics!$AJ$2:$AJ$167,TRUE))*economics!$AM$2:$AM$167))/(SUMPRODUCT((economics!$AG$2:$AG$167=$B51)*(economics!$D$2:$D$167="process")*economics!$AH$2:$AH$167*(_xlfn.NORM.DIST(BR$3,economics!$AK$2:$AK$167,economics!$AJ$2:$AJ$167,TRUE)-_xlfn.NORM.DIST(BR$30,economics!$AK$2:$AK$167,economics!$AJ$2:$AJ$167,TRUE)))),"")</f>
        <v/>
      </c>
      <c r="BS51" t="str">
        <f t="array" ref="BS51">IFERROR((SUMPRODUCT((economics!$AG$2:$AG$167=$B51)*(economics!$D$2:$D$167="process")*economics!$AH$2:$AH$167*(_xlfn.NORM.DIST(BS$3,economics!$AK$2:$AK$167,economics!$AJ$2:$AJ$167,TRUE)-_xlfn.NORM.DIST(BS$30,economics!$AK$2:$AK$167,economics!$AJ$2:$AJ$167,TRUE))*economics!$AM$2:$AM$167))/(SUMPRODUCT((economics!$AG$2:$AG$167=$B51)*(economics!$D$2:$D$167="process")*economics!$AH$2:$AH$167*(_xlfn.NORM.DIST(BS$3,economics!$AK$2:$AK$167,economics!$AJ$2:$AJ$167,TRUE)-_xlfn.NORM.DIST(BS$30,economics!$AK$2:$AK$167,economics!$AJ$2:$AJ$167,TRUE)))),"")</f>
        <v/>
      </c>
      <c r="BT51" t="str">
        <f t="array" ref="BT51">IFERROR((SUMPRODUCT((economics!$AG$2:$AG$167=$B51)*(economics!$D$2:$D$167="process")*economics!$AH$2:$AH$167*(_xlfn.NORM.DIST(BT$3,economics!$AK$2:$AK$167,economics!$AJ$2:$AJ$167,TRUE)-_xlfn.NORM.DIST(BT$30,economics!$AK$2:$AK$167,economics!$AJ$2:$AJ$167,TRUE))*economics!$AM$2:$AM$167))/(SUMPRODUCT((economics!$AG$2:$AG$167=$B51)*(economics!$D$2:$D$167="process")*economics!$AH$2:$AH$167*(_xlfn.NORM.DIST(BT$3,economics!$AK$2:$AK$167,economics!$AJ$2:$AJ$167,TRUE)-_xlfn.NORM.DIST(BT$30,economics!$AK$2:$AK$167,economics!$AJ$2:$AJ$167,TRUE)))),"")</f>
        <v/>
      </c>
      <c r="BU51" t="str">
        <f t="array" ref="BU51">IFERROR((SUMPRODUCT((economics!$AG$2:$AG$167=$B51)*(economics!$D$2:$D$167="process")*economics!$AH$2:$AH$167*(_xlfn.NORM.DIST(BU$3,economics!$AK$2:$AK$167,economics!$AJ$2:$AJ$167,TRUE)-_xlfn.NORM.DIST(BU$30,economics!$AK$2:$AK$167,economics!$AJ$2:$AJ$167,TRUE))*economics!$AM$2:$AM$167))/(SUMPRODUCT((economics!$AG$2:$AG$167=$B51)*(economics!$D$2:$D$167="process")*economics!$AH$2:$AH$167*(_xlfn.NORM.DIST(BU$3,economics!$AK$2:$AK$167,economics!$AJ$2:$AJ$167,TRUE)-_xlfn.NORM.DIST(BU$30,economics!$AK$2:$AK$167,economics!$AJ$2:$AJ$167,TRUE)))),"")</f>
        <v/>
      </c>
      <c r="BV51" t="str">
        <f t="array" ref="BV51">IFERROR((SUMPRODUCT((economics!$AG$2:$AG$167=$B51)*(economics!$D$2:$D$167="process")*economics!$AH$2:$AH$167*(_xlfn.NORM.DIST(BV$3,economics!$AK$2:$AK$167,economics!$AJ$2:$AJ$167,TRUE)-_xlfn.NORM.DIST(BV$30,economics!$AK$2:$AK$167,economics!$AJ$2:$AJ$167,TRUE))*economics!$AM$2:$AM$167))/(SUMPRODUCT((economics!$AG$2:$AG$167=$B51)*(economics!$D$2:$D$167="process")*economics!$AH$2:$AH$167*(_xlfn.NORM.DIST(BV$3,economics!$AK$2:$AK$167,economics!$AJ$2:$AJ$167,TRUE)-_xlfn.NORM.DIST(BV$30,economics!$AK$2:$AK$167,economics!$AJ$2:$AJ$167,TRUE)))),"")</f>
        <v/>
      </c>
      <c r="BW51" t="str">
        <f t="array" ref="BW51">IFERROR((SUMPRODUCT((economics!$AG$2:$AG$167=$B51)*(economics!$D$2:$D$167="process")*economics!$AH$2:$AH$167*(_xlfn.NORM.DIST(BW$3,economics!$AK$2:$AK$167,economics!$AJ$2:$AJ$167,TRUE)-_xlfn.NORM.DIST(BW$30,economics!$AK$2:$AK$167,economics!$AJ$2:$AJ$167,TRUE))*economics!$AM$2:$AM$167))/(SUMPRODUCT((economics!$AG$2:$AG$167=$B51)*(economics!$D$2:$D$167="process")*economics!$AH$2:$AH$167*(_xlfn.NORM.DIST(BW$3,economics!$AK$2:$AK$167,economics!$AJ$2:$AJ$167,TRUE)-_xlfn.NORM.DIST(BW$30,economics!$AK$2:$AK$167,economics!$AJ$2:$AJ$167,TRUE)))),"")</f>
        <v/>
      </c>
      <c r="BX51" t="str">
        <f t="array" ref="BX51">IFERROR((SUMPRODUCT((economics!$AG$2:$AG$167=$B51)*(economics!$D$2:$D$167="process")*economics!$AH$2:$AH$167*(_xlfn.NORM.DIST(BX$3,economics!$AK$2:$AK$167,economics!$AJ$2:$AJ$167,TRUE)-_xlfn.NORM.DIST(BX$30,economics!$AK$2:$AK$167,economics!$AJ$2:$AJ$167,TRUE))*economics!$AM$2:$AM$167))/(SUMPRODUCT((economics!$AG$2:$AG$167=$B51)*(economics!$D$2:$D$167="process")*economics!$AH$2:$AH$167*(_xlfn.NORM.DIST(BX$3,economics!$AK$2:$AK$167,economics!$AJ$2:$AJ$167,TRUE)-_xlfn.NORM.DIST(BX$30,economics!$AK$2:$AK$167,economics!$AJ$2:$AJ$167,TRUE)))),"")</f>
        <v/>
      </c>
      <c r="BY51" t="str">
        <f t="array" ref="BY51">IFERROR((SUMPRODUCT((economics!$AG$2:$AG$167=$B51)*(economics!$D$2:$D$167="process")*economics!$AH$2:$AH$167*(_xlfn.NORM.DIST(BY$3,economics!$AK$2:$AK$167,economics!$AJ$2:$AJ$167,TRUE)-_xlfn.NORM.DIST(BY$30,economics!$AK$2:$AK$167,economics!$AJ$2:$AJ$167,TRUE))*economics!$AM$2:$AM$167))/(SUMPRODUCT((economics!$AG$2:$AG$167=$B51)*(economics!$D$2:$D$167="process")*economics!$AH$2:$AH$167*(_xlfn.NORM.DIST(BY$3,economics!$AK$2:$AK$167,economics!$AJ$2:$AJ$167,TRUE)-_xlfn.NORM.DIST(BY$30,economics!$AK$2:$AK$167,economics!$AJ$2:$AJ$167,TRUE)))),"")</f>
        <v/>
      </c>
      <c r="BZ51" t="str">
        <f t="array" ref="BZ51">IFERROR((SUMPRODUCT((economics!$AG$2:$AG$167=$B51)*(economics!$D$2:$D$167="process")*economics!$AH$2:$AH$167*(_xlfn.NORM.DIST(BZ$3,economics!$AK$2:$AK$167,economics!$AJ$2:$AJ$167,TRUE)-_xlfn.NORM.DIST(BZ$30,economics!$AK$2:$AK$167,economics!$AJ$2:$AJ$167,TRUE))*economics!$AM$2:$AM$167))/(SUMPRODUCT((economics!$AG$2:$AG$167=$B51)*(economics!$D$2:$D$167="process")*economics!$AH$2:$AH$167*(_xlfn.NORM.DIST(BZ$3,economics!$AK$2:$AK$167,economics!$AJ$2:$AJ$167,TRUE)-_xlfn.NORM.DIST(BZ$30,economics!$AK$2:$AK$167,economics!$AJ$2:$AJ$167,TRUE)))),"")</f>
        <v/>
      </c>
      <c r="CA51" t="str">
        <f t="array" ref="CA51">IFERROR((SUMPRODUCT((economics!$AG$2:$AG$167=$B51)*(economics!$D$2:$D$167="process")*economics!$AH$2:$AH$167*(_xlfn.NORM.DIST(CA$3,economics!$AK$2:$AK$167,economics!$AJ$2:$AJ$167,TRUE)-_xlfn.NORM.DIST(CA$30,economics!$AK$2:$AK$167,economics!$AJ$2:$AJ$167,TRUE))*economics!$AM$2:$AM$167))/(SUMPRODUCT((economics!$AG$2:$AG$167=$B51)*(economics!$D$2:$D$167="process")*economics!$AH$2:$AH$167*(_xlfn.NORM.DIST(CA$3,economics!$AK$2:$AK$167,economics!$AJ$2:$AJ$167,TRUE)-_xlfn.NORM.DIST(CA$30,economics!$AK$2:$AK$167,economics!$AJ$2:$AJ$167,TRUE)))),"")</f>
        <v/>
      </c>
      <c r="CB51" t="str">
        <f t="array" ref="CB51">IFERROR((SUMPRODUCT((economics!$AG$2:$AG$167=$B51)*(economics!$D$2:$D$167="process")*economics!$AH$2:$AH$167*(_xlfn.NORM.DIST(CB$3,economics!$AK$2:$AK$167,economics!$AJ$2:$AJ$167,TRUE)-_xlfn.NORM.DIST(CB$30,economics!$AK$2:$AK$167,economics!$AJ$2:$AJ$167,TRUE))*economics!$AM$2:$AM$167))/(SUMPRODUCT((economics!$AG$2:$AG$167=$B51)*(economics!$D$2:$D$167="process")*economics!$AH$2:$AH$167*(_xlfn.NORM.DIST(CB$3,economics!$AK$2:$AK$167,economics!$AJ$2:$AJ$167,TRUE)-_xlfn.NORM.DIST(CB$30,economics!$AK$2:$AK$167,economics!$AJ$2:$AJ$167,TRUE)))),"")</f>
        <v/>
      </c>
      <c r="CC51" t="str">
        <f t="array" ref="CC51">IFERROR((SUMPRODUCT((economics!$AG$2:$AG$167=$B51)*(economics!$D$2:$D$167="process")*economics!$AH$2:$AH$167*(_xlfn.NORM.DIST(CC$3,economics!$AK$2:$AK$167,economics!$AJ$2:$AJ$167,TRUE)-_xlfn.NORM.DIST(CC$30,economics!$AK$2:$AK$167,economics!$AJ$2:$AJ$167,TRUE))*economics!$AM$2:$AM$167))/(SUMPRODUCT((economics!$AG$2:$AG$167=$B51)*(economics!$D$2:$D$167="process")*economics!$AH$2:$AH$167*(_xlfn.NORM.DIST(CC$3,economics!$AK$2:$AK$167,economics!$AJ$2:$AJ$167,TRUE)-_xlfn.NORM.DIST(CC$30,economics!$AK$2:$AK$167,economics!$AJ$2:$AJ$167,TRUE)))),"")</f>
        <v/>
      </c>
      <c r="CD51" t="str">
        <f t="array" ref="CD51">IFERROR((SUMPRODUCT((economics!$AG$2:$AG$167=$B51)*(economics!$D$2:$D$167="process")*economics!$AH$2:$AH$167*(_xlfn.NORM.DIST(CD$3,economics!$AK$2:$AK$167,economics!$AJ$2:$AJ$167,TRUE)-_xlfn.NORM.DIST(CD$30,economics!$AK$2:$AK$167,economics!$AJ$2:$AJ$167,TRUE))*economics!$AM$2:$AM$167))/(SUMPRODUCT((economics!$AG$2:$AG$167=$B51)*(economics!$D$2:$D$167="process")*economics!$AH$2:$AH$167*(_xlfn.NORM.DIST(CD$3,economics!$AK$2:$AK$167,economics!$AJ$2:$AJ$167,TRUE)-_xlfn.NORM.DIST(CD$30,economics!$AK$2:$AK$167,economics!$AJ$2:$AJ$167,TRUE)))),"")</f>
        <v/>
      </c>
      <c r="CE51" t="str">
        <f t="array" ref="CE51">IFERROR((SUMPRODUCT((economics!$AG$2:$AG$167=$B51)*(economics!$D$2:$D$167="process")*economics!$AH$2:$AH$167*(_xlfn.NORM.DIST(CE$3,economics!$AK$2:$AK$167,economics!$AJ$2:$AJ$167,TRUE)-_xlfn.NORM.DIST(CE$30,economics!$AK$2:$AK$167,economics!$AJ$2:$AJ$167,TRUE))*economics!$AM$2:$AM$167))/(SUMPRODUCT((economics!$AG$2:$AG$167=$B51)*(economics!$D$2:$D$167="process")*economics!$AH$2:$AH$167*(_xlfn.NORM.DIST(CE$3,economics!$AK$2:$AK$167,economics!$AJ$2:$AJ$167,TRUE)-_xlfn.NORM.DIST(CE$30,economics!$AK$2:$AK$167,economics!$AJ$2:$AJ$167,TRUE)))),"")</f>
        <v/>
      </c>
      <c r="CF51" t="str">
        <f t="array" ref="CF51">IFERROR((SUMPRODUCT((economics!$AG$2:$AG$167=$B51)*(economics!$D$2:$D$167="process")*economics!$AH$2:$AH$167*(_xlfn.NORM.DIST(CF$3,economics!$AK$2:$AK$167,economics!$AJ$2:$AJ$167,TRUE)-_xlfn.NORM.DIST(CF$30,economics!$AK$2:$AK$167,economics!$AJ$2:$AJ$167,TRUE))*economics!$AM$2:$AM$167))/(SUMPRODUCT((economics!$AG$2:$AG$167=$B51)*(economics!$D$2:$D$167="process")*economics!$AH$2:$AH$167*(_xlfn.NORM.DIST(CF$3,economics!$AK$2:$AK$167,economics!$AJ$2:$AJ$167,TRUE)-_xlfn.NORM.DIST(CF$30,economics!$AK$2:$AK$167,economics!$AJ$2:$AJ$167,TRUE)))),"")</f>
        <v/>
      </c>
      <c r="CG51" t="str">
        <f t="array" ref="CG51">IFERROR((SUMPRODUCT((economics!$AG$2:$AG$167=$B51)*(economics!$D$2:$D$167="process")*economics!$AH$2:$AH$167*(_xlfn.NORM.DIST(CG$3,economics!$AK$2:$AK$167,economics!$AJ$2:$AJ$167,TRUE)-_xlfn.NORM.DIST(CG$30,economics!$AK$2:$AK$167,economics!$AJ$2:$AJ$167,TRUE))*economics!$AM$2:$AM$167))/(SUMPRODUCT((economics!$AG$2:$AG$167=$B51)*(economics!$D$2:$D$167="process")*economics!$AH$2:$AH$167*(_xlfn.NORM.DIST(CG$3,economics!$AK$2:$AK$167,economics!$AJ$2:$AJ$167,TRUE)-_xlfn.NORM.DIST(CG$30,economics!$AK$2:$AK$167,economics!$AJ$2:$AJ$167,TRUE)))),"")</f>
        <v/>
      </c>
      <c r="CH51" t="str">
        <f t="array" ref="CH51">IFERROR((SUMPRODUCT((economics!$AG$2:$AG$167=$B51)*(economics!$D$2:$D$167="process")*economics!$AH$2:$AH$167*(_xlfn.NORM.DIST(CH$3,economics!$AK$2:$AK$167,economics!$AJ$2:$AJ$167,TRUE)-_xlfn.NORM.DIST(CH$30,economics!$AK$2:$AK$167,economics!$AJ$2:$AJ$167,TRUE))*economics!$AM$2:$AM$167))/(SUMPRODUCT((economics!$AG$2:$AG$167=$B51)*(economics!$D$2:$D$167="process")*economics!$AH$2:$AH$167*(_xlfn.NORM.DIST(CH$3,economics!$AK$2:$AK$167,economics!$AJ$2:$AJ$167,TRUE)-_xlfn.NORM.DIST(CH$30,economics!$AK$2:$AK$167,economics!$AJ$2:$AJ$167,TRUE)))),"")</f>
        <v/>
      </c>
    </row>
    <row r="52" spans="1:86" x14ac:dyDescent="0.35">
      <c r="A52" t="str">
        <f t="shared" si="0"/>
        <v>road vehicles 29</v>
      </c>
      <c r="B52">
        <f t="shared" si="0"/>
        <v>29</v>
      </c>
      <c r="E52" t="str">
        <f t="array" ref="E52">IFERROR((SUMPRODUCT((economics!$AG$2:$AG$167=$B52)*(economics!$D$2:$D$167="process")*economics!$AH$2:$AH$167*(_xlfn.NORM.DIST(E$3,economics!$AK$2:$AK$167,economics!$AJ$2:$AJ$167,TRUE)-_xlfn.NORM.DIST(E$30,economics!$AK$2:$AK$167,economics!$AJ$2:$AJ$167,TRUE))*economics!$AM$2:$AM$167))/(SUMPRODUCT((economics!$AG$2:$AG$167=$B52)*(economics!$D$2:$D$167="process")*economics!$AH$2:$AH$167*(_xlfn.NORM.DIST(E$3,economics!$AK$2:$AK$167,economics!$AJ$2:$AJ$167,TRUE)-_xlfn.NORM.DIST(E$30,economics!$AK$2:$AK$167,economics!$AJ$2:$AJ$167,TRUE)))),"")</f>
        <v/>
      </c>
      <c r="F52" t="str">
        <f t="array" ref="F52">IFERROR((SUMPRODUCT((economics!$AG$2:$AG$167=$B52)*(economics!$D$2:$D$167="process")*economics!$AH$2:$AH$167*(_xlfn.NORM.DIST(F$3,economics!$AK$2:$AK$167,economics!$AJ$2:$AJ$167,TRUE)-_xlfn.NORM.DIST(F$30,economics!$AK$2:$AK$167,economics!$AJ$2:$AJ$167,TRUE))*economics!$AM$2:$AM$167))/(SUMPRODUCT((economics!$AG$2:$AG$167=$B52)*(economics!$D$2:$D$167="process")*economics!$AH$2:$AH$167*(_xlfn.NORM.DIST(F$3,economics!$AK$2:$AK$167,economics!$AJ$2:$AJ$167,TRUE)-_xlfn.NORM.DIST(F$30,economics!$AK$2:$AK$167,economics!$AJ$2:$AJ$167,TRUE)))),"")</f>
        <v/>
      </c>
      <c r="G52" t="str">
        <f t="array" ref="G52">IFERROR((SUMPRODUCT((economics!$AG$2:$AG$167=$B52)*(economics!$D$2:$D$167="process")*economics!$AH$2:$AH$167*(_xlfn.NORM.DIST(G$3,economics!$AK$2:$AK$167,economics!$AJ$2:$AJ$167,TRUE)-_xlfn.NORM.DIST(G$30,economics!$AK$2:$AK$167,economics!$AJ$2:$AJ$167,TRUE))*economics!$AM$2:$AM$167))/(SUMPRODUCT((economics!$AG$2:$AG$167=$B52)*(economics!$D$2:$D$167="process")*economics!$AH$2:$AH$167*(_xlfn.NORM.DIST(G$3,economics!$AK$2:$AK$167,economics!$AJ$2:$AJ$167,TRUE)-_xlfn.NORM.DIST(G$30,economics!$AK$2:$AK$167,economics!$AJ$2:$AJ$167,TRUE)))),"")</f>
        <v/>
      </c>
      <c r="H52" t="str">
        <f t="array" ref="H52">IFERROR((SUMPRODUCT((economics!$AG$2:$AG$167=$B52)*(economics!$D$2:$D$167="process")*economics!$AH$2:$AH$167*(_xlfn.NORM.DIST(H$3,economics!$AK$2:$AK$167,economics!$AJ$2:$AJ$167,TRUE)-_xlfn.NORM.DIST(H$30,economics!$AK$2:$AK$167,economics!$AJ$2:$AJ$167,TRUE))*economics!$AM$2:$AM$167))/(SUMPRODUCT((economics!$AG$2:$AG$167=$B52)*(economics!$D$2:$D$167="process")*economics!$AH$2:$AH$167*(_xlfn.NORM.DIST(H$3,economics!$AK$2:$AK$167,economics!$AJ$2:$AJ$167,TRUE)-_xlfn.NORM.DIST(H$30,economics!$AK$2:$AK$167,economics!$AJ$2:$AJ$167,TRUE)))),"")</f>
        <v/>
      </c>
      <c r="I52" t="str">
        <f t="array" ref="I52">IFERROR((SUMPRODUCT((economics!$AG$2:$AG$167=$B52)*(economics!$D$2:$D$167="process")*economics!$AH$2:$AH$167*(_xlfn.NORM.DIST(I$3,economics!$AK$2:$AK$167,economics!$AJ$2:$AJ$167,TRUE)-_xlfn.NORM.DIST(I$30,economics!$AK$2:$AK$167,economics!$AJ$2:$AJ$167,TRUE))*economics!$AM$2:$AM$167))/(SUMPRODUCT((economics!$AG$2:$AG$167=$B52)*(economics!$D$2:$D$167="process")*economics!$AH$2:$AH$167*(_xlfn.NORM.DIST(I$3,economics!$AK$2:$AK$167,economics!$AJ$2:$AJ$167,TRUE)-_xlfn.NORM.DIST(I$30,economics!$AK$2:$AK$167,economics!$AJ$2:$AJ$167,TRUE)))),"")</f>
        <v/>
      </c>
      <c r="J52" t="str">
        <f t="array" ref="J52">IFERROR((SUMPRODUCT((economics!$AG$2:$AG$167=$B52)*(economics!$D$2:$D$167="process")*economics!$AH$2:$AH$167*(_xlfn.NORM.DIST(J$3,economics!$AK$2:$AK$167,economics!$AJ$2:$AJ$167,TRUE)-_xlfn.NORM.DIST(J$30,economics!$AK$2:$AK$167,economics!$AJ$2:$AJ$167,TRUE))*economics!$AM$2:$AM$167))/(SUMPRODUCT((economics!$AG$2:$AG$167=$B52)*(economics!$D$2:$D$167="process")*economics!$AH$2:$AH$167*(_xlfn.NORM.DIST(J$3,economics!$AK$2:$AK$167,economics!$AJ$2:$AJ$167,TRUE)-_xlfn.NORM.DIST(J$30,economics!$AK$2:$AK$167,economics!$AJ$2:$AJ$167,TRUE)))),"")</f>
        <v/>
      </c>
      <c r="K52" t="str">
        <f t="array" ref="K52">IFERROR((SUMPRODUCT((economics!$AG$2:$AG$167=$B52)*(economics!$D$2:$D$167="process")*economics!$AH$2:$AH$167*(_xlfn.NORM.DIST(K$3,economics!$AK$2:$AK$167,economics!$AJ$2:$AJ$167,TRUE)-_xlfn.NORM.DIST(K$30,economics!$AK$2:$AK$167,economics!$AJ$2:$AJ$167,TRUE))*economics!$AM$2:$AM$167))/(SUMPRODUCT((economics!$AG$2:$AG$167=$B52)*(economics!$D$2:$D$167="process")*economics!$AH$2:$AH$167*(_xlfn.NORM.DIST(K$3,economics!$AK$2:$AK$167,economics!$AJ$2:$AJ$167,TRUE)-_xlfn.NORM.DIST(K$30,economics!$AK$2:$AK$167,economics!$AJ$2:$AJ$167,TRUE)))),"")</f>
        <v/>
      </c>
      <c r="L52" t="str">
        <f t="array" ref="L52">IFERROR((SUMPRODUCT((economics!$AG$2:$AG$167=$B52)*(economics!$D$2:$D$167="process")*economics!$AH$2:$AH$167*(_xlfn.NORM.DIST(L$3,economics!$AK$2:$AK$167,economics!$AJ$2:$AJ$167,TRUE)-_xlfn.NORM.DIST(L$30,economics!$AK$2:$AK$167,economics!$AJ$2:$AJ$167,TRUE))*economics!$AM$2:$AM$167))/(SUMPRODUCT((economics!$AG$2:$AG$167=$B52)*(economics!$D$2:$D$167="process")*economics!$AH$2:$AH$167*(_xlfn.NORM.DIST(L$3,economics!$AK$2:$AK$167,economics!$AJ$2:$AJ$167,TRUE)-_xlfn.NORM.DIST(L$30,economics!$AK$2:$AK$167,economics!$AJ$2:$AJ$167,TRUE)))),"")</f>
        <v/>
      </c>
      <c r="M52" t="str">
        <f t="array" ref="M52">IFERROR((SUMPRODUCT((economics!$AG$2:$AG$167=$B52)*(economics!$D$2:$D$167="process")*economics!$AH$2:$AH$167*(_xlfn.NORM.DIST(M$3,economics!$AK$2:$AK$167,economics!$AJ$2:$AJ$167,TRUE)-_xlfn.NORM.DIST(M$30,economics!$AK$2:$AK$167,economics!$AJ$2:$AJ$167,TRUE))*economics!$AM$2:$AM$167))/(SUMPRODUCT((economics!$AG$2:$AG$167=$B52)*(economics!$D$2:$D$167="process")*economics!$AH$2:$AH$167*(_xlfn.NORM.DIST(M$3,economics!$AK$2:$AK$167,economics!$AJ$2:$AJ$167,TRUE)-_xlfn.NORM.DIST(M$30,economics!$AK$2:$AK$167,economics!$AJ$2:$AJ$167,TRUE)))),"")</f>
        <v/>
      </c>
      <c r="N52" t="str">
        <f t="array" ref="N52">IFERROR((SUMPRODUCT((economics!$AG$2:$AG$167=$B52)*(economics!$D$2:$D$167="process")*economics!$AH$2:$AH$167*(_xlfn.NORM.DIST(N$3,economics!$AK$2:$AK$167,economics!$AJ$2:$AJ$167,TRUE)-_xlfn.NORM.DIST(N$30,economics!$AK$2:$AK$167,economics!$AJ$2:$AJ$167,TRUE))*economics!$AM$2:$AM$167))/(SUMPRODUCT((economics!$AG$2:$AG$167=$B52)*(economics!$D$2:$D$167="process")*economics!$AH$2:$AH$167*(_xlfn.NORM.DIST(N$3,economics!$AK$2:$AK$167,economics!$AJ$2:$AJ$167,TRUE)-_xlfn.NORM.DIST(N$30,economics!$AK$2:$AK$167,economics!$AJ$2:$AJ$167,TRUE)))),"")</f>
        <v/>
      </c>
      <c r="O52" t="str">
        <f t="array" ref="O52">IFERROR((SUMPRODUCT((economics!$AG$2:$AG$167=$B52)*(economics!$D$2:$D$167="process")*economics!$AH$2:$AH$167*(_xlfn.NORM.DIST(O$3,economics!$AK$2:$AK$167,economics!$AJ$2:$AJ$167,TRUE)-_xlfn.NORM.DIST(O$30,economics!$AK$2:$AK$167,economics!$AJ$2:$AJ$167,TRUE))*economics!$AM$2:$AM$167))/(SUMPRODUCT((economics!$AG$2:$AG$167=$B52)*(economics!$D$2:$D$167="process")*economics!$AH$2:$AH$167*(_xlfn.NORM.DIST(O$3,economics!$AK$2:$AK$167,economics!$AJ$2:$AJ$167,TRUE)-_xlfn.NORM.DIST(O$30,economics!$AK$2:$AK$167,economics!$AJ$2:$AJ$167,TRUE)))),"")</f>
        <v/>
      </c>
      <c r="P52" t="str">
        <f t="array" ref="P52">IFERROR((SUMPRODUCT((economics!$AG$2:$AG$167=$B52)*(economics!$D$2:$D$167="process")*economics!$AH$2:$AH$167*(_xlfn.NORM.DIST(P$3,economics!$AK$2:$AK$167,economics!$AJ$2:$AJ$167,TRUE)-_xlfn.NORM.DIST(P$30,economics!$AK$2:$AK$167,economics!$AJ$2:$AJ$167,TRUE))*economics!$AM$2:$AM$167))/(SUMPRODUCT((economics!$AG$2:$AG$167=$B52)*(economics!$D$2:$D$167="process")*economics!$AH$2:$AH$167*(_xlfn.NORM.DIST(P$3,economics!$AK$2:$AK$167,economics!$AJ$2:$AJ$167,TRUE)-_xlfn.NORM.DIST(P$30,economics!$AK$2:$AK$167,economics!$AJ$2:$AJ$167,TRUE)))),"")</f>
        <v/>
      </c>
      <c r="Q52" t="str">
        <f t="array" ref="Q52">IFERROR((SUMPRODUCT((economics!$AG$2:$AG$167=$B52)*(economics!$D$2:$D$167="process")*economics!$AH$2:$AH$167*(_xlfn.NORM.DIST(Q$3,economics!$AK$2:$AK$167,economics!$AJ$2:$AJ$167,TRUE)-_xlfn.NORM.DIST(Q$30,economics!$AK$2:$AK$167,economics!$AJ$2:$AJ$167,TRUE))*economics!$AM$2:$AM$167))/(SUMPRODUCT((economics!$AG$2:$AG$167=$B52)*(economics!$D$2:$D$167="process")*economics!$AH$2:$AH$167*(_xlfn.NORM.DIST(Q$3,economics!$AK$2:$AK$167,economics!$AJ$2:$AJ$167,TRUE)-_xlfn.NORM.DIST(Q$30,economics!$AK$2:$AK$167,economics!$AJ$2:$AJ$167,TRUE)))),"")</f>
        <v/>
      </c>
      <c r="R52" t="str">
        <f t="array" ref="R52">IFERROR((SUMPRODUCT((economics!$AG$2:$AG$167=$B52)*(economics!$D$2:$D$167="process")*economics!$AH$2:$AH$167*(_xlfn.NORM.DIST(R$3,economics!$AK$2:$AK$167,economics!$AJ$2:$AJ$167,TRUE)-_xlfn.NORM.DIST(R$30,economics!$AK$2:$AK$167,economics!$AJ$2:$AJ$167,TRUE))*economics!$AM$2:$AM$167))/(SUMPRODUCT((economics!$AG$2:$AG$167=$B52)*(economics!$D$2:$D$167="process")*economics!$AH$2:$AH$167*(_xlfn.NORM.DIST(R$3,economics!$AK$2:$AK$167,economics!$AJ$2:$AJ$167,TRUE)-_xlfn.NORM.DIST(R$30,economics!$AK$2:$AK$167,economics!$AJ$2:$AJ$167,TRUE)))),"")</f>
        <v/>
      </c>
      <c r="S52" t="str">
        <f t="array" ref="S52">IFERROR((SUMPRODUCT((economics!$AG$2:$AG$167=$B52)*(economics!$D$2:$D$167="process")*economics!$AH$2:$AH$167*(_xlfn.NORM.DIST(S$3,economics!$AK$2:$AK$167,economics!$AJ$2:$AJ$167,TRUE)-_xlfn.NORM.DIST(S$30,economics!$AK$2:$AK$167,economics!$AJ$2:$AJ$167,TRUE))*economics!$AM$2:$AM$167))/(SUMPRODUCT((economics!$AG$2:$AG$167=$B52)*(economics!$D$2:$D$167="process")*economics!$AH$2:$AH$167*(_xlfn.NORM.DIST(S$3,economics!$AK$2:$AK$167,economics!$AJ$2:$AJ$167,TRUE)-_xlfn.NORM.DIST(S$30,economics!$AK$2:$AK$167,economics!$AJ$2:$AJ$167,TRUE)))),"")</f>
        <v/>
      </c>
      <c r="T52" t="str">
        <f t="array" ref="T52">IFERROR((SUMPRODUCT((economics!$AG$2:$AG$167=$B52)*(economics!$D$2:$D$167="process")*economics!$AH$2:$AH$167*(_xlfn.NORM.DIST(T$3,economics!$AK$2:$AK$167,economics!$AJ$2:$AJ$167,TRUE)-_xlfn.NORM.DIST(T$30,economics!$AK$2:$AK$167,economics!$AJ$2:$AJ$167,TRUE))*economics!$AM$2:$AM$167))/(SUMPRODUCT((economics!$AG$2:$AG$167=$B52)*(economics!$D$2:$D$167="process")*economics!$AH$2:$AH$167*(_xlfn.NORM.DIST(T$3,economics!$AK$2:$AK$167,economics!$AJ$2:$AJ$167,TRUE)-_xlfn.NORM.DIST(T$30,economics!$AK$2:$AK$167,economics!$AJ$2:$AJ$167,TRUE)))),"")</f>
        <v/>
      </c>
      <c r="U52" t="str">
        <f t="array" ref="U52">IFERROR((SUMPRODUCT((economics!$AG$2:$AG$167=$B52)*(economics!$D$2:$D$167="process")*economics!$AH$2:$AH$167*(_xlfn.NORM.DIST(U$3,economics!$AK$2:$AK$167,economics!$AJ$2:$AJ$167,TRUE)-_xlfn.NORM.DIST(U$30,economics!$AK$2:$AK$167,economics!$AJ$2:$AJ$167,TRUE))*economics!$AM$2:$AM$167))/(SUMPRODUCT((economics!$AG$2:$AG$167=$B52)*(economics!$D$2:$D$167="process")*economics!$AH$2:$AH$167*(_xlfn.NORM.DIST(U$3,economics!$AK$2:$AK$167,economics!$AJ$2:$AJ$167,TRUE)-_xlfn.NORM.DIST(U$30,economics!$AK$2:$AK$167,economics!$AJ$2:$AJ$167,TRUE)))),"")</f>
        <v/>
      </c>
      <c r="V52" t="str">
        <f t="array" ref="V52">IFERROR((SUMPRODUCT((economics!$AG$2:$AG$167=$B52)*(economics!$D$2:$D$167="process")*economics!$AH$2:$AH$167*(_xlfn.NORM.DIST(V$3,economics!$AK$2:$AK$167,economics!$AJ$2:$AJ$167,TRUE)-_xlfn.NORM.DIST(V$30,economics!$AK$2:$AK$167,economics!$AJ$2:$AJ$167,TRUE))*economics!$AM$2:$AM$167))/(SUMPRODUCT((economics!$AG$2:$AG$167=$B52)*(economics!$D$2:$D$167="process")*economics!$AH$2:$AH$167*(_xlfn.NORM.DIST(V$3,economics!$AK$2:$AK$167,economics!$AJ$2:$AJ$167,TRUE)-_xlfn.NORM.DIST(V$30,economics!$AK$2:$AK$167,economics!$AJ$2:$AJ$167,TRUE)))),"")</f>
        <v/>
      </c>
      <c r="W52" t="str">
        <f t="array" ref="W52">IFERROR((SUMPRODUCT((economics!$AG$2:$AG$167=$B52)*(economics!$D$2:$D$167="process")*economics!$AH$2:$AH$167*(_xlfn.NORM.DIST(W$3,economics!$AK$2:$AK$167,economics!$AJ$2:$AJ$167,TRUE)-_xlfn.NORM.DIST(W$30,economics!$AK$2:$AK$167,economics!$AJ$2:$AJ$167,TRUE))*economics!$AM$2:$AM$167))/(SUMPRODUCT((economics!$AG$2:$AG$167=$B52)*(economics!$D$2:$D$167="process")*economics!$AH$2:$AH$167*(_xlfn.NORM.DIST(W$3,economics!$AK$2:$AK$167,economics!$AJ$2:$AJ$167,TRUE)-_xlfn.NORM.DIST(W$30,economics!$AK$2:$AK$167,economics!$AJ$2:$AJ$167,TRUE)))),"")</f>
        <v/>
      </c>
      <c r="X52" t="str">
        <f t="array" ref="X52">IFERROR((SUMPRODUCT((economics!$AG$2:$AG$167=$B52)*(economics!$D$2:$D$167="process")*economics!$AH$2:$AH$167*(_xlfn.NORM.DIST(X$3,economics!$AK$2:$AK$167,economics!$AJ$2:$AJ$167,TRUE)-_xlfn.NORM.DIST(X$30,economics!$AK$2:$AK$167,economics!$AJ$2:$AJ$167,TRUE))*economics!$AM$2:$AM$167))/(SUMPRODUCT((economics!$AG$2:$AG$167=$B52)*(economics!$D$2:$D$167="process")*economics!$AH$2:$AH$167*(_xlfn.NORM.DIST(X$3,economics!$AK$2:$AK$167,economics!$AJ$2:$AJ$167,TRUE)-_xlfn.NORM.DIST(X$30,economics!$AK$2:$AK$167,economics!$AJ$2:$AJ$167,TRUE)))),"")</f>
        <v/>
      </c>
      <c r="Y52" t="str">
        <f t="array" ref="Y52">IFERROR((SUMPRODUCT((economics!$AG$2:$AG$167=$B52)*(economics!$D$2:$D$167="process")*economics!$AH$2:$AH$167*(_xlfn.NORM.DIST(Y$3,economics!$AK$2:$AK$167,economics!$AJ$2:$AJ$167,TRUE)-_xlfn.NORM.DIST(Y$30,economics!$AK$2:$AK$167,economics!$AJ$2:$AJ$167,TRUE))*economics!$AM$2:$AM$167))/(SUMPRODUCT((economics!$AG$2:$AG$167=$B52)*(economics!$D$2:$D$167="process")*economics!$AH$2:$AH$167*(_xlfn.NORM.DIST(Y$3,economics!$AK$2:$AK$167,economics!$AJ$2:$AJ$167,TRUE)-_xlfn.NORM.DIST(Y$30,economics!$AK$2:$AK$167,economics!$AJ$2:$AJ$167,TRUE)))),"")</f>
        <v/>
      </c>
      <c r="Z52" t="str">
        <f t="array" ref="Z52">IFERROR((SUMPRODUCT((economics!$AG$2:$AG$167=$B52)*(economics!$D$2:$D$167="process")*economics!$AH$2:$AH$167*(_xlfn.NORM.DIST(Z$3,economics!$AK$2:$AK$167,economics!$AJ$2:$AJ$167,TRUE)-_xlfn.NORM.DIST(Z$30,economics!$AK$2:$AK$167,economics!$AJ$2:$AJ$167,TRUE))*economics!$AM$2:$AM$167))/(SUMPRODUCT((economics!$AG$2:$AG$167=$B52)*(economics!$D$2:$D$167="process")*economics!$AH$2:$AH$167*(_xlfn.NORM.DIST(Z$3,economics!$AK$2:$AK$167,economics!$AJ$2:$AJ$167,TRUE)-_xlfn.NORM.DIST(Z$30,economics!$AK$2:$AK$167,economics!$AJ$2:$AJ$167,TRUE)))),"")</f>
        <v/>
      </c>
      <c r="AA52" t="str">
        <f t="array" ref="AA52">IFERROR((SUMPRODUCT((economics!$AG$2:$AG$167=$B52)*(economics!$D$2:$D$167="process")*economics!$AH$2:$AH$167*(_xlfn.NORM.DIST(AA$3,economics!$AK$2:$AK$167,economics!$AJ$2:$AJ$167,TRUE)-_xlfn.NORM.DIST(AA$30,economics!$AK$2:$AK$167,economics!$AJ$2:$AJ$167,TRUE))*economics!$AM$2:$AM$167))/(SUMPRODUCT((economics!$AG$2:$AG$167=$B52)*(economics!$D$2:$D$167="process")*economics!$AH$2:$AH$167*(_xlfn.NORM.DIST(AA$3,economics!$AK$2:$AK$167,economics!$AJ$2:$AJ$167,TRUE)-_xlfn.NORM.DIST(AA$30,economics!$AK$2:$AK$167,economics!$AJ$2:$AJ$167,TRUE)))),"")</f>
        <v/>
      </c>
      <c r="AB52" t="str">
        <f t="array" ref="AB52">IFERROR((SUMPRODUCT((economics!$AG$2:$AG$167=$B52)*(economics!$D$2:$D$167="process")*economics!$AH$2:$AH$167*(_xlfn.NORM.DIST(AB$3,economics!$AK$2:$AK$167,economics!$AJ$2:$AJ$167,TRUE)-_xlfn.NORM.DIST(AB$30,economics!$AK$2:$AK$167,economics!$AJ$2:$AJ$167,TRUE))*economics!$AM$2:$AM$167))/(SUMPRODUCT((economics!$AG$2:$AG$167=$B52)*(economics!$D$2:$D$167="process")*economics!$AH$2:$AH$167*(_xlfn.NORM.DIST(AB$3,economics!$AK$2:$AK$167,economics!$AJ$2:$AJ$167,TRUE)-_xlfn.NORM.DIST(AB$30,economics!$AK$2:$AK$167,economics!$AJ$2:$AJ$167,TRUE)))),"")</f>
        <v/>
      </c>
      <c r="AC52" t="str">
        <f t="array" ref="AC52">IFERROR((SUMPRODUCT((economics!$AG$2:$AG$167=$B52)*(economics!$D$2:$D$167="process")*economics!$AH$2:$AH$167*(_xlfn.NORM.DIST(AC$3,economics!$AK$2:$AK$167,economics!$AJ$2:$AJ$167,TRUE)-_xlfn.NORM.DIST(AC$30,economics!$AK$2:$AK$167,economics!$AJ$2:$AJ$167,TRUE))*economics!$AM$2:$AM$167))/(SUMPRODUCT((economics!$AG$2:$AG$167=$B52)*(economics!$D$2:$D$167="process")*economics!$AH$2:$AH$167*(_xlfn.NORM.DIST(AC$3,economics!$AK$2:$AK$167,economics!$AJ$2:$AJ$167,TRUE)-_xlfn.NORM.DIST(AC$30,economics!$AK$2:$AK$167,economics!$AJ$2:$AJ$167,TRUE)))),"")</f>
        <v/>
      </c>
      <c r="AD52" t="str">
        <f t="array" ref="AD52">IFERROR((SUMPRODUCT((economics!$AG$2:$AG$167=$B52)*(economics!$D$2:$D$167="process")*economics!$AH$2:$AH$167*(_xlfn.NORM.DIST(AD$3,economics!$AK$2:$AK$167,economics!$AJ$2:$AJ$167,TRUE)-_xlfn.NORM.DIST(AD$30,economics!$AK$2:$AK$167,economics!$AJ$2:$AJ$167,TRUE))*economics!$AM$2:$AM$167))/(SUMPRODUCT((economics!$AG$2:$AG$167=$B52)*(economics!$D$2:$D$167="process")*economics!$AH$2:$AH$167*(_xlfn.NORM.DIST(AD$3,economics!$AK$2:$AK$167,economics!$AJ$2:$AJ$167,TRUE)-_xlfn.NORM.DIST(AD$30,economics!$AK$2:$AK$167,economics!$AJ$2:$AJ$167,TRUE)))),"")</f>
        <v/>
      </c>
      <c r="AE52" t="str">
        <f t="array" ref="AE52">IFERROR((SUMPRODUCT((economics!$AG$2:$AG$167=$B52)*(economics!$D$2:$D$167="process")*economics!$AH$2:$AH$167*(_xlfn.NORM.DIST(AE$3,economics!$AK$2:$AK$167,economics!$AJ$2:$AJ$167,TRUE)-_xlfn.NORM.DIST(AE$30,economics!$AK$2:$AK$167,economics!$AJ$2:$AJ$167,TRUE))*economics!$AM$2:$AM$167))/(SUMPRODUCT((economics!$AG$2:$AG$167=$B52)*(economics!$D$2:$D$167="process")*economics!$AH$2:$AH$167*(_xlfn.NORM.DIST(AE$3,economics!$AK$2:$AK$167,economics!$AJ$2:$AJ$167,TRUE)-_xlfn.NORM.DIST(AE$30,economics!$AK$2:$AK$167,economics!$AJ$2:$AJ$167,TRUE)))),"")</f>
        <v/>
      </c>
      <c r="AF52" t="str">
        <f t="array" ref="AF52">IFERROR((SUMPRODUCT((economics!$AG$2:$AG$167=$B52)*(economics!$D$2:$D$167="process")*economics!$AH$2:$AH$167*(_xlfn.NORM.DIST(AF$3,economics!$AK$2:$AK$167,economics!$AJ$2:$AJ$167,TRUE)-_xlfn.NORM.DIST(AF$30,economics!$AK$2:$AK$167,economics!$AJ$2:$AJ$167,TRUE))*economics!$AM$2:$AM$167))/(SUMPRODUCT((economics!$AG$2:$AG$167=$B52)*(economics!$D$2:$D$167="process")*economics!$AH$2:$AH$167*(_xlfn.NORM.DIST(AF$3,economics!$AK$2:$AK$167,economics!$AJ$2:$AJ$167,TRUE)-_xlfn.NORM.DIST(AF$30,economics!$AK$2:$AK$167,economics!$AJ$2:$AJ$167,TRUE)))),"")</f>
        <v/>
      </c>
      <c r="AG52" t="str">
        <f t="array" ref="AG52">IFERROR((SUMPRODUCT((economics!$AG$2:$AG$167=$B52)*(economics!$D$2:$D$167="process")*economics!$AH$2:$AH$167*(_xlfn.NORM.DIST(AG$3,economics!$AK$2:$AK$167,economics!$AJ$2:$AJ$167,TRUE)-_xlfn.NORM.DIST(AG$30,economics!$AK$2:$AK$167,economics!$AJ$2:$AJ$167,TRUE))*economics!$AM$2:$AM$167))/(SUMPRODUCT((economics!$AG$2:$AG$167=$B52)*(economics!$D$2:$D$167="process")*economics!$AH$2:$AH$167*(_xlfn.NORM.DIST(AG$3,economics!$AK$2:$AK$167,economics!$AJ$2:$AJ$167,TRUE)-_xlfn.NORM.DIST(AG$30,economics!$AK$2:$AK$167,economics!$AJ$2:$AJ$167,TRUE)))),"")</f>
        <v/>
      </c>
      <c r="AH52" t="str">
        <f t="array" ref="AH52">IFERROR((SUMPRODUCT((economics!$AG$2:$AG$167=$B52)*(economics!$D$2:$D$167="process")*economics!$AH$2:$AH$167*(_xlfn.NORM.DIST(AH$3,economics!$AK$2:$AK$167,economics!$AJ$2:$AJ$167,TRUE)-_xlfn.NORM.DIST(AH$30,economics!$AK$2:$AK$167,economics!$AJ$2:$AJ$167,TRUE))*economics!$AM$2:$AM$167))/(SUMPRODUCT((economics!$AG$2:$AG$167=$B52)*(economics!$D$2:$D$167="process")*economics!$AH$2:$AH$167*(_xlfn.NORM.DIST(AH$3,economics!$AK$2:$AK$167,economics!$AJ$2:$AJ$167,TRUE)-_xlfn.NORM.DIST(AH$30,economics!$AK$2:$AK$167,economics!$AJ$2:$AJ$167,TRUE)))),"")</f>
        <v/>
      </c>
      <c r="AI52" t="str">
        <f t="array" ref="AI52">IFERROR((SUMPRODUCT((economics!$AG$2:$AG$167=$B52)*(economics!$D$2:$D$167="process")*economics!$AH$2:$AH$167*(_xlfn.NORM.DIST(AI$3,economics!$AK$2:$AK$167,economics!$AJ$2:$AJ$167,TRUE)-_xlfn.NORM.DIST(AI$30,economics!$AK$2:$AK$167,economics!$AJ$2:$AJ$167,TRUE))*economics!$AM$2:$AM$167))/(SUMPRODUCT((economics!$AG$2:$AG$167=$B52)*(economics!$D$2:$D$167="process")*economics!$AH$2:$AH$167*(_xlfn.NORM.DIST(AI$3,economics!$AK$2:$AK$167,economics!$AJ$2:$AJ$167,TRUE)-_xlfn.NORM.DIST(AI$30,economics!$AK$2:$AK$167,economics!$AJ$2:$AJ$167,TRUE)))),"")</f>
        <v/>
      </c>
      <c r="AJ52" t="str">
        <f t="array" ref="AJ52">IFERROR((SUMPRODUCT((economics!$AG$2:$AG$167=$B52)*(economics!$D$2:$D$167="process")*economics!$AH$2:$AH$167*(_xlfn.NORM.DIST(AJ$3,economics!$AK$2:$AK$167,economics!$AJ$2:$AJ$167,TRUE)-_xlfn.NORM.DIST(AJ$30,economics!$AK$2:$AK$167,economics!$AJ$2:$AJ$167,TRUE))*economics!$AM$2:$AM$167))/(SUMPRODUCT((economics!$AG$2:$AG$167=$B52)*(economics!$D$2:$D$167="process")*economics!$AH$2:$AH$167*(_xlfn.NORM.DIST(AJ$3,economics!$AK$2:$AK$167,economics!$AJ$2:$AJ$167,TRUE)-_xlfn.NORM.DIST(AJ$30,economics!$AK$2:$AK$167,economics!$AJ$2:$AJ$167,TRUE)))),"")</f>
        <v/>
      </c>
      <c r="AK52" t="str">
        <f t="array" ref="AK52">IFERROR((SUMPRODUCT((economics!$AG$2:$AG$167=$B52)*(economics!$D$2:$D$167="process")*economics!$AH$2:$AH$167*(_xlfn.NORM.DIST(AK$3,economics!$AK$2:$AK$167,economics!$AJ$2:$AJ$167,TRUE)-_xlfn.NORM.DIST(AK$30,economics!$AK$2:$AK$167,economics!$AJ$2:$AJ$167,TRUE))*economics!$AM$2:$AM$167))/(SUMPRODUCT((economics!$AG$2:$AG$167=$B52)*(economics!$D$2:$D$167="process")*economics!$AH$2:$AH$167*(_xlfn.NORM.DIST(AK$3,economics!$AK$2:$AK$167,economics!$AJ$2:$AJ$167,TRUE)-_xlfn.NORM.DIST(AK$30,economics!$AK$2:$AK$167,economics!$AJ$2:$AJ$167,TRUE)))),"")</f>
        <v/>
      </c>
      <c r="AL52" t="str">
        <f t="array" ref="AL52">IFERROR((SUMPRODUCT((economics!$AG$2:$AG$167=$B52)*(economics!$D$2:$D$167="process")*economics!$AH$2:$AH$167*(_xlfn.NORM.DIST(AL$3,economics!$AK$2:$AK$167,economics!$AJ$2:$AJ$167,TRUE)-_xlfn.NORM.DIST(AL$30,economics!$AK$2:$AK$167,economics!$AJ$2:$AJ$167,TRUE))*economics!$AM$2:$AM$167))/(SUMPRODUCT((economics!$AG$2:$AG$167=$B52)*(economics!$D$2:$D$167="process")*economics!$AH$2:$AH$167*(_xlfn.NORM.DIST(AL$3,economics!$AK$2:$AK$167,economics!$AJ$2:$AJ$167,TRUE)-_xlfn.NORM.DIST(AL$30,economics!$AK$2:$AK$167,economics!$AJ$2:$AJ$167,TRUE)))),"")</f>
        <v/>
      </c>
      <c r="AM52" t="str">
        <f t="array" ref="AM52">IFERROR((SUMPRODUCT((economics!$AG$2:$AG$167=$B52)*(economics!$D$2:$D$167="process")*economics!$AH$2:$AH$167*(_xlfn.NORM.DIST(AM$3,economics!$AK$2:$AK$167,economics!$AJ$2:$AJ$167,TRUE)-_xlfn.NORM.DIST(AM$30,economics!$AK$2:$AK$167,economics!$AJ$2:$AJ$167,TRUE))*economics!$AM$2:$AM$167))/(SUMPRODUCT((economics!$AG$2:$AG$167=$B52)*(economics!$D$2:$D$167="process")*economics!$AH$2:$AH$167*(_xlfn.NORM.DIST(AM$3,economics!$AK$2:$AK$167,economics!$AJ$2:$AJ$167,TRUE)-_xlfn.NORM.DIST(AM$30,economics!$AK$2:$AK$167,economics!$AJ$2:$AJ$167,TRUE)))),"")</f>
        <v/>
      </c>
      <c r="AN52" t="str">
        <f t="array" ref="AN52">IFERROR((SUMPRODUCT((economics!$AG$2:$AG$167=$B52)*(economics!$D$2:$D$167="process")*economics!$AH$2:$AH$167*(_xlfn.NORM.DIST(AN$3,economics!$AK$2:$AK$167,economics!$AJ$2:$AJ$167,TRUE)-_xlfn.NORM.DIST(AN$30,economics!$AK$2:$AK$167,economics!$AJ$2:$AJ$167,TRUE))*economics!$AM$2:$AM$167))/(SUMPRODUCT((economics!$AG$2:$AG$167=$B52)*(economics!$D$2:$D$167="process")*economics!$AH$2:$AH$167*(_xlfn.NORM.DIST(AN$3,economics!$AK$2:$AK$167,economics!$AJ$2:$AJ$167,TRUE)-_xlfn.NORM.DIST(AN$30,economics!$AK$2:$AK$167,economics!$AJ$2:$AJ$167,TRUE)))),"")</f>
        <v/>
      </c>
      <c r="AO52" t="str">
        <f t="array" ref="AO52">IFERROR((SUMPRODUCT((economics!$AG$2:$AG$167=$B52)*(economics!$D$2:$D$167="process")*economics!$AH$2:$AH$167*(_xlfn.NORM.DIST(AO$3,economics!$AK$2:$AK$167,economics!$AJ$2:$AJ$167,TRUE)-_xlfn.NORM.DIST(AO$30,economics!$AK$2:$AK$167,economics!$AJ$2:$AJ$167,TRUE))*economics!$AM$2:$AM$167))/(SUMPRODUCT((economics!$AG$2:$AG$167=$B52)*(economics!$D$2:$D$167="process")*economics!$AH$2:$AH$167*(_xlfn.NORM.DIST(AO$3,economics!$AK$2:$AK$167,economics!$AJ$2:$AJ$167,TRUE)-_xlfn.NORM.DIST(AO$30,economics!$AK$2:$AK$167,economics!$AJ$2:$AJ$167,TRUE)))),"")</f>
        <v/>
      </c>
      <c r="AP52" t="str">
        <f t="array" ref="AP52">IFERROR((SUMPRODUCT((economics!$AG$2:$AG$167=$B52)*(economics!$D$2:$D$167="process")*economics!$AH$2:$AH$167*(_xlfn.NORM.DIST(AP$3,economics!$AK$2:$AK$167,economics!$AJ$2:$AJ$167,TRUE)-_xlfn.NORM.DIST(AP$30,economics!$AK$2:$AK$167,economics!$AJ$2:$AJ$167,TRUE))*economics!$AM$2:$AM$167))/(SUMPRODUCT((economics!$AG$2:$AG$167=$B52)*(economics!$D$2:$D$167="process")*economics!$AH$2:$AH$167*(_xlfn.NORM.DIST(AP$3,economics!$AK$2:$AK$167,economics!$AJ$2:$AJ$167,TRUE)-_xlfn.NORM.DIST(AP$30,economics!$AK$2:$AK$167,economics!$AJ$2:$AJ$167,TRUE)))),"")</f>
        <v/>
      </c>
      <c r="AQ52" t="str">
        <f t="array" ref="AQ52">IFERROR((SUMPRODUCT((economics!$AG$2:$AG$167=$B52)*(economics!$D$2:$D$167="process")*economics!$AH$2:$AH$167*(_xlfn.NORM.DIST(AQ$3,economics!$AK$2:$AK$167,economics!$AJ$2:$AJ$167,TRUE)-_xlfn.NORM.DIST(AQ$30,economics!$AK$2:$AK$167,economics!$AJ$2:$AJ$167,TRUE))*economics!$AM$2:$AM$167))/(SUMPRODUCT((economics!$AG$2:$AG$167=$B52)*(economics!$D$2:$D$167="process")*economics!$AH$2:$AH$167*(_xlfn.NORM.DIST(AQ$3,economics!$AK$2:$AK$167,economics!$AJ$2:$AJ$167,TRUE)-_xlfn.NORM.DIST(AQ$30,economics!$AK$2:$AK$167,economics!$AJ$2:$AJ$167,TRUE)))),"")</f>
        <v/>
      </c>
      <c r="AR52" t="str">
        <f t="array" ref="AR52">IFERROR((SUMPRODUCT((economics!$AG$2:$AG$167=$B52)*(economics!$D$2:$D$167="process")*economics!$AH$2:$AH$167*(_xlfn.NORM.DIST(AR$3,economics!$AK$2:$AK$167,economics!$AJ$2:$AJ$167,TRUE)-_xlfn.NORM.DIST(AR$30,economics!$AK$2:$AK$167,economics!$AJ$2:$AJ$167,TRUE))*economics!$AM$2:$AM$167))/(SUMPRODUCT((economics!$AG$2:$AG$167=$B52)*(economics!$D$2:$D$167="process")*economics!$AH$2:$AH$167*(_xlfn.NORM.DIST(AR$3,economics!$AK$2:$AK$167,economics!$AJ$2:$AJ$167,TRUE)-_xlfn.NORM.DIST(AR$30,economics!$AK$2:$AK$167,economics!$AJ$2:$AJ$167,TRUE)))),"")</f>
        <v/>
      </c>
      <c r="AS52" t="str">
        <f t="array" ref="AS52">IFERROR((SUMPRODUCT((economics!$AG$2:$AG$167=$B52)*(economics!$D$2:$D$167="process")*economics!$AH$2:$AH$167*(_xlfn.NORM.DIST(AS$3,economics!$AK$2:$AK$167,economics!$AJ$2:$AJ$167,TRUE)-_xlfn.NORM.DIST(AS$30,economics!$AK$2:$AK$167,economics!$AJ$2:$AJ$167,TRUE))*economics!$AM$2:$AM$167))/(SUMPRODUCT((economics!$AG$2:$AG$167=$B52)*(economics!$D$2:$D$167="process")*economics!$AH$2:$AH$167*(_xlfn.NORM.DIST(AS$3,economics!$AK$2:$AK$167,economics!$AJ$2:$AJ$167,TRUE)-_xlfn.NORM.DIST(AS$30,economics!$AK$2:$AK$167,economics!$AJ$2:$AJ$167,TRUE)))),"")</f>
        <v/>
      </c>
      <c r="AT52" t="str">
        <f t="array" ref="AT52">IFERROR((SUMPRODUCT((economics!$AG$2:$AG$167=$B52)*(economics!$D$2:$D$167="process")*economics!$AH$2:$AH$167*(_xlfn.NORM.DIST(AT$3,economics!$AK$2:$AK$167,economics!$AJ$2:$AJ$167,TRUE)-_xlfn.NORM.DIST(AT$30,economics!$AK$2:$AK$167,economics!$AJ$2:$AJ$167,TRUE))*economics!$AM$2:$AM$167))/(SUMPRODUCT((economics!$AG$2:$AG$167=$B52)*(economics!$D$2:$D$167="process")*economics!$AH$2:$AH$167*(_xlfn.NORM.DIST(AT$3,economics!$AK$2:$AK$167,economics!$AJ$2:$AJ$167,TRUE)-_xlfn.NORM.DIST(AT$30,economics!$AK$2:$AK$167,economics!$AJ$2:$AJ$167,TRUE)))),"")</f>
        <v/>
      </c>
      <c r="AU52" t="str">
        <f t="array" ref="AU52">IFERROR((SUMPRODUCT((economics!$AG$2:$AG$167=$B52)*(economics!$D$2:$D$167="process")*economics!$AH$2:$AH$167*(_xlfn.NORM.DIST(AU$3,economics!$AK$2:$AK$167,economics!$AJ$2:$AJ$167,TRUE)-_xlfn.NORM.DIST(AU$30,economics!$AK$2:$AK$167,economics!$AJ$2:$AJ$167,TRUE))*economics!$AM$2:$AM$167))/(SUMPRODUCT((economics!$AG$2:$AG$167=$B52)*(economics!$D$2:$D$167="process")*economics!$AH$2:$AH$167*(_xlfn.NORM.DIST(AU$3,economics!$AK$2:$AK$167,economics!$AJ$2:$AJ$167,TRUE)-_xlfn.NORM.DIST(AU$30,economics!$AK$2:$AK$167,economics!$AJ$2:$AJ$167,TRUE)))),"")</f>
        <v/>
      </c>
      <c r="AV52" t="str">
        <f t="array" ref="AV52">IFERROR((SUMPRODUCT((economics!$AG$2:$AG$167=$B52)*(economics!$D$2:$D$167="process")*economics!$AH$2:$AH$167*(_xlfn.NORM.DIST(AV$3,economics!$AK$2:$AK$167,economics!$AJ$2:$AJ$167,TRUE)-_xlfn.NORM.DIST(AV$30,economics!$AK$2:$AK$167,economics!$AJ$2:$AJ$167,TRUE))*economics!$AM$2:$AM$167))/(SUMPRODUCT((economics!$AG$2:$AG$167=$B52)*(economics!$D$2:$D$167="process")*economics!$AH$2:$AH$167*(_xlfn.NORM.DIST(AV$3,economics!$AK$2:$AK$167,economics!$AJ$2:$AJ$167,TRUE)-_xlfn.NORM.DIST(AV$30,economics!$AK$2:$AK$167,economics!$AJ$2:$AJ$167,TRUE)))),"")</f>
        <v/>
      </c>
      <c r="AW52" t="str">
        <f t="array" ref="AW52">IFERROR((SUMPRODUCT((economics!$AG$2:$AG$167=$B52)*(economics!$D$2:$D$167="process")*economics!$AH$2:$AH$167*(_xlfn.NORM.DIST(AW$3,economics!$AK$2:$AK$167,economics!$AJ$2:$AJ$167,TRUE)-_xlfn.NORM.DIST(AW$30,economics!$AK$2:$AK$167,economics!$AJ$2:$AJ$167,TRUE))*economics!$AM$2:$AM$167))/(SUMPRODUCT((economics!$AG$2:$AG$167=$B52)*(economics!$D$2:$D$167="process")*economics!$AH$2:$AH$167*(_xlfn.NORM.DIST(AW$3,economics!$AK$2:$AK$167,economics!$AJ$2:$AJ$167,TRUE)-_xlfn.NORM.DIST(AW$30,economics!$AK$2:$AK$167,economics!$AJ$2:$AJ$167,TRUE)))),"")</f>
        <v/>
      </c>
      <c r="AX52" t="str">
        <f t="array" ref="AX52">IFERROR((SUMPRODUCT((economics!$AG$2:$AG$167=$B52)*(economics!$D$2:$D$167="process")*economics!$AH$2:$AH$167*(_xlfn.NORM.DIST(AX$3,economics!$AK$2:$AK$167,economics!$AJ$2:$AJ$167,TRUE)-_xlfn.NORM.DIST(AX$30,economics!$AK$2:$AK$167,economics!$AJ$2:$AJ$167,TRUE))*economics!$AM$2:$AM$167))/(SUMPRODUCT((economics!$AG$2:$AG$167=$B52)*(economics!$D$2:$D$167="process")*economics!$AH$2:$AH$167*(_xlfn.NORM.DIST(AX$3,economics!$AK$2:$AK$167,economics!$AJ$2:$AJ$167,TRUE)-_xlfn.NORM.DIST(AX$30,economics!$AK$2:$AK$167,economics!$AJ$2:$AJ$167,TRUE)))),"")</f>
        <v/>
      </c>
      <c r="AY52" t="str">
        <f t="array" ref="AY52">IFERROR((SUMPRODUCT((economics!$AG$2:$AG$167=$B52)*(economics!$D$2:$D$167="process")*economics!$AH$2:$AH$167*(_xlfn.NORM.DIST(AY$3,economics!$AK$2:$AK$167,economics!$AJ$2:$AJ$167,TRUE)-_xlfn.NORM.DIST(AY$30,economics!$AK$2:$AK$167,economics!$AJ$2:$AJ$167,TRUE))*economics!$AM$2:$AM$167))/(SUMPRODUCT((economics!$AG$2:$AG$167=$B52)*(economics!$D$2:$D$167="process")*economics!$AH$2:$AH$167*(_xlfn.NORM.DIST(AY$3,economics!$AK$2:$AK$167,economics!$AJ$2:$AJ$167,TRUE)-_xlfn.NORM.DIST(AY$30,economics!$AK$2:$AK$167,economics!$AJ$2:$AJ$167,TRUE)))),"")</f>
        <v/>
      </c>
      <c r="AZ52" t="str">
        <f t="array" ref="AZ52">IFERROR((SUMPRODUCT((economics!$AG$2:$AG$167=$B52)*(economics!$D$2:$D$167="process")*economics!$AH$2:$AH$167*(_xlfn.NORM.DIST(AZ$3,economics!$AK$2:$AK$167,economics!$AJ$2:$AJ$167,TRUE)-_xlfn.NORM.DIST(AZ$30,economics!$AK$2:$AK$167,economics!$AJ$2:$AJ$167,TRUE))*economics!$AM$2:$AM$167))/(SUMPRODUCT((economics!$AG$2:$AG$167=$B52)*(economics!$D$2:$D$167="process")*economics!$AH$2:$AH$167*(_xlfn.NORM.DIST(AZ$3,economics!$AK$2:$AK$167,economics!$AJ$2:$AJ$167,TRUE)-_xlfn.NORM.DIST(AZ$30,economics!$AK$2:$AK$167,economics!$AJ$2:$AJ$167,TRUE)))),"")</f>
        <v/>
      </c>
      <c r="BA52" t="str">
        <f t="array" ref="BA52">IFERROR((SUMPRODUCT((economics!$AG$2:$AG$167=$B52)*(economics!$D$2:$D$167="process")*economics!$AH$2:$AH$167*(_xlfn.NORM.DIST(BA$3,economics!$AK$2:$AK$167,economics!$AJ$2:$AJ$167,TRUE)-_xlfn.NORM.DIST(BA$30,economics!$AK$2:$AK$167,economics!$AJ$2:$AJ$167,TRUE))*economics!$AM$2:$AM$167))/(SUMPRODUCT((economics!$AG$2:$AG$167=$B52)*(economics!$D$2:$D$167="process")*economics!$AH$2:$AH$167*(_xlfn.NORM.DIST(BA$3,economics!$AK$2:$AK$167,economics!$AJ$2:$AJ$167,TRUE)-_xlfn.NORM.DIST(BA$30,economics!$AK$2:$AK$167,economics!$AJ$2:$AJ$167,TRUE)))),"")</f>
        <v/>
      </c>
      <c r="BB52" t="str">
        <f t="array" ref="BB52">IFERROR((SUMPRODUCT((economics!$AG$2:$AG$167=$B52)*(economics!$D$2:$D$167="process")*economics!$AH$2:$AH$167*(_xlfn.NORM.DIST(BB$3,economics!$AK$2:$AK$167,economics!$AJ$2:$AJ$167,TRUE)-_xlfn.NORM.DIST(BB$30,economics!$AK$2:$AK$167,economics!$AJ$2:$AJ$167,TRUE))*economics!$AM$2:$AM$167))/(SUMPRODUCT((economics!$AG$2:$AG$167=$B52)*(economics!$D$2:$D$167="process")*economics!$AH$2:$AH$167*(_xlfn.NORM.DIST(BB$3,economics!$AK$2:$AK$167,economics!$AJ$2:$AJ$167,TRUE)-_xlfn.NORM.DIST(BB$30,economics!$AK$2:$AK$167,economics!$AJ$2:$AJ$167,TRUE)))),"")</f>
        <v/>
      </c>
      <c r="BC52" t="str">
        <f t="array" ref="BC52">IFERROR((SUMPRODUCT((economics!$AG$2:$AG$167=$B52)*(economics!$D$2:$D$167="process")*economics!$AH$2:$AH$167*(_xlfn.NORM.DIST(BC$3,economics!$AK$2:$AK$167,economics!$AJ$2:$AJ$167,TRUE)-_xlfn.NORM.DIST(BC$30,economics!$AK$2:$AK$167,economics!$AJ$2:$AJ$167,TRUE))*economics!$AM$2:$AM$167))/(SUMPRODUCT((economics!$AG$2:$AG$167=$B52)*(economics!$D$2:$D$167="process")*economics!$AH$2:$AH$167*(_xlfn.NORM.DIST(BC$3,economics!$AK$2:$AK$167,economics!$AJ$2:$AJ$167,TRUE)-_xlfn.NORM.DIST(BC$30,economics!$AK$2:$AK$167,economics!$AJ$2:$AJ$167,TRUE)))),"")</f>
        <v/>
      </c>
      <c r="BD52" t="str">
        <f t="array" ref="BD52">IFERROR((SUMPRODUCT((economics!$AG$2:$AG$167=$B52)*(economics!$D$2:$D$167="process")*economics!$AH$2:$AH$167*(_xlfn.NORM.DIST(BD$3,economics!$AK$2:$AK$167,economics!$AJ$2:$AJ$167,TRUE)-_xlfn.NORM.DIST(BD$30,economics!$AK$2:$AK$167,economics!$AJ$2:$AJ$167,TRUE))*economics!$AM$2:$AM$167))/(SUMPRODUCT((economics!$AG$2:$AG$167=$B52)*(economics!$D$2:$D$167="process")*economics!$AH$2:$AH$167*(_xlfn.NORM.DIST(BD$3,economics!$AK$2:$AK$167,economics!$AJ$2:$AJ$167,TRUE)-_xlfn.NORM.DIST(BD$30,economics!$AK$2:$AK$167,economics!$AJ$2:$AJ$167,TRUE)))),"")</f>
        <v/>
      </c>
      <c r="BE52" t="str">
        <f t="array" ref="BE52">IFERROR((SUMPRODUCT((economics!$AG$2:$AG$167=$B52)*(economics!$D$2:$D$167="process")*economics!$AH$2:$AH$167*(_xlfn.NORM.DIST(BE$3,economics!$AK$2:$AK$167,economics!$AJ$2:$AJ$167,TRUE)-_xlfn.NORM.DIST(BE$30,economics!$AK$2:$AK$167,economics!$AJ$2:$AJ$167,TRUE))*economics!$AM$2:$AM$167))/(SUMPRODUCT((economics!$AG$2:$AG$167=$B52)*(economics!$D$2:$D$167="process")*economics!$AH$2:$AH$167*(_xlfn.NORM.DIST(BE$3,economics!$AK$2:$AK$167,economics!$AJ$2:$AJ$167,TRUE)-_xlfn.NORM.DIST(BE$30,economics!$AK$2:$AK$167,economics!$AJ$2:$AJ$167,TRUE)))),"")</f>
        <v/>
      </c>
      <c r="BF52" t="str">
        <f t="array" ref="BF52">IFERROR((SUMPRODUCT((economics!$AG$2:$AG$167=$B52)*(economics!$D$2:$D$167="process")*economics!$AH$2:$AH$167*(_xlfn.NORM.DIST(BF$3,economics!$AK$2:$AK$167,economics!$AJ$2:$AJ$167,TRUE)-_xlfn.NORM.DIST(BF$30,economics!$AK$2:$AK$167,economics!$AJ$2:$AJ$167,TRUE))*economics!$AM$2:$AM$167))/(SUMPRODUCT((economics!$AG$2:$AG$167=$B52)*(economics!$D$2:$D$167="process")*economics!$AH$2:$AH$167*(_xlfn.NORM.DIST(BF$3,economics!$AK$2:$AK$167,economics!$AJ$2:$AJ$167,TRUE)-_xlfn.NORM.DIST(BF$30,economics!$AK$2:$AK$167,economics!$AJ$2:$AJ$167,TRUE)))),"")</f>
        <v/>
      </c>
      <c r="BG52" t="str">
        <f t="array" ref="BG52">IFERROR((SUMPRODUCT((economics!$AG$2:$AG$167=$B52)*(economics!$D$2:$D$167="process")*economics!$AH$2:$AH$167*(_xlfn.NORM.DIST(BG$3,economics!$AK$2:$AK$167,economics!$AJ$2:$AJ$167,TRUE)-_xlfn.NORM.DIST(BG$30,economics!$AK$2:$AK$167,economics!$AJ$2:$AJ$167,TRUE))*economics!$AM$2:$AM$167))/(SUMPRODUCT((economics!$AG$2:$AG$167=$B52)*(economics!$D$2:$D$167="process")*economics!$AH$2:$AH$167*(_xlfn.NORM.DIST(BG$3,economics!$AK$2:$AK$167,economics!$AJ$2:$AJ$167,TRUE)-_xlfn.NORM.DIST(BG$30,economics!$AK$2:$AK$167,economics!$AJ$2:$AJ$167,TRUE)))),"")</f>
        <v/>
      </c>
      <c r="BH52" t="str">
        <f t="array" ref="BH52">IFERROR((SUMPRODUCT((economics!$AG$2:$AG$167=$B52)*(economics!$D$2:$D$167="process")*economics!$AH$2:$AH$167*(_xlfn.NORM.DIST(BH$3,economics!$AK$2:$AK$167,economics!$AJ$2:$AJ$167,TRUE)-_xlfn.NORM.DIST(BH$30,economics!$AK$2:$AK$167,economics!$AJ$2:$AJ$167,TRUE))*economics!$AM$2:$AM$167))/(SUMPRODUCT((economics!$AG$2:$AG$167=$B52)*(economics!$D$2:$D$167="process")*economics!$AH$2:$AH$167*(_xlfn.NORM.DIST(BH$3,economics!$AK$2:$AK$167,economics!$AJ$2:$AJ$167,TRUE)-_xlfn.NORM.DIST(BH$30,economics!$AK$2:$AK$167,economics!$AJ$2:$AJ$167,TRUE)))),"")</f>
        <v/>
      </c>
      <c r="BI52" t="str">
        <f t="array" ref="BI52">IFERROR((SUMPRODUCT((economics!$AG$2:$AG$167=$B52)*(economics!$D$2:$D$167="process")*economics!$AH$2:$AH$167*(_xlfn.NORM.DIST(BI$3,economics!$AK$2:$AK$167,economics!$AJ$2:$AJ$167,TRUE)-_xlfn.NORM.DIST(BI$30,economics!$AK$2:$AK$167,economics!$AJ$2:$AJ$167,TRUE))*economics!$AM$2:$AM$167))/(SUMPRODUCT((economics!$AG$2:$AG$167=$B52)*(economics!$D$2:$D$167="process")*economics!$AH$2:$AH$167*(_xlfn.NORM.DIST(BI$3,economics!$AK$2:$AK$167,economics!$AJ$2:$AJ$167,TRUE)-_xlfn.NORM.DIST(BI$30,economics!$AK$2:$AK$167,economics!$AJ$2:$AJ$167,TRUE)))),"")</f>
        <v/>
      </c>
      <c r="BJ52" t="str">
        <f t="array" ref="BJ52">IFERROR((SUMPRODUCT((economics!$AG$2:$AG$167=$B52)*(economics!$D$2:$D$167="process")*economics!$AH$2:$AH$167*(_xlfn.NORM.DIST(BJ$3,economics!$AK$2:$AK$167,economics!$AJ$2:$AJ$167,TRUE)-_xlfn.NORM.DIST(BJ$30,economics!$AK$2:$AK$167,economics!$AJ$2:$AJ$167,TRUE))*economics!$AM$2:$AM$167))/(SUMPRODUCT((economics!$AG$2:$AG$167=$B52)*(economics!$D$2:$D$167="process")*economics!$AH$2:$AH$167*(_xlfn.NORM.DIST(BJ$3,economics!$AK$2:$AK$167,economics!$AJ$2:$AJ$167,TRUE)-_xlfn.NORM.DIST(BJ$30,economics!$AK$2:$AK$167,economics!$AJ$2:$AJ$167,TRUE)))),"")</f>
        <v/>
      </c>
      <c r="BK52" t="str">
        <f t="array" ref="BK52">IFERROR((SUMPRODUCT((economics!$AG$2:$AG$167=$B52)*(economics!$D$2:$D$167="process")*economics!$AH$2:$AH$167*(_xlfn.NORM.DIST(BK$3,economics!$AK$2:$AK$167,economics!$AJ$2:$AJ$167,TRUE)-_xlfn.NORM.DIST(BK$30,economics!$AK$2:$AK$167,economics!$AJ$2:$AJ$167,TRUE))*economics!$AM$2:$AM$167))/(SUMPRODUCT((economics!$AG$2:$AG$167=$B52)*(economics!$D$2:$D$167="process")*economics!$AH$2:$AH$167*(_xlfn.NORM.DIST(BK$3,economics!$AK$2:$AK$167,economics!$AJ$2:$AJ$167,TRUE)-_xlfn.NORM.DIST(BK$30,economics!$AK$2:$AK$167,economics!$AJ$2:$AJ$167,TRUE)))),"")</f>
        <v/>
      </c>
      <c r="BL52" t="str">
        <f t="array" ref="BL52">IFERROR((SUMPRODUCT((economics!$AG$2:$AG$167=$B52)*(economics!$D$2:$D$167="process")*economics!$AH$2:$AH$167*(_xlfn.NORM.DIST(BL$3,economics!$AK$2:$AK$167,economics!$AJ$2:$AJ$167,TRUE)-_xlfn.NORM.DIST(BL$30,economics!$AK$2:$AK$167,economics!$AJ$2:$AJ$167,TRUE))*economics!$AM$2:$AM$167))/(SUMPRODUCT((economics!$AG$2:$AG$167=$B52)*(economics!$D$2:$D$167="process")*economics!$AH$2:$AH$167*(_xlfn.NORM.DIST(BL$3,economics!$AK$2:$AK$167,economics!$AJ$2:$AJ$167,TRUE)-_xlfn.NORM.DIST(BL$30,economics!$AK$2:$AK$167,economics!$AJ$2:$AJ$167,TRUE)))),"")</f>
        <v/>
      </c>
      <c r="BM52" t="str">
        <f t="array" ref="BM52">IFERROR((SUMPRODUCT((economics!$AG$2:$AG$167=$B52)*(economics!$D$2:$D$167="process")*economics!$AH$2:$AH$167*(_xlfn.NORM.DIST(BM$3,economics!$AK$2:$AK$167,economics!$AJ$2:$AJ$167,TRUE)-_xlfn.NORM.DIST(BM$30,economics!$AK$2:$AK$167,economics!$AJ$2:$AJ$167,TRUE))*economics!$AM$2:$AM$167))/(SUMPRODUCT((economics!$AG$2:$AG$167=$B52)*(economics!$D$2:$D$167="process")*economics!$AH$2:$AH$167*(_xlfn.NORM.DIST(BM$3,economics!$AK$2:$AK$167,economics!$AJ$2:$AJ$167,TRUE)-_xlfn.NORM.DIST(BM$30,economics!$AK$2:$AK$167,economics!$AJ$2:$AJ$167,TRUE)))),"")</f>
        <v/>
      </c>
      <c r="BN52" t="str">
        <f t="array" ref="BN52">IFERROR((SUMPRODUCT((economics!$AG$2:$AG$167=$B52)*(economics!$D$2:$D$167="process")*economics!$AH$2:$AH$167*(_xlfn.NORM.DIST(BN$3,economics!$AK$2:$AK$167,economics!$AJ$2:$AJ$167,TRUE)-_xlfn.NORM.DIST(BN$30,economics!$AK$2:$AK$167,economics!$AJ$2:$AJ$167,TRUE))*economics!$AM$2:$AM$167))/(SUMPRODUCT((economics!$AG$2:$AG$167=$B52)*(economics!$D$2:$D$167="process")*economics!$AH$2:$AH$167*(_xlfn.NORM.DIST(BN$3,economics!$AK$2:$AK$167,economics!$AJ$2:$AJ$167,TRUE)-_xlfn.NORM.DIST(BN$30,economics!$AK$2:$AK$167,economics!$AJ$2:$AJ$167,TRUE)))),"")</f>
        <v/>
      </c>
      <c r="BO52" t="str">
        <f t="array" ref="BO52">IFERROR((SUMPRODUCT((economics!$AG$2:$AG$167=$B52)*(economics!$D$2:$D$167="process")*economics!$AH$2:$AH$167*(_xlfn.NORM.DIST(BO$3,economics!$AK$2:$AK$167,economics!$AJ$2:$AJ$167,TRUE)-_xlfn.NORM.DIST(BO$30,economics!$AK$2:$AK$167,economics!$AJ$2:$AJ$167,TRUE))*economics!$AM$2:$AM$167))/(SUMPRODUCT((economics!$AG$2:$AG$167=$B52)*(economics!$D$2:$D$167="process")*economics!$AH$2:$AH$167*(_xlfn.NORM.DIST(BO$3,economics!$AK$2:$AK$167,economics!$AJ$2:$AJ$167,TRUE)-_xlfn.NORM.DIST(BO$30,economics!$AK$2:$AK$167,economics!$AJ$2:$AJ$167,TRUE)))),"")</f>
        <v/>
      </c>
      <c r="BP52" t="str">
        <f t="array" ref="BP52">IFERROR((SUMPRODUCT((economics!$AG$2:$AG$167=$B52)*(economics!$D$2:$D$167="process")*economics!$AH$2:$AH$167*(_xlfn.NORM.DIST(BP$3,economics!$AK$2:$AK$167,economics!$AJ$2:$AJ$167,TRUE)-_xlfn.NORM.DIST(BP$30,economics!$AK$2:$AK$167,economics!$AJ$2:$AJ$167,TRUE))*economics!$AM$2:$AM$167))/(SUMPRODUCT((economics!$AG$2:$AG$167=$B52)*(economics!$D$2:$D$167="process")*economics!$AH$2:$AH$167*(_xlfn.NORM.DIST(BP$3,economics!$AK$2:$AK$167,economics!$AJ$2:$AJ$167,TRUE)-_xlfn.NORM.DIST(BP$30,economics!$AK$2:$AK$167,economics!$AJ$2:$AJ$167,TRUE)))),"")</f>
        <v/>
      </c>
      <c r="BQ52" t="str">
        <f t="array" ref="BQ52">IFERROR((SUMPRODUCT((economics!$AG$2:$AG$167=$B52)*(economics!$D$2:$D$167="process")*economics!$AH$2:$AH$167*(_xlfn.NORM.DIST(BQ$3,economics!$AK$2:$AK$167,economics!$AJ$2:$AJ$167,TRUE)-_xlfn.NORM.DIST(BQ$30,economics!$AK$2:$AK$167,economics!$AJ$2:$AJ$167,TRUE))*economics!$AM$2:$AM$167))/(SUMPRODUCT((economics!$AG$2:$AG$167=$B52)*(economics!$D$2:$D$167="process")*economics!$AH$2:$AH$167*(_xlfn.NORM.DIST(BQ$3,economics!$AK$2:$AK$167,economics!$AJ$2:$AJ$167,TRUE)-_xlfn.NORM.DIST(BQ$30,economics!$AK$2:$AK$167,economics!$AJ$2:$AJ$167,TRUE)))),"")</f>
        <v/>
      </c>
      <c r="BR52" t="str">
        <f t="array" ref="BR52">IFERROR((SUMPRODUCT((economics!$AG$2:$AG$167=$B52)*(economics!$D$2:$D$167="process")*economics!$AH$2:$AH$167*(_xlfn.NORM.DIST(BR$3,economics!$AK$2:$AK$167,economics!$AJ$2:$AJ$167,TRUE)-_xlfn.NORM.DIST(BR$30,economics!$AK$2:$AK$167,economics!$AJ$2:$AJ$167,TRUE))*economics!$AM$2:$AM$167))/(SUMPRODUCT((economics!$AG$2:$AG$167=$B52)*(economics!$D$2:$D$167="process")*economics!$AH$2:$AH$167*(_xlfn.NORM.DIST(BR$3,economics!$AK$2:$AK$167,economics!$AJ$2:$AJ$167,TRUE)-_xlfn.NORM.DIST(BR$30,economics!$AK$2:$AK$167,economics!$AJ$2:$AJ$167,TRUE)))),"")</f>
        <v/>
      </c>
      <c r="BS52" t="str">
        <f t="array" ref="BS52">IFERROR((SUMPRODUCT((economics!$AG$2:$AG$167=$B52)*(economics!$D$2:$D$167="process")*economics!$AH$2:$AH$167*(_xlfn.NORM.DIST(BS$3,economics!$AK$2:$AK$167,economics!$AJ$2:$AJ$167,TRUE)-_xlfn.NORM.DIST(BS$30,economics!$AK$2:$AK$167,economics!$AJ$2:$AJ$167,TRUE))*economics!$AM$2:$AM$167))/(SUMPRODUCT((economics!$AG$2:$AG$167=$B52)*(economics!$D$2:$D$167="process")*economics!$AH$2:$AH$167*(_xlfn.NORM.DIST(BS$3,economics!$AK$2:$AK$167,economics!$AJ$2:$AJ$167,TRUE)-_xlfn.NORM.DIST(BS$30,economics!$AK$2:$AK$167,economics!$AJ$2:$AJ$167,TRUE)))),"")</f>
        <v/>
      </c>
      <c r="BT52" t="str">
        <f t="array" ref="BT52">IFERROR((SUMPRODUCT((economics!$AG$2:$AG$167=$B52)*(economics!$D$2:$D$167="process")*economics!$AH$2:$AH$167*(_xlfn.NORM.DIST(BT$3,economics!$AK$2:$AK$167,economics!$AJ$2:$AJ$167,TRUE)-_xlfn.NORM.DIST(BT$30,economics!$AK$2:$AK$167,economics!$AJ$2:$AJ$167,TRUE))*economics!$AM$2:$AM$167))/(SUMPRODUCT((economics!$AG$2:$AG$167=$B52)*(economics!$D$2:$D$167="process")*economics!$AH$2:$AH$167*(_xlfn.NORM.DIST(BT$3,economics!$AK$2:$AK$167,economics!$AJ$2:$AJ$167,TRUE)-_xlfn.NORM.DIST(BT$30,economics!$AK$2:$AK$167,economics!$AJ$2:$AJ$167,TRUE)))),"")</f>
        <v/>
      </c>
      <c r="BU52" t="str">
        <f t="array" ref="BU52">IFERROR((SUMPRODUCT((economics!$AG$2:$AG$167=$B52)*(economics!$D$2:$D$167="process")*economics!$AH$2:$AH$167*(_xlfn.NORM.DIST(BU$3,economics!$AK$2:$AK$167,economics!$AJ$2:$AJ$167,TRUE)-_xlfn.NORM.DIST(BU$30,economics!$AK$2:$AK$167,economics!$AJ$2:$AJ$167,TRUE))*economics!$AM$2:$AM$167))/(SUMPRODUCT((economics!$AG$2:$AG$167=$B52)*(economics!$D$2:$D$167="process")*economics!$AH$2:$AH$167*(_xlfn.NORM.DIST(BU$3,economics!$AK$2:$AK$167,economics!$AJ$2:$AJ$167,TRUE)-_xlfn.NORM.DIST(BU$30,economics!$AK$2:$AK$167,economics!$AJ$2:$AJ$167,TRUE)))),"")</f>
        <v/>
      </c>
      <c r="BV52" t="str">
        <f t="array" ref="BV52">IFERROR((SUMPRODUCT((economics!$AG$2:$AG$167=$B52)*(economics!$D$2:$D$167="process")*economics!$AH$2:$AH$167*(_xlfn.NORM.DIST(BV$3,economics!$AK$2:$AK$167,economics!$AJ$2:$AJ$167,TRUE)-_xlfn.NORM.DIST(BV$30,economics!$AK$2:$AK$167,economics!$AJ$2:$AJ$167,TRUE))*economics!$AM$2:$AM$167))/(SUMPRODUCT((economics!$AG$2:$AG$167=$B52)*(economics!$D$2:$D$167="process")*economics!$AH$2:$AH$167*(_xlfn.NORM.DIST(BV$3,economics!$AK$2:$AK$167,economics!$AJ$2:$AJ$167,TRUE)-_xlfn.NORM.DIST(BV$30,economics!$AK$2:$AK$167,economics!$AJ$2:$AJ$167,TRUE)))),"")</f>
        <v/>
      </c>
      <c r="BW52" t="str">
        <f t="array" ref="BW52">IFERROR((SUMPRODUCT((economics!$AG$2:$AG$167=$B52)*(economics!$D$2:$D$167="process")*economics!$AH$2:$AH$167*(_xlfn.NORM.DIST(BW$3,economics!$AK$2:$AK$167,economics!$AJ$2:$AJ$167,TRUE)-_xlfn.NORM.DIST(BW$30,economics!$AK$2:$AK$167,economics!$AJ$2:$AJ$167,TRUE))*economics!$AM$2:$AM$167))/(SUMPRODUCT((economics!$AG$2:$AG$167=$B52)*(economics!$D$2:$D$167="process")*economics!$AH$2:$AH$167*(_xlfn.NORM.DIST(BW$3,economics!$AK$2:$AK$167,economics!$AJ$2:$AJ$167,TRUE)-_xlfn.NORM.DIST(BW$30,economics!$AK$2:$AK$167,economics!$AJ$2:$AJ$167,TRUE)))),"")</f>
        <v/>
      </c>
      <c r="BX52" t="str">
        <f t="array" ref="BX52">IFERROR((SUMPRODUCT((economics!$AG$2:$AG$167=$B52)*(economics!$D$2:$D$167="process")*economics!$AH$2:$AH$167*(_xlfn.NORM.DIST(BX$3,economics!$AK$2:$AK$167,economics!$AJ$2:$AJ$167,TRUE)-_xlfn.NORM.DIST(BX$30,economics!$AK$2:$AK$167,economics!$AJ$2:$AJ$167,TRUE))*economics!$AM$2:$AM$167))/(SUMPRODUCT((economics!$AG$2:$AG$167=$B52)*(economics!$D$2:$D$167="process")*economics!$AH$2:$AH$167*(_xlfn.NORM.DIST(BX$3,economics!$AK$2:$AK$167,economics!$AJ$2:$AJ$167,TRUE)-_xlfn.NORM.DIST(BX$30,economics!$AK$2:$AK$167,economics!$AJ$2:$AJ$167,TRUE)))),"")</f>
        <v/>
      </c>
      <c r="BY52" t="str">
        <f t="array" ref="BY52">IFERROR((SUMPRODUCT((economics!$AG$2:$AG$167=$B52)*(economics!$D$2:$D$167="process")*economics!$AH$2:$AH$167*(_xlfn.NORM.DIST(BY$3,economics!$AK$2:$AK$167,economics!$AJ$2:$AJ$167,TRUE)-_xlfn.NORM.DIST(BY$30,economics!$AK$2:$AK$167,economics!$AJ$2:$AJ$167,TRUE))*economics!$AM$2:$AM$167))/(SUMPRODUCT((economics!$AG$2:$AG$167=$B52)*(economics!$D$2:$D$167="process")*economics!$AH$2:$AH$167*(_xlfn.NORM.DIST(BY$3,economics!$AK$2:$AK$167,economics!$AJ$2:$AJ$167,TRUE)-_xlfn.NORM.DIST(BY$30,economics!$AK$2:$AK$167,economics!$AJ$2:$AJ$167,TRUE)))),"")</f>
        <v/>
      </c>
      <c r="BZ52" t="str">
        <f t="array" ref="BZ52">IFERROR((SUMPRODUCT((economics!$AG$2:$AG$167=$B52)*(economics!$D$2:$D$167="process")*economics!$AH$2:$AH$167*(_xlfn.NORM.DIST(BZ$3,economics!$AK$2:$AK$167,economics!$AJ$2:$AJ$167,TRUE)-_xlfn.NORM.DIST(BZ$30,economics!$AK$2:$AK$167,economics!$AJ$2:$AJ$167,TRUE))*economics!$AM$2:$AM$167))/(SUMPRODUCT((economics!$AG$2:$AG$167=$B52)*(economics!$D$2:$D$167="process")*economics!$AH$2:$AH$167*(_xlfn.NORM.DIST(BZ$3,economics!$AK$2:$AK$167,economics!$AJ$2:$AJ$167,TRUE)-_xlfn.NORM.DIST(BZ$30,economics!$AK$2:$AK$167,economics!$AJ$2:$AJ$167,TRUE)))),"")</f>
        <v/>
      </c>
      <c r="CA52" t="str">
        <f t="array" ref="CA52">IFERROR((SUMPRODUCT((economics!$AG$2:$AG$167=$B52)*(economics!$D$2:$D$167="process")*economics!$AH$2:$AH$167*(_xlfn.NORM.DIST(CA$3,economics!$AK$2:$AK$167,economics!$AJ$2:$AJ$167,TRUE)-_xlfn.NORM.DIST(CA$30,economics!$AK$2:$AK$167,economics!$AJ$2:$AJ$167,TRUE))*economics!$AM$2:$AM$167))/(SUMPRODUCT((economics!$AG$2:$AG$167=$B52)*(economics!$D$2:$D$167="process")*economics!$AH$2:$AH$167*(_xlfn.NORM.DIST(CA$3,economics!$AK$2:$AK$167,economics!$AJ$2:$AJ$167,TRUE)-_xlfn.NORM.DIST(CA$30,economics!$AK$2:$AK$167,economics!$AJ$2:$AJ$167,TRUE)))),"")</f>
        <v/>
      </c>
      <c r="CB52" t="str">
        <f t="array" ref="CB52">IFERROR((SUMPRODUCT((economics!$AG$2:$AG$167=$B52)*(economics!$D$2:$D$167="process")*economics!$AH$2:$AH$167*(_xlfn.NORM.DIST(CB$3,economics!$AK$2:$AK$167,economics!$AJ$2:$AJ$167,TRUE)-_xlfn.NORM.DIST(CB$30,economics!$AK$2:$AK$167,economics!$AJ$2:$AJ$167,TRUE))*economics!$AM$2:$AM$167))/(SUMPRODUCT((economics!$AG$2:$AG$167=$B52)*(economics!$D$2:$D$167="process")*economics!$AH$2:$AH$167*(_xlfn.NORM.DIST(CB$3,economics!$AK$2:$AK$167,economics!$AJ$2:$AJ$167,TRUE)-_xlfn.NORM.DIST(CB$30,economics!$AK$2:$AK$167,economics!$AJ$2:$AJ$167,TRUE)))),"")</f>
        <v/>
      </c>
      <c r="CC52" t="str">
        <f t="array" ref="CC52">IFERROR((SUMPRODUCT((economics!$AG$2:$AG$167=$B52)*(economics!$D$2:$D$167="process")*economics!$AH$2:$AH$167*(_xlfn.NORM.DIST(CC$3,economics!$AK$2:$AK$167,economics!$AJ$2:$AJ$167,TRUE)-_xlfn.NORM.DIST(CC$30,economics!$AK$2:$AK$167,economics!$AJ$2:$AJ$167,TRUE))*economics!$AM$2:$AM$167))/(SUMPRODUCT((economics!$AG$2:$AG$167=$B52)*(economics!$D$2:$D$167="process")*economics!$AH$2:$AH$167*(_xlfn.NORM.DIST(CC$3,economics!$AK$2:$AK$167,economics!$AJ$2:$AJ$167,TRUE)-_xlfn.NORM.DIST(CC$30,economics!$AK$2:$AK$167,economics!$AJ$2:$AJ$167,TRUE)))),"")</f>
        <v/>
      </c>
      <c r="CD52" t="str">
        <f t="array" ref="CD52">IFERROR((SUMPRODUCT((economics!$AG$2:$AG$167=$B52)*(economics!$D$2:$D$167="process")*economics!$AH$2:$AH$167*(_xlfn.NORM.DIST(CD$3,economics!$AK$2:$AK$167,economics!$AJ$2:$AJ$167,TRUE)-_xlfn.NORM.DIST(CD$30,economics!$AK$2:$AK$167,economics!$AJ$2:$AJ$167,TRUE))*economics!$AM$2:$AM$167))/(SUMPRODUCT((economics!$AG$2:$AG$167=$B52)*(economics!$D$2:$D$167="process")*economics!$AH$2:$AH$167*(_xlfn.NORM.DIST(CD$3,economics!$AK$2:$AK$167,economics!$AJ$2:$AJ$167,TRUE)-_xlfn.NORM.DIST(CD$30,economics!$AK$2:$AK$167,economics!$AJ$2:$AJ$167,TRUE)))),"")</f>
        <v/>
      </c>
      <c r="CE52" t="str">
        <f t="array" ref="CE52">IFERROR((SUMPRODUCT((economics!$AG$2:$AG$167=$B52)*(economics!$D$2:$D$167="process")*economics!$AH$2:$AH$167*(_xlfn.NORM.DIST(CE$3,economics!$AK$2:$AK$167,economics!$AJ$2:$AJ$167,TRUE)-_xlfn.NORM.DIST(CE$30,economics!$AK$2:$AK$167,economics!$AJ$2:$AJ$167,TRUE))*economics!$AM$2:$AM$167))/(SUMPRODUCT((economics!$AG$2:$AG$167=$B52)*(economics!$D$2:$D$167="process")*economics!$AH$2:$AH$167*(_xlfn.NORM.DIST(CE$3,economics!$AK$2:$AK$167,economics!$AJ$2:$AJ$167,TRUE)-_xlfn.NORM.DIST(CE$30,economics!$AK$2:$AK$167,economics!$AJ$2:$AJ$167,TRUE)))),"")</f>
        <v/>
      </c>
      <c r="CF52" t="str">
        <f t="array" ref="CF52">IFERROR((SUMPRODUCT((economics!$AG$2:$AG$167=$B52)*(economics!$D$2:$D$167="process")*economics!$AH$2:$AH$167*(_xlfn.NORM.DIST(CF$3,economics!$AK$2:$AK$167,economics!$AJ$2:$AJ$167,TRUE)-_xlfn.NORM.DIST(CF$30,economics!$AK$2:$AK$167,economics!$AJ$2:$AJ$167,TRUE))*economics!$AM$2:$AM$167))/(SUMPRODUCT((economics!$AG$2:$AG$167=$B52)*(economics!$D$2:$D$167="process")*economics!$AH$2:$AH$167*(_xlfn.NORM.DIST(CF$3,economics!$AK$2:$AK$167,economics!$AJ$2:$AJ$167,TRUE)-_xlfn.NORM.DIST(CF$30,economics!$AK$2:$AK$167,economics!$AJ$2:$AJ$167,TRUE)))),"")</f>
        <v/>
      </c>
      <c r="CG52" t="str">
        <f t="array" ref="CG52">IFERROR((SUMPRODUCT((economics!$AG$2:$AG$167=$B52)*(economics!$D$2:$D$167="process")*economics!$AH$2:$AH$167*(_xlfn.NORM.DIST(CG$3,economics!$AK$2:$AK$167,economics!$AJ$2:$AJ$167,TRUE)-_xlfn.NORM.DIST(CG$30,economics!$AK$2:$AK$167,economics!$AJ$2:$AJ$167,TRUE))*economics!$AM$2:$AM$167))/(SUMPRODUCT((economics!$AG$2:$AG$167=$B52)*(economics!$D$2:$D$167="process")*economics!$AH$2:$AH$167*(_xlfn.NORM.DIST(CG$3,economics!$AK$2:$AK$167,economics!$AJ$2:$AJ$167,TRUE)-_xlfn.NORM.DIST(CG$30,economics!$AK$2:$AK$167,economics!$AJ$2:$AJ$167,TRUE)))),"")</f>
        <v/>
      </c>
      <c r="CH52" t="str">
        <f t="array" ref="CH52">IFERROR((SUMPRODUCT((economics!$AG$2:$AG$167=$B52)*(economics!$D$2:$D$167="process")*economics!$AH$2:$AH$167*(_xlfn.NORM.DIST(CH$3,economics!$AK$2:$AK$167,economics!$AJ$2:$AJ$167,TRUE)-_xlfn.NORM.DIST(CH$30,economics!$AK$2:$AK$167,economics!$AJ$2:$AJ$167,TRUE))*economics!$AM$2:$AM$167))/(SUMPRODUCT((economics!$AG$2:$AG$167=$B52)*(economics!$D$2:$D$167="process")*economics!$AH$2:$AH$167*(_xlfn.NORM.DIST(CH$3,economics!$AK$2:$AK$167,economics!$AJ$2:$AJ$167,TRUE)-_xlfn.NORM.DIST(CH$30,economics!$AK$2:$AK$167,economics!$AJ$2:$AJ$167,TRUE)))),"")</f>
        <v/>
      </c>
    </row>
    <row r="53" spans="1:86" x14ac:dyDescent="0.35">
      <c r="A53" t="str">
        <f t="shared" si="0"/>
        <v>nonroad vehicles 30</v>
      </c>
      <c r="B53">
        <f t="shared" si="0"/>
        <v>30</v>
      </c>
      <c r="E53" t="str">
        <f t="array" ref="E53">IFERROR((SUMPRODUCT((economics!$AG$2:$AG$167=$B53)*(economics!$D$2:$D$167="process")*economics!$AH$2:$AH$167*(_xlfn.NORM.DIST(E$3,economics!$AK$2:$AK$167,economics!$AJ$2:$AJ$167,TRUE)-_xlfn.NORM.DIST(E$30,economics!$AK$2:$AK$167,economics!$AJ$2:$AJ$167,TRUE))*economics!$AM$2:$AM$167))/(SUMPRODUCT((economics!$AG$2:$AG$167=$B53)*(economics!$D$2:$D$167="process")*economics!$AH$2:$AH$167*(_xlfn.NORM.DIST(E$3,economics!$AK$2:$AK$167,economics!$AJ$2:$AJ$167,TRUE)-_xlfn.NORM.DIST(E$30,economics!$AK$2:$AK$167,economics!$AJ$2:$AJ$167,TRUE)))),"")</f>
        <v/>
      </c>
      <c r="F53" t="str">
        <f t="array" ref="F53">IFERROR((SUMPRODUCT((economics!$AG$2:$AG$167=$B53)*(economics!$D$2:$D$167="process")*economics!$AH$2:$AH$167*(_xlfn.NORM.DIST(F$3,economics!$AK$2:$AK$167,economics!$AJ$2:$AJ$167,TRUE)-_xlfn.NORM.DIST(F$30,economics!$AK$2:$AK$167,economics!$AJ$2:$AJ$167,TRUE))*economics!$AM$2:$AM$167))/(SUMPRODUCT((economics!$AG$2:$AG$167=$B53)*(economics!$D$2:$D$167="process")*economics!$AH$2:$AH$167*(_xlfn.NORM.DIST(F$3,economics!$AK$2:$AK$167,economics!$AJ$2:$AJ$167,TRUE)-_xlfn.NORM.DIST(F$30,economics!$AK$2:$AK$167,economics!$AJ$2:$AJ$167,TRUE)))),"")</f>
        <v/>
      </c>
      <c r="G53" t="str">
        <f t="array" ref="G53">IFERROR((SUMPRODUCT((economics!$AG$2:$AG$167=$B53)*(economics!$D$2:$D$167="process")*economics!$AH$2:$AH$167*(_xlfn.NORM.DIST(G$3,economics!$AK$2:$AK$167,economics!$AJ$2:$AJ$167,TRUE)-_xlfn.NORM.DIST(G$30,economics!$AK$2:$AK$167,economics!$AJ$2:$AJ$167,TRUE))*economics!$AM$2:$AM$167))/(SUMPRODUCT((economics!$AG$2:$AG$167=$B53)*(economics!$D$2:$D$167="process")*economics!$AH$2:$AH$167*(_xlfn.NORM.DIST(G$3,economics!$AK$2:$AK$167,economics!$AJ$2:$AJ$167,TRUE)-_xlfn.NORM.DIST(G$30,economics!$AK$2:$AK$167,economics!$AJ$2:$AJ$167,TRUE)))),"")</f>
        <v/>
      </c>
      <c r="H53" t="str">
        <f t="array" ref="H53">IFERROR((SUMPRODUCT((economics!$AG$2:$AG$167=$B53)*(economics!$D$2:$D$167="process")*economics!$AH$2:$AH$167*(_xlfn.NORM.DIST(H$3,economics!$AK$2:$AK$167,economics!$AJ$2:$AJ$167,TRUE)-_xlfn.NORM.DIST(H$30,economics!$AK$2:$AK$167,economics!$AJ$2:$AJ$167,TRUE))*economics!$AM$2:$AM$167))/(SUMPRODUCT((economics!$AG$2:$AG$167=$B53)*(economics!$D$2:$D$167="process")*economics!$AH$2:$AH$167*(_xlfn.NORM.DIST(H$3,economics!$AK$2:$AK$167,economics!$AJ$2:$AJ$167,TRUE)-_xlfn.NORM.DIST(H$30,economics!$AK$2:$AK$167,economics!$AJ$2:$AJ$167,TRUE)))),"")</f>
        <v/>
      </c>
      <c r="I53" t="str">
        <f t="array" ref="I53">IFERROR((SUMPRODUCT((economics!$AG$2:$AG$167=$B53)*(economics!$D$2:$D$167="process")*economics!$AH$2:$AH$167*(_xlfn.NORM.DIST(I$3,economics!$AK$2:$AK$167,economics!$AJ$2:$AJ$167,TRUE)-_xlfn.NORM.DIST(I$30,economics!$AK$2:$AK$167,economics!$AJ$2:$AJ$167,TRUE))*economics!$AM$2:$AM$167))/(SUMPRODUCT((economics!$AG$2:$AG$167=$B53)*(economics!$D$2:$D$167="process")*economics!$AH$2:$AH$167*(_xlfn.NORM.DIST(I$3,economics!$AK$2:$AK$167,economics!$AJ$2:$AJ$167,TRUE)-_xlfn.NORM.DIST(I$30,economics!$AK$2:$AK$167,economics!$AJ$2:$AJ$167,TRUE)))),"")</f>
        <v/>
      </c>
      <c r="J53" t="str">
        <f t="array" ref="J53">IFERROR((SUMPRODUCT((economics!$AG$2:$AG$167=$B53)*(economics!$D$2:$D$167="process")*economics!$AH$2:$AH$167*(_xlfn.NORM.DIST(J$3,economics!$AK$2:$AK$167,economics!$AJ$2:$AJ$167,TRUE)-_xlfn.NORM.DIST(J$30,economics!$AK$2:$AK$167,economics!$AJ$2:$AJ$167,TRUE))*economics!$AM$2:$AM$167))/(SUMPRODUCT((economics!$AG$2:$AG$167=$B53)*(economics!$D$2:$D$167="process")*economics!$AH$2:$AH$167*(_xlfn.NORM.DIST(J$3,economics!$AK$2:$AK$167,economics!$AJ$2:$AJ$167,TRUE)-_xlfn.NORM.DIST(J$30,economics!$AK$2:$AK$167,economics!$AJ$2:$AJ$167,TRUE)))),"")</f>
        <v/>
      </c>
      <c r="K53" t="str">
        <f t="array" ref="K53">IFERROR((SUMPRODUCT((economics!$AG$2:$AG$167=$B53)*(economics!$D$2:$D$167="process")*economics!$AH$2:$AH$167*(_xlfn.NORM.DIST(K$3,economics!$AK$2:$AK$167,economics!$AJ$2:$AJ$167,TRUE)-_xlfn.NORM.DIST(K$30,economics!$AK$2:$AK$167,economics!$AJ$2:$AJ$167,TRUE))*economics!$AM$2:$AM$167))/(SUMPRODUCT((economics!$AG$2:$AG$167=$B53)*(economics!$D$2:$D$167="process")*economics!$AH$2:$AH$167*(_xlfn.NORM.DIST(K$3,economics!$AK$2:$AK$167,economics!$AJ$2:$AJ$167,TRUE)-_xlfn.NORM.DIST(K$30,economics!$AK$2:$AK$167,economics!$AJ$2:$AJ$167,TRUE)))),"")</f>
        <v/>
      </c>
      <c r="L53" t="str">
        <f t="array" ref="L53">IFERROR((SUMPRODUCT((economics!$AG$2:$AG$167=$B53)*(economics!$D$2:$D$167="process")*economics!$AH$2:$AH$167*(_xlfn.NORM.DIST(L$3,economics!$AK$2:$AK$167,economics!$AJ$2:$AJ$167,TRUE)-_xlfn.NORM.DIST(L$30,economics!$AK$2:$AK$167,economics!$AJ$2:$AJ$167,TRUE))*economics!$AM$2:$AM$167))/(SUMPRODUCT((economics!$AG$2:$AG$167=$B53)*(economics!$D$2:$D$167="process")*economics!$AH$2:$AH$167*(_xlfn.NORM.DIST(L$3,economics!$AK$2:$AK$167,economics!$AJ$2:$AJ$167,TRUE)-_xlfn.NORM.DIST(L$30,economics!$AK$2:$AK$167,economics!$AJ$2:$AJ$167,TRUE)))),"")</f>
        <v/>
      </c>
      <c r="M53" t="str">
        <f t="array" ref="M53">IFERROR((SUMPRODUCT((economics!$AG$2:$AG$167=$B53)*(economics!$D$2:$D$167="process")*economics!$AH$2:$AH$167*(_xlfn.NORM.DIST(M$3,economics!$AK$2:$AK$167,economics!$AJ$2:$AJ$167,TRUE)-_xlfn.NORM.DIST(M$30,economics!$AK$2:$AK$167,economics!$AJ$2:$AJ$167,TRUE))*economics!$AM$2:$AM$167))/(SUMPRODUCT((economics!$AG$2:$AG$167=$B53)*(economics!$D$2:$D$167="process")*economics!$AH$2:$AH$167*(_xlfn.NORM.DIST(M$3,economics!$AK$2:$AK$167,economics!$AJ$2:$AJ$167,TRUE)-_xlfn.NORM.DIST(M$30,economics!$AK$2:$AK$167,economics!$AJ$2:$AJ$167,TRUE)))),"")</f>
        <v/>
      </c>
      <c r="N53" t="str">
        <f t="array" ref="N53">IFERROR((SUMPRODUCT((economics!$AG$2:$AG$167=$B53)*(economics!$D$2:$D$167="process")*economics!$AH$2:$AH$167*(_xlfn.NORM.DIST(N$3,economics!$AK$2:$AK$167,economics!$AJ$2:$AJ$167,TRUE)-_xlfn.NORM.DIST(N$30,economics!$AK$2:$AK$167,economics!$AJ$2:$AJ$167,TRUE))*economics!$AM$2:$AM$167))/(SUMPRODUCT((economics!$AG$2:$AG$167=$B53)*(economics!$D$2:$D$167="process")*economics!$AH$2:$AH$167*(_xlfn.NORM.DIST(N$3,economics!$AK$2:$AK$167,economics!$AJ$2:$AJ$167,TRUE)-_xlfn.NORM.DIST(N$30,economics!$AK$2:$AK$167,economics!$AJ$2:$AJ$167,TRUE)))),"")</f>
        <v/>
      </c>
      <c r="O53" t="str">
        <f t="array" ref="O53">IFERROR((SUMPRODUCT((economics!$AG$2:$AG$167=$B53)*(economics!$D$2:$D$167="process")*economics!$AH$2:$AH$167*(_xlfn.NORM.DIST(O$3,economics!$AK$2:$AK$167,economics!$AJ$2:$AJ$167,TRUE)-_xlfn.NORM.DIST(O$30,economics!$AK$2:$AK$167,economics!$AJ$2:$AJ$167,TRUE))*economics!$AM$2:$AM$167))/(SUMPRODUCT((economics!$AG$2:$AG$167=$B53)*(economics!$D$2:$D$167="process")*economics!$AH$2:$AH$167*(_xlfn.NORM.DIST(O$3,economics!$AK$2:$AK$167,economics!$AJ$2:$AJ$167,TRUE)-_xlfn.NORM.DIST(O$30,economics!$AK$2:$AK$167,economics!$AJ$2:$AJ$167,TRUE)))),"")</f>
        <v/>
      </c>
      <c r="P53" t="str">
        <f t="array" ref="P53">IFERROR((SUMPRODUCT((economics!$AG$2:$AG$167=$B53)*(economics!$D$2:$D$167="process")*economics!$AH$2:$AH$167*(_xlfn.NORM.DIST(P$3,economics!$AK$2:$AK$167,economics!$AJ$2:$AJ$167,TRUE)-_xlfn.NORM.DIST(P$30,economics!$AK$2:$AK$167,economics!$AJ$2:$AJ$167,TRUE))*economics!$AM$2:$AM$167))/(SUMPRODUCT((economics!$AG$2:$AG$167=$B53)*(economics!$D$2:$D$167="process")*economics!$AH$2:$AH$167*(_xlfn.NORM.DIST(P$3,economics!$AK$2:$AK$167,economics!$AJ$2:$AJ$167,TRUE)-_xlfn.NORM.DIST(P$30,economics!$AK$2:$AK$167,economics!$AJ$2:$AJ$167,TRUE)))),"")</f>
        <v/>
      </c>
      <c r="Q53" t="str">
        <f t="array" ref="Q53">IFERROR((SUMPRODUCT((economics!$AG$2:$AG$167=$B53)*(economics!$D$2:$D$167="process")*economics!$AH$2:$AH$167*(_xlfn.NORM.DIST(Q$3,economics!$AK$2:$AK$167,economics!$AJ$2:$AJ$167,TRUE)-_xlfn.NORM.DIST(Q$30,economics!$AK$2:$AK$167,economics!$AJ$2:$AJ$167,TRUE))*economics!$AM$2:$AM$167))/(SUMPRODUCT((economics!$AG$2:$AG$167=$B53)*(economics!$D$2:$D$167="process")*economics!$AH$2:$AH$167*(_xlfn.NORM.DIST(Q$3,economics!$AK$2:$AK$167,economics!$AJ$2:$AJ$167,TRUE)-_xlfn.NORM.DIST(Q$30,economics!$AK$2:$AK$167,economics!$AJ$2:$AJ$167,TRUE)))),"")</f>
        <v/>
      </c>
      <c r="R53" t="str">
        <f t="array" ref="R53">IFERROR((SUMPRODUCT((economics!$AG$2:$AG$167=$B53)*(economics!$D$2:$D$167="process")*economics!$AH$2:$AH$167*(_xlfn.NORM.DIST(R$3,economics!$AK$2:$AK$167,economics!$AJ$2:$AJ$167,TRUE)-_xlfn.NORM.DIST(R$30,economics!$AK$2:$AK$167,economics!$AJ$2:$AJ$167,TRUE))*economics!$AM$2:$AM$167))/(SUMPRODUCT((economics!$AG$2:$AG$167=$B53)*(economics!$D$2:$D$167="process")*economics!$AH$2:$AH$167*(_xlfn.NORM.DIST(R$3,economics!$AK$2:$AK$167,economics!$AJ$2:$AJ$167,TRUE)-_xlfn.NORM.DIST(R$30,economics!$AK$2:$AK$167,economics!$AJ$2:$AJ$167,TRUE)))),"")</f>
        <v/>
      </c>
      <c r="S53" t="str">
        <f t="array" ref="S53">IFERROR((SUMPRODUCT((economics!$AG$2:$AG$167=$B53)*(economics!$D$2:$D$167="process")*economics!$AH$2:$AH$167*(_xlfn.NORM.DIST(S$3,economics!$AK$2:$AK$167,economics!$AJ$2:$AJ$167,TRUE)-_xlfn.NORM.DIST(S$30,economics!$AK$2:$AK$167,economics!$AJ$2:$AJ$167,TRUE))*economics!$AM$2:$AM$167))/(SUMPRODUCT((economics!$AG$2:$AG$167=$B53)*(economics!$D$2:$D$167="process")*economics!$AH$2:$AH$167*(_xlfn.NORM.DIST(S$3,economics!$AK$2:$AK$167,economics!$AJ$2:$AJ$167,TRUE)-_xlfn.NORM.DIST(S$30,economics!$AK$2:$AK$167,economics!$AJ$2:$AJ$167,TRUE)))),"")</f>
        <v/>
      </c>
      <c r="T53" t="str">
        <f t="array" ref="T53">IFERROR((SUMPRODUCT((economics!$AG$2:$AG$167=$B53)*(economics!$D$2:$D$167="process")*economics!$AH$2:$AH$167*(_xlfn.NORM.DIST(T$3,economics!$AK$2:$AK$167,economics!$AJ$2:$AJ$167,TRUE)-_xlfn.NORM.DIST(T$30,economics!$AK$2:$AK$167,economics!$AJ$2:$AJ$167,TRUE))*economics!$AM$2:$AM$167))/(SUMPRODUCT((economics!$AG$2:$AG$167=$B53)*(economics!$D$2:$D$167="process")*economics!$AH$2:$AH$167*(_xlfn.NORM.DIST(T$3,economics!$AK$2:$AK$167,economics!$AJ$2:$AJ$167,TRUE)-_xlfn.NORM.DIST(T$30,economics!$AK$2:$AK$167,economics!$AJ$2:$AJ$167,TRUE)))),"")</f>
        <v/>
      </c>
      <c r="U53" t="str">
        <f t="array" ref="U53">IFERROR((SUMPRODUCT((economics!$AG$2:$AG$167=$B53)*(economics!$D$2:$D$167="process")*economics!$AH$2:$AH$167*(_xlfn.NORM.DIST(U$3,economics!$AK$2:$AK$167,economics!$AJ$2:$AJ$167,TRUE)-_xlfn.NORM.DIST(U$30,economics!$AK$2:$AK$167,economics!$AJ$2:$AJ$167,TRUE))*economics!$AM$2:$AM$167))/(SUMPRODUCT((economics!$AG$2:$AG$167=$B53)*(economics!$D$2:$D$167="process")*economics!$AH$2:$AH$167*(_xlfn.NORM.DIST(U$3,economics!$AK$2:$AK$167,economics!$AJ$2:$AJ$167,TRUE)-_xlfn.NORM.DIST(U$30,economics!$AK$2:$AK$167,economics!$AJ$2:$AJ$167,TRUE)))),"")</f>
        <v/>
      </c>
      <c r="V53" t="str">
        <f t="array" ref="V53">IFERROR((SUMPRODUCT((economics!$AG$2:$AG$167=$B53)*(economics!$D$2:$D$167="process")*economics!$AH$2:$AH$167*(_xlfn.NORM.DIST(V$3,economics!$AK$2:$AK$167,economics!$AJ$2:$AJ$167,TRUE)-_xlfn.NORM.DIST(V$30,economics!$AK$2:$AK$167,economics!$AJ$2:$AJ$167,TRUE))*economics!$AM$2:$AM$167))/(SUMPRODUCT((economics!$AG$2:$AG$167=$B53)*(economics!$D$2:$D$167="process")*economics!$AH$2:$AH$167*(_xlfn.NORM.DIST(V$3,economics!$AK$2:$AK$167,economics!$AJ$2:$AJ$167,TRUE)-_xlfn.NORM.DIST(V$30,economics!$AK$2:$AK$167,economics!$AJ$2:$AJ$167,TRUE)))),"")</f>
        <v/>
      </c>
      <c r="W53" t="str">
        <f t="array" ref="W53">IFERROR((SUMPRODUCT((economics!$AG$2:$AG$167=$B53)*(economics!$D$2:$D$167="process")*economics!$AH$2:$AH$167*(_xlfn.NORM.DIST(W$3,economics!$AK$2:$AK$167,economics!$AJ$2:$AJ$167,TRUE)-_xlfn.NORM.DIST(W$30,economics!$AK$2:$AK$167,economics!$AJ$2:$AJ$167,TRUE))*economics!$AM$2:$AM$167))/(SUMPRODUCT((economics!$AG$2:$AG$167=$B53)*(economics!$D$2:$D$167="process")*economics!$AH$2:$AH$167*(_xlfn.NORM.DIST(W$3,economics!$AK$2:$AK$167,economics!$AJ$2:$AJ$167,TRUE)-_xlfn.NORM.DIST(W$30,economics!$AK$2:$AK$167,economics!$AJ$2:$AJ$167,TRUE)))),"")</f>
        <v/>
      </c>
      <c r="X53" t="str">
        <f t="array" ref="X53">IFERROR((SUMPRODUCT((economics!$AG$2:$AG$167=$B53)*(economics!$D$2:$D$167="process")*economics!$AH$2:$AH$167*(_xlfn.NORM.DIST(X$3,economics!$AK$2:$AK$167,economics!$AJ$2:$AJ$167,TRUE)-_xlfn.NORM.DIST(X$30,economics!$AK$2:$AK$167,economics!$AJ$2:$AJ$167,TRUE))*economics!$AM$2:$AM$167))/(SUMPRODUCT((economics!$AG$2:$AG$167=$B53)*(economics!$D$2:$D$167="process")*economics!$AH$2:$AH$167*(_xlfn.NORM.DIST(X$3,economics!$AK$2:$AK$167,economics!$AJ$2:$AJ$167,TRUE)-_xlfn.NORM.DIST(X$30,economics!$AK$2:$AK$167,economics!$AJ$2:$AJ$167,TRUE)))),"")</f>
        <v/>
      </c>
      <c r="Y53" t="str">
        <f t="array" ref="Y53">IFERROR((SUMPRODUCT((economics!$AG$2:$AG$167=$B53)*(economics!$D$2:$D$167="process")*economics!$AH$2:$AH$167*(_xlfn.NORM.DIST(Y$3,economics!$AK$2:$AK$167,economics!$AJ$2:$AJ$167,TRUE)-_xlfn.NORM.DIST(Y$30,economics!$AK$2:$AK$167,economics!$AJ$2:$AJ$167,TRUE))*economics!$AM$2:$AM$167))/(SUMPRODUCT((economics!$AG$2:$AG$167=$B53)*(economics!$D$2:$D$167="process")*economics!$AH$2:$AH$167*(_xlfn.NORM.DIST(Y$3,economics!$AK$2:$AK$167,economics!$AJ$2:$AJ$167,TRUE)-_xlfn.NORM.DIST(Y$30,economics!$AK$2:$AK$167,economics!$AJ$2:$AJ$167,TRUE)))),"")</f>
        <v/>
      </c>
      <c r="Z53" t="str">
        <f t="array" ref="Z53">IFERROR((SUMPRODUCT((economics!$AG$2:$AG$167=$B53)*(economics!$D$2:$D$167="process")*economics!$AH$2:$AH$167*(_xlfn.NORM.DIST(Z$3,economics!$AK$2:$AK$167,economics!$AJ$2:$AJ$167,TRUE)-_xlfn.NORM.DIST(Z$30,economics!$AK$2:$AK$167,economics!$AJ$2:$AJ$167,TRUE))*economics!$AM$2:$AM$167))/(SUMPRODUCT((economics!$AG$2:$AG$167=$B53)*(economics!$D$2:$D$167="process")*economics!$AH$2:$AH$167*(_xlfn.NORM.DIST(Z$3,economics!$AK$2:$AK$167,economics!$AJ$2:$AJ$167,TRUE)-_xlfn.NORM.DIST(Z$30,economics!$AK$2:$AK$167,economics!$AJ$2:$AJ$167,TRUE)))),"")</f>
        <v/>
      </c>
      <c r="AA53" t="str">
        <f t="array" ref="AA53">IFERROR((SUMPRODUCT((economics!$AG$2:$AG$167=$B53)*(economics!$D$2:$D$167="process")*economics!$AH$2:$AH$167*(_xlfn.NORM.DIST(AA$3,economics!$AK$2:$AK$167,economics!$AJ$2:$AJ$167,TRUE)-_xlfn.NORM.DIST(AA$30,economics!$AK$2:$AK$167,economics!$AJ$2:$AJ$167,TRUE))*economics!$AM$2:$AM$167))/(SUMPRODUCT((economics!$AG$2:$AG$167=$B53)*(economics!$D$2:$D$167="process")*economics!$AH$2:$AH$167*(_xlfn.NORM.DIST(AA$3,economics!$AK$2:$AK$167,economics!$AJ$2:$AJ$167,TRUE)-_xlfn.NORM.DIST(AA$30,economics!$AK$2:$AK$167,economics!$AJ$2:$AJ$167,TRUE)))),"")</f>
        <v/>
      </c>
      <c r="AB53" t="str">
        <f t="array" ref="AB53">IFERROR((SUMPRODUCT((economics!$AG$2:$AG$167=$B53)*(economics!$D$2:$D$167="process")*economics!$AH$2:$AH$167*(_xlfn.NORM.DIST(AB$3,economics!$AK$2:$AK$167,economics!$AJ$2:$AJ$167,TRUE)-_xlfn.NORM.DIST(AB$30,economics!$AK$2:$AK$167,economics!$AJ$2:$AJ$167,TRUE))*economics!$AM$2:$AM$167))/(SUMPRODUCT((economics!$AG$2:$AG$167=$B53)*(economics!$D$2:$D$167="process")*economics!$AH$2:$AH$167*(_xlfn.NORM.DIST(AB$3,economics!$AK$2:$AK$167,economics!$AJ$2:$AJ$167,TRUE)-_xlfn.NORM.DIST(AB$30,economics!$AK$2:$AK$167,economics!$AJ$2:$AJ$167,TRUE)))),"")</f>
        <v/>
      </c>
      <c r="AC53" t="str">
        <f t="array" ref="AC53">IFERROR((SUMPRODUCT((economics!$AG$2:$AG$167=$B53)*(economics!$D$2:$D$167="process")*economics!$AH$2:$AH$167*(_xlfn.NORM.DIST(AC$3,economics!$AK$2:$AK$167,economics!$AJ$2:$AJ$167,TRUE)-_xlfn.NORM.DIST(AC$30,economics!$AK$2:$AK$167,economics!$AJ$2:$AJ$167,TRUE))*economics!$AM$2:$AM$167))/(SUMPRODUCT((economics!$AG$2:$AG$167=$B53)*(economics!$D$2:$D$167="process")*economics!$AH$2:$AH$167*(_xlfn.NORM.DIST(AC$3,economics!$AK$2:$AK$167,economics!$AJ$2:$AJ$167,TRUE)-_xlfn.NORM.DIST(AC$30,economics!$AK$2:$AK$167,economics!$AJ$2:$AJ$167,TRUE)))),"")</f>
        <v/>
      </c>
      <c r="AD53" t="str">
        <f t="array" ref="AD53">IFERROR((SUMPRODUCT((economics!$AG$2:$AG$167=$B53)*(economics!$D$2:$D$167="process")*economics!$AH$2:$AH$167*(_xlfn.NORM.DIST(AD$3,economics!$AK$2:$AK$167,economics!$AJ$2:$AJ$167,TRUE)-_xlfn.NORM.DIST(AD$30,economics!$AK$2:$AK$167,economics!$AJ$2:$AJ$167,TRUE))*economics!$AM$2:$AM$167))/(SUMPRODUCT((economics!$AG$2:$AG$167=$B53)*(economics!$D$2:$D$167="process")*economics!$AH$2:$AH$167*(_xlfn.NORM.DIST(AD$3,economics!$AK$2:$AK$167,economics!$AJ$2:$AJ$167,TRUE)-_xlfn.NORM.DIST(AD$30,economics!$AK$2:$AK$167,economics!$AJ$2:$AJ$167,TRUE)))),"")</f>
        <v/>
      </c>
      <c r="AE53" t="str">
        <f t="array" ref="AE53">IFERROR((SUMPRODUCT((economics!$AG$2:$AG$167=$B53)*(economics!$D$2:$D$167="process")*economics!$AH$2:$AH$167*(_xlfn.NORM.DIST(AE$3,economics!$AK$2:$AK$167,economics!$AJ$2:$AJ$167,TRUE)-_xlfn.NORM.DIST(AE$30,economics!$AK$2:$AK$167,economics!$AJ$2:$AJ$167,TRUE))*economics!$AM$2:$AM$167))/(SUMPRODUCT((economics!$AG$2:$AG$167=$B53)*(economics!$D$2:$D$167="process")*economics!$AH$2:$AH$167*(_xlfn.NORM.DIST(AE$3,economics!$AK$2:$AK$167,economics!$AJ$2:$AJ$167,TRUE)-_xlfn.NORM.DIST(AE$30,economics!$AK$2:$AK$167,economics!$AJ$2:$AJ$167,TRUE)))),"")</f>
        <v/>
      </c>
      <c r="AF53" t="str">
        <f t="array" ref="AF53">IFERROR((SUMPRODUCT((economics!$AG$2:$AG$167=$B53)*(economics!$D$2:$D$167="process")*economics!$AH$2:$AH$167*(_xlfn.NORM.DIST(AF$3,economics!$AK$2:$AK$167,economics!$AJ$2:$AJ$167,TRUE)-_xlfn.NORM.DIST(AF$30,economics!$AK$2:$AK$167,economics!$AJ$2:$AJ$167,TRUE))*economics!$AM$2:$AM$167))/(SUMPRODUCT((economics!$AG$2:$AG$167=$B53)*(economics!$D$2:$D$167="process")*economics!$AH$2:$AH$167*(_xlfn.NORM.DIST(AF$3,economics!$AK$2:$AK$167,economics!$AJ$2:$AJ$167,TRUE)-_xlfn.NORM.DIST(AF$30,economics!$AK$2:$AK$167,economics!$AJ$2:$AJ$167,TRUE)))),"")</f>
        <v/>
      </c>
      <c r="AG53" t="str">
        <f t="array" ref="AG53">IFERROR((SUMPRODUCT((economics!$AG$2:$AG$167=$B53)*(economics!$D$2:$D$167="process")*economics!$AH$2:$AH$167*(_xlfn.NORM.DIST(AG$3,economics!$AK$2:$AK$167,economics!$AJ$2:$AJ$167,TRUE)-_xlfn.NORM.DIST(AG$30,economics!$AK$2:$AK$167,economics!$AJ$2:$AJ$167,TRUE))*economics!$AM$2:$AM$167))/(SUMPRODUCT((economics!$AG$2:$AG$167=$B53)*(economics!$D$2:$D$167="process")*economics!$AH$2:$AH$167*(_xlfn.NORM.DIST(AG$3,economics!$AK$2:$AK$167,economics!$AJ$2:$AJ$167,TRUE)-_xlfn.NORM.DIST(AG$30,economics!$AK$2:$AK$167,economics!$AJ$2:$AJ$167,TRUE)))),"")</f>
        <v/>
      </c>
      <c r="AH53" t="str">
        <f t="array" ref="AH53">IFERROR((SUMPRODUCT((economics!$AG$2:$AG$167=$B53)*(economics!$D$2:$D$167="process")*economics!$AH$2:$AH$167*(_xlfn.NORM.DIST(AH$3,economics!$AK$2:$AK$167,economics!$AJ$2:$AJ$167,TRUE)-_xlfn.NORM.DIST(AH$30,economics!$AK$2:$AK$167,economics!$AJ$2:$AJ$167,TRUE))*economics!$AM$2:$AM$167))/(SUMPRODUCT((economics!$AG$2:$AG$167=$B53)*(economics!$D$2:$D$167="process")*economics!$AH$2:$AH$167*(_xlfn.NORM.DIST(AH$3,economics!$AK$2:$AK$167,economics!$AJ$2:$AJ$167,TRUE)-_xlfn.NORM.DIST(AH$30,economics!$AK$2:$AK$167,economics!$AJ$2:$AJ$167,TRUE)))),"")</f>
        <v/>
      </c>
      <c r="AI53" t="str">
        <f t="array" ref="AI53">IFERROR((SUMPRODUCT((economics!$AG$2:$AG$167=$B53)*(economics!$D$2:$D$167="process")*economics!$AH$2:$AH$167*(_xlfn.NORM.DIST(AI$3,economics!$AK$2:$AK$167,economics!$AJ$2:$AJ$167,TRUE)-_xlfn.NORM.DIST(AI$30,economics!$AK$2:$AK$167,economics!$AJ$2:$AJ$167,TRUE))*economics!$AM$2:$AM$167))/(SUMPRODUCT((economics!$AG$2:$AG$167=$B53)*(economics!$D$2:$D$167="process")*economics!$AH$2:$AH$167*(_xlfn.NORM.DIST(AI$3,economics!$AK$2:$AK$167,economics!$AJ$2:$AJ$167,TRUE)-_xlfn.NORM.DIST(AI$30,economics!$AK$2:$AK$167,economics!$AJ$2:$AJ$167,TRUE)))),"")</f>
        <v/>
      </c>
      <c r="AJ53" t="str">
        <f t="array" ref="AJ53">IFERROR((SUMPRODUCT((economics!$AG$2:$AG$167=$B53)*(economics!$D$2:$D$167="process")*economics!$AH$2:$AH$167*(_xlfn.NORM.DIST(AJ$3,economics!$AK$2:$AK$167,economics!$AJ$2:$AJ$167,TRUE)-_xlfn.NORM.DIST(AJ$30,economics!$AK$2:$AK$167,economics!$AJ$2:$AJ$167,TRUE))*economics!$AM$2:$AM$167))/(SUMPRODUCT((economics!$AG$2:$AG$167=$B53)*(economics!$D$2:$D$167="process")*economics!$AH$2:$AH$167*(_xlfn.NORM.DIST(AJ$3,economics!$AK$2:$AK$167,economics!$AJ$2:$AJ$167,TRUE)-_xlfn.NORM.DIST(AJ$30,economics!$AK$2:$AK$167,economics!$AJ$2:$AJ$167,TRUE)))),"")</f>
        <v/>
      </c>
      <c r="AK53" t="str">
        <f t="array" ref="AK53">IFERROR((SUMPRODUCT((economics!$AG$2:$AG$167=$B53)*(economics!$D$2:$D$167="process")*economics!$AH$2:$AH$167*(_xlfn.NORM.DIST(AK$3,economics!$AK$2:$AK$167,economics!$AJ$2:$AJ$167,TRUE)-_xlfn.NORM.DIST(AK$30,economics!$AK$2:$AK$167,economics!$AJ$2:$AJ$167,TRUE))*economics!$AM$2:$AM$167))/(SUMPRODUCT((economics!$AG$2:$AG$167=$B53)*(economics!$D$2:$D$167="process")*economics!$AH$2:$AH$167*(_xlfn.NORM.DIST(AK$3,economics!$AK$2:$AK$167,economics!$AJ$2:$AJ$167,TRUE)-_xlfn.NORM.DIST(AK$30,economics!$AK$2:$AK$167,economics!$AJ$2:$AJ$167,TRUE)))),"")</f>
        <v/>
      </c>
      <c r="AL53" t="str">
        <f t="array" ref="AL53">IFERROR((SUMPRODUCT((economics!$AG$2:$AG$167=$B53)*(economics!$D$2:$D$167="process")*economics!$AH$2:$AH$167*(_xlfn.NORM.DIST(AL$3,economics!$AK$2:$AK$167,economics!$AJ$2:$AJ$167,TRUE)-_xlfn.NORM.DIST(AL$30,economics!$AK$2:$AK$167,economics!$AJ$2:$AJ$167,TRUE))*economics!$AM$2:$AM$167))/(SUMPRODUCT((economics!$AG$2:$AG$167=$B53)*(economics!$D$2:$D$167="process")*economics!$AH$2:$AH$167*(_xlfn.NORM.DIST(AL$3,economics!$AK$2:$AK$167,economics!$AJ$2:$AJ$167,TRUE)-_xlfn.NORM.DIST(AL$30,economics!$AK$2:$AK$167,economics!$AJ$2:$AJ$167,TRUE)))),"")</f>
        <v/>
      </c>
      <c r="AM53" t="str">
        <f t="array" ref="AM53">IFERROR((SUMPRODUCT((economics!$AG$2:$AG$167=$B53)*(economics!$D$2:$D$167="process")*economics!$AH$2:$AH$167*(_xlfn.NORM.DIST(AM$3,economics!$AK$2:$AK$167,economics!$AJ$2:$AJ$167,TRUE)-_xlfn.NORM.DIST(AM$30,economics!$AK$2:$AK$167,economics!$AJ$2:$AJ$167,TRUE))*economics!$AM$2:$AM$167))/(SUMPRODUCT((economics!$AG$2:$AG$167=$B53)*(economics!$D$2:$D$167="process")*economics!$AH$2:$AH$167*(_xlfn.NORM.DIST(AM$3,economics!$AK$2:$AK$167,economics!$AJ$2:$AJ$167,TRUE)-_xlfn.NORM.DIST(AM$30,economics!$AK$2:$AK$167,economics!$AJ$2:$AJ$167,TRUE)))),"")</f>
        <v/>
      </c>
      <c r="AN53" t="str">
        <f t="array" ref="AN53">IFERROR((SUMPRODUCT((economics!$AG$2:$AG$167=$B53)*(economics!$D$2:$D$167="process")*economics!$AH$2:$AH$167*(_xlfn.NORM.DIST(AN$3,economics!$AK$2:$AK$167,economics!$AJ$2:$AJ$167,TRUE)-_xlfn.NORM.DIST(AN$30,economics!$AK$2:$AK$167,economics!$AJ$2:$AJ$167,TRUE))*economics!$AM$2:$AM$167))/(SUMPRODUCT((economics!$AG$2:$AG$167=$B53)*(economics!$D$2:$D$167="process")*economics!$AH$2:$AH$167*(_xlfn.NORM.DIST(AN$3,economics!$AK$2:$AK$167,economics!$AJ$2:$AJ$167,TRUE)-_xlfn.NORM.DIST(AN$30,economics!$AK$2:$AK$167,economics!$AJ$2:$AJ$167,TRUE)))),"")</f>
        <v/>
      </c>
      <c r="AO53" t="str">
        <f t="array" ref="AO53">IFERROR((SUMPRODUCT((economics!$AG$2:$AG$167=$B53)*(economics!$D$2:$D$167="process")*economics!$AH$2:$AH$167*(_xlfn.NORM.DIST(AO$3,economics!$AK$2:$AK$167,economics!$AJ$2:$AJ$167,TRUE)-_xlfn.NORM.DIST(AO$30,economics!$AK$2:$AK$167,economics!$AJ$2:$AJ$167,TRUE))*economics!$AM$2:$AM$167))/(SUMPRODUCT((economics!$AG$2:$AG$167=$B53)*(economics!$D$2:$D$167="process")*economics!$AH$2:$AH$167*(_xlfn.NORM.DIST(AO$3,economics!$AK$2:$AK$167,economics!$AJ$2:$AJ$167,TRUE)-_xlfn.NORM.DIST(AO$30,economics!$AK$2:$AK$167,economics!$AJ$2:$AJ$167,TRUE)))),"")</f>
        <v/>
      </c>
      <c r="AP53" t="str">
        <f t="array" ref="AP53">IFERROR((SUMPRODUCT((economics!$AG$2:$AG$167=$B53)*(economics!$D$2:$D$167="process")*economics!$AH$2:$AH$167*(_xlfn.NORM.DIST(AP$3,economics!$AK$2:$AK$167,economics!$AJ$2:$AJ$167,TRUE)-_xlfn.NORM.DIST(AP$30,economics!$AK$2:$AK$167,economics!$AJ$2:$AJ$167,TRUE))*economics!$AM$2:$AM$167))/(SUMPRODUCT((economics!$AG$2:$AG$167=$B53)*(economics!$D$2:$D$167="process")*economics!$AH$2:$AH$167*(_xlfn.NORM.DIST(AP$3,economics!$AK$2:$AK$167,economics!$AJ$2:$AJ$167,TRUE)-_xlfn.NORM.DIST(AP$30,economics!$AK$2:$AK$167,economics!$AJ$2:$AJ$167,TRUE)))),"")</f>
        <v/>
      </c>
      <c r="AQ53" t="str">
        <f t="array" ref="AQ53">IFERROR((SUMPRODUCT((economics!$AG$2:$AG$167=$B53)*(economics!$D$2:$D$167="process")*economics!$AH$2:$AH$167*(_xlfn.NORM.DIST(AQ$3,economics!$AK$2:$AK$167,economics!$AJ$2:$AJ$167,TRUE)-_xlfn.NORM.DIST(AQ$30,economics!$AK$2:$AK$167,economics!$AJ$2:$AJ$167,TRUE))*economics!$AM$2:$AM$167))/(SUMPRODUCT((economics!$AG$2:$AG$167=$B53)*(economics!$D$2:$D$167="process")*economics!$AH$2:$AH$167*(_xlfn.NORM.DIST(AQ$3,economics!$AK$2:$AK$167,economics!$AJ$2:$AJ$167,TRUE)-_xlfn.NORM.DIST(AQ$30,economics!$AK$2:$AK$167,economics!$AJ$2:$AJ$167,TRUE)))),"")</f>
        <v/>
      </c>
      <c r="AR53" t="str">
        <f t="array" ref="AR53">IFERROR((SUMPRODUCT((economics!$AG$2:$AG$167=$B53)*(economics!$D$2:$D$167="process")*economics!$AH$2:$AH$167*(_xlfn.NORM.DIST(AR$3,economics!$AK$2:$AK$167,economics!$AJ$2:$AJ$167,TRUE)-_xlfn.NORM.DIST(AR$30,economics!$AK$2:$AK$167,economics!$AJ$2:$AJ$167,TRUE))*economics!$AM$2:$AM$167))/(SUMPRODUCT((economics!$AG$2:$AG$167=$B53)*(economics!$D$2:$D$167="process")*economics!$AH$2:$AH$167*(_xlfn.NORM.DIST(AR$3,economics!$AK$2:$AK$167,economics!$AJ$2:$AJ$167,TRUE)-_xlfn.NORM.DIST(AR$30,economics!$AK$2:$AK$167,economics!$AJ$2:$AJ$167,TRUE)))),"")</f>
        <v/>
      </c>
      <c r="AS53" t="str">
        <f t="array" ref="AS53">IFERROR((SUMPRODUCT((economics!$AG$2:$AG$167=$B53)*(economics!$D$2:$D$167="process")*economics!$AH$2:$AH$167*(_xlfn.NORM.DIST(AS$3,economics!$AK$2:$AK$167,economics!$AJ$2:$AJ$167,TRUE)-_xlfn.NORM.DIST(AS$30,economics!$AK$2:$AK$167,economics!$AJ$2:$AJ$167,TRUE))*economics!$AM$2:$AM$167))/(SUMPRODUCT((economics!$AG$2:$AG$167=$B53)*(economics!$D$2:$D$167="process")*economics!$AH$2:$AH$167*(_xlfn.NORM.DIST(AS$3,economics!$AK$2:$AK$167,economics!$AJ$2:$AJ$167,TRUE)-_xlfn.NORM.DIST(AS$30,economics!$AK$2:$AK$167,economics!$AJ$2:$AJ$167,TRUE)))),"")</f>
        <v/>
      </c>
      <c r="AT53" t="str">
        <f t="array" ref="AT53">IFERROR((SUMPRODUCT((economics!$AG$2:$AG$167=$B53)*(economics!$D$2:$D$167="process")*economics!$AH$2:$AH$167*(_xlfn.NORM.DIST(AT$3,economics!$AK$2:$AK$167,economics!$AJ$2:$AJ$167,TRUE)-_xlfn.NORM.DIST(AT$30,economics!$AK$2:$AK$167,economics!$AJ$2:$AJ$167,TRUE))*economics!$AM$2:$AM$167))/(SUMPRODUCT((economics!$AG$2:$AG$167=$B53)*(economics!$D$2:$D$167="process")*economics!$AH$2:$AH$167*(_xlfn.NORM.DIST(AT$3,economics!$AK$2:$AK$167,economics!$AJ$2:$AJ$167,TRUE)-_xlfn.NORM.DIST(AT$30,economics!$AK$2:$AK$167,economics!$AJ$2:$AJ$167,TRUE)))),"")</f>
        <v/>
      </c>
      <c r="AU53" t="str">
        <f t="array" ref="AU53">IFERROR((SUMPRODUCT((economics!$AG$2:$AG$167=$B53)*(economics!$D$2:$D$167="process")*economics!$AH$2:$AH$167*(_xlfn.NORM.DIST(AU$3,economics!$AK$2:$AK$167,economics!$AJ$2:$AJ$167,TRUE)-_xlfn.NORM.DIST(AU$30,economics!$AK$2:$AK$167,economics!$AJ$2:$AJ$167,TRUE))*economics!$AM$2:$AM$167))/(SUMPRODUCT((economics!$AG$2:$AG$167=$B53)*(economics!$D$2:$D$167="process")*economics!$AH$2:$AH$167*(_xlfn.NORM.DIST(AU$3,economics!$AK$2:$AK$167,economics!$AJ$2:$AJ$167,TRUE)-_xlfn.NORM.DIST(AU$30,economics!$AK$2:$AK$167,economics!$AJ$2:$AJ$167,TRUE)))),"")</f>
        <v/>
      </c>
      <c r="AV53" t="str">
        <f t="array" ref="AV53">IFERROR((SUMPRODUCT((economics!$AG$2:$AG$167=$B53)*(economics!$D$2:$D$167="process")*economics!$AH$2:$AH$167*(_xlfn.NORM.DIST(AV$3,economics!$AK$2:$AK$167,economics!$AJ$2:$AJ$167,TRUE)-_xlfn.NORM.DIST(AV$30,economics!$AK$2:$AK$167,economics!$AJ$2:$AJ$167,TRUE))*economics!$AM$2:$AM$167))/(SUMPRODUCT((economics!$AG$2:$AG$167=$B53)*(economics!$D$2:$D$167="process")*economics!$AH$2:$AH$167*(_xlfn.NORM.DIST(AV$3,economics!$AK$2:$AK$167,economics!$AJ$2:$AJ$167,TRUE)-_xlfn.NORM.DIST(AV$30,economics!$AK$2:$AK$167,economics!$AJ$2:$AJ$167,TRUE)))),"")</f>
        <v/>
      </c>
      <c r="AW53" t="str">
        <f t="array" ref="AW53">IFERROR((SUMPRODUCT((economics!$AG$2:$AG$167=$B53)*(economics!$D$2:$D$167="process")*economics!$AH$2:$AH$167*(_xlfn.NORM.DIST(AW$3,economics!$AK$2:$AK$167,economics!$AJ$2:$AJ$167,TRUE)-_xlfn.NORM.DIST(AW$30,economics!$AK$2:$AK$167,economics!$AJ$2:$AJ$167,TRUE))*economics!$AM$2:$AM$167))/(SUMPRODUCT((economics!$AG$2:$AG$167=$B53)*(economics!$D$2:$D$167="process")*economics!$AH$2:$AH$167*(_xlfn.NORM.DIST(AW$3,economics!$AK$2:$AK$167,economics!$AJ$2:$AJ$167,TRUE)-_xlfn.NORM.DIST(AW$30,economics!$AK$2:$AK$167,economics!$AJ$2:$AJ$167,TRUE)))),"")</f>
        <v/>
      </c>
      <c r="AX53" t="str">
        <f t="array" ref="AX53">IFERROR((SUMPRODUCT((economics!$AG$2:$AG$167=$B53)*(economics!$D$2:$D$167="process")*economics!$AH$2:$AH$167*(_xlfn.NORM.DIST(AX$3,economics!$AK$2:$AK$167,economics!$AJ$2:$AJ$167,TRUE)-_xlfn.NORM.DIST(AX$30,economics!$AK$2:$AK$167,economics!$AJ$2:$AJ$167,TRUE))*economics!$AM$2:$AM$167))/(SUMPRODUCT((economics!$AG$2:$AG$167=$B53)*(economics!$D$2:$D$167="process")*economics!$AH$2:$AH$167*(_xlfn.NORM.DIST(AX$3,economics!$AK$2:$AK$167,economics!$AJ$2:$AJ$167,TRUE)-_xlfn.NORM.DIST(AX$30,economics!$AK$2:$AK$167,economics!$AJ$2:$AJ$167,TRUE)))),"")</f>
        <v/>
      </c>
      <c r="AY53" t="str">
        <f t="array" ref="AY53">IFERROR((SUMPRODUCT((economics!$AG$2:$AG$167=$B53)*(economics!$D$2:$D$167="process")*economics!$AH$2:$AH$167*(_xlfn.NORM.DIST(AY$3,economics!$AK$2:$AK$167,economics!$AJ$2:$AJ$167,TRUE)-_xlfn.NORM.DIST(AY$30,economics!$AK$2:$AK$167,economics!$AJ$2:$AJ$167,TRUE))*economics!$AM$2:$AM$167))/(SUMPRODUCT((economics!$AG$2:$AG$167=$B53)*(economics!$D$2:$D$167="process")*economics!$AH$2:$AH$167*(_xlfn.NORM.DIST(AY$3,economics!$AK$2:$AK$167,economics!$AJ$2:$AJ$167,TRUE)-_xlfn.NORM.DIST(AY$30,economics!$AK$2:$AK$167,economics!$AJ$2:$AJ$167,TRUE)))),"")</f>
        <v/>
      </c>
      <c r="AZ53" t="str">
        <f t="array" ref="AZ53">IFERROR((SUMPRODUCT((economics!$AG$2:$AG$167=$B53)*(economics!$D$2:$D$167="process")*economics!$AH$2:$AH$167*(_xlfn.NORM.DIST(AZ$3,economics!$AK$2:$AK$167,economics!$AJ$2:$AJ$167,TRUE)-_xlfn.NORM.DIST(AZ$30,economics!$AK$2:$AK$167,economics!$AJ$2:$AJ$167,TRUE))*economics!$AM$2:$AM$167))/(SUMPRODUCT((economics!$AG$2:$AG$167=$B53)*(economics!$D$2:$D$167="process")*economics!$AH$2:$AH$167*(_xlfn.NORM.DIST(AZ$3,economics!$AK$2:$AK$167,economics!$AJ$2:$AJ$167,TRUE)-_xlfn.NORM.DIST(AZ$30,economics!$AK$2:$AK$167,economics!$AJ$2:$AJ$167,TRUE)))),"")</f>
        <v/>
      </c>
      <c r="BA53" t="str">
        <f t="array" ref="BA53">IFERROR((SUMPRODUCT((economics!$AG$2:$AG$167=$B53)*(economics!$D$2:$D$167="process")*economics!$AH$2:$AH$167*(_xlfn.NORM.DIST(BA$3,economics!$AK$2:$AK$167,economics!$AJ$2:$AJ$167,TRUE)-_xlfn.NORM.DIST(BA$30,economics!$AK$2:$AK$167,economics!$AJ$2:$AJ$167,TRUE))*economics!$AM$2:$AM$167))/(SUMPRODUCT((economics!$AG$2:$AG$167=$B53)*(economics!$D$2:$D$167="process")*economics!$AH$2:$AH$167*(_xlfn.NORM.DIST(BA$3,economics!$AK$2:$AK$167,economics!$AJ$2:$AJ$167,TRUE)-_xlfn.NORM.DIST(BA$30,economics!$AK$2:$AK$167,economics!$AJ$2:$AJ$167,TRUE)))),"")</f>
        <v/>
      </c>
      <c r="BB53" t="str">
        <f t="array" ref="BB53">IFERROR((SUMPRODUCT((economics!$AG$2:$AG$167=$B53)*(economics!$D$2:$D$167="process")*economics!$AH$2:$AH$167*(_xlfn.NORM.DIST(BB$3,economics!$AK$2:$AK$167,economics!$AJ$2:$AJ$167,TRUE)-_xlfn.NORM.DIST(BB$30,economics!$AK$2:$AK$167,economics!$AJ$2:$AJ$167,TRUE))*economics!$AM$2:$AM$167))/(SUMPRODUCT((economics!$AG$2:$AG$167=$B53)*(economics!$D$2:$D$167="process")*economics!$AH$2:$AH$167*(_xlfn.NORM.DIST(BB$3,economics!$AK$2:$AK$167,economics!$AJ$2:$AJ$167,TRUE)-_xlfn.NORM.DIST(BB$30,economics!$AK$2:$AK$167,economics!$AJ$2:$AJ$167,TRUE)))),"")</f>
        <v/>
      </c>
      <c r="BC53" t="str">
        <f t="array" ref="BC53">IFERROR((SUMPRODUCT((economics!$AG$2:$AG$167=$B53)*(economics!$D$2:$D$167="process")*economics!$AH$2:$AH$167*(_xlfn.NORM.DIST(BC$3,economics!$AK$2:$AK$167,economics!$AJ$2:$AJ$167,TRUE)-_xlfn.NORM.DIST(BC$30,economics!$AK$2:$AK$167,economics!$AJ$2:$AJ$167,TRUE))*economics!$AM$2:$AM$167))/(SUMPRODUCT((economics!$AG$2:$AG$167=$B53)*(economics!$D$2:$D$167="process")*economics!$AH$2:$AH$167*(_xlfn.NORM.DIST(BC$3,economics!$AK$2:$AK$167,economics!$AJ$2:$AJ$167,TRUE)-_xlfn.NORM.DIST(BC$30,economics!$AK$2:$AK$167,economics!$AJ$2:$AJ$167,TRUE)))),"")</f>
        <v/>
      </c>
      <c r="BD53" t="str">
        <f t="array" ref="BD53">IFERROR((SUMPRODUCT((economics!$AG$2:$AG$167=$B53)*(economics!$D$2:$D$167="process")*economics!$AH$2:$AH$167*(_xlfn.NORM.DIST(BD$3,economics!$AK$2:$AK$167,economics!$AJ$2:$AJ$167,TRUE)-_xlfn.NORM.DIST(BD$30,economics!$AK$2:$AK$167,economics!$AJ$2:$AJ$167,TRUE))*economics!$AM$2:$AM$167))/(SUMPRODUCT((economics!$AG$2:$AG$167=$B53)*(economics!$D$2:$D$167="process")*economics!$AH$2:$AH$167*(_xlfn.NORM.DIST(BD$3,economics!$AK$2:$AK$167,economics!$AJ$2:$AJ$167,TRUE)-_xlfn.NORM.DIST(BD$30,economics!$AK$2:$AK$167,economics!$AJ$2:$AJ$167,TRUE)))),"")</f>
        <v/>
      </c>
      <c r="BE53" t="str">
        <f t="array" ref="BE53">IFERROR((SUMPRODUCT((economics!$AG$2:$AG$167=$B53)*(economics!$D$2:$D$167="process")*economics!$AH$2:$AH$167*(_xlfn.NORM.DIST(BE$3,economics!$AK$2:$AK$167,economics!$AJ$2:$AJ$167,TRUE)-_xlfn.NORM.DIST(BE$30,economics!$AK$2:$AK$167,economics!$AJ$2:$AJ$167,TRUE))*economics!$AM$2:$AM$167))/(SUMPRODUCT((economics!$AG$2:$AG$167=$B53)*(economics!$D$2:$D$167="process")*economics!$AH$2:$AH$167*(_xlfn.NORM.DIST(BE$3,economics!$AK$2:$AK$167,economics!$AJ$2:$AJ$167,TRUE)-_xlfn.NORM.DIST(BE$30,economics!$AK$2:$AK$167,economics!$AJ$2:$AJ$167,TRUE)))),"")</f>
        <v/>
      </c>
      <c r="BF53" t="str">
        <f t="array" ref="BF53">IFERROR((SUMPRODUCT((economics!$AG$2:$AG$167=$B53)*(economics!$D$2:$D$167="process")*economics!$AH$2:$AH$167*(_xlfn.NORM.DIST(BF$3,economics!$AK$2:$AK$167,economics!$AJ$2:$AJ$167,TRUE)-_xlfn.NORM.DIST(BF$30,economics!$AK$2:$AK$167,economics!$AJ$2:$AJ$167,TRUE))*economics!$AM$2:$AM$167))/(SUMPRODUCT((economics!$AG$2:$AG$167=$B53)*(economics!$D$2:$D$167="process")*economics!$AH$2:$AH$167*(_xlfn.NORM.DIST(BF$3,economics!$AK$2:$AK$167,economics!$AJ$2:$AJ$167,TRUE)-_xlfn.NORM.DIST(BF$30,economics!$AK$2:$AK$167,economics!$AJ$2:$AJ$167,TRUE)))),"")</f>
        <v/>
      </c>
      <c r="BG53" t="str">
        <f t="array" ref="BG53">IFERROR((SUMPRODUCT((economics!$AG$2:$AG$167=$B53)*(economics!$D$2:$D$167="process")*economics!$AH$2:$AH$167*(_xlfn.NORM.DIST(BG$3,economics!$AK$2:$AK$167,economics!$AJ$2:$AJ$167,TRUE)-_xlfn.NORM.DIST(BG$30,economics!$AK$2:$AK$167,economics!$AJ$2:$AJ$167,TRUE))*economics!$AM$2:$AM$167))/(SUMPRODUCT((economics!$AG$2:$AG$167=$B53)*(economics!$D$2:$D$167="process")*economics!$AH$2:$AH$167*(_xlfn.NORM.DIST(BG$3,economics!$AK$2:$AK$167,economics!$AJ$2:$AJ$167,TRUE)-_xlfn.NORM.DIST(BG$30,economics!$AK$2:$AK$167,economics!$AJ$2:$AJ$167,TRUE)))),"")</f>
        <v/>
      </c>
      <c r="BH53" t="str">
        <f t="array" ref="BH53">IFERROR((SUMPRODUCT((economics!$AG$2:$AG$167=$B53)*(economics!$D$2:$D$167="process")*economics!$AH$2:$AH$167*(_xlfn.NORM.DIST(BH$3,economics!$AK$2:$AK$167,economics!$AJ$2:$AJ$167,TRUE)-_xlfn.NORM.DIST(BH$30,economics!$AK$2:$AK$167,economics!$AJ$2:$AJ$167,TRUE))*economics!$AM$2:$AM$167))/(SUMPRODUCT((economics!$AG$2:$AG$167=$B53)*(economics!$D$2:$D$167="process")*economics!$AH$2:$AH$167*(_xlfn.NORM.DIST(BH$3,economics!$AK$2:$AK$167,economics!$AJ$2:$AJ$167,TRUE)-_xlfn.NORM.DIST(BH$30,economics!$AK$2:$AK$167,economics!$AJ$2:$AJ$167,TRUE)))),"")</f>
        <v/>
      </c>
      <c r="BI53" t="str">
        <f t="array" ref="BI53">IFERROR((SUMPRODUCT((economics!$AG$2:$AG$167=$B53)*(economics!$D$2:$D$167="process")*economics!$AH$2:$AH$167*(_xlfn.NORM.DIST(BI$3,economics!$AK$2:$AK$167,economics!$AJ$2:$AJ$167,TRUE)-_xlfn.NORM.DIST(BI$30,economics!$AK$2:$AK$167,economics!$AJ$2:$AJ$167,TRUE))*economics!$AM$2:$AM$167))/(SUMPRODUCT((economics!$AG$2:$AG$167=$B53)*(economics!$D$2:$D$167="process")*economics!$AH$2:$AH$167*(_xlfn.NORM.DIST(BI$3,economics!$AK$2:$AK$167,economics!$AJ$2:$AJ$167,TRUE)-_xlfn.NORM.DIST(BI$30,economics!$AK$2:$AK$167,economics!$AJ$2:$AJ$167,TRUE)))),"")</f>
        <v/>
      </c>
      <c r="BJ53" t="str">
        <f t="array" ref="BJ53">IFERROR((SUMPRODUCT((economics!$AG$2:$AG$167=$B53)*(economics!$D$2:$D$167="process")*economics!$AH$2:$AH$167*(_xlfn.NORM.DIST(BJ$3,economics!$AK$2:$AK$167,economics!$AJ$2:$AJ$167,TRUE)-_xlfn.NORM.DIST(BJ$30,economics!$AK$2:$AK$167,economics!$AJ$2:$AJ$167,TRUE))*economics!$AM$2:$AM$167))/(SUMPRODUCT((economics!$AG$2:$AG$167=$B53)*(economics!$D$2:$D$167="process")*economics!$AH$2:$AH$167*(_xlfn.NORM.DIST(BJ$3,economics!$AK$2:$AK$167,economics!$AJ$2:$AJ$167,TRUE)-_xlfn.NORM.DIST(BJ$30,economics!$AK$2:$AK$167,economics!$AJ$2:$AJ$167,TRUE)))),"")</f>
        <v/>
      </c>
      <c r="BK53" t="str">
        <f t="array" ref="BK53">IFERROR((SUMPRODUCT((economics!$AG$2:$AG$167=$B53)*(economics!$D$2:$D$167="process")*economics!$AH$2:$AH$167*(_xlfn.NORM.DIST(BK$3,economics!$AK$2:$AK$167,economics!$AJ$2:$AJ$167,TRUE)-_xlfn.NORM.DIST(BK$30,economics!$AK$2:$AK$167,economics!$AJ$2:$AJ$167,TRUE))*economics!$AM$2:$AM$167))/(SUMPRODUCT((economics!$AG$2:$AG$167=$B53)*(economics!$D$2:$D$167="process")*economics!$AH$2:$AH$167*(_xlfn.NORM.DIST(BK$3,economics!$AK$2:$AK$167,economics!$AJ$2:$AJ$167,TRUE)-_xlfn.NORM.DIST(BK$30,economics!$AK$2:$AK$167,economics!$AJ$2:$AJ$167,TRUE)))),"")</f>
        <v/>
      </c>
      <c r="BL53" t="str">
        <f t="array" ref="BL53">IFERROR((SUMPRODUCT((economics!$AG$2:$AG$167=$B53)*(economics!$D$2:$D$167="process")*economics!$AH$2:$AH$167*(_xlfn.NORM.DIST(BL$3,economics!$AK$2:$AK$167,economics!$AJ$2:$AJ$167,TRUE)-_xlfn.NORM.DIST(BL$30,economics!$AK$2:$AK$167,economics!$AJ$2:$AJ$167,TRUE))*economics!$AM$2:$AM$167))/(SUMPRODUCT((economics!$AG$2:$AG$167=$B53)*(economics!$D$2:$D$167="process")*economics!$AH$2:$AH$167*(_xlfn.NORM.DIST(BL$3,economics!$AK$2:$AK$167,economics!$AJ$2:$AJ$167,TRUE)-_xlfn.NORM.DIST(BL$30,economics!$AK$2:$AK$167,economics!$AJ$2:$AJ$167,TRUE)))),"")</f>
        <v/>
      </c>
      <c r="BM53" t="str">
        <f t="array" ref="BM53">IFERROR((SUMPRODUCT((economics!$AG$2:$AG$167=$B53)*(economics!$D$2:$D$167="process")*economics!$AH$2:$AH$167*(_xlfn.NORM.DIST(BM$3,economics!$AK$2:$AK$167,economics!$AJ$2:$AJ$167,TRUE)-_xlfn.NORM.DIST(BM$30,economics!$AK$2:$AK$167,economics!$AJ$2:$AJ$167,TRUE))*economics!$AM$2:$AM$167))/(SUMPRODUCT((economics!$AG$2:$AG$167=$B53)*(economics!$D$2:$D$167="process")*economics!$AH$2:$AH$167*(_xlfn.NORM.DIST(BM$3,economics!$AK$2:$AK$167,economics!$AJ$2:$AJ$167,TRUE)-_xlfn.NORM.DIST(BM$30,economics!$AK$2:$AK$167,economics!$AJ$2:$AJ$167,TRUE)))),"")</f>
        <v/>
      </c>
      <c r="BN53" t="str">
        <f t="array" ref="BN53">IFERROR((SUMPRODUCT((economics!$AG$2:$AG$167=$B53)*(economics!$D$2:$D$167="process")*economics!$AH$2:$AH$167*(_xlfn.NORM.DIST(BN$3,economics!$AK$2:$AK$167,economics!$AJ$2:$AJ$167,TRUE)-_xlfn.NORM.DIST(BN$30,economics!$AK$2:$AK$167,economics!$AJ$2:$AJ$167,TRUE))*economics!$AM$2:$AM$167))/(SUMPRODUCT((economics!$AG$2:$AG$167=$B53)*(economics!$D$2:$D$167="process")*economics!$AH$2:$AH$167*(_xlfn.NORM.DIST(BN$3,economics!$AK$2:$AK$167,economics!$AJ$2:$AJ$167,TRUE)-_xlfn.NORM.DIST(BN$30,economics!$AK$2:$AK$167,economics!$AJ$2:$AJ$167,TRUE)))),"")</f>
        <v/>
      </c>
      <c r="BO53" t="str">
        <f t="array" ref="BO53">IFERROR((SUMPRODUCT((economics!$AG$2:$AG$167=$B53)*(economics!$D$2:$D$167="process")*economics!$AH$2:$AH$167*(_xlfn.NORM.DIST(BO$3,economics!$AK$2:$AK$167,economics!$AJ$2:$AJ$167,TRUE)-_xlfn.NORM.DIST(BO$30,economics!$AK$2:$AK$167,economics!$AJ$2:$AJ$167,TRUE))*economics!$AM$2:$AM$167))/(SUMPRODUCT((economics!$AG$2:$AG$167=$B53)*(economics!$D$2:$D$167="process")*economics!$AH$2:$AH$167*(_xlfn.NORM.DIST(BO$3,economics!$AK$2:$AK$167,economics!$AJ$2:$AJ$167,TRUE)-_xlfn.NORM.DIST(BO$30,economics!$AK$2:$AK$167,economics!$AJ$2:$AJ$167,TRUE)))),"")</f>
        <v/>
      </c>
      <c r="BP53" t="str">
        <f t="array" ref="BP53">IFERROR((SUMPRODUCT((economics!$AG$2:$AG$167=$B53)*(economics!$D$2:$D$167="process")*economics!$AH$2:$AH$167*(_xlfn.NORM.DIST(BP$3,economics!$AK$2:$AK$167,economics!$AJ$2:$AJ$167,TRUE)-_xlfn.NORM.DIST(BP$30,economics!$AK$2:$AK$167,economics!$AJ$2:$AJ$167,TRUE))*economics!$AM$2:$AM$167))/(SUMPRODUCT((economics!$AG$2:$AG$167=$B53)*(economics!$D$2:$D$167="process")*economics!$AH$2:$AH$167*(_xlfn.NORM.DIST(BP$3,economics!$AK$2:$AK$167,economics!$AJ$2:$AJ$167,TRUE)-_xlfn.NORM.DIST(BP$30,economics!$AK$2:$AK$167,economics!$AJ$2:$AJ$167,TRUE)))),"")</f>
        <v/>
      </c>
      <c r="BQ53" t="str">
        <f t="array" ref="BQ53">IFERROR((SUMPRODUCT((economics!$AG$2:$AG$167=$B53)*(economics!$D$2:$D$167="process")*economics!$AH$2:$AH$167*(_xlfn.NORM.DIST(BQ$3,economics!$AK$2:$AK$167,economics!$AJ$2:$AJ$167,TRUE)-_xlfn.NORM.DIST(BQ$30,economics!$AK$2:$AK$167,economics!$AJ$2:$AJ$167,TRUE))*economics!$AM$2:$AM$167))/(SUMPRODUCT((economics!$AG$2:$AG$167=$B53)*(economics!$D$2:$D$167="process")*economics!$AH$2:$AH$167*(_xlfn.NORM.DIST(BQ$3,economics!$AK$2:$AK$167,economics!$AJ$2:$AJ$167,TRUE)-_xlfn.NORM.DIST(BQ$30,economics!$AK$2:$AK$167,economics!$AJ$2:$AJ$167,TRUE)))),"")</f>
        <v/>
      </c>
      <c r="BR53" t="str">
        <f t="array" ref="BR53">IFERROR((SUMPRODUCT((economics!$AG$2:$AG$167=$B53)*(economics!$D$2:$D$167="process")*economics!$AH$2:$AH$167*(_xlfn.NORM.DIST(BR$3,economics!$AK$2:$AK$167,economics!$AJ$2:$AJ$167,TRUE)-_xlfn.NORM.DIST(BR$30,economics!$AK$2:$AK$167,economics!$AJ$2:$AJ$167,TRUE))*economics!$AM$2:$AM$167))/(SUMPRODUCT((economics!$AG$2:$AG$167=$B53)*(economics!$D$2:$D$167="process")*economics!$AH$2:$AH$167*(_xlfn.NORM.DIST(BR$3,economics!$AK$2:$AK$167,economics!$AJ$2:$AJ$167,TRUE)-_xlfn.NORM.DIST(BR$30,economics!$AK$2:$AK$167,economics!$AJ$2:$AJ$167,TRUE)))),"")</f>
        <v/>
      </c>
      <c r="BS53" t="str">
        <f t="array" ref="BS53">IFERROR((SUMPRODUCT((economics!$AG$2:$AG$167=$B53)*(economics!$D$2:$D$167="process")*economics!$AH$2:$AH$167*(_xlfn.NORM.DIST(BS$3,economics!$AK$2:$AK$167,economics!$AJ$2:$AJ$167,TRUE)-_xlfn.NORM.DIST(BS$30,economics!$AK$2:$AK$167,economics!$AJ$2:$AJ$167,TRUE))*economics!$AM$2:$AM$167))/(SUMPRODUCT((economics!$AG$2:$AG$167=$B53)*(economics!$D$2:$D$167="process")*economics!$AH$2:$AH$167*(_xlfn.NORM.DIST(BS$3,economics!$AK$2:$AK$167,economics!$AJ$2:$AJ$167,TRUE)-_xlfn.NORM.DIST(BS$30,economics!$AK$2:$AK$167,economics!$AJ$2:$AJ$167,TRUE)))),"")</f>
        <v/>
      </c>
      <c r="BT53" t="str">
        <f t="array" ref="BT53">IFERROR((SUMPRODUCT((economics!$AG$2:$AG$167=$B53)*(economics!$D$2:$D$167="process")*economics!$AH$2:$AH$167*(_xlfn.NORM.DIST(BT$3,economics!$AK$2:$AK$167,economics!$AJ$2:$AJ$167,TRUE)-_xlfn.NORM.DIST(BT$30,economics!$AK$2:$AK$167,economics!$AJ$2:$AJ$167,TRUE))*economics!$AM$2:$AM$167))/(SUMPRODUCT((economics!$AG$2:$AG$167=$B53)*(economics!$D$2:$D$167="process")*economics!$AH$2:$AH$167*(_xlfn.NORM.DIST(BT$3,economics!$AK$2:$AK$167,economics!$AJ$2:$AJ$167,TRUE)-_xlfn.NORM.DIST(BT$30,economics!$AK$2:$AK$167,economics!$AJ$2:$AJ$167,TRUE)))),"")</f>
        <v/>
      </c>
      <c r="BU53" t="str">
        <f t="array" ref="BU53">IFERROR((SUMPRODUCT((economics!$AG$2:$AG$167=$B53)*(economics!$D$2:$D$167="process")*economics!$AH$2:$AH$167*(_xlfn.NORM.DIST(BU$3,economics!$AK$2:$AK$167,economics!$AJ$2:$AJ$167,TRUE)-_xlfn.NORM.DIST(BU$30,economics!$AK$2:$AK$167,economics!$AJ$2:$AJ$167,TRUE))*economics!$AM$2:$AM$167))/(SUMPRODUCT((economics!$AG$2:$AG$167=$B53)*(economics!$D$2:$D$167="process")*economics!$AH$2:$AH$167*(_xlfn.NORM.DIST(BU$3,economics!$AK$2:$AK$167,economics!$AJ$2:$AJ$167,TRUE)-_xlfn.NORM.DIST(BU$30,economics!$AK$2:$AK$167,economics!$AJ$2:$AJ$167,TRUE)))),"")</f>
        <v/>
      </c>
      <c r="BV53" t="str">
        <f t="array" ref="BV53">IFERROR((SUMPRODUCT((economics!$AG$2:$AG$167=$B53)*(economics!$D$2:$D$167="process")*economics!$AH$2:$AH$167*(_xlfn.NORM.DIST(BV$3,economics!$AK$2:$AK$167,economics!$AJ$2:$AJ$167,TRUE)-_xlfn.NORM.DIST(BV$30,economics!$AK$2:$AK$167,economics!$AJ$2:$AJ$167,TRUE))*economics!$AM$2:$AM$167))/(SUMPRODUCT((economics!$AG$2:$AG$167=$B53)*(economics!$D$2:$D$167="process")*economics!$AH$2:$AH$167*(_xlfn.NORM.DIST(BV$3,economics!$AK$2:$AK$167,economics!$AJ$2:$AJ$167,TRUE)-_xlfn.NORM.DIST(BV$30,economics!$AK$2:$AK$167,economics!$AJ$2:$AJ$167,TRUE)))),"")</f>
        <v/>
      </c>
      <c r="BW53" t="str">
        <f t="array" ref="BW53">IFERROR((SUMPRODUCT((economics!$AG$2:$AG$167=$B53)*(economics!$D$2:$D$167="process")*economics!$AH$2:$AH$167*(_xlfn.NORM.DIST(BW$3,economics!$AK$2:$AK$167,economics!$AJ$2:$AJ$167,TRUE)-_xlfn.NORM.DIST(BW$30,economics!$AK$2:$AK$167,economics!$AJ$2:$AJ$167,TRUE))*economics!$AM$2:$AM$167))/(SUMPRODUCT((economics!$AG$2:$AG$167=$B53)*(economics!$D$2:$D$167="process")*economics!$AH$2:$AH$167*(_xlfn.NORM.DIST(BW$3,economics!$AK$2:$AK$167,economics!$AJ$2:$AJ$167,TRUE)-_xlfn.NORM.DIST(BW$30,economics!$AK$2:$AK$167,economics!$AJ$2:$AJ$167,TRUE)))),"")</f>
        <v/>
      </c>
      <c r="BX53" t="str">
        <f t="array" ref="BX53">IFERROR((SUMPRODUCT((economics!$AG$2:$AG$167=$B53)*(economics!$D$2:$D$167="process")*economics!$AH$2:$AH$167*(_xlfn.NORM.DIST(BX$3,economics!$AK$2:$AK$167,economics!$AJ$2:$AJ$167,TRUE)-_xlfn.NORM.DIST(BX$30,economics!$AK$2:$AK$167,economics!$AJ$2:$AJ$167,TRUE))*economics!$AM$2:$AM$167))/(SUMPRODUCT((economics!$AG$2:$AG$167=$B53)*(economics!$D$2:$D$167="process")*economics!$AH$2:$AH$167*(_xlfn.NORM.DIST(BX$3,economics!$AK$2:$AK$167,economics!$AJ$2:$AJ$167,TRUE)-_xlfn.NORM.DIST(BX$30,economics!$AK$2:$AK$167,economics!$AJ$2:$AJ$167,TRUE)))),"")</f>
        <v/>
      </c>
      <c r="BY53" t="str">
        <f t="array" ref="BY53">IFERROR((SUMPRODUCT((economics!$AG$2:$AG$167=$B53)*(economics!$D$2:$D$167="process")*economics!$AH$2:$AH$167*(_xlfn.NORM.DIST(BY$3,economics!$AK$2:$AK$167,economics!$AJ$2:$AJ$167,TRUE)-_xlfn.NORM.DIST(BY$30,economics!$AK$2:$AK$167,economics!$AJ$2:$AJ$167,TRUE))*economics!$AM$2:$AM$167))/(SUMPRODUCT((economics!$AG$2:$AG$167=$B53)*(economics!$D$2:$D$167="process")*economics!$AH$2:$AH$167*(_xlfn.NORM.DIST(BY$3,economics!$AK$2:$AK$167,economics!$AJ$2:$AJ$167,TRUE)-_xlfn.NORM.DIST(BY$30,economics!$AK$2:$AK$167,economics!$AJ$2:$AJ$167,TRUE)))),"")</f>
        <v/>
      </c>
      <c r="BZ53" t="str">
        <f t="array" ref="BZ53">IFERROR((SUMPRODUCT((economics!$AG$2:$AG$167=$B53)*(economics!$D$2:$D$167="process")*economics!$AH$2:$AH$167*(_xlfn.NORM.DIST(BZ$3,economics!$AK$2:$AK$167,economics!$AJ$2:$AJ$167,TRUE)-_xlfn.NORM.DIST(BZ$30,economics!$AK$2:$AK$167,economics!$AJ$2:$AJ$167,TRUE))*economics!$AM$2:$AM$167))/(SUMPRODUCT((economics!$AG$2:$AG$167=$B53)*(economics!$D$2:$D$167="process")*economics!$AH$2:$AH$167*(_xlfn.NORM.DIST(BZ$3,economics!$AK$2:$AK$167,economics!$AJ$2:$AJ$167,TRUE)-_xlfn.NORM.DIST(BZ$30,economics!$AK$2:$AK$167,economics!$AJ$2:$AJ$167,TRUE)))),"")</f>
        <v/>
      </c>
      <c r="CA53" t="str">
        <f t="array" ref="CA53">IFERROR((SUMPRODUCT((economics!$AG$2:$AG$167=$B53)*(economics!$D$2:$D$167="process")*economics!$AH$2:$AH$167*(_xlfn.NORM.DIST(CA$3,economics!$AK$2:$AK$167,economics!$AJ$2:$AJ$167,TRUE)-_xlfn.NORM.DIST(CA$30,economics!$AK$2:$AK$167,economics!$AJ$2:$AJ$167,TRUE))*economics!$AM$2:$AM$167))/(SUMPRODUCT((economics!$AG$2:$AG$167=$B53)*(economics!$D$2:$D$167="process")*economics!$AH$2:$AH$167*(_xlfn.NORM.DIST(CA$3,economics!$AK$2:$AK$167,economics!$AJ$2:$AJ$167,TRUE)-_xlfn.NORM.DIST(CA$30,economics!$AK$2:$AK$167,economics!$AJ$2:$AJ$167,TRUE)))),"")</f>
        <v/>
      </c>
      <c r="CB53" t="str">
        <f t="array" ref="CB53">IFERROR((SUMPRODUCT((economics!$AG$2:$AG$167=$B53)*(economics!$D$2:$D$167="process")*economics!$AH$2:$AH$167*(_xlfn.NORM.DIST(CB$3,economics!$AK$2:$AK$167,economics!$AJ$2:$AJ$167,TRUE)-_xlfn.NORM.DIST(CB$30,economics!$AK$2:$AK$167,economics!$AJ$2:$AJ$167,TRUE))*economics!$AM$2:$AM$167))/(SUMPRODUCT((economics!$AG$2:$AG$167=$B53)*(economics!$D$2:$D$167="process")*economics!$AH$2:$AH$167*(_xlfn.NORM.DIST(CB$3,economics!$AK$2:$AK$167,economics!$AJ$2:$AJ$167,TRUE)-_xlfn.NORM.DIST(CB$30,economics!$AK$2:$AK$167,economics!$AJ$2:$AJ$167,TRUE)))),"")</f>
        <v/>
      </c>
      <c r="CC53" t="str">
        <f t="array" ref="CC53">IFERROR((SUMPRODUCT((economics!$AG$2:$AG$167=$B53)*(economics!$D$2:$D$167="process")*economics!$AH$2:$AH$167*(_xlfn.NORM.DIST(CC$3,economics!$AK$2:$AK$167,economics!$AJ$2:$AJ$167,TRUE)-_xlfn.NORM.DIST(CC$30,economics!$AK$2:$AK$167,economics!$AJ$2:$AJ$167,TRUE))*economics!$AM$2:$AM$167))/(SUMPRODUCT((economics!$AG$2:$AG$167=$B53)*(economics!$D$2:$D$167="process")*economics!$AH$2:$AH$167*(_xlfn.NORM.DIST(CC$3,economics!$AK$2:$AK$167,economics!$AJ$2:$AJ$167,TRUE)-_xlfn.NORM.DIST(CC$30,economics!$AK$2:$AK$167,economics!$AJ$2:$AJ$167,TRUE)))),"")</f>
        <v/>
      </c>
      <c r="CD53" t="str">
        <f t="array" ref="CD53">IFERROR((SUMPRODUCT((economics!$AG$2:$AG$167=$B53)*(economics!$D$2:$D$167="process")*economics!$AH$2:$AH$167*(_xlfn.NORM.DIST(CD$3,economics!$AK$2:$AK$167,economics!$AJ$2:$AJ$167,TRUE)-_xlfn.NORM.DIST(CD$30,economics!$AK$2:$AK$167,economics!$AJ$2:$AJ$167,TRUE))*economics!$AM$2:$AM$167))/(SUMPRODUCT((economics!$AG$2:$AG$167=$B53)*(economics!$D$2:$D$167="process")*economics!$AH$2:$AH$167*(_xlfn.NORM.DIST(CD$3,economics!$AK$2:$AK$167,economics!$AJ$2:$AJ$167,TRUE)-_xlfn.NORM.DIST(CD$30,economics!$AK$2:$AK$167,economics!$AJ$2:$AJ$167,TRUE)))),"")</f>
        <v/>
      </c>
      <c r="CE53" t="str">
        <f t="array" ref="CE53">IFERROR((SUMPRODUCT((economics!$AG$2:$AG$167=$B53)*(economics!$D$2:$D$167="process")*economics!$AH$2:$AH$167*(_xlfn.NORM.DIST(CE$3,economics!$AK$2:$AK$167,economics!$AJ$2:$AJ$167,TRUE)-_xlfn.NORM.DIST(CE$30,economics!$AK$2:$AK$167,economics!$AJ$2:$AJ$167,TRUE))*economics!$AM$2:$AM$167))/(SUMPRODUCT((economics!$AG$2:$AG$167=$B53)*(economics!$D$2:$D$167="process")*economics!$AH$2:$AH$167*(_xlfn.NORM.DIST(CE$3,economics!$AK$2:$AK$167,economics!$AJ$2:$AJ$167,TRUE)-_xlfn.NORM.DIST(CE$30,economics!$AK$2:$AK$167,economics!$AJ$2:$AJ$167,TRUE)))),"")</f>
        <v/>
      </c>
      <c r="CF53" t="str">
        <f t="array" ref="CF53">IFERROR((SUMPRODUCT((economics!$AG$2:$AG$167=$B53)*(economics!$D$2:$D$167="process")*economics!$AH$2:$AH$167*(_xlfn.NORM.DIST(CF$3,economics!$AK$2:$AK$167,economics!$AJ$2:$AJ$167,TRUE)-_xlfn.NORM.DIST(CF$30,economics!$AK$2:$AK$167,economics!$AJ$2:$AJ$167,TRUE))*economics!$AM$2:$AM$167))/(SUMPRODUCT((economics!$AG$2:$AG$167=$B53)*(economics!$D$2:$D$167="process")*economics!$AH$2:$AH$167*(_xlfn.NORM.DIST(CF$3,economics!$AK$2:$AK$167,economics!$AJ$2:$AJ$167,TRUE)-_xlfn.NORM.DIST(CF$30,economics!$AK$2:$AK$167,economics!$AJ$2:$AJ$167,TRUE)))),"")</f>
        <v/>
      </c>
      <c r="CG53" t="str">
        <f t="array" ref="CG53">IFERROR((SUMPRODUCT((economics!$AG$2:$AG$167=$B53)*(economics!$D$2:$D$167="process")*economics!$AH$2:$AH$167*(_xlfn.NORM.DIST(CG$3,economics!$AK$2:$AK$167,economics!$AJ$2:$AJ$167,TRUE)-_xlfn.NORM.DIST(CG$30,economics!$AK$2:$AK$167,economics!$AJ$2:$AJ$167,TRUE))*economics!$AM$2:$AM$167))/(SUMPRODUCT((economics!$AG$2:$AG$167=$B53)*(economics!$D$2:$D$167="process")*economics!$AH$2:$AH$167*(_xlfn.NORM.DIST(CG$3,economics!$AK$2:$AK$167,economics!$AJ$2:$AJ$167,TRUE)-_xlfn.NORM.DIST(CG$30,economics!$AK$2:$AK$167,economics!$AJ$2:$AJ$167,TRUE)))),"")</f>
        <v/>
      </c>
      <c r="CH53" t="str">
        <f t="array" ref="CH53">IFERROR((SUMPRODUCT((economics!$AG$2:$AG$167=$B53)*(economics!$D$2:$D$167="process")*economics!$AH$2:$AH$167*(_xlfn.NORM.DIST(CH$3,economics!$AK$2:$AK$167,economics!$AJ$2:$AJ$167,TRUE)-_xlfn.NORM.DIST(CH$30,economics!$AK$2:$AK$167,economics!$AJ$2:$AJ$167,TRUE))*economics!$AM$2:$AM$167))/(SUMPRODUCT((economics!$AG$2:$AG$167=$B53)*(economics!$D$2:$D$167="process")*economics!$AH$2:$AH$167*(_xlfn.NORM.DIST(CH$3,economics!$AK$2:$AK$167,economics!$AJ$2:$AJ$167,TRUE)-_xlfn.NORM.DIST(CH$30,economics!$AK$2:$AK$167,economics!$AJ$2:$AJ$167,TRUE)))),"")</f>
        <v/>
      </c>
    </row>
    <row r="54" spans="1:86" x14ac:dyDescent="0.35">
      <c r="A54" t="str">
        <f t="shared" si="0"/>
        <v>other manufacturing 31T33</v>
      </c>
      <c r="B54" t="str">
        <f t="shared" si="0"/>
        <v>31T33</v>
      </c>
      <c r="E54" t="str">
        <f t="array" ref="E54">IFERROR((SUMPRODUCT((economics!$AG$2:$AG$167=$B54)*(economics!$D$2:$D$167="process")*economics!$AH$2:$AH$167*(_xlfn.NORM.DIST(E$3,economics!$AK$2:$AK$167,economics!$AJ$2:$AJ$167,TRUE)-_xlfn.NORM.DIST(E$30,economics!$AK$2:$AK$167,economics!$AJ$2:$AJ$167,TRUE))*economics!$AM$2:$AM$167))/(SUMPRODUCT((economics!$AG$2:$AG$167=$B54)*(economics!$D$2:$D$167="process")*economics!$AH$2:$AH$167*(_xlfn.NORM.DIST(E$3,economics!$AK$2:$AK$167,economics!$AJ$2:$AJ$167,TRUE)-_xlfn.NORM.DIST(E$30,economics!$AK$2:$AK$167,economics!$AJ$2:$AJ$167,TRUE)))),"")</f>
        <v/>
      </c>
      <c r="F54" t="str">
        <f t="array" ref="F54">IFERROR((SUMPRODUCT((economics!$AG$2:$AG$167=$B54)*(economics!$D$2:$D$167="process")*economics!$AH$2:$AH$167*(_xlfn.NORM.DIST(F$3,economics!$AK$2:$AK$167,economics!$AJ$2:$AJ$167,TRUE)-_xlfn.NORM.DIST(F$30,economics!$AK$2:$AK$167,economics!$AJ$2:$AJ$167,TRUE))*economics!$AM$2:$AM$167))/(SUMPRODUCT((economics!$AG$2:$AG$167=$B54)*(economics!$D$2:$D$167="process")*economics!$AH$2:$AH$167*(_xlfn.NORM.DIST(F$3,economics!$AK$2:$AK$167,economics!$AJ$2:$AJ$167,TRUE)-_xlfn.NORM.DIST(F$30,economics!$AK$2:$AK$167,economics!$AJ$2:$AJ$167,TRUE)))),"")</f>
        <v/>
      </c>
      <c r="G54" t="str">
        <f t="array" ref="G54">IFERROR((SUMPRODUCT((economics!$AG$2:$AG$167=$B54)*(economics!$D$2:$D$167="process")*economics!$AH$2:$AH$167*(_xlfn.NORM.DIST(G$3,economics!$AK$2:$AK$167,economics!$AJ$2:$AJ$167,TRUE)-_xlfn.NORM.DIST(G$30,economics!$AK$2:$AK$167,economics!$AJ$2:$AJ$167,TRUE))*economics!$AM$2:$AM$167))/(SUMPRODUCT((economics!$AG$2:$AG$167=$B54)*(economics!$D$2:$D$167="process")*economics!$AH$2:$AH$167*(_xlfn.NORM.DIST(G$3,economics!$AK$2:$AK$167,economics!$AJ$2:$AJ$167,TRUE)-_xlfn.NORM.DIST(G$30,economics!$AK$2:$AK$167,economics!$AJ$2:$AJ$167,TRUE)))),"")</f>
        <v/>
      </c>
      <c r="H54" t="str">
        <f t="array" ref="H54">IFERROR((SUMPRODUCT((economics!$AG$2:$AG$167=$B54)*(economics!$D$2:$D$167="process")*economics!$AH$2:$AH$167*(_xlfn.NORM.DIST(H$3,economics!$AK$2:$AK$167,economics!$AJ$2:$AJ$167,TRUE)-_xlfn.NORM.DIST(H$30,economics!$AK$2:$AK$167,economics!$AJ$2:$AJ$167,TRUE))*economics!$AM$2:$AM$167))/(SUMPRODUCT((economics!$AG$2:$AG$167=$B54)*(economics!$D$2:$D$167="process")*economics!$AH$2:$AH$167*(_xlfn.NORM.DIST(H$3,economics!$AK$2:$AK$167,economics!$AJ$2:$AJ$167,TRUE)-_xlfn.NORM.DIST(H$30,economics!$AK$2:$AK$167,economics!$AJ$2:$AJ$167,TRUE)))),"")</f>
        <v/>
      </c>
      <c r="I54" t="str">
        <f t="array" ref="I54">IFERROR((SUMPRODUCT((economics!$AG$2:$AG$167=$B54)*(economics!$D$2:$D$167="process")*economics!$AH$2:$AH$167*(_xlfn.NORM.DIST(I$3,economics!$AK$2:$AK$167,economics!$AJ$2:$AJ$167,TRUE)-_xlfn.NORM.DIST(I$30,economics!$AK$2:$AK$167,economics!$AJ$2:$AJ$167,TRUE))*economics!$AM$2:$AM$167))/(SUMPRODUCT((economics!$AG$2:$AG$167=$B54)*(economics!$D$2:$D$167="process")*economics!$AH$2:$AH$167*(_xlfn.NORM.DIST(I$3,economics!$AK$2:$AK$167,economics!$AJ$2:$AJ$167,TRUE)-_xlfn.NORM.DIST(I$30,economics!$AK$2:$AK$167,economics!$AJ$2:$AJ$167,TRUE)))),"")</f>
        <v/>
      </c>
      <c r="J54" t="str">
        <f t="array" ref="J54">IFERROR((SUMPRODUCT((economics!$AG$2:$AG$167=$B54)*(economics!$D$2:$D$167="process")*economics!$AH$2:$AH$167*(_xlfn.NORM.DIST(J$3,economics!$AK$2:$AK$167,economics!$AJ$2:$AJ$167,TRUE)-_xlfn.NORM.DIST(J$30,economics!$AK$2:$AK$167,economics!$AJ$2:$AJ$167,TRUE))*economics!$AM$2:$AM$167))/(SUMPRODUCT((economics!$AG$2:$AG$167=$B54)*(economics!$D$2:$D$167="process")*economics!$AH$2:$AH$167*(_xlfn.NORM.DIST(J$3,economics!$AK$2:$AK$167,economics!$AJ$2:$AJ$167,TRUE)-_xlfn.NORM.DIST(J$30,economics!$AK$2:$AK$167,economics!$AJ$2:$AJ$167,TRUE)))),"")</f>
        <v/>
      </c>
      <c r="K54" t="str">
        <f t="array" ref="K54">IFERROR((SUMPRODUCT((economics!$AG$2:$AG$167=$B54)*(economics!$D$2:$D$167="process")*economics!$AH$2:$AH$167*(_xlfn.NORM.DIST(K$3,economics!$AK$2:$AK$167,economics!$AJ$2:$AJ$167,TRUE)-_xlfn.NORM.DIST(K$30,economics!$AK$2:$AK$167,economics!$AJ$2:$AJ$167,TRUE))*economics!$AM$2:$AM$167))/(SUMPRODUCT((economics!$AG$2:$AG$167=$B54)*(economics!$D$2:$D$167="process")*economics!$AH$2:$AH$167*(_xlfn.NORM.DIST(K$3,economics!$AK$2:$AK$167,economics!$AJ$2:$AJ$167,TRUE)-_xlfn.NORM.DIST(K$30,economics!$AK$2:$AK$167,economics!$AJ$2:$AJ$167,TRUE)))),"")</f>
        <v/>
      </c>
      <c r="L54" t="str">
        <f t="array" ref="L54">IFERROR((SUMPRODUCT((economics!$AG$2:$AG$167=$B54)*(economics!$D$2:$D$167="process")*economics!$AH$2:$AH$167*(_xlfn.NORM.DIST(L$3,economics!$AK$2:$AK$167,economics!$AJ$2:$AJ$167,TRUE)-_xlfn.NORM.DIST(L$30,economics!$AK$2:$AK$167,economics!$AJ$2:$AJ$167,TRUE))*economics!$AM$2:$AM$167))/(SUMPRODUCT((economics!$AG$2:$AG$167=$B54)*(economics!$D$2:$D$167="process")*economics!$AH$2:$AH$167*(_xlfn.NORM.DIST(L$3,economics!$AK$2:$AK$167,economics!$AJ$2:$AJ$167,TRUE)-_xlfn.NORM.DIST(L$30,economics!$AK$2:$AK$167,economics!$AJ$2:$AJ$167,TRUE)))),"")</f>
        <v/>
      </c>
      <c r="M54" t="str">
        <f t="array" ref="M54">IFERROR((SUMPRODUCT((economics!$AG$2:$AG$167=$B54)*(economics!$D$2:$D$167="process")*economics!$AH$2:$AH$167*(_xlfn.NORM.DIST(M$3,economics!$AK$2:$AK$167,economics!$AJ$2:$AJ$167,TRUE)-_xlfn.NORM.DIST(M$30,economics!$AK$2:$AK$167,economics!$AJ$2:$AJ$167,TRUE))*economics!$AM$2:$AM$167))/(SUMPRODUCT((economics!$AG$2:$AG$167=$B54)*(economics!$D$2:$D$167="process")*economics!$AH$2:$AH$167*(_xlfn.NORM.DIST(M$3,economics!$AK$2:$AK$167,economics!$AJ$2:$AJ$167,TRUE)-_xlfn.NORM.DIST(M$30,economics!$AK$2:$AK$167,economics!$AJ$2:$AJ$167,TRUE)))),"")</f>
        <v/>
      </c>
      <c r="N54" t="str">
        <f t="array" ref="N54">IFERROR((SUMPRODUCT((economics!$AG$2:$AG$167=$B54)*(economics!$D$2:$D$167="process")*economics!$AH$2:$AH$167*(_xlfn.NORM.DIST(N$3,economics!$AK$2:$AK$167,economics!$AJ$2:$AJ$167,TRUE)-_xlfn.NORM.DIST(N$30,economics!$AK$2:$AK$167,economics!$AJ$2:$AJ$167,TRUE))*economics!$AM$2:$AM$167))/(SUMPRODUCT((economics!$AG$2:$AG$167=$B54)*(economics!$D$2:$D$167="process")*economics!$AH$2:$AH$167*(_xlfn.NORM.DIST(N$3,economics!$AK$2:$AK$167,economics!$AJ$2:$AJ$167,TRUE)-_xlfn.NORM.DIST(N$30,economics!$AK$2:$AK$167,economics!$AJ$2:$AJ$167,TRUE)))),"")</f>
        <v/>
      </c>
      <c r="O54" t="str">
        <f t="array" ref="O54">IFERROR((SUMPRODUCT((economics!$AG$2:$AG$167=$B54)*(economics!$D$2:$D$167="process")*economics!$AH$2:$AH$167*(_xlfn.NORM.DIST(O$3,economics!$AK$2:$AK$167,economics!$AJ$2:$AJ$167,TRUE)-_xlfn.NORM.DIST(O$30,economics!$AK$2:$AK$167,economics!$AJ$2:$AJ$167,TRUE))*economics!$AM$2:$AM$167))/(SUMPRODUCT((economics!$AG$2:$AG$167=$B54)*(economics!$D$2:$D$167="process")*economics!$AH$2:$AH$167*(_xlfn.NORM.DIST(O$3,economics!$AK$2:$AK$167,economics!$AJ$2:$AJ$167,TRUE)-_xlfn.NORM.DIST(O$30,economics!$AK$2:$AK$167,economics!$AJ$2:$AJ$167,TRUE)))),"")</f>
        <v/>
      </c>
      <c r="P54" t="str">
        <f t="array" ref="P54">IFERROR((SUMPRODUCT((economics!$AG$2:$AG$167=$B54)*(economics!$D$2:$D$167="process")*economics!$AH$2:$AH$167*(_xlfn.NORM.DIST(P$3,economics!$AK$2:$AK$167,economics!$AJ$2:$AJ$167,TRUE)-_xlfn.NORM.DIST(P$30,economics!$AK$2:$AK$167,economics!$AJ$2:$AJ$167,TRUE))*economics!$AM$2:$AM$167))/(SUMPRODUCT((economics!$AG$2:$AG$167=$B54)*(economics!$D$2:$D$167="process")*economics!$AH$2:$AH$167*(_xlfn.NORM.DIST(P$3,economics!$AK$2:$AK$167,economics!$AJ$2:$AJ$167,TRUE)-_xlfn.NORM.DIST(P$30,economics!$AK$2:$AK$167,economics!$AJ$2:$AJ$167,TRUE)))),"")</f>
        <v/>
      </c>
      <c r="Q54" t="str">
        <f t="array" ref="Q54">IFERROR((SUMPRODUCT((economics!$AG$2:$AG$167=$B54)*(economics!$D$2:$D$167="process")*economics!$AH$2:$AH$167*(_xlfn.NORM.DIST(Q$3,economics!$AK$2:$AK$167,economics!$AJ$2:$AJ$167,TRUE)-_xlfn.NORM.DIST(Q$30,economics!$AK$2:$AK$167,economics!$AJ$2:$AJ$167,TRUE))*economics!$AM$2:$AM$167))/(SUMPRODUCT((economics!$AG$2:$AG$167=$B54)*(economics!$D$2:$D$167="process")*economics!$AH$2:$AH$167*(_xlfn.NORM.DIST(Q$3,economics!$AK$2:$AK$167,economics!$AJ$2:$AJ$167,TRUE)-_xlfn.NORM.DIST(Q$30,economics!$AK$2:$AK$167,economics!$AJ$2:$AJ$167,TRUE)))),"")</f>
        <v/>
      </c>
      <c r="R54" t="str">
        <f t="array" ref="R54">IFERROR((SUMPRODUCT((economics!$AG$2:$AG$167=$B54)*(economics!$D$2:$D$167="process")*economics!$AH$2:$AH$167*(_xlfn.NORM.DIST(R$3,economics!$AK$2:$AK$167,economics!$AJ$2:$AJ$167,TRUE)-_xlfn.NORM.DIST(R$30,economics!$AK$2:$AK$167,economics!$AJ$2:$AJ$167,TRUE))*economics!$AM$2:$AM$167))/(SUMPRODUCT((economics!$AG$2:$AG$167=$B54)*(economics!$D$2:$D$167="process")*economics!$AH$2:$AH$167*(_xlfn.NORM.DIST(R$3,economics!$AK$2:$AK$167,economics!$AJ$2:$AJ$167,TRUE)-_xlfn.NORM.DIST(R$30,economics!$AK$2:$AK$167,economics!$AJ$2:$AJ$167,TRUE)))),"")</f>
        <v/>
      </c>
      <c r="S54" t="str">
        <f t="array" ref="S54">IFERROR((SUMPRODUCT((economics!$AG$2:$AG$167=$B54)*(economics!$D$2:$D$167="process")*economics!$AH$2:$AH$167*(_xlfn.NORM.DIST(S$3,economics!$AK$2:$AK$167,economics!$AJ$2:$AJ$167,TRUE)-_xlfn.NORM.DIST(S$30,economics!$AK$2:$AK$167,economics!$AJ$2:$AJ$167,TRUE))*economics!$AM$2:$AM$167))/(SUMPRODUCT((economics!$AG$2:$AG$167=$B54)*(economics!$D$2:$D$167="process")*economics!$AH$2:$AH$167*(_xlfn.NORM.DIST(S$3,economics!$AK$2:$AK$167,economics!$AJ$2:$AJ$167,TRUE)-_xlfn.NORM.DIST(S$30,economics!$AK$2:$AK$167,economics!$AJ$2:$AJ$167,TRUE)))),"")</f>
        <v/>
      </c>
      <c r="T54" t="str">
        <f t="array" ref="T54">IFERROR((SUMPRODUCT((economics!$AG$2:$AG$167=$B54)*(economics!$D$2:$D$167="process")*economics!$AH$2:$AH$167*(_xlfn.NORM.DIST(T$3,economics!$AK$2:$AK$167,economics!$AJ$2:$AJ$167,TRUE)-_xlfn.NORM.DIST(T$30,economics!$AK$2:$AK$167,economics!$AJ$2:$AJ$167,TRUE))*economics!$AM$2:$AM$167))/(SUMPRODUCT((economics!$AG$2:$AG$167=$B54)*(economics!$D$2:$D$167="process")*economics!$AH$2:$AH$167*(_xlfn.NORM.DIST(T$3,economics!$AK$2:$AK$167,economics!$AJ$2:$AJ$167,TRUE)-_xlfn.NORM.DIST(T$30,economics!$AK$2:$AK$167,economics!$AJ$2:$AJ$167,TRUE)))),"")</f>
        <v/>
      </c>
      <c r="U54" t="str">
        <f t="array" ref="U54">IFERROR((SUMPRODUCT((economics!$AG$2:$AG$167=$B54)*(economics!$D$2:$D$167="process")*economics!$AH$2:$AH$167*(_xlfn.NORM.DIST(U$3,economics!$AK$2:$AK$167,economics!$AJ$2:$AJ$167,TRUE)-_xlfn.NORM.DIST(U$30,economics!$AK$2:$AK$167,economics!$AJ$2:$AJ$167,TRUE))*economics!$AM$2:$AM$167))/(SUMPRODUCT((economics!$AG$2:$AG$167=$B54)*(economics!$D$2:$D$167="process")*economics!$AH$2:$AH$167*(_xlfn.NORM.DIST(U$3,economics!$AK$2:$AK$167,economics!$AJ$2:$AJ$167,TRUE)-_xlfn.NORM.DIST(U$30,economics!$AK$2:$AK$167,economics!$AJ$2:$AJ$167,TRUE)))),"")</f>
        <v/>
      </c>
      <c r="V54" t="str">
        <f t="array" ref="V54">IFERROR((SUMPRODUCT((economics!$AG$2:$AG$167=$B54)*(economics!$D$2:$D$167="process")*economics!$AH$2:$AH$167*(_xlfn.NORM.DIST(V$3,economics!$AK$2:$AK$167,economics!$AJ$2:$AJ$167,TRUE)-_xlfn.NORM.DIST(V$30,economics!$AK$2:$AK$167,economics!$AJ$2:$AJ$167,TRUE))*economics!$AM$2:$AM$167))/(SUMPRODUCT((economics!$AG$2:$AG$167=$B54)*(economics!$D$2:$D$167="process")*economics!$AH$2:$AH$167*(_xlfn.NORM.DIST(V$3,economics!$AK$2:$AK$167,economics!$AJ$2:$AJ$167,TRUE)-_xlfn.NORM.DIST(V$30,economics!$AK$2:$AK$167,economics!$AJ$2:$AJ$167,TRUE)))),"")</f>
        <v/>
      </c>
      <c r="W54" t="str">
        <f t="array" ref="W54">IFERROR((SUMPRODUCT((economics!$AG$2:$AG$167=$B54)*(economics!$D$2:$D$167="process")*economics!$AH$2:$AH$167*(_xlfn.NORM.DIST(W$3,economics!$AK$2:$AK$167,economics!$AJ$2:$AJ$167,TRUE)-_xlfn.NORM.DIST(W$30,economics!$AK$2:$AK$167,economics!$AJ$2:$AJ$167,TRUE))*economics!$AM$2:$AM$167))/(SUMPRODUCT((economics!$AG$2:$AG$167=$B54)*(economics!$D$2:$D$167="process")*economics!$AH$2:$AH$167*(_xlfn.NORM.DIST(W$3,economics!$AK$2:$AK$167,economics!$AJ$2:$AJ$167,TRUE)-_xlfn.NORM.DIST(W$30,economics!$AK$2:$AK$167,economics!$AJ$2:$AJ$167,TRUE)))),"")</f>
        <v/>
      </c>
      <c r="X54" t="str">
        <f t="array" ref="X54">IFERROR((SUMPRODUCT((economics!$AG$2:$AG$167=$B54)*(economics!$D$2:$D$167="process")*economics!$AH$2:$AH$167*(_xlfn.NORM.DIST(X$3,economics!$AK$2:$AK$167,economics!$AJ$2:$AJ$167,TRUE)-_xlfn.NORM.DIST(X$30,economics!$AK$2:$AK$167,economics!$AJ$2:$AJ$167,TRUE))*economics!$AM$2:$AM$167))/(SUMPRODUCT((economics!$AG$2:$AG$167=$B54)*(economics!$D$2:$D$167="process")*economics!$AH$2:$AH$167*(_xlfn.NORM.DIST(X$3,economics!$AK$2:$AK$167,economics!$AJ$2:$AJ$167,TRUE)-_xlfn.NORM.DIST(X$30,economics!$AK$2:$AK$167,economics!$AJ$2:$AJ$167,TRUE)))),"")</f>
        <v/>
      </c>
      <c r="Y54" t="str">
        <f t="array" ref="Y54">IFERROR((SUMPRODUCT((economics!$AG$2:$AG$167=$B54)*(economics!$D$2:$D$167="process")*economics!$AH$2:$AH$167*(_xlfn.NORM.DIST(Y$3,economics!$AK$2:$AK$167,economics!$AJ$2:$AJ$167,TRUE)-_xlfn.NORM.DIST(Y$30,economics!$AK$2:$AK$167,economics!$AJ$2:$AJ$167,TRUE))*economics!$AM$2:$AM$167))/(SUMPRODUCT((economics!$AG$2:$AG$167=$B54)*(economics!$D$2:$D$167="process")*economics!$AH$2:$AH$167*(_xlfn.NORM.DIST(Y$3,economics!$AK$2:$AK$167,economics!$AJ$2:$AJ$167,TRUE)-_xlfn.NORM.DIST(Y$30,economics!$AK$2:$AK$167,economics!$AJ$2:$AJ$167,TRUE)))),"")</f>
        <v/>
      </c>
      <c r="Z54" t="str">
        <f t="array" ref="Z54">IFERROR((SUMPRODUCT((economics!$AG$2:$AG$167=$B54)*(economics!$D$2:$D$167="process")*economics!$AH$2:$AH$167*(_xlfn.NORM.DIST(Z$3,economics!$AK$2:$AK$167,economics!$AJ$2:$AJ$167,TRUE)-_xlfn.NORM.DIST(Z$30,economics!$AK$2:$AK$167,economics!$AJ$2:$AJ$167,TRUE))*economics!$AM$2:$AM$167))/(SUMPRODUCT((economics!$AG$2:$AG$167=$B54)*(economics!$D$2:$D$167="process")*economics!$AH$2:$AH$167*(_xlfn.NORM.DIST(Z$3,economics!$AK$2:$AK$167,economics!$AJ$2:$AJ$167,TRUE)-_xlfn.NORM.DIST(Z$30,economics!$AK$2:$AK$167,economics!$AJ$2:$AJ$167,TRUE)))),"")</f>
        <v/>
      </c>
      <c r="AA54" t="str">
        <f t="array" ref="AA54">IFERROR((SUMPRODUCT((economics!$AG$2:$AG$167=$B54)*(economics!$D$2:$D$167="process")*economics!$AH$2:$AH$167*(_xlfn.NORM.DIST(AA$3,economics!$AK$2:$AK$167,economics!$AJ$2:$AJ$167,TRUE)-_xlfn.NORM.DIST(AA$30,economics!$AK$2:$AK$167,economics!$AJ$2:$AJ$167,TRUE))*economics!$AM$2:$AM$167))/(SUMPRODUCT((economics!$AG$2:$AG$167=$B54)*(economics!$D$2:$D$167="process")*economics!$AH$2:$AH$167*(_xlfn.NORM.DIST(AA$3,economics!$AK$2:$AK$167,economics!$AJ$2:$AJ$167,TRUE)-_xlfn.NORM.DIST(AA$30,economics!$AK$2:$AK$167,economics!$AJ$2:$AJ$167,TRUE)))),"")</f>
        <v/>
      </c>
      <c r="AB54" t="str">
        <f t="array" ref="AB54">IFERROR((SUMPRODUCT((economics!$AG$2:$AG$167=$B54)*(economics!$D$2:$D$167="process")*economics!$AH$2:$AH$167*(_xlfn.NORM.DIST(AB$3,economics!$AK$2:$AK$167,economics!$AJ$2:$AJ$167,TRUE)-_xlfn.NORM.DIST(AB$30,economics!$AK$2:$AK$167,economics!$AJ$2:$AJ$167,TRUE))*economics!$AM$2:$AM$167))/(SUMPRODUCT((economics!$AG$2:$AG$167=$B54)*(economics!$D$2:$D$167="process")*economics!$AH$2:$AH$167*(_xlfn.NORM.DIST(AB$3,economics!$AK$2:$AK$167,economics!$AJ$2:$AJ$167,TRUE)-_xlfn.NORM.DIST(AB$30,economics!$AK$2:$AK$167,economics!$AJ$2:$AJ$167,TRUE)))),"")</f>
        <v/>
      </c>
      <c r="AC54" t="str">
        <f t="array" ref="AC54">IFERROR((SUMPRODUCT((economics!$AG$2:$AG$167=$B54)*(economics!$D$2:$D$167="process")*economics!$AH$2:$AH$167*(_xlfn.NORM.DIST(AC$3,economics!$AK$2:$AK$167,economics!$AJ$2:$AJ$167,TRUE)-_xlfn.NORM.DIST(AC$30,economics!$AK$2:$AK$167,economics!$AJ$2:$AJ$167,TRUE))*economics!$AM$2:$AM$167))/(SUMPRODUCT((economics!$AG$2:$AG$167=$B54)*(economics!$D$2:$D$167="process")*economics!$AH$2:$AH$167*(_xlfn.NORM.DIST(AC$3,economics!$AK$2:$AK$167,economics!$AJ$2:$AJ$167,TRUE)-_xlfn.NORM.DIST(AC$30,economics!$AK$2:$AK$167,economics!$AJ$2:$AJ$167,TRUE)))),"")</f>
        <v/>
      </c>
      <c r="AD54" t="str">
        <f t="array" ref="AD54">IFERROR((SUMPRODUCT((economics!$AG$2:$AG$167=$B54)*(economics!$D$2:$D$167="process")*economics!$AH$2:$AH$167*(_xlfn.NORM.DIST(AD$3,economics!$AK$2:$AK$167,economics!$AJ$2:$AJ$167,TRUE)-_xlfn.NORM.DIST(AD$30,economics!$AK$2:$AK$167,economics!$AJ$2:$AJ$167,TRUE))*economics!$AM$2:$AM$167))/(SUMPRODUCT((economics!$AG$2:$AG$167=$B54)*(economics!$D$2:$D$167="process")*economics!$AH$2:$AH$167*(_xlfn.NORM.DIST(AD$3,economics!$AK$2:$AK$167,economics!$AJ$2:$AJ$167,TRUE)-_xlfn.NORM.DIST(AD$30,economics!$AK$2:$AK$167,economics!$AJ$2:$AJ$167,TRUE)))),"")</f>
        <v/>
      </c>
      <c r="AE54" t="str">
        <f t="array" ref="AE54">IFERROR((SUMPRODUCT((economics!$AG$2:$AG$167=$B54)*(economics!$D$2:$D$167="process")*economics!$AH$2:$AH$167*(_xlfn.NORM.DIST(AE$3,economics!$AK$2:$AK$167,economics!$AJ$2:$AJ$167,TRUE)-_xlfn.NORM.DIST(AE$30,economics!$AK$2:$AK$167,economics!$AJ$2:$AJ$167,TRUE))*economics!$AM$2:$AM$167))/(SUMPRODUCT((economics!$AG$2:$AG$167=$B54)*(economics!$D$2:$D$167="process")*economics!$AH$2:$AH$167*(_xlfn.NORM.DIST(AE$3,economics!$AK$2:$AK$167,economics!$AJ$2:$AJ$167,TRUE)-_xlfn.NORM.DIST(AE$30,economics!$AK$2:$AK$167,economics!$AJ$2:$AJ$167,TRUE)))),"")</f>
        <v/>
      </c>
      <c r="AF54" t="str">
        <f t="array" ref="AF54">IFERROR((SUMPRODUCT((economics!$AG$2:$AG$167=$B54)*(economics!$D$2:$D$167="process")*economics!$AH$2:$AH$167*(_xlfn.NORM.DIST(AF$3,economics!$AK$2:$AK$167,economics!$AJ$2:$AJ$167,TRUE)-_xlfn.NORM.DIST(AF$30,economics!$AK$2:$AK$167,economics!$AJ$2:$AJ$167,TRUE))*economics!$AM$2:$AM$167))/(SUMPRODUCT((economics!$AG$2:$AG$167=$B54)*(economics!$D$2:$D$167="process")*economics!$AH$2:$AH$167*(_xlfn.NORM.DIST(AF$3,economics!$AK$2:$AK$167,economics!$AJ$2:$AJ$167,TRUE)-_xlfn.NORM.DIST(AF$30,economics!$AK$2:$AK$167,economics!$AJ$2:$AJ$167,TRUE)))),"")</f>
        <v/>
      </c>
      <c r="AG54" t="str">
        <f t="array" ref="AG54">IFERROR((SUMPRODUCT((economics!$AG$2:$AG$167=$B54)*(economics!$D$2:$D$167="process")*economics!$AH$2:$AH$167*(_xlfn.NORM.DIST(AG$3,economics!$AK$2:$AK$167,economics!$AJ$2:$AJ$167,TRUE)-_xlfn.NORM.DIST(AG$30,economics!$AK$2:$AK$167,economics!$AJ$2:$AJ$167,TRUE))*economics!$AM$2:$AM$167))/(SUMPRODUCT((economics!$AG$2:$AG$167=$B54)*(economics!$D$2:$D$167="process")*economics!$AH$2:$AH$167*(_xlfn.NORM.DIST(AG$3,economics!$AK$2:$AK$167,economics!$AJ$2:$AJ$167,TRUE)-_xlfn.NORM.DIST(AG$30,economics!$AK$2:$AK$167,economics!$AJ$2:$AJ$167,TRUE)))),"")</f>
        <v/>
      </c>
      <c r="AH54" t="str">
        <f t="array" ref="AH54">IFERROR((SUMPRODUCT((economics!$AG$2:$AG$167=$B54)*(economics!$D$2:$D$167="process")*economics!$AH$2:$AH$167*(_xlfn.NORM.DIST(AH$3,economics!$AK$2:$AK$167,economics!$AJ$2:$AJ$167,TRUE)-_xlfn.NORM.DIST(AH$30,economics!$AK$2:$AK$167,economics!$AJ$2:$AJ$167,TRUE))*economics!$AM$2:$AM$167))/(SUMPRODUCT((economics!$AG$2:$AG$167=$B54)*(economics!$D$2:$D$167="process")*economics!$AH$2:$AH$167*(_xlfn.NORM.DIST(AH$3,economics!$AK$2:$AK$167,economics!$AJ$2:$AJ$167,TRUE)-_xlfn.NORM.DIST(AH$30,economics!$AK$2:$AK$167,economics!$AJ$2:$AJ$167,TRUE)))),"")</f>
        <v/>
      </c>
      <c r="AI54" t="str">
        <f t="array" ref="AI54">IFERROR((SUMPRODUCT((economics!$AG$2:$AG$167=$B54)*(economics!$D$2:$D$167="process")*economics!$AH$2:$AH$167*(_xlfn.NORM.DIST(AI$3,economics!$AK$2:$AK$167,economics!$AJ$2:$AJ$167,TRUE)-_xlfn.NORM.DIST(AI$30,economics!$AK$2:$AK$167,economics!$AJ$2:$AJ$167,TRUE))*economics!$AM$2:$AM$167))/(SUMPRODUCT((economics!$AG$2:$AG$167=$B54)*(economics!$D$2:$D$167="process")*economics!$AH$2:$AH$167*(_xlfn.NORM.DIST(AI$3,economics!$AK$2:$AK$167,economics!$AJ$2:$AJ$167,TRUE)-_xlfn.NORM.DIST(AI$30,economics!$AK$2:$AK$167,economics!$AJ$2:$AJ$167,TRUE)))),"")</f>
        <v/>
      </c>
      <c r="AJ54" t="str">
        <f t="array" ref="AJ54">IFERROR((SUMPRODUCT((economics!$AG$2:$AG$167=$B54)*(economics!$D$2:$D$167="process")*economics!$AH$2:$AH$167*(_xlfn.NORM.DIST(AJ$3,economics!$AK$2:$AK$167,economics!$AJ$2:$AJ$167,TRUE)-_xlfn.NORM.DIST(AJ$30,economics!$AK$2:$AK$167,economics!$AJ$2:$AJ$167,TRUE))*economics!$AM$2:$AM$167))/(SUMPRODUCT((economics!$AG$2:$AG$167=$B54)*(economics!$D$2:$D$167="process")*economics!$AH$2:$AH$167*(_xlfn.NORM.DIST(AJ$3,economics!$AK$2:$AK$167,economics!$AJ$2:$AJ$167,TRUE)-_xlfn.NORM.DIST(AJ$30,economics!$AK$2:$AK$167,economics!$AJ$2:$AJ$167,TRUE)))),"")</f>
        <v/>
      </c>
      <c r="AK54" t="str">
        <f t="array" ref="AK54">IFERROR((SUMPRODUCT((economics!$AG$2:$AG$167=$B54)*(economics!$D$2:$D$167="process")*economics!$AH$2:$AH$167*(_xlfn.NORM.DIST(AK$3,economics!$AK$2:$AK$167,economics!$AJ$2:$AJ$167,TRUE)-_xlfn.NORM.DIST(AK$30,economics!$AK$2:$AK$167,economics!$AJ$2:$AJ$167,TRUE))*economics!$AM$2:$AM$167))/(SUMPRODUCT((economics!$AG$2:$AG$167=$B54)*(economics!$D$2:$D$167="process")*economics!$AH$2:$AH$167*(_xlfn.NORM.DIST(AK$3,economics!$AK$2:$AK$167,economics!$AJ$2:$AJ$167,TRUE)-_xlfn.NORM.DIST(AK$30,economics!$AK$2:$AK$167,economics!$AJ$2:$AJ$167,TRUE)))),"")</f>
        <v/>
      </c>
      <c r="AL54" t="str">
        <f t="array" ref="AL54">IFERROR((SUMPRODUCT((economics!$AG$2:$AG$167=$B54)*(economics!$D$2:$D$167="process")*economics!$AH$2:$AH$167*(_xlfn.NORM.DIST(AL$3,economics!$AK$2:$AK$167,economics!$AJ$2:$AJ$167,TRUE)-_xlfn.NORM.DIST(AL$30,economics!$AK$2:$AK$167,economics!$AJ$2:$AJ$167,TRUE))*economics!$AM$2:$AM$167))/(SUMPRODUCT((economics!$AG$2:$AG$167=$B54)*(economics!$D$2:$D$167="process")*economics!$AH$2:$AH$167*(_xlfn.NORM.DIST(AL$3,economics!$AK$2:$AK$167,economics!$AJ$2:$AJ$167,TRUE)-_xlfn.NORM.DIST(AL$30,economics!$AK$2:$AK$167,economics!$AJ$2:$AJ$167,TRUE)))),"")</f>
        <v/>
      </c>
      <c r="AM54" t="str">
        <f t="array" ref="AM54">IFERROR((SUMPRODUCT((economics!$AG$2:$AG$167=$B54)*(economics!$D$2:$D$167="process")*economics!$AH$2:$AH$167*(_xlfn.NORM.DIST(AM$3,economics!$AK$2:$AK$167,economics!$AJ$2:$AJ$167,TRUE)-_xlfn.NORM.DIST(AM$30,economics!$AK$2:$AK$167,economics!$AJ$2:$AJ$167,TRUE))*economics!$AM$2:$AM$167))/(SUMPRODUCT((economics!$AG$2:$AG$167=$B54)*(economics!$D$2:$D$167="process")*economics!$AH$2:$AH$167*(_xlfn.NORM.DIST(AM$3,economics!$AK$2:$AK$167,economics!$AJ$2:$AJ$167,TRUE)-_xlfn.NORM.DIST(AM$30,economics!$AK$2:$AK$167,economics!$AJ$2:$AJ$167,TRUE)))),"")</f>
        <v/>
      </c>
      <c r="AN54" t="str">
        <f t="array" ref="AN54">IFERROR((SUMPRODUCT((economics!$AG$2:$AG$167=$B54)*(economics!$D$2:$D$167="process")*economics!$AH$2:$AH$167*(_xlfn.NORM.DIST(AN$3,economics!$AK$2:$AK$167,economics!$AJ$2:$AJ$167,TRUE)-_xlfn.NORM.DIST(AN$30,economics!$AK$2:$AK$167,economics!$AJ$2:$AJ$167,TRUE))*economics!$AM$2:$AM$167))/(SUMPRODUCT((economics!$AG$2:$AG$167=$B54)*(economics!$D$2:$D$167="process")*economics!$AH$2:$AH$167*(_xlfn.NORM.DIST(AN$3,economics!$AK$2:$AK$167,economics!$AJ$2:$AJ$167,TRUE)-_xlfn.NORM.DIST(AN$30,economics!$AK$2:$AK$167,economics!$AJ$2:$AJ$167,TRUE)))),"")</f>
        <v/>
      </c>
      <c r="AO54" t="str">
        <f t="array" ref="AO54">IFERROR((SUMPRODUCT((economics!$AG$2:$AG$167=$B54)*(economics!$D$2:$D$167="process")*economics!$AH$2:$AH$167*(_xlfn.NORM.DIST(AO$3,economics!$AK$2:$AK$167,economics!$AJ$2:$AJ$167,TRUE)-_xlfn.NORM.DIST(AO$30,economics!$AK$2:$AK$167,economics!$AJ$2:$AJ$167,TRUE))*economics!$AM$2:$AM$167))/(SUMPRODUCT((economics!$AG$2:$AG$167=$B54)*(economics!$D$2:$D$167="process")*economics!$AH$2:$AH$167*(_xlfn.NORM.DIST(AO$3,economics!$AK$2:$AK$167,economics!$AJ$2:$AJ$167,TRUE)-_xlfn.NORM.DIST(AO$30,economics!$AK$2:$AK$167,economics!$AJ$2:$AJ$167,TRUE)))),"")</f>
        <v/>
      </c>
      <c r="AP54" t="str">
        <f t="array" ref="AP54">IFERROR((SUMPRODUCT((economics!$AG$2:$AG$167=$B54)*(economics!$D$2:$D$167="process")*economics!$AH$2:$AH$167*(_xlfn.NORM.DIST(AP$3,economics!$AK$2:$AK$167,economics!$AJ$2:$AJ$167,TRUE)-_xlfn.NORM.DIST(AP$30,economics!$AK$2:$AK$167,economics!$AJ$2:$AJ$167,TRUE))*economics!$AM$2:$AM$167))/(SUMPRODUCT((economics!$AG$2:$AG$167=$B54)*(economics!$D$2:$D$167="process")*economics!$AH$2:$AH$167*(_xlfn.NORM.DIST(AP$3,economics!$AK$2:$AK$167,economics!$AJ$2:$AJ$167,TRUE)-_xlfn.NORM.DIST(AP$30,economics!$AK$2:$AK$167,economics!$AJ$2:$AJ$167,TRUE)))),"")</f>
        <v/>
      </c>
      <c r="AQ54" t="str">
        <f t="array" ref="AQ54">IFERROR((SUMPRODUCT((economics!$AG$2:$AG$167=$B54)*(economics!$D$2:$D$167="process")*economics!$AH$2:$AH$167*(_xlfn.NORM.DIST(AQ$3,economics!$AK$2:$AK$167,economics!$AJ$2:$AJ$167,TRUE)-_xlfn.NORM.DIST(AQ$30,economics!$AK$2:$AK$167,economics!$AJ$2:$AJ$167,TRUE))*economics!$AM$2:$AM$167))/(SUMPRODUCT((economics!$AG$2:$AG$167=$B54)*(economics!$D$2:$D$167="process")*economics!$AH$2:$AH$167*(_xlfn.NORM.DIST(AQ$3,economics!$AK$2:$AK$167,economics!$AJ$2:$AJ$167,TRUE)-_xlfn.NORM.DIST(AQ$30,economics!$AK$2:$AK$167,economics!$AJ$2:$AJ$167,TRUE)))),"")</f>
        <v/>
      </c>
      <c r="AR54" t="str">
        <f t="array" ref="AR54">IFERROR((SUMPRODUCT((economics!$AG$2:$AG$167=$B54)*(economics!$D$2:$D$167="process")*economics!$AH$2:$AH$167*(_xlfn.NORM.DIST(AR$3,economics!$AK$2:$AK$167,economics!$AJ$2:$AJ$167,TRUE)-_xlfn.NORM.DIST(AR$30,economics!$AK$2:$AK$167,economics!$AJ$2:$AJ$167,TRUE))*economics!$AM$2:$AM$167))/(SUMPRODUCT((economics!$AG$2:$AG$167=$B54)*(economics!$D$2:$D$167="process")*economics!$AH$2:$AH$167*(_xlfn.NORM.DIST(AR$3,economics!$AK$2:$AK$167,economics!$AJ$2:$AJ$167,TRUE)-_xlfn.NORM.DIST(AR$30,economics!$AK$2:$AK$167,economics!$AJ$2:$AJ$167,TRUE)))),"")</f>
        <v/>
      </c>
      <c r="AS54" t="str">
        <f t="array" ref="AS54">IFERROR((SUMPRODUCT((economics!$AG$2:$AG$167=$B54)*(economics!$D$2:$D$167="process")*economics!$AH$2:$AH$167*(_xlfn.NORM.DIST(AS$3,economics!$AK$2:$AK$167,economics!$AJ$2:$AJ$167,TRUE)-_xlfn.NORM.DIST(AS$30,economics!$AK$2:$AK$167,economics!$AJ$2:$AJ$167,TRUE))*economics!$AM$2:$AM$167))/(SUMPRODUCT((economics!$AG$2:$AG$167=$B54)*(economics!$D$2:$D$167="process")*economics!$AH$2:$AH$167*(_xlfn.NORM.DIST(AS$3,economics!$AK$2:$AK$167,economics!$AJ$2:$AJ$167,TRUE)-_xlfn.NORM.DIST(AS$30,economics!$AK$2:$AK$167,economics!$AJ$2:$AJ$167,TRUE)))),"")</f>
        <v/>
      </c>
      <c r="AT54" t="str">
        <f t="array" ref="AT54">IFERROR((SUMPRODUCT((economics!$AG$2:$AG$167=$B54)*(economics!$D$2:$D$167="process")*economics!$AH$2:$AH$167*(_xlfn.NORM.DIST(AT$3,economics!$AK$2:$AK$167,economics!$AJ$2:$AJ$167,TRUE)-_xlfn.NORM.DIST(AT$30,economics!$AK$2:$AK$167,economics!$AJ$2:$AJ$167,TRUE))*economics!$AM$2:$AM$167))/(SUMPRODUCT((economics!$AG$2:$AG$167=$B54)*(economics!$D$2:$D$167="process")*economics!$AH$2:$AH$167*(_xlfn.NORM.DIST(AT$3,economics!$AK$2:$AK$167,economics!$AJ$2:$AJ$167,TRUE)-_xlfn.NORM.DIST(AT$30,economics!$AK$2:$AK$167,economics!$AJ$2:$AJ$167,TRUE)))),"")</f>
        <v/>
      </c>
      <c r="AU54" t="str">
        <f t="array" ref="AU54">IFERROR((SUMPRODUCT((economics!$AG$2:$AG$167=$B54)*(economics!$D$2:$D$167="process")*economics!$AH$2:$AH$167*(_xlfn.NORM.DIST(AU$3,economics!$AK$2:$AK$167,economics!$AJ$2:$AJ$167,TRUE)-_xlfn.NORM.DIST(AU$30,economics!$AK$2:$AK$167,economics!$AJ$2:$AJ$167,TRUE))*economics!$AM$2:$AM$167))/(SUMPRODUCT((economics!$AG$2:$AG$167=$B54)*(economics!$D$2:$D$167="process")*economics!$AH$2:$AH$167*(_xlfn.NORM.DIST(AU$3,economics!$AK$2:$AK$167,economics!$AJ$2:$AJ$167,TRUE)-_xlfn.NORM.DIST(AU$30,economics!$AK$2:$AK$167,economics!$AJ$2:$AJ$167,TRUE)))),"")</f>
        <v/>
      </c>
      <c r="AV54" t="str">
        <f t="array" ref="AV54">IFERROR((SUMPRODUCT((economics!$AG$2:$AG$167=$B54)*(economics!$D$2:$D$167="process")*economics!$AH$2:$AH$167*(_xlfn.NORM.DIST(AV$3,economics!$AK$2:$AK$167,economics!$AJ$2:$AJ$167,TRUE)-_xlfn.NORM.DIST(AV$30,economics!$AK$2:$AK$167,economics!$AJ$2:$AJ$167,TRUE))*economics!$AM$2:$AM$167))/(SUMPRODUCT((economics!$AG$2:$AG$167=$B54)*(economics!$D$2:$D$167="process")*economics!$AH$2:$AH$167*(_xlfn.NORM.DIST(AV$3,economics!$AK$2:$AK$167,economics!$AJ$2:$AJ$167,TRUE)-_xlfn.NORM.DIST(AV$30,economics!$AK$2:$AK$167,economics!$AJ$2:$AJ$167,TRUE)))),"")</f>
        <v/>
      </c>
      <c r="AW54" t="str">
        <f t="array" ref="AW54">IFERROR((SUMPRODUCT((economics!$AG$2:$AG$167=$B54)*(economics!$D$2:$D$167="process")*economics!$AH$2:$AH$167*(_xlfn.NORM.DIST(AW$3,economics!$AK$2:$AK$167,economics!$AJ$2:$AJ$167,TRUE)-_xlfn.NORM.DIST(AW$30,economics!$AK$2:$AK$167,economics!$AJ$2:$AJ$167,TRUE))*economics!$AM$2:$AM$167))/(SUMPRODUCT((economics!$AG$2:$AG$167=$B54)*(economics!$D$2:$D$167="process")*economics!$AH$2:$AH$167*(_xlfn.NORM.DIST(AW$3,economics!$AK$2:$AK$167,economics!$AJ$2:$AJ$167,TRUE)-_xlfn.NORM.DIST(AW$30,economics!$AK$2:$AK$167,economics!$AJ$2:$AJ$167,TRUE)))),"")</f>
        <v/>
      </c>
      <c r="AX54" t="str">
        <f t="array" ref="AX54">IFERROR((SUMPRODUCT((economics!$AG$2:$AG$167=$B54)*(economics!$D$2:$D$167="process")*economics!$AH$2:$AH$167*(_xlfn.NORM.DIST(AX$3,economics!$AK$2:$AK$167,economics!$AJ$2:$AJ$167,TRUE)-_xlfn.NORM.DIST(AX$30,economics!$AK$2:$AK$167,economics!$AJ$2:$AJ$167,TRUE))*economics!$AM$2:$AM$167))/(SUMPRODUCT((economics!$AG$2:$AG$167=$B54)*(economics!$D$2:$D$167="process")*economics!$AH$2:$AH$167*(_xlfn.NORM.DIST(AX$3,economics!$AK$2:$AK$167,economics!$AJ$2:$AJ$167,TRUE)-_xlfn.NORM.DIST(AX$30,economics!$AK$2:$AK$167,economics!$AJ$2:$AJ$167,TRUE)))),"")</f>
        <v/>
      </c>
      <c r="AY54" t="str">
        <f t="array" ref="AY54">IFERROR((SUMPRODUCT((economics!$AG$2:$AG$167=$B54)*(economics!$D$2:$D$167="process")*economics!$AH$2:$AH$167*(_xlfn.NORM.DIST(AY$3,economics!$AK$2:$AK$167,economics!$AJ$2:$AJ$167,TRUE)-_xlfn.NORM.DIST(AY$30,economics!$AK$2:$AK$167,economics!$AJ$2:$AJ$167,TRUE))*economics!$AM$2:$AM$167))/(SUMPRODUCT((economics!$AG$2:$AG$167=$B54)*(economics!$D$2:$D$167="process")*economics!$AH$2:$AH$167*(_xlfn.NORM.DIST(AY$3,economics!$AK$2:$AK$167,economics!$AJ$2:$AJ$167,TRUE)-_xlfn.NORM.DIST(AY$30,economics!$AK$2:$AK$167,economics!$AJ$2:$AJ$167,TRUE)))),"")</f>
        <v/>
      </c>
      <c r="AZ54" t="str">
        <f t="array" ref="AZ54">IFERROR((SUMPRODUCT((economics!$AG$2:$AG$167=$B54)*(economics!$D$2:$D$167="process")*economics!$AH$2:$AH$167*(_xlfn.NORM.DIST(AZ$3,economics!$AK$2:$AK$167,economics!$AJ$2:$AJ$167,TRUE)-_xlfn.NORM.DIST(AZ$30,economics!$AK$2:$AK$167,economics!$AJ$2:$AJ$167,TRUE))*economics!$AM$2:$AM$167))/(SUMPRODUCT((economics!$AG$2:$AG$167=$B54)*(economics!$D$2:$D$167="process")*economics!$AH$2:$AH$167*(_xlfn.NORM.DIST(AZ$3,economics!$AK$2:$AK$167,economics!$AJ$2:$AJ$167,TRUE)-_xlfn.NORM.DIST(AZ$30,economics!$AK$2:$AK$167,economics!$AJ$2:$AJ$167,TRUE)))),"")</f>
        <v/>
      </c>
      <c r="BA54" t="str">
        <f t="array" ref="BA54">IFERROR((SUMPRODUCT((economics!$AG$2:$AG$167=$B54)*(economics!$D$2:$D$167="process")*economics!$AH$2:$AH$167*(_xlfn.NORM.DIST(BA$3,economics!$AK$2:$AK$167,economics!$AJ$2:$AJ$167,TRUE)-_xlfn.NORM.DIST(BA$30,economics!$AK$2:$AK$167,economics!$AJ$2:$AJ$167,TRUE))*economics!$AM$2:$AM$167))/(SUMPRODUCT((economics!$AG$2:$AG$167=$B54)*(economics!$D$2:$D$167="process")*economics!$AH$2:$AH$167*(_xlfn.NORM.DIST(BA$3,economics!$AK$2:$AK$167,economics!$AJ$2:$AJ$167,TRUE)-_xlfn.NORM.DIST(BA$30,economics!$AK$2:$AK$167,economics!$AJ$2:$AJ$167,TRUE)))),"")</f>
        <v/>
      </c>
      <c r="BB54" t="str">
        <f t="array" ref="BB54">IFERROR((SUMPRODUCT((economics!$AG$2:$AG$167=$B54)*(economics!$D$2:$D$167="process")*economics!$AH$2:$AH$167*(_xlfn.NORM.DIST(BB$3,economics!$AK$2:$AK$167,economics!$AJ$2:$AJ$167,TRUE)-_xlfn.NORM.DIST(BB$30,economics!$AK$2:$AK$167,economics!$AJ$2:$AJ$167,TRUE))*economics!$AM$2:$AM$167))/(SUMPRODUCT((economics!$AG$2:$AG$167=$B54)*(economics!$D$2:$D$167="process")*economics!$AH$2:$AH$167*(_xlfn.NORM.DIST(BB$3,economics!$AK$2:$AK$167,economics!$AJ$2:$AJ$167,TRUE)-_xlfn.NORM.DIST(BB$30,economics!$AK$2:$AK$167,economics!$AJ$2:$AJ$167,TRUE)))),"")</f>
        <v/>
      </c>
      <c r="BC54" t="str">
        <f t="array" ref="BC54">IFERROR((SUMPRODUCT((economics!$AG$2:$AG$167=$B54)*(economics!$D$2:$D$167="process")*economics!$AH$2:$AH$167*(_xlfn.NORM.DIST(BC$3,economics!$AK$2:$AK$167,economics!$AJ$2:$AJ$167,TRUE)-_xlfn.NORM.DIST(BC$30,economics!$AK$2:$AK$167,economics!$AJ$2:$AJ$167,TRUE))*economics!$AM$2:$AM$167))/(SUMPRODUCT((economics!$AG$2:$AG$167=$B54)*(economics!$D$2:$D$167="process")*economics!$AH$2:$AH$167*(_xlfn.NORM.DIST(BC$3,economics!$AK$2:$AK$167,economics!$AJ$2:$AJ$167,TRUE)-_xlfn.NORM.DIST(BC$30,economics!$AK$2:$AK$167,economics!$AJ$2:$AJ$167,TRUE)))),"")</f>
        <v/>
      </c>
      <c r="BD54" t="str">
        <f t="array" ref="BD54">IFERROR((SUMPRODUCT((economics!$AG$2:$AG$167=$B54)*(economics!$D$2:$D$167="process")*economics!$AH$2:$AH$167*(_xlfn.NORM.DIST(BD$3,economics!$AK$2:$AK$167,economics!$AJ$2:$AJ$167,TRUE)-_xlfn.NORM.DIST(BD$30,economics!$AK$2:$AK$167,economics!$AJ$2:$AJ$167,TRUE))*economics!$AM$2:$AM$167))/(SUMPRODUCT((economics!$AG$2:$AG$167=$B54)*(economics!$D$2:$D$167="process")*economics!$AH$2:$AH$167*(_xlfn.NORM.DIST(BD$3,economics!$AK$2:$AK$167,economics!$AJ$2:$AJ$167,TRUE)-_xlfn.NORM.DIST(BD$30,economics!$AK$2:$AK$167,economics!$AJ$2:$AJ$167,TRUE)))),"")</f>
        <v/>
      </c>
      <c r="BE54" t="str">
        <f t="array" ref="BE54">IFERROR((SUMPRODUCT((economics!$AG$2:$AG$167=$B54)*(economics!$D$2:$D$167="process")*economics!$AH$2:$AH$167*(_xlfn.NORM.DIST(BE$3,economics!$AK$2:$AK$167,economics!$AJ$2:$AJ$167,TRUE)-_xlfn.NORM.DIST(BE$30,economics!$AK$2:$AK$167,economics!$AJ$2:$AJ$167,TRUE))*economics!$AM$2:$AM$167))/(SUMPRODUCT((economics!$AG$2:$AG$167=$B54)*(economics!$D$2:$D$167="process")*economics!$AH$2:$AH$167*(_xlfn.NORM.DIST(BE$3,economics!$AK$2:$AK$167,economics!$AJ$2:$AJ$167,TRUE)-_xlfn.NORM.DIST(BE$30,economics!$AK$2:$AK$167,economics!$AJ$2:$AJ$167,TRUE)))),"")</f>
        <v/>
      </c>
      <c r="BF54" t="str">
        <f t="array" ref="BF54">IFERROR((SUMPRODUCT((economics!$AG$2:$AG$167=$B54)*(economics!$D$2:$D$167="process")*economics!$AH$2:$AH$167*(_xlfn.NORM.DIST(BF$3,economics!$AK$2:$AK$167,economics!$AJ$2:$AJ$167,TRUE)-_xlfn.NORM.DIST(BF$30,economics!$AK$2:$AK$167,economics!$AJ$2:$AJ$167,TRUE))*economics!$AM$2:$AM$167))/(SUMPRODUCT((economics!$AG$2:$AG$167=$B54)*(economics!$D$2:$D$167="process")*economics!$AH$2:$AH$167*(_xlfn.NORM.DIST(BF$3,economics!$AK$2:$AK$167,economics!$AJ$2:$AJ$167,TRUE)-_xlfn.NORM.DIST(BF$30,economics!$AK$2:$AK$167,economics!$AJ$2:$AJ$167,TRUE)))),"")</f>
        <v/>
      </c>
      <c r="BG54" t="str">
        <f t="array" ref="BG54">IFERROR((SUMPRODUCT((economics!$AG$2:$AG$167=$B54)*(economics!$D$2:$D$167="process")*economics!$AH$2:$AH$167*(_xlfn.NORM.DIST(BG$3,economics!$AK$2:$AK$167,economics!$AJ$2:$AJ$167,TRUE)-_xlfn.NORM.DIST(BG$30,economics!$AK$2:$AK$167,economics!$AJ$2:$AJ$167,TRUE))*economics!$AM$2:$AM$167))/(SUMPRODUCT((economics!$AG$2:$AG$167=$B54)*(economics!$D$2:$D$167="process")*economics!$AH$2:$AH$167*(_xlfn.NORM.DIST(BG$3,economics!$AK$2:$AK$167,economics!$AJ$2:$AJ$167,TRUE)-_xlfn.NORM.DIST(BG$30,economics!$AK$2:$AK$167,economics!$AJ$2:$AJ$167,TRUE)))),"")</f>
        <v/>
      </c>
      <c r="BH54" t="str">
        <f t="array" ref="BH54">IFERROR((SUMPRODUCT((economics!$AG$2:$AG$167=$B54)*(economics!$D$2:$D$167="process")*economics!$AH$2:$AH$167*(_xlfn.NORM.DIST(BH$3,economics!$AK$2:$AK$167,economics!$AJ$2:$AJ$167,TRUE)-_xlfn.NORM.DIST(BH$30,economics!$AK$2:$AK$167,economics!$AJ$2:$AJ$167,TRUE))*economics!$AM$2:$AM$167))/(SUMPRODUCT((economics!$AG$2:$AG$167=$B54)*(economics!$D$2:$D$167="process")*economics!$AH$2:$AH$167*(_xlfn.NORM.DIST(BH$3,economics!$AK$2:$AK$167,economics!$AJ$2:$AJ$167,TRUE)-_xlfn.NORM.DIST(BH$30,economics!$AK$2:$AK$167,economics!$AJ$2:$AJ$167,TRUE)))),"")</f>
        <v/>
      </c>
      <c r="BI54" t="str">
        <f t="array" ref="BI54">IFERROR((SUMPRODUCT((economics!$AG$2:$AG$167=$B54)*(economics!$D$2:$D$167="process")*economics!$AH$2:$AH$167*(_xlfn.NORM.DIST(BI$3,economics!$AK$2:$AK$167,economics!$AJ$2:$AJ$167,TRUE)-_xlfn.NORM.DIST(BI$30,economics!$AK$2:$AK$167,economics!$AJ$2:$AJ$167,TRUE))*economics!$AM$2:$AM$167))/(SUMPRODUCT((economics!$AG$2:$AG$167=$B54)*(economics!$D$2:$D$167="process")*economics!$AH$2:$AH$167*(_xlfn.NORM.DIST(BI$3,economics!$AK$2:$AK$167,economics!$AJ$2:$AJ$167,TRUE)-_xlfn.NORM.DIST(BI$30,economics!$AK$2:$AK$167,economics!$AJ$2:$AJ$167,TRUE)))),"")</f>
        <v/>
      </c>
      <c r="BJ54" t="str">
        <f t="array" ref="BJ54">IFERROR((SUMPRODUCT((economics!$AG$2:$AG$167=$B54)*(economics!$D$2:$D$167="process")*economics!$AH$2:$AH$167*(_xlfn.NORM.DIST(BJ$3,economics!$AK$2:$AK$167,economics!$AJ$2:$AJ$167,TRUE)-_xlfn.NORM.DIST(BJ$30,economics!$AK$2:$AK$167,economics!$AJ$2:$AJ$167,TRUE))*economics!$AM$2:$AM$167))/(SUMPRODUCT((economics!$AG$2:$AG$167=$B54)*(economics!$D$2:$D$167="process")*economics!$AH$2:$AH$167*(_xlfn.NORM.DIST(BJ$3,economics!$AK$2:$AK$167,economics!$AJ$2:$AJ$167,TRUE)-_xlfn.NORM.DIST(BJ$30,economics!$AK$2:$AK$167,economics!$AJ$2:$AJ$167,TRUE)))),"")</f>
        <v/>
      </c>
      <c r="BK54" t="str">
        <f t="array" ref="BK54">IFERROR((SUMPRODUCT((economics!$AG$2:$AG$167=$B54)*(economics!$D$2:$D$167="process")*economics!$AH$2:$AH$167*(_xlfn.NORM.DIST(BK$3,economics!$AK$2:$AK$167,economics!$AJ$2:$AJ$167,TRUE)-_xlfn.NORM.DIST(BK$30,economics!$AK$2:$AK$167,economics!$AJ$2:$AJ$167,TRUE))*economics!$AM$2:$AM$167))/(SUMPRODUCT((economics!$AG$2:$AG$167=$B54)*(economics!$D$2:$D$167="process")*economics!$AH$2:$AH$167*(_xlfn.NORM.DIST(BK$3,economics!$AK$2:$AK$167,economics!$AJ$2:$AJ$167,TRUE)-_xlfn.NORM.DIST(BK$30,economics!$AK$2:$AK$167,economics!$AJ$2:$AJ$167,TRUE)))),"")</f>
        <v/>
      </c>
      <c r="BL54" t="str">
        <f t="array" ref="BL54">IFERROR((SUMPRODUCT((economics!$AG$2:$AG$167=$B54)*(economics!$D$2:$D$167="process")*economics!$AH$2:$AH$167*(_xlfn.NORM.DIST(BL$3,economics!$AK$2:$AK$167,economics!$AJ$2:$AJ$167,TRUE)-_xlfn.NORM.DIST(BL$30,economics!$AK$2:$AK$167,economics!$AJ$2:$AJ$167,TRUE))*economics!$AM$2:$AM$167))/(SUMPRODUCT((economics!$AG$2:$AG$167=$B54)*(economics!$D$2:$D$167="process")*economics!$AH$2:$AH$167*(_xlfn.NORM.DIST(BL$3,economics!$AK$2:$AK$167,economics!$AJ$2:$AJ$167,TRUE)-_xlfn.NORM.DIST(BL$30,economics!$AK$2:$AK$167,economics!$AJ$2:$AJ$167,TRUE)))),"")</f>
        <v/>
      </c>
      <c r="BM54" t="str">
        <f t="array" ref="BM54">IFERROR((SUMPRODUCT((economics!$AG$2:$AG$167=$B54)*(economics!$D$2:$D$167="process")*economics!$AH$2:$AH$167*(_xlfn.NORM.DIST(BM$3,economics!$AK$2:$AK$167,economics!$AJ$2:$AJ$167,TRUE)-_xlfn.NORM.DIST(BM$30,economics!$AK$2:$AK$167,economics!$AJ$2:$AJ$167,TRUE))*economics!$AM$2:$AM$167))/(SUMPRODUCT((economics!$AG$2:$AG$167=$B54)*(economics!$D$2:$D$167="process")*economics!$AH$2:$AH$167*(_xlfn.NORM.DIST(BM$3,economics!$AK$2:$AK$167,economics!$AJ$2:$AJ$167,TRUE)-_xlfn.NORM.DIST(BM$30,economics!$AK$2:$AK$167,economics!$AJ$2:$AJ$167,TRUE)))),"")</f>
        <v/>
      </c>
      <c r="BN54" t="str">
        <f t="array" ref="BN54">IFERROR((SUMPRODUCT((economics!$AG$2:$AG$167=$B54)*(economics!$D$2:$D$167="process")*economics!$AH$2:$AH$167*(_xlfn.NORM.DIST(BN$3,economics!$AK$2:$AK$167,economics!$AJ$2:$AJ$167,TRUE)-_xlfn.NORM.DIST(BN$30,economics!$AK$2:$AK$167,economics!$AJ$2:$AJ$167,TRUE))*economics!$AM$2:$AM$167))/(SUMPRODUCT((economics!$AG$2:$AG$167=$B54)*(economics!$D$2:$D$167="process")*economics!$AH$2:$AH$167*(_xlfn.NORM.DIST(BN$3,economics!$AK$2:$AK$167,economics!$AJ$2:$AJ$167,TRUE)-_xlfn.NORM.DIST(BN$30,economics!$AK$2:$AK$167,economics!$AJ$2:$AJ$167,TRUE)))),"")</f>
        <v/>
      </c>
      <c r="BO54" t="str">
        <f t="array" ref="BO54">IFERROR((SUMPRODUCT((economics!$AG$2:$AG$167=$B54)*(economics!$D$2:$D$167="process")*economics!$AH$2:$AH$167*(_xlfn.NORM.DIST(BO$3,economics!$AK$2:$AK$167,economics!$AJ$2:$AJ$167,TRUE)-_xlfn.NORM.DIST(BO$30,economics!$AK$2:$AK$167,economics!$AJ$2:$AJ$167,TRUE))*economics!$AM$2:$AM$167))/(SUMPRODUCT((economics!$AG$2:$AG$167=$B54)*(economics!$D$2:$D$167="process")*economics!$AH$2:$AH$167*(_xlfn.NORM.DIST(BO$3,economics!$AK$2:$AK$167,economics!$AJ$2:$AJ$167,TRUE)-_xlfn.NORM.DIST(BO$30,economics!$AK$2:$AK$167,economics!$AJ$2:$AJ$167,TRUE)))),"")</f>
        <v/>
      </c>
      <c r="BP54" t="str">
        <f t="array" ref="BP54">IFERROR((SUMPRODUCT((economics!$AG$2:$AG$167=$B54)*(economics!$D$2:$D$167="process")*economics!$AH$2:$AH$167*(_xlfn.NORM.DIST(BP$3,economics!$AK$2:$AK$167,economics!$AJ$2:$AJ$167,TRUE)-_xlfn.NORM.DIST(BP$30,economics!$AK$2:$AK$167,economics!$AJ$2:$AJ$167,TRUE))*economics!$AM$2:$AM$167))/(SUMPRODUCT((economics!$AG$2:$AG$167=$B54)*(economics!$D$2:$D$167="process")*economics!$AH$2:$AH$167*(_xlfn.NORM.DIST(BP$3,economics!$AK$2:$AK$167,economics!$AJ$2:$AJ$167,TRUE)-_xlfn.NORM.DIST(BP$30,economics!$AK$2:$AK$167,economics!$AJ$2:$AJ$167,TRUE)))),"")</f>
        <v/>
      </c>
      <c r="BQ54" t="str">
        <f t="array" ref="BQ54">IFERROR((SUMPRODUCT((economics!$AG$2:$AG$167=$B54)*(economics!$D$2:$D$167="process")*economics!$AH$2:$AH$167*(_xlfn.NORM.DIST(BQ$3,economics!$AK$2:$AK$167,economics!$AJ$2:$AJ$167,TRUE)-_xlfn.NORM.DIST(BQ$30,economics!$AK$2:$AK$167,economics!$AJ$2:$AJ$167,TRUE))*economics!$AM$2:$AM$167))/(SUMPRODUCT((economics!$AG$2:$AG$167=$B54)*(economics!$D$2:$D$167="process")*economics!$AH$2:$AH$167*(_xlfn.NORM.DIST(BQ$3,economics!$AK$2:$AK$167,economics!$AJ$2:$AJ$167,TRUE)-_xlfn.NORM.DIST(BQ$30,economics!$AK$2:$AK$167,economics!$AJ$2:$AJ$167,TRUE)))),"")</f>
        <v/>
      </c>
      <c r="BR54" t="str">
        <f t="array" ref="BR54">IFERROR((SUMPRODUCT((economics!$AG$2:$AG$167=$B54)*(economics!$D$2:$D$167="process")*economics!$AH$2:$AH$167*(_xlfn.NORM.DIST(BR$3,economics!$AK$2:$AK$167,economics!$AJ$2:$AJ$167,TRUE)-_xlfn.NORM.DIST(BR$30,economics!$AK$2:$AK$167,economics!$AJ$2:$AJ$167,TRUE))*economics!$AM$2:$AM$167))/(SUMPRODUCT((economics!$AG$2:$AG$167=$B54)*(economics!$D$2:$D$167="process")*economics!$AH$2:$AH$167*(_xlfn.NORM.DIST(BR$3,economics!$AK$2:$AK$167,economics!$AJ$2:$AJ$167,TRUE)-_xlfn.NORM.DIST(BR$30,economics!$AK$2:$AK$167,economics!$AJ$2:$AJ$167,TRUE)))),"")</f>
        <v/>
      </c>
      <c r="BS54" t="str">
        <f t="array" ref="BS54">IFERROR((SUMPRODUCT((economics!$AG$2:$AG$167=$B54)*(economics!$D$2:$D$167="process")*economics!$AH$2:$AH$167*(_xlfn.NORM.DIST(BS$3,economics!$AK$2:$AK$167,economics!$AJ$2:$AJ$167,TRUE)-_xlfn.NORM.DIST(BS$30,economics!$AK$2:$AK$167,economics!$AJ$2:$AJ$167,TRUE))*economics!$AM$2:$AM$167))/(SUMPRODUCT((economics!$AG$2:$AG$167=$B54)*(economics!$D$2:$D$167="process")*economics!$AH$2:$AH$167*(_xlfn.NORM.DIST(BS$3,economics!$AK$2:$AK$167,economics!$AJ$2:$AJ$167,TRUE)-_xlfn.NORM.DIST(BS$30,economics!$AK$2:$AK$167,economics!$AJ$2:$AJ$167,TRUE)))),"")</f>
        <v/>
      </c>
      <c r="BT54" t="str">
        <f t="array" ref="BT54">IFERROR((SUMPRODUCT((economics!$AG$2:$AG$167=$B54)*(economics!$D$2:$D$167="process")*economics!$AH$2:$AH$167*(_xlfn.NORM.DIST(BT$3,economics!$AK$2:$AK$167,economics!$AJ$2:$AJ$167,TRUE)-_xlfn.NORM.DIST(BT$30,economics!$AK$2:$AK$167,economics!$AJ$2:$AJ$167,TRUE))*economics!$AM$2:$AM$167))/(SUMPRODUCT((economics!$AG$2:$AG$167=$B54)*(economics!$D$2:$D$167="process")*economics!$AH$2:$AH$167*(_xlfn.NORM.DIST(BT$3,economics!$AK$2:$AK$167,economics!$AJ$2:$AJ$167,TRUE)-_xlfn.NORM.DIST(BT$30,economics!$AK$2:$AK$167,economics!$AJ$2:$AJ$167,TRUE)))),"")</f>
        <v/>
      </c>
      <c r="BU54" t="str">
        <f t="array" ref="BU54">IFERROR((SUMPRODUCT((economics!$AG$2:$AG$167=$B54)*(economics!$D$2:$D$167="process")*economics!$AH$2:$AH$167*(_xlfn.NORM.DIST(BU$3,economics!$AK$2:$AK$167,economics!$AJ$2:$AJ$167,TRUE)-_xlfn.NORM.DIST(BU$30,economics!$AK$2:$AK$167,economics!$AJ$2:$AJ$167,TRUE))*economics!$AM$2:$AM$167))/(SUMPRODUCT((economics!$AG$2:$AG$167=$B54)*(economics!$D$2:$D$167="process")*economics!$AH$2:$AH$167*(_xlfn.NORM.DIST(BU$3,economics!$AK$2:$AK$167,economics!$AJ$2:$AJ$167,TRUE)-_xlfn.NORM.DIST(BU$30,economics!$AK$2:$AK$167,economics!$AJ$2:$AJ$167,TRUE)))),"")</f>
        <v/>
      </c>
      <c r="BV54" t="str">
        <f t="array" ref="BV54">IFERROR((SUMPRODUCT((economics!$AG$2:$AG$167=$B54)*(economics!$D$2:$D$167="process")*economics!$AH$2:$AH$167*(_xlfn.NORM.DIST(BV$3,economics!$AK$2:$AK$167,economics!$AJ$2:$AJ$167,TRUE)-_xlfn.NORM.DIST(BV$30,economics!$AK$2:$AK$167,economics!$AJ$2:$AJ$167,TRUE))*economics!$AM$2:$AM$167))/(SUMPRODUCT((economics!$AG$2:$AG$167=$B54)*(economics!$D$2:$D$167="process")*economics!$AH$2:$AH$167*(_xlfn.NORM.DIST(BV$3,economics!$AK$2:$AK$167,economics!$AJ$2:$AJ$167,TRUE)-_xlfn.NORM.DIST(BV$30,economics!$AK$2:$AK$167,economics!$AJ$2:$AJ$167,TRUE)))),"")</f>
        <v/>
      </c>
      <c r="BW54" t="str">
        <f t="array" ref="BW54">IFERROR((SUMPRODUCT((economics!$AG$2:$AG$167=$B54)*(economics!$D$2:$D$167="process")*economics!$AH$2:$AH$167*(_xlfn.NORM.DIST(BW$3,economics!$AK$2:$AK$167,economics!$AJ$2:$AJ$167,TRUE)-_xlfn.NORM.DIST(BW$30,economics!$AK$2:$AK$167,economics!$AJ$2:$AJ$167,TRUE))*economics!$AM$2:$AM$167))/(SUMPRODUCT((economics!$AG$2:$AG$167=$B54)*(economics!$D$2:$D$167="process")*economics!$AH$2:$AH$167*(_xlfn.NORM.DIST(BW$3,economics!$AK$2:$AK$167,economics!$AJ$2:$AJ$167,TRUE)-_xlfn.NORM.DIST(BW$30,economics!$AK$2:$AK$167,economics!$AJ$2:$AJ$167,TRUE)))),"")</f>
        <v/>
      </c>
      <c r="BX54" t="str">
        <f t="array" ref="BX54">IFERROR((SUMPRODUCT((economics!$AG$2:$AG$167=$B54)*(economics!$D$2:$D$167="process")*economics!$AH$2:$AH$167*(_xlfn.NORM.DIST(BX$3,economics!$AK$2:$AK$167,economics!$AJ$2:$AJ$167,TRUE)-_xlfn.NORM.DIST(BX$30,economics!$AK$2:$AK$167,economics!$AJ$2:$AJ$167,TRUE))*economics!$AM$2:$AM$167))/(SUMPRODUCT((economics!$AG$2:$AG$167=$B54)*(economics!$D$2:$D$167="process")*economics!$AH$2:$AH$167*(_xlfn.NORM.DIST(BX$3,economics!$AK$2:$AK$167,economics!$AJ$2:$AJ$167,TRUE)-_xlfn.NORM.DIST(BX$30,economics!$AK$2:$AK$167,economics!$AJ$2:$AJ$167,TRUE)))),"")</f>
        <v/>
      </c>
      <c r="BY54" t="str">
        <f t="array" ref="BY54">IFERROR((SUMPRODUCT((economics!$AG$2:$AG$167=$B54)*(economics!$D$2:$D$167="process")*economics!$AH$2:$AH$167*(_xlfn.NORM.DIST(BY$3,economics!$AK$2:$AK$167,economics!$AJ$2:$AJ$167,TRUE)-_xlfn.NORM.DIST(BY$30,economics!$AK$2:$AK$167,economics!$AJ$2:$AJ$167,TRUE))*economics!$AM$2:$AM$167))/(SUMPRODUCT((economics!$AG$2:$AG$167=$B54)*(economics!$D$2:$D$167="process")*economics!$AH$2:$AH$167*(_xlfn.NORM.DIST(BY$3,economics!$AK$2:$AK$167,economics!$AJ$2:$AJ$167,TRUE)-_xlfn.NORM.DIST(BY$30,economics!$AK$2:$AK$167,economics!$AJ$2:$AJ$167,TRUE)))),"")</f>
        <v/>
      </c>
      <c r="BZ54" t="str">
        <f t="array" ref="BZ54">IFERROR((SUMPRODUCT((economics!$AG$2:$AG$167=$B54)*(economics!$D$2:$D$167="process")*economics!$AH$2:$AH$167*(_xlfn.NORM.DIST(BZ$3,economics!$AK$2:$AK$167,economics!$AJ$2:$AJ$167,TRUE)-_xlfn.NORM.DIST(BZ$30,economics!$AK$2:$AK$167,economics!$AJ$2:$AJ$167,TRUE))*economics!$AM$2:$AM$167))/(SUMPRODUCT((economics!$AG$2:$AG$167=$B54)*(economics!$D$2:$D$167="process")*economics!$AH$2:$AH$167*(_xlfn.NORM.DIST(BZ$3,economics!$AK$2:$AK$167,economics!$AJ$2:$AJ$167,TRUE)-_xlfn.NORM.DIST(BZ$30,economics!$AK$2:$AK$167,economics!$AJ$2:$AJ$167,TRUE)))),"")</f>
        <v/>
      </c>
      <c r="CA54" t="str">
        <f t="array" ref="CA54">IFERROR((SUMPRODUCT((economics!$AG$2:$AG$167=$B54)*(economics!$D$2:$D$167="process")*economics!$AH$2:$AH$167*(_xlfn.NORM.DIST(CA$3,economics!$AK$2:$AK$167,economics!$AJ$2:$AJ$167,TRUE)-_xlfn.NORM.DIST(CA$30,economics!$AK$2:$AK$167,economics!$AJ$2:$AJ$167,TRUE))*economics!$AM$2:$AM$167))/(SUMPRODUCT((economics!$AG$2:$AG$167=$B54)*(economics!$D$2:$D$167="process")*economics!$AH$2:$AH$167*(_xlfn.NORM.DIST(CA$3,economics!$AK$2:$AK$167,economics!$AJ$2:$AJ$167,TRUE)-_xlfn.NORM.DIST(CA$30,economics!$AK$2:$AK$167,economics!$AJ$2:$AJ$167,TRUE)))),"")</f>
        <v/>
      </c>
      <c r="CB54" t="str">
        <f t="array" ref="CB54">IFERROR((SUMPRODUCT((economics!$AG$2:$AG$167=$B54)*(economics!$D$2:$D$167="process")*economics!$AH$2:$AH$167*(_xlfn.NORM.DIST(CB$3,economics!$AK$2:$AK$167,economics!$AJ$2:$AJ$167,TRUE)-_xlfn.NORM.DIST(CB$30,economics!$AK$2:$AK$167,economics!$AJ$2:$AJ$167,TRUE))*economics!$AM$2:$AM$167))/(SUMPRODUCT((economics!$AG$2:$AG$167=$B54)*(economics!$D$2:$D$167="process")*economics!$AH$2:$AH$167*(_xlfn.NORM.DIST(CB$3,economics!$AK$2:$AK$167,economics!$AJ$2:$AJ$167,TRUE)-_xlfn.NORM.DIST(CB$30,economics!$AK$2:$AK$167,economics!$AJ$2:$AJ$167,TRUE)))),"")</f>
        <v/>
      </c>
      <c r="CC54" t="str">
        <f t="array" ref="CC54">IFERROR((SUMPRODUCT((economics!$AG$2:$AG$167=$B54)*(economics!$D$2:$D$167="process")*economics!$AH$2:$AH$167*(_xlfn.NORM.DIST(CC$3,economics!$AK$2:$AK$167,economics!$AJ$2:$AJ$167,TRUE)-_xlfn.NORM.DIST(CC$30,economics!$AK$2:$AK$167,economics!$AJ$2:$AJ$167,TRUE))*economics!$AM$2:$AM$167))/(SUMPRODUCT((economics!$AG$2:$AG$167=$B54)*(economics!$D$2:$D$167="process")*economics!$AH$2:$AH$167*(_xlfn.NORM.DIST(CC$3,economics!$AK$2:$AK$167,economics!$AJ$2:$AJ$167,TRUE)-_xlfn.NORM.DIST(CC$30,economics!$AK$2:$AK$167,economics!$AJ$2:$AJ$167,TRUE)))),"")</f>
        <v/>
      </c>
      <c r="CD54" t="str">
        <f t="array" ref="CD54">IFERROR((SUMPRODUCT((economics!$AG$2:$AG$167=$B54)*(economics!$D$2:$D$167="process")*economics!$AH$2:$AH$167*(_xlfn.NORM.DIST(CD$3,economics!$AK$2:$AK$167,economics!$AJ$2:$AJ$167,TRUE)-_xlfn.NORM.DIST(CD$30,economics!$AK$2:$AK$167,economics!$AJ$2:$AJ$167,TRUE))*economics!$AM$2:$AM$167))/(SUMPRODUCT((economics!$AG$2:$AG$167=$B54)*(economics!$D$2:$D$167="process")*economics!$AH$2:$AH$167*(_xlfn.NORM.DIST(CD$3,economics!$AK$2:$AK$167,economics!$AJ$2:$AJ$167,TRUE)-_xlfn.NORM.DIST(CD$30,economics!$AK$2:$AK$167,economics!$AJ$2:$AJ$167,TRUE)))),"")</f>
        <v/>
      </c>
      <c r="CE54" t="str">
        <f t="array" ref="CE54">IFERROR((SUMPRODUCT((economics!$AG$2:$AG$167=$B54)*(economics!$D$2:$D$167="process")*economics!$AH$2:$AH$167*(_xlfn.NORM.DIST(CE$3,economics!$AK$2:$AK$167,economics!$AJ$2:$AJ$167,TRUE)-_xlfn.NORM.DIST(CE$30,economics!$AK$2:$AK$167,economics!$AJ$2:$AJ$167,TRUE))*economics!$AM$2:$AM$167))/(SUMPRODUCT((economics!$AG$2:$AG$167=$B54)*(economics!$D$2:$D$167="process")*economics!$AH$2:$AH$167*(_xlfn.NORM.DIST(CE$3,economics!$AK$2:$AK$167,economics!$AJ$2:$AJ$167,TRUE)-_xlfn.NORM.DIST(CE$30,economics!$AK$2:$AK$167,economics!$AJ$2:$AJ$167,TRUE)))),"")</f>
        <v/>
      </c>
      <c r="CF54" t="str">
        <f t="array" ref="CF54">IFERROR((SUMPRODUCT((economics!$AG$2:$AG$167=$B54)*(economics!$D$2:$D$167="process")*economics!$AH$2:$AH$167*(_xlfn.NORM.DIST(CF$3,economics!$AK$2:$AK$167,economics!$AJ$2:$AJ$167,TRUE)-_xlfn.NORM.DIST(CF$30,economics!$AK$2:$AK$167,economics!$AJ$2:$AJ$167,TRUE))*economics!$AM$2:$AM$167))/(SUMPRODUCT((economics!$AG$2:$AG$167=$B54)*(economics!$D$2:$D$167="process")*economics!$AH$2:$AH$167*(_xlfn.NORM.DIST(CF$3,economics!$AK$2:$AK$167,economics!$AJ$2:$AJ$167,TRUE)-_xlfn.NORM.DIST(CF$30,economics!$AK$2:$AK$167,economics!$AJ$2:$AJ$167,TRUE)))),"")</f>
        <v/>
      </c>
      <c r="CG54" t="str">
        <f t="array" ref="CG54">IFERROR((SUMPRODUCT((economics!$AG$2:$AG$167=$B54)*(economics!$D$2:$D$167="process")*economics!$AH$2:$AH$167*(_xlfn.NORM.DIST(CG$3,economics!$AK$2:$AK$167,economics!$AJ$2:$AJ$167,TRUE)-_xlfn.NORM.DIST(CG$30,economics!$AK$2:$AK$167,economics!$AJ$2:$AJ$167,TRUE))*economics!$AM$2:$AM$167))/(SUMPRODUCT((economics!$AG$2:$AG$167=$B54)*(economics!$D$2:$D$167="process")*economics!$AH$2:$AH$167*(_xlfn.NORM.DIST(CG$3,economics!$AK$2:$AK$167,economics!$AJ$2:$AJ$167,TRUE)-_xlfn.NORM.DIST(CG$30,economics!$AK$2:$AK$167,economics!$AJ$2:$AJ$167,TRUE)))),"")</f>
        <v/>
      </c>
      <c r="CH54" t="str">
        <f t="array" ref="CH54">IFERROR((SUMPRODUCT((economics!$AG$2:$AG$167=$B54)*(economics!$D$2:$D$167="process")*economics!$AH$2:$AH$167*(_xlfn.NORM.DIST(CH$3,economics!$AK$2:$AK$167,economics!$AJ$2:$AJ$167,TRUE)-_xlfn.NORM.DIST(CH$30,economics!$AK$2:$AK$167,economics!$AJ$2:$AJ$167,TRUE))*economics!$AM$2:$AM$167))/(SUMPRODUCT((economics!$AG$2:$AG$167=$B54)*(economics!$D$2:$D$167="process")*economics!$AH$2:$AH$167*(_xlfn.NORM.DIST(CH$3,economics!$AK$2:$AK$167,economics!$AJ$2:$AJ$167,TRUE)-_xlfn.NORM.DIST(CH$30,economics!$AK$2:$AK$167,economics!$AJ$2:$AJ$167,TRUE)))),"")</f>
        <v/>
      </c>
    </row>
    <row r="55" spans="1:86" x14ac:dyDescent="0.35">
      <c r="A55" t="str">
        <f t="shared" si="0"/>
        <v>energy pipelines and gas processing 352T353</v>
      </c>
      <c r="B55" t="str">
        <f t="shared" si="0"/>
        <v>352T353</v>
      </c>
      <c r="E55" t="str">
        <f t="array" ref="E55">IFERROR((SUMPRODUCT((economics!$AG$2:$AG$167=$B55)*(economics!$D$2:$D$167="process")*economics!$AH$2:$AH$167*(_xlfn.NORM.DIST(E$3,economics!$AK$2:$AK$167,economics!$AJ$2:$AJ$167,TRUE)-_xlfn.NORM.DIST(E$30,economics!$AK$2:$AK$167,economics!$AJ$2:$AJ$167,TRUE))*economics!$AM$2:$AM$167))/(SUMPRODUCT((economics!$AG$2:$AG$167=$B55)*(economics!$D$2:$D$167="process")*economics!$AH$2:$AH$167*(_xlfn.NORM.DIST(E$3,economics!$AK$2:$AK$167,economics!$AJ$2:$AJ$167,TRUE)-_xlfn.NORM.DIST(E$30,economics!$AK$2:$AK$167,economics!$AJ$2:$AJ$167,TRUE)))),"")</f>
        <v/>
      </c>
      <c r="F55" t="str">
        <f t="array" ref="F55">IFERROR((SUMPRODUCT((economics!$AG$2:$AG$167=$B55)*(economics!$D$2:$D$167="process")*economics!$AH$2:$AH$167*(_xlfn.NORM.DIST(F$3,economics!$AK$2:$AK$167,economics!$AJ$2:$AJ$167,TRUE)-_xlfn.NORM.DIST(F$30,economics!$AK$2:$AK$167,economics!$AJ$2:$AJ$167,TRUE))*economics!$AM$2:$AM$167))/(SUMPRODUCT((economics!$AG$2:$AG$167=$B55)*(economics!$D$2:$D$167="process")*economics!$AH$2:$AH$167*(_xlfn.NORM.DIST(F$3,economics!$AK$2:$AK$167,economics!$AJ$2:$AJ$167,TRUE)-_xlfn.NORM.DIST(F$30,economics!$AK$2:$AK$167,economics!$AJ$2:$AJ$167,TRUE)))),"")</f>
        <v/>
      </c>
      <c r="G55" t="str">
        <f t="array" ref="G55">IFERROR((SUMPRODUCT((economics!$AG$2:$AG$167=$B55)*(economics!$D$2:$D$167="process")*economics!$AH$2:$AH$167*(_xlfn.NORM.DIST(G$3,economics!$AK$2:$AK$167,economics!$AJ$2:$AJ$167,TRUE)-_xlfn.NORM.DIST(G$30,economics!$AK$2:$AK$167,economics!$AJ$2:$AJ$167,TRUE))*economics!$AM$2:$AM$167))/(SUMPRODUCT((economics!$AG$2:$AG$167=$B55)*(economics!$D$2:$D$167="process")*economics!$AH$2:$AH$167*(_xlfn.NORM.DIST(G$3,economics!$AK$2:$AK$167,economics!$AJ$2:$AJ$167,TRUE)-_xlfn.NORM.DIST(G$30,economics!$AK$2:$AK$167,economics!$AJ$2:$AJ$167,TRUE)))),"")</f>
        <v/>
      </c>
      <c r="H55" t="str">
        <f t="array" ref="H55">IFERROR((SUMPRODUCT((economics!$AG$2:$AG$167=$B55)*(economics!$D$2:$D$167="process")*economics!$AH$2:$AH$167*(_xlfn.NORM.DIST(H$3,economics!$AK$2:$AK$167,economics!$AJ$2:$AJ$167,TRUE)-_xlfn.NORM.DIST(H$30,economics!$AK$2:$AK$167,economics!$AJ$2:$AJ$167,TRUE))*economics!$AM$2:$AM$167))/(SUMPRODUCT((economics!$AG$2:$AG$167=$B55)*(economics!$D$2:$D$167="process")*economics!$AH$2:$AH$167*(_xlfn.NORM.DIST(H$3,economics!$AK$2:$AK$167,economics!$AJ$2:$AJ$167,TRUE)-_xlfn.NORM.DIST(H$30,economics!$AK$2:$AK$167,economics!$AJ$2:$AJ$167,TRUE)))),"")</f>
        <v/>
      </c>
      <c r="I55" t="str">
        <f t="array" ref="I55">IFERROR((SUMPRODUCT((economics!$AG$2:$AG$167=$B55)*(economics!$D$2:$D$167="process")*economics!$AH$2:$AH$167*(_xlfn.NORM.DIST(I$3,economics!$AK$2:$AK$167,economics!$AJ$2:$AJ$167,TRUE)-_xlfn.NORM.DIST(I$30,economics!$AK$2:$AK$167,economics!$AJ$2:$AJ$167,TRUE))*economics!$AM$2:$AM$167))/(SUMPRODUCT((economics!$AG$2:$AG$167=$B55)*(economics!$D$2:$D$167="process")*economics!$AH$2:$AH$167*(_xlfn.NORM.DIST(I$3,economics!$AK$2:$AK$167,economics!$AJ$2:$AJ$167,TRUE)-_xlfn.NORM.DIST(I$30,economics!$AK$2:$AK$167,economics!$AJ$2:$AJ$167,TRUE)))),"")</f>
        <v/>
      </c>
      <c r="J55" t="str">
        <f t="array" ref="J55">IFERROR((SUMPRODUCT((economics!$AG$2:$AG$167=$B55)*(economics!$D$2:$D$167="process")*economics!$AH$2:$AH$167*(_xlfn.NORM.DIST(J$3,economics!$AK$2:$AK$167,economics!$AJ$2:$AJ$167,TRUE)-_xlfn.NORM.DIST(J$30,economics!$AK$2:$AK$167,economics!$AJ$2:$AJ$167,TRUE))*economics!$AM$2:$AM$167))/(SUMPRODUCT((economics!$AG$2:$AG$167=$B55)*(economics!$D$2:$D$167="process")*economics!$AH$2:$AH$167*(_xlfn.NORM.DIST(J$3,economics!$AK$2:$AK$167,economics!$AJ$2:$AJ$167,TRUE)-_xlfn.NORM.DIST(J$30,economics!$AK$2:$AK$167,economics!$AJ$2:$AJ$167,TRUE)))),"")</f>
        <v/>
      </c>
      <c r="K55" t="str">
        <f t="array" ref="K55">IFERROR((SUMPRODUCT((economics!$AG$2:$AG$167=$B55)*(economics!$D$2:$D$167="process")*economics!$AH$2:$AH$167*(_xlfn.NORM.DIST(K$3,economics!$AK$2:$AK$167,economics!$AJ$2:$AJ$167,TRUE)-_xlfn.NORM.DIST(K$30,economics!$AK$2:$AK$167,economics!$AJ$2:$AJ$167,TRUE))*economics!$AM$2:$AM$167))/(SUMPRODUCT((economics!$AG$2:$AG$167=$B55)*(economics!$D$2:$D$167="process")*economics!$AH$2:$AH$167*(_xlfn.NORM.DIST(K$3,economics!$AK$2:$AK$167,economics!$AJ$2:$AJ$167,TRUE)-_xlfn.NORM.DIST(K$30,economics!$AK$2:$AK$167,economics!$AJ$2:$AJ$167,TRUE)))),"")</f>
        <v/>
      </c>
      <c r="L55" t="str">
        <f t="array" ref="L55">IFERROR((SUMPRODUCT((economics!$AG$2:$AG$167=$B55)*(economics!$D$2:$D$167="process")*economics!$AH$2:$AH$167*(_xlfn.NORM.DIST(L$3,economics!$AK$2:$AK$167,economics!$AJ$2:$AJ$167,TRUE)-_xlfn.NORM.DIST(L$30,economics!$AK$2:$AK$167,economics!$AJ$2:$AJ$167,TRUE))*economics!$AM$2:$AM$167))/(SUMPRODUCT((economics!$AG$2:$AG$167=$B55)*(economics!$D$2:$D$167="process")*economics!$AH$2:$AH$167*(_xlfn.NORM.DIST(L$3,economics!$AK$2:$AK$167,economics!$AJ$2:$AJ$167,TRUE)-_xlfn.NORM.DIST(L$30,economics!$AK$2:$AK$167,economics!$AJ$2:$AJ$167,TRUE)))),"")</f>
        <v/>
      </c>
      <c r="M55" t="str">
        <f t="array" ref="M55">IFERROR((SUMPRODUCT((economics!$AG$2:$AG$167=$B55)*(economics!$D$2:$D$167="process")*economics!$AH$2:$AH$167*(_xlfn.NORM.DIST(M$3,economics!$AK$2:$AK$167,economics!$AJ$2:$AJ$167,TRUE)-_xlfn.NORM.DIST(M$30,economics!$AK$2:$AK$167,economics!$AJ$2:$AJ$167,TRUE))*economics!$AM$2:$AM$167))/(SUMPRODUCT((economics!$AG$2:$AG$167=$B55)*(economics!$D$2:$D$167="process")*economics!$AH$2:$AH$167*(_xlfn.NORM.DIST(M$3,economics!$AK$2:$AK$167,economics!$AJ$2:$AJ$167,TRUE)-_xlfn.NORM.DIST(M$30,economics!$AK$2:$AK$167,economics!$AJ$2:$AJ$167,TRUE)))),"")</f>
        <v/>
      </c>
      <c r="N55" t="str">
        <f t="array" ref="N55">IFERROR((SUMPRODUCT((economics!$AG$2:$AG$167=$B55)*(economics!$D$2:$D$167="process")*economics!$AH$2:$AH$167*(_xlfn.NORM.DIST(N$3,economics!$AK$2:$AK$167,economics!$AJ$2:$AJ$167,TRUE)-_xlfn.NORM.DIST(N$30,economics!$AK$2:$AK$167,economics!$AJ$2:$AJ$167,TRUE))*economics!$AM$2:$AM$167))/(SUMPRODUCT((economics!$AG$2:$AG$167=$B55)*(economics!$D$2:$D$167="process")*economics!$AH$2:$AH$167*(_xlfn.NORM.DIST(N$3,economics!$AK$2:$AK$167,economics!$AJ$2:$AJ$167,TRUE)-_xlfn.NORM.DIST(N$30,economics!$AK$2:$AK$167,economics!$AJ$2:$AJ$167,TRUE)))),"")</f>
        <v/>
      </c>
      <c r="O55" t="str">
        <f t="array" ref="O55">IFERROR((SUMPRODUCT((economics!$AG$2:$AG$167=$B55)*(economics!$D$2:$D$167="process")*economics!$AH$2:$AH$167*(_xlfn.NORM.DIST(O$3,economics!$AK$2:$AK$167,economics!$AJ$2:$AJ$167,TRUE)-_xlfn.NORM.DIST(O$30,economics!$AK$2:$AK$167,economics!$AJ$2:$AJ$167,TRUE))*economics!$AM$2:$AM$167))/(SUMPRODUCT((economics!$AG$2:$AG$167=$B55)*(economics!$D$2:$D$167="process")*economics!$AH$2:$AH$167*(_xlfn.NORM.DIST(O$3,economics!$AK$2:$AK$167,economics!$AJ$2:$AJ$167,TRUE)-_xlfn.NORM.DIST(O$30,economics!$AK$2:$AK$167,economics!$AJ$2:$AJ$167,TRUE)))),"")</f>
        <v/>
      </c>
      <c r="P55" t="str">
        <f t="array" ref="P55">IFERROR((SUMPRODUCT((economics!$AG$2:$AG$167=$B55)*(economics!$D$2:$D$167="process")*economics!$AH$2:$AH$167*(_xlfn.NORM.DIST(P$3,economics!$AK$2:$AK$167,economics!$AJ$2:$AJ$167,TRUE)-_xlfn.NORM.DIST(P$30,economics!$AK$2:$AK$167,economics!$AJ$2:$AJ$167,TRUE))*economics!$AM$2:$AM$167))/(SUMPRODUCT((economics!$AG$2:$AG$167=$B55)*(economics!$D$2:$D$167="process")*economics!$AH$2:$AH$167*(_xlfn.NORM.DIST(P$3,economics!$AK$2:$AK$167,economics!$AJ$2:$AJ$167,TRUE)-_xlfn.NORM.DIST(P$30,economics!$AK$2:$AK$167,economics!$AJ$2:$AJ$167,TRUE)))),"")</f>
        <v/>
      </c>
      <c r="Q55" t="str">
        <f t="array" ref="Q55">IFERROR((SUMPRODUCT((economics!$AG$2:$AG$167=$B55)*(economics!$D$2:$D$167="process")*economics!$AH$2:$AH$167*(_xlfn.NORM.DIST(Q$3,economics!$AK$2:$AK$167,economics!$AJ$2:$AJ$167,TRUE)-_xlfn.NORM.DIST(Q$30,economics!$AK$2:$AK$167,economics!$AJ$2:$AJ$167,TRUE))*economics!$AM$2:$AM$167))/(SUMPRODUCT((economics!$AG$2:$AG$167=$B55)*(economics!$D$2:$D$167="process")*economics!$AH$2:$AH$167*(_xlfn.NORM.DIST(Q$3,economics!$AK$2:$AK$167,economics!$AJ$2:$AJ$167,TRUE)-_xlfn.NORM.DIST(Q$30,economics!$AK$2:$AK$167,economics!$AJ$2:$AJ$167,TRUE)))),"")</f>
        <v/>
      </c>
      <c r="R55" t="str">
        <f t="array" ref="R55">IFERROR((SUMPRODUCT((economics!$AG$2:$AG$167=$B55)*(economics!$D$2:$D$167="process")*economics!$AH$2:$AH$167*(_xlfn.NORM.DIST(R$3,economics!$AK$2:$AK$167,economics!$AJ$2:$AJ$167,TRUE)-_xlfn.NORM.DIST(R$30,economics!$AK$2:$AK$167,economics!$AJ$2:$AJ$167,TRUE))*economics!$AM$2:$AM$167))/(SUMPRODUCT((economics!$AG$2:$AG$167=$B55)*(economics!$D$2:$D$167="process")*economics!$AH$2:$AH$167*(_xlfn.NORM.DIST(R$3,economics!$AK$2:$AK$167,economics!$AJ$2:$AJ$167,TRUE)-_xlfn.NORM.DIST(R$30,economics!$AK$2:$AK$167,economics!$AJ$2:$AJ$167,TRUE)))),"")</f>
        <v/>
      </c>
      <c r="S55" t="str">
        <f t="array" ref="S55">IFERROR((SUMPRODUCT((economics!$AG$2:$AG$167=$B55)*(economics!$D$2:$D$167="process")*economics!$AH$2:$AH$167*(_xlfn.NORM.DIST(S$3,economics!$AK$2:$AK$167,economics!$AJ$2:$AJ$167,TRUE)-_xlfn.NORM.DIST(S$30,economics!$AK$2:$AK$167,economics!$AJ$2:$AJ$167,TRUE))*economics!$AM$2:$AM$167))/(SUMPRODUCT((economics!$AG$2:$AG$167=$B55)*(economics!$D$2:$D$167="process")*economics!$AH$2:$AH$167*(_xlfn.NORM.DIST(S$3,economics!$AK$2:$AK$167,economics!$AJ$2:$AJ$167,TRUE)-_xlfn.NORM.DIST(S$30,economics!$AK$2:$AK$167,economics!$AJ$2:$AJ$167,TRUE)))),"")</f>
        <v/>
      </c>
      <c r="T55" t="str">
        <f t="array" ref="T55">IFERROR((SUMPRODUCT((economics!$AG$2:$AG$167=$B55)*(economics!$D$2:$D$167="process")*economics!$AH$2:$AH$167*(_xlfn.NORM.DIST(T$3,economics!$AK$2:$AK$167,economics!$AJ$2:$AJ$167,TRUE)-_xlfn.NORM.DIST(T$30,economics!$AK$2:$AK$167,economics!$AJ$2:$AJ$167,TRUE))*economics!$AM$2:$AM$167))/(SUMPRODUCT((economics!$AG$2:$AG$167=$B55)*(economics!$D$2:$D$167="process")*economics!$AH$2:$AH$167*(_xlfn.NORM.DIST(T$3,economics!$AK$2:$AK$167,economics!$AJ$2:$AJ$167,TRUE)-_xlfn.NORM.DIST(T$30,economics!$AK$2:$AK$167,economics!$AJ$2:$AJ$167,TRUE)))),"")</f>
        <v/>
      </c>
      <c r="U55" t="str">
        <f t="array" ref="U55">IFERROR((SUMPRODUCT((economics!$AG$2:$AG$167=$B55)*(economics!$D$2:$D$167="process")*economics!$AH$2:$AH$167*(_xlfn.NORM.DIST(U$3,economics!$AK$2:$AK$167,economics!$AJ$2:$AJ$167,TRUE)-_xlfn.NORM.DIST(U$30,economics!$AK$2:$AK$167,economics!$AJ$2:$AJ$167,TRUE))*economics!$AM$2:$AM$167))/(SUMPRODUCT((economics!$AG$2:$AG$167=$B55)*(economics!$D$2:$D$167="process")*economics!$AH$2:$AH$167*(_xlfn.NORM.DIST(U$3,economics!$AK$2:$AK$167,economics!$AJ$2:$AJ$167,TRUE)-_xlfn.NORM.DIST(U$30,economics!$AK$2:$AK$167,economics!$AJ$2:$AJ$167,TRUE)))),"")</f>
        <v/>
      </c>
      <c r="V55" t="str">
        <f t="array" ref="V55">IFERROR((SUMPRODUCT((economics!$AG$2:$AG$167=$B55)*(economics!$D$2:$D$167="process")*economics!$AH$2:$AH$167*(_xlfn.NORM.DIST(V$3,economics!$AK$2:$AK$167,economics!$AJ$2:$AJ$167,TRUE)-_xlfn.NORM.DIST(V$30,economics!$AK$2:$AK$167,economics!$AJ$2:$AJ$167,TRUE))*economics!$AM$2:$AM$167))/(SUMPRODUCT((economics!$AG$2:$AG$167=$B55)*(economics!$D$2:$D$167="process")*economics!$AH$2:$AH$167*(_xlfn.NORM.DIST(V$3,economics!$AK$2:$AK$167,economics!$AJ$2:$AJ$167,TRUE)-_xlfn.NORM.DIST(V$30,economics!$AK$2:$AK$167,economics!$AJ$2:$AJ$167,TRUE)))),"")</f>
        <v/>
      </c>
      <c r="W55" t="str">
        <f t="array" ref="W55">IFERROR((SUMPRODUCT((economics!$AG$2:$AG$167=$B55)*(economics!$D$2:$D$167="process")*economics!$AH$2:$AH$167*(_xlfn.NORM.DIST(W$3,economics!$AK$2:$AK$167,economics!$AJ$2:$AJ$167,TRUE)-_xlfn.NORM.DIST(W$30,economics!$AK$2:$AK$167,economics!$AJ$2:$AJ$167,TRUE))*economics!$AM$2:$AM$167))/(SUMPRODUCT((economics!$AG$2:$AG$167=$B55)*(economics!$D$2:$D$167="process")*economics!$AH$2:$AH$167*(_xlfn.NORM.DIST(W$3,economics!$AK$2:$AK$167,economics!$AJ$2:$AJ$167,TRUE)-_xlfn.NORM.DIST(W$30,economics!$AK$2:$AK$167,economics!$AJ$2:$AJ$167,TRUE)))),"")</f>
        <v/>
      </c>
      <c r="X55" t="str">
        <f t="array" ref="X55">IFERROR((SUMPRODUCT((economics!$AG$2:$AG$167=$B55)*(economics!$D$2:$D$167="process")*economics!$AH$2:$AH$167*(_xlfn.NORM.DIST(X$3,economics!$AK$2:$AK$167,economics!$AJ$2:$AJ$167,TRUE)-_xlfn.NORM.DIST(X$30,economics!$AK$2:$AK$167,economics!$AJ$2:$AJ$167,TRUE))*economics!$AM$2:$AM$167))/(SUMPRODUCT((economics!$AG$2:$AG$167=$B55)*(economics!$D$2:$D$167="process")*economics!$AH$2:$AH$167*(_xlfn.NORM.DIST(X$3,economics!$AK$2:$AK$167,economics!$AJ$2:$AJ$167,TRUE)-_xlfn.NORM.DIST(X$30,economics!$AK$2:$AK$167,economics!$AJ$2:$AJ$167,TRUE)))),"")</f>
        <v/>
      </c>
      <c r="Y55" t="str">
        <f t="array" ref="Y55">IFERROR((SUMPRODUCT((economics!$AG$2:$AG$167=$B55)*(economics!$D$2:$D$167="process")*economics!$AH$2:$AH$167*(_xlfn.NORM.DIST(Y$3,economics!$AK$2:$AK$167,economics!$AJ$2:$AJ$167,TRUE)-_xlfn.NORM.DIST(Y$30,economics!$AK$2:$AK$167,economics!$AJ$2:$AJ$167,TRUE))*economics!$AM$2:$AM$167))/(SUMPRODUCT((economics!$AG$2:$AG$167=$B55)*(economics!$D$2:$D$167="process")*economics!$AH$2:$AH$167*(_xlfn.NORM.DIST(Y$3,economics!$AK$2:$AK$167,economics!$AJ$2:$AJ$167,TRUE)-_xlfn.NORM.DIST(Y$30,economics!$AK$2:$AK$167,economics!$AJ$2:$AJ$167,TRUE)))),"")</f>
        <v/>
      </c>
      <c r="Z55" t="str">
        <f t="array" ref="Z55">IFERROR((SUMPRODUCT((economics!$AG$2:$AG$167=$B55)*(economics!$D$2:$D$167="process")*economics!$AH$2:$AH$167*(_xlfn.NORM.DIST(Z$3,economics!$AK$2:$AK$167,economics!$AJ$2:$AJ$167,TRUE)-_xlfn.NORM.DIST(Z$30,economics!$AK$2:$AK$167,economics!$AJ$2:$AJ$167,TRUE))*economics!$AM$2:$AM$167))/(SUMPRODUCT((economics!$AG$2:$AG$167=$B55)*(economics!$D$2:$D$167="process")*economics!$AH$2:$AH$167*(_xlfn.NORM.DIST(Z$3,economics!$AK$2:$AK$167,economics!$AJ$2:$AJ$167,TRUE)-_xlfn.NORM.DIST(Z$30,economics!$AK$2:$AK$167,economics!$AJ$2:$AJ$167,TRUE)))),"")</f>
        <v/>
      </c>
      <c r="AA55" t="str">
        <f t="array" ref="AA55">IFERROR((SUMPRODUCT((economics!$AG$2:$AG$167=$B55)*(economics!$D$2:$D$167="process")*economics!$AH$2:$AH$167*(_xlfn.NORM.DIST(AA$3,economics!$AK$2:$AK$167,economics!$AJ$2:$AJ$167,TRUE)-_xlfn.NORM.DIST(AA$30,economics!$AK$2:$AK$167,economics!$AJ$2:$AJ$167,TRUE))*economics!$AM$2:$AM$167))/(SUMPRODUCT((economics!$AG$2:$AG$167=$B55)*(economics!$D$2:$D$167="process")*economics!$AH$2:$AH$167*(_xlfn.NORM.DIST(AA$3,economics!$AK$2:$AK$167,economics!$AJ$2:$AJ$167,TRUE)-_xlfn.NORM.DIST(AA$30,economics!$AK$2:$AK$167,economics!$AJ$2:$AJ$167,TRUE)))),"")</f>
        <v/>
      </c>
      <c r="AB55" t="str">
        <f t="array" ref="AB55">IFERROR((SUMPRODUCT((economics!$AG$2:$AG$167=$B55)*(economics!$D$2:$D$167="process")*economics!$AH$2:$AH$167*(_xlfn.NORM.DIST(AB$3,economics!$AK$2:$AK$167,economics!$AJ$2:$AJ$167,TRUE)-_xlfn.NORM.DIST(AB$30,economics!$AK$2:$AK$167,economics!$AJ$2:$AJ$167,TRUE))*economics!$AM$2:$AM$167))/(SUMPRODUCT((economics!$AG$2:$AG$167=$B55)*(economics!$D$2:$D$167="process")*economics!$AH$2:$AH$167*(_xlfn.NORM.DIST(AB$3,economics!$AK$2:$AK$167,economics!$AJ$2:$AJ$167,TRUE)-_xlfn.NORM.DIST(AB$30,economics!$AK$2:$AK$167,economics!$AJ$2:$AJ$167,TRUE)))),"")</f>
        <v/>
      </c>
      <c r="AC55" t="str">
        <f t="array" ref="AC55">IFERROR((SUMPRODUCT((economics!$AG$2:$AG$167=$B55)*(economics!$D$2:$D$167="process")*economics!$AH$2:$AH$167*(_xlfn.NORM.DIST(AC$3,economics!$AK$2:$AK$167,economics!$AJ$2:$AJ$167,TRUE)-_xlfn.NORM.DIST(AC$30,economics!$AK$2:$AK$167,economics!$AJ$2:$AJ$167,TRUE))*economics!$AM$2:$AM$167))/(SUMPRODUCT((economics!$AG$2:$AG$167=$B55)*(economics!$D$2:$D$167="process")*economics!$AH$2:$AH$167*(_xlfn.NORM.DIST(AC$3,economics!$AK$2:$AK$167,economics!$AJ$2:$AJ$167,TRUE)-_xlfn.NORM.DIST(AC$30,economics!$AK$2:$AK$167,economics!$AJ$2:$AJ$167,TRUE)))),"")</f>
        <v/>
      </c>
      <c r="AD55" t="str">
        <f t="array" ref="AD55">IFERROR((SUMPRODUCT((economics!$AG$2:$AG$167=$B55)*(economics!$D$2:$D$167="process")*economics!$AH$2:$AH$167*(_xlfn.NORM.DIST(AD$3,economics!$AK$2:$AK$167,economics!$AJ$2:$AJ$167,TRUE)-_xlfn.NORM.DIST(AD$30,economics!$AK$2:$AK$167,economics!$AJ$2:$AJ$167,TRUE))*economics!$AM$2:$AM$167))/(SUMPRODUCT((economics!$AG$2:$AG$167=$B55)*(economics!$D$2:$D$167="process")*economics!$AH$2:$AH$167*(_xlfn.NORM.DIST(AD$3,economics!$AK$2:$AK$167,economics!$AJ$2:$AJ$167,TRUE)-_xlfn.NORM.DIST(AD$30,economics!$AK$2:$AK$167,economics!$AJ$2:$AJ$167,TRUE)))),"")</f>
        <v/>
      </c>
      <c r="AE55" t="str">
        <f t="array" ref="AE55">IFERROR((SUMPRODUCT((economics!$AG$2:$AG$167=$B55)*(economics!$D$2:$D$167="process")*economics!$AH$2:$AH$167*(_xlfn.NORM.DIST(AE$3,economics!$AK$2:$AK$167,economics!$AJ$2:$AJ$167,TRUE)-_xlfn.NORM.DIST(AE$30,economics!$AK$2:$AK$167,economics!$AJ$2:$AJ$167,TRUE))*economics!$AM$2:$AM$167))/(SUMPRODUCT((economics!$AG$2:$AG$167=$B55)*(economics!$D$2:$D$167="process")*economics!$AH$2:$AH$167*(_xlfn.NORM.DIST(AE$3,economics!$AK$2:$AK$167,economics!$AJ$2:$AJ$167,TRUE)-_xlfn.NORM.DIST(AE$30,economics!$AK$2:$AK$167,economics!$AJ$2:$AJ$167,TRUE)))),"")</f>
        <v/>
      </c>
      <c r="AF55" t="str">
        <f t="array" ref="AF55">IFERROR((SUMPRODUCT((economics!$AG$2:$AG$167=$B55)*(economics!$D$2:$D$167="process")*economics!$AH$2:$AH$167*(_xlfn.NORM.DIST(AF$3,economics!$AK$2:$AK$167,economics!$AJ$2:$AJ$167,TRUE)-_xlfn.NORM.DIST(AF$30,economics!$AK$2:$AK$167,economics!$AJ$2:$AJ$167,TRUE))*economics!$AM$2:$AM$167))/(SUMPRODUCT((economics!$AG$2:$AG$167=$B55)*(economics!$D$2:$D$167="process")*economics!$AH$2:$AH$167*(_xlfn.NORM.DIST(AF$3,economics!$AK$2:$AK$167,economics!$AJ$2:$AJ$167,TRUE)-_xlfn.NORM.DIST(AF$30,economics!$AK$2:$AK$167,economics!$AJ$2:$AJ$167,TRUE)))),"")</f>
        <v/>
      </c>
      <c r="AG55" t="str">
        <f t="array" ref="AG55">IFERROR((SUMPRODUCT((economics!$AG$2:$AG$167=$B55)*(economics!$D$2:$D$167="process")*economics!$AH$2:$AH$167*(_xlfn.NORM.DIST(AG$3,economics!$AK$2:$AK$167,economics!$AJ$2:$AJ$167,TRUE)-_xlfn.NORM.DIST(AG$30,economics!$AK$2:$AK$167,economics!$AJ$2:$AJ$167,TRUE))*economics!$AM$2:$AM$167))/(SUMPRODUCT((economics!$AG$2:$AG$167=$B55)*(economics!$D$2:$D$167="process")*economics!$AH$2:$AH$167*(_xlfn.NORM.DIST(AG$3,economics!$AK$2:$AK$167,economics!$AJ$2:$AJ$167,TRUE)-_xlfn.NORM.DIST(AG$30,economics!$AK$2:$AK$167,economics!$AJ$2:$AJ$167,TRUE)))),"")</f>
        <v/>
      </c>
      <c r="AH55" t="str">
        <f t="array" ref="AH55">IFERROR((SUMPRODUCT((economics!$AG$2:$AG$167=$B55)*(economics!$D$2:$D$167="process")*economics!$AH$2:$AH$167*(_xlfn.NORM.DIST(AH$3,economics!$AK$2:$AK$167,economics!$AJ$2:$AJ$167,TRUE)-_xlfn.NORM.DIST(AH$30,economics!$AK$2:$AK$167,economics!$AJ$2:$AJ$167,TRUE))*economics!$AM$2:$AM$167))/(SUMPRODUCT((economics!$AG$2:$AG$167=$B55)*(economics!$D$2:$D$167="process")*economics!$AH$2:$AH$167*(_xlfn.NORM.DIST(AH$3,economics!$AK$2:$AK$167,economics!$AJ$2:$AJ$167,TRUE)-_xlfn.NORM.DIST(AH$30,economics!$AK$2:$AK$167,economics!$AJ$2:$AJ$167,TRUE)))),"")</f>
        <v/>
      </c>
      <c r="AI55" t="str">
        <f t="array" ref="AI55">IFERROR((SUMPRODUCT((economics!$AG$2:$AG$167=$B55)*(economics!$D$2:$D$167="process")*economics!$AH$2:$AH$167*(_xlfn.NORM.DIST(AI$3,economics!$AK$2:$AK$167,economics!$AJ$2:$AJ$167,TRUE)-_xlfn.NORM.DIST(AI$30,economics!$AK$2:$AK$167,economics!$AJ$2:$AJ$167,TRUE))*economics!$AM$2:$AM$167))/(SUMPRODUCT((economics!$AG$2:$AG$167=$B55)*(economics!$D$2:$D$167="process")*economics!$AH$2:$AH$167*(_xlfn.NORM.DIST(AI$3,economics!$AK$2:$AK$167,economics!$AJ$2:$AJ$167,TRUE)-_xlfn.NORM.DIST(AI$30,economics!$AK$2:$AK$167,economics!$AJ$2:$AJ$167,TRUE)))),"")</f>
        <v/>
      </c>
      <c r="AJ55" t="str">
        <f t="array" ref="AJ55">IFERROR((SUMPRODUCT((economics!$AG$2:$AG$167=$B55)*(economics!$D$2:$D$167="process")*economics!$AH$2:$AH$167*(_xlfn.NORM.DIST(AJ$3,economics!$AK$2:$AK$167,economics!$AJ$2:$AJ$167,TRUE)-_xlfn.NORM.DIST(AJ$30,economics!$AK$2:$AK$167,economics!$AJ$2:$AJ$167,TRUE))*economics!$AM$2:$AM$167))/(SUMPRODUCT((economics!$AG$2:$AG$167=$B55)*(economics!$D$2:$D$167="process")*economics!$AH$2:$AH$167*(_xlfn.NORM.DIST(AJ$3,economics!$AK$2:$AK$167,economics!$AJ$2:$AJ$167,TRUE)-_xlfn.NORM.DIST(AJ$30,economics!$AK$2:$AK$167,economics!$AJ$2:$AJ$167,TRUE)))),"")</f>
        <v/>
      </c>
      <c r="AK55" t="str">
        <f t="array" ref="AK55">IFERROR((SUMPRODUCT((economics!$AG$2:$AG$167=$B55)*(economics!$D$2:$D$167="process")*economics!$AH$2:$AH$167*(_xlfn.NORM.DIST(AK$3,economics!$AK$2:$AK$167,economics!$AJ$2:$AJ$167,TRUE)-_xlfn.NORM.DIST(AK$30,economics!$AK$2:$AK$167,economics!$AJ$2:$AJ$167,TRUE))*economics!$AM$2:$AM$167))/(SUMPRODUCT((economics!$AG$2:$AG$167=$B55)*(economics!$D$2:$D$167="process")*economics!$AH$2:$AH$167*(_xlfn.NORM.DIST(AK$3,economics!$AK$2:$AK$167,economics!$AJ$2:$AJ$167,TRUE)-_xlfn.NORM.DIST(AK$30,economics!$AK$2:$AK$167,economics!$AJ$2:$AJ$167,TRUE)))),"")</f>
        <v/>
      </c>
      <c r="AL55" t="str">
        <f t="array" ref="AL55">IFERROR((SUMPRODUCT((economics!$AG$2:$AG$167=$B55)*(economics!$D$2:$D$167="process")*economics!$AH$2:$AH$167*(_xlfn.NORM.DIST(AL$3,economics!$AK$2:$AK$167,economics!$AJ$2:$AJ$167,TRUE)-_xlfn.NORM.DIST(AL$30,economics!$AK$2:$AK$167,economics!$AJ$2:$AJ$167,TRUE))*economics!$AM$2:$AM$167))/(SUMPRODUCT((economics!$AG$2:$AG$167=$B55)*(economics!$D$2:$D$167="process")*economics!$AH$2:$AH$167*(_xlfn.NORM.DIST(AL$3,economics!$AK$2:$AK$167,economics!$AJ$2:$AJ$167,TRUE)-_xlfn.NORM.DIST(AL$30,economics!$AK$2:$AK$167,economics!$AJ$2:$AJ$167,TRUE)))),"")</f>
        <v/>
      </c>
      <c r="AM55" t="str">
        <f t="array" ref="AM55">IFERROR((SUMPRODUCT((economics!$AG$2:$AG$167=$B55)*(economics!$D$2:$D$167="process")*economics!$AH$2:$AH$167*(_xlfn.NORM.DIST(AM$3,economics!$AK$2:$AK$167,economics!$AJ$2:$AJ$167,TRUE)-_xlfn.NORM.DIST(AM$30,economics!$AK$2:$AK$167,economics!$AJ$2:$AJ$167,TRUE))*economics!$AM$2:$AM$167))/(SUMPRODUCT((economics!$AG$2:$AG$167=$B55)*(economics!$D$2:$D$167="process")*economics!$AH$2:$AH$167*(_xlfn.NORM.DIST(AM$3,economics!$AK$2:$AK$167,economics!$AJ$2:$AJ$167,TRUE)-_xlfn.NORM.DIST(AM$30,economics!$AK$2:$AK$167,economics!$AJ$2:$AJ$167,TRUE)))),"")</f>
        <v/>
      </c>
      <c r="AN55" t="str">
        <f t="array" ref="AN55">IFERROR((SUMPRODUCT((economics!$AG$2:$AG$167=$B55)*(economics!$D$2:$D$167="process")*economics!$AH$2:$AH$167*(_xlfn.NORM.DIST(AN$3,economics!$AK$2:$AK$167,economics!$AJ$2:$AJ$167,TRUE)-_xlfn.NORM.DIST(AN$30,economics!$AK$2:$AK$167,economics!$AJ$2:$AJ$167,TRUE))*economics!$AM$2:$AM$167))/(SUMPRODUCT((economics!$AG$2:$AG$167=$B55)*(economics!$D$2:$D$167="process")*economics!$AH$2:$AH$167*(_xlfn.NORM.DIST(AN$3,economics!$AK$2:$AK$167,economics!$AJ$2:$AJ$167,TRUE)-_xlfn.NORM.DIST(AN$30,economics!$AK$2:$AK$167,economics!$AJ$2:$AJ$167,TRUE)))),"")</f>
        <v/>
      </c>
      <c r="AO55" t="str">
        <f t="array" ref="AO55">IFERROR((SUMPRODUCT((economics!$AG$2:$AG$167=$B55)*(economics!$D$2:$D$167="process")*economics!$AH$2:$AH$167*(_xlfn.NORM.DIST(AO$3,economics!$AK$2:$AK$167,economics!$AJ$2:$AJ$167,TRUE)-_xlfn.NORM.DIST(AO$30,economics!$AK$2:$AK$167,economics!$AJ$2:$AJ$167,TRUE))*economics!$AM$2:$AM$167))/(SUMPRODUCT((economics!$AG$2:$AG$167=$B55)*(economics!$D$2:$D$167="process")*economics!$AH$2:$AH$167*(_xlfn.NORM.DIST(AO$3,economics!$AK$2:$AK$167,economics!$AJ$2:$AJ$167,TRUE)-_xlfn.NORM.DIST(AO$30,economics!$AK$2:$AK$167,economics!$AJ$2:$AJ$167,TRUE)))),"")</f>
        <v/>
      </c>
      <c r="AP55" t="str">
        <f t="array" ref="AP55">IFERROR((SUMPRODUCT((economics!$AG$2:$AG$167=$B55)*(economics!$D$2:$D$167="process")*economics!$AH$2:$AH$167*(_xlfn.NORM.DIST(AP$3,economics!$AK$2:$AK$167,economics!$AJ$2:$AJ$167,TRUE)-_xlfn.NORM.DIST(AP$30,economics!$AK$2:$AK$167,economics!$AJ$2:$AJ$167,TRUE))*economics!$AM$2:$AM$167))/(SUMPRODUCT((economics!$AG$2:$AG$167=$B55)*(economics!$D$2:$D$167="process")*economics!$AH$2:$AH$167*(_xlfn.NORM.DIST(AP$3,economics!$AK$2:$AK$167,economics!$AJ$2:$AJ$167,TRUE)-_xlfn.NORM.DIST(AP$30,economics!$AK$2:$AK$167,economics!$AJ$2:$AJ$167,TRUE)))),"")</f>
        <v/>
      </c>
      <c r="AQ55" t="str">
        <f t="array" ref="AQ55">IFERROR((SUMPRODUCT((economics!$AG$2:$AG$167=$B55)*(economics!$D$2:$D$167="process")*economics!$AH$2:$AH$167*(_xlfn.NORM.DIST(AQ$3,economics!$AK$2:$AK$167,economics!$AJ$2:$AJ$167,TRUE)-_xlfn.NORM.DIST(AQ$30,economics!$AK$2:$AK$167,economics!$AJ$2:$AJ$167,TRUE))*economics!$AM$2:$AM$167))/(SUMPRODUCT((economics!$AG$2:$AG$167=$B55)*(economics!$D$2:$D$167="process")*economics!$AH$2:$AH$167*(_xlfn.NORM.DIST(AQ$3,economics!$AK$2:$AK$167,economics!$AJ$2:$AJ$167,TRUE)-_xlfn.NORM.DIST(AQ$30,economics!$AK$2:$AK$167,economics!$AJ$2:$AJ$167,TRUE)))),"")</f>
        <v/>
      </c>
      <c r="AR55" t="str">
        <f t="array" ref="AR55">IFERROR((SUMPRODUCT((economics!$AG$2:$AG$167=$B55)*(economics!$D$2:$D$167="process")*economics!$AH$2:$AH$167*(_xlfn.NORM.DIST(AR$3,economics!$AK$2:$AK$167,economics!$AJ$2:$AJ$167,TRUE)-_xlfn.NORM.DIST(AR$30,economics!$AK$2:$AK$167,economics!$AJ$2:$AJ$167,TRUE))*economics!$AM$2:$AM$167))/(SUMPRODUCT((economics!$AG$2:$AG$167=$B55)*(economics!$D$2:$D$167="process")*economics!$AH$2:$AH$167*(_xlfn.NORM.DIST(AR$3,economics!$AK$2:$AK$167,economics!$AJ$2:$AJ$167,TRUE)-_xlfn.NORM.DIST(AR$30,economics!$AK$2:$AK$167,economics!$AJ$2:$AJ$167,TRUE)))),"")</f>
        <v/>
      </c>
      <c r="AS55" t="str">
        <f t="array" ref="AS55">IFERROR((SUMPRODUCT((economics!$AG$2:$AG$167=$B55)*(economics!$D$2:$D$167="process")*economics!$AH$2:$AH$167*(_xlfn.NORM.DIST(AS$3,economics!$AK$2:$AK$167,economics!$AJ$2:$AJ$167,TRUE)-_xlfn.NORM.DIST(AS$30,economics!$AK$2:$AK$167,economics!$AJ$2:$AJ$167,TRUE))*economics!$AM$2:$AM$167))/(SUMPRODUCT((economics!$AG$2:$AG$167=$B55)*(economics!$D$2:$D$167="process")*economics!$AH$2:$AH$167*(_xlfn.NORM.DIST(AS$3,economics!$AK$2:$AK$167,economics!$AJ$2:$AJ$167,TRUE)-_xlfn.NORM.DIST(AS$30,economics!$AK$2:$AK$167,economics!$AJ$2:$AJ$167,TRUE)))),"")</f>
        <v/>
      </c>
      <c r="AT55" t="str">
        <f t="array" ref="AT55">IFERROR((SUMPRODUCT((economics!$AG$2:$AG$167=$B55)*(economics!$D$2:$D$167="process")*economics!$AH$2:$AH$167*(_xlfn.NORM.DIST(AT$3,economics!$AK$2:$AK$167,economics!$AJ$2:$AJ$167,TRUE)-_xlfn.NORM.DIST(AT$30,economics!$AK$2:$AK$167,economics!$AJ$2:$AJ$167,TRUE))*economics!$AM$2:$AM$167))/(SUMPRODUCT((economics!$AG$2:$AG$167=$B55)*(economics!$D$2:$D$167="process")*economics!$AH$2:$AH$167*(_xlfn.NORM.DIST(AT$3,economics!$AK$2:$AK$167,economics!$AJ$2:$AJ$167,TRUE)-_xlfn.NORM.DIST(AT$30,economics!$AK$2:$AK$167,economics!$AJ$2:$AJ$167,TRUE)))),"")</f>
        <v/>
      </c>
      <c r="AU55" t="str">
        <f t="array" ref="AU55">IFERROR((SUMPRODUCT((economics!$AG$2:$AG$167=$B55)*(economics!$D$2:$D$167="process")*economics!$AH$2:$AH$167*(_xlfn.NORM.DIST(AU$3,economics!$AK$2:$AK$167,economics!$AJ$2:$AJ$167,TRUE)-_xlfn.NORM.DIST(AU$30,economics!$AK$2:$AK$167,economics!$AJ$2:$AJ$167,TRUE))*economics!$AM$2:$AM$167))/(SUMPRODUCT((economics!$AG$2:$AG$167=$B55)*(economics!$D$2:$D$167="process")*economics!$AH$2:$AH$167*(_xlfn.NORM.DIST(AU$3,economics!$AK$2:$AK$167,economics!$AJ$2:$AJ$167,TRUE)-_xlfn.NORM.DIST(AU$30,economics!$AK$2:$AK$167,economics!$AJ$2:$AJ$167,TRUE)))),"")</f>
        <v/>
      </c>
      <c r="AV55" t="str">
        <f t="array" ref="AV55">IFERROR((SUMPRODUCT((economics!$AG$2:$AG$167=$B55)*(economics!$D$2:$D$167="process")*economics!$AH$2:$AH$167*(_xlfn.NORM.DIST(AV$3,economics!$AK$2:$AK$167,economics!$AJ$2:$AJ$167,TRUE)-_xlfn.NORM.DIST(AV$30,economics!$AK$2:$AK$167,economics!$AJ$2:$AJ$167,TRUE))*economics!$AM$2:$AM$167))/(SUMPRODUCT((economics!$AG$2:$AG$167=$B55)*(economics!$D$2:$D$167="process")*economics!$AH$2:$AH$167*(_xlfn.NORM.DIST(AV$3,economics!$AK$2:$AK$167,economics!$AJ$2:$AJ$167,TRUE)-_xlfn.NORM.DIST(AV$30,economics!$AK$2:$AK$167,economics!$AJ$2:$AJ$167,TRUE)))),"")</f>
        <v/>
      </c>
      <c r="AW55" t="str">
        <f t="array" ref="AW55">IFERROR((SUMPRODUCT((economics!$AG$2:$AG$167=$B55)*(economics!$D$2:$D$167="process")*economics!$AH$2:$AH$167*(_xlfn.NORM.DIST(AW$3,economics!$AK$2:$AK$167,economics!$AJ$2:$AJ$167,TRUE)-_xlfn.NORM.DIST(AW$30,economics!$AK$2:$AK$167,economics!$AJ$2:$AJ$167,TRUE))*economics!$AM$2:$AM$167))/(SUMPRODUCT((economics!$AG$2:$AG$167=$B55)*(economics!$D$2:$D$167="process")*economics!$AH$2:$AH$167*(_xlfn.NORM.DIST(AW$3,economics!$AK$2:$AK$167,economics!$AJ$2:$AJ$167,TRUE)-_xlfn.NORM.DIST(AW$30,economics!$AK$2:$AK$167,economics!$AJ$2:$AJ$167,TRUE)))),"")</f>
        <v/>
      </c>
      <c r="AX55" t="str">
        <f t="array" ref="AX55">IFERROR((SUMPRODUCT((economics!$AG$2:$AG$167=$B55)*(economics!$D$2:$D$167="process")*economics!$AH$2:$AH$167*(_xlfn.NORM.DIST(AX$3,economics!$AK$2:$AK$167,economics!$AJ$2:$AJ$167,TRUE)-_xlfn.NORM.DIST(AX$30,economics!$AK$2:$AK$167,economics!$AJ$2:$AJ$167,TRUE))*economics!$AM$2:$AM$167))/(SUMPRODUCT((economics!$AG$2:$AG$167=$B55)*(economics!$D$2:$D$167="process")*economics!$AH$2:$AH$167*(_xlfn.NORM.DIST(AX$3,economics!$AK$2:$AK$167,economics!$AJ$2:$AJ$167,TRUE)-_xlfn.NORM.DIST(AX$30,economics!$AK$2:$AK$167,economics!$AJ$2:$AJ$167,TRUE)))),"")</f>
        <v/>
      </c>
      <c r="AY55" t="str">
        <f t="array" ref="AY55">IFERROR((SUMPRODUCT((economics!$AG$2:$AG$167=$B55)*(economics!$D$2:$D$167="process")*economics!$AH$2:$AH$167*(_xlfn.NORM.DIST(AY$3,economics!$AK$2:$AK$167,economics!$AJ$2:$AJ$167,TRUE)-_xlfn.NORM.DIST(AY$30,economics!$AK$2:$AK$167,economics!$AJ$2:$AJ$167,TRUE))*economics!$AM$2:$AM$167))/(SUMPRODUCT((economics!$AG$2:$AG$167=$B55)*(economics!$D$2:$D$167="process")*economics!$AH$2:$AH$167*(_xlfn.NORM.DIST(AY$3,economics!$AK$2:$AK$167,economics!$AJ$2:$AJ$167,TRUE)-_xlfn.NORM.DIST(AY$30,economics!$AK$2:$AK$167,economics!$AJ$2:$AJ$167,TRUE)))),"")</f>
        <v/>
      </c>
      <c r="AZ55" t="str">
        <f t="array" ref="AZ55">IFERROR((SUMPRODUCT((economics!$AG$2:$AG$167=$B55)*(economics!$D$2:$D$167="process")*economics!$AH$2:$AH$167*(_xlfn.NORM.DIST(AZ$3,economics!$AK$2:$AK$167,economics!$AJ$2:$AJ$167,TRUE)-_xlfn.NORM.DIST(AZ$30,economics!$AK$2:$AK$167,economics!$AJ$2:$AJ$167,TRUE))*economics!$AM$2:$AM$167))/(SUMPRODUCT((economics!$AG$2:$AG$167=$B55)*(economics!$D$2:$D$167="process")*economics!$AH$2:$AH$167*(_xlfn.NORM.DIST(AZ$3,economics!$AK$2:$AK$167,economics!$AJ$2:$AJ$167,TRUE)-_xlfn.NORM.DIST(AZ$30,economics!$AK$2:$AK$167,economics!$AJ$2:$AJ$167,TRUE)))),"")</f>
        <v/>
      </c>
      <c r="BA55" t="str">
        <f t="array" ref="BA55">IFERROR((SUMPRODUCT((economics!$AG$2:$AG$167=$B55)*(economics!$D$2:$D$167="process")*economics!$AH$2:$AH$167*(_xlfn.NORM.DIST(BA$3,economics!$AK$2:$AK$167,economics!$AJ$2:$AJ$167,TRUE)-_xlfn.NORM.DIST(BA$30,economics!$AK$2:$AK$167,economics!$AJ$2:$AJ$167,TRUE))*economics!$AM$2:$AM$167))/(SUMPRODUCT((economics!$AG$2:$AG$167=$B55)*(economics!$D$2:$D$167="process")*economics!$AH$2:$AH$167*(_xlfn.NORM.DIST(BA$3,economics!$AK$2:$AK$167,economics!$AJ$2:$AJ$167,TRUE)-_xlfn.NORM.DIST(BA$30,economics!$AK$2:$AK$167,economics!$AJ$2:$AJ$167,TRUE)))),"")</f>
        <v/>
      </c>
      <c r="BB55" t="str">
        <f t="array" ref="BB55">IFERROR((SUMPRODUCT((economics!$AG$2:$AG$167=$B55)*(economics!$D$2:$D$167="process")*economics!$AH$2:$AH$167*(_xlfn.NORM.DIST(BB$3,economics!$AK$2:$AK$167,economics!$AJ$2:$AJ$167,TRUE)-_xlfn.NORM.DIST(BB$30,economics!$AK$2:$AK$167,economics!$AJ$2:$AJ$167,TRUE))*economics!$AM$2:$AM$167))/(SUMPRODUCT((economics!$AG$2:$AG$167=$B55)*(economics!$D$2:$D$167="process")*economics!$AH$2:$AH$167*(_xlfn.NORM.DIST(BB$3,economics!$AK$2:$AK$167,economics!$AJ$2:$AJ$167,TRUE)-_xlfn.NORM.DIST(BB$30,economics!$AK$2:$AK$167,economics!$AJ$2:$AJ$167,TRUE)))),"")</f>
        <v/>
      </c>
      <c r="BC55" t="str">
        <f t="array" ref="BC55">IFERROR((SUMPRODUCT((economics!$AG$2:$AG$167=$B55)*(economics!$D$2:$D$167="process")*economics!$AH$2:$AH$167*(_xlfn.NORM.DIST(BC$3,economics!$AK$2:$AK$167,economics!$AJ$2:$AJ$167,TRUE)-_xlfn.NORM.DIST(BC$30,economics!$AK$2:$AK$167,economics!$AJ$2:$AJ$167,TRUE))*economics!$AM$2:$AM$167))/(SUMPRODUCT((economics!$AG$2:$AG$167=$B55)*(economics!$D$2:$D$167="process")*economics!$AH$2:$AH$167*(_xlfn.NORM.DIST(BC$3,economics!$AK$2:$AK$167,economics!$AJ$2:$AJ$167,TRUE)-_xlfn.NORM.DIST(BC$30,economics!$AK$2:$AK$167,economics!$AJ$2:$AJ$167,TRUE)))),"")</f>
        <v/>
      </c>
      <c r="BD55" t="str">
        <f t="array" ref="BD55">IFERROR((SUMPRODUCT((economics!$AG$2:$AG$167=$B55)*(economics!$D$2:$D$167="process")*economics!$AH$2:$AH$167*(_xlfn.NORM.DIST(BD$3,economics!$AK$2:$AK$167,economics!$AJ$2:$AJ$167,TRUE)-_xlfn.NORM.DIST(BD$30,economics!$AK$2:$AK$167,economics!$AJ$2:$AJ$167,TRUE))*economics!$AM$2:$AM$167))/(SUMPRODUCT((economics!$AG$2:$AG$167=$B55)*(economics!$D$2:$D$167="process")*economics!$AH$2:$AH$167*(_xlfn.NORM.DIST(BD$3,economics!$AK$2:$AK$167,economics!$AJ$2:$AJ$167,TRUE)-_xlfn.NORM.DIST(BD$30,economics!$AK$2:$AK$167,economics!$AJ$2:$AJ$167,TRUE)))),"")</f>
        <v/>
      </c>
      <c r="BE55" t="str">
        <f t="array" ref="BE55">IFERROR((SUMPRODUCT((economics!$AG$2:$AG$167=$B55)*(economics!$D$2:$D$167="process")*economics!$AH$2:$AH$167*(_xlfn.NORM.DIST(BE$3,economics!$AK$2:$AK$167,economics!$AJ$2:$AJ$167,TRUE)-_xlfn.NORM.DIST(BE$30,economics!$AK$2:$AK$167,economics!$AJ$2:$AJ$167,TRUE))*economics!$AM$2:$AM$167))/(SUMPRODUCT((economics!$AG$2:$AG$167=$B55)*(economics!$D$2:$D$167="process")*economics!$AH$2:$AH$167*(_xlfn.NORM.DIST(BE$3,economics!$AK$2:$AK$167,economics!$AJ$2:$AJ$167,TRUE)-_xlfn.NORM.DIST(BE$30,economics!$AK$2:$AK$167,economics!$AJ$2:$AJ$167,TRUE)))),"")</f>
        <v/>
      </c>
      <c r="BF55" t="str">
        <f t="array" ref="BF55">IFERROR((SUMPRODUCT((economics!$AG$2:$AG$167=$B55)*(economics!$D$2:$D$167="process")*economics!$AH$2:$AH$167*(_xlfn.NORM.DIST(BF$3,economics!$AK$2:$AK$167,economics!$AJ$2:$AJ$167,TRUE)-_xlfn.NORM.DIST(BF$30,economics!$AK$2:$AK$167,economics!$AJ$2:$AJ$167,TRUE))*economics!$AM$2:$AM$167))/(SUMPRODUCT((economics!$AG$2:$AG$167=$B55)*(economics!$D$2:$D$167="process")*economics!$AH$2:$AH$167*(_xlfn.NORM.DIST(BF$3,economics!$AK$2:$AK$167,economics!$AJ$2:$AJ$167,TRUE)-_xlfn.NORM.DIST(BF$30,economics!$AK$2:$AK$167,economics!$AJ$2:$AJ$167,TRUE)))),"")</f>
        <v/>
      </c>
      <c r="BG55" t="str">
        <f t="array" ref="BG55">IFERROR((SUMPRODUCT((economics!$AG$2:$AG$167=$B55)*(economics!$D$2:$D$167="process")*economics!$AH$2:$AH$167*(_xlfn.NORM.DIST(BG$3,economics!$AK$2:$AK$167,economics!$AJ$2:$AJ$167,TRUE)-_xlfn.NORM.DIST(BG$30,economics!$AK$2:$AK$167,economics!$AJ$2:$AJ$167,TRUE))*economics!$AM$2:$AM$167))/(SUMPRODUCT((economics!$AG$2:$AG$167=$B55)*(economics!$D$2:$D$167="process")*economics!$AH$2:$AH$167*(_xlfn.NORM.DIST(BG$3,economics!$AK$2:$AK$167,economics!$AJ$2:$AJ$167,TRUE)-_xlfn.NORM.DIST(BG$30,economics!$AK$2:$AK$167,economics!$AJ$2:$AJ$167,TRUE)))),"")</f>
        <v/>
      </c>
      <c r="BH55" t="str">
        <f t="array" ref="BH55">IFERROR((SUMPRODUCT((economics!$AG$2:$AG$167=$B55)*(economics!$D$2:$D$167="process")*economics!$AH$2:$AH$167*(_xlfn.NORM.DIST(BH$3,economics!$AK$2:$AK$167,economics!$AJ$2:$AJ$167,TRUE)-_xlfn.NORM.DIST(BH$30,economics!$AK$2:$AK$167,economics!$AJ$2:$AJ$167,TRUE))*economics!$AM$2:$AM$167))/(SUMPRODUCT((economics!$AG$2:$AG$167=$B55)*(economics!$D$2:$D$167="process")*economics!$AH$2:$AH$167*(_xlfn.NORM.DIST(BH$3,economics!$AK$2:$AK$167,economics!$AJ$2:$AJ$167,TRUE)-_xlfn.NORM.DIST(BH$30,economics!$AK$2:$AK$167,economics!$AJ$2:$AJ$167,TRUE)))),"")</f>
        <v/>
      </c>
      <c r="BI55" t="str">
        <f t="array" ref="BI55">IFERROR((SUMPRODUCT((economics!$AG$2:$AG$167=$B55)*(economics!$D$2:$D$167="process")*economics!$AH$2:$AH$167*(_xlfn.NORM.DIST(BI$3,economics!$AK$2:$AK$167,economics!$AJ$2:$AJ$167,TRUE)-_xlfn.NORM.DIST(BI$30,economics!$AK$2:$AK$167,economics!$AJ$2:$AJ$167,TRUE))*economics!$AM$2:$AM$167))/(SUMPRODUCT((economics!$AG$2:$AG$167=$B55)*(economics!$D$2:$D$167="process")*economics!$AH$2:$AH$167*(_xlfn.NORM.DIST(BI$3,economics!$AK$2:$AK$167,economics!$AJ$2:$AJ$167,TRUE)-_xlfn.NORM.DIST(BI$30,economics!$AK$2:$AK$167,economics!$AJ$2:$AJ$167,TRUE)))),"")</f>
        <v/>
      </c>
      <c r="BJ55" t="str">
        <f t="array" ref="BJ55">IFERROR((SUMPRODUCT((economics!$AG$2:$AG$167=$B55)*(economics!$D$2:$D$167="process")*economics!$AH$2:$AH$167*(_xlfn.NORM.DIST(BJ$3,economics!$AK$2:$AK$167,economics!$AJ$2:$AJ$167,TRUE)-_xlfn.NORM.DIST(BJ$30,economics!$AK$2:$AK$167,economics!$AJ$2:$AJ$167,TRUE))*economics!$AM$2:$AM$167))/(SUMPRODUCT((economics!$AG$2:$AG$167=$B55)*(economics!$D$2:$D$167="process")*economics!$AH$2:$AH$167*(_xlfn.NORM.DIST(BJ$3,economics!$AK$2:$AK$167,economics!$AJ$2:$AJ$167,TRUE)-_xlfn.NORM.DIST(BJ$30,economics!$AK$2:$AK$167,economics!$AJ$2:$AJ$167,TRUE)))),"")</f>
        <v/>
      </c>
      <c r="BK55" t="str">
        <f t="array" ref="BK55">IFERROR((SUMPRODUCT((economics!$AG$2:$AG$167=$B55)*(economics!$D$2:$D$167="process")*economics!$AH$2:$AH$167*(_xlfn.NORM.DIST(BK$3,economics!$AK$2:$AK$167,economics!$AJ$2:$AJ$167,TRUE)-_xlfn.NORM.DIST(BK$30,economics!$AK$2:$AK$167,economics!$AJ$2:$AJ$167,TRUE))*economics!$AM$2:$AM$167))/(SUMPRODUCT((economics!$AG$2:$AG$167=$B55)*(economics!$D$2:$D$167="process")*economics!$AH$2:$AH$167*(_xlfn.NORM.DIST(BK$3,economics!$AK$2:$AK$167,economics!$AJ$2:$AJ$167,TRUE)-_xlfn.NORM.DIST(BK$30,economics!$AK$2:$AK$167,economics!$AJ$2:$AJ$167,TRUE)))),"")</f>
        <v/>
      </c>
      <c r="BL55" t="str">
        <f t="array" ref="BL55">IFERROR((SUMPRODUCT((economics!$AG$2:$AG$167=$B55)*(economics!$D$2:$D$167="process")*economics!$AH$2:$AH$167*(_xlfn.NORM.DIST(BL$3,economics!$AK$2:$AK$167,economics!$AJ$2:$AJ$167,TRUE)-_xlfn.NORM.DIST(BL$30,economics!$AK$2:$AK$167,economics!$AJ$2:$AJ$167,TRUE))*economics!$AM$2:$AM$167))/(SUMPRODUCT((economics!$AG$2:$AG$167=$B55)*(economics!$D$2:$D$167="process")*economics!$AH$2:$AH$167*(_xlfn.NORM.DIST(BL$3,economics!$AK$2:$AK$167,economics!$AJ$2:$AJ$167,TRUE)-_xlfn.NORM.DIST(BL$30,economics!$AK$2:$AK$167,economics!$AJ$2:$AJ$167,TRUE)))),"")</f>
        <v/>
      </c>
      <c r="BM55" t="str">
        <f t="array" ref="BM55">IFERROR((SUMPRODUCT((economics!$AG$2:$AG$167=$B55)*(economics!$D$2:$D$167="process")*economics!$AH$2:$AH$167*(_xlfn.NORM.DIST(BM$3,economics!$AK$2:$AK$167,economics!$AJ$2:$AJ$167,TRUE)-_xlfn.NORM.DIST(BM$30,economics!$AK$2:$AK$167,economics!$AJ$2:$AJ$167,TRUE))*economics!$AM$2:$AM$167))/(SUMPRODUCT((economics!$AG$2:$AG$167=$B55)*(economics!$D$2:$D$167="process")*economics!$AH$2:$AH$167*(_xlfn.NORM.DIST(BM$3,economics!$AK$2:$AK$167,economics!$AJ$2:$AJ$167,TRUE)-_xlfn.NORM.DIST(BM$30,economics!$AK$2:$AK$167,economics!$AJ$2:$AJ$167,TRUE)))),"")</f>
        <v/>
      </c>
      <c r="BN55" t="str">
        <f t="array" ref="BN55">IFERROR((SUMPRODUCT((economics!$AG$2:$AG$167=$B55)*(economics!$D$2:$D$167="process")*economics!$AH$2:$AH$167*(_xlfn.NORM.DIST(BN$3,economics!$AK$2:$AK$167,economics!$AJ$2:$AJ$167,TRUE)-_xlfn.NORM.DIST(BN$30,economics!$AK$2:$AK$167,economics!$AJ$2:$AJ$167,TRUE))*economics!$AM$2:$AM$167))/(SUMPRODUCT((economics!$AG$2:$AG$167=$B55)*(economics!$D$2:$D$167="process")*economics!$AH$2:$AH$167*(_xlfn.NORM.DIST(BN$3,economics!$AK$2:$AK$167,economics!$AJ$2:$AJ$167,TRUE)-_xlfn.NORM.DIST(BN$30,economics!$AK$2:$AK$167,economics!$AJ$2:$AJ$167,TRUE)))),"")</f>
        <v/>
      </c>
      <c r="BO55" t="str">
        <f t="array" ref="BO55">IFERROR((SUMPRODUCT((economics!$AG$2:$AG$167=$B55)*(economics!$D$2:$D$167="process")*economics!$AH$2:$AH$167*(_xlfn.NORM.DIST(BO$3,economics!$AK$2:$AK$167,economics!$AJ$2:$AJ$167,TRUE)-_xlfn.NORM.DIST(BO$30,economics!$AK$2:$AK$167,economics!$AJ$2:$AJ$167,TRUE))*economics!$AM$2:$AM$167))/(SUMPRODUCT((economics!$AG$2:$AG$167=$B55)*(economics!$D$2:$D$167="process")*economics!$AH$2:$AH$167*(_xlfn.NORM.DIST(BO$3,economics!$AK$2:$AK$167,economics!$AJ$2:$AJ$167,TRUE)-_xlfn.NORM.DIST(BO$30,economics!$AK$2:$AK$167,economics!$AJ$2:$AJ$167,TRUE)))),"")</f>
        <v/>
      </c>
      <c r="BP55" t="str">
        <f t="array" ref="BP55">IFERROR((SUMPRODUCT((economics!$AG$2:$AG$167=$B55)*(economics!$D$2:$D$167="process")*economics!$AH$2:$AH$167*(_xlfn.NORM.DIST(BP$3,economics!$AK$2:$AK$167,economics!$AJ$2:$AJ$167,TRUE)-_xlfn.NORM.DIST(BP$30,economics!$AK$2:$AK$167,economics!$AJ$2:$AJ$167,TRUE))*economics!$AM$2:$AM$167))/(SUMPRODUCT((economics!$AG$2:$AG$167=$B55)*(economics!$D$2:$D$167="process")*economics!$AH$2:$AH$167*(_xlfn.NORM.DIST(BP$3,economics!$AK$2:$AK$167,economics!$AJ$2:$AJ$167,TRUE)-_xlfn.NORM.DIST(BP$30,economics!$AK$2:$AK$167,economics!$AJ$2:$AJ$167,TRUE)))),"")</f>
        <v/>
      </c>
      <c r="BQ55" t="str">
        <f t="array" ref="BQ55">IFERROR((SUMPRODUCT((economics!$AG$2:$AG$167=$B55)*(economics!$D$2:$D$167="process")*economics!$AH$2:$AH$167*(_xlfn.NORM.DIST(BQ$3,economics!$AK$2:$AK$167,economics!$AJ$2:$AJ$167,TRUE)-_xlfn.NORM.DIST(BQ$30,economics!$AK$2:$AK$167,economics!$AJ$2:$AJ$167,TRUE))*economics!$AM$2:$AM$167))/(SUMPRODUCT((economics!$AG$2:$AG$167=$B55)*(economics!$D$2:$D$167="process")*economics!$AH$2:$AH$167*(_xlfn.NORM.DIST(BQ$3,economics!$AK$2:$AK$167,economics!$AJ$2:$AJ$167,TRUE)-_xlfn.NORM.DIST(BQ$30,economics!$AK$2:$AK$167,economics!$AJ$2:$AJ$167,TRUE)))),"")</f>
        <v/>
      </c>
      <c r="BR55" t="str">
        <f t="array" ref="BR55">IFERROR((SUMPRODUCT((economics!$AG$2:$AG$167=$B55)*(economics!$D$2:$D$167="process")*economics!$AH$2:$AH$167*(_xlfn.NORM.DIST(BR$3,economics!$AK$2:$AK$167,economics!$AJ$2:$AJ$167,TRUE)-_xlfn.NORM.DIST(BR$30,economics!$AK$2:$AK$167,economics!$AJ$2:$AJ$167,TRUE))*economics!$AM$2:$AM$167))/(SUMPRODUCT((economics!$AG$2:$AG$167=$B55)*(economics!$D$2:$D$167="process")*economics!$AH$2:$AH$167*(_xlfn.NORM.DIST(BR$3,economics!$AK$2:$AK$167,economics!$AJ$2:$AJ$167,TRUE)-_xlfn.NORM.DIST(BR$30,economics!$AK$2:$AK$167,economics!$AJ$2:$AJ$167,TRUE)))),"")</f>
        <v/>
      </c>
      <c r="BS55" t="str">
        <f t="array" ref="BS55">IFERROR((SUMPRODUCT((economics!$AG$2:$AG$167=$B55)*(economics!$D$2:$D$167="process")*economics!$AH$2:$AH$167*(_xlfn.NORM.DIST(BS$3,economics!$AK$2:$AK$167,economics!$AJ$2:$AJ$167,TRUE)-_xlfn.NORM.DIST(BS$30,economics!$AK$2:$AK$167,economics!$AJ$2:$AJ$167,TRUE))*economics!$AM$2:$AM$167))/(SUMPRODUCT((economics!$AG$2:$AG$167=$B55)*(economics!$D$2:$D$167="process")*economics!$AH$2:$AH$167*(_xlfn.NORM.DIST(BS$3,economics!$AK$2:$AK$167,economics!$AJ$2:$AJ$167,TRUE)-_xlfn.NORM.DIST(BS$30,economics!$AK$2:$AK$167,economics!$AJ$2:$AJ$167,TRUE)))),"")</f>
        <v/>
      </c>
      <c r="BT55" t="str">
        <f t="array" ref="BT55">IFERROR((SUMPRODUCT((economics!$AG$2:$AG$167=$B55)*(economics!$D$2:$D$167="process")*economics!$AH$2:$AH$167*(_xlfn.NORM.DIST(BT$3,economics!$AK$2:$AK$167,economics!$AJ$2:$AJ$167,TRUE)-_xlfn.NORM.DIST(BT$30,economics!$AK$2:$AK$167,economics!$AJ$2:$AJ$167,TRUE))*economics!$AM$2:$AM$167))/(SUMPRODUCT((economics!$AG$2:$AG$167=$B55)*(economics!$D$2:$D$167="process")*economics!$AH$2:$AH$167*(_xlfn.NORM.DIST(BT$3,economics!$AK$2:$AK$167,economics!$AJ$2:$AJ$167,TRUE)-_xlfn.NORM.DIST(BT$30,economics!$AK$2:$AK$167,economics!$AJ$2:$AJ$167,TRUE)))),"")</f>
        <v/>
      </c>
      <c r="BU55" t="str">
        <f t="array" ref="BU55">IFERROR((SUMPRODUCT((economics!$AG$2:$AG$167=$B55)*(economics!$D$2:$D$167="process")*economics!$AH$2:$AH$167*(_xlfn.NORM.DIST(BU$3,economics!$AK$2:$AK$167,economics!$AJ$2:$AJ$167,TRUE)-_xlfn.NORM.DIST(BU$30,economics!$AK$2:$AK$167,economics!$AJ$2:$AJ$167,TRUE))*economics!$AM$2:$AM$167))/(SUMPRODUCT((economics!$AG$2:$AG$167=$B55)*(economics!$D$2:$D$167="process")*economics!$AH$2:$AH$167*(_xlfn.NORM.DIST(BU$3,economics!$AK$2:$AK$167,economics!$AJ$2:$AJ$167,TRUE)-_xlfn.NORM.DIST(BU$30,economics!$AK$2:$AK$167,economics!$AJ$2:$AJ$167,TRUE)))),"")</f>
        <v/>
      </c>
      <c r="BV55" t="str">
        <f t="array" ref="BV55">IFERROR((SUMPRODUCT((economics!$AG$2:$AG$167=$B55)*(economics!$D$2:$D$167="process")*economics!$AH$2:$AH$167*(_xlfn.NORM.DIST(BV$3,economics!$AK$2:$AK$167,economics!$AJ$2:$AJ$167,TRUE)-_xlfn.NORM.DIST(BV$30,economics!$AK$2:$AK$167,economics!$AJ$2:$AJ$167,TRUE))*economics!$AM$2:$AM$167))/(SUMPRODUCT((economics!$AG$2:$AG$167=$B55)*(economics!$D$2:$D$167="process")*economics!$AH$2:$AH$167*(_xlfn.NORM.DIST(BV$3,economics!$AK$2:$AK$167,economics!$AJ$2:$AJ$167,TRUE)-_xlfn.NORM.DIST(BV$30,economics!$AK$2:$AK$167,economics!$AJ$2:$AJ$167,TRUE)))),"")</f>
        <v/>
      </c>
      <c r="BW55" t="str">
        <f t="array" ref="BW55">IFERROR((SUMPRODUCT((economics!$AG$2:$AG$167=$B55)*(economics!$D$2:$D$167="process")*economics!$AH$2:$AH$167*(_xlfn.NORM.DIST(BW$3,economics!$AK$2:$AK$167,economics!$AJ$2:$AJ$167,TRUE)-_xlfn.NORM.DIST(BW$30,economics!$AK$2:$AK$167,economics!$AJ$2:$AJ$167,TRUE))*economics!$AM$2:$AM$167))/(SUMPRODUCT((economics!$AG$2:$AG$167=$B55)*(economics!$D$2:$D$167="process")*economics!$AH$2:$AH$167*(_xlfn.NORM.DIST(BW$3,economics!$AK$2:$AK$167,economics!$AJ$2:$AJ$167,TRUE)-_xlfn.NORM.DIST(BW$30,economics!$AK$2:$AK$167,economics!$AJ$2:$AJ$167,TRUE)))),"")</f>
        <v/>
      </c>
      <c r="BX55" t="str">
        <f t="array" ref="BX55">IFERROR((SUMPRODUCT((economics!$AG$2:$AG$167=$B55)*(economics!$D$2:$D$167="process")*economics!$AH$2:$AH$167*(_xlfn.NORM.DIST(BX$3,economics!$AK$2:$AK$167,economics!$AJ$2:$AJ$167,TRUE)-_xlfn.NORM.DIST(BX$30,economics!$AK$2:$AK$167,economics!$AJ$2:$AJ$167,TRUE))*economics!$AM$2:$AM$167))/(SUMPRODUCT((economics!$AG$2:$AG$167=$B55)*(economics!$D$2:$D$167="process")*economics!$AH$2:$AH$167*(_xlfn.NORM.DIST(BX$3,economics!$AK$2:$AK$167,economics!$AJ$2:$AJ$167,TRUE)-_xlfn.NORM.DIST(BX$30,economics!$AK$2:$AK$167,economics!$AJ$2:$AJ$167,TRUE)))),"")</f>
        <v/>
      </c>
      <c r="BY55" t="str">
        <f t="array" ref="BY55">IFERROR((SUMPRODUCT((economics!$AG$2:$AG$167=$B55)*(economics!$D$2:$D$167="process")*economics!$AH$2:$AH$167*(_xlfn.NORM.DIST(BY$3,economics!$AK$2:$AK$167,economics!$AJ$2:$AJ$167,TRUE)-_xlfn.NORM.DIST(BY$30,economics!$AK$2:$AK$167,economics!$AJ$2:$AJ$167,TRUE))*economics!$AM$2:$AM$167))/(SUMPRODUCT((economics!$AG$2:$AG$167=$B55)*(economics!$D$2:$D$167="process")*economics!$AH$2:$AH$167*(_xlfn.NORM.DIST(BY$3,economics!$AK$2:$AK$167,economics!$AJ$2:$AJ$167,TRUE)-_xlfn.NORM.DIST(BY$30,economics!$AK$2:$AK$167,economics!$AJ$2:$AJ$167,TRUE)))),"")</f>
        <v/>
      </c>
      <c r="BZ55" t="str">
        <f t="array" ref="BZ55">IFERROR((SUMPRODUCT((economics!$AG$2:$AG$167=$B55)*(economics!$D$2:$D$167="process")*economics!$AH$2:$AH$167*(_xlfn.NORM.DIST(BZ$3,economics!$AK$2:$AK$167,economics!$AJ$2:$AJ$167,TRUE)-_xlfn.NORM.DIST(BZ$30,economics!$AK$2:$AK$167,economics!$AJ$2:$AJ$167,TRUE))*economics!$AM$2:$AM$167))/(SUMPRODUCT((economics!$AG$2:$AG$167=$B55)*(economics!$D$2:$D$167="process")*economics!$AH$2:$AH$167*(_xlfn.NORM.DIST(BZ$3,economics!$AK$2:$AK$167,economics!$AJ$2:$AJ$167,TRUE)-_xlfn.NORM.DIST(BZ$30,economics!$AK$2:$AK$167,economics!$AJ$2:$AJ$167,TRUE)))),"")</f>
        <v/>
      </c>
      <c r="CA55" t="str">
        <f t="array" ref="CA55">IFERROR((SUMPRODUCT((economics!$AG$2:$AG$167=$B55)*(economics!$D$2:$D$167="process")*economics!$AH$2:$AH$167*(_xlfn.NORM.DIST(CA$3,economics!$AK$2:$AK$167,economics!$AJ$2:$AJ$167,TRUE)-_xlfn.NORM.DIST(CA$30,economics!$AK$2:$AK$167,economics!$AJ$2:$AJ$167,TRUE))*economics!$AM$2:$AM$167))/(SUMPRODUCT((economics!$AG$2:$AG$167=$B55)*(economics!$D$2:$D$167="process")*economics!$AH$2:$AH$167*(_xlfn.NORM.DIST(CA$3,economics!$AK$2:$AK$167,economics!$AJ$2:$AJ$167,TRUE)-_xlfn.NORM.DIST(CA$30,economics!$AK$2:$AK$167,economics!$AJ$2:$AJ$167,TRUE)))),"")</f>
        <v/>
      </c>
      <c r="CB55" t="str">
        <f t="array" ref="CB55">IFERROR((SUMPRODUCT((economics!$AG$2:$AG$167=$B55)*(economics!$D$2:$D$167="process")*economics!$AH$2:$AH$167*(_xlfn.NORM.DIST(CB$3,economics!$AK$2:$AK$167,economics!$AJ$2:$AJ$167,TRUE)-_xlfn.NORM.DIST(CB$30,economics!$AK$2:$AK$167,economics!$AJ$2:$AJ$167,TRUE))*economics!$AM$2:$AM$167))/(SUMPRODUCT((economics!$AG$2:$AG$167=$B55)*(economics!$D$2:$D$167="process")*economics!$AH$2:$AH$167*(_xlfn.NORM.DIST(CB$3,economics!$AK$2:$AK$167,economics!$AJ$2:$AJ$167,TRUE)-_xlfn.NORM.DIST(CB$30,economics!$AK$2:$AK$167,economics!$AJ$2:$AJ$167,TRUE)))),"")</f>
        <v/>
      </c>
      <c r="CC55" t="str">
        <f t="array" ref="CC55">IFERROR((SUMPRODUCT((economics!$AG$2:$AG$167=$B55)*(economics!$D$2:$D$167="process")*economics!$AH$2:$AH$167*(_xlfn.NORM.DIST(CC$3,economics!$AK$2:$AK$167,economics!$AJ$2:$AJ$167,TRUE)-_xlfn.NORM.DIST(CC$30,economics!$AK$2:$AK$167,economics!$AJ$2:$AJ$167,TRUE))*economics!$AM$2:$AM$167))/(SUMPRODUCT((economics!$AG$2:$AG$167=$B55)*(economics!$D$2:$D$167="process")*economics!$AH$2:$AH$167*(_xlfn.NORM.DIST(CC$3,economics!$AK$2:$AK$167,economics!$AJ$2:$AJ$167,TRUE)-_xlfn.NORM.DIST(CC$30,economics!$AK$2:$AK$167,economics!$AJ$2:$AJ$167,TRUE)))),"")</f>
        <v/>
      </c>
      <c r="CD55" t="str">
        <f t="array" ref="CD55">IFERROR((SUMPRODUCT((economics!$AG$2:$AG$167=$B55)*(economics!$D$2:$D$167="process")*economics!$AH$2:$AH$167*(_xlfn.NORM.DIST(CD$3,economics!$AK$2:$AK$167,economics!$AJ$2:$AJ$167,TRUE)-_xlfn.NORM.DIST(CD$30,economics!$AK$2:$AK$167,economics!$AJ$2:$AJ$167,TRUE))*economics!$AM$2:$AM$167))/(SUMPRODUCT((economics!$AG$2:$AG$167=$B55)*(economics!$D$2:$D$167="process")*economics!$AH$2:$AH$167*(_xlfn.NORM.DIST(CD$3,economics!$AK$2:$AK$167,economics!$AJ$2:$AJ$167,TRUE)-_xlfn.NORM.DIST(CD$30,economics!$AK$2:$AK$167,economics!$AJ$2:$AJ$167,TRUE)))),"")</f>
        <v/>
      </c>
      <c r="CE55" t="str">
        <f t="array" ref="CE55">IFERROR((SUMPRODUCT((economics!$AG$2:$AG$167=$B55)*(economics!$D$2:$D$167="process")*economics!$AH$2:$AH$167*(_xlfn.NORM.DIST(CE$3,economics!$AK$2:$AK$167,economics!$AJ$2:$AJ$167,TRUE)-_xlfn.NORM.DIST(CE$30,economics!$AK$2:$AK$167,economics!$AJ$2:$AJ$167,TRUE))*economics!$AM$2:$AM$167))/(SUMPRODUCT((economics!$AG$2:$AG$167=$B55)*(economics!$D$2:$D$167="process")*economics!$AH$2:$AH$167*(_xlfn.NORM.DIST(CE$3,economics!$AK$2:$AK$167,economics!$AJ$2:$AJ$167,TRUE)-_xlfn.NORM.DIST(CE$30,economics!$AK$2:$AK$167,economics!$AJ$2:$AJ$167,TRUE)))),"")</f>
        <v/>
      </c>
      <c r="CF55" t="str">
        <f t="array" ref="CF55">IFERROR((SUMPRODUCT((economics!$AG$2:$AG$167=$B55)*(economics!$D$2:$D$167="process")*economics!$AH$2:$AH$167*(_xlfn.NORM.DIST(CF$3,economics!$AK$2:$AK$167,economics!$AJ$2:$AJ$167,TRUE)-_xlfn.NORM.DIST(CF$30,economics!$AK$2:$AK$167,economics!$AJ$2:$AJ$167,TRUE))*economics!$AM$2:$AM$167))/(SUMPRODUCT((economics!$AG$2:$AG$167=$B55)*(economics!$D$2:$D$167="process")*economics!$AH$2:$AH$167*(_xlfn.NORM.DIST(CF$3,economics!$AK$2:$AK$167,economics!$AJ$2:$AJ$167,TRUE)-_xlfn.NORM.DIST(CF$30,economics!$AK$2:$AK$167,economics!$AJ$2:$AJ$167,TRUE)))),"")</f>
        <v/>
      </c>
      <c r="CG55" t="str">
        <f t="array" ref="CG55">IFERROR((SUMPRODUCT((economics!$AG$2:$AG$167=$B55)*(economics!$D$2:$D$167="process")*economics!$AH$2:$AH$167*(_xlfn.NORM.DIST(CG$3,economics!$AK$2:$AK$167,economics!$AJ$2:$AJ$167,TRUE)-_xlfn.NORM.DIST(CG$30,economics!$AK$2:$AK$167,economics!$AJ$2:$AJ$167,TRUE))*economics!$AM$2:$AM$167))/(SUMPRODUCT((economics!$AG$2:$AG$167=$B55)*(economics!$D$2:$D$167="process")*economics!$AH$2:$AH$167*(_xlfn.NORM.DIST(CG$3,economics!$AK$2:$AK$167,economics!$AJ$2:$AJ$167,TRUE)-_xlfn.NORM.DIST(CG$30,economics!$AK$2:$AK$167,economics!$AJ$2:$AJ$167,TRUE)))),"")</f>
        <v/>
      </c>
      <c r="CH55" t="str">
        <f t="array" ref="CH55">IFERROR((SUMPRODUCT((economics!$AG$2:$AG$167=$B55)*(economics!$D$2:$D$167="process")*economics!$AH$2:$AH$167*(_xlfn.NORM.DIST(CH$3,economics!$AK$2:$AK$167,economics!$AJ$2:$AJ$167,TRUE)-_xlfn.NORM.DIST(CH$30,economics!$AK$2:$AK$167,economics!$AJ$2:$AJ$167,TRUE))*economics!$AM$2:$AM$167))/(SUMPRODUCT((economics!$AG$2:$AG$167=$B55)*(economics!$D$2:$D$167="process")*economics!$AH$2:$AH$167*(_xlfn.NORM.DIST(CH$3,economics!$AK$2:$AK$167,economics!$AJ$2:$AJ$167,TRUE)-_xlfn.NORM.DIST(CH$30,economics!$AK$2:$AK$167,economics!$AJ$2:$AJ$167,TRUE)))),"")</f>
        <v/>
      </c>
    </row>
    <row r="56" spans="1:86" x14ac:dyDescent="0.35">
      <c r="A56" t="str">
        <f t="shared" si="0"/>
        <v>water and waste 36T39</v>
      </c>
      <c r="B56" t="str">
        <f t="shared" si="0"/>
        <v>36T39</v>
      </c>
      <c r="E56" t="str">
        <f t="array" ref="E56">IFERROR((SUMPRODUCT((economics!$AG$2:$AG$167=$B56)*(economics!$D$2:$D$167="process")*economics!$AH$2:$AH$167*(_xlfn.NORM.DIST(E$3,economics!$AK$2:$AK$167,economics!$AJ$2:$AJ$167,TRUE)-_xlfn.NORM.DIST(E$30,economics!$AK$2:$AK$167,economics!$AJ$2:$AJ$167,TRUE))*economics!$AM$2:$AM$167))/(SUMPRODUCT((economics!$AG$2:$AG$167=$B56)*(economics!$D$2:$D$167="process")*economics!$AH$2:$AH$167*(_xlfn.NORM.DIST(E$3,economics!$AK$2:$AK$167,economics!$AJ$2:$AJ$167,TRUE)-_xlfn.NORM.DIST(E$30,economics!$AK$2:$AK$167,economics!$AJ$2:$AJ$167,TRUE)))),"")</f>
        <v/>
      </c>
      <c r="F56" t="str">
        <f t="array" ref="F56">IFERROR((SUMPRODUCT((economics!$AG$2:$AG$167=$B56)*(economics!$D$2:$D$167="process")*economics!$AH$2:$AH$167*(_xlfn.NORM.DIST(F$3,economics!$AK$2:$AK$167,economics!$AJ$2:$AJ$167,TRUE)-_xlfn.NORM.DIST(F$30,economics!$AK$2:$AK$167,economics!$AJ$2:$AJ$167,TRUE))*economics!$AM$2:$AM$167))/(SUMPRODUCT((economics!$AG$2:$AG$167=$B56)*(economics!$D$2:$D$167="process")*economics!$AH$2:$AH$167*(_xlfn.NORM.DIST(F$3,economics!$AK$2:$AK$167,economics!$AJ$2:$AJ$167,TRUE)-_xlfn.NORM.DIST(F$30,economics!$AK$2:$AK$167,economics!$AJ$2:$AJ$167,TRUE)))),"")</f>
        <v/>
      </c>
      <c r="G56" t="str">
        <f t="array" ref="G56">IFERROR((SUMPRODUCT((economics!$AG$2:$AG$167=$B56)*(economics!$D$2:$D$167="process")*economics!$AH$2:$AH$167*(_xlfn.NORM.DIST(G$3,economics!$AK$2:$AK$167,economics!$AJ$2:$AJ$167,TRUE)-_xlfn.NORM.DIST(G$30,economics!$AK$2:$AK$167,economics!$AJ$2:$AJ$167,TRUE))*economics!$AM$2:$AM$167))/(SUMPRODUCT((economics!$AG$2:$AG$167=$B56)*(economics!$D$2:$D$167="process")*economics!$AH$2:$AH$167*(_xlfn.NORM.DIST(G$3,economics!$AK$2:$AK$167,economics!$AJ$2:$AJ$167,TRUE)-_xlfn.NORM.DIST(G$30,economics!$AK$2:$AK$167,economics!$AJ$2:$AJ$167,TRUE)))),"")</f>
        <v/>
      </c>
      <c r="H56" t="str">
        <f t="array" ref="H56">IFERROR((SUMPRODUCT((economics!$AG$2:$AG$167=$B56)*(economics!$D$2:$D$167="process")*economics!$AH$2:$AH$167*(_xlfn.NORM.DIST(H$3,economics!$AK$2:$AK$167,economics!$AJ$2:$AJ$167,TRUE)-_xlfn.NORM.DIST(H$30,economics!$AK$2:$AK$167,economics!$AJ$2:$AJ$167,TRUE))*economics!$AM$2:$AM$167))/(SUMPRODUCT((economics!$AG$2:$AG$167=$B56)*(economics!$D$2:$D$167="process")*economics!$AH$2:$AH$167*(_xlfn.NORM.DIST(H$3,economics!$AK$2:$AK$167,economics!$AJ$2:$AJ$167,TRUE)-_xlfn.NORM.DIST(H$30,economics!$AK$2:$AK$167,economics!$AJ$2:$AJ$167,TRUE)))),"")</f>
        <v/>
      </c>
      <c r="I56" t="str">
        <f t="array" ref="I56">IFERROR((SUMPRODUCT((economics!$AG$2:$AG$167=$B56)*(economics!$D$2:$D$167="process")*economics!$AH$2:$AH$167*(_xlfn.NORM.DIST(I$3,economics!$AK$2:$AK$167,economics!$AJ$2:$AJ$167,TRUE)-_xlfn.NORM.DIST(I$30,economics!$AK$2:$AK$167,economics!$AJ$2:$AJ$167,TRUE))*economics!$AM$2:$AM$167))/(SUMPRODUCT((economics!$AG$2:$AG$167=$B56)*(economics!$D$2:$D$167="process")*economics!$AH$2:$AH$167*(_xlfn.NORM.DIST(I$3,economics!$AK$2:$AK$167,economics!$AJ$2:$AJ$167,TRUE)-_xlfn.NORM.DIST(I$30,economics!$AK$2:$AK$167,economics!$AJ$2:$AJ$167,TRUE)))),"")</f>
        <v/>
      </c>
      <c r="J56" t="str">
        <f t="array" ref="J56">IFERROR((SUMPRODUCT((economics!$AG$2:$AG$167=$B56)*(economics!$D$2:$D$167="process")*economics!$AH$2:$AH$167*(_xlfn.NORM.DIST(J$3,economics!$AK$2:$AK$167,economics!$AJ$2:$AJ$167,TRUE)-_xlfn.NORM.DIST(J$30,economics!$AK$2:$AK$167,economics!$AJ$2:$AJ$167,TRUE))*economics!$AM$2:$AM$167))/(SUMPRODUCT((economics!$AG$2:$AG$167=$B56)*(economics!$D$2:$D$167="process")*economics!$AH$2:$AH$167*(_xlfn.NORM.DIST(J$3,economics!$AK$2:$AK$167,economics!$AJ$2:$AJ$167,TRUE)-_xlfn.NORM.DIST(J$30,economics!$AK$2:$AK$167,economics!$AJ$2:$AJ$167,TRUE)))),"")</f>
        <v/>
      </c>
      <c r="K56" t="str">
        <f t="array" ref="K56">IFERROR((SUMPRODUCT((economics!$AG$2:$AG$167=$B56)*(economics!$D$2:$D$167="process")*economics!$AH$2:$AH$167*(_xlfn.NORM.DIST(K$3,economics!$AK$2:$AK$167,economics!$AJ$2:$AJ$167,TRUE)-_xlfn.NORM.DIST(K$30,economics!$AK$2:$AK$167,economics!$AJ$2:$AJ$167,TRUE))*economics!$AM$2:$AM$167))/(SUMPRODUCT((economics!$AG$2:$AG$167=$B56)*(economics!$D$2:$D$167="process")*economics!$AH$2:$AH$167*(_xlfn.NORM.DIST(K$3,economics!$AK$2:$AK$167,economics!$AJ$2:$AJ$167,TRUE)-_xlfn.NORM.DIST(K$30,economics!$AK$2:$AK$167,economics!$AJ$2:$AJ$167,TRUE)))),"")</f>
        <v/>
      </c>
      <c r="L56" t="str">
        <f t="array" ref="L56">IFERROR((SUMPRODUCT((economics!$AG$2:$AG$167=$B56)*(economics!$D$2:$D$167="process")*economics!$AH$2:$AH$167*(_xlfn.NORM.DIST(L$3,economics!$AK$2:$AK$167,economics!$AJ$2:$AJ$167,TRUE)-_xlfn.NORM.DIST(L$30,economics!$AK$2:$AK$167,economics!$AJ$2:$AJ$167,TRUE))*economics!$AM$2:$AM$167))/(SUMPRODUCT((economics!$AG$2:$AG$167=$B56)*(economics!$D$2:$D$167="process")*economics!$AH$2:$AH$167*(_xlfn.NORM.DIST(L$3,economics!$AK$2:$AK$167,economics!$AJ$2:$AJ$167,TRUE)-_xlfn.NORM.DIST(L$30,economics!$AK$2:$AK$167,economics!$AJ$2:$AJ$167,TRUE)))),"")</f>
        <v/>
      </c>
      <c r="M56" t="str">
        <f t="array" ref="M56">IFERROR((SUMPRODUCT((economics!$AG$2:$AG$167=$B56)*(economics!$D$2:$D$167="process")*economics!$AH$2:$AH$167*(_xlfn.NORM.DIST(M$3,economics!$AK$2:$AK$167,economics!$AJ$2:$AJ$167,TRUE)-_xlfn.NORM.DIST(M$30,economics!$AK$2:$AK$167,economics!$AJ$2:$AJ$167,TRUE))*economics!$AM$2:$AM$167))/(SUMPRODUCT((economics!$AG$2:$AG$167=$B56)*(economics!$D$2:$D$167="process")*economics!$AH$2:$AH$167*(_xlfn.NORM.DIST(M$3,economics!$AK$2:$AK$167,economics!$AJ$2:$AJ$167,TRUE)-_xlfn.NORM.DIST(M$30,economics!$AK$2:$AK$167,economics!$AJ$2:$AJ$167,TRUE)))),"")</f>
        <v/>
      </c>
      <c r="N56" t="str">
        <f t="array" ref="N56">IFERROR((SUMPRODUCT((economics!$AG$2:$AG$167=$B56)*(economics!$D$2:$D$167="process")*economics!$AH$2:$AH$167*(_xlfn.NORM.DIST(N$3,economics!$AK$2:$AK$167,economics!$AJ$2:$AJ$167,TRUE)-_xlfn.NORM.DIST(N$30,economics!$AK$2:$AK$167,economics!$AJ$2:$AJ$167,TRUE))*economics!$AM$2:$AM$167))/(SUMPRODUCT((economics!$AG$2:$AG$167=$B56)*(economics!$D$2:$D$167="process")*economics!$AH$2:$AH$167*(_xlfn.NORM.DIST(N$3,economics!$AK$2:$AK$167,economics!$AJ$2:$AJ$167,TRUE)-_xlfn.NORM.DIST(N$30,economics!$AK$2:$AK$167,economics!$AJ$2:$AJ$167,TRUE)))),"")</f>
        <v/>
      </c>
      <c r="O56" t="str">
        <f t="array" ref="O56">IFERROR((SUMPRODUCT((economics!$AG$2:$AG$167=$B56)*(economics!$D$2:$D$167="process")*economics!$AH$2:$AH$167*(_xlfn.NORM.DIST(O$3,economics!$AK$2:$AK$167,economics!$AJ$2:$AJ$167,TRUE)-_xlfn.NORM.DIST(O$30,economics!$AK$2:$AK$167,economics!$AJ$2:$AJ$167,TRUE))*economics!$AM$2:$AM$167))/(SUMPRODUCT((economics!$AG$2:$AG$167=$B56)*(economics!$D$2:$D$167="process")*economics!$AH$2:$AH$167*(_xlfn.NORM.DIST(O$3,economics!$AK$2:$AK$167,economics!$AJ$2:$AJ$167,TRUE)-_xlfn.NORM.DIST(O$30,economics!$AK$2:$AK$167,economics!$AJ$2:$AJ$167,TRUE)))),"")</f>
        <v/>
      </c>
      <c r="P56" t="str">
        <f t="array" ref="P56">IFERROR((SUMPRODUCT((economics!$AG$2:$AG$167=$B56)*(economics!$D$2:$D$167="process")*economics!$AH$2:$AH$167*(_xlfn.NORM.DIST(P$3,economics!$AK$2:$AK$167,economics!$AJ$2:$AJ$167,TRUE)-_xlfn.NORM.DIST(P$30,economics!$AK$2:$AK$167,economics!$AJ$2:$AJ$167,TRUE))*economics!$AM$2:$AM$167))/(SUMPRODUCT((economics!$AG$2:$AG$167=$B56)*(economics!$D$2:$D$167="process")*economics!$AH$2:$AH$167*(_xlfn.NORM.DIST(P$3,economics!$AK$2:$AK$167,economics!$AJ$2:$AJ$167,TRUE)-_xlfn.NORM.DIST(P$30,economics!$AK$2:$AK$167,economics!$AJ$2:$AJ$167,TRUE)))),"")</f>
        <v/>
      </c>
      <c r="Q56" t="str">
        <f t="array" ref="Q56">IFERROR((SUMPRODUCT((economics!$AG$2:$AG$167=$B56)*(economics!$D$2:$D$167="process")*economics!$AH$2:$AH$167*(_xlfn.NORM.DIST(Q$3,economics!$AK$2:$AK$167,economics!$AJ$2:$AJ$167,TRUE)-_xlfn.NORM.DIST(Q$30,economics!$AK$2:$AK$167,economics!$AJ$2:$AJ$167,TRUE))*economics!$AM$2:$AM$167))/(SUMPRODUCT((economics!$AG$2:$AG$167=$B56)*(economics!$D$2:$D$167="process")*economics!$AH$2:$AH$167*(_xlfn.NORM.DIST(Q$3,economics!$AK$2:$AK$167,economics!$AJ$2:$AJ$167,TRUE)-_xlfn.NORM.DIST(Q$30,economics!$AK$2:$AK$167,economics!$AJ$2:$AJ$167,TRUE)))),"")</f>
        <v/>
      </c>
      <c r="R56" t="str">
        <f t="array" ref="R56">IFERROR((SUMPRODUCT((economics!$AG$2:$AG$167=$B56)*(economics!$D$2:$D$167="process")*economics!$AH$2:$AH$167*(_xlfn.NORM.DIST(R$3,economics!$AK$2:$AK$167,economics!$AJ$2:$AJ$167,TRUE)-_xlfn.NORM.DIST(R$30,economics!$AK$2:$AK$167,economics!$AJ$2:$AJ$167,TRUE))*economics!$AM$2:$AM$167))/(SUMPRODUCT((economics!$AG$2:$AG$167=$B56)*(economics!$D$2:$D$167="process")*economics!$AH$2:$AH$167*(_xlfn.NORM.DIST(R$3,economics!$AK$2:$AK$167,economics!$AJ$2:$AJ$167,TRUE)-_xlfn.NORM.DIST(R$30,economics!$AK$2:$AK$167,economics!$AJ$2:$AJ$167,TRUE)))),"")</f>
        <v/>
      </c>
      <c r="S56" t="str">
        <f t="array" ref="S56">IFERROR((SUMPRODUCT((economics!$AG$2:$AG$167=$B56)*(economics!$D$2:$D$167="process")*economics!$AH$2:$AH$167*(_xlfn.NORM.DIST(S$3,economics!$AK$2:$AK$167,economics!$AJ$2:$AJ$167,TRUE)-_xlfn.NORM.DIST(S$30,economics!$AK$2:$AK$167,economics!$AJ$2:$AJ$167,TRUE))*economics!$AM$2:$AM$167))/(SUMPRODUCT((economics!$AG$2:$AG$167=$B56)*(economics!$D$2:$D$167="process")*economics!$AH$2:$AH$167*(_xlfn.NORM.DIST(S$3,economics!$AK$2:$AK$167,economics!$AJ$2:$AJ$167,TRUE)-_xlfn.NORM.DIST(S$30,economics!$AK$2:$AK$167,economics!$AJ$2:$AJ$167,TRUE)))),"")</f>
        <v/>
      </c>
      <c r="T56" t="str">
        <f t="array" ref="T56">IFERROR((SUMPRODUCT((economics!$AG$2:$AG$167=$B56)*(economics!$D$2:$D$167="process")*economics!$AH$2:$AH$167*(_xlfn.NORM.DIST(T$3,economics!$AK$2:$AK$167,economics!$AJ$2:$AJ$167,TRUE)-_xlfn.NORM.DIST(T$30,economics!$AK$2:$AK$167,economics!$AJ$2:$AJ$167,TRUE))*economics!$AM$2:$AM$167))/(SUMPRODUCT((economics!$AG$2:$AG$167=$B56)*(economics!$D$2:$D$167="process")*economics!$AH$2:$AH$167*(_xlfn.NORM.DIST(T$3,economics!$AK$2:$AK$167,economics!$AJ$2:$AJ$167,TRUE)-_xlfn.NORM.DIST(T$30,economics!$AK$2:$AK$167,economics!$AJ$2:$AJ$167,TRUE)))),"")</f>
        <v/>
      </c>
      <c r="U56" t="str">
        <f t="array" ref="U56">IFERROR((SUMPRODUCT((economics!$AG$2:$AG$167=$B56)*(economics!$D$2:$D$167="process")*economics!$AH$2:$AH$167*(_xlfn.NORM.DIST(U$3,economics!$AK$2:$AK$167,economics!$AJ$2:$AJ$167,TRUE)-_xlfn.NORM.DIST(U$30,economics!$AK$2:$AK$167,economics!$AJ$2:$AJ$167,TRUE))*economics!$AM$2:$AM$167))/(SUMPRODUCT((economics!$AG$2:$AG$167=$B56)*(economics!$D$2:$D$167="process")*economics!$AH$2:$AH$167*(_xlfn.NORM.DIST(U$3,economics!$AK$2:$AK$167,economics!$AJ$2:$AJ$167,TRUE)-_xlfn.NORM.DIST(U$30,economics!$AK$2:$AK$167,economics!$AJ$2:$AJ$167,TRUE)))),"")</f>
        <v/>
      </c>
      <c r="V56" t="str">
        <f t="array" ref="V56">IFERROR((SUMPRODUCT((economics!$AG$2:$AG$167=$B56)*(economics!$D$2:$D$167="process")*economics!$AH$2:$AH$167*(_xlfn.NORM.DIST(V$3,economics!$AK$2:$AK$167,economics!$AJ$2:$AJ$167,TRUE)-_xlfn.NORM.DIST(V$30,economics!$AK$2:$AK$167,economics!$AJ$2:$AJ$167,TRUE))*economics!$AM$2:$AM$167))/(SUMPRODUCT((economics!$AG$2:$AG$167=$B56)*(economics!$D$2:$D$167="process")*economics!$AH$2:$AH$167*(_xlfn.NORM.DIST(V$3,economics!$AK$2:$AK$167,economics!$AJ$2:$AJ$167,TRUE)-_xlfn.NORM.DIST(V$30,economics!$AK$2:$AK$167,economics!$AJ$2:$AJ$167,TRUE)))),"")</f>
        <v/>
      </c>
      <c r="W56" t="str">
        <f t="array" ref="W56">IFERROR((SUMPRODUCT((economics!$AG$2:$AG$167=$B56)*(economics!$D$2:$D$167="process")*economics!$AH$2:$AH$167*(_xlfn.NORM.DIST(W$3,economics!$AK$2:$AK$167,economics!$AJ$2:$AJ$167,TRUE)-_xlfn.NORM.DIST(W$30,economics!$AK$2:$AK$167,economics!$AJ$2:$AJ$167,TRUE))*economics!$AM$2:$AM$167))/(SUMPRODUCT((economics!$AG$2:$AG$167=$B56)*(economics!$D$2:$D$167="process")*economics!$AH$2:$AH$167*(_xlfn.NORM.DIST(W$3,economics!$AK$2:$AK$167,economics!$AJ$2:$AJ$167,TRUE)-_xlfn.NORM.DIST(W$30,economics!$AK$2:$AK$167,economics!$AJ$2:$AJ$167,TRUE)))),"")</f>
        <v/>
      </c>
      <c r="X56" t="str">
        <f t="array" ref="X56">IFERROR((SUMPRODUCT((economics!$AG$2:$AG$167=$B56)*(economics!$D$2:$D$167="process")*economics!$AH$2:$AH$167*(_xlfn.NORM.DIST(X$3,economics!$AK$2:$AK$167,economics!$AJ$2:$AJ$167,TRUE)-_xlfn.NORM.DIST(X$30,economics!$AK$2:$AK$167,economics!$AJ$2:$AJ$167,TRUE))*economics!$AM$2:$AM$167))/(SUMPRODUCT((economics!$AG$2:$AG$167=$B56)*(economics!$D$2:$D$167="process")*economics!$AH$2:$AH$167*(_xlfn.NORM.DIST(X$3,economics!$AK$2:$AK$167,economics!$AJ$2:$AJ$167,TRUE)-_xlfn.NORM.DIST(X$30,economics!$AK$2:$AK$167,economics!$AJ$2:$AJ$167,TRUE)))),"")</f>
        <v/>
      </c>
      <c r="Y56" t="str">
        <f t="array" ref="Y56">IFERROR((SUMPRODUCT((economics!$AG$2:$AG$167=$B56)*(economics!$D$2:$D$167="process")*economics!$AH$2:$AH$167*(_xlfn.NORM.DIST(Y$3,economics!$AK$2:$AK$167,economics!$AJ$2:$AJ$167,TRUE)-_xlfn.NORM.DIST(Y$30,economics!$AK$2:$AK$167,economics!$AJ$2:$AJ$167,TRUE))*economics!$AM$2:$AM$167))/(SUMPRODUCT((economics!$AG$2:$AG$167=$B56)*(economics!$D$2:$D$167="process")*economics!$AH$2:$AH$167*(_xlfn.NORM.DIST(Y$3,economics!$AK$2:$AK$167,economics!$AJ$2:$AJ$167,TRUE)-_xlfn.NORM.DIST(Y$30,economics!$AK$2:$AK$167,economics!$AJ$2:$AJ$167,TRUE)))),"")</f>
        <v/>
      </c>
      <c r="Z56" t="str">
        <f t="array" ref="Z56">IFERROR((SUMPRODUCT((economics!$AG$2:$AG$167=$B56)*(economics!$D$2:$D$167="process")*economics!$AH$2:$AH$167*(_xlfn.NORM.DIST(Z$3,economics!$AK$2:$AK$167,economics!$AJ$2:$AJ$167,TRUE)-_xlfn.NORM.DIST(Z$30,economics!$AK$2:$AK$167,economics!$AJ$2:$AJ$167,TRUE))*economics!$AM$2:$AM$167))/(SUMPRODUCT((economics!$AG$2:$AG$167=$B56)*(economics!$D$2:$D$167="process")*economics!$AH$2:$AH$167*(_xlfn.NORM.DIST(Z$3,economics!$AK$2:$AK$167,economics!$AJ$2:$AJ$167,TRUE)-_xlfn.NORM.DIST(Z$30,economics!$AK$2:$AK$167,economics!$AJ$2:$AJ$167,TRUE)))),"")</f>
        <v/>
      </c>
      <c r="AA56" t="str">
        <f t="array" ref="AA56">IFERROR((SUMPRODUCT((economics!$AG$2:$AG$167=$B56)*(economics!$D$2:$D$167="process")*economics!$AH$2:$AH$167*(_xlfn.NORM.DIST(AA$3,economics!$AK$2:$AK$167,economics!$AJ$2:$AJ$167,TRUE)-_xlfn.NORM.DIST(AA$30,economics!$AK$2:$AK$167,economics!$AJ$2:$AJ$167,TRUE))*economics!$AM$2:$AM$167))/(SUMPRODUCT((economics!$AG$2:$AG$167=$B56)*(economics!$D$2:$D$167="process")*economics!$AH$2:$AH$167*(_xlfn.NORM.DIST(AA$3,economics!$AK$2:$AK$167,economics!$AJ$2:$AJ$167,TRUE)-_xlfn.NORM.DIST(AA$30,economics!$AK$2:$AK$167,economics!$AJ$2:$AJ$167,TRUE)))),"")</f>
        <v/>
      </c>
      <c r="AB56" t="str">
        <f t="array" ref="AB56">IFERROR((SUMPRODUCT((economics!$AG$2:$AG$167=$B56)*(economics!$D$2:$D$167="process")*economics!$AH$2:$AH$167*(_xlfn.NORM.DIST(AB$3,economics!$AK$2:$AK$167,economics!$AJ$2:$AJ$167,TRUE)-_xlfn.NORM.DIST(AB$30,economics!$AK$2:$AK$167,economics!$AJ$2:$AJ$167,TRUE))*economics!$AM$2:$AM$167))/(SUMPRODUCT((economics!$AG$2:$AG$167=$B56)*(economics!$D$2:$D$167="process")*economics!$AH$2:$AH$167*(_xlfn.NORM.DIST(AB$3,economics!$AK$2:$AK$167,economics!$AJ$2:$AJ$167,TRUE)-_xlfn.NORM.DIST(AB$30,economics!$AK$2:$AK$167,economics!$AJ$2:$AJ$167,TRUE)))),"")</f>
        <v/>
      </c>
      <c r="AC56" t="str">
        <f t="array" ref="AC56">IFERROR((SUMPRODUCT((economics!$AG$2:$AG$167=$B56)*(economics!$D$2:$D$167="process")*economics!$AH$2:$AH$167*(_xlfn.NORM.DIST(AC$3,economics!$AK$2:$AK$167,economics!$AJ$2:$AJ$167,TRUE)-_xlfn.NORM.DIST(AC$30,economics!$AK$2:$AK$167,economics!$AJ$2:$AJ$167,TRUE))*economics!$AM$2:$AM$167))/(SUMPRODUCT((economics!$AG$2:$AG$167=$B56)*(economics!$D$2:$D$167="process")*economics!$AH$2:$AH$167*(_xlfn.NORM.DIST(AC$3,economics!$AK$2:$AK$167,economics!$AJ$2:$AJ$167,TRUE)-_xlfn.NORM.DIST(AC$30,economics!$AK$2:$AK$167,economics!$AJ$2:$AJ$167,TRUE)))),"")</f>
        <v/>
      </c>
      <c r="AD56" t="str">
        <f t="array" ref="AD56">IFERROR((SUMPRODUCT((economics!$AG$2:$AG$167=$B56)*(economics!$D$2:$D$167="process")*economics!$AH$2:$AH$167*(_xlfn.NORM.DIST(AD$3,economics!$AK$2:$AK$167,economics!$AJ$2:$AJ$167,TRUE)-_xlfn.NORM.DIST(AD$30,economics!$AK$2:$AK$167,economics!$AJ$2:$AJ$167,TRUE))*economics!$AM$2:$AM$167))/(SUMPRODUCT((economics!$AG$2:$AG$167=$B56)*(economics!$D$2:$D$167="process")*economics!$AH$2:$AH$167*(_xlfn.NORM.DIST(AD$3,economics!$AK$2:$AK$167,economics!$AJ$2:$AJ$167,TRUE)-_xlfn.NORM.DIST(AD$30,economics!$AK$2:$AK$167,economics!$AJ$2:$AJ$167,TRUE)))),"")</f>
        <v/>
      </c>
      <c r="AE56" t="str">
        <f t="array" ref="AE56">IFERROR((SUMPRODUCT((economics!$AG$2:$AG$167=$B56)*(economics!$D$2:$D$167="process")*economics!$AH$2:$AH$167*(_xlfn.NORM.DIST(AE$3,economics!$AK$2:$AK$167,economics!$AJ$2:$AJ$167,TRUE)-_xlfn.NORM.DIST(AE$30,economics!$AK$2:$AK$167,economics!$AJ$2:$AJ$167,TRUE))*economics!$AM$2:$AM$167))/(SUMPRODUCT((economics!$AG$2:$AG$167=$B56)*(economics!$D$2:$D$167="process")*economics!$AH$2:$AH$167*(_xlfn.NORM.DIST(AE$3,economics!$AK$2:$AK$167,economics!$AJ$2:$AJ$167,TRUE)-_xlfn.NORM.DIST(AE$30,economics!$AK$2:$AK$167,economics!$AJ$2:$AJ$167,TRUE)))),"")</f>
        <v/>
      </c>
      <c r="AF56" t="str">
        <f t="array" ref="AF56">IFERROR((SUMPRODUCT((economics!$AG$2:$AG$167=$B56)*(economics!$D$2:$D$167="process")*economics!$AH$2:$AH$167*(_xlfn.NORM.DIST(AF$3,economics!$AK$2:$AK$167,economics!$AJ$2:$AJ$167,TRUE)-_xlfn.NORM.DIST(AF$30,economics!$AK$2:$AK$167,economics!$AJ$2:$AJ$167,TRUE))*economics!$AM$2:$AM$167))/(SUMPRODUCT((economics!$AG$2:$AG$167=$B56)*(economics!$D$2:$D$167="process")*economics!$AH$2:$AH$167*(_xlfn.NORM.DIST(AF$3,economics!$AK$2:$AK$167,economics!$AJ$2:$AJ$167,TRUE)-_xlfn.NORM.DIST(AF$30,economics!$AK$2:$AK$167,economics!$AJ$2:$AJ$167,TRUE)))),"")</f>
        <v/>
      </c>
      <c r="AG56" t="str">
        <f t="array" ref="AG56">IFERROR((SUMPRODUCT((economics!$AG$2:$AG$167=$B56)*(economics!$D$2:$D$167="process")*economics!$AH$2:$AH$167*(_xlfn.NORM.DIST(AG$3,economics!$AK$2:$AK$167,economics!$AJ$2:$AJ$167,TRUE)-_xlfn.NORM.DIST(AG$30,economics!$AK$2:$AK$167,economics!$AJ$2:$AJ$167,TRUE))*economics!$AM$2:$AM$167))/(SUMPRODUCT((economics!$AG$2:$AG$167=$B56)*(economics!$D$2:$D$167="process")*economics!$AH$2:$AH$167*(_xlfn.NORM.DIST(AG$3,economics!$AK$2:$AK$167,economics!$AJ$2:$AJ$167,TRUE)-_xlfn.NORM.DIST(AG$30,economics!$AK$2:$AK$167,economics!$AJ$2:$AJ$167,TRUE)))),"")</f>
        <v/>
      </c>
      <c r="AH56" t="str">
        <f t="array" ref="AH56">IFERROR((SUMPRODUCT((economics!$AG$2:$AG$167=$B56)*(economics!$D$2:$D$167="process")*economics!$AH$2:$AH$167*(_xlfn.NORM.DIST(AH$3,economics!$AK$2:$AK$167,economics!$AJ$2:$AJ$167,TRUE)-_xlfn.NORM.DIST(AH$30,economics!$AK$2:$AK$167,economics!$AJ$2:$AJ$167,TRUE))*economics!$AM$2:$AM$167))/(SUMPRODUCT((economics!$AG$2:$AG$167=$B56)*(economics!$D$2:$D$167="process")*economics!$AH$2:$AH$167*(_xlfn.NORM.DIST(AH$3,economics!$AK$2:$AK$167,economics!$AJ$2:$AJ$167,TRUE)-_xlfn.NORM.DIST(AH$30,economics!$AK$2:$AK$167,economics!$AJ$2:$AJ$167,TRUE)))),"")</f>
        <v/>
      </c>
      <c r="AI56" t="str">
        <f t="array" ref="AI56">IFERROR((SUMPRODUCT((economics!$AG$2:$AG$167=$B56)*(economics!$D$2:$D$167="process")*economics!$AH$2:$AH$167*(_xlfn.NORM.DIST(AI$3,economics!$AK$2:$AK$167,economics!$AJ$2:$AJ$167,TRUE)-_xlfn.NORM.DIST(AI$30,economics!$AK$2:$AK$167,economics!$AJ$2:$AJ$167,TRUE))*economics!$AM$2:$AM$167))/(SUMPRODUCT((economics!$AG$2:$AG$167=$B56)*(economics!$D$2:$D$167="process")*economics!$AH$2:$AH$167*(_xlfn.NORM.DIST(AI$3,economics!$AK$2:$AK$167,economics!$AJ$2:$AJ$167,TRUE)-_xlfn.NORM.DIST(AI$30,economics!$AK$2:$AK$167,economics!$AJ$2:$AJ$167,TRUE)))),"")</f>
        <v/>
      </c>
      <c r="AJ56" t="str">
        <f t="array" ref="AJ56">IFERROR((SUMPRODUCT((economics!$AG$2:$AG$167=$B56)*(economics!$D$2:$D$167="process")*economics!$AH$2:$AH$167*(_xlfn.NORM.DIST(AJ$3,economics!$AK$2:$AK$167,economics!$AJ$2:$AJ$167,TRUE)-_xlfn.NORM.DIST(AJ$30,economics!$AK$2:$AK$167,economics!$AJ$2:$AJ$167,TRUE))*economics!$AM$2:$AM$167))/(SUMPRODUCT((economics!$AG$2:$AG$167=$B56)*(economics!$D$2:$D$167="process")*economics!$AH$2:$AH$167*(_xlfn.NORM.DIST(AJ$3,economics!$AK$2:$AK$167,economics!$AJ$2:$AJ$167,TRUE)-_xlfn.NORM.DIST(AJ$30,economics!$AK$2:$AK$167,economics!$AJ$2:$AJ$167,TRUE)))),"")</f>
        <v/>
      </c>
      <c r="AK56" t="str">
        <f t="array" ref="AK56">IFERROR((SUMPRODUCT((economics!$AG$2:$AG$167=$B56)*(economics!$D$2:$D$167="process")*economics!$AH$2:$AH$167*(_xlfn.NORM.DIST(AK$3,economics!$AK$2:$AK$167,economics!$AJ$2:$AJ$167,TRUE)-_xlfn.NORM.DIST(AK$30,economics!$AK$2:$AK$167,economics!$AJ$2:$AJ$167,TRUE))*economics!$AM$2:$AM$167))/(SUMPRODUCT((economics!$AG$2:$AG$167=$B56)*(economics!$D$2:$D$167="process")*economics!$AH$2:$AH$167*(_xlfn.NORM.DIST(AK$3,economics!$AK$2:$AK$167,economics!$AJ$2:$AJ$167,TRUE)-_xlfn.NORM.DIST(AK$30,economics!$AK$2:$AK$167,economics!$AJ$2:$AJ$167,TRUE)))),"")</f>
        <v/>
      </c>
      <c r="AL56" t="str">
        <f t="array" ref="AL56">IFERROR((SUMPRODUCT((economics!$AG$2:$AG$167=$B56)*(economics!$D$2:$D$167="process")*economics!$AH$2:$AH$167*(_xlfn.NORM.DIST(AL$3,economics!$AK$2:$AK$167,economics!$AJ$2:$AJ$167,TRUE)-_xlfn.NORM.DIST(AL$30,economics!$AK$2:$AK$167,economics!$AJ$2:$AJ$167,TRUE))*economics!$AM$2:$AM$167))/(SUMPRODUCT((economics!$AG$2:$AG$167=$B56)*(economics!$D$2:$D$167="process")*economics!$AH$2:$AH$167*(_xlfn.NORM.DIST(AL$3,economics!$AK$2:$AK$167,economics!$AJ$2:$AJ$167,TRUE)-_xlfn.NORM.DIST(AL$30,economics!$AK$2:$AK$167,economics!$AJ$2:$AJ$167,TRUE)))),"")</f>
        <v/>
      </c>
      <c r="AM56" t="str">
        <f t="array" ref="AM56">IFERROR((SUMPRODUCT((economics!$AG$2:$AG$167=$B56)*(economics!$D$2:$D$167="process")*economics!$AH$2:$AH$167*(_xlfn.NORM.DIST(AM$3,economics!$AK$2:$AK$167,economics!$AJ$2:$AJ$167,TRUE)-_xlfn.NORM.DIST(AM$30,economics!$AK$2:$AK$167,economics!$AJ$2:$AJ$167,TRUE))*economics!$AM$2:$AM$167))/(SUMPRODUCT((economics!$AG$2:$AG$167=$B56)*(economics!$D$2:$D$167="process")*economics!$AH$2:$AH$167*(_xlfn.NORM.DIST(AM$3,economics!$AK$2:$AK$167,economics!$AJ$2:$AJ$167,TRUE)-_xlfn.NORM.DIST(AM$30,economics!$AK$2:$AK$167,economics!$AJ$2:$AJ$167,TRUE)))),"")</f>
        <v/>
      </c>
      <c r="AN56" t="str">
        <f t="array" ref="AN56">IFERROR((SUMPRODUCT((economics!$AG$2:$AG$167=$B56)*(economics!$D$2:$D$167="process")*economics!$AH$2:$AH$167*(_xlfn.NORM.DIST(AN$3,economics!$AK$2:$AK$167,economics!$AJ$2:$AJ$167,TRUE)-_xlfn.NORM.DIST(AN$30,economics!$AK$2:$AK$167,economics!$AJ$2:$AJ$167,TRUE))*economics!$AM$2:$AM$167))/(SUMPRODUCT((economics!$AG$2:$AG$167=$B56)*(economics!$D$2:$D$167="process")*economics!$AH$2:$AH$167*(_xlfn.NORM.DIST(AN$3,economics!$AK$2:$AK$167,economics!$AJ$2:$AJ$167,TRUE)-_xlfn.NORM.DIST(AN$30,economics!$AK$2:$AK$167,economics!$AJ$2:$AJ$167,TRUE)))),"")</f>
        <v/>
      </c>
      <c r="AO56" t="str">
        <f t="array" ref="AO56">IFERROR((SUMPRODUCT((economics!$AG$2:$AG$167=$B56)*(economics!$D$2:$D$167="process")*economics!$AH$2:$AH$167*(_xlfn.NORM.DIST(AO$3,economics!$AK$2:$AK$167,economics!$AJ$2:$AJ$167,TRUE)-_xlfn.NORM.DIST(AO$30,economics!$AK$2:$AK$167,economics!$AJ$2:$AJ$167,TRUE))*economics!$AM$2:$AM$167))/(SUMPRODUCT((economics!$AG$2:$AG$167=$B56)*(economics!$D$2:$D$167="process")*economics!$AH$2:$AH$167*(_xlfn.NORM.DIST(AO$3,economics!$AK$2:$AK$167,economics!$AJ$2:$AJ$167,TRUE)-_xlfn.NORM.DIST(AO$30,economics!$AK$2:$AK$167,economics!$AJ$2:$AJ$167,TRUE)))),"")</f>
        <v/>
      </c>
      <c r="AP56" t="str">
        <f t="array" ref="AP56">IFERROR((SUMPRODUCT((economics!$AG$2:$AG$167=$B56)*(economics!$D$2:$D$167="process")*economics!$AH$2:$AH$167*(_xlfn.NORM.DIST(AP$3,economics!$AK$2:$AK$167,economics!$AJ$2:$AJ$167,TRUE)-_xlfn.NORM.DIST(AP$30,economics!$AK$2:$AK$167,economics!$AJ$2:$AJ$167,TRUE))*economics!$AM$2:$AM$167))/(SUMPRODUCT((economics!$AG$2:$AG$167=$B56)*(economics!$D$2:$D$167="process")*economics!$AH$2:$AH$167*(_xlfn.NORM.DIST(AP$3,economics!$AK$2:$AK$167,economics!$AJ$2:$AJ$167,TRUE)-_xlfn.NORM.DIST(AP$30,economics!$AK$2:$AK$167,economics!$AJ$2:$AJ$167,TRUE)))),"")</f>
        <v/>
      </c>
      <c r="AQ56" t="str">
        <f t="array" ref="AQ56">IFERROR((SUMPRODUCT((economics!$AG$2:$AG$167=$B56)*(economics!$D$2:$D$167="process")*economics!$AH$2:$AH$167*(_xlfn.NORM.DIST(AQ$3,economics!$AK$2:$AK$167,economics!$AJ$2:$AJ$167,TRUE)-_xlfn.NORM.DIST(AQ$30,economics!$AK$2:$AK$167,economics!$AJ$2:$AJ$167,TRUE))*economics!$AM$2:$AM$167))/(SUMPRODUCT((economics!$AG$2:$AG$167=$B56)*(economics!$D$2:$D$167="process")*economics!$AH$2:$AH$167*(_xlfn.NORM.DIST(AQ$3,economics!$AK$2:$AK$167,economics!$AJ$2:$AJ$167,TRUE)-_xlfn.NORM.DIST(AQ$30,economics!$AK$2:$AK$167,economics!$AJ$2:$AJ$167,TRUE)))),"")</f>
        <v/>
      </c>
      <c r="AR56" t="str">
        <f t="array" ref="AR56">IFERROR((SUMPRODUCT((economics!$AG$2:$AG$167=$B56)*(economics!$D$2:$D$167="process")*economics!$AH$2:$AH$167*(_xlfn.NORM.DIST(AR$3,economics!$AK$2:$AK$167,economics!$AJ$2:$AJ$167,TRUE)-_xlfn.NORM.DIST(AR$30,economics!$AK$2:$AK$167,economics!$AJ$2:$AJ$167,TRUE))*economics!$AM$2:$AM$167))/(SUMPRODUCT((economics!$AG$2:$AG$167=$B56)*(economics!$D$2:$D$167="process")*economics!$AH$2:$AH$167*(_xlfn.NORM.DIST(AR$3,economics!$AK$2:$AK$167,economics!$AJ$2:$AJ$167,TRUE)-_xlfn.NORM.DIST(AR$30,economics!$AK$2:$AK$167,economics!$AJ$2:$AJ$167,TRUE)))),"")</f>
        <v/>
      </c>
      <c r="AS56" t="str">
        <f t="array" ref="AS56">IFERROR((SUMPRODUCT((economics!$AG$2:$AG$167=$B56)*(economics!$D$2:$D$167="process")*economics!$AH$2:$AH$167*(_xlfn.NORM.DIST(AS$3,economics!$AK$2:$AK$167,economics!$AJ$2:$AJ$167,TRUE)-_xlfn.NORM.DIST(AS$30,economics!$AK$2:$AK$167,economics!$AJ$2:$AJ$167,TRUE))*economics!$AM$2:$AM$167))/(SUMPRODUCT((economics!$AG$2:$AG$167=$B56)*(economics!$D$2:$D$167="process")*economics!$AH$2:$AH$167*(_xlfn.NORM.DIST(AS$3,economics!$AK$2:$AK$167,economics!$AJ$2:$AJ$167,TRUE)-_xlfn.NORM.DIST(AS$30,economics!$AK$2:$AK$167,economics!$AJ$2:$AJ$167,TRUE)))),"")</f>
        <v/>
      </c>
      <c r="AT56" t="str">
        <f t="array" ref="AT56">IFERROR((SUMPRODUCT((economics!$AG$2:$AG$167=$B56)*(economics!$D$2:$D$167="process")*economics!$AH$2:$AH$167*(_xlfn.NORM.DIST(AT$3,economics!$AK$2:$AK$167,economics!$AJ$2:$AJ$167,TRUE)-_xlfn.NORM.DIST(AT$30,economics!$AK$2:$AK$167,economics!$AJ$2:$AJ$167,TRUE))*economics!$AM$2:$AM$167))/(SUMPRODUCT((economics!$AG$2:$AG$167=$B56)*(economics!$D$2:$D$167="process")*economics!$AH$2:$AH$167*(_xlfn.NORM.DIST(AT$3,economics!$AK$2:$AK$167,economics!$AJ$2:$AJ$167,TRUE)-_xlfn.NORM.DIST(AT$30,economics!$AK$2:$AK$167,economics!$AJ$2:$AJ$167,TRUE)))),"")</f>
        <v/>
      </c>
      <c r="AU56" t="str">
        <f t="array" ref="AU56">IFERROR((SUMPRODUCT((economics!$AG$2:$AG$167=$B56)*(economics!$D$2:$D$167="process")*economics!$AH$2:$AH$167*(_xlfn.NORM.DIST(AU$3,economics!$AK$2:$AK$167,economics!$AJ$2:$AJ$167,TRUE)-_xlfn.NORM.DIST(AU$30,economics!$AK$2:$AK$167,economics!$AJ$2:$AJ$167,TRUE))*economics!$AM$2:$AM$167))/(SUMPRODUCT((economics!$AG$2:$AG$167=$B56)*(economics!$D$2:$D$167="process")*economics!$AH$2:$AH$167*(_xlfn.NORM.DIST(AU$3,economics!$AK$2:$AK$167,economics!$AJ$2:$AJ$167,TRUE)-_xlfn.NORM.DIST(AU$30,economics!$AK$2:$AK$167,economics!$AJ$2:$AJ$167,TRUE)))),"")</f>
        <v/>
      </c>
      <c r="AV56" t="str">
        <f t="array" ref="AV56">IFERROR((SUMPRODUCT((economics!$AG$2:$AG$167=$B56)*(economics!$D$2:$D$167="process")*economics!$AH$2:$AH$167*(_xlfn.NORM.DIST(AV$3,economics!$AK$2:$AK$167,economics!$AJ$2:$AJ$167,TRUE)-_xlfn.NORM.DIST(AV$30,economics!$AK$2:$AK$167,economics!$AJ$2:$AJ$167,TRUE))*economics!$AM$2:$AM$167))/(SUMPRODUCT((economics!$AG$2:$AG$167=$B56)*(economics!$D$2:$D$167="process")*economics!$AH$2:$AH$167*(_xlfn.NORM.DIST(AV$3,economics!$AK$2:$AK$167,economics!$AJ$2:$AJ$167,TRUE)-_xlfn.NORM.DIST(AV$30,economics!$AK$2:$AK$167,economics!$AJ$2:$AJ$167,TRUE)))),"")</f>
        <v/>
      </c>
      <c r="AW56" t="str">
        <f t="array" ref="AW56">IFERROR((SUMPRODUCT((economics!$AG$2:$AG$167=$B56)*(economics!$D$2:$D$167="process")*economics!$AH$2:$AH$167*(_xlfn.NORM.DIST(AW$3,economics!$AK$2:$AK$167,economics!$AJ$2:$AJ$167,TRUE)-_xlfn.NORM.DIST(AW$30,economics!$AK$2:$AK$167,economics!$AJ$2:$AJ$167,TRUE))*economics!$AM$2:$AM$167))/(SUMPRODUCT((economics!$AG$2:$AG$167=$B56)*(economics!$D$2:$D$167="process")*economics!$AH$2:$AH$167*(_xlfn.NORM.DIST(AW$3,economics!$AK$2:$AK$167,economics!$AJ$2:$AJ$167,TRUE)-_xlfn.NORM.DIST(AW$30,economics!$AK$2:$AK$167,economics!$AJ$2:$AJ$167,TRUE)))),"")</f>
        <v/>
      </c>
      <c r="AX56" t="str">
        <f t="array" ref="AX56">IFERROR((SUMPRODUCT((economics!$AG$2:$AG$167=$B56)*(economics!$D$2:$D$167="process")*economics!$AH$2:$AH$167*(_xlfn.NORM.DIST(AX$3,economics!$AK$2:$AK$167,economics!$AJ$2:$AJ$167,TRUE)-_xlfn.NORM.DIST(AX$30,economics!$AK$2:$AK$167,economics!$AJ$2:$AJ$167,TRUE))*economics!$AM$2:$AM$167))/(SUMPRODUCT((economics!$AG$2:$AG$167=$B56)*(economics!$D$2:$D$167="process")*economics!$AH$2:$AH$167*(_xlfn.NORM.DIST(AX$3,economics!$AK$2:$AK$167,economics!$AJ$2:$AJ$167,TRUE)-_xlfn.NORM.DIST(AX$30,economics!$AK$2:$AK$167,economics!$AJ$2:$AJ$167,TRUE)))),"")</f>
        <v/>
      </c>
      <c r="AY56" t="str">
        <f t="array" ref="AY56">IFERROR((SUMPRODUCT((economics!$AG$2:$AG$167=$B56)*(economics!$D$2:$D$167="process")*economics!$AH$2:$AH$167*(_xlfn.NORM.DIST(AY$3,economics!$AK$2:$AK$167,economics!$AJ$2:$AJ$167,TRUE)-_xlfn.NORM.DIST(AY$30,economics!$AK$2:$AK$167,economics!$AJ$2:$AJ$167,TRUE))*economics!$AM$2:$AM$167))/(SUMPRODUCT((economics!$AG$2:$AG$167=$B56)*(economics!$D$2:$D$167="process")*economics!$AH$2:$AH$167*(_xlfn.NORM.DIST(AY$3,economics!$AK$2:$AK$167,economics!$AJ$2:$AJ$167,TRUE)-_xlfn.NORM.DIST(AY$30,economics!$AK$2:$AK$167,economics!$AJ$2:$AJ$167,TRUE)))),"")</f>
        <v/>
      </c>
      <c r="AZ56" t="str">
        <f t="array" ref="AZ56">IFERROR((SUMPRODUCT((economics!$AG$2:$AG$167=$B56)*(economics!$D$2:$D$167="process")*economics!$AH$2:$AH$167*(_xlfn.NORM.DIST(AZ$3,economics!$AK$2:$AK$167,economics!$AJ$2:$AJ$167,TRUE)-_xlfn.NORM.DIST(AZ$30,economics!$AK$2:$AK$167,economics!$AJ$2:$AJ$167,TRUE))*economics!$AM$2:$AM$167))/(SUMPRODUCT((economics!$AG$2:$AG$167=$B56)*(economics!$D$2:$D$167="process")*economics!$AH$2:$AH$167*(_xlfn.NORM.DIST(AZ$3,economics!$AK$2:$AK$167,economics!$AJ$2:$AJ$167,TRUE)-_xlfn.NORM.DIST(AZ$30,economics!$AK$2:$AK$167,economics!$AJ$2:$AJ$167,TRUE)))),"")</f>
        <v/>
      </c>
      <c r="BA56" t="str">
        <f t="array" ref="BA56">IFERROR((SUMPRODUCT((economics!$AG$2:$AG$167=$B56)*(economics!$D$2:$D$167="process")*economics!$AH$2:$AH$167*(_xlfn.NORM.DIST(BA$3,economics!$AK$2:$AK$167,economics!$AJ$2:$AJ$167,TRUE)-_xlfn.NORM.DIST(BA$30,economics!$AK$2:$AK$167,economics!$AJ$2:$AJ$167,TRUE))*economics!$AM$2:$AM$167))/(SUMPRODUCT((economics!$AG$2:$AG$167=$B56)*(economics!$D$2:$D$167="process")*economics!$AH$2:$AH$167*(_xlfn.NORM.DIST(BA$3,economics!$AK$2:$AK$167,economics!$AJ$2:$AJ$167,TRUE)-_xlfn.NORM.DIST(BA$30,economics!$AK$2:$AK$167,economics!$AJ$2:$AJ$167,TRUE)))),"")</f>
        <v/>
      </c>
      <c r="BB56" t="str">
        <f t="array" ref="BB56">IFERROR((SUMPRODUCT((economics!$AG$2:$AG$167=$B56)*(economics!$D$2:$D$167="process")*economics!$AH$2:$AH$167*(_xlfn.NORM.DIST(BB$3,economics!$AK$2:$AK$167,economics!$AJ$2:$AJ$167,TRUE)-_xlfn.NORM.DIST(BB$30,economics!$AK$2:$AK$167,economics!$AJ$2:$AJ$167,TRUE))*economics!$AM$2:$AM$167))/(SUMPRODUCT((economics!$AG$2:$AG$167=$B56)*(economics!$D$2:$D$167="process")*economics!$AH$2:$AH$167*(_xlfn.NORM.DIST(BB$3,economics!$AK$2:$AK$167,economics!$AJ$2:$AJ$167,TRUE)-_xlfn.NORM.DIST(BB$30,economics!$AK$2:$AK$167,economics!$AJ$2:$AJ$167,TRUE)))),"")</f>
        <v/>
      </c>
      <c r="BC56" t="str">
        <f t="array" ref="BC56">IFERROR((SUMPRODUCT((economics!$AG$2:$AG$167=$B56)*(economics!$D$2:$D$167="process")*economics!$AH$2:$AH$167*(_xlfn.NORM.DIST(BC$3,economics!$AK$2:$AK$167,economics!$AJ$2:$AJ$167,TRUE)-_xlfn.NORM.DIST(BC$30,economics!$AK$2:$AK$167,economics!$AJ$2:$AJ$167,TRUE))*economics!$AM$2:$AM$167))/(SUMPRODUCT((economics!$AG$2:$AG$167=$B56)*(economics!$D$2:$D$167="process")*economics!$AH$2:$AH$167*(_xlfn.NORM.DIST(BC$3,economics!$AK$2:$AK$167,economics!$AJ$2:$AJ$167,TRUE)-_xlfn.NORM.DIST(BC$30,economics!$AK$2:$AK$167,economics!$AJ$2:$AJ$167,TRUE)))),"")</f>
        <v/>
      </c>
      <c r="BD56" t="str">
        <f t="array" ref="BD56">IFERROR((SUMPRODUCT((economics!$AG$2:$AG$167=$B56)*(economics!$D$2:$D$167="process")*economics!$AH$2:$AH$167*(_xlfn.NORM.DIST(BD$3,economics!$AK$2:$AK$167,economics!$AJ$2:$AJ$167,TRUE)-_xlfn.NORM.DIST(BD$30,economics!$AK$2:$AK$167,economics!$AJ$2:$AJ$167,TRUE))*economics!$AM$2:$AM$167))/(SUMPRODUCT((economics!$AG$2:$AG$167=$B56)*(economics!$D$2:$D$167="process")*economics!$AH$2:$AH$167*(_xlfn.NORM.DIST(BD$3,economics!$AK$2:$AK$167,economics!$AJ$2:$AJ$167,TRUE)-_xlfn.NORM.DIST(BD$30,economics!$AK$2:$AK$167,economics!$AJ$2:$AJ$167,TRUE)))),"")</f>
        <v/>
      </c>
      <c r="BE56" t="str">
        <f t="array" ref="BE56">IFERROR((SUMPRODUCT((economics!$AG$2:$AG$167=$B56)*(economics!$D$2:$D$167="process")*economics!$AH$2:$AH$167*(_xlfn.NORM.DIST(BE$3,economics!$AK$2:$AK$167,economics!$AJ$2:$AJ$167,TRUE)-_xlfn.NORM.DIST(BE$30,economics!$AK$2:$AK$167,economics!$AJ$2:$AJ$167,TRUE))*economics!$AM$2:$AM$167))/(SUMPRODUCT((economics!$AG$2:$AG$167=$B56)*(economics!$D$2:$D$167="process")*economics!$AH$2:$AH$167*(_xlfn.NORM.DIST(BE$3,economics!$AK$2:$AK$167,economics!$AJ$2:$AJ$167,TRUE)-_xlfn.NORM.DIST(BE$30,economics!$AK$2:$AK$167,economics!$AJ$2:$AJ$167,TRUE)))),"")</f>
        <v/>
      </c>
      <c r="BF56" t="str">
        <f t="array" ref="BF56">IFERROR((SUMPRODUCT((economics!$AG$2:$AG$167=$B56)*(economics!$D$2:$D$167="process")*economics!$AH$2:$AH$167*(_xlfn.NORM.DIST(BF$3,economics!$AK$2:$AK$167,economics!$AJ$2:$AJ$167,TRUE)-_xlfn.NORM.DIST(BF$30,economics!$AK$2:$AK$167,economics!$AJ$2:$AJ$167,TRUE))*economics!$AM$2:$AM$167))/(SUMPRODUCT((economics!$AG$2:$AG$167=$B56)*(economics!$D$2:$D$167="process")*economics!$AH$2:$AH$167*(_xlfn.NORM.DIST(BF$3,economics!$AK$2:$AK$167,economics!$AJ$2:$AJ$167,TRUE)-_xlfn.NORM.DIST(BF$30,economics!$AK$2:$AK$167,economics!$AJ$2:$AJ$167,TRUE)))),"")</f>
        <v/>
      </c>
      <c r="BG56" t="str">
        <f t="array" ref="BG56">IFERROR((SUMPRODUCT((economics!$AG$2:$AG$167=$B56)*(economics!$D$2:$D$167="process")*economics!$AH$2:$AH$167*(_xlfn.NORM.DIST(BG$3,economics!$AK$2:$AK$167,economics!$AJ$2:$AJ$167,TRUE)-_xlfn.NORM.DIST(BG$30,economics!$AK$2:$AK$167,economics!$AJ$2:$AJ$167,TRUE))*economics!$AM$2:$AM$167))/(SUMPRODUCT((economics!$AG$2:$AG$167=$B56)*(economics!$D$2:$D$167="process")*economics!$AH$2:$AH$167*(_xlfn.NORM.DIST(BG$3,economics!$AK$2:$AK$167,economics!$AJ$2:$AJ$167,TRUE)-_xlfn.NORM.DIST(BG$30,economics!$AK$2:$AK$167,economics!$AJ$2:$AJ$167,TRUE)))),"")</f>
        <v/>
      </c>
      <c r="BH56" t="str">
        <f t="array" ref="BH56">IFERROR((SUMPRODUCT((economics!$AG$2:$AG$167=$B56)*(economics!$D$2:$D$167="process")*economics!$AH$2:$AH$167*(_xlfn.NORM.DIST(BH$3,economics!$AK$2:$AK$167,economics!$AJ$2:$AJ$167,TRUE)-_xlfn.NORM.DIST(BH$30,economics!$AK$2:$AK$167,economics!$AJ$2:$AJ$167,TRUE))*economics!$AM$2:$AM$167))/(SUMPRODUCT((economics!$AG$2:$AG$167=$B56)*(economics!$D$2:$D$167="process")*economics!$AH$2:$AH$167*(_xlfn.NORM.DIST(BH$3,economics!$AK$2:$AK$167,economics!$AJ$2:$AJ$167,TRUE)-_xlfn.NORM.DIST(BH$30,economics!$AK$2:$AK$167,economics!$AJ$2:$AJ$167,TRUE)))),"")</f>
        <v/>
      </c>
      <c r="BI56" t="str">
        <f t="array" ref="BI56">IFERROR((SUMPRODUCT((economics!$AG$2:$AG$167=$B56)*(economics!$D$2:$D$167="process")*economics!$AH$2:$AH$167*(_xlfn.NORM.DIST(BI$3,economics!$AK$2:$AK$167,economics!$AJ$2:$AJ$167,TRUE)-_xlfn.NORM.DIST(BI$30,economics!$AK$2:$AK$167,economics!$AJ$2:$AJ$167,TRUE))*economics!$AM$2:$AM$167))/(SUMPRODUCT((economics!$AG$2:$AG$167=$B56)*(economics!$D$2:$D$167="process")*economics!$AH$2:$AH$167*(_xlfn.NORM.DIST(BI$3,economics!$AK$2:$AK$167,economics!$AJ$2:$AJ$167,TRUE)-_xlfn.NORM.DIST(BI$30,economics!$AK$2:$AK$167,economics!$AJ$2:$AJ$167,TRUE)))),"")</f>
        <v/>
      </c>
      <c r="BJ56" t="str">
        <f t="array" ref="BJ56">IFERROR((SUMPRODUCT((economics!$AG$2:$AG$167=$B56)*(economics!$D$2:$D$167="process")*economics!$AH$2:$AH$167*(_xlfn.NORM.DIST(BJ$3,economics!$AK$2:$AK$167,economics!$AJ$2:$AJ$167,TRUE)-_xlfn.NORM.DIST(BJ$30,economics!$AK$2:$AK$167,economics!$AJ$2:$AJ$167,TRUE))*economics!$AM$2:$AM$167))/(SUMPRODUCT((economics!$AG$2:$AG$167=$B56)*(economics!$D$2:$D$167="process")*economics!$AH$2:$AH$167*(_xlfn.NORM.DIST(BJ$3,economics!$AK$2:$AK$167,economics!$AJ$2:$AJ$167,TRUE)-_xlfn.NORM.DIST(BJ$30,economics!$AK$2:$AK$167,economics!$AJ$2:$AJ$167,TRUE)))),"")</f>
        <v/>
      </c>
      <c r="BK56" t="str">
        <f t="array" ref="BK56">IFERROR((SUMPRODUCT((economics!$AG$2:$AG$167=$B56)*(economics!$D$2:$D$167="process")*economics!$AH$2:$AH$167*(_xlfn.NORM.DIST(BK$3,economics!$AK$2:$AK$167,economics!$AJ$2:$AJ$167,TRUE)-_xlfn.NORM.DIST(BK$30,economics!$AK$2:$AK$167,economics!$AJ$2:$AJ$167,TRUE))*economics!$AM$2:$AM$167))/(SUMPRODUCT((economics!$AG$2:$AG$167=$B56)*(economics!$D$2:$D$167="process")*economics!$AH$2:$AH$167*(_xlfn.NORM.DIST(BK$3,economics!$AK$2:$AK$167,economics!$AJ$2:$AJ$167,TRUE)-_xlfn.NORM.DIST(BK$30,economics!$AK$2:$AK$167,economics!$AJ$2:$AJ$167,TRUE)))),"")</f>
        <v/>
      </c>
      <c r="BL56" t="str">
        <f t="array" ref="BL56">IFERROR((SUMPRODUCT((economics!$AG$2:$AG$167=$B56)*(economics!$D$2:$D$167="process")*economics!$AH$2:$AH$167*(_xlfn.NORM.DIST(BL$3,economics!$AK$2:$AK$167,economics!$AJ$2:$AJ$167,TRUE)-_xlfn.NORM.DIST(BL$30,economics!$AK$2:$AK$167,economics!$AJ$2:$AJ$167,TRUE))*economics!$AM$2:$AM$167))/(SUMPRODUCT((economics!$AG$2:$AG$167=$B56)*(economics!$D$2:$D$167="process")*economics!$AH$2:$AH$167*(_xlfn.NORM.DIST(BL$3,economics!$AK$2:$AK$167,economics!$AJ$2:$AJ$167,TRUE)-_xlfn.NORM.DIST(BL$30,economics!$AK$2:$AK$167,economics!$AJ$2:$AJ$167,TRUE)))),"")</f>
        <v/>
      </c>
      <c r="BM56" t="str">
        <f t="array" ref="BM56">IFERROR((SUMPRODUCT((economics!$AG$2:$AG$167=$B56)*(economics!$D$2:$D$167="process")*economics!$AH$2:$AH$167*(_xlfn.NORM.DIST(BM$3,economics!$AK$2:$AK$167,economics!$AJ$2:$AJ$167,TRUE)-_xlfn.NORM.DIST(BM$30,economics!$AK$2:$AK$167,economics!$AJ$2:$AJ$167,TRUE))*economics!$AM$2:$AM$167))/(SUMPRODUCT((economics!$AG$2:$AG$167=$B56)*(economics!$D$2:$D$167="process")*economics!$AH$2:$AH$167*(_xlfn.NORM.DIST(BM$3,economics!$AK$2:$AK$167,economics!$AJ$2:$AJ$167,TRUE)-_xlfn.NORM.DIST(BM$30,economics!$AK$2:$AK$167,economics!$AJ$2:$AJ$167,TRUE)))),"")</f>
        <v/>
      </c>
      <c r="BN56" t="str">
        <f t="array" ref="BN56">IFERROR((SUMPRODUCT((economics!$AG$2:$AG$167=$B56)*(economics!$D$2:$D$167="process")*economics!$AH$2:$AH$167*(_xlfn.NORM.DIST(BN$3,economics!$AK$2:$AK$167,economics!$AJ$2:$AJ$167,TRUE)-_xlfn.NORM.DIST(BN$30,economics!$AK$2:$AK$167,economics!$AJ$2:$AJ$167,TRUE))*economics!$AM$2:$AM$167))/(SUMPRODUCT((economics!$AG$2:$AG$167=$B56)*(economics!$D$2:$D$167="process")*economics!$AH$2:$AH$167*(_xlfn.NORM.DIST(BN$3,economics!$AK$2:$AK$167,economics!$AJ$2:$AJ$167,TRUE)-_xlfn.NORM.DIST(BN$30,economics!$AK$2:$AK$167,economics!$AJ$2:$AJ$167,TRUE)))),"")</f>
        <v/>
      </c>
      <c r="BO56" t="str">
        <f t="array" ref="BO56">IFERROR((SUMPRODUCT((economics!$AG$2:$AG$167=$B56)*(economics!$D$2:$D$167="process")*economics!$AH$2:$AH$167*(_xlfn.NORM.DIST(BO$3,economics!$AK$2:$AK$167,economics!$AJ$2:$AJ$167,TRUE)-_xlfn.NORM.DIST(BO$30,economics!$AK$2:$AK$167,economics!$AJ$2:$AJ$167,TRUE))*economics!$AM$2:$AM$167))/(SUMPRODUCT((economics!$AG$2:$AG$167=$B56)*(economics!$D$2:$D$167="process")*economics!$AH$2:$AH$167*(_xlfn.NORM.DIST(BO$3,economics!$AK$2:$AK$167,economics!$AJ$2:$AJ$167,TRUE)-_xlfn.NORM.DIST(BO$30,economics!$AK$2:$AK$167,economics!$AJ$2:$AJ$167,TRUE)))),"")</f>
        <v/>
      </c>
      <c r="BP56" t="str">
        <f t="array" ref="BP56">IFERROR((SUMPRODUCT((economics!$AG$2:$AG$167=$B56)*(economics!$D$2:$D$167="process")*economics!$AH$2:$AH$167*(_xlfn.NORM.DIST(BP$3,economics!$AK$2:$AK$167,economics!$AJ$2:$AJ$167,TRUE)-_xlfn.NORM.DIST(BP$30,economics!$AK$2:$AK$167,economics!$AJ$2:$AJ$167,TRUE))*economics!$AM$2:$AM$167))/(SUMPRODUCT((economics!$AG$2:$AG$167=$B56)*(economics!$D$2:$D$167="process")*economics!$AH$2:$AH$167*(_xlfn.NORM.DIST(BP$3,economics!$AK$2:$AK$167,economics!$AJ$2:$AJ$167,TRUE)-_xlfn.NORM.DIST(BP$30,economics!$AK$2:$AK$167,economics!$AJ$2:$AJ$167,TRUE)))),"")</f>
        <v/>
      </c>
      <c r="BQ56" t="str">
        <f t="array" ref="BQ56">IFERROR((SUMPRODUCT((economics!$AG$2:$AG$167=$B56)*(economics!$D$2:$D$167="process")*economics!$AH$2:$AH$167*(_xlfn.NORM.DIST(BQ$3,economics!$AK$2:$AK$167,economics!$AJ$2:$AJ$167,TRUE)-_xlfn.NORM.DIST(BQ$30,economics!$AK$2:$AK$167,economics!$AJ$2:$AJ$167,TRUE))*economics!$AM$2:$AM$167))/(SUMPRODUCT((economics!$AG$2:$AG$167=$B56)*(economics!$D$2:$D$167="process")*economics!$AH$2:$AH$167*(_xlfn.NORM.DIST(BQ$3,economics!$AK$2:$AK$167,economics!$AJ$2:$AJ$167,TRUE)-_xlfn.NORM.DIST(BQ$30,economics!$AK$2:$AK$167,economics!$AJ$2:$AJ$167,TRUE)))),"")</f>
        <v/>
      </c>
      <c r="BR56" t="str">
        <f t="array" ref="BR56">IFERROR((SUMPRODUCT((economics!$AG$2:$AG$167=$B56)*(economics!$D$2:$D$167="process")*economics!$AH$2:$AH$167*(_xlfn.NORM.DIST(BR$3,economics!$AK$2:$AK$167,economics!$AJ$2:$AJ$167,TRUE)-_xlfn.NORM.DIST(BR$30,economics!$AK$2:$AK$167,economics!$AJ$2:$AJ$167,TRUE))*economics!$AM$2:$AM$167))/(SUMPRODUCT((economics!$AG$2:$AG$167=$B56)*(economics!$D$2:$D$167="process")*economics!$AH$2:$AH$167*(_xlfn.NORM.DIST(BR$3,economics!$AK$2:$AK$167,economics!$AJ$2:$AJ$167,TRUE)-_xlfn.NORM.DIST(BR$30,economics!$AK$2:$AK$167,economics!$AJ$2:$AJ$167,TRUE)))),"")</f>
        <v/>
      </c>
      <c r="BS56" t="str">
        <f t="array" ref="BS56">IFERROR((SUMPRODUCT((economics!$AG$2:$AG$167=$B56)*(economics!$D$2:$D$167="process")*economics!$AH$2:$AH$167*(_xlfn.NORM.DIST(BS$3,economics!$AK$2:$AK$167,economics!$AJ$2:$AJ$167,TRUE)-_xlfn.NORM.DIST(BS$30,economics!$AK$2:$AK$167,economics!$AJ$2:$AJ$167,TRUE))*economics!$AM$2:$AM$167))/(SUMPRODUCT((economics!$AG$2:$AG$167=$B56)*(economics!$D$2:$D$167="process")*economics!$AH$2:$AH$167*(_xlfn.NORM.DIST(BS$3,economics!$AK$2:$AK$167,economics!$AJ$2:$AJ$167,TRUE)-_xlfn.NORM.DIST(BS$30,economics!$AK$2:$AK$167,economics!$AJ$2:$AJ$167,TRUE)))),"")</f>
        <v/>
      </c>
      <c r="BT56" t="str">
        <f t="array" ref="BT56">IFERROR((SUMPRODUCT((economics!$AG$2:$AG$167=$B56)*(economics!$D$2:$D$167="process")*economics!$AH$2:$AH$167*(_xlfn.NORM.DIST(BT$3,economics!$AK$2:$AK$167,economics!$AJ$2:$AJ$167,TRUE)-_xlfn.NORM.DIST(BT$30,economics!$AK$2:$AK$167,economics!$AJ$2:$AJ$167,TRUE))*economics!$AM$2:$AM$167))/(SUMPRODUCT((economics!$AG$2:$AG$167=$B56)*(economics!$D$2:$D$167="process")*economics!$AH$2:$AH$167*(_xlfn.NORM.DIST(BT$3,economics!$AK$2:$AK$167,economics!$AJ$2:$AJ$167,TRUE)-_xlfn.NORM.DIST(BT$30,economics!$AK$2:$AK$167,economics!$AJ$2:$AJ$167,TRUE)))),"")</f>
        <v/>
      </c>
      <c r="BU56" t="str">
        <f t="array" ref="BU56">IFERROR((SUMPRODUCT((economics!$AG$2:$AG$167=$B56)*(economics!$D$2:$D$167="process")*economics!$AH$2:$AH$167*(_xlfn.NORM.DIST(BU$3,economics!$AK$2:$AK$167,economics!$AJ$2:$AJ$167,TRUE)-_xlfn.NORM.DIST(BU$30,economics!$AK$2:$AK$167,economics!$AJ$2:$AJ$167,TRUE))*economics!$AM$2:$AM$167))/(SUMPRODUCT((economics!$AG$2:$AG$167=$B56)*(economics!$D$2:$D$167="process")*economics!$AH$2:$AH$167*(_xlfn.NORM.DIST(BU$3,economics!$AK$2:$AK$167,economics!$AJ$2:$AJ$167,TRUE)-_xlfn.NORM.DIST(BU$30,economics!$AK$2:$AK$167,economics!$AJ$2:$AJ$167,TRUE)))),"")</f>
        <v/>
      </c>
      <c r="BV56" t="str">
        <f t="array" ref="BV56">IFERROR((SUMPRODUCT((economics!$AG$2:$AG$167=$B56)*(economics!$D$2:$D$167="process")*economics!$AH$2:$AH$167*(_xlfn.NORM.DIST(BV$3,economics!$AK$2:$AK$167,economics!$AJ$2:$AJ$167,TRUE)-_xlfn.NORM.DIST(BV$30,economics!$AK$2:$AK$167,economics!$AJ$2:$AJ$167,TRUE))*economics!$AM$2:$AM$167))/(SUMPRODUCT((economics!$AG$2:$AG$167=$B56)*(economics!$D$2:$D$167="process")*economics!$AH$2:$AH$167*(_xlfn.NORM.DIST(BV$3,economics!$AK$2:$AK$167,economics!$AJ$2:$AJ$167,TRUE)-_xlfn.NORM.DIST(BV$30,economics!$AK$2:$AK$167,economics!$AJ$2:$AJ$167,TRUE)))),"")</f>
        <v/>
      </c>
      <c r="BW56" t="str">
        <f t="array" ref="BW56">IFERROR((SUMPRODUCT((economics!$AG$2:$AG$167=$B56)*(economics!$D$2:$D$167="process")*economics!$AH$2:$AH$167*(_xlfn.NORM.DIST(BW$3,economics!$AK$2:$AK$167,economics!$AJ$2:$AJ$167,TRUE)-_xlfn.NORM.DIST(BW$30,economics!$AK$2:$AK$167,economics!$AJ$2:$AJ$167,TRUE))*economics!$AM$2:$AM$167))/(SUMPRODUCT((economics!$AG$2:$AG$167=$B56)*(economics!$D$2:$D$167="process")*economics!$AH$2:$AH$167*(_xlfn.NORM.DIST(BW$3,economics!$AK$2:$AK$167,economics!$AJ$2:$AJ$167,TRUE)-_xlfn.NORM.DIST(BW$30,economics!$AK$2:$AK$167,economics!$AJ$2:$AJ$167,TRUE)))),"")</f>
        <v/>
      </c>
      <c r="BX56" t="str">
        <f t="array" ref="BX56">IFERROR((SUMPRODUCT((economics!$AG$2:$AG$167=$B56)*(economics!$D$2:$D$167="process")*economics!$AH$2:$AH$167*(_xlfn.NORM.DIST(BX$3,economics!$AK$2:$AK$167,economics!$AJ$2:$AJ$167,TRUE)-_xlfn.NORM.DIST(BX$30,economics!$AK$2:$AK$167,economics!$AJ$2:$AJ$167,TRUE))*economics!$AM$2:$AM$167))/(SUMPRODUCT((economics!$AG$2:$AG$167=$B56)*(economics!$D$2:$D$167="process")*economics!$AH$2:$AH$167*(_xlfn.NORM.DIST(BX$3,economics!$AK$2:$AK$167,economics!$AJ$2:$AJ$167,TRUE)-_xlfn.NORM.DIST(BX$30,economics!$AK$2:$AK$167,economics!$AJ$2:$AJ$167,TRUE)))),"")</f>
        <v/>
      </c>
      <c r="BY56" t="str">
        <f t="array" ref="BY56">IFERROR((SUMPRODUCT((economics!$AG$2:$AG$167=$B56)*(economics!$D$2:$D$167="process")*economics!$AH$2:$AH$167*(_xlfn.NORM.DIST(BY$3,economics!$AK$2:$AK$167,economics!$AJ$2:$AJ$167,TRUE)-_xlfn.NORM.DIST(BY$30,economics!$AK$2:$AK$167,economics!$AJ$2:$AJ$167,TRUE))*economics!$AM$2:$AM$167))/(SUMPRODUCT((economics!$AG$2:$AG$167=$B56)*(economics!$D$2:$D$167="process")*economics!$AH$2:$AH$167*(_xlfn.NORM.DIST(BY$3,economics!$AK$2:$AK$167,economics!$AJ$2:$AJ$167,TRUE)-_xlfn.NORM.DIST(BY$30,economics!$AK$2:$AK$167,economics!$AJ$2:$AJ$167,TRUE)))),"")</f>
        <v/>
      </c>
      <c r="BZ56" t="str">
        <f t="array" ref="BZ56">IFERROR((SUMPRODUCT((economics!$AG$2:$AG$167=$B56)*(economics!$D$2:$D$167="process")*economics!$AH$2:$AH$167*(_xlfn.NORM.DIST(BZ$3,economics!$AK$2:$AK$167,economics!$AJ$2:$AJ$167,TRUE)-_xlfn.NORM.DIST(BZ$30,economics!$AK$2:$AK$167,economics!$AJ$2:$AJ$167,TRUE))*economics!$AM$2:$AM$167))/(SUMPRODUCT((economics!$AG$2:$AG$167=$B56)*(economics!$D$2:$D$167="process")*economics!$AH$2:$AH$167*(_xlfn.NORM.DIST(BZ$3,economics!$AK$2:$AK$167,economics!$AJ$2:$AJ$167,TRUE)-_xlfn.NORM.DIST(BZ$30,economics!$AK$2:$AK$167,economics!$AJ$2:$AJ$167,TRUE)))),"")</f>
        <v/>
      </c>
      <c r="CA56" t="str">
        <f t="array" ref="CA56">IFERROR((SUMPRODUCT((economics!$AG$2:$AG$167=$B56)*(economics!$D$2:$D$167="process")*economics!$AH$2:$AH$167*(_xlfn.NORM.DIST(CA$3,economics!$AK$2:$AK$167,economics!$AJ$2:$AJ$167,TRUE)-_xlfn.NORM.DIST(CA$30,economics!$AK$2:$AK$167,economics!$AJ$2:$AJ$167,TRUE))*economics!$AM$2:$AM$167))/(SUMPRODUCT((economics!$AG$2:$AG$167=$B56)*(economics!$D$2:$D$167="process")*economics!$AH$2:$AH$167*(_xlfn.NORM.DIST(CA$3,economics!$AK$2:$AK$167,economics!$AJ$2:$AJ$167,TRUE)-_xlfn.NORM.DIST(CA$30,economics!$AK$2:$AK$167,economics!$AJ$2:$AJ$167,TRUE)))),"")</f>
        <v/>
      </c>
      <c r="CB56" t="str">
        <f t="array" ref="CB56">IFERROR((SUMPRODUCT((economics!$AG$2:$AG$167=$B56)*(economics!$D$2:$D$167="process")*economics!$AH$2:$AH$167*(_xlfn.NORM.DIST(CB$3,economics!$AK$2:$AK$167,economics!$AJ$2:$AJ$167,TRUE)-_xlfn.NORM.DIST(CB$30,economics!$AK$2:$AK$167,economics!$AJ$2:$AJ$167,TRUE))*economics!$AM$2:$AM$167))/(SUMPRODUCT((economics!$AG$2:$AG$167=$B56)*(economics!$D$2:$D$167="process")*economics!$AH$2:$AH$167*(_xlfn.NORM.DIST(CB$3,economics!$AK$2:$AK$167,economics!$AJ$2:$AJ$167,TRUE)-_xlfn.NORM.DIST(CB$30,economics!$AK$2:$AK$167,economics!$AJ$2:$AJ$167,TRUE)))),"")</f>
        <v/>
      </c>
      <c r="CC56" t="str">
        <f t="array" ref="CC56">IFERROR((SUMPRODUCT((economics!$AG$2:$AG$167=$B56)*(economics!$D$2:$D$167="process")*economics!$AH$2:$AH$167*(_xlfn.NORM.DIST(CC$3,economics!$AK$2:$AK$167,economics!$AJ$2:$AJ$167,TRUE)-_xlfn.NORM.DIST(CC$30,economics!$AK$2:$AK$167,economics!$AJ$2:$AJ$167,TRUE))*economics!$AM$2:$AM$167))/(SUMPRODUCT((economics!$AG$2:$AG$167=$B56)*(economics!$D$2:$D$167="process")*economics!$AH$2:$AH$167*(_xlfn.NORM.DIST(CC$3,economics!$AK$2:$AK$167,economics!$AJ$2:$AJ$167,TRUE)-_xlfn.NORM.DIST(CC$30,economics!$AK$2:$AK$167,economics!$AJ$2:$AJ$167,TRUE)))),"")</f>
        <v/>
      </c>
      <c r="CD56" t="str">
        <f t="array" ref="CD56">IFERROR((SUMPRODUCT((economics!$AG$2:$AG$167=$B56)*(economics!$D$2:$D$167="process")*economics!$AH$2:$AH$167*(_xlfn.NORM.DIST(CD$3,economics!$AK$2:$AK$167,economics!$AJ$2:$AJ$167,TRUE)-_xlfn.NORM.DIST(CD$30,economics!$AK$2:$AK$167,economics!$AJ$2:$AJ$167,TRUE))*economics!$AM$2:$AM$167))/(SUMPRODUCT((economics!$AG$2:$AG$167=$B56)*(economics!$D$2:$D$167="process")*economics!$AH$2:$AH$167*(_xlfn.NORM.DIST(CD$3,economics!$AK$2:$AK$167,economics!$AJ$2:$AJ$167,TRUE)-_xlfn.NORM.DIST(CD$30,economics!$AK$2:$AK$167,economics!$AJ$2:$AJ$167,TRUE)))),"")</f>
        <v/>
      </c>
      <c r="CE56" t="str">
        <f t="array" ref="CE56">IFERROR((SUMPRODUCT((economics!$AG$2:$AG$167=$B56)*(economics!$D$2:$D$167="process")*economics!$AH$2:$AH$167*(_xlfn.NORM.DIST(CE$3,economics!$AK$2:$AK$167,economics!$AJ$2:$AJ$167,TRUE)-_xlfn.NORM.DIST(CE$30,economics!$AK$2:$AK$167,economics!$AJ$2:$AJ$167,TRUE))*economics!$AM$2:$AM$167))/(SUMPRODUCT((economics!$AG$2:$AG$167=$B56)*(economics!$D$2:$D$167="process")*economics!$AH$2:$AH$167*(_xlfn.NORM.DIST(CE$3,economics!$AK$2:$AK$167,economics!$AJ$2:$AJ$167,TRUE)-_xlfn.NORM.DIST(CE$30,economics!$AK$2:$AK$167,economics!$AJ$2:$AJ$167,TRUE)))),"")</f>
        <v/>
      </c>
      <c r="CF56" t="str">
        <f t="array" ref="CF56">IFERROR((SUMPRODUCT((economics!$AG$2:$AG$167=$B56)*(economics!$D$2:$D$167="process")*economics!$AH$2:$AH$167*(_xlfn.NORM.DIST(CF$3,economics!$AK$2:$AK$167,economics!$AJ$2:$AJ$167,TRUE)-_xlfn.NORM.DIST(CF$30,economics!$AK$2:$AK$167,economics!$AJ$2:$AJ$167,TRUE))*economics!$AM$2:$AM$167))/(SUMPRODUCT((economics!$AG$2:$AG$167=$B56)*(economics!$D$2:$D$167="process")*economics!$AH$2:$AH$167*(_xlfn.NORM.DIST(CF$3,economics!$AK$2:$AK$167,economics!$AJ$2:$AJ$167,TRUE)-_xlfn.NORM.DIST(CF$30,economics!$AK$2:$AK$167,economics!$AJ$2:$AJ$167,TRUE)))),"")</f>
        <v/>
      </c>
      <c r="CG56" t="str">
        <f t="array" ref="CG56">IFERROR((SUMPRODUCT((economics!$AG$2:$AG$167=$B56)*(economics!$D$2:$D$167="process")*economics!$AH$2:$AH$167*(_xlfn.NORM.DIST(CG$3,economics!$AK$2:$AK$167,economics!$AJ$2:$AJ$167,TRUE)-_xlfn.NORM.DIST(CG$30,economics!$AK$2:$AK$167,economics!$AJ$2:$AJ$167,TRUE))*economics!$AM$2:$AM$167))/(SUMPRODUCT((economics!$AG$2:$AG$167=$B56)*(economics!$D$2:$D$167="process")*economics!$AH$2:$AH$167*(_xlfn.NORM.DIST(CG$3,economics!$AK$2:$AK$167,economics!$AJ$2:$AJ$167,TRUE)-_xlfn.NORM.DIST(CG$30,economics!$AK$2:$AK$167,economics!$AJ$2:$AJ$167,TRUE)))),"")</f>
        <v/>
      </c>
      <c r="CH56" t="str">
        <f t="array" ref="CH56">IFERROR((SUMPRODUCT((economics!$AG$2:$AG$167=$B56)*(economics!$D$2:$D$167="process")*economics!$AH$2:$AH$167*(_xlfn.NORM.DIST(CH$3,economics!$AK$2:$AK$167,economics!$AJ$2:$AJ$167,TRUE)-_xlfn.NORM.DIST(CH$30,economics!$AK$2:$AK$167,economics!$AJ$2:$AJ$167,TRUE))*economics!$AM$2:$AM$167))/(SUMPRODUCT((economics!$AG$2:$AG$167=$B56)*(economics!$D$2:$D$167="process")*economics!$AH$2:$AH$167*(_xlfn.NORM.DIST(CH$3,economics!$AK$2:$AK$167,economics!$AJ$2:$AJ$167,TRUE)-_xlfn.NORM.DIST(CH$30,economics!$AK$2:$AK$167,economics!$AJ$2:$AJ$167,TRUE)))),"")</f>
        <v/>
      </c>
    </row>
    <row r="57" spans="1:86" x14ac:dyDescent="0.35">
      <c r="A57" t="str">
        <f t="shared" si="0"/>
        <v>construction 41T43</v>
      </c>
      <c r="B57" t="str">
        <f t="shared" si="0"/>
        <v>41T43</v>
      </c>
      <c r="E57" t="str">
        <f t="array" ref="E57">IFERROR((SUMPRODUCT((economics!$AG$2:$AG$167=$B57)*(economics!$D$2:$D$167="process")*economics!$AH$2:$AH$167*(_xlfn.NORM.DIST(E$3,economics!$AK$2:$AK$167,economics!$AJ$2:$AJ$167,TRUE)-_xlfn.NORM.DIST(E$30,economics!$AK$2:$AK$167,economics!$AJ$2:$AJ$167,TRUE))*economics!$AM$2:$AM$167))/(SUMPRODUCT((economics!$AG$2:$AG$167=$B57)*(economics!$D$2:$D$167="process")*economics!$AH$2:$AH$167*(_xlfn.NORM.DIST(E$3,economics!$AK$2:$AK$167,economics!$AJ$2:$AJ$167,TRUE)-_xlfn.NORM.DIST(E$30,economics!$AK$2:$AK$167,economics!$AJ$2:$AJ$167,TRUE)))),"")</f>
        <v/>
      </c>
      <c r="F57" t="str">
        <f t="array" ref="F57">IFERROR((SUMPRODUCT((economics!$AG$2:$AG$167=$B57)*(economics!$D$2:$D$167="process")*economics!$AH$2:$AH$167*(_xlfn.NORM.DIST(F$3,economics!$AK$2:$AK$167,economics!$AJ$2:$AJ$167,TRUE)-_xlfn.NORM.DIST(F$30,economics!$AK$2:$AK$167,economics!$AJ$2:$AJ$167,TRUE))*economics!$AM$2:$AM$167))/(SUMPRODUCT((economics!$AG$2:$AG$167=$B57)*(economics!$D$2:$D$167="process")*economics!$AH$2:$AH$167*(_xlfn.NORM.DIST(F$3,economics!$AK$2:$AK$167,economics!$AJ$2:$AJ$167,TRUE)-_xlfn.NORM.DIST(F$30,economics!$AK$2:$AK$167,economics!$AJ$2:$AJ$167,TRUE)))),"")</f>
        <v/>
      </c>
      <c r="G57" t="str">
        <f t="array" ref="G57">IFERROR((SUMPRODUCT((economics!$AG$2:$AG$167=$B57)*(economics!$D$2:$D$167="process")*economics!$AH$2:$AH$167*(_xlfn.NORM.DIST(G$3,economics!$AK$2:$AK$167,economics!$AJ$2:$AJ$167,TRUE)-_xlfn.NORM.DIST(G$30,economics!$AK$2:$AK$167,economics!$AJ$2:$AJ$167,TRUE))*economics!$AM$2:$AM$167))/(SUMPRODUCT((economics!$AG$2:$AG$167=$B57)*(economics!$D$2:$D$167="process")*economics!$AH$2:$AH$167*(_xlfn.NORM.DIST(G$3,economics!$AK$2:$AK$167,economics!$AJ$2:$AJ$167,TRUE)-_xlfn.NORM.DIST(G$30,economics!$AK$2:$AK$167,economics!$AJ$2:$AJ$167,TRUE)))),"")</f>
        <v/>
      </c>
      <c r="H57" t="str">
        <f t="array" ref="H57">IFERROR((SUMPRODUCT((economics!$AG$2:$AG$167=$B57)*(economics!$D$2:$D$167="process")*economics!$AH$2:$AH$167*(_xlfn.NORM.DIST(H$3,economics!$AK$2:$AK$167,economics!$AJ$2:$AJ$167,TRUE)-_xlfn.NORM.DIST(H$30,economics!$AK$2:$AK$167,economics!$AJ$2:$AJ$167,TRUE))*economics!$AM$2:$AM$167))/(SUMPRODUCT((economics!$AG$2:$AG$167=$B57)*(economics!$D$2:$D$167="process")*economics!$AH$2:$AH$167*(_xlfn.NORM.DIST(H$3,economics!$AK$2:$AK$167,economics!$AJ$2:$AJ$167,TRUE)-_xlfn.NORM.DIST(H$30,economics!$AK$2:$AK$167,economics!$AJ$2:$AJ$167,TRUE)))),"")</f>
        <v/>
      </c>
      <c r="I57" t="str">
        <f t="array" ref="I57">IFERROR((SUMPRODUCT((economics!$AG$2:$AG$167=$B57)*(economics!$D$2:$D$167="process")*economics!$AH$2:$AH$167*(_xlfn.NORM.DIST(I$3,economics!$AK$2:$AK$167,economics!$AJ$2:$AJ$167,TRUE)-_xlfn.NORM.DIST(I$30,economics!$AK$2:$AK$167,economics!$AJ$2:$AJ$167,TRUE))*economics!$AM$2:$AM$167))/(SUMPRODUCT((economics!$AG$2:$AG$167=$B57)*(economics!$D$2:$D$167="process")*economics!$AH$2:$AH$167*(_xlfn.NORM.DIST(I$3,economics!$AK$2:$AK$167,economics!$AJ$2:$AJ$167,TRUE)-_xlfn.NORM.DIST(I$30,economics!$AK$2:$AK$167,economics!$AJ$2:$AJ$167,TRUE)))),"")</f>
        <v/>
      </c>
      <c r="J57" t="str">
        <f t="array" ref="J57">IFERROR((SUMPRODUCT((economics!$AG$2:$AG$167=$B57)*(economics!$D$2:$D$167="process")*economics!$AH$2:$AH$167*(_xlfn.NORM.DIST(J$3,economics!$AK$2:$AK$167,economics!$AJ$2:$AJ$167,TRUE)-_xlfn.NORM.DIST(J$30,economics!$AK$2:$AK$167,economics!$AJ$2:$AJ$167,TRUE))*economics!$AM$2:$AM$167))/(SUMPRODUCT((economics!$AG$2:$AG$167=$B57)*(economics!$D$2:$D$167="process")*economics!$AH$2:$AH$167*(_xlfn.NORM.DIST(J$3,economics!$AK$2:$AK$167,economics!$AJ$2:$AJ$167,TRUE)-_xlfn.NORM.DIST(J$30,economics!$AK$2:$AK$167,economics!$AJ$2:$AJ$167,TRUE)))),"")</f>
        <v/>
      </c>
      <c r="K57" t="str">
        <f t="array" ref="K57">IFERROR((SUMPRODUCT((economics!$AG$2:$AG$167=$B57)*(economics!$D$2:$D$167="process")*economics!$AH$2:$AH$167*(_xlfn.NORM.DIST(K$3,economics!$AK$2:$AK$167,economics!$AJ$2:$AJ$167,TRUE)-_xlfn.NORM.DIST(K$30,economics!$AK$2:$AK$167,economics!$AJ$2:$AJ$167,TRUE))*economics!$AM$2:$AM$167))/(SUMPRODUCT((economics!$AG$2:$AG$167=$B57)*(economics!$D$2:$D$167="process")*economics!$AH$2:$AH$167*(_xlfn.NORM.DIST(K$3,economics!$AK$2:$AK$167,economics!$AJ$2:$AJ$167,TRUE)-_xlfn.NORM.DIST(K$30,economics!$AK$2:$AK$167,economics!$AJ$2:$AJ$167,TRUE)))),"")</f>
        <v/>
      </c>
      <c r="L57" t="str">
        <f t="array" ref="L57">IFERROR((SUMPRODUCT((economics!$AG$2:$AG$167=$B57)*(economics!$D$2:$D$167="process")*economics!$AH$2:$AH$167*(_xlfn.NORM.DIST(L$3,economics!$AK$2:$AK$167,economics!$AJ$2:$AJ$167,TRUE)-_xlfn.NORM.DIST(L$30,economics!$AK$2:$AK$167,economics!$AJ$2:$AJ$167,TRUE))*economics!$AM$2:$AM$167))/(SUMPRODUCT((economics!$AG$2:$AG$167=$B57)*(economics!$D$2:$D$167="process")*economics!$AH$2:$AH$167*(_xlfn.NORM.DIST(L$3,economics!$AK$2:$AK$167,economics!$AJ$2:$AJ$167,TRUE)-_xlfn.NORM.DIST(L$30,economics!$AK$2:$AK$167,economics!$AJ$2:$AJ$167,TRUE)))),"")</f>
        <v/>
      </c>
      <c r="M57" t="str">
        <f t="array" ref="M57">IFERROR((SUMPRODUCT((economics!$AG$2:$AG$167=$B57)*(economics!$D$2:$D$167="process")*economics!$AH$2:$AH$167*(_xlfn.NORM.DIST(M$3,economics!$AK$2:$AK$167,economics!$AJ$2:$AJ$167,TRUE)-_xlfn.NORM.DIST(M$30,economics!$AK$2:$AK$167,economics!$AJ$2:$AJ$167,TRUE))*economics!$AM$2:$AM$167))/(SUMPRODUCT((economics!$AG$2:$AG$167=$B57)*(economics!$D$2:$D$167="process")*economics!$AH$2:$AH$167*(_xlfn.NORM.DIST(M$3,economics!$AK$2:$AK$167,economics!$AJ$2:$AJ$167,TRUE)-_xlfn.NORM.DIST(M$30,economics!$AK$2:$AK$167,economics!$AJ$2:$AJ$167,TRUE)))),"")</f>
        <v/>
      </c>
      <c r="N57" t="str">
        <f t="array" ref="N57">IFERROR((SUMPRODUCT((economics!$AG$2:$AG$167=$B57)*(economics!$D$2:$D$167="process")*economics!$AH$2:$AH$167*(_xlfn.NORM.DIST(N$3,economics!$AK$2:$AK$167,economics!$AJ$2:$AJ$167,TRUE)-_xlfn.NORM.DIST(N$30,economics!$AK$2:$AK$167,economics!$AJ$2:$AJ$167,TRUE))*economics!$AM$2:$AM$167))/(SUMPRODUCT((economics!$AG$2:$AG$167=$B57)*(economics!$D$2:$D$167="process")*economics!$AH$2:$AH$167*(_xlfn.NORM.DIST(N$3,economics!$AK$2:$AK$167,economics!$AJ$2:$AJ$167,TRUE)-_xlfn.NORM.DIST(N$30,economics!$AK$2:$AK$167,economics!$AJ$2:$AJ$167,TRUE)))),"")</f>
        <v/>
      </c>
      <c r="O57" t="str">
        <f t="array" ref="O57">IFERROR((SUMPRODUCT((economics!$AG$2:$AG$167=$B57)*(economics!$D$2:$D$167="process")*economics!$AH$2:$AH$167*(_xlfn.NORM.DIST(O$3,economics!$AK$2:$AK$167,economics!$AJ$2:$AJ$167,TRUE)-_xlfn.NORM.DIST(O$30,economics!$AK$2:$AK$167,economics!$AJ$2:$AJ$167,TRUE))*economics!$AM$2:$AM$167))/(SUMPRODUCT((economics!$AG$2:$AG$167=$B57)*(economics!$D$2:$D$167="process")*economics!$AH$2:$AH$167*(_xlfn.NORM.DIST(O$3,economics!$AK$2:$AK$167,economics!$AJ$2:$AJ$167,TRUE)-_xlfn.NORM.DIST(O$30,economics!$AK$2:$AK$167,economics!$AJ$2:$AJ$167,TRUE)))),"")</f>
        <v/>
      </c>
      <c r="P57" t="str">
        <f t="array" ref="P57">IFERROR((SUMPRODUCT((economics!$AG$2:$AG$167=$B57)*(economics!$D$2:$D$167="process")*economics!$AH$2:$AH$167*(_xlfn.NORM.DIST(P$3,economics!$AK$2:$AK$167,economics!$AJ$2:$AJ$167,TRUE)-_xlfn.NORM.DIST(P$30,economics!$AK$2:$AK$167,economics!$AJ$2:$AJ$167,TRUE))*economics!$AM$2:$AM$167))/(SUMPRODUCT((economics!$AG$2:$AG$167=$B57)*(economics!$D$2:$D$167="process")*economics!$AH$2:$AH$167*(_xlfn.NORM.DIST(P$3,economics!$AK$2:$AK$167,economics!$AJ$2:$AJ$167,TRUE)-_xlfn.NORM.DIST(P$30,economics!$AK$2:$AK$167,economics!$AJ$2:$AJ$167,TRUE)))),"")</f>
        <v/>
      </c>
      <c r="Q57" t="str">
        <f t="array" ref="Q57">IFERROR((SUMPRODUCT((economics!$AG$2:$AG$167=$B57)*(economics!$D$2:$D$167="process")*economics!$AH$2:$AH$167*(_xlfn.NORM.DIST(Q$3,economics!$AK$2:$AK$167,economics!$AJ$2:$AJ$167,TRUE)-_xlfn.NORM.DIST(Q$30,economics!$AK$2:$AK$167,economics!$AJ$2:$AJ$167,TRUE))*economics!$AM$2:$AM$167))/(SUMPRODUCT((economics!$AG$2:$AG$167=$B57)*(economics!$D$2:$D$167="process")*economics!$AH$2:$AH$167*(_xlfn.NORM.DIST(Q$3,economics!$AK$2:$AK$167,economics!$AJ$2:$AJ$167,TRUE)-_xlfn.NORM.DIST(Q$30,economics!$AK$2:$AK$167,economics!$AJ$2:$AJ$167,TRUE)))),"")</f>
        <v/>
      </c>
      <c r="R57" t="str">
        <f t="array" ref="R57">IFERROR((SUMPRODUCT((economics!$AG$2:$AG$167=$B57)*(economics!$D$2:$D$167="process")*economics!$AH$2:$AH$167*(_xlfn.NORM.DIST(R$3,economics!$AK$2:$AK$167,economics!$AJ$2:$AJ$167,TRUE)-_xlfn.NORM.DIST(R$30,economics!$AK$2:$AK$167,economics!$AJ$2:$AJ$167,TRUE))*economics!$AM$2:$AM$167))/(SUMPRODUCT((economics!$AG$2:$AG$167=$B57)*(economics!$D$2:$D$167="process")*economics!$AH$2:$AH$167*(_xlfn.NORM.DIST(R$3,economics!$AK$2:$AK$167,economics!$AJ$2:$AJ$167,TRUE)-_xlfn.NORM.DIST(R$30,economics!$AK$2:$AK$167,economics!$AJ$2:$AJ$167,TRUE)))),"")</f>
        <v/>
      </c>
      <c r="S57" t="str">
        <f t="array" ref="S57">IFERROR((SUMPRODUCT((economics!$AG$2:$AG$167=$B57)*(economics!$D$2:$D$167="process")*economics!$AH$2:$AH$167*(_xlfn.NORM.DIST(S$3,economics!$AK$2:$AK$167,economics!$AJ$2:$AJ$167,TRUE)-_xlfn.NORM.DIST(S$30,economics!$AK$2:$AK$167,economics!$AJ$2:$AJ$167,TRUE))*economics!$AM$2:$AM$167))/(SUMPRODUCT((economics!$AG$2:$AG$167=$B57)*(economics!$D$2:$D$167="process")*economics!$AH$2:$AH$167*(_xlfn.NORM.DIST(S$3,economics!$AK$2:$AK$167,economics!$AJ$2:$AJ$167,TRUE)-_xlfn.NORM.DIST(S$30,economics!$AK$2:$AK$167,economics!$AJ$2:$AJ$167,TRUE)))),"")</f>
        <v/>
      </c>
      <c r="T57" t="str">
        <f t="array" ref="T57">IFERROR((SUMPRODUCT((economics!$AG$2:$AG$167=$B57)*(economics!$D$2:$D$167="process")*economics!$AH$2:$AH$167*(_xlfn.NORM.DIST(T$3,economics!$AK$2:$AK$167,economics!$AJ$2:$AJ$167,TRUE)-_xlfn.NORM.DIST(T$30,economics!$AK$2:$AK$167,economics!$AJ$2:$AJ$167,TRUE))*economics!$AM$2:$AM$167))/(SUMPRODUCT((economics!$AG$2:$AG$167=$B57)*(economics!$D$2:$D$167="process")*economics!$AH$2:$AH$167*(_xlfn.NORM.DIST(T$3,economics!$AK$2:$AK$167,economics!$AJ$2:$AJ$167,TRUE)-_xlfn.NORM.DIST(T$30,economics!$AK$2:$AK$167,economics!$AJ$2:$AJ$167,TRUE)))),"")</f>
        <v/>
      </c>
      <c r="U57" t="str">
        <f t="array" ref="U57">IFERROR((SUMPRODUCT((economics!$AG$2:$AG$167=$B57)*(economics!$D$2:$D$167="process")*economics!$AH$2:$AH$167*(_xlfn.NORM.DIST(U$3,economics!$AK$2:$AK$167,economics!$AJ$2:$AJ$167,TRUE)-_xlfn.NORM.DIST(U$30,economics!$AK$2:$AK$167,economics!$AJ$2:$AJ$167,TRUE))*economics!$AM$2:$AM$167))/(SUMPRODUCT((economics!$AG$2:$AG$167=$B57)*(economics!$D$2:$D$167="process")*economics!$AH$2:$AH$167*(_xlfn.NORM.DIST(U$3,economics!$AK$2:$AK$167,economics!$AJ$2:$AJ$167,TRUE)-_xlfn.NORM.DIST(U$30,economics!$AK$2:$AK$167,economics!$AJ$2:$AJ$167,TRUE)))),"")</f>
        <v/>
      </c>
      <c r="V57" t="str">
        <f t="array" ref="V57">IFERROR((SUMPRODUCT((economics!$AG$2:$AG$167=$B57)*(economics!$D$2:$D$167="process")*economics!$AH$2:$AH$167*(_xlfn.NORM.DIST(V$3,economics!$AK$2:$AK$167,economics!$AJ$2:$AJ$167,TRUE)-_xlfn.NORM.DIST(V$30,economics!$AK$2:$AK$167,economics!$AJ$2:$AJ$167,TRUE))*economics!$AM$2:$AM$167))/(SUMPRODUCT((economics!$AG$2:$AG$167=$B57)*(economics!$D$2:$D$167="process")*economics!$AH$2:$AH$167*(_xlfn.NORM.DIST(V$3,economics!$AK$2:$AK$167,economics!$AJ$2:$AJ$167,TRUE)-_xlfn.NORM.DIST(V$30,economics!$AK$2:$AK$167,economics!$AJ$2:$AJ$167,TRUE)))),"")</f>
        <v/>
      </c>
      <c r="W57" t="str">
        <f t="array" ref="W57">IFERROR((SUMPRODUCT((economics!$AG$2:$AG$167=$B57)*(economics!$D$2:$D$167="process")*economics!$AH$2:$AH$167*(_xlfn.NORM.DIST(W$3,economics!$AK$2:$AK$167,economics!$AJ$2:$AJ$167,TRUE)-_xlfn.NORM.DIST(W$30,economics!$AK$2:$AK$167,economics!$AJ$2:$AJ$167,TRUE))*economics!$AM$2:$AM$167))/(SUMPRODUCT((economics!$AG$2:$AG$167=$B57)*(economics!$D$2:$D$167="process")*economics!$AH$2:$AH$167*(_xlfn.NORM.DIST(W$3,economics!$AK$2:$AK$167,economics!$AJ$2:$AJ$167,TRUE)-_xlfn.NORM.DIST(W$30,economics!$AK$2:$AK$167,economics!$AJ$2:$AJ$167,TRUE)))),"")</f>
        <v/>
      </c>
      <c r="X57" t="str">
        <f t="array" ref="X57">IFERROR((SUMPRODUCT((economics!$AG$2:$AG$167=$B57)*(economics!$D$2:$D$167="process")*economics!$AH$2:$AH$167*(_xlfn.NORM.DIST(X$3,economics!$AK$2:$AK$167,economics!$AJ$2:$AJ$167,TRUE)-_xlfn.NORM.DIST(X$30,economics!$AK$2:$AK$167,economics!$AJ$2:$AJ$167,TRUE))*economics!$AM$2:$AM$167))/(SUMPRODUCT((economics!$AG$2:$AG$167=$B57)*(economics!$D$2:$D$167="process")*economics!$AH$2:$AH$167*(_xlfn.NORM.DIST(X$3,economics!$AK$2:$AK$167,economics!$AJ$2:$AJ$167,TRUE)-_xlfn.NORM.DIST(X$30,economics!$AK$2:$AK$167,economics!$AJ$2:$AJ$167,TRUE)))),"")</f>
        <v/>
      </c>
      <c r="Y57" t="str">
        <f t="array" ref="Y57">IFERROR((SUMPRODUCT((economics!$AG$2:$AG$167=$B57)*(economics!$D$2:$D$167="process")*economics!$AH$2:$AH$167*(_xlfn.NORM.DIST(Y$3,economics!$AK$2:$AK$167,economics!$AJ$2:$AJ$167,TRUE)-_xlfn.NORM.DIST(Y$30,economics!$AK$2:$AK$167,economics!$AJ$2:$AJ$167,TRUE))*economics!$AM$2:$AM$167))/(SUMPRODUCT((economics!$AG$2:$AG$167=$B57)*(economics!$D$2:$D$167="process")*economics!$AH$2:$AH$167*(_xlfn.NORM.DIST(Y$3,economics!$AK$2:$AK$167,economics!$AJ$2:$AJ$167,TRUE)-_xlfn.NORM.DIST(Y$30,economics!$AK$2:$AK$167,economics!$AJ$2:$AJ$167,TRUE)))),"")</f>
        <v/>
      </c>
      <c r="Z57" t="str">
        <f t="array" ref="Z57">IFERROR((SUMPRODUCT((economics!$AG$2:$AG$167=$B57)*(economics!$D$2:$D$167="process")*economics!$AH$2:$AH$167*(_xlfn.NORM.DIST(Z$3,economics!$AK$2:$AK$167,economics!$AJ$2:$AJ$167,TRUE)-_xlfn.NORM.DIST(Z$30,economics!$AK$2:$AK$167,economics!$AJ$2:$AJ$167,TRUE))*economics!$AM$2:$AM$167))/(SUMPRODUCT((economics!$AG$2:$AG$167=$B57)*(economics!$D$2:$D$167="process")*economics!$AH$2:$AH$167*(_xlfn.NORM.DIST(Z$3,economics!$AK$2:$AK$167,economics!$AJ$2:$AJ$167,TRUE)-_xlfn.NORM.DIST(Z$30,economics!$AK$2:$AK$167,economics!$AJ$2:$AJ$167,TRUE)))),"")</f>
        <v/>
      </c>
      <c r="AA57" t="str">
        <f t="array" ref="AA57">IFERROR((SUMPRODUCT((economics!$AG$2:$AG$167=$B57)*(economics!$D$2:$D$167="process")*economics!$AH$2:$AH$167*(_xlfn.NORM.DIST(AA$3,economics!$AK$2:$AK$167,economics!$AJ$2:$AJ$167,TRUE)-_xlfn.NORM.DIST(AA$30,economics!$AK$2:$AK$167,economics!$AJ$2:$AJ$167,TRUE))*economics!$AM$2:$AM$167))/(SUMPRODUCT((economics!$AG$2:$AG$167=$B57)*(economics!$D$2:$D$167="process")*economics!$AH$2:$AH$167*(_xlfn.NORM.DIST(AA$3,economics!$AK$2:$AK$167,economics!$AJ$2:$AJ$167,TRUE)-_xlfn.NORM.DIST(AA$30,economics!$AK$2:$AK$167,economics!$AJ$2:$AJ$167,TRUE)))),"")</f>
        <v/>
      </c>
      <c r="AB57" t="str">
        <f t="array" ref="AB57">IFERROR((SUMPRODUCT((economics!$AG$2:$AG$167=$B57)*(economics!$D$2:$D$167="process")*economics!$AH$2:$AH$167*(_xlfn.NORM.DIST(AB$3,economics!$AK$2:$AK$167,economics!$AJ$2:$AJ$167,TRUE)-_xlfn.NORM.DIST(AB$30,economics!$AK$2:$AK$167,economics!$AJ$2:$AJ$167,TRUE))*economics!$AM$2:$AM$167))/(SUMPRODUCT((economics!$AG$2:$AG$167=$B57)*(economics!$D$2:$D$167="process")*economics!$AH$2:$AH$167*(_xlfn.NORM.DIST(AB$3,economics!$AK$2:$AK$167,economics!$AJ$2:$AJ$167,TRUE)-_xlfn.NORM.DIST(AB$30,economics!$AK$2:$AK$167,economics!$AJ$2:$AJ$167,TRUE)))),"")</f>
        <v/>
      </c>
      <c r="AC57" t="str">
        <f t="array" ref="AC57">IFERROR((SUMPRODUCT((economics!$AG$2:$AG$167=$B57)*(economics!$D$2:$D$167="process")*economics!$AH$2:$AH$167*(_xlfn.NORM.DIST(AC$3,economics!$AK$2:$AK$167,economics!$AJ$2:$AJ$167,TRUE)-_xlfn.NORM.DIST(AC$30,economics!$AK$2:$AK$167,economics!$AJ$2:$AJ$167,TRUE))*economics!$AM$2:$AM$167))/(SUMPRODUCT((economics!$AG$2:$AG$167=$B57)*(economics!$D$2:$D$167="process")*economics!$AH$2:$AH$167*(_xlfn.NORM.DIST(AC$3,economics!$AK$2:$AK$167,economics!$AJ$2:$AJ$167,TRUE)-_xlfn.NORM.DIST(AC$30,economics!$AK$2:$AK$167,economics!$AJ$2:$AJ$167,TRUE)))),"")</f>
        <v/>
      </c>
      <c r="AD57" t="str">
        <f t="array" ref="AD57">IFERROR((SUMPRODUCT((economics!$AG$2:$AG$167=$B57)*(economics!$D$2:$D$167="process")*economics!$AH$2:$AH$167*(_xlfn.NORM.DIST(AD$3,economics!$AK$2:$AK$167,economics!$AJ$2:$AJ$167,TRUE)-_xlfn.NORM.DIST(AD$30,economics!$AK$2:$AK$167,economics!$AJ$2:$AJ$167,TRUE))*economics!$AM$2:$AM$167))/(SUMPRODUCT((economics!$AG$2:$AG$167=$B57)*(economics!$D$2:$D$167="process")*economics!$AH$2:$AH$167*(_xlfn.NORM.DIST(AD$3,economics!$AK$2:$AK$167,economics!$AJ$2:$AJ$167,TRUE)-_xlfn.NORM.DIST(AD$30,economics!$AK$2:$AK$167,economics!$AJ$2:$AJ$167,TRUE)))),"")</f>
        <v/>
      </c>
      <c r="AE57" t="str">
        <f t="array" ref="AE57">IFERROR((SUMPRODUCT((economics!$AG$2:$AG$167=$B57)*(economics!$D$2:$D$167="process")*economics!$AH$2:$AH$167*(_xlfn.NORM.DIST(AE$3,economics!$AK$2:$AK$167,economics!$AJ$2:$AJ$167,TRUE)-_xlfn.NORM.DIST(AE$30,economics!$AK$2:$AK$167,economics!$AJ$2:$AJ$167,TRUE))*economics!$AM$2:$AM$167))/(SUMPRODUCT((economics!$AG$2:$AG$167=$B57)*(economics!$D$2:$D$167="process")*economics!$AH$2:$AH$167*(_xlfn.NORM.DIST(AE$3,economics!$AK$2:$AK$167,economics!$AJ$2:$AJ$167,TRUE)-_xlfn.NORM.DIST(AE$30,economics!$AK$2:$AK$167,economics!$AJ$2:$AJ$167,TRUE)))),"")</f>
        <v/>
      </c>
      <c r="AF57" t="str">
        <f t="array" ref="AF57">IFERROR((SUMPRODUCT((economics!$AG$2:$AG$167=$B57)*(economics!$D$2:$D$167="process")*economics!$AH$2:$AH$167*(_xlfn.NORM.DIST(AF$3,economics!$AK$2:$AK$167,economics!$AJ$2:$AJ$167,TRUE)-_xlfn.NORM.DIST(AF$30,economics!$AK$2:$AK$167,economics!$AJ$2:$AJ$167,TRUE))*economics!$AM$2:$AM$167))/(SUMPRODUCT((economics!$AG$2:$AG$167=$B57)*(economics!$D$2:$D$167="process")*economics!$AH$2:$AH$167*(_xlfn.NORM.DIST(AF$3,economics!$AK$2:$AK$167,economics!$AJ$2:$AJ$167,TRUE)-_xlfn.NORM.DIST(AF$30,economics!$AK$2:$AK$167,economics!$AJ$2:$AJ$167,TRUE)))),"")</f>
        <v/>
      </c>
      <c r="AG57" t="str">
        <f t="array" ref="AG57">IFERROR((SUMPRODUCT((economics!$AG$2:$AG$167=$B57)*(economics!$D$2:$D$167="process")*economics!$AH$2:$AH$167*(_xlfn.NORM.DIST(AG$3,economics!$AK$2:$AK$167,economics!$AJ$2:$AJ$167,TRUE)-_xlfn.NORM.DIST(AG$30,economics!$AK$2:$AK$167,economics!$AJ$2:$AJ$167,TRUE))*economics!$AM$2:$AM$167))/(SUMPRODUCT((economics!$AG$2:$AG$167=$B57)*(economics!$D$2:$D$167="process")*economics!$AH$2:$AH$167*(_xlfn.NORM.DIST(AG$3,economics!$AK$2:$AK$167,economics!$AJ$2:$AJ$167,TRUE)-_xlfn.NORM.DIST(AG$30,economics!$AK$2:$AK$167,economics!$AJ$2:$AJ$167,TRUE)))),"")</f>
        <v/>
      </c>
      <c r="AH57" t="str">
        <f t="array" ref="AH57">IFERROR((SUMPRODUCT((economics!$AG$2:$AG$167=$B57)*(economics!$D$2:$D$167="process")*economics!$AH$2:$AH$167*(_xlfn.NORM.DIST(AH$3,economics!$AK$2:$AK$167,economics!$AJ$2:$AJ$167,TRUE)-_xlfn.NORM.DIST(AH$30,economics!$AK$2:$AK$167,economics!$AJ$2:$AJ$167,TRUE))*economics!$AM$2:$AM$167))/(SUMPRODUCT((economics!$AG$2:$AG$167=$B57)*(economics!$D$2:$D$167="process")*economics!$AH$2:$AH$167*(_xlfn.NORM.DIST(AH$3,economics!$AK$2:$AK$167,economics!$AJ$2:$AJ$167,TRUE)-_xlfn.NORM.DIST(AH$30,economics!$AK$2:$AK$167,economics!$AJ$2:$AJ$167,TRUE)))),"")</f>
        <v/>
      </c>
      <c r="AI57" t="str">
        <f t="array" ref="AI57">IFERROR((SUMPRODUCT((economics!$AG$2:$AG$167=$B57)*(economics!$D$2:$D$167="process")*economics!$AH$2:$AH$167*(_xlfn.NORM.DIST(AI$3,economics!$AK$2:$AK$167,economics!$AJ$2:$AJ$167,TRUE)-_xlfn.NORM.DIST(AI$30,economics!$AK$2:$AK$167,economics!$AJ$2:$AJ$167,TRUE))*economics!$AM$2:$AM$167))/(SUMPRODUCT((economics!$AG$2:$AG$167=$B57)*(economics!$D$2:$D$167="process")*economics!$AH$2:$AH$167*(_xlfn.NORM.DIST(AI$3,economics!$AK$2:$AK$167,economics!$AJ$2:$AJ$167,TRUE)-_xlfn.NORM.DIST(AI$30,economics!$AK$2:$AK$167,economics!$AJ$2:$AJ$167,TRUE)))),"")</f>
        <v/>
      </c>
      <c r="AJ57" t="str">
        <f t="array" ref="AJ57">IFERROR((SUMPRODUCT((economics!$AG$2:$AG$167=$B57)*(economics!$D$2:$D$167="process")*economics!$AH$2:$AH$167*(_xlfn.NORM.DIST(AJ$3,economics!$AK$2:$AK$167,economics!$AJ$2:$AJ$167,TRUE)-_xlfn.NORM.DIST(AJ$30,economics!$AK$2:$AK$167,economics!$AJ$2:$AJ$167,TRUE))*economics!$AM$2:$AM$167))/(SUMPRODUCT((economics!$AG$2:$AG$167=$B57)*(economics!$D$2:$D$167="process")*economics!$AH$2:$AH$167*(_xlfn.NORM.DIST(AJ$3,economics!$AK$2:$AK$167,economics!$AJ$2:$AJ$167,TRUE)-_xlfn.NORM.DIST(AJ$30,economics!$AK$2:$AK$167,economics!$AJ$2:$AJ$167,TRUE)))),"")</f>
        <v/>
      </c>
      <c r="AK57" t="str">
        <f t="array" ref="AK57">IFERROR((SUMPRODUCT((economics!$AG$2:$AG$167=$B57)*(economics!$D$2:$D$167="process")*economics!$AH$2:$AH$167*(_xlfn.NORM.DIST(AK$3,economics!$AK$2:$AK$167,economics!$AJ$2:$AJ$167,TRUE)-_xlfn.NORM.DIST(AK$30,economics!$AK$2:$AK$167,economics!$AJ$2:$AJ$167,TRUE))*economics!$AM$2:$AM$167))/(SUMPRODUCT((economics!$AG$2:$AG$167=$B57)*(economics!$D$2:$D$167="process")*economics!$AH$2:$AH$167*(_xlfn.NORM.DIST(AK$3,economics!$AK$2:$AK$167,economics!$AJ$2:$AJ$167,TRUE)-_xlfn.NORM.DIST(AK$30,economics!$AK$2:$AK$167,economics!$AJ$2:$AJ$167,TRUE)))),"")</f>
        <v/>
      </c>
      <c r="AL57" t="str">
        <f t="array" ref="AL57">IFERROR((SUMPRODUCT((economics!$AG$2:$AG$167=$B57)*(economics!$D$2:$D$167="process")*economics!$AH$2:$AH$167*(_xlfn.NORM.DIST(AL$3,economics!$AK$2:$AK$167,economics!$AJ$2:$AJ$167,TRUE)-_xlfn.NORM.DIST(AL$30,economics!$AK$2:$AK$167,economics!$AJ$2:$AJ$167,TRUE))*economics!$AM$2:$AM$167))/(SUMPRODUCT((economics!$AG$2:$AG$167=$B57)*(economics!$D$2:$D$167="process")*economics!$AH$2:$AH$167*(_xlfn.NORM.DIST(AL$3,economics!$AK$2:$AK$167,economics!$AJ$2:$AJ$167,TRUE)-_xlfn.NORM.DIST(AL$30,economics!$AK$2:$AK$167,economics!$AJ$2:$AJ$167,TRUE)))),"")</f>
        <v/>
      </c>
      <c r="AM57" t="str">
        <f t="array" ref="AM57">IFERROR((SUMPRODUCT((economics!$AG$2:$AG$167=$B57)*(economics!$D$2:$D$167="process")*economics!$AH$2:$AH$167*(_xlfn.NORM.DIST(AM$3,economics!$AK$2:$AK$167,economics!$AJ$2:$AJ$167,TRUE)-_xlfn.NORM.DIST(AM$30,economics!$AK$2:$AK$167,economics!$AJ$2:$AJ$167,TRUE))*economics!$AM$2:$AM$167))/(SUMPRODUCT((economics!$AG$2:$AG$167=$B57)*(economics!$D$2:$D$167="process")*economics!$AH$2:$AH$167*(_xlfn.NORM.DIST(AM$3,economics!$AK$2:$AK$167,economics!$AJ$2:$AJ$167,TRUE)-_xlfn.NORM.DIST(AM$30,economics!$AK$2:$AK$167,economics!$AJ$2:$AJ$167,TRUE)))),"")</f>
        <v/>
      </c>
      <c r="AN57" t="str">
        <f t="array" ref="AN57">IFERROR((SUMPRODUCT((economics!$AG$2:$AG$167=$B57)*(economics!$D$2:$D$167="process")*economics!$AH$2:$AH$167*(_xlfn.NORM.DIST(AN$3,economics!$AK$2:$AK$167,economics!$AJ$2:$AJ$167,TRUE)-_xlfn.NORM.DIST(AN$30,economics!$AK$2:$AK$167,economics!$AJ$2:$AJ$167,TRUE))*economics!$AM$2:$AM$167))/(SUMPRODUCT((economics!$AG$2:$AG$167=$B57)*(economics!$D$2:$D$167="process")*economics!$AH$2:$AH$167*(_xlfn.NORM.DIST(AN$3,economics!$AK$2:$AK$167,economics!$AJ$2:$AJ$167,TRUE)-_xlfn.NORM.DIST(AN$30,economics!$AK$2:$AK$167,economics!$AJ$2:$AJ$167,TRUE)))),"")</f>
        <v/>
      </c>
      <c r="AO57" t="str">
        <f t="array" ref="AO57">IFERROR((SUMPRODUCT((economics!$AG$2:$AG$167=$B57)*(economics!$D$2:$D$167="process")*economics!$AH$2:$AH$167*(_xlfn.NORM.DIST(AO$3,economics!$AK$2:$AK$167,economics!$AJ$2:$AJ$167,TRUE)-_xlfn.NORM.DIST(AO$30,economics!$AK$2:$AK$167,economics!$AJ$2:$AJ$167,TRUE))*economics!$AM$2:$AM$167))/(SUMPRODUCT((economics!$AG$2:$AG$167=$B57)*(economics!$D$2:$D$167="process")*economics!$AH$2:$AH$167*(_xlfn.NORM.DIST(AO$3,economics!$AK$2:$AK$167,economics!$AJ$2:$AJ$167,TRUE)-_xlfn.NORM.DIST(AO$30,economics!$AK$2:$AK$167,economics!$AJ$2:$AJ$167,TRUE)))),"")</f>
        <v/>
      </c>
      <c r="AP57" t="str">
        <f t="array" ref="AP57">IFERROR((SUMPRODUCT((economics!$AG$2:$AG$167=$B57)*(economics!$D$2:$D$167="process")*economics!$AH$2:$AH$167*(_xlfn.NORM.DIST(AP$3,economics!$AK$2:$AK$167,economics!$AJ$2:$AJ$167,TRUE)-_xlfn.NORM.DIST(AP$30,economics!$AK$2:$AK$167,economics!$AJ$2:$AJ$167,TRUE))*economics!$AM$2:$AM$167))/(SUMPRODUCT((economics!$AG$2:$AG$167=$B57)*(economics!$D$2:$D$167="process")*economics!$AH$2:$AH$167*(_xlfn.NORM.DIST(AP$3,economics!$AK$2:$AK$167,economics!$AJ$2:$AJ$167,TRUE)-_xlfn.NORM.DIST(AP$30,economics!$AK$2:$AK$167,economics!$AJ$2:$AJ$167,TRUE)))),"")</f>
        <v/>
      </c>
      <c r="AQ57" t="str">
        <f t="array" ref="AQ57">IFERROR((SUMPRODUCT((economics!$AG$2:$AG$167=$B57)*(economics!$D$2:$D$167="process")*economics!$AH$2:$AH$167*(_xlfn.NORM.DIST(AQ$3,economics!$AK$2:$AK$167,economics!$AJ$2:$AJ$167,TRUE)-_xlfn.NORM.DIST(AQ$30,economics!$AK$2:$AK$167,economics!$AJ$2:$AJ$167,TRUE))*economics!$AM$2:$AM$167))/(SUMPRODUCT((economics!$AG$2:$AG$167=$B57)*(economics!$D$2:$D$167="process")*economics!$AH$2:$AH$167*(_xlfn.NORM.DIST(AQ$3,economics!$AK$2:$AK$167,economics!$AJ$2:$AJ$167,TRUE)-_xlfn.NORM.DIST(AQ$30,economics!$AK$2:$AK$167,economics!$AJ$2:$AJ$167,TRUE)))),"")</f>
        <v/>
      </c>
      <c r="AR57" t="str">
        <f t="array" ref="AR57">IFERROR((SUMPRODUCT((economics!$AG$2:$AG$167=$B57)*(economics!$D$2:$D$167="process")*economics!$AH$2:$AH$167*(_xlfn.NORM.DIST(AR$3,economics!$AK$2:$AK$167,economics!$AJ$2:$AJ$167,TRUE)-_xlfn.NORM.DIST(AR$30,economics!$AK$2:$AK$167,economics!$AJ$2:$AJ$167,TRUE))*economics!$AM$2:$AM$167))/(SUMPRODUCT((economics!$AG$2:$AG$167=$B57)*(economics!$D$2:$D$167="process")*economics!$AH$2:$AH$167*(_xlfn.NORM.DIST(AR$3,economics!$AK$2:$AK$167,economics!$AJ$2:$AJ$167,TRUE)-_xlfn.NORM.DIST(AR$30,economics!$AK$2:$AK$167,economics!$AJ$2:$AJ$167,TRUE)))),"")</f>
        <v/>
      </c>
      <c r="AS57" t="str">
        <f t="array" ref="AS57">IFERROR((SUMPRODUCT((economics!$AG$2:$AG$167=$B57)*(economics!$D$2:$D$167="process")*economics!$AH$2:$AH$167*(_xlfn.NORM.DIST(AS$3,economics!$AK$2:$AK$167,economics!$AJ$2:$AJ$167,TRUE)-_xlfn.NORM.DIST(AS$30,economics!$AK$2:$AK$167,economics!$AJ$2:$AJ$167,TRUE))*economics!$AM$2:$AM$167))/(SUMPRODUCT((economics!$AG$2:$AG$167=$B57)*(economics!$D$2:$D$167="process")*economics!$AH$2:$AH$167*(_xlfn.NORM.DIST(AS$3,economics!$AK$2:$AK$167,economics!$AJ$2:$AJ$167,TRUE)-_xlfn.NORM.DIST(AS$30,economics!$AK$2:$AK$167,economics!$AJ$2:$AJ$167,TRUE)))),"")</f>
        <v/>
      </c>
      <c r="AT57" t="str">
        <f t="array" ref="AT57">IFERROR((SUMPRODUCT((economics!$AG$2:$AG$167=$B57)*(economics!$D$2:$D$167="process")*economics!$AH$2:$AH$167*(_xlfn.NORM.DIST(AT$3,economics!$AK$2:$AK$167,economics!$AJ$2:$AJ$167,TRUE)-_xlfn.NORM.DIST(AT$30,economics!$AK$2:$AK$167,economics!$AJ$2:$AJ$167,TRUE))*economics!$AM$2:$AM$167))/(SUMPRODUCT((economics!$AG$2:$AG$167=$B57)*(economics!$D$2:$D$167="process")*economics!$AH$2:$AH$167*(_xlfn.NORM.DIST(AT$3,economics!$AK$2:$AK$167,economics!$AJ$2:$AJ$167,TRUE)-_xlfn.NORM.DIST(AT$30,economics!$AK$2:$AK$167,economics!$AJ$2:$AJ$167,TRUE)))),"")</f>
        <v/>
      </c>
      <c r="AU57" t="str">
        <f t="array" ref="AU57">IFERROR((SUMPRODUCT((economics!$AG$2:$AG$167=$B57)*(economics!$D$2:$D$167="process")*economics!$AH$2:$AH$167*(_xlfn.NORM.DIST(AU$3,economics!$AK$2:$AK$167,economics!$AJ$2:$AJ$167,TRUE)-_xlfn.NORM.DIST(AU$30,economics!$AK$2:$AK$167,economics!$AJ$2:$AJ$167,TRUE))*economics!$AM$2:$AM$167))/(SUMPRODUCT((economics!$AG$2:$AG$167=$B57)*(economics!$D$2:$D$167="process")*economics!$AH$2:$AH$167*(_xlfn.NORM.DIST(AU$3,economics!$AK$2:$AK$167,economics!$AJ$2:$AJ$167,TRUE)-_xlfn.NORM.DIST(AU$30,economics!$AK$2:$AK$167,economics!$AJ$2:$AJ$167,TRUE)))),"")</f>
        <v/>
      </c>
      <c r="AV57" t="str">
        <f t="array" ref="AV57">IFERROR((SUMPRODUCT((economics!$AG$2:$AG$167=$B57)*(economics!$D$2:$D$167="process")*economics!$AH$2:$AH$167*(_xlfn.NORM.DIST(AV$3,economics!$AK$2:$AK$167,economics!$AJ$2:$AJ$167,TRUE)-_xlfn.NORM.DIST(AV$30,economics!$AK$2:$AK$167,economics!$AJ$2:$AJ$167,TRUE))*economics!$AM$2:$AM$167))/(SUMPRODUCT((economics!$AG$2:$AG$167=$B57)*(economics!$D$2:$D$167="process")*economics!$AH$2:$AH$167*(_xlfn.NORM.DIST(AV$3,economics!$AK$2:$AK$167,economics!$AJ$2:$AJ$167,TRUE)-_xlfn.NORM.DIST(AV$30,economics!$AK$2:$AK$167,economics!$AJ$2:$AJ$167,TRUE)))),"")</f>
        <v/>
      </c>
      <c r="AW57" t="str">
        <f t="array" ref="AW57">IFERROR((SUMPRODUCT((economics!$AG$2:$AG$167=$B57)*(economics!$D$2:$D$167="process")*economics!$AH$2:$AH$167*(_xlfn.NORM.DIST(AW$3,economics!$AK$2:$AK$167,economics!$AJ$2:$AJ$167,TRUE)-_xlfn.NORM.DIST(AW$30,economics!$AK$2:$AK$167,economics!$AJ$2:$AJ$167,TRUE))*economics!$AM$2:$AM$167))/(SUMPRODUCT((economics!$AG$2:$AG$167=$B57)*(economics!$D$2:$D$167="process")*economics!$AH$2:$AH$167*(_xlfn.NORM.DIST(AW$3,economics!$AK$2:$AK$167,economics!$AJ$2:$AJ$167,TRUE)-_xlfn.NORM.DIST(AW$30,economics!$AK$2:$AK$167,economics!$AJ$2:$AJ$167,TRUE)))),"")</f>
        <v/>
      </c>
      <c r="AX57" t="str">
        <f t="array" ref="AX57">IFERROR((SUMPRODUCT((economics!$AG$2:$AG$167=$B57)*(economics!$D$2:$D$167="process")*economics!$AH$2:$AH$167*(_xlfn.NORM.DIST(AX$3,economics!$AK$2:$AK$167,economics!$AJ$2:$AJ$167,TRUE)-_xlfn.NORM.DIST(AX$30,economics!$AK$2:$AK$167,economics!$AJ$2:$AJ$167,TRUE))*economics!$AM$2:$AM$167))/(SUMPRODUCT((economics!$AG$2:$AG$167=$B57)*(economics!$D$2:$D$167="process")*economics!$AH$2:$AH$167*(_xlfn.NORM.DIST(AX$3,economics!$AK$2:$AK$167,economics!$AJ$2:$AJ$167,TRUE)-_xlfn.NORM.DIST(AX$30,economics!$AK$2:$AK$167,economics!$AJ$2:$AJ$167,TRUE)))),"")</f>
        <v/>
      </c>
      <c r="AY57" t="str">
        <f t="array" ref="AY57">IFERROR((SUMPRODUCT((economics!$AG$2:$AG$167=$B57)*(economics!$D$2:$D$167="process")*economics!$AH$2:$AH$167*(_xlfn.NORM.DIST(AY$3,economics!$AK$2:$AK$167,economics!$AJ$2:$AJ$167,TRUE)-_xlfn.NORM.DIST(AY$30,economics!$AK$2:$AK$167,economics!$AJ$2:$AJ$167,TRUE))*economics!$AM$2:$AM$167))/(SUMPRODUCT((economics!$AG$2:$AG$167=$B57)*(economics!$D$2:$D$167="process")*economics!$AH$2:$AH$167*(_xlfn.NORM.DIST(AY$3,economics!$AK$2:$AK$167,economics!$AJ$2:$AJ$167,TRUE)-_xlfn.NORM.DIST(AY$30,economics!$AK$2:$AK$167,economics!$AJ$2:$AJ$167,TRUE)))),"")</f>
        <v/>
      </c>
      <c r="AZ57" t="str">
        <f t="array" ref="AZ57">IFERROR((SUMPRODUCT((economics!$AG$2:$AG$167=$B57)*(economics!$D$2:$D$167="process")*economics!$AH$2:$AH$167*(_xlfn.NORM.DIST(AZ$3,economics!$AK$2:$AK$167,economics!$AJ$2:$AJ$167,TRUE)-_xlfn.NORM.DIST(AZ$30,economics!$AK$2:$AK$167,economics!$AJ$2:$AJ$167,TRUE))*economics!$AM$2:$AM$167))/(SUMPRODUCT((economics!$AG$2:$AG$167=$B57)*(economics!$D$2:$D$167="process")*economics!$AH$2:$AH$167*(_xlfn.NORM.DIST(AZ$3,economics!$AK$2:$AK$167,economics!$AJ$2:$AJ$167,TRUE)-_xlfn.NORM.DIST(AZ$30,economics!$AK$2:$AK$167,economics!$AJ$2:$AJ$167,TRUE)))),"")</f>
        <v/>
      </c>
      <c r="BA57" t="str">
        <f t="array" ref="BA57">IFERROR((SUMPRODUCT((economics!$AG$2:$AG$167=$B57)*(economics!$D$2:$D$167="process")*economics!$AH$2:$AH$167*(_xlfn.NORM.DIST(BA$3,economics!$AK$2:$AK$167,economics!$AJ$2:$AJ$167,TRUE)-_xlfn.NORM.DIST(BA$30,economics!$AK$2:$AK$167,economics!$AJ$2:$AJ$167,TRUE))*economics!$AM$2:$AM$167))/(SUMPRODUCT((economics!$AG$2:$AG$167=$B57)*(economics!$D$2:$D$167="process")*economics!$AH$2:$AH$167*(_xlfn.NORM.DIST(BA$3,economics!$AK$2:$AK$167,economics!$AJ$2:$AJ$167,TRUE)-_xlfn.NORM.DIST(BA$30,economics!$AK$2:$AK$167,economics!$AJ$2:$AJ$167,TRUE)))),"")</f>
        <v/>
      </c>
      <c r="BB57" t="str">
        <f t="array" ref="BB57">IFERROR((SUMPRODUCT((economics!$AG$2:$AG$167=$B57)*(economics!$D$2:$D$167="process")*economics!$AH$2:$AH$167*(_xlfn.NORM.DIST(BB$3,economics!$AK$2:$AK$167,economics!$AJ$2:$AJ$167,TRUE)-_xlfn.NORM.DIST(BB$30,economics!$AK$2:$AK$167,economics!$AJ$2:$AJ$167,TRUE))*economics!$AM$2:$AM$167))/(SUMPRODUCT((economics!$AG$2:$AG$167=$B57)*(economics!$D$2:$D$167="process")*economics!$AH$2:$AH$167*(_xlfn.NORM.DIST(BB$3,economics!$AK$2:$AK$167,economics!$AJ$2:$AJ$167,TRUE)-_xlfn.NORM.DIST(BB$30,economics!$AK$2:$AK$167,economics!$AJ$2:$AJ$167,TRUE)))),"")</f>
        <v/>
      </c>
      <c r="BC57" t="str">
        <f t="array" ref="BC57">IFERROR((SUMPRODUCT((economics!$AG$2:$AG$167=$B57)*(economics!$D$2:$D$167="process")*economics!$AH$2:$AH$167*(_xlfn.NORM.DIST(BC$3,economics!$AK$2:$AK$167,economics!$AJ$2:$AJ$167,TRUE)-_xlfn.NORM.DIST(BC$30,economics!$AK$2:$AK$167,economics!$AJ$2:$AJ$167,TRUE))*economics!$AM$2:$AM$167))/(SUMPRODUCT((economics!$AG$2:$AG$167=$B57)*(economics!$D$2:$D$167="process")*economics!$AH$2:$AH$167*(_xlfn.NORM.DIST(BC$3,economics!$AK$2:$AK$167,economics!$AJ$2:$AJ$167,TRUE)-_xlfn.NORM.DIST(BC$30,economics!$AK$2:$AK$167,economics!$AJ$2:$AJ$167,TRUE)))),"")</f>
        <v/>
      </c>
      <c r="BD57" t="str">
        <f t="array" ref="BD57">IFERROR((SUMPRODUCT((economics!$AG$2:$AG$167=$B57)*(economics!$D$2:$D$167="process")*economics!$AH$2:$AH$167*(_xlfn.NORM.DIST(BD$3,economics!$AK$2:$AK$167,economics!$AJ$2:$AJ$167,TRUE)-_xlfn.NORM.DIST(BD$30,economics!$AK$2:$AK$167,economics!$AJ$2:$AJ$167,TRUE))*economics!$AM$2:$AM$167))/(SUMPRODUCT((economics!$AG$2:$AG$167=$B57)*(economics!$D$2:$D$167="process")*economics!$AH$2:$AH$167*(_xlfn.NORM.DIST(BD$3,economics!$AK$2:$AK$167,economics!$AJ$2:$AJ$167,TRUE)-_xlfn.NORM.DIST(BD$30,economics!$AK$2:$AK$167,economics!$AJ$2:$AJ$167,TRUE)))),"")</f>
        <v/>
      </c>
      <c r="BE57" t="str">
        <f t="array" ref="BE57">IFERROR((SUMPRODUCT((economics!$AG$2:$AG$167=$B57)*(economics!$D$2:$D$167="process")*economics!$AH$2:$AH$167*(_xlfn.NORM.DIST(BE$3,economics!$AK$2:$AK$167,economics!$AJ$2:$AJ$167,TRUE)-_xlfn.NORM.DIST(BE$30,economics!$AK$2:$AK$167,economics!$AJ$2:$AJ$167,TRUE))*economics!$AM$2:$AM$167))/(SUMPRODUCT((economics!$AG$2:$AG$167=$B57)*(economics!$D$2:$D$167="process")*economics!$AH$2:$AH$167*(_xlfn.NORM.DIST(BE$3,economics!$AK$2:$AK$167,economics!$AJ$2:$AJ$167,TRUE)-_xlfn.NORM.DIST(BE$30,economics!$AK$2:$AK$167,economics!$AJ$2:$AJ$167,TRUE)))),"")</f>
        <v/>
      </c>
      <c r="BF57" t="str">
        <f t="array" ref="BF57">IFERROR((SUMPRODUCT((economics!$AG$2:$AG$167=$B57)*(economics!$D$2:$D$167="process")*economics!$AH$2:$AH$167*(_xlfn.NORM.DIST(BF$3,economics!$AK$2:$AK$167,economics!$AJ$2:$AJ$167,TRUE)-_xlfn.NORM.DIST(BF$30,economics!$AK$2:$AK$167,economics!$AJ$2:$AJ$167,TRUE))*economics!$AM$2:$AM$167))/(SUMPRODUCT((economics!$AG$2:$AG$167=$B57)*(economics!$D$2:$D$167="process")*economics!$AH$2:$AH$167*(_xlfn.NORM.DIST(BF$3,economics!$AK$2:$AK$167,economics!$AJ$2:$AJ$167,TRUE)-_xlfn.NORM.DIST(BF$30,economics!$AK$2:$AK$167,economics!$AJ$2:$AJ$167,TRUE)))),"")</f>
        <v/>
      </c>
      <c r="BG57" t="str">
        <f t="array" ref="BG57">IFERROR((SUMPRODUCT((economics!$AG$2:$AG$167=$B57)*(economics!$D$2:$D$167="process")*economics!$AH$2:$AH$167*(_xlfn.NORM.DIST(BG$3,economics!$AK$2:$AK$167,economics!$AJ$2:$AJ$167,TRUE)-_xlfn.NORM.DIST(BG$30,economics!$AK$2:$AK$167,economics!$AJ$2:$AJ$167,TRUE))*economics!$AM$2:$AM$167))/(SUMPRODUCT((economics!$AG$2:$AG$167=$B57)*(economics!$D$2:$D$167="process")*economics!$AH$2:$AH$167*(_xlfn.NORM.DIST(BG$3,economics!$AK$2:$AK$167,economics!$AJ$2:$AJ$167,TRUE)-_xlfn.NORM.DIST(BG$30,economics!$AK$2:$AK$167,economics!$AJ$2:$AJ$167,TRUE)))),"")</f>
        <v/>
      </c>
      <c r="BH57" t="str">
        <f t="array" ref="BH57">IFERROR((SUMPRODUCT((economics!$AG$2:$AG$167=$B57)*(economics!$D$2:$D$167="process")*economics!$AH$2:$AH$167*(_xlfn.NORM.DIST(BH$3,economics!$AK$2:$AK$167,economics!$AJ$2:$AJ$167,TRUE)-_xlfn.NORM.DIST(BH$30,economics!$AK$2:$AK$167,economics!$AJ$2:$AJ$167,TRUE))*economics!$AM$2:$AM$167))/(SUMPRODUCT((economics!$AG$2:$AG$167=$B57)*(economics!$D$2:$D$167="process")*economics!$AH$2:$AH$167*(_xlfn.NORM.DIST(BH$3,economics!$AK$2:$AK$167,economics!$AJ$2:$AJ$167,TRUE)-_xlfn.NORM.DIST(BH$30,economics!$AK$2:$AK$167,economics!$AJ$2:$AJ$167,TRUE)))),"")</f>
        <v/>
      </c>
      <c r="BI57" t="str">
        <f t="array" ref="BI57">IFERROR((SUMPRODUCT((economics!$AG$2:$AG$167=$B57)*(economics!$D$2:$D$167="process")*economics!$AH$2:$AH$167*(_xlfn.NORM.DIST(BI$3,economics!$AK$2:$AK$167,economics!$AJ$2:$AJ$167,TRUE)-_xlfn.NORM.DIST(BI$30,economics!$AK$2:$AK$167,economics!$AJ$2:$AJ$167,TRUE))*economics!$AM$2:$AM$167))/(SUMPRODUCT((economics!$AG$2:$AG$167=$B57)*(economics!$D$2:$D$167="process")*economics!$AH$2:$AH$167*(_xlfn.NORM.DIST(BI$3,economics!$AK$2:$AK$167,economics!$AJ$2:$AJ$167,TRUE)-_xlfn.NORM.DIST(BI$30,economics!$AK$2:$AK$167,economics!$AJ$2:$AJ$167,TRUE)))),"")</f>
        <v/>
      </c>
      <c r="BJ57" t="str">
        <f t="array" ref="BJ57">IFERROR((SUMPRODUCT((economics!$AG$2:$AG$167=$B57)*(economics!$D$2:$D$167="process")*economics!$AH$2:$AH$167*(_xlfn.NORM.DIST(BJ$3,economics!$AK$2:$AK$167,economics!$AJ$2:$AJ$167,TRUE)-_xlfn.NORM.DIST(BJ$30,economics!$AK$2:$AK$167,economics!$AJ$2:$AJ$167,TRUE))*economics!$AM$2:$AM$167))/(SUMPRODUCT((economics!$AG$2:$AG$167=$B57)*(economics!$D$2:$D$167="process")*economics!$AH$2:$AH$167*(_xlfn.NORM.DIST(BJ$3,economics!$AK$2:$AK$167,economics!$AJ$2:$AJ$167,TRUE)-_xlfn.NORM.DIST(BJ$30,economics!$AK$2:$AK$167,economics!$AJ$2:$AJ$167,TRUE)))),"")</f>
        <v/>
      </c>
      <c r="BK57" t="str">
        <f t="array" ref="BK57">IFERROR((SUMPRODUCT((economics!$AG$2:$AG$167=$B57)*(economics!$D$2:$D$167="process")*economics!$AH$2:$AH$167*(_xlfn.NORM.DIST(BK$3,economics!$AK$2:$AK$167,economics!$AJ$2:$AJ$167,TRUE)-_xlfn.NORM.DIST(BK$30,economics!$AK$2:$AK$167,economics!$AJ$2:$AJ$167,TRUE))*economics!$AM$2:$AM$167))/(SUMPRODUCT((economics!$AG$2:$AG$167=$B57)*(economics!$D$2:$D$167="process")*economics!$AH$2:$AH$167*(_xlfn.NORM.DIST(BK$3,economics!$AK$2:$AK$167,economics!$AJ$2:$AJ$167,TRUE)-_xlfn.NORM.DIST(BK$30,economics!$AK$2:$AK$167,economics!$AJ$2:$AJ$167,TRUE)))),"")</f>
        <v/>
      </c>
      <c r="BL57" t="str">
        <f t="array" ref="BL57">IFERROR((SUMPRODUCT((economics!$AG$2:$AG$167=$B57)*(economics!$D$2:$D$167="process")*economics!$AH$2:$AH$167*(_xlfn.NORM.DIST(BL$3,economics!$AK$2:$AK$167,economics!$AJ$2:$AJ$167,TRUE)-_xlfn.NORM.DIST(BL$30,economics!$AK$2:$AK$167,economics!$AJ$2:$AJ$167,TRUE))*economics!$AM$2:$AM$167))/(SUMPRODUCT((economics!$AG$2:$AG$167=$B57)*(economics!$D$2:$D$167="process")*economics!$AH$2:$AH$167*(_xlfn.NORM.DIST(BL$3,economics!$AK$2:$AK$167,economics!$AJ$2:$AJ$167,TRUE)-_xlfn.NORM.DIST(BL$30,economics!$AK$2:$AK$167,economics!$AJ$2:$AJ$167,TRUE)))),"")</f>
        <v/>
      </c>
      <c r="BM57" t="str">
        <f t="array" ref="BM57">IFERROR((SUMPRODUCT((economics!$AG$2:$AG$167=$B57)*(economics!$D$2:$D$167="process")*economics!$AH$2:$AH$167*(_xlfn.NORM.DIST(BM$3,economics!$AK$2:$AK$167,economics!$AJ$2:$AJ$167,TRUE)-_xlfn.NORM.DIST(BM$30,economics!$AK$2:$AK$167,economics!$AJ$2:$AJ$167,TRUE))*economics!$AM$2:$AM$167))/(SUMPRODUCT((economics!$AG$2:$AG$167=$B57)*(economics!$D$2:$D$167="process")*economics!$AH$2:$AH$167*(_xlfn.NORM.DIST(BM$3,economics!$AK$2:$AK$167,economics!$AJ$2:$AJ$167,TRUE)-_xlfn.NORM.DIST(BM$30,economics!$AK$2:$AK$167,economics!$AJ$2:$AJ$167,TRUE)))),"")</f>
        <v/>
      </c>
      <c r="BN57" t="str">
        <f t="array" ref="BN57">IFERROR((SUMPRODUCT((economics!$AG$2:$AG$167=$B57)*(economics!$D$2:$D$167="process")*economics!$AH$2:$AH$167*(_xlfn.NORM.DIST(BN$3,economics!$AK$2:$AK$167,economics!$AJ$2:$AJ$167,TRUE)-_xlfn.NORM.DIST(BN$30,economics!$AK$2:$AK$167,economics!$AJ$2:$AJ$167,TRUE))*economics!$AM$2:$AM$167))/(SUMPRODUCT((economics!$AG$2:$AG$167=$B57)*(economics!$D$2:$D$167="process")*economics!$AH$2:$AH$167*(_xlfn.NORM.DIST(BN$3,economics!$AK$2:$AK$167,economics!$AJ$2:$AJ$167,TRUE)-_xlfn.NORM.DIST(BN$30,economics!$AK$2:$AK$167,economics!$AJ$2:$AJ$167,TRUE)))),"")</f>
        <v/>
      </c>
      <c r="BO57" t="str">
        <f t="array" ref="BO57">IFERROR((SUMPRODUCT((economics!$AG$2:$AG$167=$B57)*(economics!$D$2:$D$167="process")*economics!$AH$2:$AH$167*(_xlfn.NORM.DIST(BO$3,economics!$AK$2:$AK$167,economics!$AJ$2:$AJ$167,TRUE)-_xlfn.NORM.DIST(BO$30,economics!$AK$2:$AK$167,economics!$AJ$2:$AJ$167,TRUE))*economics!$AM$2:$AM$167))/(SUMPRODUCT((economics!$AG$2:$AG$167=$B57)*(economics!$D$2:$D$167="process")*economics!$AH$2:$AH$167*(_xlfn.NORM.DIST(BO$3,economics!$AK$2:$AK$167,economics!$AJ$2:$AJ$167,TRUE)-_xlfn.NORM.DIST(BO$30,economics!$AK$2:$AK$167,economics!$AJ$2:$AJ$167,TRUE)))),"")</f>
        <v/>
      </c>
      <c r="BP57" t="str">
        <f t="array" ref="BP57">IFERROR((SUMPRODUCT((economics!$AG$2:$AG$167=$B57)*(economics!$D$2:$D$167="process")*economics!$AH$2:$AH$167*(_xlfn.NORM.DIST(BP$3,economics!$AK$2:$AK$167,economics!$AJ$2:$AJ$167,TRUE)-_xlfn.NORM.DIST(BP$30,economics!$AK$2:$AK$167,economics!$AJ$2:$AJ$167,TRUE))*economics!$AM$2:$AM$167))/(SUMPRODUCT((economics!$AG$2:$AG$167=$B57)*(economics!$D$2:$D$167="process")*economics!$AH$2:$AH$167*(_xlfn.NORM.DIST(BP$3,economics!$AK$2:$AK$167,economics!$AJ$2:$AJ$167,TRUE)-_xlfn.NORM.DIST(BP$30,economics!$AK$2:$AK$167,economics!$AJ$2:$AJ$167,TRUE)))),"")</f>
        <v/>
      </c>
      <c r="BQ57" t="str">
        <f t="array" ref="BQ57">IFERROR((SUMPRODUCT((economics!$AG$2:$AG$167=$B57)*(economics!$D$2:$D$167="process")*economics!$AH$2:$AH$167*(_xlfn.NORM.DIST(BQ$3,economics!$AK$2:$AK$167,economics!$AJ$2:$AJ$167,TRUE)-_xlfn.NORM.DIST(BQ$30,economics!$AK$2:$AK$167,economics!$AJ$2:$AJ$167,TRUE))*economics!$AM$2:$AM$167))/(SUMPRODUCT((economics!$AG$2:$AG$167=$B57)*(economics!$D$2:$D$167="process")*economics!$AH$2:$AH$167*(_xlfn.NORM.DIST(BQ$3,economics!$AK$2:$AK$167,economics!$AJ$2:$AJ$167,TRUE)-_xlfn.NORM.DIST(BQ$30,economics!$AK$2:$AK$167,economics!$AJ$2:$AJ$167,TRUE)))),"")</f>
        <v/>
      </c>
      <c r="BR57" t="str">
        <f t="array" ref="BR57">IFERROR((SUMPRODUCT((economics!$AG$2:$AG$167=$B57)*(economics!$D$2:$D$167="process")*economics!$AH$2:$AH$167*(_xlfn.NORM.DIST(BR$3,economics!$AK$2:$AK$167,economics!$AJ$2:$AJ$167,TRUE)-_xlfn.NORM.DIST(BR$30,economics!$AK$2:$AK$167,economics!$AJ$2:$AJ$167,TRUE))*economics!$AM$2:$AM$167))/(SUMPRODUCT((economics!$AG$2:$AG$167=$B57)*(economics!$D$2:$D$167="process")*economics!$AH$2:$AH$167*(_xlfn.NORM.DIST(BR$3,economics!$AK$2:$AK$167,economics!$AJ$2:$AJ$167,TRUE)-_xlfn.NORM.DIST(BR$30,economics!$AK$2:$AK$167,economics!$AJ$2:$AJ$167,TRUE)))),"")</f>
        <v/>
      </c>
      <c r="BS57" t="str">
        <f t="array" ref="BS57">IFERROR((SUMPRODUCT((economics!$AG$2:$AG$167=$B57)*(economics!$D$2:$D$167="process")*economics!$AH$2:$AH$167*(_xlfn.NORM.DIST(BS$3,economics!$AK$2:$AK$167,economics!$AJ$2:$AJ$167,TRUE)-_xlfn.NORM.DIST(BS$30,economics!$AK$2:$AK$167,economics!$AJ$2:$AJ$167,TRUE))*economics!$AM$2:$AM$167))/(SUMPRODUCT((economics!$AG$2:$AG$167=$B57)*(economics!$D$2:$D$167="process")*economics!$AH$2:$AH$167*(_xlfn.NORM.DIST(BS$3,economics!$AK$2:$AK$167,economics!$AJ$2:$AJ$167,TRUE)-_xlfn.NORM.DIST(BS$30,economics!$AK$2:$AK$167,economics!$AJ$2:$AJ$167,TRUE)))),"")</f>
        <v/>
      </c>
      <c r="BT57" t="str">
        <f t="array" ref="BT57">IFERROR((SUMPRODUCT((economics!$AG$2:$AG$167=$B57)*(economics!$D$2:$D$167="process")*economics!$AH$2:$AH$167*(_xlfn.NORM.DIST(BT$3,economics!$AK$2:$AK$167,economics!$AJ$2:$AJ$167,TRUE)-_xlfn.NORM.DIST(BT$30,economics!$AK$2:$AK$167,economics!$AJ$2:$AJ$167,TRUE))*economics!$AM$2:$AM$167))/(SUMPRODUCT((economics!$AG$2:$AG$167=$B57)*(economics!$D$2:$D$167="process")*economics!$AH$2:$AH$167*(_xlfn.NORM.DIST(BT$3,economics!$AK$2:$AK$167,economics!$AJ$2:$AJ$167,TRUE)-_xlfn.NORM.DIST(BT$30,economics!$AK$2:$AK$167,economics!$AJ$2:$AJ$167,TRUE)))),"")</f>
        <v/>
      </c>
      <c r="BU57" t="str">
        <f t="array" ref="BU57">IFERROR((SUMPRODUCT((economics!$AG$2:$AG$167=$B57)*(economics!$D$2:$D$167="process")*economics!$AH$2:$AH$167*(_xlfn.NORM.DIST(BU$3,economics!$AK$2:$AK$167,economics!$AJ$2:$AJ$167,TRUE)-_xlfn.NORM.DIST(BU$30,economics!$AK$2:$AK$167,economics!$AJ$2:$AJ$167,TRUE))*economics!$AM$2:$AM$167))/(SUMPRODUCT((economics!$AG$2:$AG$167=$B57)*(economics!$D$2:$D$167="process")*economics!$AH$2:$AH$167*(_xlfn.NORM.DIST(BU$3,economics!$AK$2:$AK$167,economics!$AJ$2:$AJ$167,TRUE)-_xlfn.NORM.DIST(BU$30,economics!$AK$2:$AK$167,economics!$AJ$2:$AJ$167,TRUE)))),"")</f>
        <v/>
      </c>
      <c r="BV57" t="str">
        <f t="array" ref="BV57">IFERROR((SUMPRODUCT((economics!$AG$2:$AG$167=$B57)*(economics!$D$2:$D$167="process")*economics!$AH$2:$AH$167*(_xlfn.NORM.DIST(BV$3,economics!$AK$2:$AK$167,economics!$AJ$2:$AJ$167,TRUE)-_xlfn.NORM.DIST(BV$30,economics!$AK$2:$AK$167,economics!$AJ$2:$AJ$167,TRUE))*economics!$AM$2:$AM$167))/(SUMPRODUCT((economics!$AG$2:$AG$167=$B57)*(economics!$D$2:$D$167="process")*economics!$AH$2:$AH$167*(_xlfn.NORM.DIST(BV$3,economics!$AK$2:$AK$167,economics!$AJ$2:$AJ$167,TRUE)-_xlfn.NORM.DIST(BV$30,economics!$AK$2:$AK$167,economics!$AJ$2:$AJ$167,TRUE)))),"")</f>
        <v/>
      </c>
      <c r="BW57" t="str">
        <f t="array" ref="BW57">IFERROR((SUMPRODUCT((economics!$AG$2:$AG$167=$B57)*(economics!$D$2:$D$167="process")*economics!$AH$2:$AH$167*(_xlfn.NORM.DIST(BW$3,economics!$AK$2:$AK$167,economics!$AJ$2:$AJ$167,TRUE)-_xlfn.NORM.DIST(BW$30,economics!$AK$2:$AK$167,economics!$AJ$2:$AJ$167,TRUE))*economics!$AM$2:$AM$167))/(SUMPRODUCT((economics!$AG$2:$AG$167=$B57)*(economics!$D$2:$D$167="process")*economics!$AH$2:$AH$167*(_xlfn.NORM.DIST(BW$3,economics!$AK$2:$AK$167,economics!$AJ$2:$AJ$167,TRUE)-_xlfn.NORM.DIST(BW$30,economics!$AK$2:$AK$167,economics!$AJ$2:$AJ$167,TRUE)))),"")</f>
        <v/>
      </c>
      <c r="BX57" t="str">
        <f t="array" ref="BX57">IFERROR((SUMPRODUCT((economics!$AG$2:$AG$167=$B57)*(economics!$D$2:$D$167="process")*economics!$AH$2:$AH$167*(_xlfn.NORM.DIST(BX$3,economics!$AK$2:$AK$167,economics!$AJ$2:$AJ$167,TRUE)-_xlfn.NORM.DIST(BX$30,economics!$AK$2:$AK$167,economics!$AJ$2:$AJ$167,TRUE))*economics!$AM$2:$AM$167))/(SUMPRODUCT((economics!$AG$2:$AG$167=$B57)*(economics!$D$2:$D$167="process")*economics!$AH$2:$AH$167*(_xlfn.NORM.DIST(BX$3,economics!$AK$2:$AK$167,economics!$AJ$2:$AJ$167,TRUE)-_xlfn.NORM.DIST(BX$30,economics!$AK$2:$AK$167,economics!$AJ$2:$AJ$167,TRUE)))),"")</f>
        <v/>
      </c>
      <c r="BY57" t="str">
        <f t="array" ref="BY57">IFERROR((SUMPRODUCT((economics!$AG$2:$AG$167=$B57)*(economics!$D$2:$D$167="process")*economics!$AH$2:$AH$167*(_xlfn.NORM.DIST(BY$3,economics!$AK$2:$AK$167,economics!$AJ$2:$AJ$167,TRUE)-_xlfn.NORM.DIST(BY$30,economics!$AK$2:$AK$167,economics!$AJ$2:$AJ$167,TRUE))*economics!$AM$2:$AM$167))/(SUMPRODUCT((economics!$AG$2:$AG$167=$B57)*(economics!$D$2:$D$167="process")*economics!$AH$2:$AH$167*(_xlfn.NORM.DIST(BY$3,economics!$AK$2:$AK$167,economics!$AJ$2:$AJ$167,TRUE)-_xlfn.NORM.DIST(BY$30,economics!$AK$2:$AK$167,economics!$AJ$2:$AJ$167,TRUE)))),"")</f>
        <v/>
      </c>
      <c r="BZ57" t="str">
        <f t="array" ref="BZ57">IFERROR((SUMPRODUCT((economics!$AG$2:$AG$167=$B57)*(economics!$D$2:$D$167="process")*economics!$AH$2:$AH$167*(_xlfn.NORM.DIST(BZ$3,economics!$AK$2:$AK$167,economics!$AJ$2:$AJ$167,TRUE)-_xlfn.NORM.DIST(BZ$30,economics!$AK$2:$AK$167,economics!$AJ$2:$AJ$167,TRUE))*economics!$AM$2:$AM$167))/(SUMPRODUCT((economics!$AG$2:$AG$167=$B57)*(economics!$D$2:$D$167="process")*economics!$AH$2:$AH$167*(_xlfn.NORM.DIST(BZ$3,economics!$AK$2:$AK$167,economics!$AJ$2:$AJ$167,TRUE)-_xlfn.NORM.DIST(BZ$30,economics!$AK$2:$AK$167,economics!$AJ$2:$AJ$167,TRUE)))),"")</f>
        <v/>
      </c>
      <c r="CA57" t="str">
        <f t="array" ref="CA57">IFERROR((SUMPRODUCT((economics!$AG$2:$AG$167=$B57)*(economics!$D$2:$D$167="process")*economics!$AH$2:$AH$167*(_xlfn.NORM.DIST(CA$3,economics!$AK$2:$AK$167,economics!$AJ$2:$AJ$167,TRUE)-_xlfn.NORM.DIST(CA$30,economics!$AK$2:$AK$167,economics!$AJ$2:$AJ$167,TRUE))*economics!$AM$2:$AM$167))/(SUMPRODUCT((economics!$AG$2:$AG$167=$B57)*(economics!$D$2:$D$167="process")*economics!$AH$2:$AH$167*(_xlfn.NORM.DIST(CA$3,economics!$AK$2:$AK$167,economics!$AJ$2:$AJ$167,TRUE)-_xlfn.NORM.DIST(CA$30,economics!$AK$2:$AK$167,economics!$AJ$2:$AJ$167,TRUE)))),"")</f>
        <v/>
      </c>
      <c r="CB57" t="str">
        <f t="array" ref="CB57">IFERROR((SUMPRODUCT((economics!$AG$2:$AG$167=$B57)*(economics!$D$2:$D$167="process")*economics!$AH$2:$AH$167*(_xlfn.NORM.DIST(CB$3,economics!$AK$2:$AK$167,economics!$AJ$2:$AJ$167,TRUE)-_xlfn.NORM.DIST(CB$30,economics!$AK$2:$AK$167,economics!$AJ$2:$AJ$167,TRUE))*economics!$AM$2:$AM$167))/(SUMPRODUCT((economics!$AG$2:$AG$167=$B57)*(economics!$D$2:$D$167="process")*economics!$AH$2:$AH$167*(_xlfn.NORM.DIST(CB$3,economics!$AK$2:$AK$167,economics!$AJ$2:$AJ$167,TRUE)-_xlfn.NORM.DIST(CB$30,economics!$AK$2:$AK$167,economics!$AJ$2:$AJ$167,TRUE)))),"")</f>
        <v/>
      </c>
      <c r="CC57" t="str">
        <f t="array" ref="CC57">IFERROR((SUMPRODUCT((economics!$AG$2:$AG$167=$B57)*(economics!$D$2:$D$167="process")*economics!$AH$2:$AH$167*(_xlfn.NORM.DIST(CC$3,economics!$AK$2:$AK$167,economics!$AJ$2:$AJ$167,TRUE)-_xlfn.NORM.DIST(CC$30,economics!$AK$2:$AK$167,economics!$AJ$2:$AJ$167,TRUE))*economics!$AM$2:$AM$167))/(SUMPRODUCT((economics!$AG$2:$AG$167=$B57)*(economics!$D$2:$D$167="process")*economics!$AH$2:$AH$167*(_xlfn.NORM.DIST(CC$3,economics!$AK$2:$AK$167,economics!$AJ$2:$AJ$167,TRUE)-_xlfn.NORM.DIST(CC$30,economics!$AK$2:$AK$167,economics!$AJ$2:$AJ$167,TRUE)))),"")</f>
        <v/>
      </c>
      <c r="CD57" t="str">
        <f t="array" ref="CD57">IFERROR((SUMPRODUCT((economics!$AG$2:$AG$167=$B57)*(economics!$D$2:$D$167="process")*economics!$AH$2:$AH$167*(_xlfn.NORM.DIST(CD$3,economics!$AK$2:$AK$167,economics!$AJ$2:$AJ$167,TRUE)-_xlfn.NORM.DIST(CD$30,economics!$AK$2:$AK$167,economics!$AJ$2:$AJ$167,TRUE))*economics!$AM$2:$AM$167))/(SUMPRODUCT((economics!$AG$2:$AG$167=$B57)*(economics!$D$2:$D$167="process")*economics!$AH$2:$AH$167*(_xlfn.NORM.DIST(CD$3,economics!$AK$2:$AK$167,economics!$AJ$2:$AJ$167,TRUE)-_xlfn.NORM.DIST(CD$30,economics!$AK$2:$AK$167,economics!$AJ$2:$AJ$167,TRUE)))),"")</f>
        <v/>
      </c>
      <c r="CE57" t="str">
        <f t="array" ref="CE57">IFERROR((SUMPRODUCT((economics!$AG$2:$AG$167=$B57)*(economics!$D$2:$D$167="process")*economics!$AH$2:$AH$167*(_xlfn.NORM.DIST(CE$3,economics!$AK$2:$AK$167,economics!$AJ$2:$AJ$167,TRUE)-_xlfn.NORM.DIST(CE$30,economics!$AK$2:$AK$167,economics!$AJ$2:$AJ$167,TRUE))*economics!$AM$2:$AM$167))/(SUMPRODUCT((economics!$AG$2:$AG$167=$B57)*(economics!$D$2:$D$167="process")*economics!$AH$2:$AH$167*(_xlfn.NORM.DIST(CE$3,economics!$AK$2:$AK$167,economics!$AJ$2:$AJ$167,TRUE)-_xlfn.NORM.DIST(CE$30,economics!$AK$2:$AK$167,economics!$AJ$2:$AJ$167,TRUE)))),"")</f>
        <v/>
      </c>
      <c r="CF57" t="str">
        <f t="array" ref="CF57">IFERROR((SUMPRODUCT((economics!$AG$2:$AG$167=$B57)*(economics!$D$2:$D$167="process")*economics!$AH$2:$AH$167*(_xlfn.NORM.DIST(CF$3,economics!$AK$2:$AK$167,economics!$AJ$2:$AJ$167,TRUE)-_xlfn.NORM.DIST(CF$30,economics!$AK$2:$AK$167,economics!$AJ$2:$AJ$167,TRUE))*economics!$AM$2:$AM$167))/(SUMPRODUCT((economics!$AG$2:$AG$167=$B57)*(economics!$D$2:$D$167="process")*economics!$AH$2:$AH$167*(_xlfn.NORM.DIST(CF$3,economics!$AK$2:$AK$167,economics!$AJ$2:$AJ$167,TRUE)-_xlfn.NORM.DIST(CF$30,economics!$AK$2:$AK$167,economics!$AJ$2:$AJ$167,TRUE)))),"")</f>
        <v/>
      </c>
      <c r="CG57" t="str">
        <f t="array" ref="CG57">IFERROR((SUMPRODUCT((economics!$AG$2:$AG$167=$B57)*(economics!$D$2:$D$167="process")*economics!$AH$2:$AH$167*(_xlfn.NORM.DIST(CG$3,economics!$AK$2:$AK$167,economics!$AJ$2:$AJ$167,TRUE)-_xlfn.NORM.DIST(CG$30,economics!$AK$2:$AK$167,economics!$AJ$2:$AJ$167,TRUE))*economics!$AM$2:$AM$167))/(SUMPRODUCT((economics!$AG$2:$AG$167=$B57)*(economics!$D$2:$D$167="process")*economics!$AH$2:$AH$167*(_xlfn.NORM.DIST(CG$3,economics!$AK$2:$AK$167,economics!$AJ$2:$AJ$167,TRUE)-_xlfn.NORM.DIST(CG$30,economics!$AK$2:$AK$167,economics!$AJ$2:$AJ$167,TRUE)))),"")</f>
        <v/>
      </c>
      <c r="CH57" t="str">
        <f t="array" ref="CH57">IFERROR((SUMPRODUCT((economics!$AG$2:$AG$167=$B57)*(economics!$D$2:$D$167="process")*economics!$AH$2:$AH$167*(_xlfn.NORM.DIST(CH$3,economics!$AK$2:$AK$167,economics!$AJ$2:$AJ$167,TRUE)-_xlfn.NORM.DIST(CH$30,economics!$AK$2:$AK$167,economics!$AJ$2:$AJ$167,TRUE))*economics!$AM$2:$AM$167))/(SUMPRODUCT((economics!$AG$2:$AG$167=$B57)*(economics!$D$2:$D$167="process")*economics!$AH$2:$AH$167*(_xlfn.NORM.DIST(CH$3,economics!$AK$2:$AK$167,economics!$AJ$2:$AJ$167,TRUE)-_xlfn.NORM.DIST(CH$30,economics!$AK$2:$AK$167,economics!$AJ$2:$AJ$167,TRUE)))),"")</f>
        <v/>
      </c>
    </row>
    <row r="59" spans="1:86" x14ac:dyDescent="0.35">
      <c r="A59" s="1" t="s">
        <v>770</v>
      </c>
      <c r="B59">
        <f t="array" ref="B59">SUMPRODUCT((E4:E28&gt;0.000000001)*(E33:E57=""))+SUMPRODUCT(((F4:CH28-E4:CG28)&gt;0.000000001)*(F33:CH57=""))</f>
        <v>0</v>
      </c>
      <c r="C59" t="str">
        <f>IF(B59=0,"ok","FAIL")</f>
        <v>ok</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H59"/>
  <sheetViews>
    <sheetView workbookViewId="0">
      <pane xSplit="4" ySplit="3" topLeftCell="E31" activePane="bottomRight" state="frozen"/>
      <selection pane="topRight" activeCell="E1" sqref="E1"/>
      <selection pane="bottomLeft" activeCell="A4" sqref="A4"/>
      <selection pane="bottomRight" activeCell="M36" sqref="M36"/>
    </sheetView>
  </sheetViews>
  <sheetFormatPr defaultRowHeight="14.5" x14ac:dyDescent="0.35"/>
  <sheetData>
    <row r="1" spans="1:86" x14ac:dyDescent="0.35">
      <c r="A1" s="1" t="s">
        <v>772</v>
      </c>
    </row>
    <row r="3" spans="1:86" x14ac:dyDescent="0.35">
      <c r="A3" s="1" t="s">
        <v>273</v>
      </c>
      <c r="B3" s="1" t="s">
        <v>665</v>
      </c>
      <c r="C3" s="1" t="s">
        <v>744</v>
      </c>
      <c r="D3" s="1" t="s">
        <v>745</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35">
      <c r="A4" t="str">
        <f>WHRPbI!A2</f>
        <v>agriculture and forestry 01T03</v>
      </c>
      <c r="B4" t="s">
        <v>760</v>
      </c>
      <c r="C4" s="68">
        <f>WHRPbI!B2</f>
        <v>0</v>
      </c>
      <c r="D4" t="b">
        <f>ISNUMBER(MATCH($B4,'energy base (MECS)'!$K$4:$K$9,0))</f>
        <v>0</v>
      </c>
      <c r="E4" s="68">
        <f t="array" ref="E4">IF($D4,SUMPRODUCT((economics!$AG$2:$AG$167=$B4)*(economics!$D$2:$D$167="whr")*economics!$AI$2:$AI$167*_xlfn.NORM.DIST(E$3,economics!$AK$2:$AK$167,economics!$AJ$2:$AJ$167,TRUE)),0)</f>
        <v>0</v>
      </c>
      <c r="F4" s="68">
        <f t="array" ref="F4">IF($D4,SUMPRODUCT((economics!$AG$2:$AG$167=$B4)*(economics!$D$2:$D$167="whr")*economics!$AI$2:$AI$167*_xlfn.NORM.DIST(F$3,economics!$AK$2:$AK$167,economics!$AJ$2:$AJ$167,TRUE)),0)</f>
        <v>0</v>
      </c>
      <c r="G4" s="68">
        <f t="array" ref="G4">IF($D4,SUMPRODUCT((economics!$AG$2:$AG$167=$B4)*(economics!$D$2:$D$167="whr")*economics!$AI$2:$AI$167*_xlfn.NORM.DIST(G$3,economics!$AK$2:$AK$167,economics!$AJ$2:$AJ$167,TRUE)),0)</f>
        <v>0</v>
      </c>
      <c r="H4" s="68">
        <f t="array" ref="H4">IF($D4,SUMPRODUCT((economics!$AG$2:$AG$167=$B4)*(economics!$D$2:$D$167="whr")*economics!$AI$2:$AI$167*_xlfn.NORM.DIST(H$3,economics!$AK$2:$AK$167,economics!$AJ$2:$AJ$167,TRUE)),0)</f>
        <v>0</v>
      </c>
      <c r="I4" s="68">
        <f t="array" ref="I4">IF($D4,SUMPRODUCT((economics!$AG$2:$AG$167=$B4)*(economics!$D$2:$D$167="whr")*economics!$AI$2:$AI$167*_xlfn.NORM.DIST(I$3,economics!$AK$2:$AK$167,economics!$AJ$2:$AJ$167,TRUE)),0)</f>
        <v>0</v>
      </c>
      <c r="J4" s="68">
        <f t="array" ref="J4">IF($D4,SUMPRODUCT((economics!$AG$2:$AG$167=$B4)*(economics!$D$2:$D$167="whr")*economics!$AI$2:$AI$167*_xlfn.NORM.DIST(J$3,economics!$AK$2:$AK$167,economics!$AJ$2:$AJ$167,TRUE)),0)</f>
        <v>0</v>
      </c>
      <c r="K4" s="68">
        <f t="array" ref="K4">IF($D4,SUMPRODUCT((economics!$AG$2:$AG$167=$B4)*(economics!$D$2:$D$167="whr")*economics!$AI$2:$AI$167*_xlfn.NORM.DIST(K$3,economics!$AK$2:$AK$167,economics!$AJ$2:$AJ$167,TRUE)),0)</f>
        <v>0</v>
      </c>
      <c r="L4" s="68">
        <f t="array" ref="L4">IF($D4,SUMPRODUCT((economics!$AG$2:$AG$167=$B4)*(economics!$D$2:$D$167="whr")*economics!$AI$2:$AI$167*_xlfn.NORM.DIST(L$3,economics!$AK$2:$AK$167,economics!$AJ$2:$AJ$167,TRUE)),0)</f>
        <v>0</v>
      </c>
      <c r="M4" s="68">
        <f t="array" ref="M4">IF($D4,SUMPRODUCT((economics!$AG$2:$AG$167=$B4)*(economics!$D$2:$D$167="whr")*economics!$AI$2:$AI$167*_xlfn.NORM.DIST(M$3,economics!$AK$2:$AK$167,economics!$AJ$2:$AJ$167,TRUE)),0)</f>
        <v>0</v>
      </c>
      <c r="N4" s="68">
        <f t="array" ref="N4">IF($D4,SUMPRODUCT((economics!$AG$2:$AG$167=$B4)*(economics!$D$2:$D$167="whr")*economics!$AI$2:$AI$167*_xlfn.NORM.DIST(N$3,economics!$AK$2:$AK$167,economics!$AJ$2:$AJ$167,TRUE)),0)</f>
        <v>0</v>
      </c>
      <c r="O4" s="68">
        <f t="array" ref="O4">IF($D4,SUMPRODUCT((economics!$AG$2:$AG$167=$B4)*(economics!$D$2:$D$167="whr")*economics!$AI$2:$AI$167*_xlfn.NORM.DIST(O$3,economics!$AK$2:$AK$167,economics!$AJ$2:$AJ$167,TRUE)),0)</f>
        <v>0</v>
      </c>
      <c r="P4" s="68">
        <f t="array" ref="P4">IF($D4,SUMPRODUCT((economics!$AG$2:$AG$167=$B4)*(economics!$D$2:$D$167="whr")*economics!$AI$2:$AI$167*_xlfn.NORM.DIST(P$3,economics!$AK$2:$AK$167,economics!$AJ$2:$AJ$167,TRUE)),0)</f>
        <v>0</v>
      </c>
      <c r="Q4" s="68">
        <f t="array" ref="Q4">IF($D4,SUMPRODUCT((economics!$AG$2:$AG$167=$B4)*(economics!$D$2:$D$167="whr")*economics!$AI$2:$AI$167*_xlfn.NORM.DIST(Q$3,economics!$AK$2:$AK$167,economics!$AJ$2:$AJ$167,TRUE)),0)</f>
        <v>0</v>
      </c>
      <c r="R4" s="68">
        <f t="array" ref="R4">IF($D4,SUMPRODUCT((economics!$AG$2:$AG$167=$B4)*(economics!$D$2:$D$167="whr")*economics!$AI$2:$AI$167*_xlfn.NORM.DIST(R$3,economics!$AK$2:$AK$167,economics!$AJ$2:$AJ$167,TRUE)),0)</f>
        <v>0</v>
      </c>
      <c r="S4" s="68">
        <f t="array" ref="S4">IF($D4,SUMPRODUCT((economics!$AG$2:$AG$167=$B4)*(economics!$D$2:$D$167="whr")*economics!$AI$2:$AI$167*_xlfn.NORM.DIST(S$3,economics!$AK$2:$AK$167,economics!$AJ$2:$AJ$167,TRUE)),0)</f>
        <v>0</v>
      </c>
      <c r="T4" s="68">
        <f t="array" ref="T4">IF($D4,SUMPRODUCT((economics!$AG$2:$AG$167=$B4)*(economics!$D$2:$D$167="whr")*economics!$AI$2:$AI$167*_xlfn.NORM.DIST(T$3,economics!$AK$2:$AK$167,economics!$AJ$2:$AJ$167,TRUE)),0)</f>
        <v>0</v>
      </c>
      <c r="U4" s="68">
        <f t="array" ref="U4">IF($D4,SUMPRODUCT((economics!$AG$2:$AG$167=$B4)*(economics!$D$2:$D$167="whr")*economics!$AI$2:$AI$167*_xlfn.NORM.DIST(U$3,economics!$AK$2:$AK$167,economics!$AJ$2:$AJ$167,TRUE)),0)</f>
        <v>0</v>
      </c>
      <c r="V4" s="68">
        <f t="array" ref="V4">IF($D4,SUMPRODUCT((economics!$AG$2:$AG$167=$B4)*(economics!$D$2:$D$167="whr")*economics!$AI$2:$AI$167*_xlfn.NORM.DIST(V$3,economics!$AK$2:$AK$167,economics!$AJ$2:$AJ$167,TRUE)),0)</f>
        <v>0</v>
      </c>
      <c r="W4" s="68">
        <f t="array" ref="W4">IF($D4,SUMPRODUCT((economics!$AG$2:$AG$167=$B4)*(economics!$D$2:$D$167="whr")*economics!$AI$2:$AI$167*_xlfn.NORM.DIST(W$3,economics!$AK$2:$AK$167,economics!$AJ$2:$AJ$167,TRUE)),0)</f>
        <v>0</v>
      </c>
      <c r="X4" s="68">
        <f t="array" ref="X4">IF($D4,SUMPRODUCT((economics!$AG$2:$AG$167=$B4)*(economics!$D$2:$D$167="whr")*economics!$AI$2:$AI$167*_xlfn.NORM.DIST(X$3,economics!$AK$2:$AK$167,economics!$AJ$2:$AJ$167,TRUE)),0)</f>
        <v>0</v>
      </c>
      <c r="Y4" s="68">
        <f t="array" ref="Y4">IF($D4,SUMPRODUCT((economics!$AG$2:$AG$167=$B4)*(economics!$D$2:$D$167="whr")*economics!$AI$2:$AI$167*_xlfn.NORM.DIST(Y$3,economics!$AK$2:$AK$167,economics!$AJ$2:$AJ$167,TRUE)),0)</f>
        <v>0</v>
      </c>
      <c r="Z4" s="68">
        <f t="array" ref="Z4">IF($D4,SUMPRODUCT((economics!$AG$2:$AG$167=$B4)*(economics!$D$2:$D$167="whr")*economics!$AI$2:$AI$167*_xlfn.NORM.DIST(Z$3,economics!$AK$2:$AK$167,economics!$AJ$2:$AJ$167,TRUE)),0)</f>
        <v>0</v>
      </c>
      <c r="AA4" s="68">
        <f t="array" ref="AA4">IF($D4,SUMPRODUCT((economics!$AG$2:$AG$167=$B4)*(economics!$D$2:$D$167="whr")*economics!$AI$2:$AI$167*_xlfn.NORM.DIST(AA$3,economics!$AK$2:$AK$167,economics!$AJ$2:$AJ$167,TRUE)),0)</f>
        <v>0</v>
      </c>
      <c r="AB4" s="68">
        <f t="array" ref="AB4">IF($D4,SUMPRODUCT((economics!$AG$2:$AG$167=$B4)*(economics!$D$2:$D$167="whr")*economics!$AI$2:$AI$167*_xlfn.NORM.DIST(AB$3,economics!$AK$2:$AK$167,economics!$AJ$2:$AJ$167,TRUE)),0)</f>
        <v>0</v>
      </c>
      <c r="AC4" s="68">
        <f t="array" ref="AC4">IF($D4,SUMPRODUCT((economics!$AG$2:$AG$167=$B4)*(economics!$D$2:$D$167="whr")*economics!$AI$2:$AI$167*_xlfn.NORM.DIST(AC$3,economics!$AK$2:$AK$167,economics!$AJ$2:$AJ$167,TRUE)),0)</f>
        <v>0</v>
      </c>
      <c r="AD4" s="68">
        <f t="array" ref="AD4">IF($D4,SUMPRODUCT((economics!$AG$2:$AG$167=$B4)*(economics!$D$2:$D$167="whr")*economics!$AI$2:$AI$167*_xlfn.NORM.DIST(AD$3,economics!$AK$2:$AK$167,economics!$AJ$2:$AJ$167,TRUE)),0)</f>
        <v>0</v>
      </c>
      <c r="AE4" s="68">
        <f t="array" ref="AE4">IF($D4,SUMPRODUCT((economics!$AG$2:$AG$167=$B4)*(economics!$D$2:$D$167="whr")*economics!$AI$2:$AI$167*_xlfn.NORM.DIST(AE$3,economics!$AK$2:$AK$167,economics!$AJ$2:$AJ$167,TRUE)),0)</f>
        <v>0</v>
      </c>
      <c r="AF4" s="68">
        <f t="array" ref="AF4">IF($D4,SUMPRODUCT((economics!$AG$2:$AG$167=$B4)*(economics!$D$2:$D$167="whr")*economics!$AI$2:$AI$167*_xlfn.NORM.DIST(AF$3,economics!$AK$2:$AK$167,economics!$AJ$2:$AJ$167,TRUE)),0)</f>
        <v>0</v>
      </c>
      <c r="AG4" s="68">
        <f t="array" ref="AG4">IF($D4,SUMPRODUCT((economics!$AG$2:$AG$167=$B4)*(economics!$D$2:$D$167="whr")*economics!$AI$2:$AI$167*_xlfn.NORM.DIST(AG$3,economics!$AK$2:$AK$167,economics!$AJ$2:$AJ$167,TRUE)),0)</f>
        <v>0</v>
      </c>
      <c r="AH4" s="68">
        <f t="array" ref="AH4">IF($D4,SUMPRODUCT((economics!$AG$2:$AG$167=$B4)*(economics!$D$2:$D$167="whr")*economics!$AI$2:$AI$167*_xlfn.NORM.DIST(AH$3,economics!$AK$2:$AK$167,economics!$AJ$2:$AJ$167,TRUE)),0)</f>
        <v>0</v>
      </c>
      <c r="AI4" s="68">
        <f t="array" ref="AI4">IF($D4,SUMPRODUCT((economics!$AG$2:$AG$167=$B4)*(economics!$D$2:$D$167="whr")*economics!$AI$2:$AI$167*_xlfn.NORM.DIST(AI$3,economics!$AK$2:$AK$167,economics!$AJ$2:$AJ$167,TRUE)),0)</f>
        <v>0</v>
      </c>
      <c r="AJ4" s="68">
        <f t="array" ref="AJ4">IF($D4,SUMPRODUCT((economics!$AG$2:$AG$167=$B4)*(economics!$D$2:$D$167="whr")*economics!$AI$2:$AI$167*_xlfn.NORM.DIST(AJ$3,economics!$AK$2:$AK$167,economics!$AJ$2:$AJ$167,TRUE)),0)</f>
        <v>0</v>
      </c>
      <c r="AK4" s="68">
        <f t="array" ref="AK4">IF($D4,SUMPRODUCT((economics!$AG$2:$AG$167=$B4)*(economics!$D$2:$D$167="whr")*economics!$AI$2:$AI$167*_xlfn.NORM.DIST(AK$3,economics!$AK$2:$AK$167,economics!$AJ$2:$AJ$167,TRUE)),0)</f>
        <v>0</v>
      </c>
      <c r="AL4" s="68">
        <f t="array" ref="AL4">IF($D4,SUMPRODUCT((economics!$AG$2:$AG$167=$B4)*(economics!$D$2:$D$167="whr")*economics!$AI$2:$AI$167*_xlfn.NORM.DIST(AL$3,economics!$AK$2:$AK$167,economics!$AJ$2:$AJ$167,TRUE)),0)</f>
        <v>0</v>
      </c>
      <c r="AM4" s="68">
        <f t="array" ref="AM4">IF($D4,SUMPRODUCT((economics!$AG$2:$AG$167=$B4)*(economics!$D$2:$D$167="whr")*economics!$AI$2:$AI$167*_xlfn.NORM.DIST(AM$3,economics!$AK$2:$AK$167,economics!$AJ$2:$AJ$167,TRUE)),0)</f>
        <v>0</v>
      </c>
      <c r="AN4" s="68">
        <f t="array" ref="AN4">IF($D4,SUMPRODUCT((economics!$AG$2:$AG$167=$B4)*(economics!$D$2:$D$167="whr")*economics!$AI$2:$AI$167*_xlfn.NORM.DIST(AN$3,economics!$AK$2:$AK$167,economics!$AJ$2:$AJ$167,TRUE)),0)</f>
        <v>0</v>
      </c>
      <c r="AO4" s="68">
        <f t="array" ref="AO4">IF($D4,SUMPRODUCT((economics!$AG$2:$AG$167=$B4)*(economics!$D$2:$D$167="whr")*economics!$AI$2:$AI$167*_xlfn.NORM.DIST(AO$3,economics!$AK$2:$AK$167,economics!$AJ$2:$AJ$167,TRUE)),0)</f>
        <v>0</v>
      </c>
      <c r="AP4" s="68">
        <f t="array" ref="AP4">IF($D4,SUMPRODUCT((economics!$AG$2:$AG$167=$B4)*(economics!$D$2:$D$167="whr")*economics!$AI$2:$AI$167*_xlfn.NORM.DIST(AP$3,economics!$AK$2:$AK$167,economics!$AJ$2:$AJ$167,TRUE)),0)</f>
        <v>0</v>
      </c>
      <c r="AQ4" s="68">
        <f t="array" ref="AQ4">IF($D4,SUMPRODUCT((economics!$AG$2:$AG$167=$B4)*(economics!$D$2:$D$167="whr")*economics!$AI$2:$AI$167*_xlfn.NORM.DIST(AQ$3,economics!$AK$2:$AK$167,economics!$AJ$2:$AJ$167,TRUE)),0)</f>
        <v>0</v>
      </c>
      <c r="AR4" s="68">
        <f t="array" ref="AR4">IF($D4,SUMPRODUCT((economics!$AG$2:$AG$167=$B4)*(economics!$D$2:$D$167="whr")*economics!$AI$2:$AI$167*_xlfn.NORM.DIST(AR$3,economics!$AK$2:$AK$167,economics!$AJ$2:$AJ$167,TRUE)),0)</f>
        <v>0</v>
      </c>
      <c r="AS4" s="68">
        <f t="array" ref="AS4">IF($D4,SUMPRODUCT((economics!$AG$2:$AG$167=$B4)*(economics!$D$2:$D$167="whr")*economics!$AI$2:$AI$167*_xlfn.NORM.DIST(AS$3,economics!$AK$2:$AK$167,economics!$AJ$2:$AJ$167,TRUE)),0)</f>
        <v>0</v>
      </c>
      <c r="AT4" s="68">
        <f t="array" ref="AT4">IF($D4,SUMPRODUCT((economics!$AG$2:$AG$167=$B4)*(economics!$D$2:$D$167="whr")*economics!$AI$2:$AI$167*_xlfn.NORM.DIST(AT$3,economics!$AK$2:$AK$167,economics!$AJ$2:$AJ$167,TRUE)),0)</f>
        <v>0</v>
      </c>
      <c r="AU4" s="68">
        <f t="array" ref="AU4">IF($D4,SUMPRODUCT((economics!$AG$2:$AG$167=$B4)*(economics!$D$2:$D$167="whr")*economics!$AI$2:$AI$167*_xlfn.NORM.DIST(AU$3,economics!$AK$2:$AK$167,economics!$AJ$2:$AJ$167,TRUE)),0)</f>
        <v>0</v>
      </c>
      <c r="AV4" s="68">
        <f t="array" ref="AV4">IF($D4,SUMPRODUCT((economics!$AG$2:$AG$167=$B4)*(economics!$D$2:$D$167="whr")*economics!$AI$2:$AI$167*_xlfn.NORM.DIST(AV$3,economics!$AK$2:$AK$167,economics!$AJ$2:$AJ$167,TRUE)),0)</f>
        <v>0</v>
      </c>
      <c r="AW4" s="68">
        <f t="array" ref="AW4">IF($D4,SUMPRODUCT((economics!$AG$2:$AG$167=$B4)*(economics!$D$2:$D$167="whr")*economics!$AI$2:$AI$167*_xlfn.NORM.DIST(AW$3,economics!$AK$2:$AK$167,economics!$AJ$2:$AJ$167,TRUE)),0)</f>
        <v>0</v>
      </c>
      <c r="AX4" s="68">
        <f t="array" ref="AX4">IF($D4,SUMPRODUCT((economics!$AG$2:$AG$167=$B4)*(economics!$D$2:$D$167="whr")*economics!$AI$2:$AI$167*_xlfn.NORM.DIST(AX$3,economics!$AK$2:$AK$167,economics!$AJ$2:$AJ$167,TRUE)),0)</f>
        <v>0</v>
      </c>
      <c r="AY4" s="68">
        <f t="array" ref="AY4">IF($D4,SUMPRODUCT((economics!$AG$2:$AG$167=$B4)*(economics!$D$2:$D$167="whr")*economics!$AI$2:$AI$167*_xlfn.NORM.DIST(AY$3,economics!$AK$2:$AK$167,economics!$AJ$2:$AJ$167,TRUE)),0)</f>
        <v>0</v>
      </c>
      <c r="AZ4" s="68">
        <f t="array" ref="AZ4">IF($D4,SUMPRODUCT((economics!$AG$2:$AG$167=$B4)*(economics!$D$2:$D$167="whr")*economics!$AI$2:$AI$167*_xlfn.NORM.DIST(AZ$3,economics!$AK$2:$AK$167,economics!$AJ$2:$AJ$167,TRUE)),0)</f>
        <v>0</v>
      </c>
      <c r="BA4" s="68">
        <f t="array" ref="BA4">IF($D4,SUMPRODUCT((economics!$AG$2:$AG$167=$B4)*(economics!$D$2:$D$167="whr")*economics!$AI$2:$AI$167*_xlfn.NORM.DIST(BA$3,economics!$AK$2:$AK$167,economics!$AJ$2:$AJ$167,TRUE)),0)</f>
        <v>0</v>
      </c>
      <c r="BB4" s="68">
        <f t="array" ref="BB4">IF($D4,SUMPRODUCT((economics!$AG$2:$AG$167=$B4)*(economics!$D$2:$D$167="whr")*economics!$AI$2:$AI$167*_xlfn.NORM.DIST(BB$3,economics!$AK$2:$AK$167,economics!$AJ$2:$AJ$167,TRUE)),0)</f>
        <v>0</v>
      </c>
      <c r="BC4" s="68">
        <f t="array" ref="BC4">IF($D4,SUMPRODUCT((economics!$AG$2:$AG$167=$B4)*(economics!$D$2:$D$167="whr")*economics!$AI$2:$AI$167*_xlfn.NORM.DIST(BC$3,economics!$AK$2:$AK$167,economics!$AJ$2:$AJ$167,TRUE)),0)</f>
        <v>0</v>
      </c>
      <c r="BD4" s="68">
        <f t="array" ref="BD4">IF($D4,SUMPRODUCT((economics!$AG$2:$AG$167=$B4)*(economics!$D$2:$D$167="whr")*economics!$AI$2:$AI$167*_xlfn.NORM.DIST(BD$3,economics!$AK$2:$AK$167,economics!$AJ$2:$AJ$167,TRUE)),0)</f>
        <v>0</v>
      </c>
      <c r="BE4" s="68">
        <f t="array" ref="BE4">IF($D4,SUMPRODUCT((economics!$AG$2:$AG$167=$B4)*(economics!$D$2:$D$167="whr")*economics!$AI$2:$AI$167*_xlfn.NORM.DIST(BE$3,economics!$AK$2:$AK$167,economics!$AJ$2:$AJ$167,TRUE)),0)</f>
        <v>0</v>
      </c>
      <c r="BF4" s="68">
        <f t="array" ref="BF4">IF($D4,SUMPRODUCT((economics!$AG$2:$AG$167=$B4)*(economics!$D$2:$D$167="whr")*economics!$AI$2:$AI$167*_xlfn.NORM.DIST(BF$3,economics!$AK$2:$AK$167,economics!$AJ$2:$AJ$167,TRUE)),0)</f>
        <v>0</v>
      </c>
      <c r="BG4" s="68">
        <f t="array" ref="BG4">IF($D4,SUMPRODUCT((economics!$AG$2:$AG$167=$B4)*(economics!$D$2:$D$167="whr")*economics!$AI$2:$AI$167*_xlfn.NORM.DIST(BG$3,economics!$AK$2:$AK$167,economics!$AJ$2:$AJ$167,TRUE)),0)</f>
        <v>0</v>
      </c>
      <c r="BH4" s="68">
        <f t="array" ref="BH4">IF($D4,SUMPRODUCT((economics!$AG$2:$AG$167=$B4)*(economics!$D$2:$D$167="whr")*economics!$AI$2:$AI$167*_xlfn.NORM.DIST(BH$3,economics!$AK$2:$AK$167,economics!$AJ$2:$AJ$167,TRUE)),0)</f>
        <v>0</v>
      </c>
      <c r="BI4" s="68">
        <f t="array" ref="BI4">IF($D4,SUMPRODUCT((economics!$AG$2:$AG$167=$B4)*(economics!$D$2:$D$167="whr")*economics!$AI$2:$AI$167*_xlfn.NORM.DIST(BI$3,economics!$AK$2:$AK$167,economics!$AJ$2:$AJ$167,TRUE)),0)</f>
        <v>0</v>
      </c>
      <c r="BJ4" s="68">
        <f t="array" ref="BJ4">IF($D4,SUMPRODUCT((economics!$AG$2:$AG$167=$B4)*(economics!$D$2:$D$167="whr")*economics!$AI$2:$AI$167*_xlfn.NORM.DIST(BJ$3,economics!$AK$2:$AK$167,economics!$AJ$2:$AJ$167,TRUE)),0)</f>
        <v>0</v>
      </c>
      <c r="BK4" s="68">
        <f t="array" ref="BK4">IF($D4,SUMPRODUCT((economics!$AG$2:$AG$167=$B4)*(economics!$D$2:$D$167="whr")*economics!$AI$2:$AI$167*_xlfn.NORM.DIST(BK$3,economics!$AK$2:$AK$167,economics!$AJ$2:$AJ$167,TRUE)),0)</f>
        <v>0</v>
      </c>
      <c r="BL4" s="68">
        <f t="array" ref="BL4">IF($D4,SUMPRODUCT((economics!$AG$2:$AG$167=$B4)*(economics!$D$2:$D$167="whr")*economics!$AI$2:$AI$167*_xlfn.NORM.DIST(BL$3,economics!$AK$2:$AK$167,economics!$AJ$2:$AJ$167,TRUE)),0)</f>
        <v>0</v>
      </c>
      <c r="BM4" s="68">
        <f t="array" ref="BM4">IF($D4,SUMPRODUCT((economics!$AG$2:$AG$167=$B4)*(economics!$D$2:$D$167="whr")*economics!$AI$2:$AI$167*_xlfn.NORM.DIST(BM$3,economics!$AK$2:$AK$167,economics!$AJ$2:$AJ$167,TRUE)),0)</f>
        <v>0</v>
      </c>
      <c r="BN4" s="68">
        <f t="array" ref="BN4">IF($D4,SUMPRODUCT((economics!$AG$2:$AG$167=$B4)*(economics!$D$2:$D$167="whr")*economics!$AI$2:$AI$167*_xlfn.NORM.DIST(BN$3,economics!$AK$2:$AK$167,economics!$AJ$2:$AJ$167,TRUE)),0)</f>
        <v>0</v>
      </c>
      <c r="BO4" s="68">
        <f t="array" ref="BO4">IF($D4,SUMPRODUCT((economics!$AG$2:$AG$167=$B4)*(economics!$D$2:$D$167="whr")*economics!$AI$2:$AI$167*_xlfn.NORM.DIST(BO$3,economics!$AK$2:$AK$167,economics!$AJ$2:$AJ$167,TRUE)),0)</f>
        <v>0</v>
      </c>
      <c r="BP4" s="68">
        <f t="array" ref="BP4">IF($D4,SUMPRODUCT((economics!$AG$2:$AG$167=$B4)*(economics!$D$2:$D$167="whr")*economics!$AI$2:$AI$167*_xlfn.NORM.DIST(BP$3,economics!$AK$2:$AK$167,economics!$AJ$2:$AJ$167,TRUE)),0)</f>
        <v>0</v>
      </c>
      <c r="BQ4" s="68">
        <f t="array" ref="BQ4">IF($D4,SUMPRODUCT((economics!$AG$2:$AG$167=$B4)*(economics!$D$2:$D$167="whr")*economics!$AI$2:$AI$167*_xlfn.NORM.DIST(BQ$3,economics!$AK$2:$AK$167,economics!$AJ$2:$AJ$167,TRUE)),0)</f>
        <v>0</v>
      </c>
      <c r="BR4" s="68">
        <f t="array" ref="BR4">IF($D4,SUMPRODUCT((economics!$AG$2:$AG$167=$B4)*(economics!$D$2:$D$167="whr")*economics!$AI$2:$AI$167*_xlfn.NORM.DIST(BR$3,economics!$AK$2:$AK$167,economics!$AJ$2:$AJ$167,TRUE)),0)</f>
        <v>0</v>
      </c>
      <c r="BS4" s="68">
        <f t="array" ref="BS4">IF($D4,SUMPRODUCT((economics!$AG$2:$AG$167=$B4)*(economics!$D$2:$D$167="whr")*economics!$AI$2:$AI$167*_xlfn.NORM.DIST(BS$3,economics!$AK$2:$AK$167,economics!$AJ$2:$AJ$167,TRUE)),0)</f>
        <v>0</v>
      </c>
      <c r="BT4" s="68">
        <f t="array" ref="BT4">IF($D4,SUMPRODUCT((economics!$AG$2:$AG$167=$B4)*(economics!$D$2:$D$167="whr")*economics!$AI$2:$AI$167*_xlfn.NORM.DIST(BT$3,economics!$AK$2:$AK$167,economics!$AJ$2:$AJ$167,TRUE)),0)</f>
        <v>0</v>
      </c>
      <c r="BU4" s="68">
        <f t="array" ref="BU4">IF($D4,SUMPRODUCT((economics!$AG$2:$AG$167=$B4)*(economics!$D$2:$D$167="whr")*economics!$AI$2:$AI$167*_xlfn.NORM.DIST(BU$3,economics!$AK$2:$AK$167,economics!$AJ$2:$AJ$167,TRUE)),0)</f>
        <v>0</v>
      </c>
      <c r="BV4" s="68">
        <f t="array" ref="BV4">IF($D4,SUMPRODUCT((economics!$AG$2:$AG$167=$B4)*(economics!$D$2:$D$167="whr")*economics!$AI$2:$AI$167*_xlfn.NORM.DIST(BV$3,economics!$AK$2:$AK$167,economics!$AJ$2:$AJ$167,TRUE)),0)</f>
        <v>0</v>
      </c>
      <c r="BW4" s="68">
        <f t="array" ref="BW4">IF($D4,SUMPRODUCT((economics!$AG$2:$AG$167=$B4)*(economics!$D$2:$D$167="whr")*economics!$AI$2:$AI$167*_xlfn.NORM.DIST(BW$3,economics!$AK$2:$AK$167,economics!$AJ$2:$AJ$167,TRUE)),0)</f>
        <v>0</v>
      </c>
      <c r="BX4" s="68">
        <f t="array" ref="BX4">IF($D4,SUMPRODUCT((economics!$AG$2:$AG$167=$B4)*(economics!$D$2:$D$167="whr")*economics!$AI$2:$AI$167*_xlfn.NORM.DIST(BX$3,economics!$AK$2:$AK$167,economics!$AJ$2:$AJ$167,TRUE)),0)</f>
        <v>0</v>
      </c>
      <c r="BY4" s="68">
        <f t="array" ref="BY4">IF($D4,SUMPRODUCT((economics!$AG$2:$AG$167=$B4)*(economics!$D$2:$D$167="whr")*economics!$AI$2:$AI$167*_xlfn.NORM.DIST(BY$3,economics!$AK$2:$AK$167,economics!$AJ$2:$AJ$167,TRUE)),0)</f>
        <v>0</v>
      </c>
      <c r="BZ4" s="68">
        <f t="array" ref="BZ4">IF($D4,SUMPRODUCT((economics!$AG$2:$AG$167=$B4)*(economics!$D$2:$D$167="whr")*economics!$AI$2:$AI$167*_xlfn.NORM.DIST(BZ$3,economics!$AK$2:$AK$167,economics!$AJ$2:$AJ$167,TRUE)),0)</f>
        <v>0</v>
      </c>
      <c r="CA4" s="68">
        <f t="array" ref="CA4">IF($D4,SUMPRODUCT((economics!$AG$2:$AG$167=$B4)*(economics!$D$2:$D$167="whr")*economics!$AI$2:$AI$167*_xlfn.NORM.DIST(CA$3,economics!$AK$2:$AK$167,economics!$AJ$2:$AJ$167,TRUE)),0)</f>
        <v>0</v>
      </c>
      <c r="CB4" s="68">
        <f t="array" ref="CB4">IF($D4,SUMPRODUCT((economics!$AG$2:$AG$167=$B4)*(economics!$D$2:$D$167="whr")*economics!$AI$2:$AI$167*_xlfn.NORM.DIST(CB$3,economics!$AK$2:$AK$167,economics!$AJ$2:$AJ$167,TRUE)),0)</f>
        <v>0</v>
      </c>
      <c r="CC4" s="68">
        <f t="array" ref="CC4">IF($D4,SUMPRODUCT((economics!$AG$2:$AG$167=$B4)*(economics!$D$2:$D$167="whr")*economics!$AI$2:$AI$167*_xlfn.NORM.DIST(CC$3,economics!$AK$2:$AK$167,economics!$AJ$2:$AJ$167,TRUE)),0)</f>
        <v>0</v>
      </c>
      <c r="CD4" s="68">
        <f t="array" ref="CD4">IF($D4,SUMPRODUCT((economics!$AG$2:$AG$167=$B4)*(economics!$D$2:$D$167="whr")*economics!$AI$2:$AI$167*_xlfn.NORM.DIST(CD$3,economics!$AK$2:$AK$167,economics!$AJ$2:$AJ$167,TRUE)),0)</f>
        <v>0</v>
      </c>
      <c r="CE4" s="68">
        <f t="array" ref="CE4">IF($D4,SUMPRODUCT((economics!$AG$2:$AG$167=$B4)*(economics!$D$2:$D$167="whr")*economics!$AI$2:$AI$167*_xlfn.NORM.DIST(CE$3,economics!$AK$2:$AK$167,economics!$AJ$2:$AJ$167,TRUE)),0)</f>
        <v>0</v>
      </c>
      <c r="CF4" s="68">
        <f t="array" ref="CF4">IF($D4,SUMPRODUCT((economics!$AG$2:$AG$167=$B4)*(economics!$D$2:$D$167="whr")*economics!$AI$2:$AI$167*_xlfn.NORM.DIST(CF$3,economics!$AK$2:$AK$167,economics!$AJ$2:$AJ$167,TRUE)),0)</f>
        <v>0</v>
      </c>
      <c r="CG4" s="68">
        <f t="array" ref="CG4">IF($D4,SUMPRODUCT((economics!$AG$2:$AG$167=$B4)*(economics!$D$2:$D$167="whr")*economics!$AI$2:$AI$167*_xlfn.NORM.DIST(CG$3,economics!$AK$2:$AK$167,economics!$AJ$2:$AJ$167,TRUE)),0)</f>
        <v>0</v>
      </c>
      <c r="CH4" s="68">
        <f t="array" ref="CH4">IF($D4,SUMPRODUCT((economics!$AG$2:$AG$167=$B4)*(economics!$D$2:$D$167="whr")*economics!$AI$2:$AI$167*_xlfn.NORM.DIST(CH$3,economics!$AK$2:$AK$167,economics!$AJ$2:$AJ$167,TRUE)),0)</f>
        <v>0</v>
      </c>
    </row>
    <row r="5" spans="1:86" x14ac:dyDescent="0.35">
      <c r="A5" t="str">
        <f>WHRPbI!A3</f>
        <v>coal mining 05</v>
      </c>
      <c r="B5">
        <v>5</v>
      </c>
      <c r="C5" s="68">
        <f>WHRPbI!B3</f>
        <v>0</v>
      </c>
      <c r="D5" t="b">
        <f>ISNUMBER(MATCH($B5,'energy base (MECS)'!$K$4:$K$9,0))</f>
        <v>0</v>
      </c>
      <c r="E5" s="68">
        <f t="array" ref="E5">IF($D5,SUMPRODUCT((economics!$AG$2:$AG$167=$B5)*(economics!$D$2:$D$167="whr")*economics!$AI$2:$AI$167*_xlfn.NORM.DIST(E$3,economics!$AK$2:$AK$167,economics!$AJ$2:$AJ$167,TRUE)),0)</f>
        <v>0</v>
      </c>
      <c r="F5" s="68">
        <f t="array" ref="F5">IF($D5,SUMPRODUCT((economics!$AG$2:$AG$167=$B5)*(economics!$D$2:$D$167="whr")*economics!$AI$2:$AI$167*_xlfn.NORM.DIST(F$3,economics!$AK$2:$AK$167,economics!$AJ$2:$AJ$167,TRUE)),0)</f>
        <v>0</v>
      </c>
      <c r="G5" s="68">
        <f t="array" ref="G5">IF($D5,SUMPRODUCT((economics!$AG$2:$AG$167=$B5)*(economics!$D$2:$D$167="whr")*economics!$AI$2:$AI$167*_xlfn.NORM.DIST(G$3,economics!$AK$2:$AK$167,economics!$AJ$2:$AJ$167,TRUE)),0)</f>
        <v>0</v>
      </c>
      <c r="H5" s="68">
        <f t="array" ref="H5">IF($D5,SUMPRODUCT((economics!$AG$2:$AG$167=$B5)*(economics!$D$2:$D$167="whr")*economics!$AI$2:$AI$167*_xlfn.NORM.DIST(H$3,economics!$AK$2:$AK$167,economics!$AJ$2:$AJ$167,TRUE)),0)</f>
        <v>0</v>
      </c>
      <c r="I5" s="68">
        <f t="array" ref="I5">IF($D5,SUMPRODUCT((economics!$AG$2:$AG$167=$B5)*(economics!$D$2:$D$167="whr")*economics!$AI$2:$AI$167*_xlfn.NORM.DIST(I$3,economics!$AK$2:$AK$167,economics!$AJ$2:$AJ$167,TRUE)),0)</f>
        <v>0</v>
      </c>
      <c r="J5" s="68">
        <f t="array" ref="J5">IF($D5,SUMPRODUCT((economics!$AG$2:$AG$167=$B5)*(economics!$D$2:$D$167="whr")*economics!$AI$2:$AI$167*_xlfn.NORM.DIST(J$3,economics!$AK$2:$AK$167,economics!$AJ$2:$AJ$167,TRUE)),0)</f>
        <v>0</v>
      </c>
      <c r="K5" s="68">
        <f t="array" ref="K5">IF($D5,SUMPRODUCT((economics!$AG$2:$AG$167=$B5)*(economics!$D$2:$D$167="whr")*economics!$AI$2:$AI$167*_xlfn.NORM.DIST(K$3,economics!$AK$2:$AK$167,economics!$AJ$2:$AJ$167,TRUE)),0)</f>
        <v>0</v>
      </c>
      <c r="L5" s="68">
        <f t="array" ref="L5">IF($D5,SUMPRODUCT((economics!$AG$2:$AG$167=$B5)*(economics!$D$2:$D$167="whr")*economics!$AI$2:$AI$167*_xlfn.NORM.DIST(L$3,economics!$AK$2:$AK$167,economics!$AJ$2:$AJ$167,TRUE)),0)</f>
        <v>0</v>
      </c>
      <c r="M5" s="68">
        <f t="array" ref="M5">IF($D5,SUMPRODUCT((economics!$AG$2:$AG$167=$B5)*(economics!$D$2:$D$167="whr")*economics!$AI$2:$AI$167*_xlfn.NORM.DIST(M$3,economics!$AK$2:$AK$167,economics!$AJ$2:$AJ$167,TRUE)),0)</f>
        <v>0</v>
      </c>
      <c r="N5" s="68">
        <f t="array" ref="N5">IF($D5,SUMPRODUCT((economics!$AG$2:$AG$167=$B5)*(economics!$D$2:$D$167="whr")*economics!$AI$2:$AI$167*_xlfn.NORM.DIST(N$3,economics!$AK$2:$AK$167,economics!$AJ$2:$AJ$167,TRUE)),0)</f>
        <v>0</v>
      </c>
      <c r="O5" s="68">
        <f t="array" ref="O5">IF($D5,SUMPRODUCT((economics!$AG$2:$AG$167=$B5)*(economics!$D$2:$D$167="whr")*economics!$AI$2:$AI$167*_xlfn.NORM.DIST(O$3,economics!$AK$2:$AK$167,economics!$AJ$2:$AJ$167,TRUE)),0)</f>
        <v>0</v>
      </c>
      <c r="P5" s="68">
        <f t="array" ref="P5">IF($D5,SUMPRODUCT((economics!$AG$2:$AG$167=$B5)*(economics!$D$2:$D$167="whr")*economics!$AI$2:$AI$167*_xlfn.NORM.DIST(P$3,economics!$AK$2:$AK$167,economics!$AJ$2:$AJ$167,TRUE)),0)</f>
        <v>0</v>
      </c>
      <c r="Q5" s="68">
        <f t="array" ref="Q5">IF($D5,SUMPRODUCT((economics!$AG$2:$AG$167=$B5)*(economics!$D$2:$D$167="whr")*economics!$AI$2:$AI$167*_xlfn.NORM.DIST(Q$3,economics!$AK$2:$AK$167,economics!$AJ$2:$AJ$167,TRUE)),0)</f>
        <v>0</v>
      </c>
      <c r="R5" s="68">
        <f t="array" ref="R5">IF($D5,SUMPRODUCT((economics!$AG$2:$AG$167=$B5)*(economics!$D$2:$D$167="whr")*economics!$AI$2:$AI$167*_xlfn.NORM.DIST(R$3,economics!$AK$2:$AK$167,economics!$AJ$2:$AJ$167,TRUE)),0)</f>
        <v>0</v>
      </c>
      <c r="S5" s="68">
        <f t="array" ref="S5">IF($D5,SUMPRODUCT((economics!$AG$2:$AG$167=$B5)*(economics!$D$2:$D$167="whr")*economics!$AI$2:$AI$167*_xlfn.NORM.DIST(S$3,economics!$AK$2:$AK$167,economics!$AJ$2:$AJ$167,TRUE)),0)</f>
        <v>0</v>
      </c>
      <c r="T5" s="68">
        <f t="array" ref="T5">IF($D5,SUMPRODUCT((economics!$AG$2:$AG$167=$B5)*(economics!$D$2:$D$167="whr")*economics!$AI$2:$AI$167*_xlfn.NORM.DIST(T$3,economics!$AK$2:$AK$167,economics!$AJ$2:$AJ$167,TRUE)),0)</f>
        <v>0</v>
      </c>
      <c r="U5" s="68">
        <f t="array" ref="U5">IF($D5,SUMPRODUCT((economics!$AG$2:$AG$167=$B5)*(economics!$D$2:$D$167="whr")*economics!$AI$2:$AI$167*_xlfn.NORM.DIST(U$3,economics!$AK$2:$AK$167,economics!$AJ$2:$AJ$167,TRUE)),0)</f>
        <v>0</v>
      </c>
      <c r="V5" s="68">
        <f t="array" ref="V5">IF($D5,SUMPRODUCT((economics!$AG$2:$AG$167=$B5)*(economics!$D$2:$D$167="whr")*economics!$AI$2:$AI$167*_xlfn.NORM.DIST(V$3,economics!$AK$2:$AK$167,economics!$AJ$2:$AJ$167,TRUE)),0)</f>
        <v>0</v>
      </c>
      <c r="W5" s="68">
        <f t="array" ref="W5">IF($D5,SUMPRODUCT((economics!$AG$2:$AG$167=$B5)*(economics!$D$2:$D$167="whr")*economics!$AI$2:$AI$167*_xlfn.NORM.DIST(W$3,economics!$AK$2:$AK$167,economics!$AJ$2:$AJ$167,TRUE)),0)</f>
        <v>0</v>
      </c>
      <c r="X5" s="68">
        <f t="array" ref="X5">IF($D5,SUMPRODUCT((economics!$AG$2:$AG$167=$B5)*(economics!$D$2:$D$167="whr")*economics!$AI$2:$AI$167*_xlfn.NORM.DIST(X$3,economics!$AK$2:$AK$167,economics!$AJ$2:$AJ$167,TRUE)),0)</f>
        <v>0</v>
      </c>
      <c r="Y5" s="68">
        <f t="array" ref="Y5">IF($D5,SUMPRODUCT((economics!$AG$2:$AG$167=$B5)*(economics!$D$2:$D$167="whr")*economics!$AI$2:$AI$167*_xlfn.NORM.DIST(Y$3,economics!$AK$2:$AK$167,economics!$AJ$2:$AJ$167,TRUE)),0)</f>
        <v>0</v>
      </c>
      <c r="Z5" s="68">
        <f t="array" ref="Z5">IF($D5,SUMPRODUCT((economics!$AG$2:$AG$167=$B5)*(economics!$D$2:$D$167="whr")*economics!$AI$2:$AI$167*_xlfn.NORM.DIST(Z$3,economics!$AK$2:$AK$167,economics!$AJ$2:$AJ$167,TRUE)),0)</f>
        <v>0</v>
      </c>
      <c r="AA5" s="68">
        <f t="array" ref="AA5">IF($D5,SUMPRODUCT((economics!$AG$2:$AG$167=$B5)*(economics!$D$2:$D$167="whr")*economics!$AI$2:$AI$167*_xlfn.NORM.DIST(AA$3,economics!$AK$2:$AK$167,economics!$AJ$2:$AJ$167,TRUE)),0)</f>
        <v>0</v>
      </c>
      <c r="AB5" s="68">
        <f t="array" ref="AB5">IF($D5,SUMPRODUCT((economics!$AG$2:$AG$167=$B5)*(economics!$D$2:$D$167="whr")*economics!$AI$2:$AI$167*_xlfn.NORM.DIST(AB$3,economics!$AK$2:$AK$167,economics!$AJ$2:$AJ$167,TRUE)),0)</f>
        <v>0</v>
      </c>
      <c r="AC5" s="68">
        <f t="array" ref="AC5">IF($D5,SUMPRODUCT((economics!$AG$2:$AG$167=$B5)*(economics!$D$2:$D$167="whr")*economics!$AI$2:$AI$167*_xlfn.NORM.DIST(AC$3,economics!$AK$2:$AK$167,economics!$AJ$2:$AJ$167,TRUE)),0)</f>
        <v>0</v>
      </c>
      <c r="AD5" s="68">
        <f t="array" ref="AD5">IF($D5,SUMPRODUCT((economics!$AG$2:$AG$167=$B5)*(economics!$D$2:$D$167="whr")*economics!$AI$2:$AI$167*_xlfn.NORM.DIST(AD$3,economics!$AK$2:$AK$167,economics!$AJ$2:$AJ$167,TRUE)),0)</f>
        <v>0</v>
      </c>
      <c r="AE5" s="68">
        <f t="array" ref="AE5">IF($D5,SUMPRODUCT((economics!$AG$2:$AG$167=$B5)*(economics!$D$2:$D$167="whr")*economics!$AI$2:$AI$167*_xlfn.NORM.DIST(AE$3,economics!$AK$2:$AK$167,economics!$AJ$2:$AJ$167,TRUE)),0)</f>
        <v>0</v>
      </c>
      <c r="AF5" s="68">
        <f t="array" ref="AF5">IF($D5,SUMPRODUCT((economics!$AG$2:$AG$167=$B5)*(economics!$D$2:$D$167="whr")*economics!$AI$2:$AI$167*_xlfn.NORM.DIST(AF$3,economics!$AK$2:$AK$167,economics!$AJ$2:$AJ$167,TRUE)),0)</f>
        <v>0</v>
      </c>
      <c r="AG5" s="68">
        <f t="array" ref="AG5">IF($D5,SUMPRODUCT((economics!$AG$2:$AG$167=$B5)*(economics!$D$2:$D$167="whr")*economics!$AI$2:$AI$167*_xlfn.NORM.DIST(AG$3,economics!$AK$2:$AK$167,economics!$AJ$2:$AJ$167,TRUE)),0)</f>
        <v>0</v>
      </c>
      <c r="AH5" s="68">
        <f t="array" ref="AH5">IF($D5,SUMPRODUCT((economics!$AG$2:$AG$167=$B5)*(economics!$D$2:$D$167="whr")*economics!$AI$2:$AI$167*_xlfn.NORM.DIST(AH$3,economics!$AK$2:$AK$167,economics!$AJ$2:$AJ$167,TRUE)),0)</f>
        <v>0</v>
      </c>
      <c r="AI5" s="68">
        <f t="array" ref="AI5">IF($D5,SUMPRODUCT((economics!$AG$2:$AG$167=$B5)*(economics!$D$2:$D$167="whr")*economics!$AI$2:$AI$167*_xlfn.NORM.DIST(AI$3,economics!$AK$2:$AK$167,economics!$AJ$2:$AJ$167,TRUE)),0)</f>
        <v>0</v>
      </c>
      <c r="AJ5" s="68">
        <f t="array" ref="AJ5">IF($D5,SUMPRODUCT((economics!$AG$2:$AG$167=$B5)*(economics!$D$2:$D$167="whr")*economics!$AI$2:$AI$167*_xlfn.NORM.DIST(AJ$3,economics!$AK$2:$AK$167,economics!$AJ$2:$AJ$167,TRUE)),0)</f>
        <v>0</v>
      </c>
      <c r="AK5" s="68">
        <f t="array" ref="AK5">IF($D5,SUMPRODUCT((economics!$AG$2:$AG$167=$B5)*(economics!$D$2:$D$167="whr")*economics!$AI$2:$AI$167*_xlfn.NORM.DIST(AK$3,economics!$AK$2:$AK$167,economics!$AJ$2:$AJ$167,TRUE)),0)</f>
        <v>0</v>
      </c>
      <c r="AL5" s="68">
        <f t="array" ref="AL5">IF($D5,SUMPRODUCT((economics!$AG$2:$AG$167=$B5)*(economics!$D$2:$D$167="whr")*economics!$AI$2:$AI$167*_xlfn.NORM.DIST(AL$3,economics!$AK$2:$AK$167,economics!$AJ$2:$AJ$167,TRUE)),0)</f>
        <v>0</v>
      </c>
      <c r="AM5" s="68">
        <f t="array" ref="AM5">IF($D5,SUMPRODUCT((economics!$AG$2:$AG$167=$B5)*(economics!$D$2:$D$167="whr")*economics!$AI$2:$AI$167*_xlfn.NORM.DIST(AM$3,economics!$AK$2:$AK$167,economics!$AJ$2:$AJ$167,TRUE)),0)</f>
        <v>0</v>
      </c>
      <c r="AN5" s="68">
        <f t="array" ref="AN5">IF($D5,SUMPRODUCT((economics!$AG$2:$AG$167=$B5)*(economics!$D$2:$D$167="whr")*economics!$AI$2:$AI$167*_xlfn.NORM.DIST(AN$3,economics!$AK$2:$AK$167,economics!$AJ$2:$AJ$167,TRUE)),0)</f>
        <v>0</v>
      </c>
      <c r="AO5" s="68">
        <f t="array" ref="AO5">IF($D5,SUMPRODUCT((economics!$AG$2:$AG$167=$B5)*(economics!$D$2:$D$167="whr")*economics!$AI$2:$AI$167*_xlfn.NORM.DIST(AO$3,economics!$AK$2:$AK$167,economics!$AJ$2:$AJ$167,TRUE)),0)</f>
        <v>0</v>
      </c>
      <c r="AP5" s="68">
        <f t="array" ref="AP5">IF($D5,SUMPRODUCT((economics!$AG$2:$AG$167=$B5)*(economics!$D$2:$D$167="whr")*economics!$AI$2:$AI$167*_xlfn.NORM.DIST(AP$3,economics!$AK$2:$AK$167,economics!$AJ$2:$AJ$167,TRUE)),0)</f>
        <v>0</v>
      </c>
      <c r="AQ5" s="68">
        <f t="array" ref="AQ5">IF($D5,SUMPRODUCT((economics!$AG$2:$AG$167=$B5)*(economics!$D$2:$D$167="whr")*economics!$AI$2:$AI$167*_xlfn.NORM.DIST(AQ$3,economics!$AK$2:$AK$167,economics!$AJ$2:$AJ$167,TRUE)),0)</f>
        <v>0</v>
      </c>
      <c r="AR5" s="68">
        <f t="array" ref="AR5">IF($D5,SUMPRODUCT((economics!$AG$2:$AG$167=$B5)*(economics!$D$2:$D$167="whr")*economics!$AI$2:$AI$167*_xlfn.NORM.DIST(AR$3,economics!$AK$2:$AK$167,economics!$AJ$2:$AJ$167,TRUE)),0)</f>
        <v>0</v>
      </c>
      <c r="AS5" s="68">
        <f t="array" ref="AS5">IF($D5,SUMPRODUCT((economics!$AG$2:$AG$167=$B5)*(economics!$D$2:$D$167="whr")*economics!$AI$2:$AI$167*_xlfn.NORM.DIST(AS$3,economics!$AK$2:$AK$167,economics!$AJ$2:$AJ$167,TRUE)),0)</f>
        <v>0</v>
      </c>
      <c r="AT5" s="68">
        <f t="array" ref="AT5">IF($D5,SUMPRODUCT((economics!$AG$2:$AG$167=$B5)*(economics!$D$2:$D$167="whr")*economics!$AI$2:$AI$167*_xlfn.NORM.DIST(AT$3,economics!$AK$2:$AK$167,economics!$AJ$2:$AJ$167,TRUE)),0)</f>
        <v>0</v>
      </c>
      <c r="AU5" s="68">
        <f t="array" ref="AU5">IF($D5,SUMPRODUCT((economics!$AG$2:$AG$167=$B5)*(economics!$D$2:$D$167="whr")*economics!$AI$2:$AI$167*_xlfn.NORM.DIST(AU$3,economics!$AK$2:$AK$167,economics!$AJ$2:$AJ$167,TRUE)),0)</f>
        <v>0</v>
      </c>
      <c r="AV5" s="68">
        <f t="array" ref="AV5">IF($D5,SUMPRODUCT((economics!$AG$2:$AG$167=$B5)*(economics!$D$2:$D$167="whr")*economics!$AI$2:$AI$167*_xlfn.NORM.DIST(AV$3,economics!$AK$2:$AK$167,economics!$AJ$2:$AJ$167,TRUE)),0)</f>
        <v>0</v>
      </c>
      <c r="AW5" s="68">
        <f t="array" ref="AW5">IF($D5,SUMPRODUCT((economics!$AG$2:$AG$167=$B5)*(economics!$D$2:$D$167="whr")*economics!$AI$2:$AI$167*_xlfn.NORM.DIST(AW$3,economics!$AK$2:$AK$167,economics!$AJ$2:$AJ$167,TRUE)),0)</f>
        <v>0</v>
      </c>
      <c r="AX5" s="68">
        <f t="array" ref="AX5">IF($D5,SUMPRODUCT((economics!$AG$2:$AG$167=$B5)*(economics!$D$2:$D$167="whr")*economics!$AI$2:$AI$167*_xlfn.NORM.DIST(AX$3,economics!$AK$2:$AK$167,economics!$AJ$2:$AJ$167,TRUE)),0)</f>
        <v>0</v>
      </c>
      <c r="AY5" s="68">
        <f t="array" ref="AY5">IF($D5,SUMPRODUCT((economics!$AG$2:$AG$167=$B5)*(economics!$D$2:$D$167="whr")*economics!$AI$2:$AI$167*_xlfn.NORM.DIST(AY$3,economics!$AK$2:$AK$167,economics!$AJ$2:$AJ$167,TRUE)),0)</f>
        <v>0</v>
      </c>
      <c r="AZ5" s="68">
        <f t="array" ref="AZ5">IF($D5,SUMPRODUCT((economics!$AG$2:$AG$167=$B5)*(economics!$D$2:$D$167="whr")*economics!$AI$2:$AI$167*_xlfn.NORM.DIST(AZ$3,economics!$AK$2:$AK$167,economics!$AJ$2:$AJ$167,TRUE)),0)</f>
        <v>0</v>
      </c>
      <c r="BA5" s="68">
        <f t="array" ref="BA5">IF($D5,SUMPRODUCT((economics!$AG$2:$AG$167=$B5)*(economics!$D$2:$D$167="whr")*economics!$AI$2:$AI$167*_xlfn.NORM.DIST(BA$3,economics!$AK$2:$AK$167,economics!$AJ$2:$AJ$167,TRUE)),0)</f>
        <v>0</v>
      </c>
      <c r="BB5" s="68">
        <f t="array" ref="BB5">IF($D5,SUMPRODUCT((economics!$AG$2:$AG$167=$B5)*(economics!$D$2:$D$167="whr")*economics!$AI$2:$AI$167*_xlfn.NORM.DIST(BB$3,economics!$AK$2:$AK$167,economics!$AJ$2:$AJ$167,TRUE)),0)</f>
        <v>0</v>
      </c>
      <c r="BC5" s="68">
        <f t="array" ref="BC5">IF($D5,SUMPRODUCT((economics!$AG$2:$AG$167=$B5)*(economics!$D$2:$D$167="whr")*economics!$AI$2:$AI$167*_xlfn.NORM.DIST(BC$3,economics!$AK$2:$AK$167,economics!$AJ$2:$AJ$167,TRUE)),0)</f>
        <v>0</v>
      </c>
      <c r="BD5" s="68">
        <f t="array" ref="BD5">IF($D5,SUMPRODUCT((economics!$AG$2:$AG$167=$B5)*(economics!$D$2:$D$167="whr")*economics!$AI$2:$AI$167*_xlfn.NORM.DIST(BD$3,economics!$AK$2:$AK$167,economics!$AJ$2:$AJ$167,TRUE)),0)</f>
        <v>0</v>
      </c>
      <c r="BE5" s="68">
        <f t="array" ref="BE5">IF($D5,SUMPRODUCT((economics!$AG$2:$AG$167=$B5)*(economics!$D$2:$D$167="whr")*economics!$AI$2:$AI$167*_xlfn.NORM.DIST(BE$3,economics!$AK$2:$AK$167,economics!$AJ$2:$AJ$167,TRUE)),0)</f>
        <v>0</v>
      </c>
      <c r="BF5" s="68">
        <f t="array" ref="BF5">IF($D5,SUMPRODUCT((economics!$AG$2:$AG$167=$B5)*(economics!$D$2:$D$167="whr")*economics!$AI$2:$AI$167*_xlfn.NORM.DIST(BF$3,economics!$AK$2:$AK$167,economics!$AJ$2:$AJ$167,TRUE)),0)</f>
        <v>0</v>
      </c>
      <c r="BG5" s="68">
        <f t="array" ref="BG5">IF($D5,SUMPRODUCT((economics!$AG$2:$AG$167=$B5)*(economics!$D$2:$D$167="whr")*economics!$AI$2:$AI$167*_xlfn.NORM.DIST(BG$3,economics!$AK$2:$AK$167,economics!$AJ$2:$AJ$167,TRUE)),0)</f>
        <v>0</v>
      </c>
      <c r="BH5" s="68">
        <f t="array" ref="BH5">IF($D5,SUMPRODUCT((economics!$AG$2:$AG$167=$B5)*(economics!$D$2:$D$167="whr")*economics!$AI$2:$AI$167*_xlfn.NORM.DIST(BH$3,economics!$AK$2:$AK$167,economics!$AJ$2:$AJ$167,TRUE)),0)</f>
        <v>0</v>
      </c>
      <c r="BI5" s="68">
        <f t="array" ref="BI5">IF($D5,SUMPRODUCT((economics!$AG$2:$AG$167=$B5)*(economics!$D$2:$D$167="whr")*economics!$AI$2:$AI$167*_xlfn.NORM.DIST(BI$3,economics!$AK$2:$AK$167,economics!$AJ$2:$AJ$167,TRUE)),0)</f>
        <v>0</v>
      </c>
      <c r="BJ5" s="68">
        <f t="array" ref="BJ5">IF($D5,SUMPRODUCT((economics!$AG$2:$AG$167=$B5)*(economics!$D$2:$D$167="whr")*economics!$AI$2:$AI$167*_xlfn.NORM.DIST(BJ$3,economics!$AK$2:$AK$167,economics!$AJ$2:$AJ$167,TRUE)),0)</f>
        <v>0</v>
      </c>
      <c r="BK5" s="68">
        <f t="array" ref="BK5">IF($D5,SUMPRODUCT((economics!$AG$2:$AG$167=$B5)*(economics!$D$2:$D$167="whr")*economics!$AI$2:$AI$167*_xlfn.NORM.DIST(BK$3,economics!$AK$2:$AK$167,economics!$AJ$2:$AJ$167,TRUE)),0)</f>
        <v>0</v>
      </c>
      <c r="BL5" s="68">
        <f t="array" ref="BL5">IF($D5,SUMPRODUCT((economics!$AG$2:$AG$167=$B5)*(economics!$D$2:$D$167="whr")*economics!$AI$2:$AI$167*_xlfn.NORM.DIST(BL$3,economics!$AK$2:$AK$167,economics!$AJ$2:$AJ$167,TRUE)),0)</f>
        <v>0</v>
      </c>
      <c r="BM5" s="68">
        <f t="array" ref="BM5">IF($D5,SUMPRODUCT((economics!$AG$2:$AG$167=$B5)*(economics!$D$2:$D$167="whr")*economics!$AI$2:$AI$167*_xlfn.NORM.DIST(BM$3,economics!$AK$2:$AK$167,economics!$AJ$2:$AJ$167,TRUE)),0)</f>
        <v>0</v>
      </c>
      <c r="BN5" s="68">
        <f t="array" ref="BN5">IF($D5,SUMPRODUCT((economics!$AG$2:$AG$167=$B5)*(economics!$D$2:$D$167="whr")*economics!$AI$2:$AI$167*_xlfn.NORM.DIST(BN$3,economics!$AK$2:$AK$167,economics!$AJ$2:$AJ$167,TRUE)),0)</f>
        <v>0</v>
      </c>
      <c r="BO5" s="68">
        <f t="array" ref="BO5">IF($D5,SUMPRODUCT((economics!$AG$2:$AG$167=$B5)*(economics!$D$2:$D$167="whr")*economics!$AI$2:$AI$167*_xlfn.NORM.DIST(BO$3,economics!$AK$2:$AK$167,economics!$AJ$2:$AJ$167,TRUE)),0)</f>
        <v>0</v>
      </c>
      <c r="BP5" s="68">
        <f t="array" ref="BP5">IF($D5,SUMPRODUCT((economics!$AG$2:$AG$167=$B5)*(economics!$D$2:$D$167="whr")*economics!$AI$2:$AI$167*_xlfn.NORM.DIST(BP$3,economics!$AK$2:$AK$167,economics!$AJ$2:$AJ$167,TRUE)),0)</f>
        <v>0</v>
      </c>
      <c r="BQ5" s="68">
        <f t="array" ref="BQ5">IF($D5,SUMPRODUCT((economics!$AG$2:$AG$167=$B5)*(economics!$D$2:$D$167="whr")*economics!$AI$2:$AI$167*_xlfn.NORM.DIST(BQ$3,economics!$AK$2:$AK$167,economics!$AJ$2:$AJ$167,TRUE)),0)</f>
        <v>0</v>
      </c>
      <c r="BR5" s="68">
        <f t="array" ref="BR5">IF($D5,SUMPRODUCT((economics!$AG$2:$AG$167=$B5)*(economics!$D$2:$D$167="whr")*economics!$AI$2:$AI$167*_xlfn.NORM.DIST(BR$3,economics!$AK$2:$AK$167,economics!$AJ$2:$AJ$167,TRUE)),0)</f>
        <v>0</v>
      </c>
      <c r="BS5" s="68">
        <f t="array" ref="BS5">IF($D5,SUMPRODUCT((economics!$AG$2:$AG$167=$B5)*(economics!$D$2:$D$167="whr")*economics!$AI$2:$AI$167*_xlfn.NORM.DIST(BS$3,economics!$AK$2:$AK$167,economics!$AJ$2:$AJ$167,TRUE)),0)</f>
        <v>0</v>
      </c>
      <c r="BT5" s="68">
        <f t="array" ref="BT5">IF($D5,SUMPRODUCT((economics!$AG$2:$AG$167=$B5)*(economics!$D$2:$D$167="whr")*economics!$AI$2:$AI$167*_xlfn.NORM.DIST(BT$3,economics!$AK$2:$AK$167,economics!$AJ$2:$AJ$167,TRUE)),0)</f>
        <v>0</v>
      </c>
      <c r="BU5" s="68">
        <f t="array" ref="BU5">IF($D5,SUMPRODUCT((economics!$AG$2:$AG$167=$B5)*(economics!$D$2:$D$167="whr")*economics!$AI$2:$AI$167*_xlfn.NORM.DIST(BU$3,economics!$AK$2:$AK$167,economics!$AJ$2:$AJ$167,TRUE)),0)</f>
        <v>0</v>
      </c>
      <c r="BV5" s="68">
        <f t="array" ref="BV5">IF($D5,SUMPRODUCT((economics!$AG$2:$AG$167=$B5)*(economics!$D$2:$D$167="whr")*economics!$AI$2:$AI$167*_xlfn.NORM.DIST(BV$3,economics!$AK$2:$AK$167,economics!$AJ$2:$AJ$167,TRUE)),0)</f>
        <v>0</v>
      </c>
      <c r="BW5" s="68">
        <f t="array" ref="BW5">IF($D5,SUMPRODUCT((economics!$AG$2:$AG$167=$B5)*(economics!$D$2:$D$167="whr")*economics!$AI$2:$AI$167*_xlfn.NORM.DIST(BW$3,economics!$AK$2:$AK$167,economics!$AJ$2:$AJ$167,TRUE)),0)</f>
        <v>0</v>
      </c>
      <c r="BX5" s="68">
        <f t="array" ref="BX5">IF($D5,SUMPRODUCT((economics!$AG$2:$AG$167=$B5)*(economics!$D$2:$D$167="whr")*economics!$AI$2:$AI$167*_xlfn.NORM.DIST(BX$3,economics!$AK$2:$AK$167,economics!$AJ$2:$AJ$167,TRUE)),0)</f>
        <v>0</v>
      </c>
      <c r="BY5" s="68">
        <f t="array" ref="BY5">IF($D5,SUMPRODUCT((economics!$AG$2:$AG$167=$B5)*(economics!$D$2:$D$167="whr")*economics!$AI$2:$AI$167*_xlfn.NORM.DIST(BY$3,economics!$AK$2:$AK$167,economics!$AJ$2:$AJ$167,TRUE)),0)</f>
        <v>0</v>
      </c>
      <c r="BZ5" s="68">
        <f t="array" ref="BZ5">IF($D5,SUMPRODUCT((economics!$AG$2:$AG$167=$B5)*(economics!$D$2:$D$167="whr")*economics!$AI$2:$AI$167*_xlfn.NORM.DIST(BZ$3,economics!$AK$2:$AK$167,economics!$AJ$2:$AJ$167,TRUE)),0)</f>
        <v>0</v>
      </c>
      <c r="CA5" s="68">
        <f t="array" ref="CA5">IF($D5,SUMPRODUCT((economics!$AG$2:$AG$167=$B5)*(economics!$D$2:$D$167="whr")*economics!$AI$2:$AI$167*_xlfn.NORM.DIST(CA$3,economics!$AK$2:$AK$167,economics!$AJ$2:$AJ$167,TRUE)),0)</f>
        <v>0</v>
      </c>
      <c r="CB5" s="68">
        <f t="array" ref="CB5">IF($D5,SUMPRODUCT((economics!$AG$2:$AG$167=$B5)*(economics!$D$2:$D$167="whr")*economics!$AI$2:$AI$167*_xlfn.NORM.DIST(CB$3,economics!$AK$2:$AK$167,economics!$AJ$2:$AJ$167,TRUE)),0)</f>
        <v>0</v>
      </c>
      <c r="CC5" s="68">
        <f t="array" ref="CC5">IF($D5,SUMPRODUCT((economics!$AG$2:$AG$167=$B5)*(economics!$D$2:$D$167="whr")*economics!$AI$2:$AI$167*_xlfn.NORM.DIST(CC$3,economics!$AK$2:$AK$167,economics!$AJ$2:$AJ$167,TRUE)),0)</f>
        <v>0</v>
      </c>
      <c r="CD5" s="68">
        <f t="array" ref="CD5">IF($D5,SUMPRODUCT((economics!$AG$2:$AG$167=$B5)*(economics!$D$2:$D$167="whr")*economics!$AI$2:$AI$167*_xlfn.NORM.DIST(CD$3,economics!$AK$2:$AK$167,economics!$AJ$2:$AJ$167,TRUE)),0)</f>
        <v>0</v>
      </c>
      <c r="CE5" s="68">
        <f t="array" ref="CE5">IF($D5,SUMPRODUCT((economics!$AG$2:$AG$167=$B5)*(economics!$D$2:$D$167="whr")*economics!$AI$2:$AI$167*_xlfn.NORM.DIST(CE$3,economics!$AK$2:$AK$167,economics!$AJ$2:$AJ$167,TRUE)),0)</f>
        <v>0</v>
      </c>
      <c r="CF5" s="68">
        <f t="array" ref="CF5">IF($D5,SUMPRODUCT((economics!$AG$2:$AG$167=$B5)*(economics!$D$2:$D$167="whr")*economics!$AI$2:$AI$167*_xlfn.NORM.DIST(CF$3,economics!$AK$2:$AK$167,economics!$AJ$2:$AJ$167,TRUE)),0)</f>
        <v>0</v>
      </c>
      <c r="CG5" s="68">
        <f t="array" ref="CG5">IF($D5,SUMPRODUCT((economics!$AG$2:$AG$167=$B5)*(economics!$D$2:$D$167="whr")*economics!$AI$2:$AI$167*_xlfn.NORM.DIST(CG$3,economics!$AK$2:$AK$167,economics!$AJ$2:$AJ$167,TRUE)),0)</f>
        <v>0</v>
      </c>
      <c r="CH5" s="68">
        <f t="array" ref="CH5">IF($D5,SUMPRODUCT((economics!$AG$2:$AG$167=$B5)*(economics!$D$2:$D$167="whr")*economics!$AI$2:$AI$167*_xlfn.NORM.DIST(CH$3,economics!$AK$2:$AK$167,economics!$AJ$2:$AJ$167,TRUE)),0)</f>
        <v>0</v>
      </c>
    </row>
    <row r="6" spans="1:86" x14ac:dyDescent="0.35">
      <c r="A6" t="str">
        <f>WHRPbI!A4</f>
        <v>oil and gas extraction 06</v>
      </c>
      <c r="B6">
        <v>6</v>
      </c>
      <c r="C6" s="68">
        <f>WHRPbI!B4</f>
        <v>0</v>
      </c>
      <c r="D6" t="b">
        <f>ISNUMBER(MATCH($B6,'energy base (MECS)'!$K$4:$K$9,0))</f>
        <v>0</v>
      </c>
      <c r="E6" s="68">
        <f t="array" ref="E6">IF($D6,SUMPRODUCT((economics!$AG$2:$AG$167=$B6)*(economics!$D$2:$D$167="whr")*economics!$AI$2:$AI$167*_xlfn.NORM.DIST(E$3,economics!$AK$2:$AK$167,economics!$AJ$2:$AJ$167,TRUE)),0)</f>
        <v>0</v>
      </c>
      <c r="F6" s="68">
        <f t="array" ref="F6">IF($D6,SUMPRODUCT((economics!$AG$2:$AG$167=$B6)*(economics!$D$2:$D$167="whr")*economics!$AI$2:$AI$167*_xlfn.NORM.DIST(F$3,economics!$AK$2:$AK$167,economics!$AJ$2:$AJ$167,TRUE)),0)</f>
        <v>0</v>
      </c>
      <c r="G6" s="68">
        <f t="array" ref="G6">IF($D6,SUMPRODUCT((economics!$AG$2:$AG$167=$B6)*(economics!$D$2:$D$167="whr")*economics!$AI$2:$AI$167*_xlfn.NORM.DIST(G$3,economics!$AK$2:$AK$167,economics!$AJ$2:$AJ$167,TRUE)),0)</f>
        <v>0</v>
      </c>
      <c r="H6" s="68">
        <f t="array" ref="H6">IF($D6,SUMPRODUCT((economics!$AG$2:$AG$167=$B6)*(economics!$D$2:$D$167="whr")*economics!$AI$2:$AI$167*_xlfn.NORM.DIST(H$3,economics!$AK$2:$AK$167,economics!$AJ$2:$AJ$167,TRUE)),0)</f>
        <v>0</v>
      </c>
      <c r="I6" s="68">
        <f t="array" ref="I6">IF($D6,SUMPRODUCT((economics!$AG$2:$AG$167=$B6)*(economics!$D$2:$D$167="whr")*economics!$AI$2:$AI$167*_xlfn.NORM.DIST(I$3,economics!$AK$2:$AK$167,economics!$AJ$2:$AJ$167,TRUE)),0)</f>
        <v>0</v>
      </c>
      <c r="J6" s="68">
        <f t="array" ref="J6">IF($D6,SUMPRODUCT((economics!$AG$2:$AG$167=$B6)*(economics!$D$2:$D$167="whr")*economics!$AI$2:$AI$167*_xlfn.NORM.DIST(J$3,economics!$AK$2:$AK$167,economics!$AJ$2:$AJ$167,TRUE)),0)</f>
        <v>0</v>
      </c>
      <c r="K6" s="68">
        <f t="array" ref="K6">IF($D6,SUMPRODUCT((economics!$AG$2:$AG$167=$B6)*(economics!$D$2:$D$167="whr")*economics!$AI$2:$AI$167*_xlfn.NORM.DIST(K$3,economics!$AK$2:$AK$167,economics!$AJ$2:$AJ$167,TRUE)),0)</f>
        <v>0</v>
      </c>
      <c r="L6" s="68">
        <f t="array" ref="L6">IF($D6,SUMPRODUCT((economics!$AG$2:$AG$167=$B6)*(economics!$D$2:$D$167="whr")*economics!$AI$2:$AI$167*_xlfn.NORM.DIST(L$3,economics!$AK$2:$AK$167,economics!$AJ$2:$AJ$167,TRUE)),0)</f>
        <v>0</v>
      </c>
      <c r="M6" s="68">
        <f t="array" ref="M6">IF($D6,SUMPRODUCT((economics!$AG$2:$AG$167=$B6)*(economics!$D$2:$D$167="whr")*economics!$AI$2:$AI$167*_xlfn.NORM.DIST(M$3,economics!$AK$2:$AK$167,economics!$AJ$2:$AJ$167,TRUE)),0)</f>
        <v>0</v>
      </c>
      <c r="N6" s="68">
        <f t="array" ref="N6">IF($D6,SUMPRODUCT((economics!$AG$2:$AG$167=$B6)*(economics!$D$2:$D$167="whr")*economics!$AI$2:$AI$167*_xlfn.NORM.DIST(N$3,economics!$AK$2:$AK$167,economics!$AJ$2:$AJ$167,TRUE)),0)</f>
        <v>0</v>
      </c>
      <c r="O6" s="68">
        <f t="array" ref="O6">IF($D6,SUMPRODUCT((economics!$AG$2:$AG$167=$B6)*(economics!$D$2:$D$167="whr")*economics!$AI$2:$AI$167*_xlfn.NORM.DIST(O$3,economics!$AK$2:$AK$167,economics!$AJ$2:$AJ$167,TRUE)),0)</f>
        <v>0</v>
      </c>
      <c r="P6" s="68">
        <f t="array" ref="P6">IF($D6,SUMPRODUCT((economics!$AG$2:$AG$167=$B6)*(economics!$D$2:$D$167="whr")*economics!$AI$2:$AI$167*_xlfn.NORM.DIST(P$3,economics!$AK$2:$AK$167,economics!$AJ$2:$AJ$167,TRUE)),0)</f>
        <v>0</v>
      </c>
      <c r="Q6" s="68">
        <f t="array" ref="Q6">IF($D6,SUMPRODUCT((economics!$AG$2:$AG$167=$B6)*(economics!$D$2:$D$167="whr")*economics!$AI$2:$AI$167*_xlfn.NORM.DIST(Q$3,economics!$AK$2:$AK$167,economics!$AJ$2:$AJ$167,TRUE)),0)</f>
        <v>0</v>
      </c>
      <c r="R6" s="68">
        <f t="array" ref="R6">IF($D6,SUMPRODUCT((economics!$AG$2:$AG$167=$B6)*(economics!$D$2:$D$167="whr")*economics!$AI$2:$AI$167*_xlfn.NORM.DIST(R$3,economics!$AK$2:$AK$167,economics!$AJ$2:$AJ$167,TRUE)),0)</f>
        <v>0</v>
      </c>
      <c r="S6" s="68">
        <f t="array" ref="S6">IF($D6,SUMPRODUCT((economics!$AG$2:$AG$167=$B6)*(economics!$D$2:$D$167="whr")*economics!$AI$2:$AI$167*_xlfn.NORM.DIST(S$3,economics!$AK$2:$AK$167,economics!$AJ$2:$AJ$167,TRUE)),0)</f>
        <v>0</v>
      </c>
      <c r="T6" s="68">
        <f t="array" ref="T6">IF($D6,SUMPRODUCT((economics!$AG$2:$AG$167=$B6)*(economics!$D$2:$D$167="whr")*economics!$AI$2:$AI$167*_xlfn.NORM.DIST(T$3,economics!$AK$2:$AK$167,economics!$AJ$2:$AJ$167,TRUE)),0)</f>
        <v>0</v>
      </c>
      <c r="U6" s="68">
        <f t="array" ref="U6">IF($D6,SUMPRODUCT((economics!$AG$2:$AG$167=$B6)*(economics!$D$2:$D$167="whr")*economics!$AI$2:$AI$167*_xlfn.NORM.DIST(U$3,economics!$AK$2:$AK$167,economics!$AJ$2:$AJ$167,TRUE)),0)</f>
        <v>0</v>
      </c>
      <c r="V6" s="68">
        <f t="array" ref="V6">IF($D6,SUMPRODUCT((economics!$AG$2:$AG$167=$B6)*(economics!$D$2:$D$167="whr")*economics!$AI$2:$AI$167*_xlfn.NORM.DIST(V$3,economics!$AK$2:$AK$167,economics!$AJ$2:$AJ$167,TRUE)),0)</f>
        <v>0</v>
      </c>
      <c r="W6" s="68">
        <f t="array" ref="W6">IF($D6,SUMPRODUCT((economics!$AG$2:$AG$167=$B6)*(economics!$D$2:$D$167="whr")*economics!$AI$2:$AI$167*_xlfn.NORM.DIST(W$3,economics!$AK$2:$AK$167,economics!$AJ$2:$AJ$167,TRUE)),0)</f>
        <v>0</v>
      </c>
      <c r="X6" s="68">
        <f t="array" ref="X6">IF($D6,SUMPRODUCT((economics!$AG$2:$AG$167=$B6)*(economics!$D$2:$D$167="whr")*economics!$AI$2:$AI$167*_xlfn.NORM.DIST(X$3,economics!$AK$2:$AK$167,economics!$AJ$2:$AJ$167,TRUE)),0)</f>
        <v>0</v>
      </c>
      <c r="Y6" s="68">
        <f t="array" ref="Y6">IF($D6,SUMPRODUCT((economics!$AG$2:$AG$167=$B6)*(economics!$D$2:$D$167="whr")*economics!$AI$2:$AI$167*_xlfn.NORM.DIST(Y$3,economics!$AK$2:$AK$167,economics!$AJ$2:$AJ$167,TRUE)),0)</f>
        <v>0</v>
      </c>
      <c r="Z6" s="68">
        <f t="array" ref="Z6">IF($D6,SUMPRODUCT((economics!$AG$2:$AG$167=$B6)*(economics!$D$2:$D$167="whr")*economics!$AI$2:$AI$167*_xlfn.NORM.DIST(Z$3,economics!$AK$2:$AK$167,economics!$AJ$2:$AJ$167,TRUE)),0)</f>
        <v>0</v>
      </c>
      <c r="AA6" s="68">
        <f t="array" ref="AA6">IF($D6,SUMPRODUCT((economics!$AG$2:$AG$167=$B6)*(economics!$D$2:$D$167="whr")*economics!$AI$2:$AI$167*_xlfn.NORM.DIST(AA$3,economics!$AK$2:$AK$167,economics!$AJ$2:$AJ$167,TRUE)),0)</f>
        <v>0</v>
      </c>
      <c r="AB6" s="68">
        <f t="array" ref="AB6">IF($D6,SUMPRODUCT((economics!$AG$2:$AG$167=$B6)*(economics!$D$2:$D$167="whr")*economics!$AI$2:$AI$167*_xlfn.NORM.DIST(AB$3,economics!$AK$2:$AK$167,economics!$AJ$2:$AJ$167,TRUE)),0)</f>
        <v>0</v>
      </c>
      <c r="AC6" s="68">
        <f t="array" ref="AC6">IF($D6,SUMPRODUCT((economics!$AG$2:$AG$167=$B6)*(economics!$D$2:$D$167="whr")*economics!$AI$2:$AI$167*_xlfn.NORM.DIST(AC$3,economics!$AK$2:$AK$167,economics!$AJ$2:$AJ$167,TRUE)),0)</f>
        <v>0</v>
      </c>
      <c r="AD6" s="68">
        <f t="array" ref="AD6">IF($D6,SUMPRODUCT((economics!$AG$2:$AG$167=$B6)*(economics!$D$2:$D$167="whr")*economics!$AI$2:$AI$167*_xlfn.NORM.DIST(AD$3,economics!$AK$2:$AK$167,economics!$AJ$2:$AJ$167,TRUE)),0)</f>
        <v>0</v>
      </c>
      <c r="AE6" s="68">
        <f t="array" ref="AE6">IF($D6,SUMPRODUCT((economics!$AG$2:$AG$167=$B6)*(economics!$D$2:$D$167="whr")*economics!$AI$2:$AI$167*_xlfn.NORM.DIST(AE$3,economics!$AK$2:$AK$167,economics!$AJ$2:$AJ$167,TRUE)),0)</f>
        <v>0</v>
      </c>
      <c r="AF6" s="68">
        <f t="array" ref="AF6">IF($D6,SUMPRODUCT((economics!$AG$2:$AG$167=$B6)*(economics!$D$2:$D$167="whr")*economics!$AI$2:$AI$167*_xlfn.NORM.DIST(AF$3,economics!$AK$2:$AK$167,economics!$AJ$2:$AJ$167,TRUE)),0)</f>
        <v>0</v>
      </c>
      <c r="AG6" s="68">
        <f t="array" ref="AG6">IF($D6,SUMPRODUCT((economics!$AG$2:$AG$167=$B6)*(economics!$D$2:$D$167="whr")*economics!$AI$2:$AI$167*_xlfn.NORM.DIST(AG$3,economics!$AK$2:$AK$167,economics!$AJ$2:$AJ$167,TRUE)),0)</f>
        <v>0</v>
      </c>
      <c r="AH6" s="68">
        <f t="array" ref="AH6">IF($D6,SUMPRODUCT((economics!$AG$2:$AG$167=$B6)*(economics!$D$2:$D$167="whr")*economics!$AI$2:$AI$167*_xlfn.NORM.DIST(AH$3,economics!$AK$2:$AK$167,economics!$AJ$2:$AJ$167,TRUE)),0)</f>
        <v>0</v>
      </c>
      <c r="AI6" s="68">
        <f t="array" ref="AI6">IF($D6,SUMPRODUCT((economics!$AG$2:$AG$167=$B6)*(economics!$D$2:$D$167="whr")*economics!$AI$2:$AI$167*_xlfn.NORM.DIST(AI$3,economics!$AK$2:$AK$167,economics!$AJ$2:$AJ$167,TRUE)),0)</f>
        <v>0</v>
      </c>
      <c r="AJ6" s="68">
        <f t="array" ref="AJ6">IF($D6,SUMPRODUCT((economics!$AG$2:$AG$167=$B6)*(economics!$D$2:$D$167="whr")*economics!$AI$2:$AI$167*_xlfn.NORM.DIST(AJ$3,economics!$AK$2:$AK$167,economics!$AJ$2:$AJ$167,TRUE)),0)</f>
        <v>0</v>
      </c>
      <c r="AK6" s="68">
        <f t="array" ref="AK6">IF($D6,SUMPRODUCT((economics!$AG$2:$AG$167=$B6)*(economics!$D$2:$D$167="whr")*economics!$AI$2:$AI$167*_xlfn.NORM.DIST(AK$3,economics!$AK$2:$AK$167,economics!$AJ$2:$AJ$167,TRUE)),0)</f>
        <v>0</v>
      </c>
      <c r="AL6" s="68">
        <f t="array" ref="AL6">IF($D6,SUMPRODUCT((economics!$AG$2:$AG$167=$B6)*(economics!$D$2:$D$167="whr")*economics!$AI$2:$AI$167*_xlfn.NORM.DIST(AL$3,economics!$AK$2:$AK$167,economics!$AJ$2:$AJ$167,TRUE)),0)</f>
        <v>0</v>
      </c>
      <c r="AM6" s="68">
        <f t="array" ref="AM6">IF($D6,SUMPRODUCT((economics!$AG$2:$AG$167=$B6)*(economics!$D$2:$D$167="whr")*economics!$AI$2:$AI$167*_xlfn.NORM.DIST(AM$3,economics!$AK$2:$AK$167,economics!$AJ$2:$AJ$167,TRUE)),0)</f>
        <v>0</v>
      </c>
      <c r="AN6" s="68">
        <f t="array" ref="AN6">IF($D6,SUMPRODUCT((economics!$AG$2:$AG$167=$B6)*(economics!$D$2:$D$167="whr")*economics!$AI$2:$AI$167*_xlfn.NORM.DIST(AN$3,economics!$AK$2:$AK$167,economics!$AJ$2:$AJ$167,TRUE)),0)</f>
        <v>0</v>
      </c>
      <c r="AO6" s="68">
        <f t="array" ref="AO6">IF($D6,SUMPRODUCT((economics!$AG$2:$AG$167=$B6)*(economics!$D$2:$D$167="whr")*economics!$AI$2:$AI$167*_xlfn.NORM.DIST(AO$3,economics!$AK$2:$AK$167,economics!$AJ$2:$AJ$167,TRUE)),0)</f>
        <v>0</v>
      </c>
      <c r="AP6" s="68">
        <f t="array" ref="AP6">IF($D6,SUMPRODUCT((economics!$AG$2:$AG$167=$B6)*(economics!$D$2:$D$167="whr")*economics!$AI$2:$AI$167*_xlfn.NORM.DIST(AP$3,economics!$AK$2:$AK$167,economics!$AJ$2:$AJ$167,TRUE)),0)</f>
        <v>0</v>
      </c>
      <c r="AQ6" s="68">
        <f t="array" ref="AQ6">IF($D6,SUMPRODUCT((economics!$AG$2:$AG$167=$B6)*(economics!$D$2:$D$167="whr")*economics!$AI$2:$AI$167*_xlfn.NORM.DIST(AQ$3,economics!$AK$2:$AK$167,economics!$AJ$2:$AJ$167,TRUE)),0)</f>
        <v>0</v>
      </c>
      <c r="AR6" s="68">
        <f t="array" ref="AR6">IF($D6,SUMPRODUCT((economics!$AG$2:$AG$167=$B6)*(economics!$D$2:$D$167="whr")*economics!$AI$2:$AI$167*_xlfn.NORM.DIST(AR$3,economics!$AK$2:$AK$167,economics!$AJ$2:$AJ$167,TRUE)),0)</f>
        <v>0</v>
      </c>
      <c r="AS6" s="68">
        <f t="array" ref="AS6">IF($D6,SUMPRODUCT((economics!$AG$2:$AG$167=$B6)*(economics!$D$2:$D$167="whr")*economics!$AI$2:$AI$167*_xlfn.NORM.DIST(AS$3,economics!$AK$2:$AK$167,economics!$AJ$2:$AJ$167,TRUE)),0)</f>
        <v>0</v>
      </c>
      <c r="AT6" s="68">
        <f t="array" ref="AT6">IF($D6,SUMPRODUCT((economics!$AG$2:$AG$167=$B6)*(economics!$D$2:$D$167="whr")*economics!$AI$2:$AI$167*_xlfn.NORM.DIST(AT$3,economics!$AK$2:$AK$167,economics!$AJ$2:$AJ$167,TRUE)),0)</f>
        <v>0</v>
      </c>
      <c r="AU6" s="68">
        <f t="array" ref="AU6">IF($D6,SUMPRODUCT((economics!$AG$2:$AG$167=$B6)*(economics!$D$2:$D$167="whr")*economics!$AI$2:$AI$167*_xlfn.NORM.DIST(AU$3,economics!$AK$2:$AK$167,economics!$AJ$2:$AJ$167,TRUE)),0)</f>
        <v>0</v>
      </c>
      <c r="AV6" s="68">
        <f t="array" ref="AV6">IF($D6,SUMPRODUCT((economics!$AG$2:$AG$167=$B6)*(economics!$D$2:$D$167="whr")*economics!$AI$2:$AI$167*_xlfn.NORM.DIST(AV$3,economics!$AK$2:$AK$167,economics!$AJ$2:$AJ$167,TRUE)),0)</f>
        <v>0</v>
      </c>
      <c r="AW6" s="68">
        <f t="array" ref="AW6">IF($D6,SUMPRODUCT((economics!$AG$2:$AG$167=$B6)*(economics!$D$2:$D$167="whr")*economics!$AI$2:$AI$167*_xlfn.NORM.DIST(AW$3,economics!$AK$2:$AK$167,economics!$AJ$2:$AJ$167,TRUE)),0)</f>
        <v>0</v>
      </c>
      <c r="AX6" s="68">
        <f t="array" ref="AX6">IF($D6,SUMPRODUCT((economics!$AG$2:$AG$167=$B6)*(economics!$D$2:$D$167="whr")*economics!$AI$2:$AI$167*_xlfn.NORM.DIST(AX$3,economics!$AK$2:$AK$167,economics!$AJ$2:$AJ$167,TRUE)),0)</f>
        <v>0</v>
      </c>
      <c r="AY6" s="68">
        <f t="array" ref="AY6">IF($D6,SUMPRODUCT((economics!$AG$2:$AG$167=$B6)*(economics!$D$2:$D$167="whr")*economics!$AI$2:$AI$167*_xlfn.NORM.DIST(AY$3,economics!$AK$2:$AK$167,economics!$AJ$2:$AJ$167,TRUE)),0)</f>
        <v>0</v>
      </c>
      <c r="AZ6" s="68">
        <f t="array" ref="AZ6">IF($D6,SUMPRODUCT((economics!$AG$2:$AG$167=$B6)*(economics!$D$2:$D$167="whr")*economics!$AI$2:$AI$167*_xlfn.NORM.DIST(AZ$3,economics!$AK$2:$AK$167,economics!$AJ$2:$AJ$167,TRUE)),0)</f>
        <v>0</v>
      </c>
      <c r="BA6" s="68">
        <f t="array" ref="BA6">IF($D6,SUMPRODUCT((economics!$AG$2:$AG$167=$B6)*(economics!$D$2:$D$167="whr")*economics!$AI$2:$AI$167*_xlfn.NORM.DIST(BA$3,economics!$AK$2:$AK$167,economics!$AJ$2:$AJ$167,TRUE)),0)</f>
        <v>0</v>
      </c>
      <c r="BB6" s="68">
        <f t="array" ref="BB6">IF($D6,SUMPRODUCT((economics!$AG$2:$AG$167=$B6)*(economics!$D$2:$D$167="whr")*economics!$AI$2:$AI$167*_xlfn.NORM.DIST(BB$3,economics!$AK$2:$AK$167,economics!$AJ$2:$AJ$167,TRUE)),0)</f>
        <v>0</v>
      </c>
      <c r="BC6" s="68">
        <f t="array" ref="BC6">IF($D6,SUMPRODUCT((economics!$AG$2:$AG$167=$B6)*(economics!$D$2:$D$167="whr")*economics!$AI$2:$AI$167*_xlfn.NORM.DIST(BC$3,economics!$AK$2:$AK$167,economics!$AJ$2:$AJ$167,TRUE)),0)</f>
        <v>0</v>
      </c>
      <c r="BD6" s="68">
        <f t="array" ref="BD6">IF($D6,SUMPRODUCT((economics!$AG$2:$AG$167=$B6)*(economics!$D$2:$D$167="whr")*economics!$AI$2:$AI$167*_xlfn.NORM.DIST(BD$3,economics!$AK$2:$AK$167,economics!$AJ$2:$AJ$167,TRUE)),0)</f>
        <v>0</v>
      </c>
      <c r="BE6" s="68">
        <f t="array" ref="BE6">IF($D6,SUMPRODUCT((economics!$AG$2:$AG$167=$B6)*(economics!$D$2:$D$167="whr")*economics!$AI$2:$AI$167*_xlfn.NORM.DIST(BE$3,economics!$AK$2:$AK$167,economics!$AJ$2:$AJ$167,TRUE)),0)</f>
        <v>0</v>
      </c>
      <c r="BF6" s="68">
        <f t="array" ref="BF6">IF($D6,SUMPRODUCT((economics!$AG$2:$AG$167=$B6)*(economics!$D$2:$D$167="whr")*economics!$AI$2:$AI$167*_xlfn.NORM.DIST(BF$3,economics!$AK$2:$AK$167,economics!$AJ$2:$AJ$167,TRUE)),0)</f>
        <v>0</v>
      </c>
      <c r="BG6" s="68">
        <f t="array" ref="BG6">IF($D6,SUMPRODUCT((economics!$AG$2:$AG$167=$B6)*(economics!$D$2:$D$167="whr")*economics!$AI$2:$AI$167*_xlfn.NORM.DIST(BG$3,economics!$AK$2:$AK$167,economics!$AJ$2:$AJ$167,TRUE)),0)</f>
        <v>0</v>
      </c>
      <c r="BH6" s="68">
        <f t="array" ref="BH6">IF($D6,SUMPRODUCT((economics!$AG$2:$AG$167=$B6)*(economics!$D$2:$D$167="whr")*economics!$AI$2:$AI$167*_xlfn.NORM.DIST(BH$3,economics!$AK$2:$AK$167,economics!$AJ$2:$AJ$167,TRUE)),0)</f>
        <v>0</v>
      </c>
      <c r="BI6" s="68">
        <f t="array" ref="BI6">IF($D6,SUMPRODUCT((economics!$AG$2:$AG$167=$B6)*(economics!$D$2:$D$167="whr")*economics!$AI$2:$AI$167*_xlfn.NORM.DIST(BI$3,economics!$AK$2:$AK$167,economics!$AJ$2:$AJ$167,TRUE)),0)</f>
        <v>0</v>
      </c>
      <c r="BJ6" s="68">
        <f t="array" ref="BJ6">IF($D6,SUMPRODUCT((economics!$AG$2:$AG$167=$B6)*(economics!$D$2:$D$167="whr")*economics!$AI$2:$AI$167*_xlfn.NORM.DIST(BJ$3,economics!$AK$2:$AK$167,economics!$AJ$2:$AJ$167,TRUE)),0)</f>
        <v>0</v>
      </c>
      <c r="BK6" s="68">
        <f t="array" ref="BK6">IF($D6,SUMPRODUCT((economics!$AG$2:$AG$167=$B6)*(economics!$D$2:$D$167="whr")*economics!$AI$2:$AI$167*_xlfn.NORM.DIST(BK$3,economics!$AK$2:$AK$167,economics!$AJ$2:$AJ$167,TRUE)),0)</f>
        <v>0</v>
      </c>
      <c r="BL6" s="68">
        <f t="array" ref="BL6">IF($D6,SUMPRODUCT((economics!$AG$2:$AG$167=$B6)*(economics!$D$2:$D$167="whr")*economics!$AI$2:$AI$167*_xlfn.NORM.DIST(BL$3,economics!$AK$2:$AK$167,economics!$AJ$2:$AJ$167,TRUE)),0)</f>
        <v>0</v>
      </c>
      <c r="BM6" s="68">
        <f t="array" ref="BM6">IF($D6,SUMPRODUCT((economics!$AG$2:$AG$167=$B6)*(economics!$D$2:$D$167="whr")*economics!$AI$2:$AI$167*_xlfn.NORM.DIST(BM$3,economics!$AK$2:$AK$167,economics!$AJ$2:$AJ$167,TRUE)),0)</f>
        <v>0</v>
      </c>
      <c r="BN6" s="68">
        <f t="array" ref="BN6">IF($D6,SUMPRODUCT((economics!$AG$2:$AG$167=$B6)*(economics!$D$2:$D$167="whr")*economics!$AI$2:$AI$167*_xlfn.NORM.DIST(BN$3,economics!$AK$2:$AK$167,economics!$AJ$2:$AJ$167,TRUE)),0)</f>
        <v>0</v>
      </c>
      <c r="BO6" s="68">
        <f t="array" ref="BO6">IF($D6,SUMPRODUCT((economics!$AG$2:$AG$167=$B6)*(economics!$D$2:$D$167="whr")*economics!$AI$2:$AI$167*_xlfn.NORM.DIST(BO$3,economics!$AK$2:$AK$167,economics!$AJ$2:$AJ$167,TRUE)),0)</f>
        <v>0</v>
      </c>
      <c r="BP6" s="68">
        <f t="array" ref="BP6">IF($D6,SUMPRODUCT((economics!$AG$2:$AG$167=$B6)*(economics!$D$2:$D$167="whr")*economics!$AI$2:$AI$167*_xlfn.NORM.DIST(BP$3,economics!$AK$2:$AK$167,economics!$AJ$2:$AJ$167,TRUE)),0)</f>
        <v>0</v>
      </c>
      <c r="BQ6" s="68">
        <f t="array" ref="BQ6">IF($D6,SUMPRODUCT((economics!$AG$2:$AG$167=$B6)*(economics!$D$2:$D$167="whr")*economics!$AI$2:$AI$167*_xlfn.NORM.DIST(BQ$3,economics!$AK$2:$AK$167,economics!$AJ$2:$AJ$167,TRUE)),0)</f>
        <v>0</v>
      </c>
      <c r="BR6" s="68">
        <f t="array" ref="BR6">IF($D6,SUMPRODUCT((economics!$AG$2:$AG$167=$B6)*(economics!$D$2:$D$167="whr")*economics!$AI$2:$AI$167*_xlfn.NORM.DIST(BR$3,economics!$AK$2:$AK$167,economics!$AJ$2:$AJ$167,TRUE)),0)</f>
        <v>0</v>
      </c>
      <c r="BS6" s="68">
        <f t="array" ref="BS6">IF($D6,SUMPRODUCT((economics!$AG$2:$AG$167=$B6)*(economics!$D$2:$D$167="whr")*economics!$AI$2:$AI$167*_xlfn.NORM.DIST(BS$3,economics!$AK$2:$AK$167,economics!$AJ$2:$AJ$167,TRUE)),0)</f>
        <v>0</v>
      </c>
      <c r="BT6" s="68">
        <f t="array" ref="BT6">IF($D6,SUMPRODUCT((economics!$AG$2:$AG$167=$B6)*(economics!$D$2:$D$167="whr")*economics!$AI$2:$AI$167*_xlfn.NORM.DIST(BT$3,economics!$AK$2:$AK$167,economics!$AJ$2:$AJ$167,TRUE)),0)</f>
        <v>0</v>
      </c>
      <c r="BU6" s="68">
        <f t="array" ref="BU6">IF($D6,SUMPRODUCT((economics!$AG$2:$AG$167=$B6)*(economics!$D$2:$D$167="whr")*economics!$AI$2:$AI$167*_xlfn.NORM.DIST(BU$3,economics!$AK$2:$AK$167,economics!$AJ$2:$AJ$167,TRUE)),0)</f>
        <v>0</v>
      </c>
      <c r="BV6" s="68">
        <f t="array" ref="BV6">IF($D6,SUMPRODUCT((economics!$AG$2:$AG$167=$B6)*(economics!$D$2:$D$167="whr")*economics!$AI$2:$AI$167*_xlfn.NORM.DIST(BV$3,economics!$AK$2:$AK$167,economics!$AJ$2:$AJ$167,TRUE)),0)</f>
        <v>0</v>
      </c>
      <c r="BW6" s="68">
        <f t="array" ref="BW6">IF($D6,SUMPRODUCT((economics!$AG$2:$AG$167=$B6)*(economics!$D$2:$D$167="whr")*economics!$AI$2:$AI$167*_xlfn.NORM.DIST(BW$3,economics!$AK$2:$AK$167,economics!$AJ$2:$AJ$167,TRUE)),0)</f>
        <v>0</v>
      </c>
      <c r="BX6" s="68">
        <f t="array" ref="BX6">IF($D6,SUMPRODUCT((economics!$AG$2:$AG$167=$B6)*(economics!$D$2:$D$167="whr")*economics!$AI$2:$AI$167*_xlfn.NORM.DIST(BX$3,economics!$AK$2:$AK$167,economics!$AJ$2:$AJ$167,TRUE)),0)</f>
        <v>0</v>
      </c>
      <c r="BY6" s="68">
        <f t="array" ref="BY6">IF($D6,SUMPRODUCT((economics!$AG$2:$AG$167=$B6)*(economics!$D$2:$D$167="whr")*economics!$AI$2:$AI$167*_xlfn.NORM.DIST(BY$3,economics!$AK$2:$AK$167,economics!$AJ$2:$AJ$167,TRUE)),0)</f>
        <v>0</v>
      </c>
      <c r="BZ6" s="68">
        <f t="array" ref="BZ6">IF($D6,SUMPRODUCT((economics!$AG$2:$AG$167=$B6)*(economics!$D$2:$D$167="whr")*economics!$AI$2:$AI$167*_xlfn.NORM.DIST(BZ$3,economics!$AK$2:$AK$167,economics!$AJ$2:$AJ$167,TRUE)),0)</f>
        <v>0</v>
      </c>
      <c r="CA6" s="68">
        <f t="array" ref="CA6">IF($D6,SUMPRODUCT((economics!$AG$2:$AG$167=$B6)*(economics!$D$2:$D$167="whr")*economics!$AI$2:$AI$167*_xlfn.NORM.DIST(CA$3,economics!$AK$2:$AK$167,economics!$AJ$2:$AJ$167,TRUE)),0)</f>
        <v>0</v>
      </c>
      <c r="CB6" s="68">
        <f t="array" ref="CB6">IF($D6,SUMPRODUCT((economics!$AG$2:$AG$167=$B6)*(economics!$D$2:$D$167="whr")*economics!$AI$2:$AI$167*_xlfn.NORM.DIST(CB$3,economics!$AK$2:$AK$167,economics!$AJ$2:$AJ$167,TRUE)),0)</f>
        <v>0</v>
      </c>
      <c r="CC6" s="68">
        <f t="array" ref="CC6">IF($D6,SUMPRODUCT((economics!$AG$2:$AG$167=$B6)*(economics!$D$2:$D$167="whr")*economics!$AI$2:$AI$167*_xlfn.NORM.DIST(CC$3,economics!$AK$2:$AK$167,economics!$AJ$2:$AJ$167,TRUE)),0)</f>
        <v>0</v>
      </c>
      <c r="CD6" s="68">
        <f t="array" ref="CD6">IF($D6,SUMPRODUCT((economics!$AG$2:$AG$167=$B6)*(economics!$D$2:$D$167="whr")*economics!$AI$2:$AI$167*_xlfn.NORM.DIST(CD$3,economics!$AK$2:$AK$167,economics!$AJ$2:$AJ$167,TRUE)),0)</f>
        <v>0</v>
      </c>
      <c r="CE6" s="68">
        <f t="array" ref="CE6">IF($D6,SUMPRODUCT((economics!$AG$2:$AG$167=$B6)*(economics!$D$2:$D$167="whr")*economics!$AI$2:$AI$167*_xlfn.NORM.DIST(CE$3,economics!$AK$2:$AK$167,economics!$AJ$2:$AJ$167,TRUE)),0)</f>
        <v>0</v>
      </c>
      <c r="CF6" s="68">
        <f t="array" ref="CF6">IF($D6,SUMPRODUCT((economics!$AG$2:$AG$167=$B6)*(economics!$D$2:$D$167="whr")*economics!$AI$2:$AI$167*_xlfn.NORM.DIST(CF$3,economics!$AK$2:$AK$167,economics!$AJ$2:$AJ$167,TRUE)),0)</f>
        <v>0</v>
      </c>
      <c r="CG6" s="68">
        <f t="array" ref="CG6">IF($D6,SUMPRODUCT((economics!$AG$2:$AG$167=$B6)*(economics!$D$2:$D$167="whr")*economics!$AI$2:$AI$167*_xlfn.NORM.DIST(CG$3,economics!$AK$2:$AK$167,economics!$AJ$2:$AJ$167,TRUE)),0)</f>
        <v>0</v>
      </c>
      <c r="CH6" s="68">
        <f t="array" ref="CH6">IF($D6,SUMPRODUCT((economics!$AG$2:$AG$167=$B6)*(economics!$D$2:$D$167="whr")*economics!$AI$2:$AI$167*_xlfn.NORM.DIST(CH$3,economics!$AK$2:$AK$167,economics!$AJ$2:$AJ$167,TRUE)),0)</f>
        <v>0</v>
      </c>
    </row>
    <row r="7" spans="1:86" x14ac:dyDescent="0.35">
      <c r="A7" t="str">
        <f>WHRPbI!A5</f>
        <v>other mining and quarrying 07T08</v>
      </c>
      <c r="B7" t="s">
        <v>761</v>
      </c>
      <c r="C7" s="68">
        <f>WHRPbI!B5</f>
        <v>1.0437097252055405E-2</v>
      </c>
      <c r="D7" t="b">
        <f>ISNUMBER(MATCH($B7,'energy base (MECS)'!$K$4:$K$9,0))</f>
        <v>0</v>
      </c>
      <c r="E7" s="68">
        <f t="array" ref="E7">IF($D7,SUMPRODUCT((economics!$AG$2:$AG$167=$B7)*(economics!$D$2:$D$167="whr")*economics!$AI$2:$AI$167*_xlfn.NORM.DIST(E$3,economics!$AK$2:$AK$167,economics!$AJ$2:$AJ$167,TRUE)),0)</f>
        <v>0</v>
      </c>
      <c r="F7" s="68">
        <f t="array" ref="F7">IF($D7,SUMPRODUCT((economics!$AG$2:$AG$167=$B7)*(economics!$D$2:$D$167="whr")*economics!$AI$2:$AI$167*_xlfn.NORM.DIST(F$3,economics!$AK$2:$AK$167,economics!$AJ$2:$AJ$167,TRUE)),0)</f>
        <v>0</v>
      </c>
      <c r="G7" s="68">
        <f t="array" ref="G7">IF($D7,SUMPRODUCT((economics!$AG$2:$AG$167=$B7)*(economics!$D$2:$D$167="whr")*economics!$AI$2:$AI$167*_xlfn.NORM.DIST(G$3,economics!$AK$2:$AK$167,economics!$AJ$2:$AJ$167,TRUE)),0)</f>
        <v>0</v>
      </c>
      <c r="H7" s="68">
        <f t="array" ref="H7">IF($D7,SUMPRODUCT((economics!$AG$2:$AG$167=$B7)*(economics!$D$2:$D$167="whr")*economics!$AI$2:$AI$167*_xlfn.NORM.DIST(H$3,economics!$AK$2:$AK$167,economics!$AJ$2:$AJ$167,TRUE)),0)</f>
        <v>0</v>
      </c>
      <c r="I7" s="68">
        <f t="array" ref="I7">IF($D7,SUMPRODUCT((economics!$AG$2:$AG$167=$B7)*(economics!$D$2:$D$167="whr")*economics!$AI$2:$AI$167*_xlfn.NORM.DIST(I$3,economics!$AK$2:$AK$167,economics!$AJ$2:$AJ$167,TRUE)),0)</f>
        <v>0</v>
      </c>
      <c r="J7" s="68">
        <f t="array" ref="J7">IF($D7,SUMPRODUCT((economics!$AG$2:$AG$167=$B7)*(economics!$D$2:$D$167="whr")*economics!$AI$2:$AI$167*_xlfn.NORM.DIST(J$3,economics!$AK$2:$AK$167,economics!$AJ$2:$AJ$167,TRUE)),0)</f>
        <v>0</v>
      </c>
      <c r="K7" s="68">
        <f t="array" ref="K7">IF($D7,SUMPRODUCT((economics!$AG$2:$AG$167=$B7)*(economics!$D$2:$D$167="whr")*economics!$AI$2:$AI$167*_xlfn.NORM.DIST(K$3,economics!$AK$2:$AK$167,economics!$AJ$2:$AJ$167,TRUE)),0)</f>
        <v>0</v>
      </c>
      <c r="L7" s="68">
        <f t="array" ref="L7">IF($D7,SUMPRODUCT((economics!$AG$2:$AG$167=$B7)*(economics!$D$2:$D$167="whr")*economics!$AI$2:$AI$167*_xlfn.NORM.DIST(L$3,economics!$AK$2:$AK$167,economics!$AJ$2:$AJ$167,TRUE)),0)</f>
        <v>0</v>
      </c>
      <c r="M7" s="68">
        <f t="array" ref="M7">IF($D7,SUMPRODUCT((economics!$AG$2:$AG$167=$B7)*(economics!$D$2:$D$167="whr")*economics!$AI$2:$AI$167*_xlfn.NORM.DIST(M$3,economics!$AK$2:$AK$167,economics!$AJ$2:$AJ$167,TRUE)),0)</f>
        <v>0</v>
      </c>
      <c r="N7" s="68">
        <f t="array" ref="N7">IF($D7,SUMPRODUCT((economics!$AG$2:$AG$167=$B7)*(economics!$D$2:$D$167="whr")*economics!$AI$2:$AI$167*_xlfn.NORM.DIST(N$3,economics!$AK$2:$AK$167,economics!$AJ$2:$AJ$167,TRUE)),0)</f>
        <v>0</v>
      </c>
      <c r="O7" s="68">
        <f t="array" ref="O7">IF($D7,SUMPRODUCT((economics!$AG$2:$AG$167=$B7)*(economics!$D$2:$D$167="whr")*economics!$AI$2:$AI$167*_xlfn.NORM.DIST(O$3,economics!$AK$2:$AK$167,economics!$AJ$2:$AJ$167,TRUE)),0)</f>
        <v>0</v>
      </c>
      <c r="P7" s="68">
        <f t="array" ref="P7">IF($D7,SUMPRODUCT((economics!$AG$2:$AG$167=$B7)*(economics!$D$2:$D$167="whr")*economics!$AI$2:$AI$167*_xlfn.NORM.DIST(P$3,economics!$AK$2:$AK$167,economics!$AJ$2:$AJ$167,TRUE)),0)</f>
        <v>0</v>
      </c>
      <c r="Q7" s="68">
        <f t="array" ref="Q7">IF($D7,SUMPRODUCT((economics!$AG$2:$AG$167=$B7)*(economics!$D$2:$D$167="whr")*economics!$AI$2:$AI$167*_xlfn.NORM.DIST(Q$3,economics!$AK$2:$AK$167,economics!$AJ$2:$AJ$167,TRUE)),0)</f>
        <v>0</v>
      </c>
      <c r="R7" s="68">
        <f t="array" ref="R7">IF($D7,SUMPRODUCT((economics!$AG$2:$AG$167=$B7)*(economics!$D$2:$D$167="whr")*economics!$AI$2:$AI$167*_xlfn.NORM.DIST(R$3,economics!$AK$2:$AK$167,economics!$AJ$2:$AJ$167,TRUE)),0)</f>
        <v>0</v>
      </c>
      <c r="S7" s="68">
        <f t="array" ref="S7">IF($D7,SUMPRODUCT((economics!$AG$2:$AG$167=$B7)*(economics!$D$2:$D$167="whr")*economics!$AI$2:$AI$167*_xlfn.NORM.DIST(S$3,economics!$AK$2:$AK$167,economics!$AJ$2:$AJ$167,TRUE)),0)</f>
        <v>0</v>
      </c>
      <c r="T7" s="68">
        <f t="array" ref="T7">IF($D7,SUMPRODUCT((economics!$AG$2:$AG$167=$B7)*(economics!$D$2:$D$167="whr")*economics!$AI$2:$AI$167*_xlfn.NORM.DIST(T$3,economics!$AK$2:$AK$167,economics!$AJ$2:$AJ$167,TRUE)),0)</f>
        <v>0</v>
      </c>
      <c r="U7" s="68">
        <f t="array" ref="U7">IF($D7,SUMPRODUCT((economics!$AG$2:$AG$167=$B7)*(economics!$D$2:$D$167="whr")*economics!$AI$2:$AI$167*_xlfn.NORM.DIST(U$3,economics!$AK$2:$AK$167,economics!$AJ$2:$AJ$167,TRUE)),0)</f>
        <v>0</v>
      </c>
      <c r="V7" s="68">
        <f t="array" ref="V7">IF($D7,SUMPRODUCT((economics!$AG$2:$AG$167=$B7)*(economics!$D$2:$D$167="whr")*economics!$AI$2:$AI$167*_xlfn.NORM.DIST(V$3,economics!$AK$2:$AK$167,economics!$AJ$2:$AJ$167,TRUE)),0)</f>
        <v>0</v>
      </c>
      <c r="W7" s="68">
        <f t="array" ref="W7">IF($D7,SUMPRODUCT((economics!$AG$2:$AG$167=$B7)*(economics!$D$2:$D$167="whr")*economics!$AI$2:$AI$167*_xlfn.NORM.DIST(W$3,economics!$AK$2:$AK$167,economics!$AJ$2:$AJ$167,TRUE)),0)</f>
        <v>0</v>
      </c>
      <c r="X7" s="68">
        <f t="array" ref="X7">IF($D7,SUMPRODUCT((economics!$AG$2:$AG$167=$B7)*(economics!$D$2:$D$167="whr")*economics!$AI$2:$AI$167*_xlfn.NORM.DIST(X$3,economics!$AK$2:$AK$167,economics!$AJ$2:$AJ$167,TRUE)),0)</f>
        <v>0</v>
      </c>
      <c r="Y7" s="68">
        <f t="array" ref="Y7">IF($D7,SUMPRODUCT((economics!$AG$2:$AG$167=$B7)*(economics!$D$2:$D$167="whr")*economics!$AI$2:$AI$167*_xlfn.NORM.DIST(Y$3,economics!$AK$2:$AK$167,economics!$AJ$2:$AJ$167,TRUE)),0)</f>
        <v>0</v>
      </c>
      <c r="Z7" s="68">
        <f t="array" ref="Z7">IF($D7,SUMPRODUCT((economics!$AG$2:$AG$167=$B7)*(economics!$D$2:$D$167="whr")*economics!$AI$2:$AI$167*_xlfn.NORM.DIST(Z$3,economics!$AK$2:$AK$167,economics!$AJ$2:$AJ$167,TRUE)),0)</f>
        <v>0</v>
      </c>
      <c r="AA7" s="68">
        <f t="array" ref="AA7">IF($D7,SUMPRODUCT((economics!$AG$2:$AG$167=$B7)*(economics!$D$2:$D$167="whr")*economics!$AI$2:$AI$167*_xlfn.NORM.DIST(AA$3,economics!$AK$2:$AK$167,economics!$AJ$2:$AJ$167,TRUE)),0)</f>
        <v>0</v>
      </c>
      <c r="AB7" s="68">
        <f t="array" ref="AB7">IF($D7,SUMPRODUCT((economics!$AG$2:$AG$167=$B7)*(economics!$D$2:$D$167="whr")*economics!$AI$2:$AI$167*_xlfn.NORM.DIST(AB$3,economics!$AK$2:$AK$167,economics!$AJ$2:$AJ$167,TRUE)),0)</f>
        <v>0</v>
      </c>
      <c r="AC7" s="68">
        <f t="array" ref="AC7">IF($D7,SUMPRODUCT((economics!$AG$2:$AG$167=$B7)*(economics!$D$2:$D$167="whr")*economics!$AI$2:$AI$167*_xlfn.NORM.DIST(AC$3,economics!$AK$2:$AK$167,economics!$AJ$2:$AJ$167,TRUE)),0)</f>
        <v>0</v>
      </c>
      <c r="AD7" s="68">
        <f t="array" ref="AD7">IF($D7,SUMPRODUCT((economics!$AG$2:$AG$167=$B7)*(economics!$D$2:$D$167="whr")*economics!$AI$2:$AI$167*_xlfn.NORM.DIST(AD$3,economics!$AK$2:$AK$167,economics!$AJ$2:$AJ$167,TRUE)),0)</f>
        <v>0</v>
      </c>
      <c r="AE7" s="68">
        <f t="array" ref="AE7">IF($D7,SUMPRODUCT((economics!$AG$2:$AG$167=$B7)*(economics!$D$2:$D$167="whr")*economics!$AI$2:$AI$167*_xlfn.NORM.DIST(AE$3,economics!$AK$2:$AK$167,economics!$AJ$2:$AJ$167,TRUE)),0)</f>
        <v>0</v>
      </c>
      <c r="AF7" s="68">
        <f t="array" ref="AF7">IF($D7,SUMPRODUCT((economics!$AG$2:$AG$167=$B7)*(economics!$D$2:$D$167="whr")*economics!$AI$2:$AI$167*_xlfn.NORM.DIST(AF$3,economics!$AK$2:$AK$167,economics!$AJ$2:$AJ$167,TRUE)),0)</f>
        <v>0</v>
      </c>
      <c r="AG7" s="68">
        <f t="array" ref="AG7">IF($D7,SUMPRODUCT((economics!$AG$2:$AG$167=$B7)*(economics!$D$2:$D$167="whr")*economics!$AI$2:$AI$167*_xlfn.NORM.DIST(AG$3,economics!$AK$2:$AK$167,economics!$AJ$2:$AJ$167,TRUE)),0)</f>
        <v>0</v>
      </c>
      <c r="AH7" s="68">
        <f t="array" ref="AH7">IF($D7,SUMPRODUCT((economics!$AG$2:$AG$167=$B7)*(economics!$D$2:$D$167="whr")*economics!$AI$2:$AI$167*_xlfn.NORM.DIST(AH$3,economics!$AK$2:$AK$167,economics!$AJ$2:$AJ$167,TRUE)),0)</f>
        <v>0</v>
      </c>
      <c r="AI7" s="68">
        <f t="array" ref="AI7">IF($D7,SUMPRODUCT((economics!$AG$2:$AG$167=$B7)*(economics!$D$2:$D$167="whr")*economics!$AI$2:$AI$167*_xlfn.NORM.DIST(AI$3,economics!$AK$2:$AK$167,economics!$AJ$2:$AJ$167,TRUE)),0)</f>
        <v>0</v>
      </c>
      <c r="AJ7" s="68">
        <f t="array" ref="AJ7">IF($D7,SUMPRODUCT((economics!$AG$2:$AG$167=$B7)*(economics!$D$2:$D$167="whr")*economics!$AI$2:$AI$167*_xlfn.NORM.DIST(AJ$3,economics!$AK$2:$AK$167,economics!$AJ$2:$AJ$167,TRUE)),0)</f>
        <v>0</v>
      </c>
      <c r="AK7" s="68">
        <f t="array" ref="AK7">IF($D7,SUMPRODUCT((economics!$AG$2:$AG$167=$B7)*(economics!$D$2:$D$167="whr")*economics!$AI$2:$AI$167*_xlfn.NORM.DIST(AK$3,economics!$AK$2:$AK$167,economics!$AJ$2:$AJ$167,TRUE)),0)</f>
        <v>0</v>
      </c>
      <c r="AL7" s="68">
        <f t="array" ref="AL7">IF($D7,SUMPRODUCT((economics!$AG$2:$AG$167=$B7)*(economics!$D$2:$D$167="whr")*economics!$AI$2:$AI$167*_xlfn.NORM.DIST(AL$3,economics!$AK$2:$AK$167,economics!$AJ$2:$AJ$167,TRUE)),0)</f>
        <v>0</v>
      </c>
      <c r="AM7" s="68">
        <f t="array" ref="AM7">IF($D7,SUMPRODUCT((economics!$AG$2:$AG$167=$B7)*(economics!$D$2:$D$167="whr")*economics!$AI$2:$AI$167*_xlfn.NORM.DIST(AM$3,economics!$AK$2:$AK$167,economics!$AJ$2:$AJ$167,TRUE)),0)</f>
        <v>0</v>
      </c>
      <c r="AN7" s="68">
        <f t="array" ref="AN7">IF($D7,SUMPRODUCT((economics!$AG$2:$AG$167=$B7)*(economics!$D$2:$D$167="whr")*economics!$AI$2:$AI$167*_xlfn.NORM.DIST(AN$3,economics!$AK$2:$AK$167,economics!$AJ$2:$AJ$167,TRUE)),0)</f>
        <v>0</v>
      </c>
      <c r="AO7" s="68">
        <f t="array" ref="AO7">IF($D7,SUMPRODUCT((economics!$AG$2:$AG$167=$B7)*(economics!$D$2:$D$167="whr")*economics!$AI$2:$AI$167*_xlfn.NORM.DIST(AO$3,economics!$AK$2:$AK$167,economics!$AJ$2:$AJ$167,TRUE)),0)</f>
        <v>0</v>
      </c>
      <c r="AP7" s="68">
        <f t="array" ref="AP7">IF($D7,SUMPRODUCT((economics!$AG$2:$AG$167=$B7)*(economics!$D$2:$D$167="whr")*economics!$AI$2:$AI$167*_xlfn.NORM.DIST(AP$3,economics!$AK$2:$AK$167,economics!$AJ$2:$AJ$167,TRUE)),0)</f>
        <v>0</v>
      </c>
      <c r="AQ7" s="68">
        <f t="array" ref="AQ7">IF($D7,SUMPRODUCT((economics!$AG$2:$AG$167=$B7)*(economics!$D$2:$D$167="whr")*economics!$AI$2:$AI$167*_xlfn.NORM.DIST(AQ$3,economics!$AK$2:$AK$167,economics!$AJ$2:$AJ$167,TRUE)),0)</f>
        <v>0</v>
      </c>
      <c r="AR7" s="68">
        <f t="array" ref="AR7">IF($D7,SUMPRODUCT((economics!$AG$2:$AG$167=$B7)*(economics!$D$2:$D$167="whr")*economics!$AI$2:$AI$167*_xlfn.NORM.DIST(AR$3,economics!$AK$2:$AK$167,economics!$AJ$2:$AJ$167,TRUE)),0)</f>
        <v>0</v>
      </c>
      <c r="AS7" s="68">
        <f t="array" ref="AS7">IF($D7,SUMPRODUCT((economics!$AG$2:$AG$167=$B7)*(economics!$D$2:$D$167="whr")*economics!$AI$2:$AI$167*_xlfn.NORM.DIST(AS$3,economics!$AK$2:$AK$167,economics!$AJ$2:$AJ$167,TRUE)),0)</f>
        <v>0</v>
      </c>
      <c r="AT7" s="68">
        <f t="array" ref="AT7">IF($D7,SUMPRODUCT((economics!$AG$2:$AG$167=$B7)*(economics!$D$2:$D$167="whr")*economics!$AI$2:$AI$167*_xlfn.NORM.DIST(AT$3,economics!$AK$2:$AK$167,economics!$AJ$2:$AJ$167,TRUE)),0)</f>
        <v>0</v>
      </c>
      <c r="AU7" s="68">
        <f t="array" ref="AU7">IF($D7,SUMPRODUCT((economics!$AG$2:$AG$167=$B7)*(economics!$D$2:$D$167="whr")*economics!$AI$2:$AI$167*_xlfn.NORM.DIST(AU$3,economics!$AK$2:$AK$167,economics!$AJ$2:$AJ$167,TRUE)),0)</f>
        <v>0</v>
      </c>
      <c r="AV7" s="68">
        <f t="array" ref="AV7">IF($D7,SUMPRODUCT((economics!$AG$2:$AG$167=$B7)*(economics!$D$2:$D$167="whr")*economics!$AI$2:$AI$167*_xlfn.NORM.DIST(AV$3,economics!$AK$2:$AK$167,economics!$AJ$2:$AJ$167,TRUE)),0)</f>
        <v>0</v>
      </c>
      <c r="AW7" s="68">
        <f t="array" ref="AW7">IF($D7,SUMPRODUCT((economics!$AG$2:$AG$167=$B7)*(economics!$D$2:$D$167="whr")*economics!$AI$2:$AI$167*_xlfn.NORM.DIST(AW$3,economics!$AK$2:$AK$167,economics!$AJ$2:$AJ$167,TRUE)),0)</f>
        <v>0</v>
      </c>
      <c r="AX7" s="68">
        <f t="array" ref="AX7">IF($D7,SUMPRODUCT((economics!$AG$2:$AG$167=$B7)*(economics!$D$2:$D$167="whr")*economics!$AI$2:$AI$167*_xlfn.NORM.DIST(AX$3,economics!$AK$2:$AK$167,economics!$AJ$2:$AJ$167,TRUE)),0)</f>
        <v>0</v>
      </c>
      <c r="AY7" s="68">
        <f t="array" ref="AY7">IF($D7,SUMPRODUCT((economics!$AG$2:$AG$167=$B7)*(economics!$D$2:$D$167="whr")*economics!$AI$2:$AI$167*_xlfn.NORM.DIST(AY$3,economics!$AK$2:$AK$167,economics!$AJ$2:$AJ$167,TRUE)),0)</f>
        <v>0</v>
      </c>
      <c r="AZ7" s="68">
        <f t="array" ref="AZ7">IF($D7,SUMPRODUCT((economics!$AG$2:$AG$167=$B7)*(economics!$D$2:$D$167="whr")*economics!$AI$2:$AI$167*_xlfn.NORM.DIST(AZ$3,economics!$AK$2:$AK$167,economics!$AJ$2:$AJ$167,TRUE)),0)</f>
        <v>0</v>
      </c>
      <c r="BA7" s="68">
        <f t="array" ref="BA7">IF($D7,SUMPRODUCT((economics!$AG$2:$AG$167=$B7)*(economics!$D$2:$D$167="whr")*economics!$AI$2:$AI$167*_xlfn.NORM.DIST(BA$3,economics!$AK$2:$AK$167,economics!$AJ$2:$AJ$167,TRUE)),0)</f>
        <v>0</v>
      </c>
      <c r="BB7" s="68">
        <f t="array" ref="BB7">IF($D7,SUMPRODUCT((economics!$AG$2:$AG$167=$B7)*(economics!$D$2:$D$167="whr")*economics!$AI$2:$AI$167*_xlfn.NORM.DIST(BB$3,economics!$AK$2:$AK$167,economics!$AJ$2:$AJ$167,TRUE)),0)</f>
        <v>0</v>
      </c>
      <c r="BC7" s="68">
        <f t="array" ref="BC7">IF($D7,SUMPRODUCT((economics!$AG$2:$AG$167=$B7)*(economics!$D$2:$D$167="whr")*economics!$AI$2:$AI$167*_xlfn.NORM.DIST(BC$3,economics!$AK$2:$AK$167,economics!$AJ$2:$AJ$167,TRUE)),0)</f>
        <v>0</v>
      </c>
      <c r="BD7" s="68">
        <f t="array" ref="BD7">IF($D7,SUMPRODUCT((economics!$AG$2:$AG$167=$B7)*(economics!$D$2:$D$167="whr")*economics!$AI$2:$AI$167*_xlfn.NORM.DIST(BD$3,economics!$AK$2:$AK$167,economics!$AJ$2:$AJ$167,TRUE)),0)</f>
        <v>0</v>
      </c>
      <c r="BE7" s="68">
        <f t="array" ref="BE7">IF($D7,SUMPRODUCT((economics!$AG$2:$AG$167=$B7)*(economics!$D$2:$D$167="whr")*economics!$AI$2:$AI$167*_xlfn.NORM.DIST(BE$3,economics!$AK$2:$AK$167,economics!$AJ$2:$AJ$167,TRUE)),0)</f>
        <v>0</v>
      </c>
      <c r="BF7" s="68">
        <f t="array" ref="BF7">IF($D7,SUMPRODUCT((economics!$AG$2:$AG$167=$B7)*(economics!$D$2:$D$167="whr")*economics!$AI$2:$AI$167*_xlfn.NORM.DIST(BF$3,economics!$AK$2:$AK$167,economics!$AJ$2:$AJ$167,TRUE)),0)</f>
        <v>0</v>
      </c>
      <c r="BG7" s="68">
        <f t="array" ref="BG7">IF($D7,SUMPRODUCT((economics!$AG$2:$AG$167=$B7)*(economics!$D$2:$D$167="whr")*economics!$AI$2:$AI$167*_xlfn.NORM.DIST(BG$3,economics!$AK$2:$AK$167,economics!$AJ$2:$AJ$167,TRUE)),0)</f>
        <v>0</v>
      </c>
      <c r="BH7" s="68">
        <f t="array" ref="BH7">IF($D7,SUMPRODUCT((economics!$AG$2:$AG$167=$B7)*(economics!$D$2:$D$167="whr")*economics!$AI$2:$AI$167*_xlfn.NORM.DIST(BH$3,economics!$AK$2:$AK$167,economics!$AJ$2:$AJ$167,TRUE)),0)</f>
        <v>0</v>
      </c>
      <c r="BI7" s="68">
        <f t="array" ref="BI7">IF($D7,SUMPRODUCT((economics!$AG$2:$AG$167=$B7)*(economics!$D$2:$D$167="whr")*economics!$AI$2:$AI$167*_xlfn.NORM.DIST(BI$3,economics!$AK$2:$AK$167,economics!$AJ$2:$AJ$167,TRUE)),0)</f>
        <v>0</v>
      </c>
      <c r="BJ7" s="68">
        <f t="array" ref="BJ7">IF($D7,SUMPRODUCT((economics!$AG$2:$AG$167=$B7)*(economics!$D$2:$D$167="whr")*economics!$AI$2:$AI$167*_xlfn.NORM.DIST(BJ$3,economics!$AK$2:$AK$167,economics!$AJ$2:$AJ$167,TRUE)),0)</f>
        <v>0</v>
      </c>
      <c r="BK7" s="68">
        <f t="array" ref="BK7">IF($D7,SUMPRODUCT((economics!$AG$2:$AG$167=$B7)*(economics!$D$2:$D$167="whr")*economics!$AI$2:$AI$167*_xlfn.NORM.DIST(BK$3,economics!$AK$2:$AK$167,economics!$AJ$2:$AJ$167,TRUE)),0)</f>
        <v>0</v>
      </c>
      <c r="BL7" s="68">
        <f t="array" ref="BL7">IF($D7,SUMPRODUCT((economics!$AG$2:$AG$167=$B7)*(economics!$D$2:$D$167="whr")*economics!$AI$2:$AI$167*_xlfn.NORM.DIST(BL$3,economics!$AK$2:$AK$167,economics!$AJ$2:$AJ$167,TRUE)),0)</f>
        <v>0</v>
      </c>
      <c r="BM7" s="68">
        <f t="array" ref="BM7">IF($D7,SUMPRODUCT((economics!$AG$2:$AG$167=$B7)*(economics!$D$2:$D$167="whr")*economics!$AI$2:$AI$167*_xlfn.NORM.DIST(BM$3,economics!$AK$2:$AK$167,economics!$AJ$2:$AJ$167,TRUE)),0)</f>
        <v>0</v>
      </c>
      <c r="BN7" s="68">
        <f t="array" ref="BN7">IF($D7,SUMPRODUCT((economics!$AG$2:$AG$167=$B7)*(economics!$D$2:$D$167="whr")*economics!$AI$2:$AI$167*_xlfn.NORM.DIST(BN$3,economics!$AK$2:$AK$167,economics!$AJ$2:$AJ$167,TRUE)),0)</f>
        <v>0</v>
      </c>
      <c r="BO7" s="68">
        <f t="array" ref="BO7">IF($D7,SUMPRODUCT((economics!$AG$2:$AG$167=$B7)*(economics!$D$2:$D$167="whr")*economics!$AI$2:$AI$167*_xlfn.NORM.DIST(BO$3,economics!$AK$2:$AK$167,economics!$AJ$2:$AJ$167,TRUE)),0)</f>
        <v>0</v>
      </c>
      <c r="BP7" s="68">
        <f t="array" ref="BP7">IF($D7,SUMPRODUCT((economics!$AG$2:$AG$167=$B7)*(economics!$D$2:$D$167="whr")*economics!$AI$2:$AI$167*_xlfn.NORM.DIST(BP$3,economics!$AK$2:$AK$167,economics!$AJ$2:$AJ$167,TRUE)),0)</f>
        <v>0</v>
      </c>
      <c r="BQ7" s="68">
        <f t="array" ref="BQ7">IF($D7,SUMPRODUCT((economics!$AG$2:$AG$167=$B7)*(economics!$D$2:$D$167="whr")*economics!$AI$2:$AI$167*_xlfn.NORM.DIST(BQ$3,economics!$AK$2:$AK$167,economics!$AJ$2:$AJ$167,TRUE)),0)</f>
        <v>0</v>
      </c>
      <c r="BR7" s="68">
        <f t="array" ref="BR7">IF($D7,SUMPRODUCT((economics!$AG$2:$AG$167=$B7)*(economics!$D$2:$D$167="whr")*economics!$AI$2:$AI$167*_xlfn.NORM.DIST(BR$3,economics!$AK$2:$AK$167,economics!$AJ$2:$AJ$167,TRUE)),0)</f>
        <v>0</v>
      </c>
      <c r="BS7" s="68">
        <f t="array" ref="BS7">IF($D7,SUMPRODUCT((economics!$AG$2:$AG$167=$B7)*(economics!$D$2:$D$167="whr")*economics!$AI$2:$AI$167*_xlfn.NORM.DIST(BS$3,economics!$AK$2:$AK$167,economics!$AJ$2:$AJ$167,TRUE)),0)</f>
        <v>0</v>
      </c>
      <c r="BT7" s="68">
        <f t="array" ref="BT7">IF($D7,SUMPRODUCT((economics!$AG$2:$AG$167=$B7)*(economics!$D$2:$D$167="whr")*economics!$AI$2:$AI$167*_xlfn.NORM.DIST(BT$3,economics!$AK$2:$AK$167,economics!$AJ$2:$AJ$167,TRUE)),0)</f>
        <v>0</v>
      </c>
      <c r="BU7" s="68">
        <f t="array" ref="BU7">IF($D7,SUMPRODUCT((economics!$AG$2:$AG$167=$B7)*(economics!$D$2:$D$167="whr")*economics!$AI$2:$AI$167*_xlfn.NORM.DIST(BU$3,economics!$AK$2:$AK$167,economics!$AJ$2:$AJ$167,TRUE)),0)</f>
        <v>0</v>
      </c>
      <c r="BV7" s="68">
        <f t="array" ref="BV7">IF($D7,SUMPRODUCT((economics!$AG$2:$AG$167=$B7)*(economics!$D$2:$D$167="whr")*economics!$AI$2:$AI$167*_xlfn.NORM.DIST(BV$3,economics!$AK$2:$AK$167,economics!$AJ$2:$AJ$167,TRUE)),0)</f>
        <v>0</v>
      </c>
      <c r="BW7" s="68">
        <f t="array" ref="BW7">IF($D7,SUMPRODUCT((economics!$AG$2:$AG$167=$B7)*(economics!$D$2:$D$167="whr")*economics!$AI$2:$AI$167*_xlfn.NORM.DIST(BW$3,economics!$AK$2:$AK$167,economics!$AJ$2:$AJ$167,TRUE)),0)</f>
        <v>0</v>
      </c>
      <c r="BX7" s="68">
        <f t="array" ref="BX7">IF($D7,SUMPRODUCT((economics!$AG$2:$AG$167=$B7)*(economics!$D$2:$D$167="whr")*economics!$AI$2:$AI$167*_xlfn.NORM.DIST(BX$3,economics!$AK$2:$AK$167,economics!$AJ$2:$AJ$167,TRUE)),0)</f>
        <v>0</v>
      </c>
      <c r="BY7" s="68">
        <f t="array" ref="BY7">IF($D7,SUMPRODUCT((economics!$AG$2:$AG$167=$B7)*(economics!$D$2:$D$167="whr")*economics!$AI$2:$AI$167*_xlfn.NORM.DIST(BY$3,economics!$AK$2:$AK$167,economics!$AJ$2:$AJ$167,TRUE)),0)</f>
        <v>0</v>
      </c>
      <c r="BZ7" s="68">
        <f t="array" ref="BZ7">IF($D7,SUMPRODUCT((economics!$AG$2:$AG$167=$B7)*(economics!$D$2:$D$167="whr")*economics!$AI$2:$AI$167*_xlfn.NORM.DIST(BZ$3,economics!$AK$2:$AK$167,economics!$AJ$2:$AJ$167,TRUE)),0)</f>
        <v>0</v>
      </c>
      <c r="CA7" s="68">
        <f t="array" ref="CA7">IF($D7,SUMPRODUCT((economics!$AG$2:$AG$167=$B7)*(economics!$D$2:$D$167="whr")*economics!$AI$2:$AI$167*_xlfn.NORM.DIST(CA$3,economics!$AK$2:$AK$167,economics!$AJ$2:$AJ$167,TRUE)),0)</f>
        <v>0</v>
      </c>
      <c r="CB7" s="68">
        <f t="array" ref="CB7">IF($D7,SUMPRODUCT((economics!$AG$2:$AG$167=$B7)*(economics!$D$2:$D$167="whr")*economics!$AI$2:$AI$167*_xlfn.NORM.DIST(CB$3,economics!$AK$2:$AK$167,economics!$AJ$2:$AJ$167,TRUE)),0)</f>
        <v>0</v>
      </c>
      <c r="CC7" s="68">
        <f t="array" ref="CC7">IF($D7,SUMPRODUCT((economics!$AG$2:$AG$167=$B7)*(economics!$D$2:$D$167="whr")*economics!$AI$2:$AI$167*_xlfn.NORM.DIST(CC$3,economics!$AK$2:$AK$167,economics!$AJ$2:$AJ$167,TRUE)),0)</f>
        <v>0</v>
      </c>
      <c r="CD7" s="68">
        <f t="array" ref="CD7">IF($D7,SUMPRODUCT((economics!$AG$2:$AG$167=$B7)*(economics!$D$2:$D$167="whr")*economics!$AI$2:$AI$167*_xlfn.NORM.DIST(CD$3,economics!$AK$2:$AK$167,economics!$AJ$2:$AJ$167,TRUE)),0)</f>
        <v>0</v>
      </c>
      <c r="CE7" s="68">
        <f t="array" ref="CE7">IF($D7,SUMPRODUCT((economics!$AG$2:$AG$167=$B7)*(economics!$D$2:$D$167="whr")*economics!$AI$2:$AI$167*_xlfn.NORM.DIST(CE$3,economics!$AK$2:$AK$167,economics!$AJ$2:$AJ$167,TRUE)),0)</f>
        <v>0</v>
      </c>
      <c r="CF7" s="68">
        <f t="array" ref="CF7">IF($D7,SUMPRODUCT((economics!$AG$2:$AG$167=$B7)*(economics!$D$2:$D$167="whr")*economics!$AI$2:$AI$167*_xlfn.NORM.DIST(CF$3,economics!$AK$2:$AK$167,economics!$AJ$2:$AJ$167,TRUE)),0)</f>
        <v>0</v>
      </c>
      <c r="CG7" s="68">
        <f t="array" ref="CG7">IF($D7,SUMPRODUCT((economics!$AG$2:$AG$167=$B7)*(economics!$D$2:$D$167="whr")*economics!$AI$2:$AI$167*_xlfn.NORM.DIST(CG$3,economics!$AK$2:$AK$167,economics!$AJ$2:$AJ$167,TRUE)),0)</f>
        <v>0</v>
      </c>
      <c r="CH7" s="68">
        <f t="array" ref="CH7">IF($D7,SUMPRODUCT((economics!$AG$2:$AG$167=$B7)*(economics!$D$2:$D$167="whr")*economics!$AI$2:$AI$167*_xlfn.NORM.DIST(CH$3,economics!$AK$2:$AK$167,economics!$AJ$2:$AJ$167,TRUE)),0)</f>
        <v>0</v>
      </c>
    </row>
    <row r="8" spans="1:86" x14ac:dyDescent="0.35">
      <c r="A8" t="str">
        <f>WHRPbI!A6</f>
        <v>food beverage and tobacco 10T12</v>
      </c>
      <c r="B8" t="s">
        <v>762</v>
      </c>
      <c r="C8" s="68">
        <f>WHRPbI!B6</f>
        <v>9.2204861491295309E-2</v>
      </c>
      <c r="D8" t="b">
        <f>ISNUMBER(MATCH($B8,'energy base (MECS)'!$K$4:$K$9,0))</f>
        <v>0</v>
      </c>
      <c r="E8" s="68">
        <f t="array" ref="E8">IF($D8,SUMPRODUCT((economics!$AG$2:$AG$167=$B8)*(economics!$D$2:$D$167="whr")*economics!$AI$2:$AI$167*_xlfn.NORM.DIST(E$3,economics!$AK$2:$AK$167,economics!$AJ$2:$AJ$167,TRUE)),0)</f>
        <v>0</v>
      </c>
      <c r="F8" s="68">
        <f t="array" ref="F8">IF($D8,SUMPRODUCT((economics!$AG$2:$AG$167=$B8)*(economics!$D$2:$D$167="whr")*economics!$AI$2:$AI$167*_xlfn.NORM.DIST(F$3,economics!$AK$2:$AK$167,economics!$AJ$2:$AJ$167,TRUE)),0)</f>
        <v>0</v>
      </c>
      <c r="G8" s="68">
        <f t="array" ref="G8">IF($D8,SUMPRODUCT((economics!$AG$2:$AG$167=$B8)*(economics!$D$2:$D$167="whr")*economics!$AI$2:$AI$167*_xlfn.NORM.DIST(G$3,economics!$AK$2:$AK$167,economics!$AJ$2:$AJ$167,TRUE)),0)</f>
        <v>0</v>
      </c>
      <c r="H8" s="68">
        <f t="array" ref="H8">IF($D8,SUMPRODUCT((economics!$AG$2:$AG$167=$B8)*(economics!$D$2:$D$167="whr")*economics!$AI$2:$AI$167*_xlfn.NORM.DIST(H$3,economics!$AK$2:$AK$167,economics!$AJ$2:$AJ$167,TRUE)),0)</f>
        <v>0</v>
      </c>
      <c r="I8" s="68">
        <f t="array" ref="I8">IF($D8,SUMPRODUCT((economics!$AG$2:$AG$167=$B8)*(economics!$D$2:$D$167="whr")*economics!$AI$2:$AI$167*_xlfn.NORM.DIST(I$3,economics!$AK$2:$AK$167,economics!$AJ$2:$AJ$167,TRUE)),0)</f>
        <v>0</v>
      </c>
      <c r="J8" s="68">
        <f t="array" ref="J8">IF($D8,SUMPRODUCT((economics!$AG$2:$AG$167=$B8)*(economics!$D$2:$D$167="whr")*economics!$AI$2:$AI$167*_xlfn.NORM.DIST(J$3,economics!$AK$2:$AK$167,economics!$AJ$2:$AJ$167,TRUE)),0)</f>
        <v>0</v>
      </c>
      <c r="K8" s="68">
        <f t="array" ref="K8">IF($D8,SUMPRODUCT((economics!$AG$2:$AG$167=$B8)*(economics!$D$2:$D$167="whr")*economics!$AI$2:$AI$167*_xlfn.NORM.DIST(K$3,economics!$AK$2:$AK$167,economics!$AJ$2:$AJ$167,TRUE)),0)</f>
        <v>0</v>
      </c>
      <c r="L8" s="68">
        <f t="array" ref="L8">IF($D8,SUMPRODUCT((economics!$AG$2:$AG$167=$B8)*(economics!$D$2:$D$167="whr")*economics!$AI$2:$AI$167*_xlfn.NORM.DIST(L$3,economics!$AK$2:$AK$167,economics!$AJ$2:$AJ$167,TRUE)),0)</f>
        <v>0</v>
      </c>
      <c r="M8" s="68">
        <f t="array" ref="M8">IF($D8,SUMPRODUCT((economics!$AG$2:$AG$167=$B8)*(economics!$D$2:$D$167="whr")*economics!$AI$2:$AI$167*_xlfn.NORM.DIST(M$3,economics!$AK$2:$AK$167,economics!$AJ$2:$AJ$167,TRUE)),0)</f>
        <v>0</v>
      </c>
      <c r="N8" s="68">
        <f t="array" ref="N8">IF($D8,SUMPRODUCT((economics!$AG$2:$AG$167=$B8)*(economics!$D$2:$D$167="whr")*economics!$AI$2:$AI$167*_xlfn.NORM.DIST(N$3,economics!$AK$2:$AK$167,economics!$AJ$2:$AJ$167,TRUE)),0)</f>
        <v>0</v>
      </c>
      <c r="O8" s="68">
        <f t="array" ref="O8">IF($D8,SUMPRODUCT((economics!$AG$2:$AG$167=$B8)*(economics!$D$2:$D$167="whr")*economics!$AI$2:$AI$167*_xlfn.NORM.DIST(O$3,economics!$AK$2:$AK$167,economics!$AJ$2:$AJ$167,TRUE)),0)</f>
        <v>0</v>
      </c>
      <c r="P8" s="68">
        <f t="array" ref="P8">IF($D8,SUMPRODUCT((economics!$AG$2:$AG$167=$B8)*(economics!$D$2:$D$167="whr")*economics!$AI$2:$AI$167*_xlfn.NORM.DIST(P$3,economics!$AK$2:$AK$167,economics!$AJ$2:$AJ$167,TRUE)),0)</f>
        <v>0</v>
      </c>
      <c r="Q8" s="68">
        <f t="array" ref="Q8">IF($D8,SUMPRODUCT((economics!$AG$2:$AG$167=$B8)*(economics!$D$2:$D$167="whr")*economics!$AI$2:$AI$167*_xlfn.NORM.DIST(Q$3,economics!$AK$2:$AK$167,economics!$AJ$2:$AJ$167,TRUE)),0)</f>
        <v>0</v>
      </c>
      <c r="R8" s="68">
        <f t="array" ref="R8">IF($D8,SUMPRODUCT((economics!$AG$2:$AG$167=$B8)*(economics!$D$2:$D$167="whr")*economics!$AI$2:$AI$167*_xlfn.NORM.DIST(R$3,economics!$AK$2:$AK$167,economics!$AJ$2:$AJ$167,TRUE)),0)</f>
        <v>0</v>
      </c>
      <c r="S8" s="68">
        <f t="array" ref="S8">IF($D8,SUMPRODUCT((economics!$AG$2:$AG$167=$B8)*(economics!$D$2:$D$167="whr")*economics!$AI$2:$AI$167*_xlfn.NORM.DIST(S$3,economics!$AK$2:$AK$167,economics!$AJ$2:$AJ$167,TRUE)),0)</f>
        <v>0</v>
      </c>
      <c r="T8" s="68">
        <f t="array" ref="T8">IF($D8,SUMPRODUCT((economics!$AG$2:$AG$167=$B8)*(economics!$D$2:$D$167="whr")*economics!$AI$2:$AI$167*_xlfn.NORM.DIST(T$3,economics!$AK$2:$AK$167,economics!$AJ$2:$AJ$167,TRUE)),0)</f>
        <v>0</v>
      </c>
      <c r="U8" s="68">
        <f t="array" ref="U8">IF($D8,SUMPRODUCT((economics!$AG$2:$AG$167=$B8)*(economics!$D$2:$D$167="whr")*economics!$AI$2:$AI$167*_xlfn.NORM.DIST(U$3,economics!$AK$2:$AK$167,economics!$AJ$2:$AJ$167,TRUE)),0)</f>
        <v>0</v>
      </c>
      <c r="V8" s="68">
        <f t="array" ref="V8">IF($D8,SUMPRODUCT((economics!$AG$2:$AG$167=$B8)*(economics!$D$2:$D$167="whr")*economics!$AI$2:$AI$167*_xlfn.NORM.DIST(V$3,economics!$AK$2:$AK$167,economics!$AJ$2:$AJ$167,TRUE)),0)</f>
        <v>0</v>
      </c>
      <c r="W8" s="68">
        <f t="array" ref="W8">IF($D8,SUMPRODUCT((economics!$AG$2:$AG$167=$B8)*(economics!$D$2:$D$167="whr")*economics!$AI$2:$AI$167*_xlfn.NORM.DIST(W$3,economics!$AK$2:$AK$167,economics!$AJ$2:$AJ$167,TRUE)),0)</f>
        <v>0</v>
      </c>
      <c r="X8" s="68">
        <f t="array" ref="X8">IF($D8,SUMPRODUCT((economics!$AG$2:$AG$167=$B8)*(economics!$D$2:$D$167="whr")*economics!$AI$2:$AI$167*_xlfn.NORM.DIST(X$3,economics!$AK$2:$AK$167,economics!$AJ$2:$AJ$167,TRUE)),0)</f>
        <v>0</v>
      </c>
      <c r="Y8" s="68">
        <f t="array" ref="Y8">IF($D8,SUMPRODUCT((economics!$AG$2:$AG$167=$B8)*(economics!$D$2:$D$167="whr")*economics!$AI$2:$AI$167*_xlfn.NORM.DIST(Y$3,economics!$AK$2:$AK$167,economics!$AJ$2:$AJ$167,TRUE)),0)</f>
        <v>0</v>
      </c>
      <c r="Z8" s="68">
        <f t="array" ref="Z8">IF($D8,SUMPRODUCT((economics!$AG$2:$AG$167=$B8)*(economics!$D$2:$D$167="whr")*economics!$AI$2:$AI$167*_xlfn.NORM.DIST(Z$3,economics!$AK$2:$AK$167,economics!$AJ$2:$AJ$167,TRUE)),0)</f>
        <v>0</v>
      </c>
      <c r="AA8" s="68">
        <f t="array" ref="AA8">IF($D8,SUMPRODUCT((economics!$AG$2:$AG$167=$B8)*(economics!$D$2:$D$167="whr")*economics!$AI$2:$AI$167*_xlfn.NORM.DIST(AA$3,economics!$AK$2:$AK$167,economics!$AJ$2:$AJ$167,TRUE)),0)</f>
        <v>0</v>
      </c>
      <c r="AB8" s="68">
        <f t="array" ref="AB8">IF($D8,SUMPRODUCT((economics!$AG$2:$AG$167=$B8)*(economics!$D$2:$D$167="whr")*economics!$AI$2:$AI$167*_xlfn.NORM.DIST(AB$3,economics!$AK$2:$AK$167,economics!$AJ$2:$AJ$167,TRUE)),0)</f>
        <v>0</v>
      </c>
      <c r="AC8" s="68">
        <f t="array" ref="AC8">IF($D8,SUMPRODUCT((economics!$AG$2:$AG$167=$B8)*(economics!$D$2:$D$167="whr")*economics!$AI$2:$AI$167*_xlfn.NORM.DIST(AC$3,economics!$AK$2:$AK$167,economics!$AJ$2:$AJ$167,TRUE)),0)</f>
        <v>0</v>
      </c>
      <c r="AD8" s="68">
        <f t="array" ref="AD8">IF($D8,SUMPRODUCT((economics!$AG$2:$AG$167=$B8)*(economics!$D$2:$D$167="whr")*economics!$AI$2:$AI$167*_xlfn.NORM.DIST(AD$3,economics!$AK$2:$AK$167,economics!$AJ$2:$AJ$167,TRUE)),0)</f>
        <v>0</v>
      </c>
      <c r="AE8" s="68">
        <f t="array" ref="AE8">IF($D8,SUMPRODUCT((economics!$AG$2:$AG$167=$B8)*(economics!$D$2:$D$167="whr")*economics!$AI$2:$AI$167*_xlfn.NORM.DIST(AE$3,economics!$AK$2:$AK$167,economics!$AJ$2:$AJ$167,TRUE)),0)</f>
        <v>0</v>
      </c>
      <c r="AF8" s="68">
        <f t="array" ref="AF8">IF($D8,SUMPRODUCT((economics!$AG$2:$AG$167=$B8)*(economics!$D$2:$D$167="whr")*economics!$AI$2:$AI$167*_xlfn.NORM.DIST(AF$3,economics!$AK$2:$AK$167,economics!$AJ$2:$AJ$167,TRUE)),0)</f>
        <v>0</v>
      </c>
      <c r="AG8" s="68">
        <f t="array" ref="AG8">IF($D8,SUMPRODUCT((economics!$AG$2:$AG$167=$B8)*(economics!$D$2:$D$167="whr")*economics!$AI$2:$AI$167*_xlfn.NORM.DIST(AG$3,economics!$AK$2:$AK$167,economics!$AJ$2:$AJ$167,TRUE)),0)</f>
        <v>0</v>
      </c>
      <c r="AH8" s="68">
        <f t="array" ref="AH8">IF($D8,SUMPRODUCT((economics!$AG$2:$AG$167=$B8)*(economics!$D$2:$D$167="whr")*economics!$AI$2:$AI$167*_xlfn.NORM.DIST(AH$3,economics!$AK$2:$AK$167,economics!$AJ$2:$AJ$167,TRUE)),0)</f>
        <v>0</v>
      </c>
      <c r="AI8" s="68">
        <f t="array" ref="AI8">IF($D8,SUMPRODUCT((economics!$AG$2:$AG$167=$B8)*(economics!$D$2:$D$167="whr")*economics!$AI$2:$AI$167*_xlfn.NORM.DIST(AI$3,economics!$AK$2:$AK$167,economics!$AJ$2:$AJ$167,TRUE)),0)</f>
        <v>0</v>
      </c>
      <c r="AJ8" s="68">
        <f t="array" ref="AJ8">IF($D8,SUMPRODUCT((economics!$AG$2:$AG$167=$B8)*(economics!$D$2:$D$167="whr")*economics!$AI$2:$AI$167*_xlfn.NORM.DIST(AJ$3,economics!$AK$2:$AK$167,economics!$AJ$2:$AJ$167,TRUE)),0)</f>
        <v>0</v>
      </c>
      <c r="AK8" s="68">
        <f t="array" ref="AK8">IF($D8,SUMPRODUCT((economics!$AG$2:$AG$167=$B8)*(economics!$D$2:$D$167="whr")*economics!$AI$2:$AI$167*_xlfn.NORM.DIST(AK$3,economics!$AK$2:$AK$167,economics!$AJ$2:$AJ$167,TRUE)),0)</f>
        <v>0</v>
      </c>
      <c r="AL8" s="68">
        <f t="array" ref="AL8">IF($D8,SUMPRODUCT((economics!$AG$2:$AG$167=$B8)*(economics!$D$2:$D$167="whr")*economics!$AI$2:$AI$167*_xlfn.NORM.DIST(AL$3,economics!$AK$2:$AK$167,economics!$AJ$2:$AJ$167,TRUE)),0)</f>
        <v>0</v>
      </c>
      <c r="AM8" s="68">
        <f t="array" ref="AM8">IF($D8,SUMPRODUCT((economics!$AG$2:$AG$167=$B8)*(economics!$D$2:$D$167="whr")*economics!$AI$2:$AI$167*_xlfn.NORM.DIST(AM$3,economics!$AK$2:$AK$167,economics!$AJ$2:$AJ$167,TRUE)),0)</f>
        <v>0</v>
      </c>
      <c r="AN8" s="68">
        <f t="array" ref="AN8">IF($D8,SUMPRODUCT((economics!$AG$2:$AG$167=$B8)*(economics!$D$2:$D$167="whr")*economics!$AI$2:$AI$167*_xlfn.NORM.DIST(AN$3,economics!$AK$2:$AK$167,economics!$AJ$2:$AJ$167,TRUE)),0)</f>
        <v>0</v>
      </c>
      <c r="AO8" s="68">
        <f t="array" ref="AO8">IF($D8,SUMPRODUCT((economics!$AG$2:$AG$167=$B8)*(economics!$D$2:$D$167="whr")*economics!$AI$2:$AI$167*_xlfn.NORM.DIST(AO$3,economics!$AK$2:$AK$167,economics!$AJ$2:$AJ$167,TRUE)),0)</f>
        <v>0</v>
      </c>
      <c r="AP8" s="68">
        <f t="array" ref="AP8">IF($D8,SUMPRODUCT((economics!$AG$2:$AG$167=$B8)*(economics!$D$2:$D$167="whr")*economics!$AI$2:$AI$167*_xlfn.NORM.DIST(AP$3,economics!$AK$2:$AK$167,economics!$AJ$2:$AJ$167,TRUE)),0)</f>
        <v>0</v>
      </c>
      <c r="AQ8" s="68">
        <f t="array" ref="AQ8">IF($D8,SUMPRODUCT((economics!$AG$2:$AG$167=$B8)*(economics!$D$2:$D$167="whr")*economics!$AI$2:$AI$167*_xlfn.NORM.DIST(AQ$3,economics!$AK$2:$AK$167,economics!$AJ$2:$AJ$167,TRUE)),0)</f>
        <v>0</v>
      </c>
      <c r="AR8" s="68">
        <f t="array" ref="AR8">IF($D8,SUMPRODUCT((economics!$AG$2:$AG$167=$B8)*(economics!$D$2:$D$167="whr")*economics!$AI$2:$AI$167*_xlfn.NORM.DIST(AR$3,economics!$AK$2:$AK$167,economics!$AJ$2:$AJ$167,TRUE)),0)</f>
        <v>0</v>
      </c>
      <c r="AS8" s="68">
        <f t="array" ref="AS8">IF($D8,SUMPRODUCT((economics!$AG$2:$AG$167=$B8)*(economics!$D$2:$D$167="whr")*economics!$AI$2:$AI$167*_xlfn.NORM.DIST(AS$3,economics!$AK$2:$AK$167,economics!$AJ$2:$AJ$167,TRUE)),0)</f>
        <v>0</v>
      </c>
      <c r="AT8" s="68">
        <f t="array" ref="AT8">IF($D8,SUMPRODUCT((economics!$AG$2:$AG$167=$B8)*(economics!$D$2:$D$167="whr")*economics!$AI$2:$AI$167*_xlfn.NORM.DIST(AT$3,economics!$AK$2:$AK$167,economics!$AJ$2:$AJ$167,TRUE)),0)</f>
        <v>0</v>
      </c>
      <c r="AU8" s="68">
        <f t="array" ref="AU8">IF($D8,SUMPRODUCT((economics!$AG$2:$AG$167=$B8)*(economics!$D$2:$D$167="whr")*economics!$AI$2:$AI$167*_xlfn.NORM.DIST(AU$3,economics!$AK$2:$AK$167,economics!$AJ$2:$AJ$167,TRUE)),0)</f>
        <v>0</v>
      </c>
      <c r="AV8" s="68">
        <f t="array" ref="AV8">IF($D8,SUMPRODUCT((economics!$AG$2:$AG$167=$B8)*(economics!$D$2:$D$167="whr")*economics!$AI$2:$AI$167*_xlfn.NORM.DIST(AV$3,economics!$AK$2:$AK$167,economics!$AJ$2:$AJ$167,TRUE)),0)</f>
        <v>0</v>
      </c>
      <c r="AW8" s="68">
        <f t="array" ref="AW8">IF($D8,SUMPRODUCT((economics!$AG$2:$AG$167=$B8)*(economics!$D$2:$D$167="whr")*economics!$AI$2:$AI$167*_xlfn.NORM.DIST(AW$3,economics!$AK$2:$AK$167,economics!$AJ$2:$AJ$167,TRUE)),0)</f>
        <v>0</v>
      </c>
      <c r="AX8" s="68">
        <f t="array" ref="AX8">IF($D8,SUMPRODUCT((economics!$AG$2:$AG$167=$B8)*(economics!$D$2:$D$167="whr")*economics!$AI$2:$AI$167*_xlfn.NORM.DIST(AX$3,economics!$AK$2:$AK$167,economics!$AJ$2:$AJ$167,TRUE)),0)</f>
        <v>0</v>
      </c>
      <c r="AY8" s="68">
        <f t="array" ref="AY8">IF($D8,SUMPRODUCT((economics!$AG$2:$AG$167=$B8)*(economics!$D$2:$D$167="whr")*economics!$AI$2:$AI$167*_xlfn.NORM.DIST(AY$3,economics!$AK$2:$AK$167,economics!$AJ$2:$AJ$167,TRUE)),0)</f>
        <v>0</v>
      </c>
      <c r="AZ8" s="68">
        <f t="array" ref="AZ8">IF($D8,SUMPRODUCT((economics!$AG$2:$AG$167=$B8)*(economics!$D$2:$D$167="whr")*economics!$AI$2:$AI$167*_xlfn.NORM.DIST(AZ$3,economics!$AK$2:$AK$167,economics!$AJ$2:$AJ$167,TRUE)),0)</f>
        <v>0</v>
      </c>
      <c r="BA8" s="68">
        <f t="array" ref="BA8">IF($D8,SUMPRODUCT((economics!$AG$2:$AG$167=$B8)*(economics!$D$2:$D$167="whr")*economics!$AI$2:$AI$167*_xlfn.NORM.DIST(BA$3,economics!$AK$2:$AK$167,economics!$AJ$2:$AJ$167,TRUE)),0)</f>
        <v>0</v>
      </c>
      <c r="BB8" s="68">
        <f t="array" ref="BB8">IF($D8,SUMPRODUCT((economics!$AG$2:$AG$167=$B8)*(economics!$D$2:$D$167="whr")*economics!$AI$2:$AI$167*_xlfn.NORM.DIST(BB$3,economics!$AK$2:$AK$167,economics!$AJ$2:$AJ$167,TRUE)),0)</f>
        <v>0</v>
      </c>
      <c r="BC8" s="68">
        <f t="array" ref="BC8">IF($D8,SUMPRODUCT((economics!$AG$2:$AG$167=$B8)*(economics!$D$2:$D$167="whr")*economics!$AI$2:$AI$167*_xlfn.NORM.DIST(BC$3,economics!$AK$2:$AK$167,economics!$AJ$2:$AJ$167,TRUE)),0)</f>
        <v>0</v>
      </c>
      <c r="BD8" s="68">
        <f t="array" ref="BD8">IF($D8,SUMPRODUCT((economics!$AG$2:$AG$167=$B8)*(economics!$D$2:$D$167="whr")*economics!$AI$2:$AI$167*_xlfn.NORM.DIST(BD$3,economics!$AK$2:$AK$167,economics!$AJ$2:$AJ$167,TRUE)),0)</f>
        <v>0</v>
      </c>
      <c r="BE8" s="68">
        <f t="array" ref="BE8">IF($D8,SUMPRODUCT((economics!$AG$2:$AG$167=$B8)*(economics!$D$2:$D$167="whr")*economics!$AI$2:$AI$167*_xlfn.NORM.DIST(BE$3,economics!$AK$2:$AK$167,economics!$AJ$2:$AJ$167,TRUE)),0)</f>
        <v>0</v>
      </c>
      <c r="BF8" s="68">
        <f t="array" ref="BF8">IF($D8,SUMPRODUCT((economics!$AG$2:$AG$167=$B8)*(economics!$D$2:$D$167="whr")*economics!$AI$2:$AI$167*_xlfn.NORM.DIST(BF$3,economics!$AK$2:$AK$167,economics!$AJ$2:$AJ$167,TRUE)),0)</f>
        <v>0</v>
      </c>
      <c r="BG8" s="68">
        <f t="array" ref="BG8">IF($D8,SUMPRODUCT((economics!$AG$2:$AG$167=$B8)*(economics!$D$2:$D$167="whr")*economics!$AI$2:$AI$167*_xlfn.NORM.DIST(BG$3,economics!$AK$2:$AK$167,economics!$AJ$2:$AJ$167,TRUE)),0)</f>
        <v>0</v>
      </c>
      <c r="BH8" s="68">
        <f t="array" ref="BH8">IF($D8,SUMPRODUCT((economics!$AG$2:$AG$167=$B8)*(economics!$D$2:$D$167="whr")*economics!$AI$2:$AI$167*_xlfn.NORM.DIST(BH$3,economics!$AK$2:$AK$167,economics!$AJ$2:$AJ$167,TRUE)),0)</f>
        <v>0</v>
      </c>
      <c r="BI8" s="68">
        <f t="array" ref="BI8">IF($D8,SUMPRODUCT((economics!$AG$2:$AG$167=$B8)*(economics!$D$2:$D$167="whr")*economics!$AI$2:$AI$167*_xlfn.NORM.DIST(BI$3,economics!$AK$2:$AK$167,economics!$AJ$2:$AJ$167,TRUE)),0)</f>
        <v>0</v>
      </c>
      <c r="BJ8" s="68">
        <f t="array" ref="BJ8">IF($D8,SUMPRODUCT((economics!$AG$2:$AG$167=$B8)*(economics!$D$2:$D$167="whr")*economics!$AI$2:$AI$167*_xlfn.NORM.DIST(BJ$3,economics!$AK$2:$AK$167,economics!$AJ$2:$AJ$167,TRUE)),0)</f>
        <v>0</v>
      </c>
      <c r="BK8" s="68">
        <f t="array" ref="BK8">IF($D8,SUMPRODUCT((economics!$AG$2:$AG$167=$B8)*(economics!$D$2:$D$167="whr")*economics!$AI$2:$AI$167*_xlfn.NORM.DIST(BK$3,economics!$AK$2:$AK$167,economics!$AJ$2:$AJ$167,TRUE)),0)</f>
        <v>0</v>
      </c>
      <c r="BL8" s="68">
        <f t="array" ref="BL8">IF($D8,SUMPRODUCT((economics!$AG$2:$AG$167=$B8)*(economics!$D$2:$D$167="whr")*economics!$AI$2:$AI$167*_xlfn.NORM.DIST(BL$3,economics!$AK$2:$AK$167,economics!$AJ$2:$AJ$167,TRUE)),0)</f>
        <v>0</v>
      </c>
      <c r="BM8" s="68">
        <f t="array" ref="BM8">IF($D8,SUMPRODUCT((economics!$AG$2:$AG$167=$B8)*(economics!$D$2:$D$167="whr")*economics!$AI$2:$AI$167*_xlfn.NORM.DIST(BM$3,economics!$AK$2:$AK$167,economics!$AJ$2:$AJ$167,TRUE)),0)</f>
        <v>0</v>
      </c>
      <c r="BN8" s="68">
        <f t="array" ref="BN8">IF($D8,SUMPRODUCT((economics!$AG$2:$AG$167=$B8)*(economics!$D$2:$D$167="whr")*economics!$AI$2:$AI$167*_xlfn.NORM.DIST(BN$3,economics!$AK$2:$AK$167,economics!$AJ$2:$AJ$167,TRUE)),0)</f>
        <v>0</v>
      </c>
      <c r="BO8" s="68">
        <f t="array" ref="BO8">IF($D8,SUMPRODUCT((economics!$AG$2:$AG$167=$B8)*(economics!$D$2:$D$167="whr")*economics!$AI$2:$AI$167*_xlfn.NORM.DIST(BO$3,economics!$AK$2:$AK$167,economics!$AJ$2:$AJ$167,TRUE)),0)</f>
        <v>0</v>
      </c>
      <c r="BP8" s="68">
        <f t="array" ref="BP8">IF($D8,SUMPRODUCT((economics!$AG$2:$AG$167=$B8)*(economics!$D$2:$D$167="whr")*economics!$AI$2:$AI$167*_xlfn.NORM.DIST(BP$3,economics!$AK$2:$AK$167,economics!$AJ$2:$AJ$167,TRUE)),0)</f>
        <v>0</v>
      </c>
      <c r="BQ8" s="68">
        <f t="array" ref="BQ8">IF($D8,SUMPRODUCT((economics!$AG$2:$AG$167=$B8)*(economics!$D$2:$D$167="whr")*economics!$AI$2:$AI$167*_xlfn.NORM.DIST(BQ$3,economics!$AK$2:$AK$167,economics!$AJ$2:$AJ$167,TRUE)),0)</f>
        <v>0</v>
      </c>
      <c r="BR8" s="68">
        <f t="array" ref="BR8">IF($D8,SUMPRODUCT((economics!$AG$2:$AG$167=$B8)*(economics!$D$2:$D$167="whr")*economics!$AI$2:$AI$167*_xlfn.NORM.DIST(BR$3,economics!$AK$2:$AK$167,economics!$AJ$2:$AJ$167,TRUE)),0)</f>
        <v>0</v>
      </c>
      <c r="BS8" s="68">
        <f t="array" ref="BS8">IF($D8,SUMPRODUCT((economics!$AG$2:$AG$167=$B8)*(economics!$D$2:$D$167="whr")*economics!$AI$2:$AI$167*_xlfn.NORM.DIST(BS$3,economics!$AK$2:$AK$167,economics!$AJ$2:$AJ$167,TRUE)),0)</f>
        <v>0</v>
      </c>
      <c r="BT8" s="68">
        <f t="array" ref="BT8">IF($D8,SUMPRODUCT((economics!$AG$2:$AG$167=$B8)*(economics!$D$2:$D$167="whr")*economics!$AI$2:$AI$167*_xlfn.NORM.DIST(BT$3,economics!$AK$2:$AK$167,economics!$AJ$2:$AJ$167,TRUE)),0)</f>
        <v>0</v>
      </c>
      <c r="BU8" s="68">
        <f t="array" ref="BU8">IF($D8,SUMPRODUCT((economics!$AG$2:$AG$167=$B8)*(economics!$D$2:$D$167="whr")*economics!$AI$2:$AI$167*_xlfn.NORM.DIST(BU$3,economics!$AK$2:$AK$167,economics!$AJ$2:$AJ$167,TRUE)),0)</f>
        <v>0</v>
      </c>
      <c r="BV8" s="68">
        <f t="array" ref="BV8">IF($D8,SUMPRODUCT((economics!$AG$2:$AG$167=$B8)*(economics!$D$2:$D$167="whr")*economics!$AI$2:$AI$167*_xlfn.NORM.DIST(BV$3,economics!$AK$2:$AK$167,economics!$AJ$2:$AJ$167,TRUE)),0)</f>
        <v>0</v>
      </c>
      <c r="BW8" s="68">
        <f t="array" ref="BW8">IF($D8,SUMPRODUCT((economics!$AG$2:$AG$167=$B8)*(economics!$D$2:$D$167="whr")*economics!$AI$2:$AI$167*_xlfn.NORM.DIST(BW$3,economics!$AK$2:$AK$167,economics!$AJ$2:$AJ$167,TRUE)),0)</f>
        <v>0</v>
      </c>
      <c r="BX8" s="68">
        <f t="array" ref="BX8">IF($D8,SUMPRODUCT((economics!$AG$2:$AG$167=$B8)*(economics!$D$2:$D$167="whr")*economics!$AI$2:$AI$167*_xlfn.NORM.DIST(BX$3,economics!$AK$2:$AK$167,economics!$AJ$2:$AJ$167,TRUE)),0)</f>
        <v>0</v>
      </c>
      <c r="BY8" s="68">
        <f t="array" ref="BY8">IF($D8,SUMPRODUCT((economics!$AG$2:$AG$167=$B8)*(economics!$D$2:$D$167="whr")*economics!$AI$2:$AI$167*_xlfn.NORM.DIST(BY$3,economics!$AK$2:$AK$167,economics!$AJ$2:$AJ$167,TRUE)),0)</f>
        <v>0</v>
      </c>
      <c r="BZ8" s="68">
        <f t="array" ref="BZ8">IF($D8,SUMPRODUCT((economics!$AG$2:$AG$167=$B8)*(economics!$D$2:$D$167="whr")*economics!$AI$2:$AI$167*_xlfn.NORM.DIST(BZ$3,economics!$AK$2:$AK$167,economics!$AJ$2:$AJ$167,TRUE)),0)</f>
        <v>0</v>
      </c>
      <c r="CA8" s="68">
        <f t="array" ref="CA8">IF($D8,SUMPRODUCT((economics!$AG$2:$AG$167=$B8)*(economics!$D$2:$D$167="whr")*economics!$AI$2:$AI$167*_xlfn.NORM.DIST(CA$3,economics!$AK$2:$AK$167,economics!$AJ$2:$AJ$167,TRUE)),0)</f>
        <v>0</v>
      </c>
      <c r="CB8" s="68">
        <f t="array" ref="CB8">IF($D8,SUMPRODUCT((economics!$AG$2:$AG$167=$B8)*(economics!$D$2:$D$167="whr")*economics!$AI$2:$AI$167*_xlfn.NORM.DIST(CB$3,economics!$AK$2:$AK$167,economics!$AJ$2:$AJ$167,TRUE)),0)</f>
        <v>0</v>
      </c>
      <c r="CC8" s="68">
        <f t="array" ref="CC8">IF($D8,SUMPRODUCT((economics!$AG$2:$AG$167=$B8)*(economics!$D$2:$D$167="whr")*economics!$AI$2:$AI$167*_xlfn.NORM.DIST(CC$3,economics!$AK$2:$AK$167,economics!$AJ$2:$AJ$167,TRUE)),0)</f>
        <v>0</v>
      </c>
      <c r="CD8" s="68">
        <f t="array" ref="CD8">IF($D8,SUMPRODUCT((economics!$AG$2:$AG$167=$B8)*(economics!$D$2:$D$167="whr")*economics!$AI$2:$AI$167*_xlfn.NORM.DIST(CD$3,economics!$AK$2:$AK$167,economics!$AJ$2:$AJ$167,TRUE)),0)</f>
        <v>0</v>
      </c>
      <c r="CE8" s="68">
        <f t="array" ref="CE8">IF($D8,SUMPRODUCT((economics!$AG$2:$AG$167=$B8)*(economics!$D$2:$D$167="whr")*economics!$AI$2:$AI$167*_xlfn.NORM.DIST(CE$3,economics!$AK$2:$AK$167,economics!$AJ$2:$AJ$167,TRUE)),0)</f>
        <v>0</v>
      </c>
      <c r="CF8" s="68">
        <f t="array" ref="CF8">IF($D8,SUMPRODUCT((economics!$AG$2:$AG$167=$B8)*(economics!$D$2:$D$167="whr")*economics!$AI$2:$AI$167*_xlfn.NORM.DIST(CF$3,economics!$AK$2:$AK$167,economics!$AJ$2:$AJ$167,TRUE)),0)</f>
        <v>0</v>
      </c>
      <c r="CG8" s="68">
        <f t="array" ref="CG8">IF($D8,SUMPRODUCT((economics!$AG$2:$AG$167=$B8)*(economics!$D$2:$D$167="whr")*economics!$AI$2:$AI$167*_xlfn.NORM.DIST(CG$3,economics!$AK$2:$AK$167,economics!$AJ$2:$AJ$167,TRUE)),0)</f>
        <v>0</v>
      </c>
      <c r="CH8" s="68">
        <f t="array" ref="CH8">IF($D8,SUMPRODUCT((economics!$AG$2:$AG$167=$B8)*(economics!$D$2:$D$167="whr")*economics!$AI$2:$AI$167*_xlfn.NORM.DIST(CH$3,economics!$AK$2:$AK$167,economics!$AJ$2:$AJ$167,TRUE)),0)</f>
        <v>0</v>
      </c>
    </row>
    <row r="9" spans="1:86" x14ac:dyDescent="0.35">
      <c r="A9" t="str">
        <f>WHRPbI!A7</f>
        <v>textiles apparel and leather 13T15</v>
      </c>
      <c r="B9" t="s">
        <v>763</v>
      </c>
      <c r="C9" s="68">
        <f>WHRPbI!B7</f>
        <v>2.2499999999999996E-2</v>
      </c>
      <c r="D9" t="b">
        <f>ISNUMBER(MATCH($B9,'energy base (MECS)'!$K$4:$K$9,0))</f>
        <v>0</v>
      </c>
      <c r="E9" s="68">
        <f t="array" ref="E9">IF($D9,SUMPRODUCT((economics!$AG$2:$AG$167=$B9)*(economics!$D$2:$D$167="whr")*economics!$AI$2:$AI$167*_xlfn.NORM.DIST(E$3,economics!$AK$2:$AK$167,economics!$AJ$2:$AJ$167,TRUE)),0)</f>
        <v>0</v>
      </c>
      <c r="F9" s="68">
        <f t="array" ref="F9">IF($D9,SUMPRODUCT((economics!$AG$2:$AG$167=$B9)*(economics!$D$2:$D$167="whr")*economics!$AI$2:$AI$167*_xlfn.NORM.DIST(F$3,economics!$AK$2:$AK$167,economics!$AJ$2:$AJ$167,TRUE)),0)</f>
        <v>0</v>
      </c>
      <c r="G9" s="68">
        <f t="array" ref="G9">IF($D9,SUMPRODUCT((economics!$AG$2:$AG$167=$B9)*(economics!$D$2:$D$167="whr")*economics!$AI$2:$AI$167*_xlfn.NORM.DIST(G$3,economics!$AK$2:$AK$167,economics!$AJ$2:$AJ$167,TRUE)),0)</f>
        <v>0</v>
      </c>
      <c r="H9" s="68">
        <f t="array" ref="H9">IF($D9,SUMPRODUCT((economics!$AG$2:$AG$167=$B9)*(economics!$D$2:$D$167="whr")*economics!$AI$2:$AI$167*_xlfn.NORM.DIST(H$3,economics!$AK$2:$AK$167,economics!$AJ$2:$AJ$167,TRUE)),0)</f>
        <v>0</v>
      </c>
      <c r="I9" s="68">
        <f t="array" ref="I9">IF($D9,SUMPRODUCT((economics!$AG$2:$AG$167=$B9)*(economics!$D$2:$D$167="whr")*economics!$AI$2:$AI$167*_xlfn.NORM.DIST(I$3,economics!$AK$2:$AK$167,economics!$AJ$2:$AJ$167,TRUE)),0)</f>
        <v>0</v>
      </c>
      <c r="J9" s="68">
        <f t="array" ref="J9">IF($D9,SUMPRODUCT((economics!$AG$2:$AG$167=$B9)*(economics!$D$2:$D$167="whr")*economics!$AI$2:$AI$167*_xlfn.NORM.DIST(J$3,economics!$AK$2:$AK$167,economics!$AJ$2:$AJ$167,TRUE)),0)</f>
        <v>0</v>
      </c>
      <c r="K9" s="68">
        <f t="array" ref="K9">IF($D9,SUMPRODUCT((economics!$AG$2:$AG$167=$B9)*(economics!$D$2:$D$167="whr")*economics!$AI$2:$AI$167*_xlfn.NORM.DIST(K$3,economics!$AK$2:$AK$167,economics!$AJ$2:$AJ$167,TRUE)),0)</f>
        <v>0</v>
      </c>
      <c r="L9" s="68">
        <f t="array" ref="L9">IF($D9,SUMPRODUCT((economics!$AG$2:$AG$167=$B9)*(economics!$D$2:$D$167="whr")*economics!$AI$2:$AI$167*_xlfn.NORM.DIST(L$3,economics!$AK$2:$AK$167,economics!$AJ$2:$AJ$167,TRUE)),0)</f>
        <v>0</v>
      </c>
      <c r="M9" s="68">
        <f t="array" ref="M9">IF($D9,SUMPRODUCT((economics!$AG$2:$AG$167=$B9)*(economics!$D$2:$D$167="whr")*economics!$AI$2:$AI$167*_xlfn.NORM.DIST(M$3,economics!$AK$2:$AK$167,economics!$AJ$2:$AJ$167,TRUE)),0)</f>
        <v>0</v>
      </c>
      <c r="N9" s="68">
        <f t="array" ref="N9">IF($D9,SUMPRODUCT((economics!$AG$2:$AG$167=$B9)*(economics!$D$2:$D$167="whr")*economics!$AI$2:$AI$167*_xlfn.NORM.DIST(N$3,economics!$AK$2:$AK$167,economics!$AJ$2:$AJ$167,TRUE)),0)</f>
        <v>0</v>
      </c>
      <c r="O9" s="68">
        <f t="array" ref="O9">IF($D9,SUMPRODUCT((economics!$AG$2:$AG$167=$B9)*(economics!$D$2:$D$167="whr")*economics!$AI$2:$AI$167*_xlfn.NORM.DIST(O$3,economics!$AK$2:$AK$167,economics!$AJ$2:$AJ$167,TRUE)),0)</f>
        <v>0</v>
      </c>
      <c r="P9" s="68">
        <f t="array" ref="P9">IF($D9,SUMPRODUCT((economics!$AG$2:$AG$167=$B9)*(economics!$D$2:$D$167="whr")*economics!$AI$2:$AI$167*_xlfn.NORM.DIST(P$3,economics!$AK$2:$AK$167,economics!$AJ$2:$AJ$167,TRUE)),0)</f>
        <v>0</v>
      </c>
      <c r="Q9" s="68">
        <f t="array" ref="Q9">IF($D9,SUMPRODUCT((economics!$AG$2:$AG$167=$B9)*(economics!$D$2:$D$167="whr")*economics!$AI$2:$AI$167*_xlfn.NORM.DIST(Q$3,economics!$AK$2:$AK$167,economics!$AJ$2:$AJ$167,TRUE)),0)</f>
        <v>0</v>
      </c>
      <c r="R9" s="68">
        <f t="array" ref="R9">IF($D9,SUMPRODUCT((economics!$AG$2:$AG$167=$B9)*(economics!$D$2:$D$167="whr")*economics!$AI$2:$AI$167*_xlfn.NORM.DIST(R$3,economics!$AK$2:$AK$167,economics!$AJ$2:$AJ$167,TRUE)),0)</f>
        <v>0</v>
      </c>
      <c r="S9" s="68">
        <f t="array" ref="S9">IF($D9,SUMPRODUCT((economics!$AG$2:$AG$167=$B9)*(economics!$D$2:$D$167="whr")*economics!$AI$2:$AI$167*_xlfn.NORM.DIST(S$3,economics!$AK$2:$AK$167,economics!$AJ$2:$AJ$167,TRUE)),0)</f>
        <v>0</v>
      </c>
      <c r="T9" s="68">
        <f t="array" ref="T9">IF($D9,SUMPRODUCT((economics!$AG$2:$AG$167=$B9)*(economics!$D$2:$D$167="whr")*economics!$AI$2:$AI$167*_xlfn.NORM.DIST(T$3,economics!$AK$2:$AK$167,economics!$AJ$2:$AJ$167,TRUE)),0)</f>
        <v>0</v>
      </c>
      <c r="U9" s="68">
        <f t="array" ref="U9">IF($D9,SUMPRODUCT((economics!$AG$2:$AG$167=$B9)*(economics!$D$2:$D$167="whr")*economics!$AI$2:$AI$167*_xlfn.NORM.DIST(U$3,economics!$AK$2:$AK$167,economics!$AJ$2:$AJ$167,TRUE)),0)</f>
        <v>0</v>
      </c>
      <c r="V9" s="68">
        <f t="array" ref="V9">IF($D9,SUMPRODUCT((economics!$AG$2:$AG$167=$B9)*(economics!$D$2:$D$167="whr")*economics!$AI$2:$AI$167*_xlfn.NORM.DIST(V$3,economics!$AK$2:$AK$167,economics!$AJ$2:$AJ$167,TRUE)),0)</f>
        <v>0</v>
      </c>
      <c r="W9" s="68">
        <f t="array" ref="W9">IF($D9,SUMPRODUCT((economics!$AG$2:$AG$167=$B9)*(economics!$D$2:$D$167="whr")*economics!$AI$2:$AI$167*_xlfn.NORM.DIST(W$3,economics!$AK$2:$AK$167,economics!$AJ$2:$AJ$167,TRUE)),0)</f>
        <v>0</v>
      </c>
      <c r="X9" s="68">
        <f t="array" ref="X9">IF($D9,SUMPRODUCT((economics!$AG$2:$AG$167=$B9)*(economics!$D$2:$D$167="whr")*economics!$AI$2:$AI$167*_xlfn.NORM.DIST(X$3,economics!$AK$2:$AK$167,economics!$AJ$2:$AJ$167,TRUE)),0)</f>
        <v>0</v>
      </c>
      <c r="Y9" s="68">
        <f t="array" ref="Y9">IF($D9,SUMPRODUCT((economics!$AG$2:$AG$167=$B9)*(economics!$D$2:$D$167="whr")*economics!$AI$2:$AI$167*_xlfn.NORM.DIST(Y$3,economics!$AK$2:$AK$167,economics!$AJ$2:$AJ$167,TRUE)),0)</f>
        <v>0</v>
      </c>
      <c r="Z9" s="68">
        <f t="array" ref="Z9">IF($D9,SUMPRODUCT((economics!$AG$2:$AG$167=$B9)*(economics!$D$2:$D$167="whr")*economics!$AI$2:$AI$167*_xlfn.NORM.DIST(Z$3,economics!$AK$2:$AK$167,economics!$AJ$2:$AJ$167,TRUE)),0)</f>
        <v>0</v>
      </c>
      <c r="AA9" s="68">
        <f t="array" ref="AA9">IF($D9,SUMPRODUCT((economics!$AG$2:$AG$167=$B9)*(economics!$D$2:$D$167="whr")*economics!$AI$2:$AI$167*_xlfn.NORM.DIST(AA$3,economics!$AK$2:$AK$167,economics!$AJ$2:$AJ$167,TRUE)),0)</f>
        <v>0</v>
      </c>
      <c r="AB9" s="68">
        <f t="array" ref="AB9">IF($D9,SUMPRODUCT((economics!$AG$2:$AG$167=$B9)*(economics!$D$2:$D$167="whr")*economics!$AI$2:$AI$167*_xlfn.NORM.DIST(AB$3,economics!$AK$2:$AK$167,economics!$AJ$2:$AJ$167,TRUE)),0)</f>
        <v>0</v>
      </c>
      <c r="AC9" s="68">
        <f t="array" ref="AC9">IF($D9,SUMPRODUCT((economics!$AG$2:$AG$167=$B9)*(economics!$D$2:$D$167="whr")*economics!$AI$2:$AI$167*_xlfn.NORM.DIST(AC$3,economics!$AK$2:$AK$167,economics!$AJ$2:$AJ$167,TRUE)),0)</f>
        <v>0</v>
      </c>
      <c r="AD9" s="68">
        <f t="array" ref="AD9">IF($D9,SUMPRODUCT((economics!$AG$2:$AG$167=$B9)*(economics!$D$2:$D$167="whr")*economics!$AI$2:$AI$167*_xlfn.NORM.DIST(AD$3,economics!$AK$2:$AK$167,economics!$AJ$2:$AJ$167,TRUE)),0)</f>
        <v>0</v>
      </c>
      <c r="AE9" s="68">
        <f t="array" ref="AE9">IF($D9,SUMPRODUCT((economics!$AG$2:$AG$167=$B9)*(economics!$D$2:$D$167="whr")*economics!$AI$2:$AI$167*_xlfn.NORM.DIST(AE$3,economics!$AK$2:$AK$167,economics!$AJ$2:$AJ$167,TRUE)),0)</f>
        <v>0</v>
      </c>
      <c r="AF9" s="68">
        <f t="array" ref="AF9">IF($D9,SUMPRODUCT((economics!$AG$2:$AG$167=$B9)*(economics!$D$2:$D$167="whr")*economics!$AI$2:$AI$167*_xlfn.NORM.DIST(AF$3,economics!$AK$2:$AK$167,economics!$AJ$2:$AJ$167,TRUE)),0)</f>
        <v>0</v>
      </c>
      <c r="AG9" s="68">
        <f t="array" ref="AG9">IF($D9,SUMPRODUCT((economics!$AG$2:$AG$167=$B9)*(economics!$D$2:$D$167="whr")*economics!$AI$2:$AI$167*_xlfn.NORM.DIST(AG$3,economics!$AK$2:$AK$167,economics!$AJ$2:$AJ$167,TRUE)),0)</f>
        <v>0</v>
      </c>
      <c r="AH9" s="68">
        <f t="array" ref="AH9">IF($D9,SUMPRODUCT((economics!$AG$2:$AG$167=$B9)*(economics!$D$2:$D$167="whr")*economics!$AI$2:$AI$167*_xlfn.NORM.DIST(AH$3,economics!$AK$2:$AK$167,economics!$AJ$2:$AJ$167,TRUE)),0)</f>
        <v>0</v>
      </c>
      <c r="AI9" s="68">
        <f t="array" ref="AI9">IF($D9,SUMPRODUCT((economics!$AG$2:$AG$167=$B9)*(economics!$D$2:$D$167="whr")*economics!$AI$2:$AI$167*_xlfn.NORM.DIST(AI$3,economics!$AK$2:$AK$167,economics!$AJ$2:$AJ$167,TRUE)),0)</f>
        <v>0</v>
      </c>
      <c r="AJ9" s="68">
        <f t="array" ref="AJ9">IF($D9,SUMPRODUCT((economics!$AG$2:$AG$167=$B9)*(economics!$D$2:$D$167="whr")*economics!$AI$2:$AI$167*_xlfn.NORM.DIST(AJ$3,economics!$AK$2:$AK$167,economics!$AJ$2:$AJ$167,TRUE)),0)</f>
        <v>0</v>
      </c>
      <c r="AK9" s="68">
        <f t="array" ref="AK9">IF($D9,SUMPRODUCT((economics!$AG$2:$AG$167=$B9)*(economics!$D$2:$D$167="whr")*economics!$AI$2:$AI$167*_xlfn.NORM.DIST(AK$3,economics!$AK$2:$AK$167,economics!$AJ$2:$AJ$167,TRUE)),0)</f>
        <v>0</v>
      </c>
      <c r="AL9" s="68">
        <f t="array" ref="AL9">IF($D9,SUMPRODUCT((economics!$AG$2:$AG$167=$B9)*(economics!$D$2:$D$167="whr")*economics!$AI$2:$AI$167*_xlfn.NORM.DIST(AL$3,economics!$AK$2:$AK$167,economics!$AJ$2:$AJ$167,TRUE)),0)</f>
        <v>0</v>
      </c>
      <c r="AM9" s="68">
        <f t="array" ref="AM9">IF($D9,SUMPRODUCT((economics!$AG$2:$AG$167=$B9)*(economics!$D$2:$D$167="whr")*economics!$AI$2:$AI$167*_xlfn.NORM.DIST(AM$3,economics!$AK$2:$AK$167,economics!$AJ$2:$AJ$167,TRUE)),0)</f>
        <v>0</v>
      </c>
      <c r="AN9" s="68">
        <f t="array" ref="AN9">IF($D9,SUMPRODUCT((economics!$AG$2:$AG$167=$B9)*(economics!$D$2:$D$167="whr")*economics!$AI$2:$AI$167*_xlfn.NORM.DIST(AN$3,economics!$AK$2:$AK$167,economics!$AJ$2:$AJ$167,TRUE)),0)</f>
        <v>0</v>
      </c>
      <c r="AO9" s="68">
        <f t="array" ref="AO9">IF($D9,SUMPRODUCT((economics!$AG$2:$AG$167=$B9)*(economics!$D$2:$D$167="whr")*economics!$AI$2:$AI$167*_xlfn.NORM.DIST(AO$3,economics!$AK$2:$AK$167,economics!$AJ$2:$AJ$167,TRUE)),0)</f>
        <v>0</v>
      </c>
      <c r="AP9" s="68">
        <f t="array" ref="AP9">IF($D9,SUMPRODUCT((economics!$AG$2:$AG$167=$B9)*(economics!$D$2:$D$167="whr")*economics!$AI$2:$AI$167*_xlfn.NORM.DIST(AP$3,economics!$AK$2:$AK$167,economics!$AJ$2:$AJ$167,TRUE)),0)</f>
        <v>0</v>
      </c>
      <c r="AQ9" s="68">
        <f t="array" ref="AQ9">IF($D9,SUMPRODUCT((economics!$AG$2:$AG$167=$B9)*(economics!$D$2:$D$167="whr")*economics!$AI$2:$AI$167*_xlfn.NORM.DIST(AQ$3,economics!$AK$2:$AK$167,economics!$AJ$2:$AJ$167,TRUE)),0)</f>
        <v>0</v>
      </c>
      <c r="AR9" s="68">
        <f t="array" ref="AR9">IF($D9,SUMPRODUCT((economics!$AG$2:$AG$167=$B9)*(economics!$D$2:$D$167="whr")*economics!$AI$2:$AI$167*_xlfn.NORM.DIST(AR$3,economics!$AK$2:$AK$167,economics!$AJ$2:$AJ$167,TRUE)),0)</f>
        <v>0</v>
      </c>
      <c r="AS9" s="68">
        <f t="array" ref="AS9">IF($D9,SUMPRODUCT((economics!$AG$2:$AG$167=$B9)*(economics!$D$2:$D$167="whr")*economics!$AI$2:$AI$167*_xlfn.NORM.DIST(AS$3,economics!$AK$2:$AK$167,economics!$AJ$2:$AJ$167,TRUE)),0)</f>
        <v>0</v>
      </c>
      <c r="AT9" s="68">
        <f t="array" ref="AT9">IF($D9,SUMPRODUCT((economics!$AG$2:$AG$167=$B9)*(economics!$D$2:$D$167="whr")*economics!$AI$2:$AI$167*_xlfn.NORM.DIST(AT$3,economics!$AK$2:$AK$167,economics!$AJ$2:$AJ$167,TRUE)),0)</f>
        <v>0</v>
      </c>
      <c r="AU9" s="68">
        <f t="array" ref="AU9">IF($D9,SUMPRODUCT((economics!$AG$2:$AG$167=$B9)*(economics!$D$2:$D$167="whr")*economics!$AI$2:$AI$167*_xlfn.NORM.DIST(AU$3,economics!$AK$2:$AK$167,economics!$AJ$2:$AJ$167,TRUE)),0)</f>
        <v>0</v>
      </c>
      <c r="AV9" s="68">
        <f t="array" ref="AV9">IF($D9,SUMPRODUCT((economics!$AG$2:$AG$167=$B9)*(economics!$D$2:$D$167="whr")*economics!$AI$2:$AI$167*_xlfn.NORM.DIST(AV$3,economics!$AK$2:$AK$167,economics!$AJ$2:$AJ$167,TRUE)),0)</f>
        <v>0</v>
      </c>
      <c r="AW9" s="68">
        <f t="array" ref="AW9">IF($D9,SUMPRODUCT((economics!$AG$2:$AG$167=$B9)*(economics!$D$2:$D$167="whr")*economics!$AI$2:$AI$167*_xlfn.NORM.DIST(AW$3,economics!$AK$2:$AK$167,economics!$AJ$2:$AJ$167,TRUE)),0)</f>
        <v>0</v>
      </c>
      <c r="AX9" s="68">
        <f t="array" ref="AX9">IF($D9,SUMPRODUCT((economics!$AG$2:$AG$167=$B9)*(economics!$D$2:$D$167="whr")*economics!$AI$2:$AI$167*_xlfn.NORM.DIST(AX$3,economics!$AK$2:$AK$167,economics!$AJ$2:$AJ$167,TRUE)),0)</f>
        <v>0</v>
      </c>
      <c r="AY9" s="68">
        <f t="array" ref="AY9">IF($D9,SUMPRODUCT((economics!$AG$2:$AG$167=$B9)*(economics!$D$2:$D$167="whr")*economics!$AI$2:$AI$167*_xlfn.NORM.DIST(AY$3,economics!$AK$2:$AK$167,economics!$AJ$2:$AJ$167,TRUE)),0)</f>
        <v>0</v>
      </c>
      <c r="AZ9" s="68">
        <f t="array" ref="AZ9">IF($D9,SUMPRODUCT((economics!$AG$2:$AG$167=$B9)*(economics!$D$2:$D$167="whr")*economics!$AI$2:$AI$167*_xlfn.NORM.DIST(AZ$3,economics!$AK$2:$AK$167,economics!$AJ$2:$AJ$167,TRUE)),0)</f>
        <v>0</v>
      </c>
      <c r="BA9" s="68">
        <f t="array" ref="BA9">IF($D9,SUMPRODUCT((economics!$AG$2:$AG$167=$B9)*(economics!$D$2:$D$167="whr")*economics!$AI$2:$AI$167*_xlfn.NORM.DIST(BA$3,economics!$AK$2:$AK$167,economics!$AJ$2:$AJ$167,TRUE)),0)</f>
        <v>0</v>
      </c>
      <c r="BB9" s="68">
        <f t="array" ref="BB9">IF($D9,SUMPRODUCT((economics!$AG$2:$AG$167=$B9)*(economics!$D$2:$D$167="whr")*economics!$AI$2:$AI$167*_xlfn.NORM.DIST(BB$3,economics!$AK$2:$AK$167,economics!$AJ$2:$AJ$167,TRUE)),0)</f>
        <v>0</v>
      </c>
      <c r="BC9" s="68">
        <f t="array" ref="BC9">IF($D9,SUMPRODUCT((economics!$AG$2:$AG$167=$B9)*(economics!$D$2:$D$167="whr")*economics!$AI$2:$AI$167*_xlfn.NORM.DIST(BC$3,economics!$AK$2:$AK$167,economics!$AJ$2:$AJ$167,TRUE)),0)</f>
        <v>0</v>
      </c>
      <c r="BD9" s="68">
        <f t="array" ref="BD9">IF($D9,SUMPRODUCT((economics!$AG$2:$AG$167=$B9)*(economics!$D$2:$D$167="whr")*economics!$AI$2:$AI$167*_xlfn.NORM.DIST(BD$3,economics!$AK$2:$AK$167,economics!$AJ$2:$AJ$167,TRUE)),0)</f>
        <v>0</v>
      </c>
      <c r="BE9" s="68">
        <f t="array" ref="BE9">IF($D9,SUMPRODUCT((economics!$AG$2:$AG$167=$B9)*(economics!$D$2:$D$167="whr")*economics!$AI$2:$AI$167*_xlfn.NORM.DIST(BE$3,economics!$AK$2:$AK$167,economics!$AJ$2:$AJ$167,TRUE)),0)</f>
        <v>0</v>
      </c>
      <c r="BF9" s="68">
        <f t="array" ref="BF9">IF($D9,SUMPRODUCT((economics!$AG$2:$AG$167=$B9)*(economics!$D$2:$D$167="whr")*economics!$AI$2:$AI$167*_xlfn.NORM.DIST(BF$3,economics!$AK$2:$AK$167,economics!$AJ$2:$AJ$167,TRUE)),0)</f>
        <v>0</v>
      </c>
      <c r="BG9" s="68">
        <f t="array" ref="BG9">IF($D9,SUMPRODUCT((economics!$AG$2:$AG$167=$B9)*(economics!$D$2:$D$167="whr")*economics!$AI$2:$AI$167*_xlfn.NORM.DIST(BG$3,economics!$AK$2:$AK$167,economics!$AJ$2:$AJ$167,TRUE)),0)</f>
        <v>0</v>
      </c>
      <c r="BH9" s="68">
        <f t="array" ref="BH9">IF($D9,SUMPRODUCT((economics!$AG$2:$AG$167=$B9)*(economics!$D$2:$D$167="whr")*economics!$AI$2:$AI$167*_xlfn.NORM.DIST(BH$3,economics!$AK$2:$AK$167,economics!$AJ$2:$AJ$167,TRUE)),0)</f>
        <v>0</v>
      </c>
      <c r="BI9" s="68">
        <f t="array" ref="BI9">IF($D9,SUMPRODUCT((economics!$AG$2:$AG$167=$B9)*(economics!$D$2:$D$167="whr")*economics!$AI$2:$AI$167*_xlfn.NORM.DIST(BI$3,economics!$AK$2:$AK$167,economics!$AJ$2:$AJ$167,TRUE)),0)</f>
        <v>0</v>
      </c>
      <c r="BJ9" s="68">
        <f t="array" ref="BJ9">IF($D9,SUMPRODUCT((economics!$AG$2:$AG$167=$B9)*(economics!$D$2:$D$167="whr")*economics!$AI$2:$AI$167*_xlfn.NORM.DIST(BJ$3,economics!$AK$2:$AK$167,economics!$AJ$2:$AJ$167,TRUE)),0)</f>
        <v>0</v>
      </c>
      <c r="BK9" s="68">
        <f t="array" ref="BK9">IF($D9,SUMPRODUCT((economics!$AG$2:$AG$167=$B9)*(economics!$D$2:$D$167="whr")*economics!$AI$2:$AI$167*_xlfn.NORM.DIST(BK$3,economics!$AK$2:$AK$167,economics!$AJ$2:$AJ$167,TRUE)),0)</f>
        <v>0</v>
      </c>
      <c r="BL9" s="68">
        <f t="array" ref="BL9">IF($D9,SUMPRODUCT((economics!$AG$2:$AG$167=$B9)*(economics!$D$2:$D$167="whr")*economics!$AI$2:$AI$167*_xlfn.NORM.DIST(BL$3,economics!$AK$2:$AK$167,economics!$AJ$2:$AJ$167,TRUE)),0)</f>
        <v>0</v>
      </c>
      <c r="BM9" s="68">
        <f t="array" ref="BM9">IF($D9,SUMPRODUCT((economics!$AG$2:$AG$167=$B9)*(economics!$D$2:$D$167="whr")*economics!$AI$2:$AI$167*_xlfn.NORM.DIST(BM$3,economics!$AK$2:$AK$167,economics!$AJ$2:$AJ$167,TRUE)),0)</f>
        <v>0</v>
      </c>
      <c r="BN9" s="68">
        <f t="array" ref="BN9">IF($D9,SUMPRODUCT((economics!$AG$2:$AG$167=$B9)*(economics!$D$2:$D$167="whr")*economics!$AI$2:$AI$167*_xlfn.NORM.DIST(BN$3,economics!$AK$2:$AK$167,economics!$AJ$2:$AJ$167,TRUE)),0)</f>
        <v>0</v>
      </c>
      <c r="BO9" s="68">
        <f t="array" ref="BO9">IF($D9,SUMPRODUCT((economics!$AG$2:$AG$167=$B9)*(economics!$D$2:$D$167="whr")*economics!$AI$2:$AI$167*_xlfn.NORM.DIST(BO$3,economics!$AK$2:$AK$167,economics!$AJ$2:$AJ$167,TRUE)),0)</f>
        <v>0</v>
      </c>
      <c r="BP9" s="68">
        <f t="array" ref="BP9">IF($D9,SUMPRODUCT((economics!$AG$2:$AG$167=$B9)*(economics!$D$2:$D$167="whr")*economics!$AI$2:$AI$167*_xlfn.NORM.DIST(BP$3,economics!$AK$2:$AK$167,economics!$AJ$2:$AJ$167,TRUE)),0)</f>
        <v>0</v>
      </c>
      <c r="BQ9" s="68">
        <f t="array" ref="BQ9">IF($D9,SUMPRODUCT((economics!$AG$2:$AG$167=$B9)*(economics!$D$2:$D$167="whr")*economics!$AI$2:$AI$167*_xlfn.NORM.DIST(BQ$3,economics!$AK$2:$AK$167,economics!$AJ$2:$AJ$167,TRUE)),0)</f>
        <v>0</v>
      </c>
      <c r="BR9" s="68">
        <f t="array" ref="BR9">IF($D9,SUMPRODUCT((economics!$AG$2:$AG$167=$B9)*(economics!$D$2:$D$167="whr")*economics!$AI$2:$AI$167*_xlfn.NORM.DIST(BR$3,economics!$AK$2:$AK$167,economics!$AJ$2:$AJ$167,TRUE)),0)</f>
        <v>0</v>
      </c>
      <c r="BS9" s="68">
        <f t="array" ref="BS9">IF($D9,SUMPRODUCT((economics!$AG$2:$AG$167=$B9)*(economics!$D$2:$D$167="whr")*economics!$AI$2:$AI$167*_xlfn.NORM.DIST(BS$3,economics!$AK$2:$AK$167,economics!$AJ$2:$AJ$167,TRUE)),0)</f>
        <v>0</v>
      </c>
      <c r="BT9" s="68">
        <f t="array" ref="BT9">IF($D9,SUMPRODUCT((economics!$AG$2:$AG$167=$B9)*(economics!$D$2:$D$167="whr")*economics!$AI$2:$AI$167*_xlfn.NORM.DIST(BT$3,economics!$AK$2:$AK$167,economics!$AJ$2:$AJ$167,TRUE)),0)</f>
        <v>0</v>
      </c>
      <c r="BU9" s="68">
        <f t="array" ref="BU9">IF($D9,SUMPRODUCT((economics!$AG$2:$AG$167=$B9)*(economics!$D$2:$D$167="whr")*economics!$AI$2:$AI$167*_xlfn.NORM.DIST(BU$3,economics!$AK$2:$AK$167,economics!$AJ$2:$AJ$167,TRUE)),0)</f>
        <v>0</v>
      </c>
      <c r="BV9" s="68">
        <f t="array" ref="BV9">IF($D9,SUMPRODUCT((economics!$AG$2:$AG$167=$B9)*(economics!$D$2:$D$167="whr")*economics!$AI$2:$AI$167*_xlfn.NORM.DIST(BV$3,economics!$AK$2:$AK$167,economics!$AJ$2:$AJ$167,TRUE)),0)</f>
        <v>0</v>
      </c>
      <c r="BW9" s="68">
        <f t="array" ref="BW9">IF($D9,SUMPRODUCT((economics!$AG$2:$AG$167=$B9)*(economics!$D$2:$D$167="whr")*economics!$AI$2:$AI$167*_xlfn.NORM.DIST(BW$3,economics!$AK$2:$AK$167,economics!$AJ$2:$AJ$167,TRUE)),0)</f>
        <v>0</v>
      </c>
      <c r="BX9" s="68">
        <f t="array" ref="BX9">IF($D9,SUMPRODUCT((economics!$AG$2:$AG$167=$B9)*(economics!$D$2:$D$167="whr")*economics!$AI$2:$AI$167*_xlfn.NORM.DIST(BX$3,economics!$AK$2:$AK$167,economics!$AJ$2:$AJ$167,TRUE)),0)</f>
        <v>0</v>
      </c>
      <c r="BY9" s="68">
        <f t="array" ref="BY9">IF($D9,SUMPRODUCT((economics!$AG$2:$AG$167=$B9)*(economics!$D$2:$D$167="whr")*economics!$AI$2:$AI$167*_xlfn.NORM.DIST(BY$3,economics!$AK$2:$AK$167,economics!$AJ$2:$AJ$167,TRUE)),0)</f>
        <v>0</v>
      </c>
      <c r="BZ9" s="68">
        <f t="array" ref="BZ9">IF($D9,SUMPRODUCT((economics!$AG$2:$AG$167=$B9)*(economics!$D$2:$D$167="whr")*economics!$AI$2:$AI$167*_xlfn.NORM.DIST(BZ$3,economics!$AK$2:$AK$167,economics!$AJ$2:$AJ$167,TRUE)),0)</f>
        <v>0</v>
      </c>
      <c r="CA9" s="68">
        <f t="array" ref="CA9">IF($D9,SUMPRODUCT((economics!$AG$2:$AG$167=$B9)*(economics!$D$2:$D$167="whr")*economics!$AI$2:$AI$167*_xlfn.NORM.DIST(CA$3,economics!$AK$2:$AK$167,economics!$AJ$2:$AJ$167,TRUE)),0)</f>
        <v>0</v>
      </c>
      <c r="CB9" s="68">
        <f t="array" ref="CB9">IF($D9,SUMPRODUCT((economics!$AG$2:$AG$167=$B9)*(economics!$D$2:$D$167="whr")*economics!$AI$2:$AI$167*_xlfn.NORM.DIST(CB$3,economics!$AK$2:$AK$167,economics!$AJ$2:$AJ$167,TRUE)),0)</f>
        <v>0</v>
      </c>
      <c r="CC9" s="68">
        <f t="array" ref="CC9">IF($D9,SUMPRODUCT((economics!$AG$2:$AG$167=$B9)*(economics!$D$2:$D$167="whr")*economics!$AI$2:$AI$167*_xlfn.NORM.DIST(CC$3,economics!$AK$2:$AK$167,economics!$AJ$2:$AJ$167,TRUE)),0)</f>
        <v>0</v>
      </c>
      <c r="CD9" s="68">
        <f t="array" ref="CD9">IF($D9,SUMPRODUCT((economics!$AG$2:$AG$167=$B9)*(economics!$D$2:$D$167="whr")*economics!$AI$2:$AI$167*_xlfn.NORM.DIST(CD$3,economics!$AK$2:$AK$167,economics!$AJ$2:$AJ$167,TRUE)),0)</f>
        <v>0</v>
      </c>
      <c r="CE9" s="68">
        <f t="array" ref="CE9">IF($D9,SUMPRODUCT((economics!$AG$2:$AG$167=$B9)*(economics!$D$2:$D$167="whr")*economics!$AI$2:$AI$167*_xlfn.NORM.DIST(CE$3,economics!$AK$2:$AK$167,economics!$AJ$2:$AJ$167,TRUE)),0)</f>
        <v>0</v>
      </c>
      <c r="CF9" s="68">
        <f t="array" ref="CF9">IF($D9,SUMPRODUCT((economics!$AG$2:$AG$167=$B9)*(economics!$D$2:$D$167="whr")*economics!$AI$2:$AI$167*_xlfn.NORM.DIST(CF$3,economics!$AK$2:$AK$167,economics!$AJ$2:$AJ$167,TRUE)),0)</f>
        <v>0</v>
      </c>
      <c r="CG9" s="68">
        <f t="array" ref="CG9">IF($D9,SUMPRODUCT((economics!$AG$2:$AG$167=$B9)*(economics!$D$2:$D$167="whr")*economics!$AI$2:$AI$167*_xlfn.NORM.DIST(CG$3,economics!$AK$2:$AK$167,economics!$AJ$2:$AJ$167,TRUE)),0)</f>
        <v>0</v>
      </c>
      <c r="CH9" s="68">
        <f t="array" ref="CH9">IF($D9,SUMPRODUCT((economics!$AG$2:$AG$167=$B9)*(economics!$D$2:$D$167="whr")*economics!$AI$2:$AI$167*_xlfn.NORM.DIST(CH$3,economics!$AK$2:$AK$167,economics!$AJ$2:$AJ$167,TRUE)),0)</f>
        <v>0</v>
      </c>
    </row>
    <row r="10" spans="1:86" x14ac:dyDescent="0.35">
      <c r="A10" t="str">
        <f>WHRPbI!A8</f>
        <v>wood products 16</v>
      </c>
      <c r="B10">
        <v>16</v>
      </c>
      <c r="C10" s="68">
        <f>WHRPbI!B8</f>
        <v>9.1981735159817352E-3</v>
      </c>
      <c r="D10" t="b">
        <f>ISNUMBER(MATCH($B10,'energy base (MECS)'!$K$4:$K$9,0))</f>
        <v>0</v>
      </c>
      <c r="E10" s="68">
        <f t="array" ref="E10">IF($D10,SUMPRODUCT((economics!$AG$2:$AG$167=$B10)*(economics!$D$2:$D$167="whr")*economics!$AI$2:$AI$167*_xlfn.NORM.DIST(E$3,economics!$AK$2:$AK$167,economics!$AJ$2:$AJ$167,TRUE)),0)</f>
        <v>0</v>
      </c>
      <c r="F10" s="68">
        <f t="array" ref="F10">IF($D10,SUMPRODUCT((economics!$AG$2:$AG$167=$B10)*(economics!$D$2:$D$167="whr")*economics!$AI$2:$AI$167*_xlfn.NORM.DIST(F$3,economics!$AK$2:$AK$167,economics!$AJ$2:$AJ$167,TRUE)),0)</f>
        <v>0</v>
      </c>
      <c r="G10" s="68">
        <f t="array" ref="G10">IF($D10,SUMPRODUCT((economics!$AG$2:$AG$167=$B10)*(economics!$D$2:$D$167="whr")*economics!$AI$2:$AI$167*_xlfn.NORM.DIST(G$3,economics!$AK$2:$AK$167,economics!$AJ$2:$AJ$167,TRUE)),0)</f>
        <v>0</v>
      </c>
      <c r="H10" s="68">
        <f t="array" ref="H10">IF($D10,SUMPRODUCT((economics!$AG$2:$AG$167=$B10)*(economics!$D$2:$D$167="whr")*economics!$AI$2:$AI$167*_xlfn.NORM.DIST(H$3,economics!$AK$2:$AK$167,economics!$AJ$2:$AJ$167,TRUE)),0)</f>
        <v>0</v>
      </c>
      <c r="I10" s="68">
        <f t="array" ref="I10">IF($D10,SUMPRODUCT((economics!$AG$2:$AG$167=$B10)*(economics!$D$2:$D$167="whr")*economics!$AI$2:$AI$167*_xlfn.NORM.DIST(I$3,economics!$AK$2:$AK$167,economics!$AJ$2:$AJ$167,TRUE)),0)</f>
        <v>0</v>
      </c>
      <c r="J10" s="68">
        <f t="array" ref="J10">IF($D10,SUMPRODUCT((economics!$AG$2:$AG$167=$B10)*(economics!$D$2:$D$167="whr")*economics!$AI$2:$AI$167*_xlfn.NORM.DIST(J$3,economics!$AK$2:$AK$167,economics!$AJ$2:$AJ$167,TRUE)),0)</f>
        <v>0</v>
      </c>
      <c r="K10" s="68">
        <f t="array" ref="K10">IF($D10,SUMPRODUCT((economics!$AG$2:$AG$167=$B10)*(economics!$D$2:$D$167="whr")*economics!$AI$2:$AI$167*_xlfn.NORM.DIST(K$3,economics!$AK$2:$AK$167,economics!$AJ$2:$AJ$167,TRUE)),0)</f>
        <v>0</v>
      </c>
      <c r="L10" s="68">
        <f t="array" ref="L10">IF($D10,SUMPRODUCT((economics!$AG$2:$AG$167=$B10)*(economics!$D$2:$D$167="whr")*economics!$AI$2:$AI$167*_xlfn.NORM.DIST(L$3,economics!$AK$2:$AK$167,economics!$AJ$2:$AJ$167,TRUE)),0)</f>
        <v>0</v>
      </c>
      <c r="M10" s="68">
        <f t="array" ref="M10">IF($D10,SUMPRODUCT((economics!$AG$2:$AG$167=$B10)*(economics!$D$2:$D$167="whr")*economics!$AI$2:$AI$167*_xlfn.NORM.DIST(M$3,economics!$AK$2:$AK$167,economics!$AJ$2:$AJ$167,TRUE)),0)</f>
        <v>0</v>
      </c>
      <c r="N10" s="68">
        <f t="array" ref="N10">IF($D10,SUMPRODUCT((economics!$AG$2:$AG$167=$B10)*(economics!$D$2:$D$167="whr")*economics!$AI$2:$AI$167*_xlfn.NORM.DIST(N$3,economics!$AK$2:$AK$167,economics!$AJ$2:$AJ$167,TRUE)),0)</f>
        <v>0</v>
      </c>
      <c r="O10" s="68">
        <f t="array" ref="O10">IF($D10,SUMPRODUCT((economics!$AG$2:$AG$167=$B10)*(economics!$D$2:$D$167="whr")*economics!$AI$2:$AI$167*_xlfn.NORM.DIST(O$3,economics!$AK$2:$AK$167,economics!$AJ$2:$AJ$167,TRUE)),0)</f>
        <v>0</v>
      </c>
      <c r="P10" s="68">
        <f t="array" ref="P10">IF($D10,SUMPRODUCT((economics!$AG$2:$AG$167=$B10)*(economics!$D$2:$D$167="whr")*economics!$AI$2:$AI$167*_xlfn.NORM.DIST(P$3,economics!$AK$2:$AK$167,economics!$AJ$2:$AJ$167,TRUE)),0)</f>
        <v>0</v>
      </c>
      <c r="Q10" s="68">
        <f t="array" ref="Q10">IF($D10,SUMPRODUCT((economics!$AG$2:$AG$167=$B10)*(economics!$D$2:$D$167="whr")*economics!$AI$2:$AI$167*_xlfn.NORM.DIST(Q$3,economics!$AK$2:$AK$167,economics!$AJ$2:$AJ$167,TRUE)),0)</f>
        <v>0</v>
      </c>
      <c r="R10" s="68">
        <f t="array" ref="R10">IF($D10,SUMPRODUCT((economics!$AG$2:$AG$167=$B10)*(economics!$D$2:$D$167="whr")*economics!$AI$2:$AI$167*_xlfn.NORM.DIST(R$3,economics!$AK$2:$AK$167,economics!$AJ$2:$AJ$167,TRUE)),0)</f>
        <v>0</v>
      </c>
      <c r="S10" s="68">
        <f t="array" ref="S10">IF($D10,SUMPRODUCT((economics!$AG$2:$AG$167=$B10)*(economics!$D$2:$D$167="whr")*economics!$AI$2:$AI$167*_xlfn.NORM.DIST(S$3,economics!$AK$2:$AK$167,economics!$AJ$2:$AJ$167,TRUE)),0)</f>
        <v>0</v>
      </c>
      <c r="T10" s="68">
        <f t="array" ref="T10">IF($D10,SUMPRODUCT((economics!$AG$2:$AG$167=$B10)*(economics!$D$2:$D$167="whr")*economics!$AI$2:$AI$167*_xlfn.NORM.DIST(T$3,economics!$AK$2:$AK$167,economics!$AJ$2:$AJ$167,TRUE)),0)</f>
        <v>0</v>
      </c>
      <c r="U10" s="68">
        <f t="array" ref="U10">IF($D10,SUMPRODUCT((economics!$AG$2:$AG$167=$B10)*(economics!$D$2:$D$167="whr")*economics!$AI$2:$AI$167*_xlfn.NORM.DIST(U$3,economics!$AK$2:$AK$167,economics!$AJ$2:$AJ$167,TRUE)),0)</f>
        <v>0</v>
      </c>
      <c r="V10" s="68">
        <f t="array" ref="V10">IF($D10,SUMPRODUCT((economics!$AG$2:$AG$167=$B10)*(economics!$D$2:$D$167="whr")*economics!$AI$2:$AI$167*_xlfn.NORM.DIST(V$3,economics!$AK$2:$AK$167,economics!$AJ$2:$AJ$167,TRUE)),0)</f>
        <v>0</v>
      </c>
      <c r="W10" s="68">
        <f t="array" ref="W10">IF($D10,SUMPRODUCT((economics!$AG$2:$AG$167=$B10)*(economics!$D$2:$D$167="whr")*economics!$AI$2:$AI$167*_xlfn.NORM.DIST(W$3,economics!$AK$2:$AK$167,economics!$AJ$2:$AJ$167,TRUE)),0)</f>
        <v>0</v>
      </c>
      <c r="X10" s="68">
        <f t="array" ref="X10">IF($D10,SUMPRODUCT((economics!$AG$2:$AG$167=$B10)*(economics!$D$2:$D$167="whr")*economics!$AI$2:$AI$167*_xlfn.NORM.DIST(X$3,economics!$AK$2:$AK$167,economics!$AJ$2:$AJ$167,TRUE)),0)</f>
        <v>0</v>
      </c>
      <c r="Y10" s="68">
        <f t="array" ref="Y10">IF($D10,SUMPRODUCT((economics!$AG$2:$AG$167=$B10)*(economics!$D$2:$D$167="whr")*economics!$AI$2:$AI$167*_xlfn.NORM.DIST(Y$3,economics!$AK$2:$AK$167,economics!$AJ$2:$AJ$167,TRUE)),0)</f>
        <v>0</v>
      </c>
      <c r="Z10" s="68">
        <f t="array" ref="Z10">IF($D10,SUMPRODUCT((economics!$AG$2:$AG$167=$B10)*(economics!$D$2:$D$167="whr")*economics!$AI$2:$AI$167*_xlfn.NORM.DIST(Z$3,economics!$AK$2:$AK$167,economics!$AJ$2:$AJ$167,TRUE)),0)</f>
        <v>0</v>
      </c>
      <c r="AA10" s="68">
        <f t="array" ref="AA10">IF($D10,SUMPRODUCT((economics!$AG$2:$AG$167=$B10)*(economics!$D$2:$D$167="whr")*economics!$AI$2:$AI$167*_xlfn.NORM.DIST(AA$3,economics!$AK$2:$AK$167,economics!$AJ$2:$AJ$167,TRUE)),0)</f>
        <v>0</v>
      </c>
      <c r="AB10" s="68">
        <f t="array" ref="AB10">IF($D10,SUMPRODUCT((economics!$AG$2:$AG$167=$B10)*(economics!$D$2:$D$167="whr")*economics!$AI$2:$AI$167*_xlfn.NORM.DIST(AB$3,economics!$AK$2:$AK$167,economics!$AJ$2:$AJ$167,TRUE)),0)</f>
        <v>0</v>
      </c>
      <c r="AC10" s="68">
        <f t="array" ref="AC10">IF($D10,SUMPRODUCT((economics!$AG$2:$AG$167=$B10)*(economics!$D$2:$D$167="whr")*economics!$AI$2:$AI$167*_xlfn.NORM.DIST(AC$3,economics!$AK$2:$AK$167,economics!$AJ$2:$AJ$167,TRUE)),0)</f>
        <v>0</v>
      </c>
      <c r="AD10" s="68">
        <f t="array" ref="AD10">IF($D10,SUMPRODUCT((economics!$AG$2:$AG$167=$B10)*(economics!$D$2:$D$167="whr")*economics!$AI$2:$AI$167*_xlfn.NORM.DIST(AD$3,economics!$AK$2:$AK$167,economics!$AJ$2:$AJ$167,TRUE)),0)</f>
        <v>0</v>
      </c>
      <c r="AE10" s="68">
        <f t="array" ref="AE10">IF($D10,SUMPRODUCT((economics!$AG$2:$AG$167=$B10)*(economics!$D$2:$D$167="whr")*economics!$AI$2:$AI$167*_xlfn.NORM.DIST(AE$3,economics!$AK$2:$AK$167,economics!$AJ$2:$AJ$167,TRUE)),0)</f>
        <v>0</v>
      </c>
      <c r="AF10" s="68">
        <f t="array" ref="AF10">IF($D10,SUMPRODUCT((economics!$AG$2:$AG$167=$B10)*(economics!$D$2:$D$167="whr")*economics!$AI$2:$AI$167*_xlfn.NORM.DIST(AF$3,economics!$AK$2:$AK$167,economics!$AJ$2:$AJ$167,TRUE)),0)</f>
        <v>0</v>
      </c>
      <c r="AG10" s="68">
        <f t="array" ref="AG10">IF($D10,SUMPRODUCT((economics!$AG$2:$AG$167=$B10)*(economics!$D$2:$D$167="whr")*economics!$AI$2:$AI$167*_xlfn.NORM.DIST(AG$3,economics!$AK$2:$AK$167,economics!$AJ$2:$AJ$167,TRUE)),0)</f>
        <v>0</v>
      </c>
      <c r="AH10" s="68">
        <f t="array" ref="AH10">IF($D10,SUMPRODUCT((economics!$AG$2:$AG$167=$B10)*(economics!$D$2:$D$167="whr")*economics!$AI$2:$AI$167*_xlfn.NORM.DIST(AH$3,economics!$AK$2:$AK$167,economics!$AJ$2:$AJ$167,TRUE)),0)</f>
        <v>0</v>
      </c>
      <c r="AI10" s="68">
        <f t="array" ref="AI10">IF($D10,SUMPRODUCT((economics!$AG$2:$AG$167=$B10)*(economics!$D$2:$D$167="whr")*economics!$AI$2:$AI$167*_xlfn.NORM.DIST(AI$3,economics!$AK$2:$AK$167,economics!$AJ$2:$AJ$167,TRUE)),0)</f>
        <v>0</v>
      </c>
      <c r="AJ10" s="68">
        <f t="array" ref="AJ10">IF($D10,SUMPRODUCT((economics!$AG$2:$AG$167=$B10)*(economics!$D$2:$D$167="whr")*economics!$AI$2:$AI$167*_xlfn.NORM.DIST(AJ$3,economics!$AK$2:$AK$167,economics!$AJ$2:$AJ$167,TRUE)),0)</f>
        <v>0</v>
      </c>
      <c r="AK10" s="68">
        <f t="array" ref="AK10">IF($D10,SUMPRODUCT((economics!$AG$2:$AG$167=$B10)*(economics!$D$2:$D$167="whr")*economics!$AI$2:$AI$167*_xlfn.NORM.DIST(AK$3,economics!$AK$2:$AK$167,economics!$AJ$2:$AJ$167,TRUE)),0)</f>
        <v>0</v>
      </c>
      <c r="AL10" s="68">
        <f t="array" ref="AL10">IF($D10,SUMPRODUCT((economics!$AG$2:$AG$167=$B10)*(economics!$D$2:$D$167="whr")*economics!$AI$2:$AI$167*_xlfn.NORM.DIST(AL$3,economics!$AK$2:$AK$167,economics!$AJ$2:$AJ$167,TRUE)),0)</f>
        <v>0</v>
      </c>
      <c r="AM10" s="68">
        <f t="array" ref="AM10">IF($D10,SUMPRODUCT((economics!$AG$2:$AG$167=$B10)*(economics!$D$2:$D$167="whr")*economics!$AI$2:$AI$167*_xlfn.NORM.DIST(AM$3,economics!$AK$2:$AK$167,economics!$AJ$2:$AJ$167,TRUE)),0)</f>
        <v>0</v>
      </c>
      <c r="AN10" s="68">
        <f t="array" ref="AN10">IF($D10,SUMPRODUCT((economics!$AG$2:$AG$167=$B10)*(economics!$D$2:$D$167="whr")*economics!$AI$2:$AI$167*_xlfn.NORM.DIST(AN$3,economics!$AK$2:$AK$167,economics!$AJ$2:$AJ$167,TRUE)),0)</f>
        <v>0</v>
      </c>
      <c r="AO10" s="68">
        <f t="array" ref="AO10">IF($D10,SUMPRODUCT((economics!$AG$2:$AG$167=$B10)*(economics!$D$2:$D$167="whr")*economics!$AI$2:$AI$167*_xlfn.NORM.DIST(AO$3,economics!$AK$2:$AK$167,economics!$AJ$2:$AJ$167,TRUE)),0)</f>
        <v>0</v>
      </c>
      <c r="AP10" s="68">
        <f t="array" ref="AP10">IF($D10,SUMPRODUCT((economics!$AG$2:$AG$167=$B10)*(economics!$D$2:$D$167="whr")*economics!$AI$2:$AI$167*_xlfn.NORM.DIST(AP$3,economics!$AK$2:$AK$167,economics!$AJ$2:$AJ$167,TRUE)),0)</f>
        <v>0</v>
      </c>
      <c r="AQ10" s="68">
        <f t="array" ref="AQ10">IF($D10,SUMPRODUCT((economics!$AG$2:$AG$167=$B10)*(economics!$D$2:$D$167="whr")*economics!$AI$2:$AI$167*_xlfn.NORM.DIST(AQ$3,economics!$AK$2:$AK$167,economics!$AJ$2:$AJ$167,TRUE)),0)</f>
        <v>0</v>
      </c>
      <c r="AR10" s="68">
        <f t="array" ref="AR10">IF($D10,SUMPRODUCT((economics!$AG$2:$AG$167=$B10)*(economics!$D$2:$D$167="whr")*economics!$AI$2:$AI$167*_xlfn.NORM.DIST(AR$3,economics!$AK$2:$AK$167,economics!$AJ$2:$AJ$167,TRUE)),0)</f>
        <v>0</v>
      </c>
      <c r="AS10" s="68">
        <f t="array" ref="AS10">IF($D10,SUMPRODUCT((economics!$AG$2:$AG$167=$B10)*(economics!$D$2:$D$167="whr")*economics!$AI$2:$AI$167*_xlfn.NORM.DIST(AS$3,economics!$AK$2:$AK$167,economics!$AJ$2:$AJ$167,TRUE)),0)</f>
        <v>0</v>
      </c>
      <c r="AT10" s="68">
        <f t="array" ref="AT10">IF($D10,SUMPRODUCT((economics!$AG$2:$AG$167=$B10)*(economics!$D$2:$D$167="whr")*economics!$AI$2:$AI$167*_xlfn.NORM.DIST(AT$3,economics!$AK$2:$AK$167,economics!$AJ$2:$AJ$167,TRUE)),0)</f>
        <v>0</v>
      </c>
      <c r="AU10" s="68">
        <f t="array" ref="AU10">IF($D10,SUMPRODUCT((economics!$AG$2:$AG$167=$B10)*(economics!$D$2:$D$167="whr")*economics!$AI$2:$AI$167*_xlfn.NORM.DIST(AU$3,economics!$AK$2:$AK$167,economics!$AJ$2:$AJ$167,TRUE)),0)</f>
        <v>0</v>
      </c>
      <c r="AV10" s="68">
        <f t="array" ref="AV10">IF($D10,SUMPRODUCT((economics!$AG$2:$AG$167=$B10)*(economics!$D$2:$D$167="whr")*economics!$AI$2:$AI$167*_xlfn.NORM.DIST(AV$3,economics!$AK$2:$AK$167,economics!$AJ$2:$AJ$167,TRUE)),0)</f>
        <v>0</v>
      </c>
      <c r="AW10" s="68">
        <f t="array" ref="AW10">IF($D10,SUMPRODUCT((economics!$AG$2:$AG$167=$B10)*(economics!$D$2:$D$167="whr")*economics!$AI$2:$AI$167*_xlfn.NORM.DIST(AW$3,economics!$AK$2:$AK$167,economics!$AJ$2:$AJ$167,TRUE)),0)</f>
        <v>0</v>
      </c>
      <c r="AX10" s="68">
        <f t="array" ref="AX10">IF($D10,SUMPRODUCT((economics!$AG$2:$AG$167=$B10)*(economics!$D$2:$D$167="whr")*economics!$AI$2:$AI$167*_xlfn.NORM.DIST(AX$3,economics!$AK$2:$AK$167,economics!$AJ$2:$AJ$167,TRUE)),0)</f>
        <v>0</v>
      </c>
      <c r="AY10" s="68">
        <f t="array" ref="AY10">IF($D10,SUMPRODUCT((economics!$AG$2:$AG$167=$B10)*(economics!$D$2:$D$167="whr")*economics!$AI$2:$AI$167*_xlfn.NORM.DIST(AY$3,economics!$AK$2:$AK$167,economics!$AJ$2:$AJ$167,TRUE)),0)</f>
        <v>0</v>
      </c>
      <c r="AZ10" s="68">
        <f t="array" ref="AZ10">IF($D10,SUMPRODUCT((economics!$AG$2:$AG$167=$B10)*(economics!$D$2:$D$167="whr")*economics!$AI$2:$AI$167*_xlfn.NORM.DIST(AZ$3,economics!$AK$2:$AK$167,economics!$AJ$2:$AJ$167,TRUE)),0)</f>
        <v>0</v>
      </c>
      <c r="BA10" s="68">
        <f t="array" ref="BA10">IF($D10,SUMPRODUCT((economics!$AG$2:$AG$167=$B10)*(economics!$D$2:$D$167="whr")*economics!$AI$2:$AI$167*_xlfn.NORM.DIST(BA$3,economics!$AK$2:$AK$167,economics!$AJ$2:$AJ$167,TRUE)),0)</f>
        <v>0</v>
      </c>
      <c r="BB10" s="68">
        <f t="array" ref="BB10">IF($D10,SUMPRODUCT((economics!$AG$2:$AG$167=$B10)*(economics!$D$2:$D$167="whr")*economics!$AI$2:$AI$167*_xlfn.NORM.DIST(BB$3,economics!$AK$2:$AK$167,economics!$AJ$2:$AJ$167,TRUE)),0)</f>
        <v>0</v>
      </c>
      <c r="BC10" s="68">
        <f t="array" ref="BC10">IF($D10,SUMPRODUCT((economics!$AG$2:$AG$167=$B10)*(economics!$D$2:$D$167="whr")*economics!$AI$2:$AI$167*_xlfn.NORM.DIST(BC$3,economics!$AK$2:$AK$167,economics!$AJ$2:$AJ$167,TRUE)),0)</f>
        <v>0</v>
      </c>
      <c r="BD10" s="68">
        <f t="array" ref="BD10">IF($D10,SUMPRODUCT((economics!$AG$2:$AG$167=$B10)*(economics!$D$2:$D$167="whr")*economics!$AI$2:$AI$167*_xlfn.NORM.DIST(BD$3,economics!$AK$2:$AK$167,economics!$AJ$2:$AJ$167,TRUE)),0)</f>
        <v>0</v>
      </c>
      <c r="BE10" s="68">
        <f t="array" ref="BE10">IF($D10,SUMPRODUCT((economics!$AG$2:$AG$167=$B10)*(economics!$D$2:$D$167="whr")*economics!$AI$2:$AI$167*_xlfn.NORM.DIST(BE$3,economics!$AK$2:$AK$167,economics!$AJ$2:$AJ$167,TRUE)),0)</f>
        <v>0</v>
      </c>
      <c r="BF10" s="68">
        <f t="array" ref="BF10">IF($D10,SUMPRODUCT((economics!$AG$2:$AG$167=$B10)*(economics!$D$2:$D$167="whr")*economics!$AI$2:$AI$167*_xlfn.NORM.DIST(BF$3,economics!$AK$2:$AK$167,economics!$AJ$2:$AJ$167,TRUE)),0)</f>
        <v>0</v>
      </c>
      <c r="BG10" s="68">
        <f t="array" ref="BG10">IF($D10,SUMPRODUCT((economics!$AG$2:$AG$167=$B10)*(economics!$D$2:$D$167="whr")*economics!$AI$2:$AI$167*_xlfn.NORM.DIST(BG$3,economics!$AK$2:$AK$167,economics!$AJ$2:$AJ$167,TRUE)),0)</f>
        <v>0</v>
      </c>
      <c r="BH10" s="68">
        <f t="array" ref="BH10">IF($D10,SUMPRODUCT((economics!$AG$2:$AG$167=$B10)*(economics!$D$2:$D$167="whr")*economics!$AI$2:$AI$167*_xlfn.NORM.DIST(BH$3,economics!$AK$2:$AK$167,economics!$AJ$2:$AJ$167,TRUE)),0)</f>
        <v>0</v>
      </c>
      <c r="BI10" s="68">
        <f t="array" ref="BI10">IF($D10,SUMPRODUCT((economics!$AG$2:$AG$167=$B10)*(economics!$D$2:$D$167="whr")*economics!$AI$2:$AI$167*_xlfn.NORM.DIST(BI$3,economics!$AK$2:$AK$167,economics!$AJ$2:$AJ$167,TRUE)),0)</f>
        <v>0</v>
      </c>
      <c r="BJ10" s="68">
        <f t="array" ref="BJ10">IF($D10,SUMPRODUCT((economics!$AG$2:$AG$167=$B10)*(economics!$D$2:$D$167="whr")*economics!$AI$2:$AI$167*_xlfn.NORM.DIST(BJ$3,economics!$AK$2:$AK$167,economics!$AJ$2:$AJ$167,TRUE)),0)</f>
        <v>0</v>
      </c>
      <c r="BK10" s="68">
        <f t="array" ref="BK10">IF($D10,SUMPRODUCT((economics!$AG$2:$AG$167=$B10)*(economics!$D$2:$D$167="whr")*economics!$AI$2:$AI$167*_xlfn.NORM.DIST(BK$3,economics!$AK$2:$AK$167,economics!$AJ$2:$AJ$167,TRUE)),0)</f>
        <v>0</v>
      </c>
      <c r="BL10" s="68">
        <f t="array" ref="BL10">IF($D10,SUMPRODUCT((economics!$AG$2:$AG$167=$B10)*(economics!$D$2:$D$167="whr")*economics!$AI$2:$AI$167*_xlfn.NORM.DIST(BL$3,economics!$AK$2:$AK$167,economics!$AJ$2:$AJ$167,TRUE)),0)</f>
        <v>0</v>
      </c>
      <c r="BM10" s="68">
        <f t="array" ref="BM10">IF($D10,SUMPRODUCT((economics!$AG$2:$AG$167=$B10)*(economics!$D$2:$D$167="whr")*economics!$AI$2:$AI$167*_xlfn.NORM.DIST(BM$3,economics!$AK$2:$AK$167,economics!$AJ$2:$AJ$167,TRUE)),0)</f>
        <v>0</v>
      </c>
      <c r="BN10" s="68">
        <f t="array" ref="BN10">IF($D10,SUMPRODUCT((economics!$AG$2:$AG$167=$B10)*(economics!$D$2:$D$167="whr")*economics!$AI$2:$AI$167*_xlfn.NORM.DIST(BN$3,economics!$AK$2:$AK$167,economics!$AJ$2:$AJ$167,TRUE)),0)</f>
        <v>0</v>
      </c>
      <c r="BO10" s="68">
        <f t="array" ref="BO10">IF($D10,SUMPRODUCT((economics!$AG$2:$AG$167=$B10)*(economics!$D$2:$D$167="whr")*economics!$AI$2:$AI$167*_xlfn.NORM.DIST(BO$3,economics!$AK$2:$AK$167,economics!$AJ$2:$AJ$167,TRUE)),0)</f>
        <v>0</v>
      </c>
      <c r="BP10" s="68">
        <f t="array" ref="BP10">IF($D10,SUMPRODUCT((economics!$AG$2:$AG$167=$B10)*(economics!$D$2:$D$167="whr")*economics!$AI$2:$AI$167*_xlfn.NORM.DIST(BP$3,economics!$AK$2:$AK$167,economics!$AJ$2:$AJ$167,TRUE)),0)</f>
        <v>0</v>
      </c>
      <c r="BQ10" s="68">
        <f t="array" ref="BQ10">IF($D10,SUMPRODUCT((economics!$AG$2:$AG$167=$B10)*(economics!$D$2:$D$167="whr")*economics!$AI$2:$AI$167*_xlfn.NORM.DIST(BQ$3,economics!$AK$2:$AK$167,economics!$AJ$2:$AJ$167,TRUE)),0)</f>
        <v>0</v>
      </c>
      <c r="BR10" s="68">
        <f t="array" ref="BR10">IF($D10,SUMPRODUCT((economics!$AG$2:$AG$167=$B10)*(economics!$D$2:$D$167="whr")*economics!$AI$2:$AI$167*_xlfn.NORM.DIST(BR$3,economics!$AK$2:$AK$167,economics!$AJ$2:$AJ$167,TRUE)),0)</f>
        <v>0</v>
      </c>
      <c r="BS10" s="68">
        <f t="array" ref="BS10">IF($D10,SUMPRODUCT((economics!$AG$2:$AG$167=$B10)*(economics!$D$2:$D$167="whr")*economics!$AI$2:$AI$167*_xlfn.NORM.DIST(BS$3,economics!$AK$2:$AK$167,economics!$AJ$2:$AJ$167,TRUE)),0)</f>
        <v>0</v>
      </c>
      <c r="BT10" s="68">
        <f t="array" ref="BT10">IF($D10,SUMPRODUCT((economics!$AG$2:$AG$167=$B10)*(economics!$D$2:$D$167="whr")*economics!$AI$2:$AI$167*_xlfn.NORM.DIST(BT$3,economics!$AK$2:$AK$167,economics!$AJ$2:$AJ$167,TRUE)),0)</f>
        <v>0</v>
      </c>
      <c r="BU10" s="68">
        <f t="array" ref="BU10">IF($D10,SUMPRODUCT((economics!$AG$2:$AG$167=$B10)*(economics!$D$2:$D$167="whr")*economics!$AI$2:$AI$167*_xlfn.NORM.DIST(BU$3,economics!$AK$2:$AK$167,economics!$AJ$2:$AJ$167,TRUE)),0)</f>
        <v>0</v>
      </c>
      <c r="BV10" s="68">
        <f t="array" ref="BV10">IF($D10,SUMPRODUCT((economics!$AG$2:$AG$167=$B10)*(economics!$D$2:$D$167="whr")*economics!$AI$2:$AI$167*_xlfn.NORM.DIST(BV$3,economics!$AK$2:$AK$167,economics!$AJ$2:$AJ$167,TRUE)),0)</f>
        <v>0</v>
      </c>
      <c r="BW10" s="68">
        <f t="array" ref="BW10">IF($D10,SUMPRODUCT((economics!$AG$2:$AG$167=$B10)*(economics!$D$2:$D$167="whr")*economics!$AI$2:$AI$167*_xlfn.NORM.DIST(BW$3,economics!$AK$2:$AK$167,economics!$AJ$2:$AJ$167,TRUE)),0)</f>
        <v>0</v>
      </c>
      <c r="BX10" s="68">
        <f t="array" ref="BX10">IF($D10,SUMPRODUCT((economics!$AG$2:$AG$167=$B10)*(economics!$D$2:$D$167="whr")*economics!$AI$2:$AI$167*_xlfn.NORM.DIST(BX$3,economics!$AK$2:$AK$167,economics!$AJ$2:$AJ$167,TRUE)),0)</f>
        <v>0</v>
      </c>
      <c r="BY10" s="68">
        <f t="array" ref="BY10">IF($D10,SUMPRODUCT((economics!$AG$2:$AG$167=$B10)*(economics!$D$2:$D$167="whr")*economics!$AI$2:$AI$167*_xlfn.NORM.DIST(BY$3,economics!$AK$2:$AK$167,economics!$AJ$2:$AJ$167,TRUE)),0)</f>
        <v>0</v>
      </c>
      <c r="BZ10" s="68">
        <f t="array" ref="BZ10">IF($D10,SUMPRODUCT((economics!$AG$2:$AG$167=$B10)*(economics!$D$2:$D$167="whr")*economics!$AI$2:$AI$167*_xlfn.NORM.DIST(BZ$3,economics!$AK$2:$AK$167,economics!$AJ$2:$AJ$167,TRUE)),0)</f>
        <v>0</v>
      </c>
      <c r="CA10" s="68">
        <f t="array" ref="CA10">IF($D10,SUMPRODUCT((economics!$AG$2:$AG$167=$B10)*(economics!$D$2:$D$167="whr")*economics!$AI$2:$AI$167*_xlfn.NORM.DIST(CA$3,economics!$AK$2:$AK$167,economics!$AJ$2:$AJ$167,TRUE)),0)</f>
        <v>0</v>
      </c>
      <c r="CB10" s="68">
        <f t="array" ref="CB10">IF($D10,SUMPRODUCT((economics!$AG$2:$AG$167=$B10)*(economics!$D$2:$D$167="whr")*economics!$AI$2:$AI$167*_xlfn.NORM.DIST(CB$3,economics!$AK$2:$AK$167,economics!$AJ$2:$AJ$167,TRUE)),0)</f>
        <v>0</v>
      </c>
      <c r="CC10" s="68">
        <f t="array" ref="CC10">IF($D10,SUMPRODUCT((economics!$AG$2:$AG$167=$B10)*(economics!$D$2:$D$167="whr")*economics!$AI$2:$AI$167*_xlfn.NORM.DIST(CC$3,economics!$AK$2:$AK$167,economics!$AJ$2:$AJ$167,TRUE)),0)</f>
        <v>0</v>
      </c>
      <c r="CD10" s="68">
        <f t="array" ref="CD10">IF($D10,SUMPRODUCT((economics!$AG$2:$AG$167=$B10)*(economics!$D$2:$D$167="whr")*economics!$AI$2:$AI$167*_xlfn.NORM.DIST(CD$3,economics!$AK$2:$AK$167,economics!$AJ$2:$AJ$167,TRUE)),0)</f>
        <v>0</v>
      </c>
      <c r="CE10" s="68">
        <f t="array" ref="CE10">IF($D10,SUMPRODUCT((economics!$AG$2:$AG$167=$B10)*(economics!$D$2:$D$167="whr")*economics!$AI$2:$AI$167*_xlfn.NORM.DIST(CE$3,economics!$AK$2:$AK$167,economics!$AJ$2:$AJ$167,TRUE)),0)</f>
        <v>0</v>
      </c>
      <c r="CF10" s="68">
        <f t="array" ref="CF10">IF($D10,SUMPRODUCT((economics!$AG$2:$AG$167=$B10)*(economics!$D$2:$D$167="whr")*economics!$AI$2:$AI$167*_xlfn.NORM.DIST(CF$3,economics!$AK$2:$AK$167,economics!$AJ$2:$AJ$167,TRUE)),0)</f>
        <v>0</v>
      </c>
      <c r="CG10" s="68">
        <f t="array" ref="CG10">IF($D10,SUMPRODUCT((economics!$AG$2:$AG$167=$B10)*(economics!$D$2:$D$167="whr")*economics!$AI$2:$AI$167*_xlfn.NORM.DIST(CG$3,economics!$AK$2:$AK$167,economics!$AJ$2:$AJ$167,TRUE)),0)</f>
        <v>0</v>
      </c>
      <c r="CH10" s="68">
        <f t="array" ref="CH10">IF($D10,SUMPRODUCT((economics!$AG$2:$AG$167=$B10)*(economics!$D$2:$D$167="whr")*economics!$AI$2:$AI$167*_xlfn.NORM.DIST(CH$3,economics!$AK$2:$AK$167,economics!$AJ$2:$AJ$167,TRUE)),0)</f>
        <v>0</v>
      </c>
    </row>
    <row r="11" spans="1:86" x14ac:dyDescent="0.35">
      <c r="A11" t="str">
        <f>WHRPbI!A9</f>
        <v>pulp paper and printing 17T18</v>
      </c>
      <c r="B11" t="s">
        <v>640</v>
      </c>
      <c r="C11" s="68">
        <f>WHRPbI!B9</f>
        <v>5.2623494992685933E-2</v>
      </c>
      <c r="D11" t="b">
        <f>ISNUMBER(MATCH($B11,'energy base (MECS)'!$K$4:$K$9,0))</f>
        <v>1</v>
      </c>
      <c r="E11" s="68">
        <f t="array" ref="E11">IF($D11,SUMPRODUCT((economics!$AG$2:$AG$167=$B11)*(economics!$D$2:$D$167="whr")*economics!$AI$2:$AI$167*_xlfn.NORM.DIST(E$3,economics!$AK$2:$AK$167,economics!$AJ$2:$AJ$167,TRUE)),0)</f>
        <v>4.172197867656892E-5</v>
      </c>
      <c r="F11" s="68">
        <f t="array" ref="F11">IF($D11,SUMPRODUCT((economics!$AG$2:$AG$167=$B11)*(economics!$D$2:$D$167="whr")*economics!$AI$2:$AI$167*_xlfn.NORM.DIST(F$3,economics!$AK$2:$AK$167,economics!$AJ$2:$AJ$167,TRUE)),0)</f>
        <v>1.8298929545806713E-4</v>
      </c>
      <c r="G11" s="68">
        <f t="array" ref="G11">IF($D11,SUMPRODUCT((economics!$AG$2:$AG$167=$B11)*(economics!$D$2:$D$167="whr")*economics!$AI$2:$AI$167*_xlfn.NORM.DIST(G$3,economics!$AK$2:$AK$167,economics!$AJ$2:$AJ$167,TRUE)),0)</f>
        <v>6.7305652474305001E-4</v>
      </c>
      <c r="H11" s="68">
        <f t="array" ref="H11">IF($D11,SUMPRODUCT((economics!$AG$2:$AG$167=$B11)*(economics!$D$2:$D$167="whr")*economics!$AI$2:$AI$167*_xlfn.NORM.DIST(H$3,economics!$AK$2:$AK$167,economics!$AJ$2:$AJ$167,TRUE)),0)</f>
        <v>2.0827459049360501E-3</v>
      </c>
      <c r="I11" s="68">
        <f t="array" ref="I11">IF($D11,SUMPRODUCT((economics!$AG$2:$AG$167=$B11)*(economics!$D$2:$D$167="whr")*economics!$AI$2:$AI$167*_xlfn.NORM.DIST(I$3,economics!$AK$2:$AK$167,economics!$AJ$2:$AJ$167,TRUE)),0)</f>
        <v>5.4452971971986645E-3</v>
      </c>
      <c r="J11" s="68">
        <f t="array" ref="J11">IF($D11,SUMPRODUCT((economics!$AG$2:$AG$167=$B11)*(economics!$D$2:$D$167="whr")*economics!$AI$2:$AI$167*_xlfn.NORM.DIST(J$3,economics!$AK$2:$AK$167,economics!$AJ$2:$AJ$167,TRUE)),0)</f>
        <v>1.2096686774859063E-2</v>
      </c>
      <c r="K11" s="68">
        <f t="array" ref="K11">IF($D11,SUMPRODUCT((economics!$AG$2:$AG$167=$B11)*(economics!$D$2:$D$167="whr")*economics!$AI$2:$AI$167*_xlfn.NORM.DIST(K$3,economics!$AK$2:$AK$167,economics!$AJ$2:$AJ$167,TRUE)),0)</f>
        <v>2.300782598063868E-2</v>
      </c>
      <c r="L11" s="68">
        <f t="array" ref="L11">IF($D11,SUMPRODUCT((economics!$AG$2:$AG$167=$B11)*(economics!$D$2:$D$167="whr")*economics!$AI$2:$AI$167*_xlfn.NORM.DIST(L$3,economics!$AK$2:$AK$167,economics!$AJ$2:$AJ$167,TRUE)),0)</f>
        <v>3.785193255740113E-2</v>
      </c>
      <c r="M11" s="68">
        <f t="array" ref="M11">IF($D11,SUMPRODUCT((economics!$AG$2:$AG$167=$B11)*(economics!$D$2:$D$167="whr")*economics!$AI$2:$AI$167*_xlfn.NORM.DIST(M$3,economics!$AK$2:$AK$167,economics!$AJ$2:$AJ$167,TRUE)),0)</f>
        <v>5.4600275668780507E-2</v>
      </c>
      <c r="N11" s="68">
        <f t="array" ref="N11">IF($D11,SUMPRODUCT((economics!$AG$2:$AG$167=$B11)*(economics!$D$2:$D$167="whr")*economics!$AI$2:$AI$167*_xlfn.NORM.DIST(N$3,economics!$AK$2:$AK$167,economics!$AJ$2:$AJ$167,TRUE)),0)</f>
        <v>7.0272348376543836E-2</v>
      </c>
      <c r="O11" s="68">
        <f t="array" ref="O11">IF($D11,SUMPRODUCT((economics!$AG$2:$AG$167=$B11)*(economics!$D$2:$D$167="whr")*economics!$AI$2:$AI$167*_xlfn.NORM.DIST(O$3,economics!$AK$2:$AK$167,economics!$AJ$2:$AJ$167,TRUE)),0)</f>
        <v>8.2434661642706006E-2</v>
      </c>
      <c r="P11" s="68">
        <f t="array" ref="P11">IF($D11,SUMPRODUCT((economics!$AG$2:$AG$167=$B11)*(economics!$D$2:$D$167="whr")*economics!$AI$2:$AI$167*_xlfn.NORM.DIST(P$3,economics!$AK$2:$AK$167,economics!$AJ$2:$AJ$167,TRUE)),0)</f>
        <v>9.0262373813883218E-2</v>
      </c>
      <c r="Q11" s="68">
        <f t="array" ref="Q11">IF($D11,SUMPRODUCT((economics!$AG$2:$AG$167=$B11)*(economics!$D$2:$D$167="whr")*economics!$AI$2:$AI$167*_xlfn.NORM.DIST(Q$3,economics!$AK$2:$AK$167,economics!$AJ$2:$AJ$167,TRUE)),0)</f>
        <v>9.4440405087765369E-2</v>
      </c>
      <c r="R11" s="68">
        <f t="array" ref="R11">IF($D11,SUMPRODUCT((economics!$AG$2:$AG$167=$B11)*(economics!$D$2:$D$167="whr")*economics!$AI$2:$AI$167*_xlfn.NORM.DIST(R$3,economics!$AK$2:$AK$167,economics!$AJ$2:$AJ$167,TRUE)),0)</f>
        <v>9.6289723291115195E-2</v>
      </c>
      <c r="S11" s="68">
        <f t="array" ref="S11">IF($D11,SUMPRODUCT((economics!$AG$2:$AG$167=$B11)*(economics!$D$2:$D$167="whr")*economics!$AI$2:$AI$167*_xlfn.NORM.DIST(S$3,economics!$AK$2:$AK$167,economics!$AJ$2:$AJ$167,TRUE)),0)</f>
        <v>9.6968513539852419E-2</v>
      </c>
      <c r="T11" s="68">
        <f t="array" ref="T11">IF($D11,SUMPRODUCT((economics!$AG$2:$AG$167=$B11)*(economics!$D$2:$D$167="whr")*economics!$AI$2:$AI$167*_xlfn.NORM.DIST(T$3,economics!$AK$2:$AK$167,economics!$AJ$2:$AJ$167,TRUE)),0)</f>
        <v>9.717510893719436E-2</v>
      </c>
      <c r="U11" s="68">
        <f t="array" ref="U11">IF($D11,SUMPRODUCT((economics!$AG$2:$AG$167=$B11)*(economics!$D$2:$D$167="whr")*economics!$AI$2:$AI$167*_xlfn.NORM.DIST(U$3,economics!$AK$2:$AK$167,economics!$AJ$2:$AJ$167,TRUE)),0)</f>
        <v>9.7227245269277826E-2</v>
      </c>
      <c r="V11" s="68">
        <f t="array" ref="V11">IF($D11,SUMPRODUCT((economics!$AG$2:$AG$167=$B11)*(economics!$D$2:$D$167="whr")*economics!$AI$2:$AI$167*_xlfn.NORM.DIST(V$3,economics!$AK$2:$AK$167,economics!$AJ$2:$AJ$167,TRUE)),0)</f>
        <v>9.7238153787275294E-2</v>
      </c>
      <c r="W11" s="68">
        <f t="array" ref="W11">IF($D11,SUMPRODUCT((economics!$AG$2:$AG$167=$B11)*(economics!$D$2:$D$167="whr")*economics!$AI$2:$AI$167*_xlfn.NORM.DIST(W$3,economics!$AK$2:$AK$167,economics!$AJ$2:$AJ$167,TRUE)),0)</f>
        <v>9.7240045976310696E-2</v>
      </c>
      <c r="X11" s="68">
        <f t="array" ref="X11">IF($D11,SUMPRODUCT((economics!$AG$2:$AG$167=$B11)*(economics!$D$2:$D$167="whr")*economics!$AI$2:$AI$167*_xlfn.NORM.DIST(X$3,economics!$AK$2:$AK$167,economics!$AJ$2:$AJ$167,TRUE)),0)</f>
        <v>9.724031806008071E-2</v>
      </c>
      <c r="Y11" s="68">
        <f t="array" ref="Y11">IF($D11,SUMPRODUCT((economics!$AG$2:$AG$167=$B11)*(economics!$D$2:$D$167="whr")*economics!$AI$2:$AI$167*_xlfn.NORM.DIST(Y$3,economics!$AK$2:$AK$167,economics!$AJ$2:$AJ$167,TRUE)),0)</f>
        <v>9.72403504898747E-2</v>
      </c>
      <c r="Z11" s="68">
        <f t="array" ref="Z11">IF($D11,SUMPRODUCT((economics!$AG$2:$AG$167=$B11)*(economics!$D$2:$D$167="whr")*economics!$AI$2:$AI$167*_xlfn.NORM.DIST(Z$3,economics!$AK$2:$AK$167,economics!$AJ$2:$AJ$167,TRUE)),0)</f>
        <v>9.7240353693575352E-2</v>
      </c>
      <c r="AA11" s="68">
        <f t="array" ref="AA11">IF($D11,SUMPRODUCT((economics!$AG$2:$AG$167=$B11)*(economics!$D$2:$D$167="whr")*economics!$AI$2:$AI$167*_xlfn.NORM.DIST(AA$3,economics!$AK$2:$AK$167,economics!$AJ$2:$AJ$167,TRUE)),0)</f>
        <v>9.7240353955868927E-2</v>
      </c>
      <c r="AB11" s="68">
        <f t="array" ref="AB11">IF($D11,SUMPRODUCT((economics!$AG$2:$AG$167=$B11)*(economics!$D$2:$D$167="whr")*economics!$AI$2:$AI$167*_xlfn.NORM.DIST(AB$3,economics!$AK$2:$AK$167,economics!$AJ$2:$AJ$167,TRUE)),0)</f>
        <v>9.7240353973664539E-2</v>
      </c>
      <c r="AC11" s="68">
        <f t="array" ref="AC11">IF($D11,SUMPRODUCT((economics!$AG$2:$AG$167=$B11)*(economics!$D$2:$D$167="whr")*economics!$AI$2:$AI$167*_xlfn.NORM.DIST(AC$3,economics!$AK$2:$AK$167,economics!$AJ$2:$AJ$167,TRUE)),0)</f>
        <v>9.7240353974664961E-2</v>
      </c>
      <c r="AD11" s="68">
        <f t="array" ref="AD11">IF($D11,SUMPRODUCT((economics!$AG$2:$AG$167=$B11)*(economics!$D$2:$D$167="whr")*economics!$AI$2:$AI$167*_xlfn.NORM.DIST(AD$3,economics!$AK$2:$AK$167,economics!$AJ$2:$AJ$167,TRUE)),0)</f>
        <v>9.7240353974711563E-2</v>
      </c>
      <c r="AE11" s="68">
        <f t="array" ref="AE11">IF($D11,SUMPRODUCT((economics!$AG$2:$AG$167=$B11)*(economics!$D$2:$D$167="whr")*economics!$AI$2:$AI$167*_xlfn.NORM.DIST(AE$3,economics!$AK$2:$AK$167,economics!$AJ$2:$AJ$167,TRUE)),0)</f>
        <v>9.7240353974713367E-2</v>
      </c>
      <c r="AF11" s="68">
        <f t="array" ref="AF11">IF($D11,SUMPRODUCT((economics!$AG$2:$AG$167=$B11)*(economics!$D$2:$D$167="whr")*economics!$AI$2:$AI$167*_xlfn.NORM.DIST(AF$3,economics!$AK$2:$AK$167,economics!$AJ$2:$AJ$167,TRUE)),0)</f>
        <v>9.7240353974713423E-2</v>
      </c>
      <c r="AG11" s="68">
        <f t="array" ref="AG11">IF($D11,SUMPRODUCT((economics!$AG$2:$AG$167=$B11)*(economics!$D$2:$D$167="whr")*economics!$AI$2:$AI$167*_xlfn.NORM.DIST(AG$3,economics!$AK$2:$AK$167,economics!$AJ$2:$AJ$167,TRUE)),0)</f>
        <v>9.7240353974713423E-2</v>
      </c>
      <c r="AH11" s="68">
        <f t="array" ref="AH11">IF($D11,SUMPRODUCT((economics!$AG$2:$AG$167=$B11)*(economics!$D$2:$D$167="whr")*economics!$AI$2:$AI$167*_xlfn.NORM.DIST(AH$3,economics!$AK$2:$AK$167,economics!$AJ$2:$AJ$167,TRUE)),0)</f>
        <v>9.7240353974713423E-2</v>
      </c>
      <c r="AI11" s="68">
        <f t="array" ref="AI11">IF($D11,SUMPRODUCT((economics!$AG$2:$AG$167=$B11)*(economics!$D$2:$D$167="whr")*economics!$AI$2:$AI$167*_xlfn.NORM.DIST(AI$3,economics!$AK$2:$AK$167,economics!$AJ$2:$AJ$167,TRUE)),0)</f>
        <v>9.7240353974713423E-2</v>
      </c>
      <c r="AJ11" s="68">
        <f t="array" ref="AJ11">IF($D11,SUMPRODUCT((economics!$AG$2:$AG$167=$B11)*(economics!$D$2:$D$167="whr")*economics!$AI$2:$AI$167*_xlfn.NORM.DIST(AJ$3,economics!$AK$2:$AK$167,economics!$AJ$2:$AJ$167,TRUE)),0)</f>
        <v>9.7240353974713423E-2</v>
      </c>
      <c r="AK11" s="68">
        <f t="array" ref="AK11">IF($D11,SUMPRODUCT((economics!$AG$2:$AG$167=$B11)*(economics!$D$2:$D$167="whr")*economics!$AI$2:$AI$167*_xlfn.NORM.DIST(AK$3,economics!$AK$2:$AK$167,economics!$AJ$2:$AJ$167,TRUE)),0)</f>
        <v>9.7240353974713423E-2</v>
      </c>
      <c r="AL11" s="68">
        <f t="array" ref="AL11">IF($D11,SUMPRODUCT((economics!$AG$2:$AG$167=$B11)*(economics!$D$2:$D$167="whr")*economics!$AI$2:$AI$167*_xlfn.NORM.DIST(AL$3,economics!$AK$2:$AK$167,economics!$AJ$2:$AJ$167,TRUE)),0)</f>
        <v>9.7240353974713423E-2</v>
      </c>
      <c r="AM11" s="68">
        <f t="array" ref="AM11">IF($D11,SUMPRODUCT((economics!$AG$2:$AG$167=$B11)*(economics!$D$2:$D$167="whr")*economics!$AI$2:$AI$167*_xlfn.NORM.DIST(AM$3,economics!$AK$2:$AK$167,economics!$AJ$2:$AJ$167,TRUE)),0)</f>
        <v>9.7240353974713423E-2</v>
      </c>
      <c r="AN11" s="68">
        <f t="array" ref="AN11">IF($D11,SUMPRODUCT((economics!$AG$2:$AG$167=$B11)*(economics!$D$2:$D$167="whr")*economics!$AI$2:$AI$167*_xlfn.NORM.DIST(AN$3,economics!$AK$2:$AK$167,economics!$AJ$2:$AJ$167,TRUE)),0)</f>
        <v>9.7240353974713423E-2</v>
      </c>
      <c r="AO11" s="68">
        <f t="array" ref="AO11">IF($D11,SUMPRODUCT((economics!$AG$2:$AG$167=$B11)*(economics!$D$2:$D$167="whr")*economics!$AI$2:$AI$167*_xlfn.NORM.DIST(AO$3,economics!$AK$2:$AK$167,economics!$AJ$2:$AJ$167,TRUE)),0)</f>
        <v>9.7240353974713423E-2</v>
      </c>
      <c r="AP11" s="68">
        <f t="array" ref="AP11">IF($D11,SUMPRODUCT((economics!$AG$2:$AG$167=$B11)*(economics!$D$2:$D$167="whr")*economics!$AI$2:$AI$167*_xlfn.NORM.DIST(AP$3,economics!$AK$2:$AK$167,economics!$AJ$2:$AJ$167,TRUE)),0)</f>
        <v>9.7240353974713423E-2</v>
      </c>
      <c r="AQ11" s="68">
        <f t="array" ref="AQ11">IF($D11,SUMPRODUCT((economics!$AG$2:$AG$167=$B11)*(economics!$D$2:$D$167="whr")*economics!$AI$2:$AI$167*_xlfn.NORM.DIST(AQ$3,economics!$AK$2:$AK$167,economics!$AJ$2:$AJ$167,TRUE)),0)</f>
        <v>9.7240353974713423E-2</v>
      </c>
      <c r="AR11" s="68">
        <f t="array" ref="AR11">IF($D11,SUMPRODUCT((economics!$AG$2:$AG$167=$B11)*(economics!$D$2:$D$167="whr")*economics!$AI$2:$AI$167*_xlfn.NORM.DIST(AR$3,economics!$AK$2:$AK$167,economics!$AJ$2:$AJ$167,TRUE)),0)</f>
        <v>9.7240353974713423E-2</v>
      </c>
      <c r="AS11" s="68">
        <f t="array" ref="AS11">IF($D11,SUMPRODUCT((economics!$AG$2:$AG$167=$B11)*(economics!$D$2:$D$167="whr")*economics!$AI$2:$AI$167*_xlfn.NORM.DIST(AS$3,economics!$AK$2:$AK$167,economics!$AJ$2:$AJ$167,TRUE)),0)</f>
        <v>9.7240353974713423E-2</v>
      </c>
      <c r="AT11" s="68">
        <f t="array" ref="AT11">IF($D11,SUMPRODUCT((economics!$AG$2:$AG$167=$B11)*(economics!$D$2:$D$167="whr")*economics!$AI$2:$AI$167*_xlfn.NORM.DIST(AT$3,economics!$AK$2:$AK$167,economics!$AJ$2:$AJ$167,TRUE)),0)</f>
        <v>9.7240353974713423E-2</v>
      </c>
      <c r="AU11" s="68">
        <f t="array" ref="AU11">IF($D11,SUMPRODUCT((economics!$AG$2:$AG$167=$B11)*(economics!$D$2:$D$167="whr")*economics!$AI$2:$AI$167*_xlfn.NORM.DIST(AU$3,economics!$AK$2:$AK$167,economics!$AJ$2:$AJ$167,TRUE)),0)</f>
        <v>9.7240353974713423E-2</v>
      </c>
      <c r="AV11" s="68">
        <f t="array" ref="AV11">IF($D11,SUMPRODUCT((economics!$AG$2:$AG$167=$B11)*(economics!$D$2:$D$167="whr")*economics!$AI$2:$AI$167*_xlfn.NORM.DIST(AV$3,economics!$AK$2:$AK$167,economics!$AJ$2:$AJ$167,TRUE)),0)</f>
        <v>9.7240353974713423E-2</v>
      </c>
      <c r="AW11" s="68">
        <f t="array" ref="AW11">IF($D11,SUMPRODUCT((economics!$AG$2:$AG$167=$B11)*(economics!$D$2:$D$167="whr")*economics!$AI$2:$AI$167*_xlfn.NORM.DIST(AW$3,economics!$AK$2:$AK$167,economics!$AJ$2:$AJ$167,TRUE)),0)</f>
        <v>9.7240353974713423E-2</v>
      </c>
      <c r="AX11" s="68">
        <f t="array" ref="AX11">IF($D11,SUMPRODUCT((economics!$AG$2:$AG$167=$B11)*(economics!$D$2:$D$167="whr")*economics!$AI$2:$AI$167*_xlfn.NORM.DIST(AX$3,economics!$AK$2:$AK$167,economics!$AJ$2:$AJ$167,TRUE)),0)</f>
        <v>9.7240353974713423E-2</v>
      </c>
      <c r="AY11" s="68">
        <f t="array" ref="AY11">IF($D11,SUMPRODUCT((economics!$AG$2:$AG$167=$B11)*(economics!$D$2:$D$167="whr")*economics!$AI$2:$AI$167*_xlfn.NORM.DIST(AY$3,economics!$AK$2:$AK$167,economics!$AJ$2:$AJ$167,TRUE)),0)</f>
        <v>9.7240353974713423E-2</v>
      </c>
      <c r="AZ11" s="68">
        <f t="array" ref="AZ11">IF($D11,SUMPRODUCT((economics!$AG$2:$AG$167=$B11)*(economics!$D$2:$D$167="whr")*economics!$AI$2:$AI$167*_xlfn.NORM.DIST(AZ$3,economics!$AK$2:$AK$167,economics!$AJ$2:$AJ$167,TRUE)),0)</f>
        <v>9.7240353974713423E-2</v>
      </c>
      <c r="BA11" s="68">
        <f t="array" ref="BA11">IF($D11,SUMPRODUCT((economics!$AG$2:$AG$167=$B11)*(economics!$D$2:$D$167="whr")*economics!$AI$2:$AI$167*_xlfn.NORM.DIST(BA$3,economics!$AK$2:$AK$167,economics!$AJ$2:$AJ$167,TRUE)),0)</f>
        <v>9.7240353974713423E-2</v>
      </c>
      <c r="BB11" s="68">
        <f t="array" ref="BB11">IF($D11,SUMPRODUCT((economics!$AG$2:$AG$167=$B11)*(economics!$D$2:$D$167="whr")*economics!$AI$2:$AI$167*_xlfn.NORM.DIST(BB$3,economics!$AK$2:$AK$167,economics!$AJ$2:$AJ$167,TRUE)),0)</f>
        <v>9.7240353974713423E-2</v>
      </c>
      <c r="BC11" s="68">
        <f t="array" ref="BC11">IF($D11,SUMPRODUCT((economics!$AG$2:$AG$167=$B11)*(economics!$D$2:$D$167="whr")*economics!$AI$2:$AI$167*_xlfn.NORM.DIST(BC$3,economics!$AK$2:$AK$167,economics!$AJ$2:$AJ$167,TRUE)),0)</f>
        <v>9.7240353974713423E-2</v>
      </c>
      <c r="BD11" s="68">
        <f t="array" ref="BD11">IF($D11,SUMPRODUCT((economics!$AG$2:$AG$167=$B11)*(economics!$D$2:$D$167="whr")*economics!$AI$2:$AI$167*_xlfn.NORM.DIST(BD$3,economics!$AK$2:$AK$167,economics!$AJ$2:$AJ$167,TRUE)),0)</f>
        <v>9.7240353974713423E-2</v>
      </c>
      <c r="BE11" s="68">
        <f t="array" ref="BE11">IF($D11,SUMPRODUCT((economics!$AG$2:$AG$167=$B11)*(economics!$D$2:$D$167="whr")*economics!$AI$2:$AI$167*_xlfn.NORM.DIST(BE$3,economics!$AK$2:$AK$167,economics!$AJ$2:$AJ$167,TRUE)),0)</f>
        <v>9.7240353974713423E-2</v>
      </c>
      <c r="BF11" s="68">
        <f t="array" ref="BF11">IF($D11,SUMPRODUCT((economics!$AG$2:$AG$167=$B11)*(economics!$D$2:$D$167="whr")*economics!$AI$2:$AI$167*_xlfn.NORM.DIST(BF$3,economics!$AK$2:$AK$167,economics!$AJ$2:$AJ$167,TRUE)),0)</f>
        <v>9.7240353974713423E-2</v>
      </c>
      <c r="BG11" s="68">
        <f t="array" ref="BG11">IF($D11,SUMPRODUCT((economics!$AG$2:$AG$167=$B11)*(economics!$D$2:$D$167="whr")*economics!$AI$2:$AI$167*_xlfn.NORM.DIST(BG$3,economics!$AK$2:$AK$167,economics!$AJ$2:$AJ$167,TRUE)),0)</f>
        <v>9.7240353974713423E-2</v>
      </c>
      <c r="BH11" s="68">
        <f t="array" ref="BH11">IF($D11,SUMPRODUCT((economics!$AG$2:$AG$167=$B11)*(economics!$D$2:$D$167="whr")*economics!$AI$2:$AI$167*_xlfn.NORM.DIST(BH$3,economics!$AK$2:$AK$167,economics!$AJ$2:$AJ$167,TRUE)),0)</f>
        <v>9.7240353974713423E-2</v>
      </c>
      <c r="BI11" s="68">
        <f t="array" ref="BI11">IF($D11,SUMPRODUCT((economics!$AG$2:$AG$167=$B11)*(economics!$D$2:$D$167="whr")*economics!$AI$2:$AI$167*_xlfn.NORM.DIST(BI$3,economics!$AK$2:$AK$167,economics!$AJ$2:$AJ$167,TRUE)),0)</f>
        <v>9.7240353974713423E-2</v>
      </c>
      <c r="BJ11" s="68">
        <f t="array" ref="BJ11">IF($D11,SUMPRODUCT((economics!$AG$2:$AG$167=$B11)*(economics!$D$2:$D$167="whr")*economics!$AI$2:$AI$167*_xlfn.NORM.DIST(BJ$3,economics!$AK$2:$AK$167,economics!$AJ$2:$AJ$167,TRUE)),0)</f>
        <v>9.7240353974713423E-2</v>
      </c>
      <c r="BK11" s="68">
        <f t="array" ref="BK11">IF($D11,SUMPRODUCT((economics!$AG$2:$AG$167=$B11)*(economics!$D$2:$D$167="whr")*economics!$AI$2:$AI$167*_xlfn.NORM.DIST(BK$3,economics!$AK$2:$AK$167,economics!$AJ$2:$AJ$167,TRUE)),0)</f>
        <v>9.7240353974713423E-2</v>
      </c>
      <c r="BL11" s="68">
        <f t="array" ref="BL11">IF($D11,SUMPRODUCT((economics!$AG$2:$AG$167=$B11)*(economics!$D$2:$D$167="whr")*economics!$AI$2:$AI$167*_xlfn.NORM.DIST(BL$3,economics!$AK$2:$AK$167,economics!$AJ$2:$AJ$167,TRUE)),0)</f>
        <v>9.7240353974713423E-2</v>
      </c>
      <c r="BM11" s="68">
        <f t="array" ref="BM11">IF($D11,SUMPRODUCT((economics!$AG$2:$AG$167=$B11)*(economics!$D$2:$D$167="whr")*economics!$AI$2:$AI$167*_xlfn.NORM.DIST(BM$3,economics!$AK$2:$AK$167,economics!$AJ$2:$AJ$167,TRUE)),0)</f>
        <v>9.7240353974713423E-2</v>
      </c>
      <c r="BN11" s="68">
        <f t="array" ref="BN11">IF($D11,SUMPRODUCT((economics!$AG$2:$AG$167=$B11)*(economics!$D$2:$D$167="whr")*economics!$AI$2:$AI$167*_xlfn.NORM.DIST(BN$3,economics!$AK$2:$AK$167,economics!$AJ$2:$AJ$167,TRUE)),0)</f>
        <v>9.7240353974713423E-2</v>
      </c>
      <c r="BO11" s="68">
        <f t="array" ref="BO11">IF($D11,SUMPRODUCT((economics!$AG$2:$AG$167=$B11)*(economics!$D$2:$D$167="whr")*economics!$AI$2:$AI$167*_xlfn.NORM.DIST(BO$3,economics!$AK$2:$AK$167,economics!$AJ$2:$AJ$167,TRUE)),0)</f>
        <v>9.7240353974713423E-2</v>
      </c>
      <c r="BP11" s="68">
        <f t="array" ref="BP11">IF($D11,SUMPRODUCT((economics!$AG$2:$AG$167=$B11)*(economics!$D$2:$D$167="whr")*economics!$AI$2:$AI$167*_xlfn.NORM.DIST(BP$3,economics!$AK$2:$AK$167,economics!$AJ$2:$AJ$167,TRUE)),0)</f>
        <v>9.7240353974713423E-2</v>
      </c>
      <c r="BQ11" s="68">
        <f t="array" ref="BQ11">IF($D11,SUMPRODUCT((economics!$AG$2:$AG$167=$B11)*(economics!$D$2:$D$167="whr")*economics!$AI$2:$AI$167*_xlfn.NORM.DIST(BQ$3,economics!$AK$2:$AK$167,economics!$AJ$2:$AJ$167,TRUE)),0)</f>
        <v>9.7240353974713423E-2</v>
      </c>
      <c r="BR11" s="68">
        <f t="array" ref="BR11">IF($D11,SUMPRODUCT((economics!$AG$2:$AG$167=$B11)*(economics!$D$2:$D$167="whr")*economics!$AI$2:$AI$167*_xlfn.NORM.DIST(BR$3,economics!$AK$2:$AK$167,economics!$AJ$2:$AJ$167,TRUE)),0)</f>
        <v>9.7240353974713423E-2</v>
      </c>
      <c r="BS11" s="68">
        <f t="array" ref="BS11">IF($D11,SUMPRODUCT((economics!$AG$2:$AG$167=$B11)*(economics!$D$2:$D$167="whr")*economics!$AI$2:$AI$167*_xlfn.NORM.DIST(BS$3,economics!$AK$2:$AK$167,economics!$AJ$2:$AJ$167,TRUE)),0)</f>
        <v>9.7240353974713423E-2</v>
      </c>
      <c r="BT11" s="68">
        <f t="array" ref="BT11">IF($D11,SUMPRODUCT((economics!$AG$2:$AG$167=$B11)*(economics!$D$2:$D$167="whr")*economics!$AI$2:$AI$167*_xlfn.NORM.DIST(BT$3,economics!$AK$2:$AK$167,economics!$AJ$2:$AJ$167,TRUE)),0)</f>
        <v>9.7240353974713423E-2</v>
      </c>
      <c r="BU11" s="68">
        <f t="array" ref="BU11">IF($D11,SUMPRODUCT((economics!$AG$2:$AG$167=$B11)*(economics!$D$2:$D$167="whr")*economics!$AI$2:$AI$167*_xlfn.NORM.DIST(BU$3,economics!$AK$2:$AK$167,economics!$AJ$2:$AJ$167,TRUE)),0)</f>
        <v>9.7240353974713423E-2</v>
      </c>
      <c r="BV11" s="68">
        <f t="array" ref="BV11">IF($D11,SUMPRODUCT((economics!$AG$2:$AG$167=$B11)*(economics!$D$2:$D$167="whr")*economics!$AI$2:$AI$167*_xlfn.NORM.DIST(BV$3,economics!$AK$2:$AK$167,economics!$AJ$2:$AJ$167,TRUE)),0)</f>
        <v>9.7240353974713423E-2</v>
      </c>
      <c r="BW11" s="68">
        <f t="array" ref="BW11">IF($D11,SUMPRODUCT((economics!$AG$2:$AG$167=$B11)*(economics!$D$2:$D$167="whr")*economics!$AI$2:$AI$167*_xlfn.NORM.DIST(BW$3,economics!$AK$2:$AK$167,economics!$AJ$2:$AJ$167,TRUE)),0)</f>
        <v>9.7240353974713423E-2</v>
      </c>
      <c r="BX11" s="68">
        <f t="array" ref="BX11">IF($D11,SUMPRODUCT((economics!$AG$2:$AG$167=$B11)*(economics!$D$2:$D$167="whr")*economics!$AI$2:$AI$167*_xlfn.NORM.DIST(BX$3,economics!$AK$2:$AK$167,economics!$AJ$2:$AJ$167,TRUE)),0)</f>
        <v>9.7240353974713423E-2</v>
      </c>
      <c r="BY11" s="68">
        <f t="array" ref="BY11">IF($D11,SUMPRODUCT((economics!$AG$2:$AG$167=$B11)*(economics!$D$2:$D$167="whr")*economics!$AI$2:$AI$167*_xlfn.NORM.DIST(BY$3,economics!$AK$2:$AK$167,economics!$AJ$2:$AJ$167,TRUE)),0)</f>
        <v>9.7240353974713423E-2</v>
      </c>
      <c r="BZ11" s="68">
        <f t="array" ref="BZ11">IF($D11,SUMPRODUCT((economics!$AG$2:$AG$167=$B11)*(economics!$D$2:$D$167="whr")*economics!$AI$2:$AI$167*_xlfn.NORM.DIST(BZ$3,economics!$AK$2:$AK$167,economics!$AJ$2:$AJ$167,TRUE)),0)</f>
        <v>9.7240353974713423E-2</v>
      </c>
      <c r="CA11" s="68">
        <f t="array" ref="CA11">IF($D11,SUMPRODUCT((economics!$AG$2:$AG$167=$B11)*(economics!$D$2:$D$167="whr")*economics!$AI$2:$AI$167*_xlfn.NORM.DIST(CA$3,economics!$AK$2:$AK$167,economics!$AJ$2:$AJ$167,TRUE)),0)</f>
        <v>9.7240353974713423E-2</v>
      </c>
      <c r="CB11" s="68">
        <f t="array" ref="CB11">IF($D11,SUMPRODUCT((economics!$AG$2:$AG$167=$B11)*(economics!$D$2:$D$167="whr")*economics!$AI$2:$AI$167*_xlfn.NORM.DIST(CB$3,economics!$AK$2:$AK$167,economics!$AJ$2:$AJ$167,TRUE)),0)</f>
        <v>9.7240353974713423E-2</v>
      </c>
      <c r="CC11" s="68">
        <f t="array" ref="CC11">IF($D11,SUMPRODUCT((economics!$AG$2:$AG$167=$B11)*(economics!$D$2:$D$167="whr")*economics!$AI$2:$AI$167*_xlfn.NORM.DIST(CC$3,economics!$AK$2:$AK$167,economics!$AJ$2:$AJ$167,TRUE)),0)</f>
        <v>9.7240353974713423E-2</v>
      </c>
      <c r="CD11" s="68">
        <f t="array" ref="CD11">IF($D11,SUMPRODUCT((economics!$AG$2:$AG$167=$B11)*(economics!$D$2:$D$167="whr")*economics!$AI$2:$AI$167*_xlfn.NORM.DIST(CD$3,economics!$AK$2:$AK$167,economics!$AJ$2:$AJ$167,TRUE)),0)</f>
        <v>9.7240353974713423E-2</v>
      </c>
      <c r="CE11" s="68">
        <f t="array" ref="CE11">IF($D11,SUMPRODUCT((economics!$AG$2:$AG$167=$B11)*(economics!$D$2:$D$167="whr")*economics!$AI$2:$AI$167*_xlfn.NORM.DIST(CE$3,economics!$AK$2:$AK$167,economics!$AJ$2:$AJ$167,TRUE)),0)</f>
        <v>9.7240353974713423E-2</v>
      </c>
      <c r="CF11" s="68">
        <f t="array" ref="CF11">IF($D11,SUMPRODUCT((economics!$AG$2:$AG$167=$B11)*(economics!$D$2:$D$167="whr")*economics!$AI$2:$AI$167*_xlfn.NORM.DIST(CF$3,economics!$AK$2:$AK$167,economics!$AJ$2:$AJ$167,TRUE)),0)</f>
        <v>9.7240353974713423E-2</v>
      </c>
      <c r="CG11" s="68">
        <f t="array" ref="CG11">IF($D11,SUMPRODUCT((economics!$AG$2:$AG$167=$B11)*(economics!$D$2:$D$167="whr")*economics!$AI$2:$AI$167*_xlfn.NORM.DIST(CG$3,economics!$AK$2:$AK$167,economics!$AJ$2:$AJ$167,TRUE)),0)</f>
        <v>9.7240353974713423E-2</v>
      </c>
      <c r="CH11" s="68">
        <f t="array" ref="CH11">IF($D11,SUMPRODUCT((economics!$AG$2:$AG$167=$B11)*(economics!$D$2:$D$167="whr")*economics!$AI$2:$AI$167*_xlfn.NORM.DIST(CH$3,economics!$AK$2:$AK$167,economics!$AJ$2:$AJ$167,TRUE)),0)</f>
        <v>9.7240353974713423E-2</v>
      </c>
    </row>
    <row r="12" spans="1:86" x14ac:dyDescent="0.35">
      <c r="A12" t="str">
        <f>WHRPbI!A10</f>
        <v>refined petroleum and coke 19</v>
      </c>
      <c r="B12">
        <v>19</v>
      </c>
      <c r="C12" s="68">
        <f>WHRPbI!B10</f>
        <v>0</v>
      </c>
      <c r="D12" t="b">
        <f>ISNUMBER(MATCH($B12,'energy base (MECS)'!$K$4:$K$9,0))</f>
        <v>0</v>
      </c>
      <c r="E12" s="68">
        <f t="array" ref="E12">IF($D12,SUMPRODUCT((economics!$AG$2:$AG$167=$B12)*(economics!$D$2:$D$167="whr")*economics!$AI$2:$AI$167*_xlfn.NORM.DIST(E$3,economics!$AK$2:$AK$167,economics!$AJ$2:$AJ$167,TRUE)),0)</f>
        <v>0</v>
      </c>
      <c r="F12" s="68">
        <f t="array" ref="F12">IF($D12,SUMPRODUCT((economics!$AG$2:$AG$167=$B12)*(economics!$D$2:$D$167="whr")*economics!$AI$2:$AI$167*_xlfn.NORM.DIST(F$3,economics!$AK$2:$AK$167,economics!$AJ$2:$AJ$167,TRUE)),0)</f>
        <v>0</v>
      </c>
      <c r="G12" s="68">
        <f t="array" ref="G12">IF($D12,SUMPRODUCT((economics!$AG$2:$AG$167=$B12)*(economics!$D$2:$D$167="whr")*economics!$AI$2:$AI$167*_xlfn.NORM.DIST(G$3,economics!$AK$2:$AK$167,economics!$AJ$2:$AJ$167,TRUE)),0)</f>
        <v>0</v>
      </c>
      <c r="H12" s="68">
        <f t="array" ref="H12">IF($D12,SUMPRODUCT((economics!$AG$2:$AG$167=$B12)*(economics!$D$2:$D$167="whr")*economics!$AI$2:$AI$167*_xlfn.NORM.DIST(H$3,economics!$AK$2:$AK$167,economics!$AJ$2:$AJ$167,TRUE)),0)</f>
        <v>0</v>
      </c>
      <c r="I12" s="68">
        <f t="array" ref="I12">IF($D12,SUMPRODUCT((economics!$AG$2:$AG$167=$B12)*(economics!$D$2:$D$167="whr")*economics!$AI$2:$AI$167*_xlfn.NORM.DIST(I$3,economics!$AK$2:$AK$167,economics!$AJ$2:$AJ$167,TRUE)),0)</f>
        <v>0</v>
      </c>
      <c r="J12" s="68">
        <f t="array" ref="J12">IF($D12,SUMPRODUCT((economics!$AG$2:$AG$167=$B12)*(economics!$D$2:$D$167="whr")*economics!$AI$2:$AI$167*_xlfn.NORM.DIST(J$3,economics!$AK$2:$AK$167,economics!$AJ$2:$AJ$167,TRUE)),0)</f>
        <v>0</v>
      </c>
      <c r="K12" s="68">
        <f t="array" ref="K12">IF($D12,SUMPRODUCT((economics!$AG$2:$AG$167=$B12)*(economics!$D$2:$D$167="whr")*economics!$AI$2:$AI$167*_xlfn.NORM.DIST(K$3,economics!$AK$2:$AK$167,economics!$AJ$2:$AJ$167,TRUE)),0)</f>
        <v>0</v>
      </c>
      <c r="L12" s="68">
        <f t="array" ref="L12">IF($D12,SUMPRODUCT((economics!$AG$2:$AG$167=$B12)*(economics!$D$2:$D$167="whr")*economics!$AI$2:$AI$167*_xlfn.NORM.DIST(L$3,economics!$AK$2:$AK$167,economics!$AJ$2:$AJ$167,TRUE)),0)</f>
        <v>0</v>
      </c>
      <c r="M12" s="68">
        <f t="array" ref="M12">IF($D12,SUMPRODUCT((economics!$AG$2:$AG$167=$B12)*(economics!$D$2:$D$167="whr")*economics!$AI$2:$AI$167*_xlfn.NORM.DIST(M$3,economics!$AK$2:$AK$167,economics!$AJ$2:$AJ$167,TRUE)),0)</f>
        <v>0</v>
      </c>
      <c r="N12" s="68">
        <f t="array" ref="N12">IF($D12,SUMPRODUCT((economics!$AG$2:$AG$167=$B12)*(economics!$D$2:$D$167="whr")*economics!$AI$2:$AI$167*_xlfn.NORM.DIST(N$3,economics!$AK$2:$AK$167,economics!$AJ$2:$AJ$167,TRUE)),0)</f>
        <v>0</v>
      </c>
      <c r="O12" s="68">
        <f t="array" ref="O12">IF($D12,SUMPRODUCT((economics!$AG$2:$AG$167=$B12)*(economics!$D$2:$D$167="whr")*economics!$AI$2:$AI$167*_xlfn.NORM.DIST(O$3,economics!$AK$2:$AK$167,economics!$AJ$2:$AJ$167,TRUE)),0)</f>
        <v>0</v>
      </c>
      <c r="P12" s="68">
        <f t="array" ref="P12">IF($D12,SUMPRODUCT((economics!$AG$2:$AG$167=$B12)*(economics!$D$2:$D$167="whr")*economics!$AI$2:$AI$167*_xlfn.NORM.DIST(P$3,economics!$AK$2:$AK$167,economics!$AJ$2:$AJ$167,TRUE)),0)</f>
        <v>0</v>
      </c>
      <c r="Q12" s="68">
        <f t="array" ref="Q12">IF($D12,SUMPRODUCT((economics!$AG$2:$AG$167=$B12)*(economics!$D$2:$D$167="whr")*economics!$AI$2:$AI$167*_xlfn.NORM.DIST(Q$3,economics!$AK$2:$AK$167,economics!$AJ$2:$AJ$167,TRUE)),0)</f>
        <v>0</v>
      </c>
      <c r="R12" s="68">
        <f t="array" ref="R12">IF($D12,SUMPRODUCT((economics!$AG$2:$AG$167=$B12)*(economics!$D$2:$D$167="whr")*economics!$AI$2:$AI$167*_xlfn.NORM.DIST(R$3,economics!$AK$2:$AK$167,economics!$AJ$2:$AJ$167,TRUE)),0)</f>
        <v>0</v>
      </c>
      <c r="S12" s="68">
        <f t="array" ref="S12">IF($D12,SUMPRODUCT((economics!$AG$2:$AG$167=$B12)*(economics!$D$2:$D$167="whr")*economics!$AI$2:$AI$167*_xlfn.NORM.DIST(S$3,economics!$AK$2:$AK$167,economics!$AJ$2:$AJ$167,TRUE)),0)</f>
        <v>0</v>
      </c>
      <c r="T12" s="68">
        <f t="array" ref="T12">IF($D12,SUMPRODUCT((economics!$AG$2:$AG$167=$B12)*(economics!$D$2:$D$167="whr")*economics!$AI$2:$AI$167*_xlfn.NORM.DIST(T$3,economics!$AK$2:$AK$167,economics!$AJ$2:$AJ$167,TRUE)),0)</f>
        <v>0</v>
      </c>
      <c r="U12" s="68">
        <f t="array" ref="U12">IF($D12,SUMPRODUCT((economics!$AG$2:$AG$167=$B12)*(economics!$D$2:$D$167="whr")*economics!$AI$2:$AI$167*_xlfn.NORM.DIST(U$3,economics!$AK$2:$AK$167,economics!$AJ$2:$AJ$167,TRUE)),0)</f>
        <v>0</v>
      </c>
      <c r="V12" s="68">
        <f t="array" ref="V12">IF($D12,SUMPRODUCT((economics!$AG$2:$AG$167=$B12)*(economics!$D$2:$D$167="whr")*economics!$AI$2:$AI$167*_xlfn.NORM.DIST(V$3,economics!$AK$2:$AK$167,economics!$AJ$2:$AJ$167,TRUE)),0)</f>
        <v>0</v>
      </c>
      <c r="W12" s="68">
        <f t="array" ref="W12">IF($D12,SUMPRODUCT((economics!$AG$2:$AG$167=$B12)*(economics!$D$2:$D$167="whr")*economics!$AI$2:$AI$167*_xlfn.NORM.DIST(W$3,economics!$AK$2:$AK$167,economics!$AJ$2:$AJ$167,TRUE)),0)</f>
        <v>0</v>
      </c>
      <c r="X12" s="68">
        <f t="array" ref="X12">IF($D12,SUMPRODUCT((economics!$AG$2:$AG$167=$B12)*(economics!$D$2:$D$167="whr")*economics!$AI$2:$AI$167*_xlfn.NORM.DIST(X$3,economics!$AK$2:$AK$167,economics!$AJ$2:$AJ$167,TRUE)),0)</f>
        <v>0</v>
      </c>
      <c r="Y12" s="68">
        <f t="array" ref="Y12">IF($D12,SUMPRODUCT((economics!$AG$2:$AG$167=$B12)*(economics!$D$2:$D$167="whr")*economics!$AI$2:$AI$167*_xlfn.NORM.DIST(Y$3,economics!$AK$2:$AK$167,economics!$AJ$2:$AJ$167,TRUE)),0)</f>
        <v>0</v>
      </c>
      <c r="Z12" s="68">
        <f t="array" ref="Z12">IF($D12,SUMPRODUCT((economics!$AG$2:$AG$167=$B12)*(economics!$D$2:$D$167="whr")*economics!$AI$2:$AI$167*_xlfn.NORM.DIST(Z$3,economics!$AK$2:$AK$167,economics!$AJ$2:$AJ$167,TRUE)),0)</f>
        <v>0</v>
      </c>
      <c r="AA12" s="68">
        <f t="array" ref="AA12">IF($D12,SUMPRODUCT((economics!$AG$2:$AG$167=$B12)*(economics!$D$2:$D$167="whr")*economics!$AI$2:$AI$167*_xlfn.NORM.DIST(AA$3,economics!$AK$2:$AK$167,economics!$AJ$2:$AJ$167,TRUE)),0)</f>
        <v>0</v>
      </c>
      <c r="AB12" s="68">
        <f t="array" ref="AB12">IF($D12,SUMPRODUCT((economics!$AG$2:$AG$167=$B12)*(economics!$D$2:$D$167="whr")*economics!$AI$2:$AI$167*_xlfn.NORM.DIST(AB$3,economics!$AK$2:$AK$167,economics!$AJ$2:$AJ$167,TRUE)),0)</f>
        <v>0</v>
      </c>
      <c r="AC12" s="68">
        <f t="array" ref="AC12">IF($D12,SUMPRODUCT((economics!$AG$2:$AG$167=$B12)*(economics!$D$2:$D$167="whr")*economics!$AI$2:$AI$167*_xlfn.NORM.DIST(AC$3,economics!$AK$2:$AK$167,economics!$AJ$2:$AJ$167,TRUE)),0)</f>
        <v>0</v>
      </c>
      <c r="AD12" s="68">
        <f t="array" ref="AD12">IF($D12,SUMPRODUCT((economics!$AG$2:$AG$167=$B12)*(economics!$D$2:$D$167="whr")*economics!$AI$2:$AI$167*_xlfn.NORM.DIST(AD$3,economics!$AK$2:$AK$167,economics!$AJ$2:$AJ$167,TRUE)),0)</f>
        <v>0</v>
      </c>
      <c r="AE12" s="68">
        <f t="array" ref="AE12">IF($D12,SUMPRODUCT((economics!$AG$2:$AG$167=$B12)*(economics!$D$2:$D$167="whr")*economics!$AI$2:$AI$167*_xlfn.NORM.DIST(AE$3,economics!$AK$2:$AK$167,economics!$AJ$2:$AJ$167,TRUE)),0)</f>
        <v>0</v>
      </c>
      <c r="AF12" s="68">
        <f t="array" ref="AF12">IF($D12,SUMPRODUCT((economics!$AG$2:$AG$167=$B12)*(economics!$D$2:$D$167="whr")*economics!$AI$2:$AI$167*_xlfn.NORM.DIST(AF$3,economics!$AK$2:$AK$167,economics!$AJ$2:$AJ$167,TRUE)),0)</f>
        <v>0</v>
      </c>
      <c r="AG12" s="68">
        <f t="array" ref="AG12">IF($D12,SUMPRODUCT((economics!$AG$2:$AG$167=$B12)*(economics!$D$2:$D$167="whr")*economics!$AI$2:$AI$167*_xlfn.NORM.DIST(AG$3,economics!$AK$2:$AK$167,economics!$AJ$2:$AJ$167,TRUE)),0)</f>
        <v>0</v>
      </c>
      <c r="AH12" s="68">
        <f t="array" ref="AH12">IF($D12,SUMPRODUCT((economics!$AG$2:$AG$167=$B12)*(economics!$D$2:$D$167="whr")*economics!$AI$2:$AI$167*_xlfn.NORM.DIST(AH$3,economics!$AK$2:$AK$167,economics!$AJ$2:$AJ$167,TRUE)),0)</f>
        <v>0</v>
      </c>
      <c r="AI12" s="68">
        <f t="array" ref="AI12">IF($D12,SUMPRODUCT((economics!$AG$2:$AG$167=$B12)*(economics!$D$2:$D$167="whr")*economics!$AI$2:$AI$167*_xlfn.NORM.DIST(AI$3,economics!$AK$2:$AK$167,economics!$AJ$2:$AJ$167,TRUE)),0)</f>
        <v>0</v>
      </c>
      <c r="AJ12" s="68">
        <f t="array" ref="AJ12">IF($D12,SUMPRODUCT((economics!$AG$2:$AG$167=$B12)*(economics!$D$2:$D$167="whr")*economics!$AI$2:$AI$167*_xlfn.NORM.DIST(AJ$3,economics!$AK$2:$AK$167,economics!$AJ$2:$AJ$167,TRUE)),0)</f>
        <v>0</v>
      </c>
      <c r="AK12" s="68">
        <f t="array" ref="AK12">IF($D12,SUMPRODUCT((economics!$AG$2:$AG$167=$B12)*(economics!$D$2:$D$167="whr")*economics!$AI$2:$AI$167*_xlfn.NORM.DIST(AK$3,economics!$AK$2:$AK$167,economics!$AJ$2:$AJ$167,TRUE)),0)</f>
        <v>0</v>
      </c>
      <c r="AL12" s="68">
        <f t="array" ref="AL12">IF($D12,SUMPRODUCT((economics!$AG$2:$AG$167=$B12)*(economics!$D$2:$D$167="whr")*economics!$AI$2:$AI$167*_xlfn.NORM.DIST(AL$3,economics!$AK$2:$AK$167,economics!$AJ$2:$AJ$167,TRUE)),0)</f>
        <v>0</v>
      </c>
      <c r="AM12" s="68">
        <f t="array" ref="AM12">IF($D12,SUMPRODUCT((economics!$AG$2:$AG$167=$B12)*(economics!$D$2:$D$167="whr")*economics!$AI$2:$AI$167*_xlfn.NORM.DIST(AM$3,economics!$AK$2:$AK$167,economics!$AJ$2:$AJ$167,TRUE)),0)</f>
        <v>0</v>
      </c>
      <c r="AN12" s="68">
        <f t="array" ref="AN12">IF($D12,SUMPRODUCT((economics!$AG$2:$AG$167=$B12)*(economics!$D$2:$D$167="whr")*economics!$AI$2:$AI$167*_xlfn.NORM.DIST(AN$3,economics!$AK$2:$AK$167,economics!$AJ$2:$AJ$167,TRUE)),0)</f>
        <v>0</v>
      </c>
      <c r="AO12" s="68">
        <f t="array" ref="AO12">IF($D12,SUMPRODUCT((economics!$AG$2:$AG$167=$B12)*(economics!$D$2:$D$167="whr")*economics!$AI$2:$AI$167*_xlfn.NORM.DIST(AO$3,economics!$AK$2:$AK$167,economics!$AJ$2:$AJ$167,TRUE)),0)</f>
        <v>0</v>
      </c>
      <c r="AP12" s="68">
        <f t="array" ref="AP12">IF($D12,SUMPRODUCT((economics!$AG$2:$AG$167=$B12)*(economics!$D$2:$D$167="whr")*economics!$AI$2:$AI$167*_xlfn.NORM.DIST(AP$3,economics!$AK$2:$AK$167,economics!$AJ$2:$AJ$167,TRUE)),0)</f>
        <v>0</v>
      </c>
      <c r="AQ12" s="68">
        <f t="array" ref="AQ12">IF($D12,SUMPRODUCT((economics!$AG$2:$AG$167=$B12)*(economics!$D$2:$D$167="whr")*economics!$AI$2:$AI$167*_xlfn.NORM.DIST(AQ$3,economics!$AK$2:$AK$167,economics!$AJ$2:$AJ$167,TRUE)),0)</f>
        <v>0</v>
      </c>
      <c r="AR12" s="68">
        <f t="array" ref="AR12">IF($D12,SUMPRODUCT((economics!$AG$2:$AG$167=$B12)*(economics!$D$2:$D$167="whr")*economics!$AI$2:$AI$167*_xlfn.NORM.DIST(AR$3,economics!$AK$2:$AK$167,economics!$AJ$2:$AJ$167,TRUE)),0)</f>
        <v>0</v>
      </c>
      <c r="AS12" s="68">
        <f t="array" ref="AS12">IF($D12,SUMPRODUCT((economics!$AG$2:$AG$167=$B12)*(economics!$D$2:$D$167="whr")*economics!$AI$2:$AI$167*_xlfn.NORM.DIST(AS$3,economics!$AK$2:$AK$167,economics!$AJ$2:$AJ$167,TRUE)),0)</f>
        <v>0</v>
      </c>
      <c r="AT12" s="68">
        <f t="array" ref="AT12">IF($D12,SUMPRODUCT((economics!$AG$2:$AG$167=$B12)*(economics!$D$2:$D$167="whr")*economics!$AI$2:$AI$167*_xlfn.NORM.DIST(AT$3,economics!$AK$2:$AK$167,economics!$AJ$2:$AJ$167,TRUE)),0)</f>
        <v>0</v>
      </c>
      <c r="AU12" s="68">
        <f t="array" ref="AU12">IF($D12,SUMPRODUCT((economics!$AG$2:$AG$167=$B12)*(economics!$D$2:$D$167="whr")*economics!$AI$2:$AI$167*_xlfn.NORM.DIST(AU$3,economics!$AK$2:$AK$167,economics!$AJ$2:$AJ$167,TRUE)),0)</f>
        <v>0</v>
      </c>
      <c r="AV12" s="68">
        <f t="array" ref="AV12">IF($D12,SUMPRODUCT((economics!$AG$2:$AG$167=$B12)*(economics!$D$2:$D$167="whr")*economics!$AI$2:$AI$167*_xlfn.NORM.DIST(AV$3,economics!$AK$2:$AK$167,economics!$AJ$2:$AJ$167,TRUE)),0)</f>
        <v>0</v>
      </c>
      <c r="AW12" s="68">
        <f t="array" ref="AW12">IF($D12,SUMPRODUCT((economics!$AG$2:$AG$167=$B12)*(economics!$D$2:$D$167="whr")*economics!$AI$2:$AI$167*_xlfn.NORM.DIST(AW$3,economics!$AK$2:$AK$167,economics!$AJ$2:$AJ$167,TRUE)),0)</f>
        <v>0</v>
      </c>
      <c r="AX12" s="68">
        <f t="array" ref="AX12">IF($D12,SUMPRODUCT((economics!$AG$2:$AG$167=$B12)*(economics!$D$2:$D$167="whr")*economics!$AI$2:$AI$167*_xlfn.NORM.DIST(AX$3,economics!$AK$2:$AK$167,economics!$AJ$2:$AJ$167,TRUE)),0)</f>
        <v>0</v>
      </c>
      <c r="AY12" s="68">
        <f t="array" ref="AY12">IF($D12,SUMPRODUCT((economics!$AG$2:$AG$167=$B12)*(economics!$D$2:$D$167="whr")*economics!$AI$2:$AI$167*_xlfn.NORM.DIST(AY$3,economics!$AK$2:$AK$167,economics!$AJ$2:$AJ$167,TRUE)),0)</f>
        <v>0</v>
      </c>
      <c r="AZ12" s="68">
        <f t="array" ref="AZ12">IF($D12,SUMPRODUCT((economics!$AG$2:$AG$167=$B12)*(economics!$D$2:$D$167="whr")*economics!$AI$2:$AI$167*_xlfn.NORM.DIST(AZ$3,economics!$AK$2:$AK$167,economics!$AJ$2:$AJ$167,TRUE)),0)</f>
        <v>0</v>
      </c>
      <c r="BA12" s="68">
        <f t="array" ref="BA12">IF($D12,SUMPRODUCT((economics!$AG$2:$AG$167=$B12)*(economics!$D$2:$D$167="whr")*economics!$AI$2:$AI$167*_xlfn.NORM.DIST(BA$3,economics!$AK$2:$AK$167,economics!$AJ$2:$AJ$167,TRUE)),0)</f>
        <v>0</v>
      </c>
      <c r="BB12" s="68">
        <f t="array" ref="BB12">IF($D12,SUMPRODUCT((economics!$AG$2:$AG$167=$B12)*(economics!$D$2:$D$167="whr")*economics!$AI$2:$AI$167*_xlfn.NORM.DIST(BB$3,economics!$AK$2:$AK$167,economics!$AJ$2:$AJ$167,TRUE)),0)</f>
        <v>0</v>
      </c>
      <c r="BC12" s="68">
        <f t="array" ref="BC12">IF($D12,SUMPRODUCT((economics!$AG$2:$AG$167=$B12)*(economics!$D$2:$D$167="whr")*economics!$AI$2:$AI$167*_xlfn.NORM.DIST(BC$3,economics!$AK$2:$AK$167,economics!$AJ$2:$AJ$167,TRUE)),0)</f>
        <v>0</v>
      </c>
      <c r="BD12" s="68">
        <f t="array" ref="BD12">IF($D12,SUMPRODUCT((economics!$AG$2:$AG$167=$B12)*(economics!$D$2:$D$167="whr")*economics!$AI$2:$AI$167*_xlfn.NORM.DIST(BD$3,economics!$AK$2:$AK$167,economics!$AJ$2:$AJ$167,TRUE)),0)</f>
        <v>0</v>
      </c>
      <c r="BE12" s="68">
        <f t="array" ref="BE12">IF($D12,SUMPRODUCT((economics!$AG$2:$AG$167=$B12)*(economics!$D$2:$D$167="whr")*economics!$AI$2:$AI$167*_xlfn.NORM.DIST(BE$3,economics!$AK$2:$AK$167,economics!$AJ$2:$AJ$167,TRUE)),0)</f>
        <v>0</v>
      </c>
      <c r="BF12" s="68">
        <f t="array" ref="BF12">IF($D12,SUMPRODUCT((economics!$AG$2:$AG$167=$B12)*(economics!$D$2:$D$167="whr")*economics!$AI$2:$AI$167*_xlfn.NORM.DIST(BF$3,economics!$AK$2:$AK$167,economics!$AJ$2:$AJ$167,TRUE)),0)</f>
        <v>0</v>
      </c>
      <c r="BG12" s="68">
        <f t="array" ref="BG12">IF($D12,SUMPRODUCT((economics!$AG$2:$AG$167=$B12)*(economics!$D$2:$D$167="whr")*economics!$AI$2:$AI$167*_xlfn.NORM.DIST(BG$3,economics!$AK$2:$AK$167,economics!$AJ$2:$AJ$167,TRUE)),0)</f>
        <v>0</v>
      </c>
      <c r="BH12" s="68">
        <f t="array" ref="BH12">IF($D12,SUMPRODUCT((economics!$AG$2:$AG$167=$B12)*(economics!$D$2:$D$167="whr")*economics!$AI$2:$AI$167*_xlfn.NORM.DIST(BH$3,economics!$AK$2:$AK$167,economics!$AJ$2:$AJ$167,TRUE)),0)</f>
        <v>0</v>
      </c>
      <c r="BI12" s="68">
        <f t="array" ref="BI12">IF($D12,SUMPRODUCT((economics!$AG$2:$AG$167=$B12)*(economics!$D$2:$D$167="whr")*economics!$AI$2:$AI$167*_xlfn.NORM.DIST(BI$3,economics!$AK$2:$AK$167,economics!$AJ$2:$AJ$167,TRUE)),0)</f>
        <v>0</v>
      </c>
      <c r="BJ12" s="68">
        <f t="array" ref="BJ12">IF($D12,SUMPRODUCT((economics!$AG$2:$AG$167=$B12)*(economics!$D$2:$D$167="whr")*economics!$AI$2:$AI$167*_xlfn.NORM.DIST(BJ$3,economics!$AK$2:$AK$167,economics!$AJ$2:$AJ$167,TRUE)),0)</f>
        <v>0</v>
      </c>
      <c r="BK12" s="68">
        <f t="array" ref="BK12">IF($D12,SUMPRODUCT((economics!$AG$2:$AG$167=$B12)*(economics!$D$2:$D$167="whr")*economics!$AI$2:$AI$167*_xlfn.NORM.DIST(BK$3,economics!$AK$2:$AK$167,economics!$AJ$2:$AJ$167,TRUE)),0)</f>
        <v>0</v>
      </c>
      <c r="BL12" s="68">
        <f t="array" ref="BL12">IF($D12,SUMPRODUCT((economics!$AG$2:$AG$167=$B12)*(economics!$D$2:$D$167="whr")*economics!$AI$2:$AI$167*_xlfn.NORM.DIST(BL$3,economics!$AK$2:$AK$167,economics!$AJ$2:$AJ$167,TRUE)),0)</f>
        <v>0</v>
      </c>
      <c r="BM12" s="68">
        <f t="array" ref="BM12">IF($D12,SUMPRODUCT((economics!$AG$2:$AG$167=$B12)*(economics!$D$2:$D$167="whr")*economics!$AI$2:$AI$167*_xlfn.NORM.DIST(BM$3,economics!$AK$2:$AK$167,economics!$AJ$2:$AJ$167,TRUE)),0)</f>
        <v>0</v>
      </c>
      <c r="BN12" s="68">
        <f t="array" ref="BN12">IF($D12,SUMPRODUCT((economics!$AG$2:$AG$167=$B12)*(economics!$D$2:$D$167="whr")*economics!$AI$2:$AI$167*_xlfn.NORM.DIST(BN$3,economics!$AK$2:$AK$167,economics!$AJ$2:$AJ$167,TRUE)),0)</f>
        <v>0</v>
      </c>
      <c r="BO12" s="68">
        <f t="array" ref="BO12">IF($D12,SUMPRODUCT((economics!$AG$2:$AG$167=$B12)*(economics!$D$2:$D$167="whr")*economics!$AI$2:$AI$167*_xlfn.NORM.DIST(BO$3,economics!$AK$2:$AK$167,economics!$AJ$2:$AJ$167,TRUE)),0)</f>
        <v>0</v>
      </c>
      <c r="BP12" s="68">
        <f t="array" ref="BP12">IF($D12,SUMPRODUCT((economics!$AG$2:$AG$167=$B12)*(economics!$D$2:$D$167="whr")*economics!$AI$2:$AI$167*_xlfn.NORM.DIST(BP$3,economics!$AK$2:$AK$167,economics!$AJ$2:$AJ$167,TRUE)),0)</f>
        <v>0</v>
      </c>
      <c r="BQ12" s="68">
        <f t="array" ref="BQ12">IF($D12,SUMPRODUCT((economics!$AG$2:$AG$167=$B12)*(economics!$D$2:$D$167="whr")*economics!$AI$2:$AI$167*_xlfn.NORM.DIST(BQ$3,economics!$AK$2:$AK$167,economics!$AJ$2:$AJ$167,TRUE)),0)</f>
        <v>0</v>
      </c>
      <c r="BR12" s="68">
        <f t="array" ref="BR12">IF($D12,SUMPRODUCT((economics!$AG$2:$AG$167=$B12)*(economics!$D$2:$D$167="whr")*economics!$AI$2:$AI$167*_xlfn.NORM.DIST(BR$3,economics!$AK$2:$AK$167,economics!$AJ$2:$AJ$167,TRUE)),0)</f>
        <v>0</v>
      </c>
      <c r="BS12" s="68">
        <f t="array" ref="BS12">IF($D12,SUMPRODUCT((economics!$AG$2:$AG$167=$B12)*(economics!$D$2:$D$167="whr")*economics!$AI$2:$AI$167*_xlfn.NORM.DIST(BS$3,economics!$AK$2:$AK$167,economics!$AJ$2:$AJ$167,TRUE)),0)</f>
        <v>0</v>
      </c>
      <c r="BT12" s="68">
        <f t="array" ref="BT12">IF($D12,SUMPRODUCT((economics!$AG$2:$AG$167=$B12)*(economics!$D$2:$D$167="whr")*economics!$AI$2:$AI$167*_xlfn.NORM.DIST(BT$3,economics!$AK$2:$AK$167,economics!$AJ$2:$AJ$167,TRUE)),0)</f>
        <v>0</v>
      </c>
      <c r="BU12" s="68">
        <f t="array" ref="BU12">IF($D12,SUMPRODUCT((economics!$AG$2:$AG$167=$B12)*(economics!$D$2:$D$167="whr")*economics!$AI$2:$AI$167*_xlfn.NORM.DIST(BU$3,economics!$AK$2:$AK$167,economics!$AJ$2:$AJ$167,TRUE)),0)</f>
        <v>0</v>
      </c>
      <c r="BV12" s="68">
        <f t="array" ref="BV12">IF($D12,SUMPRODUCT((economics!$AG$2:$AG$167=$B12)*(economics!$D$2:$D$167="whr")*economics!$AI$2:$AI$167*_xlfn.NORM.DIST(BV$3,economics!$AK$2:$AK$167,economics!$AJ$2:$AJ$167,TRUE)),0)</f>
        <v>0</v>
      </c>
      <c r="BW12" s="68">
        <f t="array" ref="BW12">IF($D12,SUMPRODUCT((economics!$AG$2:$AG$167=$B12)*(economics!$D$2:$D$167="whr")*economics!$AI$2:$AI$167*_xlfn.NORM.DIST(BW$3,economics!$AK$2:$AK$167,economics!$AJ$2:$AJ$167,TRUE)),0)</f>
        <v>0</v>
      </c>
      <c r="BX12" s="68">
        <f t="array" ref="BX12">IF($D12,SUMPRODUCT((economics!$AG$2:$AG$167=$B12)*(economics!$D$2:$D$167="whr")*economics!$AI$2:$AI$167*_xlfn.NORM.DIST(BX$3,economics!$AK$2:$AK$167,economics!$AJ$2:$AJ$167,TRUE)),0)</f>
        <v>0</v>
      </c>
      <c r="BY12" s="68">
        <f t="array" ref="BY12">IF($D12,SUMPRODUCT((economics!$AG$2:$AG$167=$B12)*(economics!$D$2:$D$167="whr")*economics!$AI$2:$AI$167*_xlfn.NORM.DIST(BY$3,economics!$AK$2:$AK$167,economics!$AJ$2:$AJ$167,TRUE)),0)</f>
        <v>0</v>
      </c>
      <c r="BZ12" s="68">
        <f t="array" ref="BZ12">IF($D12,SUMPRODUCT((economics!$AG$2:$AG$167=$B12)*(economics!$D$2:$D$167="whr")*economics!$AI$2:$AI$167*_xlfn.NORM.DIST(BZ$3,economics!$AK$2:$AK$167,economics!$AJ$2:$AJ$167,TRUE)),0)</f>
        <v>0</v>
      </c>
      <c r="CA12" s="68">
        <f t="array" ref="CA12">IF($D12,SUMPRODUCT((economics!$AG$2:$AG$167=$B12)*(economics!$D$2:$D$167="whr")*economics!$AI$2:$AI$167*_xlfn.NORM.DIST(CA$3,economics!$AK$2:$AK$167,economics!$AJ$2:$AJ$167,TRUE)),0)</f>
        <v>0</v>
      </c>
      <c r="CB12" s="68">
        <f t="array" ref="CB12">IF($D12,SUMPRODUCT((economics!$AG$2:$AG$167=$B12)*(economics!$D$2:$D$167="whr")*economics!$AI$2:$AI$167*_xlfn.NORM.DIST(CB$3,economics!$AK$2:$AK$167,economics!$AJ$2:$AJ$167,TRUE)),0)</f>
        <v>0</v>
      </c>
      <c r="CC12" s="68">
        <f t="array" ref="CC12">IF($D12,SUMPRODUCT((economics!$AG$2:$AG$167=$B12)*(economics!$D$2:$D$167="whr")*economics!$AI$2:$AI$167*_xlfn.NORM.DIST(CC$3,economics!$AK$2:$AK$167,economics!$AJ$2:$AJ$167,TRUE)),0)</f>
        <v>0</v>
      </c>
      <c r="CD12" s="68">
        <f t="array" ref="CD12">IF($D12,SUMPRODUCT((economics!$AG$2:$AG$167=$B12)*(economics!$D$2:$D$167="whr")*economics!$AI$2:$AI$167*_xlfn.NORM.DIST(CD$3,economics!$AK$2:$AK$167,economics!$AJ$2:$AJ$167,TRUE)),0)</f>
        <v>0</v>
      </c>
      <c r="CE12" s="68">
        <f t="array" ref="CE12">IF($D12,SUMPRODUCT((economics!$AG$2:$AG$167=$B12)*(economics!$D$2:$D$167="whr")*economics!$AI$2:$AI$167*_xlfn.NORM.DIST(CE$3,economics!$AK$2:$AK$167,economics!$AJ$2:$AJ$167,TRUE)),0)</f>
        <v>0</v>
      </c>
      <c r="CF12" s="68">
        <f t="array" ref="CF12">IF($D12,SUMPRODUCT((economics!$AG$2:$AG$167=$B12)*(economics!$D$2:$D$167="whr")*economics!$AI$2:$AI$167*_xlfn.NORM.DIST(CF$3,economics!$AK$2:$AK$167,economics!$AJ$2:$AJ$167,TRUE)),0)</f>
        <v>0</v>
      </c>
      <c r="CG12" s="68">
        <f t="array" ref="CG12">IF($D12,SUMPRODUCT((economics!$AG$2:$AG$167=$B12)*(economics!$D$2:$D$167="whr")*economics!$AI$2:$AI$167*_xlfn.NORM.DIST(CG$3,economics!$AK$2:$AK$167,economics!$AJ$2:$AJ$167,TRUE)),0)</f>
        <v>0</v>
      </c>
      <c r="CH12" s="68">
        <f t="array" ref="CH12">IF($D12,SUMPRODUCT((economics!$AG$2:$AG$167=$B12)*(economics!$D$2:$D$167="whr")*economics!$AI$2:$AI$167*_xlfn.NORM.DIST(CH$3,economics!$AK$2:$AK$167,economics!$AJ$2:$AJ$167,TRUE)),0)</f>
        <v>0</v>
      </c>
    </row>
    <row r="13" spans="1:86" x14ac:dyDescent="0.35">
      <c r="A13" t="str">
        <f>WHRPbI!A11</f>
        <v>chemicals 20</v>
      </c>
      <c r="B13">
        <v>20</v>
      </c>
      <c r="C13" s="68">
        <f>WHRPbI!B11</f>
        <v>7.9594820017559256E-2</v>
      </c>
      <c r="D13" t="b">
        <f>ISNUMBER(MATCH($B13,'energy base (MECS)'!$K$4:$K$9,0))</f>
        <v>1</v>
      </c>
      <c r="E13" s="68">
        <f t="array" ref="E13">IF($D13,SUMPRODUCT((economics!$AG$2:$AG$167=$B13)*(economics!$D$2:$D$167="whr")*economics!$AI$2:$AI$167*_xlfn.NORM.DIST(E$3,economics!$AK$2:$AK$167,economics!$AJ$2:$AJ$167,TRUE)),0)</f>
        <v>0</v>
      </c>
      <c r="F13" s="68">
        <f t="array" ref="F13">IF($D13,SUMPRODUCT((economics!$AG$2:$AG$167=$B13)*(economics!$D$2:$D$167="whr")*economics!$AI$2:$AI$167*_xlfn.NORM.DIST(F$3,economics!$AK$2:$AK$167,economics!$AJ$2:$AJ$167,TRUE)),0)</f>
        <v>0</v>
      </c>
      <c r="G13" s="68">
        <f t="array" ref="G13">IF($D13,SUMPRODUCT((economics!$AG$2:$AG$167=$B13)*(economics!$D$2:$D$167="whr")*economics!$AI$2:$AI$167*_xlfn.NORM.DIST(G$3,economics!$AK$2:$AK$167,economics!$AJ$2:$AJ$167,TRUE)),0)</f>
        <v>0</v>
      </c>
      <c r="H13" s="68">
        <f t="array" ref="H13">IF($D13,SUMPRODUCT((economics!$AG$2:$AG$167=$B13)*(economics!$D$2:$D$167="whr")*economics!$AI$2:$AI$167*_xlfn.NORM.DIST(H$3,economics!$AK$2:$AK$167,economics!$AJ$2:$AJ$167,TRUE)),0)</f>
        <v>0</v>
      </c>
      <c r="I13" s="68">
        <f t="array" ref="I13">IF($D13,SUMPRODUCT((economics!$AG$2:$AG$167=$B13)*(economics!$D$2:$D$167="whr")*economics!$AI$2:$AI$167*_xlfn.NORM.DIST(I$3,economics!$AK$2:$AK$167,economics!$AJ$2:$AJ$167,TRUE)),0)</f>
        <v>0</v>
      </c>
      <c r="J13" s="68">
        <f t="array" ref="J13">IF($D13,SUMPRODUCT((economics!$AG$2:$AG$167=$B13)*(economics!$D$2:$D$167="whr")*economics!$AI$2:$AI$167*_xlfn.NORM.DIST(J$3,economics!$AK$2:$AK$167,economics!$AJ$2:$AJ$167,TRUE)),0)</f>
        <v>0</v>
      </c>
      <c r="K13" s="68">
        <f t="array" ref="K13">IF($D13,SUMPRODUCT((economics!$AG$2:$AG$167=$B13)*(economics!$D$2:$D$167="whr")*economics!$AI$2:$AI$167*_xlfn.NORM.DIST(K$3,economics!$AK$2:$AK$167,economics!$AJ$2:$AJ$167,TRUE)),0)</f>
        <v>0</v>
      </c>
      <c r="L13" s="68">
        <f t="array" ref="L13">IF($D13,SUMPRODUCT((economics!$AG$2:$AG$167=$B13)*(economics!$D$2:$D$167="whr")*economics!$AI$2:$AI$167*_xlfn.NORM.DIST(L$3,economics!$AK$2:$AK$167,economics!$AJ$2:$AJ$167,TRUE)),0)</f>
        <v>0</v>
      </c>
      <c r="M13" s="68">
        <f t="array" ref="M13">IF($D13,SUMPRODUCT((economics!$AG$2:$AG$167=$B13)*(economics!$D$2:$D$167="whr")*economics!$AI$2:$AI$167*_xlfn.NORM.DIST(M$3,economics!$AK$2:$AK$167,economics!$AJ$2:$AJ$167,TRUE)),0)</f>
        <v>0</v>
      </c>
      <c r="N13" s="68">
        <f t="array" ref="N13">IF($D13,SUMPRODUCT((economics!$AG$2:$AG$167=$B13)*(economics!$D$2:$D$167="whr")*economics!$AI$2:$AI$167*_xlfn.NORM.DIST(N$3,economics!$AK$2:$AK$167,economics!$AJ$2:$AJ$167,TRUE)),0)</f>
        <v>0</v>
      </c>
      <c r="O13" s="68">
        <f t="array" ref="O13">IF($D13,SUMPRODUCT((economics!$AG$2:$AG$167=$B13)*(economics!$D$2:$D$167="whr")*economics!$AI$2:$AI$167*_xlfn.NORM.DIST(O$3,economics!$AK$2:$AK$167,economics!$AJ$2:$AJ$167,TRUE)),0)</f>
        <v>0</v>
      </c>
      <c r="P13" s="68">
        <f t="array" ref="P13">IF($D13,SUMPRODUCT((economics!$AG$2:$AG$167=$B13)*(economics!$D$2:$D$167="whr")*economics!$AI$2:$AI$167*_xlfn.NORM.DIST(P$3,economics!$AK$2:$AK$167,economics!$AJ$2:$AJ$167,TRUE)),0)</f>
        <v>0</v>
      </c>
      <c r="Q13" s="68">
        <f t="array" ref="Q13">IF($D13,SUMPRODUCT((economics!$AG$2:$AG$167=$B13)*(economics!$D$2:$D$167="whr")*economics!$AI$2:$AI$167*_xlfn.NORM.DIST(Q$3,economics!$AK$2:$AK$167,economics!$AJ$2:$AJ$167,TRUE)),0)</f>
        <v>0</v>
      </c>
      <c r="R13" s="68">
        <f t="array" ref="R13">IF($D13,SUMPRODUCT((economics!$AG$2:$AG$167=$B13)*(economics!$D$2:$D$167="whr")*economics!$AI$2:$AI$167*_xlfn.NORM.DIST(R$3,economics!$AK$2:$AK$167,economics!$AJ$2:$AJ$167,TRUE)),0)</f>
        <v>0</v>
      </c>
      <c r="S13" s="68">
        <f t="array" ref="S13">IF($D13,SUMPRODUCT((economics!$AG$2:$AG$167=$B13)*(economics!$D$2:$D$167="whr")*economics!$AI$2:$AI$167*_xlfn.NORM.DIST(S$3,economics!$AK$2:$AK$167,economics!$AJ$2:$AJ$167,TRUE)),0)</f>
        <v>0</v>
      </c>
      <c r="T13" s="68">
        <f t="array" ref="T13">IF($D13,SUMPRODUCT((economics!$AG$2:$AG$167=$B13)*(economics!$D$2:$D$167="whr")*economics!$AI$2:$AI$167*_xlfn.NORM.DIST(T$3,economics!$AK$2:$AK$167,economics!$AJ$2:$AJ$167,TRUE)),0)</f>
        <v>0</v>
      </c>
      <c r="U13" s="68">
        <f t="array" ref="U13">IF($D13,SUMPRODUCT((economics!$AG$2:$AG$167=$B13)*(economics!$D$2:$D$167="whr")*economics!$AI$2:$AI$167*_xlfn.NORM.DIST(U$3,economics!$AK$2:$AK$167,economics!$AJ$2:$AJ$167,TRUE)),0)</f>
        <v>0</v>
      </c>
      <c r="V13" s="68">
        <f t="array" ref="V13">IF($D13,SUMPRODUCT((economics!$AG$2:$AG$167=$B13)*(economics!$D$2:$D$167="whr")*economics!$AI$2:$AI$167*_xlfn.NORM.DIST(V$3,economics!$AK$2:$AK$167,economics!$AJ$2:$AJ$167,TRUE)),0)</f>
        <v>0</v>
      </c>
      <c r="W13" s="68">
        <f t="array" ref="W13">IF($D13,SUMPRODUCT((economics!$AG$2:$AG$167=$B13)*(economics!$D$2:$D$167="whr")*economics!$AI$2:$AI$167*_xlfn.NORM.DIST(W$3,economics!$AK$2:$AK$167,economics!$AJ$2:$AJ$167,TRUE)),0)</f>
        <v>0</v>
      </c>
      <c r="X13" s="68">
        <f t="array" ref="X13">IF($D13,SUMPRODUCT((economics!$AG$2:$AG$167=$B13)*(economics!$D$2:$D$167="whr")*economics!$AI$2:$AI$167*_xlfn.NORM.DIST(X$3,economics!$AK$2:$AK$167,economics!$AJ$2:$AJ$167,TRUE)),0)</f>
        <v>0</v>
      </c>
      <c r="Y13" s="68">
        <f t="array" ref="Y13">IF($D13,SUMPRODUCT((economics!$AG$2:$AG$167=$B13)*(economics!$D$2:$D$167="whr")*economics!$AI$2:$AI$167*_xlfn.NORM.DIST(Y$3,economics!$AK$2:$AK$167,economics!$AJ$2:$AJ$167,TRUE)),0)</f>
        <v>0</v>
      </c>
      <c r="Z13" s="68">
        <f t="array" ref="Z13">IF($D13,SUMPRODUCT((economics!$AG$2:$AG$167=$B13)*(economics!$D$2:$D$167="whr")*economics!$AI$2:$AI$167*_xlfn.NORM.DIST(Z$3,economics!$AK$2:$AK$167,economics!$AJ$2:$AJ$167,TRUE)),0)</f>
        <v>0</v>
      </c>
      <c r="AA13" s="68">
        <f t="array" ref="AA13">IF($D13,SUMPRODUCT((economics!$AG$2:$AG$167=$B13)*(economics!$D$2:$D$167="whr")*economics!$AI$2:$AI$167*_xlfn.NORM.DIST(AA$3,economics!$AK$2:$AK$167,economics!$AJ$2:$AJ$167,TRUE)),0)</f>
        <v>0</v>
      </c>
      <c r="AB13" s="68">
        <f t="array" ref="AB13">IF($D13,SUMPRODUCT((economics!$AG$2:$AG$167=$B13)*(economics!$D$2:$D$167="whr")*economics!$AI$2:$AI$167*_xlfn.NORM.DIST(AB$3,economics!$AK$2:$AK$167,economics!$AJ$2:$AJ$167,TRUE)),0)</f>
        <v>0</v>
      </c>
      <c r="AC13" s="68">
        <f t="array" ref="AC13">IF($D13,SUMPRODUCT((economics!$AG$2:$AG$167=$B13)*(economics!$D$2:$D$167="whr")*economics!$AI$2:$AI$167*_xlfn.NORM.DIST(AC$3,economics!$AK$2:$AK$167,economics!$AJ$2:$AJ$167,TRUE)),0)</f>
        <v>0</v>
      </c>
      <c r="AD13" s="68">
        <f t="array" ref="AD13">IF($D13,SUMPRODUCT((economics!$AG$2:$AG$167=$B13)*(economics!$D$2:$D$167="whr")*economics!$AI$2:$AI$167*_xlfn.NORM.DIST(AD$3,economics!$AK$2:$AK$167,economics!$AJ$2:$AJ$167,TRUE)),0)</f>
        <v>0</v>
      </c>
      <c r="AE13" s="68">
        <f t="array" ref="AE13">IF($D13,SUMPRODUCT((economics!$AG$2:$AG$167=$B13)*(economics!$D$2:$D$167="whr")*economics!$AI$2:$AI$167*_xlfn.NORM.DIST(AE$3,economics!$AK$2:$AK$167,economics!$AJ$2:$AJ$167,TRUE)),0)</f>
        <v>0</v>
      </c>
      <c r="AF13" s="68">
        <f t="array" ref="AF13">IF($D13,SUMPRODUCT((economics!$AG$2:$AG$167=$B13)*(economics!$D$2:$D$167="whr")*economics!$AI$2:$AI$167*_xlfn.NORM.DIST(AF$3,economics!$AK$2:$AK$167,economics!$AJ$2:$AJ$167,TRUE)),0)</f>
        <v>0</v>
      </c>
      <c r="AG13" s="68">
        <f t="array" ref="AG13">IF($D13,SUMPRODUCT((economics!$AG$2:$AG$167=$B13)*(economics!$D$2:$D$167="whr")*economics!$AI$2:$AI$167*_xlfn.NORM.DIST(AG$3,economics!$AK$2:$AK$167,economics!$AJ$2:$AJ$167,TRUE)),0)</f>
        <v>0</v>
      </c>
      <c r="AH13" s="68">
        <f t="array" ref="AH13">IF($D13,SUMPRODUCT((economics!$AG$2:$AG$167=$B13)*(economics!$D$2:$D$167="whr")*economics!$AI$2:$AI$167*_xlfn.NORM.DIST(AH$3,economics!$AK$2:$AK$167,economics!$AJ$2:$AJ$167,TRUE)),0)</f>
        <v>0</v>
      </c>
      <c r="AI13" s="68">
        <f t="array" ref="AI13">IF($D13,SUMPRODUCT((economics!$AG$2:$AG$167=$B13)*(economics!$D$2:$D$167="whr")*economics!$AI$2:$AI$167*_xlfn.NORM.DIST(AI$3,economics!$AK$2:$AK$167,economics!$AJ$2:$AJ$167,TRUE)),0)</f>
        <v>0</v>
      </c>
      <c r="AJ13" s="68">
        <f t="array" ref="AJ13">IF($D13,SUMPRODUCT((economics!$AG$2:$AG$167=$B13)*(economics!$D$2:$D$167="whr")*economics!$AI$2:$AI$167*_xlfn.NORM.DIST(AJ$3,economics!$AK$2:$AK$167,economics!$AJ$2:$AJ$167,TRUE)),0)</f>
        <v>0</v>
      </c>
      <c r="AK13" s="68">
        <f t="array" ref="AK13">IF($D13,SUMPRODUCT((economics!$AG$2:$AG$167=$B13)*(economics!$D$2:$D$167="whr")*economics!$AI$2:$AI$167*_xlfn.NORM.DIST(AK$3,economics!$AK$2:$AK$167,economics!$AJ$2:$AJ$167,TRUE)),0)</f>
        <v>0</v>
      </c>
      <c r="AL13" s="68">
        <f t="array" ref="AL13">IF($D13,SUMPRODUCT((economics!$AG$2:$AG$167=$B13)*(economics!$D$2:$D$167="whr")*economics!$AI$2:$AI$167*_xlfn.NORM.DIST(AL$3,economics!$AK$2:$AK$167,economics!$AJ$2:$AJ$167,TRUE)),0)</f>
        <v>0</v>
      </c>
      <c r="AM13" s="68">
        <f t="array" ref="AM13">IF($D13,SUMPRODUCT((economics!$AG$2:$AG$167=$B13)*(economics!$D$2:$D$167="whr")*economics!$AI$2:$AI$167*_xlfn.NORM.DIST(AM$3,economics!$AK$2:$AK$167,economics!$AJ$2:$AJ$167,TRUE)),0)</f>
        <v>0</v>
      </c>
      <c r="AN13" s="68">
        <f t="array" ref="AN13">IF($D13,SUMPRODUCT((economics!$AG$2:$AG$167=$B13)*(economics!$D$2:$D$167="whr")*economics!$AI$2:$AI$167*_xlfn.NORM.DIST(AN$3,economics!$AK$2:$AK$167,economics!$AJ$2:$AJ$167,TRUE)),0)</f>
        <v>0</v>
      </c>
      <c r="AO13" s="68">
        <f t="array" ref="AO13">IF($D13,SUMPRODUCT((economics!$AG$2:$AG$167=$B13)*(economics!$D$2:$D$167="whr")*economics!$AI$2:$AI$167*_xlfn.NORM.DIST(AO$3,economics!$AK$2:$AK$167,economics!$AJ$2:$AJ$167,TRUE)),0)</f>
        <v>0</v>
      </c>
      <c r="AP13" s="68">
        <f t="array" ref="AP13">IF($D13,SUMPRODUCT((economics!$AG$2:$AG$167=$B13)*(economics!$D$2:$D$167="whr")*economics!$AI$2:$AI$167*_xlfn.NORM.DIST(AP$3,economics!$AK$2:$AK$167,economics!$AJ$2:$AJ$167,TRUE)),0)</f>
        <v>0</v>
      </c>
      <c r="AQ13" s="68">
        <f t="array" ref="AQ13">IF($D13,SUMPRODUCT((economics!$AG$2:$AG$167=$B13)*(economics!$D$2:$D$167="whr")*economics!$AI$2:$AI$167*_xlfn.NORM.DIST(AQ$3,economics!$AK$2:$AK$167,economics!$AJ$2:$AJ$167,TRUE)),0)</f>
        <v>0</v>
      </c>
      <c r="AR13" s="68">
        <f t="array" ref="AR13">IF($D13,SUMPRODUCT((economics!$AG$2:$AG$167=$B13)*(economics!$D$2:$D$167="whr")*economics!$AI$2:$AI$167*_xlfn.NORM.DIST(AR$3,economics!$AK$2:$AK$167,economics!$AJ$2:$AJ$167,TRUE)),0)</f>
        <v>0</v>
      </c>
      <c r="AS13" s="68">
        <f t="array" ref="AS13">IF($D13,SUMPRODUCT((economics!$AG$2:$AG$167=$B13)*(economics!$D$2:$D$167="whr")*economics!$AI$2:$AI$167*_xlfn.NORM.DIST(AS$3,economics!$AK$2:$AK$167,economics!$AJ$2:$AJ$167,TRUE)),0)</f>
        <v>0</v>
      </c>
      <c r="AT13" s="68">
        <f t="array" ref="AT13">IF($D13,SUMPRODUCT((economics!$AG$2:$AG$167=$B13)*(economics!$D$2:$D$167="whr")*economics!$AI$2:$AI$167*_xlfn.NORM.DIST(AT$3,economics!$AK$2:$AK$167,economics!$AJ$2:$AJ$167,TRUE)),0)</f>
        <v>0</v>
      </c>
      <c r="AU13" s="68">
        <f t="array" ref="AU13">IF($D13,SUMPRODUCT((economics!$AG$2:$AG$167=$B13)*(economics!$D$2:$D$167="whr")*economics!$AI$2:$AI$167*_xlfn.NORM.DIST(AU$3,economics!$AK$2:$AK$167,economics!$AJ$2:$AJ$167,TRUE)),0)</f>
        <v>0</v>
      </c>
      <c r="AV13" s="68">
        <f t="array" ref="AV13">IF($D13,SUMPRODUCT((economics!$AG$2:$AG$167=$B13)*(economics!$D$2:$D$167="whr")*economics!$AI$2:$AI$167*_xlfn.NORM.DIST(AV$3,economics!$AK$2:$AK$167,economics!$AJ$2:$AJ$167,TRUE)),0)</f>
        <v>0</v>
      </c>
      <c r="AW13" s="68">
        <f t="array" ref="AW13">IF($D13,SUMPRODUCT((economics!$AG$2:$AG$167=$B13)*(economics!$D$2:$D$167="whr")*economics!$AI$2:$AI$167*_xlfn.NORM.DIST(AW$3,economics!$AK$2:$AK$167,economics!$AJ$2:$AJ$167,TRUE)),0)</f>
        <v>0</v>
      </c>
      <c r="AX13" s="68">
        <f t="array" ref="AX13">IF($D13,SUMPRODUCT((economics!$AG$2:$AG$167=$B13)*(economics!$D$2:$D$167="whr")*economics!$AI$2:$AI$167*_xlfn.NORM.DIST(AX$3,economics!$AK$2:$AK$167,economics!$AJ$2:$AJ$167,TRUE)),0)</f>
        <v>0</v>
      </c>
      <c r="AY13" s="68">
        <f t="array" ref="AY13">IF($D13,SUMPRODUCT((economics!$AG$2:$AG$167=$B13)*(economics!$D$2:$D$167="whr")*economics!$AI$2:$AI$167*_xlfn.NORM.DIST(AY$3,economics!$AK$2:$AK$167,economics!$AJ$2:$AJ$167,TRUE)),0)</f>
        <v>0</v>
      </c>
      <c r="AZ13" s="68">
        <f t="array" ref="AZ13">IF($D13,SUMPRODUCT((economics!$AG$2:$AG$167=$B13)*(economics!$D$2:$D$167="whr")*economics!$AI$2:$AI$167*_xlfn.NORM.DIST(AZ$3,economics!$AK$2:$AK$167,economics!$AJ$2:$AJ$167,TRUE)),0)</f>
        <v>0</v>
      </c>
      <c r="BA13" s="68">
        <f t="array" ref="BA13">IF($D13,SUMPRODUCT((economics!$AG$2:$AG$167=$B13)*(economics!$D$2:$D$167="whr")*economics!$AI$2:$AI$167*_xlfn.NORM.DIST(BA$3,economics!$AK$2:$AK$167,economics!$AJ$2:$AJ$167,TRUE)),0)</f>
        <v>0</v>
      </c>
      <c r="BB13" s="68">
        <f t="array" ref="BB13">IF($D13,SUMPRODUCT((economics!$AG$2:$AG$167=$B13)*(economics!$D$2:$D$167="whr")*economics!$AI$2:$AI$167*_xlfn.NORM.DIST(BB$3,economics!$AK$2:$AK$167,economics!$AJ$2:$AJ$167,TRUE)),0)</f>
        <v>0</v>
      </c>
      <c r="BC13" s="68">
        <f t="array" ref="BC13">IF($D13,SUMPRODUCT((economics!$AG$2:$AG$167=$B13)*(economics!$D$2:$D$167="whr")*economics!$AI$2:$AI$167*_xlfn.NORM.DIST(BC$3,economics!$AK$2:$AK$167,economics!$AJ$2:$AJ$167,TRUE)),0)</f>
        <v>0</v>
      </c>
      <c r="BD13" s="68">
        <f t="array" ref="BD13">IF($D13,SUMPRODUCT((economics!$AG$2:$AG$167=$B13)*(economics!$D$2:$D$167="whr")*economics!$AI$2:$AI$167*_xlfn.NORM.DIST(BD$3,economics!$AK$2:$AK$167,economics!$AJ$2:$AJ$167,TRUE)),0)</f>
        <v>0</v>
      </c>
      <c r="BE13" s="68">
        <f t="array" ref="BE13">IF($D13,SUMPRODUCT((economics!$AG$2:$AG$167=$B13)*(economics!$D$2:$D$167="whr")*economics!$AI$2:$AI$167*_xlfn.NORM.DIST(BE$3,economics!$AK$2:$AK$167,economics!$AJ$2:$AJ$167,TRUE)),0)</f>
        <v>0</v>
      </c>
      <c r="BF13" s="68">
        <f t="array" ref="BF13">IF($D13,SUMPRODUCT((economics!$AG$2:$AG$167=$B13)*(economics!$D$2:$D$167="whr")*economics!$AI$2:$AI$167*_xlfn.NORM.DIST(BF$3,economics!$AK$2:$AK$167,economics!$AJ$2:$AJ$167,TRUE)),0)</f>
        <v>0</v>
      </c>
      <c r="BG13" s="68">
        <f t="array" ref="BG13">IF($D13,SUMPRODUCT((economics!$AG$2:$AG$167=$B13)*(economics!$D$2:$D$167="whr")*economics!$AI$2:$AI$167*_xlfn.NORM.DIST(BG$3,economics!$AK$2:$AK$167,economics!$AJ$2:$AJ$167,TRUE)),0)</f>
        <v>0</v>
      </c>
      <c r="BH13" s="68">
        <f t="array" ref="BH13">IF($D13,SUMPRODUCT((economics!$AG$2:$AG$167=$B13)*(economics!$D$2:$D$167="whr")*economics!$AI$2:$AI$167*_xlfn.NORM.DIST(BH$3,economics!$AK$2:$AK$167,economics!$AJ$2:$AJ$167,TRUE)),0)</f>
        <v>0</v>
      </c>
      <c r="BI13" s="68">
        <f t="array" ref="BI13">IF($D13,SUMPRODUCT((economics!$AG$2:$AG$167=$B13)*(economics!$D$2:$D$167="whr")*economics!$AI$2:$AI$167*_xlfn.NORM.DIST(BI$3,economics!$AK$2:$AK$167,economics!$AJ$2:$AJ$167,TRUE)),0)</f>
        <v>0</v>
      </c>
      <c r="BJ13" s="68">
        <f t="array" ref="BJ13">IF($D13,SUMPRODUCT((economics!$AG$2:$AG$167=$B13)*(economics!$D$2:$D$167="whr")*economics!$AI$2:$AI$167*_xlfn.NORM.DIST(BJ$3,economics!$AK$2:$AK$167,economics!$AJ$2:$AJ$167,TRUE)),0)</f>
        <v>0</v>
      </c>
      <c r="BK13" s="68">
        <f t="array" ref="BK13">IF($D13,SUMPRODUCT((economics!$AG$2:$AG$167=$B13)*(economics!$D$2:$D$167="whr")*economics!$AI$2:$AI$167*_xlfn.NORM.DIST(BK$3,economics!$AK$2:$AK$167,economics!$AJ$2:$AJ$167,TRUE)),0)</f>
        <v>0</v>
      </c>
      <c r="BL13" s="68">
        <f t="array" ref="BL13">IF($D13,SUMPRODUCT((economics!$AG$2:$AG$167=$B13)*(economics!$D$2:$D$167="whr")*economics!$AI$2:$AI$167*_xlfn.NORM.DIST(BL$3,economics!$AK$2:$AK$167,economics!$AJ$2:$AJ$167,TRUE)),0)</f>
        <v>0</v>
      </c>
      <c r="BM13" s="68">
        <f t="array" ref="BM13">IF($D13,SUMPRODUCT((economics!$AG$2:$AG$167=$B13)*(economics!$D$2:$D$167="whr")*economics!$AI$2:$AI$167*_xlfn.NORM.DIST(BM$3,economics!$AK$2:$AK$167,economics!$AJ$2:$AJ$167,TRUE)),0)</f>
        <v>0</v>
      </c>
      <c r="BN13" s="68">
        <f t="array" ref="BN13">IF($D13,SUMPRODUCT((economics!$AG$2:$AG$167=$B13)*(economics!$D$2:$D$167="whr")*economics!$AI$2:$AI$167*_xlfn.NORM.DIST(BN$3,economics!$AK$2:$AK$167,economics!$AJ$2:$AJ$167,TRUE)),0)</f>
        <v>0</v>
      </c>
      <c r="BO13" s="68">
        <f t="array" ref="BO13">IF($D13,SUMPRODUCT((economics!$AG$2:$AG$167=$B13)*(economics!$D$2:$D$167="whr")*economics!$AI$2:$AI$167*_xlfn.NORM.DIST(BO$3,economics!$AK$2:$AK$167,economics!$AJ$2:$AJ$167,TRUE)),0)</f>
        <v>0</v>
      </c>
      <c r="BP13" s="68">
        <f t="array" ref="BP13">IF($D13,SUMPRODUCT((economics!$AG$2:$AG$167=$B13)*(economics!$D$2:$D$167="whr")*economics!$AI$2:$AI$167*_xlfn.NORM.DIST(BP$3,economics!$AK$2:$AK$167,economics!$AJ$2:$AJ$167,TRUE)),0)</f>
        <v>0</v>
      </c>
      <c r="BQ13" s="68">
        <f t="array" ref="BQ13">IF($D13,SUMPRODUCT((economics!$AG$2:$AG$167=$B13)*(economics!$D$2:$D$167="whr")*economics!$AI$2:$AI$167*_xlfn.NORM.DIST(BQ$3,economics!$AK$2:$AK$167,economics!$AJ$2:$AJ$167,TRUE)),0)</f>
        <v>0</v>
      </c>
      <c r="BR13" s="68">
        <f t="array" ref="BR13">IF($D13,SUMPRODUCT((economics!$AG$2:$AG$167=$B13)*(economics!$D$2:$D$167="whr")*economics!$AI$2:$AI$167*_xlfn.NORM.DIST(BR$3,economics!$AK$2:$AK$167,economics!$AJ$2:$AJ$167,TRUE)),0)</f>
        <v>0</v>
      </c>
      <c r="BS13" s="68">
        <f t="array" ref="BS13">IF($D13,SUMPRODUCT((economics!$AG$2:$AG$167=$B13)*(economics!$D$2:$D$167="whr")*economics!$AI$2:$AI$167*_xlfn.NORM.DIST(BS$3,economics!$AK$2:$AK$167,economics!$AJ$2:$AJ$167,TRUE)),0)</f>
        <v>0</v>
      </c>
      <c r="BT13" s="68">
        <f t="array" ref="BT13">IF($D13,SUMPRODUCT((economics!$AG$2:$AG$167=$B13)*(economics!$D$2:$D$167="whr")*economics!$AI$2:$AI$167*_xlfn.NORM.DIST(BT$3,economics!$AK$2:$AK$167,economics!$AJ$2:$AJ$167,TRUE)),0)</f>
        <v>0</v>
      </c>
      <c r="BU13" s="68">
        <f t="array" ref="BU13">IF($D13,SUMPRODUCT((economics!$AG$2:$AG$167=$B13)*(economics!$D$2:$D$167="whr")*economics!$AI$2:$AI$167*_xlfn.NORM.DIST(BU$3,economics!$AK$2:$AK$167,economics!$AJ$2:$AJ$167,TRUE)),0)</f>
        <v>0</v>
      </c>
      <c r="BV13" s="68">
        <f t="array" ref="BV13">IF($D13,SUMPRODUCT((economics!$AG$2:$AG$167=$B13)*(economics!$D$2:$D$167="whr")*economics!$AI$2:$AI$167*_xlfn.NORM.DIST(BV$3,economics!$AK$2:$AK$167,economics!$AJ$2:$AJ$167,TRUE)),0)</f>
        <v>0</v>
      </c>
      <c r="BW13" s="68">
        <f t="array" ref="BW13">IF($D13,SUMPRODUCT((economics!$AG$2:$AG$167=$B13)*(economics!$D$2:$D$167="whr")*economics!$AI$2:$AI$167*_xlfn.NORM.DIST(BW$3,economics!$AK$2:$AK$167,economics!$AJ$2:$AJ$167,TRUE)),0)</f>
        <v>0</v>
      </c>
      <c r="BX13" s="68">
        <f t="array" ref="BX13">IF($D13,SUMPRODUCT((economics!$AG$2:$AG$167=$B13)*(economics!$D$2:$D$167="whr")*economics!$AI$2:$AI$167*_xlfn.NORM.DIST(BX$3,economics!$AK$2:$AK$167,economics!$AJ$2:$AJ$167,TRUE)),0)</f>
        <v>0</v>
      </c>
      <c r="BY13" s="68">
        <f t="array" ref="BY13">IF($D13,SUMPRODUCT((economics!$AG$2:$AG$167=$B13)*(economics!$D$2:$D$167="whr")*economics!$AI$2:$AI$167*_xlfn.NORM.DIST(BY$3,economics!$AK$2:$AK$167,economics!$AJ$2:$AJ$167,TRUE)),0)</f>
        <v>0</v>
      </c>
      <c r="BZ13" s="68">
        <f t="array" ref="BZ13">IF($D13,SUMPRODUCT((economics!$AG$2:$AG$167=$B13)*(economics!$D$2:$D$167="whr")*economics!$AI$2:$AI$167*_xlfn.NORM.DIST(BZ$3,economics!$AK$2:$AK$167,economics!$AJ$2:$AJ$167,TRUE)),0)</f>
        <v>0</v>
      </c>
      <c r="CA13" s="68">
        <f t="array" ref="CA13">IF($D13,SUMPRODUCT((economics!$AG$2:$AG$167=$B13)*(economics!$D$2:$D$167="whr")*economics!$AI$2:$AI$167*_xlfn.NORM.DIST(CA$3,economics!$AK$2:$AK$167,economics!$AJ$2:$AJ$167,TRUE)),0)</f>
        <v>0</v>
      </c>
      <c r="CB13" s="68">
        <f t="array" ref="CB13">IF($D13,SUMPRODUCT((economics!$AG$2:$AG$167=$B13)*(economics!$D$2:$D$167="whr")*economics!$AI$2:$AI$167*_xlfn.NORM.DIST(CB$3,economics!$AK$2:$AK$167,economics!$AJ$2:$AJ$167,TRUE)),0)</f>
        <v>0</v>
      </c>
      <c r="CC13" s="68">
        <f t="array" ref="CC13">IF($D13,SUMPRODUCT((economics!$AG$2:$AG$167=$B13)*(economics!$D$2:$D$167="whr")*economics!$AI$2:$AI$167*_xlfn.NORM.DIST(CC$3,economics!$AK$2:$AK$167,economics!$AJ$2:$AJ$167,TRUE)),0)</f>
        <v>0</v>
      </c>
      <c r="CD13" s="68">
        <f t="array" ref="CD13">IF($D13,SUMPRODUCT((economics!$AG$2:$AG$167=$B13)*(economics!$D$2:$D$167="whr")*economics!$AI$2:$AI$167*_xlfn.NORM.DIST(CD$3,economics!$AK$2:$AK$167,economics!$AJ$2:$AJ$167,TRUE)),0)</f>
        <v>0</v>
      </c>
      <c r="CE13" s="68">
        <f t="array" ref="CE13">IF($D13,SUMPRODUCT((economics!$AG$2:$AG$167=$B13)*(economics!$D$2:$D$167="whr")*economics!$AI$2:$AI$167*_xlfn.NORM.DIST(CE$3,economics!$AK$2:$AK$167,economics!$AJ$2:$AJ$167,TRUE)),0)</f>
        <v>0</v>
      </c>
      <c r="CF13" s="68">
        <f t="array" ref="CF13">IF($D13,SUMPRODUCT((economics!$AG$2:$AG$167=$B13)*(economics!$D$2:$D$167="whr")*economics!$AI$2:$AI$167*_xlfn.NORM.DIST(CF$3,economics!$AK$2:$AK$167,economics!$AJ$2:$AJ$167,TRUE)),0)</f>
        <v>0</v>
      </c>
      <c r="CG13" s="68">
        <f t="array" ref="CG13">IF($D13,SUMPRODUCT((economics!$AG$2:$AG$167=$B13)*(economics!$D$2:$D$167="whr")*economics!$AI$2:$AI$167*_xlfn.NORM.DIST(CG$3,economics!$AK$2:$AK$167,economics!$AJ$2:$AJ$167,TRUE)),0)</f>
        <v>0</v>
      </c>
      <c r="CH13" s="68">
        <f t="array" ref="CH13">IF($D13,SUMPRODUCT((economics!$AG$2:$AG$167=$B13)*(economics!$D$2:$D$167="whr")*economics!$AI$2:$AI$167*_xlfn.NORM.DIST(CH$3,economics!$AK$2:$AK$167,economics!$AJ$2:$AJ$167,TRUE)),0)</f>
        <v>0</v>
      </c>
    </row>
    <row r="14" spans="1:86" x14ac:dyDescent="0.35">
      <c r="A14" t="str">
        <f>WHRPbI!A12</f>
        <v>rubber and plastic products 22</v>
      </c>
      <c r="B14">
        <v>22</v>
      </c>
      <c r="C14" s="68">
        <f>WHRPbI!B12</f>
        <v>0.11700000000000001</v>
      </c>
      <c r="D14" t="b">
        <f>ISNUMBER(MATCH($B14,'energy base (MECS)'!$K$4:$K$9,0))</f>
        <v>0</v>
      </c>
      <c r="E14" s="68">
        <f t="array" ref="E14">IF($D14,SUMPRODUCT((economics!$AG$2:$AG$167=$B14)*(economics!$D$2:$D$167="whr")*economics!$AI$2:$AI$167*_xlfn.NORM.DIST(E$3,economics!$AK$2:$AK$167,economics!$AJ$2:$AJ$167,TRUE)),0)</f>
        <v>0</v>
      </c>
      <c r="F14" s="68">
        <f t="array" ref="F14">IF($D14,SUMPRODUCT((economics!$AG$2:$AG$167=$B14)*(economics!$D$2:$D$167="whr")*economics!$AI$2:$AI$167*_xlfn.NORM.DIST(F$3,economics!$AK$2:$AK$167,economics!$AJ$2:$AJ$167,TRUE)),0)</f>
        <v>0</v>
      </c>
      <c r="G14" s="68">
        <f t="array" ref="G14">IF($D14,SUMPRODUCT((economics!$AG$2:$AG$167=$B14)*(economics!$D$2:$D$167="whr")*economics!$AI$2:$AI$167*_xlfn.NORM.DIST(G$3,economics!$AK$2:$AK$167,economics!$AJ$2:$AJ$167,TRUE)),0)</f>
        <v>0</v>
      </c>
      <c r="H14" s="68">
        <f t="array" ref="H14">IF($D14,SUMPRODUCT((economics!$AG$2:$AG$167=$B14)*(economics!$D$2:$D$167="whr")*economics!$AI$2:$AI$167*_xlfn.NORM.DIST(H$3,economics!$AK$2:$AK$167,economics!$AJ$2:$AJ$167,TRUE)),0)</f>
        <v>0</v>
      </c>
      <c r="I14" s="68">
        <f t="array" ref="I14">IF($D14,SUMPRODUCT((economics!$AG$2:$AG$167=$B14)*(economics!$D$2:$D$167="whr")*economics!$AI$2:$AI$167*_xlfn.NORM.DIST(I$3,economics!$AK$2:$AK$167,economics!$AJ$2:$AJ$167,TRUE)),0)</f>
        <v>0</v>
      </c>
      <c r="J14" s="68">
        <f t="array" ref="J14">IF($D14,SUMPRODUCT((economics!$AG$2:$AG$167=$B14)*(economics!$D$2:$D$167="whr")*economics!$AI$2:$AI$167*_xlfn.NORM.DIST(J$3,economics!$AK$2:$AK$167,economics!$AJ$2:$AJ$167,TRUE)),0)</f>
        <v>0</v>
      </c>
      <c r="K14" s="68">
        <f t="array" ref="K14">IF($D14,SUMPRODUCT((economics!$AG$2:$AG$167=$B14)*(economics!$D$2:$D$167="whr")*economics!$AI$2:$AI$167*_xlfn.NORM.DIST(K$3,economics!$AK$2:$AK$167,economics!$AJ$2:$AJ$167,TRUE)),0)</f>
        <v>0</v>
      </c>
      <c r="L14" s="68">
        <f t="array" ref="L14">IF($D14,SUMPRODUCT((economics!$AG$2:$AG$167=$B14)*(economics!$D$2:$D$167="whr")*economics!$AI$2:$AI$167*_xlfn.NORM.DIST(L$3,economics!$AK$2:$AK$167,economics!$AJ$2:$AJ$167,TRUE)),0)</f>
        <v>0</v>
      </c>
      <c r="M14" s="68">
        <f t="array" ref="M14">IF($D14,SUMPRODUCT((economics!$AG$2:$AG$167=$B14)*(economics!$D$2:$D$167="whr")*economics!$AI$2:$AI$167*_xlfn.NORM.DIST(M$3,economics!$AK$2:$AK$167,economics!$AJ$2:$AJ$167,TRUE)),0)</f>
        <v>0</v>
      </c>
      <c r="N14" s="68">
        <f t="array" ref="N14">IF($D14,SUMPRODUCT((economics!$AG$2:$AG$167=$B14)*(economics!$D$2:$D$167="whr")*economics!$AI$2:$AI$167*_xlfn.NORM.DIST(N$3,economics!$AK$2:$AK$167,economics!$AJ$2:$AJ$167,TRUE)),0)</f>
        <v>0</v>
      </c>
      <c r="O14" s="68">
        <f t="array" ref="O14">IF($D14,SUMPRODUCT((economics!$AG$2:$AG$167=$B14)*(economics!$D$2:$D$167="whr")*economics!$AI$2:$AI$167*_xlfn.NORM.DIST(O$3,economics!$AK$2:$AK$167,economics!$AJ$2:$AJ$167,TRUE)),0)</f>
        <v>0</v>
      </c>
      <c r="P14" s="68">
        <f t="array" ref="P14">IF($D14,SUMPRODUCT((economics!$AG$2:$AG$167=$B14)*(economics!$D$2:$D$167="whr")*economics!$AI$2:$AI$167*_xlfn.NORM.DIST(P$3,economics!$AK$2:$AK$167,economics!$AJ$2:$AJ$167,TRUE)),0)</f>
        <v>0</v>
      </c>
      <c r="Q14" s="68">
        <f t="array" ref="Q14">IF($D14,SUMPRODUCT((economics!$AG$2:$AG$167=$B14)*(economics!$D$2:$D$167="whr")*economics!$AI$2:$AI$167*_xlfn.NORM.DIST(Q$3,economics!$AK$2:$AK$167,economics!$AJ$2:$AJ$167,TRUE)),0)</f>
        <v>0</v>
      </c>
      <c r="R14" s="68">
        <f t="array" ref="R14">IF($D14,SUMPRODUCT((economics!$AG$2:$AG$167=$B14)*(economics!$D$2:$D$167="whr")*economics!$AI$2:$AI$167*_xlfn.NORM.DIST(R$3,economics!$AK$2:$AK$167,economics!$AJ$2:$AJ$167,TRUE)),0)</f>
        <v>0</v>
      </c>
      <c r="S14" s="68">
        <f t="array" ref="S14">IF($D14,SUMPRODUCT((economics!$AG$2:$AG$167=$B14)*(economics!$D$2:$D$167="whr")*economics!$AI$2:$AI$167*_xlfn.NORM.DIST(S$3,economics!$AK$2:$AK$167,economics!$AJ$2:$AJ$167,TRUE)),0)</f>
        <v>0</v>
      </c>
      <c r="T14" s="68">
        <f t="array" ref="T14">IF($D14,SUMPRODUCT((economics!$AG$2:$AG$167=$B14)*(economics!$D$2:$D$167="whr")*economics!$AI$2:$AI$167*_xlfn.NORM.DIST(T$3,economics!$AK$2:$AK$167,economics!$AJ$2:$AJ$167,TRUE)),0)</f>
        <v>0</v>
      </c>
      <c r="U14" s="68">
        <f t="array" ref="U14">IF($D14,SUMPRODUCT((economics!$AG$2:$AG$167=$B14)*(economics!$D$2:$D$167="whr")*economics!$AI$2:$AI$167*_xlfn.NORM.DIST(U$3,economics!$AK$2:$AK$167,economics!$AJ$2:$AJ$167,TRUE)),0)</f>
        <v>0</v>
      </c>
      <c r="V14" s="68">
        <f t="array" ref="V14">IF($D14,SUMPRODUCT((economics!$AG$2:$AG$167=$B14)*(economics!$D$2:$D$167="whr")*economics!$AI$2:$AI$167*_xlfn.NORM.DIST(V$3,economics!$AK$2:$AK$167,economics!$AJ$2:$AJ$167,TRUE)),0)</f>
        <v>0</v>
      </c>
      <c r="W14" s="68">
        <f t="array" ref="W14">IF($D14,SUMPRODUCT((economics!$AG$2:$AG$167=$B14)*(economics!$D$2:$D$167="whr")*economics!$AI$2:$AI$167*_xlfn.NORM.DIST(W$3,economics!$AK$2:$AK$167,economics!$AJ$2:$AJ$167,TRUE)),0)</f>
        <v>0</v>
      </c>
      <c r="X14" s="68">
        <f t="array" ref="X14">IF($D14,SUMPRODUCT((economics!$AG$2:$AG$167=$B14)*(economics!$D$2:$D$167="whr")*economics!$AI$2:$AI$167*_xlfn.NORM.DIST(X$3,economics!$AK$2:$AK$167,economics!$AJ$2:$AJ$167,TRUE)),0)</f>
        <v>0</v>
      </c>
      <c r="Y14" s="68">
        <f t="array" ref="Y14">IF($D14,SUMPRODUCT((economics!$AG$2:$AG$167=$B14)*(economics!$D$2:$D$167="whr")*economics!$AI$2:$AI$167*_xlfn.NORM.DIST(Y$3,economics!$AK$2:$AK$167,economics!$AJ$2:$AJ$167,TRUE)),0)</f>
        <v>0</v>
      </c>
      <c r="Z14" s="68">
        <f t="array" ref="Z14">IF($D14,SUMPRODUCT((economics!$AG$2:$AG$167=$B14)*(economics!$D$2:$D$167="whr")*economics!$AI$2:$AI$167*_xlfn.NORM.DIST(Z$3,economics!$AK$2:$AK$167,economics!$AJ$2:$AJ$167,TRUE)),0)</f>
        <v>0</v>
      </c>
      <c r="AA14" s="68">
        <f t="array" ref="AA14">IF($D14,SUMPRODUCT((economics!$AG$2:$AG$167=$B14)*(economics!$D$2:$D$167="whr")*economics!$AI$2:$AI$167*_xlfn.NORM.DIST(AA$3,economics!$AK$2:$AK$167,economics!$AJ$2:$AJ$167,TRUE)),0)</f>
        <v>0</v>
      </c>
      <c r="AB14" s="68">
        <f t="array" ref="AB14">IF($D14,SUMPRODUCT((economics!$AG$2:$AG$167=$B14)*(economics!$D$2:$D$167="whr")*economics!$AI$2:$AI$167*_xlfn.NORM.DIST(AB$3,economics!$AK$2:$AK$167,economics!$AJ$2:$AJ$167,TRUE)),0)</f>
        <v>0</v>
      </c>
      <c r="AC14" s="68">
        <f t="array" ref="AC14">IF($D14,SUMPRODUCT((economics!$AG$2:$AG$167=$B14)*(economics!$D$2:$D$167="whr")*economics!$AI$2:$AI$167*_xlfn.NORM.DIST(AC$3,economics!$AK$2:$AK$167,economics!$AJ$2:$AJ$167,TRUE)),0)</f>
        <v>0</v>
      </c>
      <c r="AD14" s="68">
        <f t="array" ref="AD14">IF($D14,SUMPRODUCT((economics!$AG$2:$AG$167=$B14)*(economics!$D$2:$D$167="whr")*economics!$AI$2:$AI$167*_xlfn.NORM.DIST(AD$3,economics!$AK$2:$AK$167,economics!$AJ$2:$AJ$167,TRUE)),0)</f>
        <v>0</v>
      </c>
      <c r="AE14" s="68">
        <f t="array" ref="AE14">IF($D14,SUMPRODUCT((economics!$AG$2:$AG$167=$B14)*(economics!$D$2:$D$167="whr")*economics!$AI$2:$AI$167*_xlfn.NORM.DIST(AE$3,economics!$AK$2:$AK$167,economics!$AJ$2:$AJ$167,TRUE)),0)</f>
        <v>0</v>
      </c>
      <c r="AF14" s="68">
        <f t="array" ref="AF14">IF($D14,SUMPRODUCT((economics!$AG$2:$AG$167=$B14)*(economics!$D$2:$D$167="whr")*economics!$AI$2:$AI$167*_xlfn.NORM.DIST(AF$3,economics!$AK$2:$AK$167,economics!$AJ$2:$AJ$167,TRUE)),0)</f>
        <v>0</v>
      </c>
      <c r="AG14" s="68">
        <f t="array" ref="AG14">IF($D14,SUMPRODUCT((economics!$AG$2:$AG$167=$B14)*(economics!$D$2:$D$167="whr")*economics!$AI$2:$AI$167*_xlfn.NORM.DIST(AG$3,economics!$AK$2:$AK$167,economics!$AJ$2:$AJ$167,TRUE)),0)</f>
        <v>0</v>
      </c>
      <c r="AH14" s="68">
        <f t="array" ref="AH14">IF($D14,SUMPRODUCT((economics!$AG$2:$AG$167=$B14)*(economics!$D$2:$D$167="whr")*economics!$AI$2:$AI$167*_xlfn.NORM.DIST(AH$3,economics!$AK$2:$AK$167,economics!$AJ$2:$AJ$167,TRUE)),0)</f>
        <v>0</v>
      </c>
      <c r="AI14" s="68">
        <f t="array" ref="AI14">IF($D14,SUMPRODUCT((economics!$AG$2:$AG$167=$B14)*(economics!$D$2:$D$167="whr")*economics!$AI$2:$AI$167*_xlfn.NORM.DIST(AI$3,economics!$AK$2:$AK$167,economics!$AJ$2:$AJ$167,TRUE)),0)</f>
        <v>0</v>
      </c>
      <c r="AJ14" s="68">
        <f t="array" ref="AJ14">IF($D14,SUMPRODUCT((economics!$AG$2:$AG$167=$B14)*(economics!$D$2:$D$167="whr")*economics!$AI$2:$AI$167*_xlfn.NORM.DIST(AJ$3,economics!$AK$2:$AK$167,economics!$AJ$2:$AJ$167,TRUE)),0)</f>
        <v>0</v>
      </c>
      <c r="AK14" s="68">
        <f t="array" ref="AK14">IF($D14,SUMPRODUCT((economics!$AG$2:$AG$167=$B14)*(economics!$D$2:$D$167="whr")*economics!$AI$2:$AI$167*_xlfn.NORM.DIST(AK$3,economics!$AK$2:$AK$167,economics!$AJ$2:$AJ$167,TRUE)),0)</f>
        <v>0</v>
      </c>
      <c r="AL14" s="68">
        <f t="array" ref="AL14">IF($D14,SUMPRODUCT((economics!$AG$2:$AG$167=$B14)*(economics!$D$2:$D$167="whr")*economics!$AI$2:$AI$167*_xlfn.NORM.DIST(AL$3,economics!$AK$2:$AK$167,economics!$AJ$2:$AJ$167,TRUE)),0)</f>
        <v>0</v>
      </c>
      <c r="AM14" s="68">
        <f t="array" ref="AM14">IF($D14,SUMPRODUCT((economics!$AG$2:$AG$167=$B14)*(economics!$D$2:$D$167="whr")*economics!$AI$2:$AI$167*_xlfn.NORM.DIST(AM$3,economics!$AK$2:$AK$167,economics!$AJ$2:$AJ$167,TRUE)),0)</f>
        <v>0</v>
      </c>
      <c r="AN14" s="68">
        <f t="array" ref="AN14">IF($D14,SUMPRODUCT((economics!$AG$2:$AG$167=$B14)*(economics!$D$2:$D$167="whr")*economics!$AI$2:$AI$167*_xlfn.NORM.DIST(AN$3,economics!$AK$2:$AK$167,economics!$AJ$2:$AJ$167,TRUE)),0)</f>
        <v>0</v>
      </c>
      <c r="AO14" s="68">
        <f t="array" ref="AO14">IF($D14,SUMPRODUCT((economics!$AG$2:$AG$167=$B14)*(economics!$D$2:$D$167="whr")*economics!$AI$2:$AI$167*_xlfn.NORM.DIST(AO$3,economics!$AK$2:$AK$167,economics!$AJ$2:$AJ$167,TRUE)),0)</f>
        <v>0</v>
      </c>
      <c r="AP14" s="68">
        <f t="array" ref="AP14">IF($D14,SUMPRODUCT((economics!$AG$2:$AG$167=$B14)*(economics!$D$2:$D$167="whr")*economics!$AI$2:$AI$167*_xlfn.NORM.DIST(AP$3,economics!$AK$2:$AK$167,economics!$AJ$2:$AJ$167,TRUE)),0)</f>
        <v>0</v>
      </c>
      <c r="AQ14" s="68">
        <f t="array" ref="AQ14">IF($D14,SUMPRODUCT((economics!$AG$2:$AG$167=$B14)*(economics!$D$2:$D$167="whr")*economics!$AI$2:$AI$167*_xlfn.NORM.DIST(AQ$3,economics!$AK$2:$AK$167,economics!$AJ$2:$AJ$167,TRUE)),0)</f>
        <v>0</v>
      </c>
      <c r="AR14" s="68">
        <f t="array" ref="AR14">IF($D14,SUMPRODUCT((economics!$AG$2:$AG$167=$B14)*(economics!$D$2:$D$167="whr")*economics!$AI$2:$AI$167*_xlfn.NORM.DIST(AR$3,economics!$AK$2:$AK$167,economics!$AJ$2:$AJ$167,TRUE)),0)</f>
        <v>0</v>
      </c>
      <c r="AS14" s="68">
        <f t="array" ref="AS14">IF($D14,SUMPRODUCT((economics!$AG$2:$AG$167=$B14)*(economics!$D$2:$D$167="whr")*economics!$AI$2:$AI$167*_xlfn.NORM.DIST(AS$3,economics!$AK$2:$AK$167,economics!$AJ$2:$AJ$167,TRUE)),0)</f>
        <v>0</v>
      </c>
      <c r="AT14" s="68">
        <f t="array" ref="AT14">IF($D14,SUMPRODUCT((economics!$AG$2:$AG$167=$B14)*(economics!$D$2:$D$167="whr")*economics!$AI$2:$AI$167*_xlfn.NORM.DIST(AT$3,economics!$AK$2:$AK$167,economics!$AJ$2:$AJ$167,TRUE)),0)</f>
        <v>0</v>
      </c>
      <c r="AU14" s="68">
        <f t="array" ref="AU14">IF($D14,SUMPRODUCT((economics!$AG$2:$AG$167=$B14)*(economics!$D$2:$D$167="whr")*economics!$AI$2:$AI$167*_xlfn.NORM.DIST(AU$3,economics!$AK$2:$AK$167,economics!$AJ$2:$AJ$167,TRUE)),0)</f>
        <v>0</v>
      </c>
      <c r="AV14" s="68">
        <f t="array" ref="AV14">IF($D14,SUMPRODUCT((economics!$AG$2:$AG$167=$B14)*(economics!$D$2:$D$167="whr")*economics!$AI$2:$AI$167*_xlfn.NORM.DIST(AV$3,economics!$AK$2:$AK$167,economics!$AJ$2:$AJ$167,TRUE)),0)</f>
        <v>0</v>
      </c>
      <c r="AW14" s="68">
        <f t="array" ref="AW14">IF($D14,SUMPRODUCT((economics!$AG$2:$AG$167=$B14)*(economics!$D$2:$D$167="whr")*economics!$AI$2:$AI$167*_xlfn.NORM.DIST(AW$3,economics!$AK$2:$AK$167,economics!$AJ$2:$AJ$167,TRUE)),0)</f>
        <v>0</v>
      </c>
      <c r="AX14" s="68">
        <f t="array" ref="AX14">IF($D14,SUMPRODUCT((economics!$AG$2:$AG$167=$B14)*(economics!$D$2:$D$167="whr")*economics!$AI$2:$AI$167*_xlfn.NORM.DIST(AX$3,economics!$AK$2:$AK$167,economics!$AJ$2:$AJ$167,TRUE)),0)</f>
        <v>0</v>
      </c>
      <c r="AY14" s="68">
        <f t="array" ref="AY14">IF($D14,SUMPRODUCT((economics!$AG$2:$AG$167=$B14)*(economics!$D$2:$D$167="whr")*economics!$AI$2:$AI$167*_xlfn.NORM.DIST(AY$3,economics!$AK$2:$AK$167,economics!$AJ$2:$AJ$167,TRUE)),0)</f>
        <v>0</v>
      </c>
      <c r="AZ14" s="68">
        <f t="array" ref="AZ14">IF($D14,SUMPRODUCT((economics!$AG$2:$AG$167=$B14)*(economics!$D$2:$D$167="whr")*economics!$AI$2:$AI$167*_xlfn.NORM.DIST(AZ$3,economics!$AK$2:$AK$167,economics!$AJ$2:$AJ$167,TRUE)),0)</f>
        <v>0</v>
      </c>
      <c r="BA14" s="68">
        <f t="array" ref="BA14">IF($D14,SUMPRODUCT((economics!$AG$2:$AG$167=$B14)*(economics!$D$2:$D$167="whr")*economics!$AI$2:$AI$167*_xlfn.NORM.DIST(BA$3,economics!$AK$2:$AK$167,economics!$AJ$2:$AJ$167,TRUE)),0)</f>
        <v>0</v>
      </c>
      <c r="BB14" s="68">
        <f t="array" ref="BB14">IF($D14,SUMPRODUCT((economics!$AG$2:$AG$167=$B14)*(economics!$D$2:$D$167="whr")*economics!$AI$2:$AI$167*_xlfn.NORM.DIST(BB$3,economics!$AK$2:$AK$167,economics!$AJ$2:$AJ$167,TRUE)),0)</f>
        <v>0</v>
      </c>
      <c r="BC14" s="68">
        <f t="array" ref="BC14">IF($D14,SUMPRODUCT((economics!$AG$2:$AG$167=$B14)*(economics!$D$2:$D$167="whr")*economics!$AI$2:$AI$167*_xlfn.NORM.DIST(BC$3,economics!$AK$2:$AK$167,economics!$AJ$2:$AJ$167,TRUE)),0)</f>
        <v>0</v>
      </c>
      <c r="BD14" s="68">
        <f t="array" ref="BD14">IF($D14,SUMPRODUCT((economics!$AG$2:$AG$167=$B14)*(economics!$D$2:$D$167="whr")*economics!$AI$2:$AI$167*_xlfn.NORM.DIST(BD$3,economics!$AK$2:$AK$167,economics!$AJ$2:$AJ$167,TRUE)),0)</f>
        <v>0</v>
      </c>
      <c r="BE14" s="68">
        <f t="array" ref="BE14">IF($D14,SUMPRODUCT((economics!$AG$2:$AG$167=$B14)*(economics!$D$2:$D$167="whr")*economics!$AI$2:$AI$167*_xlfn.NORM.DIST(BE$3,economics!$AK$2:$AK$167,economics!$AJ$2:$AJ$167,TRUE)),0)</f>
        <v>0</v>
      </c>
      <c r="BF14" s="68">
        <f t="array" ref="BF14">IF($D14,SUMPRODUCT((economics!$AG$2:$AG$167=$B14)*(economics!$D$2:$D$167="whr")*economics!$AI$2:$AI$167*_xlfn.NORM.DIST(BF$3,economics!$AK$2:$AK$167,economics!$AJ$2:$AJ$167,TRUE)),0)</f>
        <v>0</v>
      </c>
      <c r="BG14" s="68">
        <f t="array" ref="BG14">IF($D14,SUMPRODUCT((economics!$AG$2:$AG$167=$B14)*(economics!$D$2:$D$167="whr")*economics!$AI$2:$AI$167*_xlfn.NORM.DIST(BG$3,economics!$AK$2:$AK$167,economics!$AJ$2:$AJ$167,TRUE)),0)</f>
        <v>0</v>
      </c>
      <c r="BH14" s="68">
        <f t="array" ref="BH14">IF($D14,SUMPRODUCT((economics!$AG$2:$AG$167=$B14)*(economics!$D$2:$D$167="whr")*economics!$AI$2:$AI$167*_xlfn.NORM.DIST(BH$3,economics!$AK$2:$AK$167,economics!$AJ$2:$AJ$167,TRUE)),0)</f>
        <v>0</v>
      </c>
      <c r="BI14" s="68">
        <f t="array" ref="BI14">IF($D14,SUMPRODUCT((economics!$AG$2:$AG$167=$B14)*(economics!$D$2:$D$167="whr")*economics!$AI$2:$AI$167*_xlfn.NORM.DIST(BI$3,economics!$AK$2:$AK$167,economics!$AJ$2:$AJ$167,TRUE)),0)</f>
        <v>0</v>
      </c>
      <c r="BJ14" s="68">
        <f t="array" ref="BJ14">IF($D14,SUMPRODUCT((economics!$AG$2:$AG$167=$B14)*(economics!$D$2:$D$167="whr")*economics!$AI$2:$AI$167*_xlfn.NORM.DIST(BJ$3,economics!$AK$2:$AK$167,economics!$AJ$2:$AJ$167,TRUE)),0)</f>
        <v>0</v>
      </c>
      <c r="BK14" s="68">
        <f t="array" ref="BK14">IF($D14,SUMPRODUCT((economics!$AG$2:$AG$167=$B14)*(economics!$D$2:$D$167="whr")*economics!$AI$2:$AI$167*_xlfn.NORM.DIST(BK$3,economics!$AK$2:$AK$167,economics!$AJ$2:$AJ$167,TRUE)),0)</f>
        <v>0</v>
      </c>
      <c r="BL14" s="68">
        <f t="array" ref="BL14">IF($D14,SUMPRODUCT((economics!$AG$2:$AG$167=$B14)*(economics!$D$2:$D$167="whr")*economics!$AI$2:$AI$167*_xlfn.NORM.DIST(BL$3,economics!$AK$2:$AK$167,economics!$AJ$2:$AJ$167,TRUE)),0)</f>
        <v>0</v>
      </c>
      <c r="BM14" s="68">
        <f t="array" ref="BM14">IF($D14,SUMPRODUCT((economics!$AG$2:$AG$167=$B14)*(economics!$D$2:$D$167="whr")*economics!$AI$2:$AI$167*_xlfn.NORM.DIST(BM$3,economics!$AK$2:$AK$167,economics!$AJ$2:$AJ$167,TRUE)),0)</f>
        <v>0</v>
      </c>
      <c r="BN14" s="68">
        <f t="array" ref="BN14">IF($D14,SUMPRODUCT((economics!$AG$2:$AG$167=$B14)*(economics!$D$2:$D$167="whr")*economics!$AI$2:$AI$167*_xlfn.NORM.DIST(BN$3,economics!$AK$2:$AK$167,economics!$AJ$2:$AJ$167,TRUE)),0)</f>
        <v>0</v>
      </c>
      <c r="BO14" s="68">
        <f t="array" ref="BO14">IF($D14,SUMPRODUCT((economics!$AG$2:$AG$167=$B14)*(economics!$D$2:$D$167="whr")*economics!$AI$2:$AI$167*_xlfn.NORM.DIST(BO$3,economics!$AK$2:$AK$167,economics!$AJ$2:$AJ$167,TRUE)),0)</f>
        <v>0</v>
      </c>
      <c r="BP14" s="68">
        <f t="array" ref="BP14">IF($D14,SUMPRODUCT((economics!$AG$2:$AG$167=$B14)*(economics!$D$2:$D$167="whr")*economics!$AI$2:$AI$167*_xlfn.NORM.DIST(BP$3,economics!$AK$2:$AK$167,economics!$AJ$2:$AJ$167,TRUE)),0)</f>
        <v>0</v>
      </c>
      <c r="BQ14" s="68">
        <f t="array" ref="BQ14">IF($D14,SUMPRODUCT((economics!$AG$2:$AG$167=$B14)*(economics!$D$2:$D$167="whr")*economics!$AI$2:$AI$167*_xlfn.NORM.DIST(BQ$3,economics!$AK$2:$AK$167,economics!$AJ$2:$AJ$167,TRUE)),0)</f>
        <v>0</v>
      </c>
      <c r="BR14" s="68">
        <f t="array" ref="BR14">IF($D14,SUMPRODUCT((economics!$AG$2:$AG$167=$B14)*(economics!$D$2:$D$167="whr")*economics!$AI$2:$AI$167*_xlfn.NORM.DIST(BR$3,economics!$AK$2:$AK$167,economics!$AJ$2:$AJ$167,TRUE)),0)</f>
        <v>0</v>
      </c>
      <c r="BS14" s="68">
        <f t="array" ref="BS14">IF($D14,SUMPRODUCT((economics!$AG$2:$AG$167=$B14)*(economics!$D$2:$D$167="whr")*economics!$AI$2:$AI$167*_xlfn.NORM.DIST(BS$3,economics!$AK$2:$AK$167,economics!$AJ$2:$AJ$167,TRUE)),0)</f>
        <v>0</v>
      </c>
      <c r="BT14" s="68">
        <f t="array" ref="BT14">IF($D14,SUMPRODUCT((economics!$AG$2:$AG$167=$B14)*(economics!$D$2:$D$167="whr")*economics!$AI$2:$AI$167*_xlfn.NORM.DIST(BT$3,economics!$AK$2:$AK$167,economics!$AJ$2:$AJ$167,TRUE)),0)</f>
        <v>0</v>
      </c>
      <c r="BU14" s="68">
        <f t="array" ref="BU14">IF($D14,SUMPRODUCT((economics!$AG$2:$AG$167=$B14)*(economics!$D$2:$D$167="whr")*economics!$AI$2:$AI$167*_xlfn.NORM.DIST(BU$3,economics!$AK$2:$AK$167,economics!$AJ$2:$AJ$167,TRUE)),0)</f>
        <v>0</v>
      </c>
      <c r="BV14" s="68">
        <f t="array" ref="BV14">IF($D14,SUMPRODUCT((economics!$AG$2:$AG$167=$B14)*(economics!$D$2:$D$167="whr")*economics!$AI$2:$AI$167*_xlfn.NORM.DIST(BV$3,economics!$AK$2:$AK$167,economics!$AJ$2:$AJ$167,TRUE)),0)</f>
        <v>0</v>
      </c>
      <c r="BW14" s="68">
        <f t="array" ref="BW14">IF($D14,SUMPRODUCT((economics!$AG$2:$AG$167=$B14)*(economics!$D$2:$D$167="whr")*economics!$AI$2:$AI$167*_xlfn.NORM.DIST(BW$3,economics!$AK$2:$AK$167,economics!$AJ$2:$AJ$167,TRUE)),0)</f>
        <v>0</v>
      </c>
      <c r="BX14" s="68">
        <f t="array" ref="BX14">IF($D14,SUMPRODUCT((economics!$AG$2:$AG$167=$B14)*(economics!$D$2:$D$167="whr")*economics!$AI$2:$AI$167*_xlfn.NORM.DIST(BX$3,economics!$AK$2:$AK$167,economics!$AJ$2:$AJ$167,TRUE)),0)</f>
        <v>0</v>
      </c>
      <c r="BY14" s="68">
        <f t="array" ref="BY14">IF($D14,SUMPRODUCT((economics!$AG$2:$AG$167=$B14)*(economics!$D$2:$D$167="whr")*economics!$AI$2:$AI$167*_xlfn.NORM.DIST(BY$3,economics!$AK$2:$AK$167,economics!$AJ$2:$AJ$167,TRUE)),0)</f>
        <v>0</v>
      </c>
      <c r="BZ14" s="68">
        <f t="array" ref="BZ14">IF($D14,SUMPRODUCT((economics!$AG$2:$AG$167=$B14)*(economics!$D$2:$D$167="whr")*economics!$AI$2:$AI$167*_xlfn.NORM.DIST(BZ$3,economics!$AK$2:$AK$167,economics!$AJ$2:$AJ$167,TRUE)),0)</f>
        <v>0</v>
      </c>
      <c r="CA14" s="68">
        <f t="array" ref="CA14">IF($D14,SUMPRODUCT((economics!$AG$2:$AG$167=$B14)*(economics!$D$2:$D$167="whr")*economics!$AI$2:$AI$167*_xlfn.NORM.DIST(CA$3,economics!$AK$2:$AK$167,economics!$AJ$2:$AJ$167,TRUE)),0)</f>
        <v>0</v>
      </c>
      <c r="CB14" s="68">
        <f t="array" ref="CB14">IF($D14,SUMPRODUCT((economics!$AG$2:$AG$167=$B14)*(economics!$D$2:$D$167="whr")*economics!$AI$2:$AI$167*_xlfn.NORM.DIST(CB$3,economics!$AK$2:$AK$167,economics!$AJ$2:$AJ$167,TRUE)),0)</f>
        <v>0</v>
      </c>
      <c r="CC14" s="68">
        <f t="array" ref="CC14">IF($D14,SUMPRODUCT((economics!$AG$2:$AG$167=$B14)*(economics!$D$2:$D$167="whr")*economics!$AI$2:$AI$167*_xlfn.NORM.DIST(CC$3,economics!$AK$2:$AK$167,economics!$AJ$2:$AJ$167,TRUE)),0)</f>
        <v>0</v>
      </c>
      <c r="CD14" s="68">
        <f t="array" ref="CD14">IF($D14,SUMPRODUCT((economics!$AG$2:$AG$167=$B14)*(economics!$D$2:$D$167="whr")*economics!$AI$2:$AI$167*_xlfn.NORM.DIST(CD$3,economics!$AK$2:$AK$167,economics!$AJ$2:$AJ$167,TRUE)),0)</f>
        <v>0</v>
      </c>
      <c r="CE14" s="68">
        <f t="array" ref="CE14">IF($D14,SUMPRODUCT((economics!$AG$2:$AG$167=$B14)*(economics!$D$2:$D$167="whr")*economics!$AI$2:$AI$167*_xlfn.NORM.DIST(CE$3,economics!$AK$2:$AK$167,economics!$AJ$2:$AJ$167,TRUE)),0)</f>
        <v>0</v>
      </c>
      <c r="CF14" s="68">
        <f t="array" ref="CF14">IF($D14,SUMPRODUCT((economics!$AG$2:$AG$167=$B14)*(economics!$D$2:$D$167="whr")*economics!$AI$2:$AI$167*_xlfn.NORM.DIST(CF$3,economics!$AK$2:$AK$167,economics!$AJ$2:$AJ$167,TRUE)),0)</f>
        <v>0</v>
      </c>
      <c r="CG14" s="68">
        <f t="array" ref="CG14">IF($D14,SUMPRODUCT((economics!$AG$2:$AG$167=$B14)*(economics!$D$2:$D$167="whr")*economics!$AI$2:$AI$167*_xlfn.NORM.DIST(CG$3,economics!$AK$2:$AK$167,economics!$AJ$2:$AJ$167,TRUE)),0)</f>
        <v>0</v>
      </c>
      <c r="CH14" s="68">
        <f t="array" ref="CH14">IF($D14,SUMPRODUCT((economics!$AG$2:$AG$167=$B14)*(economics!$D$2:$D$167="whr")*economics!$AI$2:$AI$167*_xlfn.NORM.DIST(CH$3,economics!$AK$2:$AK$167,economics!$AJ$2:$AJ$167,TRUE)),0)</f>
        <v>0</v>
      </c>
    </row>
    <row r="15" spans="1:86" x14ac:dyDescent="0.35">
      <c r="A15" t="str">
        <f>WHRPbI!A13</f>
        <v>glass and glass products 231</v>
      </c>
      <c r="B15">
        <v>231</v>
      </c>
      <c r="C15" s="68">
        <f>WHRPbI!B13</f>
        <v>9.8489208633093517E-2</v>
      </c>
      <c r="D15" t="b">
        <f>ISNUMBER(MATCH($B15,'energy base (MECS)'!$K$4:$K$9,0))</f>
        <v>1</v>
      </c>
      <c r="E15" s="68">
        <f t="array" ref="E15">IF($D15,SUMPRODUCT((economics!$AG$2:$AG$167=$B15)*(economics!$D$2:$D$167="whr")*economics!$AI$2:$AI$167*_xlfn.NORM.DIST(E$3,economics!$AK$2:$AK$167,economics!$AJ$2:$AJ$167,TRUE)),0)</f>
        <v>4.186552480954254E-6</v>
      </c>
      <c r="F15" s="68">
        <f t="array" ref="F15">IF($D15,SUMPRODUCT((economics!$AG$2:$AG$167=$B15)*(economics!$D$2:$D$167="whr")*economics!$AI$2:$AI$167*_xlfn.NORM.DIST(F$3,economics!$AK$2:$AK$167,economics!$AJ$2:$AJ$167,TRUE)),0)</f>
        <v>7.7195370183557756E-6</v>
      </c>
      <c r="G15" s="68">
        <f t="array" ref="G15">IF($D15,SUMPRODUCT((economics!$AG$2:$AG$167=$B15)*(economics!$D$2:$D$167="whr")*economics!$AI$2:$AI$167*_xlfn.NORM.DIST(G$3,economics!$AK$2:$AK$167,economics!$AJ$2:$AJ$167,TRUE)),0)</f>
        <v>1.3836218961851666E-5</v>
      </c>
      <c r="H15" s="68">
        <f t="array" ref="H15">IF($D15,SUMPRODUCT((economics!$AG$2:$AG$167=$B15)*(economics!$D$2:$D$167="whr")*economics!$AI$2:$AI$167*_xlfn.NORM.DIST(H$3,economics!$AK$2:$AK$167,economics!$AJ$2:$AJ$167,TRUE)),0)</f>
        <v>2.4110395814873514E-5</v>
      </c>
      <c r="I15" s="68">
        <f t="array" ref="I15">IF($D15,SUMPRODUCT((economics!$AG$2:$AG$167=$B15)*(economics!$D$2:$D$167="whr")*economics!$AI$2:$AI$167*_xlfn.NORM.DIST(I$3,economics!$AK$2:$AK$167,economics!$AJ$2:$AJ$167,TRUE)),0)</f>
        <v>4.0853470083321129E-5</v>
      </c>
      <c r="J15" s="68">
        <f t="array" ref="J15">IF($D15,SUMPRODUCT((economics!$AG$2:$AG$167=$B15)*(economics!$D$2:$D$167="whr")*economics!$AI$2:$AI$167*_xlfn.NORM.DIST(J$3,economics!$AK$2:$AK$167,economics!$AJ$2:$AJ$167,TRUE)),0)</f>
        <v>6.7325085616760504E-5</v>
      </c>
      <c r="K15" s="68">
        <f t="array" ref="K15">IF($D15,SUMPRODUCT((economics!$AG$2:$AG$167=$B15)*(economics!$D$2:$D$167="whr")*economics!$AI$2:$AI$167*_xlfn.NORM.DIST(K$3,economics!$AK$2:$AK$167,economics!$AJ$2:$AJ$167,TRUE)),0)</f>
        <v>1.0793039384335691E-4</v>
      </c>
      <c r="L15" s="68">
        <f t="array" ref="L15">IF($D15,SUMPRODUCT((economics!$AG$2:$AG$167=$B15)*(economics!$D$2:$D$167="whr")*economics!$AI$2:$AI$167*_xlfn.NORM.DIST(L$3,economics!$AK$2:$AK$167,economics!$AJ$2:$AJ$167,TRUE)),0)</f>
        <v>1.6835896714700841E-4</v>
      </c>
      <c r="M15" s="68">
        <f t="array" ref="M15">IF($D15,SUMPRODUCT((economics!$AG$2:$AG$167=$B15)*(economics!$D$2:$D$167="whr")*economics!$AI$2:$AI$167*_xlfn.NORM.DIST(M$3,economics!$AK$2:$AK$167,economics!$AJ$2:$AJ$167,TRUE)),0)</f>
        <v>2.5560768917241801E-4</v>
      </c>
      <c r="N15" s="68">
        <f t="array" ref="N15">IF($D15,SUMPRODUCT((economics!$AG$2:$AG$167=$B15)*(economics!$D$2:$D$167="whr")*economics!$AI$2:$AI$167*_xlfn.NORM.DIST(N$3,economics!$AK$2:$AK$167,economics!$AJ$2:$AJ$167,TRUE)),0)</f>
        <v>3.7782509149463179E-4</v>
      </c>
      <c r="O15" s="68">
        <f t="array" ref="O15">IF($D15,SUMPRODUCT((economics!$AG$2:$AG$167=$B15)*(economics!$D$2:$D$167="whr")*economics!$AI$2:$AI$167*_xlfn.NORM.DIST(O$3,economics!$AK$2:$AK$167,economics!$AJ$2:$AJ$167,TRUE)),0)</f>
        <v>5.4392305119593104E-4</v>
      </c>
      <c r="P15" s="68">
        <f t="array" ref="P15">IF($D15,SUMPRODUCT((economics!$AG$2:$AG$167=$B15)*(economics!$D$2:$D$167="whr")*economics!$AI$2:$AI$167*_xlfn.NORM.DIST(P$3,economics!$AK$2:$AK$167,economics!$AJ$2:$AJ$167,TRUE)),0)</f>
        <v>7.6292745714620213E-4</v>
      </c>
      <c r="Q15" s="68">
        <f t="array" ref="Q15">IF($D15,SUMPRODUCT((economics!$AG$2:$AG$167=$B15)*(economics!$D$2:$D$167="whr")*economics!$AI$2:$AI$167*_xlfn.NORM.DIST(Q$3,economics!$AK$2:$AK$167,economics!$AJ$2:$AJ$167,TRUE)),0)</f>
        <v>1.0430826905111516E-3</v>
      </c>
      <c r="R15" s="68">
        <f t="array" ref="R15">IF($D15,SUMPRODUCT((economics!$AG$2:$AG$167=$B15)*(economics!$D$2:$D$167="whr")*economics!$AI$2:$AI$167*_xlfn.NORM.DIST(R$3,economics!$AK$2:$AK$167,economics!$AJ$2:$AJ$167,TRUE)),0)</f>
        <v>1.390780524314614E-3</v>
      </c>
      <c r="S15" s="68">
        <f t="array" ref="S15">IF($D15,SUMPRODUCT((economics!$AG$2:$AG$167=$B15)*(economics!$D$2:$D$167="whr")*economics!$AI$2:$AI$167*_xlfn.NORM.DIST(S$3,economics!$AK$2:$AK$167,economics!$AJ$2:$AJ$167,TRUE)),0)</f>
        <v>1.8094416241374281E-3</v>
      </c>
      <c r="T15" s="68">
        <f t="array" ref="T15">IF($D15,SUMPRODUCT((economics!$AG$2:$AG$167=$B15)*(economics!$D$2:$D$167="whr")*economics!$AI$2:$AI$167*_xlfn.NORM.DIST(T$3,economics!$AK$2:$AK$167,economics!$AJ$2:$AJ$167,TRUE)),0)</f>
        <v>2.2985224460236389E-3</v>
      </c>
      <c r="U15" s="68">
        <f t="array" ref="U15">IF($D15,SUMPRODUCT((economics!$AG$2:$AG$167=$B15)*(economics!$D$2:$D$167="whr")*economics!$AI$2:$AI$167*_xlfn.NORM.DIST(U$3,economics!$AK$2:$AK$167,economics!$AJ$2:$AJ$167,TRUE)),0)</f>
        <v>2.8528367309750358E-3</v>
      </c>
      <c r="V15" s="68">
        <f t="array" ref="V15">IF($D15,SUMPRODUCT((economics!$AG$2:$AG$167=$B15)*(economics!$D$2:$D$167="whr")*economics!$AI$2:$AI$167*_xlfn.NORM.DIST(V$3,economics!$AK$2:$AK$167,economics!$AJ$2:$AJ$167,TRUE)),0)</f>
        <v>3.4623580981868935E-3</v>
      </c>
      <c r="W15" s="68">
        <f t="array" ref="W15">IF($D15,SUMPRODUCT((economics!$AG$2:$AG$167=$B15)*(economics!$D$2:$D$167="whr")*economics!$AI$2:$AI$167*_xlfn.NORM.DIST(W$3,economics!$AK$2:$AK$167,economics!$AJ$2:$AJ$167,TRUE)),0)</f>
        <v>4.1126064124260746E-3</v>
      </c>
      <c r="X15" s="68">
        <f t="array" ref="X15">IF($D15,SUMPRODUCT((economics!$AG$2:$AG$167=$B15)*(economics!$D$2:$D$167="whr")*economics!$AI$2:$AI$167*_xlfn.NORM.DIST(X$3,economics!$AK$2:$AK$167,economics!$AJ$2:$AJ$167,TRUE)),0)</f>
        <v>4.785624874686238E-3</v>
      </c>
      <c r="Y15" s="68">
        <f t="array" ref="Y15">IF($D15,SUMPRODUCT((economics!$AG$2:$AG$167=$B15)*(economics!$D$2:$D$167="whr")*economics!$AI$2:$AI$167*_xlfn.NORM.DIST(Y$3,economics!$AK$2:$AK$167,economics!$AJ$2:$AJ$167,TRUE)),0)</f>
        <v>5.461446628762706E-3</v>
      </c>
      <c r="Z15" s="68">
        <f t="array" ref="Z15">IF($D15,SUMPRODUCT((economics!$AG$2:$AG$167=$B15)*(economics!$D$2:$D$167="whr")*economics!$AI$2:$AI$167*_xlfn.NORM.DIST(Z$3,economics!$AK$2:$AK$167,economics!$AJ$2:$AJ$167,TRUE)),0)</f>
        <v>6.1198541799450945E-3</v>
      </c>
      <c r="AA15" s="68">
        <f t="array" ref="AA15">IF($D15,SUMPRODUCT((economics!$AG$2:$AG$167=$B15)*(economics!$D$2:$D$167="whr")*economics!$AI$2:$AI$167*_xlfn.NORM.DIST(AA$3,economics!$AK$2:$AK$167,economics!$AJ$2:$AJ$167,TRUE)),0)</f>
        <v>6.7421757913318347E-3</v>
      </c>
      <c r="AB15" s="68">
        <f t="array" ref="AB15">IF($D15,SUMPRODUCT((economics!$AG$2:$AG$167=$B15)*(economics!$D$2:$D$167="whr")*economics!$AI$2:$AI$167*_xlfn.NORM.DIST(AB$3,economics!$AK$2:$AK$167,economics!$AJ$2:$AJ$167,TRUE)),0)</f>
        <v>7.3128554610852343E-3</v>
      </c>
      <c r="AC15" s="68">
        <f t="array" ref="AC15">IF($D15,SUMPRODUCT((economics!$AG$2:$AG$167=$B15)*(economics!$D$2:$D$167="whr")*economics!$AI$2:$AI$167*_xlfn.NORM.DIST(AC$3,economics!$AK$2:$AK$167,economics!$AJ$2:$AJ$167,TRUE)),0)</f>
        <v>7.8205790591306095E-3</v>
      </c>
      <c r="AD15" s="68">
        <f t="array" ref="AD15">IF($D15,SUMPRODUCT((economics!$AG$2:$AG$167=$B15)*(economics!$D$2:$D$167="whr")*economics!$AI$2:$AI$167*_xlfn.NORM.DIST(AD$3,economics!$AK$2:$AK$167,economics!$AJ$2:$AJ$167,TRUE)),0)</f>
        <v>8.2588268289203997E-3</v>
      </c>
      <c r="AE15" s="68">
        <f t="array" ref="AE15">IF($D15,SUMPRODUCT((economics!$AG$2:$AG$167=$B15)*(economics!$D$2:$D$167="whr")*economics!$AI$2:$AI$167*_xlfn.NORM.DIST(AE$3,economics!$AK$2:$AK$167,economics!$AJ$2:$AJ$167,TRUE)),0)</f>
        <v>8.6258297181382605E-3</v>
      </c>
      <c r="AF15" s="68">
        <f t="array" ref="AF15">IF($D15,SUMPRODUCT((economics!$AG$2:$AG$167=$B15)*(economics!$D$2:$D$167="whr")*economics!$AI$2:$AI$167*_xlfn.NORM.DIST(AF$3,economics!$AK$2:$AK$167,economics!$AJ$2:$AJ$167,TRUE)),0)</f>
        <v>8.924008431790028E-3</v>
      </c>
      <c r="AG15" s="68">
        <f t="array" ref="AG15">IF($D15,SUMPRODUCT((economics!$AG$2:$AG$167=$B15)*(economics!$D$2:$D$167="whr")*economics!$AI$2:$AI$167*_xlfn.NORM.DIST(AG$3,economics!$AK$2:$AK$167,economics!$AJ$2:$AJ$167,TRUE)),0)</f>
        <v>9.1590480941888298E-3</v>
      </c>
      <c r="AH15" s="68">
        <f t="array" ref="AH15">IF($D15,SUMPRODUCT((economics!$AG$2:$AG$167=$B15)*(economics!$D$2:$D$167="whr")*economics!$AI$2:$AI$167*_xlfn.NORM.DIST(AH$3,economics!$AK$2:$AK$167,economics!$AJ$2:$AJ$167,TRUE)),0)</f>
        <v>9.3387956578886867E-3</v>
      </c>
      <c r="AI15" s="68">
        <f t="array" ref="AI15">IF($D15,SUMPRODUCT((economics!$AG$2:$AG$167=$B15)*(economics!$D$2:$D$167="whr")*economics!$AI$2:$AI$167*_xlfn.NORM.DIST(AI$3,economics!$AK$2:$AK$167,economics!$AJ$2:$AJ$167,TRUE)),0)</f>
        <v>9.4721607545208333E-3</v>
      </c>
      <c r="AJ15" s="68">
        <f t="array" ref="AJ15">IF($D15,SUMPRODUCT((economics!$AG$2:$AG$167=$B15)*(economics!$D$2:$D$167="whr")*economics!$AI$2:$AI$167*_xlfn.NORM.DIST(AJ$3,economics!$AK$2:$AK$167,economics!$AJ$2:$AJ$167,TRUE)),0)</f>
        <v>9.5681623915311442E-3</v>
      </c>
      <c r="AK15" s="68">
        <f t="array" ref="AK15">IF($D15,SUMPRODUCT((economics!$AG$2:$AG$167=$B15)*(economics!$D$2:$D$167="whr")*economics!$AI$2:$AI$167*_xlfn.NORM.DIST(AK$3,economics!$AK$2:$AK$167,economics!$AJ$2:$AJ$167,TRUE)),0)</f>
        <v>9.6352083098697801E-3</v>
      </c>
      <c r="AL15" s="68">
        <f t="array" ref="AL15">IF($D15,SUMPRODUCT((economics!$AG$2:$AG$167=$B15)*(economics!$D$2:$D$167="whr")*economics!$AI$2:$AI$167*_xlfn.NORM.DIST(AL$3,economics!$AK$2:$AK$167,economics!$AJ$2:$AJ$167,TRUE)),0)</f>
        <v>9.6806362728707306E-3</v>
      </c>
      <c r="AM15" s="68">
        <f t="array" ref="AM15">IF($D15,SUMPRODUCT((economics!$AG$2:$AG$167=$B15)*(economics!$D$2:$D$167="whr")*economics!$AI$2:$AI$167*_xlfn.NORM.DIST(AM$3,economics!$AK$2:$AK$167,economics!$AJ$2:$AJ$167,TRUE)),0)</f>
        <v>9.710499130152964E-3</v>
      </c>
      <c r="AN15" s="68">
        <f t="array" ref="AN15">IF($D15,SUMPRODUCT((economics!$AG$2:$AG$167=$B15)*(economics!$D$2:$D$167="whr")*economics!$AI$2:$AI$167*_xlfn.NORM.DIST(AN$3,economics!$AK$2:$AK$167,economics!$AJ$2:$AJ$167,TRUE)),0)</f>
        <v>9.7295448147488237E-3</v>
      </c>
      <c r="AO15" s="68">
        <f t="array" ref="AO15">IF($D15,SUMPRODUCT((economics!$AG$2:$AG$167=$B15)*(economics!$D$2:$D$167="whr")*economics!$AI$2:$AI$167*_xlfn.NORM.DIST(AO$3,economics!$AK$2:$AK$167,economics!$AJ$2:$AJ$167,TRUE)),0)</f>
        <v>9.7413295249273134E-3</v>
      </c>
      <c r="AP15" s="68">
        <f t="array" ref="AP15">IF($D15,SUMPRODUCT((economics!$AG$2:$AG$167=$B15)*(economics!$D$2:$D$167="whr")*economics!$AI$2:$AI$167*_xlfn.NORM.DIST(AP$3,economics!$AK$2:$AK$167,economics!$AJ$2:$AJ$167,TRUE)),0)</f>
        <v>9.7484040659032503E-3</v>
      </c>
      <c r="AQ15" s="68">
        <f t="array" ref="AQ15">IF($D15,SUMPRODUCT((economics!$AG$2:$AG$167=$B15)*(economics!$D$2:$D$167="whr")*economics!$AI$2:$AI$167*_xlfn.NORM.DIST(AQ$3,economics!$AK$2:$AK$167,economics!$AJ$2:$AJ$167,TRUE)),0)</f>
        <v>9.7525244207326729E-3</v>
      </c>
      <c r="AR15" s="68">
        <f t="array" ref="AR15">IF($D15,SUMPRODUCT((economics!$AG$2:$AG$167=$B15)*(economics!$D$2:$D$167="whr")*economics!$AI$2:$AI$167*_xlfn.NORM.DIST(AR$3,economics!$AK$2:$AK$167,economics!$AJ$2:$AJ$167,TRUE)),0)</f>
        <v>9.7548526615901313E-3</v>
      </c>
      <c r="AS15" s="68">
        <f t="array" ref="AS15">IF($D15,SUMPRODUCT((economics!$AG$2:$AG$167=$B15)*(economics!$D$2:$D$167="whr")*economics!$AI$2:$AI$167*_xlfn.NORM.DIST(AS$3,economics!$AK$2:$AK$167,economics!$AJ$2:$AJ$167,TRUE)),0)</f>
        <v>9.7561290359652105E-3</v>
      </c>
      <c r="AT15" s="68">
        <f t="array" ref="AT15">IF($D15,SUMPRODUCT((economics!$AG$2:$AG$167=$B15)*(economics!$D$2:$D$167="whr")*economics!$AI$2:$AI$167*_xlfn.NORM.DIST(AT$3,economics!$AK$2:$AK$167,economics!$AJ$2:$AJ$167,TRUE)),0)</f>
        <v>9.7568079035458572E-3</v>
      </c>
      <c r="AU15" s="68">
        <f t="array" ref="AU15">IF($D15,SUMPRODUCT((economics!$AG$2:$AG$167=$B15)*(economics!$D$2:$D$167="whr")*economics!$AI$2:$AI$167*_xlfn.NORM.DIST(AU$3,economics!$AK$2:$AK$167,economics!$AJ$2:$AJ$167,TRUE)),0)</f>
        <v>9.7571582105517585E-3</v>
      </c>
      <c r="AV15" s="68">
        <f t="array" ref="AV15">IF($D15,SUMPRODUCT((economics!$AG$2:$AG$167=$B15)*(economics!$D$2:$D$167="whr")*economics!$AI$2:$AI$167*_xlfn.NORM.DIST(AV$3,economics!$AK$2:$AK$167,economics!$AJ$2:$AJ$167,TRUE)),0)</f>
        <v>9.7573335861933057E-3</v>
      </c>
      <c r="AW15" s="68">
        <f t="array" ref="AW15">IF($D15,SUMPRODUCT((economics!$AG$2:$AG$167=$B15)*(economics!$D$2:$D$167="whr")*economics!$AI$2:$AI$167*_xlfn.NORM.DIST(AW$3,economics!$AK$2:$AK$167,economics!$AJ$2:$AJ$167,TRUE)),0)</f>
        <v>9.7574187679027573E-3</v>
      </c>
      <c r="AX15" s="68">
        <f t="array" ref="AX15">IF($D15,SUMPRODUCT((economics!$AG$2:$AG$167=$B15)*(economics!$D$2:$D$167="whr")*economics!$AI$2:$AI$167*_xlfn.NORM.DIST(AX$3,economics!$AK$2:$AK$167,economics!$AJ$2:$AJ$167,TRUE)),0)</f>
        <v>9.7574589081449829E-3</v>
      </c>
      <c r="AY15" s="68">
        <f t="array" ref="AY15">IF($D15,SUMPRODUCT((economics!$AG$2:$AG$167=$B15)*(economics!$D$2:$D$167="whr")*economics!$AI$2:$AI$167*_xlfn.NORM.DIST(AY$3,economics!$AK$2:$AK$167,economics!$AJ$2:$AJ$167,TRUE)),0)</f>
        <v>9.7574772595834802E-3</v>
      </c>
      <c r="AZ15" s="68">
        <f t="array" ref="AZ15">IF($D15,SUMPRODUCT((economics!$AG$2:$AG$167=$B15)*(economics!$D$2:$D$167="whr")*economics!$AI$2:$AI$167*_xlfn.NORM.DIST(AZ$3,economics!$AK$2:$AK$167,economics!$AJ$2:$AJ$167,TRUE)),0)</f>
        <v>9.7574853994380779E-3</v>
      </c>
      <c r="BA15" s="68">
        <f t="array" ref="BA15">IF($D15,SUMPRODUCT((economics!$AG$2:$AG$167=$B15)*(economics!$D$2:$D$167="whr")*economics!$AI$2:$AI$167*_xlfn.NORM.DIST(BA$3,economics!$AK$2:$AK$167,economics!$AJ$2:$AJ$167,TRUE)),0)</f>
        <v>9.7574889022717416E-3</v>
      </c>
      <c r="BB15" s="68">
        <f t="array" ref="BB15">IF($D15,SUMPRODUCT((economics!$AG$2:$AG$167=$B15)*(economics!$D$2:$D$167="whr")*economics!$AI$2:$AI$167*_xlfn.NORM.DIST(BB$3,economics!$AK$2:$AK$167,economics!$AJ$2:$AJ$167,TRUE)),0)</f>
        <v>9.7574903647136852E-3</v>
      </c>
      <c r="BC15" s="68">
        <f t="array" ref="BC15">IF($D15,SUMPRODUCT((economics!$AG$2:$AG$167=$B15)*(economics!$D$2:$D$167="whr")*economics!$AI$2:$AI$167*_xlfn.NORM.DIST(BC$3,economics!$AK$2:$AK$167,economics!$AJ$2:$AJ$167,TRUE)),0)</f>
        <v>9.7574909570848686E-3</v>
      </c>
      <c r="BD15" s="68">
        <f t="array" ref="BD15">IF($D15,SUMPRODUCT((economics!$AG$2:$AG$167=$B15)*(economics!$D$2:$D$167="whr")*economics!$AI$2:$AI$167*_xlfn.NORM.DIST(BD$3,economics!$AK$2:$AK$167,economics!$AJ$2:$AJ$167,TRUE)),0)</f>
        <v>9.7574911898753915E-3</v>
      </c>
      <c r="BE15" s="68">
        <f t="array" ref="BE15">IF($D15,SUMPRODUCT((economics!$AG$2:$AG$167=$B15)*(economics!$D$2:$D$167="whr")*economics!$AI$2:$AI$167*_xlfn.NORM.DIST(BE$3,economics!$AK$2:$AK$167,economics!$AJ$2:$AJ$167,TRUE)),0)</f>
        <v>9.7574912786303584E-3</v>
      </c>
      <c r="BF15" s="68">
        <f t="array" ref="BF15">IF($D15,SUMPRODUCT((economics!$AG$2:$AG$167=$B15)*(economics!$D$2:$D$167="whr")*economics!$AI$2:$AI$167*_xlfn.NORM.DIST(BF$3,economics!$AK$2:$AK$167,economics!$AJ$2:$AJ$167,TRUE)),0)</f>
        <v>9.757491311460741E-3</v>
      </c>
      <c r="BG15" s="68">
        <f t="array" ref="BG15">IF($D15,SUMPRODUCT((economics!$AG$2:$AG$167=$B15)*(economics!$D$2:$D$167="whr")*economics!$AI$2:$AI$167*_xlfn.NORM.DIST(BG$3,economics!$AK$2:$AK$167,economics!$AJ$2:$AJ$167,TRUE)),0)</f>
        <v>9.7574913232426324E-3</v>
      </c>
      <c r="BH15" s="68">
        <f t="array" ref="BH15">IF($D15,SUMPRODUCT((economics!$AG$2:$AG$167=$B15)*(economics!$D$2:$D$167="whr")*economics!$AI$2:$AI$167*_xlfn.NORM.DIST(BH$3,economics!$AK$2:$AK$167,economics!$AJ$2:$AJ$167,TRUE)),0)</f>
        <v>9.757491327344766E-3</v>
      </c>
      <c r="BI15" s="68">
        <f t="array" ref="BI15">IF($D15,SUMPRODUCT((economics!$AG$2:$AG$167=$B15)*(economics!$D$2:$D$167="whr")*economics!$AI$2:$AI$167*_xlfn.NORM.DIST(BI$3,economics!$AK$2:$AK$167,economics!$AJ$2:$AJ$167,TRUE)),0)</f>
        <v>9.757491328730437E-3</v>
      </c>
      <c r="BJ15" s="68">
        <f t="array" ref="BJ15">IF($D15,SUMPRODUCT((economics!$AG$2:$AG$167=$B15)*(economics!$D$2:$D$167="whr")*economics!$AI$2:$AI$167*_xlfn.NORM.DIST(BJ$3,economics!$AK$2:$AK$167,economics!$AJ$2:$AJ$167,TRUE)),0)</f>
        <v>9.757491329184553E-3</v>
      </c>
      <c r="BK15" s="68">
        <f t="array" ref="BK15">IF($D15,SUMPRODUCT((economics!$AG$2:$AG$167=$B15)*(economics!$D$2:$D$167="whr")*economics!$AI$2:$AI$167*_xlfn.NORM.DIST(BK$3,economics!$AK$2:$AK$167,economics!$AJ$2:$AJ$167,TRUE)),0)</f>
        <v>9.7574913293289409E-3</v>
      </c>
      <c r="BL15" s="68">
        <f t="array" ref="BL15">IF($D15,SUMPRODUCT((economics!$AG$2:$AG$167=$B15)*(economics!$D$2:$D$167="whr")*economics!$AI$2:$AI$167*_xlfn.NORM.DIST(BL$3,economics!$AK$2:$AK$167,economics!$AJ$2:$AJ$167,TRUE)),0)</f>
        <v>9.7574913293734782E-3</v>
      </c>
      <c r="BM15" s="68">
        <f t="array" ref="BM15">IF($D15,SUMPRODUCT((economics!$AG$2:$AG$167=$B15)*(economics!$D$2:$D$167="whr")*economics!$AI$2:$AI$167*_xlfn.NORM.DIST(BM$3,economics!$AK$2:$AK$167,economics!$AJ$2:$AJ$167,TRUE)),0)</f>
        <v>9.7574913293868096E-3</v>
      </c>
      <c r="BN15" s="68">
        <f t="array" ref="BN15">IF($D15,SUMPRODUCT((economics!$AG$2:$AG$167=$B15)*(economics!$D$2:$D$167="whr")*economics!$AI$2:$AI$167*_xlfn.NORM.DIST(BN$3,economics!$AK$2:$AK$167,economics!$AJ$2:$AJ$167,TRUE)),0)</f>
        <v>9.7574913293906797E-3</v>
      </c>
      <c r="BO15" s="68">
        <f t="array" ref="BO15">IF($D15,SUMPRODUCT((economics!$AG$2:$AG$167=$B15)*(economics!$D$2:$D$167="whr")*economics!$AI$2:$AI$167*_xlfn.NORM.DIST(BO$3,economics!$AK$2:$AK$167,economics!$AJ$2:$AJ$167,TRUE)),0)</f>
        <v>9.7574913293917691E-3</v>
      </c>
      <c r="BP15" s="68">
        <f t="array" ref="BP15">IF($D15,SUMPRODUCT((economics!$AG$2:$AG$167=$B15)*(economics!$D$2:$D$167="whr")*economics!$AI$2:$AI$167*_xlfn.NORM.DIST(BP$3,economics!$AK$2:$AK$167,economics!$AJ$2:$AJ$167,TRUE)),0)</f>
        <v>9.7574913293920675E-3</v>
      </c>
      <c r="BQ15" s="68">
        <f t="array" ref="BQ15">IF($D15,SUMPRODUCT((economics!$AG$2:$AG$167=$B15)*(economics!$D$2:$D$167="whr")*economics!$AI$2:$AI$167*_xlfn.NORM.DIST(BQ$3,economics!$AK$2:$AK$167,economics!$AJ$2:$AJ$167,TRUE)),0)</f>
        <v>9.7574913293921456E-3</v>
      </c>
      <c r="BR15" s="68">
        <f t="array" ref="BR15">IF($D15,SUMPRODUCT((economics!$AG$2:$AG$167=$B15)*(economics!$D$2:$D$167="whr")*economics!$AI$2:$AI$167*_xlfn.NORM.DIST(BR$3,economics!$AK$2:$AK$167,economics!$AJ$2:$AJ$167,TRUE)),0)</f>
        <v>9.7574913293921664E-3</v>
      </c>
      <c r="BS15" s="68">
        <f t="array" ref="BS15">IF($D15,SUMPRODUCT((economics!$AG$2:$AG$167=$B15)*(economics!$D$2:$D$167="whr")*economics!$AI$2:$AI$167*_xlfn.NORM.DIST(BS$3,economics!$AK$2:$AK$167,economics!$AJ$2:$AJ$167,TRUE)),0)</f>
        <v>9.7574913293921716E-3</v>
      </c>
      <c r="BT15" s="68">
        <f t="array" ref="BT15">IF($D15,SUMPRODUCT((economics!$AG$2:$AG$167=$B15)*(economics!$D$2:$D$167="whr")*economics!$AI$2:$AI$167*_xlfn.NORM.DIST(BT$3,economics!$AK$2:$AK$167,economics!$AJ$2:$AJ$167,TRUE)),0)</f>
        <v>9.7574913293921733E-3</v>
      </c>
      <c r="BU15" s="68">
        <f t="array" ref="BU15">IF($D15,SUMPRODUCT((economics!$AG$2:$AG$167=$B15)*(economics!$D$2:$D$167="whr")*economics!$AI$2:$AI$167*_xlfn.NORM.DIST(BU$3,economics!$AK$2:$AK$167,economics!$AJ$2:$AJ$167,TRUE)),0)</f>
        <v>9.7574913293921733E-3</v>
      </c>
      <c r="BV15" s="68">
        <f t="array" ref="BV15">IF($D15,SUMPRODUCT((economics!$AG$2:$AG$167=$B15)*(economics!$D$2:$D$167="whr")*economics!$AI$2:$AI$167*_xlfn.NORM.DIST(BV$3,economics!$AK$2:$AK$167,economics!$AJ$2:$AJ$167,TRUE)),0)</f>
        <v>9.7574913293921733E-3</v>
      </c>
      <c r="BW15" s="68">
        <f t="array" ref="BW15">IF($D15,SUMPRODUCT((economics!$AG$2:$AG$167=$B15)*(economics!$D$2:$D$167="whr")*economics!$AI$2:$AI$167*_xlfn.NORM.DIST(BW$3,economics!$AK$2:$AK$167,economics!$AJ$2:$AJ$167,TRUE)),0)</f>
        <v>9.7574913293921733E-3</v>
      </c>
      <c r="BX15" s="68">
        <f t="array" ref="BX15">IF($D15,SUMPRODUCT((economics!$AG$2:$AG$167=$B15)*(economics!$D$2:$D$167="whr")*economics!$AI$2:$AI$167*_xlfn.NORM.DIST(BX$3,economics!$AK$2:$AK$167,economics!$AJ$2:$AJ$167,TRUE)),0)</f>
        <v>9.7574913293921733E-3</v>
      </c>
      <c r="BY15" s="68">
        <f t="array" ref="BY15">IF($D15,SUMPRODUCT((economics!$AG$2:$AG$167=$B15)*(economics!$D$2:$D$167="whr")*economics!$AI$2:$AI$167*_xlfn.NORM.DIST(BY$3,economics!$AK$2:$AK$167,economics!$AJ$2:$AJ$167,TRUE)),0)</f>
        <v>9.7574913293921733E-3</v>
      </c>
      <c r="BZ15" s="68">
        <f t="array" ref="BZ15">IF($D15,SUMPRODUCT((economics!$AG$2:$AG$167=$B15)*(economics!$D$2:$D$167="whr")*economics!$AI$2:$AI$167*_xlfn.NORM.DIST(BZ$3,economics!$AK$2:$AK$167,economics!$AJ$2:$AJ$167,TRUE)),0)</f>
        <v>9.7574913293921733E-3</v>
      </c>
      <c r="CA15" s="68">
        <f t="array" ref="CA15">IF($D15,SUMPRODUCT((economics!$AG$2:$AG$167=$B15)*(economics!$D$2:$D$167="whr")*economics!$AI$2:$AI$167*_xlfn.NORM.DIST(CA$3,economics!$AK$2:$AK$167,economics!$AJ$2:$AJ$167,TRUE)),0)</f>
        <v>9.7574913293921733E-3</v>
      </c>
      <c r="CB15" s="68">
        <f t="array" ref="CB15">IF($D15,SUMPRODUCT((economics!$AG$2:$AG$167=$B15)*(economics!$D$2:$D$167="whr")*economics!$AI$2:$AI$167*_xlfn.NORM.DIST(CB$3,economics!$AK$2:$AK$167,economics!$AJ$2:$AJ$167,TRUE)),0)</f>
        <v>9.7574913293921733E-3</v>
      </c>
      <c r="CC15" s="68">
        <f t="array" ref="CC15">IF($D15,SUMPRODUCT((economics!$AG$2:$AG$167=$B15)*(economics!$D$2:$D$167="whr")*economics!$AI$2:$AI$167*_xlfn.NORM.DIST(CC$3,economics!$AK$2:$AK$167,economics!$AJ$2:$AJ$167,TRUE)),0)</f>
        <v>9.7574913293921733E-3</v>
      </c>
      <c r="CD15" s="68">
        <f t="array" ref="CD15">IF($D15,SUMPRODUCT((economics!$AG$2:$AG$167=$B15)*(economics!$D$2:$D$167="whr")*economics!$AI$2:$AI$167*_xlfn.NORM.DIST(CD$3,economics!$AK$2:$AK$167,economics!$AJ$2:$AJ$167,TRUE)),0)</f>
        <v>9.7574913293921733E-3</v>
      </c>
      <c r="CE15" s="68">
        <f t="array" ref="CE15">IF($D15,SUMPRODUCT((economics!$AG$2:$AG$167=$B15)*(economics!$D$2:$D$167="whr")*economics!$AI$2:$AI$167*_xlfn.NORM.DIST(CE$3,economics!$AK$2:$AK$167,economics!$AJ$2:$AJ$167,TRUE)),0)</f>
        <v>9.7574913293921733E-3</v>
      </c>
      <c r="CF15" s="68">
        <f t="array" ref="CF15">IF($D15,SUMPRODUCT((economics!$AG$2:$AG$167=$B15)*(economics!$D$2:$D$167="whr")*economics!$AI$2:$AI$167*_xlfn.NORM.DIST(CF$3,economics!$AK$2:$AK$167,economics!$AJ$2:$AJ$167,TRUE)),0)</f>
        <v>9.7574913293921733E-3</v>
      </c>
      <c r="CG15" s="68">
        <f t="array" ref="CG15">IF($D15,SUMPRODUCT((economics!$AG$2:$AG$167=$B15)*(economics!$D$2:$D$167="whr")*economics!$AI$2:$AI$167*_xlfn.NORM.DIST(CG$3,economics!$AK$2:$AK$167,economics!$AJ$2:$AJ$167,TRUE)),0)</f>
        <v>9.7574913293921733E-3</v>
      </c>
      <c r="CH15" s="68">
        <f t="array" ref="CH15">IF($D15,SUMPRODUCT((economics!$AG$2:$AG$167=$B15)*(economics!$D$2:$D$167="whr")*economics!$AI$2:$AI$167*_xlfn.NORM.DIST(CH$3,economics!$AK$2:$AK$167,economics!$AJ$2:$AJ$167,TRUE)),0)</f>
        <v>9.7574913293921733E-3</v>
      </c>
    </row>
    <row r="16" spans="1:86"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IF($D16,SUMPRODUCT((economics!$AG$2:$AG$167=$B16)*(economics!$D$2:$D$167="whr")*economics!$AI$2:$AI$167*_xlfn.NORM.DIST(E$3,economics!$AK$2:$AK$167,economics!$AJ$2:$AJ$167,TRUE)),0)</f>
        <v>3.1460797679510885E-5</v>
      </c>
      <c r="F16" s="68">
        <f t="array" ref="F16">IF($D16,SUMPRODUCT((economics!$AG$2:$AG$167=$B16)*(economics!$D$2:$D$167="whr")*economics!$AI$2:$AI$167*_xlfn.NORM.DIST(F$3,economics!$AK$2:$AK$167,economics!$AJ$2:$AJ$167,TRUE)),0)</f>
        <v>3.3946725644975453E-5</v>
      </c>
      <c r="G16" s="68">
        <f t="array" ref="G16">IF($D16,SUMPRODUCT((economics!$AG$2:$AG$167=$B16)*(economics!$D$2:$D$167="whr")*economics!$AI$2:$AI$167*_xlfn.NORM.DIST(G$3,economics!$AK$2:$AK$167,economics!$AJ$2:$AJ$167,TRUE)),0)</f>
        <v>3.6613614992817349E-5</v>
      </c>
      <c r="H16" s="68">
        <f t="array" ref="H16">IF($D16,SUMPRODUCT((economics!$AG$2:$AG$167=$B16)*(economics!$D$2:$D$167="whr")*economics!$AI$2:$AI$167*_xlfn.NORM.DIST(H$3,economics!$AK$2:$AK$167,economics!$AJ$2:$AJ$167,TRUE)),0)</f>
        <v>3.9473351236555106E-5</v>
      </c>
      <c r="I16" s="68">
        <f t="array" ref="I16">IF($D16,SUMPRODUCT((economics!$AG$2:$AG$167=$B16)*(economics!$D$2:$D$167="whr")*economics!$AI$2:$AI$167*_xlfn.NORM.DIST(I$3,economics!$AK$2:$AK$167,economics!$AJ$2:$AJ$167,TRUE)),0)</f>
        <v>4.253849951451696E-5</v>
      </c>
      <c r="J16" s="68">
        <f t="array" ref="J16">IF($D16,SUMPRODUCT((economics!$AG$2:$AG$167=$B16)*(economics!$D$2:$D$167="whr")*economics!$AI$2:$AI$167*_xlfn.NORM.DIST(J$3,economics!$AK$2:$AK$167,economics!$AJ$2:$AJ$167,TRUE)),0)</f>
        <v>4.5822335998722148E-5</v>
      </c>
      <c r="K16" s="68">
        <f t="array" ref="K16">IF($D16,SUMPRODUCT((economics!$AG$2:$AG$167=$B16)*(economics!$D$2:$D$167="whr")*economics!$AI$2:$AI$167*_xlfn.NORM.DIST(K$3,economics!$AK$2:$AK$167,economics!$AJ$2:$AJ$167,TRUE)),0)</f>
        <v>4.9338880234362085E-5</v>
      </c>
      <c r="L16" s="68">
        <f t="array" ref="L16">IF($D16,SUMPRODUCT((economics!$AG$2:$AG$167=$B16)*(economics!$D$2:$D$167="whr")*economics!$AI$2:$AI$167*_xlfn.NORM.DIST(L$3,economics!$AK$2:$AK$167,economics!$AJ$2:$AJ$167,TRUE)),0)</f>
        <v>5.3102928401160868E-5</v>
      </c>
      <c r="M16" s="68">
        <f t="array" ref="M16">IF($D16,SUMPRODUCT((economics!$AG$2:$AG$167=$B16)*(economics!$D$2:$D$167="whr")*economics!$AI$2:$AI$167*_xlfn.NORM.DIST(M$3,economics!$AK$2:$AK$167,economics!$AJ$2:$AJ$167,TRUE)),0)</f>
        <v>5.713008748470539E-5</v>
      </c>
      <c r="N16" s="68">
        <f t="array" ref="N16">IF($D16,SUMPRODUCT((economics!$AG$2:$AG$167=$B16)*(economics!$D$2:$D$167="whr")*economics!$AI$2:$AI$167*_xlfn.NORM.DIST(N$3,economics!$AK$2:$AK$167,economics!$AJ$2:$AJ$167,TRUE)),0)</f>
        <v>6.1436810342440867E-5</v>
      </c>
      <c r="O16" s="68">
        <f t="array" ref="O16">IF($D16,SUMPRODUCT((economics!$AG$2:$AG$167=$B16)*(economics!$D$2:$D$167="whr")*economics!$AI$2:$AI$167*_xlfn.NORM.DIST(O$3,economics!$AK$2:$AK$167,economics!$AJ$2:$AJ$167,TRUE)),0)</f>
        <v>6.604043164545916E-5</v>
      </c>
      <c r="P16" s="68">
        <f t="array" ref="P16">IF($D16,SUMPRODUCT((economics!$AG$2:$AG$167=$B16)*(economics!$D$2:$D$167="whr")*economics!$AI$2:$AI$167*_xlfn.NORM.DIST(P$3,economics!$AK$2:$AK$167,economics!$AJ$2:$AJ$167,TRUE)),0)</f>
        <v>7.09592046734369E-5</v>
      </c>
      <c r="Q16" s="68">
        <f t="array" ref="Q16">IF($D16,SUMPRODUCT((economics!$AG$2:$AG$167=$B16)*(economics!$D$2:$D$167="whr")*economics!$AI$2:$AI$167*_xlfn.NORM.DIST(Q$3,economics!$AK$2:$AK$167,economics!$AJ$2:$AJ$167,TRUE)),0)</f>
        <v>7.6212338936130526E-5</v>
      </c>
      <c r="R16" s="68">
        <f t="array" ref="R16">IF($D16,SUMPRODUCT((economics!$AG$2:$AG$167=$B16)*(economics!$D$2:$D$167="whr")*economics!$AI$2:$AI$167*_xlfn.NORM.DIST(R$3,economics!$AK$2:$AK$167,economics!$AJ$2:$AJ$167,TRUE)),0)</f>
        <v>8.182003859069455E-5</v>
      </c>
      <c r="S16" s="68">
        <f t="array" ref="S16">IF($D16,SUMPRODUCT((economics!$AG$2:$AG$167=$B16)*(economics!$D$2:$D$167="whr")*economics!$AI$2:$AI$167*_xlfn.NORM.DIST(S$3,economics!$AK$2:$AK$167,economics!$AJ$2:$AJ$167,TRUE)),0)</f>
        <v>8.7803541619763239E-5</v>
      </c>
      <c r="T16" s="68">
        <f t="array" ref="T16">IF($D16,SUMPRODUCT((economics!$AG$2:$AG$167=$B16)*(economics!$D$2:$D$167="whr")*economics!$AI$2:$AI$167*_xlfn.NORM.DIST(T$3,economics!$AK$2:$AK$167,economics!$AJ$2:$AJ$167,TRUE)),0)</f>
        <v>9.4185159730734207E-5</v>
      </c>
      <c r="U16" s="68">
        <f t="array" ref="U16">IF($D16,SUMPRODUCT((economics!$AG$2:$AG$167=$B16)*(economics!$D$2:$D$167="whr")*economics!$AI$2:$AI$167*_xlfn.NORM.DIST(U$3,economics!$AK$2:$AK$167,economics!$AJ$2:$AJ$167,TRUE)),0)</f>
        <v>1.0098831893200887E-4</v>
      </c>
      <c r="V16" s="68">
        <f t="array" ref="V16">IF($D16,SUMPRODUCT((economics!$AG$2:$AG$167=$B16)*(economics!$D$2:$D$167="whr")*economics!$AI$2:$AI$167*_xlfn.NORM.DIST(V$3,economics!$AK$2:$AK$167,economics!$AJ$2:$AJ$167,TRUE)),0)</f>
        <v>1.0823760073709015E-4</v>
      </c>
      <c r="W16" s="68">
        <f t="array" ref="W16">IF($D16,SUMPRODUCT((economics!$AG$2:$AG$167=$B16)*(economics!$D$2:$D$167="whr")*economics!$AI$2:$AI$167*_xlfn.NORM.DIST(W$3,economics!$AK$2:$AK$167,economics!$AJ$2:$AJ$167,TRUE)),0)</f>
        <v>1.1595878394242887E-4</v>
      </c>
      <c r="X16" s="68">
        <f t="array" ref="X16">IF($D16,SUMPRODUCT((economics!$AG$2:$AG$167=$B16)*(economics!$D$2:$D$167="whr")*economics!$AI$2:$AI$167*_xlfn.NORM.DIST(X$3,economics!$AK$2:$AK$167,economics!$AJ$2:$AJ$167,TRUE)),0)</f>
        <v>1.2417888691972697E-4</v>
      </c>
      <c r="Y16" s="68">
        <f t="array" ref="Y16">IF($D16,SUMPRODUCT((economics!$AG$2:$AG$167=$B16)*(economics!$D$2:$D$167="whr")*economics!$AI$2:$AI$167*_xlfn.NORM.DIST(Y$3,economics!$AK$2:$AK$167,economics!$AJ$2:$AJ$167,TRUE)),0)</f>
        <v>1.3292621035809445E-4</v>
      </c>
      <c r="Z16" s="68">
        <f t="array" ref="Z16">IF($D16,SUMPRODUCT((economics!$AG$2:$AG$167=$B16)*(economics!$D$2:$D$167="whr")*economics!$AI$2:$AI$167*_xlfn.NORM.DIST(Z$3,economics!$AK$2:$AK$167,economics!$AJ$2:$AJ$167,TRUE)),0)</f>
        <v>1.4223038038599383E-4</v>
      </c>
      <c r="AA16" s="68">
        <f t="array" ref="AA16">IF($D16,SUMPRODUCT((economics!$AG$2:$AG$167=$B16)*(economics!$D$2:$D$167="whr")*economics!$AI$2:$AI$167*_xlfn.NORM.DIST(AA$3,economics!$AK$2:$AK$167,economics!$AJ$2:$AJ$167,TRUE)),0)</f>
        <v>1.5212239199732252E-4</v>
      </c>
      <c r="AB16" s="68">
        <f t="array" ref="AB16">IF($D16,SUMPRODUCT((economics!$AG$2:$AG$167=$B16)*(economics!$D$2:$D$167="whr")*economics!$AI$2:$AI$167*_xlfn.NORM.DIST(AB$3,economics!$AK$2:$AK$167,economics!$AJ$2:$AJ$167,TRUE)),0)</f>
        <v>1.6263465270028687E-4</v>
      </c>
      <c r="AC16" s="68">
        <f t="array" ref="AC16">IF($D16,SUMPRODUCT((economics!$AG$2:$AG$167=$B16)*(economics!$D$2:$D$167="whr")*economics!$AI$2:$AI$167*_xlfn.NORM.DIST(AC$3,economics!$AK$2:$AK$167,economics!$AJ$2:$AJ$167,TRUE)),0)</f>
        <v>1.7380102630192013E-4</v>
      </c>
      <c r="AD16" s="68">
        <f t="array" ref="AD16">IF($D16,SUMPRODUCT((economics!$AG$2:$AG$167=$B16)*(economics!$D$2:$D$167="whr")*economics!$AI$2:$AI$167*_xlfn.NORM.DIST(AD$3,economics!$AK$2:$AK$167,economics!$AJ$2:$AJ$167,TRUE)),0)</f>
        <v>1.8565687673522416E-4</v>
      </c>
      <c r="AE16" s="68">
        <f t="array" ref="AE16">IF($D16,SUMPRODUCT((economics!$AG$2:$AG$167=$B16)*(economics!$D$2:$D$167="whr")*economics!$AI$2:$AI$167*_xlfn.NORM.DIST(AE$3,economics!$AK$2:$AK$167,economics!$AJ$2:$AJ$167,TRUE)),0)</f>
        <v>1.9823911182994882E-4</v>
      </c>
      <c r="AF16" s="68">
        <f t="array" ref="AF16">IF($D16,SUMPRODUCT((economics!$AG$2:$AG$167=$B16)*(economics!$D$2:$D$167="whr")*economics!$AI$2:$AI$167*_xlfn.NORM.DIST(AF$3,economics!$AK$2:$AK$167,economics!$AJ$2:$AJ$167,TRUE)),0)</f>
        <v>2.1158622692203931E-4</v>
      </c>
      <c r="AG16" s="68">
        <f t="array" ref="AG16">IF($D16,SUMPRODUCT((economics!$AG$2:$AG$167=$B16)*(economics!$D$2:$D$167="whr")*economics!$AI$2:$AI$167*_xlfn.NORM.DIST(AG$3,economics!$AK$2:$AK$167,economics!$AJ$2:$AJ$167,TRUE)),0)</f>
        <v>2.2573834819073862E-4</v>
      </c>
      <c r="AH16" s="68">
        <f t="array" ref="AH16">IF($D16,SUMPRODUCT((economics!$AG$2:$AG$167=$B16)*(economics!$D$2:$D$167="whr")*economics!$AI$2:$AI$167*_xlfn.NORM.DIST(AH$3,economics!$AK$2:$AK$167,economics!$AJ$2:$AJ$167,TRUE)),0)</f>
        <v>2.407372756062913E-4</v>
      </c>
      <c r="AI16" s="68">
        <f t="array" ref="AI16">IF($D16,SUMPRODUCT((economics!$AG$2:$AG$167=$B16)*(economics!$D$2:$D$167="whr")*economics!$AI$2:$AI$167*_xlfn.NORM.DIST(AI$3,economics!$AK$2:$AK$167,economics!$AJ$2:$AJ$167,TRUE)),0)</f>
        <v>2.5662652536517392E-4</v>
      </c>
      <c r="AJ16" s="68">
        <f t="array" ref="AJ16">IF($D16,SUMPRODUCT((economics!$AG$2:$AG$167=$B16)*(economics!$D$2:$D$167="whr")*economics!$AI$2:$AI$167*_xlfn.NORM.DIST(AJ$3,economics!$AK$2:$AK$167,economics!$AJ$2:$AJ$167,TRUE)),0)</f>
        <v>2.7345137168375888E-4</v>
      </c>
      <c r="AK16" s="68">
        <f t="array" ref="AK16">IF($D16,SUMPRODUCT((economics!$AG$2:$AG$167=$B16)*(economics!$D$2:$D$167="whr")*economics!$AI$2:$AI$167*_xlfn.NORM.DIST(AK$3,economics!$AK$2:$AK$167,economics!$AJ$2:$AJ$167,TRUE)),0)</f>
        <v>2.912588878154078E-4</v>
      </c>
      <c r="AL16" s="68">
        <f t="array" ref="AL16">IF($D16,SUMPRODUCT((economics!$AG$2:$AG$167=$B16)*(economics!$D$2:$D$167="whr")*economics!$AI$2:$AI$167*_xlfn.NORM.DIST(AL$3,economics!$AK$2:$AK$167,economics!$AJ$2:$AJ$167,TRUE)),0)</f>
        <v>3.1009798615011015E-4</v>
      </c>
      <c r="AM16" s="68">
        <f t="array" ref="AM16">IF($D16,SUMPRODUCT((economics!$AG$2:$AG$167=$B16)*(economics!$D$2:$D$167="whr")*economics!$AI$2:$AI$167*_xlfn.NORM.DIST(AM$3,economics!$AK$2:$AK$167,economics!$AJ$2:$AJ$167,TRUE)),0)</f>
        <v>3.3001945725005133E-4</v>
      </c>
      <c r="AN16" s="68">
        <f t="array" ref="AN16">IF($D16,SUMPRODUCT((economics!$AG$2:$AG$167=$B16)*(economics!$D$2:$D$167="whr")*economics!$AI$2:$AI$167*_xlfn.NORM.DIST(AN$3,economics!$AK$2:$AK$167,economics!$AJ$2:$AJ$167,TRUE)),0)</f>
        <v>3.510760076688898E-4</v>
      </c>
      <c r="AO16" s="68">
        <f t="array" ref="AO16">IF($D16,SUMPRODUCT((economics!$AG$2:$AG$167=$B16)*(economics!$D$2:$D$167="whr")*economics!$AI$2:$AI$167*_xlfn.NORM.DIST(AO$3,economics!$AK$2:$AK$167,economics!$AJ$2:$AJ$167,TRUE)),0)</f>
        <v>3.7332229639707359E-4</v>
      </c>
      <c r="AP16" s="68">
        <f t="array" ref="AP16">IF($D16,SUMPRODUCT((economics!$AG$2:$AG$167=$B16)*(economics!$D$2:$D$167="whr")*economics!$AI$2:$AI$167*_xlfn.NORM.DIST(AP$3,economics!$AK$2:$AK$167,economics!$AJ$2:$AJ$167,TRUE)),0)</f>
        <v>3.9681496977029602E-4</v>
      </c>
      <c r="AQ16" s="68">
        <f t="array" ref="AQ16">IF($D16,SUMPRODUCT((economics!$AG$2:$AG$167=$B16)*(economics!$D$2:$D$167="whr")*economics!$AI$2:$AI$167*_xlfn.NORM.DIST(AQ$3,economics!$AK$2:$AK$167,economics!$AJ$2:$AJ$167,TRUE)),0)</f>
        <v>4.216126946731721E-4</v>
      </c>
      <c r="AR16" s="68">
        <f t="array" ref="AR16">IF($D16,SUMPRODUCT((economics!$AG$2:$AG$167=$B16)*(economics!$D$2:$D$167="whr")*economics!$AI$2:$AI$167*_xlfn.NORM.DIST(AR$3,economics!$AK$2:$AK$167,economics!$AJ$2:$AJ$167,TRUE)),0)</f>
        <v>4.4777618986544947E-4</v>
      </c>
      <c r="AS16" s="68">
        <f t="array" ref="AS16">IF($D16,SUMPRODUCT((economics!$AG$2:$AG$167=$B16)*(economics!$D$2:$D$167="whr")*economics!$AI$2:$AI$167*_xlfn.NORM.DIST(AS$3,economics!$AK$2:$AK$167,economics!$AJ$2:$AJ$167,TRUE)),0)</f>
        <v>4.7536825525363354E-4</v>
      </c>
      <c r="AT16" s="68">
        <f t="array" ref="AT16">IF($D16,SUMPRODUCT((economics!$AG$2:$AG$167=$B16)*(economics!$D$2:$D$167="whr")*economics!$AI$2:$AI$167*_xlfn.NORM.DIST(AT$3,economics!$AK$2:$AK$167,economics!$AJ$2:$AJ$167,TRUE)),0)</f>
        <v>5.0445379892673106E-4</v>
      </c>
      <c r="AU16" s="68">
        <f t="array" ref="AU16">IF($D16,SUMPRODUCT((economics!$AG$2:$AG$167=$B16)*(economics!$D$2:$D$167="whr")*economics!$AI$2:$AI$167*_xlfn.NORM.DIST(AU$3,economics!$AK$2:$AK$167,economics!$AJ$2:$AJ$167,TRUE)),0)</f>
        <v>5.350998617710609E-4</v>
      </c>
      <c r="AV16" s="68">
        <f t="array" ref="AV16">IF($D16,SUMPRODUCT((economics!$AG$2:$AG$167=$B16)*(economics!$D$2:$D$167="whr")*economics!$AI$2:$AI$167*_xlfn.NORM.DIST(AV$3,economics!$AK$2:$AK$167,economics!$AJ$2:$AJ$167,TRUE)),0)</f>
        <v>5.673756394756872E-4</v>
      </c>
      <c r="AW16" s="68">
        <f t="array" ref="AW16">IF($D16,SUMPRODUCT((economics!$AG$2:$AG$167=$B16)*(economics!$D$2:$D$167="whr")*economics!$AI$2:$AI$167*_xlfn.NORM.DIST(AW$3,economics!$AK$2:$AK$167,economics!$AJ$2:$AJ$167,TRUE)),0)</f>
        <v>6.0135250173703569E-4</v>
      </c>
      <c r="AX16" s="68">
        <f t="array" ref="AX16">IF($D16,SUMPRODUCT((economics!$AG$2:$AG$167=$B16)*(economics!$D$2:$D$167="whr")*economics!$AI$2:$AI$167*_xlfn.NORM.DIST(AX$3,economics!$AK$2:$AK$167,economics!$AJ$2:$AJ$167,TRUE)),0)</f>
        <v>6.3710400846880085E-4</v>
      </c>
      <c r="AY16" s="68">
        <f t="array" ref="AY16">IF($D16,SUMPRODUCT((economics!$AG$2:$AG$167=$B16)*(economics!$D$2:$D$167="whr")*economics!$AI$2:$AI$167*_xlfn.NORM.DIST(AY$3,economics!$AK$2:$AK$167,economics!$AJ$2:$AJ$167,TRUE)),0)</f>
        <v>6.7470592282117836E-4</v>
      </c>
      <c r="AZ16" s="68">
        <f t="array" ref="AZ16">IF($D16,SUMPRODUCT((economics!$AG$2:$AG$167=$B16)*(economics!$D$2:$D$167="whr")*economics!$AI$2:$AI$167*_xlfn.NORM.DIST(AZ$3,economics!$AK$2:$AK$167,economics!$AJ$2:$AJ$167,TRUE)),0)</f>
        <v>7.1423622081202506E-4</v>
      </c>
      <c r="BA16" s="68">
        <f t="array" ref="BA16">IF($D16,SUMPRODUCT((economics!$AG$2:$AG$167=$B16)*(economics!$D$2:$D$167="whr")*economics!$AI$2:$AI$167*_xlfn.NORM.DIST(BA$3,economics!$AK$2:$AK$167,economics!$AJ$2:$AJ$167,TRUE)),0)</f>
        <v>7.5577509737156771E-4</v>
      </c>
      <c r="BB16" s="68">
        <f t="array" ref="BB16">IF($D16,SUMPRODUCT((economics!$AG$2:$AG$167=$B16)*(economics!$D$2:$D$167="whr")*economics!$AI$2:$AI$167*_xlfn.NORM.DIST(BB$3,economics!$AK$2:$AK$167,economics!$AJ$2:$AJ$167,TRUE)),0)</f>
        <v>7.9940496860200045E-4</v>
      </c>
      <c r="BC16" s="68">
        <f t="array" ref="BC16">IF($D16,SUMPRODUCT((economics!$AG$2:$AG$167=$B16)*(economics!$D$2:$D$167="whr")*economics!$AI$2:$AI$167*_xlfn.NORM.DIST(BC$3,economics!$AK$2:$AK$167,economics!$AJ$2:$AJ$167,TRUE)),0)</f>
        <v>8.4521047005356063E-4</v>
      </c>
      <c r="BD16" s="68">
        <f t="array" ref="BD16">IF($D16,SUMPRODUCT((economics!$AG$2:$AG$167=$B16)*(economics!$D$2:$D$167="whr")*economics!$AI$2:$AI$167*_xlfn.NORM.DIST(BD$3,economics!$AK$2:$AK$167,economics!$AJ$2:$AJ$167,TRUE)),0)</f>
        <v>8.9327845081963212E-4</v>
      </c>
      <c r="BE16" s="68">
        <f t="array" ref="BE16">IF($D16,SUMPRODUCT((economics!$AG$2:$AG$167=$B16)*(economics!$D$2:$D$167="whr")*economics!$AI$2:$AI$167*_xlfn.NORM.DIST(BE$3,economics!$AK$2:$AK$167,economics!$AJ$2:$AJ$167,TRUE)),0)</f>
        <v>9.4369796325506552E-4</v>
      </c>
      <c r="BF16" s="68">
        <f t="array" ref="BF16">IF($D16,SUMPRODUCT((economics!$AG$2:$AG$167=$B16)*(economics!$D$2:$D$167="whr")*economics!$AI$2:$AI$167*_xlfn.NORM.DIST(BF$3,economics!$AK$2:$AK$167,economics!$AJ$2:$AJ$167,TRUE)),0)</f>
        <v>9.9656024812421807E-4</v>
      </c>
      <c r="BG16" s="68">
        <f t="array" ref="BG16">IF($D16,SUMPRODUCT((economics!$AG$2:$AG$167=$B16)*(economics!$D$2:$D$167="whr")*economics!$AI$2:$AI$167*_xlfn.NORM.DIST(BG$3,economics!$AK$2:$AK$167,economics!$AJ$2:$AJ$167,TRUE)),0)</f>
        <v>1.051958714988348E-3</v>
      </c>
      <c r="BH16" s="68">
        <f t="array" ref="BH16">IF($D16,SUMPRODUCT((economics!$AG$2:$AG$167=$B16)*(economics!$D$2:$D$167="whr")*economics!$AI$2:$AI$167*_xlfn.NORM.DIST(BH$3,economics!$AK$2:$AK$167,economics!$AJ$2:$AJ$167,TRUE)),0)</f>
        <v>1.1099889176457935E-3</v>
      </c>
      <c r="BI16" s="68">
        <f t="array" ref="BI16">IF($D16,SUMPRODUCT((economics!$AG$2:$AG$167=$B16)*(economics!$D$2:$D$167="whr")*economics!$AI$2:$AI$167*_xlfn.NORM.DIST(BI$3,economics!$AK$2:$AK$167,economics!$AJ$2:$AJ$167,TRUE)),0)</f>
        <v>1.170748524443047E-3</v>
      </c>
      <c r="BJ16" s="68">
        <f t="array" ref="BJ16">IF($D16,SUMPRODUCT((economics!$AG$2:$AG$167=$B16)*(economics!$D$2:$D$167="whr")*economics!$AI$2:$AI$167*_xlfn.NORM.DIST(BJ$3,economics!$AK$2:$AK$167,economics!$AJ$2:$AJ$167,TRUE)),0)</f>
        <v>1.234337283280273E-3</v>
      </c>
      <c r="BK16" s="68">
        <f t="array" ref="BK16">IF($D16,SUMPRODUCT((economics!$AG$2:$AG$167=$B16)*(economics!$D$2:$D$167="whr")*economics!$AI$2:$AI$167*_xlfn.NORM.DIST(BK$3,economics!$AK$2:$AK$167,economics!$AJ$2:$AJ$167,TRUE)),0)</f>
        <v>1.3008569811410662E-3</v>
      </c>
      <c r="BL16" s="68">
        <f t="array" ref="BL16">IF($D16,SUMPRODUCT((economics!$AG$2:$AG$167=$B16)*(economics!$D$2:$D$167="whr")*economics!$AI$2:$AI$167*_xlfn.NORM.DIST(BL$3,economics!$AK$2:$AK$167,economics!$AJ$2:$AJ$167,TRUE)),0)</f>
        <v>1.3704113979834359E-3</v>
      </c>
      <c r="BM16" s="68">
        <f t="array" ref="BM16">IF($D16,SUMPRODUCT((economics!$AG$2:$AG$167=$B16)*(economics!$D$2:$D$167="whr")*economics!$AI$2:$AI$167*_xlfn.NORM.DIST(BM$3,economics!$AK$2:$AK$167,economics!$AJ$2:$AJ$167,TRUE)),0)</f>
        <v>1.443106254836912E-3</v>
      </c>
      <c r="BN16" s="68">
        <f t="array" ref="BN16">IF($D16,SUMPRODUCT((economics!$AG$2:$AG$167=$B16)*(economics!$D$2:$D$167="whr")*economics!$AI$2:$AI$167*_xlfn.NORM.DIST(BN$3,economics!$AK$2:$AK$167,economics!$AJ$2:$AJ$167,TRUE)),0)</f>
        <v>1.5190491559595551E-3</v>
      </c>
      <c r="BO16" s="68">
        <f t="array" ref="BO16">IF($D16,SUMPRODUCT((economics!$AG$2:$AG$167=$B16)*(economics!$D$2:$D$167="whr")*economics!$AI$2:$AI$167*_xlfn.NORM.DIST(BO$3,economics!$AK$2:$AK$167,economics!$AJ$2:$AJ$167,TRUE)),0)</f>
        <v>1.5983495249183991E-3</v>
      </c>
      <c r="BP16" s="68">
        <f t="array" ref="BP16">IF($D16,SUMPRODUCT((economics!$AG$2:$AG$167=$B16)*(economics!$D$2:$D$167="whr")*economics!$AI$2:$AI$167*_xlfn.NORM.DIST(BP$3,economics!$AK$2:$AK$167,economics!$AJ$2:$AJ$167,TRUE)),0)</f>
        <v>1.6811185344673977E-3</v>
      </c>
      <c r="BQ16" s="68">
        <f t="array" ref="BQ16">IF($D16,SUMPRODUCT((economics!$AG$2:$AG$167=$B16)*(economics!$D$2:$D$167="whr")*economics!$AI$2:$AI$167*_xlfn.NORM.DIST(BQ$3,economics!$AK$2:$AK$167,economics!$AJ$2:$AJ$167,TRUE)),0)</f>
        <v>1.7674690301085236E-3</v>
      </c>
      <c r="BR16" s="68">
        <f t="array" ref="BR16">IF($D16,SUMPRODUCT((economics!$AG$2:$AG$167=$B16)*(economics!$D$2:$D$167="whr")*economics!$AI$2:$AI$167*_xlfn.NORM.DIST(BR$3,economics!$AK$2:$AK$167,economics!$AJ$2:$AJ$167,TRUE)),0)</f>
        <v>1.8575154472339666E-3</v>
      </c>
      <c r="BS16" s="68">
        <f t="array" ref="BS16">IF($D16,SUMPRODUCT((economics!$AG$2:$AG$167=$B16)*(economics!$D$2:$D$167="whr")*economics!$AI$2:$AI$167*_xlfn.NORM.DIST(BS$3,economics!$AK$2:$AK$167,economics!$AJ$2:$AJ$167,TRUE)),0)</f>
        <v>1.9513737217606423E-3</v>
      </c>
      <c r="BT16" s="68">
        <f t="array" ref="BT16">IF($D16,SUMPRODUCT((economics!$AG$2:$AG$167=$B16)*(economics!$D$2:$D$167="whr")*economics!$AI$2:$AI$167*_xlfn.NORM.DIST(BT$3,economics!$AK$2:$AK$167,economics!$AJ$2:$AJ$167,TRUE)),0)</f>
        <v>2.0491611941823376E-3</v>
      </c>
      <c r="BU16" s="68">
        <f t="array" ref="BU16">IF($D16,SUMPRODUCT((economics!$AG$2:$AG$167=$B16)*(economics!$D$2:$D$167="whr")*economics!$AI$2:$AI$167*_xlfn.NORM.DIST(BU$3,economics!$AK$2:$AK$167,economics!$AJ$2:$AJ$167,TRUE)),0)</f>
        <v>2.150996506979753E-3</v>
      </c>
      <c r="BV16" s="68">
        <f t="array" ref="BV16">IF($D16,SUMPRODUCT((economics!$AG$2:$AG$167=$B16)*(economics!$D$2:$D$167="whr")*economics!$AI$2:$AI$167*_xlfn.NORM.DIST(BV$3,economics!$AK$2:$AK$167,economics!$AJ$2:$AJ$167,TRUE)),0)</f>
        <v>2.2569994953444781E-3</v>
      </c>
      <c r="BW16" s="68">
        <f t="array" ref="BW16">IF($D16,SUMPRODUCT((economics!$AG$2:$AG$167=$B16)*(economics!$D$2:$D$167="whr")*economics!$AI$2:$AI$167*_xlfn.NORM.DIST(BW$3,economics!$AK$2:$AK$167,economics!$AJ$2:$AJ$167,TRUE)),0)</f>
        <v>2.3672910711895361E-3</v>
      </c>
      <c r="BX16" s="68">
        <f t="array" ref="BX16">IF($D16,SUMPRODUCT((economics!$AG$2:$AG$167=$B16)*(economics!$D$2:$D$167="whr")*economics!$AI$2:$AI$167*_xlfn.NORM.DIST(BX$3,economics!$AK$2:$AK$167,economics!$AJ$2:$AJ$167,TRUE)),0)</f>
        <v>2.48199310043646E-3</v>
      </c>
      <c r="BY16" s="68">
        <f t="array" ref="BY16">IF($D16,SUMPRODUCT((economics!$AG$2:$AG$167=$B16)*(economics!$D$2:$D$167="whr")*economics!$AI$2:$AI$167*_xlfn.NORM.DIST(BY$3,economics!$AK$2:$AK$167,economics!$AJ$2:$AJ$167,TRUE)),0)</f>
        <v>2.6012282735870269E-3</v>
      </c>
      <c r="BZ16" s="68">
        <f t="array" ref="BZ16">IF($D16,SUMPRODUCT((economics!$AG$2:$AG$167=$B16)*(economics!$D$2:$D$167="whr")*economics!$AI$2:$AI$167*_xlfn.NORM.DIST(BZ$3,economics!$AK$2:$AK$167,economics!$AJ$2:$AJ$167,TRUE)),0)</f>
        <v>2.725119969606519E-3</v>
      </c>
      <c r="CA16" s="68">
        <f t="array" ref="CA16">IF($D16,SUMPRODUCT((economics!$AG$2:$AG$167=$B16)*(economics!$D$2:$D$167="whr")*economics!$AI$2:$AI$167*_xlfn.NORM.DIST(CA$3,economics!$AK$2:$AK$167,economics!$AJ$2:$AJ$167,TRUE)),0)</f>
        <v>2.8537921131649409E-3</v>
      </c>
      <c r="CB16" s="68">
        <f t="array" ref="CB16">IF($D16,SUMPRODUCT((economics!$AG$2:$AG$167=$B16)*(economics!$D$2:$D$167="whr")*economics!$AI$2:$AI$167*_xlfn.NORM.DIST(CB$3,economics!$AK$2:$AK$167,economics!$AJ$2:$AJ$167,TRUE)),0)</f>
        <v>2.9873690253027067E-3</v>
      </c>
      <c r="CC16" s="68">
        <f t="array" ref="CC16">IF($D16,SUMPRODUCT((economics!$AG$2:$AG$167=$B16)*(economics!$D$2:$D$167="whr")*economics!$AI$2:$AI$167*_xlfn.NORM.DIST(CC$3,economics!$AK$2:$AK$167,economics!$AJ$2:$AJ$167,TRUE)),0)</f>
        <v>3.1259752676079666E-3</v>
      </c>
      <c r="CD16" s="68">
        <f t="array" ref="CD16">IF($D16,SUMPRODUCT((economics!$AG$2:$AG$167=$B16)*(economics!$D$2:$D$167="whr")*economics!$AI$2:$AI$167*_xlfn.NORM.DIST(CD$3,economics!$AK$2:$AK$167,economics!$AJ$2:$AJ$167,TRUE)),0)</f>
        <v>3.2697354800140261E-3</v>
      </c>
      <c r="CE16" s="68">
        <f t="array" ref="CE16">IF($D16,SUMPRODUCT((economics!$AG$2:$AG$167=$B16)*(economics!$D$2:$D$167="whr")*economics!$AI$2:$AI$167*_xlfn.NORM.DIST(CE$3,economics!$AK$2:$AK$167,economics!$AJ$2:$AJ$167,TRUE)),0)</f>
        <v>3.4187742123469233E-3</v>
      </c>
      <c r="CF16" s="68">
        <f t="array" ref="CF16">IF($D16,SUMPRODUCT((economics!$AG$2:$AG$167=$B16)*(economics!$D$2:$D$167="whr")*economics!$AI$2:$AI$167*_xlfn.NORM.DIST(CF$3,economics!$AK$2:$AK$167,economics!$AJ$2:$AJ$167,TRUE)),0)</f>
        <v>3.5732157497753649E-3</v>
      </c>
      <c r="CG16" s="68">
        <f t="array" ref="CG16">IF($D16,SUMPRODUCT((economics!$AG$2:$AG$167=$B16)*(economics!$D$2:$D$167="whr")*economics!$AI$2:$AI$167*_xlfn.NORM.DIST(CG$3,economics!$AK$2:$AK$167,economics!$AJ$2:$AJ$167,TRUE)),0)</f>
        <v>3.7331839323376101E-3</v>
      </c>
      <c r="CH16" s="68">
        <f t="array" ref="CH16">IF($D16,SUMPRODUCT((economics!$AG$2:$AG$167=$B16)*(economics!$D$2:$D$167="whr")*economics!$AI$2:$AI$167*_xlfn.NORM.DIST(CH$3,economics!$AK$2:$AK$167,economics!$AJ$2:$AJ$167,TRUE)),0)</f>
        <v>7.3324880547924784E-2</v>
      </c>
    </row>
    <row r="17" spans="1:86" x14ac:dyDescent="0.35">
      <c r="A17" t="str">
        <f>WHRPbI!A15</f>
        <v>iron and steel 241</v>
      </c>
      <c r="B17">
        <v>241</v>
      </c>
      <c r="C17" s="68">
        <f>WHRPbI!B15</f>
        <v>0.13965548098434002</v>
      </c>
      <c r="D17" t="b">
        <f>ISNUMBER(MATCH($B17,'energy base (MECS)'!$K$4:$K$9,0))</f>
        <v>1</v>
      </c>
      <c r="E17" s="68">
        <f t="array" ref="E17">IF($D17,SUMPRODUCT((economics!$AG$2:$AG$167=$B17)*(economics!$D$2:$D$167="whr")*economics!$AI$2:$AI$167*_xlfn.NORM.DIST(E$3,economics!$AK$2:$AK$167,economics!$AJ$2:$AJ$167,TRUE)),0)</f>
        <v>1.484144112774771E-5</v>
      </c>
      <c r="F17" s="68">
        <f t="array" ref="F17">IF($D17,SUMPRODUCT((economics!$AG$2:$AG$167=$B17)*(economics!$D$2:$D$167="whr")*economics!$AI$2:$AI$167*_xlfn.NORM.DIST(F$3,economics!$AK$2:$AK$167,economics!$AJ$2:$AJ$167,TRUE)),0)</f>
        <v>3.0530879595238491E-5</v>
      </c>
      <c r="G17" s="68">
        <f t="array" ref="G17">IF($D17,SUMPRODUCT((economics!$AG$2:$AG$167=$B17)*(economics!$D$2:$D$167="whr")*economics!$AI$2:$AI$167*_xlfn.NORM.DIST(G$3,economics!$AK$2:$AK$167,economics!$AJ$2:$AJ$167,TRUE)),0)</f>
        <v>6.0983748315622686E-5</v>
      </c>
      <c r="H17" s="68">
        <f t="array" ref="H17">IF($D17,SUMPRODUCT((economics!$AG$2:$AG$167=$B17)*(economics!$D$2:$D$167="whr")*economics!$AI$2:$AI$167*_xlfn.NORM.DIST(H$3,economics!$AK$2:$AK$167,economics!$AJ$2:$AJ$167,TRUE)),0)</f>
        <v>1.1760478342544018E-4</v>
      </c>
      <c r="I17" s="68">
        <f t="array" ref="I17">IF($D17,SUMPRODUCT((economics!$AG$2:$AG$167=$B17)*(economics!$D$2:$D$167="whr")*economics!$AI$2:$AI$167*_xlfn.NORM.DIST(I$3,economics!$AK$2:$AK$167,economics!$AJ$2:$AJ$167,TRUE)),0)</f>
        <v>2.1829062749018852E-4</v>
      </c>
      <c r="J17" s="68">
        <f t="array" ref="J17">IF($D17,SUMPRODUCT((economics!$AG$2:$AG$167=$B17)*(economics!$D$2:$D$167="whr")*economics!$AI$2:$AI$167*_xlfn.NORM.DIST(J$3,economics!$AK$2:$AK$167,economics!$AJ$2:$AJ$167,TRUE)),0)</f>
        <v>3.8937534705248204E-4</v>
      </c>
      <c r="K17" s="68">
        <f t="array" ref="K17">IF($D17,SUMPRODUCT((economics!$AG$2:$AG$167=$B17)*(economics!$D$2:$D$167="whr")*economics!$AI$2:$AI$167*_xlfn.NORM.DIST(K$3,economics!$AK$2:$AK$167,economics!$AJ$2:$AJ$167,TRUE)),0)</f>
        <v>6.6701533996724237E-4</v>
      </c>
      <c r="L17" s="68">
        <f t="array" ref="L17">IF($D17,SUMPRODUCT((economics!$AG$2:$AG$167=$B17)*(economics!$D$2:$D$167="whr")*economics!$AI$2:$AI$167*_xlfn.NORM.DIST(L$3,economics!$AK$2:$AK$167,economics!$AJ$2:$AJ$167,TRUE)),0)</f>
        <v>1.0971940559384977E-3</v>
      </c>
      <c r="M17" s="68">
        <f t="array" ref="M17">IF($D17,SUMPRODUCT((economics!$AG$2:$AG$167=$B17)*(economics!$D$2:$D$167="whr")*economics!$AI$2:$AI$167*_xlfn.NORM.DIST(M$3,economics!$AK$2:$AK$167,economics!$AJ$2:$AJ$167,TRUE)),0)</f>
        <v>1.7334515695970898E-3</v>
      </c>
      <c r="N17" s="68">
        <f t="array" ref="N17">IF($D17,SUMPRODUCT((economics!$AG$2:$AG$167=$B17)*(economics!$D$2:$D$167="whr")*economics!$AI$2:$AI$167*_xlfn.NORM.DIST(N$3,economics!$AK$2:$AK$167,economics!$AJ$2:$AJ$167,TRUE)),0)</f>
        <v>2.6316788336263118E-3</v>
      </c>
      <c r="O17" s="68">
        <f t="array" ref="O17">IF($D17,SUMPRODUCT((economics!$AG$2:$AG$167=$B17)*(economics!$D$2:$D$167="whr")*economics!$AI$2:$AI$167*_xlfn.NORM.DIST(O$3,economics!$AK$2:$AK$167,economics!$AJ$2:$AJ$167,TRUE)),0)</f>
        <v>3.8419426561901145E-3</v>
      </c>
      <c r="P17" s="68">
        <f t="array" ref="P17">IF($D17,SUMPRODUCT((economics!$AG$2:$AG$167=$B17)*(economics!$D$2:$D$167="whr")*economics!$AI$2:$AI$167*_xlfn.NORM.DIST(P$3,economics!$AK$2:$AK$167,economics!$AJ$2:$AJ$167,TRUE)),0)</f>
        <v>5.3982586563113355E-3</v>
      </c>
      <c r="Q17" s="68">
        <f t="array" ref="Q17">IF($D17,SUMPRODUCT((economics!$AG$2:$AG$167=$B17)*(economics!$D$2:$D$167="whr")*economics!$AI$2:$AI$167*_xlfn.NORM.DIST(Q$3,economics!$AK$2:$AK$167,economics!$AJ$2:$AJ$167,TRUE)),0)</f>
        <v>7.3082496797087174E-3</v>
      </c>
      <c r="R17" s="68">
        <f t="array" ref="R17">IF($D17,SUMPRODUCT((economics!$AG$2:$AG$167=$B17)*(economics!$D$2:$D$167="whr")*economics!$AI$2:$AI$167*_xlfn.NORM.DIST(R$3,economics!$AK$2:$AK$167,economics!$AJ$2:$AJ$167,TRUE)),0)</f>
        <v>9.5453184842903029E-3</v>
      </c>
      <c r="S17" s="68">
        <f t="array" ref="S17">IF($D17,SUMPRODUCT((economics!$AG$2:$AG$167=$B17)*(economics!$D$2:$D$167="whr")*economics!$AI$2:$AI$167*_xlfn.NORM.DIST(S$3,economics!$AK$2:$AK$167,economics!$AJ$2:$AJ$167,TRUE)),0)</f>
        <v>1.2045934170752948E-2</v>
      </c>
      <c r="T17" s="68">
        <f t="array" ref="T17">IF($D17,SUMPRODUCT((economics!$AG$2:$AG$167=$B17)*(economics!$D$2:$D$167="whr")*economics!$AI$2:$AI$167*_xlfn.NORM.DIST(T$3,economics!$AK$2:$AK$167,economics!$AJ$2:$AJ$167,TRUE)),0)</f>
        <v>1.4713694447352942E-2</v>
      </c>
      <c r="U17" s="68">
        <f t="array" ref="U17">IF($D17,SUMPRODUCT((economics!$AG$2:$AG$167=$B17)*(economics!$D$2:$D$167="whr")*economics!$AI$2:$AI$167*_xlfn.NORM.DIST(U$3,economics!$AK$2:$AK$167,economics!$AJ$2:$AJ$167,TRUE)),0)</f>
        <v>1.7430144951809209E-2</v>
      </c>
      <c r="V17" s="68">
        <f t="array" ref="V17">IF($D17,SUMPRODUCT((economics!$AG$2:$AG$167=$B17)*(economics!$D$2:$D$167="whr")*economics!$AI$2:$AI$167*_xlfn.NORM.DIST(V$3,economics!$AK$2:$AK$167,economics!$AJ$2:$AJ$167,TRUE)),0)</f>
        <v>2.0070427043418507E-2</v>
      </c>
      <c r="W17" s="68">
        <f t="array" ref="W17">IF($D17,SUMPRODUCT((economics!$AG$2:$AG$167=$B17)*(economics!$D$2:$D$167="whr")*economics!$AI$2:$AI$167*_xlfn.NORM.DIST(W$3,economics!$AK$2:$AK$167,economics!$AJ$2:$AJ$167,TRUE)),0)</f>
        <v>2.2520368459652423E-2</v>
      </c>
      <c r="X17" s="68">
        <f t="array" ref="X17">IF($D17,SUMPRODUCT((economics!$AG$2:$AG$167=$B17)*(economics!$D$2:$D$167="whr")*economics!$AI$2:$AI$167*_xlfn.NORM.DIST(X$3,economics!$AK$2:$AK$167,economics!$AJ$2:$AJ$167,TRUE)),0)</f>
        <v>2.4691183809669809E-2</v>
      </c>
      <c r="Y17" s="68">
        <f t="array" ref="Y17">IF($D17,SUMPRODUCT((economics!$AG$2:$AG$167=$B17)*(economics!$D$2:$D$167="whr")*economics!$AI$2:$AI$167*_xlfn.NORM.DIST(Y$3,economics!$AK$2:$AK$167,economics!$AJ$2:$AJ$167,TRUE)),0)</f>
        <v>2.6528689694663501E-2</v>
      </c>
      <c r="Z17" s="68">
        <f t="array" ref="Z17">IF($D17,SUMPRODUCT((economics!$AG$2:$AG$167=$B17)*(economics!$D$2:$D$167="whr")*economics!$AI$2:$AI$167*_xlfn.NORM.DIST(Z$3,economics!$AK$2:$AK$167,economics!$AJ$2:$AJ$167,TRUE)),0)</f>
        <v>2.8015573757755242E-2</v>
      </c>
      <c r="AA17" s="68">
        <f t="array" ref="AA17">IF($D17,SUMPRODUCT((economics!$AG$2:$AG$167=$B17)*(economics!$D$2:$D$167="whr")*economics!$AI$2:$AI$167*_xlfn.NORM.DIST(AA$3,economics!$AK$2:$AK$167,economics!$AJ$2:$AJ$167,TRUE)),0)</f>
        <v>2.9167171330867141E-2</v>
      </c>
      <c r="AB17" s="68">
        <f t="array" ref="AB17">IF($D17,SUMPRODUCT((economics!$AG$2:$AG$167=$B17)*(economics!$D$2:$D$167="whr")*economics!$AI$2:$AI$167*_xlfn.NORM.DIST(AB$3,economics!$AK$2:$AK$167,economics!$AJ$2:$AJ$167,TRUE)),0)</f>
        <v>3.0022732692801576E-2</v>
      </c>
      <c r="AC17" s="68">
        <f t="array" ref="AC17">IF($D17,SUMPRODUCT((economics!$AG$2:$AG$167=$B17)*(economics!$D$2:$D$167="whr")*economics!$AI$2:$AI$167*_xlfn.NORM.DIST(AC$3,economics!$AK$2:$AK$167,economics!$AJ$2:$AJ$167,TRUE)),0)</f>
        <v>3.0634871773674705E-2</v>
      </c>
      <c r="AD17" s="68">
        <f t="array" ref="AD17">IF($D17,SUMPRODUCT((economics!$AG$2:$AG$167=$B17)*(economics!$D$2:$D$167="whr")*economics!$AI$2:$AI$167*_xlfn.NORM.DIST(AD$3,economics!$AK$2:$AK$167,economics!$AJ$2:$AJ$167,TRUE)),0)</f>
        <v>3.1059704951511093E-2</v>
      </c>
      <c r="AE17" s="68">
        <f t="array" ref="AE17">IF($D17,SUMPRODUCT((economics!$AG$2:$AG$167=$B17)*(economics!$D$2:$D$167="whr")*economics!$AI$2:$AI$167*_xlfn.NORM.DIST(AE$3,economics!$AK$2:$AK$167,economics!$AJ$2:$AJ$167,TRUE)),0)</f>
        <v>3.1349373426456544E-2</v>
      </c>
      <c r="AF17" s="68">
        <f t="array" ref="AF17">IF($D17,SUMPRODUCT((economics!$AG$2:$AG$167=$B17)*(economics!$D$2:$D$167="whr")*economics!$AI$2:$AI$167*_xlfn.NORM.DIST(AF$3,economics!$AK$2:$AK$167,economics!$AJ$2:$AJ$167,TRUE)),0)</f>
        <v>3.1547606073987634E-2</v>
      </c>
      <c r="AG17" s="68">
        <f t="array" ref="AG17">IF($D17,SUMPRODUCT((economics!$AG$2:$AG$167=$B17)*(economics!$D$2:$D$167="whr")*economics!$AI$2:$AI$167*_xlfn.NORM.DIST(AG$3,economics!$AK$2:$AK$167,economics!$AJ$2:$AJ$167,TRUE)),0)</f>
        <v>3.1688094047836297E-2</v>
      </c>
      <c r="AH17" s="68">
        <f t="array" ref="AH17">IF($D17,SUMPRODUCT((economics!$AG$2:$AG$167=$B17)*(economics!$D$2:$D$167="whr")*economics!$AI$2:$AI$167*_xlfn.NORM.DIST(AH$3,economics!$AK$2:$AK$167,economics!$AJ$2:$AJ$167,TRUE)),0)</f>
        <v>3.1794922079368272E-2</v>
      </c>
      <c r="AI17" s="68">
        <f t="array" ref="AI17">IF($D17,SUMPRODUCT((economics!$AG$2:$AG$167=$B17)*(economics!$D$2:$D$167="whr")*economics!$AI$2:$AI$167*_xlfn.NORM.DIST(AI$3,economics!$AK$2:$AK$167,economics!$AJ$2:$AJ$167,TRUE)),0)</f>
        <v>3.1884156902451548E-2</v>
      </c>
      <c r="AJ17" s="68">
        <f t="array" ref="AJ17">IF($D17,SUMPRODUCT((economics!$AG$2:$AG$167=$B17)*(economics!$D$2:$D$167="whr")*economics!$AI$2:$AI$167*_xlfn.NORM.DIST(AJ$3,economics!$AK$2:$AK$167,economics!$AJ$2:$AJ$167,TRUE)),0)</f>
        <v>3.1965824661520856E-2</v>
      </c>
      <c r="AK17" s="68">
        <f t="array" ref="AK17">IF($D17,SUMPRODUCT((economics!$AG$2:$AG$167=$B17)*(economics!$D$2:$D$167="whr")*economics!$AI$2:$AI$167*_xlfn.NORM.DIST(AK$3,economics!$AK$2:$AK$167,economics!$AJ$2:$AJ$167,TRUE)),0)</f>
        <v>3.20457675138641E-2</v>
      </c>
      <c r="AL17" s="68">
        <f t="array" ref="AL17">IF($D17,SUMPRODUCT((economics!$AG$2:$AG$167=$B17)*(economics!$D$2:$D$167="whr")*economics!$AI$2:$AI$167*_xlfn.NORM.DIST(AL$3,economics!$AK$2:$AK$167,economics!$AJ$2:$AJ$167,TRUE)),0)</f>
        <v>3.2127130486901148E-2</v>
      </c>
      <c r="AM17" s="68">
        <f t="array" ref="AM17">IF($D17,SUMPRODUCT((economics!$AG$2:$AG$167=$B17)*(economics!$D$2:$D$167="whr")*economics!$AI$2:$AI$167*_xlfn.NORM.DIST(AM$3,economics!$AK$2:$AK$167,economics!$AJ$2:$AJ$167,TRUE)),0)</f>
        <v>3.2211423529310876E-2</v>
      </c>
      <c r="AN17" s="68">
        <f t="array" ref="AN17">IF($D17,SUMPRODUCT((economics!$AG$2:$AG$167=$B17)*(economics!$D$2:$D$167="whr")*economics!$AI$2:$AI$167*_xlfn.NORM.DIST(AN$3,economics!$AK$2:$AK$167,economics!$AJ$2:$AJ$167,TRUE)),0)</f>
        <v>3.2299213332067762E-2</v>
      </c>
      <c r="AO17" s="68">
        <f t="array" ref="AO17">IF($D17,SUMPRODUCT((economics!$AG$2:$AG$167=$B17)*(economics!$D$2:$D$167="whr")*economics!$AI$2:$AI$167*_xlfn.NORM.DIST(AO$3,economics!$AK$2:$AK$167,economics!$AJ$2:$AJ$167,TRUE)),0)</f>
        <v>3.2390540101553913E-2</v>
      </c>
      <c r="AP17" s="68">
        <f t="array" ref="AP17">IF($D17,SUMPRODUCT((economics!$AG$2:$AG$167=$B17)*(economics!$D$2:$D$167="whr")*economics!$AI$2:$AI$167*_xlfn.NORM.DIST(AP$3,economics!$AK$2:$AK$167,economics!$AJ$2:$AJ$167,TRUE)),0)</f>
        <v>3.2485152594211308E-2</v>
      </c>
      <c r="AQ17" s="68">
        <f t="array" ref="AQ17">IF($D17,SUMPRODUCT((economics!$AG$2:$AG$167=$B17)*(economics!$D$2:$D$167="whr")*economics!$AI$2:$AI$167*_xlfn.NORM.DIST(AQ$3,economics!$AK$2:$AK$167,economics!$AJ$2:$AJ$167,TRUE)),0)</f>
        <v>3.2582634203436718E-2</v>
      </c>
      <c r="AR17" s="68">
        <f t="array" ref="AR17">IF($D17,SUMPRODUCT((economics!$AG$2:$AG$167=$B17)*(economics!$D$2:$D$167="whr")*economics!$AI$2:$AI$167*_xlfn.NORM.DIST(AR$3,economics!$AK$2:$AK$167,economics!$AJ$2:$AJ$167,TRUE)),0)</f>
        <v>3.2682469214603861E-2</v>
      </c>
      <c r="AS17" s="68">
        <f t="array" ref="AS17">IF($D17,SUMPRODUCT((economics!$AG$2:$AG$167=$B17)*(economics!$D$2:$D$167="whr")*economics!$AI$2:$AI$167*_xlfn.NORM.DIST(AS$3,economics!$AK$2:$AK$167,economics!$AJ$2:$AJ$167,TRUE)),0)</f>
        <v>3.2784078864763956E-2</v>
      </c>
      <c r="AT17" s="68">
        <f t="array" ref="AT17">IF($D17,SUMPRODUCT((economics!$AG$2:$AG$167=$B17)*(economics!$D$2:$D$167="whr")*economics!$AI$2:$AI$167*_xlfn.NORM.DIST(AT$3,economics!$AK$2:$AK$167,economics!$AJ$2:$AJ$167,TRUE)),0)</f>
        <v>3.2886843439927108E-2</v>
      </c>
      <c r="AU17" s="68">
        <f t="array" ref="AU17">IF($D17,SUMPRODUCT((economics!$AG$2:$AG$167=$B17)*(economics!$D$2:$D$167="whr")*economics!$AI$2:$AI$167*_xlfn.NORM.DIST(AU$3,economics!$AK$2:$AK$167,economics!$AJ$2:$AJ$167,TRUE)),0)</f>
        <v>3.2990118506275645E-2</v>
      </c>
      <c r="AV17" s="68">
        <f t="array" ref="AV17">IF($D17,SUMPRODUCT((economics!$AG$2:$AG$167=$B17)*(economics!$D$2:$D$167="whr")*economics!$AI$2:$AI$167*_xlfn.NORM.DIST(AV$3,economics!$AK$2:$AK$167,economics!$AJ$2:$AJ$167,TRUE)),0)</f>
        <v>3.3093248903247351E-2</v>
      </c>
      <c r="AW17" s="68">
        <f t="array" ref="AW17">IF($D17,SUMPRODUCT((economics!$AG$2:$AG$167=$B17)*(economics!$D$2:$D$167="whr")*economics!$AI$2:$AI$167*_xlfn.NORM.DIST(AW$3,economics!$AK$2:$AK$167,economics!$AJ$2:$AJ$167,TRUE)),0)</f>
        <v>3.3195581876368209E-2</v>
      </c>
      <c r="AX17" s="68">
        <f t="array" ref="AX17">IF($D17,SUMPRODUCT((economics!$AG$2:$AG$167=$B17)*(economics!$D$2:$D$167="whr")*economics!$AI$2:$AI$167*_xlfn.NORM.DIST(AX$3,economics!$AK$2:$AK$167,economics!$AJ$2:$AJ$167,TRUE)),0)</f>
        <v>3.3296479683900912E-2</v>
      </c>
      <c r="AY17" s="68">
        <f t="array" ref="AY17">IF($D17,SUMPRODUCT((economics!$AG$2:$AG$167=$B17)*(economics!$D$2:$D$167="whr")*economics!$AI$2:$AI$167*_xlfn.NORM.DIST(AY$3,economics!$AK$2:$AK$167,economics!$AJ$2:$AJ$167,TRUE)),0)</f>
        <v>3.3395331570373783E-2</v>
      </c>
      <c r="AZ17" s="68">
        <f t="array" ref="AZ17">IF($D17,SUMPRODUCT((economics!$AG$2:$AG$167=$B17)*(economics!$D$2:$D$167="whr")*economics!$AI$2:$AI$167*_xlfn.NORM.DIST(AZ$3,economics!$AK$2:$AK$167,economics!$AJ$2:$AJ$167,TRUE)),0)</f>
        <v>3.34915648416085E-2</v>
      </c>
      <c r="BA17" s="68">
        <f t="array" ref="BA17">IF($D17,SUMPRODUCT((economics!$AG$2:$AG$167=$B17)*(economics!$D$2:$D$167="whr")*economics!$AI$2:$AI$167*_xlfn.NORM.DIST(BA$3,economics!$AK$2:$AK$167,economics!$AJ$2:$AJ$167,TRUE)),0)</f>
        <v>3.3584654745004418E-2</v>
      </c>
      <c r="BB17" s="68">
        <f t="array" ref="BB17">IF($D17,SUMPRODUCT((economics!$AG$2:$AG$167=$B17)*(economics!$D$2:$D$167="whr")*economics!$AI$2:$AI$167*_xlfn.NORM.DIST(BB$3,economics!$AK$2:$AK$167,economics!$AJ$2:$AJ$167,TRUE)),0)</f>
        <v>3.3674132885637358E-2</v>
      </c>
      <c r="BC17" s="68">
        <f t="array" ref="BC17">IF($D17,SUMPRODUCT((economics!$AG$2:$AG$167=$B17)*(economics!$D$2:$D$167="whr")*economics!$AI$2:$AI$167*_xlfn.NORM.DIST(BC$3,economics!$AK$2:$AK$167,economics!$AJ$2:$AJ$167,TRUE)),0)</f>
        <v>3.3759593962667499E-2</v>
      </c>
      <c r="BD17" s="68">
        <f t="array" ref="BD17">IF($D17,SUMPRODUCT((economics!$AG$2:$AG$167=$B17)*(economics!$D$2:$D$167="whr")*economics!$AI$2:$AI$167*_xlfn.NORM.DIST(BD$3,economics!$AK$2:$AK$167,economics!$AJ$2:$AJ$167,TRUE)),0)</f>
        <v>3.3840700677719444E-2</v>
      </c>
      <c r="BE17" s="68">
        <f t="array" ref="BE17">IF($D17,SUMPRODUCT((economics!$AG$2:$AG$167=$B17)*(economics!$D$2:$D$167="whr")*economics!$AI$2:$AI$167*_xlfn.NORM.DIST(BE$3,economics!$AK$2:$AK$167,economics!$AJ$2:$AJ$167,TRUE)),0)</f>
        <v>3.3917186739854013E-2</v>
      </c>
      <c r="BF17" s="68">
        <f t="array" ref="BF17">IF($D17,SUMPRODUCT((economics!$AG$2:$AG$167=$B17)*(economics!$D$2:$D$167="whr")*economics!$AI$2:$AI$167*_xlfn.NORM.DIST(BF$3,economics!$AK$2:$AK$167,economics!$AJ$2:$AJ$167,TRUE)),0)</f>
        <v>3.3988857965451619E-2</v>
      </c>
      <c r="BG17" s="68">
        <f t="array" ref="BG17">IF($D17,SUMPRODUCT((economics!$AG$2:$AG$167=$B17)*(economics!$D$2:$D$167="whr")*economics!$AI$2:$AI$167*_xlfn.NORM.DIST(BG$3,economics!$AK$2:$AK$167,economics!$AJ$2:$AJ$167,TRUE)),0)</f>
        <v>3.4055591541729928E-2</v>
      </c>
      <c r="BH17" s="68">
        <f t="array" ref="BH17">IF($D17,SUMPRODUCT((economics!$AG$2:$AG$167=$B17)*(economics!$D$2:$D$167="whr")*economics!$AI$2:$AI$167*_xlfn.NORM.DIST(BH$3,economics!$AK$2:$AK$167,economics!$AJ$2:$AJ$167,TRUE)),0)</f>
        <v>3.4117333586322664E-2</v>
      </c>
      <c r="BI17" s="68">
        <f t="array" ref="BI17">IF($D17,SUMPRODUCT((economics!$AG$2:$AG$167=$B17)*(economics!$D$2:$D$167="whr")*economics!$AI$2:$AI$167*_xlfn.NORM.DIST(BI$3,economics!$AK$2:$AK$167,economics!$AJ$2:$AJ$167,TRUE)),0)</f>
        <v>3.4174095189579895E-2</v>
      </c>
      <c r="BJ17" s="68">
        <f t="array" ref="BJ17">IF($D17,SUMPRODUCT((economics!$AG$2:$AG$167=$B17)*(economics!$D$2:$D$167="whr")*economics!$AI$2:$AI$167*_xlfn.NORM.DIST(BJ$3,economics!$AK$2:$AK$167,economics!$AJ$2:$AJ$167,TRUE)),0)</f>
        <v>3.4225947168950492E-2</v>
      </c>
      <c r="BK17" s="68">
        <f t="array" ref="BK17">IF($D17,SUMPRODUCT((economics!$AG$2:$AG$167=$B17)*(economics!$D$2:$D$167="whr")*economics!$AI$2:$AI$167*_xlfn.NORM.DIST(BK$3,economics!$AK$2:$AK$167,economics!$AJ$2:$AJ$167,TRUE)),0)</f>
        <v>3.4273013794685281E-2</v>
      </c>
      <c r="BL17" s="68">
        <f t="array" ref="BL17">IF($D17,SUMPRODUCT((economics!$AG$2:$AG$167=$B17)*(economics!$D$2:$D$167="whr")*economics!$AI$2:$AI$167*_xlfn.NORM.DIST(BL$3,economics!$AK$2:$AK$167,economics!$AJ$2:$AJ$167,TRUE)),0)</f>
        <v>3.4315465762658579E-2</v>
      </c>
      <c r="BM17" s="68">
        <f t="array" ref="BM17">IF($D17,SUMPRODUCT((economics!$AG$2:$AG$167=$B17)*(economics!$D$2:$D$167="whr")*economics!$AI$2:$AI$167*_xlfn.NORM.DIST(BM$3,economics!$AK$2:$AK$167,economics!$AJ$2:$AJ$167,TRUE)),0)</f>
        <v>3.4353512693615723E-2</v>
      </c>
      <c r="BN17" s="68">
        <f t="array" ref="BN17">IF($D17,SUMPRODUCT((economics!$AG$2:$AG$167=$B17)*(economics!$D$2:$D$167="whr")*economics!$AI$2:$AI$167*_xlfn.NORM.DIST(BN$3,economics!$AK$2:$AK$167,economics!$AJ$2:$AJ$167,TRUE)),0)</f>
        <v>3.4387395429569222E-2</v>
      </c>
      <c r="BO17" s="68">
        <f t="array" ref="BO17">IF($D17,SUMPRODUCT((economics!$AG$2:$AG$167=$B17)*(economics!$D$2:$D$167="whr")*economics!$AI$2:$AI$167*_xlfn.NORM.DIST(BO$3,economics!$AK$2:$AK$167,economics!$AJ$2:$AJ$167,TRUE)),0)</f>
        <v>3.4417378378910971E-2</v>
      </c>
      <c r="BP17" s="68">
        <f t="array" ref="BP17">IF($D17,SUMPRODUCT((economics!$AG$2:$AG$167=$B17)*(economics!$D$2:$D$167="whr")*economics!$AI$2:$AI$167*_xlfn.NORM.DIST(BP$3,economics!$AK$2:$AK$167,economics!$AJ$2:$AJ$167,TRUE)),0)</f>
        <v>3.4443742134032819E-2</v>
      </c>
      <c r="BQ17" s="68">
        <f t="array" ref="BQ17">IF($D17,SUMPRODUCT((economics!$AG$2:$AG$167=$B17)*(economics!$D$2:$D$167="whr")*economics!$AI$2:$AI$167*_xlfn.NORM.DIST(BQ$3,economics!$AK$2:$AK$167,economics!$AJ$2:$AJ$167,TRUE)),0)</f>
        <v>3.4466776551071367E-2</v>
      </c>
      <c r="BR17" s="68">
        <f t="array" ref="BR17">IF($D17,SUMPRODUCT((economics!$AG$2:$AG$167=$B17)*(economics!$D$2:$D$167="whr")*economics!$AI$2:$AI$167*_xlfn.NORM.DIST(BR$3,economics!$AK$2:$AK$167,economics!$AJ$2:$AJ$167,TRUE)),0)</f>
        <v>3.4486774443139939E-2</v>
      </c>
      <c r="BS17" s="68">
        <f t="array" ref="BS17">IF($D17,SUMPRODUCT((economics!$AG$2:$AG$167=$B17)*(economics!$D$2:$D$167="whr")*economics!$AI$2:$AI$167*_xlfn.NORM.DIST(BS$3,economics!$AK$2:$AK$167,economics!$AJ$2:$AJ$167,TRUE)),0)</f>
        <v>3.4504025998366709E-2</v>
      </c>
      <c r="BT17" s="68">
        <f t="array" ref="BT17">IF($D17,SUMPRODUCT((economics!$AG$2:$AG$167=$B17)*(economics!$D$2:$D$167="whr")*economics!$AI$2:$AI$167*_xlfn.NORM.DIST(BT$3,economics!$AK$2:$AK$167,economics!$AJ$2:$AJ$167,TRUE)),0)</f>
        <v>3.4518813994332764E-2</v>
      </c>
      <c r="BU17" s="68">
        <f t="array" ref="BU17">IF($D17,SUMPRODUCT((economics!$AG$2:$AG$167=$B17)*(economics!$D$2:$D$167="whr")*economics!$AI$2:$AI$167*_xlfn.NORM.DIST(BU$3,economics!$AK$2:$AK$167,economics!$AJ$2:$AJ$167,TRUE)),0)</f>
        <v>3.4531409842933104E-2</v>
      </c>
      <c r="BV17" s="68">
        <f t="array" ref="BV17">IF($D17,SUMPRODUCT((economics!$AG$2:$AG$167=$B17)*(economics!$D$2:$D$167="whr")*economics!$AI$2:$AI$167*_xlfn.NORM.DIST(BV$3,economics!$AK$2:$AK$167,economics!$AJ$2:$AJ$167,TRUE)),0)</f>
        <v>3.4542070465751681E-2</v>
      </c>
      <c r="BW17" s="68">
        <f t="array" ref="BW17">IF($D17,SUMPRODUCT((economics!$AG$2:$AG$167=$B17)*(economics!$D$2:$D$167="whr")*economics!$AI$2:$AI$167*_xlfn.NORM.DIST(BW$3,economics!$AK$2:$AK$167,economics!$AJ$2:$AJ$167,TRUE)),0)</f>
        <v>3.4551035970842588E-2</v>
      </c>
      <c r="BX17" s="68">
        <f t="array" ref="BX17">IF($D17,SUMPRODUCT((economics!$AG$2:$AG$167=$B17)*(economics!$D$2:$D$167="whr")*economics!$AI$2:$AI$167*_xlfn.NORM.DIST(BX$3,economics!$AK$2:$AK$167,economics!$AJ$2:$AJ$167,TRUE)),0)</f>
        <v>3.455852807803541E-2</v>
      </c>
      <c r="BY17" s="68">
        <f t="array" ref="BY17">IF($D17,SUMPRODUCT((economics!$AG$2:$AG$167=$B17)*(economics!$D$2:$D$167="whr")*economics!$AI$2:$AI$167*_xlfn.NORM.DIST(BY$3,economics!$AK$2:$AK$167,economics!$AJ$2:$AJ$167,TRUE)),0)</f>
        <v>3.4564749221840919E-2</v>
      </c>
      <c r="BZ17" s="68">
        <f t="array" ref="BZ17">IF($D17,SUMPRODUCT((economics!$AG$2:$AG$167=$B17)*(economics!$D$2:$D$167="whr")*economics!$AI$2:$AI$167*_xlfn.NORM.DIST(BZ$3,economics!$AK$2:$AK$167,economics!$AJ$2:$AJ$167,TRUE)),0)</f>
        <v>3.4569882248684909E-2</v>
      </c>
      <c r="CA17" s="68">
        <f t="array" ref="CA17">IF($D17,SUMPRODUCT((economics!$AG$2:$AG$167=$B17)*(economics!$D$2:$D$167="whr")*economics!$AI$2:$AI$167*_xlfn.NORM.DIST(CA$3,economics!$AK$2:$AK$167,economics!$AJ$2:$AJ$167,TRUE)),0)</f>
        <v>3.4574090618213218E-2</v>
      </c>
      <c r="CB17" s="68">
        <f t="array" ref="CB17">IF($D17,SUMPRODUCT((economics!$AG$2:$AG$167=$B17)*(economics!$D$2:$D$167="whr")*economics!$AI$2:$AI$167*_xlfn.NORM.DIST(CB$3,economics!$AK$2:$AK$167,economics!$AJ$2:$AJ$167,TRUE)),0)</f>
        <v>3.4577519016234723E-2</v>
      </c>
      <c r="CC17" s="68">
        <f t="array" ref="CC17">IF($D17,SUMPRODUCT((economics!$AG$2:$AG$167=$B17)*(economics!$D$2:$D$167="whr")*economics!$AI$2:$AI$167*_xlfn.NORM.DIST(CC$3,economics!$AK$2:$AK$167,economics!$AJ$2:$AJ$167,TRUE)),0)</f>
        <v>3.458029428878847E-2</v>
      </c>
      <c r="CD17" s="68">
        <f t="array" ref="CD17">IF($D17,SUMPRODUCT((economics!$AG$2:$AG$167=$B17)*(economics!$D$2:$D$167="whr")*economics!$AI$2:$AI$167*_xlfn.NORM.DIST(CD$3,economics!$AK$2:$AK$167,economics!$AJ$2:$AJ$167,TRUE)),0)</f>
        <v>3.4582526612035022E-2</v>
      </c>
      <c r="CE17" s="68">
        <f t="array" ref="CE17">IF($D17,SUMPRODUCT((economics!$AG$2:$AG$167=$B17)*(economics!$D$2:$D$167="whr")*economics!$AI$2:$AI$167*_xlfn.NORM.DIST(CE$3,economics!$AK$2:$AK$167,economics!$AJ$2:$AJ$167,TRUE)),0)</f>
        <v>3.4584310820350198E-2</v>
      </c>
      <c r="CF17" s="68">
        <f t="array" ref="CF17">IF($D17,SUMPRODUCT((economics!$AG$2:$AG$167=$B17)*(economics!$D$2:$D$167="whr")*economics!$AI$2:$AI$167*_xlfn.NORM.DIST(CF$3,economics!$AK$2:$AK$167,economics!$AJ$2:$AJ$167,TRUE)),0)</f>
        <v>3.458572782433663E-2</v>
      </c>
      <c r="CG17" s="68">
        <f t="array" ref="CG17">IF($D17,SUMPRODUCT((economics!$AG$2:$AG$167=$B17)*(economics!$D$2:$D$167="whr")*economics!$AI$2:$AI$167*_xlfn.NORM.DIST(CG$3,economics!$AK$2:$AK$167,economics!$AJ$2:$AJ$167,TRUE)),0)</f>
        <v>3.4586846060725498E-2</v>
      </c>
      <c r="CH17" s="68">
        <f t="array" ref="CH17">IF($D17,SUMPRODUCT((economics!$AG$2:$AG$167=$B17)*(economics!$D$2:$D$167="whr")*economics!$AI$2:$AI$167*_xlfn.NORM.DIST(CH$3,economics!$AK$2:$AK$167,economics!$AJ$2:$AJ$167,TRUE)),0)</f>
        <v>3.4590569156480386E-2</v>
      </c>
    </row>
    <row r="18" spans="1:86" x14ac:dyDescent="0.35">
      <c r="A18" t="str">
        <f>WHRPbI!A16</f>
        <v>other metals 242</v>
      </c>
      <c r="B18">
        <v>242</v>
      </c>
      <c r="C18" s="68">
        <f>WHRPbI!B16</f>
        <v>3.9415384615384609E-2</v>
      </c>
      <c r="D18" t="b">
        <f>ISNUMBER(MATCH($B18,'energy base (MECS)'!$K$4:$K$9,0))</f>
        <v>1</v>
      </c>
      <c r="E18" s="68">
        <f t="array" ref="E18">IF($D18,SUMPRODUCT((economics!$AG$2:$AG$167=$B18)*(economics!$D$2:$D$167="whr")*economics!$AI$2:$AI$167*_xlfn.NORM.DIST(E$3,economics!$AK$2:$AK$167,economics!$AJ$2:$AJ$167,TRUE)),0)</f>
        <v>0</v>
      </c>
      <c r="F18" s="68">
        <f t="array" ref="F18">IF($D18,SUMPRODUCT((economics!$AG$2:$AG$167=$B18)*(economics!$D$2:$D$167="whr")*economics!$AI$2:$AI$167*_xlfn.NORM.DIST(F$3,economics!$AK$2:$AK$167,economics!$AJ$2:$AJ$167,TRUE)),0)</f>
        <v>0</v>
      </c>
      <c r="G18" s="68">
        <f t="array" ref="G18">IF($D18,SUMPRODUCT((economics!$AG$2:$AG$167=$B18)*(economics!$D$2:$D$167="whr")*economics!$AI$2:$AI$167*_xlfn.NORM.DIST(G$3,economics!$AK$2:$AK$167,economics!$AJ$2:$AJ$167,TRUE)),0)</f>
        <v>0</v>
      </c>
      <c r="H18" s="68">
        <f t="array" ref="H18">IF($D18,SUMPRODUCT((economics!$AG$2:$AG$167=$B18)*(economics!$D$2:$D$167="whr")*economics!$AI$2:$AI$167*_xlfn.NORM.DIST(H$3,economics!$AK$2:$AK$167,economics!$AJ$2:$AJ$167,TRUE)),0)</f>
        <v>0</v>
      </c>
      <c r="I18" s="68">
        <f t="array" ref="I18">IF($D18,SUMPRODUCT((economics!$AG$2:$AG$167=$B18)*(economics!$D$2:$D$167="whr")*economics!$AI$2:$AI$167*_xlfn.NORM.DIST(I$3,economics!$AK$2:$AK$167,economics!$AJ$2:$AJ$167,TRUE)),0)</f>
        <v>0</v>
      </c>
      <c r="J18" s="68">
        <f t="array" ref="J18">IF($D18,SUMPRODUCT((economics!$AG$2:$AG$167=$B18)*(economics!$D$2:$D$167="whr")*economics!$AI$2:$AI$167*_xlfn.NORM.DIST(J$3,economics!$AK$2:$AK$167,economics!$AJ$2:$AJ$167,TRUE)),0)</f>
        <v>0</v>
      </c>
      <c r="K18" s="68">
        <f t="array" ref="K18">IF($D18,SUMPRODUCT((economics!$AG$2:$AG$167=$B18)*(economics!$D$2:$D$167="whr")*economics!$AI$2:$AI$167*_xlfn.NORM.DIST(K$3,economics!$AK$2:$AK$167,economics!$AJ$2:$AJ$167,TRUE)),0)</f>
        <v>0</v>
      </c>
      <c r="L18" s="68">
        <f t="array" ref="L18">IF($D18,SUMPRODUCT((economics!$AG$2:$AG$167=$B18)*(economics!$D$2:$D$167="whr")*economics!$AI$2:$AI$167*_xlfn.NORM.DIST(L$3,economics!$AK$2:$AK$167,economics!$AJ$2:$AJ$167,TRUE)),0)</f>
        <v>0</v>
      </c>
      <c r="M18" s="68">
        <f t="array" ref="M18">IF($D18,SUMPRODUCT((economics!$AG$2:$AG$167=$B18)*(economics!$D$2:$D$167="whr")*economics!$AI$2:$AI$167*_xlfn.NORM.DIST(M$3,economics!$AK$2:$AK$167,economics!$AJ$2:$AJ$167,TRUE)),0)</f>
        <v>0</v>
      </c>
      <c r="N18" s="68">
        <f t="array" ref="N18">IF($D18,SUMPRODUCT((economics!$AG$2:$AG$167=$B18)*(economics!$D$2:$D$167="whr")*economics!$AI$2:$AI$167*_xlfn.NORM.DIST(N$3,economics!$AK$2:$AK$167,economics!$AJ$2:$AJ$167,TRUE)),0)</f>
        <v>0</v>
      </c>
      <c r="O18" s="68">
        <f t="array" ref="O18">IF($D18,SUMPRODUCT((economics!$AG$2:$AG$167=$B18)*(economics!$D$2:$D$167="whr")*economics!$AI$2:$AI$167*_xlfn.NORM.DIST(O$3,economics!$AK$2:$AK$167,economics!$AJ$2:$AJ$167,TRUE)),0)</f>
        <v>0</v>
      </c>
      <c r="P18" s="68">
        <f t="array" ref="P18">IF($D18,SUMPRODUCT((economics!$AG$2:$AG$167=$B18)*(economics!$D$2:$D$167="whr")*economics!$AI$2:$AI$167*_xlfn.NORM.DIST(P$3,economics!$AK$2:$AK$167,economics!$AJ$2:$AJ$167,TRUE)),0)</f>
        <v>0</v>
      </c>
      <c r="Q18" s="68">
        <f t="array" ref="Q18">IF($D18,SUMPRODUCT((economics!$AG$2:$AG$167=$B18)*(economics!$D$2:$D$167="whr")*economics!$AI$2:$AI$167*_xlfn.NORM.DIST(Q$3,economics!$AK$2:$AK$167,economics!$AJ$2:$AJ$167,TRUE)),0)</f>
        <v>0</v>
      </c>
      <c r="R18" s="68">
        <f t="array" ref="R18">IF($D18,SUMPRODUCT((economics!$AG$2:$AG$167=$B18)*(economics!$D$2:$D$167="whr")*economics!$AI$2:$AI$167*_xlfn.NORM.DIST(R$3,economics!$AK$2:$AK$167,economics!$AJ$2:$AJ$167,TRUE)),0)</f>
        <v>0</v>
      </c>
      <c r="S18" s="68">
        <f t="array" ref="S18">IF($D18,SUMPRODUCT((economics!$AG$2:$AG$167=$B18)*(economics!$D$2:$D$167="whr")*economics!$AI$2:$AI$167*_xlfn.NORM.DIST(S$3,economics!$AK$2:$AK$167,economics!$AJ$2:$AJ$167,TRUE)),0)</f>
        <v>0</v>
      </c>
      <c r="T18" s="68">
        <f t="array" ref="T18">IF($D18,SUMPRODUCT((economics!$AG$2:$AG$167=$B18)*(economics!$D$2:$D$167="whr")*economics!$AI$2:$AI$167*_xlfn.NORM.DIST(T$3,economics!$AK$2:$AK$167,economics!$AJ$2:$AJ$167,TRUE)),0)</f>
        <v>0</v>
      </c>
      <c r="U18" s="68">
        <f t="array" ref="U18">IF($D18,SUMPRODUCT((economics!$AG$2:$AG$167=$B18)*(economics!$D$2:$D$167="whr")*economics!$AI$2:$AI$167*_xlfn.NORM.DIST(U$3,economics!$AK$2:$AK$167,economics!$AJ$2:$AJ$167,TRUE)),0)</f>
        <v>0</v>
      </c>
      <c r="V18" s="68">
        <f t="array" ref="V18">IF($D18,SUMPRODUCT((economics!$AG$2:$AG$167=$B18)*(economics!$D$2:$D$167="whr")*economics!$AI$2:$AI$167*_xlfn.NORM.DIST(V$3,economics!$AK$2:$AK$167,economics!$AJ$2:$AJ$167,TRUE)),0)</f>
        <v>0</v>
      </c>
      <c r="W18" s="68">
        <f t="array" ref="W18">IF($D18,SUMPRODUCT((economics!$AG$2:$AG$167=$B18)*(economics!$D$2:$D$167="whr")*economics!$AI$2:$AI$167*_xlfn.NORM.DIST(W$3,economics!$AK$2:$AK$167,economics!$AJ$2:$AJ$167,TRUE)),0)</f>
        <v>0</v>
      </c>
      <c r="X18" s="68">
        <f t="array" ref="X18">IF($D18,SUMPRODUCT((economics!$AG$2:$AG$167=$B18)*(economics!$D$2:$D$167="whr")*economics!$AI$2:$AI$167*_xlfn.NORM.DIST(X$3,economics!$AK$2:$AK$167,economics!$AJ$2:$AJ$167,TRUE)),0)</f>
        <v>0</v>
      </c>
      <c r="Y18" s="68">
        <f t="array" ref="Y18">IF($D18,SUMPRODUCT((economics!$AG$2:$AG$167=$B18)*(economics!$D$2:$D$167="whr")*economics!$AI$2:$AI$167*_xlfn.NORM.DIST(Y$3,economics!$AK$2:$AK$167,economics!$AJ$2:$AJ$167,TRUE)),0)</f>
        <v>0</v>
      </c>
      <c r="Z18" s="68">
        <f t="array" ref="Z18">IF($D18,SUMPRODUCT((economics!$AG$2:$AG$167=$B18)*(economics!$D$2:$D$167="whr")*economics!$AI$2:$AI$167*_xlfn.NORM.DIST(Z$3,economics!$AK$2:$AK$167,economics!$AJ$2:$AJ$167,TRUE)),0)</f>
        <v>0</v>
      </c>
      <c r="AA18" s="68">
        <f t="array" ref="AA18">IF($D18,SUMPRODUCT((economics!$AG$2:$AG$167=$B18)*(economics!$D$2:$D$167="whr")*economics!$AI$2:$AI$167*_xlfn.NORM.DIST(AA$3,economics!$AK$2:$AK$167,economics!$AJ$2:$AJ$167,TRUE)),0)</f>
        <v>0</v>
      </c>
      <c r="AB18" s="68">
        <f t="array" ref="AB18">IF($D18,SUMPRODUCT((economics!$AG$2:$AG$167=$B18)*(economics!$D$2:$D$167="whr")*economics!$AI$2:$AI$167*_xlfn.NORM.DIST(AB$3,economics!$AK$2:$AK$167,economics!$AJ$2:$AJ$167,TRUE)),0)</f>
        <v>0</v>
      </c>
      <c r="AC18" s="68">
        <f t="array" ref="AC18">IF($D18,SUMPRODUCT((economics!$AG$2:$AG$167=$B18)*(economics!$D$2:$D$167="whr")*economics!$AI$2:$AI$167*_xlfn.NORM.DIST(AC$3,economics!$AK$2:$AK$167,economics!$AJ$2:$AJ$167,TRUE)),0)</f>
        <v>0</v>
      </c>
      <c r="AD18" s="68">
        <f t="array" ref="AD18">IF($D18,SUMPRODUCT((economics!$AG$2:$AG$167=$B18)*(economics!$D$2:$D$167="whr")*economics!$AI$2:$AI$167*_xlfn.NORM.DIST(AD$3,economics!$AK$2:$AK$167,economics!$AJ$2:$AJ$167,TRUE)),0)</f>
        <v>0</v>
      </c>
      <c r="AE18" s="68">
        <f t="array" ref="AE18">IF($D18,SUMPRODUCT((economics!$AG$2:$AG$167=$B18)*(economics!$D$2:$D$167="whr")*economics!$AI$2:$AI$167*_xlfn.NORM.DIST(AE$3,economics!$AK$2:$AK$167,economics!$AJ$2:$AJ$167,TRUE)),0)</f>
        <v>0</v>
      </c>
      <c r="AF18" s="68">
        <f t="array" ref="AF18">IF($D18,SUMPRODUCT((economics!$AG$2:$AG$167=$B18)*(economics!$D$2:$D$167="whr")*economics!$AI$2:$AI$167*_xlfn.NORM.DIST(AF$3,economics!$AK$2:$AK$167,economics!$AJ$2:$AJ$167,TRUE)),0)</f>
        <v>0</v>
      </c>
      <c r="AG18" s="68">
        <f t="array" ref="AG18">IF($D18,SUMPRODUCT((economics!$AG$2:$AG$167=$B18)*(economics!$D$2:$D$167="whr")*economics!$AI$2:$AI$167*_xlfn.NORM.DIST(AG$3,economics!$AK$2:$AK$167,economics!$AJ$2:$AJ$167,TRUE)),0)</f>
        <v>0</v>
      </c>
      <c r="AH18" s="68">
        <f t="array" ref="AH18">IF($D18,SUMPRODUCT((economics!$AG$2:$AG$167=$B18)*(economics!$D$2:$D$167="whr")*economics!$AI$2:$AI$167*_xlfn.NORM.DIST(AH$3,economics!$AK$2:$AK$167,economics!$AJ$2:$AJ$167,TRUE)),0)</f>
        <v>0</v>
      </c>
      <c r="AI18" s="68">
        <f t="array" ref="AI18">IF($D18,SUMPRODUCT((economics!$AG$2:$AG$167=$B18)*(economics!$D$2:$D$167="whr")*economics!$AI$2:$AI$167*_xlfn.NORM.DIST(AI$3,economics!$AK$2:$AK$167,economics!$AJ$2:$AJ$167,TRUE)),0)</f>
        <v>0</v>
      </c>
      <c r="AJ18" s="68">
        <f t="array" ref="AJ18">IF($D18,SUMPRODUCT((economics!$AG$2:$AG$167=$B18)*(economics!$D$2:$D$167="whr")*economics!$AI$2:$AI$167*_xlfn.NORM.DIST(AJ$3,economics!$AK$2:$AK$167,economics!$AJ$2:$AJ$167,TRUE)),0)</f>
        <v>0</v>
      </c>
      <c r="AK18" s="68">
        <f t="array" ref="AK18">IF($D18,SUMPRODUCT((economics!$AG$2:$AG$167=$B18)*(economics!$D$2:$D$167="whr")*economics!$AI$2:$AI$167*_xlfn.NORM.DIST(AK$3,economics!$AK$2:$AK$167,economics!$AJ$2:$AJ$167,TRUE)),0)</f>
        <v>0</v>
      </c>
      <c r="AL18" s="68">
        <f t="array" ref="AL18">IF($D18,SUMPRODUCT((economics!$AG$2:$AG$167=$B18)*(economics!$D$2:$D$167="whr")*economics!$AI$2:$AI$167*_xlfn.NORM.DIST(AL$3,economics!$AK$2:$AK$167,economics!$AJ$2:$AJ$167,TRUE)),0)</f>
        <v>0</v>
      </c>
      <c r="AM18" s="68">
        <f t="array" ref="AM18">IF($D18,SUMPRODUCT((economics!$AG$2:$AG$167=$B18)*(economics!$D$2:$D$167="whr")*economics!$AI$2:$AI$167*_xlfn.NORM.DIST(AM$3,economics!$AK$2:$AK$167,economics!$AJ$2:$AJ$167,TRUE)),0)</f>
        <v>0</v>
      </c>
      <c r="AN18" s="68">
        <f t="array" ref="AN18">IF($D18,SUMPRODUCT((economics!$AG$2:$AG$167=$B18)*(economics!$D$2:$D$167="whr")*economics!$AI$2:$AI$167*_xlfn.NORM.DIST(AN$3,economics!$AK$2:$AK$167,economics!$AJ$2:$AJ$167,TRUE)),0)</f>
        <v>0</v>
      </c>
      <c r="AO18" s="68">
        <f t="array" ref="AO18">IF($D18,SUMPRODUCT((economics!$AG$2:$AG$167=$B18)*(economics!$D$2:$D$167="whr")*economics!$AI$2:$AI$167*_xlfn.NORM.DIST(AO$3,economics!$AK$2:$AK$167,economics!$AJ$2:$AJ$167,TRUE)),0)</f>
        <v>0</v>
      </c>
      <c r="AP18" s="68">
        <f t="array" ref="AP18">IF($D18,SUMPRODUCT((economics!$AG$2:$AG$167=$B18)*(economics!$D$2:$D$167="whr")*economics!$AI$2:$AI$167*_xlfn.NORM.DIST(AP$3,economics!$AK$2:$AK$167,economics!$AJ$2:$AJ$167,TRUE)),0)</f>
        <v>0</v>
      </c>
      <c r="AQ18" s="68">
        <f t="array" ref="AQ18">IF($D18,SUMPRODUCT((economics!$AG$2:$AG$167=$B18)*(economics!$D$2:$D$167="whr")*economics!$AI$2:$AI$167*_xlfn.NORM.DIST(AQ$3,economics!$AK$2:$AK$167,economics!$AJ$2:$AJ$167,TRUE)),0)</f>
        <v>0</v>
      </c>
      <c r="AR18" s="68">
        <f t="array" ref="AR18">IF($D18,SUMPRODUCT((economics!$AG$2:$AG$167=$B18)*(economics!$D$2:$D$167="whr")*economics!$AI$2:$AI$167*_xlfn.NORM.DIST(AR$3,economics!$AK$2:$AK$167,economics!$AJ$2:$AJ$167,TRUE)),0)</f>
        <v>0</v>
      </c>
      <c r="AS18" s="68">
        <f t="array" ref="AS18">IF($D18,SUMPRODUCT((economics!$AG$2:$AG$167=$B18)*(economics!$D$2:$D$167="whr")*economics!$AI$2:$AI$167*_xlfn.NORM.DIST(AS$3,economics!$AK$2:$AK$167,economics!$AJ$2:$AJ$167,TRUE)),0)</f>
        <v>0</v>
      </c>
      <c r="AT18" s="68">
        <f t="array" ref="AT18">IF($D18,SUMPRODUCT((economics!$AG$2:$AG$167=$B18)*(economics!$D$2:$D$167="whr")*economics!$AI$2:$AI$167*_xlfn.NORM.DIST(AT$3,economics!$AK$2:$AK$167,economics!$AJ$2:$AJ$167,TRUE)),0)</f>
        <v>0</v>
      </c>
      <c r="AU18" s="68">
        <f t="array" ref="AU18">IF($D18,SUMPRODUCT((economics!$AG$2:$AG$167=$B18)*(economics!$D$2:$D$167="whr")*economics!$AI$2:$AI$167*_xlfn.NORM.DIST(AU$3,economics!$AK$2:$AK$167,economics!$AJ$2:$AJ$167,TRUE)),0)</f>
        <v>0</v>
      </c>
      <c r="AV18" s="68">
        <f t="array" ref="AV18">IF($D18,SUMPRODUCT((economics!$AG$2:$AG$167=$B18)*(economics!$D$2:$D$167="whr")*economics!$AI$2:$AI$167*_xlfn.NORM.DIST(AV$3,economics!$AK$2:$AK$167,economics!$AJ$2:$AJ$167,TRUE)),0)</f>
        <v>0</v>
      </c>
      <c r="AW18" s="68">
        <f t="array" ref="AW18">IF($D18,SUMPRODUCT((economics!$AG$2:$AG$167=$B18)*(economics!$D$2:$D$167="whr")*economics!$AI$2:$AI$167*_xlfn.NORM.DIST(AW$3,economics!$AK$2:$AK$167,economics!$AJ$2:$AJ$167,TRUE)),0)</f>
        <v>0</v>
      </c>
      <c r="AX18" s="68">
        <f t="array" ref="AX18">IF($D18,SUMPRODUCT((economics!$AG$2:$AG$167=$B18)*(economics!$D$2:$D$167="whr")*economics!$AI$2:$AI$167*_xlfn.NORM.DIST(AX$3,economics!$AK$2:$AK$167,economics!$AJ$2:$AJ$167,TRUE)),0)</f>
        <v>0</v>
      </c>
      <c r="AY18" s="68">
        <f t="array" ref="AY18">IF($D18,SUMPRODUCT((economics!$AG$2:$AG$167=$B18)*(economics!$D$2:$D$167="whr")*economics!$AI$2:$AI$167*_xlfn.NORM.DIST(AY$3,economics!$AK$2:$AK$167,economics!$AJ$2:$AJ$167,TRUE)),0)</f>
        <v>0</v>
      </c>
      <c r="AZ18" s="68">
        <f t="array" ref="AZ18">IF($D18,SUMPRODUCT((economics!$AG$2:$AG$167=$B18)*(economics!$D$2:$D$167="whr")*economics!$AI$2:$AI$167*_xlfn.NORM.DIST(AZ$3,economics!$AK$2:$AK$167,economics!$AJ$2:$AJ$167,TRUE)),0)</f>
        <v>0</v>
      </c>
      <c r="BA18" s="68">
        <f t="array" ref="BA18">IF($D18,SUMPRODUCT((economics!$AG$2:$AG$167=$B18)*(economics!$D$2:$D$167="whr")*economics!$AI$2:$AI$167*_xlfn.NORM.DIST(BA$3,economics!$AK$2:$AK$167,economics!$AJ$2:$AJ$167,TRUE)),0)</f>
        <v>0</v>
      </c>
      <c r="BB18" s="68">
        <f t="array" ref="BB18">IF($D18,SUMPRODUCT((economics!$AG$2:$AG$167=$B18)*(economics!$D$2:$D$167="whr")*economics!$AI$2:$AI$167*_xlfn.NORM.DIST(BB$3,economics!$AK$2:$AK$167,economics!$AJ$2:$AJ$167,TRUE)),0)</f>
        <v>0</v>
      </c>
      <c r="BC18" s="68">
        <f t="array" ref="BC18">IF($D18,SUMPRODUCT((economics!$AG$2:$AG$167=$B18)*(economics!$D$2:$D$167="whr")*economics!$AI$2:$AI$167*_xlfn.NORM.DIST(BC$3,economics!$AK$2:$AK$167,economics!$AJ$2:$AJ$167,TRUE)),0)</f>
        <v>0</v>
      </c>
      <c r="BD18" s="68">
        <f t="array" ref="BD18">IF($D18,SUMPRODUCT((economics!$AG$2:$AG$167=$B18)*(economics!$D$2:$D$167="whr")*economics!$AI$2:$AI$167*_xlfn.NORM.DIST(BD$3,economics!$AK$2:$AK$167,economics!$AJ$2:$AJ$167,TRUE)),0)</f>
        <v>0</v>
      </c>
      <c r="BE18" s="68">
        <f t="array" ref="BE18">IF($D18,SUMPRODUCT((economics!$AG$2:$AG$167=$B18)*(economics!$D$2:$D$167="whr")*economics!$AI$2:$AI$167*_xlfn.NORM.DIST(BE$3,economics!$AK$2:$AK$167,economics!$AJ$2:$AJ$167,TRUE)),0)</f>
        <v>0</v>
      </c>
      <c r="BF18" s="68">
        <f t="array" ref="BF18">IF($D18,SUMPRODUCT((economics!$AG$2:$AG$167=$B18)*(economics!$D$2:$D$167="whr")*economics!$AI$2:$AI$167*_xlfn.NORM.DIST(BF$3,economics!$AK$2:$AK$167,economics!$AJ$2:$AJ$167,TRUE)),0)</f>
        <v>0</v>
      </c>
      <c r="BG18" s="68">
        <f t="array" ref="BG18">IF($D18,SUMPRODUCT((economics!$AG$2:$AG$167=$B18)*(economics!$D$2:$D$167="whr")*economics!$AI$2:$AI$167*_xlfn.NORM.DIST(BG$3,economics!$AK$2:$AK$167,economics!$AJ$2:$AJ$167,TRUE)),0)</f>
        <v>0</v>
      </c>
      <c r="BH18" s="68">
        <f t="array" ref="BH18">IF($D18,SUMPRODUCT((economics!$AG$2:$AG$167=$B18)*(economics!$D$2:$D$167="whr")*economics!$AI$2:$AI$167*_xlfn.NORM.DIST(BH$3,economics!$AK$2:$AK$167,economics!$AJ$2:$AJ$167,TRUE)),0)</f>
        <v>0</v>
      </c>
      <c r="BI18" s="68">
        <f t="array" ref="BI18">IF($D18,SUMPRODUCT((economics!$AG$2:$AG$167=$B18)*(economics!$D$2:$D$167="whr")*economics!$AI$2:$AI$167*_xlfn.NORM.DIST(BI$3,economics!$AK$2:$AK$167,economics!$AJ$2:$AJ$167,TRUE)),0)</f>
        <v>0</v>
      </c>
      <c r="BJ18" s="68">
        <f t="array" ref="BJ18">IF($D18,SUMPRODUCT((economics!$AG$2:$AG$167=$B18)*(economics!$D$2:$D$167="whr")*economics!$AI$2:$AI$167*_xlfn.NORM.DIST(BJ$3,economics!$AK$2:$AK$167,economics!$AJ$2:$AJ$167,TRUE)),0)</f>
        <v>0</v>
      </c>
      <c r="BK18" s="68">
        <f t="array" ref="BK18">IF($D18,SUMPRODUCT((economics!$AG$2:$AG$167=$B18)*(economics!$D$2:$D$167="whr")*economics!$AI$2:$AI$167*_xlfn.NORM.DIST(BK$3,economics!$AK$2:$AK$167,economics!$AJ$2:$AJ$167,TRUE)),0)</f>
        <v>0</v>
      </c>
      <c r="BL18" s="68">
        <f t="array" ref="BL18">IF($D18,SUMPRODUCT((economics!$AG$2:$AG$167=$B18)*(economics!$D$2:$D$167="whr")*economics!$AI$2:$AI$167*_xlfn.NORM.DIST(BL$3,economics!$AK$2:$AK$167,economics!$AJ$2:$AJ$167,TRUE)),0)</f>
        <v>0</v>
      </c>
      <c r="BM18" s="68">
        <f t="array" ref="BM18">IF($D18,SUMPRODUCT((economics!$AG$2:$AG$167=$B18)*(economics!$D$2:$D$167="whr")*economics!$AI$2:$AI$167*_xlfn.NORM.DIST(BM$3,economics!$AK$2:$AK$167,economics!$AJ$2:$AJ$167,TRUE)),0)</f>
        <v>0</v>
      </c>
      <c r="BN18" s="68">
        <f t="array" ref="BN18">IF($D18,SUMPRODUCT((economics!$AG$2:$AG$167=$B18)*(economics!$D$2:$D$167="whr")*economics!$AI$2:$AI$167*_xlfn.NORM.DIST(BN$3,economics!$AK$2:$AK$167,economics!$AJ$2:$AJ$167,TRUE)),0)</f>
        <v>0</v>
      </c>
      <c r="BO18" s="68">
        <f t="array" ref="BO18">IF($D18,SUMPRODUCT((economics!$AG$2:$AG$167=$B18)*(economics!$D$2:$D$167="whr")*economics!$AI$2:$AI$167*_xlfn.NORM.DIST(BO$3,economics!$AK$2:$AK$167,economics!$AJ$2:$AJ$167,TRUE)),0)</f>
        <v>0</v>
      </c>
      <c r="BP18" s="68">
        <f t="array" ref="BP18">IF($D18,SUMPRODUCT((economics!$AG$2:$AG$167=$B18)*(economics!$D$2:$D$167="whr")*economics!$AI$2:$AI$167*_xlfn.NORM.DIST(BP$3,economics!$AK$2:$AK$167,economics!$AJ$2:$AJ$167,TRUE)),0)</f>
        <v>0</v>
      </c>
      <c r="BQ18" s="68">
        <f t="array" ref="BQ18">IF($D18,SUMPRODUCT((economics!$AG$2:$AG$167=$B18)*(economics!$D$2:$D$167="whr")*economics!$AI$2:$AI$167*_xlfn.NORM.DIST(BQ$3,economics!$AK$2:$AK$167,economics!$AJ$2:$AJ$167,TRUE)),0)</f>
        <v>0</v>
      </c>
      <c r="BR18" s="68">
        <f t="array" ref="BR18">IF($D18,SUMPRODUCT((economics!$AG$2:$AG$167=$B18)*(economics!$D$2:$D$167="whr")*economics!$AI$2:$AI$167*_xlfn.NORM.DIST(BR$3,economics!$AK$2:$AK$167,economics!$AJ$2:$AJ$167,TRUE)),0)</f>
        <v>0</v>
      </c>
      <c r="BS18" s="68">
        <f t="array" ref="BS18">IF($D18,SUMPRODUCT((economics!$AG$2:$AG$167=$B18)*(economics!$D$2:$D$167="whr")*economics!$AI$2:$AI$167*_xlfn.NORM.DIST(BS$3,economics!$AK$2:$AK$167,economics!$AJ$2:$AJ$167,TRUE)),0)</f>
        <v>0</v>
      </c>
      <c r="BT18" s="68">
        <f t="array" ref="BT18">IF($D18,SUMPRODUCT((economics!$AG$2:$AG$167=$B18)*(economics!$D$2:$D$167="whr")*economics!$AI$2:$AI$167*_xlfn.NORM.DIST(BT$3,economics!$AK$2:$AK$167,economics!$AJ$2:$AJ$167,TRUE)),0)</f>
        <v>0</v>
      </c>
      <c r="BU18" s="68">
        <f t="array" ref="BU18">IF($D18,SUMPRODUCT((economics!$AG$2:$AG$167=$B18)*(economics!$D$2:$D$167="whr")*economics!$AI$2:$AI$167*_xlfn.NORM.DIST(BU$3,economics!$AK$2:$AK$167,economics!$AJ$2:$AJ$167,TRUE)),0)</f>
        <v>0</v>
      </c>
      <c r="BV18" s="68">
        <f t="array" ref="BV18">IF($D18,SUMPRODUCT((economics!$AG$2:$AG$167=$B18)*(economics!$D$2:$D$167="whr")*economics!$AI$2:$AI$167*_xlfn.NORM.DIST(BV$3,economics!$AK$2:$AK$167,economics!$AJ$2:$AJ$167,TRUE)),0)</f>
        <v>0</v>
      </c>
      <c r="BW18" s="68">
        <f t="array" ref="BW18">IF($D18,SUMPRODUCT((economics!$AG$2:$AG$167=$B18)*(economics!$D$2:$D$167="whr")*economics!$AI$2:$AI$167*_xlfn.NORM.DIST(BW$3,economics!$AK$2:$AK$167,economics!$AJ$2:$AJ$167,TRUE)),0)</f>
        <v>0</v>
      </c>
      <c r="BX18" s="68">
        <f t="array" ref="BX18">IF($D18,SUMPRODUCT((economics!$AG$2:$AG$167=$B18)*(economics!$D$2:$D$167="whr")*economics!$AI$2:$AI$167*_xlfn.NORM.DIST(BX$3,economics!$AK$2:$AK$167,economics!$AJ$2:$AJ$167,TRUE)),0)</f>
        <v>0</v>
      </c>
      <c r="BY18" s="68">
        <f t="array" ref="BY18">IF($D18,SUMPRODUCT((economics!$AG$2:$AG$167=$B18)*(economics!$D$2:$D$167="whr")*economics!$AI$2:$AI$167*_xlfn.NORM.DIST(BY$3,economics!$AK$2:$AK$167,economics!$AJ$2:$AJ$167,TRUE)),0)</f>
        <v>0</v>
      </c>
      <c r="BZ18" s="68">
        <f t="array" ref="BZ18">IF($D18,SUMPRODUCT((economics!$AG$2:$AG$167=$B18)*(economics!$D$2:$D$167="whr")*economics!$AI$2:$AI$167*_xlfn.NORM.DIST(BZ$3,economics!$AK$2:$AK$167,economics!$AJ$2:$AJ$167,TRUE)),0)</f>
        <v>0</v>
      </c>
      <c r="CA18" s="68">
        <f t="array" ref="CA18">IF($D18,SUMPRODUCT((economics!$AG$2:$AG$167=$B18)*(economics!$D$2:$D$167="whr")*economics!$AI$2:$AI$167*_xlfn.NORM.DIST(CA$3,economics!$AK$2:$AK$167,economics!$AJ$2:$AJ$167,TRUE)),0)</f>
        <v>0</v>
      </c>
      <c r="CB18" s="68">
        <f t="array" ref="CB18">IF($D18,SUMPRODUCT((economics!$AG$2:$AG$167=$B18)*(economics!$D$2:$D$167="whr")*economics!$AI$2:$AI$167*_xlfn.NORM.DIST(CB$3,economics!$AK$2:$AK$167,economics!$AJ$2:$AJ$167,TRUE)),0)</f>
        <v>0</v>
      </c>
      <c r="CC18" s="68">
        <f t="array" ref="CC18">IF($D18,SUMPRODUCT((economics!$AG$2:$AG$167=$B18)*(economics!$D$2:$D$167="whr")*economics!$AI$2:$AI$167*_xlfn.NORM.DIST(CC$3,economics!$AK$2:$AK$167,economics!$AJ$2:$AJ$167,TRUE)),0)</f>
        <v>0</v>
      </c>
      <c r="CD18" s="68">
        <f t="array" ref="CD18">IF($D18,SUMPRODUCT((economics!$AG$2:$AG$167=$B18)*(economics!$D$2:$D$167="whr")*economics!$AI$2:$AI$167*_xlfn.NORM.DIST(CD$3,economics!$AK$2:$AK$167,economics!$AJ$2:$AJ$167,TRUE)),0)</f>
        <v>0</v>
      </c>
      <c r="CE18" s="68">
        <f t="array" ref="CE18">IF($D18,SUMPRODUCT((economics!$AG$2:$AG$167=$B18)*(economics!$D$2:$D$167="whr")*economics!$AI$2:$AI$167*_xlfn.NORM.DIST(CE$3,economics!$AK$2:$AK$167,economics!$AJ$2:$AJ$167,TRUE)),0)</f>
        <v>0</v>
      </c>
      <c r="CF18" s="68">
        <f t="array" ref="CF18">IF($D18,SUMPRODUCT((economics!$AG$2:$AG$167=$B18)*(economics!$D$2:$D$167="whr")*economics!$AI$2:$AI$167*_xlfn.NORM.DIST(CF$3,economics!$AK$2:$AK$167,economics!$AJ$2:$AJ$167,TRUE)),0)</f>
        <v>0</v>
      </c>
      <c r="CG18" s="68">
        <f t="array" ref="CG18">IF($D18,SUMPRODUCT((economics!$AG$2:$AG$167=$B18)*(economics!$D$2:$D$167="whr")*economics!$AI$2:$AI$167*_xlfn.NORM.DIST(CG$3,economics!$AK$2:$AK$167,economics!$AJ$2:$AJ$167,TRUE)),0)</f>
        <v>0</v>
      </c>
      <c r="CH18" s="68">
        <f t="array" ref="CH18">IF($D18,SUMPRODUCT((economics!$AG$2:$AG$167=$B18)*(economics!$D$2:$D$167="whr")*economics!$AI$2:$AI$167*_xlfn.NORM.DIST(CH$3,economics!$AK$2:$AK$167,economics!$AJ$2:$AJ$167,TRUE)),0)</f>
        <v>0</v>
      </c>
    </row>
    <row r="19" spans="1:86"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IF($D19,SUMPRODUCT((economics!$AG$2:$AG$167=$B19)*(economics!$D$2:$D$167="whr")*economics!$AI$2:$AI$167*_xlfn.NORM.DIST(E$3,economics!$AK$2:$AK$167,economics!$AJ$2:$AJ$167,TRUE)),0)</f>
        <v>0</v>
      </c>
      <c r="F19" s="68">
        <f t="array" ref="F19">IF($D19,SUMPRODUCT((economics!$AG$2:$AG$167=$B19)*(economics!$D$2:$D$167="whr")*economics!$AI$2:$AI$167*_xlfn.NORM.DIST(F$3,economics!$AK$2:$AK$167,economics!$AJ$2:$AJ$167,TRUE)),0)</f>
        <v>0</v>
      </c>
      <c r="G19" s="68">
        <f t="array" ref="G19">IF($D19,SUMPRODUCT((economics!$AG$2:$AG$167=$B19)*(economics!$D$2:$D$167="whr")*economics!$AI$2:$AI$167*_xlfn.NORM.DIST(G$3,economics!$AK$2:$AK$167,economics!$AJ$2:$AJ$167,TRUE)),0)</f>
        <v>0</v>
      </c>
      <c r="H19" s="68">
        <f t="array" ref="H19">IF($D19,SUMPRODUCT((economics!$AG$2:$AG$167=$B19)*(economics!$D$2:$D$167="whr")*economics!$AI$2:$AI$167*_xlfn.NORM.DIST(H$3,economics!$AK$2:$AK$167,economics!$AJ$2:$AJ$167,TRUE)),0)</f>
        <v>0</v>
      </c>
      <c r="I19" s="68">
        <f t="array" ref="I19">IF($D19,SUMPRODUCT((economics!$AG$2:$AG$167=$B19)*(economics!$D$2:$D$167="whr")*economics!$AI$2:$AI$167*_xlfn.NORM.DIST(I$3,economics!$AK$2:$AK$167,economics!$AJ$2:$AJ$167,TRUE)),0)</f>
        <v>0</v>
      </c>
      <c r="J19" s="68">
        <f t="array" ref="J19">IF($D19,SUMPRODUCT((economics!$AG$2:$AG$167=$B19)*(economics!$D$2:$D$167="whr")*economics!$AI$2:$AI$167*_xlfn.NORM.DIST(J$3,economics!$AK$2:$AK$167,economics!$AJ$2:$AJ$167,TRUE)),0)</f>
        <v>0</v>
      </c>
      <c r="K19" s="68">
        <f t="array" ref="K19">IF($D19,SUMPRODUCT((economics!$AG$2:$AG$167=$B19)*(economics!$D$2:$D$167="whr")*economics!$AI$2:$AI$167*_xlfn.NORM.DIST(K$3,economics!$AK$2:$AK$167,economics!$AJ$2:$AJ$167,TRUE)),0)</f>
        <v>0</v>
      </c>
      <c r="L19" s="68">
        <f t="array" ref="L19">IF($D19,SUMPRODUCT((economics!$AG$2:$AG$167=$B19)*(economics!$D$2:$D$167="whr")*economics!$AI$2:$AI$167*_xlfn.NORM.DIST(L$3,economics!$AK$2:$AK$167,economics!$AJ$2:$AJ$167,TRUE)),0)</f>
        <v>0</v>
      </c>
      <c r="M19" s="68">
        <f t="array" ref="M19">IF($D19,SUMPRODUCT((economics!$AG$2:$AG$167=$B19)*(economics!$D$2:$D$167="whr")*economics!$AI$2:$AI$167*_xlfn.NORM.DIST(M$3,economics!$AK$2:$AK$167,economics!$AJ$2:$AJ$167,TRUE)),0)</f>
        <v>0</v>
      </c>
      <c r="N19" s="68">
        <f t="array" ref="N19">IF($D19,SUMPRODUCT((economics!$AG$2:$AG$167=$B19)*(economics!$D$2:$D$167="whr")*economics!$AI$2:$AI$167*_xlfn.NORM.DIST(N$3,economics!$AK$2:$AK$167,economics!$AJ$2:$AJ$167,TRUE)),0)</f>
        <v>0</v>
      </c>
      <c r="O19" s="68">
        <f t="array" ref="O19">IF($D19,SUMPRODUCT((economics!$AG$2:$AG$167=$B19)*(economics!$D$2:$D$167="whr")*economics!$AI$2:$AI$167*_xlfn.NORM.DIST(O$3,economics!$AK$2:$AK$167,economics!$AJ$2:$AJ$167,TRUE)),0)</f>
        <v>0</v>
      </c>
      <c r="P19" s="68">
        <f t="array" ref="P19">IF($D19,SUMPRODUCT((economics!$AG$2:$AG$167=$B19)*(economics!$D$2:$D$167="whr")*economics!$AI$2:$AI$167*_xlfn.NORM.DIST(P$3,economics!$AK$2:$AK$167,economics!$AJ$2:$AJ$167,TRUE)),0)</f>
        <v>0</v>
      </c>
      <c r="Q19" s="68">
        <f t="array" ref="Q19">IF($D19,SUMPRODUCT((economics!$AG$2:$AG$167=$B19)*(economics!$D$2:$D$167="whr")*economics!$AI$2:$AI$167*_xlfn.NORM.DIST(Q$3,economics!$AK$2:$AK$167,economics!$AJ$2:$AJ$167,TRUE)),0)</f>
        <v>0</v>
      </c>
      <c r="R19" s="68">
        <f t="array" ref="R19">IF($D19,SUMPRODUCT((economics!$AG$2:$AG$167=$B19)*(economics!$D$2:$D$167="whr")*economics!$AI$2:$AI$167*_xlfn.NORM.DIST(R$3,economics!$AK$2:$AK$167,economics!$AJ$2:$AJ$167,TRUE)),0)</f>
        <v>0</v>
      </c>
      <c r="S19" s="68">
        <f t="array" ref="S19">IF($D19,SUMPRODUCT((economics!$AG$2:$AG$167=$B19)*(economics!$D$2:$D$167="whr")*economics!$AI$2:$AI$167*_xlfn.NORM.DIST(S$3,economics!$AK$2:$AK$167,economics!$AJ$2:$AJ$167,TRUE)),0)</f>
        <v>0</v>
      </c>
      <c r="T19" s="68">
        <f t="array" ref="T19">IF($D19,SUMPRODUCT((economics!$AG$2:$AG$167=$B19)*(economics!$D$2:$D$167="whr")*economics!$AI$2:$AI$167*_xlfn.NORM.DIST(T$3,economics!$AK$2:$AK$167,economics!$AJ$2:$AJ$167,TRUE)),0)</f>
        <v>0</v>
      </c>
      <c r="U19" s="68">
        <f t="array" ref="U19">IF($D19,SUMPRODUCT((economics!$AG$2:$AG$167=$B19)*(economics!$D$2:$D$167="whr")*economics!$AI$2:$AI$167*_xlfn.NORM.DIST(U$3,economics!$AK$2:$AK$167,economics!$AJ$2:$AJ$167,TRUE)),0)</f>
        <v>0</v>
      </c>
      <c r="V19" s="68">
        <f t="array" ref="V19">IF($D19,SUMPRODUCT((economics!$AG$2:$AG$167=$B19)*(economics!$D$2:$D$167="whr")*economics!$AI$2:$AI$167*_xlfn.NORM.DIST(V$3,economics!$AK$2:$AK$167,economics!$AJ$2:$AJ$167,TRUE)),0)</f>
        <v>0</v>
      </c>
      <c r="W19" s="68">
        <f t="array" ref="W19">IF($D19,SUMPRODUCT((economics!$AG$2:$AG$167=$B19)*(economics!$D$2:$D$167="whr")*economics!$AI$2:$AI$167*_xlfn.NORM.DIST(W$3,economics!$AK$2:$AK$167,economics!$AJ$2:$AJ$167,TRUE)),0)</f>
        <v>0</v>
      </c>
      <c r="X19" s="68">
        <f t="array" ref="X19">IF($D19,SUMPRODUCT((economics!$AG$2:$AG$167=$B19)*(economics!$D$2:$D$167="whr")*economics!$AI$2:$AI$167*_xlfn.NORM.DIST(X$3,economics!$AK$2:$AK$167,economics!$AJ$2:$AJ$167,TRUE)),0)</f>
        <v>0</v>
      </c>
      <c r="Y19" s="68">
        <f t="array" ref="Y19">IF($D19,SUMPRODUCT((economics!$AG$2:$AG$167=$B19)*(economics!$D$2:$D$167="whr")*economics!$AI$2:$AI$167*_xlfn.NORM.DIST(Y$3,economics!$AK$2:$AK$167,economics!$AJ$2:$AJ$167,TRUE)),0)</f>
        <v>0</v>
      </c>
      <c r="Z19" s="68">
        <f t="array" ref="Z19">IF($D19,SUMPRODUCT((economics!$AG$2:$AG$167=$B19)*(economics!$D$2:$D$167="whr")*economics!$AI$2:$AI$167*_xlfn.NORM.DIST(Z$3,economics!$AK$2:$AK$167,economics!$AJ$2:$AJ$167,TRUE)),0)</f>
        <v>0</v>
      </c>
      <c r="AA19" s="68">
        <f t="array" ref="AA19">IF($D19,SUMPRODUCT((economics!$AG$2:$AG$167=$B19)*(economics!$D$2:$D$167="whr")*economics!$AI$2:$AI$167*_xlfn.NORM.DIST(AA$3,economics!$AK$2:$AK$167,economics!$AJ$2:$AJ$167,TRUE)),0)</f>
        <v>0</v>
      </c>
      <c r="AB19" s="68">
        <f t="array" ref="AB19">IF($D19,SUMPRODUCT((economics!$AG$2:$AG$167=$B19)*(economics!$D$2:$D$167="whr")*economics!$AI$2:$AI$167*_xlfn.NORM.DIST(AB$3,economics!$AK$2:$AK$167,economics!$AJ$2:$AJ$167,TRUE)),0)</f>
        <v>0</v>
      </c>
      <c r="AC19" s="68">
        <f t="array" ref="AC19">IF($D19,SUMPRODUCT((economics!$AG$2:$AG$167=$B19)*(economics!$D$2:$D$167="whr")*economics!$AI$2:$AI$167*_xlfn.NORM.DIST(AC$3,economics!$AK$2:$AK$167,economics!$AJ$2:$AJ$167,TRUE)),0)</f>
        <v>0</v>
      </c>
      <c r="AD19" s="68">
        <f t="array" ref="AD19">IF($D19,SUMPRODUCT((economics!$AG$2:$AG$167=$B19)*(economics!$D$2:$D$167="whr")*economics!$AI$2:$AI$167*_xlfn.NORM.DIST(AD$3,economics!$AK$2:$AK$167,economics!$AJ$2:$AJ$167,TRUE)),0)</f>
        <v>0</v>
      </c>
      <c r="AE19" s="68">
        <f t="array" ref="AE19">IF($D19,SUMPRODUCT((economics!$AG$2:$AG$167=$B19)*(economics!$D$2:$D$167="whr")*economics!$AI$2:$AI$167*_xlfn.NORM.DIST(AE$3,economics!$AK$2:$AK$167,economics!$AJ$2:$AJ$167,TRUE)),0)</f>
        <v>0</v>
      </c>
      <c r="AF19" s="68">
        <f t="array" ref="AF19">IF($D19,SUMPRODUCT((economics!$AG$2:$AG$167=$B19)*(economics!$D$2:$D$167="whr")*economics!$AI$2:$AI$167*_xlfn.NORM.DIST(AF$3,economics!$AK$2:$AK$167,economics!$AJ$2:$AJ$167,TRUE)),0)</f>
        <v>0</v>
      </c>
      <c r="AG19" s="68">
        <f t="array" ref="AG19">IF($D19,SUMPRODUCT((economics!$AG$2:$AG$167=$B19)*(economics!$D$2:$D$167="whr")*economics!$AI$2:$AI$167*_xlfn.NORM.DIST(AG$3,economics!$AK$2:$AK$167,economics!$AJ$2:$AJ$167,TRUE)),0)</f>
        <v>0</v>
      </c>
      <c r="AH19" s="68">
        <f t="array" ref="AH19">IF($D19,SUMPRODUCT((economics!$AG$2:$AG$167=$B19)*(economics!$D$2:$D$167="whr")*economics!$AI$2:$AI$167*_xlfn.NORM.DIST(AH$3,economics!$AK$2:$AK$167,economics!$AJ$2:$AJ$167,TRUE)),0)</f>
        <v>0</v>
      </c>
      <c r="AI19" s="68">
        <f t="array" ref="AI19">IF($D19,SUMPRODUCT((economics!$AG$2:$AG$167=$B19)*(economics!$D$2:$D$167="whr")*economics!$AI$2:$AI$167*_xlfn.NORM.DIST(AI$3,economics!$AK$2:$AK$167,economics!$AJ$2:$AJ$167,TRUE)),0)</f>
        <v>0</v>
      </c>
      <c r="AJ19" s="68">
        <f t="array" ref="AJ19">IF($D19,SUMPRODUCT((economics!$AG$2:$AG$167=$B19)*(economics!$D$2:$D$167="whr")*economics!$AI$2:$AI$167*_xlfn.NORM.DIST(AJ$3,economics!$AK$2:$AK$167,economics!$AJ$2:$AJ$167,TRUE)),0)</f>
        <v>0</v>
      </c>
      <c r="AK19" s="68">
        <f t="array" ref="AK19">IF($D19,SUMPRODUCT((economics!$AG$2:$AG$167=$B19)*(economics!$D$2:$D$167="whr")*economics!$AI$2:$AI$167*_xlfn.NORM.DIST(AK$3,economics!$AK$2:$AK$167,economics!$AJ$2:$AJ$167,TRUE)),0)</f>
        <v>0</v>
      </c>
      <c r="AL19" s="68">
        <f t="array" ref="AL19">IF($D19,SUMPRODUCT((economics!$AG$2:$AG$167=$B19)*(economics!$D$2:$D$167="whr")*economics!$AI$2:$AI$167*_xlfn.NORM.DIST(AL$3,economics!$AK$2:$AK$167,economics!$AJ$2:$AJ$167,TRUE)),0)</f>
        <v>0</v>
      </c>
      <c r="AM19" s="68">
        <f t="array" ref="AM19">IF($D19,SUMPRODUCT((economics!$AG$2:$AG$167=$B19)*(economics!$D$2:$D$167="whr")*economics!$AI$2:$AI$167*_xlfn.NORM.DIST(AM$3,economics!$AK$2:$AK$167,economics!$AJ$2:$AJ$167,TRUE)),0)</f>
        <v>0</v>
      </c>
      <c r="AN19" s="68">
        <f t="array" ref="AN19">IF($D19,SUMPRODUCT((economics!$AG$2:$AG$167=$B19)*(economics!$D$2:$D$167="whr")*economics!$AI$2:$AI$167*_xlfn.NORM.DIST(AN$3,economics!$AK$2:$AK$167,economics!$AJ$2:$AJ$167,TRUE)),0)</f>
        <v>0</v>
      </c>
      <c r="AO19" s="68">
        <f t="array" ref="AO19">IF($D19,SUMPRODUCT((economics!$AG$2:$AG$167=$B19)*(economics!$D$2:$D$167="whr")*economics!$AI$2:$AI$167*_xlfn.NORM.DIST(AO$3,economics!$AK$2:$AK$167,economics!$AJ$2:$AJ$167,TRUE)),0)</f>
        <v>0</v>
      </c>
      <c r="AP19" s="68">
        <f t="array" ref="AP19">IF($D19,SUMPRODUCT((economics!$AG$2:$AG$167=$B19)*(economics!$D$2:$D$167="whr")*economics!$AI$2:$AI$167*_xlfn.NORM.DIST(AP$3,economics!$AK$2:$AK$167,economics!$AJ$2:$AJ$167,TRUE)),0)</f>
        <v>0</v>
      </c>
      <c r="AQ19" s="68">
        <f t="array" ref="AQ19">IF($D19,SUMPRODUCT((economics!$AG$2:$AG$167=$B19)*(economics!$D$2:$D$167="whr")*economics!$AI$2:$AI$167*_xlfn.NORM.DIST(AQ$3,economics!$AK$2:$AK$167,economics!$AJ$2:$AJ$167,TRUE)),0)</f>
        <v>0</v>
      </c>
      <c r="AR19" s="68">
        <f t="array" ref="AR19">IF($D19,SUMPRODUCT((economics!$AG$2:$AG$167=$B19)*(economics!$D$2:$D$167="whr")*economics!$AI$2:$AI$167*_xlfn.NORM.DIST(AR$3,economics!$AK$2:$AK$167,economics!$AJ$2:$AJ$167,TRUE)),0)</f>
        <v>0</v>
      </c>
      <c r="AS19" s="68">
        <f t="array" ref="AS19">IF($D19,SUMPRODUCT((economics!$AG$2:$AG$167=$B19)*(economics!$D$2:$D$167="whr")*economics!$AI$2:$AI$167*_xlfn.NORM.DIST(AS$3,economics!$AK$2:$AK$167,economics!$AJ$2:$AJ$167,TRUE)),0)</f>
        <v>0</v>
      </c>
      <c r="AT19" s="68">
        <f t="array" ref="AT19">IF($D19,SUMPRODUCT((economics!$AG$2:$AG$167=$B19)*(economics!$D$2:$D$167="whr")*economics!$AI$2:$AI$167*_xlfn.NORM.DIST(AT$3,economics!$AK$2:$AK$167,economics!$AJ$2:$AJ$167,TRUE)),0)</f>
        <v>0</v>
      </c>
      <c r="AU19" s="68">
        <f t="array" ref="AU19">IF($D19,SUMPRODUCT((economics!$AG$2:$AG$167=$B19)*(economics!$D$2:$D$167="whr")*economics!$AI$2:$AI$167*_xlfn.NORM.DIST(AU$3,economics!$AK$2:$AK$167,economics!$AJ$2:$AJ$167,TRUE)),0)</f>
        <v>0</v>
      </c>
      <c r="AV19" s="68">
        <f t="array" ref="AV19">IF($D19,SUMPRODUCT((economics!$AG$2:$AG$167=$B19)*(economics!$D$2:$D$167="whr")*economics!$AI$2:$AI$167*_xlfn.NORM.DIST(AV$3,economics!$AK$2:$AK$167,economics!$AJ$2:$AJ$167,TRUE)),0)</f>
        <v>0</v>
      </c>
      <c r="AW19" s="68">
        <f t="array" ref="AW19">IF($D19,SUMPRODUCT((economics!$AG$2:$AG$167=$B19)*(economics!$D$2:$D$167="whr")*economics!$AI$2:$AI$167*_xlfn.NORM.DIST(AW$3,economics!$AK$2:$AK$167,economics!$AJ$2:$AJ$167,TRUE)),0)</f>
        <v>0</v>
      </c>
      <c r="AX19" s="68">
        <f t="array" ref="AX19">IF($D19,SUMPRODUCT((economics!$AG$2:$AG$167=$B19)*(economics!$D$2:$D$167="whr")*economics!$AI$2:$AI$167*_xlfn.NORM.DIST(AX$3,economics!$AK$2:$AK$167,economics!$AJ$2:$AJ$167,TRUE)),0)</f>
        <v>0</v>
      </c>
      <c r="AY19" s="68">
        <f t="array" ref="AY19">IF($D19,SUMPRODUCT((economics!$AG$2:$AG$167=$B19)*(economics!$D$2:$D$167="whr")*economics!$AI$2:$AI$167*_xlfn.NORM.DIST(AY$3,economics!$AK$2:$AK$167,economics!$AJ$2:$AJ$167,TRUE)),0)</f>
        <v>0</v>
      </c>
      <c r="AZ19" s="68">
        <f t="array" ref="AZ19">IF($D19,SUMPRODUCT((economics!$AG$2:$AG$167=$B19)*(economics!$D$2:$D$167="whr")*economics!$AI$2:$AI$167*_xlfn.NORM.DIST(AZ$3,economics!$AK$2:$AK$167,economics!$AJ$2:$AJ$167,TRUE)),0)</f>
        <v>0</v>
      </c>
      <c r="BA19" s="68">
        <f t="array" ref="BA19">IF($D19,SUMPRODUCT((economics!$AG$2:$AG$167=$B19)*(economics!$D$2:$D$167="whr")*economics!$AI$2:$AI$167*_xlfn.NORM.DIST(BA$3,economics!$AK$2:$AK$167,economics!$AJ$2:$AJ$167,TRUE)),0)</f>
        <v>0</v>
      </c>
      <c r="BB19" s="68">
        <f t="array" ref="BB19">IF($D19,SUMPRODUCT((economics!$AG$2:$AG$167=$B19)*(economics!$D$2:$D$167="whr")*economics!$AI$2:$AI$167*_xlfn.NORM.DIST(BB$3,economics!$AK$2:$AK$167,economics!$AJ$2:$AJ$167,TRUE)),0)</f>
        <v>0</v>
      </c>
      <c r="BC19" s="68">
        <f t="array" ref="BC19">IF($D19,SUMPRODUCT((economics!$AG$2:$AG$167=$B19)*(economics!$D$2:$D$167="whr")*economics!$AI$2:$AI$167*_xlfn.NORM.DIST(BC$3,economics!$AK$2:$AK$167,economics!$AJ$2:$AJ$167,TRUE)),0)</f>
        <v>0</v>
      </c>
      <c r="BD19" s="68">
        <f t="array" ref="BD19">IF($D19,SUMPRODUCT((economics!$AG$2:$AG$167=$B19)*(economics!$D$2:$D$167="whr")*economics!$AI$2:$AI$167*_xlfn.NORM.DIST(BD$3,economics!$AK$2:$AK$167,economics!$AJ$2:$AJ$167,TRUE)),0)</f>
        <v>0</v>
      </c>
      <c r="BE19" s="68">
        <f t="array" ref="BE19">IF($D19,SUMPRODUCT((economics!$AG$2:$AG$167=$B19)*(economics!$D$2:$D$167="whr")*economics!$AI$2:$AI$167*_xlfn.NORM.DIST(BE$3,economics!$AK$2:$AK$167,economics!$AJ$2:$AJ$167,TRUE)),0)</f>
        <v>0</v>
      </c>
      <c r="BF19" s="68">
        <f t="array" ref="BF19">IF($D19,SUMPRODUCT((economics!$AG$2:$AG$167=$B19)*(economics!$D$2:$D$167="whr")*economics!$AI$2:$AI$167*_xlfn.NORM.DIST(BF$3,economics!$AK$2:$AK$167,economics!$AJ$2:$AJ$167,TRUE)),0)</f>
        <v>0</v>
      </c>
      <c r="BG19" s="68">
        <f t="array" ref="BG19">IF($D19,SUMPRODUCT((economics!$AG$2:$AG$167=$B19)*(economics!$D$2:$D$167="whr")*economics!$AI$2:$AI$167*_xlfn.NORM.DIST(BG$3,economics!$AK$2:$AK$167,economics!$AJ$2:$AJ$167,TRUE)),0)</f>
        <v>0</v>
      </c>
      <c r="BH19" s="68">
        <f t="array" ref="BH19">IF($D19,SUMPRODUCT((economics!$AG$2:$AG$167=$B19)*(economics!$D$2:$D$167="whr")*economics!$AI$2:$AI$167*_xlfn.NORM.DIST(BH$3,economics!$AK$2:$AK$167,economics!$AJ$2:$AJ$167,TRUE)),0)</f>
        <v>0</v>
      </c>
      <c r="BI19" s="68">
        <f t="array" ref="BI19">IF($D19,SUMPRODUCT((economics!$AG$2:$AG$167=$B19)*(economics!$D$2:$D$167="whr")*economics!$AI$2:$AI$167*_xlfn.NORM.DIST(BI$3,economics!$AK$2:$AK$167,economics!$AJ$2:$AJ$167,TRUE)),0)</f>
        <v>0</v>
      </c>
      <c r="BJ19" s="68">
        <f t="array" ref="BJ19">IF($D19,SUMPRODUCT((economics!$AG$2:$AG$167=$B19)*(economics!$D$2:$D$167="whr")*economics!$AI$2:$AI$167*_xlfn.NORM.DIST(BJ$3,economics!$AK$2:$AK$167,economics!$AJ$2:$AJ$167,TRUE)),0)</f>
        <v>0</v>
      </c>
      <c r="BK19" s="68">
        <f t="array" ref="BK19">IF($D19,SUMPRODUCT((economics!$AG$2:$AG$167=$B19)*(economics!$D$2:$D$167="whr")*economics!$AI$2:$AI$167*_xlfn.NORM.DIST(BK$3,economics!$AK$2:$AK$167,economics!$AJ$2:$AJ$167,TRUE)),0)</f>
        <v>0</v>
      </c>
      <c r="BL19" s="68">
        <f t="array" ref="BL19">IF($D19,SUMPRODUCT((economics!$AG$2:$AG$167=$B19)*(economics!$D$2:$D$167="whr")*economics!$AI$2:$AI$167*_xlfn.NORM.DIST(BL$3,economics!$AK$2:$AK$167,economics!$AJ$2:$AJ$167,TRUE)),0)</f>
        <v>0</v>
      </c>
      <c r="BM19" s="68">
        <f t="array" ref="BM19">IF($D19,SUMPRODUCT((economics!$AG$2:$AG$167=$B19)*(economics!$D$2:$D$167="whr")*economics!$AI$2:$AI$167*_xlfn.NORM.DIST(BM$3,economics!$AK$2:$AK$167,economics!$AJ$2:$AJ$167,TRUE)),0)</f>
        <v>0</v>
      </c>
      <c r="BN19" s="68">
        <f t="array" ref="BN19">IF($D19,SUMPRODUCT((economics!$AG$2:$AG$167=$B19)*(economics!$D$2:$D$167="whr")*economics!$AI$2:$AI$167*_xlfn.NORM.DIST(BN$3,economics!$AK$2:$AK$167,economics!$AJ$2:$AJ$167,TRUE)),0)</f>
        <v>0</v>
      </c>
      <c r="BO19" s="68">
        <f t="array" ref="BO19">IF($D19,SUMPRODUCT((economics!$AG$2:$AG$167=$B19)*(economics!$D$2:$D$167="whr")*economics!$AI$2:$AI$167*_xlfn.NORM.DIST(BO$3,economics!$AK$2:$AK$167,economics!$AJ$2:$AJ$167,TRUE)),0)</f>
        <v>0</v>
      </c>
      <c r="BP19" s="68">
        <f t="array" ref="BP19">IF($D19,SUMPRODUCT((economics!$AG$2:$AG$167=$B19)*(economics!$D$2:$D$167="whr")*economics!$AI$2:$AI$167*_xlfn.NORM.DIST(BP$3,economics!$AK$2:$AK$167,economics!$AJ$2:$AJ$167,TRUE)),0)</f>
        <v>0</v>
      </c>
      <c r="BQ19" s="68">
        <f t="array" ref="BQ19">IF($D19,SUMPRODUCT((economics!$AG$2:$AG$167=$B19)*(economics!$D$2:$D$167="whr")*economics!$AI$2:$AI$167*_xlfn.NORM.DIST(BQ$3,economics!$AK$2:$AK$167,economics!$AJ$2:$AJ$167,TRUE)),0)</f>
        <v>0</v>
      </c>
      <c r="BR19" s="68">
        <f t="array" ref="BR19">IF($D19,SUMPRODUCT((economics!$AG$2:$AG$167=$B19)*(economics!$D$2:$D$167="whr")*economics!$AI$2:$AI$167*_xlfn.NORM.DIST(BR$3,economics!$AK$2:$AK$167,economics!$AJ$2:$AJ$167,TRUE)),0)</f>
        <v>0</v>
      </c>
      <c r="BS19" s="68">
        <f t="array" ref="BS19">IF($D19,SUMPRODUCT((economics!$AG$2:$AG$167=$B19)*(economics!$D$2:$D$167="whr")*economics!$AI$2:$AI$167*_xlfn.NORM.DIST(BS$3,economics!$AK$2:$AK$167,economics!$AJ$2:$AJ$167,TRUE)),0)</f>
        <v>0</v>
      </c>
      <c r="BT19" s="68">
        <f t="array" ref="BT19">IF($D19,SUMPRODUCT((economics!$AG$2:$AG$167=$B19)*(economics!$D$2:$D$167="whr")*economics!$AI$2:$AI$167*_xlfn.NORM.DIST(BT$3,economics!$AK$2:$AK$167,economics!$AJ$2:$AJ$167,TRUE)),0)</f>
        <v>0</v>
      </c>
      <c r="BU19" s="68">
        <f t="array" ref="BU19">IF($D19,SUMPRODUCT((economics!$AG$2:$AG$167=$B19)*(economics!$D$2:$D$167="whr")*economics!$AI$2:$AI$167*_xlfn.NORM.DIST(BU$3,economics!$AK$2:$AK$167,economics!$AJ$2:$AJ$167,TRUE)),0)</f>
        <v>0</v>
      </c>
      <c r="BV19" s="68">
        <f t="array" ref="BV19">IF($D19,SUMPRODUCT((economics!$AG$2:$AG$167=$B19)*(economics!$D$2:$D$167="whr")*economics!$AI$2:$AI$167*_xlfn.NORM.DIST(BV$3,economics!$AK$2:$AK$167,economics!$AJ$2:$AJ$167,TRUE)),0)</f>
        <v>0</v>
      </c>
      <c r="BW19" s="68">
        <f t="array" ref="BW19">IF($D19,SUMPRODUCT((economics!$AG$2:$AG$167=$B19)*(economics!$D$2:$D$167="whr")*economics!$AI$2:$AI$167*_xlfn.NORM.DIST(BW$3,economics!$AK$2:$AK$167,economics!$AJ$2:$AJ$167,TRUE)),0)</f>
        <v>0</v>
      </c>
      <c r="BX19" s="68">
        <f t="array" ref="BX19">IF($D19,SUMPRODUCT((economics!$AG$2:$AG$167=$B19)*(economics!$D$2:$D$167="whr")*economics!$AI$2:$AI$167*_xlfn.NORM.DIST(BX$3,economics!$AK$2:$AK$167,economics!$AJ$2:$AJ$167,TRUE)),0)</f>
        <v>0</v>
      </c>
      <c r="BY19" s="68">
        <f t="array" ref="BY19">IF($D19,SUMPRODUCT((economics!$AG$2:$AG$167=$B19)*(economics!$D$2:$D$167="whr")*economics!$AI$2:$AI$167*_xlfn.NORM.DIST(BY$3,economics!$AK$2:$AK$167,economics!$AJ$2:$AJ$167,TRUE)),0)</f>
        <v>0</v>
      </c>
      <c r="BZ19" s="68">
        <f t="array" ref="BZ19">IF($D19,SUMPRODUCT((economics!$AG$2:$AG$167=$B19)*(economics!$D$2:$D$167="whr")*economics!$AI$2:$AI$167*_xlfn.NORM.DIST(BZ$3,economics!$AK$2:$AK$167,economics!$AJ$2:$AJ$167,TRUE)),0)</f>
        <v>0</v>
      </c>
      <c r="CA19" s="68">
        <f t="array" ref="CA19">IF($D19,SUMPRODUCT((economics!$AG$2:$AG$167=$B19)*(economics!$D$2:$D$167="whr")*economics!$AI$2:$AI$167*_xlfn.NORM.DIST(CA$3,economics!$AK$2:$AK$167,economics!$AJ$2:$AJ$167,TRUE)),0)</f>
        <v>0</v>
      </c>
      <c r="CB19" s="68">
        <f t="array" ref="CB19">IF($D19,SUMPRODUCT((economics!$AG$2:$AG$167=$B19)*(economics!$D$2:$D$167="whr")*economics!$AI$2:$AI$167*_xlfn.NORM.DIST(CB$3,economics!$AK$2:$AK$167,economics!$AJ$2:$AJ$167,TRUE)),0)</f>
        <v>0</v>
      </c>
      <c r="CC19" s="68">
        <f t="array" ref="CC19">IF($D19,SUMPRODUCT((economics!$AG$2:$AG$167=$B19)*(economics!$D$2:$D$167="whr")*economics!$AI$2:$AI$167*_xlfn.NORM.DIST(CC$3,economics!$AK$2:$AK$167,economics!$AJ$2:$AJ$167,TRUE)),0)</f>
        <v>0</v>
      </c>
      <c r="CD19" s="68">
        <f t="array" ref="CD19">IF($D19,SUMPRODUCT((economics!$AG$2:$AG$167=$B19)*(economics!$D$2:$D$167="whr")*economics!$AI$2:$AI$167*_xlfn.NORM.DIST(CD$3,economics!$AK$2:$AK$167,economics!$AJ$2:$AJ$167,TRUE)),0)</f>
        <v>0</v>
      </c>
      <c r="CE19" s="68">
        <f t="array" ref="CE19">IF($D19,SUMPRODUCT((economics!$AG$2:$AG$167=$B19)*(economics!$D$2:$D$167="whr")*economics!$AI$2:$AI$167*_xlfn.NORM.DIST(CE$3,economics!$AK$2:$AK$167,economics!$AJ$2:$AJ$167,TRUE)),0)</f>
        <v>0</v>
      </c>
      <c r="CF19" s="68">
        <f t="array" ref="CF19">IF($D19,SUMPRODUCT((economics!$AG$2:$AG$167=$B19)*(economics!$D$2:$D$167="whr")*economics!$AI$2:$AI$167*_xlfn.NORM.DIST(CF$3,economics!$AK$2:$AK$167,economics!$AJ$2:$AJ$167,TRUE)),0)</f>
        <v>0</v>
      </c>
      <c r="CG19" s="68">
        <f t="array" ref="CG19">IF($D19,SUMPRODUCT((economics!$AG$2:$AG$167=$B19)*(economics!$D$2:$D$167="whr")*economics!$AI$2:$AI$167*_xlfn.NORM.DIST(CG$3,economics!$AK$2:$AK$167,economics!$AJ$2:$AJ$167,TRUE)),0)</f>
        <v>0</v>
      </c>
      <c r="CH19" s="68">
        <f t="array" ref="CH19">IF($D19,SUMPRODUCT((economics!$AG$2:$AG$167=$B19)*(economics!$D$2:$D$167="whr")*economics!$AI$2:$AI$167*_xlfn.NORM.DIST(CH$3,economics!$AK$2:$AK$167,economics!$AJ$2:$AJ$167,TRUE)),0)</f>
        <v>0</v>
      </c>
    </row>
    <row r="20" spans="1:86" x14ac:dyDescent="0.35">
      <c r="A20" t="str">
        <f>WHRPbI!A18</f>
        <v>computers and electronics 26</v>
      </c>
      <c r="B20">
        <v>26</v>
      </c>
      <c r="C20" s="68">
        <f>WHRPbI!B18</f>
        <v>0.21884210526315792</v>
      </c>
      <c r="D20" t="b">
        <f>ISNUMBER(MATCH($B20,'energy base (MECS)'!$K$4:$K$9,0))</f>
        <v>0</v>
      </c>
      <c r="E20" s="68">
        <f t="array" ref="E20">IF($D20,SUMPRODUCT((economics!$AG$2:$AG$167=$B20)*(economics!$D$2:$D$167="whr")*economics!$AI$2:$AI$167*_xlfn.NORM.DIST(E$3,economics!$AK$2:$AK$167,economics!$AJ$2:$AJ$167,TRUE)),0)</f>
        <v>0</v>
      </c>
      <c r="F20" s="68">
        <f t="array" ref="F20">IF($D20,SUMPRODUCT((economics!$AG$2:$AG$167=$B20)*(economics!$D$2:$D$167="whr")*economics!$AI$2:$AI$167*_xlfn.NORM.DIST(F$3,economics!$AK$2:$AK$167,economics!$AJ$2:$AJ$167,TRUE)),0)</f>
        <v>0</v>
      </c>
      <c r="G20" s="68">
        <f t="array" ref="G20">IF($D20,SUMPRODUCT((economics!$AG$2:$AG$167=$B20)*(economics!$D$2:$D$167="whr")*economics!$AI$2:$AI$167*_xlfn.NORM.DIST(G$3,economics!$AK$2:$AK$167,economics!$AJ$2:$AJ$167,TRUE)),0)</f>
        <v>0</v>
      </c>
      <c r="H20" s="68">
        <f t="array" ref="H20">IF($D20,SUMPRODUCT((economics!$AG$2:$AG$167=$B20)*(economics!$D$2:$D$167="whr")*economics!$AI$2:$AI$167*_xlfn.NORM.DIST(H$3,economics!$AK$2:$AK$167,economics!$AJ$2:$AJ$167,TRUE)),0)</f>
        <v>0</v>
      </c>
      <c r="I20" s="68">
        <f t="array" ref="I20">IF($D20,SUMPRODUCT((economics!$AG$2:$AG$167=$B20)*(economics!$D$2:$D$167="whr")*economics!$AI$2:$AI$167*_xlfn.NORM.DIST(I$3,economics!$AK$2:$AK$167,economics!$AJ$2:$AJ$167,TRUE)),0)</f>
        <v>0</v>
      </c>
      <c r="J20" s="68">
        <f t="array" ref="J20">IF($D20,SUMPRODUCT((economics!$AG$2:$AG$167=$B20)*(economics!$D$2:$D$167="whr")*economics!$AI$2:$AI$167*_xlfn.NORM.DIST(J$3,economics!$AK$2:$AK$167,economics!$AJ$2:$AJ$167,TRUE)),0)</f>
        <v>0</v>
      </c>
      <c r="K20" s="68">
        <f t="array" ref="K20">IF($D20,SUMPRODUCT((economics!$AG$2:$AG$167=$B20)*(economics!$D$2:$D$167="whr")*economics!$AI$2:$AI$167*_xlfn.NORM.DIST(K$3,economics!$AK$2:$AK$167,economics!$AJ$2:$AJ$167,TRUE)),0)</f>
        <v>0</v>
      </c>
      <c r="L20" s="68">
        <f t="array" ref="L20">IF($D20,SUMPRODUCT((economics!$AG$2:$AG$167=$B20)*(economics!$D$2:$D$167="whr")*economics!$AI$2:$AI$167*_xlfn.NORM.DIST(L$3,economics!$AK$2:$AK$167,economics!$AJ$2:$AJ$167,TRUE)),0)</f>
        <v>0</v>
      </c>
      <c r="M20" s="68">
        <f t="array" ref="M20">IF($D20,SUMPRODUCT((economics!$AG$2:$AG$167=$B20)*(economics!$D$2:$D$167="whr")*economics!$AI$2:$AI$167*_xlfn.NORM.DIST(M$3,economics!$AK$2:$AK$167,economics!$AJ$2:$AJ$167,TRUE)),0)</f>
        <v>0</v>
      </c>
      <c r="N20" s="68">
        <f t="array" ref="N20">IF($D20,SUMPRODUCT((economics!$AG$2:$AG$167=$B20)*(economics!$D$2:$D$167="whr")*economics!$AI$2:$AI$167*_xlfn.NORM.DIST(N$3,economics!$AK$2:$AK$167,economics!$AJ$2:$AJ$167,TRUE)),0)</f>
        <v>0</v>
      </c>
      <c r="O20" s="68">
        <f t="array" ref="O20">IF($D20,SUMPRODUCT((economics!$AG$2:$AG$167=$B20)*(economics!$D$2:$D$167="whr")*economics!$AI$2:$AI$167*_xlfn.NORM.DIST(O$3,economics!$AK$2:$AK$167,economics!$AJ$2:$AJ$167,TRUE)),0)</f>
        <v>0</v>
      </c>
      <c r="P20" s="68">
        <f t="array" ref="P20">IF($D20,SUMPRODUCT((economics!$AG$2:$AG$167=$B20)*(economics!$D$2:$D$167="whr")*economics!$AI$2:$AI$167*_xlfn.NORM.DIST(P$3,economics!$AK$2:$AK$167,economics!$AJ$2:$AJ$167,TRUE)),0)</f>
        <v>0</v>
      </c>
      <c r="Q20" s="68">
        <f t="array" ref="Q20">IF($D20,SUMPRODUCT((economics!$AG$2:$AG$167=$B20)*(economics!$D$2:$D$167="whr")*economics!$AI$2:$AI$167*_xlfn.NORM.DIST(Q$3,economics!$AK$2:$AK$167,economics!$AJ$2:$AJ$167,TRUE)),0)</f>
        <v>0</v>
      </c>
      <c r="R20" s="68">
        <f t="array" ref="R20">IF($D20,SUMPRODUCT((economics!$AG$2:$AG$167=$B20)*(economics!$D$2:$D$167="whr")*economics!$AI$2:$AI$167*_xlfn.NORM.DIST(R$3,economics!$AK$2:$AK$167,economics!$AJ$2:$AJ$167,TRUE)),0)</f>
        <v>0</v>
      </c>
      <c r="S20" s="68">
        <f t="array" ref="S20">IF($D20,SUMPRODUCT((economics!$AG$2:$AG$167=$B20)*(economics!$D$2:$D$167="whr")*economics!$AI$2:$AI$167*_xlfn.NORM.DIST(S$3,economics!$AK$2:$AK$167,economics!$AJ$2:$AJ$167,TRUE)),0)</f>
        <v>0</v>
      </c>
      <c r="T20" s="68">
        <f t="array" ref="T20">IF($D20,SUMPRODUCT((economics!$AG$2:$AG$167=$B20)*(economics!$D$2:$D$167="whr")*economics!$AI$2:$AI$167*_xlfn.NORM.DIST(T$3,economics!$AK$2:$AK$167,economics!$AJ$2:$AJ$167,TRUE)),0)</f>
        <v>0</v>
      </c>
      <c r="U20" s="68">
        <f t="array" ref="U20">IF($D20,SUMPRODUCT((economics!$AG$2:$AG$167=$B20)*(economics!$D$2:$D$167="whr")*economics!$AI$2:$AI$167*_xlfn.NORM.DIST(U$3,economics!$AK$2:$AK$167,economics!$AJ$2:$AJ$167,TRUE)),0)</f>
        <v>0</v>
      </c>
      <c r="V20" s="68">
        <f t="array" ref="V20">IF($D20,SUMPRODUCT((economics!$AG$2:$AG$167=$B20)*(economics!$D$2:$D$167="whr")*economics!$AI$2:$AI$167*_xlfn.NORM.DIST(V$3,economics!$AK$2:$AK$167,economics!$AJ$2:$AJ$167,TRUE)),0)</f>
        <v>0</v>
      </c>
      <c r="W20" s="68">
        <f t="array" ref="W20">IF($D20,SUMPRODUCT((economics!$AG$2:$AG$167=$B20)*(economics!$D$2:$D$167="whr")*economics!$AI$2:$AI$167*_xlfn.NORM.DIST(W$3,economics!$AK$2:$AK$167,economics!$AJ$2:$AJ$167,TRUE)),0)</f>
        <v>0</v>
      </c>
      <c r="X20" s="68">
        <f t="array" ref="X20">IF($D20,SUMPRODUCT((economics!$AG$2:$AG$167=$B20)*(economics!$D$2:$D$167="whr")*economics!$AI$2:$AI$167*_xlfn.NORM.DIST(X$3,economics!$AK$2:$AK$167,economics!$AJ$2:$AJ$167,TRUE)),0)</f>
        <v>0</v>
      </c>
      <c r="Y20" s="68">
        <f t="array" ref="Y20">IF($D20,SUMPRODUCT((economics!$AG$2:$AG$167=$B20)*(economics!$D$2:$D$167="whr")*economics!$AI$2:$AI$167*_xlfn.NORM.DIST(Y$3,economics!$AK$2:$AK$167,economics!$AJ$2:$AJ$167,TRUE)),0)</f>
        <v>0</v>
      </c>
      <c r="Z20" s="68">
        <f t="array" ref="Z20">IF($D20,SUMPRODUCT((economics!$AG$2:$AG$167=$B20)*(economics!$D$2:$D$167="whr")*economics!$AI$2:$AI$167*_xlfn.NORM.DIST(Z$3,economics!$AK$2:$AK$167,economics!$AJ$2:$AJ$167,TRUE)),0)</f>
        <v>0</v>
      </c>
      <c r="AA20" s="68">
        <f t="array" ref="AA20">IF($D20,SUMPRODUCT((economics!$AG$2:$AG$167=$B20)*(economics!$D$2:$D$167="whr")*economics!$AI$2:$AI$167*_xlfn.NORM.DIST(AA$3,economics!$AK$2:$AK$167,economics!$AJ$2:$AJ$167,TRUE)),0)</f>
        <v>0</v>
      </c>
      <c r="AB20" s="68">
        <f t="array" ref="AB20">IF($D20,SUMPRODUCT((economics!$AG$2:$AG$167=$B20)*(economics!$D$2:$D$167="whr")*economics!$AI$2:$AI$167*_xlfn.NORM.DIST(AB$3,economics!$AK$2:$AK$167,economics!$AJ$2:$AJ$167,TRUE)),0)</f>
        <v>0</v>
      </c>
      <c r="AC20" s="68">
        <f t="array" ref="AC20">IF($D20,SUMPRODUCT((economics!$AG$2:$AG$167=$B20)*(economics!$D$2:$D$167="whr")*economics!$AI$2:$AI$167*_xlfn.NORM.DIST(AC$3,economics!$AK$2:$AK$167,economics!$AJ$2:$AJ$167,TRUE)),0)</f>
        <v>0</v>
      </c>
      <c r="AD20" s="68">
        <f t="array" ref="AD20">IF($D20,SUMPRODUCT((economics!$AG$2:$AG$167=$B20)*(economics!$D$2:$D$167="whr")*economics!$AI$2:$AI$167*_xlfn.NORM.DIST(AD$3,economics!$AK$2:$AK$167,economics!$AJ$2:$AJ$167,TRUE)),0)</f>
        <v>0</v>
      </c>
      <c r="AE20" s="68">
        <f t="array" ref="AE20">IF($D20,SUMPRODUCT((economics!$AG$2:$AG$167=$B20)*(economics!$D$2:$D$167="whr")*economics!$AI$2:$AI$167*_xlfn.NORM.DIST(AE$3,economics!$AK$2:$AK$167,economics!$AJ$2:$AJ$167,TRUE)),0)</f>
        <v>0</v>
      </c>
      <c r="AF20" s="68">
        <f t="array" ref="AF20">IF($D20,SUMPRODUCT((economics!$AG$2:$AG$167=$B20)*(economics!$D$2:$D$167="whr")*economics!$AI$2:$AI$167*_xlfn.NORM.DIST(AF$3,economics!$AK$2:$AK$167,economics!$AJ$2:$AJ$167,TRUE)),0)</f>
        <v>0</v>
      </c>
      <c r="AG20" s="68">
        <f t="array" ref="AG20">IF($D20,SUMPRODUCT((economics!$AG$2:$AG$167=$B20)*(economics!$D$2:$D$167="whr")*economics!$AI$2:$AI$167*_xlfn.NORM.DIST(AG$3,economics!$AK$2:$AK$167,economics!$AJ$2:$AJ$167,TRUE)),0)</f>
        <v>0</v>
      </c>
      <c r="AH20" s="68">
        <f t="array" ref="AH20">IF($D20,SUMPRODUCT((economics!$AG$2:$AG$167=$B20)*(economics!$D$2:$D$167="whr")*economics!$AI$2:$AI$167*_xlfn.NORM.DIST(AH$3,economics!$AK$2:$AK$167,economics!$AJ$2:$AJ$167,TRUE)),0)</f>
        <v>0</v>
      </c>
      <c r="AI20" s="68">
        <f t="array" ref="AI20">IF($D20,SUMPRODUCT((economics!$AG$2:$AG$167=$B20)*(economics!$D$2:$D$167="whr")*economics!$AI$2:$AI$167*_xlfn.NORM.DIST(AI$3,economics!$AK$2:$AK$167,economics!$AJ$2:$AJ$167,TRUE)),0)</f>
        <v>0</v>
      </c>
      <c r="AJ20" s="68">
        <f t="array" ref="AJ20">IF($D20,SUMPRODUCT((economics!$AG$2:$AG$167=$B20)*(economics!$D$2:$D$167="whr")*economics!$AI$2:$AI$167*_xlfn.NORM.DIST(AJ$3,economics!$AK$2:$AK$167,economics!$AJ$2:$AJ$167,TRUE)),0)</f>
        <v>0</v>
      </c>
      <c r="AK20" s="68">
        <f t="array" ref="AK20">IF($D20,SUMPRODUCT((economics!$AG$2:$AG$167=$B20)*(economics!$D$2:$D$167="whr")*economics!$AI$2:$AI$167*_xlfn.NORM.DIST(AK$3,economics!$AK$2:$AK$167,economics!$AJ$2:$AJ$167,TRUE)),0)</f>
        <v>0</v>
      </c>
      <c r="AL20" s="68">
        <f t="array" ref="AL20">IF($D20,SUMPRODUCT((economics!$AG$2:$AG$167=$B20)*(economics!$D$2:$D$167="whr")*economics!$AI$2:$AI$167*_xlfn.NORM.DIST(AL$3,economics!$AK$2:$AK$167,economics!$AJ$2:$AJ$167,TRUE)),0)</f>
        <v>0</v>
      </c>
      <c r="AM20" s="68">
        <f t="array" ref="AM20">IF($D20,SUMPRODUCT((economics!$AG$2:$AG$167=$B20)*(economics!$D$2:$D$167="whr")*economics!$AI$2:$AI$167*_xlfn.NORM.DIST(AM$3,economics!$AK$2:$AK$167,economics!$AJ$2:$AJ$167,TRUE)),0)</f>
        <v>0</v>
      </c>
      <c r="AN20" s="68">
        <f t="array" ref="AN20">IF($D20,SUMPRODUCT((economics!$AG$2:$AG$167=$B20)*(economics!$D$2:$D$167="whr")*economics!$AI$2:$AI$167*_xlfn.NORM.DIST(AN$3,economics!$AK$2:$AK$167,economics!$AJ$2:$AJ$167,TRUE)),0)</f>
        <v>0</v>
      </c>
      <c r="AO20" s="68">
        <f t="array" ref="AO20">IF($D20,SUMPRODUCT((economics!$AG$2:$AG$167=$B20)*(economics!$D$2:$D$167="whr")*economics!$AI$2:$AI$167*_xlfn.NORM.DIST(AO$3,economics!$AK$2:$AK$167,economics!$AJ$2:$AJ$167,TRUE)),0)</f>
        <v>0</v>
      </c>
      <c r="AP20" s="68">
        <f t="array" ref="AP20">IF($D20,SUMPRODUCT((economics!$AG$2:$AG$167=$B20)*(economics!$D$2:$D$167="whr")*economics!$AI$2:$AI$167*_xlfn.NORM.DIST(AP$3,economics!$AK$2:$AK$167,economics!$AJ$2:$AJ$167,TRUE)),0)</f>
        <v>0</v>
      </c>
      <c r="AQ20" s="68">
        <f t="array" ref="AQ20">IF($D20,SUMPRODUCT((economics!$AG$2:$AG$167=$B20)*(economics!$D$2:$D$167="whr")*economics!$AI$2:$AI$167*_xlfn.NORM.DIST(AQ$3,economics!$AK$2:$AK$167,economics!$AJ$2:$AJ$167,TRUE)),0)</f>
        <v>0</v>
      </c>
      <c r="AR20" s="68">
        <f t="array" ref="AR20">IF($D20,SUMPRODUCT((economics!$AG$2:$AG$167=$B20)*(economics!$D$2:$D$167="whr")*economics!$AI$2:$AI$167*_xlfn.NORM.DIST(AR$3,economics!$AK$2:$AK$167,economics!$AJ$2:$AJ$167,TRUE)),0)</f>
        <v>0</v>
      </c>
      <c r="AS20" s="68">
        <f t="array" ref="AS20">IF($D20,SUMPRODUCT((economics!$AG$2:$AG$167=$B20)*(economics!$D$2:$D$167="whr")*economics!$AI$2:$AI$167*_xlfn.NORM.DIST(AS$3,economics!$AK$2:$AK$167,economics!$AJ$2:$AJ$167,TRUE)),0)</f>
        <v>0</v>
      </c>
      <c r="AT20" s="68">
        <f t="array" ref="AT20">IF($D20,SUMPRODUCT((economics!$AG$2:$AG$167=$B20)*(economics!$D$2:$D$167="whr")*economics!$AI$2:$AI$167*_xlfn.NORM.DIST(AT$3,economics!$AK$2:$AK$167,economics!$AJ$2:$AJ$167,TRUE)),0)</f>
        <v>0</v>
      </c>
      <c r="AU20" s="68">
        <f t="array" ref="AU20">IF($D20,SUMPRODUCT((economics!$AG$2:$AG$167=$B20)*(economics!$D$2:$D$167="whr")*economics!$AI$2:$AI$167*_xlfn.NORM.DIST(AU$3,economics!$AK$2:$AK$167,economics!$AJ$2:$AJ$167,TRUE)),0)</f>
        <v>0</v>
      </c>
      <c r="AV20" s="68">
        <f t="array" ref="AV20">IF($D20,SUMPRODUCT((economics!$AG$2:$AG$167=$B20)*(economics!$D$2:$D$167="whr")*economics!$AI$2:$AI$167*_xlfn.NORM.DIST(AV$3,economics!$AK$2:$AK$167,economics!$AJ$2:$AJ$167,TRUE)),0)</f>
        <v>0</v>
      </c>
      <c r="AW20" s="68">
        <f t="array" ref="AW20">IF($D20,SUMPRODUCT((economics!$AG$2:$AG$167=$B20)*(economics!$D$2:$D$167="whr")*economics!$AI$2:$AI$167*_xlfn.NORM.DIST(AW$3,economics!$AK$2:$AK$167,economics!$AJ$2:$AJ$167,TRUE)),0)</f>
        <v>0</v>
      </c>
      <c r="AX20" s="68">
        <f t="array" ref="AX20">IF($D20,SUMPRODUCT((economics!$AG$2:$AG$167=$B20)*(economics!$D$2:$D$167="whr")*economics!$AI$2:$AI$167*_xlfn.NORM.DIST(AX$3,economics!$AK$2:$AK$167,economics!$AJ$2:$AJ$167,TRUE)),0)</f>
        <v>0</v>
      </c>
      <c r="AY20" s="68">
        <f t="array" ref="AY20">IF($D20,SUMPRODUCT((economics!$AG$2:$AG$167=$B20)*(economics!$D$2:$D$167="whr")*economics!$AI$2:$AI$167*_xlfn.NORM.DIST(AY$3,economics!$AK$2:$AK$167,economics!$AJ$2:$AJ$167,TRUE)),0)</f>
        <v>0</v>
      </c>
      <c r="AZ20" s="68">
        <f t="array" ref="AZ20">IF($D20,SUMPRODUCT((economics!$AG$2:$AG$167=$B20)*(economics!$D$2:$D$167="whr")*economics!$AI$2:$AI$167*_xlfn.NORM.DIST(AZ$3,economics!$AK$2:$AK$167,economics!$AJ$2:$AJ$167,TRUE)),0)</f>
        <v>0</v>
      </c>
      <c r="BA20" s="68">
        <f t="array" ref="BA20">IF($D20,SUMPRODUCT((economics!$AG$2:$AG$167=$B20)*(economics!$D$2:$D$167="whr")*economics!$AI$2:$AI$167*_xlfn.NORM.DIST(BA$3,economics!$AK$2:$AK$167,economics!$AJ$2:$AJ$167,TRUE)),0)</f>
        <v>0</v>
      </c>
      <c r="BB20" s="68">
        <f t="array" ref="BB20">IF($D20,SUMPRODUCT((economics!$AG$2:$AG$167=$B20)*(economics!$D$2:$D$167="whr")*economics!$AI$2:$AI$167*_xlfn.NORM.DIST(BB$3,economics!$AK$2:$AK$167,economics!$AJ$2:$AJ$167,TRUE)),0)</f>
        <v>0</v>
      </c>
      <c r="BC20" s="68">
        <f t="array" ref="BC20">IF($D20,SUMPRODUCT((economics!$AG$2:$AG$167=$B20)*(economics!$D$2:$D$167="whr")*economics!$AI$2:$AI$167*_xlfn.NORM.DIST(BC$3,economics!$AK$2:$AK$167,economics!$AJ$2:$AJ$167,TRUE)),0)</f>
        <v>0</v>
      </c>
      <c r="BD20" s="68">
        <f t="array" ref="BD20">IF($D20,SUMPRODUCT((economics!$AG$2:$AG$167=$B20)*(economics!$D$2:$D$167="whr")*economics!$AI$2:$AI$167*_xlfn.NORM.DIST(BD$3,economics!$AK$2:$AK$167,economics!$AJ$2:$AJ$167,TRUE)),0)</f>
        <v>0</v>
      </c>
      <c r="BE20" s="68">
        <f t="array" ref="BE20">IF($D20,SUMPRODUCT((economics!$AG$2:$AG$167=$B20)*(economics!$D$2:$D$167="whr")*economics!$AI$2:$AI$167*_xlfn.NORM.DIST(BE$3,economics!$AK$2:$AK$167,economics!$AJ$2:$AJ$167,TRUE)),0)</f>
        <v>0</v>
      </c>
      <c r="BF20" s="68">
        <f t="array" ref="BF20">IF($D20,SUMPRODUCT((economics!$AG$2:$AG$167=$B20)*(economics!$D$2:$D$167="whr")*economics!$AI$2:$AI$167*_xlfn.NORM.DIST(BF$3,economics!$AK$2:$AK$167,economics!$AJ$2:$AJ$167,TRUE)),0)</f>
        <v>0</v>
      </c>
      <c r="BG20" s="68">
        <f t="array" ref="BG20">IF($D20,SUMPRODUCT((economics!$AG$2:$AG$167=$B20)*(economics!$D$2:$D$167="whr")*economics!$AI$2:$AI$167*_xlfn.NORM.DIST(BG$3,economics!$AK$2:$AK$167,economics!$AJ$2:$AJ$167,TRUE)),0)</f>
        <v>0</v>
      </c>
      <c r="BH20" s="68">
        <f t="array" ref="BH20">IF($D20,SUMPRODUCT((economics!$AG$2:$AG$167=$B20)*(economics!$D$2:$D$167="whr")*economics!$AI$2:$AI$167*_xlfn.NORM.DIST(BH$3,economics!$AK$2:$AK$167,economics!$AJ$2:$AJ$167,TRUE)),0)</f>
        <v>0</v>
      </c>
      <c r="BI20" s="68">
        <f t="array" ref="BI20">IF($D20,SUMPRODUCT((economics!$AG$2:$AG$167=$B20)*(economics!$D$2:$D$167="whr")*economics!$AI$2:$AI$167*_xlfn.NORM.DIST(BI$3,economics!$AK$2:$AK$167,economics!$AJ$2:$AJ$167,TRUE)),0)</f>
        <v>0</v>
      </c>
      <c r="BJ20" s="68">
        <f t="array" ref="BJ20">IF($D20,SUMPRODUCT((economics!$AG$2:$AG$167=$B20)*(economics!$D$2:$D$167="whr")*economics!$AI$2:$AI$167*_xlfn.NORM.DIST(BJ$3,economics!$AK$2:$AK$167,economics!$AJ$2:$AJ$167,TRUE)),0)</f>
        <v>0</v>
      </c>
      <c r="BK20" s="68">
        <f t="array" ref="BK20">IF($D20,SUMPRODUCT((economics!$AG$2:$AG$167=$B20)*(economics!$D$2:$D$167="whr")*economics!$AI$2:$AI$167*_xlfn.NORM.DIST(BK$3,economics!$AK$2:$AK$167,economics!$AJ$2:$AJ$167,TRUE)),0)</f>
        <v>0</v>
      </c>
      <c r="BL20" s="68">
        <f t="array" ref="BL20">IF($D20,SUMPRODUCT((economics!$AG$2:$AG$167=$B20)*(economics!$D$2:$D$167="whr")*economics!$AI$2:$AI$167*_xlfn.NORM.DIST(BL$3,economics!$AK$2:$AK$167,economics!$AJ$2:$AJ$167,TRUE)),0)</f>
        <v>0</v>
      </c>
      <c r="BM20" s="68">
        <f t="array" ref="BM20">IF($D20,SUMPRODUCT((economics!$AG$2:$AG$167=$B20)*(economics!$D$2:$D$167="whr")*economics!$AI$2:$AI$167*_xlfn.NORM.DIST(BM$3,economics!$AK$2:$AK$167,economics!$AJ$2:$AJ$167,TRUE)),0)</f>
        <v>0</v>
      </c>
      <c r="BN20" s="68">
        <f t="array" ref="BN20">IF($D20,SUMPRODUCT((economics!$AG$2:$AG$167=$B20)*(economics!$D$2:$D$167="whr")*economics!$AI$2:$AI$167*_xlfn.NORM.DIST(BN$3,economics!$AK$2:$AK$167,economics!$AJ$2:$AJ$167,TRUE)),0)</f>
        <v>0</v>
      </c>
      <c r="BO20" s="68">
        <f t="array" ref="BO20">IF($D20,SUMPRODUCT((economics!$AG$2:$AG$167=$B20)*(economics!$D$2:$D$167="whr")*economics!$AI$2:$AI$167*_xlfn.NORM.DIST(BO$3,economics!$AK$2:$AK$167,economics!$AJ$2:$AJ$167,TRUE)),0)</f>
        <v>0</v>
      </c>
      <c r="BP20" s="68">
        <f t="array" ref="BP20">IF($D20,SUMPRODUCT((economics!$AG$2:$AG$167=$B20)*(economics!$D$2:$D$167="whr")*economics!$AI$2:$AI$167*_xlfn.NORM.DIST(BP$3,economics!$AK$2:$AK$167,economics!$AJ$2:$AJ$167,TRUE)),0)</f>
        <v>0</v>
      </c>
      <c r="BQ20" s="68">
        <f t="array" ref="BQ20">IF($D20,SUMPRODUCT((economics!$AG$2:$AG$167=$B20)*(economics!$D$2:$D$167="whr")*economics!$AI$2:$AI$167*_xlfn.NORM.DIST(BQ$3,economics!$AK$2:$AK$167,economics!$AJ$2:$AJ$167,TRUE)),0)</f>
        <v>0</v>
      </c>
      <c r="BR20" s="68">
        <f t="array" ref="BR20">IF($D20,SUMPRODUCT((economics!$AG$2:$AG$167=$B20)*(economics!$D$2:$D$167="whr")*economics!$AI$2:$AI$167*_xlfn.NORM.DIST(BR$3,economics!$AK$2:$AK$167,economics!$AJ$2:$AJ$167,TRUE)),0)</f>
        <v>0</v>
      </c>
      <c r="BS20" s="68">
        <f t="array" ref="BS20">IF($D20,SUMPRODUCT((economics!$AG$2:$AG$167=$B20)*(economics!$D$2:$D$167="whr")*economics!$AI$2:$AI$167*_xlfn.NORM.DIST(BS$3,economics!$AK$2:$AK$167,economics!$AJ$2:$AJ$167,TRUE)),0)</f>
        <v>0</v>
      </c>
      <c r="BT20" s="68">
        <f t="array" ref="BT20">IF($D20,SUMPRODUCT((economics!$AG$2:$AG$167=$B20)*(economics!$D$2:$D$167="whr")*economics!$AI$2:$AI$167*_xlfn.NORM.DIST(BT$3,economics!$AK$2:$AK$167,economics!$AJ$2:$AJ$167,TRUE)),0)</f>
        <v>0</v>
      </c>
      <c r="BU20" s="68">
        <f t="array" ref="BU20">IF($D20,SUMPRODUCT((economics!$AG$2:$AG$167=$B20)*(economics!$D$2:$D$167="whr")*economics!$AI$2:$AI$167*_xlfn.NORM.DIST(BU$3,economics!$AK$2:$AK$167,economics!$AJ$2:$AJ$167,TRUE)),0)</f>
        <v>0</v>
      </c>
      <c r="BV20" s="68">
        <f t="array" ref="BV20">IF($D20,SUMPRODUCT((economics!$AG$2:$AG$167=$B20)*(economics!$D$2:$D$167="whr")*economics!$AI$2:$AI$167*_xlfn.NORM.DIST(BV$3,economics!$AK$2:$AK$167,economics!$AJ$2:$AJ$167,TRUE)),0)</f>
        <v>0</v>
      </c>
      <c r="BW20" s="68">
        <f t="array" ref="BW20">IF($D20,SUMPRODUCT((economics!$AG$2:$AG$167=$B20)*(economics!$D$2:$D$167="whr")*economics!$AI$2:$AI$167*_xlfn.NORM.DIST(BW$3,economics!$AK$2:$AK$167,economics!$AJ$2:$AJ$167,TRUE)),0)</f>
        <v>0</v>
      </c>
      <c r="BX20" s="68">
        <f t="array" ref="BX20">IF($D20,SUMPRODUCT((economics!$AG$2:$AG$167=$B20)*(economics!$D$2:$D$167="whr")*economics!$AI$2:$AI$167*_xlfn.NORM.DIST(BX$3,economics!$AK$2:$AK$167,economics!$AJ$2:$AJ$167,TRUE)),0)</f>
        <v>0</v>
      </c>
      <c r="BY20" s="68">
        <f t="array" ref="BY20">IF($D20,SUMPRODUCT((economics!$AG$2:$AG$167=$B20)*(economics!$D$2:$D$167="whr")*economics!$AI$2:$AI$167*_xlfn.NORM.DIST(BY$3,economics!$AK$2:$AK$167,economics!$AJ$2:$AJ$167,TRUE)),0)</f>
        <v>0</v>
      </c>
      <c r="BZ20" s="68">
        <f t="array" ref="BZ20">IF($D20,SUMPRODUCT((economics!$AG$2:$AG$167=$B20)*(economics!$D$2:$D$167="whr")*economics!$AI$2:$AI$167*_xlfn.NORM.DIST(BZ$3,economics!$AK$2:$AK$167,economics!$AJ$2:$AJ$167,TRUE)),0)</f>
        <v>0</v>
      </c>
      <c r="CA20" s="68">
        <f t="array" ref="CA20">IF($D20,SUMPRODUCT((economics!$AG$2:$AG$167=$B20)*(economics!$D$2:$D$167="whr")*economics!$AI$2:$AI$167*_xlfn.NORM.DIST(CA$3,economics!$AK$2:$AK$167,economics!$AJ$2:$AJ$167,TRUE)),0)</f>
        <v>0</v>
      </c>
      <c r="CB20" s="68">
        <f t="array" ref="CB20">IF($D20,SUMPRODUCT((economics!$AG$2:$AG$167=$B20)*(economics!$D$2:$D$167="whr")*economics!$AI$2:$AI$167*_xlfn.NORM.DIST(CB$3,economics!$AK$2:$AK$167,economics!$AJ$2:$AJ$167,TRUE)),0)</f>
        <v>0</v>
      </c>
      <c r="CC20" s="68">
        <f t="array" ref="CC20">IF($D20,SUMPRODUCT((economics!$AG$2:$AG$167=$B20)*(economics!$D$2:$D$167="whr")*economics!$AI$2:$AI$167*_xlfn.NORM.DIST(CC$3,economics!$AK$2:$AK$167,economics!$AJ$2:$AJ$167,TRUE)),0)</f>
        <v>0</v>
      </c>
      <c r="CD20" s="68">
        <f t="array" ref="CD20">IF($D20,SUMPRODUCT((economics!$AG$2:$AG$167=$B20)*(economics!$D$2:$D$167="whr")*economics!$AI$2:$AI$167*_xlfn.NORM.DIST(CD$3,economics!$AK$2:$AK$167,economics!$AJ$2:$AJ$167,TRUE)),0)</f>
        <v>0</v>
      </c>
      <c r="CE20" s="68">
        <f t="array" ref="CE20">IF($D20,SUMPRODUCT((economics!$AG$2:$AG$167=$B20)*(economics!$D$2:$D$167="whr")*economics!$AI$2:$AI$167*_xlfn.NORM.DIST(CE$3,economics!$AK$2:$AK$167,economics!$AJ$2:$AJ$167,TRUE)),0)</f>
        <v>0</v>
      </c>
      <c r="CF20" s="68">
        <f t="array" ref="CF20">IF($D20,SUMPRODUCT((economics!$AG$2:$AG$167=$B20)*(economics!$D$2:$D$167="whr")*economics!$AI$2:$AI$167*_xlfn.NORM.DIST(CF$3,economics!$AK$2:$AK$167,economics!$AJ$2:$AJ$167,TRUE)),0)</f>
        <v>0</v>
      </c>
      <c r="CG20" s="68">
        <f t="array" ref="CG20">IF($D20,SUMPRODUCT((economics!$AG$2:$AG$167=$B20)*(economics!$D$2:$D$167="whr")*economics!$AI$2:$AI$167*_xlfn.NORM.DIST(CG$3,economics!$AK$2:$AK$167,economics!$AJ$2:$AJ$167,TRUE)),0)</f>
        <v>0</v>
      </c>
      <c r="CH20" s="68">
        <f t="array" ref="CH20">IF($D20,SUMPRODUCT((economics!$AG$2:$AG$167=$B20)*(economics!$D$2:$D$167="whr")*economics!$AI$2:$AI$167*_xlfn.NORM.DIST(CH$3,economics!$AK$2:$AK$167,economics!$AJ$2:$AJ$167,TRUE)),0)</f>
        <v>0</v>
      </c>
    </row>
    <row r="21" spans="1:86" x14ac:dyDescent="0.35">
      <c r="A21" t="str">
        <f>WHRPbI!A19</f>
        <v>appliances and electrical equipment 27</v>
      </c>
      <c r="B21">
        <v>27</v>
      </c>
      <c r="C21" s="68">
        <f>WHRPbI!B19</f>
        <v>9.646153846153846E-2</v>
      </c>
      <c r="D21" t="b">
        <f>ISNUMBER(MATCH($B21,'energy base (MECS)'!$K$4:$K$9,0))</f>
        <v>0</v>
      </c>
      <c r="E21" s="68">
        <f t="array" ref="E21">IF($D21,SUMPRODUCT((economics!$AG$2:$AG$167=$B21)*(economics!$D$2:$D$167="whr")*economics!$AI$2:$AI$167*_xlfn.NORM.DIST(E$3,economics!$AK$2:$AK$167,economics!$AJ$2:$AJ$167,TRUE)),0)</f>
        <v>0</v>
      </c>
      <c r="F21" s="68">
        <f t="array" ref="F21">IF($D21,SUMPRODUCT((economics!$AG$2:$AG$167=$B21)*(economics!$D$2:$D$167="whr")*economics!$AI$2:$AI$167*_xlfn.NORM.DIST(F$3,economics!$AK$2:$AK$167,economics!$AJ$2:$AJ$167,TRUE)),0)</f>
        <v>0</v>
      </c>
      <c r="G21" s="68">
        <f t="array" ref="G21">IF($D21,SUMPRODUCT((economics!$AG$2:$AG$167=$B21)*(economics!$D$2:$D$167="whr")*economics!$AI$2:$AI$167*_xlfn.NORM.DIST(G$3,economics!$AK$2:$AK$167,economics!$AJ$2:$AJ$167,TRUE)),0)</f>
        <v>0</v>
      </c>
      <c r="H21" s="68">
        <f t="array" ref="H21">IF($D21,SUMPRODUCT((economics!$AG$2:$AG$167=$B21)*(economics!$D$2:$D$167="whr")*economics!$AI$2:$AI$167*_xlfn.NORM.DIST(H$3,economics!$AK$2:$AK$167,economics!$AJ$2:$AJ$167,TRUE)),0)</f>
        <v>0</v>
      </c>
      <c r="I21" s="68">
        <f t="array" ref="I21">IF($D21,SUMPRODUCT((economics!$AG$2:$AG$167=$B21)*(economics!$D$2:$D$167="whr")*economics!$AI$2:$AI$167*_xlfn.NORM.DIST(I$3,economics!$AK$2:$AK$167,economics!$AJ$2:$AJ$167,TRUE)),0)</f>
        <v>0</v>
      </c>
      <c r="J21" s="68">
        <f t="array" ref="J21">IF($D21,SUMPRODUCT((economics!$AG$2:$AG$167=$B21)*(economics!$D$2:$D$167="whr")*economics!$AI$2:$AI$167*_xlfn.NORM.DIST(J$3,economics!$AK$2:$AK$167,economics!$AJ$2:$AJ$167,TRUE)),0)</f>
        <v>0</v>
      </c>
      <c r="K21" s="68">
        <f t="array" ref="K21">IF($D21,SUMPRODUCT((economics!$AG$2:$AG$167=$B21)*(economics!$D$2:$D$167="whr")*economics!$AI$2:$AI$167*_xlfn.NORM.DIST(K$3,economics!$AK$2:$AK$167,economics!$AJ$2:$AJ$167,TRUE)),0)</f>
        <v>0</v>
      </c>
      <c r="L21" s="68">
        <f t="array" ref="L21">IF($D21,SUMPRODUCT((economics!$AG$2:$AG$167=$B21)*(economics!$D$2:$D$167="whr")*economics!$AI$2:$AI$167*_xlfn.NORM.DIST(L$3,economics!$AK$2:$AK$167,economics!$AJ$2:$AJ$167,TRUE)),0)</f>
        <v>0</v>
      </c>
      <c r="M21" s="68">
        <f t="array" ref="M21">IF($D21,SUMPRODUCT((economics!$AG$2:$AG$167=$B21)*(economics!$D$2:$D$167="whr")*economics!$AI$2:$AI$167*_xlfn.NORM.DIST(M$3,economics!$AK$2:$AK$167,economics!$AJ$2:$AJ$167,TRUE)),0)</f>
        <v>0</v>
      </c>
      <c r="N21" s="68">
        <f t="array" ref="N21">IF($D21,SUMPRODUCT((economics!$AG$2:$AG$167=$B21)*(economics!$D$2:$D$167="whr")*economics!$AI$2:$AI$167*_xlfn.NORM.DIST(N$3,economics!$AK$2:$AK$167,economics!$AJ$2:$AJ$167,TRUE)),0)</f>
        <v>0</v>
      </c>
      <c r="O21" s="68">
        <f t="array" ref="O21">IF($D21,SUMPRODUCT((economics!$AG$2:$AG$167=$B21)*(economics!$D$2:$D$167="whr")*economics!$AI$2:$AI$167*_xlfn.NORM.DIST(O$3,economics!$AK$2:$AK$167,economics!$AJ$2:$AJ$167,TRUE)),0)</f>
        <v>0</v>
      </c>
      <c r="P21" s="68">
        <f t="array" ref="P21">IF($D21,SUMPRODUCT((economics!$AG$2:$AG$167=$B21)*(economics!$D$2:$D$167="whr")*economics!$AI$2:$AI$167*_xlfn.NORM.DIST(P$3,economics!$AK$2:$AK$167,economics!$AJ$2:$AJ$167,TRUE)),0)</f>
        <v>0</v>
      </c>
      <c r="Q21" s="68">
        <f t="array" ref="Q21">IF($D21,SUMPRODUCT((economics!$AG$2:$AG$167=$B21)*(economics!$D$2:$D$167="whr")*economics!$AI$2:$AI$167*_xlfn.NORM.DIST(Q$3,economics!$AK$2:$AK$167,economics!$AJ$2:$AJ$167,TRUE)),0)</f>
        <v>0</v>
      </c>
      <c r="R21" s="68">
        <f t="array" ref="R21">IF($D21,SUMPRODUCT((economics!$AG$2:$AG$167=$B21)*(economics!$D$2:$D$167="whr")*economics!$AI$2:$AI$167*_xlfn.NORM.DIST(R$3,economics!$AK$2:$AK$167,economics!$AJ$2:$AJ$167,TRUE)),0)</f>
        <v>0</v>
      </c>
      <c r="S21" s="68">
        <f t="array" ref="S21">IF($D21,SUMPRODUCT((economics!$AG$2:$AG$167=$B21)*(economics!$D$2:$D$167="whr")*economics!$AI$2:$AI$167*_xlfn.NORM.DIST(S$3,economics!$AK$2:$AK$167,economics!$AJ$2:$AJ$167,TRUE)),0)</f>
        <v>0</v>
      </c>
      <c r="T21" s="68">
        <f t="array" ref="T21">IF($D21,SUMPRODUCT((economics!$AG$2:$AG$167=$B21)*(economics!$D$2:$D$167="whr")*economics!$AI$2:$AI$167*_xlfn.NORM.DIST(T$3,economics!$AK$2:$AK$167,economics!$AJ$2:$AJ$167,TRUE)),0)</f>
        <v>0</v>
      </c>
      <c r="U21" s="68">
        <f t="array" ref="U21">IF($D21,SUMPRODUCT((economics!$AG$2:$AG$167=$B21)*(economics!$D$2:$D$167="whr")*economics!$AI$2:$AI$167*_xlfn.NORM.DIST(U$3,economics!$AK$2:$AK$167,economics!$AJ$2:$AJ$167,TRUE)),0)</f>
        <v>0</v>
      </c>
      <c r="V21" s="68">
        <f t="array" ref="V21">IF($D21,SUMPRODUCT((economics!$AG$2:$AG$167=$B21)*(economics!$D$2:$D$167="whr")*economics!$AI$2:$AI$167*_xlfn.NORM.DIST(V$3,economics!$AK$2:$AK$167,economics!$AJ$2:$AJ$167,TRUE)),0)</f>
        <v>0</v>
      </c>
      <c r="W21" s="68">
        <f t="array" ref="W21">IF($D21,SUMPRODUCT((economics!$AG$2:$AG$167=$B21)*(economics!$D$2:$D$167="whr")*economics!$AI$2:$AI$167*_xlfn.NORM.DIST(W$3,economics!$AK$2:$AK$167,economics!$AJ$2:$AJ$167,TRUE)),0)</f>
        <v>0</v>
      </c>
      <c r="X21" s="68">
        <f t="array" ref="X21">IF($D21,SUMPRODUCT((economics!$AG$2:$AG$167=$B21)*(economics!$D$2:$D$167="whr")*economics!$AI$2:$AI$167*_xlfn.NORM.DIST(X$3,economics!$AK$2:$AK$167,economics!$AJ$2:$AJ$167,TRUE)),0)</f>
        <v>0</v>
      </c>
      <c r="Y21" s="68">
        <f t="array" ref="Y21">IF($D21,SUMPRODUCT((economics!$AG$2:$AG$167=$B21)*(economics!$D$2:$D$167="whr")*economics!$AI$2:$AI$167*_xlfn.NORM.DIST(Y$3,economics!$AK$2:$AK$167,economics!$AJ$2:$AJ$167,TRUE)),0)</f>
        <v>0</v>
      </c>
      <c r="Z21" s="68">
        <f t="array" ref="Z21">IF($D21,SUMPRODUCT((economics!$AG$2:$AG$167=$B21)*(economics!$D$2:$D$167="whr")*economics!$AI$2:$AI$167*_xlfn.NORM.DIST(Z$3,economics!$AK$2:$AK$167,economics!$AJ$2:$AJ$167,TRUE)),0)</f>
        <v>0</v>
      </c>
      <c r="AA21" s="68">
        <f t="array" ref="AA21">IF($D21,SUMPRODUCT((economics!$AG$2:$AG$167=$B21)*(economics!$D$2:$D$167="whr")*economics!$AI$2:$AI$167*_xlfn.NORM.DIST(AA$3,economics!$AK$2:$AK$167,economics!$AJ$2:$AJ$167,TRUE)),0)</f>
        <v>0</v>
      </c>
      <c r="AB21" s="68">
        <f t="array" ref="AB21">IF($D21,SUMPRODUCT((economics!$AG$2:$AG$167=$B21)*(economics!$D$2:$D$167="whr")*economics!$AI$2:$AI$167*_xlfn.NORM.DIST(AB$3,economics!$AK$2:$AK$167,economics!$AJ$2:$AJ$167,TRUE)),0)</f>
        <v>0</v>
      </c>
      <c r="AC21" s="68">
        <f t="array" ref="AC21">IF($D21,SUMPRODUCT((economics!$AG$2:$AG$167=$B21)*(economics!$D$2:$D$167="whr")*economics!$AI$2:$AI$167*_xlfn.NORM.DIST(AC$3,economics!$AK$2:$AK$167,economics!$AJ$2:$AJ$167,TRUE)),0)</f>
        <v>0</v>
      </c>
      <c r="AD21" s="68">
        <f t="array" ref="AD21">IF($D21,SUMPRODUCT((economics!$AG$2:$AG$167=$B21)*(economics!$D$2:$D$167="whr")*economics!$AI$2:$AI$167*_xlfn.NORM.DIST(AD$3,economics!$AK$2:$AK$167,economics!$AJ$2:$AJ$167,TRUE)),0)</f>
        <v>0</v>
      </c>
      <c r="AE21" s="68">
        <f t="array" ref="AE21">IF($D21,SUMPRODUCT((economics!$AG$2:$AG$167=$B21)*(economics!$D$2:$D$167="whr")*economics!$AI$2:$AI$167*_xlfn.NORM.DIST(AE$3,economics!$AK$2:$AK$167,economics!$AJ$2:$AJ$167,TRUE)),0)</f>
        <v>0</v>
      </c>
      <c r="AF21" s="68">
        <f t="array" ref="AF21">IF($D21,SUMPRODUCT((economics!$AG$2:$AG$167=$B21)*(economics!$D$2:$D$167="whr")*economics!$AI$2:$AI$167*_xlfn.NORM.DIST(AF$3,economics!$AK$2:$AK$167,economics!$AJ$2:$AJ$167,TRUE)),0)</f>
        <v>0</v>
      </c>
      <c r="AG21" s="68">
        <f t="array" ref="AG21">IF($D21,SUMPRODUCT((economics!$AG$2:$AG$167=$B21)*(economics!$D$2:$D$167="whr")*economics!$AI$2:$AI$167*_xlfn.NORM.DIST(AG$3,economics!$AK$2:$AK$167,economics!$AJ$2:$AJ$167,TRUE)),0)</f>
        <v>0</v>
      </c>
      <c r="AH21" s="68">
        <f t="array" ref="AH21">IF($D21,SUMPRODUCT((economics!$AG$2:$AG$167=$B21)*(economics!$D$2:$D$167="whr")*economics!$AI$2:$AI$167*_xlfn.NORM.DIST(AH$3,economics!$AK$2:$AK$167,economics!$AJ$2:$AJ$167,TRUE)),0)</f>
        <v>0</v>
      </c>
      <c r="AI21" s="68">
        <f t="array" ref="AI21">IF($D21,SUMPRODUCT((economics!$AG$2:$AG$167=$B21)*(economics!$D$2:$D$167="whr")*economics!$AI$2:$AI$167*_xlfn.NORM.DIST(AI$3,economics!$AK$2:$AK$167,economics!$AJ$2:$AJ$167,TRUE)),0)</f>
        <v>0</v>
      </c>
      <c r="AJ21" s="68">
        <f t="array" ref="AJ21">IF($D21,SUMPRODUCT((economics!$AG$2:$AG$167=$B21)*(economics!$D$2:$D$167="whr")*economics!$AI$2:$AI$167*_xlfn.NORM.DIST(AJ$3,economics!$AK$2:$AK$167,economics!$AJ$2:$AJ$167,TRUE)),0)</f>
        <v>0</v>
      </c>
      <c r="AK21" s="68">
        <f t="array" ref="AK21">IF($D21,SUMPRODUCT((economics!$AG$2:$AG$167=$B21)*(economics!$D$2:$D$167="whr")*economics!$AI$2:$AI$167*_xlfn.NORM.DIST(AK$3,economics!$AK$2:$AK$167,economics!$AJ$2:$AJ$167,TRUE)),0)</f>
        <v>0</v>
      </c>
      <c r="AL21" s="68">
        <f t="array" ref="AL21">IF($D21,SUMPRODUCT((economics!$AG$2:$AG$167=$B21)*(economics!$D$2:$D$167="whr")*economics!$AI$2:$AI$167*_xlfn.NORM.DIST(AL$3,economics!$AK$2:$AK$167,economics!$AJ$2:$AJ$167,TRUE)),0)</f>
        <v>0</v>
      </c>
      <c r="AM21" s="68">
        <f t="array" ref="AM21">IF($D21,SUMPRODUCT((economics!$AG$2:$AG$167=$B21)*(economics!$D$2:$D$167="whr")*economics!$AI$2:$AI$167*_xlfn.NORM.DIST(AM$3,economics!$AK$2:$AK$167,economics!$AJ$2:$AJ$167,TRUE)),0)</f>
        <v>0</v>
      </c>
      <c r="AN21" s="68">
        <f t="array" ref="AN21">IF($D21,SUMPRODUCT((economics!$AG$2:$AG$167=$B21)*(economics!$D$2:$D$167="whr")*economics!$AI$2:$AI$167*_xlfn.NORM.DIST(AN$3,economics!$AK$2:$AK$167,economics!$AJ$2:$AJ$167,TRUE)),0)</f>
        <v>0</v>
      </c>
      <c r="AO21" s="68">
        <f t="array" ref="AO21">IF($D21,SUMPRODUCT((economics!$AG$2:$AG$167=$B21)*(economics!$D$2:$D$167="whr")*economics!$AI$2:$AI$167*_xlfn.NORM.DIST(AO$3,economics!$AK$2:$AK$167,economics!$AJ$2:$AJ$167,TRUE)),0)</f>
        <v>0</v>
      </c>
      <c r="AP21" s="68">
        <f t="array" ref="AP21">IF($D21,SUMPRODUCT((economics!$AG$2:$AG$167=$B21)*(economics!$D$2:$D$167="whr")*economics!$AI$2:$AI$167*_xlfn.NORM.DIST(AP$3,economics!$AK$2:$AK$167,economics!$AJ$2:$AJ$167,TRUE)),0)</f>
        <v>0</v>
      </c>
      <c r="AQ21" s="68">
        <f t="array" ref="AQ21">IF($D21,SUMPRODUCT((economics!$AG$2:$AG$167=$B21)*(economics!$D$2:$D$167="whr")*economics!$AI$2:$AI$167*_xlfn.NORM.DIST(AQ$3,economics!$AK$2:$AK$167,economics!$AJ$2:$AJ$167,TRUE)),0)</f>
        <v>0</v>
      </c>
      <c r="AR21" s="68">
        <f t="array" ref="AR21">IF($D21,SUMPRODUCT((economics!$AG$2:$AG$167=$B21)*(economics!$D$2:$D$167="whr")*economics!$AI$2:$AI$167*_xlfn.NORM.DIST(AR$3,economics!$AK$2:$AK$167,economics!$AJ$2:$AJ$167,TRUE)),0)</f>
        <v>0</v>
      </c>
      <c r="AS21" s="68">
        <f t="array" ref="AS21">IF($D21,SUMPRODUCT((economics!$AG$2:$AG$167=$B21)*(economics!$D$2:$D$167="whr")*economics!$AI$2:$AI$167*_xlfn.NORM.DIST(AS$3,economics!$AK$2:$AK$167,economics!$AJ$2:$AJ$167,TRUE)),0)</f>
        <v>0</v>
      </c>
      <c r="AT21" s="68">
        <f t="array" ref="AT21">IF($D21,SUMPRODUCT((economics!$AG$2:$AG$167=$B21)*(economics!$D$2:$D$167="whr")*economics!$AI$2:$AI$167*_xlfn.NORM.DIST(AT$3,economics!$AK$2:$AK$167,economics!$AJ$2:$AJ$167,TRUE)),0)</f>
        <v>0</v>
      </c>
      <c r="AU21" s="68">
        <f t="array" ref="AU21">IF($D21,SUMPRODUCT((economics!$AG$2:$AG$167=$B21)*(economics!$D$2:$D$167="whr")*economics!$AI$2:$AI$167*_xlfn.NORM.DIST(AU$3,economics!$AK$2:$AK$167,economics!$AJ$2:$AJ$167,TRUE)),0)</f>
        <v>0</v>
      </c>
      <c r="AV21" s="68">
        <f t="array" ref="AV21">IF($D21,SUMPRODUCT((economics!$AG$2:$AG$167=$B21)*(economics!$D$2:$D$167="whr")*economics!$AI$2:$AI$167*_xlfn.NORM.DIST(AV$3,economics!$AK$2:$AK$167,economics!$AJ$2:$AJ$167,TRUE)),0)</f>
        <v>0</v>
      </c>
      <c r="AW21" s="68">
        <f t="array" ref="AW21">IF($D21,SUMPRODUCT((economics!$AG$2:$AG$167=$B21)*(economics!$D$2:$D$167="whr")*economics!$AI$2:$AI$167*_xlfn.NORM.DIST(AW$3,economics!$AK$2:$AK$167,economics!$AJ$2:$AJ$167,TRUE)),0)</f>
        <v>0</v>
      </c>
      <c r="AX21" s="68">
        <f t="array" ref="AX21">IF($D21,SUMPRODUCT((economics!$AG$2:$AG$167=$B21)*(economics!$D$2:$D$167="whr")*economics!$AI$2:$AI$167*_xlfn.NORM.DIST(AX$3,economics!$AK$2:$AK$167,economics!$AJ$2:$AJ$167,TRUE)),0)</f>
        <v>0</v>
      </c>
      <c r="AY21" s="68">
        <f t="array" ref="AY21">IF($D21,SUMPRODUCT((economics!$AG$2:$AG$167=$B21)*(economics!$D$2:$D$167="whr")*economics!$AI$2:$AI$167*_xlfn.NORM.DIST(AY$3,economics!$AK$2:$AK$167,economics!$AJ$2:$AJ$167,TRUE)),0)</f>
        <v>0</v>
      </c>
      <c r="AZ21" s="68">
        <f t="array" ref="AZ21">IF($D21,SUMPRODUCT((economics!$AG$2:$AG$167=$B21)*(economics!$D$2:$D$167="whr")*economics!$AI$2:$AI$167*_xlfn.NORM.DIST(AZ$3,economics!$AK$2:$AK$167,economics!$AJ$2:$AJ$167,TRUE)),0)</f>
        <v>0</v>
      </c>
      <c r="BA21" s="68">
        <f t="array" ref="BA21">IF($D21,SUMPRODUCT((economics!$AG$2:$AG$167=$B21)*(economics!$D$2:$D$167="whr")*economics!$AI$2:$AI$167*_xlfn.NORM.DIST(BA$3,economics!$AK$2:$AK$167,economics!$AJ$2:$AJ$167,TRUE)),0)</f>
        <v>0</v>
      </c>
      <c r="BB21" s="68">
        <f t="array" ref="BB21">IF($D21,SUMPRODUCT((economics!$AG$2:$AG$167=$B21)*(economics!$D$2:$D$167="whr")*economics!$AI$2:$AI$167*_xlfn.NORM.DIST(BB$3,economics!$AK$2:$AK$167,economics!$AJ$2:$AJ$167,TRUE)),0)</f>
        <v>0</v>
      </c>
      <c r="BC21" s="68">
        <f t="array" ref="BC21">IF($D21,SUMPRODUCT((economics!$AG$2:$AG$167=$B21)*(economics!$D$2:$D$167="whr")*economics!$AI$2:$AI$167*_xlfn.NORM.DIST(BC$3,economics!$AK$2:$AK$167,economics!$AJ$2:$AJ$167,TRUE)),0)</f>
        <v>0</v>
      </c>
      <c r="BD21" s="68">
        <f t="array" ref="BD21">IF($D21,SUMPRODUCT((economics!$AG$2:$AG$167=$B21)*(economics!$D$2:$D$167="whr")*economics!$AI$2:$AI$167*_xlfn.NORM.DIST(BD$3,economics!$AK$2:$AK$167,economics!$AJ$2:$AJ$167,TRUE)),0)</f>
        <v>0</v>
      </c>
      <c r="BE21" s="68">
        <f t="array" ref="BE21">IF($D21,SUMPRODUCT((economics!$AG$2:$AG$167=$B21)*(economics!$D$2:$D$167="whr")*economics!$AI$2:$AI$167*_xlfn.NORM.DIST(BE$3,economics!$AK$2:$AK$167,economics!$AJ$2:$AJ$167,TRUE)),0)</f>
        <v>0</v>
      </c>
      <c r="BF21" s="68">
        <f t="array" ref="BF21">IF($D21,SUMPRODUCT((economics!$AG$2:$AG$167=$B21)*(economics!$D$2:$D$167="whr")*economics!$AI$2:$AI$167*_xlfn.NORM.DIST(BF$3,economics!$AK$2:$AK$167,economics!$AJ$2:$AJ$167,TRUE)),0)</f>
        <v>0</v>
      </c>
      <c r="BG21" s="68">
        <f t="array" ref="BG21">IF($D21,SUMPRODUCT((economics!$AG$2:$AG$167=$B21)*(economics!$D$2:$D$167="whr")*economics!$AI$2:$AI$167*_xlfn.NORM.DIST(BG$3,economics!$AK$2:$AK$167,economics!$AJ$2:$AJ$167,TRUE)),0)</f>
        <v>0</v>
      </c>
      <c r="BH21" s="68">
        <f t="array" ref="BH21">IF($D21,SUMPRODUCT((economics!$AG$2:$AG$167=$B21)*(economics!$D$2:$D$167="whr")*economics!$AI$2:$AI$167*_xlfn.NORM.DIST(BH$3,economics!$AK$2:$AK$167,economics!$AJ$2:$AJ$167,TRUE)),0)</f>
        <v>0</v>
      </c>
      <c r="BI21" s="68">
        <f t="array" ref="BI21">IF($D21,SUMPRODUCT((economics!$AG$2:$AG$167=$B21)*(economics!$D$2:$D$167="whr")*economics!$AI$2:$AI$167*_xlfn.NORM.DIST(BI$3,economics!$AK$2:$AK$167,economics!$AJ$2:$AJ$167,TRUE)),0)</f>
        <v>0</v>
      </c>
      <c r="BJ21" s="68">
        <f t="array" ref="BJ21">IF($D21,SUMPRODUCT((economics!$AG$2:$AG$167=$B21)*(economics!$D$2:$D$167="whr")*economics!$AI$2:$AI$167*_xlfn.NORM.DIST(BJ$3,economics!$AK$2:$AK$167,economics!$AJ$2:$AJ$167,TRUE)),0)</f>
        <v>0</v>
      </c>
      <c r="BK21" s="68">
        <f t="array" ref="BK21">IF($D21,SUMPRODUCT((economics!$AG$2:$AG$167=$B21)*(economics!$D$2:$D$167="whr")*economics!$AI$2:$AI$167*_xlfn.NORM.DIST(BK$3,economics!$AK$2:$AK$167,economics!$AJ$2:$AJ$167,TRUE)),0)</f>
        <v>0</v>
      </c>
      <c r="BL21" s="68">
        <f t="array" ref="BL21">IF($D21,SUMPRODUCT((economics!$AG$2:$AG$167=$B21)*(economics!$D$2:$D$167="whr")*economics!$AI$2:$AI$167*_xlfn.NORM.DIST(BL$3,economics!$AK$2:$AK$167,economics!$AJ$2:$AJ$167,TRUE)),0)</f>
        <v>0</v>
      </c>
      <c r="BM21" s="68">
        <f t="array" ref="BM21">IF($D21,SUMPRODUCT((economics!$AG$2:$AG$167=$B21)*(economics!$D$2:$D$167="whr")*economics!$AI$2:$AI$167*_xlfn.NORM.DIST(BM$3,economics!$AK$2:$AK$167,economics!$AJ$2:$AJ$167,TRUE)),0)</f>
        <v>0</v>
      </c>
      <c r="BN21" s="68">
        <f t="array" ref="BN21">IF($D21,SUMPRODUCT((economics!$AG$2:$AG$167=$B21)*(economics!$D$2:$D$167="whr")*economics!$AI$2:$AI$167*_xlfn.NORM.DIST(BN$3,economics!$AK$2:$AK$167,economics!$AJ$2:$AJ$167,TRUE)),0)</f>
        <v>0</v>
      </c>
      <c r="BO21" s="68">
        <f t="array" ref="BO21">IF($D21,SUMPRODUCT((economics!$AG$2:$AG$167=$B21)*(economics!$D$2:$D$167="whr")*economics!$AI$2:$AI$167*_xlfn.NORM.DIST(BO$3,economics!$AK$2:$AK$167,economics!$AJ$2:$AJ$167,TRUE)),0)</f>
        <v>0</v>
      </c>
      <c r="BP21" s="68">
        <f t="array" ref="BP21">IF($D21,SUMPRODUCT((economics!$AG$2:$AG$167=$B21)*(economics!$D$2:$D$167="whr")*economics!$AI$2:$AI$167*_xlfn.NORM.DIST(BP$3,economics!$AK$2:$AK$167,economics!$AJ$2:$AJ$167,TRUE)),0)</f>
        <v>0</v>
      </c>
      <c r="BQ21" s="68">
        <f t="array" ref="BQ21">IF($D21,SUMPRODUCT((economics!$AG$2:$AG$167=$B21)*(economics!$D$2:$D$167="whr")*economics!$AI$2:$AI$167*_xlfn.NORM.DIST(BQ$3,economics!$AK$2:$AK$167,economics!$AJ$2:$AJ$167,TRUE)),0)</f>
        <v>0</v>
      </c>
      <c r="BR21" s="68">
        <f t="array" ref="BR21">IF($D21,SUMPRODUCT((economics!$AG$2:$AG$167=$B21)*(economics!$D$2:$D$167="whr")*economics!$AI$2:$AI$167*_xlfn.NORM.DIST(BR$3,economics!$AK$2:$AK$167,economics!$AJ$2:$AJ$167,TRUE)),0)</f>
        <v>0</v>
      </c>
      <c r="BS21" s="68">
        <f t="array" ref="BS21">IF($D21,SUMPRODUCT((economics!$AG$2:$AG$167=$B21)*(economics!$D$2:$D$167="whr")*economics!$AI$2:$AI$167*_xlfn.NORM.DIST(BS$3,economics!$AK$2:$AK$167,economics!$AJ$2:$AJ$167,TRUE)),0)</f>
        <v>0</v>
      </c>
      <c r="BT21" s="68">
        <f t="array" ref="BT21">IF($D21,SUMPRODUCT((economics!$AG$2:$AG$167=$B21)*(economics!$D$2:$D$167="whr")*economics!$AI$2:$AI$167*_xlfn.NORM.DIST(BT$3,economics!$AK$2:$AK$167,economics!$AJ$2:$AJ$167,TRUE)),0)</f>
        <v>0</v>
      </c>
      <c r="BU21" s="68">
        <f t="array" ref="BU21">IF($D21,SUMPRODUCT((economics!$AG$2:$AG$167=$B21)*(economics!$D$2:$D$167="whr")*economics!$AI$2:$AI$167*_xlfn.NORM.DIST(BU$3,economics!$AK$2:$AK$167,economics!$AJ$2:$AJ$167,TRUE)),0)</f>
        <v>0</v>
      </c>
      <c r="BV21" s="68">
        <f t="array" ref="BV21">IF($D21,SUMPRODUCT((economics!$AG$2:$AG$167=$B21)*(economics!$D$2:$D$167="whr")*economics!$AI$2:$AI$167*_xlfn.NORM.DIST(BV$3,economics!$AK$2:$AK$167,economics!$AJ$2:$AJ$167,TRUE)),0)</f>
        <v>0</v>
      </c>
      <c r="BW21" s="68">
        <f t="array" ref="BW21">IF($D21,SUMPRODUCT((economics!$AG$2:$AG$167=$B21)*(economics!$D$2:$D$167="whr")*economics!$AI$2:$AI$167*_xlfn.NORM.DIST(BW$3,economics!$AK$2:$AK$167,economics!$AJ$2:$AJ$167,TRUE)),0)</f>
        <v>0</v>
      </c>
      <c r="BX21" s="68">
        <f t="array" ref="BX21">IF($D21,SUMPRODUCT((economics!$AG$2:$AG$167=$B21)*(economics!$D$2:$D$167="whr")*economics!$AI$2:$AI$167*_xlfn.NORM.DIST(BX$3,economics!$AK$2:$AK$167,economics!$AJ$2:$AJ$167,TRUE)),0)</f>
        <v>0</v>
      </c>
      <c r="BY21" s="68">
        <f t="array" ref="BY21">IF($D21,SUMPRODUCT((economics!$AG$2:$AG$167=$B21)*(economics!$D$2:$D$167="whr")*economics!$AI$2:$AI$167*_xlfn.NORM.DIST(BY$3,economics!$AK$2:$AK$167,economics!$AJ$2:$AJ$167,TRUE)),0)</f>
        <v>0</v>
      </c>
      <c r="BZ21" s="68">
        <f t="array" ref="BZ21">IF($D21,SUMPRODUCT((economics!$AG$2:$AG$167=$B21)*(economics!$D$2:$D$167="whr")*economics!$AI$2:$AI$167*_xlfn.NORM.DIST(BZ$3,economics!$AK$2:$AK$167,economics!$AJ$2:$AJ$167,TRUE)),0)</f>
        <v>0</v>
      </c>
      <c r="CA21" s="68">
        <f t="array" ref="CA21">IF($D21,SUMPRODUCT((economics!$AG$2:$AG$167=$B21)*(economics!$D$2:$D$167="whr")*economics!$AI$2:$AI$167*_xlfn.NORM.DIST(CA$3,economics!$AK$2:$AK$167,economics!$AJ$2:$AJ$167,TRUE)),0)</f>
        <v>0</v>
      </c>
      <c r="CB21" s="68">
        <f t="array" ref="CB21">IF($D21,SUMPRODUCT((economics!$AG$2:$AG$167=$B21)*(economics!$D$2:$D$167="whr")*economics!$AI$2:$AI$167*_xlfn.NORM.DIST(CB$3,economics!$AK$2:$AK$167,economics!$AJ$2:$AJ$167,TRUE)),0)</f>
        <v>0</v>
      </c>
      <c r="CC21" s="68">
        <f t="array" ref="CC21">IF($D21,SUMPRODUCT((economics!$AG$2:$AG$167=$B21)*(economics!$D$2:$D$167="whr")*economics!$AI$2:$AI$167*_xlfn.NORM.DIST(CC$3,economics!$AK$2:$AK$167,economics!$AJ$2:$AJ$167,TRUE)),0)</f>
        <v>0</v>
      </c>
      <c r="CD21" s="68">
        <f t="array" ref="CD21">IF($D21,SUMPRODUCT((economics!$AG$2:$AG$167=$B21)*(economics!$D$2:$D$167="whr")*economics!$AI$2:$AI$167*_xlfn.NORM.DIST(CD$3,economics!$AK$2:$AK$167,economics!$AJ$2:$AJ$167,TRUE)),0)</f>
        <v>0</v>
      </c>
      <c r="CE21" s="68">
        <f t="array" ref="CE21">IF($D21,SUMPRODUCT((economics!$AG$2:$AG$167=$B21)*(economics!$D$2:$D$167="whr")*economics!$AI$2:$AI$167*_xlfn.NORM.DIST(CE$3,economics!$AK$2:$AK$167,economics!$AJ$2:$AJ$167,TRUE)),0)</f>
        <v>0</v>
      </c>
      <c r="CF21" s="68">
        <f t="array" ref="CF21">IF($D21,SUMPRODUCT((economics!$AG$2:$AG$167=$B21)*(economics!$D$2:$D$167="whr")*economics!$AI$2:$AI$167*_xlfn.NORM.DIST(CF$3,economics!$AK$2:$AK$167,economics!$AJ$2:$AJ$167,TRUE)),0)</f>
        <v>0</v>
      </c>
      <c r="CG21" s="68">
        <f t="array" ref="CG21">IF($D21,SUMPRODUCT((economics!$AG$2:$AG$167=$B21)*(economics!$D$2:$D$167="whr")*economics!$AI$2:$AI$167*_xlfn.NORM.DIST(CG$3,economics!$AK$2:$AK$167,economics!$AJ$2:$AJ$167,TRUE)),0)</f>
        <v>0</v>
      </c>
      <c r="CH21" s="68">
        <f t="array" ref="CH21">IF($D21,SUMPRODUCT((economics!$AG$2:$AG$167=$B21)*(economics!$D$2:$D$167="whr")*economics!$AI$2:$AI$167*_xlfn.NORM.DIST(CH$3,economics!$AK$2:$AK$167,economics!$AJ$2:$AJ$167,TRUE)),0)</f>
        <v>0</v>
      </c>
    </row>
    <row r="22" spans="1:86" x14ac:dyDescent="0.35">
      <c r="A22" t="str">
        <f>WHRPbI!A20</f>
        <v>other machinery 28</v>
      </c>
      <c r="B22">
        <v>28</v>
      </c>
      <c r="C22" s="68">
        <f>WHRPbI!B20</f>
        <v>0.15116129032258066</v>
      </c>
      <c r="D22" t="b">
        <f>ISNUMBER(MATCH($B22,'energy base (MECS)'!$K$4:$K$9,0))</f>
        <v>0</v>
      </c>
      <c r="E22" s="68">
        <f t="array" ref="E22">IF($D22,SUMPRODUCT((economics!$AG$2:$AG$167=$B22)*(economics!$D$2:$D$167="whr")*economics!$AI$2:$AI$167*_xlfn.NORM.DIST(E$3,economics!$AK$2:$AK$167,economics!$AJ$2:$AJ$167,TRUE)),0)</f>
        <v>0</v>
      </c>
      <c r="F22" s="68">
        <f t="array" ref="F22">IF($D22,SUMPRODUCT((economics!$AG$2:$AG$167=$B22)*(economics!$D$2:$D$167="whr")*economics!$AI$2:$AI$167*_xlfn.NORM.DIST(F$3,economics!$AK$2:$AK$167,economics!$AJ$2:$AJ$167,TRUE)),0)</f>
        <v>0</v>
      </c>
      <c r="G22" s="68">
        <f t="array" ref="G22">IF($D22,SUMPRODUCT((economics!$AG$2:$AG$167=$B22)*(economics!$D$2:$D$167="whr")*economics!$AI$2:$AI$167*_xlfn.NORM.DIST(G$3,economics!$AK$2:$AK$167,economics!$AJ$2:$AJ$167,TRUE)),0)</f>
        <v>0</v>
      </c>
      <c r="H22" s="68">
        <f t="array" ref="H22">IF($D22,SUMPRODUCT((economics!$AG$2:$AG$167=$B22)*(economics!$D$2:$D$167="whr")*economics!$AI$2:$AI$167*_xlfn.NORM.DIST(H$3,economics!$AK$2:$AK$167,economics!$AJ$2:$AJ$167,TRUE)),0)</f>
        <v>0</v>
      </c>
      <c r="I22" s="68">
        <f t="array" ref="I22">IF($D22,SUMPRODUCT((economics!$AG$2:$AG$167=$B22)*(economics!$D$2:$D$167="whr")*economics!$AI$2:$AI$167*_xlfn.NORM.DIST(I$3,economics!$AK$2:$AK$167,economics!$AJ$2:$AJ$167,TRUE)),0)</f>
        <v>0</v>
      </c>
      <c r="J22" s="68">
        <f t="array" ref="J22">IF($D22,SUMPRODUCT((economics!$AG$2:$AG$167=$B22)*(economics!$D$2:$D$167="whr")*economics!$AI$2:$AI$167*_xlfn.NORM.DIST(J$3,economics!$AK$2:$AK$167,economics!$AJ$2:$AJ$167,TRUE)),0)</f>
        <v>0</v>
      </c>
      <c r="K22" s="68">
        <f t="array" ref="K22">IF($D22,SUMPRODUCT((economics!$AG$2:$AG$167=$B22)*(economics!$D$2:$D$167="whr")*economics!$AI$2:$AI$167*_xlfn.NORM.DIST(K$3,economics!$AK$2:$AK$167,economics!$AJ$2:$AJ$167,TRUE)),0)</f>
        <v>0</v>
      </c>
      <c r="L22" s="68">
        <f t="array" ref="L22">IF($D22,SUMPRODUCT((economics!$AG$2:$AG$167=$B22)*(economics!$D$2:$D$167="whr")*economics!$AI$2:$AI$167*_xlfn.NORM.DIST(L$3,economics!$AK$2:$AK$167,economics!$AJ$2:$AJ$167,TRUE)),0)</f>
        <v>0</v>
      </c>
      <c r="M22" s="68">
        <f t="array" ref="M22">IF($D22,SUMPRODUCT((economics!$AG$2:$AG$167=$B22)*(economics!$D$2:$D$167="whr")*economics!$AI$2:$AI$167*_xlfn.NORM.DIST(M$3,economics!$AK$2:$AK$167,economics!$AJ$2:$AJ$167,TRUE)),0)</f>
        <v>0</v>
      </c>
      <c r="N22" s="68">
        <f t="array" ref="N22">IF($D22,SUMPRODUCT((economics!$AG$2:$AG$167=$B22)*(economics!$D$2:$D$167="whr")*economics!$AI$2:$AI$167*_xlfn.NORM.DIST(N$3,economics!$AK$2:$AK$167,economics!$AJ$2:$AJ$167,TRUE)),0)</f>
        <v>0</v>
      </c>
      <c r="O22" s="68">
        <f t="array" ref="O22">IF($D22,SUMPRODUCT((economics!$AG$2:$AG$167=$B22)*(economics!$D$2:$D$167="whr")*economics!$AI$2:$AI$167*_xlfn.NORM.DIST(O$3,economics!$AK$2:$AK$167,economics!$AJ$2:$AJ$167,TRUE)),0)</f>
        <v>0</v>
      </c>
      <c r="P22" s="68">
        <f t="array" ref="P22">IF($D22,SUMPRODUCT((economics!$AG$2:$AG$167=$B22)*(economics!$D$2:$D$167="whr")*economics!$AI$2:$AI$167*_xlfn.NORM.DIST(P$3,economics!$AK$2:$AK$167,economics!$AJ$2:$AJ$167,TRUE)),0)</f>
        <v>0</v>
      </c>
      <c r="Q22" s="68">
        <f t="array" ref="Q22">IF($D22,SUMPRODUCT((economics!$AG$2:$AG$167=$B22)*(economics!$D$2:$D$167="whr")*economics!$AI$2:$AI$167*_xlfn.NORM.DIST(Q$3,economics!$AK$2:$AK$167,economics!$AJ$2:$AJ$167,TRUE)),0)</f>
        <v>0</v>
      </c>
      <c r="R22" s="68">
        <f t="array" ref="R22">IF($D22,SUMPRODUCT((economics!$AG$2:$AG$167=$B22)*(economics!$D$2:$D$167="whr")*economics!$AI$2:$AI$167*_xlfn.NORM.DIST(R$3,economics!$AK$2:$AK$167,economics!$AJ$2:$AJ$167,TRUE)),0)</f>
        <v>0</v>
      </c>
      <c r="S22" s="68">
        <f t="array" ref="S22">IF($D22,SUMPRODUCT((economics!$AG$2:$AG$167=$B22)*(economics!$D$2:$D$167="whr")*economics!$AI$2:$AI$167*_xlfn.NORM.DIST(S$3,economics!$AK$2:$AK$167,economics!$AJ$2:$AJ$167,TRUE)),0)</f>
        <v>0</v>
      </c>
      <c r="T22" s="68">
        <f t="array" ref="T22">IF($D22,SUMPRODUCT((economics!$AG$2:$AG$167=$B22)*(economics!$D$2:$D$167="whr")*economics!$AI$2:$AI$167*_xlfn.NORM.DIST(T$3,economics!$AK$2:$AK$167,economics!$AJ$2:$AJ$167,TRUE)),0)</f>
        <v>0</v>
      </c>
      <c r="U22" s="68">
        <f t="array" ref="U22">IF($D22,SUMPRODUCT((economics!$AG$2:$AG$167=$B22)*(economics!$D$2:$D$167="whr")*economics!$AI$2:$AI$167*_xlfn.NORM.DIST(U$3,economics!$AK$2:$AK$167,economics!$AJ$2:$AJ$167,TRUE)),0)</f>
        <v>0</v>
      </c>
      <c r="V22" s="68">
        <f t="array" ref="V22">IF($D22,SUMPRODUCT((economics!$AG$2:$AG$167=$B22)*(economics!$D$2:$D$167="whr")*economics!$AI$2:$AI$167*_xlfn.NORM.DIST(V$3,economics!$AK$2:$AK$167,economics!$AJ$2:$AJ$167,TRUE)),0)</f>
        <v>0</v>
      </c>
      <c r="W22" s="68">
        <f t="array" ref="W22">IF($D22,SUMPRODUCT((economics!$AG$2:$AG$167=$B22)*(economics!$D$2:$D$167="whr")*economics!$AI$2:$AI$167*_xlfn.NORM.DIST(W$3,economics!$AK$2:$AK$167,economics!$AJ$2:$AJ$167,TRUE)),0)</f>
        <v>0</v>
      </c>
      <c r="X22" s="68">
        <f t="array" ref="X22">IF($D22,SUMPRODUCT((economics!$AG$2:$AG$167=$B22)*(economics!$D$2:$D$167="whr")*economics!$AI$2:$AI$167*_xlfn.NORM.DIST(X$3,economics!$AK$2:$AK$167,economics!$AJ$2:$AJ$167,TRUE)),0)</f>
        <v>0</v>
      </c>
      <c r="Y22" s="68">
        <f t="array" ref="Y22">IF($D22,SUMPRODUCT((economics!$AG$2:$AG$167=$B22)*(economics!$D$2:$D$167="whr")*economics!$AI$2:$AI$167*_xlfn.NORM.DIST(Y$3,economics!$AK$2:$AK$167,economics!$AJ$2:$AJ$167,TRUE)),0)</f>
        <v>0</v>
      </c>
      <c r="Z22" s="68">
        <f t="array" ref="Z22">IF($D22,SUMPRODUCT((economics!$AG$2:$AG$167=$B22)*(economics!$D$2:$D$167="whr")*economics!$AI$2:$AI$167*_xlfn.NORM.DIST(Z$3,economics!$AK$2:$AK$167,economics!$AJ$2:$AJ$167,TRUE)),0)</f>
        <v>0</v>
      </c>
      <c r="AA22" s="68">
        <f t="array" ref="AA22">IF($D22,SUMPRODUCT((economics!$AG$2:$AG$167=$B22)*(economics!$D$2:$D$167="whr")*economics!$AI$2:$AI$167*_xlfn.NORM.DIST(AA$3,economics!$AK$2:$AK$167,economics!$AJ$2:$AJ$167,TRUE)),0)</f>
        <v>0</v>
      </c>
      <c r="AB22" s="68">
        <f t="array" ref="AB22">IF($D22,SUMPRODUCT((economics!$AG$2:$AG$167=$B22)*(economics!$D$2:$D$167="whr")*economics!$AI$2:$AI$167*_xlfn.NORM.DIST(AB$3,economics!$AK$2:$AK$167,economics!$AJ$2:$AJ$167,TRUE)),0)</f>
        <v>0</v>
      </c>
      <c r="AC22" s="68">
        <f t="array" ref="AC22">IF($D22,SUMPRODUCT((economics!$AG$2:$AG$167=$B22)*(economics!$D$2:$D$167="whr")*economics!$AI$2:$AI$167*_xlfn.NORM.DIST(AC$3,economics!$AK$2:$AK$167,economics!$AJ$2:$AJ$167,TRUE)),0)</f>
        <v>0</v>
      </c>
      <c r="AD22" s="68">
        <f t="array" ref="AD22">IF($D22,SUMPRODUCT((economics!$AG$2:$AG$167=$B22)*(economics!$D$2:$D$167="whr")*economics!$AI$2:$AI$167*_xlfn.NORM.DIST(AD$3,economics!$AK$2:$AK$167,economics!$AJ$2:$AJ$167,TRUE)),0)</f>
        <v>0</v>
      </c>
      <c r="AE22" s="68">
        <f t="array" ref="AE22">IF($D22,SUMPRODUCT((economics!$AG$2:$AG$167=$B22)*(economics!$D$2:$D$167="whr")*economics!$AI$2:$AI$167*_xlfn.NORM.DIST(AE$3,economics!$AK$2:$AK$167,economics!$AJ$2:$AJ$167,TRUE)),0)</f>
        <v>0</v>
      </c>
      <c r="AF22" s="68">
        <f t="array" ref="AF22">IF($D22,SUMPRODUCT((economics!$AG$2:$AG$167=$B22)*(economics!$D$2:$D$167="whr")*economics!$AI$2:$AI$167*_xlfn.NORM.DIST(AF$3,economics!$AK$2:$AK$167,economics!$AJ$2:$AJ$167,TRUE)),0)</f>
        <v>0</v>
      </c>
      <c r="AG22" s="68">
        <f t="array" ref="AG22">IF($D22,SUMPRODUCT((economics!$AG$2:$AG$167=$B22)*(economics!$D$2:$D$167="whr")*economics!$AI$2:$AI$167*_xlfn.NORM.DIST(AG$3,economics!$AK$2:$AK$167,economics!$AJ$2:$AJ$167,TRUE)),0)</f>
        <v>0</v>
      </c>
      <c r="AH22" s="68">
        <f t="array" ref="AH22">IF($D22,SUMPRODUCT((economics!$AG$2:$AG$167=$B22)*(economics!$D$2:$D$167="whr")*economics!$AI$2:$AI$167*_xlfn.NORM.DIST(AH$3,economics!$AK$2:$AK$167,economics!$AJ$2:$AJ$167,TRUE)),0)</f>
        <v>0</v>
      </c>
      <c r="AI22" s="68">
        <f t="array" ref="AI22">IF($D22,SUMPRODUCT((economics!$AG$2:$AG$167=$B22)*(economics!$D$2:$D$167="whr")*economics!$AI$2:$AI$167*_xlfn.NORM.DIST(AI$3,economics!$AK$2:$AK$167,economics!$AJ$2:$AJ$167,TRUE)),0)</f>
        <v>0</v>
      </c>
      <c r="AJ22" s="68">
        <f t="array" ref="AJ22">IF($D22,SUMPRODUCT((economics!$AG$2:$AG$167=$B22)*(economics!$D$2:$D$167="whr")*economics!$AI$2:$AI$167*_xlfn.NORM.DIST(AJ$3,economics!$AK$2:$AK$167,economics!$AJ$2:$AJ$167,TRUE)),0)</f>
        <v>0</v>
      </c>
      <c r="AK22" s="68">
        <f t="array" ref="AK22">IF($D22,SUMPRODUCT((economics!$AG$2:$AG$167=$B22)*(economics!$D$2:$D$167="whr")*economics!$AI$2:$AI$167*_xlfn.NORM.DIST(AK$3,economics!$AK$2:$AK$167,economics!$AJ$2:$AJ$167,TRUE)),0)</f>
        <v>0</v>
      </c>
      <c r="AL22" s="68">
        <f t="array" ref="AL22">IF($D22,SUMPRODUCT((economics!$AG$2:$AG$167=$B22)*(economics!$D$2:$D$167="whr")*economics!$AI$2:$AI$167*_xlfn.NORM.DIST(AL$3,economics!$AK$2:$AK$167,economics!$AJ$2:$AJ$167,TRUE)),0)</f>
        <v>0</v>
      </c>
      <c r="AM22" s="68">
        <f t="array" ref="AM22">IF($D22,SUMPRODUCT((economics!$AG$2:$AG$167=$B22)*(economics!$D$2:$D$167="whr")*economics!$AI$2:$AI$167*_xlfn.NORM.DIST(AM$3,economics!$AK$2:$AK$167,economics!$AJ$2:$AJ$167,TRUE)),0)</f>
        <v>0</v>
      </c>
      <c r="AN22" s="68">
        <f t="array" ref="AN22">IF($D22,SUMPRODUCT((economics!$AG$2:$AG$167=$B22)*(economics!$D$2:$D$167="whr")*economics!$AI$2:$AI$167*_xlfn.NORM.DIST(AN$3,economics!$AK$2:$AK$167,economics!$AJ$2:$AJ$167,TRUE)),0)</f>
        <v>0</v>
      </c>
      <c r="AO22" s="68">
        <f t="array" ref="AO22">IF($D22,SUMPRODUCT((economics!$AG$2:$AG$167=$B22)*(economics!$D$2:$D$167="whr")*economics!$AI$2:$AI$167*_xlfn.NORM.DIST(AO$3,economics!$AK$2:$AK$167,economics!$AJ$2:$AJ$167,TRUE)),0)</f>
        <v>0</v>
      </c>
      <c r="AP22" s="68">
        <f t="array" ref="AP22">IF($D22,SUMPRODUCT((economics!$AG$2:$AG$167=$B22)*(economics!$D$2:$D$167="whr")*economics!$AI$2:$AI$167*_xlfn.NORM.DIST(AP$3,economics!$AK$2:$AK$167,economics!$AJ$2:$AJ$167,TRUE)),0)</f>
        <v>0</v>
      </c>
      <c r="AQ22" s="68">
        <f t="array" ref="AQ22">IF($D22,SUMPRODUCT((economics!$AG$2:$AG$167=$B22)*(economics!$D$2:$D$167="whr")*economics!$AI$2:$AI$167*_xlfn.NORM.DIST(AQ$3,economics!$AK$2:$AK$167,economics!$AJ$2:$AJ$167,TRUE)),0)</f>
        <v>0</v>
      </c>
      <c r="AR22" s="68">
        <f t="array" ref="AR22">IF($D22,SUMPRODUCT((economics!$AG$2:$AG$167=$B22)*(economics!$D$2:$D$167="whr")*economics!$AI$2:$AI$167*_xlfn.NORM.DIST(AR$3,economics!$AK$2:$AK$167,economics!$AJ$2:$AJ$167,TRUE)),0)</f>
        <v>0</v>
      </c>
      <c r="AS22" s="68">
        <f t="array" ref="AS22">IF($D22,SUMPRODUCT((economics!$AG$2:$AG$167=$B22)*(economics!$D$2:$D$167="whr")*economics!$AI$2:$AI$167*_xlfn.NORM.DIST(AS$3,economics!$AK$2:$AK$167,economics!$AJ$2:$AJ$167,TRUE)),0)</f>
        <v>0</v>
      </c>
      <c r="AT22" s="68">
        <f t="array" ref="AT22">IF($D22,SUMPRODUCT((economics!$AG$2:$AG$167=$B22)*(economics!$D$2:$D$167="whr")*economics!$AI$2:$AI$167*_xlfn.NORM.DIST(AT$3,economics!$AK$2:$AK$167,economics!$AJ$2:$AJ$167,TRUE)),0)</f>
        <v>0</v>
      </c>
      <c r="AU22" s="68">
        <f t="array" ref="AU22">IF($D22,SUMPRODUCT((economics!$AG$2:$AG$167=$B22)*(economics!$D$2:$D$167="whr")*economics!$AI$2:$AI$167*_xlfn.NORM.DIST(AU$3,economics!$AK$2:$AK$167,economics!$AJ$2:$AJ$167,TRUE)),0)</f>
        <v>0</v>
      </c>
      <c r="AV22" s="68">
        <f t="array" ref="AV22">IF($D22,SUMPRODUCT((economics!$AG$2:$AG$167=$B22)*(economics!$D$2:$D$167="whr")*economics!$AI$2:$AI$167*_xlfn.NORM.DIST(AV$3,economics!$AK$2:$AK$167,economics!$AJ$2:$AJ$167,TRUE)),0)</f>
        <v>0</v>
      </c>
      <c r="AW22" s="68">
        <f t="array" ref="AW22">IF($D22,SUMPRODUCT((economics!$AG$2:$AG$167=$B22)*(economics!$D$2:$D$167="whr")*economics!$AI$2:$AI$167*_xlfn.NORM.DIST(AW$3,economics!$AK$2:$AK$167,economics!$AJ$2:$AJ$167,TRUE)),0)</f>
        <v>0</v>
      </c>
      <c r="AX22" s="68">
        <f t="array" ref="AX22">IF($D22,SUMPRODUCT((economics!$AG$2:$AG$167=$B22)*(economics!$D$2:$D$167="whr")*economics!$AI$2:$AI$167*_xlfn.NORM.DIST(AX$3,economics!$AK$2:$AK$167,economics!$AJ$2:$AJ$167,TRUE)),0)</f>
        <v>0</v>
      </c>
      <c r="AY22" s="68">
        <f t="array" ref="AY22">IF($D22,SUMPRODUCT((economics!$AG$2:$AG$167=$B22)*(economics!$D$2:$D$167="whr")*economics!$AI$2:$AI$167*_xlfn.NORM.DIST(AY$3,economics!$AK$2:$AK$167,economics!$AJ$2:$AJ$167,TRUE)),0)</f>
        <v>0</v>
      </c>
      <c r="AZ22" s="68">
        <f t="array" ref="AZ22">IF($D22,SUMPRODUCT((economics!$AG$2:$AG$167=$B22)*(economics!$D$2:$D$167="whr")*economics!$AI$2:$AI$167*_xlfn.NORM.DIST(AZ$3,economics!$AK$2:$AK$167,economics!$AJ$2:$AJ$167,TRUE)),0)</f>
        <v>0</v>
      </c>
      <c r="BA22" s="68">
        <f t="array" ref="BA22">IF($D22,SUMPRODUCT((economics!$AG$2:$AG$167=$B22)*(economics!$D$2:$D$167="whr")*economics!$AI$2:$AI$167*_xlfn.NORM.DIST(BA$3,economics!$AK$2:$AK$167,economics!$AJ$2:$AJ$167,TRUE)),0)</f>
        <v>0</v>
      </c>
      <c r="BB22" s="68">
        <f t="array" ref="BB22">IF($D22,SUMPRODUCT((economics!$AG$2:$AG$167=$B22)*(economics!$D$2:$D$167="whr")*economics!$AI$2:$AI$167*_xlfn.NORM.DIST(BB$3,economics!$AK$2:$AK$167,economics!$AJ$2:$AJ$167,TRUE)),0)</f>
        <v>0</v>
      </c>
      <c r="BC22" s="68">
        <f t="array" ref="BC22">IF($D22,SUMPRODUCT((economics!$AG$2:$AG$167=$B22)*(economics!$D$2:$D$167="whr")*economics!$AI$2:$AI$167*_xlfn.NORM.DIST(BC$3,economics!$AK$2:$AK$167,economics!$AJ$2:$AJ$167,TRUE)),0)</f>
        <v>0</v>
      </c>
      <c r="BD22" s="68">
        <f t="array" ref="BD22">IF($D22,SUMPRODUCT((economics!$AG$2:$AG$167=$B22)*(economics!$D$2:$D$167="whr")*economics!$AI$2:$AI$167*_xlfn.NORM.DIST(BD$3,economics!$AK$2:$AK$167,economics!$AJ$2:$AJ$167,TRUE)),0)</f>
        <v>0</v>
      </c>
      <c r="BE22" s="68">
        <f t="array" ref="BE22">IF($D22,SUMPRODUCT((economics!$AG$2:$AG$167=$B22)*(economics!$D$2:$D$167="whr")*economics!$AI$2:$AI$167*_xlfn.NORM.DIST(BE$3,economics!$AK$2:$AK$167,economics!$AJ$2:$AJ$167,TRUE)),0)</f>
        <v>0</v>
      </c>
      <c r="BF22" s="68">
        <f t="array" ref="BF22">IF($D22,SUMPRODUCT((economics!$AG$2:$AG$167=$B22)*(economics!$D$2:$D$167="whr")*economics!$AI$2:$AI$167*_xlfn.NORM.DIST(BF$3,economics!$AK$2:$AK$167,economics!$AJ$2:$AJ$167,TRUE)),0)</f>
        <v>0</v>
      </c>
      <c r="BG22" s="68">
        <f t="array" ref="BG22">IF($D22,SUMPRODUCT((economics!$AG$2:$AG$167=$B22)*(economics!$D$2:$D$167="whr")*economics!$AI$2:$AI$167*_xlfn.NORM.DIST(BG$3,economics!$AK$2:$AK$167,economics!$AJ$2:$AJ$167,TRUE)),0)</f>
        <v>0</v>
      </c>
      <c r="BH22" s="68">
        <f t="array" ref="BH22">IF($D22,SUMPRODUCT((economics!$AG$2:$AG$167=$B22)*(economics!$D$2:$D$167="whr")*economics!$AI$2:$AI$167*_xlfn.NORM.DIST(BH$3,economics!$AK$2:$AK$167,economics!$AJ$2:$AJ$167,TRUE)),0)</f>
        <v>0</v>
      </c>
      <c r="BI22" s="68">
        <f t="array" ref="BI22">IF($D22,SUMPRODUCT((economics!$AG$2:$AG$167=$B22)*(economics!$D$2:$D$167="whr")*economics!$AI$2:$AI$167*_xlfn.NORM.DIST(BI$3,economics!$AK$2:$AK$167,economics!$AJ$2:$AJ$167,TRUE)),0)</f>
        <v>0</v>
      </c>
      <c r="BJ22" s="68">
        <f t="array" ref="BJ22">IF($D22,SUMPRODUCT((economics!$AG$2:$AG$167=$B22)*(economics!$D$2:$D$167="whr")*economics!$AI$2:$AI$167*_xlfn.NORM.DIST(BJ$3,economics!$AK$2:$AK$167,economics!$AJ$2:$AJ$167,TRUE)),0)</f>
        <v>0</v>
      </c>
      <c r="BK22" s="68">
        <f t="array" ref="BK22">IF($D22,SUMPRODUCT((economics!$AG$2:$AG$167=$B22)*(economics!$D$2:$D$167="whr")*economics!$AI$2:$AI$167*_xlfn.NORM.DIST(BK$3,economics!$AK$2:$AK$167,economics!$AJ$2:$AJ$167,TRUE)),0)</f>
        <v>0</v>
      </c>
      <c r="BL22" s="68">
        <f t="array" ref="BL22">IF($D22,SUMPRODUCT((economics!$AG$2:$AG$167=$B22)*(economics!$D$2:$D$167="whr")*economics!$AI$2:$AI$167*_xlfn.NORM.DIST(BL$3,economics!$AK$2:$AK$167,economics!$AJ$2:$AJ$167,TRUE)),0)</f>
        <v>0</v>
      </c>
      <c r="BM22" s="68">
        <f t="array" ref="BM22">IF($D22,SUMPRODUCT((economics!$AG$2:$AG$167=$B22)*(economics!$D$2:$D$167="whr")*economics!$AI$2:$AI$167*_xlfn.NORM.DIST(BM$3,economics!$AK$2:$AK$167,economics!$AJ$2:$AJ$167,TRUE)),0)</f>
        <v>0</v>
      </c>
      <c r="BN22" s="68">
        <f t="array" ref="BN22">IF($D22,SUMPRODUCT((economics!$AG$2:$AG$167=$B22)*(economics!$D$2:$D$167="whr")*economics!$AI$2:$AI$167*_xlfn.NORM.DIST(BN$3,economics!$AK$2:$AK$167,economics!$AJ$2:$AJ$167,TRUE)),0)</f>
        <v>0</v>
      </c>
      <c r="BO22" s="68">
        <f t="array" ref="BO22">IF($D22,SUMPRODUCT((economics!$AG$2:$AG$167=$B22)*(economics!$D$2:$D$167="whr")*economics!$AI$2:$AI$167*_xlfn.NORM.DIST(BO$3,economics!$AK$2:$AK$167,economics!$AJ$2:$AJ$167,TRUE)),0)</f>
        <v>0</v>
      </c>
      <c r="BP22" s="68">
        <f t="array" ref="BP22">IF($D22,SUMPRODUCT((economics!$AG$2:$AG$167=$B22)*(economics!$D$2:$D$167="whr")*economics!$AI$2:$AI$167*_xlfn.NORM.DIST(BP$3,economics!$AK$2:$AK$167,economics!$AJ$2:$AJ$167,TRUE)),0)</f>
        <v>0</v>
      </c>
      <c r="BQ22" s="68">
        <f t="array" ref="BQ22">IF($D22,SUMPRODUCT((economics!$AG$2:$AG$167=$B22)*(economics!$D$2:$D$167="whr")*economics!$AI$2:$AI$167*_xlfn.NORM.DIST(BQ$3,economics!$AK$2:$AK$167,economics!$AJ$2:$AJ$167,TRUE)),0)</f>
        <v>0</v>
      </c>
      <c r="BR22" s="68">
        <f t="array" ref="BR22">IF($D22,SUMPRODUCT((economics!$AG$2:$AG$167=$B22)*(economics!$D$2:$D$167="whr")*economics!$AI$2:$AI$167*_xlfn.NORM.DIST(BR$3,economics!$AK$2:$AK$167,economics!$AJ$2:$AJ$167,TRUE)),0)</f>
        <v>0</v>
      </c>
      <c r="BS22" s="68">
        <f t="array" ref="BS22">IF($D22,SUMPRODUCT((economics!$AG$2:$AG$167=$B22)*(economics!$D$2:$D$167="whr")*economics!$AI$2:$AI$167*_xlfn.NORM.DIST(BS$3,economics!$AK$2:$AK$167,economics!$AJ$2:$AJ$167,TRUE)),0)</f>
        <v>0</v>
      </c>
      <c r="BT22" s="68">
        <f t="array" ref="BT22">IF($D22,SUMPRODUCT((economics!$AG$2:$AG$167=$B22)*(economics!$D$2:$D$167="whr")*economics!$AI$2:$AI$167*_xlfn.NORM.DIST(BT$3,economics!$AK$2:$AK$167,economics!$AJ$2:$AJ$167,TRUE)),0)</f>
        <v>0</v>
      </c>
      <c r="BU22" s="68">
        <f t="array" ref="BU22">IF($D22,SUMPRODUCT((economics!$AG$2:$AG$167=$B22)*(economics!$D$2:$D$167="whr")*economics!$AI$2:$AI$167*_xlfn.NORM.DIST(BU$3,economics!$AK$2:$AK$167,economics!$AJ$2:$AJ$167,TRUE)),0)</f>
        <v>0</v>
      </c>
      <c r="BV22" s="68">
        <f t="array" ref="BV22">IF($D22,SUMPRODUCT((economics!$AG$2:$AG$167=$B22)*(economics!$D$2:$D$167="whr")*economics!$AI$2:$AI$167*_xlfn.NORM.DIST(BV$3,economics!$AK$2:$AK$167,economics!$AJ$2:$AJ$167,TRUE)),0)</f>
        <v>0</v>
      </c>
      <c r="BW22" s="68">
        <f t="array" ref="BW22">IF($D22,SUMPRODUCT((economics!$AG$2:$AG$167=$B22)*(economics!$D$2:$D$167="whr")*economics!$AI$2:$AI$167*_xlfn.NORM.DIST(BW$3,economics!$AK$2:$AK$167,economics!$AJ$2:$AJ$167,TRUE)),0)</f>
        <v>0</v>
      </c>
      <c r="BX22" s="68">
        <f t="array" ref="BX22">IF($D22,SUMPRODUCT((economics!$AG$2:$AG$167=$B22)*(economics!$D$2:$D$167="whr")*economics!$AI$2:$AI$167*_xlfn.NORM.DIST(BX$3,economics!$AK$2:$AK$167,economics!$AJ$2:$AJ$167,TRUE)),0)</f>
        <v>0</v>
      </c>
      <c r="BY22" s="68">
        <f t="array" ref="BY22">IF($D22,SUMPRODUCT((economics!$AG$2:$AG$167=$B22)*(economics!$D$2:$D$167="whr")*economics!$AI$2:$AI$167*_xlfn.NORM.DIST(BY$3,economics!$AK$2:$AK$167,economics!$AJ$2:$AJ$167,TRUE)),0)</f>
        <v>0</v>
      </c>
      <c r="BZ22" s="68">
        <f t="array" ref="BZ22">IF($D22,SUMPRODUCT((economics!$AG$2:$AG$167=$B22)*(economics!$D$2:$D$167="whr")*economics!$AI$2:$AI$167*_xlfn.NORM.DIST(BZ$3,economics!$AK$2:$AK$167,economics!$AJ$2:$AJ$167,TRUE)),0)</f>
        <v>0</v>
      </c>
      <c r="CA22" s="68">
        <f t="array" ref="CA22">IF($D22,SUMPRODUCT((economics!$AG$2:$AG$167=$B22)*(economics!$D$2:$D$167="whr")*economics!$AI$2:$AI$167*_xlfn.NORM.DIST(CA$3,economics!$AK$2:$AK$167,economics!$AJ$2:$AJ$167,TRUE)),0)</f>
        <v>0</v>
      </c>
      <c r="CB22" s="68">
        <f t="array" ref="CB22">IF($D22,SUMPRODUCT((economics!$AG$2:$AG$167=$B22)*(economics!$D$2:$D$167="whr")*economics!$AI$2:$AI$167*_xlfn.NORM.DIST(CB$3,economics!$AK$2:$AK$167,economics!$AJ$2:$AJ$167,TRUE)),0)</f>
        <v>0</v>
      </c>
      <c r="CC22" s="68">
        <f t="array" ref="CC22">IF($D22,SUMPRODUCT((economics!$AG$2:$AG$167=$B22)*(economics!$D$2:$D$167="whr")*economics!$AI$2:$AI$167*_xlfn.NORM.DIST(CC$3,economics!$AK$2:$AK$167,economics!$AJ$2:$AJ$167,TRUE)),0)</f>
        <v>0</v>
      </c>
      <c r="CD22" s="68">
        <f t="array" ref="CD22">IF($D22,SUMPRODUCT((economics!$AG$2:$AG$167=$B22)*(economics!$D$2:$D$167="whr")*economics!$AI$2:$AI$167*_xlfn.NORM.DIST(CD$3,economics!$AK$2:$AK$167,economics!$AJ$2:$AJ$167,TRUE)),0)</f>
        <v>0</v>
      </c>
      <c r="CE22" s="68">
        <f t="array" ref="CE22">IF($D22,SUMPRODUCT((economics!$AG$2:$AG$167=$B22)*(economics!$D$2:$D$167="whr")*economics!$AI$2:$AI$167*_xlfn.NORM.DIST(CE$3,economics!$AK$2:$AK$167,economics!$AJ$2:$AJ$167,TRUE)),0)</f>
        <v>0</v>
      </c>
      <c r="CF22" s="68">
        <f t="array" ref="CF22">IF($D22,SUMPRODUCT((economics!$AG$2:$AG$167=$B22)*(economics!$D$2:$D$167="whr")*economics!$AI$2:$AI$167*_xlfn.NORM.DIST(CF$3,economics!$AK$2:$AK$167,economics!$AJ$2:$AJ$167,TRUE)),0)</f>
        <v>0</v>
      </c>
      <c r="CG22" s="68">
        <f t="array" ref="CG22">IF($D22,SUMPRODUCT((economics!$AG$2:$AG$167=$B22)*(economics!$D$2:$D$167="whr")*economics!$AI$2:$AI$167*_xlfn.NORM.DIST(CG$3,economics!$AK$2:$AK$167,economics!$AJ$2:$AJ$167,TRUE)),0)</f>
        <v>0</v>
      </c>
      <c r="CH22" s="68">
        <f t="array" ref="CH22">IF($D22,SUMPRODUCT((economics!$AG$2:$AG$167=$B22)*(economics!$D$2:$D$167="whr")*economics!$AI$2:$AI$167*_xlfn.NORM.DIST(CH$3,economics!$AK$2:$AK$167,economics!$AJ$2:$AJ$167,TRUE)),0)</f>
        <v>0</v>
      </c>
    </row>
    <row r="23" spans="1:86" x14ac:dyDescent="0.35">
      <c r="A23" t="str">
        <f>WHRPbI!A21</f>
        <v>road vehicles 29</v>
      </c>
      <c r="B23">
        <v>29</v>
      </c>
      <c r="C23" s="68">
        <f>WHRPbI!B21</f>
        <v>2.9033333333333331E-2</v>
      </c>
      <c r="D23" t="b">
        <f>ISNUMBER(MATCH($B23,'energy base (MECS)'!$K$4:$K$9,0))</f>
        <v>0</v>
      </c>
      <c r="E23" s="68">
        <f t="array" ref="E23">IF($D23,SUMPRODUCT((economics!$AG$2:$AG$167=$B23)*(economics!$D$2:$D$167="whr")*economics!$AI$2:$AI$167*_xlfn.NORM.DIST(E$3,economics!$AK$2:$AK$167,economics!$AJ$2:$AJ$167,TRUE)),0)</f>
        <v>0</v>
      </c>
      <c r="F23" s="68">
        <f t="array" ref="F23">IF($D23,SUMPRODUCT((economics!$AG$2:$AG$167=$B23)*(economics!$D$2:$D$167="whr")*economics!$AI$2:$AI$167*_xlfn.NORM.DIST(F$3,economics!$AK$2:$AK$167,economics!$AJ$2:$AJ$167,TRUE)),0)</f>
        <v>0</v>
      </c>
      <c r="G23" s="68">
        <f t="array" ref="G23">IF($D23,SUMPRODUCT((economics!$AG$2:$AG$167=$B23)*(economics!$D$2:$D$167="whr")*economics!$AI$2:$AI$167*_xlfn.NORM.DIST(G$3,economics!$AK$2:$AK$167,economics!$AJ$2:$AJ$167,TRUE)),0)</f>
        <v>0</v>
      </c>
      <c r="H23" s="68">
        <f t="array" ref="H23">IF($D23,SUMPRODUCT((economics!$AG$2:$AG$167=$B23)*(economics!$D$2:$D$167="whr")*economics!$AI$2:$AI$167*_xlfn.NORM.DIST(H$3,economics!$AK$2:$AK$167,economics!$AJ$2:$AJ$167,TRUE)),0)</f>
        <v>0</v>
      </c>
      <c r="I23" s="68">
        <f t="array" ref="I23">IF($D23,SUMPRODUCT((economics!$AG$2:$AG$167=$B23)*(economics!$D$2:$D$167="whr")*economics!$AI$2:$AI$167*_xlfn.NORM.DIST(I$3,economics!$AK$2:$AK$167,economics!$AJ$2:$AJ$167,TRUE)),0)</f>
        <v>0</v>
      </c>
      <c r="J23" s="68">
        <f t="array" ref="J23">IF($D23,SUMPRODUCT((economics!$AG$2:$AG$167=$B23)*(economics!$D$2:$D$167="whr")*economics!$AI$2:$AI$167*_xlfn.NORM.DIST(J$3,economics!$AK$2:$AK$167,economics!$AJ$2:$AJ$167,TRUE)),0)</f>
        <v>0</v>
      </c>
      <c r="K23" s="68">
        <f t="array" ref="K23">IF($D23,SUMPRODUCT((economics!$AG$2:$AG$167=$B23)*(economics!$D$2:$D$167="whr")*economics!$AI$2:$AI$167*_xlfn.NORM.DIST(K$3,economics!$AK$2:$AK$167,economics!$AJ$2:$AJ$167,TRUE)),0)</f>
        <v>0</v>
      </c>
      <c r="L23" s="68">
        <f t="array" ref="L23">IF($D23,SUMPRODUCT((economics!$AG$2:$AG$167=$B23)*(economics!$D$2:$D$167="whr")*economics!$AI$2:$AI$167*_xlfn.NORM.DIST(L$3,economics!$AK$2:$AK$167,economics!$AJ$2:$AJ$167,TRUE)),0)</f>
        <v>0</v>
      </c>
      <c r="M23" s="68">
        <f t="array" ref="M23">IF($D23,SUMPRODUCT((economics!$AG$2:$AG$167=$B23)*(economics!$D$2:$D$167="whr")*economics!$AI$2:$AI$167*_xlfn.NORM.DIST(M$3,economics!$AK$2:$AK$167,economics!$AJ$2:$AJ$167,TRUE)),0)</f>
        <v>0</v>
      </c>
      <c r="N23" s="68">
        <f t="array" ref="N23">IF($D23,SUMPRODUCT((economics!$AG$2:$AG$167=$B23)*(economics!$D$2:$D$167="whr")*economics!$AI$2:$AI$167*_xlfn.NORM.DIST(N$3,economics!$AK$2:$AK$167,economics!$AJ$2:$AJ$167,TRUE)),0)</f>
        <v>0</v>
      </c>
      <c r="O23" s="68">
        <f t="array" ref="O23">IF($D23,SUMPRODUCT((economics!$AG$2:$AG$167=$B23)*(economics!$D$2:$D$167="whr")*economics!$AI$2:$AI$167*_xlfn.NORM.DIST(O$3,economics!$AK$2:$AK$167,economics!$AJ$2:$AJ$167,TRUE)),0)</f>
        <v>0</v>
      </c>
      <c r="P23" s="68">
        <f t="array" ref="P23">IF($D23,SUMPRODUCT((economics!$AG$2:$AG$167=$B23)*(economics!$D$2:$D$167="whr")*economics!$AI$2:$AI$167*_xlfn.NORM.DIST(P$3,economics!$AK$2:$AK$167,economics!$AJ$2:$AJ$167,TRUE)),0)</f>
        <v>0</v>
      </c>
      <c r="Q23" s="68">
        <f t="array" ref="Q23">IF($D23,SUMPRODUCT((economics!$AG$2:$AG$167=$B23)*(economics!$D$2:$D$167="whr")*economics!$AI$2:$AI$167*_xlfn.NORM.DIST(Q$3,economics!$AK$2:$AK$167,economics!$AJ$2:$AJ$167,TRUE)),0)</f>
        <v>0</v>
      </c>
      <c r="R23" s="68">
        <f t="array" ref="R23">IF($D23,SUMPRODUCT((economics!$AG$2:$AG$167=$B23)*(economics!$D$2:$D$167="whr")*economics!$AI$2:$AI$167*_xlfn.NORM.DIST(R$3,economics!$AK$2:$AK$167,economics!$AJ$2:$AJ$167,TRUE)),0)</f>
        <v>0</v>
      </c>
      <c r="S23" s="68">
        <f t="array" ref="S23">IF($D23,SUMPRODUCT((economics!$AG$2:$AG$167=$B23)*(economics!$D$2:$D$167="whr")*economics!$AI$2:$AI$167*_xlfn.NORM.DIST(S$3,economics!$AK$2:$AK$167,economics!$AJ$2:$AJ$167,TRUE)),0)</f>
        <v>0</v>
      </c>
      <c r="T23" s="68">
        <f t="array" ref="T23">IF($D23,SUMPRODUCT((economics!$AG$2:$AG$167=$B23)*(economics!$D$2:$D$167="whr")*economics!$AI$2:$AI$167*_xlfn.NORM.DIST(T$3,economics!$AK$2:$AK$167,economics!$AJ$2:$AJ$167,TRUE)),0)</f>
        <v>0</v>
      </c>
      <c r="U23" s="68">
        <f t="array" ref="U23">IF($D23,SUMPRODUCT((economics!$AG$2:$AG$167=$B23)*(economics!$D$2:$D$167="whr")*economics!$AI$2:$AI$167*_xlfn.NORM.DIST(U$3,economics!$AK$2:$AK$167,economics!$AJ$2:$AJ$167,TRUE)),0)</f>
        <v>0</v>
      </c>
      <c r="V23" s="68">
        <f t="array" ref="V23">IF($D23,SUMPRODUCT((economics!$AG$2:$AG$167=$B23)*(economics!$D$2:$D$167="whr")*economics!$AI$2:$AI$167*_xlfn.NORM.DIST(V$3,economics!$AK$2:$AK$167,economics!$AJ$2:$AJ$167,TRUE)),0)</f>
        <v>0</v>
      </c>
      <c r="W23" s="68">
        <f t="array" ref="W23">IF($D23,SUMPRODUCT((economics!$AG$2:$AG$167=$B23)*(economics!$D$2:$D$167="whr")*economics!$AI$2:$AI$167*_xlfn.NORM.DIST(W$3,economics!$AK$2:$AK$167,economics!$AJ$2:$AJ$167,TRUE)),0)</f>
        <v>0</v>
      </c>
      <c r="X23" s="68">
        <f t="array" ref="X23">IF($D23,SUMPRODUCT((economics!$AG$2:$AG$167=$B23)*(economics!$D$2:$D$167="whr")*economics!$AI$2:$AI$167*_xlfn.NORM.DIST(X$3,economics!$AK$2:$AK$167,economics!$AJ$2:$AJ$167,TRUE)),0)</f>
        <v>0</v>
      </c>
      <c r="Y23" s="68">
        <f t="array" ref="Y23">IF($D23,SUMPRODUCT((economics!$AG$2:$AG$167=$B23)*(economics!$D$2:$D$167="whr")*economics!$AI$2:$AI$167*_xlfn.NORM.DIST(Y$3,economics!$AK$2:$AK$167,economics!$AJ$2:$AJ$167,TRUE)),0)</f>
        <v>0</v>
      </c>
      <c r="Z23" s="68">
        <f t="array" ref="Z23">IF($D23,SUMPRODUCT((economics!$AG$2:$AG$167=$B23)*(economics!$D$2:$D$167="whr")*economics!$AI$2:$AI$167*_xlfn.NORM.DIST(Z$3,economics!$AK$2:$AK$167,economics!$AJ$2:$AJ$167,TRUE)),0)</f>
        <v>0</v>
      </c>
      <c r="AA23" s="68">
        <f t="array" ref="AA23">IF($D23,SUMPRODUCT((economics!$AG$2:$AG$167=$B23)*(economics!$D$2:$D$167="whr")*economics!$AI$2:$AI$167*_xlfn.NORM.DIST(AA$3,economics!$AK$2:$AK$167,economics!$AJ$2:$AJ$167,TRUE)),0)</f>
        <v>0</v>
      </c>
      <c r="AB23" s="68">
        <f t="array" ref="AB23">IF($D23,SUMPRODUCT((economics!$AG$2:$AG$167=$B23)*(economics!$D$2:$D$167="whr")*economics!$AI$2:$AI$167*_xlfn.NORM.DIST(AB$3,economics!$AK$2:$AK$167,economics!$AJ$2:$AJ$167,TRUE)),0)</f>
        <v>0</v>
      </c>
      <c r="AC23" s="68">
        <f t="array" ref="AC23">IF($D23,SUMPRODUCT((economics!$AG$2:$AG$167=$B23)*(economics!$D$2:$D$167="whr")*economics!$AI$2:$AI$167*_xlfn.NORM.DIST(AC$3,economics!$AK$2:$AK$167,economics!$AJ$2:$AJ$167,TRUE)),0)</f>
        <v>0</v>
      </c>
      <c r="AD23" s="68">
        <f t="array" ref="AD23">IF($D23,SUMPRODUCT((economics!$AG$2:$AG$167=$B23)*(economics!$D$2:$D$167="whr")*economics!$AI$2:$AI$167*_xlfn.NORM.DIST(AD$3,economics!$AK$2:$AK$167,economics!$AJ$2:$AJ$167,TRUE)),0)</f>
        <v>0</v>
      </c>
      <c r="AE23" s="68">
        <f t="array" ref="AE23">IF($D23,SUMPRODUCT((economics!$AG$2:$AG$167=$B23)*(economics!$D$2:$D$167="whr")*economics!$AI$2:$AI$167*_xlfn.NORM.DIST(AE$3,economics!$AK$2:$AK$167,economics!$AJ$2:$AJ$167,TRUE)),0)</f>
        <v>0</v>
      </c>
      <c r="AF23" s="68">
        <f t="array" ref="AF23">IF($D23,SUMPRODUCT((economics!$AG$2:$AG$167=$B23)*(economics!$D$2:$D$167="whr")*economics!$AI$2:$AI$167*_xlfn.NORM.DIST(AF$3,economics!$AK$2:$AK$167,economics!$AJ$2:$AJ$167,TRUE)),0)</f>
        <v>0</v>
      </c>
      <c r="AG23" s="68">
        <f t="array" ref="AG23">IF($D23,SUMPRODUCT((economics!$AG$2:$AG$167=$B23)*(economics!$D$2:$D$167="whr")*economics!$AI$2:$AI$167*_xlfn.NORM.DIST(AG$3,economics!$AK$2:$AK$167,economics!$AJ$2:$AJ$167,TRUE)),0)</f>
        <v>0</v>
      </c>
      <c r="AH23" s="68">
        <f t="array" ref="AH23">IF($D23,SUMPRODUCT((economics!$AG$2:$AG$167=$B23)*(economics!$D$2:$D$167="whr")*economics!$AI$2:$AI$167*_xlfn.NORM.DIST(AH$3,economics!$AK$2:$AK$167,economics!$AJ$2:$AJ$167,TRUE)),0)</f>
        <v>0</v>
      </c>
      <c r="AI23" s="68">
        <f t="array" ref="AI23">IF($D23,SUMPRODUCT((economics!$AG$2:$AG$167=$B23)*(economics!$D$2:$D$167="whr")*economics!$AI$2:$AI$167*_xlfn.NORM.DIST(AI$3,economics!$AK$2:$AK$167,economics!$AJ$2:$AJ$167,TRUE)),0)</f>
        <v>0</v>
      </c>
      <c r="AJ23" s="68">
        <f t="array" ref="AJ23">IF($D23,SUMPRODUCT((economics!$AG$2:$AG$167=$B23)*(economics!$D$2:$D$167="whr")*economics!$AI$2:$AI$167*_xlfn.NORM.DIST(AJ$3,economics!$AK$2:$AK$167,economics!$AJ$2:$AJ$167,TRUE)),0)</f>
        <v>0</v>
      </c>
      <c r="AK23" s="68">
        <f t="array" ref="AK23">IF($D23,SUMPRODUCT((economics!$AG$2:$AG$167=$B23)*(economics!$D$2:$D$167="whr")*economics!$AI$2:$AI$167*_xlfn.NORM.DIST(AK$3,economics!$AK$2:$AK$167,economics!$AJ$2:$AJ$167,TRUE)),0)</f>
        <v>0</v>
      </c>
      <c r="AL23" s="68">
        <f t="array" ref="AL23">IF($D23,SUMPRODUCT((economics!$AG$2:$AG$167=$B23)*(economics!$D$2:$D$167="whr")*economics!$AI$2:$AI$167*_xlfn.NORM.DIST(AL$3,economics!$AK$2:$AK$167,economics!$AJ$2:$AJ$167,TRUE)),0)</f>
        <v>0</v>
      </c>
      <c r="AM23" s="68">
        <f t="array" ref="AM23">IF($D23,SUMPRODUCT((economics!$AG$2:$AG$167=$B23)*(economics!$D$2:$D$167="whr")*economics!$AI$2:$AI$167*_xlfn.NORM.DIST(AM$3,economics!$AK$2:$AK$167,economics!$AJ$2:$AJ$167,TRUE)),0)</f>
        <v>0</v>
      </c>
      <c r="AN23" s="68">
        <f t="array" ref="AN23">IF($D23,SUMPRODUCT((economics!$AG$2:$AG$167=$B23)*(economics!$D$2:$D$167="whr")*economics!$AI$2:$AI$167*_xlfn.NORM.DIST(AN$3,economics!$AK$2:$AK$167,economics!$AJ$2:$AJ$167,TRUE)),0)</f>
        <v>0</v>
      </c>
      <c r="AO23" s="68">
        <f t="array" ref="AO23">IF($D23,SUMPRODUCT((economics!$AG$2:$AG$167=$B23)*(economics!$D$2:$D$167="whr")*economics!$AI$2:$AI$167*_xlfn.NORM.DIST(AO$3,economics!$AK$2:$AK$167,economics!$AJ$2:$AJ$167,TRUE)),0)</f>
        <v>0</v>
      </c>
      <c r="AP23" s="68">
        <f t="array" ref="AP23">IF($D23,SUMPRODUCT((economics!$AG$2:$AG$167=$B23)*(economics!$D$2:$D$167="whr")*economics!$AI$2:$AI$167*_xlfn.NORM.DIST(AP$3,economics!$AK$2:$AK$167,economics!$AJ$2:$AJ$167,TRUE)),0)</f>
        <v>0</v>
      </c>
      <c r="AQ23" s="68">
        <f t="array" ref="AQ23">IF($D23,SUMPRODUCT((economics!$AG$2:$AG$167=$B23)*(economics!$D$2:$D$167="whr")*economics!$AI$2:$AI$167*_xlfn.NORM.DIST(AQ$3,economics!$AK$2:$AK$167,economics!$AJ$2:$AJ$167,TRUE)),0)</f>
        <v>0</v>
      </c>
      <c r="AR23" s="68">
        <f t="array" ref="AR23">IF($D23,SUMPRODUCT((economics!$AG$2:$AG$167=$B23)*(economics!$D$2:$D$167="whr")*economics!$AI$2:$AI$167*_xlfn.NORM.DIST(AR$3,economics!$AK$2:$AK$167,economics!$AJ$2:$AJ$167,TRUE)),0)</f>
        <v>0</v>
      </c>
      <c r="AS23" s="68">
        <f t="array" ref="AS23">IF($D23,SUMPRODUCT((economics!$AG$2:$AG$167=$B23)*(economics!$D$2:$D$167="whr")*economics!$AI$2:$AI$167*_xlfn.NORM.DIST(AS$3,economics!$AK$2:$AK$167,economics!$AJ$2:$AJ$167,TRUE)),0)</f>
        <v>0</v>
      </c>
      <c r="AT23" s="68">
        <f t="array" ref="AT23">IF($D23,SUMPRODUCT((economics!$AG$2:$AG$167=$B23)*(economics!$D$2:$D$167="whr")*economics!$AI$2:$AI$167*_xlfn.NORM.DIST(AT$3,economics!$AK$2:$AK$167,economics!$AJ$2:$AJ$167,TRUE)),0)</f>
        <v>0</v>
      </c>
      <c r="AU23" s="68">
        <f t="array" ref="AU23">IF($D23,SUMPRODUCT((economics!$AG$2:$AG$167=$B23)*(economics!$D$2:$D$167="whr")*economics!$AI$2:$AI$167*_xlfn.NORM.DIST(AU$3,economics!$AK$2:$AK$167,economics!$AJ$2:$AJ$167,TRUE)),0)</f>
        <v>0</v>
      </c>
      <c r="AV23" s="68">
        <f t="array" ref="AV23">IF($D23,SUMPRODUCT((economics!$AG$2:$AG$167=$B23)*(economics!$D$2:$D$167="whr")*economics!$AI$2:$AI$167*_xlfn.NORM.DIST(AV$3,economics!$AK$2:$AK$167,economics!$AJ$2:$AJ$167,TRUE)),0)</f>
        <v>0</v>
      </c>
      <c r="AW23" s="68">
        <f t="array" ref="AW23">IF($D23,SUMPRODUCT((economics!$AG$2:$AG$167=$B23)*(economics!$D$2:$D$167="whr")*economics!$AI$2:$AI$167*_xlfn.NORM.DIST(AW$3,economics!$AK$2:$AK$167,economics!$AJ$2:$AJ$167,TRUE)),0)</f>
        <v>0</v>
      </c>
      <c r="AX23" s="68">
        <f t="array" ref="AX23">IF($D23,SUMPRODUCT((economics!$AG$2:$AG$167=$B23)*(economics!$D$2:$D$167="whr")*economics!$AI$2:$AI$167*_xlfn.NORM.DIST(AX$3,economics!$AK$2:$AK$167,economics!$AJ$2:$AJ$167,TRUE)),0)</f>
        <v>0</v>
      </c>
      <c r="AY23" s="68">
        <f t="array" ref="AY23">IF($D23,SUMPRODUCT((economics!$AG$2:$AG$167=$B23)*(economics!$D$2:$D$167="whr")*economics!$AI$2:$AI$167*_xlfn.NORM.DIST(AY$3,economics!$AK$2:$AK$167,economics!$AJ$2:$AJ$167,TRUE)),0)</f>
        <v>0</v>
      </c>
      <c r="AZ23" s="68">
        <f t="array" ref="AZ23">IF($D23,SUMPRODUCT((economics!$AG$2:$AG$167=$B23)*(economics!$D$2:$D$167="whr")*economics!$AI$2:$AI$167*_xlfn.NORM.DIST(AZ$3,economics!$AK$2:$AK$167,economics!$AJ$2:$AJ$167,TRUE)),0)</f>
        <v>0</v>
      </c>
      <c r="BA23" s="68">
        <f t="array" ref="BA23">IF($D23,SUMPRODUCT((economics!$AG$2:$AG$167=$B23)*(economics!$D$2:$D$167="whr")*economics!$AI$2:$AI$167*_xlfn.NORM.DIST(BA$3,economics!$AK$2:$AK$167,economics!$AJ$2:$AJ$167,TRUE)),0)</f>
        <v>0</v>
      </c>
      <c r="BB23" s="68">
        <f t="array" ref="BB23">IF($D23,SUMPRODUCT((economics!$AG$2:$AG$167=$B23)*(economics!$D$2:$D$167="whr")*economics!$AI$2:$AI$167*_xlfn.NORM.DIST(BB$3,economics!$AK$2:$AK$167,economics!$AJ$2:$AJ$167,TRUE)),0)</f>
        <v>0</v>
      </c>
      <c r="BC23" s="68">
        <f t="array" ref="BC23">IF($D23,SUMPRODUCT((economics!$AG$2:$AG$167=$B23)*(economics!$D$2:$D$167="whr")*economics!$AI$2:$AI$167*_xlfn.NORM.DIST(BC$3,economics!$AK$2:$AK$167,economics!$AJ$2:$AJ$167,TRUE)),0)</f>
        <v>0</v>
      </c>
      <c r="BD23" s="68">
        <f t="array" ref="BD23">IF($D23,SUMPRODUCT((economics!$AG$2:$AG$167=$B23)*(economics!$D$2:$D$167="whr")*economics!$AI$2:$AI$167*_xlfn.NORM.DIST(BD$3,economics!$AK$2:$AK$167,economics!$AJ$2:$AJ$167,TRUE)),0)</f>
        <v>0</v>
      </c>
      <c r="BE23" s="68">
        <f t="array" ref="BE23">IF($D23,SUMPRODUCT((economics!$AG$2:$AG$167=$B23)*(economics!$D$2:$D$167="whr")*economics!$AI$2:$AI$167*_xlfn.NORM.DIST(BE$3,economics!$AK$2:$AK$167,economics!$AJ$2:$AJ$167,TRUE)),0)</f>
        <v>0</v>
      </c>
      <c r="BF23" s="68">
        <f t="array" ref="BF23">IF($D23,SUMPRODUCT((economics!$AG$2:$AG$167=$B23)*(economics!$D$2:$D$167="whr")*economics!$AI$2:$AI$167*_xlfn.NORM.DIST(BF$3,economics!$AK$2:$AK$167,economics!$AJ$2:$AJ$167,TRUE)),0)</f>
        <v>0</v>
      </c>
      <c r="BG23" s="68">
        <f t="array" ref="BG23">IF($D23,SUMPRODUCT((economics!$AG$2:$AG$167=$B23)*(economics!$D$2:$D$167="whr")*economics!$AI$2:$AI$167*_xlfn.NORM.DIST(BG$3,economics!$AK$2:$AK$167,economics!$AJ$2:$AJ$167,TRUE)),0)</f>
        <v>0</v>
      </c>
      <c r="BH23" s="68">
        <f t="array" ref="BH23">IF($D23,SUMPRODUCT((economics!$AG$2:$AG$167=$B23)*(economics!$D$2:$D$167="whr")*economics!$AI$2:$AI$167*_xlfn.NORM.DIST(BH$3,economics!$AK$2:$AK$167,economics!$AJ$2:$AJ$167,TRUE)),0)</f>
        <v>0</v>
      </c>
      <c r="BI23" s="68">
        <f t="array" ref="BI23">IF($D23,SUMPRODUCT((economics!$AG$2:$AG$167=$B23)*(economics!$D$2:$D$167="whr")*economics!$AI$2:$AI$167*_xlfn.NORM.DIST(BI$3,economics!$AK$2:$AK$167,economics!$AJ$2:$AJ$167,TRUE)),0)</f>
        <v>0</v>
      </c>
      <c r="BJ23" s="68">
        <f t="array" ref="BJ23">IF($D23,SUMPRODUCT((economics!$AG$2:$AG$167=$B23)*(economics!$D$2:$D$167="whr")*economics!$AI$2:$AI$167*_xlfn.NORM.DIST(BJ$3,economics!$AK$2:$AK$167,economics!$AJ$2:$AJ$167,TRUE)),0)</f>
        <v>0</v>
      </c>
      <c r="BK23" s="68">
        <f t="array" ref="BK23">IF($D23,SUMPRODUCT((economics!$AG$2:$AG$167=$B23)*(economics!$D$2:$D$167="whr")*economics!$AI$2:$AI$167*_xlfn.NORM.DIST(BK$3,economics!$AK$2:$AK$167,economics!$AJ$2:$AJ$167,TRUE)),0)</f>
        <v>0</v>
      </c>
      <c r="BL23" s="68">
        <f t="array" ref="BL23">IF($D23,SUMPRODUCT((economics!$AG$2:$AG$167=$B23)*(economics!$D$2:$D$167="whr")*economics!$AI$2:$AI$167*_xlfn.NORM.DIST(BL$3,economics!$AK$2:$AK$167,economics!$AJ$2:$AJ$167,TRUE)),0)</f>
        <v>0</v>
      </c>
      <c r="BM23" s="68">
        <f t="array" ref="BM23">IF($D23,SUMPRODUCT((economics!$AG$2:$AG$167=$B23)*(economics!$D$2:$D$167="whr")*economics!$AI$2:$AI$167*_xlfn.NORM.DIST(BM$3,economics!$AK$2:$AK$167,economics!$AJ$2:$AJ$167,TRUE)),0)</f>
        <v>0</v>
      </c>
      <c r="BN23" s="68">
        <f t="array" ref="BN23">IF($D23,SUMPRODUCT((economics!$AG$2:$AG$167=$B23)*(economics!$D$2:$D$167="whr")*economics!$AI$2:$AI$167*_xlfn.NORM.DIST(BN$3,economics!$AK$2:$AK$167,economics!$AJ$2:$AJ$167,TRUE)),0)</f>
        <v>0</v>
      </c>
      <c r="BO23" s="68">
        <f t="array" ref="BO23">IF($D23,SUMPRODUCT((economics!$AG$2:$AG$167=$B23)*(economics!$D$2:$D$167="whr")*economics!$AI$2:$AI$167*_xlfn.NORM.DIST(BO$3,economics!$AK$2:$AK$167,economics!$AJ$2:$AJ$167,TRUE)),0)</f>
        <v>0</v>
      </c>
      <c r="BP23" s="68">
        <f t="array" ref="BP23">IF($D23,SUMPRODUCT((economics!$AG$2:$AG$167=$B23)*(economics!$D$2:$D$167="whr")*economics!$AI$2:$AI$167*_xlfn.NORM.DIST(BP$3,economics!$AK$2:$AK$167,economics!$AJ$2:$AJ$167,TRUE)),0)</f>
        <v>0</v>
      </c>
      <c r="BQ23" s="68">
        <f t="array" ref="BQ23">IF($D23,SUMPRODUCT((economics!$AG$2:$AG$167=$B23)*(economics!$D$2:$D$167="whr")*economics!$AI$2:$AI$167*_xlfn.NORM.DIST(BQ$3,economics!$AK$2:$AK$167,economics!$AJ$2:$AJ$167,TRUE)),0)</f>
        <v>0</v>
      </c>
      <c r="BR23" s="68">
        <f t="array" ref="BR23">IF($D23,SUMPRODUCT((economics!$AG$2:$AG$167=$B23)*(economics!$D$2:$D$167="whr")*economics!$AI$2:$AI$167*_xlfn.NORM.DIST(BR$3,economics!$AK$2:$AK$167,economics!$AJ$2:$AJ$167,TRUE)),0)</f>
        <v>0</v>
      </c>
      <c r="BS23" s="68">
        <f t="array" ref="BS23">IF($D23,SUMPRODUCT((economics!$AG$2:$AG$167=$B23)*(economics!$D$2:$D$167="whr")*economics!$AI$2:$AI$167*_xlfn.NORM.DIST(BS$3,economics!$AK$2:$AK$167,economics!$AJ$2:$AJ$167,TRUE)),0)</f>
        <v>0</v>
      </c>
      <c r="BT23" s="68">
        <f t="array" ref="BT23">IF($D23,SUMPRODUCT((economics!$AG$2:$AG$167=$B23)*(economics!$D$2:$D$167="whr")*economics!$AI$2:$AI$167*_xlfn.NORM.DIST(BT$3,economics!$AK$2:$AK$167,economics!$AJ$2:$AJ$167,TRUE)),0)</f>
        <v>0</v>
      </c>
      <c r="BU23" s="68">
        <f t="array" ref="BU23">IF($D23,SUMPRODUCT((economics!$AG$2:$AG$167=$B23)*(economics!$D$2:$D$167="whr")*economics!$AI$2:$AI$167*_xlfn.NORM.DIST(BU$3,economics!$AK$2:$AK$167,economics!$AJ$2:$AJ$167,TRUE)),0)</f>
        <v>0</v>
      </c>
      <c r="BV23" s="68">
        <f t="array" ref="BV23">IF($D23,SUMPRODUCT((economics!$AG$2:$AG$167=$B23)*(economics!$D$2:$D$167="whr")*economics!$AI$2:$AI$167*_xlfn.NORM.DIST(BV$3,economics!$AK$2:$AK$167,economics!$AJ$2:$AJ$167,TRUE)),0)</f>
        <v>0</v>
      </c>
      <c r="BW23" s="68">
        <f t="array" ref="BW23">IF($D23,SUMPRODUCT((economics!$AG$2:$AG$167=$B23)*(economics!$D$2:$D$167="whr")*economics!$AI$2:$AI$167*_xlfn.NORM.DIST(BW$3,economics!$AK$2:$AK$167,economics!$AJ$2:$AJ$167,TRUE)),0)</f>
        <v>0</v>
      </c>
      <c r="BX23" s="68">
        <f t="array" ref="BX23">IF($D23,SUMPRODUCT((economics!$AG$2:$AG$167=$B23)*(economics!$D$2:$D$167="whr")*economics!$AI$2:$AI$167*_xlfn.NORM.DIST(BX$3,economics!$AK$2:$AK$167,economics!$AJ$2:$AJ$167,TRUE)),0)</f>
        <v>0</v>
      </c>
      <c r="BY23" s="68">
        <f t="array" ref="BY23">IF($D23,SUMPRODUCT((economics!$AG$2:$AG$167=$B23)*(economics!$D$2:$D$167="whr")*economics!$AI$2:$AI$167*_xlfn.NORM.DIST(BY$3,economics!$AK$2:$AK$167,economics!$AJ$2:$AJ$167,TRUE)),0)</f>
        <v>0</v>
      </c>
      <c r="BZ23" s="68">
        <f t="array" ref="BZ23">IF($D23,SUMPRODUCT((economics!$AG$2:$AG$167=$B23)*(economics!$D$2:$D$167="whr")*economics!$AI$2:$AI$167*_xlfn.NORM.DIST(BZ$3,economics!$AK$2:$AK$167,economics!$AJ$2:$AJ$167,TRUE)),0)</f>
        <v>0</v>
      </c>
      <c r="CA23" s="68">
        <f t="array" ref="CA23">IF($D23,SUMPRODUCT((economics!$AG$2:$AG$167=$B23)*(economics!$D$2:$D$167="whr")*economics!$AI$2:$AI$167*_xlfn.NORM.DIST(CA$3,economics!$AK$2:$AK$167,economics!$AJ$2:$AJ$167,TRUE)),0)</f>
        <v>0</v>
      </c>
      <c r="CB23" s="68">
        <f t="array" ref="CB23">IF($D23,SUMPRODUCT((economics!$AG$2:$AG$167=$B23)*(economics!$D$2:$D$167="whr")*economics!$AI$2:$AI$167*_xlfn.NORM.DIST(CB$3,economics!$AK$2:$AK$167,economics!$AJ$2:$AJ$167,TRUE)),0)</f>
        <v>0</v>
      </c>
      <c r="CC23" s="68">
        <f t="array" ref="CC23">IF($D23,SUMPRODUCT((economics!$AG$2:$AG$167=$B23)*(economics!$D$2:$D$167="whr")*economics!$AI$2:$AI$167*_xlfn.NORM.DIST(CC$3,economics!$AK$2:$AK$167,economics!$AJ$2:$AJ$167,TRUE)),0)</f>
        <v>0</v>
      </c>
      <c r="CD23" s="68">
        <f t="array" ref="CD23">IF($D23,SUMPRODUCT((economics!$AG$2:$AG$167=$B23)*(economics!$D$2:$D$167="whr")*economics!$AI$2:$AI$167*_xlfn.NORM.DIST(CD$3,economics!$AK$2:$AK$167,economics!$AJ$2:$AJ$167,TRUE)),0)</f>
        <v>0</v>
      </c>
      <c r="CE23" s="68">
        <f t="array" ref="CE23">IF($D23,SUMPRODUCT((economics!$AG$2:$AG$167=$B23)*(economics!$D$2:$D$167="whr")*economics!$AI$2:$AI$167*_xlfn.NORM.DIST(CE$3,economics!$AK$2:$AK$167,economics!$AJ$2:$AJ$167,TRUE)),0)</f>
        <v>0</v>
      </c>
      <c r="CF23" s="68">
        <f t="array" ref="CF23">IF($D23,SUMPRODUCT((economics!$AG$2:$AG$167=$B23)*(economics!$D$2:$D$167="whr")*economics!$AI$2:$AI$167*_xlfn.NORM.DIST(CF$3,economics!$AK$2:$AK$167,economics!$AJ$2:$AJ$167,TRUE)),0)</f>
        <v>0</v>
      </c>
      <c r="CG23" s="68">
        <f t="array" ref="CG23">IF($D23,SUMPRODUCT((economics!$AG$2:$AG$167=$B23)*(economics!$D$2:$D$167="whr")*economics!$AI$2:$AI$167*_xlfn.NORM.DIST(CG$3,economics!$AK$2:$AK$167,economics!$AJ$2:$AJ$167,TRUE)),0)</f>
        <v>0</v>
      </c>
      <c r="CH23" s="68">
        <f t="array" ref="CH23">IF($D23,SUMPRODUCT((economics!$AG$2:$AG$167=$B23)*(economics!$D$2:$D$167="whr")*economics!$AI$2:$AI$167*_xlfn.NORM.DIST(CH$3,economics!$AK$2:$AK$167,economics!$AJ$2:$AJ$167,TRUE)),0)</f>
        <v>0</v>
      </c>
    </row>
    <row r="24" spans="1:86" x14ac:dyDescent="0.35">
      <c r="A24" t="str">
        <f>WHRPbI!A22</f>
        <v>nonroad vehicles 30</v>
      </c>
      <c r="B24">
        <v>30</v>
      </c>
      <c r="C24" s="68">
        <f>WHRPbI!B22</f>
        <v>3.9684210526315787E-2</v>
      </c>
      <c r="D24" t="b">
        <f>ISNUMBER(MATCH($B24,'energy base (MECS)'!$K$4:$K$9,0))</f>
        <v>0</v>
      </c>
      <c r="E24" s="68">
        <f t="array" ref="E24">IF($D24,SUMPRODUCT((economics!$AG$2:$AG$167=$B24)*(economics!$D$2:$D$167="whr")*economics!$AI$2:$AI$167*_xlfn.NORM.DIST(E$3,economics!$AK$2:$AK$167,economics!$AJ$2:$AJ$167,TRUE)),0)</f>
        <v>0</v>
      </c>
      <c r="F24" s="68">
        <f t="array" ref="F24">IF($D24,SUMPRODUCT((economics!$AG$2:$AG$167=$B24)*(economics!$D$2:$D$167="whr")*economics!$AI$2:$AI$167*_xlfn.NORM.DIST(F$3,economics!$AK$2:$AK$167,economics!$AJ$2:$AJ$167,TRUE)),0)</f>
        <v>0</v>
      </c>
      <c r="G24" s="68">
        <f t="array" ref="G24">IF($D24,SUMPRODUCT((economics!$AG$2:$AG$167=$B24)*(economics!$D$2:$D$167="whr")*economics!$AI$2:$AI$167*_xlfn.NORM.DIST(G$3,economics!$AK$2:$AK$167,economics!$AJ$2:$AJ$167,TRUE)),0)</f>
        <v>0</v>
      </c>
      <c r="H24" s="68">
        <f t="array" ref="H24">IF($D24,SUMPRODUCT((economics!$AG$2:$AG$167=$B24)*(economics!$D$2:$D$167="whr")*economics!$AI$2:$AI$167*_xlfn.NORM.DIST(H$3,economics!$AK$2:$AK$167,economics!$AJ$2:$AJ$167,TRUE)),0)</f>
        <v>0</v>
      </c>
      <c r="I24" s="68">
        <f t="array" ref="I24">IF($D24,SUMPRODUCT((economics!$AG$2:$AG$167=$B24)*(economics!$D$2:$D$167="whr")*economics!$AI$2:$AI$167*_xlfn.NORM.DIST(I$3,economics!$AK$2:$AK$167,economics!$AJ$2:$AJ$167,TRUE)),0)</f>
        <v>0</v>
      </c>
      <c r="J24" s="68">
        <f t="array" ref="J24">IF($D24,SUMPRODUCT((economics!$AG$2:$AG$167=$B24)*(economics!$D$2:$D$167="whr")*economics!$AI$2:$AI$167*_xlfn.NORM.DIST(J$3,economics!$AK$2:$AK$167,economics!$AJ$2:$AJ$167,TRUE)),0)</f>
        <v>0</v>
      </c>
      <c r="K24" s="68">
        <f t="array" ref="K24">IF($D24,SUMPRODUCT((economics!$AG$2:$AG$167=$B24)*(economics!$D$2:$D$167="whr")*economics!$AI$2:$AI$167*_xlfn.NORM.DIST(K$3,economics!$AK$2:$AK$167,economics!$AJ$2:$AJ$167,TRUE)),0)</f>
        <v>0</v>
      </c>
      <c r="L24" s="68">
        <f t="array" ref="L24">IF($D24,SUMPRODUCT((economics!$AG$2:$AG$167=$B24)*(economics!$D$2:$D$167="whr")*economics!$AI$2:$AI$167*_xlfn.NORM.DIST(L$3,economics!$AK$2:$AK$167,economics!$AJ$2:$AJ$167,TRUE)),0)</f>
        <v>0</v>
      </c>
      <c r="M24" s="68">
        <f t="array" ref="M24">IF($D24,SUMPRODUCT((economics!$AG$2:$AG$167=$B24)*(economics!$D$2:$D$167="whr")*economics!$AI$2:$AI$167*_xlfn.NORM.DIST(M$3,economics!$AK$2:$AK$167,economics!$AJ$2:$AJ$167,TRUE)),0)</f>
        <v>0</v>
      </c>
      <c r="N24" s="68">
        <f t="array" ref="N24">IF($D24,SUMPRODUCT((economics!$AG$2:$AG$167=$B24)*(economics!$D$2:$D$167="whr")*economics!$AI$2:$AI$167*_xlfn.NORM.DIST(N$3,economics!$AK$2:$AK$167,economics!$AJ$2:$AJ$167,TRUE)),0)</f>
        <v>0</v>
      </c>
      <c r="O24" s="68">
        <f t="array" ref="O24">IF($D24,SUMPRODUCT((economics!$AG$2:$AG$167=$B24)*(economics!$D$2:$D$167="whr")*economics!$AI$2:$AI$167*_xlfn.NORM.DIST(O$3,economics!$AK$2:$AK$167,economics!$AJ$2:$AJ$167,TRUE)),0)</f>
        <v>0</v>
      </c>
      <c r="P24" s="68">
        <f t="array" ref="P24">IF($D24,SUMPRODUCT((economics!$AG$2:$AG$167=$B24)*(economics!$D$2:$D$167="whr")*economics!$AI$2:$AI$167*_xlfn.NORM.DIST(P$3,economics!$AK$2:$AK$167,economics!$AJ$2:$AJ$167,TRUE)),0)</f>
        <v>0</v>
      </c>
      <c r="Q24" s="68">
        <f t="array" ref="Q24">IF($D24,SUMPRODUCT((economics!$AG$2:$AG$167=$B24)*(economics!$D$2:$D$167="whr")*economics!$AI$2:$AI$167*_xlfn.NORM.DIST(Q$3,economics!$AK$2:$AK$167,economics!$AJ$2:$AJ$167,TRUE)),0)</f>
        <v>0</v>
      </c>
      <c r="R24" s="68">
        <f t="array" ref="R24">IF($D24,SUMPRODUCT((economics!$AG$2:$AG$167=$B24)*(economics!$D$2:$D$167="whr")*economics!$AI$2:$AI$167*_xlfn.NORM.DIST(R$3,economics!$AK$2:$AK$167,economics!$AJ$2:$AJ$167,TRUE)),0)</f>
        <v>0</v>
      </c>
      <c r="S24" s="68">
        <f t="array" ref="S24">IF($D24,SUMPRODUCT((economics!$AG$2:$AG$167=$B24)*(economics!$D$2:$D$167="whr")*economics!$AI$2:$AI$167*_xlfn.NORM.DIST(S$3,economics!$AK$2:$AK$167,economics!$AJ$2:$AJ$167,TRUE)),0)</f>
        <v>0</v>
      </c>
      <c r="T24" s="68">
        <f t="array" ref="T24">IF($D24,SUMPRODUCT((economics!$AG$2:$AG$167=$B24)*(economics!$D$2:$D$167="whr")*economics!$AI$2:$AI$167*_xlfn.NORM.DIST(T$3,economics!$AK$2:$AK$167,economics!$AJ$2:$AJ$167,TRUE)),0)</f>
        <v>0</v>
      </c>
      <c r="U24" s="68">
        <f t="array" ref="U24">IF($D24,SUMPRODUCT((economics!$AG$2:$AG$167=$B24)*(economics!$D$2:$D$167="whr")*economics!$AI$2:$AI$167*_xlfn.NORM.DIST(U$3,economics!$AK$2:$AK$167,economics!$AJ$2:$AJ$167,TRUE)),0)</f>
        <v>0</v>
      </c>
      <c r="V24" s="68">
        <f t="array" ref="V24">IF($D24,SUMPRODUCT((economics!$AG$2:$AG$167=$B24)*(economics!$D$2:$D$167="whr")*economics!$AI$2:$AI$167*_xlfn.NORM.DIST(V$3,economics!$AK$2:$AK$167,economics!$AJ$2:$AJ$167,TRUE)),0)</f>
        <v>0</v>
      </c>
      <c r="W24" s="68">
        <f t="array" ref="W24">IF($D24,SUMPRODUCT((economics!$AG$2:$AG$167=$B24)*(economics!$D$2:$D$167="whr")*economics!$AI$2:$AI$167*_xlfn.NORM.DIST(W$3,economics!$AK$2:$AK$167,economics!$AJ$2:$AJ$167,TRUE)),0)</f>
        <v>0</v>
      </c>
      <c r="X24" s="68">
        <f t="array" ref="X24">IF($D24,SUMPRODUCT((economics!$AG$2:$AG$167=$B24)*(economics!$D$2:$D$167="whr")*economics!$AI$2:$AI$167*_xlfn.NORM.DIST(X$3,economics!$AK$2:$AK$167,economics!$AJ$2:$AJ$167,TRUE)),0)</f>
        <v>0</v>
      </c>
      <c r="Y24" s="68">
        <f t="array" ref="Y24">IF($D24,SUMPRODUCT((economics!$AG$2:$AG$167=$B24)*(economics!$D$2:$D$167="whr")*economics!$AI$2:$AI$167*_xlfn.NORM.DIST(Y$3,economics!$AK$2:$AK$167,economics!$AJ$2:$AJ$167,TRUE)),0)</f>
        <v>0</v>
      </c>
      <c r="Z24" s="68">
        <f t="array" ref="Z24">IF($D24,SUMPRODUCT((economics!$AG$2:$AG$167=$B24)*(economics!$D$2:$D$167="whr")*economics!$AI$2:$AI$167*_xlfn.NORM.DIST(Z$3,economics!$AK$2:$AK$167,economics!$AJ$2:$AJ$167,TRUE)),0)</f>
        <v>0</v>
      </c>
      <c r="AA24" s="68">
        <f t="array" ref="AA24">IF($D24,SUMPRODUCT((economics!$AG$2:$AG$167=$B24)*(economics!$D$2:$D$167="whr")*economics!$AI$2:$AI$167*_xlfn.NORM.DIST(AA$3,economics!$AK$2:$AK$167,economics!$AJ$2:$AJ$167,TRUE)),0)</f>
        <v>0</v>
      </c>
      <c r="AB24" s="68">
        <f t="array" ref="AB24">IF($D24,SUMPRODUCT((economics!$AG$2:$AG$167=$B24)*(economics!$D$2:$D$167="whr")*economics!$AI$2:$AI$167*_xlfn.NORM.DIST(AB$3,economics!$AK$2:$AK$167,economics!$AJ$2:$AJ$167,TRUE)),0)</f>
        <v>0</v>
      </c>
      <c r="AC24" s="68">
        <f t="array" ref="AC24">IF($D24,SUMPRODUCT((economics!$AG$2:$AG$167=$B24)*(economics!$D$2:$D$167="whr")*economics!$AI$2:$AI$167*_xlfn.NORM.DIST(AC$3,economics!$AK$2:$AK$167,economics!$AJ$2:$AJ$167,TRUE)),0)</f>
        <v>0</v>
      </c>
      <c r="AD24" s="68">
        <f t="array" ref="AD24">IF($D24,SUMPRODUCT((economics!$AG$2:$AG$167=$B24)*(economics!$D$2:$D$167="whr")*economics!$AI$2:$AI$167*_xlfn.NORM.DIST(AD$3,economics!$AK$2:$AK$167,economics!$AJ$2:$AJ$167,TRUE)),0)</f>
        <v>0</v>
      </c>
      <c r="AE24" s="68">
        <f t="array" ref="AE24">IF($D24,SUMPRODUCT((economics!$AG$2:$AG$167=$B24)*(economics!$D$2:$D$167="whr")*economics!$AI$2:$AI$167*_xlfn.NORM.DIST(AE$3,economics!$AK$2:$AK$167,economics!$AJ$2:$AJ$167,TRUE)),0)</f>
        <v>0</v>
      </c>
      <c r="AF24" s="68">
        <f t="array" ref="AF24">IF($D24,SUMPRODUCT((economics!$AG$2:$AG$167=$B24)*(economics!$D$2:$D$167="whr")*economics!$AI$2:$AI$167*_xlfn.NORM.DIST(AF$3,economics!$AK$2:$AK$167,economics!$AJ$2:$AJ$167,TRUE)),0)</f>
        <v>0</v>
      </c>
      <c r="AG24" s="68">
        <f t="array" ref="AG24">IF($D24,SUMPRODUCT((economics!$AG$2:$AG$167=$B24)*(economics!$D$2:$D$167="whr")*economics!$AI$2:$AI$167*_xlfn.NORM.DIST(AG$3,economics!$AK$2:$AK$167,economics!$AJ$2:$AJ$167,TRUE)),0)</f>
        <v>0</v>
      </c>
      <c r="AH24" s="68">
        <f t="array" ref="AH24">IF($D24,SUMPRODUCT((economics!$AG$2:$AG$167=$B24)*(economics!$D$2:$D$167="whr")*economics!$AI$2:$AI$167*_xlfn.NORM.DIST(AH$3,economics!$AK$2:$AK$167,economics!$AJ$2:$AJ$167,TRUE)),0)</f>
        <v>0</v>
      </c>
      <c r="AI24" s="68">
        <f t="array" ref="AI24">IF($D24,SUMPRODUCT((economics!$AG$2:$AG$167=$B24)*(economics!$D$2:$D$167="whr")*economics!$AI$2:$AI$167*_xlfn.NORM.DIST(AI$3,economics!$AK$2:$AK$167,economics!$AJ$2:$AJ$167,TRUE)),0)</f>
        <v>0</v>
      </c>
      <c r="AJ24" s="68">
        <f t="array" ref="AJ24">IF($D24,SUMPRODUCT((economics!$AG$2:$AG$167=$B24)*(economics!$D$2:$D$167="whr")*economics!$AI$2:$AI$167*_xlfn.NORM.DIST(AJ$3,economics!$AK$2:$AK$167,economics!$AJ$2:$AJ$167,TRUE)),0)</f>
        <v>0</v>
      </c>
      <c r="AK24" s="68">
        <f t="array" ref="AK24">IF($D24,SUMPRODUCT((economics!$AG$2:$AG$167=$B24)*(economics!$D$2:$D$167="whr")*economics!$AI$2:$AI$167*_xlfn.NORM.DIST(AK$3,economics!$AK$2:$AK$167,economics!$AJ$2:$AJ$167,TRUE)),0)</f>
        <v>0</v>
      </c>
      <c r="AL24" s="68">
        <f t="array" ref="AL24">IF($D24,SUMPRODUCT((economics!$AG$2:$AG$167=$B24)*(economics!$D$2:$D$167="whr")*economics!$AI$2:$AI$167*_xlfn.NORM.DIST(AL$3,economics!$AK$2:$AK$167,economics!$AJ$2:$AJ$167,TRUE)),0)</f>
        <v>0</v>
      </c>
      <c r="AM24" s="68">
        <f t="array" ref="AM24">IF($D24,SUMPRODUCT((economics!$AG$2:$AG$167=$B24)*(economics!$D$2:$D$167="whr")*economics!$AI$2:$AI$167*_xlfn.NORM.DIST(AM$3,economics!$AK$2:$AK$167,economics!$AJ$2:$AJ$167,TRUE)),0)</f>
        <v>0</v>
      </c>
      <c r="AN24" s="68">
        <f t="array" ref="AN24">IF($D24,SUMPRODUCT((economics!$AG$2:$AG$167=$B24)*(economics!$D$2:$D$167="whr")*economics!$AI$2:$AI$167*_xlfn.NORM.DIST(AN$3,economics!$AK$2:$AK$167,economics!$AJ$2:$AJ$167,TRUE)),0)</f>
        <v>0</v>
      </c>
      <c r="AO24" s="68">
        <f t="array" ref="AO24">IF($D24,SUMPRODUCT((economics!$AG$2:$AG$167=$B24)*(economics!$D$2:$D$167="whr")*economics!$AI$2:$AI$167*_xlfn.NORM.DIST(AO$3,economics!$AK$2:$AK$167,economics!$AJ$2:$AJ$167,TRUE)),0)</f>
        <v>0</v>
      </c>
      <c r="AP24" s="68">
        <f t="array" ref="AP24">IF($D24,SUMPRODUCT((economics!$AG$2:$AG$167=$B24)*(economics!$D$2:$D$167="whr")*economics!$AI$2:$AI$167*_xlfn.NORM.DIST(AP$3,economics!$AK$2:$AK$167,economics!$AJ$2:$AJ$167,TRUE)),0)</f>
        <v>0</v>
      </c>
      <c r="AQ24" s="68">
        <f t="array" ref="AQ24">IF($D24,SUMPRODUCT((economics!$AG$2:$AG$167=$B24)*(economics!$D$2:$D$167="whr")*economics!$AI$2:$AI$167*_xlfn.NORM.DIST(AQ$3,economics!$AK$2:$AK$167,economics!$AJ$2:$AJ$167,TRUE)),0)</f>
        <v>0</v>
      </c>
      <c r="AR24" s="68">
        <f t="array" ref="AR24">IF($D24,SUMPRODUCT((economics!$AG$2:$AG$167=$B24)*(economics!$D$2:$D$167="whr")*economics!$AI$2:$AI$167*_xlfn.NORM.DIST(AR$3,economics!$AK$2:$AK$167,economics!$AJ$2:$AJ$167,TRUE)),0)</f>
        <v>0</v>
      </c>
      <c r="AS24" s="68">
        <f t="array" ref="AS24">IF($D24,SUMPRODUCT((economics!$AG$2:$AG$167=$B24)*(economics!$D$2:$D$167="whr")*economics!$AI$2:$AI$167*_xlfn.NORM.DIST(AS$3,economics!$AK$2:$AK$167,economics!$AJ$2:$AJ$167,TRUE)),0)</f>
        <v>0</v>
      </c>
      <c r="AT24" s="68">
        <f t="array" ref="AT24">IF($D24,SUMPRODUCT((economics!$AG$2:$AG$167=$B24)*(economics!$D$2:$D$167="whr")*economics!$AI$2:$AI$167*_xlfn.NORM.DIST(AT$3,economics!$AK$2:$AK$167,economics!$AJ$2:$AJ$167,TRUE)),0)</f>
        <v>0</v>
      </c>
      <c r="AU24" s="68">
        <f t="array" ref="AU24">IF($D24,SUMPRODUCT((economics!$AG$2:$AG$167=$B24)*(economics!$D$2:$D$167="whr")*economics!$AI$2:$AI$167*_xlfn.NORM.DIST(AU$3,economics!$AK$2:$AK$167,economics!$AJ$2:$AJ$167,TRUE)),0)</f>
        <v>0</v>
      </c>
      <c r="AV24" s="68">
        <f t="array" ref="AV24">IF($D24,SUMPRODUCT((economics!$AG$2:$AG$167=$B24)*(economics!$D$2:$D$167="whr")*economics!$AI$2:$AI$167*_xlfn.NORM.DIST(AV$3,economics!$AK$2:$AK$167,economics!$AJ$2:$AJ$167,TRUE)),0)</f>
        <v>0</v>
      </c>
      <c r="AW24" s="68">
        <f t="array" ref="AW24">IF($D24,SUMPRODUCT((economics!$AG$2:$AG$167=$B24)*(economics!$D$2:$D$167="whr")*economics!$AI$2:$AI$167*_xlfn.NORM.DIST(AW$3,economics!$AK$2:$AK$167,economics!$AJ$2:$AJ$167,TRUE)),0)</f>
        <v>0</v>
      </c>
      <c r="AX24" s="68">
        <f t="array" ref="AX24">IF($D24,SUMPRODUCT((economics!$AG$2:$AG$167=$B24)*(economics!$D$2:$D$167="whr")*economics!$AI$2:$AI$167*_xlfn.NORM.DIST(AX$3,economics!$AK$2:$AK$167,economics!$AJ$2:$AJ$167,TRUE)),0)</f>
        <v>0</v>
      </c>
      <c r="AY24" s="68">
        <f t="array" ref="AY24">IF($D24,SUMPRODUCT((economics!$AG$2:$AG$167=$B24)*(economics!$D$2:$D$167="whr")*economics!$AI$2:$AI$167*_xlfn.NORM.DIST(AY$3,economics!$AK$2:$AK$167,economics!$AJ$2:$AJ$167,TRUE)),0)</f>
        <v>0</v>
      </c>
      <c r="AZ24" s="68">
        <f t="array" ref="AZ24">IF($D24,SUMPRODUCT((economics!$AG$2:$AG$167=$B24)*(economics!$D$2:$D$167="whr")*economics!$AI$2:$AI$167*_xlfn.NORM.DIST(AZ$3,economics!$AK$2:$AK$167,economics!$AJ$2:$AJ$167,TRUE)),0)</f>
        <v>0</v>
      </c>
      <c r="BA24" s="68">
        <f t="array" ref="BA24">IF($D24,SUMPRODUCT((economics!$AG$2:$AG$167=$B24)*(economics!$D$2:$D$167="whr")*economics!$AI$2:$AI$167*_xlfn.NORM.DIST(BA$3,economics!$AK$2:$AK$167,economics!$AJ$2:$AJ$167,TRUE)),0)</f>
        <v>0</v>
      </c>
      <c r="BB24" s="68">
        <f t="array" ref="BB24">IF($D24,SUMPRODUCT((economics!$AG$2:$AG$167=$B24)*(economics!$D$2:$D$167="whr")*economics!$AI$2:$AI$167*_xlfn.NORM.DIST(BB$3,economics!$AK$2:$AK$167,economics!$AJ$2:$AJ$167,TRUE)),0)</f>
        <v>0</v>
      </c>
      <c r="BC24" s="68">
        <f t="array" ref="BC24">IF($D24,SUMPRODUCT((economics!$AG$2:$AG$167=$B24)*(economics!$D$2:$D$167="whr")*economics!$AI$2:$AI$167*_xlfn.NORM.DIST(BC$3,economics!$AK$2:$AK$167,economics!$AJ$2:$AJ$167,TRUE)),0)</f>
        <v>0</v>
      </c>
      <c r="BD24" s="68">
        <f t="array" ref="BD24">IF($D24,SUMPRODUCT((economics!$AG$2:$AG$167=$B24)*(economics!$D$2:$D$167="whr")*economics!$AI$2:$AI$167*_xlfn.NORM.DIST(BD$3,economics!$AK$2:$AK$167,economics!$AJ$2:$AJ$167,TRUE)),0)</f>
        <v>0</v>
      </c>
      <c r="BE24" s="68">
        <f t="array" ref="BE24">IF($D24,SUMPRODUCT((economics!$AG$2:$AG$167=$B24)*(economics!$D$2:$D$167="whr")*economics!$AI$2:$AI$167*_xlfn.NORM.DIST(BE$3,economics!$AK$2:$AK$167,economics!$AJ$2:$AJ$167,TRUE)),0)</f>
        <v>0</v>
      </c>
      <c r="BF24" s="68">
        <f t="array" ref="BF24">IF($D24,SUMPRODUCT((economics!$AG$2:$AG$167=$B24)*(economics!$D$2:$D$167="whr")*economics!$AI$2:$AI$167*_xlfn.NORM.DIST(BF$3,economics!$AK$2:$AK$167,economics!$AJ$2:$AJ$167,TRUE)),0)</f>
        <v>0</v>
      </c>
      <c r="BG24" s="68">
        <f t="array" ref="BG24">IF($D24,SUMPRODUCT((economics!$AG$2:$AG$167=$B24)*(economics!$D$2:$D$167="whr")*economics!$AI$2:$AI$167*_xlfn.NORM.DIST(BG$3,economics!$AK$2:$AK$167,economics!$AJ$2:$AJ$167,TRUE)),0)</f>
        <v>0</v>
      </c>
      <c r="BH24" s="68">
        <f t="array" ref="BH24">IF($D24,SUMPRODUCT((economics!$AG$2:$AG$167=$B24)*(economics!$D$2:$D$167="whr")*economics!$AI$2:$AI$167*_xlfn.NORM.DIST(BH$3,economics!$AK$2:$AK$167,economics!$AJ$2:$AJ$167,TRUE)),0)</f>
        <v>0</v>
      </c>
      <c r="BI24" s="68">
        <f t="array" ref="BI24">IF($D24,SUMPRODUCT((economics!$AG$2:$AG$167=$B24)*(economics!$D$2:$D$167="whr")*economics!$AI$2:$AI$167*_xlfn.NORM.DIST(BI$3,economics!$AK$2:$AK$167,economics!$AJ$2:$AJ$167,TRUE)),0)</f>
        <v>0</v>
      </c>
      <c r="BJ24" s="68">
        <f t="array" ref="BJ24">IF($D24,SUMPRODUCT((economics!$AG$2:$AG$167=$B24)*(economics!$D$2:$D$167="whr")*economics!$AI$2:$AI$167*_xlfn.NORM.DIST(BJ$3,economics!$AK$2:$AK$167,economics!$AJ$2:$AJ$167,TRUE)),0)</f>
        <v>0</v>
      </c>
      <c r="BK24" s="68">
        <f t="array" ref="BK24">IF($D24,SUMPRODUCT((economics!$AG$2:$AG$167=$B24)*(economics!$D$2:$D$167="whr")*economics!$AI$2:$AI$167*_xlfn.NORM.DIST(BK$3,economics!$AK$2:$AK$167,economics!$AJ$2:$AJ$167,TRUE)),0)</f>
        <v>0</v>
      </c>
      <c r="BL24" s="68">
        <f t="array" ref="BL24">IF($D24,SUMPRODUCT((economics!$AG$2:$AG$167=$B24)*(economics!$D$2:$D$167="whr")*economics!$AI$2:$AI$167*_xlfn.NORM.DIST(BL$3,economics!$AK$2:$AK$167,economics!$AJ$2:$AJ$167,TRUE)),0)</f>
        <v>0</v>
      </c>
      <c r="BM24" s="68">
        <f t="array" ref="BM24">IF($D24,SUMPRODUCT((economics!$AG$2:$AG$167=$B24)*(economics!$D$2:$D$167="whr")*economics!$AI$2:$AI$167*_xlfn.NORM.DIST(BM$3,economics!$AK$2:$AK$167,economics!$AJ$2:$AJ$167,TRUE)),0)</f>
        <v>0</v>
      </c>
      <c r="BN24" s="68">
        <f t="array" ref="BN24">IF($D24,SUMPRODUCT((economics!$AG$2:$AG$167=$B24)*(economics!$D$2:$D$167="whr")*economics!$AI$2:$AI$167*_xlfn.NORM.DIST(BN$3,economics!$AK$2:$AK$167,economics!$AJ$2:$AJ$167,TRUE)),0)</f>
        <v>0</v>
      </c>
      <c r="BO24" s="68">
        <f t="array" ref="BO24">IF($D24,SUMPRODUCT((economics!$AG$2:$AG$167=$B24)*(economics!$D$2:$D$167="whr")*economics!$AI$2:$AI$167*_xlfn.NORM.DIST(BO$3,economics!$AK$2:$AK$167,economics!$AJ$2:$AJ$167,TRUE)),0)</f>
        <v>0</v>
      </c>
      <c r="BP24" s="68">
        <f t="array" ref="BP24">IF($D24,SUMPRODUCT((economics!$AG$2:$AG$167=$B24)*(economics!$D$2:$D$167="whr")*economics!$AI$2:$AI$167*_xlfn.NORM.DIST(BP$3,economics!$AK$2:$AK$167,economics!$AJ$2:$AJ$167,TRUE)),0)</f>
        <v>0</v>
      </c>
      <c r="BQ24" s="68">
        <f t="array" ref="BQ24">IF($D24,SUMPRODUCT((economics!$AG$2:$AG$167=$B24)*(economics!$D$2:$D$167="whr")*economics!$AI$2:$AI$167*_xlfn.NORM.DIST(BQ$3,economics!$AK$2:$AK$167,economics!$AJ$2:$AJ$167,TRUE)),0)</f>
        <v>0</v>
      </c>
      <c r="BR24" s="68">
        <f t="array" ref="BR24">IF($D24,SUMPRODUCT((economics!$AG$2:$AG$167=$B24)*(economics!$D$2:$D$167="whr")*economics!$AI$2:$AI$167*_xlfn.NORM.DIST(BR$3,economics!$AK$2:$AK$167,economics!$AJ$2:$AJ$167,TRUE)),0)</f>
        <v>0</v>
      </c>
      <c r="BS24" s="68">
        <f t="array" ref="BS24">IF($D24,SUMPRODUCT((economics!$AG$2:$AG$167=$B24)*(economics!$D$2:$D$167="whr")*economics!$AI$2:$AI$167*_xlfn.NORM.DIST(BS$3,economics!$AK$2:$AK$167,economics!$AJ$2:$AJ$167,TRUE)),0)</f>
        <v>0</v>
      </c>
      <c r="BT24" s="68">
        <f t="array" ref="BT24">IF($D24,SUMPRODUCT((economics!$AG$2:$AG$167=$B24)*(economics!$D$2:$D$167="whr")*economics!$AI$2:$AI$167*_xlfn.NORM.DIST(BT$3,economics!$AK$2:$AK$167,economics!$AJ$2:$AJ$167,TRUE)),0)</f>
        <v>0</v>
      </c>
      <c r="BU24" s="68">
        <f t="array" ref="BU24">IF($D24,SUMPRODUCT((economics!$AG$2:$AG$167=$B24)*(economics!$D$2:$D$167="whr")*economics!$AI$2:$AI$167*_xlfn.NORM.DIST(BU$3,economics!$AK$2:$AK$167,economics!$AJ$2:$AJ$167,TRUE)),0)</f>
        <v>0</v>
      </c>
      <c r="BV24" s="68">
        <f t="array" ref="BV24">IF($D24,SUMPRODUCT((economics!$AG$2:$AG$167=$B24)*(economics!$D$2:$D$167="whr")*economics!$AI$2:$AI$167*_xlfn.NORM.DIST(BV$3,economics!$AK$2:$AK$167,economics!$AJ$2:$AJ$167,TRUE)),0)</f>
        <v>0</v>
      </c>
      <c r="BW24" s="68">
        <f t="array" ref="BW24">IF($D24,SUMPRODUCT((economics!$AG$2:$AG$167=$B24)*(economics!$D$2:$D$167="whr")*economics!$AI$2:$AI$167*_xlfn.NORM.DIST(BW$3,economics!$AK$2:$AK$167,economics!$AJ$2:$AJ$167,TRUE)),0)</f>
        <v>0</v>
      </c>
      <c r="BX24" s="68">
        <f t="array" ref="BX24">IF($D24,SUMPRODUCT((economics!$AG$2:$AG$167=$B24)*(economics!$D$2:$D$167="whr")*economics!$AI$2:$AI$167*_xlfn.NORM.DIST(BX$3,economics!$AK$2:$AK$167,economics!$AJ$2:$AJ$167,TRUE)),0)</f>
        <v>0</v>
      </c>
      <c r="BY24" s="68">
        <f t="array" ref="BY24">IF($D24,SUMPRODUCT((economics!$AG$2:$AG$167=$B24)*(economics!$D$2:$D$167="whr")*economics!$AI$2:$AI$167*_xlfn.NORM.DIST(BY$3,economics!$AK$2:$AK$167,economics!$AJ$2:$AJ$167,TRUE)),0)</f>
        <v>0</v>
      </c>
      <c r="BZ24" s="68">
        <f t="array" ref="BZ24">IF($D24,SUMPRODUCT((economics!$AG$2:$AG$167=$B24)*(economics!$D$2:$D$167="whr")*economics!$AI$2:$AI$167*_xlfn.NORM.DIST(BZ$3,economics!$AK$2:$AK$167,economics!$AJ$2:$AJ$167,TRUE)),0)</f>
        <v>0</v>
      </c>
      <c r="CA24" s="68">
        <f t="array" ref="CA24">IF($D24,SUMPRODUCT((economics!$AG$2:$AG$167=$B24)*(economics!$D$2:$D$167="whr")*economics!$AI$2:$AI$167*_xlfn.NORM.DIST(CA$3,economics!$AK$2:$AK$167,economics!$AJ$2:$AJ$167,TRUE)),0)</f>
        <v>0</v>
      </c>
      <c r="CB24" s="68">
        <f t="array" ref="CB24">IF($D24,SUMPRODUCT((economics!$AG$2:$AG$167=$B24)*(economics!$D$2:$D$167="whr")*economics!$AI$2:$AI$167*_xlfn.NORM.DIST(CB$3,economics!$AK$2:$AK$167,economics!$AJ$2:$AJ$167,TRUE)),0)</f>
        <v>0</v>
      </c>
      <c r="CC24" s="68">
        <f t="array" ref="CC24">IF($D24,SUMPRODUCT((economics!$AG$2:$AG$167=$B24)*(economics!$D$2:$D$167="whr")*economics!$AI$2:$AI$167*_xlfn.NORM.DIST(CC$3,economics!$AK$2:$AK$167,economics!$AJ$2:$AJ$167,TRUE)),0)</f>
        <v>0</v>
      </c>
      <c r="CD24" s="68">
        <f t="array" ref="CD24">IF($D24,SUMPRODUCT((economics!$AG$2:$AG$167=$B24)*(economics!$D$2:$D$167="whr")*economics!$AI$2:$AI$167*_xlfn.NORM.DIST(CD$3,economics!$AK$2:$AK$167,economics!$AJ$2:$AJ$167,TRUE)),0)</f>
        <v>0</v>
      </c>
      <c r="CE24" s="68">
        <f t="array" ref="CE24">IF($D24,SUMPRODUCT((economics!$AG$2:$AG$167=$B24)*(economics!$D$2:$D$167="whr")*economics!$AI$2:$AI$167*_xlfn.NORM.DIST(CE$3,economics!$AK$2:$AK$167,economics!$AJ$2:$AJ$167,TRUE)),0)</f>
        <v>0</v>
      </c>
      <c r="CF24" s="68">
        <f t="array" ref="CF24">IF($D24,SUMPRODUCT((economics!$AG$2:$AG$167=$B24)*(economics!$D$2:$D$167="whr")*economics!$AI$2:$AI$167*_xlfn.NORM.DIST(CF$3,economics!$AK$2:$AK$167,economics!$AJ$2:$AJ$167,TRUE)),0)</f>
        <v>0</v>
      </c>
      <c r="CG24" s="68">
        <f t="array" ref="CG24">IF($D24,SUMPRODUCT((economics!$AG$2:$AG$167=$B24)*(economics!$D$2:$D$167="whr")*economics!$AI$2:$AI$167*_xlfn.NORM.DIST(CG$3,economics!$AK$2:$AK$167,economics!$AJ$2:$AJ$167,TRUE)),0)</f>
        <v>0</v>
      </c>
      <c r="CH24" s="68">
        <f t="array" ref="CH24">IF($D24,SUMPRODUCT((economics!$AG$2:$AG$167=$B24)*(economics!$D$2:$D$167="whr")*economics!$AI$2:$AI$167*_xlfn.NORM.DIST(CH$3,economics!$AK$2:$AK$167,economics!$AJ$2:$AJ$167,TRUE)),0)</f>
        <v>0</v>
      </c>
    </row>
    <row r="25" spans="1:86" x14ac:dyDescent="0.35">
      <c r="A25" t="str">
        <f>WHRPbI!A23</f>
        <v>other manufacturing 31T33</v>
      </c>
      <c r="B25" t="s">
        <v>764</v>
      </c>
      <c r="C25" s="68">
        <f>WHRPbI!B23</f>
        <v>9.7254807692307696E-2</v>
      </c>
      <c r="D25" t="b">
        <f>ISNUMBER(MATCH($B25,'energy base (MECS)'!$K$4:$K$9,0))</f>
        <v>0</v>
      </c>
      <c r="E25" s="68">
        <f t="array" ref="E25">IF($D25,SUMPRODUCT((economics!$AG$2:$AG$167=$B25)*(economics!$D$2:$D$167="whr")*economics!$AI$2:$AI$167*_xlfn.NORM.DIST(E$3,economics!$AK$2:$AK$167,economics!$AJ$2:$AJ$167,TRUE)),0)</f>
        <v>0</v>
      </c>
      <c r="F25" s="68">
        <f t="array" ref="F25">IF($D25,SUMPRODUCT((economics!$AG$2:$AG$167=$B25)*(economics!$D$2:$D$167="whr")*economics!$AI$2:$AI$167*_xlfn.NORM.DIST(F$3,economics!$AK$2:$AK$167,economics!$AJ$2:$AJ$167,TRUE)),0)</f>
        <v>0</v>
      </c>
      <c r="G25" s="68">
        <f t="array" ref="G25">IF($D25,SUMPRODUCT((economics!$AG$2:$AG$167=$B25)*(economics!$D$2:$D$167="whr")*economics!$AI$2:$AI$167*_xlfn.NORM.DIST(G$3,economics!$AK$2:$AK$167,economics!$AJ$2:$AJ$167,TRUE)),0)</f>
        <v>0</v>
      </c>
      <c r="H25" s="68">
        <f t="array" ref="H25">IF($D25,SUMPRODUCT((economics!$AG$2:$AG$167=$B25)*(economics!$D$2:$D$167="whr")*economics!$AI$2:$AI$167*_xlfn.NORM.DIST(H$3,economics!$AK$2:$AK$167,economics!$AJ$2:$AJ$167,TRUE)),0)</f>
        <v>0</v>
      </c>
      <c r="I25" s="68">
        <f t="array" ref="I25">IF($D25,SUMPRODUCT((economics!$AG$2:$AG$167=$B25)*(economics!$D$2:$D$167="whr")*economics!$AI$2:$AI$167*_xlfn.NORM.DIST(I$3,economics!$AK$2:$AK$167,economics!$AJ$2:$AJ$167,TRUE)),0)</f>
        <v>0</v>
      </c>
      <c r="J25" s="68">
        <f t="array" ref="J25">IF($D25,SUMPRODUCT((economics!$AG$2:$AG$167=$B25)*(economics!$D$2:$D$167="whr")*economics!$AI$2:$AI$167*_xlfn.NORM.DIST(J$3,economics!$AK$2:$AK$167,economics!$AJ$2:$AJ$167,TRUE)),0)</f>
        <v>0</v>
      </c>
      <c r="K25" s="68">
        <f t="array" ref="K25">IF($D25,SUMPRODUCT((economics!$AG$2:$AG$167=$B25)*(economics!$D$2:$D$167="whr")*economics!$AI$2:$AI$167*_xlfn.NORM.DIST(K$3,economics!$AK$2:$AK$167,economics!$AJ$2:$AJ$167,TRUE)),0)</f>
        <v>0</v>
      </c>
      <c r="L25" s="68">
        <f t="array" ref="L25">IF($D25,SUMPRODUCT((economics!$AG$2:$AG$167=$B25)*(economics!$D$2:$D$167="whr")*economics!$AI$2:$AI$167*_xlfn.NORM.DIST(L$3,economics!$AK$2:$AK$167,economics!$AJ$2:$AJ$167,TRUE)),0)</f>
        <v>0</v>
      </c>
      <c r="M25" s="68">
        <f t="array" ref="M25">IF($D25,SUMPRODUCT((economics!$AG$2:$AG$167=$B25)*(economics!$D$2:$D$167="whr")*economics!$AI$2:$AI$167*_xlfn.NORM.DIST(M$3,economics!$AK$2:$AK$167,economics!$AJ$2:$AJ$167,TRUE)),0)</f>
        <v>0</v>
      </c>
      <c r="N25" s="68">
        <f t="array" ref="N25">IF($D25,SUMPRODUCT((economics!$AG$2:$AG$167=$B25)*(economics!$D$2:$D$167="whr")*economics!$AI$2:$AI$167*_xlfn.NORM.DIST(N$3,economics!$AK$2:$AK$167,economics!$AJ$2:$AJ$167,TRUE)),0)</f>
        <v>0</v>
      </c>
      <c r="O25" s="68">
        <f t="array" ref="O25">IF($D25,SUMPRODUCT((economics!$AG$2:$AG$167=$B25)*(economics!$D$2:$D$167="whr")*economics!$AI$2:$AI$167*_xlfn.NORM.DIST(O$3,economics!$AK$2:$AK$167,economics!$AJ$2:$AJ$167,TRUE)),0)</f>
        <v>0</v>
      </c>
      <c r="P25" s="68">
        <f t="array" ref="P25">IF($D25,SUMPRODUCT((economics!$AG$2:$AG$167=$B25)*(economics!$D$2:$D$167="whr")*economics!$AI$2:$AI$167*_xlfn.NORM.DIST(P$3,economics!$AK$2:$AK$167,economics!$AJ$2:$AJ$167,TRUE)),0)</f>
        <v>0</v>
      </c>
      <c r="Q25" s="68">
        <f t="array" ref="Q25">IF($D25,SUMPRODUCT((economics!$AG$2:$AG$167=$B25)*(economics!$D$2:$D$167="whr")*economics!$AI$2:$AI$167*_xlfn.NORM.DIST(Q$3,economics!$AK$2:$AK$167,economics!$AJ$2:$AJ$167,TRUE)),0)</f>
        <v>0</v>
      </c>
      <c r="R25" s="68">
        <f t="array" ref="R25">IF($D25,SUMPRODUCT((economics!$AG$2:$AG$167=$B25)*(economics!$D$2:$D$167="whr")*economics!$AI$2:$AI$167*_xlfn.NORM.DIST(R$3,economics!$AK$2:$AK$167,economics!$AJ$2:$AJ$167,TRUE)),0)</f>
        <v>0</v>
      </c>
      <c r="S25" s="68">
        <f t="array" ref="S25">IF($D25,SUMPRODUCT((economics!$AG$2:$AG$167=$B25)*(economics!$D$2:$D$167="whr")*economics!$AI$2:$AI$167*_xlfn.NORM.DIST(S$3,economics!$AK$2:$AK$167,economics!$AJ$2:$AJ$167,TRUE)),0)</f>
        <v>0</v>
      </c>
      <c r="T25" s="68">
        <f t="array" ref="T25">IF($D25,SUMPRODUCT((economics!$AG$2:$AG$167=$B25)*(economics!$D$2:$D$167="whr")*economics!$AI$2:$AI$167*_xlfn.NORM.DIST(T$3,economics!$AK$2:$AK$167,economics!$AJ$2:$AJ$167,TRUE)),0)</f>
        <v>0</v>
      </c>
      <c r="U25" s="68">
        <f t="array" ref="U25">IF($D25,SUMPRODUCT((economics!$AG$2:$AG$167=$B25)*(economics!$D$2:$D$167="whr")*economics!$AI$2:$AI$167*_xlfn.NORM.DIST(U$3,economics!$AK$2:$AK$167,economics!$AJ$2:$AJ$167,TRUE)),0)</f>
        <v>0</v>
      </c>
      <c r="V25" s="68">
        <f t="array" ref="V25">IF($D25,SUMPRODUCT((economics!$AG$2:$AG$167=$B25)*(economics!$D$2:$D$167="whr")*economics!$AI$2:$AI$167*_xlfn.NORM.DIST(V$3,economics!$AK$2:$AK$167,economics!$AJ$2:$AJ$167,TRUE)),0)</f>
        <v>0</v>
      </c>
      <c r="W25" s="68">
        <f t="array" ref="W25">IF($D25,SUMPRODUCT((economics!$AG$2:$AG$167=$B25)*(economics!$D$2:$D$167="whr")*economics!$AI$2:$AI$167*_xlfn.NORM.DIST(W$3,economics!$AK$2:$AK$167,economics!$AJ$2:$AJ$167,TRUE)),0)</f>
        <v>0</v>
      </c>
      <c r="X25" s="68">
        <f t="array" ref="X25">IF($D25,SUMPRODUCT((economics!$AG$2:$AG$167=$B25)*(economics!$D$2:$D$167="whr")*economics!$AI$2:$AI$167*_xlfn.NORM.DIST(X$3,economics!$AK$2:$AK$167,economics!$AJ$2:$AJ$167,TRUE)),0)</f>
        <v>0</v>
      </c>
      <c r="Y25" s="68">
        <f t="array" ref="Y25">IF($D25,SUMPRODUCT((economics!$AG$2:$AG$167=$B25)*(economics!$D$2:$D$167="whr")*economics!$AI$2:$AI$167*_xlfn.NORM.DIST(Y$3,economics!$AK$2:$AK$167,economics!$AJ$2:$AJ$167,TRUE)),0)</f>
        <v>0</v>
      </c>
      <c r="Z25" s="68">
        <f t="array" ref="Z25">IF($D25,SUMPRODUCT((economics!$AG$2:$AG$167=$B25)*(economics!$D$2:$D$167="whr")*economics!$AI$2:$AI$167*_xlfn.NORM.DIST(Z$3,economics!$AK$2:$AK$167,economics!$AJ$2:$AJ$167,TRUE)),0)</f>
        <v>0</v>
      </c>
      <c r="AA25" s="68">
        <f t="array" ref="AA25">IF($D25,SUMPRODUCT((economics!$AG$2:$AG$167=$B25)*(economics!$D$2:$D$167="whr")*economics!$AI$2:$AI$167*_xlfn.NORM.DIST(AA$3,economics!$AK$2:$AK$167,economics!$AJ$2:$AJ$167,TRUE)),0)</f>
        <v>0</v>
      </c>
      <c r="AB25" s="68">
        <f t="array" ref="AB25">IF($D25,SUMPRODUCT((economics!$AG$2:$AG$167=$B25)*(economics!$D$2:$D$167="whr")*economics!$AI$2:$AI$167*_xlfn.NORM.DIST(AB$3,economics!$AK$2:$AK$167,economics!$AJ$2:$AJ$167,TRUE)),0)</f>
        <v>0</v>
      </c>
      <c r="AC25" s="68">
        <f t="array" ref="AC25">IF($D25,SUMPRODUCT((economics!$AG$2:$AG$167=$B25)*(economics!$D$2:$D$167="whr")*economics!$AI$2:$AI$167*_xlfn.NORM.DIST(AC$3,economics!$AK$2:$AK$167,economics!$AJ$2:$AJ$167,TRUE)),0)</f>
        <v>0</v>
      </c>
      <c r="AD25" s="68">
        <f t="array" ref="AD25">IF($D25,SUMPRODUCT((economics!$AG$2:$AG$167=$B25)*(economics!$D$2:$D$167="whr")*economics!$AI$2:$AI$167*_xlfn.NORM.DIST(AD$3,economics!$AK$2:$AK$167,economics!$AJ$2:$AJ$167,TRUE)),0)</f>
        <v>0</v>
      </c>
      <c r="AE25" s="68">
        <f t="array" ref="AE25">IF($D25,SUMPRODUCT((economics!$AG$2:$AG$167=$B25)*(economics!$D$2:$D$167="whr")*economics!$AI$2:$AI$167*_xlfn.NORM.DIST(AE$3,economics!$AK$2:$AK$167,economics!$AJ$2:$AJ$167,TRUE)),0)</f>
        <v>0</v>
      </c>
      <c r="AF25" s="68">
        <f t="array" ref="AF25">IF($D25,SUMPRODUCT((economics!$AG$2:$AG$167=$B25)*(economics!$D$2:$D$167="whr")*economics!$AI$2:$AI$167*_xlfn.NORM.DIST(AF$3,economics!$AK$2:$AK$167,economics!$AJ$2:$AJ$167,TRUE)),0)</f>
        <v>0</v>
      </c>
      <c r="AG25" s="68">
        <f t="array" ref="AG25">IF($D25,SUMPRODUCT((economics!$AG$2:$AG$167=$B25)*(economics!$D$2:$D$167="whr")*economics!$AI$2:$AI$167*_xlfn.NORM.DIST(AG$3,economics!$AK$2:$AK$167,economics!$AJ$2:$AJ$167,TRUE)),0)</f>
        <v>0</v>
      </c>
      <c r="AH25" s="68">
        <f t="array" ref="AH25">IF($D25,SUMPRODUCT((economics!$AG$2:$AG$167=$B25)*(economics!$D$2:$D$167="whr")*economics!$AI$2:$AI$167*_xlfn.NORM.DIST(AH$3,economics!$AK$2:$AK$167,economics!$AJ$2:$AJ$167,TRUE)),0)</f>
        <v>0</v>
      </c>
      <c r="AI25" s="68">
        <f t="array" ref="AI25">IF($D25,SUMPRODUCT((economics!$AG$2:$AG$167=$B25)*(economics!$D$2:$D$167="whr")*economics!$AI$2:$AI$167*_xlfn.NORM.DIST(AI$3,economics!$AK$2:$AK$167,economics!$AJ$2:$AJ$167,TRUE)),0)</f>
        <v>0</v>
      </c>
      <c r="AJ25" s="68">
        <f t="array" ref="AJ25">IF($D25,SUMPRODUCT((economics!$AG$2:$AG$167=$B25)*(economics!$D$2:$D$167="whr")*economics!$AI$2:$AI$167*_xlfn.NORM.DIST(AJ$3,economics!$AK$2:$AK$167,economics!$AJ$2:$AJ$167,TRUE)),0)</f>
        <v>0</v>
      </c>
      <c r="AK25" s="68">
        <f t="array" ref="AK25">IF($D25,SUMPRODUCT((economics!$AG$2:$AG$167=$B25)*(economics!$D$2:$D$167="whr")*economics!$AI$2:$AI$167*_xlfn.NORM.DIST(AK$3,economics!$AK$2:$AK$167,economics!$AJ$2:$AJ$167,TRUE)),0)</f>
        <v>0</v>
      </c>
      <c r="AL25" s="68">
        <f t="array" ref="AL25">IF($D25,SUMPRODUCT((economics!$AG$2:$AG$167=$B25)*(economics!$D$2:$D$167="whr")*economics!$AI$2:$AI$167*_xlfn.NORM.DIST(AL$3,economics!$AK$2:$AK$167,economics!$AJ$2:$AJ$167,TRUE)),0)</f>
        <v>0</v>
      </c>
      <c r="AM25" s="68">
        <f t="array" ref="AM25">IF($D25,SUMPRODUCT((economics!$AG$2:$AG$167=$B25)*(economics!$D$2:$D$167="whr")*economics!$AI$2:$AI$167*_xlfn.NORM.DIST(AM$3,economics!$AK$2:$AK$167,economics!$AJ$2:$AJ$167,TRUE)),0)</f>
        <v>0</v>
      </c>
      <c r="AN25" s="68">
        <f t="array" ref="AN25">IF($D25,SUMPRODUCT((economics!$AG$2:$AG$167=$B25)*(economics!$D$2:$D$167="whr")*economics!$AI$2:$AI$167*_xlfn.NORM.DIST(AN$3,economics!$AK$2:$AK$167,economics!$AJ$2:$AJ$167,TRUE)),0)</f>
        <v>0</v>
      </c>
      <c r="AO25" s="68">
        <f t="array" ref="AO25">IF($D25,SUMPRODUCT((economics!$AG$2:$AG$167=$B25)*(economics!$D$2:$D$167="whr")*economics!$AI$2:$AI$167*_xlfn.NORM.DIST(AO$3,economics!$AK$2:$AK$167,economics!$AJ$2:$AJ$167,TRUE)),0)</f>
        <v>0</v>
      </c>
      <c r="AP25" s="68">
        <f t="array" ref="AP25">IF($D25,SUMPRODUCT((economics!$AG$2:$AG$167=$B25)*(economics!$D$2:$D$167="whr")*economics!$AI$2:$AI$167*_xlfn.NORM.DIST(AP$3,economics!$AK$2:$AK$167,economics!$AJ$2:$AJ$167,TRUE)),0)</f>
        <v>0</v>
      </c>
      <c r="AQ25" s="68">
        <f t="array" ref="AQ25">IF($D25,SUMPRODUCT((economics!$AG$2:$AG$167=$B25)*(economics!$D$2:$D$167="whr")*economics!$AI$2:$AI$167*_xlfn.NORM.DIST(AQ$3,economics!$AK$2:$AK$167,economics!$AJ$2:$AJ$167,TRUE)),0)</f>
        <v>0</v>
      </c>
      <c r="AR25" s="68">
        <f t="array" ref="AR25">IF($D25,SUMPRODUCT((economics!$AG$2:$AG$167=$B25)*(economics!$D$2:$D$167="whr")*economics!$AI$2:$AI$167*_xlfn.NORM.DIST(AR$3,economics!$AK$2:$AK$167,economics!$AJ$2:$AJ$167,TRUE)),0)</f>
        <v>0</v>
      </c>
      <c r="AS25" s="68">
        <f t="array" ref="AS25">IF($D25,SUMPRODUCT((economics!$AG$2:$AG$167=$B25)*(economics!$D$2:$D$167="whr")*economics!$AI$2:$AI$167*_xlfn.NORM.DIST(AS$3,economics!$AK$2:$AK$167,economics!$AJ$2:$AJ$167,TRUE)),0)</f>
        <v>0</v>
      </c>
      <c r="AT25" s="68">
        <f t="array" ref="AT25">IF($D25,SUMPRODUCT((economics!$AG$2:$AG$167=$B25)*(economics!$D$2:$D$167="whr")*economics!$AI$2:$AI$167*_xlfn.NORM.DIST(AT$3,economics!$AK$2:$AK$167,economics!$AJ$2:$AJ$167,TRUE)),0)</f>
        <v>0</v>
      </c>
      <c r="AU25" s="68">
        <f t="array" ref="AU25">IF($D25,SUMPRODUCT((economics!$AG$2:$AG$167=$B25)*(economics!$D$2:$D$167="whr")*economics!$AI$2:$AI$167*_xlfn.NORM.DIST(AU$3,economics!$AK$2:$AK$167,economics!$AJ$2:$AJ$167,TRUE)),0)</f>
        <v>0</v>
      </c>
      <c r="AV25" s="68">
        <f t="array" ref="AV25">IF($D25,SUMPRODUCT((economics!$AG$2:$AG$167=$B25)*(economics!$D$2:$D$167="whr")*economics!$AI$2:$AI$167*_xlfn.NORM.DIST(AV$3,economics!$AK$2:$AK$167,economics!$AJ$2:$AJ$167,TRUE)),0)</f>
        <v>0</v>
      </c>
      <c r="AW25" s="68">
        <f t="array" ref="AW25">IF($D25,SUMPRODUCT((economics!$AG$2:$AG$167=$B25)*(economics!$D$2:$D$167="whr")*economics!$AI$2:$AI$167*_xlfn.NORM.DIST(AW$3,economics!$AK$2:$AK$167,economics!$AJ$2:$AJ$167,TRUE)),0)</f>
        <v>0</v>
      </c>
      <c r="AX25" s="68">
        <f t="array" ref="AX25">IF($D25,SUMPRODUCT((economics!$AG$2:$AG$167=$B25)*(economics!$D$2:$D$167="whr")*economics!$AI$2:$AI$167*_xlfn.NORM.DIST(AX$3,economics!$AK$2:$AK$167,economics!$AJ$2:$AJ$167,TRUE)),0)</f>
        <v>0</v>
      </c>
      <c r="AY25" s="68">
        <f t="array" ref="AY25">IF($D25,SUMPRODUCT((economics!$AG$2:$AG$167=$B25)*(economics!$D$2:$D$167="whr")*economics!$AI$2:$AI$167*_xlfn.NORM.DIST(AY$3,economics!$AK$2:$AK$167,economics!$AJ$2:$AJ$167,TRUE)),0)</f>
        <v>0</v>
      </c>
      <c r="AZ25" s="68">
        <f t="array" ref="AZ25">IF($D25,SUMPRODUCT((economics!$AG$2:$AG$167=$B25)*(economics!$D$2:$D$167="whr")*economics!$AI$2:$AI$167*_xlfn.NORM.DIST(AZ$3,economics!$AK$2:$AK$167,economics!$AJ$2:$AJ$167,TRUE)),0)</f>
        <v>0</v>
      </c>
      <c r="BA25" s="68">
        <f t="array" ref="BA25">IF($D25,SUMPRODUCT((economics!$AG$2:$AG$167=$B25)*(economics!$D$2:$D$167="whr")*economics!$AI$2:$AI$167*_xlfn.NORM.DIST(BA$3,economics!$AK$2:$AK$167,economics!$AJ$2:$AJ$167,TRUE)),0)</f>
        <v>0</v>
      </c>
      <c r="BB25" s="68">
        <f t="array" ref="BB25">IF($D25,SUMPRODUCT((economics!$AG$2:$AG$167=$B25)*(economics!$D$2:$D$167="whr")*economics!$AI$2:$AI$167*_xlfn.NORM.DIST(BB$3,economics!$AK$2:$AK$167,economics!$AJ$2:$AJ$167,TRUE)),0)</f>
        <v>0</v>
      </c>
      <c r="BC25" s="68">
        <f t="array" ref="BC25">IF($D25,SUMPRODUCT((economics!$AG$2:$AG$167=$B25)*(economics!$D$2:$D$167="whr")*economics!$AI$2:$AI$167*_xlfn.NORM.DIST(BC$3,economics!$AK$2:$AK$167,economics!$AJ$2:$AJ$167,TRUE)),0)</f>
        <v>0</v>
      </c>
      <c r="BD25" s="68">
        <f t="array" ref="BD25">IF($D25,SUMPRODUCT((economics!$AG$2:$AG$167=$B25)*(economics!$D$2:$D$167="whr")*economics!$AI$2:$AI$167*_xlfn.NORM.DIST(BD$3,economics!$AK$2:$AK$167,economics!$AJ$2:$AJ$167,TRUE)),0)</f>
        <v>0</v>
      </c>
      <c r="BE25" s="68">
        <f t="array" ref="BE25">IF($D25,SUMPRODUCT((economics!$AG$2:$AG$167=$B25)*(economics!$D$2:$D$167="whr")*economics!$AI$2:$AI$167*_xlfn.NORM.DIST(BE$3,economics!$AK$2:$AK$167,economics!$AJ$2:$AJ$167,TRUE)),0)</f>
        <v>0</v>
      </c>
      <c r="BF25" s="68">
        <f t="array" ref="BF25">IF($D25,SUMPRODUCT((economics!$AG$2:$AG$167=$B25)*(economics!$D$2:$D$167="whr")*economics!$AI$2:$AI$167*_xlfn.NORM.DIST(BF$3,economics!$AK$2:$AK$167,economics!$AJ$2:$AJ$167,TRUE)),0)</f>
        <v>0</v>
      </c>
      <c r="BG25" s="68">
        <f t="array" ref="BG25">IF($D25,SUMPRODUCT((economics!$AG$2:$AG$167=$B25)*(economics!$D$2:$D$167="whr")*economics!$AI$2:$AI$167*_xlfn.NORM.DIST(BG$3,economics!$AK$2:$AK$167,economics!$AJ$2:$AJ$167,TRUE)),0)</f>
        <v>0</v>
      </c>
      <c r="BH25" s="68">
        <f t="array" ref="BH25">IF($D25,SUMPRODUCT((economics!$AG$2:$AG$167=$B25)*(economics!$D$2:$D$167="whr")*economics!$AI$2:$AI$167*_xlfn.NORM.DIST(BH$3,economics!$AK$2:$AK$167,economics!$AJ$2:$AJ$167,TRUE)),0)</f>
        <v>0</v>
      </c>
      <c r="BI25" s="68">
        <f t="array" ref="BI25">IF($D25,SUMPRODUCT((economics!$AG$2:$AG$167=$B25)*(economics!$D$2:$D$167="whr")*economics!$AI$2:$AI$167*_xlfn.NORM.DIST(BI$3,economics!$AK$2:$AK$167,economics!$AJ$2:$AJ$167,TRUE)),0)</f>
        <v>0</v>
      </c>
      <c r="BJ25" s="68">
        <f t="array" ref="BJ25">IF($D25,SUMPRODUCT((economics!$AG$2:$AG$167=$B25)*(economics!$D$2:$D$167="whr")*economics!$AI$2:$AI$167*_xlfn.NORM.DIST(BJ$3,economics!$AK$2:$AK$167,economics!$AJ$2:$AJ$167,TRUE)),0)</f>
        <v>0</v>
      </c>
      <c r="BK25" s="68">
        <f t="array" ref="BK25">IF($D25,SUMPRODUCT((economics!$AG$2:$AG$167=$B25)*(economics!$D$2:$D$167="whr")*economics!$AI$2:$AI$167*_xlfn.NORM.DIST(BK$3,economics!$AK$2:$AK$167,economics!$AJ$2:$AJ$167,TRUE)),0)</f>
        <v>0</v>
      </c>
      <c r="BL25" s="68">
        <f t="array" ref="BL25">IF($D25,SUMPRODUCT((economics!$AG$2:$AG$167=$B25)*(economics!$D$2:$D$167="whr")*economics!$AI$2:$AI$167*_xlfn.NORM.DIST(BL$3,economics!$AK$2:$AK$167,economics!$AJ$2:$AJ$167,TRUE)),0)</f>
        <v>0</v>
      </c>
      <c r="BM25" s="68">
        <f t="array" ref="BM25">IF($D25,SUMPRODUCT((economics!$AG$2:$AG$167=$B25)*(economics!$D$2:$D$167="whr")*economics!$AI$2:$AI$167*_xlfn.NORM.DIST(BM$3,economics!$AK$2:$AK$167,economics!$AJ$2:$AJ$167,TRUE)),0)</f>
        <v>0</v>
      </c>
      <c r="BN25" s="68">
        <f t="array" ref="BN25">IF($D25,SUMPRODUCT((economics!$AG$2:$AG$167=$B25)*(economics!$D$2:$D$167="whr")*economics!$AI$2:$AI$167*_xlfn.NORM.DIST(BN$3,economics!$AK$2:$AK$167,economics!$AJ$2:$AJ$167,TRUE)),0)</f>
        <v>0</v>
      </c>
      <c r="BO25" s="68">
        <f t="array" ref="BO25">IF($D25,SUMPRODUCT((economics!$AG$2:$AG$167=$B25)*(economics!$D$2:$D$167="whr")*economics!$AI$2:$AI$167*_xlfn.NORM.DIST(BO$3,economics!$AK$2:$AK$167,economics!$AJ$2:$AJ$167,TRUE)),0)</f>
        <v>0</v>
      </c>
      <c r="BP25" s="68">
        <f t="array" ref="BP25">IF($D25,SUMPRODUCT((economics!$AG$2:$AG$167=$B25)*(economics!$D$2:$D$167="whr")*economics!$AI$2:$AI$167*_xlfn.NORM.DIST(BP$3,economics!$AK$2:$AK$167,economics!$AJ$2:$AJ$167,TRUE)),0)</f>
        <v>0</v>
      </c>
      <c r="BQ25" s="68">
        <f t="array" ref="BQ25">IF($D25,SUMPRODUCT((economics!$AG$2:$AG$167=$B25)*(economics!$D$2:$D$167="whr")*economics!$AI$2:$AI$167*_xlfn.NORM.DIST(BQ$3,economics!$AK$2:$AK$167,economics!$AJ$2:$AJ$167,TRUE)),0)</f>
        <v>0</v>
      </c>
      <c r="BR25" s="68">
        <f t="array" ref="BR25">IF($D25,SUMPRODUCT((economics!$AG$2:$AG$167=$B25)*(economics!$D$2:$D$167="whr")*economics!$AI$2:$AI$167*_xlfn.NORM.DIST(BR$3,economics!$AK$2:$AK$167,economics!$AJ$2:$AJ$167,TRUE)),0)</f>
        <v>0</v>
      </c>
      <c r="BS25" s="68">
        <f t="array" ref="BS25">IF($D25,SUMPRODUCT((economics!$AG$2:$AG$167=$B25)*(economics!$D$2:$D$167="whr")*economics!$AI$2:$AI$167*_xlfn.NORM.DIST(BS$3,economics!$AK$2:$AK$167,economics!$AJ$2:$AJ$167,TRUE)),0)</f>
        <v>0</v>
      </c>
      <c r="BT25" s="68">
        <f t="array" ref="BT25">IF($D25,SUMPRODUCT((economics!$AG$2:$AG$167=$B25)*(economics!$D$2:$D$167="whr")*economics!$AI$2:$AI$167*_xlfn.NORM.DIST(BT$3,economics!$AK$2:$AK$167,economics!$AJ$2:$AJ$167,TRUE)),0)</f>
        <v>0</v>
      </c>
      <c r="BU25" s="68">
        <f t="array" ref="BU25">IF($D25,SUMPRODUCT((economics!$AG$2:$AG$167=$B25)*(economics!$D$2:$D$167="whr")*economics!$AI$2:$AI$167*_xlfn.NORM.DIST(BU$3,economics!$AK$2:$AK$167,economics!$AJ$2:$AJ$167,TRUE)),0)</f>
        <v>0</v>
      </c>
      <c r="BV25" s="68">
        <f t="array" ref="BV25">IF($D25,SUMPRODUCT((economics!$AG$2:$AG$167=$B25)*(economics!$D$2:$D$167="whr")*economics!$AI$2:$AI$167*_xlfn.NORM.DIST(BV$3,economics!$AK$2:$AK$167,economics!$AJ$2:$AJ$167,TRUE)),0)</f>
        <v>0</v>
      </c>
      <c r="BW25" s="68">
        <f t="array" ref="BW25">IF($D25,SUMPRODUCT((economics!$AG$2:$AG$167=$B25)*(economics!$D$2:$D$167="whr")*economics!$AI$2:$AI$167*_xlfn.NORM.DIST(BW$3,economics!$AK$2:$AK$167,economics!$AJ$2:$AJ$167,TRUE)),0)</f>
        <v>0</v>
      </c>
      <c r="BX25" s="68">
        <f t="array" ref="BX25">IF($D25,SUMPRODUCT((economics!$AG$2:$AG$167=$B25)*(economics!$D$2:$D$167="whr")*economics!$AI$2:$AI$167*_xlfn.NORM.DIST(BX$3,economics!$AK$2:$AK$167,economics!$AJ$2:$AJ$167,TRUE)),0)</f>
        <v>0</v>
      </c>
      <c r="BY25" s="68">
        <f t="array" ref="BY25">IF($D25,SUMPRODUCT((economics!$AG$2:$AG$167=$B25)*(economics!$D$2:$D$167="whr")*economics!$AI$2:$AI$167*_xlfn.NORM.DIST(BY$3,economics!$AK$2:$AK$167,economics!$AJ$2:$AJ$167,TRUE)),0)</f>
        <v>0</v>
      </c>
      <c r="BZ25" s="68">
        <f t="array" ref="BZ25">IF($D25,SUMPRODUCT((economics!$AG$2:$AG$167=$B25)*(economics!$D$2:$D$167="whr")*economics!$AI$2:$AI$167*_xlfn.NORM.DIST(BZ$3,economics!$AK$2:$AK$167,economics!$AJ$2:$AJ$167,TRUE)),0)</f>
        <v>0</v>
      </c>
      <c r="CA25" s="68">
        <f t="array" ref="CA25">IF($D25,SUMPRODUCT((economics!$AG$2:$AG$167=$B25)*(economics!$D$2:$D$167="whr")*economics!$AI$2:$AI$167*_xlfn.NORM.DIST(CA$3,economics!$AK$2:$AK$167,economics!$AJ$2:$AJ$167,TRUE)),0)</f>
        <v>0</v>
      </c>
      <c r="CB25" s="68">
        <f t="array" ref="CB25">IF($D25,SUMPRODUCT((economics!$AG$2:$AG$167=$B25)*(economics!$D$2:$D$167="whr")*economics!$AI$2:$AI$167*_xlfn.NORM.DIST(CB$3,economics!$AK$2:$AK$167,economics!$AJ$2:$AJ$167,TRUE)),0)</f>
        <v>0</v>
      </c>
      <c r="CC25" s="68">
        <f t="array" ref="CC25">IF($D25,SUMPRODUCT((economics!$AG$2:$AG$167=$B25)*(economics!$D$2:$D$167="whr")*economics!$AI$2:$AI$167*_xlfn.NORM.DIST(CC$3,economics!$AK$2:$AK$167,economics!$AJ$2:$AJ$167,TRUE)),0)</f>
        <v>0</v>
      </c>
      <c r="CD25" s="68">
        <f t="array" ref="CD25">IF($D25,SUMPRODUCT((economics!$AG$2:$AG$167=$B25)*(economics!$D$2:$D$167="whr")*economics!$AI$2:$AI$167*_xlfn.NORM.DIST(CD$3,economics!$AK$2:$AK$167,economics!$AJ$2:$AJ$167,TRUE)),0)</f>
        <v>0</v>
      </c>
      <c r="CE25" s="68">
        <f t="array" ref="CE25">IF($D25,SUMPRODUCT((economics!$AG$2:$AG$167=$B25)*(economics!$D$2:$D$167="whr")*economics!$AI$2:$AI$167*_xlfn.NORM.DIST(CE$3,economics!$AK$2:$AK$167,economics!$AJ$2:$AJ$167,TRUE)),0)</f>
        <v>0</v>
      </c>
      <c r="CF25" s="68">
        <f t="array" ref="CF25">IF($D25,SUMPRODUCT((economics!$AG$2:$AG$167=$B25)*(economics!$D$2:$D$167="whr")*economics!$AI$2:$AI$167*_xlfn.NORM.DIST(CF$3,economics!$AK$2:$AK$167,economics!$AJ$2:$AJ$167,TRUE)),0)</f>
        <v>0</v>
      </c>
      <c r="CG25" s="68">
        <f t="array" ref="CG25">IF($D25,SUMPRODUCT((economics!$AG$2:$AG$167=$B25)*(economics!$D$2:$D$167="whr")*economics!$AI$2:$AI$167*_xlfn.NORM.DIST(CG$3,economics!$AK$2:$AK$167,economics!$AJ$2:$AJ$167,TRUE)),0)</f>
        <v>0</v>
      </c>
      <c r="CH25" s="68">
        <f t="array" ref="CH25">IF($D25,SUMPRODUCT((economics!$AG$2:$AG$167=$B25)*(economics!$D$2:$D$167="whr")*economics!$AI$2:$AI$167*_xlfn.NORM.DIST(CH$3,economics!$AK$2:$AK$167,economics!$AJ$2:$AJ$167,TRUE)),0)</f>
        <v>0</v>
      </c>
    </row>
    <row r="26" spans="1:86" x14ac:dyDescent="0.35">
      <c r="A26" t="str">
        <f>WHRPbI!A24</f>
        <v>energy pipelines and gas processing 352T353</v>
      </c>
      <c r="B26" t="s">
        <v>765</v>
      </c>
      <c r="C26" s="68">
        <f>WHRPbI!B24</f>
        <v>0</v>
      </c>
      <c r="D26" t="b">
        <f>ISNUMBER(MATCH($B26,'energy base (MECS)'!$K$4:$K$9,0))</f>
        <v>0</v>
      </c>
      <c r="E26" s="68">
        <f t="array" ref="E26">IF($D26,SUMPRODUCT((economics!$AG$2:$AG$167=$B26)*(economics!$D$2:$D$167="whr")*economics!$AI$2:$AI$167*_xlfn.NORM.DIST(E$3,economics!$AK$2:$AK$167,economics!$AJ$2:$AJ$167,TRUE)),0)</f>
        <v>0</v>
      </c>
      <c r="F26" s="68">
        <f t="array" ref="F26">IF($D26,SUMPRODUCT((economics!$AG$2:$AG$167=$B26)*(economics!$D$2:$D$167="whr")*economics!$AI$2:$AI$167*_xlfn.NORM.DIST(F$3,economics!$AK$2:$AK$167,economics!$AJ$2:$AJ$167,TRUE)),0)</f>
        <v>0</v>
      </c>
      <c r="G26" s="68">
        <f t="array" ref="G26">IF($D26,SUMPRODUCT((economics!$AG$2:$AG$167=$B26)*(economics!$D$2:$D$167="whr")*economics!$AI$2:$AI$167*_xlfn.NORM.DIST(G$3,economics!$AK$2:$AK$167,economics!$AJ$2:$AJ$167,TRUE)),0)</f>
        <v>0</v>
      </c>
      <c r="H26" s="68">
        <f t="array" ref="H26">IF($D26,SUMPRODUCT((economics!$AG$2:$AG$167=$B26)*(economics!$D$2:$D$167="whr")*economics!$AI$2:$AI$167*_xlfn.NORM.DIST(H$3,economics!$AK$2:$AK$167,economics!$AJ$2:$AJ$167,TRUE)),0)</f>
        <v>0</v>
      </c>
      <c r="I26" s="68">
        <f t="array" ref="I26">IF($D26,SUMPRODUCT((economics!$AG$2:$AG$167=$B26)*(economics!$D$2:$D$167="whr")*economics!$AI$2:$AI$167*_xlfn.NORM.DIST(I$3,economics!$AK$2:$AK$167,economics!$AJ$2:$AJ$167,TRUE)),0)</f>
        <v>0</v>
      </c>
      <c r="J26" s="68">
        <f t="array" ref="J26">IF($D26,SUMPRODUCT((economics!$AG$2:$AG$167=$B26)*(economics!$D$2:$D$167="whr")*economics!$AI$2:$AI$167*_xlfn.NORM.DIST(J$3,economics!$AK$2:$AK$167,economics!$AJ$2:$AJ$167,TRUE)),0)</f>
        <v>0</v>
      </c>
      <c r="K26" s="68">
        <f t="array" ref="K26">IF($D26,SUMPRODUCT((economics!$AG$2:$AG$167=$B26)*(economics!$D$2:$D$167="whr")*economics!$AI$2:$AI$167*_xlfn.NORM.DIST(K$3,economics!$AK$2:$AK$167,economics!$AJ$2:$AJ$167,TRUE)),0)</f>
        <v>0</v>
      </c>
      <c r="L26" s="68">
        <f t="array" ref="L26">IF($D26,SUMPRODUCT((economics!$AG$2:$AG$167=$B26)*(economics!$D$2:$D$167="whr")*economics!$AI$2:$AI$167*_xlfn.NORM.DIST(L$3,economics!$AK$2:$AK$167,economics!$AJ$2:$AJ$167,TRUE)),0)</f>
        <v>0</v>
      </c>
      <c r="M26" s="68">
        <f t="array" ref="M26">IF($D26,SUMPRODUCT((economics!$AG$2:$AG$167=$B26)*(economics!$D$2:$D$167="whr")*economics!$AI$2:$AI$167*_xlfn.NORM.DIST(M$3,economics!$AK$2:$AK$167,economics!$AJ$2:$AJ$167,TRUE)),0)</f>
        <v>0</v>
      </c>
      <c r="N26" s="68">
        <f t="array" ref="N26">IF($D26,SUMPRODUCT((economics!$AG$2:$AG$167=$B26)*(economics!$D$2:$D$167="whr")*economics!$AI$2:$AI$167*_xlfn.NORM.DIST(N$3,economics!$AK$2:$AK$167,economics!$AJ$2:$AJ$167,TRUE)),0)</f>
        <v>0</v>
      </c>
      <c r="O26" s="68">
        <f t="array" ref="O26">IF($D26,SUMPRODUCT((economics!$AG$2:$AG$167=$B26)*(economics!$D$2:$D$167="whr")*economics!$AI$2:$AI$167*_xlfn.NORM.DIST(O$3,economics!$AK$2:$AK$167,economics!$AJ$2:$AJ$167,TRUE)),0)</f>
        <v>0</v>
      </c>
      <c r="P26" s="68">
        <f t="array" ref="P26">IF($D26,SUMPRODUCT((economics!$AG$2:$AG$167=$B26)*(economics!$D$2:$D$167="whr")*economics!$AI$2:$AI$167*_xlfn.NORM.DIST(P$3,economics!$AK$2:$AK$167,economics!$AJ$2:$AJ$167,TRUE)),0)</f>
        <v>0</v>
      </c>
      <c r="Q26" s="68">
        <f t="array" ref="Q26">IF($D26,SUMPRODUCT((economics!$AG$2:$AG$167=$B26)*(economics!$D$2:$D$167="whr")*economics!$AI$2:$AI$167*_xlfn.NORM.DIST(Q$3,economics!$AK$2:$AK$167,economics!$AJ$2:$AJ$167,TRUE)),0)</f>
        <v>0</v>
      </c>
      <c r="R26" s="68">
        <f t="array" ref="R26">IF($D26,SUMPRODUCT((economics!$AG$2:$AG$167=$B26)*(economics!$D$2:$D$167="whr")*economics!$AI$2:$AI$167*_xlfn.NORM.DIST(R$3,economics!$AK$2:$AK$167,economics!$AJ$2:$AJ$167,TRUE)),0)</f>
        <v>0</v>
      </c>
      <c r="S26" s="68">
        <f t="array" ref="S26">IF($D26,SUMPRODUCT((economics!$AG$2:$AG$167=$B26)*(economics!$D$2:$D$167="whr")*economics!$AI$2:$AI$167*_xlfn.NORM.DIST(S$3,economics!$AK$2:$AK$167,economics!$AJ$2:$AJ$167,TRUE)),0)</f>
        <v>0</v>
      </c>
      <c r="T26" s="68">
        <f t="array" ref="T26">IF($D26,SUMPRODUCT((economics!$AG$2:$AG$167=$B26)*(economics!$D$2:$D$167="whr")*economics!$AI$2:$AI$167*_xlfn.NORM.DIST(T$3,economics!$AK$2:$AK$167,economics!$AJ$2:$AJ$167,TRUE)),0)</f>
        <v>0</v>
      </c>
      <c r="U26" s="68">
        <f t="array" ref="U26">IF($D26,SUMPRODUCT((economics!$AG$2:$AG$167=$B26)*(economics!$D$2:$D$167="whr")*economics!$AI$2:$AI$167*_xlfn.NORM.DIST(U$3,economics!$AK$2:$AK$167,economics!$AJ$2:$AJ$167,TRUE)),0)</f>
        <v>0</v>
      </c>
      <c r="V26" s="68">
        <f t="array" ref="V26">IF($D26,SUMPRODUCT((economics!$AG$2:$AG$167=$B26)*(economics!$D$2:$D$167="whr")*economics!$AI$2:$AI$167*_xlfn.NORM.DIST(V$3,economics!$AK$2:$AK$167,economics!$AJ$2:$AJ$167,TRUE)),0)</f>
        <v>0</v>
      </c>
      <c r="W26" s="68">
        <f t="array" ref="W26">IF($D26,SUMPRODUCT((economics!$AG$2:$AG$167=$B26)*(economics!$D$2:$D$167="whr")*economics!$AI$2:$AI$167*_xlfn.NORM.DIST(W$3,economics!$AK$2:$AK$167,economics!$AJ$2:$AJ$167,TRUE)),0)</f>
        <v>0</v>
      </c>
      <c r="X26" s="68">
        <f t="array" ref="X26">IF($D26,SUMPRODUCT((economics!$AG$2:$AG$167=$B26)*(economics!$D$2:$D$167="whr")*economics!$AI$2:$AI$167*_xlfn.NORM.DIST(X$3,economics!$AK$2:$AK$167,economics!$AJ$2:$AJ$167,TRUE)),0)</f>
        <v>0</v>
      </c>
      <c r="Y26" s="68">
        <f t="array" ref="Y26">IF($D26,SUMPRODUCT((economics!$AG$2:$AG$167=$B26)*(economics!$D$2:$D$167="whr")*economics!$AI$2:$AI$167*_xlfn.NORM.DIST(Y$3,economics!$AK$2:$AK$167,economics!$AJ$2:$AJ$167,TRUE)),0)</f>
        <v>0</v>
      </c>
      <c r="Z26" s="68">
        <f t="array" ref="Z26">IF($D26,SUMPRODUCT((economics!$AG$2:$AG$167=$B26)*(economics!$D$2:$D$167="whr")*economics!$AI$2:$AI$167*_xlfn.NORM.DIST(Z$3,economics!$AK$2:$AK$167,economics!$AJ$2:$AJ$167,TRUE)),0)</f>
        <v>0</v>
      </c>
      <c r="AA26" s="68">
        <f t="array" ref="AA26">IF($D26,SUMPRODUCT((economics!$AG$2:$AG$167=$B26)*(economics!$D$2:$D$167="whr")*economics!$AI$2:$AI$167*_xlfn.NORM.DIST(AA$3,economics!$AK$2:$AK$167,economics!$AJ$2:$AJ$167,TRUE)),0)</f>
        <v>0</v>
      </c>
      <c r="AB26" s="68">
        <f t="array" ref="AB26">IF($D26,SUMPRODUCT((economics!$AG$2:$AG$167=$B26)*(economics!$D$2:$D$167="whr")*economics!$AI$2:$AI$167*_xlfn.NORM.DIST(AB$3,economics!$AK$2:$AK$167,economics!$AJ$2:$AJ$167,TRUE)),0)</f>
        <v>0</v>
      </c>
      <c r="AC26" s="68">
        <f t="array" ref="AC26">IF($D26,SUMPRODUCT((economics!$AG$2:$AG$167=$B26)*(economics!$D$2:$D$167="whr")*economics!$AI$2:$AI$167*_xlfn.NORM.DIST(AC$3,economics!$AK$2:$AK$167,economics!$AJ$2:$AJ$167,TRUE)),0)</f>
        <v>0</v>
      </c>
      <c r="AD26" s="68">
        <f t="array" ref="AD26">IF($D26,SUMPRODUCT((economics!$AG$2:$AG$167=$B26)*(economics!$D$2:$D$167="whr")*economics!$AI$2:$AI$167*_xlfn.NORM.DIST(AD$3,economics!$AK$2:$AK$167,economics!$AJ$2:$AJ$167,TRUE)),0)</f>
        <v>0</v>
      </c>
      <c r="AE26" s="68">
        <f t="array" ref="AE26">IF($D26,SUMPRODUCT((economics!$AG$2:$AG$167=$B26)*(economics!$D$2:$D$167="whr")*economics!$AI$2:$AI$167*_xlfn.NORM.DIST(AE$3,economics!$AK$2:$AK$167,economics!$AJ$2:$AJ$167,TRUE)),0)</f>
        <v>0</v>
      </c>
      <c r="AF26" s="68">
        <f t="array" ref="AF26">IF($D26,SUMPRODUCT((economics!$AG$2:$AG$167=$B26)*(economics!$D$2:$D$167="whr")*economics!$AI$2:$AI$167*_xlfn.NORM.DIST(AF$3,economics!$AK$2:$AK$167,economics!$AJ$2:$AJ$167,TRUE)),0)</f>
        <v>0</v>
      </c>
      <c r="AG26" s="68">
        <f t="array" ref="AG26">IF($D26,SUMPRODUCT((economics!$AG$2:$AG$167=$B26)*(economics!$D$2:$D$167="whr")*economics!$AI$2:$AI$167*_xlfn.NORM.DIST(AG$3,economics!$AK$2:$AK$167,economics!$AJ$2:$AJ$167,TRUE)),0)</f>
        <v>0</v>
      </c>
      <c r="AH26" s="68">
        <f t="array" ref="AH26">IF($D26,SUMPRODUCT((economics!$AG$2:$AG$167=$B26)*(economics!$D$2:$D$167="whr")*economics!$AI$2:$AI$167*_xlfn.NORM.DIST(AH$3,economics!$AK$2:$AK$167,economics!$AJ$2:$AJ$167,TRUE)),0)</f>
        <v>0</v>
      </c>
      <c r="AI26" s="68">
        <f t="array" ref="AI26">IF($D26,SUMPRODUCT((economics!$AG$2:$AG$167=$B26)*(economics!$D$2:$D$167="whr")*economics!$AI$2:$AI$167*_xlfn.NORM.DIST(AI$3,economics!$AK$2:$AK$167,economics!$AJ$2:$AJ$167,TRUE)),0)</f>
        <v>0</v>
      </c>
      <c r="AJ26" s="68">
        <f t="array" ref="AJ26">IF($D26,SUMPRODUCT((economics!$AG$2:$AG$167=$B26)*(economics!$D$2:$D$167="whr")*economics!$AI$2:$AI$167*_xlfn.NORM.DIST(AJ$3,economics!$AK$2:$AK$167,economics!$AJ$2:$AJ$167,TRUE)),0)</f>
        <v>0</v>
      </c>
      <c r="AK26" s="68">
        <f t="array" ref="AK26">IF($D26,SUMPRODUCT((economics!$AG$2:$AG$167=$B26)*(economics!$D$2:$D$167="whr")*economics!$AI$2:$AI$167*_xlfn.NORM.DIST(AK$3,economics!$AK$2:$AK$167,economics!$AJ$2:$AJ$167,TRUE)),0)</f>
        <v>0</v>
      </c>
      <c r="AL26" s="68">
        <f t="array" ref="AL26">IF($D26,SUMPRODUCT((economics!$AG$2:$AG$167=$B26)*(economics!$D$2:$D$167="whr")*economics!$AI$2:$AI$167*_xlfn.NORM.DIST(AL$3,economics!$AK$2:$AK$167,economics!$AJ$2:$AJ$167,TRUE)),0)</f>
        <v>0</v>
      </c>
      <c r="AM26" s="68">
        <f t="array" ref="AM26">IF($D26,SUMPRODUCT((economics!$AG$2:$AG$167=$B26)*(economics!$D$2:$D$167="whr")*economics!$AI$2:$AI$167*_xlfn.NORM.DIST(AM$3,economics!$AK$2:$AK$167,economics!$AJ$2:$AJ$167,TRUE)),0)</f>
        <v>0</v>
      </c>
      <c r="AN26" s="68">
        <f t="array" ref="AN26">IF($D26,SUMPRODUCT((economics!$AG$2:$AG$167=$B26)*(economics!$D$2:$D$167="whr")*economics!$AI$2:$AI$167*_xlfn.NORM.DIST(AN$3,economics!$AK$2:$AK$167,economics!$AJ$2:$AJ$167,TRUE)),0)</f>
        <v>0</v>
      </c>
      <c r="AO26" s="68">
        <f t="array" ref="AO26">IF($D26,SUMPRODUCT((economics!$AG$2:$AG$167=$B26)*(economics!$D$2:$D$167="whr")*economics!$AI$2:$AI$167*_xlfn.NORM.DIST(AO$3,economics!$AK$2:$AK$167,economics!$AJ$2:$AJ$167,TRUE)),0)</f>
        <v>0</v>
      </c>
      <c r="AP26" s="68">
        <f t="array" ref="AP26">IF($D26,SUMPRODUCT((economics!$AG$2:$AG$167=$B26)*(economics!$D$2:$D$167="whr")*economics!$AI$2:$AI$167*_xlfn.NORM.DIST(AP$3,economics!$AK$2:$AK$167,economics!$AJ$2:$AJ$167,TRUE)),0)</f>
        <v>0</v>
      </c>
      <c r="AQ26" s="68">
        <f t="array" ref="AQ26">IF($D26,SUMPRODUCT((economics!$AG$2:$AG$167=$B26)*(economics!$D$2:$D$167="whr")*economics!$AI$2:$AI$167*_xlfn.NORM.DIST(AQ$3,economics!$AK$2:$AK$167,economics!$AJ$2:$AJ$167,TRUE)),0)</f>
        <v>0</v>
      </c>
      <c r="AR26" s="68">
        <f t="array" ref="AR26">IF($D26,SUMPRODUCT((economics!$AG$2:$AG$167=$B26)*(economics!$D$2:$D$167="whr")*economics!$AI$2:$AI$167*_xlfn.NORM.DIST(AR$3,economics!$AK$2:$AK$167,economics!$AJ$2:$AJ$167,TRUE)),0)</f>
        <v>0</v>
      </c>
      <c r="AS26" s="68">
        <f t="array" ref="AS26">IF($D26,SUMPRODUCT((economics!$AG$2:$AG$167=$B26)*(economics!$D$2:$D$167="whr")*economics!$AI$2:$AI$167*_xlfn.NORM.DIST(AS$3,economics!$AK$2:$AK$167,economics!$AJ$2:$AJ$167,TRUE)),0)</f>
        <v>0</v>
      </c>
      <c r="AT26" s="68">
        <f t="array" ref="AT26">IF($D26,SUMPRODUCT((economics!$AG$2:$AG$167=$B26)*(economics!$D$2:$D$167="whr")*economics!$AI$2:$AI$167*_xlfn.NORM.DIST(AT$3,economics!$AK$2:$AK$167,economics!$AJ$2:$AJ$167,TRUE)),0)</f>
        <v>0</v>
      </c>
      <c r="AU26" s="68">
        <f t="array" ref="AU26">IF($D26,SUMPRODUCT((economics!$AG$2:$AG$167=$B26)*(economics!$D$2:$D$167="whr")*economics!$AI$2:$AI$167*_xlfn.NORM.DIST(AU$3,economics!$AK$2:$AK$167,economics!$AJ$2:$AJ$167,TRUE)),0)</f>
        <v>0</v>
      </c>
      <c r="AV26" s="68">
        <f t="array" ref="AV26">IF($D26,SUMPRODUCT((economics!$AG$2:$AG$167=$B26)*(economics!$D$2:$D$167="whr")*economics!$AI$2:$AI$167*_xlfn.NORM.DIST(AV$3,economics!$AK$2:$AK$167,economics!$AJ$2:$AJ$167,TRUE)),0)</f>
        <v>0</v>
      </c>
      <c r="AW26" s="68">
        <f t="array" ref="AW26">IF($D26,SUMPRODUCT((economics!$AG$2:$AG$167=$B26)*(economics!$D$2:$D$167="whr")*economics!$AI$2:$AI$167*_xlfn.NORM.DIST(AW$3,economics!$AK$2:$AK$167,economics!$AJ$2:$AJ$167,TRUE)),0)</f>
        <v>0</v>
      </c>
      <c r="AX26" s="68">
        <f t="array" ref="AX26">IF($D26,SUMPRODUCT((economics!$AG$2:$AG$167=$B26)*(economics!$D$2:$D$167="whr")*economics!$AI$2:$AI$167*_xlfn.NORM.DIST(AX$3,economics!$AK$2:$AK$167,economics!$AJ$2:$AJ$167,TRUE)),0)</f>
        <v>0</v>
      </c>
      <c r="AY26" s="68">
        <f t="array" ref="AY26">IF($D26,SUMPRODUCT((economics!$AG$2:$AG$167=$B26)*(economics!$D$2:$D$167="whr")*economics!$AI$2:$AI$167*_xlfn.NORM.DIST(AY$3,economics!$AK$2:$AK$167,economics!$AJ$2:$AJ$167,TRUE)),0)</f>
        <v>0</v>
      </c>
      <c r="AZ26" s="68">
        <f t="array" ref="AZ26">IF($D26,SUMPRODUCT((economics!$AG$2:$AG$167=$B26)*(economics!$D$2:$D$167="whr")*economics!$AI$2:$AI$167*_xlfn.NORM.DIST(AZ$3,economics!$AK$2:$AK$167,economics!$AJ$2:$AJ$167,TRUE)),0)</f>
        <v>0</v>
      </c>
      <c r="BA26" s="68">
        <f t="array" ref="BA26">IF($D26,SUMPRODUCT((economics!$AG$2:$AG$167=$B26)*(economics!$D$2:$D$167="whr")*economics!$AI$2:$AI$167*_xlfn.NORM.DIST(BA$3,economics!$AK$2:$AK$167,economics!$AJ$2:$AJ$167,TRUE)),0)</f>
        <v>0</v>
      </c>
      <c r="BB26" s="68">
        <f t="array" ref="BB26">IF($D26,SUMPRODUCT((economics!$AG$2:$AG$167=$B26)*(economics!$D$2:$D$167="whr")*economics!$AI$2:$AI$167*_xlfn.NORM.DIST(BB$3,economics!$AK$2:$AK$167,economics!$AJ$2:$AJ$167,TRUE)),0)</f>
        <v>0</v>
      </c>
      <c r="BC26" s="68">
        <f t="array" ref="BC26">IF($D26,SUMPRODUCT((economics!$AG$2:$AG$167=$B26)*(economics!$D$2:$D$167="whr")*economics!$AI$2:$AI$167*_xlfn.NORM.DIST(BC$3,economics!$AK$2:$AK$167,economics!$AJ$2:$AJ$167,TRUE)),0)</f>
        <v>0</v>
      </c>
      <c r="BD26" s="68">
        <f t="array" ref="BD26">IF($D26,SUMPRODUCT((economics!$AG$2:$AG$167=$B26)*(economics!$D$2:$D$167="whr")*economics!$AI$2:$AI$167*_xlfn.NORM.DIST(BD$3,economics!$AK$2:$AK$167,economics!$AJ$2:$AJ$167,TRUE)),0)</f>
        <v>0</v>
      </c>
      <c r="BE26" s="68">
        <f t="array" ref="BE26">IF($D26,SUMPRODUCT((economics!$AG$2:$AG$167=$B26)*(economics!$D$2:$D$167="whr")*economics!$AI$2:$AI$167*_xlfn.NORM.DIST(BE$3,economics!$AK$2:$AK$167,economics!$AJ$2:$AJ$167,TRUE)),0)</f>
        <v>0</v>
      </c>
      <c r="BF26" s="68">
        <f t="array" ref="BF26">IF($D26,SUMPRODUCT((economics!$AG$2:$AG$167=$B26)*(economics!$D$2:$D$167="whr")*economics!$AI$2:$AI$167*_xlfn.NORM.DIST(BF$3,economics!$AK$2:$AK$167,economics!$AJ$2:$AJ$167,TRUE)),0)</f>
        <v>0</v>
      </c>
      <c r="BG26" s="68">
        <f t="array" ref="BG26">IF($D26,SUMPRODUCT((economics!$AG$2:$AG$167=$B26)*(economics!$D$2:$D$167="whr")*economics!$AI$2:$AI$167*_xlfn.NORM.DIST(BG$3,economics!$AK$2:$AK$167,economics!$AJ$2:$AJ$167,TRUE)),0)</f>
        <v>0</v>
      </c>
      <c r="BH26" s="68">
        <f t="array" ref="BH26">IF($D26,SUMPRODUCT((economics!$AG$2:$AG$167=$B26)*(economics!$D$2:$D$167="whr")*economics!$AI$2:$AI$167*_xlfn.NORM.DIST(BH$3,economics!$AK$2:$AK$167,economics!$AJ$2:$AJ$167,TRUE)),0)</f>
        <v>0</v>
      </c>
      <c r="BI26" s="68">
        <f t="array" ref="BI26">IF($D26,SUMPRODUCT((economics!$AG$2:$AG$167=$B26)*(economics!$D$2:$D$167="whr")*economics!$AI$2:$AI$167*_xlfn.NORM.DIST(BI$3,economics!$AK$2:$AK$167,economics!$AJ$2:$AJ$167,TRUE)),0)</f>
        <v>0</v>
      </c>
      <c r="BJ26" s="68">
        <f t="array" ref="BJ26">IF($D26,SUMPRODUCT((economics!$AG$2:$AG$167=$B26)*(economics!$D$2:$D$167="whr")*economics!$AI$2:$AI$167*_xlfn.NORM.DIST(BJ$3,economics!$AK$2:$AK$167,economics!$AJ$2:$AJ$167,TRUE)),0)</f>
        <v>0</v>
      </c>
      <c r="BK26" s="68">
        <f t="array" ref="BK26">IF($D26,SUMPRODUCT((economics!$AG$2:$AG$167=$B26)*(economics!$D$2:$D$167="whr")*economics!$AI$2:$AI$167*_xlfn.NORM.DIST(BK$3,economics!$AK$2:$AK$167,economics!$AJ$2:$AJ$167,TRUE)),0)</f>
        <v>0</v>
      </c>
      <c r="BL26" s="68">
        <f t="array" ref="BL26">IF($D26,SUMPRODUCT((economics!$AG$2:$AG$167=$B26)*(economics!$D$2:$D$167="whr")*economics!$AI$2:$AI$167*_xlfn.NORM.DIST(BL$3,economics!$AK$2:$AK$167,economics!$AJ$2:$AJ$167,TRUE)),0)</f>
        <v>0</v>
      </c>
      <c r="BM26" s="68">
        <f t="array" ref="BM26">IF($D26,SUMPRODUCT((economics!$AG$2:$AG$167=$B26)*(economics!$D$2:$D$167="whr")*economics!$AI$2:$AI$167*_xlfn.NORM.DIST(BM$3,economics!$AK$2:$AK$167,economics!$AJ$2:$AJ$167,TRUE)),0)</f>
        <v>0</v>
      </c>
      <c r="BN26" s="68">
        <f t="array" ref="BN26">IF($D26,SUMPRODUCT((economics!$AG$2:$AG$167=$B26)*(economics!$D$2:$D$167="whr")*economics!$AI$2:$AI$167*_xlfn.NORM.DIST(BN$3,economics!$AK$2:$AK$167,economics!$AJ$2:$AJ$167,TRUE)),0)</f>
        <v>0</v>
      </c>
      <c r="BO26" s="68">
        <f t="array" ref="BO26">IF($D26,SUMPRODUCT((economics!$AG$2:$AG$167=$B26)*(economics!$D$2:$D$167="whr")*economics!$AI$2:$AI$167*_xlfn.NORM.DIST(BO$3,economics!$AK$2:$AK$167,economics!$AJ$2:$AJ$167,TRUE)),0)</f>
        <v>0</v>
      </c>
      <c r="BP26" s="68">
        <f t="array" ref="BP26">IF($D26,SUMPRODUCT((economics!$AG$2:$AG$167=$B26)*(economics!$D$2:$D$167="whr")*economics!$AI$2:$AI$167*_xlfn.NORM.DIST(BP$3,economics!$AK$2:$AK$167,economics!$AJ$2:$AJ$167,TRUE)),0)</f>
        <v>0</v>
      </c>
      <c r="BQ26" s="68">
        <f t="array" ref="BQ26">IF($D26,SUMPRODUCT((economics!$AG$2:$AG$167=$B26)*(economics!$D$2:$D$167="whr")*economics!$AI$2:$AI$167*_xlfn.NORM.DIST(BQ$3,economics!$AK$2:$AK$167,economics!$AJ$2:$AJ$167,TRUE)),0)</f>
        <v>0</v>
      </c>
      <c r="BR26" s="68">
        <f t="array" ref="BR26">IF($D26,SUMPRODUCT((economics!$AG$2:$AG$167=$B26)*(economics!$D$2:$D$167="whr")*economics!$AI$2:$AI$167*_xlfn.NORM.DIST(BR$3,economics!$AK$2:$AK$167,economics!$AJ$2:$AJ$167,TRUE)),0)</f>
        <v>0</v>
      </c>
      <c r="BS26" s="68">
        <f t="array" ref="BS26">IF($D26,SUMPRODUCT((economics!$AG$2:$AG$167=$B26)*(economics!$D$2:$D$167="whr")*economics!$AI$2:$AI$167*_xlfn.NORM.DIST(BS$3,economics!$AK$2:$AK$167,economics!$AJ$2:$AJ$167,TRUE)),0)</f>
        <v>0</v>
      </c>
      <c r="BT26" s="68">
        <f t="array" ref="BT26">IF($D26,SUMPRODUCT((economics!$AG$2:$AG$167=$B26)*(economics!$D$2:$D$167="whr")*economics!$AI$2:$AI$167*_xlfn.NORM.DIST(BT$3,economics!$AK$2:$AK$167,economics!$AJ$2:$AJ$167,TRUE)),0)</f>
        <v>0</v>
      </c>
      <c r="BU26" s="68">
        <f t="array" ref="BU26">IF($D26,SUMPRODUCT((economics!$AG$2:$AG$167=$B26)*(economics!$D$2:$D$167="whr")*economics!$AI$2:$AI$167*_xlfn.NORM.DIST(BU$3,economics!$AK$2:$AK$167,economics!$AJ$2:$AJ$167,TRUE)),0)</f>
        <v>0</v>
      </c>
      <c r="BV26" s="68">
        <f t="array" ref="BV26">IF($D26,SUMPRODUCT((economics!$AG$2:$AG$167=$B26)*(economics!$D$2:$D$167="whr")*economics!$AI$2:$AI$167*_xlfn.NORM.DIST(BV$3,economics!$AK$2:$AK$167,economics!$AJ$2:$AJ$167,TRUE)),0)</f>
        <v>0</v>
      </c>
      <c r="BW26" s="68">
        <f t="array" ref="BW26">IF($D26,SUMPRODUCT((economics!$AG$2:$AG$167=$B26)*(economics!$D$2:$D$167="whr")*economics!$AI$2:$AI$167*_xlfn.NORM.DIST(BW$3,economics!$AK$2:$AK$167,economics!$AJ$2:$AJ$167,TRUE)),0)</f>
        <v>0</v>
      </c>
      <c r="BX26" s="68">
        <f t="array" ref="BX26">IF($D26,SUMPRODUCT((economics!$AG$2:$AG$167=$B26)*(economics!$D$2:$D$167="whr")*economics!$AI$2:$AI$167*_xlfn.NORM.DIST(BX$3,economics!$AK$2:$AK$167,economics!$AJ$2:$AJ$167,TRUE)),0)</f>
        <v>0</v>
      </c>
      <c r="BY26" s="68">
        <f t="array" ref="BY26">IF($D26,SUMPRODUCT((economics!$AG$2:$AG$167=$B26)*(economics!$D$2:$D$167="whr")*economics!$AI$2:$AI$167*_xlfn.NORM.DIST(BY$3,economics!$AK$2:$AK$167,economics!$AJ$2:$AJ$167,TRUE)),0)</f>
        <v>0</v>
      </c>
      <c r="BZ26" s="68">
        <f t="array" ref="BZ26">IF($D26,SUMPRODUCT((economics!$AG$2:$AG$167=$B26)*(economics!$D$2:$D$167="whr")*economics!$AI$2:$AI$167*_xlfn.NORM.DIST(BZ$3,economics!$AK$2:$AK$167,economics!$AJ$2:$AJ$167,TRUE)),0)</f>
        <v>0</v>
      </c>
      <c r="CA26" s="68">
        <f t="array" ref="CA26">IF($D26,SUMPRODUCT((economics!$AG$2:$AG$167=$B26)*(economics!$D$2:$D$167="whr")*economics!$AI$2:$AI$167*_xlfn.NORM.DIST(CA$3,economics!$AK$2:$AK$167,economics!$AJ$2:$AJ$167,TRUE)),0)</f>
        <v>0</v>
      </c>
      <c r="CB26" s="68">
        <f t="array" ref="CB26">IF($D26,SUMPRODUCT((economics!$AG$2:$AG$167=$B26)*(economics!$D$2:$D$167="whr")*economics!$AI$2:$AI$167*_xlfn.NORM.DIST(CB$3,economics!$AK$2:$AK$167,economics!$AJ$2:$AJ$167,TRUE)),0)</f>
        <v>0</v>
      </c>
      <c r="CC26" s="68">
        <f t="array" ref="CC26">IF($D26,SUMPRODUCT((economics!$AG$2:$AG$167=$B26)*(economics!$D$2:$D$167="whr")*economics!$AI$2:$AI$167*_xlfn.NORM.DIST(CC$3,economics!$AK$2:$AK$167,economics!$AJ$2:$AJ$167,TRUE)),0)</f>
        <v>0</v>
      </c>
      <c r="CD26" s="68">
        <f t="array" ref="CD26">IF($D26,SUMPRODUCT((economics!$AG$2:$AG$167=$B26)*(economics!$D$2:$D$167="whr")*economics!$AI$2:$AI$167*_xlfn.NORM.DIST(CD$3,economics!$AK$2:$AK$167,economics!$AJ$2:$AJ$167,TRUE)),0)</f>
        <v>0</v>
      </c>
      <c r="CE26" s="68">
        <f t="array" ref="CE26">IF($D26,SUMPRODUCT((economics!$AG$2:$AG$167=$B26)*(economics!$D$2:$D$167="whr")*economics!$AI$2:$AI$167*_xlfn.NORM.DIST(CE$3,economics!$AK$2:$AK$167,economics!$AJ$2:$AJ$167,TRUE)),0)</f>
        <v>0</v>
      </c>
      <c r="CF26" s="68">
        <f t="array" ref="CF26">IF($D26,SUMPRODUCT((economics!$AG$2:$AG$167=$B26)*(economics!$D$2:$D$167="whr")*economics!$AI$2:$AI$167*_xlfn.NORM.DIST(CF$3,economics!$AK$2:$AK$167,economics!$AJ$2:$AJ$167,TRUE)),0)</f>
        <v>0</v>
      </c>
      <c r="CG26" s="68">
        <f t="array" ref="CG26">IF($D26,SUMPRODUCT((economics!$AG$2:$AG$167=$B26)*(economics!$D$2:$D$167="whr")*economics!$AI$2:$AI$167*_xlfn.NORM.DIST(CG$3,economics!$AK$2:$AK$167,economics!$AJ$2:$AJ$167,TRUE)),0)</f>
        <v>0</v>
      </c>
      <c r="CH26" s="68">
        <f t="array" ref="CH26">IF($D26,SUMPRODUCT((economics!$AG$2:$AG$167=$B26)*(economics!$D$2:$D$167="whr")*economics!$AI$2:$AI$167*_xlfn.NORM.DIST(CH$3,economics!$AK$2:$AK$167,economics!$AJ$2:$AJ$167,TRUE)),0)</f>
        <v>0</v>
      </c>
    </row>
    <row r="27" spans="1:86" x14ac:dyDescent="0.35">
      <c r="A27" t="str">
        <f>WHRPbI!A25</f>
        <v>water and waste 36T39</v>
      </c>
      <c r="B27" t="s">
        <v>766</v>
      </c>
      <c r="C27" s="68">
        <f>WHRPbI!B25</f>
        <v>0</v>
      </c>
      <c r="D27" t="b">
        <f>ISNUMBER(MATCH($B27,'energy base (MECS)'!$K$4:$K$9,0))</f>
        <v>0</v>
      </c>
      <c r="E27" s="68">
        <f t="array" ref="E27">IF($D27,SUMPRODUCT((economics!$AG$2:$AG$167=$B27)*(economics!$D$2:$D$167="whr")*economics!$AI$2:$AI$167*_xlfn.NORM.DIST(E$3,economics!$AK$2:$AK$167,economics!$AJ$2:$AJ$167,TRUE)),0)</f>
        <v>0</v>
      </c>
      <c r="F27" s="68">
        <f t="array" ref="F27">IF($D27,SUMPRODUCT((economics!$AG$2:$AG$167=$B27)*(economics!$D$2:$D$167="whr")*economics!$AI$2:$AI$167*_xlfn.NORM.DIST(F$3,economics!$AK$2:$AK$167,economics!$AJ$2:$AJ$167,TRUE)),0)</f>
        <v>0</v>
      </c>
      <c r="G27" s="68">
        <f t="array" ref="G27">IF($D27,SUMPRODUCT((economics!$AG$2:$AG$167=$B27)*(economics!$D$2:$D$167="whr")*economics!$AI$2:$AI$167*_xlfn.NORM.DIST(G$3,economics!$AK$2:$AK$167,economics!$AJ$2:$AJ$167,TRUE)),0)</f>
        <v>0</v>
      </c>
      <c r="H27" s="68">
        <f t="array" ref="H27">IF($D27,SUMPRODUCT((economics!$AG$2:$AG$167=$B27)*(economics!$D$2:$D$167="whr")*economics!$AI$2:$AI$167*_xlfn.NORM.DIST(H$3,economics!$AK$2:$AK$167,economics!$AJ$2:$AJ$167,TRUE)),0)</f>
        <v>0</v>
      </c>
      <c r="I27" s="68">
        <f t="array" ref="I27">IF($D27,SUMPRODUCT((economics!$AG$2:$AG$167=$B27)*(economics!$D$2:$D$167="whr")*economics!$AI$2:$AI$167*_xlfn.NORM.DIST(I$3,economics!$AK$2:$AK$167,economics!$AJ$2:$AJ$167,TRUE)),0)</f>
        <v>0</v>
      </c>
      <c r="J27" s="68">
        <f t="array" ref="J27">IF($D27,SUMPRODUCT((economics!$AG$2:$AG$167=$B27)*(economics!$D$2:$D$167="whr")*economics!$AI$2:$AI$167*_xlfn.NORM.DIST(J$3,economics!$AK$2:$AK$167,economics!$AJ$2:$AJ$167,TRUE)),0)</f>
        <v>0</v>
      </c>
      <c r="K27" s="68">
        <f t="array" ref="K27">IF($D27,SUMPRODUCT((economics!$AG$2:$AG$167=$B27)*(economics!$D$2:$D$167="whr")*economics!$AI$2:$AI$167*_xlfn.NORM.DIST(K$3,economics!$AK$2:$AK$167,economics!$AJ$2:$AJ$167,TRUE)),0)</f>
        <v>0</v>
      </c>
      <c r="L27" s="68">
        <f t="array" ref="L27">IF($D27,SUMPRODUCT((economics!$AG$2:$AG$167=$B27)*(economics!$D$2:$D$167="whr")*economics!$AI$2:$AI$167*_xlfn.NORM.DIST(L$3,economics!$AK$2:$AK$167,economics!$AJ$2:$AJ$167,TRUE)),0)</f>
        <v>0</v>
      </c>
      <c r="M27" s="68">
        <f t="array" ref="M27">IF($D27,SUMPRODUCT((economics!$AG$2:$AG$167=$B27)*(economics!$D$2:$D$167="whr")*economics!$AI$2:$AI$167*_xlfn.NORM.DIST(M$3,economics!$AK$2:$AK$167,economics!$AJ$2:$AJ$167,TRUE)),0)</f>
        <v>0</v>
      </c>
      <c r="N27" s="68">
        <f t="array" ref="N27">IF($D27,SUMPRODUCT((economics!$AG$2:$AG$167=$B27)*(economics!$D$2:$D$167="whr")*economics!$AI$2:$AI$167*_xlfn.NORM.DIST(N$3,economics!$AK$2:$AK$167,economics!$AJ$2:$AJ$167,TRUE)),0)</f>
        <v>0</v>
      </c>
      <c r="O27" s="68">
        <f t="array" ref="O27">IF($D27,SUMPRODUCT((economics!$AG$2:$AG$167=$B27)*(economics!$D$2:$D$167="whr")*economics!$AI$2:$AI$167*_xlfn.NORM.DIST(O$3,economics!$AK$2:$AK$167,economics!$AJ$2:$AJ$167,TRUE)),0)</f>
        <v>0</v>
      </c>
      <c r="P27" s="68">
        <f t="array" ref="P27">IF($D27,SUMPRODUCT((economics!$AG$2:$AG$167=$B27)*(economics!$D$2:$D$167="whr")*economics!$AI$2:$AI$167*_xlfn.NORM.DIST(P$3,economics!$AK$2:$AK$167,economics!$AJ$2:$AJ$167,TRUE)),0)</f>
        <v>0</v>
      </c>
      <c r="Q27" s="68">
        <f t="array" ref="Q27">IF($D27,SUMPRODUCT((economics!$AG$2:$AG$167=$B27)*(economics!$D$2:$D$167="whr")*economics!$AI$2:$AI$167*_xlfn.NORM.DIST(Q$3,economics!$AK$2:$AK$167,economics!$AJ$2:$AJ$167,TRUE)),0)</f>
        <v>0</v>
      </c>
      <c r="R27" s="68">
        <f t="array" ref="R27">IF($D27,SUMPRODUCT((economics!$AG$2:$AG$167=$B27)*(economics!$D$2:$D$167="whr")*economics!$AI$2:$AI$167*_xlfn.NORM.DIST(R$3,economics!$AK$2:$AK$167,economics!$AJ$2:$AJ$167,TRUE)),0)</f>
        <v>0</v>
      </c>
      <c r="S27" s="68">
        <f t="array" ref="S27">IF($D27,SUMPRODUCT((economics!$AG$2:$AG$167=$B27)*(economics!$D$2:$D$167="whr")*economics!$AI$2:$AI$167*_xlfn.NORM.DIST(S$3,economics!$AK$2:$AK$167,economics!$AJ$2:$AJ$167,TRUE)),0)</f>
        <v>0</v>
      </c>
      <c r="T27" s="68">
        <f t="array" ref="T27">IF($D27,SUMPRODUCT((economics!$AG$2:$AG$167=$B27)*(economics!$D$2:$D$167="whr")*economics!$AI$2:$AI$167*_xlfn.NORM.DIST(T$3,economics!$AK$2:$AK$167,economics!$AJ$2:$AJ$167,TRUE)),0)</f>
        <v>0</v>
      </c>
      <c r="U27" s="68">
        <f t="array" ref="U27">IF($D27,SUMPRODUCT((economics!$AG$2:$AG$167=$B27)*(economics!$D$2:$D$167="whr")*economics!$AI$2:$AI$167*_xlfn.NORM.DIST(U$3,economics!$AK$2:$AK$167,economics!$AJ$2:$AJ$167,TRUE)),0)</f>
        <v>0</v>
      </c>
      <c r="V27" s="68">
        <f t="array" ref="V27">IF($D27,SUMPRODUCT((economics!$AG$2:$AG$167=$B27)*(economics!$D$2:$D$167="whr")*economics!$AI$2:$AI$167*_xlfn.NORM.DIST(V$3,economics!$AK$2:$AK$167,economics!$AJ$2:$AJ$167,TRUE)),0)</f>
        <v>0</v>
      </c>
      <c r="W27" s="68">
        <f t="array" ref="W27">IF($D27,SUMPRODUCT((economics!$AG$2:$AG$167=$B27)*(economics!$D$2:$D$167="whr")*economics!$AI$2:$AI$167*_xlfn.NORM.DIST(W$3,economics!$AK$2:$AK$167,economics!$AJ$2:$AJ$167,TRUE)),0)</f>
        <v>0</v>
      </c>
      <c r="X27" s="68">
        <f t="array" ref="X27">IF($D27,SUMPRODUCT((economics!$AG$2:$AG$167=$B27)*(economics!$D$2:$D$167="whr")*economics!$AI$2:$AI$167*_xlfn.NORM.DIST(X$3,economics!$AK$2:$AK$167,economics!$AJ$2:$AJ$167,TRUE)),0)</f>
        <v>0</v>
      </c>
      <c r="Y27" s="68">
        <f t="array" ref="Y27">IF($D27,SUMPRODUCT((economics!$AG$2:$AG$167=$B27)*(economics!$D$2:$D$167="whr")*economics!$AI$2:$AI$167*_xlfn.NORM.DIST(Y$3,economics!$AK$2:$AK$167,economics!$AJ$2:$AJ$167,TRUE)),0)</f>
        <v>0</v>
      </c>
      <c r="Z27" s="68">
        <f t="array" ref="Z27">IF($D27,SUMPRODUCT((economics!$AG$2:$AG$167=$B27)*(economics!$D$2:$D$167="whr")*economics!$AI$2:$AI$167*_xlfn.NORM.DIST(Z$3,economics!$AK$2:$AK$167,economics!$AJ$2:$AJ$167,TRUE)),0)</f>
        <v>0</v>
      </c>
      <c r="AA27" s="68">
        <f t="array" ref="AA27">IF($D27,SUMPRODUCT((economics!$AG$2:$AG$167=$B27)*(economics!$D$2:$D$167="whr")*economics!$AI$2:$AI$167*_xlfn.NORM.DIST(AA$3,economics!$AK$2:$AK$167,economics!$AJ$2:$AJ$167,TRUE)),0)</f>
        <v>0</v>
      </c>
      <c r="AB27" s="68">
        <f t="array" ref="AB27">IF($D27,SUMPRODUCT((economics!$AG$2:$AG$167=$B27)*(economics!$D$2:$D$167="whr")*economics!$AI$2:$AI$167*_xlfn.NORM.DIST(AB$3,economics!$AK$2:$AK$167,economics!$AJ$2:$AJ$167,TRUE)),0)</f>
        <v>0</v>
      </c>
      <c r="AC27" s="68">
        <f t="array" ref="AC27">IF($D27,SUMPRODUCT((economics!$AG$2:$AG$167=$B27)*(economics!$D$2:$D$167="whr")*economics!$AI$2:$AI$167*_xlfn.NORM.DIST(AC$3,economics!$AK$2:$AK$167,economics!$AJ$2:$AJ$167,TRUE)),0)</f>
        <v>0</v>
      </c>
      <c r="AD27" s="68">
        <f t="array" ref="AD27">IF($D27,SUMPRODUCT((economics!$AG$2:$AG$167=$B27)*(economics!$D$2:$D$167="whr")*economics!$AI$2:$AI$167*_xlfn.NORM.DIST(AD$3,economics!$AK$2:$AK$167,economics!$AJ$2:$AJ$167,TRUE)),0)</f>
        <v>0</v>
      </c>
      <c r="AE27" s="68">
        <f t="array" ref="AE27">IF($D27,SUMPRODUCT((economics!$AG$2:$AG$167=$B27)*(economics!$D$2:$D$167="whr")*economics!$AI$2:$AI$167*_xlfn.NORM.DIST(AE$3,economics!$AK$2:$AK$167,economics!$AJ$2:$AJ$167,TRUE)),0)</f>
        <v>0</v>
      </c>
      <c r="AF27" s="68">
        <f t="array" ref="AF27">IF($D27,SUMPRODUCT((economics!$AG$2:$AG$167=$B27)*(economics!$D$2:$D$167="whr")*economics!$AI$2:$AI$167*_xlfn.NORM.DIST(AF$3,economics!$AK$2:$AK$167,economics!$AJ$2:$AJ$167,TRUE)),0)</f>
        <v>0</v>
      </c>
      <c r="AG27" s="68">
        <f t="array" ref="AG27">IF($D27,SUMPRODUCT((economics!$AG$2:$AG$167=$B27)*(economics!$D$2:$D$167="whr")*economics!$AI$2:$AI$167*_xlfn.NORM.DIST(AG$3,economics!$AK$2:$AK$167,economics!$AJ$2:$AJ$167,TRUE)),0)</f>
        <v>0</v>
      </c>
      <c r="AH27" s="68">
        <f t="array" ref="AH27">IF($D27,SUMPRODUCT((economics!$AG$2:$AG$167=$B27)*(economics!$D$2:$D$167="whr")*economics!$AI$2:$AI$167*_xlfn.NORM.DIST(AH$3,economics!$AK$2:$AK$167,economics!$AJ$2:$AJ$167,TRUE)),0)</f>
        <v>0</v>
      </c>
      <c r="AI27" s="68">
        <f t="array" ref="AI27">IF($D27,SUMPRODUCT((economics!$AG$2:$AG$167=$B27)*(economics!$D$2:$D$167="whr")*economics!$AI$2:$AI$167*_xlfn.NORM.DIST(AI$3,economics!$AK$2:$AK$167,economics!$AJ$2:$AJ$167,TRUE)),0)</f>
        <v>0</v>
      </c>
      <c r="AJ27" s="68">
        <f t="array" ref="AJ27">IF($D27,SUMPRODUCT((economics!$AG$2:$AG$167=$B27)*(economics!$D$2:$D$167="whr")*economics!$AI$2:$AI$167*_xlfn.NORM.DIST(AJ$3,economics!$AK$2:$AK$167,economics!$AJ$2:$AJ$167,TRUE)),0)</f>
        <v>0</v>
      </c>
      <c r="AK27" s="68">
        <f t="array" ref="AK27">IF($D27,SUMPRODUCT((economics!$AG$2:$AG$167=$B27)*(economics!$D$2:$D$167="whr")*economics!$AI$2:$AI$167*_xlfn.NORM.DIST(AK$3,economics!$AK$2:$AK$167,economics!$AJ$2:$AJ$167,TRUE)),0)</f>
        <v>0</v>
      </c>
      <c r="AL27" s="68">
        <f t="array" ref="AL27">IF($D27,SUMPRODUCT((economics!$AG$2:$AG$167=$B27)*(economics!$D$2:$D$167="whr")*economics!$AI$2:$AI$167*_xlfn.NORM.DIST(AL$3,economics!$AK$2:$AK$167,economics!$AJ$2:$AJ$167,TRUE)),0)</f>
        <v>0</v>
      </c>
      <c r="AM27" s="68">
        <f t="array" ref="AM27">IF($D27,SUMPRODUCT((economics!$AG$2:$AG$167=$B27)*(economics!$D$2:$D$167="whr")*economics!$AI$2:$AI$167*_xlfn.NORM.DIST(AM$3,economics!$AK$2:$AK$167,economics!$AJ$2:$AJ$167,TRUE)),0)</f>
        <v>0</v>
      </c>
      <c r="AN27" s="68">
        <f t="array" ref="AN27">IF($D27,SUMPRODUCT((economics!$AG$2:$AG$167=$B27)*(economics!$D$2:$D$167="whr")*economics!$AI$2:$AI$167*_xlfn.NORM.DIST(AN$3,economics!$AK$2:$AK$167,economics!$AJ$2:$AJ$167,TRUE)),0)</f>
        <v>0</v>
      </c>
      <c r="AO27" s="68">
        <f t="array" ref="AO27">IF($D27,SUMPRODUCT((economics!$AG$2:$AG$167=$B27)*(economics!$D$2:$D$167="whr")*economics!$AI$2:$AI$167*_xlfn.NORM.DIST(AO$3,economics!$AK$2:$AK$167,economics!$AJ$2:$AJ$167,TRUE)),0)</f>
        <v>0</v>
      </c>
      <c r="AP27" s="68">
        <f t="array" ref="AP27">IF($D27,SUMPRODUCT((economics!$AG$2:$AG$167=$B27)*(economics!$D$2:$D$167="whr")*economics!$AI$2:$AI$167*_xlfn.NORM.DIST(AP$3,economics!$AK$2:$AK$167,economics!$AJ$2:$AJ$167,TRUE)),0)</f>
        <v>0</v>
      </c>
      <c r="AQ27" s="68">
        <f t="array" ref="AQ27">IF($D27,SUMPRODUCT((economics!$AG$2:$AG$167=$B27)*(economics!$D$2:$D$167="whr")*economics!$AI$2:$AI$167*_xlfn.NORM.DIST(AQ$3,economics!$AK$2:$AK$167,economics!$AJ$2:$AJ$167,TRUE)),0)</f>
        <v>0</v>
      </c>
      <c r="AR27" s="68">
        <f t="array" ref="AR27">IF($D27,SUMPRODUCT((economics!$AG$2:$AG$167=$B27)*(economics!$D$2:$D$167="whr")*economics!$AI$2:$AI$167*_xlfn.NORM.DIST(AR$3,economics!$AK$2:$AK$167,economics!$AJ$2:$AJ$167,TRUE)),0)</f>
        <v>0</v>
      </c>
      <c r="AS27" s="68">
        <f t="array" ref="AS27">IF($D27,SUMPRODUCT((economics!$AG$2:$AG$167=$B27)*(economics!$D$2:$D$167="whr")*economics!$AI$2:$AI$167*_xlfn.NORM.DIST(AS$3,economics!$AK$2:$AK$167,economics!$AJ$2:$AJ$167,TRUE)),0)</f>
        <v>0</v>
      </c>
      <c r="AT27" s="68">
        <f t="array" ref="AT27">IF($D27,SUMPRODUCT((economics!$AG$2:$AG$167=$B27)*(economics!$D$2:$D$167="whr")*economics!$AI$2:$AI$167*_xlfn.NORM.DIST(AT$3,economics!$AK$2:$AK$167,economics!$AJ$2:$AJ$167,TRUE)),0)</f>
        <v>0</v>
      </c>
      <c r="AU27" s="68">
        <f t="array" ref="AU27">IF($D27,SUMPRODUCT((economics!$AG$2:$AG$167=$B27)*(economics!$D$2:$D$167="whr")*economics!$AI$2:$AI$167*_xlfn.NORM.DIST(AU$3,economics!$AK$2:$AK$167,economics!$AJ$2:$AJ$167,TRUE)),0)</f>
        <v>0</v>
      </c>
      <c r="AV27" s="68">
        <f t="array" ref="AV27">IF($D27,SUMPRODUCT((economics!$AG$2:$AG$167=$B27)*(economics!$D$2:$D$167="whr")*economics!$AI$2:$AI$167*_xlfn.NORM.DIST(AV$3,economics!$AK$2:$AK$167,economics!$AJ$2:$AJ$167,TRUE)),0)</f>
        <v>0</v>
      </c>
      <c r="AW27" s="68">
        <f t="array" ref="AW27">IF($D27,SUMPRODUCT((economics!$AG$2:$AG$167=$B27)*(economics!$D$2:$D$167="whr")*economics!$AI$2:$AI$167*_xlfn.NORM.DIST(AW$3,economics!$AK$2:$AK$167,economics!$AJ$2:$AJ$167,TRUE)),0)</f>
        <v>0</v>
      </c>
      <c r="AX27" s="68">
        <f t="array" ref="AX27">IF($D27,SUMPRODUCT((economics!$AG$2:$AG$167=$B27)*(economics!$D$2:$D$167="whr")*economics!$AI$2:$AI$167*_xlfn.NORM.DIST(AX$3,economics!$AK$2:$AK$167,economics!$AJ$2:$AJ$167,TRUE)),0)</f>
        <v>0</v>
      </c>
      <c r="AY27" s="68">
        <f t="array" ref="AY27">IF($D27,SUMPRODUCT((economics!$AG$2:$AG$167=$B27)*(economics!$D$2:$D$167="whr")*economics!$AI$2:$AI$167*_xlfn.NORM.DIST(AY$3,economics!$AK$2:$AK$167,economics!$AJ$2:$AJ$167,TRUE)),0)</f>
        <v>0</v>
      </c>
      <c r="AZ27" s="68">
        <f t="array" ref="AZ27">IF($D27,SUMPRODUCT((economics!$AG$2:$AG$167=$B27)*(economics!$D$2:$D$167="whr")*economics!$AI$2:$AI$167*_xlfn.NORM.DIST(AZ$3,economics!$AK$2:$AK$167,economics!$AJ$2:$AJ$167,TRUE)),0)</f>
        <v>0</v>
      </c>
      <c r="BA27" s="68">
        <f t="array" ref="BA27">IF($D27,SUMPRODUCT((economics!$AG$2:$AG$167=$B27)*(economics!$D$2:$D$167="whr")*economics!$AI$2:$AI$167*_xlfn.NORM.DIST(BA$3,economics!$AK$2:$AK$167,economics!$AJ$2:$AJ$167,TRUE)),0)</f>
        <v>0</v>
      </c>
      <c r="BB27" s="68">
        <f t="array" ref="BB27">IF($D27,SUMPRODUCT((economics!$AG$2:$AG$167=$B27)*(economics!$D$2:$D$167="whr")*economics!$AI$2:$AI$167*_xlfn.NORM.DIST(BB$3,economics!$AK$2:$AK$167,economics!$AJ$2:$AJ$167,TRUE)),0)</f>
        <v>0</v>
      </c>
      <c r="BC27" s="68">
        <f t="array" ref="BC27">IF($D27,SUMPRODUCT((economics!$AG$2:$AG$167=$B27)*(economics!$D$2:$D$167="whr")*economics!$AI$2:$AI$167*_xlfn.NORM.DIST(BC$3,economics!$AK$2:$AK$167,economics!$AJ$2:$AJ$167,TRUE)),0)</f>
        <v>0</v>
      </c>
      <c r="BD27" s="68">
        <f t="array" ref="BD27">IF($D27,SUMPRODUCT((economics!$AG$2:$AG$167=$B27)*(economics!$D$2:$D$167="whr")*economics!$AI$2:$AI$167*_xlfn.NORM.DIST(BD$3,economics!$AK$2:$AK$167,economics!$AJ$2:$AJ$167,TRUE)),0)</f>
        <v>0</v>
      </c>
      <c r="BE27" s="68">
        <f t="array" ref="BE27">IF($D27,SUMPRODUCT((economics!$AG$2:$AG$167=$B27)*(economics!$D$2:$D$167="whr")*economics!$AI$2:$AI$167*_xlfn.NORM.DIST(BE$3,economics!$AK$2:$AK$167,economics!$AJ$2:$AJ$167,TRUE)),0)</f>
        <v>0</v>
      </c>
      <c r="BF27" s="68">
        <f t="array" ref="BF27">IF($D27,SUMPRODUCT((economics!$AG$2:$AG$167=$B27)*(economics!$D$2:$D$167="whr")*economics!$AI$2:$AI$167*_xlfn.NORM.DIST(BF$3,economics!$AK$2:$AK$167,economics!$AJ$2:$AJ$167,TRUE)),0)</f>
        <v>0</v>
      </c>
      <c r="BG27" s="68">
        <f t="array" ref="BG27">IF($D27,SUMPRODUCT((economics!$AG$2:$AG$167=$B27)*(economics!$D$2:$D$167="whr")*economics!$AI$2:$AI$167*_xlfn.NORM.DIST(BG$3,economics!$AK$2:$AK$167,economics!$AJ$2:$AJ$167,TRUE)),0)</f>
        <v>0</v>
      </c>
      <c r="BH27" s="68">
        <f t="array" ref="BH27">IF($D27,SUMPRODUCT((economics!$AG$2:$AG$167=$B27)*(economics!$D$2:$D$167="whr")*economics!$AI$2:$AI$167*_xlfn.NORM.DIST(BH$3,economics!$AK$2:$AK$167,economics!$AJ$2:$AJ$167,TRUE)),0)</f>
        <v>0</v>
      </c>
      <c r="BI27" s="68">
        <f t="array" ref="BI27">IF($D27,SUMPRODUCT((economics!$AG$2:$AG$167=$B27)*(economics!$D$2:$D$167="whr")*economics!$AI$2:$AI$167*_xlfn.NORM.DIST(BI$3,economics!$AK$2:$AK$167,economics!$AJ$2:$AJ$167,TRUE)),0)</f>
        <v>0</v>
      </c>
      <c r="BJ27" s="68">
        <f t="array" ref="BJ27">IF($D27,SUMPRODUCT((economics!$AG$2:$AG$167=$B27)*(economics!$D$2:$D$167="whr")*economics!$AI$2:$AI$167*_xlfn.NORM.DIST(BJ$3,economics!$AK$2:$AK$167,economics!$AJ$2:$AJ$167,TRUE)),0)</f>
        <v>0</v>
      </c>
      <c r="BK27" s="68">
        <f t="array" ref="BK27">IF($D27,SUMPRODUCT((economics!$AG$2:$AG$167=$B27)*(economics!$D$2:$D$167="whr")*economics!$AI$2:$AI$167*_xlfn.NORM.DIST(BK$3,economics!$AK$2:$AK$167,economics!$AJ$2:$AJ$167,TRUE)),0)</f>
        <v>0</v>
      </c>
      <c r="BL27" s="68">
        <f t="array" ref="BL27">IF($D27,SUMPRODUCT((economics!$AG$2:$AG$167=$B27)*(economics!$D$2:$D$167="whr")*economics!$AI$2:$AI$167*_xlfn.NORM.DIST(BL$3,economics!$AK$2:$AK$167,economics!$AJ$2:$AJ$167,TRUE)),0)</f>
        <v>0</v>
      </c>
      <c r="BM27" s="68">
        <f t="array" ref="BM27">IF($D27,SUMPRODUCT((economics!$AG$2:$AG$167=$B27)*(economics!$D$2:$D$167="whr")*economics!$AI$2:$AI$167*_xlfn.NORM.DIST(BM$3,economics!$AK$2:$AK$167,economics!$AJ$2:$AJ$167,TRUE)),0)</f>
        <v>0</v>
      </c>
      <c r="BN27" s="68">
        <f t="array" ref="BN27">IF($D27,SUMPRODUCT((economics!$AG$2:$AG$167=$B27)*(economics!$D$2:$D$167="whr")*economics!$AI$2:$AI$167*_xlfn.NORM.DIST(BN$3,economics!$AK$2:$AK$167,economics!$AJ$2:$AJ$167,TRUE)),0)</f>
        <v>0</v>
      </c>
      <c r="BO27" s="68">
        <f t="array" ref="BO27">IF($D27,SUMPRODUCT((economics!$AG$2:$AG$167=$B27)*(economics!$D$2:$D$167="whr")*economics!$AI$2:$AI$167*_xlfn.NORM.DIST(BO$3,economics!$AK$2:$AK$167,economics!$AJ$2:$AJ$167,TRUE)),0)</f>
        <v>0</v>
      </c>
      <c r="BP27" s="68">
        <f t="array" ref="BP27">IF($D27,SUMPRODUCT((economics!$AG$2:$AG$167=$B27)*(economics!$D$2:$D$167="whr")*economics!$AI$2:$AI$167*_xlfn.NORM.DIST(BP$3,economics!$AK$2:$AK$167,economics!$AJ$2:$AJ$167,TRUE)),0)</f>
        <v>0</v>
      </c>
      <c r="BQ27" s="68">
        <f t="array" ref="BQ27">IF($D27,SUMPRODUCT((economics!$AG$2:$AG$167=$B27)*(economics!$D$2:$D$167="whr")*economics!$AI$2:$AI$167*_xlfn.NORM.DIST(BQ$3,economics!$AK$2:$AK$167,economics!$AJ$2:$AJ$167,TRUE)),0)</f>
        <v>0</v>
      </c>
      <c r="BR27" s="68">
        <f t="array" ref="BR27">IF($D27,SUMPRODUCT((economics!$AG$2:$AG$167=$B27)*(economics!$D$2:$D$167="whr")*economics!$AI$2:$AI$167*_xlfn.NORM.DIST(BR$3,economics!$AK$2:$AK$167,economics!$AJ$2:$AJ$167,TRUE)),0)</f>
        <v>0</v>
      </c>
      <c r="BS27" s="68">
        <f t="array" ref="BS27">IF($D27,SUMPRODUCT((economics!$AG$2:$AG$167=$B27)*(economics!$D$2:$D$167="whr")*economics!$AI$2:$AI$167*_xlfn.NORM.DIST(BS$3,economics!$AK$2:$AK$167,economics!$AJ$2:$AJ$167,TRUE)),0)</f>
        <v>0</v>
      </c>
      <c r="BT27" s="68">
        <f t="array" ref="BT27">IF($D27,SUMPRODUCT((economics!$AG$2:$AG$167=$B27)*(economics!$D$2:$D$167="whr")*economics!$AI$2:$AI$167*_xlfn.NORM.DIST(BT$3,economics!$AK$2:$AK$167,economics!$AJ$2:$AJ$167,TRUE)),0)</f>
        <v>0</v>
      </c>
      <c r="BU27" s="68">
        <f t="array" ref="BU27">IF($D27,SUMPRODUCT((economics!$AG$2:$AG$167=$B27)*(economics!$D$2:$D$167="whr")*economics!$AI$2:$AI$167*_xlfn.NORM.DIST(BU$3,economics!$AK$2:$AK$167,economics!$AJ$2:$AJ$167,TRUE)),0)</f>
        <v>0</v>
      </c>
      <c r="BV27" s="68">
        <f t="array" ref="BV27">IF($D27,SUMPRODUCT((economics!$AG$2:$AG$167=$B27)*(economics!$D$2:$D$167="whr")*economics!$AI$2:$AI$167*_xlfn.NORM.DIST(BV$3,economics!$AK$2:$AK$167,economics!$AJ$2:$AJ$167,TRUE)),0)</f>
        <v>0</v>
      </c>
      <c r="BW27" s="68">
        <f t="array" ref="BW27">IF($D27,SUMPRODUCT((economics!$AG$2:$AG$167=$B27)*(economics!$D$2:$D$167="whr")*economics!$AI$2:$AI$167*_xlfn.NORM.DIST(BW$3,economics!$AK$2:$AK$167,economics!$AJ$2:$AJ$167,TRUE)),0)</f>
        <v>0</v>
      </c>
      <c r="BX27" s="68">
        <f t="array" ref="BX27">IF($D27,SUMPRODUCT((economics!$AG$2:$AG$167=$B27)*(economics!$D$2:$D$167="whr")*economics!$AI$2:$AI$167*_xlfn.NORM.DIST(BX$3,economics!$AK$2:$AK$167,economics!$AJ$2:$AJ$167,TRUE)),0)</f>
        <v>0</v>
      </c>
      <c r="BY27" s="68">
        <f t="array" ref="BY27">IF($D27,SUMPRODUCT((economics!$AG$2:$AG$167=$B27)*(economics!$D$2:$D$167="whr")*economics!$AI$2:$AI$167*_xlfn.NORM.DIST(BY$3,economics!$AK$2:$AK$167,economics!$AJ$2:$AJ$167,TRUE)),0)</f>
        <v>0</v>
      </c>
      <c r="BZ27" s="68">
        <f t="array" ref="BZ27">IF($D27,SUMPRODUCT((economics!$AG$2:$AG$167=$B27)*(economics!$D$2:$D$167="whr")*economics!$AI$2:$AI$167*_xlfn.NORM.DIST(BZ$3,economics!$AK$2:$AK$167,economics!$AJ$2:$AJ$167,TRUE)),0)</f>
        <v>0</v>
      </c>
      <c r="CA27" s="68">
        <f t="array" ref="CA27">IF($D27,SUMPRODUCT((economics!$AG$2:$AG$167=$B27)*(economics!$D$2:$D$167="whr")*economics!$AI$2:$AI$167*_xlfn.NORM.DIST(CA$3,economics!$AK$2:$AK$167,economics!$AJ$2:$AJ$167,TRUE)),0)</f>
        <v>0</v>
      </c>
      <c r="CB27" s="68">
        <f t="array" ref="CB27">IF($D27,SUMPRODUCT((economics!$AG$2:$AG$167=$B27)*(economics!$D$2:$D$167="whr")*economics!$AI$2:$AI$167*_xlfn.NORM.DIST(CB$3,economics!$AK$2:$AK$167,economics!$AJ$2:$AJ$167,TRUE)),0)</f>
        <v>0</v>
      </c>
      <c r="CC27" s="68">
        <f t="array" ref="CC27">IF($D27,SUMPRODUCT((economics!$AG$2:$AG$167=$B27)*(economics!$D$2:$D$167="whr")*economics!$AI$2:$AI$167*_xlfn.NORM.DIST(CC$3,economics!$AK$2:$AK$167,economics!$AJ$2:$AJ$167,TRUE)),0)</f>
        <v>0</v>
      </c>
      <c r="CD27" s="68">
        <f t="array" ref="CD27">IF($D27,SUMPRODUCT((economics!$AG$2:$AG$167=$B27)*(economics!$D$2:$D$167="whr")*economics!$AI$2:$AI$167*_xlfn.NORM.DIST(CD$3,economics!$AK$2:$AK$167,economics!$AJ$2:$AJ$167,TRUE)),0)</f>
        <v>0</v>
      </c>
      <c r="CE27" s="68">
        <f t="array" ref="CE27">IF($D27,SUMPRODUCT((economics!$AG$2:$AG$167=$B27)*(economics!$D$2:$D$167="whr")*economics!$AI$2:$AI$167*_xlfn.NORM.DIST(CE$3,economics!$AK$2:$AK$167,economics!$AJ$2:$AJ$167,TRUE)),0)</f>
        <v>0</v>
      </c>
      <c r="CF27" s="68">
        <f t="array" ref="CF27">IF($D27,SUMPRODUCT((economics!$AG$2:$AG$167=$B27)*(economics!$D$2:$D$167="whr")*economics!$AI$2:$AI$167*_xlfn.NORM.DIST(CF$3,economics!$AK$2:$AK$167,economics!$AJ$2:$AJ$167,TRUE)),0)</f>
        <v>0</v>
      </c>
      <c r="CG27" s="68">
        <f t="array" ref="CG27">IF($D27,SUMPRODUCT((economics!$AG$2:$AG$167=$B27)*(economics!$D$2:$D$167="whr")*economics!$AI$2:$AI$167*_xlfn.NORM.DIST(CG$3,economics!$AK$2:$AK$167,economics!$AJ$2:$AJ$167,TRUE)),0)</f>
        <v>0</v>
      </c>
      <c r="CH27" s="68">
        <f t="array" ref="CH27">IF($D27,SUMPRODUCT((economics!$AG$2:$AG$167=$B27)*(economics!$D$2:$D$167="whr")*economics!$AI$2:$AI$167*_xlfn.NORM.DIST(CH$3,economics!$AK$2:$AK$167,economics!$AJ$2:$AJ$167,TRUE)),0)</f>
        <v>0</v>
      </c>
    </row>
    <row r="28" spans="1:86" x14ac:dyDescent="0.35">
      <c r="A28" t="str">
        <f>WHRPbI!A26</f>
        <v>construction 41T43</v>
      </c>
      <c r="B28" t="s">
        <v>767</v>
      </c>
      <c r="C28" s="68">
        <f>WHRPbI!B26</f>
        <v>8.023044086258925E-2</v>
      </c>
      <c r="D28" t="b">
        <f>ISNUMBER(MATCH($B28,'energy base (MECS)'!$K$4:$K$9,0))</f>
        <v>0</v>
      </c>
      <c r="E28" s="68">
        <f t="array" ref="E28">IF($D28,SUMPRODUCT((economics!$AG$2:$AG$167=$B28)*(economics!$D$2:$D$167="whr")*economics!$AI$2:$AI$167*_xlfn.NORM.DIST(E$3,economics!$AK$2:$AK$167,economics!$AJ$2:$AJ$167,TRUE)),0)</f>
        <v>0</v>
      </c>
      <c r="F28" s="68">
        <f t="array" ref="F28">IF($D28,SUMPRODUCT((economics!$AG$2:$AG$167=$B28)*(economics!$D$2:$D$167="whr")*economics!$AI$2:$AI$167*_xlfn.NORM.DIST(F$3,economics!$AK$2:$AK$167,economics!$AJ$2:$AJ$167,TRUE)),0)</f>
        <v>0</v>
      </c>
      <c r="G28" s="68">
        <f t="array" ref="G28">IF($D28,SUMPRODUCT((economics!$AG$2:$AG$167=$B28)*(economics!$D$2:$D$167="whr")*economics!$AI$2:$AI$167*_xlfn.NORM.DIST(G$3,economics!$AK$2:$AK$167,economics!$AJ$2:$AJ$167,TRUE)),0)</f>
        <v>0</v>
      </c>
      <c r="H28" s="68">
        <f t="array" ref="H28">IF($D28,SUMPRODUCT((economics!$AG$2:$AG$167=$B28)*(economics!$D$2:$D$167="whr")*economics!$AI$2:$AI$167*_xlfn.NORM.DIST(H$3,economics!$AK$2:$AK$167,economics!$AJ$2:$AJ$167,TRUE)),0)</f>
        <v>0</v>
      </c>
      <c r="I28" s="68">
        <f t="array" ref="I28">IF($D28,SUMPRODUCT((economics!$AG$2:$AG$167=$B28)*(economics!$D$2:$D$167="whr")*economics!$AI$2:$AI$167*_xlfn.NORM.DIST(I$3,economics!$AK$2:$AK$167,economics!$AJ$2:$AJ$167,TRUE)),0)</f>
        <v>0</v>
      </c>
      <c r="J28" s="68">
        <f t="array" ref="J28">IF($D28,SUMPRODUCT((economics!$AG$2:$AG$167=$B28)*(economics!$D$2:$D$167="whr")*economics!$AI$2:$AI$167*_xlfn.NORM.DIST(J$3,economics!$AK$2:$AK$167,economics!$AJ$2:$AJ$167,TRUE)),0)</f>
        <v>0</v>
      </c>
      <c r="K28" s="68">
        <f t="array" ref="K28">IF($D28,SUMPRODUCT((economics!$AG$2:$AG$167=$B28)*(economics!$D$2:$D$167="whr")*economics!$AI$2:$AI$167*_xlfn.NORM.DIST(K$3,economics!$AK$2:$AK$167,economics!$AJ$2:$AJ$167,TRUE)),0)</f>
        <v>0</v>
      </c>
      <c r="L28" s="68">
        <f t="array" ref="L28">IF($D28,SUMPRODUCT((economics!$AG$2:$AG$167=$B28)*(economics!$D$2:$D$167="whr")*economics!$AI$2:$AI$167*_xlfn.NORM.DIST(L$3,economics!$AK$2:$AK$167,economics!$AJ$2:$AJ$167,TRUE)),0)</f>
        <v>0</v>
      </c>
      <c r="M28" s="68">
        <f t="array" ref="M28">IF($D28,SUMPRODUCT((economics!$AG$2:$AG$167=$B28)*(economics!$D$2:$D$167="whr")*economics!$AI$2:$AI$167*_xlfn.NORM.DIST(M$3,economics!$AK$2:$AK$167,economics!$AJ$2:$AJ$167,TRUE)),0)</f>
        <v>0</v>
      </c>
      <c r="N28" s="68">
        <f t="array" ref="N28">IF($D28,SUMPRODUCT((economics!$AG$2:$AG$167=$B28)*(economics!$D$2:$D$167="whr")*economics!$AI$2:$AI$167*_xlfn.NORM.DIST(N$3,economics!$AK$2:$AK$167,economics!$AJ$2:$AJ$167,TRUE)),0)</f>
        <v>0</v>
      </c>
      <c r="O28" s="68">
        <f t="array" ref="O28">IF($D28,SUMPRODUCT((economics!$AG$2:$AG$167=$B28)*(economics!$D$2:$D$167="whr")*economics!$AI$2:$AI$167*_xlfn.NORM.DIST(O$3,economics!$AK$2:$AK$167,economics!$AJ$2:$AJ$167,TRUE)),0)</f>
        <v>0</v>
      </c>
      <c r="P28" s="68">
        <f t="array" ref="P28">IF($D28,SUMPRODUCT((economics!$AG$2:$AG$167=$B28)*(economics!$D$2:$D$167="whr")*economics!$AI$2:$AI$167*_xlfn.NORM.DIST(P$3,economics!$AK$2:$AK$167,economics!$AJ$2:$AJ$167,TRUE)),0)</f>
        <v>0</v>
      </c>
      <c r="Q28" s="68">
        <f t="array" ref="Q28">IF($D28,SUMPRODUCT((economics!$AG$2:$AG$167=$B28)*(economics!$D$2:$D$167="whr")*economics!$AI$2:$AI$167*_xlfn.NORM.DIST(Q$3,economics!$AK$2:$AK$167,economics!$AJ$2:$AJ$167,TRUE)),0)</f>
        <v>0</v>
      </c>
      <c r="R28" s="68">
        <f t="array" ref="R28">IF($D28,SUMPRODUCT((economics!$AG$2:$AG$167=$B28)*(economics!$D$2:$D$167="whr")*economics!$AI$2:$AI$167*_xlfn.NORM.DIST(R$3,economics!$AK$2:$AK$167,economics!$AJ$2:$AJ$167,TRUE)),0)</f>
        <v>0</v>
      </c>
      <c r="S28" s="68">
        <f t="array" ref="S28">IF($D28,SUMPRODUCT((economics!$AG$2:$AG$167=$B28)*(economics!$D$2:$D$167="whr")*economics!$AI$2:$AI$167*_xlfn.NORM.DIST(S$3,economics!$AK$2:$AK$167,economics!$AJ$2:$AJ$167,TRUE)),0)</f>
        <v>0</v>
      </c>
      <c r="T28" s="68">
        <f t="array" ref="T28">IF($D28,SUMPRODUCT((economics!$AG$2:$AG$167=$B28)*(economics!$D$2:$D$167="whr")*economics!$AI$2:$AI$167*_xlfn.NORM.DIST(T$3,economics!$AK$2:$AK$167,economics!$AJ$2:$AJ$167,TRUE)),0)</f>
        <v>0</v>
      </c>
      <c r="U28" s="68">
        <f t="array" ref="U28">IF($D28,SUMPRODUCT((economics!$AG$2:$AG$167=$B28)*(economics!$D$2:$D$167="whr")*economics!$AI$2:$AI$167*_xlfn.NORM.DIST(U$3,economics!$AK$2:$AK$167,economics!$AJ$2:$AJ$167,TRUE)),0)</f>
        <v>0</v>
      </c>
      <c r="V28" s="68">
        <f t="array" ref="V28">IF($D28,SUMPRODUCT((economics!$AG$2:$AG$167=$B28)*(economics!$D$2:$D$167="whr")*economics!$AI$2:$AI$167*_xlfn.NORM.DIST(V$3,economics!$AK$2:$AK$167,economics!$AJ$2:$AJ$167,TRUE)),0)</f>
        <v>0</v>
      </c>
      <c r="W28" s="68">
        <f t="array" ref="W28">IF($D28,SUMPRODUCT((economics!$AG$2:$AG$167=$B28)*(economics!$D$2:$D$167="whr")*economics!$AI$2:$AI$167*_xlfn.NORM.DIST(W$3,economics!$AK$2:$AK$167,economics!$AJ$2:$AJ$167,TRUE)),0)</f>
        <v>0</v>
      </c>
      <c r="X28" s="68">
        <f t="array" ref="X28">IF($D28,SUMPRODUCT((economics!$AG$2:$AG$167=$B28)*(economics!$D$2:$D$167="whr")*economics!$AI$2:$AI$167*_xlfn.NORM.DIST(X$3,economics!$AK$2:$AK$167,economics!$AJ$2:$AJ$167,TRUE)),0)</f>
        <v>0</v>
      </c>
      <c r="Y28" s="68">
        <f t="array" ref="Y28">IF($D28,SUMPRODUCT((economics!$AG$2:$AG$167=$B28)*(economics!$D$2:$D$167="whr")*economics!$AI$2:$AI$167*_xlfn.NORM.DIST(Y$3,economics!$AK$2:$AK$167,economics!$AJ$2:$AJ$167,TRUE)),0)</f>
        <v>0</v>
      </c>
      <c r="Z28" s="68">
        <f t="array" ref="Z28">IF($D28,SUMPRODUCT((economics!$AG$2:$AG$167=$B28)*(economics!$D$2:$D$167="whr")*economics!$AI$2:$AI$167*_xlfn.NORM.DIST(Z$3,economics!$AK$2:$AK$167,economics!$AJ$2:$AJ$167,TRUE)),0)</f>
        <v>0</v>
      </c>
      <c r="AA28" s="68">
        <f t="array" ref="AA28">IF($D28,SUMPRODUCT((economics!$AG$2:$AG$167=$B28)*(economics!$D$2:$D$167="whr")*economics!$AI$2:$AI$167*_xlfn.NORM.DIST(AA$3,economics!$AK$2:$AK$167,economics!$AJ$2:$AJ$167,TRUE)),0)</f>
        <v>0</v>
      </c>
      <c r="AB28" s="68">
        <f t="array" ref="AB28">IF($D28,SUMPRODUCT((economics!$AG$2:$AG$167=$B28)*(economics!$D$2:$D$167="whr")*economics!$AI$2:$AI$167*_xlfn.NORM.DIST(AB$3,economics!$AK$2:$AK$167,economics!$AJ$2:$AJ$167,TRUE)),0)</f>
        <v>0</v>
      </c>
      <c r="AC28" s="68">
        <f t="array" ref="AC28">IF($D28,SUMPRODUCT((economics!$AG$2:$AG$167=$B28)*(economics!$D$2:$D$167="whr")*economics!$AI$2:$AI$167*_xlfn.NORM.DIST(AC$3,economics!$AK$2:$AK$167,economics!$AJ$2:$AJ$167,TRUE)),0)</f>
        <v>0</v>
      </c>
      <c r="AD28" s="68">
        <f t="array" ref="AD28">IF($D28,SUMPRODUCT((economics!$AG$2:$AG$167=$B28)*(economics!$D$2:$D$167="whr")*economics!$AI$2:$AI$167*_xlfn.NORM.DIST(AD$3,economics!$AK$2:$AK$167,economics!$AJ$2:$AJ$167,TRUE)),0)</f>
        <v>0</v>
      </c>
      <c r="AE28" s="68">
        <f t="array" ref="AE28">IF($D28,SUMPRODUCT((economics!$AG$2:$AG$167=$B28)*(economics!$D$2:$D$167="whr")*economics!$AI$2:$AI$167*_xlfn.NORM.DIST(AE$3,economics!$AK$2:$AK$167,economics!$AJ$2:$AJ$167,TRUE)),0)</f>
        <v>0</v>
      </c>
      <c r="AF28" s="68">
        <f t="array" ref="AF28">IF($D28,SUMPRODUCT((economics!$AG$2:$AG$167=$B28)*(economics!$D$2:$D$167="whr")*economics!$AI$2:$AI$167*_xlfn.NORM.DIST(AF$3,economics!$AK$2:$AK$167,economics!$AJ$2:$AJ$167,TRUE)),0)</f>
        <v>0</v>
      </c>
      <c r="AG28" s="68">
        <f t="array" ref="AG28">IF($D28,SUMPRODUCT((economics!$AG$2:$AG$167=$B28)*(economics!$D$2:$D$167="whr")*economics!$AI$2:$AI$167*_xlfn.NORM.DIST(AG$3,economics!$AK$2:$AK$167,economics!$AJ$2:$AJ$167,TRUE)),0)</f>
        <v>0</v>
      </c>
      <c r="AH28" s="68">
        <f t="array" ref="AH28">IF($D28,SUMPRODUCT((economics!$AG$2:$AG$167=$B28)*(economics!$D$2:$D$167="whr")*economics!$AI$2:$AI$167*_xlfn.NORM.DIST(AH$3,economics!$AK$2:$AK$167,economics!$AJ$2:$AJ$167,TRUE)),0)</f>
        <v>0</v>
      </c>
      <c r="AI28" s="68">
        <f t="array" ref="AI28">IF($D28,SUMPRODUCT((economics!$AG$2:$AG$167=$B28)*(economics!$D$2:$D$167="whr")*economics!$AI$2:$AI$167*_xlfn.NORM.DIST(AI$3,economics!$AK$2:$AK$167,economics!$AJ$2:$AJ$167,TRUE)),0)</f>
        <v>0</v>
      </c>
      <c r="AJ28" s="68">
        <f t="array" ref="AJ28">IF($D28,SUMPRODUCT((economics!$AG$2:$AG$167=$B28)*(economics!$D$2:$D$167="whr")*economics!$AI$2:$AI$167*_xlfn.NORM.DIST(AJ$3,economics!$AK$2:$AK$167,economics!$AJ$2:$AJ$167,TRUE)),0)</f>
        <v>0</v>
      </c>
      <c r="AK28" s="68">
        <f t="array" ref="AK28">IF($D28,SUMPRODUCT((economics!$AG$2:$AG$167=$B28)*(economics!$D$2:$D$167="whr")*economics!$AI$2:$AI$167*_xlfn.NORM.DIST(AK$3,economics!$AK$2:$AK$167,economics!$AJ$2:$AJ$167,TRUE)),0)</f>
        <v>0</v>
      </c>
      <c r="AL28" s="68">
        <f t="array" ref="AL28">IF($D28,SUMPRODUCT((economics!$AG$2:$AG$167=$B28)*(economics!$D$2:$D$167="whr")*economics!$AI$2:$AI$167*_xlfn.NORM.DIST(AL$3,economics!$AK$2:$AK$167,economics!$AJ$2:$AJ$167,TRUE)),0)</f>
        <v>0</v>
      </c>
      <c r="AM28" s="68">
        <f t="array" ref="AM28">IF($D28,SUMPRODUCT((economics!$AG$2:$AG$167=$B28)*(economics!$D$2:$D$167="whr")*economics!$AI$2:$AI$167*_xlfn.NORM.DIST(AM$3,economics!$AK$2:$AK$167,economics!$AJ$2:$AJ$167,TRUE)),0)</f>
        <v>0</v>
      </c>
      <c r="AN28" s="68">
        <f t="array" ref="AN28">IF($D28,SUMPRODUCT((economics!$AG$2:$AG$167=$B28)*(economics!$D$2:$D$167="whr")*economics!$AI$2:$AI$167*_xlfn.NORM.DIST(AN$3,economics!$AK$2:$AK$167,economics!$AJ$2:$AJ$167,TRUE)),0)</f>
        <v>0</v>
      </c>
      <c r="AO28" s="68">
        <f t="array" ref="AO28">IF($D28,SUMPRODUCT((economics!$AG$2:$AG$167=$B28)*(economics!$D$2:$D$167="whr")*economics!$AI$2:$AI$167*_xlfn.NORM.DIST(AO$3,economics!$AK$2:$AK$167,economics!$AJ$2:$AJ$167,TRUE)),0)</f>
        <v>0</v>
      </c>
      <c r="AP28" s="68">
        <f t="array" ref="AP28">IF($D28,SUMPRODUCT((economics!$AG$2:$AG$167=$B28)*(economics!$D$2:$D$167="whr")*economics!$AI$2:$AI$167*_xlfn.NORM.DIST(AP$3,economics!$AK$2:$AK$167,economics!$AJ$2:$AJ$167,TRUE)),0)</f>
        <v>0</v>
      </c>
      <c r="AQ28" s="68">
        <f t="array" ref="AQ28">IF($D28,SUMPRODUCT((economics!$AG$2:$AG$167=$B28)*(economics!$D$2:$D$167="whr")*economics!$AI$2:$AI$167*_xlfn.NORM.DIST(AQ$3,economics!$AK$2:$AK$167,economics!$AJ$2:$AJ$167,TRUE)),0)</f>
        <v>0</v>
      </c>
      <c r="AR28" s="68">
        <f t="array" ref="AR28">IF($D28,SUMPRODUCT((economics!$AG$2:$AG$167=$B28)*(economics!$D$2:$D$167="whr")*economics!$AI$2:$AI$167*_xlfn.NORM.DIST(AR$3,economics!$AK$2:$AK$167,economics!$AJ$2:$AJ$167,TRUE)),0)</f>
        <v>0</v>
      </c>
      <c r="AS28" s="68">
        <f t="array" ref="AS28">IF($D28,SUMPRODUCT((economics!$AG$2:$AG$167=$B28)*(economics!$D$2:$D$167="whr")*economics!$AI$2:$AI$167*_xlfn.NORM.DIST(AS$3,economics!$AK$2:$AK$167,economics!$AJ$2:$AJ$167,TRUE)),0)</f>
        <v>0</v>
      </c>
      <c r="AT28" s="68">
        <f t="array" ref="AT28">IF($D28,SUMPRODUCT((economics!$AG$2:$AG$167=$B28)*(economics!$D$2:$D$167="whr")*economics!$AI$2:$AI$167*_xlfn.NORM.DIST(AT$3,economics!$AK$2:$AK$167,economics!$AJ$2:$AJ$167,TRUE)),0)</f>
        <v>0</v>
      </c>
      <c r="AU28" s="68">
        <f t="array" ref="AU28">IF($D28,SUMPRODUCT((economics!$AG$2:$AG$167=$B28)*(economics!$D$2:$D$167="whr")*economics!$AI$2:$AI$167*_xlfn.NORM.DIST(AU$3,economics!$AK$2:$AK$167,economics!$AJ$2:$AJ$167,TRUE)),0)</f>
        <v>0</v>
      </c>
      <c r="AV28" s="68">
        <f t="array" ref="AV28">IF($D28,SUMPRODUCT((economics!$AG$2:$AG$167=$B28)*(economics!$D$2:$D$167="whr")*economics!$AI$2:$AI$167*_xlfn.NORM.DIST(AV$3,economics!$AK$2:$AK$167,economics!$AJ$2:$AJ$167,TRUE)),0)</f>
        <v>0</v>
      </c>
      <c r="AW28" s="68">
        <f t="array" ref="AW28">IF($D28,SUMPRODUCT((economics!$AG$2:$AG$167=$B28)*(economics!$D$2:$D$167="whr")*economics!$AI$2:$AI$167*_xlfn.NORM.DIST(AW$3,economics!$AK$2:$AK$167,economics!$AJ$2:$AJ$167,TRUE)),0)</f>
        <v>0</v>
      </c>
      <c r="AX28" s="68">
        <f t="array" ref="AX28">IF($D28,SUMPRODUCT((economics!$AG$2:$AG$167=$B28)*(economics!$D$2:$D$167="whr")*economics!$AI$2:$AI$167*_xlfn.NORM.DIST(AX$3,economics!$AK$2:$AK$167,economics!$AJ$2:$AJ$167,TRUE)),0)</f>
        <v>0</v>
      </c>
      <c r="AY28" s="68">
        <f t="array" ref="AY28">IF($D28,SUMPRODUCT((economics!$AG$2:$AG$167=$B28)*(economics!$D$2:$D$167="whr")*economics!$AI$2:$AI$167*_xlfn.NORM.DIST(AY$3,economics!$AK$2:$AK$167,economics!$AJ$2:$AJ$167,TRUE)),0)</f>
        <v>0</v>
      </c>
      <c r="AZ28" s="68">
        <f t="array" ref="AZ28">IF($D28,SUMPRODUCT((economics!$AG$2:$AG$167=$B28)*(economics!$D$2:$D$167="whr")*economics!$AI$2:$AI$167*_xlfn.NORM.DIST(AZ$3,economics!$AK$2:$AK$167,economics!$AJ$2:$AJ$167,TRUE)),0)</f>
        <v>0</v>
      </c>
      <c r="BA28" s="68">
        <f t="array" ref="BA28">IF($D28,SUMPRODUCT((economics!$AG$2:$AG$167=$B28)*(economics!$D$2:$D$167="whr")*economics!$AI$2:$AI$167*_xlfn.NORM.DIST(BA$3,economics!$AK$2:$AK$167,economics!$AJ$2:$AJ$167,TRUE)),0)</f>
        <v>0</v>
      </c>
      <c r="BB28" s="68">
        <f t="array" ref="BB28">IF($D28,SUMPRODUCT((economics!$AG$2:$AG$167=$B28)*(economics!$D$2:$D$167="whr")*economics!$AI$2:$AI$167*_xlfn.NORM.DIST(BB$3,economics!$AK$2:$AK$167,economics!$AJ$2:$AJ$167,TRUE)),0)</f>
        <v>0</v>
      </c>
      <c r="BC28" s="68">
        <f t="array" ref="BC28">IF($D28,SUMPRODUCT((economics!$AG$2:$AG$167=$B28)*(economics!$D$2:$D$167="whr")*economics!$AI$2:$AI$167*_xlfn.NORM.DIST(BC$3,economics!$AK$2:$AK$167,economics!$AJ$2:$AJ$167,TRUE)),0)</f>
        <v>0</v>
      </c>
      <c r="BD28" s="68">
        <f t="array" ref="BD28">IF($D28,SUMPRODUCT((economics!$AG$2:$AG$167=$B28)*(economics!$D$2:$D$167="whr")*economics!$AI$2:$AI$167*_xlfn.NORM.DIST(BD$3,economics!$AK$2:$AK$167,economics!$AJ$2:$AJ$167,TRUE)),0)</f>
        <v>0</v>
      </c>
      <c r="BE28" s="68">
        <f t="array" ref="BE28">IF($D28,SUMPRODUCT((economics!$AG$2:$AG$167=$B28)*(economics!$D$2:$D$167="whr")*economics!$AI$2:$AI$167*_xlfn.NORM.DIST(BE$3,economics!$AK$2:$AK$167,economics!$AJ$2:$AJ$167,TRUE)),0)</f>
        <v>0</v>
      </c>
      <c r="BF28" s="68">
        <f t="array" ref="BF28">IF($D28,SUMPRODUCT((economics!$AG$2:$AG$167=$B28)*(economics!$D$2:$D$167="whr")*economics!$AI$2:$AI$167*_xlfn.NORM.DIST(BF$3,economics!$AK$2:$AK$167,economics!$AJ$2:$AJ$167,TRUE)),0)</f>
        <v>0</v>
      </c>
      <c r="BG28" s="68">
        <f t="array" ref="BG28">IF($D28,SUMPRODUCT((economics!$AG$2:$AG$167=$B28)*(economics!$D$2:$D$167="whr")*economics!$AI$2:$AI$167*_xlfn.NORM.DIST(BG$3,economics!$AK$2:$AK$167,economics!$AJ$2:$AJ$167,TRUE)),0)</f>
        <v>0</v>
      </c>
      <c r="BH28" s="68">
        <f t="array" ref="BH28">IF($D28,SUMPRODUCT((economics!$AG$2:$AG$167=$B28)*(economics!$D$2:$D$167="whr")*economics!$AI$2:$AI$167*_xlfn.NORM.DIST(BH$3,economics!$AK$2:$AK$167,economics!$AJ$2:$AJ$167,TRUE)),0)</f>
        <v>0</v>
      </c>
      <c r="BI28" s="68">
        <f t="array" ref="BI28">IF($D28,SUMPRODUCT((economics!$AG$2:$AG$167=$B28)*(economics!$D$2:$D$167="whr")*economics!$AI$2:$AI$167*_xlfn.NORM.DIST(BI$3,economics!$AK$2:$AK$167,economics!$AJ$2:$AJ$167,TRUE)),0)</f>
        <v>0</v>
      </c>
      <c r="BJ28" s="68">
        <f t="array" ref="BJ28">IF($D28,SUMPRODUCT((economics!$AG$2:$AG$167=$B28)*(economics!$D$2:$D$167="whr")*economics!$AI$2:$AI$167*_xlfn.NORM.DIST(BJ$3,economics!$AK$2:$AK$167,economics!$AJ$2:$AJ$167,TRUE)),0)</f>
        <v>0</v>
      </c>
      <c r="BK28" s="68">
        <f t="array" ref="BK28">IF($D28,SUMPRODUCT((economics!$AG$2:$AG$167=$B28)*(economics!$D$2:$D$167="whr")*economics!$AI$2:$AI$167*_xlfn.NORM.DIST(BK$3,economics!$AK$2:$AK$167,economics!$AJ$2:$AJ$167,TRUE)),0)</f>
        <v>0</v>
      </c>
      <c r="BL28" s="68">
        <f t="array" ref="BL28">IF($D28,SUMPRODUCT((economics!$AG$2:$AG$167=$B28)*(economics!$D$2:$D$167="whr")*economics!$AI$2:$AI$167*_xlfn.NORM.DIST(BL$3,economics!$AK$2:$AK$167,economics!$AJ$2:$AJ$167,TRUE)),0)</f>
        <v>0</v>
      </c>
      <c r="BM28" s="68">
        <f t="array" ref="BM28">IF($D28,SUMPRODUCT((economics!$AG$2:$AG$167=$B28)*(economics!$D$2:$D$167="whr")*economics!$AI$2:$AI$167*_xlfn.NORM.DIST(BM$3,economics!$AK$2:$AK$167,economics!$AJ$2:$AJ$167,TRUE)),0)</f>
        <v>0</v>
      </c>
      <c r="BN28" s="68">
        <f t="array" ref="BN28">IF($D28,SUMPRODUCT((economics!$AG$2:$AG$167=$B28)*(economics!$D$2:$D$167="whr")*economics!$AI$2:$AI$167*_xlfn.NORM.DIST(BN$3,economics!$AK$2:$AK$167,economics!$AJ$2:$AJ$167,TRUE)),0)</f>
        <v>0</v>
      </c>
      <c r="BO28" s="68">
        <f t="array" ref="BO28">IF($D28,SUMPRODUCT((economics!$AG$2:$AG$167=$B28)*(economics!$D$2:$D$167="whr")*economics!$AI$2:$AI$167*_xlfn.NORM.DIST(BO$3,economics!$AK$2:$AK$167,economics!$AJ$2:$AJ$167,TRUE)),0)</f>
        <v>0</v>
      </c>
      <c r="BP28" s="68">
        <f t="array" ref="BP28">IF($D28,SUMPRODUCT((economics!$AG$2:$AG$167=$B28)*(economics!$D$2:$D$167="whr")*economics!$AI$2:$AI$167*_xlfn.NORM.DIST(BP$3,economics!$AK$2:$AK$167,economics!$AJ$2:$AJ$167,TRUE)),0)</f>
        <v>0</v>
      </c>
      <c r="BQ28" s="68">
        <f t="array" ref="BQ28">IF($D28,SUMPRODUCT((economics!$AG$2:$AG$167=$B28)*(economics!$D$2:$D$167="whr")*economics!$AI$2:$AI$167*_xlfn.NORM.DIST(BQ$3,economics!$AK$2:$AK$167,economics!$AJ$2:$AJ$167,TRUE)),0)</f>
        <v>0</v>
      </c>
      <c r="BR28" s="68">
        <f t="array" ref="BR28">IF($D28,SUMPRODUCT((economics!$AG$2:$AG$167=$B28)*(economics!$D$2:$D$167="whr")*economics!$AI$2:$AI$167*_xlfn.NORM.DIST(BR$3,economics!$AK$2:$AK$167,economics!$AJ$2:$AJ$167,TRUE)),0)</f>
        <v>0</v>
      </c>
      <c r="BS28" s="68">
        <f t="array" ref="BS28">IF($D28,SUMPRODUCT((economics!$AG$2:$AG$167=$B28)*(economics!$D$2:$D$167="whr")*economics!$AI$2:$AI$167*_xlfn.NORM.DIST(BS$3,economics!$AK$2:$AK$167,economics!$AJ$2:$AJ$167,TRUE)),0)</f>
        <v>0</v>
      </c>
      <c r="BT28" s="68">
        <f t="array" ref="BT28">IF($D28,SUMPRODUCT((economics!$AG$2:$AG$167=$B28)*(economics!$D$2:$D$167="whr")*economics!$AI$2:$AI$167*_xlfn.NORM.DIST(BT$3,economics!$AK$2:$AK$167,economics!$AJ$2:$AJ$167,TRUE)),0)</f>
        <v>0</v>
      </c>
      <c r="BU28" s="68">
        <f t="array" ref="BU28">IF($D28,SUMPRODUCT((economics!$AG$2:$AG$167=$B28)*(economics!$D$2:$D$167="whr")*economics!$AI$2:$AI$167*_xlfn.NORM.DIST(BU$3,economics!$AK$2:$AK$167,economics!$AJ$2:$AJ$167,TRUE)),0)</f>
        <v>0</v>
      </c>
      <c r="BV28" s="68">
        <f t="array" ref="BV28">IF($D28,SUMPRODUCT((economics!$AG$2:$AG$167=$B28)*(economics!$D$2:$D$167="whr")*economics!$AI$2:$AI$167*_xlfn.NORM.DIST(BV$3,economics!$AK$2:$AK$167,economics!$AJ$2:$AJ$167,TRUE)),0)</f>
        <v>0</v>
      </c>
      <c r="BW28" s="68">
        <f t="array" ref="BW28">IF($D28,SUMPRODUCT((economics!$AG$2:$AG$167=$B28)*(economics!$D$2:$D$167="whr")*economics!$AI$2:$AI$167*_xlfn.NORM.DIST(BW$3,economics!$AK$2:$AK$167,economics!$AJ$2:$AJ$167,TRUE)),0)</f>
        <v>0</v>
      </c>
      <c r="BX28" s="68">
        <f t="array" ref="BX28">IF($D28,SUMPRODUCT((economics!$AG$2:$AG$167=$B28)*(economics!$D$2:$D$167="whr")*economics!$AI$2:$AI$167*_xlfn.NORM.DIST(BX$3,economics!$AK$2:$AK$167,economics!$AJ$2:$AJ$167,TRUE)),0)</f>
        <v>0</v>
      </c>
      <c r="BY28" s="68">
        <f t="array" ref="BY28">IF($D28,SUMPRODUCT((economics!$AG$2:$AG$167=$B28)*(economics!$D$2:$D$167="whr")*economics!$AI$2:$AI$167*_xlfn.NORM.DIST(BY$3,economics!$AK$2:$AK$167,economics!$AJ$2:$AJ$167,TRUE)),0)</f>
        <v>0</v>
      </c>
      <c r="BZ28" s="68">
        <f t="array" ref="BZ28">IF($D28,SUMPRODUCT((economics!$AG$2:$AG$167=$B28)*(economics!$D$2:$D$167="whr")*economics!$AI$2:$AI$167*_xlfn.NORM.DIST(BZ$3,economics!$AK$2:$AK$167,economics!$AJ$2:$AJ$167,TRUE)),0)</f>
        <v>0</v>
      </c>
      <c r="CA28" s="68">
        <f t="array" ref="CA28">IF($D28,SUMPRODUCT((economics!$AG$2:$AG$167=$B28)*(economics!$D$2:$D$167="whr")*economics!$AI$2:$AI$167*_xlfn.NORM.DIST(CA$3,economics!$AK$2:$AK$167,economics!$AJ$2:$AJ$167,TRUE)),0)</f>
        <v>0</v>
      </c>
      <c r="CB28" s="68">
        <f t="array" ref="CB28">IF($D28,SUMPRODUCT((economics!$AG$2:$AG$167=$B28)*(economics!$D$2:$D$167="whr")*economics!$AI$2:$AI$167*_xlfn.NORM.DIST(CB$3,economics!$AK$2:$AK$167,economics!$AJ$2:$AJ$167,TRUE)),0)</f>
        <v>0</v>
      </c>
      <c r="CC28" s="68">
        <f t="array" ref="CC28">IF($D28,SUMPRODUCT((economics!$AG$2:$AG$167=$B28)*(economics!$D$2:$D$167="whr")*economics!$AI$2:$AI$167*_xlfn.NORM.DIST(CC$3,economics!$AK$2:$AK$167,economics!$AJ$2:$AJ$167,TRUE)),0)</f>
        <v>0</v>
      </c>
      <c r="CD28" s="68">
        <f t="array" ref="CD28">IF($D28,SUMPRODUCT((economics!$AG$2:$AG$167=$B28)*(economics!$D$2:$D$167="whr")*economics!$AI$2:$AI$167*_xlfn.NORM.DIST(CD$3,economics!$AK$2:$AK$167,economics!$AJ$2:$AJ$167,TRUE)),0)</f>
        <v>0</v>
      </c>
      <c r="CE28" s="68">
        <f t="array" ref="CE28">IF($D28,SUMPRODUCT((economics!$AG$2:$AG$167=$B28)*(economics!$D$2:$D$167="whr")*economics!$AI$2:$AI$167*_xlfn.NORM.DIST(CE$3,economics!$AK$2:$AK$167,economics!$AJ$2:$AJ$167,TRUE)),0)</f>
        <v>0</v>
      </c>
      <c r="CF28" s="68">
        <f t="array" ref="CF28">IF($D28,SUMPRODUCT((economics!$AG$2:$AG$167=$B28)*(economics!$D$2:$D$167="whr")*economics!$AI$2:$AI$167*_xlfn.NORM.DIST(CF$3,economics!$AK$2:$AK$167,economics!$AJ$2:$AJ$167,TRUE)),0)</f>
        <v>0</v>
      </c>
      <c r="CG28" s="68">
        <f t="array" ref="CG28">IF($D28,SUMPRODUCT((economics!$AG$2:$AG$167=$B28)*(economics!$D$2:$D$167="whr")*economics!$AI$2:$AI$167*_xlfn.NORM.DIST(CG$3,economics!$AK$2:$AK$167,economics!$AJ$2:$AJ$167,TRUE)),0)</f>
        <v>0</v>
      </c>
      <c r="CH28" s="68">
        <f t="array" ref="CH28">IF($D28,SUMPRODUCT((economics!$AG$2:$AG$167=$B28)*(economics!$D$2:$D$167="whr")*economics!$AI$2:$AI$167*_xlfn.NORM.DIST(CH$3,economics!$AK$2:$AK$167,economics!$AJ$2:$AJ$167,TRUE)),0)</f>
        <v>0</v>
      </c>
    </row>
    <row r="30" spans="1:86" x14ac:dyDescent="0.3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35">
      <c r="A31" s="1" t="s">
        <v>769</v>
      </c>
    </row>
    <row r="33" spans="1:86" x14ac:dyDescent="0.35">
      <c r="A33" t="str">
        <f t="shared" ref="A33:B57" si="0">A4</f>
        <v>agriculture and forestry 01T03</v>
      </c>
      <c r="B33" t="str">
        <f t="shared" si="0"/>
        <v>01T03</v>
      </c>
      <c r="E33" t="str">
        <f t="array" ref="E33">IFERROR((SUMPRODUCT((economics!$AG$2:$AG$167=$B33)*(economics!$D$2:$D$167="whr")*economics!$AI$2:$AI$167*(_xlfn.NORM.DIST(E$3,economics!$AK$2:$AK$167,economics!$AJ$2:$AJ$167,TRUE)-_xlfn.NORM.DIST(E$30,economics!$AK$2:$AK$167,economics!$AJ$2:$AJ$167,TRUE))*economics!$AM$2:$AM$167))/(SUMPRODUCT((economics!$AG$2:$AG$167=$B33)*(economics!$D$2:$D$167="whr")*economics!$AI$2:$AI$167*(_xlfn.NORM.DIST(E$3,economics!$AK$2:$AK$167,economics!$AJ$2:$AJ$167,TRUE)-_xlfn.NORM.DIST(E$30,economics!$AK$2:$AK$167,economics!$AJ$2:$AJ$167,TRUE)))),"")</f>
        <v/>
      </c>
      <c r="F33" t="str">
        <f t="array" ref="F33">IFERROR((SUMPRODUCT((economics!$AG$2:$AG$167=$B33)*(economics!$D$2:$D$167="whr")*economics!$AI$2:$AI$167*(_xlfn.NORM.DIST(F$3,economics!$AK$2:$AK$167,economics!$AJ$2:$AJ$167,TRUE)-_xlfn.NORM.DIST(F$30,economics!$AK$2:$AK$167,economics!$AJ$2:$AJ$167,TRUE))*economics!$AM$2:$AM$167))/(SUMPRODUCT((economics!$AG$2:$AG$167=$B33)*(economics!$D$2:$D$167="whr")*economics!$AI$2:$AI$167*(_xlfn.NORM.DIST(F$3,economics!$AK$2:$AK$167,economics!$AJ$2:$AJ$167,TRUE)-_xlfn.NORM.DIST(F$30,economics!$AK$2:$AK$167,economics!$AJ$2:$AJ$167,TRUE)))),"")</f>
        <v/>
      </c>
      <c r="G33" t="str">
        <f t="array" ref="G33">IFERROR((SUMPRODUCT((economics!$AG$2:$AG$167=$B33)*(economics!$D$2:$D$167="whr")*economics!$AI$2:$AI$167*(_xlfn.NORM.DIST(G$3,economics!$AK$2:$AK$167,economics!$AJ$2:$AJ$167,TRUE)-_xlfn.NORM.DIST(G$30,economics!$AK$2:$AK$167,economics!$AJ$2:$AJ$167,TRUE))*economics!$AM$2:$AM$167))/(SUMPRODUCT((economics!$AG$2:$AG$167=$B33)*(economics!$D$2:$D$167="whr")*economics!$AI$2:$AI$167*(_xlfn.NORM.DIST(G$3,economics!$AK$2:$AK$167,economics!$AJ$2:$AJ$167,TRUE)-_xlfn.NORM.DIST(G$30,economics!$AK$2:$AK$167,economics!$AJ$2:$AJ$167,TRUE)))),"")</f>
        <v/>
      </c>
      <c r="H33" t="str">
        <f t="array" ref="H33">IFERROR((SUMPRODUCT((economics!$AG$2:$AG$167=$B33)*(economics!$D$2:$D$167="whr")*economics!$AI$2:$AI$167*(_xlfn.NORM.DIST(H$3,economics!$AK$2:$AK$167,economics!$AJ$2:$AJ$167,TRUE)-_xlfn.NORM.DIST(H$30,economics!$AK$2:$AK$167,economics!$AJ$2:$AJ$167,TRUE))*economics!$AM$2:$AM$167))/(SUMPRODUCT((economics!$AG$2:$AG$167=$B33)*(economics!$D$2:$D$167="whr")*economics!$AI$2:$AI$167*(_xlfn.NORM.DIST(H$3,economics!$AK$2:$AK$167,economics!$AJ$2:$AJ$167,TRUE)-_xlfn.NORM.DIST(H$30,economics!$AK$2:$AK$167,economics!$AJ$2:$AJ$167,TRUE)))),"")</f>
        <v/>
      </c>
      <c r="I33" t="str">
        <f t="array" ref="I33">IFERROR((SUMPRODUCT((economics!$AG$2:$AG$167=$B33)*(economics!$D$2:$D$167="whr")*economics!$AI$2:$AI$167*(_xlfn.NORM.DIST(I$3,economics!$AK$2:$AK$167,economics!$AJ$2:$AJ$167,TRUE)-_xlfn.NORM.DIST(I$30,economics!$AK$2:$AK$167,economics!$AJ$2:$AJ$167,TRUE))*economics!$AM$2:$AM$167))/(SUMPRODUCT((economics!$AG$2:$AG$167=$B33)*(economics!$D$2:$D$167="whr")*economics!$AI$2:$AI$167*(_xlfn.NORM.DIST(I$3,economics!$AK$2:$AK$167,economics!$AJ$2:$AJ$167,TRUE)-_xlfn.NORM.DIST(I$30,economics!$AK$2:$AK$167,economics!$AJ$2:$AJ$167,TRUE)))),"")</f>
        <v/>
      </c>
      <c r="J33" t="str">
        <f t="array" ref="J33">IFERROR((SUMPRODUCT((economics!$AG$2:$AG$167=$B33)*(economics!$D$2:$D$167="whr")*economics!$AI$2:$AI$167*(_xlfn.NORM.DIST(J$3,economics!$AK$2:$AK$167,economics!$AJ$2:$AJ$167,TRUE)-_xlfn.NORM.DIST(J$30,economics!$AK$2:$AK$167,economics!$AJ$2:$AJ$167,TRUE))*economics!$AM$2:$AM$167))/(SUMPRODUCT((economics!$AG$2:$AG$167=$B33)*(economics!$D$2:$D$167="whr")*economics!$AI$2:$AI$167*(_xlfn.NORM.DIST(J$3,economics!$AK$2:$AK$167,economics!$AJ$2:$AJ$167,TRUE)-_xlfn.NORM.DIST(J$30,economics!$AK$2:$AK$167,economics!$AJ$2:$AJ$167,TRUE)))),"")</f>
        <v/>
      </c>
      <c r="K33" t="str">
        <f t="array" ref="K33">IFERROR((SUMPRODUCT((economics!$AG$2:$AG$167=$B33)*(economics!$D$2:$D$167="whr")*economics!$AI$2:$AI$167*(_xlfn.NORM.DIST(K$3,economics!$AK$2:$AK$167,economics!$AJ$2:$AJ$167,TRUE)-_xlfn.NORM.DIST(K$30,economics!$AK$2:$AK$167,economics!$AJ$2:$AJ$167,TRUE))*economics!$AM$2:$AM$167))/(SUMPRODUCT((economics!$AG$2:$AG$167=$B33)*(economics!$D$2:$D$167="whr")*economics!$AI$2:$AI$167*(_xlfn.NORM.DIST(K$3,economics!$AK$2:$AK$167,economics!$AJ$2:$AJ$167,TRUE)-_xlfn.NORM.DIST(K$30,economics!$AK$2:$AK$167,economics!$AJ$2:$AJ$167,TRUE)))),"")</f>
        <v/>
      </c>
      <c r="L33" t="str">
        <f t="array" ref="L33">IFERROR((SUMPRODUCT((economics!$AG$2:$AG$167=$B33)*(economics!$D$2:$D$167="whr")*economics!$AI$2:$AI$167*(_xlfn.NORM.DIST(L$3,economics!$AK$2:$AK$167,economics!$AJ$2:$AJ$167,TRUE)-_xlfn.NORM.DIST(L$30,economics!$AK$2:$AK$167,economics!$AJ$2:$AJ$167,TRUE))*economics!$AM$2:$AM$167))/(SUMPRODUCT((economics!$AG$2:$AG$167=$B33)*(economics!$D$2:$D$167="whr")*economics!$AI$2:$AI$167*(_xlfn.NORM.DIST(L$3,economics!$AK$2:$AK$167,economics!$AJ$2:$AJ$167,TRUE)-_xlfn.NORM.DIST(L$30,economics!$AK$2:$AK$167,economics!$AJ$2:$AJ$167,TRUE)))),"")</f>
        <v/>
      </c>
      <c r="M33" t="str">
        <f t="array" ref="M33">IFERROR((SUMPRODUCT((economics!$AG$2:$AG$167=$B33)*(economics!$D$2:$D$167="whr")*economics!$AI$2:$AI$167*(_xlfn.NORM.DIST(M$3,economics!$AK$2:$AK$167,economics!$AJ$2:$AJ$167,TRUE)-_xlfn.NORM.DIST(M$30,economics!$AK$2:$AK$167,economics!$AJ$2:$AJ$167,TRUE))*economics!$AM$2:$AM$167))/(SUMPRODUCT((economics!$AG$2:$AG$167=$B33)*(economics!$D$2:$D$167="whr")*economics!$AI$2:$AI$167*(_xlfn.NORM.DIST(M$3,economics!$AK$2:$AK$167,economics!$AJ$2:$AJ$167,TRUE)-_xlfn.NORM.DIST(M$30,economics!$AK$2:$AK$167,economics!$AJ$2:$AJ$167,TRUE)))),"")</f>
        <v/>
      </c>
      <c r="N33" t="str">
        <f t="array" ref="N33">IFERROR((SUMPRODUCT((economics!$AG$2:$AG$167=$B33)*(economics!$D$2:$D$167="whr")*economics!$AI$2:$AI$167*(_xlfn.NORM.DIST(N$3,economics!$AK$2:$AK$167,economics!$AJ$2:$AJ$167,TRUE)-_xlfn.NORM.DIST(N$30,economics!$AK$2:$AK$167,economics!$AJ$2:$AJ$167,TRUE))*economics!$AM$2:$AM$167))/(SUMPRODUCT((economics!$AG$2:$AG$167=$B33)*(economics!$D$2:$D$167="whr")*economics!$AI$2:$AI$167*(_xlfn.NORM.DIST(N$3,economics!$AK$2:$AK$167,economics!$AJ$2:$AJ$167,TRUE)-_xlfn.NORM.DIST(N$30,economics!$AK$2:$AK$167,economics!$AJ$2:$AJ$167,TRUE)))),"")</f>
        <v/>
      </c>
      <c r="O33" t="str">
        <f t="array" ref="O33">IFERROR((SUMPRODUCT((economics!$AG$2:$AG$167=$B33)*(economics!$D$2:$D$167="whr")*economics!$AI$2:$AI$167*(_xlfn.NORM.DIST(O$3,economics!$AK$2:$AK$167,economics!$AJ$2:$AJ$167,TRUE)-_xlfn.NORM.DIST(O$30,economics!$AK$2:$AK$167,economics!$AJ$2:$AJ$167,TRUE))*economics!$AM$2:$AM$167))/(SUMPRODUCT((economics!$AG$2:$AG$167=$B33)*(economics!$D$2:$D$167="whr")*economics!$AI$2:$AI$167*(_xlfn.NORM.DIST(O$3,economics!$AK$2:$AK$167,economics!$AJ$2:$AJ$167,TRUE)-_xlfn.NORM.DIST(O$30,economics!$AK$2:$AK$167,economics!$AJ$2:$AJ$167,TRUE)))),"")</f>
        <v/>
      </c>
      <c r="P33" t="str">
        <f t="array" ref="P33">IFERROR((SUMPRODUCT((economics!$AG$2:$AG$167=$B33)*(economics!$D$2:$D$167="whr")*economics!$AI$2:$AI$167*(_xlfn.NORM.DIST(P$3,economics!$AK$2:$AK$167,economics!$AJ$2:$AJ$167,TRUE)-_xlfn.NORM.DIST(P$30,economics!$AK$2:$AK$167,economics!$AJ$2:$AJ$167,TRUE))*economics!$AM$2:$AM$167))/(SUMPRODUCT((economics!$AG$2:$AG$167=$B33)*(economics!$D$2:$D$167="whr")*economics!$AI$2:$AI$167*(_xlfn.NORM.DIST(P$3,economics!$AK$2:$AK$167,economics!$AJ$2:$AJ$167,TRUE)-_xlfn.NORM.DIST(P$30,economics!$AK$2:$AK$167,economics!$AJ$2:$AJ$167,TRUE)))),"")</f>
        <v/>
      </c>
      <c r="Q33" t="str">
        <f t="array" ref="Q33">IFERROR((SUMPRODUCT((economics!$AG$2:$AG$167=$B33)*(economics!$D$2:$D$167="whr")*economics!$AI$2:$AI$167*(_xlfn.NORM.DIST(Q$3,economics!$AK$2:$AK$167,economics!$AJ$2:$AJ$167,TRUE)-_xlfn.NORM.DIST(Q$30,economics!$AK$2:$AK$167,economics!$AJ$2:$AJ$167,TRUE))*economics!$AM$2:$AM$167))/(SUMPRODUCT((economics!$AG$2:$AG$167=$B33)*(economics!$D$2:$D$167="whr")*economics!$AI$2:$AI$167*(_xlfn.NORM.DIST(Q$3,economics!$AK$2:$AK$167,economics!$AJ$2:$AJ$167,TRUE)-_xlfn.NORM.DIST(Q$30,economics!$AK$2:$AK$167,economics!$AJ$2:$AJ$167,TRUE)))),"")</f>
        <v/>
      </c>
      <c r="R33" t="str">
        <f t="array" ref="R33">IFERROR((SUMPRODUCT((economics!$AG$2:$AG$167=$B33)*(economics!$D$2:$D$167="whr")*economics!$AI$2:$AI$167*(_xlfn.NORM.DIST(R$3,economics!$AK$2:$AK$167,economics!$AJ$2:$AJ$167,TRUE)-_xlfn.NORM.DIST(R$30,economics!$AK$2:$AK$167,economics!$AJ$2:$AJ$167,TRUE))*economics!$AM$2:$AM$167))/(SUMPRODUCT((economics!$AG$2:$AG$167=$B33)*(economics!$D$2:$D$167="whr")*economics!$AI$2:$AI$167*(_xlfn.NORM.DIST(R$3,economics!$AK$2:$AK$167,economics!$AJ$2:$AJ$167,TRUE)-_xlfn.NORM.DIST(R$30,economics!$AK$2:$AK$167,economics!$AJ$2:$AJ$167,TRUE)))),"")</f>
        <v/>
      </c>
      <c r="S33" t="str">
        <f t="array" ref="S33">IFERROR((SUMPRODUCT((economics!$AG$2:$AG$167=$B33)*(economics!$D$2:$D$167="whr")*economics!$AI$2:$AI$167*(_xlfn.NORM.DIST(S$3,economics!$AK$2:$AK$167,economics!$AJ$2:$AJ$167,TRUE)-_xlfn.NORM.DIST(S$30,economics!$AK$2:$AK$167,economics!$AJ$2:$AJ$167,TRUE))*economics!$AM$2:$AM$167))/(SUMPRODUCT((economics!$AG$2:$AG$167=$B33)*(economics!$D$2:$D$167="whr")*economics!$AI$2:$AI$167*(_xlfn.NORM.DIST(S$3,economics!$AK$2:$AK$167,economics!$AJ$2:$AJ$167,TRUE)-_xlfn.NORM.DIST(S$30,economics!$AK$2:$AK$167,economics!$AJ$2:$AJ$167,TRUE)))),"")</f>
        <v/>
      </c>
      <c r="T33" t="str">
        <f t="array" ref="T33">IFERROR((SUMPRODUCT((economics!$AG$2:$AG$167=$B33)*(economics!$D$2:$D$167="whr")*economics!$AI$2:$AI$167*(_xlfn.NORM.DIST(T$3,economics!$AK$2:$AK$167,economics!$AJ$2:$AJ$167,TRUE)-_xlfn.NORM.DIST(T$30,economics!$AK$2:$AK$167,economics!$AJ$2:$AJ$167,TRUE))*economics!$AM$2:$AM$167))/(SUMPRODUCT((economics!$AG$2:$AG$167=$B33)*(economics!$D$2:$D$167="whr")*economics!$AI$2:$AI$167*(_xlfn.NORM.DIST(T$3,economics!$AK$2:$AK$167,economics!$AJ$2:$AJ$167,TRUE)-_xlfn.NORM.DIST(T$30,economics!$AK$2:$AK$167,economics!$AJ$2:$AJ$167,TRUE)))),"")</f>
        <v/>
      </c>
      <c r="U33" t="str">
        <f t="array" ref="U33">IFERROR((SUMPRODUCT((economics!$AG$2:$AG$167=$B33)*(economics!$D$2:$D$167="whr")*economics!$AI$2:$AI$167*(_xlfn.NORM.DIST(U$3,economics!$AK$2:$AK$167,economics!$AJ$2:$AJ$167,TRUE)-_xlfn.NORM.DIST(U$30,economics!$AK$2:$AK$167,economics!$AJ$2:$AJ$167,TRUE))*economics!$AM$2:$AM$167))/(SUMPRODUCT((economics!$AG$2:$AG$167=$B33)*(economics!$D$2:$D$167="whr")*economics!$AI$2:$AI$167*(_xlfn.NORM.DIST(U$3,economics!$AK$2:$AK$167,economics!$AJ$2:$AJ$167,TRUE)-_xlfn.NORM.DIST(U$30,economics!$AK$2:$AK$167,economics!$AJ$2:$AJ$167,TRUE)))),"")</f>
        <v/>
      </c>
      <c r="V33" t="str">
        <f t="array" ref="V33">IFERROR((SUMPRODUCT((economics!$AG$2:$AG$167=$B33)*(economics!$D$2:$D$167="whr")*economics!$AI$2:$AI$167*(_xlfn.NORM.DIST(V$3,economics!$AK$2:$AK$167,economics!$AJ$2:$AJ$167,TRUE)-_xlfn.NORM.DIST(V$30,economics!$AK$2:$AK$167,economics!$AJ$2:$AJ$167,TRUE))*economics!$AM$2:$AM$167))/(SUMPRODUCT((economics!$AG$2:$AG$167=$B33)*(economics!$D$2:$D$167="whr")*economics!$AI$2:$AI$167*(_xlfn.NORM.DIST(V$3,economics!$AK$2:$AK$167,economics!$AJ$2:$AJ$167,TRUE)-_xlfn.NORM.DIST(V$30,economics!$AK$2:$AK$167,economics!$AJ$2:$AJ$167,TRUE)))),"")</f>
        <v/>
      </c>
      <c r="W33" t="str">
        <f t="array" ref="W33">IFERROR((SUMPRODUCT((economics!$AG$2:$AG$167=$B33)*(economics!$D$2:$D$167="whr")*economics!$AI$2:$AI$167*(_xlfn.NORM.DIST(W$3,economics!$AK$2:$AK$167,economics!$AJ$2:$AJ$167,TRUE)-_xlfn.NORM.DIST(W$30,economics!$AK$2:$AK$167,economics!$AJ$2:$AJ$167,TRUE))*economics!$AM$2:$AM$167))/(SUMPRODUCT((economics!$AG$2:$AG$167=$B33)*(economics!$D$2:$D$167="whr")*economics!$AI$2:$AI$167*(_xlfn.NORM.DIST(W$3,economics!$AK$2:$AK$167,economics!$AJ$2:$AJ$167,TRUE)-_xlfn.NORM.DIST(W$30,economics!$AK$2:$AK$167,economics!$AJ$2:$AJ$167,TRUE)))),"")</f>
        <v/>
      </c>
      <c r="X33" t="str">
        <f t="array" ref="X33">IFERROR((SUMPRODUCT((economics!$AG$2:$AG$167=$B33)*(economics!$D$2:$D$167="whr")*economics!$AI$2:$AI$167*(_xlfn.NORM.DIST(X$3,economics!$AK$2:$AK$167,economics!$AJ$2:$AJ$167,TRUE)-_xlfn.NORM.DIST(X$30,economics!$AK$2:$AK$167,economics!$AJ$2:$AJ$167,TRUE))*economics!$AM$2:$AM$167))/(SUMPRODUCT((economics!$AG$2:$AG$167=$B33)*(economics!$D$2:$D$167="whr")*economics!$AI$2:$AI$167*(_xlfn.NORM.DIST(X$3,economics!$AK$2:$AK$167,economics!$AJ$2:$AJ$167,TRUE)-_xlfn.NORM.DIST(X$30,economics!$AK$2:$AK$167,economics!$AJ$2:$AJ$167,TRUE)))),"")</f>
        <v/>
      </c>
      <c r="Y33" t="str">
        <f t="array" ref="Y33">IFERROR((SUMPRODUCT((economics!$AG$2:$AG$167=$B33)*(economics!$D$2:$D$167="whr")*economics!$AI$2:$AI$167*(_xlfn.NORM.DIST(Y$3,economics!$AK$2:$AK$167,economics!$AJ$2:$AJ$167,TRUE)-_xlfn.NORM.DIST(Y$30,economics!$AK$2:$AK$167,economics!$AJ$2:$AJ$167,TRUE))*economics!$AM$2:$AM$167))/(SUMPRODUCT((economics!$AG$2:$AG$167=$B33)*(economics!$D$2:$D$167="whr")*economics!$AI$2:$AI$167*(_xlfn.NORM.DIST(Y$3,economics!$AK$2:$AK$167,economics!$AJ$2:$AJ$167,TRUE)-_xlfn.NORM.DIST(Y$30,economics!$AK$2:$AK$167,economics!$AJ$2:$AJ$167,TRUE)))),"")</f>
        <v/>
      </c>
      <c r="Z33" t="str">
        <f t="array" ref="Z33">IFERROR((SUMPRODUCT((economics!$AG$2:$AG$167=$B33)*(economics!$D$2:$D$167="whr")*economics!$AI$2:$AI$167*(_xlfn.NORM.DIST(Z$3,economics!$AK$2:$AK$167,economics!$AJ$2:$AJ$167,TRUE)-_xlfn.NORM.DIST(Z$30,economics!$AK$2:$AK$167,economics!$AJ$2:$AJ$167,TRUE))*economics!$AM$2:$AM$167))/(SUMPRODUCT((economics!$AG$2:$AG$167=$B33)*(economics!$D$2:$D$167="whr")*economics!$AI$2:$AI$167*(_xlfn.NORM.DIST(Z$3,economics!$AK$2:$AK$167,economics!$AJ$2:$AJ$167,TRUE)-_xlfn.NORM.DIST(Z$30,economics!$AK$2:$AK$167,economics!$AJ$2:$AJ$167,TRUE)))),"")</f>
        <v/>
      </c>
      <c r="AA33" t="str">
        <f t="array" ref="AA33">IFERROR((SUMPRODUCT((economics!$AG$2:$AG$167=$B33)*(economics!$D$2:$D$167="whr")*economics!$AI$2:$AI$167*(_xlfn.NORM.DIST(AA$3,economics!$AK$2:$AK$167,economics!$AJ$2:$AJ$167,TRUE)-_xlfn.NORM.DIST(AA$30,economics!$AK$2:$AK$167,economics!$AJ$2:$AJ$167,TRUE))*economics!$AM$2:$AM$167))/(SUMPRODUCT((economics!$AG$2:$AG$167=$B33)*(economics!$D$2:$D$167="whr")*economics!$AI$2:$AI$167*(_xlfn.NORM.DIST(AA$3,economics!$AK$2:$AK$167,economics!$AJ$2:$AJ$167,TRUE)-_xlfn.NORM.DIST(AA$30,economics!$AK$2:$AK$167,economics!$AJ$2:$AJ$167,TRUE)))),"")</f>
        <v/>
      </c>
      <c r="AB33" t="str">
        <f t="array" ref="AB33">IFERROR((SUMPRODUCT((economics!$AG$2:$AG$167=$B33)*(economics!$D$2:$D$167="whr")*economics!$AI$2:$AI$167*(_xlfn.NORM.DIST(AB$3,economics!$AK$2:$AK$167,economics!$AJ$2:$AJ$167,TRUE)-_xlfn.NORM.DIST(AB$30,economics!$AK$2:$AK$167,economics!$AJ$2:$AJ$167,TRUE))*economics!$AM$2:$AM$167))/(SUMPRODUCT((economics!$AG$2:$AG$167=$B33)*(economics!$D$2:$D$167="whr")*economics!$AI$2:$AI$167*(_xlfn.NORM.DIST(AB$3,economics!$AK$2:$AK$167,economics!$AJ$2:$AJ$167,TRUE)-_xlfn.NORM.DIST(AB$30,economics!$AK$2:$AK$167,economics!$AJ$2:$AJ$167,TRUE)))),"")</f>
        <v/>
      </c>
      <c r="AC33" t="str">
        <f t="array" ref="AC33">IFERROR((SUMPRODUCT((economics!$AG$2:$AG$167=$B33)*(economics!$D$2:$D$167="whr")*economics!$AI$2:$AI$167*(_xlfn.NORM.DIST(AC$3,economics!$AK$2:$AK$167,economics!$AJ$2:$AJ$167,TRUE)-_xlfn.NORM.DIST(AC$30,economics!$AK$2:$AK$167,economics!$AJ$2:$AJ$167,TRUE))*economics!$AM$2:$AM$167))/(SUMPRODUCT((economics!$AG$2:$AG$167=$B33)*(economics!$D$2:$D$167="whr")*economics!$AI$2:$AI$167*(_xlfn.NORM.DIST(AC$3,economics!$AK$2:$AK$167,economics!$AJ$2:$AJ$167,TRUE)-_xlfn.NORM.DIST(AC$30,economics!$AK$2:$AK$167,economics!$AJ$2:$AJ$167,TRUE)))),"")</f>
        <v/>
      </c>
      <c r="AD33" t="str">
        <f t="array" ref="AD33">IFERROR((SUMPRODUCT((economics!$AG$2:$AG$167=$B33)*(economics!$D$2:$D$167="whr")*economics!$AI$2:$AI$167*(_xlfn.NORM.DIST(AD$3,economics!$AK$2:$AK$167,economics!$AJ$2:$AJ$167,TRUE)-_xlfn.NORM.DIST(AD$30,economics!$AK$2:$AK$167,economics!$AJ$2:$AJ$167,TRUE))*economics!$AM$2:$AM$167))/(SUMPRODUCT((economics!$AG$2:$AG$167=$B33)*(economics!$D$2:$D$167="whr")*economics!$AI$2:$AI$167*(_xlfn.NORM.DIST(AD$3,economics!$AK$2:$AK$167,economics!$AJ$2:$AJ$167,TRUE)-_xlfn.NORM.DIST(AD$30,economics!$AK$2:$AK$167,economics!$AJ$2:$AJ$167,TRUE)))),"")</f>
        <v/>
      </c>
      <c r="AE33" t="str">
        <f t="array" ref="AE33">IFERROR((SUMPRODUCT((economics!$AG$2:$AG$167=$B33)*(economics!$D$2:$D$167="whr")*economics!$AI$2:$AI$167*(_xlfn.NORM.DIST(AE$3,economics!$AK$2:$AK$167,economics!$AJ$2:$AJ$167,TRUE)-_xlfn.NORM.DIST(AE$30,economics!$AK$2:$AK$167,economics!$AJ$2:$AJ$167,TRUE))*economics!$AM$2:$AM$167))/(SUMPRODUCT((economics!$AG$2:$AG$167=$B33)*(economics!$D$2:$D$167="whr")*economics!$AI$2:$AI$167*(_xlfn.NORM.DIST(AE$3,economics!$AK$2:$AK$167,economics!$AJ$2:$AJ$167,TRUE)-_xlfn.NORM.DIST(AE$30,economics!$AK$2:$AK$167,economics!$AJ$2:$AJ$167,TRUE)))),"")</f>
        <v/>
      </c>
      <c r="AF33" t="str">
        <f t="array" ref="AF33">IFERROR((SUMPRODUCT((economics!$AG$2:$AG$167=$B33)*(economics!$D$2:$D$167="whr")*economics!$AI$2:$AI$167*(_xlfn.NORM.DIST(AF$3,economics!$AK$2:$AK$167,economics!$AJ$2:$AJ$167,TRUE)-_xlfn.NORM.DIST(AF$30,economics!$AK$2:$AK$167,economics!$AJ$2:$AJ$167,TRUE))*economics!$AM$2:$AM$167))/(SUMPRODUCT((economics!$AG$2:$AG$167=$B33)*(economics!$D$2:$D$167="whr")*economics!$AI$2:$AI$167*(_xlfn.NORM.DIST(AF$3,economics!$AK$2:$AK$167,economics!$AJ$2:$AJ$167,TRUE)-_xlfn.NORM.DIST(AF$30,economics!$AK$2:$AK$167,economics!$AJ$2:$AJ$167,TRUE)))),"")</f>
        <v/>
      </c>
      <c r="AG33" t="str">
        <f t="array" ref="AG33">IFERROR((SUMPRODUCT((economics!$AG$2:$AG$167=$B33)*(economics!$D$2:$D$167="whr")*economics!$AI$2:$AI$167*(_xlfn.NORM.DIST(AG$3,economics!$AK$2:$AK$167,economics!$AJ$2:$AJ$167,TRUE)-_xlfn.NORM.DIST(AG$30,economics!$AK$2:$AK$167,economics!$AJ$2:$AJ$167,TRUE))*economics!$AM$2:$AM$167))/(SUMPRODUCT((economics!$AG$2:$AG$167=$B33)*(economics!$D$2:$D$167="whr")*economics!$AI$2:$AI$167*(_xlfn.NORM.DIST(AG$3,economics!$AK$2:$AK$167,economics!$AJ$2:$AJ$167,TRUE)-_xlfn.NORM.DIST(AG$30,economics!$AK$2:$AK$167,economics!$AJ$2:$AJ$167,TRUE)))),"")</f>
        <v/>
      </c>
      <c r="AH33" t="str">
        <f t="array" ref="AH33">IFERROR((SUMPRODUCT((economics!$AG$2:$AG$167=$B33)*(economics!$D$2:$D$167="whr")*economics!$AI$2:$AI$167*(_xlfn.NORM.DIST(AH$3,economics!$AK$2:$AK$167,economics!$AJ$2:$AJ$167,TRUE)-_xlfn.NORM.DIST(AH$30,economics!$AK$2:$AK$167,economics!$AJ$2:$AJ$167,TRUE))*economics!$AM$2:$AM$167))/(SUMPRODUCT((economics!$AG$2:$AG$167=$B33)*(economics!$D$2:$D$167="whr")*economics!$AI$2:$AI$167*(_xlfn.NORM.DIST(AH$3,economics!$AK$2:$AK$167,economics!$AJ$2:$AJ$167,TRUE)-_xlfn.NORM.DIST(AH$30,economics!$AK$2:$AK$167,economics!$AJ$2:$AJ$167,TRUE)))),"")</f>
        <v/>
      </c>
      <c r="AI33" t="str">
        <f t="array" ref="AI33">IFERROR((SUMPRODUCT((economics!$AG$2:$AG$167=$B33)*(economics!$D$2:$D$167="whr")*economics!$AI$2:$AI$167*(_xlfn.NORM.DIST(AI$3,economics!$AK$2:$AK$167,economics!$AJ$2:$AJ$167,TRUE)-_xlfn.NORM.DIST(AI$30,economics!$AK$2:$AK$167,economics!$AJ$2:$AJ$167,TRUE))*economics!$AM$2:$AM$167))/(SUMPRODUCT((economics!$AG$2:$AG$167=$B33)*(economics!$D$2:$D$167="whr")*economics!$AI$2:$AI$167*(_xlfn.NORM.DIST(AI$3,economics!$AK$2:$AK$167,economics!$AJ$2:$AJ$167,TRUE)-_xlfn.NORM.DIST(AI$30,economics!$AK$2:$AK$167,economics!$AJ$2:$AJ$167,TRUE)))),"")</f>
        <v/>
      </c>
      <c r="AJ33" t="str">
        <f t="array" ref="AJ33">IFERROR((SUMPRODUCT((economics!$AG$2:$AG$167=$B33)*(economics!$D$2:$D$167="whr")*economics!$AI$2:$AI$167*(_xlfn.NORM.DIST(AJ$3,economics!$AK$2:$AK$167,economics!$AJ$2:$AJ$167,TRUE)-_xlfn.NORM.DIST(AJ$30,economics!$AK$2:$AK$167,economics!$AJ$2:$AJ$167,TRUE))*economics!$AM$2:$AM$167))/(SUMPRODUCT((economics!$AG$2:$AG$167=$B33)*(economics!$D$2:$D$167="whr")*economics!$AI$2:$AI$167*(_xlfn.NORM.DIST(AJ$3,economics!$AK$2:$AK$167,economics!$AJ$2:$AJ$167,TRUE)-_xlfn.NORM.DIST(AJ$30,economics!$AK$2:$AK$167,economics!$AJ$2:$AJ$167,TRUE)))),"")</f>
        <v/>
      </c>
      <c r="AK33" t="str">
        <f t="array" ref="AK33">IFERROR((SUMPRODUCT((economics!$AG$2:$AG$167=$B33)*(economics!$D$2:$D$167="whr")*economics!$AI$2:$AI$167*(_xlfn.NORM.DIST(AK$3,economics!$AK$2:$AK$167,economics!$AJ$2:$AJ$167,TRUE)-_xlfn.NORM.DIST(AK$30,economics!$AK$2:$AK$167,economics!$AJ$2:$AJ$167,TRUE))*economics!$AM$2:$AM$167))/(SUMPRODUCT((economics!$AG$2:$AG$167=$B33)*(economics!$D$2:$D$167="whr")*economics!$AI$2:$AI$167*(_xlfn.NORM.DIST(AK$3,economics!$AK$2:$AK$167,economics!$AJ$2:$AJ$167,TRUE)-_xlfn.NORM.DIST(AK$30,economics!$AK$2:$AK$167,economics!$AJ$2:$AJ$167,TRUE)))),"")</f>
        <v/>
      </c>
      <c r="AL33" t="str">
        <f t="array" ref="AL33">IFERROR((SUMPRODUCT((economics!$AG$2:$AG$167=$B33)*(economics!$D$2:$D$167="whr")*economics!$AI$2:$AI$167*(_xlfn.NORM.DIST(AL$3,economics!$AK$2:$AK$167,economics!$AJ$2:$AJ$167,TRUE)-_xlfn.NORM.DIST(AL$30,economics!$AK$2:$AK$167,economics!$AJ$2:$AJ$167,TRUE))*economics!$AM$2:$AM$167))/(SUMPRODUCT((economics!$AG$2:$AG$167=$B33)*(economics!$D$2:$D$167="whr")*economics!$AI$2:$AI$167*(_xlfn.NORM.DIST(AL$3,economics!$AK$2:$AK$167,economics!$AJ$2:$AJ$167,TRUE)-_xlfn.NORM.DIST(AL$30,economics!$AK$2:$AK$167,economics!$AJ$2:$AJ$167,TRUE)))),"")</f>
        <v/>
      </c>
      <c r="AM33" t="str">
        <f t="array" ref="AM33">IFERROR((SUMPRODUCT((economics!$AG$2:$AG$167=$B33)*(economics!$D$2:$D$167="whr")*economics!$AI$2:$AI$167*(_xlfn.NORM.DIST(AM$3,economics!$AK$2:$AK$167,economics!$AJ$2:$AJ$167,TRUE)-_xlfn.NORM.DIST(AM$30,economics!$AK$2:$AK$167,economics!$AJ$2:$AJ$167,TRUE))*economics!$AM$2:$AM$167))/(SUMPRODUCT((economics!$AG$2:$AG$167=$B33)*(economics!$D$2:$D$167="whr")*economics!$AI$2:$AI$167*(_xlfn.NORM.DIST(AM$3,economics!$AK$2:$AK$167,economics!$AJ$2:$AJ$167,TRUE)-_xlfn.NORM.DIST(AM$30,economics!$AK$2:$AK$167,economics!$AJ$2:$AJ$167,TRUE)))),"")</f>
        <v/>
      </c>
      <c r="AN33" t="str">
        <f t="array" ref="AN33">IFERROR((SUMPRODUCT((economics!$AG$2:$AG$167=$B33)*(economics!$D$2:$D$167="whr")*economics!$AI$2:$AI$167*(_xlfn.NORM.DIST(AN$3,economics!$AK$2:$AK$167,economics!$AJ$2:$AJ$167,TRUE)-_xlfn.NORM.DIST(AN$30,economics!$AK$2:$AK$167,economics!$AJ$2:$AJ$167,TRUE))*economics!$AM$2:$AM$167))/(SUMPRODUCT((economics!$AG$2:$AG$167=$B33)*(economics!$D$2:$D$167="whr")*economics!$AI$2:$AI$167*(_xlfn.NORM.DIST(AN$3,economics!$AK$2:$AK$167,economics!$AJ$2:$AJ$167,TRUE)-_xlfn.NORM.DIST(AN$30,economics!$AK$2:$AK$167,economics!$AJ$2:$AJ$167,TRUE)))),"")</f>
        <v/>
      </c>
      <c r="AO33" t="str">
        <f t="array" ref="AO33">IFERROR((SUMPRODUCT((economics!$AG$2:$AG$167=$B33)*(economics!$D$2:$D$167="whr")*economics!$AI$2:$AI$167*(_xlfn.NORM.DIST(AO$3,economics!$AK$2:$AK$167,economics!$AJ$2:$AJ$167,TRUE)-_xlfn.NORM.DIST(AO$30,economics!$AK$2:$AK$167,economics!$AJ$2:$AJ$167,TRUE))*economics!$AM$2:$AM$167))/(SUMPRODUCT((economics!$AG$2:$AG$167=$B33)*(economics!$D$2:$D$167="whr")*economics!$AI$2:$AI$167*(_xlfn.NORM.DIST(AO$3,economics!$AK$2:$AK$167,economics!$AJ$2:$AJ$167,TRUE)-_xlfn.NORM.DIST(AO$30,economics!$AK$2:$AK$167,economics!$AJ$2:$AJ$167,TRUE)))),"")</f>
        <v/>
      </c>
      <c r="AP33" t="str">
        <f t="array" ref="AP33">IFERROR((SUMPRODUCT((economics!$AG$2:$AG$167=$B33)*(economics!$D$2:$D$167="whr")*economics!$AI$2:$AI$167*(_xlfn.NORM.DIST(AP$3,economics!$AK$2:$AK$167,economics!$AJ$2:$AJ$167,TRUE)-_xlfn.NORM.DIST(AP$30,economics!$AK$2:$AK$167,economics!$AJ$2:$AJ$167,TRUE))*economics!$AM$2:$AM$167))/(SUMPRODUCT((economics!$AG$2:$AG$167=$B33)*(economics!$D$2:$D$167="whr")*economics!$AI$2:$AI$167*(_xlfn.NORM.DIST(AP$3,economics!$AK$2:$AK$167,economics!$AJ$2:$AJ$167,TRUE)-_xlfn.NORM.DIST(AP$30,economics!$AK$2:$AK$167,economics!$AJ$2:$AJ$167,TRUE)))),"")</f>
        <v/>
      </c>
      <c r="AQ33" t="str">
        <f t="array" ref="AQ33">IFERROR((SUMPRODUCT((economics!$AG$2:$AG$167=$B33)*(economics!$D$2:$D$167="whr")*economics!$AI$2:$AI$167*(_xlfn.NORM.DIST(AQ$3,economics!$AK$2:$AK$167,economics!$AJ$2:$AJ$167,TRUE)-_xlfn.NORM.DIST(AQ$30,economics!$AK$2:$AK$167,economics!$AJ$2:$AJ$167,TRUE))*economics!$AM$2:$AM$167))/(SUMPRODUCT((economics!$AG$2:$AG$167=$B33)*(economics!$D$2:$D$167="whr")*economics!$AI$2:$AI$167*(_xlfn.NORM.DIST(AQ$3,economics!$AK$2:$AK$167,economics!$AJ$2:$AJ$167,TRUE)-_xlfn.NORM.DIST(AQ$30,economics!$AK$2:$AK$167,economics!$AJ$2:$AJ$167,TRUE)))),"")</f>
        <v/>
      </c>
      <c r="AR33" t="str">
        <f t="array" ref="AR33">IFERROR((SUMPRODUCT((economics!$AG$2:$AG$167=$B33)*(economics!$D$2:$D$167="whr")*economics!$AI$2:$AI$167*(_xlfn.NORM.DIST(AR$3,economics!$AK$2:$AK$167,economics!$AJ$2:$AJ$167,TRUE)-_xlfn.NORM.DIST(AR$30,economics!$AK$2:$AK$167,economics!$AJ$2:$AJ$167,TRUE))*economics!$AM$2:$AM$167))/(SUMPRODUCT((economics!$AG$2:$AG$167=$B33)*(economics!$D$2:$D$167="whr")*economics!$AI$2:$AI$167*(_xlfn.NORM.DIST(AR$3,economics!$AK$2:$AK$167,economics!$AJ$2:$AJ$167,TRUE)-_xlfn.NORM.DIST(AR$30,economics!$AK$2:$AK$167,economics!$AJ$2:$AJ$167,TRUE)))),"")</f>
        <v/>
      </c>
      <c r="AS33" t="str">
        <f t="array" ref="AS33">IFERROR((SUMPRODUCT((economics!$AG$2:$AG$167=$B33)*(economics!$D$2:$D$167="whr")*economics!$AI$2:$AI$167*(_xlfn.NORM.DIST(AS$3,economics!$AK$2:$AK$167,economics!$AJ$2:$AJ$167,TRUE)-_xlfn.NORM.DIST(AS$30,economics!$AK$2:$AK$167,economics!$AJ$2:$AJ$167,TRUE))*economics!$AM$2:$AM$167))/(SUMPRODUCT((economics!$AG$2:$AG$167=$B33)*(economics!$D$2:$D$167="whr")*economics!$AI$2:$AI$167*(_xlfn.NORM.DIST(AS$3,economics!$AK$2:$AK$167,economics!$AJ$2:$AJ$167,TRUE)-_xlfn.NORM.DIST(AS$30,economics!$AK$2:$AK$167,economics!$AJ$2:$AJ$167,TRUE)))),"")</f>
        <v/>
      </c>
      <c r="AT33" t="str">
        <f t="array" ref="AT33">IFERROR((SUMPRODUCT((economics!$AG$2:$AG$167=$B33)*(economics!$D$2:$D$167="whr")*economics!$AI$2:$AI$167*(_xlfn.NORM.DIST(AT$3,economics!$AK$2:$AK$167,economics!$AJ$2:$AJ$167,TRUE)-_xlfn.NORM.DIST(AT$30,economics!$AK$2:$AK$167,economics!$AJ$2:$AJ$167,TRUE))*economics!$AM$2:$AM$167))/(SUMPRODUCT((economics!$AG$2:$AG$167=$B33)*(economics!$D$2:$D$167="whr")*economics!$AI$2:$AI$167*(_xlfn.NORM.DIST(AT$3,economics!$AK$2:$AK$167,economics!$AJ$2:$AJ$167,TRUE)-_xlfn.NORM.DIST(AT$30,economics!$AK$2:$AK$167,economics!$AJ$2:$AJ$167,TRUE)))),"")</f>
        <v/>
      </c>
      <c r="AU33" t="str">
        <f t="array" ref="AU33">IFERROR((SUMPRODUCT((economics!$AG$2:$AG$167=$B33)*(economics!$D$2:$D$167="whr")*economics!$AI$2:$AI$167*(_xlfn.NORM.DIST(AU$3,economics!$AK$2:$AK$167,economics!$AJ$2:$AJ$167,TRUE)-_xlfn.NORM.DIST(AU$30,economics!$AK$2:$AK$167,economics!$AJ$2:$AJ$167,TRUE))*economics!$AM$2:$AM$167))/(SUMPRODUCT((economics!$AG$2:$AG$167=$B33)*(economics!$D$2:$D$167="whr")*economics!$AI$2:$AI$167*(_xlfn.NORM.DIST(AU$3,economics!$AK$2:$AK$167,economics!$AJ$2:$AJ$167,TRUE)-_xlfn.NORM.DIST(AU$30,economics!$AK$2:$AK$167,economics!$AJ$2:$AJ$167,TRUE)))),"")</f>
        <v/>
      </c>
      <c r="AV33" t="str">
        <f t="array" ref="AV33">IFERROR((SUMPRODUCT((economics!$AG$2:$AG$167=$B33)*(economics!$D$2:$D$167="whr")*economics!$AI$2:$AI$167*(_xlfn.NORM.DIST(AV$3,economics!$AK$2:$AK$167,economics!$AJ$2:$AJ$167,TRUE)-_xlfn.NORM.DIST(AV$30,economics!$AK$2:$AK$167,economics!$AJ$2:$AJ$167,TRUE))*economics!$AM$2:$AM$167))/(SUMPRODUCT((economics!$AG$2:$AG$167=$B33)*(economics!$D$2:$D$167="whr")*economics!$AI$2:$AI$167*(_xlfn.NORM.DIST(AV$3,economics!$AK$2:$AK$167,economics!$AJ$2:$AJ$167,TRUE)-_xlfn.NORM.DIST(AV$30,economics!$AK$2:$AK$167,economics!$AJ$2:$AJ$167,TRUE)))),"")</f>
        <v/>
      </c>
      <c r="AW33" t="str">
        <f t="array" ref="AW33">IFERROR((SUMPRODUCT((economics!$AG$2:$AG$167=$B33)*(economics!$D$2:$D$167="whr")*economics!$AI$2:$AI$167*(_xlfn.NORM.DIST(AW$3,economics!$AK$2:$AK$167,economics!$AJ$2:$AJ$167,TRUE)-_xlfn.NORM.DIST(AW$30,economics!$AK$2:$AK$167,economics!$AJ$2:$AJ$167,TRUE))*economics!$AM$2:$AM$167))/(SUMPRODUCT((economics!$AG$2:$AG$167=$B33)*(economics!$D$2:$D$167="whr")*economics!$AI$2:$AI$167*(_xlfn.NORM.DIST(AW$3,economics!$AK$2:$AK$167,economics!$AJ$2:$AJ$167,TRUE)-_xlfn.NORM.DIST(AW$30,economics!$AK$2:$AK$167,economics!$AJ$2:$AJ$167,TRUE)))),"")</f>
        <v/>
      </c>
      <c r="AX33" t="str">
        <f t="array" ref="AX33">IFERROR((SUMPRODUCT((economics!$AG$2:$AG$167=$B33)*(economics!$D$2:$D$167="whr")*economics!$AI$2:$AI$167*(_xlfn.NORM.DIST(AX$3,economics!$AK$2:$AK$167,economics!$AJ$2:$AJ$167,TRUE)-_xlfn.NORM.DIST(AX$30,economics!$AK$2:$AK$167,economics!$AJ$2:$AJ$167,TRUE))*economics!$AM$2:$AM$167))/(SUMPRODUCT((economics!$AG$2:$AG$167=$B33)*(economics!$D$2:$D$167="whr")*economics!$AI$2:$AI$167*(_xlfn.NORM.DIST(AX$3,economics!$AK$2:$AK$167,economics!$AJ$2:$AJ$167,TRUE)-_xlfn.NORM.DIST(AX$30,economics!$AK$2:$AK$167,economics!$AJ$2:$AJ$167,TRUE)))),"")</f>
        <v/>
      </c>
      <c r="AY33" t="str">
        <f t="array" ref="AY33">IFERROR((SUMPRODUCT((economics!$AG$2:$AG$167=$B33)*(economics!$D$2:$D$167="whr")*economics!$AI$2:$AI$167*(_xlfn.NORM.DIST(AY$3,economics!$AK$2:$AK$167,economics!$AJ$2:$AJ$167,TRUE)-_xlfn.NORM.DIST(AY$30,economics!$AK$2:$AK$167,economics!$AJ$2:$AJ$167,TRUE))*economics!$AM$2:$AM$167))/(SUMPRODUCT((economics!$AG$2:$AG$167=$B33)*(economics!$D$2:$D$167="whr")*economics!$AI$2:$AI$167*(_xlfn.NORM.DIST(AY$3,economics!$AK$2:$AK$167,economics!$AJ$2:$AJ$167,TRUE)-_xlfn.NORM.DIST(AY$30,economics!$AK$2:$AK$167,economics!$AJ$2:$AJ$167,TRUE)))),"")</f>
        <v/>
      </c>
      <c r="AZ33" t="str">
        <f t="array" ref="AZ33">IFERROR((SUMPRODUCT((economics!$AG$2:$AG$167=$B33)*(economics!$D$2:$D$167="whr")*economics!$AI$2:$AI$167*(_xlfn.NORM.DIST(AZ$3,economics!$AK$2:$AK$167,economics!$AJ$2:$AJ$167,TRUE)-_xlfn.NORM.DIST(AZ$30,economics!$AK$2:$AK$167,economics!$AJ$2:$AJ$167,TRUE))*economics!$AM$2:$AM$167))/(SUMPRODUCT((economics!$AG$2:$AG$167=$B33)*(economics!$D$2:$D$167="whr")*economics!$AI$2:$AI$167*(_xlfn.NORM.DIST(AZ$3,economics!$AK$2:$AK$167,economics!$AJ$2:$AJ$167,TRUE)-_xlfn.NORM.DIST(AZ$30,economics!$AK$2:$AK$167,economics!$AJ$2:$AJ$167,TRUE)))),"")</f>
        <v/>
      </c>
      <c r="BA33" t="str">
        <f t="array" ref="BA33">IFERROR((SUMPRODUCT((economics!$AG$2:$AG$167=$B33)*(economics!$D$2:$D$167="whr")*economics!$AI$2:$AI$167*(_xlfn.NORM.DIST(BA$3,economics!$AK$2:$AK$167,economics!$AJ$2:$AJ$167,TRUE)-_xlfn.NORM.DIST(BA$30,economics!$AK$2:$AK$167,economics!$AJ$2:$AJ$167,TRUE))*economics!$AM$2:$AM$167))/(SUMPRODUCT((economics!$AG$2:$AG$167=$B33)*(economics!$D$2:$D$167="whr")*economics!$AI$2:$AI$167*(_xlfn.NORM.DIST(BA$3,economics!$AK$2:$AK$167,economics!$AJ$2:$AJ$167,TRUE)-_xlfn.NORM.DIST(BA$30,economics!$AK$2:$AK$167,economics!$AJ$2:$AJ$167,TRUE)))),"")</f>
        <v/>
      </c>
      <c r="BB33" t="str">
        <f t="array" ref="BB33">IFERROR((SUMPRODUCT((economics!$AG$2:$AG$167=$B33)*(economics!$D$2:$D$167="whr")*economics!$AI$2:$AI$167*(_xlfn.NORM.DIST(BB$3,economics!$AK$2:$AK$167,economics!$AJ$2:$AJ$167,TRUE)-_xlfn.NORM.DIST(BB$30,economics!$AK$2:$AK$167,economics!$AJ$2:$AJ$167,TRUE))*economics!$AM$2:$AM$167))/(SUMPRODUCT((economics!$AG$2:$AG$167=$B33)*(economics!$D$2:$D$167="whr")*economics!$AI$2:$AI$167*(_xlfn.NORM.DIST(BB$3,economics!$AK$2:$AK$167,economics!$AJ$2:$AJ$167,TRUE)-_xlfn.NORM.DIST(BB$30,economics!$AK$2:$AK$167,economics!$AJ$2:$AJ$167,TRUE)))),"")</f>
        <v/>
      </c>
      <c r="BC33" t="str">
        <f t="array" ref="BC33">IFERROR((SUMPRODUCT((economics!$AG$2:$AG$167=$B33)*(economics!$D$2:$D$167="whr")*economics!$AI$2:$AI$167*(_xlfn.NORM.DIST(BC$3,economics!$AK$2:$AK$167,economics!$AJ$2:$AJ$167,TRUE)-_xlfn.NORM.DIST(BC$30,economics!$AK$2:$AK$167,economics!$AJ$2:$AJ$167,TRUE))*economics!$AM$2:$AM$167))/(SUMPRODUCT((economics!$AG$2:$AG$167=$B33)*(economics!$D$2:$D$167="whr")*economics!$AI$2:$AI$167*(_xlfn.NORM.DIST(BC$3,economics!$AK$2:$AK$167,economics!$AJ$2:$AJ$167,TRUE)-_xlfn.NORM.DIST(BC$30,economics!$AK$2:$AK$167,economics!$AJ$2:$AJ$167,TRUE)))),"")</f>
        <v/>
      </c>
      <c r="BD33" t="str">
        <f t="array" ref="BD33">IFERROR((SUMPRODUCT((economics!$AG$2:$AG$167=$B33)*(economics!$D$2:$D$167="whr")*economics!$AI$2:$AI$167*(_xlfn.NORM.DIST(BD$3,economics!$AK$2:$AK$167,economics!$AJ$2:$AJ$167,TRUE)-_xlfn.NORM.DIST(BD$30,economics!$AK$2:$AK$167,economics!$AJ$2:$AJ$167,TRUE))*economics!$AM$2:$AM$167))/(SUMPRODUCT((economics!$AG$2:$AG$167=$B33)*(economics!$D$2:$D$167="whr")*economics!$AI$2:$AI$167*(_xlfn.NORM.DIST(BD$3,economics!$AK$2:$AK$167,economics!$AJ$2:$AJ$167,TRUE)-_xlfn.NORM.DIST(BD$30,economics!$AK$2:$AK$167,economics!$AJ$2:$AJ$167,TRUE)))),"")</f>
        <v/>
      </c>
      <c r="BE33" t="str">
        <f t="array" ref="BE33">IFERROR((SUMPRODUCT((economics!$AG$2:$AG$167=$B33)*(economics!$D$2:$D$167="whr")*economics!$AI$2:$AI$167*(_xlfn.NORM.DIST(BE$3,economics!$AK$2:$AK$167,economics!$AJ$2:$AJ$167,TRUE)-_xlfn.NORM.DIST(BE$30,economics!$AK$2:$AK$167,economics!$AJ$2:$AJ$167,TRUE))*economics!$AM$2:$AM$167))/(SUMPRODUCT((economics!$AG$2:$AG$167=$B33)*(economics!$D$2:$D$167="whr")*economics!$AI$2:$AI$167*(_xlfn.NORM.DIST(BE$3,economics!$AK$2:$AK$167,economics!$AJ$2:$AJ$167,TRUE)-_xlfn.NORM.DIST(BE$30,economics!$AK$2:$AK$167,economics!$AJ$2:$AJ$167,TRUE)))),"")</f>
        <v/>
      </c>
      <c r="BF33" t="str">
        <f t="array" ref="BF33">IFERROR((SUMPRODUCT((economics!$AG$2:$AG$167=$B33)*(economics!$D$2:$D$167="whr")*economics!$AI$2:$AI$167*(_xlfn.NORM.DIST(BF$3,economics!$AK$2:$AK$167,economics!$AJ$2:$AJ$167,TRUE)-_xlfn.NORM.DIST(BF$30,economics!$AK$2:$AK$167,economics!$AJ$2:$AJ$167,TRUE))*economics!$AM$2:$AM$167))/(SUMPRODUCT((economics!$AG$2:$AG$167=$B33)*(economics!$D$2:$D$167="whr")*economics!$AI$2:$AI$167*(_xlfn.NORM.DIST(BF$3,economics!$AK$2:$AK$167,economics!$AJ$2:$AJ$167,TRUE)-_xlfn.NORM.DIST(BF$30,economics!$AK$2:$AK$167,economics!$AJ$2:$AJ$167,TRUE)))),"")</f>
        <v/>
      </c>
      <c r="BG33" t="str">
        <f t="array" ref="BG33">IFERROR((SUMPRODUCT((economics!$AG$2:$AG$167=$B33)*(economics!$D$2:$D$167="whr")*economics!$AI$2:$AI$167*(_xlfn.NORM.DIST(BG$3,economics!$AK$2:$AK$167,economics!$AJ$2:$AJ$167,TRUE)-_xlfn.NORM.DIST(BG$30,economics!$AK$2:$AK$167,economics!$AJ$2:$AJ$167,TRUE))*economics!$AM$2:$AM$167))/(SUMPRODUCT((economics!$AG$2:$AG$167=$B33)*(economics!$D$2:$D$167="whr")*economics!$AI$2:$AI$167*(_xlfn.NORM.DIST(BG$3,economics!$AK$2:$AK$167,economics!$AJ$2:$AJ$167,TRUE)-_xlfn.NORM.DIST(BG$30,economics!$AK$2:$AK$167,economics!$AJ$2:$AJ$167,TRUE)))),"")</f>
        <v/>
      </c>
      <c r="BH33" t="str">
        <f t="array" ref="BH33">IFERROR((SUMPRODUCT((economics!$AG$2:$AG$167=$B33)*(economics!$D$2:$D$167="whr")*economics!$AI$2:$AI$167*(_xlfn.NORM.DIST(BH$3,economics!$AK$2:$AK$167,economics!$AJ$2:$AJ$167,TRUE)-_xlfn.NORM.DIST(BH$30,economics!$AK$2:$AK$167,economics!$AJ$2:$AJ$167,TRUE))*economics!$AM$2:$AM$167))/(SUMPRODUCT((economics!$AG$2:$AG$167=$B33)*(economics!$D$2:$D$167="whr")*economics!$AI$2:$AI$167*(_xlfn.NORM.DIST(BH$3,economics!$AK$2:$AK$167,economics!$AJ$2:$AJ$167,TRUE)-_xlfn.NORM.DIST(BH$30,economics!$AK$2:$AK$167,economics!$AJ$2:$AJ$167,TRUE)))),"")</f>
        <v/>
      </c>
      <c r="BI33" t="str">
        <f t="array" ref="BI33">IFERROR((SUMPRODUCT((economics!$AG$2:$AG$167=$B33)*(economics!$D$2:$D$167="whr")*economics!$AI$2:$AI$167*(_xlfn.NORM.DIST(BI$3,economics!$AK$2:$AK$167,economics!$AJ$2:$AJ$167,TRUE)-_xlfn.NORM.DIST(BI$30,economics!$AK$2:$AK$167,economics!$AJ$2:$AJ$167,TRUE))*economics!$AM$2:$AM$167))/(SUMPRODUCT((economics!$AG$2:$AG$167=$B33)*(economics!$D$2:$D$167="whr")*economics!$AI$2:$AI$167*(_xlfn.NORM.DIST(BI$3,economics!$AK$2:$AK$167,economics!$AJ$2:$AJ$167,TRUE)-_xlfn.NORM.DIST(BI$30,economics!$AK$2:$AK$167,economics!$AJ$2:$AJ$167,TRUE)))),"")</f>
        <v/>
      </c>
      <c r="BJ33" t="str">
        <f t="array" ref="BJ33">IFERROR((SUMPRODUCT((economics!$AG$2:$AG$167=$B33)*(economics!$D$2:$D$167="whr")*economics!$AI$2:$AI$167*(_xlfn.NORM.DIST(BJ$3,economics!$AK$2:$AK$167,economics!$AJ$2:$AJ$167,TRUE)-_xlfn.NORM.DIST(BJ$30,economics!$AK$2:$AK$167,economics!$AJ$2:$AJ$167,TRUE))*economics!$AM$2:$AM$167))/(SUMPRODUCT((economics!$AG$2:$AG$167=$B33)*(economics!$D$2:$D$167="whr")*economics!$AI$2:$AI$167*(_xlfn.NORM.DIST(BJ$3,economics!$AK$2:$AK$167,economics!$AJ$2:$AJ$167,TRUE)-_xlfn.NORM.DIST(BJ$30,economics!$AK$2:$AK$167,economics!$AJ$2:$AJ$167,TRUE)))),"")</f>
        <v/>
      </c>
      <c r="BK33" t="str">
        <f t="array" ref="BK33">IFERROR((SUMPRODUCT((economics!$AG$2:$AG$167=$B33)*(economics!$D$2:$D$167="whr")*economics!$AI$2:$AI$167*(_xlfn.NORM.DIST(BK$3,economics!$AK$2:$AK$167,economics!$AJ$2:$AJ$167,TRUE)-_xlfn.NORM.DIST(BK$30,economics!$AK$2:$AK$167,economics!$AJ$2:$AJ$167,TRUE))*economics!$AM$2:$AM$167))/(SUMPRODUCT((economics!$AG$2:$AG$167=$B33)*(economics!$D$2:$D$167="whr")*economics!$AI$2:$AI$167*(_xlfn.NORM.DIST(BK$3,economics!$AK$2:$AK$167,economics!$AJ$2:$AJ$167,TRUE)-_xlfn.NORM.DIST(BK$30,economics!$AK$2:$AK$167,economics!$AJ$2:$AJ$167,TRUE)))),"")</f>
        <v/>
      </c>
      <c r="BL33" t="str">
        <f t="array" ref="BL33">IFERROR((SUMPRODUCT((economics!$AG$2:$AG$167=$B33)*(economics!$D$2:$D$167="whr")*economics!$AI$2:$AI$167*(_xlfn.NORM.DIST(BL$3,economics!$AK$2:$AK$167,economics!$AJ$2:$AJ$167,TRUE)-_xlfn.NORM.DIST(BL$30,economics!$AK$2:$AK$167,economics!$AJ$2:$AJ$167,TRUE))*economics!$AM$2:$AM$167))/(SUMPRODUCT((economics!$AG$2:$AG$167=$B33)*(economics!$D$2:$D$167="whr")*economics!$AI$2:$AI$167*(_xlfn.NORM.DIST(BL$3,economics!$AK$2:$AK$167,economics!$AJ$2:$AJ$167,TRUE)-_xlfn.NORM.DIST(BL$30,economics!$AK$2:$AK$167,economics!$AJ$2:$AJ$167,TRUE)))),"")</f>
        <v/>
      </c>
      <c r="BM33" t="str">
        <f t="array" ref="BM33">IFERROR((SUMPRODUCT((economics!$AG$2:$AG$167=$B33)*(economics!$D$2:$D$167="whr")*economics!$AI$2:$AI$167*(_xlfn.NORM.DIST(BM$3,economics!$AK$2:$AK$167,economics!$AJ$2:$AJ$167,TRUE)-_xlfn.NORM.DIST(BM$30,economics!$AK$2:$AK$167,economics!$AJ$2:$AJ$167,TRUE))*economics!$AM$2:$AM$167))/(SUMPRODUCT((economics!$AG$2:$AG$167=$B33)*(economics!$D$2:$D$167="whr")*economics!$AI$2:$AI$167*(_xlfn.NORM.DIST(BM$3,economics!$AK$2:$AK$167,economics!$AJ$2:$AJ$167,TRUE)-_xlfn.NORM.DIST(BM$30,economics!$AK$2:$AK$167,economics!$AJ$2:$AJ$167,TRUE)))),"")</f>
        <v/>
      </c>
      <c r="BN33" t="str">
        <f t="array" ref="BN33">IFERROR((SUMPRODUCT((economics!$AG$2:$AG$167=$B33)*(economics!$D$2:$D$167="whr")*economics!$AI$2:$AI$167*(_xlfn.NORM.DIST(BN$3,economics!$AK$2:$AK$167,economics!$AJ$2:$AJ$167,TRUE)-_xlfn.NORM.DIST(BN$30,economics!$AK$2:$AK$167,economics!$AJ$2:$AJ$167,TRUE))*economics!$AM$2:$AM$167))/(SUMPRODUCT((economics!$AG$2:$AG$167=$B33)*(economics!$D$2:$D$167="whr")*economics!$AI$2:$AI$167*(_xlfn.NORM.DIST(BN$3,economics!$AK$2:$AK$167,economics!$AJ$2:$AJ$167,TRUE)-_xlfn.NORM.DIST(BN$30,economics!$AK$2:$AK$167,economics!$AJ$2:$AJ$167,TRUE)))),"")</f>
        <v/>
      </c>
      <c r="BO33" t="str">
        <f t="array" ref="BO33">IFERROR((SUMPRODUCT((economics!$AG$2:$AG$167=$B33)*(economics!$D$2:$D$167="whr")*economics!$AI$2:$AI$167*(_xlfn.NORM.DIST(BO$3,economics!$AK$2:$AK$167,economics!$AJ$2:$AJ$167,TRUE)-_xlfn.NORM.DIST(BO$30,economics!$AK$2:$AK$167,economics!$AJ$2:$AJ$167,TRUE))*economics!$AM$2:$AM$167))/(SUMPRODUCT((economics!$AG$2:$AG$167=$B33)*(economics!$D$2:$D$167="whr")*economics!$AI$2:$AI$167*(_xlfn.NORM.DIST(BO$3,economics!$AK$2:$AK$167,economics!$AJ$2:$AJ$167,TRUE)-_xlfn.NORM.DIST(BO$30,economics!$AK$2:$AK$167,economics!$AJ$2:$AJ$167,TRUE)))),"")</f>
        <v/>
      </c>
      <c r="BP33" t="str">
        <f t="array" ref="BP33">IFERROR((SUMPRODUCT((economics!$AG$2:$AG$167=$B33)*(economics!$D$2:$D$167="whr")*economics!$AI$2:$AI$167*(_xlfn.NORM.DIST(BP$3,economics!$AK$2:$AK$167,economics!$AJ$2:$AJ$167,TRUE)-_xlfn.NORM.DIST(BP$30,economics!$AK$2:$AK$167,economics!$AJ$2:$AJ$167,TRUE))*economics!$AM$2:$AM$167))/(SUMPRODUCT((economics!$AG$2:$AG$167=$B33)*(economics!$D$2:$D$167="whr")*economics!$AI$2:$AI$167*(_xlfn.NORM.DIST(BP$3,economics!$AK$2:$AK$167,economics!$AJ$2:$AJ$167,TRUE)-_xlfn.NORM.DIST(BP$30,economics!$AK$2:$AK$167,economics!$AJ$2:$AJ$167,TRUE)))),"")</f>
        <v/>
      </c>
      <c r="BQ33" t="str">
        <f t="array" ref="BQ33">IFERROR((SUMPRODUCT((economics!$AG$2:$AG$167=$B33)*(economics!$D$2:$D$167="whr")*economics!$AI$2:$AI$167*(_xlfn.NORM.DIST(BQ$3,economics!$AK$2:$AK$167,economics!$AJ$2:$AJ$167,TRUE)-_xlfn.NORM.DIST(BQ$30,economics!$AK$2:$AK$167,economics!$AJ$2:$AJ$167,TRUE))*economics!$AM$2:$AM$167))/(SUMPRODUCT((economics!$AG$2:$AG$167=$B33)*(economics!$D$2:$D$167="whr")*economics!$AI$2:$AI$167*(_xlfn.NORM.DIST(BQ$3,economics!$AK$2:$AK$167,economics!$AJ$2:$AJ$167,TRUE)-_xlfn.NORM.DIST(BQ$30,economics!$AK$2:$AK$167,economics!$AJ$2:$AJ$167,TRUE)))),"")</f>
        <v/>
      </c>
      <c r="BR33" t="str">
        <f t="array" ref="BR33">IFERROR((SUMPRODUCT((economics!$AG$2:$AG$167=$B33)*(economics!$D$2:$D$167="whr")*economics!$AI$2:$AI$167*(_xlfn.NORM.DIST(BR$3,economics!$AK$2:$AK$167,economics!$AJ$2:$AJ$167,TRUE)-_xlfn.NORM.DIST(BR$30,economics!$AK$2:$AK$167,economics!$AJ$2:$AJ$167,TRUE))*economics!$AM$2:$AM$167))/(SUMPRODUCT((economics!$AG$2:$AG$167=$B33)*(economics!$D$2:$D$167="whr")*economics!$AI$2:$AI$167*(_xlfn.NORM.DIST(BR$3,economics!$AK$2:$AK$167,economics!$AJ$2:$AJ$167,TRUE)-_xlfn.NORM.DIST(BR$30,economics!$AK$2:$AK$167,economics!$AJ$2:$AJ$167,TRUE)))),"")</f>
        <v/>
      </c>
      <c r="BS33" t="str">
        <f t="array" ref="BS33">IFERROR((SUMPRODUCT((economics!$AG$2:$AG$167=$B33)*(economics!$D$2:$D$167="whr")*economics!$AI$2:$AI$167*(_xlfn.NORM.DIST(BS$3,economics!$AK$2:$AK$167,economics!$AJ$2:$AJ$167,TRUE)-_xlfn.NORM.DIST(BS$30,economics!$AK$2:$AK$167,economics!$AJ$2:$AJ$167,TRUE))*economics!$AM$2:$AM$167))/(SUMPRODUCT((economics!$AG$2:$AG$167=$B33)*(economics!$D$2:$D$167="whr")*economics!$AI$2:$AI$167*(_xlfn.NORM.DIST(BS$3,economics!$AK$2:$AK$167,economics!$AJ$2:$AJ$167,TRUE)-_xlfn.NORM.DIST(BS$30,economics!$AK$2:$AK$167,economics!$AJ$2:$AJ$167,TRUE)))),"")</f>
        <v/>
      </c>
      <c r="BT33" t="str">
        <f t="array" ref="BT33">IFERROR((SUMPRODUCT((economics!$AG$2:$AG$167=$B33)*(economics!$D$2:$D$167="whr")*economics!$AI$2:$AI$167*(_xlfn.NORM.DIST(BT$3,economics!$AK$2:$AK$167,economics!$AJ$2:$AJ$167,TRUE)-_xlfn.NORM.DIST(BT$30,economics!$AK$2:$AK$167,economics!$AJ$2:$AJ$167,TRUE))*economics!$AM$2:$AM$167))/(SUMPRODUCT((economics!$AG$2:$AG$167=$B33)*(economics!$D$2:$D$167="whr")*economics!$AI$2:$AI$167*(_xlfn.NORM.DIST(BT$3,economics!$AK$2:$AK$167,economics!$AJ$2:$AJ$167,TRUE)-_xlfn.NORM.DIST(BT$30,economics!$AK$2:$AK$167,economics!$AJ$2:$AJ$167,TRUE)))),"")</f>
        <v/>
      </c>
      <c r="BU33" t="str">
        <f t="array" ref="BU33">IFERROR((SUMPRODUCT((economics!$AG$2:$AG$167=$B33)*(economics!$D$2:$D$167="whr")*economics!$AI$2:$AI$167*(_xlfn.NORM.DIST(BU$3,economics!$AK$2:$AK$167,economics!$AJ$2:$AJ$167,TRUE)-_xlfn.NORM.DIST(BU$30,economics!$AK$2:$AK$167,economics!$AJ$2:$AJ$167,TRUE))*economics!$AM$2:$AM$167))/(SUMPRODUCT((economics!$AG$2:$AG$167=$B33)*(economics!$D$2:$D$167="whr")*economics!$AI$2:$AI$167*(_xlfn.NORM.DIST(BU$3,economics!$AK$2:$AK$167,economics!$AJ$2:$AJ$167,TRUE)-_xlfn.NORM.DIST(BU$30,economics!$AK$2:$AK$167,economics!$AJ$2:$AJ$167,TRUE)))),"")</f>
        <v/>
      </c>
      <c r="BV33" t="str">
        <f t="array" ref="BV33">IFERROR((SUMPRODUCT((economics!$AG$2:$AG$167=$B33)*(economics!$D$2:$D$167="whr")*economics!$AI$2:$AI$167*(_xlfn.NORM.DIST(BV$3,economics!$AK$2:$AK$167,economics!$AJ$2:$AJ$167,TRUE)-_xlfn.NORM.DIST(BV$30,economics!$AK$2:$AK$167,economics!$AJ$2:$AJ$167,TRUE))*economics!$AM$2:$AM$167))/(SUMPRODUCT((economics!$AG$2:$AG$167=$B33)*(economics!$D$2:$D$167="whr")*economics!$AI$2:$AI$167*(_xlfn.NORM.DIST(BV$3,economics!$AK$2:$AK$167,economics!$AJ$2:$AJ$167,TRUE)-_xlfn.NORM.DIST(BV$30,economics!$AK$2:$AK$167,economics!$AJ$2:$AJ$167,TRUE)))),"")</f>
        <v/>
      </c>
      <c r="BW33" t="str">
        <f t="array" ref="BW33">IFERROR((SUMPRODUCT((economics!$AG$2:$AG$167=$B33)*(economics!$D$2:$D$167="whr")*economics!$AI$2:$AI$167*(_xlfn.NORM.DIST(BW$3,economics!$AK$2:$AK$167,economics!$AJ$2:$AJ$167,TRUE)-_xlfn.NORM.DIST(BW$30,economics!$AK$2:$AK$167,economics!$AJ$2:$AJ$167,TRUE))*economics!$AM$2:$AM$167))/(SUMPRODUCT((economics!$AG$2:$AG$167=$B33)*(economics!$D$2:$D$167="whr")*economics!$AI$2:$AI$167*(_xlfn.NORM.DIST(BW$3,economics!$AK$2:$AK$167,economics!$AJ$2:$AJ$167,TRUE)-_xlfn.NORM.DIST(BW$30,economics!$AK$2:$AK$167,economics!$AJ$2:$AJ$167,TRUE)))),"")</f>
        <v/>
      </c>
      <c r="BX33" t="str">
        <f t="array" ref="BX33">IFERROR((SUMPRODUCT((economics!$AG$2:$AG$167=$B33)*(economics!$D$2:$D$167="whr")*economics!$AI$2:$AI$167*(_xlfn.NORM.DIST(BX$3,economics!$AK$2:$AK$167,economics!$AJ$2:$AJ$167,TRUE)-_xlfn.NORM.DIST(BX$30,economics!$AK$2:$AK$167,economics!$AJ$2:$AJ$167,TRUE))*economics!$AM$2:$AM$167))/(SUMPRODUCT((economics!$AG$2:$AG$167=$B33)*(economics!$D$2:$D$167="whr")*economics!$AI$2:$AI$167*(_xlfn.NORM.DIST(BX$3,economics!$AK$2:$AK$167,economics!$AJ$2:$AJ$167,TRUE)-_xlfn.NORM.DIST(BX$30,economics!$AK$2:$AK$167,economics!$AJ$2:$AJ$167,TRUE)))),"")</f>
        <v/>
      </c>
      <c r="BY33" t="str">
        <f t="array" ref="BY33">IFERROR((SUMPRODUCT((economics!$AG$2:$AG$167=$B33)*(economics!$D$2:$D$167="whr")*economics!$AI$2:$AI$167*(_xlfn.NORM.DIST(BY$3,economics!$AK$2:$AK$167,economics!$AJ$2:$AJ$167,TRUE)-_xlfn.NORM.DIST(BY$30,economics!$AK$2:$AK$167,economics!$AJ$2:$AJ$167,TRUE))*economics!$AM$2:$AM$167))/(SUMPRODUCT((economics!$AG$2:$AG$167=$B33)*(economics!$D$2:$D$167="whr")*economics!$AI$2:$AI$167*(_xlfn.NORM.DIST(BY$3,economics!$AK$2:$AK$167,economics!$AJ$2:$AJ$167,TRUE)-_xlfn.NORM.DIST(BY$30,economics!$AK$2:$AK$167,economics!$AJ$2:$AJ$167,TRUE)))),"")</f>
        <v/>
      </c>
      <c r="BZ33" t="str">
        <f t="array" ref="BZ33">IFERROR((SUMPRODUCT((economics!$AG$2:$AG$167=$B33)*(economics!$D$2:$D$167="whr")*economics!$AI$2:$AI$167*(_xlfn.NORM.DIST(BZ$3,economics!$AK$2:$AK$167,economics!$AJ$2:$AJ$167,TRUE)-_xlfn.NORM.DIST(BZ$30,economics!$AK$2:$AK$167,economics!$AJ$2:$AJ$167,TRUE))*economics!$AM$2:$AM$167))/(SUMPRODUCT((economics!$AG$2:$AG$167=$B33)*(economics!$D$2:$D$167="whr")*economics!$AI$2:$AI$167*(_xlfn.NORM.DIST(BZ$3,economics!$AK$2:$AK$167,economics!$AJ$2:$AJ$167,TRUE)-_xlfn.NORM.DIST(BZ$30,economics!$AK$2:$AK$167,economics!$AJ$2:$AJ$167,TRUE)))),"")</f>
        <v/>
      </c>
      <c r="CA33" t="str">
        <f t="array" ref="CA33">IFERROR((SUMPRODUCT((economics!$AG$2:$AG$167=$B33)*(economics!$D$2:$D$167="whr")*economics!$AI$2:$AI$167*(_xlfn.NORM.DIST(CA$3,economics!$AK$2:$AK$167,economics!$AJ$2:$AJ$167,TRUE)-_xlfn.NORM.DIST(CA$30,economics!$AK$2:$AK$167,economics!$AJ$2:$AJ$167,TRUE))*economics!$AM$2:$AM$167))/(SUMPRODUCT((economics!$AG$2:$AG$167=$B33)*(economics!$D$2:$D$167="whr")*economics!$AI$2:$AI$167*(_xlfn.NORM.DIST(CA$3,economics!$AK$2:$AK$167,economics!$AJ$2:$AJ$167,TRUE)-_xlfn.NORM.DIST(CA$30,economics!$AK$2:$AK$167,economics!$AJ$2:$AJ$167,TRUE)))),"")</f>
        <v/>
      </c>
      <c r="CB33" t="str">
        <f t="array" ref="CB33">IFERROR((SUMPRODUCT((economics!$AG$2:$AG$167=$B33)*(economics!$D$2:$D$167="whr")*economics!$AI$2:$AI$167*(_xlfn.NORM.DIST(CB$3,economics!$AK$2:$AK$167,economics!$AJ$2:$AJ$167,TRUE)-_xlfn.NORM.DIST(CB$30,economics!$AK$2:$AK$167,economics!$AJ$2:$AJ$167,TRUE))*economics!$AM$2:$AM$167))/(SUMPRODUCT((economics!$AG$2:$AG$167=$B33)*(economics!$D$2:$D$167="whr")*economics!$AI$2:$AI$167*(_xlfn.NORM.DIST(CB$3,economics!$AK$2:$AK$167,economics!$AJ$2:$AJ$167,TRUE)-_xlfn.NORM.DIST(CB$30,economics!$AK$2:$AK$167,economics!$AJ$2:$AJ$167,TRUE)))),"")</f>
        <v/>
      </c>
      <c r="CC33" t="str">
        <f t="array" ref="CC33">IFERROR((SUMPRODUCT((economics!$AG$2:$AG$167=$B33)*(economics!$D$2:$D$167="whr")*economics!$AI$2:$AI$167*(_xlfn.NORM.DIST(CC$3,economics!$AK$2:$AK$167,economics!$AJ$2:$AJ$167,TRUE)-_xlfn.NORM.DIST(CC$30,economics!$AK$2:$AK$167,economics!$AJ$2:$AJ$167,TRUE))*economics!$AM$2:$AM$167))/(SUMPRODUCT((economics!$AG$2:$AG$167=$B33)*(economics!$D$2:$D$167="whr")*economics!$AI$2:$AI$167*(_xlfn.NORM.DIST(CC$3,economics!$AK$2:$AK$167,economics!$AJ$2:$AJ$167,TRUE)-_xlfn.NORM.DIST(CC$30,economics!$AK$2:$AK$167,economics!$AJ$2:$AJ$167,TRUE)))),"")</f>
        <v/>
      </c>
      <c r="CD33" t="str">
        <f t="array" ref="CD33">IFERROR((SUMPRODUCT((economics!$AG$2:$AG$167=$B33)*(economics!$D$2:$D$167="whr")*economics!$AI$2:$AI$167*(_xlfn.NORM.DIST(CD$3,economics!$AK$2:$AK$167,economics!$AJ$2:$AJ$167,TRUE)-_xlfn.NORM.DIST(CD$30,economics!$AK$2:$AK$167,economics!$AJ$2:$AJ$167,TRUE))*economics!$AM$2:$AM$167))/(SUMPRODUCT((economics!$AG$2:$AG$167=$B33)*(economics!$D$2:$D$167="whr")*economics!$AI$2:$AI$167*(_xlfn.NORM.DIST(CD$3,economics!$AK$2:$AK$167,economics!$AJ$2:$AJ$167,TRUE)-_xlfn.NORM.DIST(CD$30,economics!$AK$2:$AK$167,economics!$AJ$2:$AJ$167,TRUE)))),"")</f>
        <v/>
      </c>
      <c r="CE33" t="str">
        <f t="array" ref="CE33">IFERROR((SUMPRODUCT((economics!$AG$2:$AG$167=$B33)*(economics!$D$2:$D$167="whr")*economics!$AI$2:$AI$167*(_xlfn.NORM.DIST(CE$3,economics!$AK$2:$AK$167,economics!$AJ$2:$AJ$167,TRUE)-_xlfn.NORM.DIST(CE$30,economics!$AK$2:$AK$167,economics!$AJ$2:$AJ$167,TRUE))*economics!$AM$2:$AM$167))/(SUMPRODUCT((economics!$AG$2:$AG$167=$B33)*(economics!$D$2:$D$167="whr")*economics!$AI$2:$AI$167*(_xlfn.NORM.DIST(CE$3,economics!$AK$2:$AK$167,economics!$AJ$2:$AJ$167,TRUE)-_xlfn.NORM.DIST(CE$30,economics!$AK$2:$AK$167,economics!$AJ$2:$AJ$167,TRUE)))),"")</f>
        <v/>
      </c>
      <c r="CF33" t="str">
        <f t="array" ref="CF33">IFERROR((SUMPRODUCT((economics!$AG$2:$AG$167=$B33)*(economics!$D$2:$D$167="whr")*economics!$AI$2:$AI$167*(_xlfn.NORM.DIST(CF$3,economics!$AK$2:$AK$167,economics!$AJ$2:$AJ$167,TRUE)-_xlfn.NORM.DIST(CF$30,economics!$AK$2:$AK$167,economics!$AJ$2:$AJ$167,TRUE))*economics!$AM$2:$AM$167))/(SUMPRODUCT((economics!$AG$2:$AG$167=$B33)*(economics!$D$2:$D$167="whr")*economics!$AI$2:$AI$167*(_xlfn.NORM.DIST(CF$3,economics!$AK$2:$AK$167,economics!$AJ$2:$AJ$167,TRUE)-_xlfn.NORM.DIST(CF$30,economics!$AK$2:$AK$167,economics!$AJ$2:$AJ$167,TRUE)))),"")</f>
        <v/>
      </c>
      <c r="CG33" t="str">
        <f t="array" ref="CG33">IFERROR((SUMPRODUCT((economics!$AG$2:$AG$167=$B33)*(economics!$D$2:$D$167="whr")*economics!$AI$2:$AI$167*(_xlfn.NORM.DIST(CG$3,economics!$AK$2:$AK$167,economics!$AJ$2:$AJ$167,TRUE)-_xlfn.NORM.DIST(CG$30,economics!$AK$2:$AK$167,economics!$AJ$2:$AJ$167,TRUE))*economics!$AM$2:$AM$167))/(SUMPRODUCT((economics!$AG$2:$AG$167=$B33)*(economics!$D$2:$D$167="whr")*economics!$AI$2:$AI$167*(_xlfn.NORM.DIST(CG$3,economics!$AK$2:$AK$167,economics!$AJ$2:$AJ$167,TRUE)-_xlfn.NORM.DIST(CG$30,economics!$AK$2:$AK$167,economics!$AJ$2:$AJ$167,TRUE)))),"")</f>
        <v/>
      </c>
      <c r="CH33" t="str">
        <f t="array" ref="CH33">IFERROR((SUMPRODUCT((economics!$AG$2:$AG$167=$B33)*(economics!$D$2:$D$167="whr")*economics!$AI$2:$AI$167*(_xlfn.NORM.DIST(CH$3,economics!$AK$2:$AK$167,economics!$AJ$2:$AJ$167,TRUE)-_xlfn.NORM.DIST(CH$30,economics!$AK$2:$AK$167,economics!$AJ$2:$AJ$167,TRUE))*economics!$AM$2:$AM$167))/(SUMPRODUCT((economics!$AG$2:$AG$167=$B33)*(economics!$D$2:$D$167="whr")*economics!$AI$2:$AI$167*(_xlfn.NORM.DIST(CH$3,economics!$AK$2:$AK$167,economics!$AJ$2:$AJ$167,TRUE)-_xlfn.NORM.DIST(CH$30,economics!$AK$2:$AK$167,economics!$AJ$2:$AJ$167,TRUE)))),"")</f>
        <v/>
      </c>
    </row>
    <row r="34" spans="1:86" x14ac:dyDescent="0.35">
      <c r="A34" t="str">
        <f t="shared" si="0"/>
        <v>coal mining 05</v>
      </c>
      <c r="B34">
        <f t="shared" si="0"/>
        <v>5</v>
      </c>
      <c r="E34" t="str">
        <f t="array" ref="E34">IFERROR((SUMPRODUCT((economics!$AG$2:$AG$167=$B34)*(economics!$D$2:$D$167="whr")*economics!$AI$2:$AI$167*(_xlfn.NORM.DIST(E$3,economics!$AK$2:$AK$167,economics!$AJ$2:$AJ$167,TRUE)-_xlfn.NORM.DIST(E$30,economics!$AK$2:$AK$167,economics!$AJ$2:$AJ$167,TRUE))*economics!$AM$2:$AM$167))/(SUMPRODUCT((economics!$AG$2:$AG$167=$B34)*(economics!$D$2:$D$167="whr")*economics!$AI$2:$AI$167*(_xlfn.NORM.DIST(E$3,economics!$AK$2:$AK$167,economics!$AJ$2:$AJ$167,TRUE)-_xlfn.NORM.DIST(E$30,economics!$AK$2:$AK$167,economics!$AJ$2:$AJ$167,TRUE)))),"")</f>
        <v/>
      </c>
      <c r="F34" t="str">
        <f t="array" ref="F34">IFERROR((SUMPRODUCT((economics!$AG$2:$AG$167=$B34)*(economics!$D$2:$D$167="whr")*economics!$AI$2:$AI$167*(_xlfn.NORM.DIST(F$3,economics!$AK$2:$AK$167,economics!$AJ$2:$AJ$167,TRUE)-_xlfn.NORM.DIST(F$30,economics!$AK$2:$AK$167,economics!$AJ$2:$AJ$167,TRUE))*economics!$AM$2:$AM$167))/(SUMPRODUCT((economics!$AG$2:$AG$167=$B34)*(economics!$D$2:$D$167="whr")*economics!$AI$2:$AI$167*(_xlfn.NORM.DIST(F$3,economics!$AK$2:$AK$167,economics!$AJ$2:$AJ$167,TRUE)-_xlfn.NORM.DIST(F$30,economics!$AK$2:$AK$167,economics!$AJ$2:$AJ$167,TRUE)))),"")</f>
        <v/>
      </c>
      <c r="G34" t="str">
        <f t="array" ref="G34">IFERROR((SUMPRODUCT((economics!$AG$2:$AG$167=$B34)*(economics!$D$2:$D$167="whr")*economics!$AI$2:$AI$167*(_xlfn.NORM.DIST(G$3,economics!$AK$2:$AK$167,economics!$AJ$2:$AJ$167,TRUE)-_xlfn.NORM.DIST(G$30,economics!$AK$2:$AK$167,economics!$AJ$2:$AJ$167,TRUE))*economics!$AM$2:$AM$167))/(SUMPRODUCT((economics!$AG$2:$AG$167=$B34)*(economics!$D$2:$D$167="whr")*economics!$AI$2:$AI$167*(_xlfn.NORM.DIST(G$3,economics!$AK$2:$AK$167,economics!$AJ$2:$AJ$167,TRUE)-_xlfn.NORM.DIST(G$30,economics!$AK$2:$AK$167,economics!$AJ$2:$AJ$167,TRUE)))),"")</f>
        <v/>
      </c>
      <c r="H34" t="str">
        <f t="array" ref="H34">IFERROR((SUMPRODUCT((economics!$AG$2:$AG$167=$B34)*(economics!$D$2:$D$167="whr")*economics!$AI$2:$AI$167*(_xlfn.NORM.DIST(H$3,economics!$AK$2:$AK$167,economics!$AJ$2:$AJ$167,TRUE)-_xlfn.NORM.DIST(H$30,economics!$AK$2:$AK$167,economics!$AJ$2:$AJ$167,TRUE))*economics!$AM$2:$AM$167))/(SUMPRODUCT((economics!$AG$2:$AG$167=$B34)*(economics!$D$2:$D$167="whr")*economics!$AI$2:$AI$167*(_xlfn.NORM.DIST(H$3,economics!$AK$2:$AK$167,economics!$AJ$2:$AJ$167,TRUE)-_xlfn.NORM.DIST(H$30,economics!$AK$2:$AK$167,economics!$AJ$2:$AJ$167,TRUE)))),"")</f>
        <v/>
      </c>
      <c r="I34" t="str">
        <f t="array" ref="I34">IFERROR((SUMPRODUCT((economics!$AG$2:$AG$167=$B34)*(economics!$D$2:$D$167="whr")*economics!$AI$2:$AI$167*(_xlfn.NORM.DIST(I$3,economics!$AK$2:$AK$167,economics!$AJ$2:$AJ$167,TRUE)-_xlfn.NORM.DIST(I$30,economics!$AK$2:$AK$167,economics!$AJ$2:$AJ$167,TRUE))*economics!$AM$2:$AM$167))/(SUMPRODUCT((economics!$AG$2:$AG$167=$B34)*(economics!$D$2:$D$167="whr")*economics!$AI$2:$AI$167*(_xlfn.NORM.DIST(I$3,economics!$AK$2:$AK$167,economics!$AJ$2:$AJ$167,TRUE)-_xlfn.NORM.DIST(I$30,economics!$AK$2:$AK$167,economics!$AJ$2:$AJ$167,TRUE)))),"")</f>
        <v/>
      </c>
      <c r="J34" t="str">
        <f t="array" ref="J34">IFERROR((SUMPRODUCT((economics!$AG$2:$AG$167=$B34)*(economics!$D$2:$D$167="whr")*economics!$AI$2:$AI$167*(_xlfn.NORM.DIST(J$3,economics!$AK$2:$AK$167,economics!$AJ$2:$AJ$167,TRUE)-_xlfn.NORM.DIST(J$30,economics!$AK$2:$AK$167,economics!$AJ$2:$AJ$167,TRUE))*economics!$AM$2:$AM$167))/(SUMPRODUCT((economics!$AG$2:$AG$167=$B34)*(economics!$D$2:$D$167="whr")*economics!$AI$2:$AI$167*(_xlfn.NORM.DIST(J$3,economics!$AK$2:$AK$167,economics!$AJ$2:$AJ$167,TRUE)-_xlfn.NORM.DIST(J$30,economics!$AK$2:$AK$167,economics!$AJ$2:$AJ$167,TRUE)))),"")</f>
        <v/>
      </c>
      <c r="K34" t="str">
        <f t="array" ref="K34">IFERROR((SUMPRODUCT((economics!$AG$2:$AG$167=$B34)*(economics!$D$2:$D$167="whr")*economics!$AI$2:$AI$167*(_xlfn.NORM.DIST(K$3,economics!$AK$2:$AK$167,economics!$AJ$2:$AJ$167,TRUE)-_xlfn.NORM.DIST(K$30,economics!$AK$2:$AK$167,economics!$AJ$2:$AJ$167,TRUE))*economics!$AM$2:$AM$167))/(SUMPRODUCT((economics!$AG$2:$AG$167=$B34)*(economics!$D$2:$D$167="whr")*economics!$AI$2:$AI$167*(_xlfn.NORM.DIST(K$3,economics!$AK$2:$AK$167,economics!$AJ$2:$AJ$167,TRUE)-_xlfn.NORM.DIST(K$30,economics!$AK$2:$AK$167,economics!$AJ$2:$AJ$167,TRUE)))),"")</f>
        <v/>
      </c>
      <c r="L34" t="str">
        <f t="array" ref="L34">IFERROR((SUMPRODUCT((economics!$AG$2:$AG$167=$B34)*(economics!$D$2:$D$167="whr")*economics!$AI$2:$AI$167*(_xlfn.NORM.DIST(L$3,economics!$AK$2:$AK$167,economics!$AJ$2:$AJ$167,TRUE)-_xlfn.NORM.DIST(L$30,economics!$AK$2:$AK$167,economics!$AJ$2:$AJ$167,TRUE))*economics!$AM$2:$AM$167))/(SUMPRODUCT((economics!$AG$2:$AG$167=$B34)*(economics!$D$2:$D$167="whr")*economics!$AI$2:$AI$167*(_xlfn.NORM.DIST(L$3,economics!$AK$2:$AK$167,economics!$AJ$2:$AJ$167,TRUE)-_xlfn.NORM.DIST(L$30,economics!$AK$2:$AK$167,economics!$AJ$2:$AJ$167,TRUE)))),"")</f>
        <v/>
      </c>
      <c r="M34" t="str">
        <f t="array" ref="M34">IFERROR((SUMPRODUCT((economics!$AG$2:$AG$167=$B34)*(economics!$D$2:$D$167="whr")*economics!$AI$2:$AI$167*(_xlfn.NORM.DIST(M$3,economics!$AK$2:$AK$167,economics!$AJ$2:$AJ$167,TRUE)-_xlfn.NORM.DIST(M$30,economics!$AK$2:$AK$167,economics!$AJ$2:$AJ$167,TRUE))*economics!$AM$2:$AM$167))/(SUMPRODUCT((economics!$AG$2:$AG$167=$B34)*(economics!$D$2:$D$167="whr")*economics!$AI$2:$AI$167*(_xlfn.NORM.DIST(M$3,economics!$AK$2:$AK$167,economics!$AJ$2:$AJ$167,TRUE)-_xlfn.NORM.DIST(M$30,economics!$AK$2:$AK$167,economics!$AJ$2:$AJ$167,TRUE)))),"")</f>
        <v/>
      </c>
      <c r="N34" t="str">
        <f t="array" ref="N34">IFERROR((SUMPRODUCT((economics!$AG$2:$AG$167=$B34)*(economics!$D$2:$D$167="whr")*economics!$AI$2:$AI$167*(_xlfn.NORM.DIST(N$3,economics!$AK$2:$AK$167,economics!$AJ$2:$AJ$167,TRUE)-_xlfn.NORM.DIST(N$30,economics!$AK$2:$AK$167,economics!$AJ$2:$AJ$167,TRUE))*economics!$AM$2:$AM$167))/(SUMPRODUCT((economics!$AG$2:$AG$167=$B34)*(economics!$D$2:$D$167="whr")*economics!$AI$2:$AI$167*(_xlfn.NORM.DIST(N$3,economics!$AK$2:$AK$167,economics!$AJ$2:$AJ$167,TRUE)-_xlfn.NORM.DIST(N$30,economics!$AK$2:$AK$167,economics!$AJ$2:$AJ$167,TRUE)))),"")</f>
        <v/>
      </c>
      <c r="O34" t="str">
        <f t="array" ref="O34">IFERROR((SUMPRODUCT((economics!$AG$2:$AG$167=$B34)*(economics!$D$2:$D$167="whr")*economics!$AI$2:$AI$167*(_xlfn.NORM.DIST(O$3,economics!$AK$2:$AK$167,economics!$AJ$2:$AJ$167,TRUE)-_xlfn.NORM.DIST(O$30,economics!$AK$2:$AK$167,economics!$AJ$2:$AJ$167,TRUE))*economics!$AM$2:$AM$167))/(SUMPRODUCT((economics!$AG$2:$AG$167=$B34)*(economics!$D$2:$D$167="whr")*economics!$AI$2:$AI$167*(_xlfn.NORM.DIST(O$3,economics!$AK$2:$AK$167,economics!$AJ$2:$AJ$167,TRUE)-_xlfn.NORM.DIST(O$30,economics!$AK$2:$AK$167,economics!$AJ$2:$AJ$167,TRUE)))),"")</f>
        <v/>
      </c>
      <c r="P34" t="str">
        <f t="array" ref="P34">IFERROR((SUMPRODUCT((economics!$AG$2:$AG$167=$B34)*(economics!$D$2:$D$167="whr")*economics!$AI$2:$AI$167*(_xlfn.NORM.DIST(P$3,economics!$AK$2:$AK$167,economics!$AJ$2:$AJ$167,TRUE)-_xlfn.NORM.DIST(P$30,economics!$AK$2:$AK$167,economics!$AJ$2:$AJ$167,TRUE))*economics!$AM$2:$AM$167))/(SUMPRODUCT((economics!$AG$2:$AG$167=$B34)*(economics!$D$2:$D$167="whr")*economics!$AI$2:$AI$167*(_xlfn.NORM.DIST(P$3,economics!$AK$2:$AK$167,economics!$AJ$2:$AJ$167,TRUE)-_xlfn.NORM.DIST(P$30,economics!$AK$2:$AK$167,economics!$AJ$2:$AJ$167,TRUE)))),"")</f>
        <v/>
      </c>
      <c r="Q34" t="str">
        <f t="array" ref="Q34">IFERROR((SUMPRODUCT((economics!$AG$2:$AG$167=$B34)*(economics!$D$2:$D$167="whr")*economics!$AI$2:$AI$167*(_xlfn.NORM.DIST(Q$3,economics!$AK$2:$AK$167,economics!$AJ$2:$AJ$167,TRUE)-_xlfn.NORM.DIST(Q$30,economics!$AK$2:$AK$167,economics!$AJ$2:$AJ$167,TRUE))*economics!$AM$2:$AM$167))/(SUMPRODUCT((economics!$AG$2:$AG$167=$B34)*(economics!$D$2:$D$167="whr")*economics!$AI$2:$AI$167*(_xlfn.NORM.DIST(Q$3,economics!$AK$2:$AK$167,economics!$AJ$2:$AJ$167,TRUE)-_xlfn.NORM.DIST(Q$30,economics!$AK$2:$AK$167,economics!$AJ$2:$AJ$167,TRUE)))),"")</f>
        <v/>
      </c>
      <c r="R34" t="str">
        <f t="array" ref="R34">IFERROR((SUMPRODUCT((economics!$AG$2:$AG$167=$B34)*(economics!$D$2:$D$167="whr")*economics!$AI$2:$AI$167*(_xlfn.NORM.DIST(R$3,economics!$AK$2:$AK$167,economics!$AJ$2:$AJ$167,TRUE)-_xlfn.NORM.DIST(R$30,economics!$AK$2:$AK$167,economics!$AJ$2:$AJ$167,TRUE))*economics!$AM$2:$AM$167))/(SUMPRODUCT((economics!$AG$2:$AG$167=$B34)*(economics!$D$2:$D$167="whr")*economics!$AI$2:$AI$167*(_xlfn.NORM.DIST(R$3,economics!$AK$2:$AK$167,economics!$AJ$2:$AJ$167,TRUE)-_xlfn.NORM.DIST(R$30,economics!$AK$2:$AK$167,economics!$AJ$2:$AJ$167,TRUE)))),"")</f>
        <v/>
      </c>
      <c r="S34" t="str">
        <f t="array" ref="S34">IFERROR((SUMPRODUCT((economics!$AG$2:$AG$167=$B34)*(economics!$D$2:$D$167="whr")*economics!$AI$2:$AI$167*(_xlfn.NORM.DIST(S$3,economics!$AK$2:$AK$167,economics!$AJ$2:$AJ$167,TRUE)-_xlfn.NORM.DIST(S$30,economics!$AK$2:$AK$167,economics!$AJ$2:$AJ$167,TRUE))*economics!$AM$2:$AM$167))/(SUMPRODUCT((economics!$AG$2:$AG$167=$B34)*(economics!$D$2:$D$167="whr")*economics!$AI$2:$AI$167*(_xlfn.NORM.DIST(S$3,economics!$AK$2:$AK$167,economics!$AJ$2:$AJ$167,TRUE)-_xlfn.NORM.DIST(S$30,economics!$AK$2:$AK$167,economics!$AJ$2:$AJ$167,TRUE)))),"")</f>
        <v/>
      </c>
      <c r="T34" t="str">
        <f t="array" ref="T34">IFERROR((SUMPRODUCT((economics!$AG$2:$AG$167=$B34)*(economics!$D$2:$D$167="whr")*economics!$AI$2:$AI$167*(_xlfn.NORM.DIST(T$3,economics!$AK$2:$AK$167,economics!$AJ$2:$AJ$167,TRUE)-_xlfn.NORM.DIST(T$30,economics!$AK$2:$AK$167,economics!$AJ$2:$AJ$167,TRUE))*economics!$AM$2:$AM$167))/(SUMPRODUCT((economics!$AG$2:$AG$167=$B34)*(economics!$D$2:$D$167="whr")*economics!$AI$2:$AI$167*(_xlfn.NORM.DIST(T$3,economics!$AK$2:$AK$167,economics!$AJ$2:$AJ$167,TRUE)-_xlfn.NORM.DIST(T$30,economics!$AK$2:$AK$167,economics!$AJ$2:$AJ$167,TRUE)))),"")</f>
        <v/>
      </c>
      <c r="U34" t="str">
        <f t="array" ref="U34">IFERROR((SUMPRODUCT((economics!$AG$2:$AG$167=$B34)*(economics!$D$2:$D$167="whr")*economics!$AI$2:$AI$167*(_xlfn.NORM.DIST(U$3,economics!$AK$2:$AK$167,economics!$AJ$2:$AJ$167,TRUE)-_xlfn.NORM.DIST(U$30,economics!$AK$2:$AK$167,economics!$AJ$2:$AJ$167,TRUE))*economics!$AM$2:$AM$167))/(SUMPRODUCT((economics!$AG$2:$AG$167=$B34)*(economics!$D$2:$D$167="whr")*economics!$AI$2:$AI$167*(_xlfn.NORM.DIST(U$3,economics!$AK$2:$AK$167,economics!$AJ$2:$AJ$167,TRUE)-_xlfn.NORM.DIST(U$30,economics!$AK$2:$AK$167,economics!$AJ$2:$AJ$167,TRUE)))),"")</f>
        <v/>
      </c>
      <c r="V34" t="str">
        <f t="array" ref="V34">IFERROR((SUMPRODUCT((economics!$AG$2:$AG$167=$B34)*(economics!$D$2:$D$167="whr")*economics!$AI$2:$AI$167*(_xlfn.NORM.DIST(V$3,economics!$AK$2:$AK$167,economics!$AJ$2:$AJ$167,TRUE)-_xlfn.NORM.DIST(V$30,economics!$AK$2:$AK$167,economics!$AJ$2:$AJ$167,TRUE))*economics!$AM$2:$AM$167))/(SUMPRODUCT((economics!$AG$2:$AG$167=$B34)*(economics!$D$2:$D$167="whr")*economics!$AI$2:$AI$167*(_xlfn.NORM.DIST(V$3,economics!$AK$2:$AK$167,economics!$AJ$2:$AJ$167,TRUE)-_xlfn.NORM.DIST(V$30,economics!$AK$2:$AK$167,economics!$AJ$2:$AJ$167,TRUE)))),"")</f>
        <v/>
      </c>
      <c r="W34" t="str">
        <f t="array" ref="W34">IFERROR((SUMPRODUCT((economics!$AG$2:$AG$167=$B34)*(economics!$D$2:$D$167="whr")*economics!$AI$2:$AI$167*(_xlfn.NORM.DIST(W$3,economics!$AK$2:$AK$167,economics!$AJ$2:$AJ$167,TRUE)-_xlfn.NORM.DIST(W$30,economics!$AK$2:$AK$167,economics!$AJ$2:$AJ$167,TRUE))*economics!$AM$2:$AM$167))/(SUMPRODUCT((economics!$AG$2:$AG$167=$B34)*(economics!$D$2:$D$167="whr")*economics!$AI$2:$AI$167*(_xlfn.NORM.DIST(W$3,economics!$AK$2:$AK$167,economics!$AJ$2:$AJ$167,TRUE)-_xlfn.NORM.DIST(W$30,economics!$AK$2:$AK$167,economics!$AJ$2:$AJ$167,TRUE)))),"")</f>
        <v/>
      </c>
      <c r="X34" t="str">
        <f t="array" ref="X34">IFERROR((SUMPRODUCT((economics!$AG$2:$AG$167=$B34)*(economics!$D$2:$D$167="whr")*economics!$AI$2:$AI$167*(_xlfn.NORM.DIST(X$3,economics!$AK$2:$AK$167,economics!$AJ$2:$AJ$167,TRUE)-_xlfn.NORM.DIST(X$30,economics!$AK$2:$AK$167,economics!$AJ$2:$AJ$167,TRUE))*economics!$AM$2:$AM$167))/(SUMPRODUCT((economics!$AG$2:$AG$167=$B34)*(economics!$D$2:$D$167="whr")*economics!$AI$2:$AI$167*(_xlfn.NORM.DIST(X$3,economics!$AK$2:$AK$167,economics!$AJ$2:$AJ$167,TRUE)-_xlfn.NORM.DIST(X$30,economics!$AK$2:$AK$167,economics!$AJ$2:$AJ$167,TRUE)))),"")</f>
        <v/>
      </c>
      <c r="Y34" t="str">
        <f t="array" ref="Y34">IFERROR((SUMPRODUCT((economics!$AG$2:$AG$167=$B34)*(economics!$D$2:$D$167="whr")*economics!$AI$2:$AI$167*(_xlfn.NORM.DIST(Y$3,economics!$AK$2:$AK$167,economics!$AJ$2:$AJ$167,TRUE)-_xlfn.NORM.DIST(Y$30,economics!$AK$2:$AK$167,economics!$AJ$2:$AJ$167,TRUE))*economics!$AM$2:$AM$167))/(SUMPRODUCT((economics!$AG$2:$AG$167=$B34)*(economics!$D$2:$D$167="whr")*economics!$AI$2:$AI$167*(_xlfn.NORM.DIST(Y$3,economics!$AK$2:$AK$167,economics!$AJ$2:$AJ$167,TRUE)-_xlfn.NORM.DIST(Y$30,economics!$AK$2:$AK$167,economics!$AJ$2:$AJ$167,TRUE)))),"")</f>
        <v/>
      </c>
      <c r="Z34" t="str">
        <f t="array" ref="Z34">IFERROR((SUMPRODUCT((economics!$AG$2:$AG$167=$B34)*(economics!$D$2:$D$167="whr")*economics!$AI$2:$AI$167*(_xlfn.NORM.DIST(Z$3,economics!$AK$2:$AK$167,economics!$AJ$2:$AJ$167,TRUE)-_xlfn.NORM.DIST(Z$30,economics!$AK$2:$AK$167,economics!$AJ$2:$AJ$167,TRUE))*economics!$AM$2:$AM$167))/(SUMPRODUCT((economics!$AG$2:$AG$167=$B34)*(economics!$D$2:$D$167="whr")*economics!$AI$2:$AI$167*(_xlfn.NORM.DIST(Z$3,economics!$AK$2:$AK$167,economics!$AJ$2:$AJ$167,TRUE)-_xlfn.NORM.DIST(Z$30,economics!$AK$2:$AK$167,economics!$AJ$2:$AJ$167,TRUE)))),"")</f>
        <v/>
      </c>
      <c r="AA34" t="str">
        <f t="array" ref="AA34">IFERROR((SUMPRODUCT((economics!$AG$2:$AG$167=$B34)*(economics!$D$2:$D$167="whr")*economics!$AI$2:$AI$167*(_xlfn.NORM.DIST(AA$3,economics!$AK$2:$AK$167,economics!$AJ$2:$AJ$167,TRUE)-_xlfn.NORM.DIST(AA$30,economics!$AK$2:$AK$167,economics!$AJ$2:$AJ$167,TRUE))*economics!$AM$2:$AM$167))/(SUMPRODUCT((economics!$AG$2:$AG$167=$B34)*(economics!$D$2:$D$167="whr")*economics!$AI$2:$AI$167*(_xlfn.NORM.DIST(AA$3,economics!$AK$2:$AK$167,economics!$AJ$2:$AJ$167,TRUE)-_xlfn.NORM.DIST(AA$30,economics!$AK$2:$AK$167,economics!$AJ$2:$AJ$167,TRUE)))),"")</f>
        <v/>
      </c>
      <c r="AB34" t="str">
        <f t="array" ref="AB34">IFERROR((SUMPRODUCT((economics!$AG$2:$AG$167=$B34)*(economics!$D$2:$D$167="whr")*economics!$AI$2:$AI$167*(_xlfn.NORM.DIST(AB$3,economics!$AK$2:$AK$167,economics!$AJ$2:$AJ$167,TRUE)-_xlfn.NORM.DIST(AB$30,economics!$AK$2:$AK$167,economics!$AJ$2:$AJ$167,TRUE))*economics!$AM$2:$AM$167))/(SUMPRODUCT((economics!$AG$2:$AG$167=$B34)*(economics!$D$2:$D$167="whr")*economics!$AI$2:$AI$167*(_xlfn.NORM.DIST(AB$3,economics!$AK$2:$AK$167,economics!$AJ$2:$AJ$167,TRUE)-_xlfn.NORM.DIST(AB$30,economics!$AK$2:$AK$167,economics!$AJ$2:$AJ$167,TRUE)))),"")</f>
        <v/>
      </c>
      <c r="AC34" t="str">
        <f t="array" ref="AC34">IFERROR((SUMPRODUCT((economics!$AG$2:$AG$167=$B34)*(economics!$D$2:$D$167="whr")*economics!$AI$2:$AI$167*(_xlfn.NORM.DIST(AC$3,economics!$AK$2:$AK$167,economics!$AJ$2:$AJ$167,TRUE)-_xlfn.NORM.DIST(AC$30,economics!$AK$2:$AK$167,economics!$AJ$2:$AJ$167,TRUE))*economics!$AM$2:$AM$167))/(SUMPRODUCT((economics!$AG$2:$AG$167=$B34)*(economics!$D$2:$D$167="whr")*economics!$AI$2:$AI$167*(_xlfn.NORM.DIST(AC$3,economics!$AK$2:$AK$167,economics!$AJ$2:$AJ$167,TRUE)-_xlfn.NORM.DIST(AC$30,economics!$AK$2:$AK$167,economics!$AJ$2:$AJ$167,TRUE)))),"")</f>
        <v/>
      </c>
      <c r="AD34" t="str">
        <f t="array" ref="AD34">IFERROR((SUMPRODUCT((economics!$AG$2:$AG$167=$B34)*(economics!$D$2:$D$167="whr")*economics!$AI$2:$AI$167*(_xlfn.NORM.DIST(AD$3,economics!$AK$2:$AK$167,economics!$AJ$2:$AJ$167,TRUE)-_xlfn.NORM.DIST(AD$30,economics!$AK$2:$AK$167,economics!$AJ$2:$AJ$167,TRUE))*economics!$AM$2:$AM$167))/(SUMPRODUCT((economics!$AG$2:$AG$167=$B34)*(economics!$D$2:$D$167="whr")*economics!$AI$2:$AI$167*(_xlfn.NORM.DIST(AD$3,economics!$AK$2:$AK$167,economics!$AJ$2:$AJ$167,TRUE)-_xlfn.NORM.DIST(AD$30,economics!$AK$2:$AK$167,economics!$AJ$2:$AJ$167,TRUE)))),"")</f>
        <v/>
      </c>
      <c r="AE34" t="str">
        <f t="array" ref="AE34">IFERROR((SUMPRODUCT((economics!$AG$2:$AG$167=$B34)*(economics!$D$2:$D$167="whr")*economics!$AI$2:$AI$167*(_xlfn.NORM.DIST(AE$3,economics!$AK$2:$AK$167,economics!$AJ$2:$AJ$167,TRUE)-_xlfn.NORM.DIST(AE$30,economics!$AK$2:$AK$167,economics!$AJ$2:$AJ$167,TRUE))*economics!$AM$2:$AM$167))/(SUMPRODUCT((economics!$AG$2:$AG$167=$B34)*(economics!$D$2:$D$167="whr")*economics!$AI$2:$AI$167*(_xlfn.NORM.DIST(AE$3,economics!$AK$2:$AK$167,economics!$AJ$2:$AJ$167,TRUE)-_xlfn.NORM.DIST(AE$30,economics!$AK$2:$AK$167,economics!$AJ$2:$AJ$167,TRUE)))),"")</f>
        <v/>
      </c>
      <c r="AF34" t="str">
        <f t="array" ref="AF34">IFERROR((SUMPRODUCT((economics!$AG$2:$AG$167=$B34)*(economics!$D$2:$D$167="whr")*economics!$AI$2:$AI$167*(_xlfn.NORM.DIST(AF$3,economics!$AK$2:$AK$167,economics!$AJ$2:$AJ$167,TRUE)-_xlfn.NORM.DIST(AF$30,economics!$AK$2:$AK$167,economics!$AJ$2:$AJ$167,TRUE))*economics!$AM$2:$AM$167))/(SUMPRODUCT((economics!$AG$2:$AG$167=$B34)*(economics!$D$2:$D$167="whr")*economics!$AI$2:$AI$167*(_xlfn.NORM.DIST(AF$3,economics!$AK$2:$AK$167,economics!$AJ$2:$AJ$167,TRUE)-_xlfn.NORM.DIST(AF$30,economics!$AK$2:$AK$167,economics!$AJ$2:$AJ$167,TRUE)))),"")</f>
        <v/>
      </c>
      <c r="AG34" t="str">
        <f t="array" ref="AG34">IFERROR((SUMPRODUCT((economics!$AG$2:$AG$167=$B34)*(economics!$D$2:$D$167="whr")*economics!$AI$2:$AI$167*(_xlfn.NORM.DIST(AG$3,economics!$AK$2:$AK$167,economics!$AJ$2:$AJ$167,TRUE)-_xlfn.NORM.DIST(AG$30,economics!$AK$2:$AK$167,economics!$AJ$2:$AJ$167,TRUE))*economics!$AM$2:$AM$167))/(SUMPRODUCT((economics!$AG$2:$AG$167=$B34)*(economics!$D$2:$D$167="whr")*economics!$AI$2:$AI$167*(_xlfn.NORM.DIST(AG$3,economics!$AK$2:$AK$167,economics!$AJ$2:$AJ$167,TRUE)-_xlfn.NORM.DIST(AG$30,economics!$AK$2:$AK$167,economics!$AJ$2:$AJ$167,TRUE)))),"")</f>
        <v/>
      </c>
      <c r="AH34" t="str">
        <f t="array" ref="AH34">IFERROR((SUMPRODUCT((economics!$AG$2:$AG$167=$B34)*(economics!$D$2:$D$167="whr")*economics!$AI$2:$AI$167*(_xlfn.NORM.DIST(AH$3,economics!$AK$2:$AK$167,economics!$AJ$2:$AJ$167,TRUE)-_xlfn.NORM.DIST(AH$30,economics!$AK$2:$AK$167,economics!$AJ$2:$AJ$167,TRUE))*economics!$AM$2:$AM$167))/(SUMPRODUCT((economics!$AG$2:$AG$167=$B34)*(economics!$D$2:$D$167="whr")*economics!$AI$2:$AI$167*(_xlfn.NORM.DIST(AH$3,economics!$AK$2:$AK$167,economics!$AJ$2:$AJ$167,TRUE)-_xlfn.NORM.DIST(AH$30,economics!$AK$2:$AK$167,economics!$AJ$2:$AJ$167,TRUE)))),"")</f>
        <v/>
      </c>
      <c r="AI34" t="str">
        <f t="array" ref="AI34">IFERROR((SUMPRODUCT((economics!$AG$2:$AG$167=$B34)*(economics!$D$2:$D$167="whr")*economics!$AI$2:$AI$167*(_xlfn.NORM.DIST(AI$3,economics!$AK$2:$AK$167,economics!$AJ$2:$AJ$167,TRUE)-_xlfn.NORM.DIST(AI$30,economics!$AK$2:$AK$167,economics!$AJ$2:$AJ$167,TRUE))*economics!$AM$2:$AM$167))/(SUMPRODUCT((economics!$AG$2:$AG$167=$B34)*(economics!$D$2:$D$167="whr")*economics!$AI$2:$AI$167*(_xlfn.NORM.DIST(AI$3,economics!$AK$2:$AK$167,economics!$AJ$2:$AJ$167,TRUE)-_xlfn.NORM.DIST(AI$30,economics!$AK$2:$AK$167,economics!$AJ$2:$AJ$167,TRUE)))),"")</f>
        <v/>
      </c>
      <c r="AJ34" t="str">
        <f t="array" ref="AJ34">IFERROR((SUMPRODUCT((economics!$AG$2:$AG$167=$B34)*(economics!$D$2:$D$167="whr")*economics!$AI$2:$AI$167*(_xlfn.NORM.DIST(AJ$3,economics!$AK$2:$AK$167,economics!$AJ$2:$AJ$167,TRUE)-_xlfn.NORM.DIST(AJ$30,economics!$AK$2:$AK$167,economics!$AJ$2:$AJ$167,TRUE))*economics!$AM$2:$AM$167))/(SUMPRODUCT((economics!$AG$2:$AG$167=$B34)*(economics!$D$2:$D$167="whr")*economics!$AI$2:$AI$167*(_xlfn.NORM.DIST(AJ$3,economics!$AK$2:$AK$167,economics!$AJ$2:$AJ$167,TRUE)-_xlfn.NORM.DIST(AJ$30,economics!$AK$2:$AK$167,economics!$AJ$2:$AJ$167,TRUE)))),"")</f>
        <v/>
      </c>
      <c r="AK34" t="str">
        <f t="array" ref="AK34">IFERROR((SUMPRODUCT((economics!$AG$2:$AG$167=$B34)*(economics!$D$2:$D$167="whr")*economics!$AI$2:$AI$167*(_xlfn.NORM.DIST(AK$3,economics!$AK$2:$AK$167,economics!$AJ$2:$AJ$167,TRUE)-_xlfn.NORM.DIST(AK$30,economics!$AK$2:$AK$167,economics!$AJ$2:$AJ$167,TRUE))*economics!$AM$2:$AM$167))/(SUMPRODUCT((economics!$AG$2:$AG$167=$B34)*(economics!$D$2:$D$167="whr")*economics!$AI$2:$AI$167*(_xlfn.NORM.DIST(AK$3,economics!$AK$2:$AK$167,economics!$AJ$2:$AJ$167,TRUE)-_xlfn.NORM.DIST(AK$30,economics!$AK$2:$AK$167,economics!$AJ$2:$AJ$167,TRUE)))),"")</f>
        <v/>
      </c>
      <c r="AL34" t="str">
        <f t="array" ref="AL34">IFERROR((SUMPRODUCT((economics!$AG$2:$AG$167=$B34)*(economics!$D$2:$D$167="whr")*economics!$AI$2:$AI$167*(_xlfn.NORM.DIST(AL$3,economics!$AK$2:$AK$167,economics!$AJ$2:$AJ$167,TRUE)-_xlfn.NORM.DIST(AL$30,economics!$AK$2:$AK$167,economics!$AJ$2:$AJ$167,TRUE))*economics!$AM$2:$AM$167))/(SUMPRODUCT((economics!$AG$2:$AG$167=$B34)*(economics!$D$2:$D$167="whr")*economics!$AI$2:$AI$167*(_xlfn.NORM.DIST(AL$3,economics!$AK$2:$AK$167,economics!$AJ$2:$AJ$167,TRUE)-_xlfn.NORM.DIST(AL$30,economics!$AK$2:$AK$167,economics!$AJ$2:$AJ$167,TRUE)))),"")</f>
        <v/>
      </c>
      <c r="AM34" t="str">
        <f t="array" ref="AM34">IFERROR((SUMPRODUCT((economics!$AG$2:$AG$167=$B34)*(economics!$D$2:$D$167="whr")*economics!$AI$2:$AI$167*(_xlfn.NORM.DIST(AM$3,economics!$AK$2:$AK$167,economics!$AJ$2:$AJ$167,TRUE)-_xlfn.NORM.DIST(AM$30,economics!$AK$2:$AK$167,economics!$AJ$2:$AJ$167,TRUE))*economics!$AM$2:$AM$167))/(SUMPRODUCT((economics!$AG$2:$AG$167=$B34)*(economics!$D$2:$D$167="whr")*economics!$AI$2:$AI$167*(_xlfn.NORM.DIST(AM$3,economics!$AK$2:$AK$167,economics!$AJ$2:$AJ$167,TRUE)-_xlfn.NORM.DIST(AM$30,economics!$AK$2:$AK$167,economics!$AJ$2:$AJ$167,TRUE)))),"")</f>
        <v/>
      </c>
      <c r="AN34" t="str">
        <f t="array" ref="AN34">IFERROR((SUMPRODUCT((economics!$AG$2:$AG$167=$B34)*(economics!$D$2:$D$167="whr")*economics!$AI$2:$AI$167*(_xlfn.NORM.DIST(AN$3,economics!$AK$2:$AK$167,economics!$AJ$2:$AJ$167,TRUE)-_xlfn.NORM.DIST(AN$30,economics!$AK$2:$AK$167,economics!$AJ$2:$AJ$167,TRUE))*economics!$AM$2:$AM$167))/(SUMPRODUCT((economics!$AG$2:$AG$167=$B34)*(economics!$D$2:$D$167="whr")*economics!$AI$2:$AI$167*(_xlfn.NORM.DIST(AN$3,economics!$AK$2:$AK$167,economics!$AJ$2:$AJ$167,TRUE)-_xlfn.NORM.DIST(AN$30,economics!$AK$2:$AK$167,economics!$AJ$2:$AJ$167,TRUE)))),"")</f>
        <v/>
      </c>
      <c r="AO34" t="str">
        <f t="array" ref="AO34">IFERROR((SUMPRODUCT((economics!$AG$2:$AG$167=$B34)*(economics!$D$2:$D$167="whr")*economics!$AI$2:$AI$167*(_xlfn.NORM.DIST(AO$3,economics!$AK$2:$AK$167,economics!$AJ$2:$AJ$167,TRUE)-_xlfn.NORM.DIST(AO$30,economics!$AK$2:$AK$167,economics!$AJ$2:$AJ$167,TRUE))*economics!$AM$2:$AM$167))/(SUMPRODUCT((economics!$AG$2:$AG$167=$B34)*(economics!$D$2:$D$167="whr")*economics!$AI$2:$AI$167*(_xlfn.NORM.DIST(AO$3,economics!$AK$2:$AK$167,economics!$AJ$2:$AJ$167,TRUE)-_xlfn.NORM.DIST(AO$30,economics!$AK$2:$AK$167,economics!$AJ$2:$AJ$167,TRUE)))),"")</f>
        <v/>
      </c>
      <c r="AP34" t="str">
        <f t="array" ref="AP34">IFERROR((SUMPRODUCT((economics!$AG$2:$AG$167=$B34)*(economics!$D$2:$D$167="whr")*economics!$AI$2:$AI$167*(_xlfn.NORM.DIST(AP$3,economics!$AK$2:$AK$167,economics!$AJ$2:$AJ$167,TRUE)-_xlfn.NORM.DIST(AP$30,economics!$AK$2:$AK$167,economics!$AJ$2:$AJ$167,TRUE))*economics!$AM$2:$AM$167))/(SUMPRODUCT((economics!$AG$2:$AG$167=$B34)*(economics!$D$2:$D$167="whr")*economics!$AI$2:$AI$167*(_xlfn.NORM.DIST(AP$3,economics!$AK$2:$AK$167,economics!$AJ$2:$AJ$167,TRUE)-_xlfn.NORM.DIST(AP$30,economics!$AK$2:$AK$167,economics!$AJ$2:$AJ$167,TRUE)))),"")</f>
        <v/>
      </c>
      <c r="AQ34" t="str">
        <f t="array" ref="AQ34">IFERROR((SUMPRODUCT((economics!$AG$2:$AG$167=$B34)*(economics!$D$2:$D$167="whr")*economics!$AI$2:$AI$167*(_xlfn.NORM.DIST(AQ$3,economics!$AK$2:$AK$167,economics!$AJ$2:$AJ$167,TRUE)-_xlfn.NORM.DIST(AQ$30,economics!$AK$2:$AK$167,economics!$AJ$2:$AJ$167,TRUE))*economics!$AM$2:$AM$167))/(SUMPRODUCT((economics!$AG$2:$AG$167=$B34)*(economics!$D$2:$D$167="whr")*economics!$AI$2:$AI$167*(_xlfn.NORM.DIST(AQ$3,economics!$AK$2:$AK$167,economics!$AJ$2:$AJ$167,TRUE)-_xlfn.NORM.DIST(AQ$30,economics!$AK$2:$AK$167,economics!$AJ$2:$AJ$167,TRUE)))),"")</f>
        <v/>
      </c>
      <c r="AR34" t="str">
        <f t="array" ref="AR34">IFERROR((SUMPRODUCT((economics!$AG$2:$AG$167=$B34)*(economics!$D$2:$D$167="whr")*economics!$AI$2:$AI$167*(_xlfn.NORM.DIST(AR$3,economics!$AK$2:$AK$167,economics!$AJ$2:$AJ$167,TRUE)-_xlfn.NORM.DIST(AR$30,economics!$AK$2:$AK$167,economics!$AJ$2:$AJ$167,TRUE))*economics!$AM$2:$AM$167))/(SUMPRODUCT((economics!$AG$2:$AG$167=$B34)*(economics!$D$2:$D$167="whr")*economics!$AI$2:$AI$167*(_xlfn.NORM.DIST(AR$3,economics!$AK$2:$AK$167,economics!$AJ$2:$AJ$167,TRUE)-_xlfn.NORM.DIST(AR$30,economics!$AK$2:$AK$167,economics!$AJ$2:$AJ$167,TRUE)))),"")</f>
        <v/>
      </c>
      <c r="AS34" t="str">
        <f t="array" ref="AS34">IFERROR((SUMPRODUCT((economics!$AG$2:$AG$167=$B34)*(economics!$D$2:$D$167="whr")*economics!$AI$2:$AI$167*(_xlfn.NORM.DIST(AS$3,economics!$AK$2:$AK$167,economics!$AJ$2:$AJ$167,TRUE)-_xlfn.NORM.DIST(AS$30,economics!$AK$2:$AK$167,economics!$AJ$2:$AJ$167,TRUE))*economics!$AM$2:$AM$167))/(SUMPRODUCT((economics!$AG$2:$AG$167=$B34)*(economics!$D$2:$D$167="whr")*economics!$AI$2:$AI$167*(_xlfn.NORM.DIST(AS$3,economics!$AK$2:$AK$167,economics!$AJ$2:$AJ$167,TRUE)-_xlfn.NORM.DIST(AS$30,economics!$AK$2:$AK$167,economics!$AJ$2:$AJ$167,TRUE)))),"")</f>
        <v/>
      </c>
      <c r="AT34" t="str">
        <f t="array" ref="AT34">IFERROR((SUMPRODUCT((economics!$AG$2:$AG$167=$B34)*(economics!$D$2:$D$167="whr")*economics!$AI$2:$AI$167*(_xlfn.NORM.DIST(AT$3,economics!$AK$2:$AK$167,economics!$AJ$2:$AJ$167,TRUE)-_xlfn.NORM.DIST(AT$30,economics!$AK$2:$AK$167,economics!$AJ$2:$AJ$167,TRUE))*economics!$AM$2:$AM$167))/(SUMPRODUCT((economics!$AG$2:$AG$167=$B34)*(economics!$D$2:$D$167="whr")*economics!$AI$2:$AI$167*(_xlfn.NORM.DIST(AT$3,economics!$AK$2:$AK$167,economics!$AJ$2:$AJ$167,TRUE)-_xlfn.NORM.DIST(AT$30,economics!$AK$2:$AK$167,economics!$AJ$2:$AJ$167,TRUE)))),"")</f>
        <v/>
      </c>
      <c r="AU34" t="str">
        <f t="array" ref="AU34">IFERROR((SUMPRODUCT((economics!$AG$2:$AG$167=$B34)*(economics!$D$2:$D$167="whr")*economics!$AI$2:$AI$167*(_xlfn.NORM.DIST(AU$3,economics!$AK$2:$AK$167,economics!$AJ$2:$AJ$167,TRUE)-_xlfn.NORM.DIST(AU$30,economics!$AK$2:$AK$167,economics!$AJ$2:$AJ$167,TRUE))*economics!$AM$2:$AM$167))/(SUMPRODUCT((economics!$AG$2:$AG$167=$B34)*(economics!$D$2:$D$167="whr")*economics!$AI$2:$AI$167*(_xlfn.NORM.DIST(AU$3,economics!$AK$2:$AK$167,economics!$AJ$2:$AJ$167,TRUE)-_xlfn.NORM.DIST(AU$30,economics!$AK$2:$AK$167,economics!$AJ$2:$AJ$167,TRUE)))),"")</f>
        <v/>
      </c>
      <c r="AV34" t="str">
        <f t="array" ref="AV34">IFERROR((SUMPRODUCT((economics!$AG$2:$AG$167=$B34)*(economics!$D$2:$D$167="whr")*economics!$AI$2:$AI$167*(_xlfn.NORM.DIST(AV$3,economics!$AK$2:$AK$167,economics!$AJ$2:$AJ$167,TRUE)-_xlfn.NORM.DIST(AV$30,economics!$AK$2:$AK$167,economics!$AJ$2:$AJ$167,TRUE))*economics!$AM$2:$AM$167))/(SUMPRODUCT((economics!$AG$2:$AG$167=$B34)*(economics!$D$2:$D$167="whr")*economics!$AI$2:$AI$167*(_xlfn.NORM.DIST(AV$3,economics!$AK$2:$AK$167,economics!$AJ$2:$AJ$167,TRUE)-_xlfn.NORM.DIST(AV$30,economics!$AK$2:$AK$167,economics!$AJ$2:$AJ$167,TRUE)))),"")</f>
        <v/>
      </c>
      <c r="AW34" t="str">
        <f t="array" ref="AW34">IFERROR((SUMPRODUCT((economics!$AG$2:$AG$167=$B34)*(economics!$D$2:$D$167="whr")*economics!$AI$2:$AI$167*(_xlfn.NORM.DIST(AW$3,economics!$AK$2:$AK$167,economics!$AJ$2:$AJ$167,TRUE)-_xlfn.NORM.DIST(AW$30,economics!$AK$2:$AK$167,economics!$AJ$2:$AJ$167,TRUE))*economics!$AM$2:$AM$167))/(SUMPRODUCT((economics!$AG$2:$AG$167=$B34)*(economics!$D$2:$D$167="whr")*economics!$AI$2:$AI$167*(_xlfn.NORM.DIST(AW$3,economics!$AK$2:$AK$167,economics!$AJ$2:$AJ$167,TRUE)-_xlfn.NORM.DIST(AW$30,economics!$AK$2:$AK$167,economics!$AJ$2:$AJ$167,TRUE)))),"")</f>
        <v/>
      </c>
      <c r="AX34" t="str">
        <f t="array" ref="AX34">IFERROR((SUMPRODUCT((economics!$AG$2:$AG$167=$B34)*(economics!$D$2:$D$167="whr")*economics!$AI$2:$AI$167*(_xlfn.NORM.DIST(AX$3,economics!$AK$2:$AK$167,economics!$AJ$2:$AJ$167,TRUE)-_xlfn.NORM.DIST(AX$30,economics!$AK$2:$AK$167,economics!$AJ$2:$AJ$167,TRUE))*economics!$AM$2:$AM$167))/(SUMPRODUCT((economics!$AG$2:$AG$167=$B34)*(economics!$D$2:$D$167="whr")*economics!$AI$2:$AI$167*(_xlfn.NORM.DIST(AX$3,economics!$AK$2:$AK$167,economics!$AJ$2:$AJ$167,TRUE)-_xlfn.NORM.DIST(AX$30,economics!$AK$2:$AK$167,economics!$AJ$2:$AJ$167,TRUE)))),"")</f>
        <v/>
      </c>
      <c r="AY34" t="str">
        <f t="array" ref="AY34">IFERROR((SUMPRODUCT((economics!$AG$2:$AG$167=$B34)*(economics!$D$2:$D$167="whr")*economics!$AI$2:$AI$167*(_xlfn.NORM.DIST(AY$3,economics!$AK$2:$AK$167,economics!$AJ$2:$AJ$167,TRUE)-_xlfn.NORM.DIST(AY$30,economics!$AK$2:$AK$167,economics!$AJ$2:$AJ$167,TRUE))*economics!$AM$2:$AM$167))/(SUMPRODUCT((economics!$AG$2:$AG$167=$B34)*(economics!$D$2:$D$167="whr")*economics!$AI$2:$AI$167*(_xlfn.NORM.DIST(AY$3,economics!$AK$2:$AK$167,economics!$AJ$2:$AJ$167,TRUE)-_xlfn.NORM.DIST(AY$30,economics!$AK$2:$AK$167,economics!$AJ$2:$AJ$167,TRUE)))),"")</f>
        <v/>
      </c>
      <c r="AZ34" t="str">
        <f t="array" ref="AZ34">IFERROR((SUMPRODUCT((economics!$AG$2:$AG$167=$B34)*(economics!$D$2:$D$167="whr")*economics!$AI$2:$AI$167*(_xlfn.NORM.DIST(AZ$3,economics!$AK$2:$AK$167,economics!$AJ$2:$AJ$167,TRUE)-_xlfn.NORM.DIST(AZ$30,economics!$AK$2:$AK$167,economics!$AJ$2:$AJ$167,TRUE))*economics!$AM$2:$AM$167))/(SUMPRODUCT((economics!$AG$2:$AG$167=$B34)*(economics!$D$2:$D$167="whr")*economics!$AI$2:$AI$167*(_xlfn.NORM.DIST(AZ$3,economics!$AK$2:$AK$167,economics!$AJ$2:$AJ$167,TRUE)-_xlfn.NORM.DIST(AZ$30,economics!$AK$2:$AK$167,economics!$AJ$2:$AJ$167,TRUE)))),"")</f>
        <v/>
      </c>
      <c r="BA34" t="str">
        <f t="array" ref="BA34">IFERROR((SUMPRODUCT((economics!$AG$2:$AG$167=$B34)*(economics!$D$2:$D$167="whr")*economics!$AI$2:$AI$167*(_xlfn.NORM.DIST(BA$3,economics!$AK$2:$AK$167,economics!$AJ$2:$AJ$167,TRUE)-_xlfn.NORM.DIST(BA$30,economics!$AK$2:$AK$167,economics!$AJ$2:$AJ$167,TRUE))*economics!$AM$2:$AM$167))/(SUMPRODUCT((economics!$AG$2:$AG$167=$B34)*(economics!$D$2:$D$167="whr")*economics!$AI$2:$AI$167*(_xlfn.NORM.DIST(BA$3,economics!$AK$2:$AK$167,economics!$AJ$2:$AJ$167,TRUE)-_xlfn.NORM.DIST(BA$30,economics!$AK$2:$AK$167,economics!$AJ$2:$AJ$167,TRUE)))),"")</f>
        <v/>
      </c>
      <c r="BB34" t="str">
        <f t="array" ref="BB34">IFERROR((SUMPRODUCT((economics!$AG$2:$AG$167=$B34)*(economics!$D$2:$D$167="whr")*economics!$AI$2:$AI$167*(_xlfn.NORM.DIST(BB$3,economics!$AK$2:$AK$167,economics!$AJ$2:$AJ$167,TRUE)-_xlfn.NORM.DIST(BB$30,economics!$AK$2:$AK$167,economics!$AJ$2:$AJ$167,TRUE))*economics!$AM$2:$AM$167))/(SUMPRODUCT((economics!$AG$2:$AG$167=$B34)*(economics!$D$2:$D$167="whr")*economics!$AI$2:$AI$167*(_xlfn.NORM.DIST(BB$3,economics!$AK$2:$AK$167,economics!$AJ$2:$AJ$167,TRUE)-_xlfn.NORM.DIST(BB$30,economics!$AK$2:$AK$167,economics!$AJ$2:$AJ$167,TRUE)))),"")</f>
        <v/>
      </c>
      <c r="BC34" t="str">
        <f t="array" ref="BC34">IFERROR((SUMPRODUCT((economics!$AG$2:$AG$167=$B34)*(economics!$D$2:$D$167="whr")*economics!$AI$2:$AI$167*(_xlfn.NORM.DIST(BC$3,economics!$AK$2:$AK$167,economics!$AJ$2:$AJ$167,TRUE)-_xlfn.NORM.DIST(BC$30,economics!$AK$2:$AK$167,economics!$AJ$2:$AJ$167,TRUE))*economics!$AM$2:$AM$167))/(SUMPRODUCT((economics!$AG$2:$AG$167=$B34)*(economics!$D$2:$D$167="whr")*economics!$AI$2:$AI$167*(_xlfn.NORM.DIST(BC$3,economics!$AK$2:$AK$167,economics!$AJ$2:$AJ$167,TRUE)-_xlfn.NORM.DIST(BC$30,economics!$AK$2:$AK$167,economics!$AJ$2:$AJ$167,TRUE)))),"")</f>
        <v/>
      </c>
      <c r="BD34" t="str">
        <f t="array" ref="BD34">IFERROR((SUMPRODUCT((economics!$AG$2:$AG$167=$B34)*(economics!$D$2:$D$167="whr")*economics!$AI$2:$AI$167*(_xlfn.NORM.DIST(BD$3,economics!$AK$2:$AK$167,economics!$AJ$2:$AJ$167,TRUE)-_xlfn.NORM.DIST(BD$30,economics!$AK$2:$AK$167,economics!$AJ$2:$AJ$167,TRUE))*economics!$AM$2:$AM$167))/(SUMPRODUCT((economics!$AG$2:$AG$167=$B34)*(economics!$D$2:$D$167="whr")*economics!$AI$2:$AI$167*(_xlfn.NORM.DIST(BD$3,economics!$AK$2:$AK$167,economics!$AJ$2:$AJ$167,TRUE)-_xlfn.NORM.DIST(BD$30,economics!$AK$2:$AK$167,economics!$AJ$2:$AJ$167,TRUE)))),"")</f>
        <v/>
      </c>
      <c r="BE34" t="str">
        <f t="array" ref="BE34">IFERROR((SUMPRODUCT((economics!$AG$2:$AG$167=$B34)*(economics!$D$2:$D$167="whr")*economics!$AI$2:$AI$167*(_xlfn.NORM.DIST(BE$3,economics!$AK$2:$AK$167,economics!$AJ$2:$AJ$167,TRUE)-_xlfn.NORM.DIST(BE$30,economics!$AK$2:$AK$167,economics!$AJ$2:$AJ$167,TRUE))*economics!$AM$2:$AM$167))/(SUMPRODUCT((economics!$AG$2:$AG$167=$B34)*(economics!$D$2:$D$167="whr")*economics!$AI$2:$AI$167*(_xlfn.NORM.DIST(BE$3,economics!$AK$2:$AK$167,economics!$AJ$2:$AJ$167,TRUE)-_xlfn.NORM.DIST(BE$30,economics!$AK$2:$AK$167,economics!$AJ$2:$AJ$167,TRUE)))),"")</f>
        <v/>
      </c>
      <c r="BF34" t="str">
        <f t="array" ref="BF34">IFERROR((SUMPRODUCT((economics!$AG$2:$AG$167=$B34)*(economics!$D$2:$D$167="whr")*economics!$AI$2:$AI$167*(_xlfn.NORM.DIST(BF$3,economics!$AK$2:$AK$167,economics!$AJ$2:$AJ$167,TRUE)-_xlfn.NORM.DIST(BF$30,economics!$AK$2:$AK$167,economics!$AJ$2:$AJ$167,TRUE))*economics!$AM$2:$AM$167))/(SUMPRODUCT((economics!$AG$2:$AG$167=$B34)*(economics!$D$2:$D$167="whr")*economics!$AI$2:$AI$167*(_xlfn.NORM.DIST(BF$3,economics!$AK$2:$AK$167,economics!$AJ$2:$AJ$167,TRUE)-_xlfn.NORM.DIST(BF$30,economics!$AK$2:$AK$167,economics!$AJ$2:$AJ$167,TRUE)))),"")</f>
        <v/>
      </c>
      <c r="BG34" t="str">
        <f t="array" ref="BG34">IFERROR((SUMPRODUCT((economics!$AG$2:$AG$167=$B34)*(economics!$D$2:$D$167="whr")*economics!$AI$2:$AI$167*(_xlfn.NORM.DIST(BG$3,economics!$AK$2:$AK$167,economics!$AJ$2:$AJ$167,TRUE)-_xlfn.NORM.DIST(BG$30,economics!$AK$2:$AK$167,economics!$AJ$2:$AJ$167,TRUE))*economics!$AM$2:$AM$167))/(SUMPRODUCT((economics!$AG$2:$AG$167=$B34)*(economics!$D$2:$D$167="whr")*economics!$AI$2:$AI$167*(_xlfn.NORM.DIST(BG$3,economics!$AK$2:$AK$167,economics!$AJ$2:$AJ$167,TRUE)-_xlfn.NORM.DIST(BG$30,economics!$AK$2:$AK$167,economics!$AJ$2:$AJ$167,TRUE)))),"")</f>
        <v/>
      </c>
      <c r="BH34" t="str">
        <f t="array" ref="BH34">IFERROR((SUMPRODUCT((economics!$AG$2:$AG$167=$B34)*(economics!$D$2:$D$167="whr")*economics!$AI$2:$AI$167*(_xlfn.NORM.DIST(BH$3,economics!$AK$2:$AK$167,economics!$AJ$2:$AJ$167,TRUE)-_xlfn.NORM.DIST(BH$30,economics!$AK$2:$AK$167,economics!$AJ$2:$AJ$167,TRUE))*economics!$AM$2:$AM$167))/(SUMPRODUCT((economics!$AG$2:$AG$167=$B34)*(economics!$D$2:$D$167="whr")*economics!$AI$2:$AI$167*(_xlfn.NORM.DIST(BH$3,economics!$AK$2:$AK$167,economics!$AJ$2:$AJ$167,TRUE)-_xlfn.NORM.DIST(BH$30,economics!$AK$2:$AK$167,economics!$AJ$2:$AJ$167,TRUE)))),"")</f>
        <v/>
      </c>
      <c r="BI34" t="str">
        <f t="array" ref="BI34">IFERROR((SUMPRODUCT((economics!$AG$2:$AG$167=$B34)*(economics!$D$2:$D$167="whr")*economics!$AI$2:$AI$167*(_xlfn.NORM.DIST(BI$3,economics!$AK$2:$AK$167,economics!$AJ$2:$AJ$167,TRUE)-_xlfn.NORM.DIST(BI$30,economics!$AK$2:$AK$167,economics!$AJ$2:$AJ$167,TRUE))*economics!$AM$2:$AM$167))/(SUMPRODUCT((economics!$AG$2:$AG$167=$B34)*(economics!$D$2:$D$167="whr")*economics!$AI$2:$AI$167*(_xlfn.NORM.DIST(BI$3,economics!$AK$2:$AK$167,economics!$AJ$2:$AJ$167,TRUE)-_xlfn.NORM.DIST(BI$30,economics!$AK$2:$AK$167,economics!$AJ$2:$AJ$167,TRUE)))),"")</f>
        <v/>
      </c>
      <c r="BJ34" t="str">
        <f t="array" ref="BJ34">IFERROR((SUMPRODUCT((economics!$AG$2:$AG$167=$B34)*(economics!$D$2:$D$167="whr")*economics!$AI$2:$AI$167*(_xlfn.NORM.DIST(BJ$3,economics!$AK$2:$AK$167,economics!$AJ$2:$AJ$167,TRUE)-_xlfn.NORM.DIST(BJ$30,economics!$AK$2:$AK$167,economics!$AJ$2:$AJ$167,TRUE))*economics!$AM$2:$AM$167))/(SUMPRODUCT((economics!$AG$2:$AG$167=$B34)*(economics!$D$2:$D$167="whr")*economics!$AI$2:$AI$167*(_xlfn.NORM.DIST(BJ$3,economics!$AK$2:$AK$167,economics!$AJ$2:$AJ$167,TRUE)-_xlfn.NORM.DIST(BJ$30,economics!$AK$2:$AK$167,economics!$AJ$2:$AJ$167,TRUE)))),"")</f>
        <v/>
      </c>
      <c r="BK34" t="str">
        <f t="array" ref="BK34">IFERROR((SUMPRODUCT((economics!$AG$2:$AG$167=$B34)*(economics!$D$2:$D$167="whr")*economics!$AI$2:$AI$167*(_xlfn.NORM.DIST(BK$3,economics!$AK$2:$AK$167,economics!$AJ$2:$AJ$167,TRUE)-_xlfn.NORM.DIST(BK$30,economics!$AK$2:$AK$167,economics!$AJ$2:$AJ$167,TRUE))*economics!$AM$2:$AM$167))/(SUMPRODUCT((economics!$AG$2:$AG$167=$B34)*(economics!$D$2:$D$167="whr")*economics!$AI$2:$AI$167*(_xlfn.NORM.DIST(BK$3,economics!$AK$2:$AK$167,economics!$AJ$2:$AJ$167,TRUE)-_xlfn.NORM.DIST(BK$30,economics!$AK$2:$AK$167,economics!$AJ$2:$AJ$167,TRUE)))),"")</f>
        <v/>
      </c>
      <c r="BL34" t="str">
        <f t="array" ref="BL34">IFERROR((SUMPRODUCT((economics!$AG$2:$AG$167=$B34)*(economics!$D$2:$D$167="whr")*economics!$AI$2:$AI$167*(_xlfn.NORM.DIST(BL$3,economics!$AK$2:$AK$167,economics!$AJ$2:$AJ$167,TRUE)-_xlfn.NORM.DIST(BL$30,economics!$AK$2:$AK$167,economics!$AJ$2:$AJ$167,TRUE))*economics!$AM$2:$AM$167))/(SUMPRODUCT((economics!$AG$2:$AG$167=$B34)*(economics!$D$2:$D$167="whr")*economics!$AI$2:$AI$167*(_xlfn.NORM.DIST(BL$3,economics!$AK$2:$AK$167,economics!$AJ$2:$AJ$167,TRUE)-_xlfn.NORM.DIST(BL$30,economics!$AK$2:$AK$167,economics!$AJ$2:$AJ$167,TRUE)))),"")</f>
        <v/>
      </c>
      <c r="BM34" t="str">
        <f t="array" ref="BM34">IFERROR((SUMPRODUCT((economics!$AG$2:$AG$167=$B34)*(economics!$D$2:$D$167="whr")*economics!$AI$2:$AI$167*(_xlfn.NORM.DIST(BM$3,economics!$AK$2:$AK$167,economics!$AJ$2:$AJ$167,TRUE)-_xlfn.NORM.DIST(BM$30,economics!$AK$2:$AK$167,economics!$AJ$2:$AJ$167,TRUE))*economics!$AM$2:$AM$167))/(SUMPRODUCT((economics!$AG$2:$AG$167=$B34)*(economics!$D$2:$D$167="whr")*economics!$AI$2:$AI$167*(_xlfn.NORM.DIST(BM$3,economics!$AK$2:$AK$167,economics!$AJ$2:$AJ$167,TRUE)-_xlfn.NORM.DIST(BM$30,economics!$AK$2:$AK$167,economics!$AJ$2:$AJ$167,TRUE)))),"")</f>
        <v/>
      </c>
      <c r="BN34" t="str">
        <f t="array" ref="BN34">IFERROR((SUMPRODUCT((economics!$AG$2:$AG$167=$B34)*(economics!$D$2:$D$167="whr")*economics!$AI$2:$AI$167*(_xlfn.NORM.DIST(BN$3,economics!$AK$2:$AK$167,economics!$AJ$2:$AJ$167,TRUE)-_xlfn.NORM.DIST(BN$30,economics!$AK$2:$AK$167,economics!$AJ$2:$AJ$167,TRUE))*economics!$AM$2:$AM$167))/(SUMPRODUCT((economics!$AG$2:$AG$167=$B34)*(economics!$D$2:$D$167="whr")*economics!$AI$2:$AI$167*(_xlfn.NORM.DIST(BN$3,economics!$AK$2:$AK$167,economics!$AJ$2:$AJ$167,TRUE)-_xlfn.NORM.DIST(BN$30,economics!$AK$2:$AK$167,economics!$AJ$2:$AJ$167,TRUE)))),"")</f>
        <v/>
      </c>
      <c r="BO34" t="str">
        <f t="array" ref="BO34">IFERROR((SUMPRODUCT((economics!$AG$2:$AG$167=$B34)*(economics!$D$2:$D$167="whr")*economics!$AI$2:$AI$167*(_xlfn.NORM.DIST(BO$3,economics!$AK$2:$AK$167,economics!$AJ$2:$AJ$167,TRUE)-_xlfn.NORM.DIST(BO$30,economics!$AK$2:$AK$167,economics!$AJ$2:$AJ$167,TRUE))*economics!$AM$2:$AM$167))/(SUMPRODUCT((economics!$AG$2:$AG$167=$B34)*(economics!$D$2:$D$167="whr")*economics!$AI$2:$AI$167*(_xlfn.NORM.DIST(BO$3,economics!$AK$2:$AK$167,economics!$AJ$2:$AJ$167,TRUE)-_xlfn.NORM.DIST(BO$30,economics!$AK$2:$AK$167,economics!$AJ$2:$AJ$167,TRUE)))),"")</f>
        <v/>
      </c>
      <c r="BP34" t="str">
        <f t="array" ref="BP34">IFERROR((SUMPRODUCT((economics!$AG$2:$AG$167=$B34)*(economics!$D$2:$D$167="whr")*economics!$AI$2:$AI$167*(_xlfn.NORM.DIST(BP$3,economics!$AK$2:$AK$167,economics!$AJ$2:$AJ$167,TRUE)-_xlfn.NORM.DIST(BP$30,economics!$AK$2:$AK$167,economics!$AJ$2:$AJ$167,TRUE))*economics!$AM$2:$AM$167))/(SUMPRODUCT((economics!$AG$2:$AG$167=$B34)*(economics!$D$2:$D$167="whr")*economics!$AI$2:$AI$167*(_xlfn.NORM.DIST(BP$3,economics!$AK$2:$AK$167,economics!$AJ$2:$AJ$167,TRUE)-_xlfn.NORM.DIST(BP$30,economics!$AK$2:$AK$167,economics!$AJ$2:$AJ$167,TRUE)))),"")</f>
        <v/>
      </c>
      <c r="BQ34" t="str">
        <f t="array" ref="BQ34">IFERROR((SUMPRODUCT((economics!$AG$2:$AG$167=$B34)*(economics!$D$2:$D$167="whr")*economics!$AI$2:$AI$167*(_xlfn.NORM.DIST(BQ$3,economics!$AK$2:$AK$167,economics!$AJ$2:$AJ$167,TRUE)-_xlfn.NORM.DIST(BQ$30,economics!$AK$2:$AK$167,economics!$AJ$2:$AJ$167,TRUE))*economics!$AM$2:$AM$167))/(SUMPRODUCT((economics!$AG$2:$AG$167=$B34)*(economics!$D$2:$D$167="whr")*economics!$AI$2:$AI$167*(_xlfn.NORM.DIST(BQ$3,economics!$AK$2:$AK$167,economics!$AJ$2:$AJ$167,TRUE)-_xlfn.NORM.DIST(BQ$30,economics!$AK$2:$AK$167,economics!$AJ$2:$AJ$167,TRUE)))),"")</f>
        <v/>
      </c>
      <c r="BR34" t="str">
        <f t="array" ref="BR34">IFERROR((SUMPRODUCT((economics!$AG$2:$AG$167=$B34)*(economics!$D$2:$D$167="whr")*economics!$AI$2:$AI$167*(_xlfn.NORM.DIST(BR$3,economics!$AK$2:$AK$167,economics!$AJ$2:$AJ$167,TRUE)-_xlfn.NORM.DIST(BR$30,economics!$AK$2:$AK$167,economics!$AJ$2:$AJ$167,TRUE))*economics!$AM$2:$AM$167))/(SUMPRODUCT((economics!$AG$2:$AG$167=$B34)*(economics!$D$2:$D$167="whr")*economics!$AI$2:$AI$167*(_xlfn.NORM.DIST(BR$3,economics!$AK$2:$AK$167,economics!$AJ$2:$AJ$167,TRUE)-_xlfn.NORM.DIST(BR$30,economics!$AK$2:$AK$167,economics!$AJ$2:$AJ$167,TRUE)))),"")</f>
        <v/>
      </c>
      <c r="BS34" t="str">
        <f t="array" ref="BS34">IFERROR((SUMPRODUCT((economics!$AG$2:$AG$167=$B34)*(economics!$D$2:$D$167="whr")*economics!$AI$2:$AI$167*(_xlfn.NORM.DIST(BS$3,economics!$AK$2:$AK$167,economics!$AJ$2:$AJ$167,TRUE)-_xlfn.NORM.DIST(BS$30,economics!$AK$2:$AK$167,economics!$AJ$2:$AJ$167,TRUE))*economics!$AM$2:$AM$167))/(SUMPRODUCT((economics!$AG$2:$AG$167=$B34)*(economics!$D$2:$D$167="whr")*economics!$AI$2:$AI$167*(_xlfn.NORM.DIST(BS$3,economics!$AK$2:$AK$167,economics!$AJ$2:$AJ$167,TRUE)-_xlfn.NORM.DIST(BS$30,economics!$AK$2:$AK$167,economics!$AJ$2:$AJ$167,TRUE)))),"")</f>
        <v/>
      </c>
      <c r="BT34" t="str">
        <f t="array" ref="BT34">IFERROR((SUMPRODUCT((economics!$AG$2:$AG$167=$B34)*(economics!$D$2:$D$167="whr")*economics!$AI$2:$AI$167*(_xlfn.NORM.DIST(BT$3,economics!$AK$2:$AK$167,economics!$AJ$2:$AJ$167,TRUE)-_xlfn.NORM.DIST(BT$30,economics!$AK$2:$AK$167,economics!$AJ$2:$AJ$167,TRUE))*economics!$AM$2:$AM$167))/(SUMPRODUCT((economics!$AG$2:$AG$167=$B34)*(economics!$D$2:$D$167="whr")*economics!$AI$2:$AI$167*(_xlfn.NORM.DIST(BT$3,economics!$AK$2:$AK$167,economics!$AJ$2:$AJ$167,TRUE)-_xlfn.NORM.DIST(BT$30,economics!$AK$2:$AK$167,economics!$AJ$2:$AJ$167,TRUE)))),"")</f>
        <v/>
      </c>
      <c r="BU34" t="str">
        <f t="array" ref="BU34">IFERROR((SUMPRODUCT((economics!$AG$2:$AG$167=$B34)*(economics!$D$2:$D$167="whr")*economics!$AI$2:$AI$167*(_xlfn.NORM.DIST(BU$3,economics!$AK$2:$AK$167,economics!$AJ$2:$AJ$167,TRUE)-_xlfn.NORM.DIST(BU$30,economics!$AK$2:$AK$167,economics!$AJ$2:$AJ$167,TRUE))*economics!$AM$2:$AM$167))/(SUMPRODUCT((economics!$AG$2:$AG$167=$B34)*(economics!$D$2:$D$167="whr")*economics!$AI$2:$AI$167*(_xlfn.NORM.DIST(BU$3,economics!$AK$2:$AK$167,economics!$AJ$2:$AJ$167,TRUE)-_xlfn.NORM.DIST(BU$30,economics!$AK$2:$AK$167,economics!$AJ$2:$AJ$167,TRUE)))),"")</f>
        <v/>
      </c>
      <c r="BV34" t="str">
        <f t="array" ref="BV34">IFERROR((SUMPRODUCT((economics!$AG$2:$AG$167=$B34)*(economics!$D$2:$D$167="whr")*economics!$AI$2:$AI$167*(_xlfn.NORM.DIST(BV$3,economics!$AK$2:$AK$167,economics!$AJ$2:$AJ$167,TRUE)-_xlfn.NORM.DIST(BV$30,economics!$AK$2:$AK$167,economics!$AJ$2:$AJ$167,TRUE))*economics!$AM$2:$AM$167))/(SUMPRODUCT((economics!$AG$2:$AG$167=$B34)*(economics!$D$2:$D$167="whr")*economics!$AI$2:$AI$167*(_xlfn.NORM.DIST(BV$3,economics!$AK$2:$AK$167,economics!$AJ$2:$AJ$167,TRUE)-_xlfn.NORM.DIST(BV$30,economics!$AK$2:$AK$167,economics!$AJ$2:$AJ$167,TRUE)))),"")</f>
        <v/>
      </c>
      <c r="BW34" t="str">
        <f t="array" ref="BW34">IFERROR((SUMPRODUCT((economics!$AG$2:$AG$167=$B34)*(economics!$D$2:$D$167="whr")*economics!$AI$2:$AI$167*(_xlfn.NORM.DIST(BW$3,economics!$AK$2:$AK$167,economics!$AJ$2:$AJ$167,TRUE)-_xlfn.NORM.DIST(BW$30,economics!$AK$2:$AK$167,economics!$AJ$2:$AJ$167,TRUE))*economics!$AM$2:$AM$167))/(SUMPRODUCT((economics!$AG$2:$AG$167=$B34)*(economics!$D$2:$D$167="whr")*economics!$AI$2:$AI$167*(_xlfn.NORM.DIST(BW$3,economics!$AK$2:$AK$167,economics!$AJ$2:$AJ$167,TRUE)-_xlfn.NORM.DIST(BW$30,economics!$AK$2:$AK$167,economics!$AJ$2:$AJ$167,TRUE)))),"")</f>
        <v/>
      </c>
      <c r="BX34" t="str">
        <f t="array" ref="BX34">IFERROR((SUMPRODUCT((economics!$AG$2:$AG$167=$B34)*(economics!$D$2:$D$167="whr")*economics!$AI$2:$AI$167*(_xlfn.NORM.DIST(BX$3,economics!$AK$2:$AK$167,economics!$AJ$2:$AJ$167,TRUE)-_xlfn.NORM.DIST(BX$30,economics!$AK$2:$AK$167,economics!$AJ$2:$AJ$167,TRUE))*economics!$AM$2:$AM$167))/(SUMPRODUCT((economics!$AG$2:$AG$167=$B34)*(economics!$D$2:$D$167="whr")*economics!$AI$2:$AI$167*(_xlfn.NORM.DIST(BX$3,economics!$AK$2:$AK$167,economics!$AJ$2:$AJ$167,TRUE)-_xlfn.NORM.DIST(BX$30,economics!$AK$2:$AK$167,economics!$AJ$2:$AJ$167,TRUE)))),"")</f>
        <v/>
      </c>
      <c r="BY34" t="str">
        <f t="array" ref="BY34">IFERROR((SUMPRODUCT((economics!$AG$2:$AG$167=$B34)*(economics!$D$2:$D$167="whr")*economics!$AI$2:$AI$167*(_xlfn.NORM.DIST(BY$3,economics!$AK$2:$AK$167,economics!$AJ$2:$AJ$167,TRUE)-_xlfn.NORM.DIST(BY$30,economics!$AK$2:$AK$167,economics!$AJ$2:$AJ$167,TRUE))*economics!$AM$2:$AM$167))/(SUMPRODUCT((economics!$AG$2:$AG$167=$B34)*(economics!$D$2:$D$167="whr")*economics!$AI$2:$AI$167*(_xlfn.NORM.DIST(BY$3,economics!$AK$2:$AK$167,economics!$AJ$2:$AJ$167,TRUE)-_xlfn.NORM.DIST(BY$30,economics!$AK$2:$AK$167,economics!$AJ$2:$AJ$167,TRUE)))),"")</f>
        <v/>
      </c>
      <c r="BZ34" t="str">
        <f t="array" ref="BZ34">IFERROR((SUMPRODUCT((economics!$AG$2:$AG$167=$B34)*(economics!$D$2:$D$167="whr")*economics!$AI$2:$AI$167*(_xlfn.NORM.DIST(BZ$3,economics!$AK$2:$AK$167,economics!$AJ$2:$AJ$167,TRUE)-_xlfn.NORM.DIST(BZ$30,economics!$AK$2:$AK$167,economics!$AJ$2:$AJ$167,TRUE))*economics!$AM$2:$AM$167))/(SUMPRODUCT((economics!$AG$2:$AG$167=$B34)*(economics!$D$2:$D$167="whr")*economics!$AI$2:$AI$167*(_xlfn.NORM.DIST(BZ$3,economics!$AK$2:$AK$167,economics!$AJ$2:$AJ$167,TRUE)-_xlfn.NORM.DIST(BZ$30,economics!$AK$2:$AK$167,economics!$AJ$2:$AJ$167,TRUE)))),"")</f>
        <v/>
      </c>
      <c r="CA34" t="str">
        <f t="array" ref="CA34">IFERROR((SUMPRODUCT((economics!$AG$2:$AG$167=$B34)*(economics!$D$2:$D$167="whr")*economics!$AI$2:$AI$167*(_xlfn.NORM.DIST(CA$3,economics!$AK$2:$AK$167,economics!$AJ$2:$AJ$167,TRUE)-_xlfn.NORM.DIST(CA$30,economics!$AK$2:$AK$167,economics!$AJ$2:$AJ$167,TRUE))*economics!$AM$2:$AM$167))/(SUMPRODUCT((economics!$AG$2:$AG$167=$B34)*(economics!$D$2:$D$167="whr")*economics!$AI$2:$AI$167*(_xlfn.NORM.DIST(CA$3,economics!$AK$2:$AK$167,economics!$AJ$2:$AJ$167,TRUE)-_xlfn.NORM.DIST(CA$30,economics!$AK$2:$AK$167,economics!$AJ$2:$AJ$167,TRUE)))),"")</f>
        <v/>
      </c>
      <c r="CB34" t="str">
        <f t="array" ref="CB34">IFERROR((SUMPRODUCT((economics!$AG$2:$AG$167=$B34)*(economics!$D$2:$D$167="whr")*economics!$AI$2:$AI$167*(_xlfn.NORM.DIST(CB$3,economics!$AK$2:$AK$167,economics!$AJ$2:$AJ$167,TRUE)-_xlfn.NORM.DIST(CB$30,economics!$AK$2:$AK$167,economics!$AJ$2:$AJ$167,TRUE))*economics!$AM$2:$AM$167))/(SUMPRODUCT((economics!$AG$2:$AG$167=$B34)*(economics!$D$2:$D$167="whr")*economics!$AI$2:$AI$167*(_xlfn.NORM.DIST(CB$3,economics!$AK$2:$AK$167,economics!$AJ$2:$AJ$167,TRUE)-_xlfn.NORM.DIST(CB$30,economics!$AK$2:$AK$167,economics!$AJ$2:$AJ$167,TRUE)))),"")</f>
        <v/>
      </c>
      <c r="CC34" t="str">
        <f t="array" ref="CC34">IFERROR((SUMPRODUCT((economics!$AG$2:$AG$167=$B34)*(economics!$D$2:$D$167="whr")*economics!$AI$2:$AI$167*(_xlfn.NORM.DIST(CC$3,economics!$AK$2:$AK$167,economics!$AJ$2:$AJ$167,TRUE)-_xlfn.NORM.DIST(CC$30,economics!$AK$2:$AK$167,economics!$AJ$2:$AJ$167,TRUE))*economics!$AM$2:$AM$167))/(SUMPRODUCT((economics!$AG$2:$AG$167=$B34)*(economics!$D$2:$D$167="whr")*economics!$AI$2:$AI$167*(_xlfn.NORM.DIST(CC$3,economics!$AK$2:$AK$167,economics!$AJ$2:$AJ$167,TRUE)-_xlfn.NORM.DIST(CC$30,economics!$AK$2:$AK$167,economics!$AJ$2:$AJ$167,TRUE)))),"")</f>
        <v/>
      </c>
      <c r="CD34" t="str">
        <f t="array" ref="CD34">IFERROR((SUMPRODUCT((economics!$AG$2:$AG$167=$B34)*(economics!$D$2:$D$167="whr")*economics!$AI$2:$AI$167*(_xlfn.NORM.DIST(CD$3,economics!$AK$2:$AK$167,economics!$AJ$2:$AJ$167,TRUE)-_xlfn.NORM.DIST(CD$30,economics!$AK$2:$AK$167,economics!$AJ$2:$AJ$167,TRUE))*economics!$AM$2:$AM$167))/(SUMPRODUCT((economics!$AG$2:$AG$167=$B34)*(economics!$D$2:$D$167="whr")*economics!$AI$2:$AI$167*(_xlfn.NORM.DIST(CD$3,economics!$AK$2:$AK$167,economics!$AJ$2:$AJ$167,TRUE)-_xlfn.NORM.DIST(CD$30,economics!$AK$2:$AK$167,economics!$AJ$2:$AJ$167,TRUE)))),"")</f>
        <v/>
      </c>
      <c r="CE34" t="str">
        <f t="array" ref="CE34">IFERROR((SUMPRODUCT((economics!$AG$2:$AG$167=$B34)*(economics!$D$2:$D$167="whr")*economics!$AI$2:$AI$167*(_xlfn.NORM.DIST(CE$3,economics!$AK$2:$AK$167,economics!$AJ$2:$AJ$167,TRUE)-_xlfn.NORM.DIST(CE$30,economics!$AK$2:$AK$167,economics!$AJ$2:$AJ$167,TRUE))*economics!$AM$2:$AM$167))/(SUMPRODUCT((economics!$AG$2:$AG$167=$B34)*(economics!$D$2:$D$167="whr")*economics!$AI$2:$AI$167*(_xlfn.NORM.DIST(CE$3,economics!$AK$2:$AK$167,economics!$AJ$2:$AJ$167,TRUE)-_xlfn.NORM.DIST(CE$30,economics!$AK$2:$AK$167,economics!$AJ$2:$AJ$167,TRUE)))),"")</f>
        <v/>
      </c>
      <c r="CF34" t="str">
        <f t="array" ref="CF34">IFERROR((SUMPRODUCT((economics!$AG$2:$AG$167=$B34)*(economics!$D$2:$D$167="whr")*economics!$AI$2:$AI$167*(_xlfn.NORM.DIST(CF$3,economics!$AK$2:$AK$167,economics!$AJ$2:$AJ$167,TRUE)-_xlfn.NORM.DIST(CF$30,economics!$AK$2:$AK$167,economics!$AJ$2:$AJ$167,TRUE))*economics!$AM$2:$AM$167))/(SUMPRODUCT((economics!$AG$2:$AG$167=$B34)*(economics!$D$2:$D$167="whr")*economics!$AI$2:$AI$167*(_xlfn.NORM.DIST(CF$3,economics!$AK$2:$AK$167,economics!$AJ$2:$AJ$167,TRUE)-_xlfn.NORM.DIST(CF$30,economics!$AK$2:$AK$167,economics!$AJ$2:$AJ$167,TRUE)))),"")</f>
        <v/>
      </c>
      <c r="CG34" t="str">
        <f t="array" ref="CG34">IFERROR((SUMPRODUCT((economics!$AG$2:$AG$167=$B34)*(economics!$D$2:$D$167="whr")*economics!$AI$2:$AI$167*(_xlfn.NORM.DIST(CG$3,economics!$AK$2:$AK$167,economics!$AJ$2:$AJ$167,TRUE)-_xlfn.NORM.DIST(CG$30,economics!$AK$2:$AK$167,economics!$AJ$2:$AJ$167,TRUE))*economics!$AM$2:$AM$167))/(SUMPRODUCT((economics!$AG$2:$AG$167=$B34)*(economics!$D$2:$D$167="whr")*economics!$AI$2:$AI$167*(_xlfn.NORM.DIST(CG$3,economics!$AK$2:$AK$167,economics!$AJ$2:$AJ$167,TRUE)-_xlfn.NORM.DIST(CG$30,economics!$AK$2:$AK$167,economics!$AJ$2:$AJ$167,TRUE)))),"")</f>
        <v/>
      </c>
      <c r="CH34" t="str">
        <f t="array" ref="CH34">IFERROR((SUMPRODUCT((economics!$AG$2:$AG$167=$B34)*(economics!$D$2:$D$167="whr")*economics!$AI$2:$AI$167*(_xlfn.NORM.DIST(CH$3,economics!$AK$2:$AK$167,economics!$AJ$2:$AJ$167,TRUE)-_xlfn.NORM.DIST(CH$30,economics!$AK$2:$AK$167,economics!$AJ$2:$AJ$167,TRUE))*economics!$AM$2:$AM$167))/(SUMPRODUCT((economics!$AG$2:$AG$167=$B34)*(economics!$D$2:$D$167="whr")*economics!$AI$2:$AI$167*(_xlfn.NORM.DIST(CH$3,economics!$AK$2:$AK$167,economics!$AJ$2:$AJ$167,TRUE)-_xlfn.NORM.DIST(CH$30,economics!$AK$2:$AK$167,economics!$AJ$2:$AJ$167,TRUE)))),"")</f>
        <v/>
      </c>
    </row>
    <row r="35" spans="1:86" x14ac:dyDescent="0.35">
      <c r="A35" t="str">
        <f t="shared" si="0"/>
        <v>oil and gas extraction 06</v>
      </c>
      <c r="B35">
        <f t="shared" si="0"/>
        <v>6</v>
      </c>
      <c r="E35" t="str">
        <f t="array" ref="E35">IFERROR((SUMPRODUCT((economics!$AG$2:$AG$167=$B35)*(economics!$D$2:$D$167="whr")*economics!$AI$2:$AI$167*(_xlfn.NORM.DIST(E$3,economics!$AK$2:$AK$167,economics!$AJ$2:$AJ$167,TRUE)-_xlfn.NORM.DIST(E$30,economics!$AK$2:$AK$167,economics!$AJ$2:$AJ$167,TRUE))*economics!$AM$2:$AM$167))/(SUMPRODUCT((economics!$AG$2:$AG$167=$B35)*(economics!$D$2:$D$167="whr")*economics!$AI$2:$AI$167*(_xlfn.NORM.DIST(E$3,economics!$AK$2:$AK$167,economics!$AJ$2:$AJ$167,TRUE)-_xlfn.NORM.DIST(E$30,economics!$AK$2:$AK$167,economics!$AJ$2:$AJ$167,TRUE)))),"")</f>
        <v/>
      </c>
      <c r="F35" t="str">
        <f t="array" ref="F35">IFERROR((SUMPRODUCT((economics!$AG$2:$AG$167=$B35)*(economics!$D$2:$D$167="whr")*economics!$AI$2:$AI$167*(_xlfn.NORM.DIST(F$3,economics!$AK$2:$AK$167,economics!$AJ$2:$AJ$167,TRUE)-_xlfn.NORM.DIST(F$30,economics!$AK$2:$AK$167,economics!$AJ$2:$AJ$167,TRUE))*economics!$AM$2:$AM$167))/(SUMPRODUCT((economics!$AG$2:$AG$167=$B35)*(economics!$D$2:$D$167="whr")*economics!$AI$2:$AI$167*(_xlfn.NORM.DIST(F$3,economics!$AK$2:$AK$167,economics!$AJ$2:$AJ$167,TRUE)-_xlfn.NORM.DIST(F$30,economics!$AK$2:$AK$167,economics!$AJ$2:$AJ$167,TRUE)))),"")</f>
        <v/>
      </c>
      <c r="G35" t="str">
        <f t="array" ref="G35">IFERROR((SUMPRODUCT((economics!$AG$2:$AG$167=$B35)*(economics!$D$2:$D$167="whr")*economics!$AI$2:$AI$167*(_xlfn.NORM.DIST(G$3,economics!$AK$2:$AK$167,economics!$AJ$2:$AJ$167,TRUE)-_xlfn.NORM.DIST(G$30,economics!$AK$2:$AK$167,economics!$AJ$2:$AJ$167,TRUE))*economics!$AM$2:$AM$167))/(SUMPRODUCT((economics!$AG$2:$AG$167=$B35)*(economics!$D$2:$D$167="whr")*economics!$AI$2:$AI$167*(_xlfn.NORM.DIST(G$3,economics!$AK$2:$AK$167,economics!$AJ$2:$AJ$167,TRUE)-_xlfn.NORM.DIST(G$30,economics!$AK$2:$AK$167,economics!$AJ$2:$AJ$167,TRUE)))),"")</f>
        <v/>
      </c>
      <c r="H35" t="str">
        <f t="array" ref="H35">IFERROR((SUMPRODUCT((economics!$AG$2:$AG$167=$B35)*(economics!$D$2:$D$167="whr")*economics!$AI$2:$AI$167*(_xlfn.NORM.DIST(H$3,economics!$AK$2:$AK$167,economics!$AJ$2:$AJ$167,TRUE)-_xlfn.NORM.DIST(H$30,economics!$AK$2:$AK$167,economics!$AJ$2:$AJ$167,TRUE))*economics!$AM$2:$AM$167))/(SUMPRODUCT((economics!$AG$2:$AG$167=$B35)*(economics!$D$2:$D$167="whr")*economics!$AI$2:$AI$167*(_xlfn.NORM.DIST(H$3,economics!$AK$2:$AK$167,economics!$AJ$2:$AJ$167,TRUE)-_xlfn.NORM.DIST(H$30,economics!$AK$2:$AK$167,economics!$AJ$2:$AJ$167,TRUE)))),"")</f>
        <v/>
      </c>
      <c r="I35" t="str">
        <f t="array" ref="I35">IFERROR((SUMPRODUCT((economics!$AG$2:$AG$167=$B35)*(economics!$D$2:$D$167="whr")*economics!$AI$2:$AI$167*(_xlfn.NORM.DIST(I$3,economics!$AK$2:$AK$167,economics!$AJ$2:$AJ$167,TRUE)-_xlfn.NORM.DIST(I$30,economics!$AK$2:$AK$167,economics!$AJ$2:$AJ$167,TRUE))*economics!$AM$2:$AM$167))/(SUMPRODUCT((economics!$AG$2:$AG$167=$B35)*(economics!$D$2:$D$167="whr")*economics!$AI$2:$AI$167*(_xlfn.NORM.DIST(I$3,economics!$AK$2:$AK$167,economics!$AJ$2:$AJ$167,TRUE)-_xlfn.NORM.DIST(I$30,economics!$AK$2:$AK$167,economics!$AJ$2:$AJ$167,TRUE)))),"")</f>
        <v/>
      </c>
      <c r="J35" t="str">
        <f t="array" ref="J35">IFERROR((SUMPRODUCT((economics!$AG$2:$AG$167=$B35)*(economics!$D$2:$D$167="whr")*economics!$AI$2:$AI$167*(_xlfn.NORM.DIST(J$3,economics!$AK$2:$AK$167,economics!$AJ$2:$AJ$167,TRUE)-_xlfn.NORM.DIST(J$30,economics!$AK$2:$AK$167,economics!$AJ$2:$AJ$167,TRUE))*economics!$AM$2:$AM$167))/(SUMPRODUCT((economics!$AG$2:$AG$167=$B35)*(economics!$D$2:$D$167="whr")*economics!$AI$2:$AI$167*(_xlfn.NORM.DIST(J$3,economics!$AK$2:$AK$167,economics!$AJ$2:$AJ$167,TRUE)-_xlfn.NORM.DIST(J$30,economics!$AK$2:$AK$167,economics!$AJ$2:$AJ$167,TRUE)))),"")</f>
        <v/>
      </c>
      <c r="K35" t="str">
        <f t="array" ref="K35">IFERROR((SUMPRODUCT((economics!$AG$2:$AG$167=$B35)*(economics!$D$2:$D$167="whr")*economics!$AI$2:$AI$167*(_xlfn.NORM.DIST(K$3,economics!$AK$2:$AK$167,economics!$AJ$2:$AJ$167,TRUE)-_xlfn.NORM.DIST(K$30,economics!$AK$2:$AK$167,economics!$AJ$2:$AJ$167,TRUE))*economics!$AM$2:$AM$167))/(SUMPRODUCT((economics!$AG$2:$AG$167=$B35)*(economics!$D$2:$D$167="whr")*economics!$AI$2:$AI$167*(_xlfn.NORM.DIST(K$3,economics!$AK$2:$AK$167,economics!$AJ$2:$AJ$167,TRUE)-_xlfn.NORM.DIST(K$30,economics!$AK$2:$AK$167,economics!$AJ$2:$AJ$167,TRUE)))),"")</f>
        <v/>
      </c>
      <c r="L35" t="str">
        <f t="array" ref="L35">IFERROR((SUMPRODUCT((economics!$AG$2:$AG$167=$B35)*(economics!$D$2:$D$167="whr")*economics!$AI$2:$AI$167*(_xlfn.NORM.DIST(L$3,economics!$AK$2:$AK$167,economics!$AJ$2:$AJ$167,TRUE)-_xlfn.NORM.DIST(L$30,economics!$AK$2:$AK$167,economics!$AJ$2:$AJ$167,TRUE))*economics!$AM$2:$AM$167))/(SUMPRODUCT((economics!$AG$2:$AG$167=$B35)*(economics!$D$2:$D$167="whr")*economics!$AI$2:$AI$167*(_xlfn.NORM.DIST(L$3,economics!$AK$2:$AK$167,economics!$AJ$2:$AJ$167,TRUE)-_xlfn.NORM.DIST(L$30,economics!$AK$2:$AK$167,economics!$AJ$2:$AJ$167,TRUE)))),"")</f>
        <v/>
      </c>
      <c r="M35" t="str">
        <f t="array" ref="M35">IFERROR((SUMPRODUCT((economics!$AG$2:$AG$167=$B35)*(economics!$D$2:$D$167="whr")*economics!$AI$2:$AI$167*(_xlfn.NORM.DIST(M$3,economics!$AK$2:$AK$167,economics!$AJ$2:$AJ$167,TRUE)-_xlfn.NORM.DIST(M$30,economics!$AK$2:$AK$167,economics!$AJ$2:$AJ$167,TRUE))*economics!$AM$2:$AM$167))/(SUMPRODUCT((economics!$AG$2:$AG$167=$B35)*(economics!$D$2:$D$167="whr")*economics!$AI$2:$AI$167*(_xlfn.NORM.DIST(M$3,economics!$AK$2:$AK$167,economics!$AJ$2:$AJ$167,TRUE)-_xlfn.NORM.DIST(M$30,economics!$AK$2:$AK$167,economics!$AJ$2:$AJ$167,TRUE)))),"")</f>
        <v/>
      </c>
      <c r="N35" t="str">
        <f t="array" ref="N35">IFERROR((SUMPRODUCT((economics!$AG$2:$AG$167=$B35)*(economics!$D$2:$D$167="whr")*economics!$AI$2:$AI$167*(_xlfn.NORM.DIST(N$3,economics!$AK$2:$AK$167,economics!$AJ$2:$AJ$167,TRUE)-_xlfn.NORM.DIST(N$30,economics!$AK$2:$AK$167,economics!$AJ$2:$AJ$167,TRUE))*economics!$AM$2:$AM$167))/(SUMPRODUCT((economics!$AG$2:$AG$167=$B35)*(economics!$D$2:$D$167="whr")*economics!$AI$2:$AI$167*(_xlfn.NORM.DIST(N$3,economics!$AK$2:$AK$167,economics!$AJ$2:$AJ$167,TRUE)-_xlfn.NORM.DIST(N$30,economics!$AK$2:$AK$167,economics!$AJ$2:$AJ$167,TRUE)))),"")</f>
        <v/>
      </c>
      <c r="O35" t="str">
        <f t="array" ref="O35">IFERROR((SUMPRODUCT((economics!$AG$2:$AG$167=$B35)*(economics!$D$2:$D$167="whr")*economics!$AI$2:$AI$167*(_xlfn.NORM.DIST(O$3,economics!$AK$2:$AK$167,economics!$AJ$2:$AJ$167,TRUE)-_xlfn.NORM.DIST(O$30,economics!$AK$2:$AK$167,economics!$AJ$2:$AJ$167,TRUE))*economics!$AM$2:$AM$167))/(SUMPRODUCT((economics!$AG$2:$AG$167=$B35)*(economics!$D$2:$D$167="whr")*economics!$AI$2:$AI$167*(_xlfn.NORM.DIST(O$3,economics!$AK$2:$AK$167,economics!$AJ$2:$AJ$167,TRUE)-_xlfn.NORM.DIST(O$30,economics!$AK$2:$AK$167,economics!$AJ$2:$AJ$167,TRUE)))),"")</f>
        <v/>
      </c>
      <c r="P35" t="str">
        <f t="array" ref="P35">IFERROR((SUMPRODUCT((economics!$AG$2:$AG$167=$B35)*(economics!$D$2:$D$167="whr")*economics!$AI$2:$AI$167*(_xlfn.NORM.DIST(P$3,economics!$AK$2:$AK$167,economics!$AJ$2:$AJ$167,TRUE)-_xlfn.NORM.DIST(P$30,economics!$AK$2:$AK$167,economics!$AJ$2:$AJ$167,TRUE))*economics!$AM$2:$AM$167))/(SUMPRODUCT((economics!$AG$2:$AG$167=$B35)*(economics!$D$2:$D$167="whr")*economics!$AI$2:$AI$167*(_xlfn.NORM.DIST(P$3,economics!$AK$2:$AK$167,economics!$AJ$2:$AJ$167,TRUE)-_xlfn.NORM.DIST(P$30,economics!$AK$2:$AK$167,economics!$AJ$2:$AJ$167,TRUE)))),"")</f>
        <v/>
      </c>
      <c r="Q35" t="str">
        <f t="array" ref="Q35">IFERROR((SUMPRODUCT((economics!$AG$2:$AG$167=$B35)*(economics!$D$2:$D$167="whr")*economics!$AI$2:$AI$167*(_xlfn.NORM.DIST(Q$3,economics!$AK$2:$AK$167,economics!$AJ$2:$AJ$167,TRUE)-_xlfn.NORM.DIST(Q$30,economics!$AK$2:$AK$167,economics!$AJ$2:$AJ$167,TRUE))*economics!$AM$2:$AM$167))/(SUMPRODUCT((economics!$AG$2:$AG$167=$B35)*(economics!$D$2:$D$167="whr")*economics!$AI$2:$AI$167*(_xlfn.NORM.DIST(Q$3,economics!$AK$2:$AK$167,economics!$AJ$2:$AJ$167,TRUE)-_xlfn.NORM.DIST(Q$30,economics!$AK$2:$AK$167,economics!$AJ$2:$AJ$167,TRUE)))),"")</f>
        <v/>
      </c>
      <c r="R35" t="str">
        <f t="array" ref="R35">IFERROR((SUMPRODUCT((economics!$AG$2:$AG$167=$B35)*(economics!$D$2:$D$167="whr")*economics!$AI$2:$AI$167*(_xlfn.NORM.DIST(R$3,economics!$AK$2:$AK$167,economics!$AJ$2:$AJ$167,TRUE)-_xlfn.NORM.DIST(R$30,economics!$AK$2:$AK$167,economics!$AJ$2:$AJ$167,TRUE))*economics!$AM$2:$AM$167))/(SUMPRODUCT((economics!$AG$2:$AG$167=$B35)*(economics!$D$2:$D$167="whr")*economics!$AI$2:$AI$167*(_xlfn.NORM.DIST(R$3,economics!$AK$2:$AK$167,economics!$AJ$2:$AJ$167,TRUE)-_xlfn.NORM.DIST(R$30,economics!$AK$2:$AK$167,economics!$AJ$2:$AJ$167,TRUE)))),"")</f>
        <v/>
      </c>
      <c r="S35" t="str">
        <f t="array" ref="S35">IFERROR((SUMPRODUCT((economics!$AG$2:$AG$167=$B35)*(economics!$D$2:$D$167="whr")*economics!$AI$2:$AI$167*(_xlfn.NORM.DIST(S$3,economics!$AK$2:$AK$167,economics!$AJ$2:$AJ$167,TRUE)-_xlfn.NORM.DIST(S$30,economics!$AK$2:$AK$167,economics!$AJ$2:$AJ$167,TRUE))*economics!$AM$2:$AM$167))/(SUMPRODUCT((economics!$AG$2:$AG$167=$B35)*(economics!$D$2:$D$167="whr")*economics!$AI$2:$AI$167*(_xlfn.NORM.DIST(S$3,economics!$AK$2:$AK$167,economics!$AJ$2:$AJ$167,TRUE)-_xlfn.NORM.DIST(S$30,economics!$AK$2:$AK$167,economics!$AJ$2:$AJ$167,TRUE)))),"")</f>
        <v/>
      </c>
      <c r="T35" t="str">
        <f t="array" ref="T35">IFERROR((SUMPRODUCT((economics!$AG$2:$AG$167=$B35)*(economics!$D$2:$D$167="whr")*economics!$AI$2:$AI$167*(_xlfn.NORM.DIST(T$3,economics!$AK$2:$AK$167,economics!$AJ$2:$AJ$167,TRUE)-_xlfn.NORM.DIST(T$30,economics!$AK$2:$AK$167,economics!$AJ$2:$AJ$167,TRUE))*economics!$AM$2:$AM$167))/(SUMPRODUCT((economics!$AG$2:$AG$167=$B35)*(economics!$D$2:$D$167="whr")*economics!$AI$2:$AI$167*(_xlfn.NORM.DIST(T$3,economics!$AK$2:$AK$167,economics!$AJ$2:$AJ$167,TRUE)-_xlfn.NORM.DIST(T$30,economics!$AK$2:$AK$167,economics!$AJ$2:$AJ$167,TRUE)))),"")</f>
        <v/>
      </c>
      <c r="U35" t="str">
        <f t="array" ref="U35">IFERROR((SUMPRODUCT((economics!$AG$2:$AG$167=$B35)*(economics!$D$2:$D$167="whr")*economics!$AI$2:$AI$167*(_xlfn.NORM.DIST(U$3,economics!$AK$2:$AK$167,economics!$AJ$2:$AJ$167,TRUE)-_xlfn.NORM.DIST(U$30,economics!$AK$2:$AK$167,economics!$AJ$2:$AJ$167,TRUE))*economics!$AM$2:$AM$167))/(SUMPRODUCT((economics!$AG$2:$AG$167=$B35)*(economics!$D$2:$D$167="whr")*economics!$AI$2:$AI$167*(_xlfn.NORM.DIST(U$3,economics!$AK$2:$AK$167,economics!$AJ$2:$AJ$167,TRUE)-_xlfn.NORM.DIST(U$30,economics!$AK$2:$AK$167,economics!$AJ$2:$AJ$167,TRUE)))),"")</f>
        <v/>
      </c>
      <c r="V35" t="str">
        <f t="array" ref="V35">IFERROR((SUMPRODUCT((economics!$AG$2:$AG$167=$B35)*(economics!$D$2:$D$167="whr")*economics!$AI$2:$AI$167*(_xlfn.NORM.DIST(V$3,economics!$AK$2:$AK$167,economics!$AJ$2:$AJ$167,TRUE)-_xlfn.NORM.DIST(V$30,economics!$AK$2:$AK$167,economics!$AJ$2:$AJ$167,TRUE))*economics!$AM$2:$AM$167))/(SUMPRODUCT((economics!$AG$2:$AG$167=$B35)*(economics!$D$2:$D$167="whr")*economics!$AI$2:$AI$167*(_xlfn.NORM.DIST(V$3,economics!$AK$2:$AK$167,economics!$AJ$2:$AJ$167,TRUE)-_xlfn.NORM.DIST(V$30,economics!$AK$2:$AK$167,economics!$AJ$2:$AJ$167,TRUE)))),"")</f>
        <v/>
      </c>
      <c r="W35" t="str">
        <f t="array" ref="W35">IFERROR((SUMPRODUCT((economics!$AG$2:$AG$167=$B35)*(economics!$D$2:$D$167="whr")*economics!$AI$2:$AI$167*(_xlfn.NORM.DIST(W$3,economics!$AK$2:$AK$167,economics!$AJ$2:$AJ$167,TRUE)-_xlfn.NORM.DIST(W$30,economics!$AK$2:$AK$167,economics!$AJ$2:$AJ$167,TRUE))*economics!$AM$2:$AM$167))/(SUMPRODUCT((economics!$AG$2:$AG$167=$B35)*(economics!$D$2:$D$167="whr")*economics!$AI$2:$AI$167*(_xlfn.NORM.DIST(W$3,economics!$AK$2:$AK$167,economics!$AJ$2:$AJ$167,TRUE)-_xlfn.NORM.DIST(W$30,economics!$AK$2:$AK$167,economics!$AJ$2:$AJ$167,TRUE)))),"")</f>
        <v/>
      </c>
      <c r="X35" t="str">
        <f t="array" ref="X35">IFERROR((SUMPRODUCT((economics!$AG$2:$AG$167=$B35)*(economics!$D$2:$D$167="whr")*economics!$AI$2:$AI$167*(_xlfn.NORM.DIST(X$3,economics!$AK$2:$AK$167,economics!$AJ$2:$AJ$167,TRUE)-_xlfn.NORM.DIST(X$30,economics!$AK$2:$AK$167,economics!$AJ$2:$AJ$167,TRUE))*economics!$AM$2:$AM$167))/(SUMPRODUCT((economics!$AG$2:$AG$167=$B35)*(economics!$D$2:$D$167="whr")*economics!$AI$2:$AI$167*(_xlfn.NORM.DIST(X$3,economics!$AK$2:$AK$167,economics!$AJ$2:$AJ$167,TRUE)-_xlfn.NORM.DIST(X$30,economics!$AK$2:$AK$167,economics!$AJ$2:$AJ$167,TRUE)))),"")</f>
        <v/>
      </c>
      <c r="Y35" t="str">
        <f t="array" ref="Y35">IFERROR((SUMPRODUCT((economics!$AG$2:$AG$167=$B35)*(economics!$D$2:$D$167="whr")*economics!$AI$2:$AI$167*(_xlfn.NORM.DIST(Y$3,economics!$AK$2:$AK$167,economics!$AJ$2:$AJ$167,TRUE)-_xlfn.NORM.DIST(Y$30,economics!$AK$2:$AK$167,economics!$AJ$2:$AJ$167,TRUE))*economics!$AM$2:$AM$167))/(SUMPRODUCT((economics!$AG$2:$AG$167=$B35)*(economics!$D$2:$D$167="whr")*economics!$AI$2:$AI$167*(_xlfn.NORM.DIST(Y$3,economics!$AK$2:$AK$167,economics!$AJ$2:$AJ$167,TRUE)-_xlfn.NORM.DIST(Y$30,economics!$AK$2:$AK$167,economics!$AJ$2:$AJ$167,TRUE)))),"")</f>
        <v/>
      </c>
      <c r="Z35" t="str">
        <f t="array" ref="Z35">IFERROR((SUMPRODUCT((economics!$AG$2:$AG$167=$B35)*(economics!$D$2:$D$167="whr")*economics!$AI$2:$AI$167*(_xlfn.NORM.DIST(Z$3,economics!$AK$2:$AK$167,economics!$AJ$2:$AJ$167,TRUE)-_xlfn.NORM.DIST(Z$30,economics!$AK$2:$AK$167,economics!$AJ$2:$AJ$167,TRUE))*economics!$AM$2:$AM$167))/(SUMPRODUCT((economics!$AG$2:$AG$167=$B35)*(economics!$D$2:$D$167="whr")*economics!$AI$2:$AI$167*(_xlfn.NORM.DIST(Z$3,economics!$AK$2:$AK$167,economics!$AJ$2:$AJ$167,TRUE)-_xlfn.NORM.DIST(Z$30,economics!$AK$2:$AK$167,economics!$AJ$2:$AJ$167,TRUE)))),"")</f>
        <v/>
      </c>
      <c r="AA35" t="str">
        <f t="array" ref="AA35">IFERROR((SUMPRODUCT((economics!$AG$2:$AG$167=$B35)*(economics!$D$2:$D$167="whr")*economics!$AI$2:$AI$167*(_xlfn.NORM.DIST(AA$3,economics!$AK$2:$AK$167,economics!$AJ$2:$AJ$167,TRUE)-_xlfn.NORM.DIST(AA$30,economics!$AK$2:$AK$167,economics!$AJ$2:$AJ$167,TRUE))*economics!$AM$2:$AM$167))/(SUMPRODUCT((economics!$AG$2:$AG$167=$B35)*(economics!$D$2:$D$167="whr")*economics!$AI$2:$AI$167*(_xlfn.NORM.DIST(AA$3,economics!$AK$2:$AK$167,economics!$AJ$2:$AJ$167,TRUE)-_xlfn.NORM.DIST(AA$30,economics!$AK$2:$AK$167,economics!$AJ$2:$AJ$167,TRUE)))),"")</f>
        <v/>
      </c>
      <c r="AB35" t="str">
        <f t="array" ref="AB35">IFERROR((SUMPRODUCT((economics!$AG$2:$AG$167=$B35)*(economics!$D$2:$D$167="whr")*economics!$AI$2:$AI$167*(_xlfn.NORM.DIST(AB$3,economics!$AK$2:$AK$167,economics!$AJ$2:$AJ$167,TRUE)-_xlfn.NORM.DIST(AB$30,economics!$AK$2:$AK$167,economics!$AJ$2:$AJ$167,TRUE))*economics!$AM$2:$AM$167))/(SUMPRODUCT((economics!$AG$2:$AG$167=$B35)*(economics!$D$2:$D$167="whr")*economics!$AI$2:$AI$167*(_xlfn.NORM.DIST(AB$3,economics!$AK$2:$AK$167,economics!$AJ$2:$AJ$167,TRUE)-_xlfn.NORM.DIST(AB$30,economics!$AK$2:$AK$167,economics!$AJ$2:$AJ$167,TRUE)))),"")</f>
        <v/>
      </c>
      <c r="AC35" t="str">
        <f t="array" ref="AC35">IFERROR((SUMPRODUCT((economics!$AG$2:$AG$167=$B35)*(economics!$D$2:$D$167="whr")*economics!$AI$2:$AI$167*(_xlfn.NORM.DIST(AC$3,economics!$AK$2:$AK$167,economics!$AJ$2:$AJ$167,TRUE)-_xlfn.NORM.DIST(AC$30,economics!$AK$2:$AK$167,economics!$AJ$2:$AJ$167,TRUE))*economics!$AM$2:$AM$167))/(SUMPRODUCT((economics!$AG$2:$AG$167=$B35)*(economics!$D$2:$D$167="whr")*economics!$AI$2:$AI$167*(_xlfn.NORM.DIST(AC$3,economics!$AK$2:$AK$167,economics!$AJ$2:$AJ$167,TRUE)-_xlfn.NORM.DIST(AC$30,economics!$AK$2:$AK$167,economics!$AJ$2:$AJ$167,TRUE)))),"")</f>
        <v/>
      </c>
      <c r="AD35" t="str">
        <f t="array" ref="AD35">IFERROR((SUMPRODUCT((economics!$AG$2:$AG$167=$B35)*(economics!$D$2:$D$167="whr")*economics!$AI$2:$AI$167*(_xlfn.NORM.DIST(AD$3,economics!$AK$2:$AK$167,economics!$AJ$2:$AJ$167,TRUE)-_xlfn.NORM.DIST(AD$30,economics!$AK$2:$AK$167,economics!$AJ$2:$AJ$167,TRUE))*economics!$AM$2:$AM$167))/(SUMPRODUCT((economics!$AG$2:$AG$167=$B35)*(economics!$D$2:$D$167="whr")*economics!$AI$2:$AI$167*(_xlfn.NORM.DIST(AD$3,economics!$AK$2:$AK$167,economics!$AJ$2:$AJ$167,TRUE)-_xlfn.NORM.DIST(AD$30,economics!$AK$2:$AK$167,economics!$AJ$2:$AJ$167,TRUE)))),"")</f>
        <v/>
      </c>
      <c r="AE35" t="str">
        <f t="array" ref="AE35">IFERROR((SUMPRODUCT((economics!$AG$2:$AG$167=$B35)*(economics!$D$2:$D$167="whr")*economics!$AI$2:$AI$167*(_xlfn.NORM.DIST(AE$3,economics!$AK$2:$AK$167,economics!$AJ$2:$AJ$167,TRUE)-_xlfn.NORM.DIST(AE$30,economics!$AK$2:$AK$167,economics!$AJ$2:$AJ$167,TRUE))*economics!$AM$2:$AM$167))/(SUMPRODUCT((economics!$AG$2:$AG$167=$B35)*(economics!$D$2:$D$167="whr")*economics!$AI$2:$AI$167*(_xlfn.NORM.DIST(AE$3,economics!$AK$2:$AK$167,economics!$AJ$2:$AJ$167,TRUE)-_xlfn.NORM.DIST(AE$30,economics!$AK$2:$AK$167,economics!$AJ$2:$AJ$167,TRUE)))),"")</f>
        <v/>
      </c>
      <c r="AF35" t="str">
        <f t="array" ref="AF35">IFERROR((SUMPRODUCT((economics!$AG$2:$AG$167=$B35)*(economics!$D$2:$D$167="whr")*economics!$AI$2:$AI$167*(_xlfn.NORM.DIST(AF$3,economics!$AK$2:$AK$167,economics!$AJ$2:$AJ$167,TRUE)-_xlfn.NORM.DIST(AF$30,economics!$AK$2:$AK$167,economics!$AJ$2:$AJ$167,TRUE))*economics!$AM$2:$AM$167))/(SUMPRODUCT((economics!$AG$2:$AG$167=$B35)*(economics!$D$2:$D$167="whr")*economics!$AI$2:$AI$167*(_xlfn.NORM.DIST(AF$3,economics!$AK$2:$AK$167,economics!$AJ$2:$AJ$167,TRUE)-_xlfn.NORM.DIST(AF$30,economics!$AK$2:$AK$167,economics!$AJ$2:$AJ$167,TRUE)))),"")</f>
        <v/>
      </c>
      <c r="AG35" t="str">
        <f t="array" ref="AG35">IFERROR((SUMPRODUCT((economics!$AG$2:$AG$167=$B35)*(economics!$D$2:$D$167="whr")*economics!$AI$2:$AI$167*(_xlfn.NORM.DIST(AG$3,economics!$AK$2:$AK$167,economics!$AJ$2:$AJ$167,TRUE)-_xlfn.NORM.DIST(AG$30,economics!$AK$2:$AK$167,economics!$AJ$2:$AJ$167,TRUE))*economics!$AM$2:$AM$167))/(SUMPRODUCT((economics!$AG$2:$AG$167=$B35)*(economics!$D$2:$D$167="whr")*economics!$AI$2:$AI$167*(_xlfn.NORM.DIST(AG$3,economics!$AK$2:$AK$167,economics!$AJ$2:$AJ$167,TRUE)-_xlfn.NORM.DIST(AG$30,economics!$AK$2:$AK$167,economics!$AJ$2:$AJ$167,TRUE)))),"")</f>
        <v/>
      </c>
      <c r="AH35" t="str">
        <f t="array" ref="AH35">IFERROR((SUMPRODUCT((economics!$AG$2:$AG$167=$B35)*(economics!$D$2:$D$167="whr")*economics!$AI$2:$AI$167*(_xlfn.NORM.DIST(AH$3,economics!$AK$2:$AK$167,economics!$AJ$2:$AJ$167,TRUE)-_xlfn.NORM.DIST(AH$30,economics!$AK$2:$AK$167,economics!$AJ$2:$AJ$167,TRUE))*economics!$AM$2:$AM$167))/(SUMPRODUCT((economics!$AG$2:$AG$167=$B35)*(economics!$D$2:$D$167="whr")*economics!$AI$2:$AI$167*(_xlfn.NORM.DIST(AH$3,economics!$AK$2:$AK$167,economics!$AJ$2:$AJ$167,TRUE)-_xlfn.NORM.DIST(AH$30,economics!$AK$2:$AK$167,economics!$AJ$2:$AJ$167,TRUE)))),"")</f>
        <v/>
      </c>
      <c r="AI35" t="str">
        <f t="array" ref="AI35">IFERROR((SUMPRODUCT((economics!$AG$2:$AG$167=$B35)*(economics!$D$2:$D$167="whr")*economics!$AI$2:$AI$167*(_xlfn.NORM.DIST(AI$3,economics!$AK$2:$AK$167,economics!$AJ$2:$AJ$167,TRUE)-_xlfn.NORM.DIST(AI$30,economics!$AK$2:$AK$167,economics!$AJ$2:$AJ$167,TRUE))*economics!$AM$2:$AM$167))/(SUMPRODUCT((economics!$AG$2:$AG$167=$B35)*(economics!$D$2:$D$167="whr")*economics!$AI$2:$AI$167*(_xlfn.NORM.DIST(AI$3,economics!$AK$2:$AK$167,economics!$AJ$2:$AJ$167,TRUE)-_xlfn.NORM.DIST(AI$30,economics!$AK$2:$AK$167,economics!$AJ$2:$AJ$167,TRUE)))),"")</f>
        <v/>
      </c>
      <c r="AJ35" t="str">
        <f t="array" ref="AJ35">IFERROR((SUMPRODUCT((economics!$AG$2:$AG$167=$B35)*(economics!$D$2:$D$167="whr")*economics!$AI$2:$AI$167*(_xlfn.NORM.DIST(AJ$3,economics!$AK$2:$AK$167,economics!$AJ$2:$AJ$167,TRUE)-_xlfn.NORM.DIST(AJ$30,economics!$AK$2:$AK$167,economics!$AJ$2:$AJ$167,TRUE))*economics!$AM$2:$AM$167))/(SUMPRODUCT((economics!$AG$2:$AG$167=$B35)*(economics!$D$2:$D$167="whr")*economics!$AI$2:$AI$167*(_xlfn.NORM.DIST(AJ$3,economics!$AK$2:$AK$167,economics!$AJ$2:$AJ$167,TRUE)-_xlfn.NORM.DIST(AJ$30,economics!$AK$2:$AK$167,economics!$AJ$2:$AJ$167,TRUE)))),"")</f>
        <v/>
      </c>
      <c r="AK35" t="str">
        <f t="array" ref="AK35">IFERROR((SUMPRODUCT((economics!$AG$2:$AG$167=$B35)*(economics!$D$2:$D$167="whr")*economics!$AI$2:$AI$167*(_xlfn.NORM.DIST(AK$3,economics!$AK$2:$AK$167,economics!$AJ$2:$AJ$167,TRUE)-_xlfn.NORM.DIST(AK$30,economics!$AK$2:$AK$167,economics!$AJ$2:$AJ$167,TRUE))*economics!$AM$2:$AM$167))/(SUMPRODUCT((economics!$AG$2:$AG$167=$B35)*(economics!$D$2:$D$167="whr")*economics!$AI$2:$AI$167*(_xlfn.NORM.DIST(AK$3,economics!$AK$2:$AK$167,economics!$AJ$2:$AJ$167,TRUE)-_xlfn.NORM.DIST(AK$30,economics!$AK$2:$AK$167,economics!$AJ$2:$AJ$167,TRUE)))),"")</f>
        <v/>
      </c>
      <c r="AL35" t="str">
        <f t="array" ref="AL35">IFERROR((SUMPRODUCT((economics!$AG$2:$AG$167=$B35)*(economics!$D$2:$D$167="whr")*economics!$AI$2:$AI$167*(_xlfn.NORM.DIST(AL$3,economics!$AK$2:$AK$167,economics!$AJ$2:$AJ$167,TRUE)-_xlfn.NORM.DIST(AL$30,economics!$AK$2:$AK$167,economics!$AJ$2:$AJ$167,TRUE))*economics!$AM$2:$AM$167))/(SUMPRODUCT((economics!$AG$2:$AG$167=$B35)*(economics!$D$2:$D$167="whr")*economics!$AI$2:$AI$167*(_xlfn.NORM.DIST(AL$3,economics!$AK$2:$AK$167,economics!$AJ$2:$AJ$167,TRUE)-_xlfn.NORM.DIST(AL$30,economics!$AK$2:$AK$167,economics!$AJ$2:$AJ$167,TRUE)))),"")</f>
        <v/>
      </c>
      <c r="AM35" t="str">
        <f t="array" ref="AM35">IFERROR((SUMPRODUCT((economics!$AG$2:$AG$167=$B35)*(economics!$D$2:$D$167="whr")*economics!$AI$2:$AI$167*(_xlfn.NORM.DIST(AM$3,economics!$AK$2:$AK$167,economics!$AJ$2:$AJ$167,TRUE)-_xlfn.NORM.DIST(AM$30,economics!$AK$2:$AK$167,economics!$AJ$2:$AJ$167,TRUE))*economics!$AM$2:$AM$167))/(SUMPRODUCT((economics!$AG$2:$AG$167=$B35)*(economics!$D$2:$D$167="whr")*economics!$AI$2:$AI$167*(_xlfn.NORM.DIST(AM$3,economics!$AK$2:$AK$167,economics!$AJ$2:$AJ$167,TRUE)-_xlfn.NORM.DIST(AM$30,economics!$AK$2:$AK$167,economics!$AJ$2:$AJ$167,TRUE)))),"")</f>
        <v/>
      </c>
      <c r="AN35" t="str">
        <f t="array" ref="AN35">IFERROR((SUMPRODUCT((economics!$AG$2:$AG$167=$B35)*(economics!$D$2:$D$167="whr")*economics!$AI$2:$AI$167*(_xlfn.NORM.DIST(AN$3,economics!$AK$2:$AK$167,economics!$AJ$2:$AJ$167,TRUE)-_xlfn.NORM.DIST(AN$30,economics!$AK$2:$AK$167,economics!$AJ$2:$AJ$167,TRUE))*economics!$AM$2:$AM$167))/(SUMPRODUCT((economics!$AG$2:$AG$167=$B35)*(economics!$D$2:$D$167="whr")*economics!$AI$2:$AI$167*(_xlfn.NORM.DIST(AN$3,economics!$AK$2:$AK$167,economics!$AJ$2:$AJ$167,TRUE)-_xlfn.NORM.DIST(AN$30,economics!$AK$2:$AK$167,economics!$AJ$2:$AJ$167,TRUE)))),"")</f>
        <v/>
      </c>
      <c r="AO35" t="str">
        <f t="array" ref="AO35">IFERROR((SUMPRODUCT((economics!$AG$2:$AG$167=$B35)*(economics!$D$2:$D$167="whr")*economics!$AI$2:$AI$167*(_xlfn.NORM.DIST(AO$3,economics!$AK$2:$AK$167,economics!$AJ$2:$AJ$167,TRUE)-_xlfn.NORM.DIST(AO$30,economics!$AK$2:$AK$167,economics!$AJ$2:$AJ$167,TRUE))*economics!$AM$2:$AM$167))/(SUMPRODUCT((economics!$AG$2:$AG$167=$B35)*(economics!$D$2:$D$167="whr")*economics!$AI$2:$AI$167*(_xlfn.NORM.DIST(AO$3,economics!$AK$2:$AK$167,economics!$AJ$2:$AJ$167,TRUE)-_xlfn.NORM.DIST(AO$30,economics!$AK$2:$AK$167,economics!$AJ$2:$AJ$167,TRUE)))),"")</f>
        <v/>
      </c>
      <c r="AP35" t="str">
        <f t="array" ref="AP35">IFERROR((SUMPRODUCT((economics!$AG$2:$AG$167=$B35)*(economics!$D$2:$D$167="whr")*economics!$AI$2:$AI$167*(_xlfn.NORM.DIST(AP$3,economics!$AK$2:$AK$167,economics!$AJ$2:$AJ$167,TRUE)-_xlfn.NORM.DIST(AP$30,economics!$AK$2:$AK$167,economics!$AJ$2:$AJ$167,TRUE))*economics!$AM$2:$AM$167))/(SUMPRODUCT((economics!$AG$2:$AG$167=$B35)*(economics!$D$2:$D$167="whr")*economics!$AI$2:$AI$167*(_xlfn.NORM.DIST(AP$3,economics!$AK$2:$AK$167,economics!$AJ$2:$AJ$167,TRUE)-_xlfn.NORM.DIST(AP$30,economics!$AK$2:$AK$167,economics!$AJ$2:$AJ$167,TRUE)))),"")</f>
        <v/>
      </c>
      <c r="AQ35" t="str">
        <f t="array" ref="AQ35">IFERROR((SUMPRODUCT((economics!$AG$2:$AG$167=$B35)*(economics!$D$2:$D$167="whr")*economics!$AI$2:$AI$167*(_xlfn.NORM.DIST(AQ$3,economics!$AK$2:$AK$167,economics!$AJ$2:$AJ$167,TRUE)-_xlfn.NORM.DIST(AQ$30,economics!$AK$2:$AK$167,economics!$AJ$2:$AJ$167,TRUE))*economics!$AM$2:$AM$167))/(SUMPRODUCT((economics!$AG$2:$AG$167=$B35)*(economics!$D$2:$D$167="whr")*economics!$AI$2:$AI$167*(_xlfn.NORM.DIST(AQ$3,economics!$AK$2:$AK$167,economics!$AJ$2:$AJ$167,TRUE)-_xlfn.NORM.DIST(AQ$30,economics!$AK$2:$AK$167,economics!$AJ$2:$AJ$167,TRUE)))),"")</f>
        <v/>
      </c>
      <c r="AR35" t="str">
        <f t="array" ref="AR35">IFERROR((SUMPRODUCT((economics!$AG$2:$AG$167=$B35)*(economics!$D$2:$D$167="whr")*economics!$AI$2:$AI$167*(_xlfn.NORM.DIST(AR$3,economics!$AK$2:$AK$167,economics!$AJ$2:$AJ$167,TRUE)-_xlfn.NORM.DIST(AR$30,economics!$AK$2:$AK$167,economics!$AJ$2:$AJ$167,TRUE))*economics!$AM$2:$AM$167))/(SUMPRODUCT((economics!$AG$2:$AG$167=$B35)*(economics!$D$2:$D$167="whr")*economics!$AI$2:$AI$167*(_xlfn.NORM.DIST(AR$3,economics!$AK$2:$AK$167,economics!$AJ$2:$AJ$167,TRUE)-_xlfn.NORM.DIST(AR$30,economics!$AK$2:$AK$167,economics!$AJ$2:$AJ$167,TRUE)))),"")</f>
        <v/>
      </c>
      <c r="AS35" t="str">
        <f t="array" ref="AS35">IFERROR((SUMPRODUCT((economics!$AG$2:$AG$167=$B35)*(economics!$D$2:$D$167="whr")*economics!$AI$2:$AI$167*(_xlfn.NORM.DIST(AS$3,economics!$AK$2:$AK$167,economics!$AJ$2:$AJ$167,TRUE)-_xlfn.NORM.DIST(AS$30,economics!$AK$2:$AK$167,economics!$AJ$2:$AJ$167,TRUE))*economics!$AM$2:$AM$167))/(SUMPRODUCT((economics!$AG$2:$AG$167=$B35)*(economics!$D$2:$D$167="whr")*economics!$AI$2:$AI$167*(_xlfn.NORM.DIST(AS$3,economics!$AK$2:$AK$167,economics!$AJ$2:$AJ$167,TRUE)-_xlfn.NORM.DIST(AS$30,economics!$AK$2:$AK$167,economics!$AJ$2:$AJ$167,TRUE)))),"")</f>
        <v/>
      </c>
      <c r="AT35" t="str">
        <f t="array" ref="AT35">IFERROR((SUMPRODUCT((economics!$AG$2:$AG$167=$B35)*(economics!$D$2:$D$167="whr")*economics!$AI$2:$AI$167*(_xlfn.NORM.DIST(AT$3,economics!$AK$2:$AK$167,economics!$AJ$2:$AJ$167,TRUE)-_xlfn.NORM.DIST(AT$30,economics!$AK$2:$AK$167,economics!$AJ$2:$AJ$167,TRUE))*economics!$AM$2:$AM$167))/(SUMPRODUCT((economics!$AG$2:$AG$167=$B35)*(economics!$D$2:$D$167="whr")*economics!$AI$2:$AI$167*(_xlfn.NORM.DIST(AT$3,economics!$AK$2:$AK$167,economics!$AJ$2:$AJ$167,TRUE)-_xlfn.NORM.DIST(AT$30,economics!$AK$2:$AK$167,economics!$AJ$2:$AJ$167,TRUE)))),"")</f>
        <v/>
      </c>
      <c r="AU35" t="str">
        <f t="array" ref="AU35">IFERROR((SUMPRODUCT((economics!$AG$2:$AG$167=$B35)*(economics!$D$2:$D$167="whr")*economics!$AI$2:$AI$167*(_xlfn.NORM.DIST(AU$3,economics!$AK$2:$AK$167,economics!$AJ$2:$AJ$167,TRUE)-_xlfn.NORM.DIST(AU$30,economics!$AK$2:$AK$167,economics!$AJ$2:$AJ$167,TRUE))*economics!$AM$2:$AM$167))/(SUMPRODUCT((economics!$AG$2:$AG$167=$B35)*(economics!$D$2:$D$167="whr")*economics!$AI$2:$AI$167*(_xlfn.NORM.DIST(AU$3,economics!$AK$2:$AK$167,economics!$AJ$2:$AJ$167,TRUE)-_xlfn.NORM.DIST(AU$30,economics!$AK$2:$AK$167,economics!$AJ$2:$AJ$167,TRUE)))),"")</f>
        <v/>
      </c>
      <c r="AV35" t="str">
        <f t="array" ref="AV35">IFERROR((SUMPRODUCT((economics!$AG$2:$AG$167=$B35)*(economics!$D$2:$D$167="whr")*economics!$AI$2:$AI$167*(_xlfn.NORM.DIST(AV$3,economics!$AK$2:$AK$167,economics!$AJ$2:$AJ$167,TRUE)-_xlfn.NORM.DIST(AV$30,economics!$AK$2:$AK$167,economics!$AJ$2:$AJ$167,TRUE))*economics!$AM$2:$AM$167))/(SUMPRODUCT((economics!$AG$2:$AG$167=$B35)*(economics!$D$2:$D$167="whr")*economics!$AI$2:$AI$167*(_xlfn.NORM.DIST(AV$3,economics!$AK$2:$AK$167,economics!$AJ$2:$AJ$167,TRUE)-_xlfn.NORM.DIST(AV$30,economics!$AK$2:$AK$167,economics!$AJ$2:$AJ$167,TRUE)))),"")</f>
        <v/>
      </c>
      <c r="AW35" t="str">
        <f t="array" ref="AW35">IFERROR((SUMPRODUCT((economics!$AG$2:$AG$167=$B35)*(economics!$D$2:$D$167="whr")*economics!$AI$2:$AI$167*(_xlfn.NORM.DIST(AW$3,economics!$AK$2:$AK$167,economics!$AJ$2:$AJ$167,TRUE)-_xlfn.NORM.DIST(AW$30,economics!$AK$2:$AK$167,economics!$AJ$2:$AJ$167,TRUE))*economics!$AM$2:$AM$167))/(SUMPRODUCT((economics!$AG$2:$AG$167=$B35)*(economics!$D$2:$D$167="whr")*economics!$AI$2:$AI$167*(_xlfn.NORM.DIST(AW$3,economics!$AK$2:$AK$167,economics!$AJ$2:$AJ$167,TRUE)-_xlfn.NORM.DIST(AW$30,economics!$AK$2:$AK$167,economics!$AJ$2:$AJ$167,TRUE)))),"")</f>
        <v/>
      </c>
      <c r="AX35" t="str">
        <f t="array" ref="AX35">IFERROR((SUMPRODUCT((economics!$AG$2:$AG$167=$B35)*(economics!$D$2:$D$167="whr")*economics!$AI$2:$AI$167*(_xlfn.NORM.DIST(AX$3,economics!$AK$2:$AK$167,economics!$AJ$2:$AJ$167,TRUE)-_xlfn.NORM.DIST(AX$30,economics!$AK$2:$AK$167,economics!$AJ$2:$AJ$167,TRUE))*economics!$AM$2:$AM$167))/(SUMPRODUCT((economics!$AG$2:$AG$167=$B35)*(economics!$D$2:$D$167="whr")*economics!$AI$2:$AI$167*(_xlfn.NORM.DIST(AX$3,economics!$AK$2:$AK$167,economics!$AJ$2:$AJ$167,TRUE)-_xlfn.NORM.DIST(AX$30,economics!$AK$2:$AK$167,economics!$AJ$2:$AJ$167,TRUE)))),"")</f>
        <v/>
      </c>
      <c r="AY35" t="str">
        <f t="array" ref="AY35">IFERROR((SUMPRODUCT((economics!$AG$2:$AG$167=$B35)*(economics!$D$2:$D$167="whr")*economics!$AI$2:$AI$167*(_xlfn.NORM.DIST(AY$3,economics!$AK$2:$AK$167,economics!$AJ$2:$AJ$167,TRUE)-_xlfn.NORM.DIST(AY$30,economics!$AK$2:$AK$167,economics!$AJ$2:$AJ$167,TRUE))*economics!$AM$2:$AM$167))/(SUMPRODUCT((economics!$AG$2:$AG$167=$B35)*(economics!$D$2:$D$167="whr")*economics!$AI$2:$AI$167*(_xlfn.NORM.DIST(AY$3,economics!$AK$2:$AK$167,economics!$AJ$2:$AJ$167,TRUE)-_xlfn.NORM.DIST(AY$30,economics!$AK$2:$AK$167,economics!$AJ$2:$AJ$167,TRUE)))),"")</f>
        <v/>
      </c>
      <c r="AZ35" t="str">
        <f t="array" ref="AZ35">IFERROR((SUMPRODUCT((economics!$AG$2:$AG$167=$B35)*(economics!$D$2:$D$167="whr")*economics!$AI$2:$AI$167*(_xlfn.NORM.DIST(AZ$3,economics!$AK$2:$AK$167,economics!$AJ$2:$AJ$167,TRUE)-_xlfn.NORM.DIST(AZ$30,economics!$AK$2:$AK$167,economics!$AJ$2:$AJ$167,TRUE))*economics!$AM$2:$AM$167))/(SUMPRODUCT((economics!$AG$2:$AG$167=$B35)*(economics!$D$2:$D$167="whr")*economics!$AI$2:$AI$167*(_xlfn.NORM.DIST(AZ$3,economics!$AK$2:$AK$167,economics!$AJ$2:$AJ$167,TRUE)-_xlfn.NORM.DIST(AZ$30,economics!$AK$2:$AK$167,economics!$AJ$2:$AJ$167,TRUE)))),"")</f>
        <v/>
      </c>
      <c r="BA35" t="str">
        <f t="array" ref="BA35">IFERROR((SUMPRODUCT((economics!$AG$2:$AG$167=$B35)*(economics!$D$2:$D$167="whr")*economics!$AI$2:$AI$167*(_xlfn.NORM.DIST(BA$3,economics!$AK$2:$AK$167,economics!$AJ$2:$AJ$167,TRUE)-_xlfn.NORM.DIST(BA$30,economics!$AK$2:$AK$167,economics!$AJ$2:$AJ$167,TRUE))*economics!$AM$2:$AM$167))/(SUMPRODUCT((economics!$AG$2:$AG$167=$B35)*(economics!$D$2:$D$167="whr")*economics!$AI$2:$AI$167*(_xlfn.NORM.DIST(BA$3,economics!$AK$2:$AK$167,economics!$AJ$2:$AJ$167,TRUE)-_xlfn.NORM.DIST(BA$30,economics!$AK$2:$AK$167,economics!$AJ$2:$AJ$167,TRUE)))),"")</f>
        <v/>
      </c>
      <c r="BB35" t="str">
        <f t="array" ref="BB35">IFERROR((SUMPRODUCT((economics!$AG$2:$AG$167=$B35)*(economics!$D$2:$D$167="whr")*economics!$AI$2:$AI$167*(_xlfn.NORM.DIST(BB$3,economics!$AK$2:$AK$167,economics!$AJ$2:$AJ$167,TRUE)-_xlfn.NORM.DIST(BB$30,economics!$AK$2:$AK$167,economics!$AJ$2:$AJ$167,TRUE))*economics!$AM$2:$AM$167))/(SUMPRODUCT((economics!$AG$2:$AG$167=$B35)*(economics!$D$2:$D$167="whr")*economics!$AI$2:$AI$167*(_xlfn.NORM.DIST(BB$3,economics!$AK$2:$AK$167,economics!$AJ$2:$AJ$167,TRUE)-_xlfn.NORM.DIST(BB$30,economics!$AK$2:$AK$167,economics!$AJ$2:$AJ$167,TRUE)))),"")</f>
        <v/>
      </c>
      <c r="BC35" t="str">
        <f t="array" ref="BC35">IFERROR((SUMPRODUCT((economics!$AG$2:$AG$167=$B35)*(economics!$D$2:$D$167="whr")*economics!$AI$2:$AI$167*(_xlfn.NORM.DIST(BC$3,economics!$AK$2:$AK$167,economics!$AJ$2:$AJ$167,TRUE)-_xlfn.NORM.DIST(BC$30,economics!$AK$2:$AK$167,economics!$AJ$2:$AJ$167,TRUE))*economics!$AM$2:$AM$167))/(SUMPRODUCT((economics!$AG$2:$AG$167=$B35)*(economics!$D$2:$D$167="whr")*economics!$AI$2:$AI$167*(_xlfn.NORM.DIST(BC$3,economics!$AK$2:$AK$167,economics!$AJ$2:$AJ$167,TRUE)-_xlfn.NORM.DIST(BC$30,economics!$AK$2:$AK$167,economics!$AJ$2:$AJ$167,TRUE)))),"")</f>
        <v/>
      </c>
      <c r="BD35" t="str">
        <f t="array" ref="BD35">IFERROR((SUMPRODUCT((economics!$AG$2:$AG$167=$B35)*(economics!$D$2:$D$167="whr")*economics!$AI$2:$AI$167*(_xlfn.NORM.DIST(BD$3,economics!$AK$2:$AK$167,economics!$AJ$2:$AJ$167,TRUE)-_xlfn.NORM.DIST(BD$30,economics!$AK$2:$AK$167,economics!$AJ$2:$AJ$167,TRUE))*economics!$AM$2:$AM$167))/(SUMPRODUCT((economics!$AG$2:$AG$167=$B35)*(economics!$D$2:$D$167="whr")*economics!$AI$2:$AI$167*(_xlfn.NORM.DIST(BD$3,economics!$AK$2:$AK$167,economics!$AJ$2:$AJ$167,TRUE)-_xlfn.NORM.DIST(BD$30,economics!$AK$2:$AK$167,economics!$AJ$2:$AJ$167,TRUE)))),"")</f>
        <v/>
      </c>
      <c r="BE35" t="str">
        <f t="array" ref="BE35">IFERROR((SUMPRODUCT((economics!$AG$2:$AG$167=$B35)*(economics!$D$2:$D$167="whr")*economics!$AI$2:$AI$167*(_xlfn.NORM.DIST(BE$3,economics!$AK$2:$AK$167,economics!$AJ$2:$AJ$167,TRUE)-_xlfn.NORM.DIST(BE$30,economics!$AK$2:$AK$167,economics!$AJ$2:$AJ$167,TRUE))*economics!$AM$2:$AM$167))/(SUMPRODUCT((economics!$AG$2:$AG$167=$B35)*(economics!$D$2:$D$167="whr")*economics!$AI$2:$AI$167*(_xlfn.NORM.DIST(BE$3,economics!$AK$2:$AK$167,economics!$AJ$2:$AJ$167,TRUE)-_xlfn.NORM.DIST(BE$30,economics!$AK$2:$AK$167,economics!$AJ$2:$AJ$167,TRUE)))),"")</f>
        <v/>
      </c>
      <c r="BF35" t="str">
        <f t="array" ref="BF35">IFERROR((SUMPRODUCT((economics!$AG$2:$AG$167=$B35)*(economics!$D$2:$D$167="whr")*economics!$AI$2:$AI$167*(_xlfn.NORM.DIST(BF$3,economics!$AK$2:$AK$167,economics!$AJ$2:$AJ$167,TRUE)-_xlfn.NORM.DIST(BF$30,economics!$AK$2:$AK$167,economics!$AJ$2:$AJ$167,TRUE))*economics!$AM$2:$AM$167))/(SUMPRODUCT((economics!$AG$2:$AG$167=$B35)*(economics!$D$2:$D$167="whr")*economics!$AI$2:$AI$167*(_xlfn.NORM.DIST(BF$3,economics!$AK$2:$AK$167,economics!$AJ$2:$AJ$167,TRUE)-_xlfn.NORM.DIST(BF$30,economics!$AK$2:$AK$167,economics!$AJ$2:$AJ$167,TRUE)))),"")</f>
        <v/>
      </c>
      <c r="BG35" t="str">
        <f t="array" ref="BG35">IFERROR((SUMPRODUCT((economics!$AG$2:$AG$167=$B35)*(economics!$D$2:$D$167="whr")*economics!$AI$2:$AI$167*(_xlfn.NORM.DIST(BG$3,economics!$AK$2:$AK$167,economics!$AJ$2:$AJ$167,TRUE)-_xlfn.NORM.DIST(BG$30,economics!$AK$2:$AK$167,economics!$AJ$2:$AJ$167,TRUE))*economics!$AM$2:$AM$167))/(SUMPRODUCT((economics!$AG$2:$AG$167=$B35)*(economics!$D$2:$D$167="whr")*economics!$AI$2:$AI$167*(_xlfn.NORM.DIST(BG$3,economics!$AK$2:$AK$167,economics!$AJ$2:$AJ$167,TRUE)-_xlfn.NORM.DIST(BG$30,economics!$AK$2:$AK$167,economics!$AJ$2:$AJ$167,TRUE)))),"")</f>
        <v/>
      </c>
      <c r="BH35" t="str">
        <f t="array" ref="BH35">IFERROR((SUMPRODUCT((economics!$AG$2:$AG$167=$B35)*(economics!$D$2:$D$167="whr")*economics!$AI$2:$AI$167*(_xlfn.NORM.DIST(BH$3,economics!$AK$2:$AK$167,economics!$AJ$2:$AJ$167,TRUE)-_xlfn.NORM.DIST(BH$30,economics!$AK$2:$AK$167,economics!$AJ$2:$AJ$167,TRUE))*economics!$AM$2:$AM$167))/(SUMPRODUCT((economics!$AG$2:$AG$167=$B35)*(economics!$D$2:$D$167="whr")*economics!$AI$2:$AI$167*(_xlfn.NORM.DIST(BH$3,economics!$AK$2:$AK$167,economics!$AJ$2:$AJ$167,TRUE)-_xlfn.NORM.DIST(BH$30,economics!$AK$2:$AK$167,economics!$AJ$2:$AJ$167,TRUE)))),"")</f>
        <v/>
      </c>
      <c r="BI35" t="str">
        <f t="array" ref="BI35">IFERROR((SUMPRODUCT((economics!$AG$2:$AG$167=$B35)*(economics!$D$2:$D$167="whr")*economics!$AI$2:$AI$167*(_xlfn.NORM.DIST(BI$3,economics!$AK$2:$AK$167,economics!$AJ$2:$AJ$167,TRUE)-_xlfn.NORM.DIST(BI$30,economics!$AK$2:$AK$167,economics!$AJ$2:$AJ$167,TRUE))*economics!$AM$2:$AM$167))/(SUMPRODUCT((economics!$AG$2:$AG$167=$B35)*(economics!$D$2:$D$167="whr")*economics!$AI$2:$AI$167*(_xlfn.NORM.DIST(BI$3,economics!$AK$2:$AK$167,economics!$AJ$2:$AJ$167,TRUE)-_xlfn.NORM.DIST(BI$30,economics!$AK$2:$AK$167,economics!$AJ$2:$AJ$167,TRUE)))),"")</f>
        <v/>
      </c>
      <c r="BJ35" t="str">
        <f t="array" ref="BJ35">IFERROR((SUMPRODUCT((economics!$AG$2:$AG$167=$B35)*(economics!$D$2:$D$167="whr")*economics!$AI$2:$AI$167*(_xlfn.NORM.DIST(BJ$3,economics!$AK$2:$AK$167,economics!$AJ$2:$AJ$167,TRUE)-_xlfn.NORM.DIST(BJ$30,economics!$AK$2:$AK$167,economics!$AJ$2:$AJ$167,TRUE))*economics!$AM$2:$AM$167))/(SUMPRODUCT((economics!$AG$2:$AG$167=$B35)*(economics!$D$2:$D$167="whr")*economics!$AI$2:$AI$167*(_xlfn.NORM.DIST(BJ$3,economics!$AK$2:$AK$167,economics!$AJ$2:$AJ$167,TRUE)-_xlfn.NORM.DIST(BJ$30,economics!$AK$2:$AK$167,economics!$AJ$2:$AJ$167,TRUE)))),"")</f>
        <v/>
      </c>
      <c r="BK35" t="str">
        <f t="array" ref="BK35">IFERROR((SUMPRODUCT((economics!$AG$2:$AG$167=$B35)*(economics!$D$2:$D$167="whr")*economics!$AI$2:$AI$167*(_xlfn.NORM.DIST(BK$3,economics!$AK$2:$AK$167,economics!$AJ$2:$AJ$167,TRUE)-_xlfn.NORM.DIST(BK$30,economics!$AK$2:$AK$167,economics!$AJ$2:$AJ$167,TRUE))*economics!$AM$2:$AM$167))/(SUMPRODUCT((economics!$AG$2:$AG$167=$B35)*(economics!$D$2:$D$167="whr")*economics!$AI$2:$AI$167*(_xlfn.NORM.DIST(BK$3,economics!$AK$2:$AK$167,economics!$AJ$2:$AJ$167,TRUE)-_xlfn.NORM.DIST(BK$30,economics!$AK$2:$AK$167,economics!$AJ$2:$AJ$167,TRUE)))),"")</f>
        <v/>
      </c>
      <c r="BL35" t="str">
        <f t="array" ref="BL35">IFERROR((SUMPRODUCT((economics!$AG$2:$AG$167=$B35)*(economics!$D$2:$D$167="whr")*economics!$AI$2:$AI$167*(_xlfn.NORM.DIST(BL$3,economics!$AK$2:$AK$167,economics!$AJ$2:$AJ$167,TRUE)-_xlfn.NORM.DIST(BL$30,economics!$AK$2:$AK$167,economics!$AJ$2:$AJ$167,TRUE))*economics!$AM$2:$AM$167))/(SUMPRODUCT((economics!$AG$2:$AG$167=$B35)*(economics!$D$2:$D$167="whr")*economics!$AI$2:$AI$167*(_xlfn.NORM.DIST(BL$3,economics!$AK$2:$AK$167,economics!$AJ$2:$AJ$167,TRUE)-_xlfn.NORM.DIST(BL$30,economics!$AK$2:$AK$167,economics!$AJ$2:$AJ$167,TRUE)))),"")</f>
        <v/>
      </c>
      <c r="BM35" t="str">
        <f t="array" ref="BM35">IFERROR((SUMPRODUCT((economics!$AG$2:$AG$167=$B35)*(economics!$D$2:$D$167="whr")*economics!$AI$2:$AI$167*(_xlfn.NORM.DIST(BM$3,economics!$AK$2:$AK$167,economics!$AJ$2:$AJ$167,TRUE)-_xlfn.NORM.DIST(BM$30,economics!$AK$2:$AK$167,economics!$AJ$2:$AJ$167,TRUE))*economics!$AM$2:$AM$167))/(SUMPRODUCT((economics!$AG$2:$AG$167=$B35)*(economics!$D$2:$D$167="whr")*economics!$AI$2:$AI$167*(_xlfn.NORM.DIST(BM$3,economics!$AK$2:$AK$167,economics!$AJ$2:$AJ$167,TRUE)-_xlfn.NORM.DIST(BM$30,economics!$AK$2:$AK$167,economics!$AJ$2:$AJ$167,TRUE)))),"")</f>
        <v/>
      </c>
      <c r="BN35" t="str">
        <f t="array" ref="BN35">IFERROR((SUMPRODUCT((economics!$AG$2:$AG$167=$B35)*(economics!$D$2:$D$167="whr")*economics!$AI$2:$AI$167*(_xlfn.NORM.DIST(BN$3,economics!$AK$2:$AK$167,economics!$AJ$2:$AJ$167,TRUE)-_xlfn.NORM.DIST(BN$30,economics!$AK$2:$AK$167,economics!$AJ$2:$AJ$167,TRUE))*economics!$AM$2:$AM$167))/(SUMPRODUCT((economics!$AG$2:$AG$167=$B35)*(economics!$D$2:$D$167="whr")*economics!$AI$2:$AI$167*(_xlfn.NORM.DIST(BN$3,economics!$AK$2:$AK$167,economics!$AJ$2:$AJ$167,TRUE)-_xlfn.NORM.DIST(BN$30,economics!$AK$2:$AK$167,economics!$AJ$2:$AJ$167,TRUE)))),"")</f>
        <v/>
      </c>
      <c r="BO35" t="str">
        <f t="array" ref="BO35">IFERROR((SUMPRODUCT((economics!$AG$2:$AG$167=$B35)*(economics!$D$2:$D$167="whr")*economics!$AI$2:$AI$167*(_xlfn.NORM.DIST(BO$3,economics!$AK$2:$AK$167,economics!$AJ$2:$AJ$167,TRUE)-_xlfn.NORM.DIST(BO$30,economics!$AK$2:$AK$167,economics!$AJ$2:$AJ$167,TRUE))*economics!$AM$2:$AM$167))/(SUMPRODUCT((economics!$AG$2:$AG$167=$B35)*(economics!$D$2:$D$167="whr")*economics!$AI$2:$AI$167*(_xlfn.NORM.DIST(BO$3,economics!$AK$2:$AK$167,economics!$AJ$2:$AJ$167,TRUE)-_xlfn.NORM.DIST(BO$30,economics!$AK$2:$AK$167,economics!$AJ$2:$AJ$167,TRUE)))),"")</f>
        <v/>
      </c>
      <c r="BP35" t="str">
        <f t="array" ref="BP35">IFERROR((SUMPRODUCT((economics!$AG$2:$AG$167=$B35)*(economics!$D$2:$D$167="whr")*economics!$AI$2:$AI$167*(_xlfn.NORM.DIST(BP$3,economics!$AK$2:$AK$167,economics!$AJ$2:$AJ$167,TRUE)-_xlfn.NORM.DIST(BP$30,economics!$AK$2:$AK$167,economics!$AJ$2:$AJ$167,TRUE))*economics!$AM$2:$AM$167))/(SUMPRODUCT((economics!$AG$2:$AG$167=$B35)*(economics!$D$2:$D$167="whr")*economics!$AI$2:$AI$167*(_xlfn.NORM.DIST(BP$3,economics!$AK$2:$AK$167,economics!$AJ$2:$AJ$167,TRUE)-_xlfn.NORM.DIST(BP$30,economics!$AK$2:$AK$167,economics!$AJ$2:$AJ$167,TRUE)))),"")</f>
        <v/>
      </c>
      <c r="BQ35" t="str">
        <f t="array" ref="BQ35">IFERROR((SUMPRODUCT((economics!$AG$2:$AG$167=$B35)*(economics!$D$2:$D$167="whr")*economics!$AI$2:$AI$167*(_xlfn.NORM.DIST(BQ$3,economics!$AK$2:$AK$167,economics!$AJ$2:$AJ$167,TRUE)-_xlfn.NORM.DIST(BQ$30,economics!$AK$2:$AK$167,economics!$AJ$2:$AJ$167,TRUE))*economics!$AM$2:$AM$167))/(SUMPRODUCT((economics!$AG$2:$AG$167=$B35)*(economics!$D$2:$D$167="whr")*economics!$AI$2:$AI$167*(_xlfn.NORM.DIST(BQ$3,economics!$AK$2:$AK$167,economics!$AJ$2:$AJ$167,TRUE)-_xlfn.NORM.DIST(BQ$30,economics!$AK$2:$AK$167,economics!$AJ$2:$AJ$167,TRUE)))),"")</f>
        <v/>
      </c>
      <c r="BR35" t="str">
        <f t="array" ref="BR35">IFERROR((SUMPRODUCT((economics!$AG$2:$AG$167=$B35)*(economics!$D$2:$D$167="whr")*economics!$AI$2:$AI$167*(_xlfn.NORM.DIST(BR$3,economics!$AK$2:$AK$167,economics!$AJ$2:$AJ$167,TRUE)-_xlfn.NORM.DIST(BR$30,economics!$AK$2:$AK$167,economics!$AJ$2:$AJ$167,TRUE))*economics!$AM$2:$AM$167))/(SUMPRODUCT((economics!$AG$2:$AG$167=$B35)*(economics!$D$2:$D$167="whr")*economics!$AI$2:$AI$167*(_xlfn.NORM.DIST(BR$3,economics!$AK$2:$AK$167,economics!$AJ$2:$AJ$167,TRUE)-_xlfn.NORM.DIST(BR$30,economics!$AK$2:$AK$167,economics!$AJ$2:$AJ$167,TRUE)))),"")</f>
        <v/>
      </c>
      <c r="BS35" t="str">
        <f t="array" ref="BS35">IFERROR((SUMPRODUCT((economics!$AG$2:$AG$167=$B35)*(economics!$D$2:$D$167="whr")*economics!$AI$2:$AI$167*(_xlfn.NORM.DIST(BS$3,economics!$AK$2:$AK$167,economics!$AJ$2:$AJ$167,TRUE)-_xlfn.NORM.DIST(BS$30,economics!$AK$2:$AK$167,economics!$AJ$2:$AJ$167,TRUE))*economics!$AM$2:$AM$167))/(SUMPRODUCT((economics!$AG$2:$AG$167=$B35)*(economics!$D$2:$D$167="whr")*economics!$AI$2:$AI$167*(_xlfn.NORM.DIST(BS$3,economics!$AK$2:$AK$167,economics!$AJ$2:$AJ$167,TRUE)-_xlfn.NORM.DIST(BS$30,economics!$AK$2:$AK$167,economics!$AJ$2:$AJ$167,TRUE)))),"")</f>
        <v/>
      </c>
      <c r="BT35" t="str">
        <f t="array" ref="BT35">IFERROR((SUMPRODUCT((economics!$AG$2:$AG$167=$B35)*(economics!$D$2:$D$167="whr")*economics!$AI$2:$AI$167*(_xlfn.NORM.DIST(BT$3,economics!$AK$2:$AK$167,economics!$AJ$2:$AJ$167,TRUE)-_xlfn.NORM.DIST(BT$30,economics!$AK$2:$AK$167,economics!$AJ$2:$AJ$167,TRUE))*economics!$AM$2:$AM$167))/(SUMPRODUCT((economics!$AG$2:$AG$167=$B35)*(economics!$D$2:$D$167="whr")*economics!$AI$2:$AI$167*(_xlfn.NORM.DIST(BT$3,economics!$AK$2:$AK$167,economics!$AJ$2:$AJ$167,TRUE)-_xlfn.NORM.DIST(BT$30,economics!$AK$2:$AK$167,economics!$AJ$2:$AJ$167,TRUE)))),"")</f>
        <v/>
      </c>
      <c r="BU35" t="str">
        <f t="array" ref="BU35">IFERROR((SUMPRODUCT((economics!$AG$2:$AG$167=$B35)*(economics!$D$2:$D$167="whr")*economics!$AI$2:$AI$167*(_xlfn.NORM.DIST(BU$3,economics!$AK$2:$AK$167,economics!$AJ$2:$AJ$167,TRUE)-_xlfn.NORM.DIST(BU$30,economics!$AK$2:$AK$167,economics!$AJ$2:$AJ$167,TRUE))*economics!$AM$2:$AM$167))/(SUMPRODUCT((economics!$AG$2:$AG$167=$B35)*(economics!$D$2:$D$167="whr")*economics!$AI$2:$AI$167*(_xlfn.NORM.DIST(BU$3,economics!$AK$2:$AK$167,economics!$AJ$2:$AJ$167,TRUE)-_xlfn.NORM.DIST(BU$30,economics!$AK$2:$AK$167,economics!$AJ$2:$AJ$167,TRUE)))),"")</f>
        <v/>
      </c>
      <c r="BV35" t="str">
        <f t="array" ref="BV35">IFERROR((SUMPRODUCT((economics!$AG$2:$AG$167=$B35)*(economics!$D$2:$D$167="whr")*economics!$AI$2:$AI$167*(_xlfn.NORM.DIST(BV$3,economics!$AK$2:$AK$167,economics!$AJ$2:$AJ$167,TRUE)-_xlfn.NORM.DIST(BV$30,economics!$AK$2:$AK$167,economics!$AJ$2:$AJ$167,TRUE))*economics!$AM$2:$AM$167))/(SUMPRODUCT((economics!$AG$2:$AG$167=$B35)*(economics!$D$2:$D$167="whr")*economics!$AI$2:$AI$167*(_xlfn.NORM.DIST(BV$3,economics!$AK$2:$AK$167,economics!$AJ$2:$AJ$167,TRUE)-_xlfn.NORM.DIST(BV$30,economics!$AK$2:$AK$167,economics!$AJ$2:$AJ$167,TRUE)))),"")</f>
        <v/>
      </c>
      <c r="BW35" t="str">
        <f t="array" ref="BW35">IFERROR((SUMPRODUCT((economics!$AG$2:$AG$167=$B35)*(economics!$D$2:$D$167="whr")*economics!$AI$2:$AI$167*(_xlfn.NORM.DIST(BW$3,economics!$AK$2:$AK$167,economics!$AJ$2:$AJ$167,TRUE)-_xlfn.NORM.DIST(BW$30,economics!$AK$2:$AK$167,economics!$AJ$2:$AJ$167,TRUE))*economics!$AM$2:$AM$167))/(SUMPRODUCT((economics!$AG$2:$AG$167=$B35)*(economics!$D$2:$D$167="whr")*economics!$AI$2:$AI$167*(_xlfn.NORM.DIST(BW$3,economics!$AK$2:$AK$167,economics!$AJ$2:$AJ$167,TRUE)-_xlfn.NORM.DIST(BW$30,economics!$AK$2:$AK$167,economics!$AJ$2:$AJ$167,TRUE)))),"")</f>
        <v/>
      </c>
      <c r="BX35" t="str">
        <f t="array" ref="BX35">IFERROR((SUMPRODUCT((economics!$AG$2:$AG$167=$B35)*(economics!$D$2:$D$167="whr")*economics!$AI$2:$AI$167*(_xlfn.NORM.DIST(BX$3,economics!$AK$2:$AK$167,economics!$AJ$2:$AJ$167,TRUE)-_xlfn.NORM.DIST(BX$30,economics!$AK$2:$AK$167,economics!$AJ$2:$AJ$167,TRUE))*economics!$AM$2:$AM$167))/(SUMPRODUCT((economics!$AG$2:$AG$167=$B35)*(economics!$D$2:$D$167="whr")*economics!$AI$2:$AI$167*(_xlfn.NORM.DIST(BX$3,economics!$AK$2:$AK$167,economics!$AJ$2:$AJ$167,TRUE)-_xlfn.NORM.DIST(BX$30,economics!$AK$2:$AK$167,economics!$AJ$2:$AJ$167,TRUE)))),"")</f>
        <v/>
      </c>
      <c r="BY35" t="str">
        <f t="array" ref="BY35">IFERROR((SUMPRODUCT((economics!$AG$2:$AG$167=$B35)*(economics!$D$2:$D$167="whr")*economics!$AI$2:$AI$167*(_xlfn.NORM.DIST(BY$3,economics!$AK$2:$AK$167,economics!$AJ$2:$AJ$167,TRUE)-_xlfn.NORM.DIST(BY$30,economics!$AK$2:$AK$167,economics!$AJ$2:$AJ$167,TRUE))*economics!$AM$2:$AM$167))/(SUMPRODUCT((economics!$AG$2:$AG$167=$B35)*(economics!$D$2:$D$167="whr")*economics!$AI$2:$AI$167*(_xlfn.NORM.DIST(BY$3,economics!$AK$2:$AK$167,economics!$AJ$2:$AJ$167,TRUE)-_xlfn.NORM.DIST(BY$30,economics!$AK$2:$AK$167,economics!$AJ$2:$AJ$167,TRUE)))),"")</f>
        <v/>
      </c>
      <c r="BZ35" t="str">
        <f t="array" ref="BZ35">IFERROR((SUMPRODUCT((economics!$AG$2:$AG$167=$B35)*(economics!$D$2:$D$167="whr")*economics!$AI$2:$AI$167*(_xlfn.NORM.DIST(BZ$3,economics!$AK$2:$AK$167,economics!$AJ$2:$AJ$167,TRUE)-_xlfn.NORM.DIST(BZ$30,economics!$AK$2:$AK$167,economics!$AJ$2:$AJ$167,TRUE))*economics!$AM$2:$AM$167))/(SUMPRODUCT((economics!$AG$2:$AG$167=$B35)*(economics!$D$2:$D$167="whr")*economics!$AI$2:$AI$167*(_xlfn.NORM.DIST(BZ$3,economics!$AK$2:$AK$167,economics!$AJ$2:$AJ$167,TRUE)-_xlfn.NORM.DIST(BZ$30,economics!$AK$2:$AK$167,economics!$AJ$2:$AJ$167,TRUE)))),"")</f>
        <v/>
      </c>
      <c r="CA35" t="str">
        <f t="array" ref="CA35">IFERROR((SUMPRODUCT((economics!$AG$2:$AG$167=$B35)*(economics!$D$2:$D$167="whr")*economics!$AI$2:$AI$167*(_xlfn.NORM.DIST(CA$3,economics!$AK$2:$AK$167,economics!$AJ$2:$AJ$167,TRUE)-_xlfn.NORM.DIST(CA$30,economics!$AK$2:$AK$167,economics!$AJ$2:$AJ$167,TRUE))*economics!$AM$2:$AM$167))/(SUMPRODUCT((economics!$AG$2:$AG$167=$B35)*(economics!$D$2:$D$167="whr")*economics!$AI$2:$AI$167*(_xlfn.NORM.DIST(CA$3,economics!$AK$2:$AK$167,economics!$AJ$2:$AJ$167,TRUE)-_xlfn.NORM.DIST(CA$30,economics!$AK$2:$AK$167,economics!$AJ$2:$AJ$167,TRUE)))),"")</f>
        <v/>
      </c>
      <c r="CB35" t="str">
        <f t="array" ref="CB35">IFERROR((SUMPRODUCT((economics!$AG$2:$AG$167=$B35)*(economics!$D$2:$D$167="whr")*economics!$AI$2:$AI$167*(_xlfn.NORM.DIST(CB$3,economics!$AK$2:$AK$167,economics!$AJ$2:$AJ$167,TRUE)-_xlfn.NORM.DIST(CB$30,economics!$AK$2:$AK$167,economics!$AJ$2:$AJ$167,TRUE))*economics!$AM$2:$AM$167))/(SUMPRODUCT((economics!$AG$2:$AG$167=$B35)*(economics!$D$2:$D$167="whr")*economics!$AI$2:$AI$167*(_xlfn.NORM.DIST(CB$3,economics!$AK$2:$AK$167,economics!$AJ$2:$AJ$167,TRUE)-_xlfn.NORM.DIST(CB$30,economics!$AK$2:$AK$167,economics!$AJ$2:$AJ$167,TRUE)))),"")</f>
        <v/>
      </c>
      <c r="CC35" t="str">
        <f t="array" ref="CC35">IFERROR((SUMPRODUCT((economics!$AG$2:$AG$167=$B35)*(economics!$D$2:$D$167="whr")*economics!$AI$2:$AI$167*(_xlfn.NORM.DIST(CC$3,economics!$AK$2:$AK$167,economics!$AJ$2:$AJ$167,TRUE)-_xlfn.NORM.DIST(CC$30,economics!$AK$2:$AK$167,economics!$AJ$2:$AJ$167,TRUE))*economics!$AM$2:$AM$167))/(SUMPRODUCT((economics!$AG$2:$AG$167=$B35)*(economics!$D$2:$D$167="whr")*economics!$AI$2:$AI$167*(_xlfn.NORM.DIST(CC$3,economics!$AK$2:$AK$167,economics!$AJ$2:$AJ$167,TRUE)-_xlfn.NORM.DIST(CC$30,economics!$AK$2:$AK$167,economics!$AJ$2:$AJ$167,TRUE)))),"")</f>
        <v/>
      </c>
      <c r="CD35" t="str">
        <f t="array" ref="CD35">IFERROR((SUMPRODUCT((economics!$AG$2:$AG$167=$B35)*(economics!$D$2:$D$167="whr")*economics!$AI$2:$AI$167*(_xlfn.NORM.DIST(CD$3,economics!$AK$2:$AK$167,economics!$AJ$2:$AJ$167,TRUE)-_xlfn.NORM.DIST(CD$30,economics!$AK$2:$AK$167,economics!$AJ$2:$AJ$167,TRUE))*economics!$AM$2:$AM$167))/(SUMPRODUCT((economics!$AG$2:$AG$167=$B35)*(economics!$D$2:$D$167="whr")*economics!$AI$2:$AI$167*(_xlfn.NORM.DIST(CD$3,economics!$AK$2:$AK$167,economics!$AJ$2:$AJ$167,TRUE)-_xlfn.NORM.DIST(CD$30,economics!$AK$2:$AK$167,economics!$AJ$2:$AJ$167,TRUE)))),"")</f>
        <v/>
      </c>
      <c r="CE35" t="str">
        <f t="array" ref="CE35">IFERROR((SUMPRODUCT((economics!$AG$2:$AG$167=$B35)*(economics!$D$2:$D$167="whr")*economics!$AI$2:$AI$167*(_xlfn.NORM.DIST(CE$3,economics!$AK$2:$AK$167,economics!$AJ$2:$AJ$167,TRUE)-_xlfn.NORM.DIST(CE$30,economics!$AK$2:$AK$167,economics!$AJ$2:$AJ$167,TRUE))*economics!$AM$2:$AM$167))/(SUMPRODUCT((economics!$AG$2:$AG$167=$B35)*(economics!$D$2:$D$167="whr")*economics!$AI$2:$AI$167*(_xlfn.NORM.DIST(CE$3,economics!$AK$2:$AK$167,economics!$AJ$2:$AJ$167,TRUE)-_xlfn.NORM.DIST(CE$30,economics!$AK$2:$AK$167,economics!$AJ$2:$AJ$167,TRUE)))),"")</f>
        <v/>
      </c>
      <c r="CF35" t="str">
        <f t="array" ref="CF35">IFERROR((SUMPRODUCT((economics!$AG$2:$AG$167=$B35)*(economics!$D$2:$D$167="whr")*economics!$AI$2:$AI$167*(_xlfn.NORM.DIST(CF$3,economics!$AK$2:$AK$167,economics!$AJ$2:$AJ$167,TRUE)-_xlfn.NORM.DIST(CF$30,economics!$AK$2:$AK$167,economics!$AJ$2:$AJ$167,TRUE))*economics!$AM$2:$AM$167))/(SUMPRODUCT((economics!$AG$2:$AG$167=$B35)*(economics!$D$2:$D$167="whr")*economics!$AI$2:$AI$167*(_xlfn.NORM.DIST(CF$3,economics!$AK$2:$AK$167,economics!$AJ$2:$AJ$167,TRUE)-_xlfn.NORM.DIST(CF$30,economics!$AK$2:$AK$167,economics!$AJ$2:$AJ$167,TRUE)))),"")</f>
        <v/>
      </c>
      <c r="CG35" t="str">
        <f t="array" ref="CG35">IFERROR((SUMPRODUCT((economics!$AG$2:$AG$167=$B35)*(economics!$D$2:$D$167="whr")*economics!$AI$2:$AI$167*(_xlfn.NORM.DIST(CG$3,economics!$AK$2:$AK$167,economics!$AJ$2:$AJ$167,TRUE)-_xlfn.NORM.DIST(CG$30,economics!$AK$2:$AK$167,economics!$AJ$2:$AJ$167,TRUE))*economics!$AM$2:$AM$167))/(SUMPRODUCT((economics!$AG$2:$AG$167=$B35)*(economics!$D$2:$D$167="whr")*economics!$AI$2:$AI$167*(_xlfn.NORM.DIST(CG$3,economics!$AK$2:$AK$167,economics!$AJ$2:$AJ$167,TRUE)-_xlfn.NORM.DIST(CG$30,economics!$AK$2:$AK$167,economics!$AJ$2:$AJ$167,TRUE)))),"")</f>
        <v/>
      </c>
      <c r="CH35" t="str">
        <f t="array" ref="CH35">IFERROR((SUMPRODUCT((economics!$AG$2:$AG$167=$B35)*(economics!$D$2:$D$167="whr")*economics!$AI$2:$AI$167*(_xlfn.NORM.DIST(CH$3,economics!$AK$2:$AK$167,economics!$AJ$2:$AJ$167,TRUE)-_xlfn.NORM.DIST(CH$30,economics!$AK$2:$AK$167,economics!$AJ$2:$AJ$167,TRUE))*economics!$AM$2:$AM$167))/(SUMPRODUCT((economics!$AG$2:$AG$167=$B35)*(economics!$D$2:$D$167="whr")*economics!$AI$2:$AI$167*(_xlfn.NORM.DIST(CH$3,economics!$AK$2:$AK$167,economics!$AJ$2:$AJ$167,TRUE)-_xlfn.NORM.DIST(CH$30,economics!$AK$2:$AK$167,economics!$AJ$2:$AJ$167,TRUE)))),"")</f>
        <v/>
      </c>
    </row>
    <row r="36" spans="1:86" x14ac:dyDescent="0.35">
      <c r="A36" t="str">
        <f t="shared" si="0"/>
        <v>other mining and quarrying 07T08</v>
      </c>
      <c r="B36" t="str">
        <f t="shared" si="0"/>
        <v>07T08</v>
      </c>
      <c r="E36" t="str">
        <f t="array" ref="E36">IFERROR((SUMPRODUCT((economics!$AG$2:$AG$167=$B36)*(economics!$D$2:$D$167="whr")*economics!$AI$2:$AI$167*(_xlfn.NORM.DIST(E$3,economics!$AK$2:$AK$167,economics!$AJ$2:$AJ$167,TRUE)-_xlfn.NORM.DIST(E$30,economics!$AK$2:$AK$167,economics!$AJ$2:$AJ$167,TRUE))*economics!$AM$2:$AM$167))/(SUMPRODUCT((economics!$AG$2:$AG$167=$B36)*(economics!$D$2:$D$167="whr")*economics!$AI$2:$AI$167*(_xlfn.NORM.DIST(E$3,economics!$AK$2:$AK$167,economics!$AJ$2:$AJ$167,TRUE)-_xlfn.NORM.DIST(E$30,economics!$AK$2:$AK$167,economics!$AJ$2:$AJ$167,TRUE)))),"")</f>
        <v/>
      </c>
      <c r="F36" t="str">
        <f t="array" ref="F36">IFERROR((SUMPRODUCT((economics!$AG$2:$AG$167=$B36)*(economics!$D$2:$D$167="whr")*economics!$AI$2:$AI$167*(_xlfn.NORM.DIST(F$3,economics!$AK$2:$AK$167,economics!$AJ$2:$AJ$167,TRUE)-_xlfn.NORM.DIST(F$30,economics!$AK$2:$AK$167,economics!$AJ$2:$AJ$167,TRUE))*economics!$AM$2:$AM$167))/(SUMPRODUCT((economics!$AG$2:$AG$167=$B36)*(economics!$D$2:$D$167="whr")*economics!$AI$2:$AI$167*(_xlfn.NORM.DIST(F$3,economics!$AK$2:$AK$167,economics!$AJ$2:$AJ$167,TRUE)-_xlfn.NORM.DIST(F$30,economics!$AK$2:$AK$167,economics!$AJ$2:$AJ$167,TRUE)))),"")</f>
        <v/>
      </c>
      <c r="G36" t="str">
        <f t="array" ref="G36">IFERROR((SUMPRODUCT((economics!$AG$2:$AG$167=$B36)*(economics!$D$2:$D$167="whr")*economics!$AI$2:$AI$167*(_xlfn.NORM.DIST(G$3,economics!$AK$2:$AK$167,economics!$AJ$2:$AJ$167,TRUE)-_xlfn.NORM.DIST(G$30,economics!$AK$2:$AK$167,economics!$AJ$2:$AJ$167,TRUE))*economics!$AM$2:$AM$167))/(SUMPRODUCT((economics!$AG$2:$AG$167=$B36)*(economics!$D$2:$D$167="whr")*economics!$AI$2:$AI$167*(_xlfn.NORM.DIST(G$3,economics!$AK$2:$AK$167,economics!$AJ$2:$AJ$167,TRUE)-_xlfn.NORM.DIST(G$30,economics!$AK$2:$AK$167,economics!$AJ$2:$AJ$167,TRUE)))),"")</f>
        <v/>
      </c>
      <c r="H36" t="str">
        <f t="array" ref="H36">IFERROR((SUMPRODUCT((economics!$AG$2:$AG$167=$B36)*(economics!$D$2:$D$167="whr")*economics!$AI$2:$AI$167*(_xlfn.NORM.DIST(H$3,economics!$AK$2:$AK$167,economics!$AJ$2:$AJ$167,TRUE)-_xlfn.NORM.DIST(H$30,economics!$AK$2:$AK$167,economics!$AJ$2:$AJ$167,TRUE))*economics!$AM$2:$AM$167))/(SUMPRODUCT((economics!$AG$2:$AG$167=$B36)*(economics!$D$2:$D$167="whr")*economics!$AI$2:$AI$167*(_xlfn.NORM.DIST(H$3,economics!$AK$2:$AK$167,economics!$AJ$2:$AJ$167,TRUE)-_xlfn.NORM.DIST(H$30,economics!$AK$2:$AK$167,economics!$AJ$2:$AJ$167,TRUE)))),"")</f>
        <v/>
      </c>
      <c r="I36" t="str">
        <f t="array" ref="I36">IFERROR((SUMPRODUCT((economics!$AG$2:$AG$167=$B36)*(economics!$D$2:$D$167="whr")*economics!$AI$2:$AI$167*(_xlfn.NORM.DIST(I$3,economics!$AK$2:$AK$167,economics!$AJ$2:$AJ$167,TRUE)-_xlfn.NORM.DIST(I$30,economics!$AK$2:$AK$167,economics!$AJ$2:$AJ$167,TRUE))*economics!$AM$2:$AM$167))/(SUMPRODUCT((economics!$AG$2:$AG$167=$B36)*(economics!$D$2:$D$167="whr")*economics!$AI$2:$AI$167*(_xlfn.NORM.DIST(I$3,economics!$AK$2:$AK$167,economics!$AJ$2:$AJ$167,TRUE)-_xlfn.NORM.DIST(I$30,economics!$AK$2:$AK$167,economics!$AJ$2:$AJ$167,TRUE)))),"")</f>
        <v/>
      </c>
      <c r="J36" t="str">
        <f t="array" ref="J36">IFERROR((SUMPRODUCT((economics!$AG$2:$AG$167=$B36)*(economics!$D$2:$D$167="whr")*economics!$AI$2:$AI$167*(_xlfn.NORM.DIST(J$3,economics!$AK$2:$AK$167,economics!$AJ$2:$AJ$167,TRUE)-_xlfn.NORM.DIST(J$30,economics!$AK$2:$AK$167,economics!$AJ$2:$AJ$167,TRUE))*economics!$AM$2:$AM$167))/(SUMPRODUCT((economics!$AG$2:$AG$167=$B36)*(economics!$D$2:$D$167="whr")*economics!$AI$2:$AI$167*(_xlfn.NORM.DIST(J$3,economics!$AK$2:$AK$167,economics!$AJ$2:$AJ$167,TRUE)-_xlfn.NORM.DIST(J$30,economics!$AK$2:$AK$167,economics!$AJ$2:$AJ$167,TRUE)))),"")</f>
        <v/>
      </c>
      <c r="K36" t="str">
        <f t="array" ref="K36">IFERROR((SUMPRODUCT((economics!$AG$2:$AG$167=$B36)*(economics!$D$2:$D$167="whr")*economics!$AI$2:$AI$167*(_xlfn.NORM.DIST(K$3,economics!$AK$2:$AK$167,economics!$AJ$2:$AJ$167,TRUE)-_xlfn.NORM.DIST(K$30,economics!$AK$2:$AK$167,economics!$AJ$2:$AJ$167,TRUE))*economics!$AM$2:$AM$167))/(SUMPRODUCT((economics!$AG$2:$AG$167=$B36)*(economics!$D$2:$D$167="whr")*economics!$AI$2:$AI$167*(_xlfn.NORM.DIST(K$3,economics!$AK$2:$AK$167,economics!$AJ$2:$AJ$167,TRUE)-_xlfn.NORM.DIST(K$30,economics!$AK$2:$AK$167,economics!$AJ$2:$AJ$167,TRUE)))),"")</f>
        <v/>
      </c>
      <c r="L36" t="str">
        <f t="array" ref="L36">IFERROR((SUMPRODUCT((economics!$AG$2:$AG$167=$B36)*(economics!$D$2:$D$167="whr")*economics!$AI$2:$AI$167*(_xlfn.NORM.DIST(L$3,economics!$AK$2:$AK$167,economics!$AJ$2:$AJ$167,TRUE)-_xlfn.NORM.DIST(L$30,economics!$AK$2:$AK$167,economics!$AJ$2:$AJ$167,TRUE))*economics!$AM$2:$AM$167))/(SUMPRODUCT((economics!$AG$2:$AG$167=$B36)*(economics!$D$2:$D$167="whr")*economics!$AI$2:$AI$167*(_xlfn.NORM.DIST(L$3,economics!$AK$2:$AK$167,economics!$AJ$2:$AJ$167,TRUE)-_xlfn.NORM.DIST(L$30,economics!$AK$2:$AK$167,economics!$AJ$2:$AJ$167,TRUE)))),"")</f>
        <v/>
      </c>
      <c r="M36" t="str">
        <f t="array" ref="M36">IFERROR((SUMPRODUCT((economics!$AG$2:$AG$167=$B36)*(economics!$D$2:$D$167="whr")*economics!$AI$2:$AI$167*(_xlfn.NORM.DIST(M$3,economics!$AK$2:$AK$167,economics!$AJ$2:$AJ$167,TRUE)-_xlfn.NORM.DIST(M$30,economics!$AK$2:$AK$167,economics!$AJ$2:$AJ$167,TRUE))*economics!$AM$2:$AM$167))/(SUMPRODUCT((economics!$AG$2:$AG$167=$B36)*(economics!$D$2:$D$167="whr")*economics!$AI$2:$AI$167*(_xlfn.NORM.DIST(M$3,economics!$AK$2:$AK$167,economics!$AJ$2:$AJ$167,TRUE)-_xlfn.NORM.DIST(M$30,economics!$AK$2:$AK$167,economics!$AJ$2:$AJ$167,TRUE)))),"")</f>
        <v/>
      </c>
      <c r="N36" t="str">
        <f t="array" ref="N36">IFERROR((SUMPRODUCT((economics!$AG$2:$AG$167=$B36)*(economics!$D$2:$D$167="whr")*economics!$AI$2:$AI$167*(_xlfn.NORM.DIST(N$3,economics!$AK$2:$AK$167,economics!$AJ$2:$AJ$167,TRUE)-_xlfn.NORM.DIST(N$30,economics!$AK$2:$AK$167,economics!$AJ$2:$AJ$167,TRUE))*economics!$AM$2:$AM$167))/(SUMPRODUCT((economics!$AG$2:$AG$167=$B36)*(economics!$D$2:$D$167="whr")*economics!$AI$2:$AI$167*(_xlfn.NORM.DIST(N$3,economics!$AK$2:$AK$167,economics!$AJ$2:$AJ$167,TRUE)-_xlfn.NORM.DIST(N$30,economics!$AK$2:$AK$167,economics!$AJ$2:$AJ$167,TRUE)))),"")</f>
        <v/>
      </c>
      <c r="O36" t="str">
        <f t="array" ref="O36">IFERROR((SUMPRODUCT((economics!$AG$2:$AG$167=$B36)*(economics!$D$2:$D$167="whr")*economics!$AI$2:$AI$167*(_xlfn.NORM.DIST(O$3,economics!$AK$2:$AK$167,economics!$AJ$2:$AJ$167,TRUE)-_xlfn.NORM.DIST(O$30,economics!$AK$2:$AK$167,economics!$AJ$2:$AJ$167,TRUE))*economics!$AM$2:$AM$167))/(SUMPRODUCT((economics!$AG$2:$AG$167=$B36)*(economics!$D$2:$D$167="whr")*economics!$AI$2:$AI$167*(_xlfn.NORM.DIST(O$3,economics!$AK$2:$AK$167,economics!$AJ$2:$AJ$167,TRUE)-_xlfn.NORM.DIST(O$30,economics!$AK$2:$AK$167,economics!$AJ$2:$AJ$167,TRUE)))),"")</f>
        <v/>
      </c>
      <c r="P36" t="str">
        <f t="array" ref="P36">IFERROR((SUMPRODUCT((economics!$AG$2:$AG$167=$B36)*(economics!$D$2:$D$167="whr")*economics!$AI$2:$AI$167*(_xlfn.NORM.DIST(P$3,economics!$AK$2:$AK$167,economics!$AJ$2:$AJ$167,TRUE)-_xlfn.NORM.DIST(P$30,economics!$AK$2:$AK$167,economics!$AJ$2:$AJ$167,TRUE))*economics!$AM$2:$AM$167))/(SUMPRODUCT((economics!$AG$2:$AG$167=$B36)*(economics!$D$2:$D$167="whr")*economics!$AI$2:$AI$167*(_xlfn.NORM.DIST(P$3,economics!$AK$2:$AK$167,economics!$AJ$2:$AJ$167,TRUE)-_xlfn.NORM.DIST(P$30,economics!$AK$2:$AK$167,economics!$AJ$2:$AJ$167,TRUE)))),"")</f>
        <v/>
      </c>
      <c r="Q36" t="str">
        <f t="array" ref="Q36">IFERROR((SUMPRODUCT((economics!$AG$2:$AG$167=$B36)*(economics!$D$2:$D$167="whr")*economics!$AI$2:$AI$167*(_xlfn.NORM.DIST(Q$3,economics!$AK$2:$AK$167,economics!$AJ$2:$AJ$167,TRUE)-_xlfn.NORM.DIST(Q$30,economics!$AK$2:$AK$167,economics!$AJ$2:$AJ$167,TRUE))*economics!$AM$2:$AM$167))/(SUMPRODUCT((economics!$AG$2:$AG$167=$B36)*(economics!$D$2:$D$167="whr")*economics!$AI$2:$AI$167*(_xlfn.NORM.DIST(Q$3,economics!$AK$2:$AK$167,economics!$AJ$2:$AJ$167,TRUE)-_xlfn.NORM.DIST(Q$30,economics!$AK$2:$AK$167,economics!$AJ$2:$AJ$167,TRUE)))),"")</f>
        <v/>
      </c>
      <c r="R36" t="str">
        <f t="array" ref="R36">IFERROR((SUMPRODUCT((economics!$AG$2:$AG$167=$B36)*(economics!$D$2:$D$167="whr")*economics!$AI$2:$AI$167*(_xlfn.NORM.DIST(R$3,economics!$AK$2:$AK$167,economics!$AJ$2:$AJ$167,TRUE)-_xlfn.NORM.DIST(R$30,economics!$AK$2:$AK$167,economics!$AJ$2:$AJ$167,TRUE))*economics!$AM$2:$AM$167))/(SUMPRODUCT((economics!$AG$2:$AG$167=$B36)*(economics!$D$2:$D$167="whr")*economics!$AI$2:$AI$167*(_xlfn.NORM.DIST(R$3,economics!$AK$2:$AK$167,economics!$AJ$2:$AJ$167,TRUE)-_xlfn.NORM.DIST(R$30,economics!$AK$2:$AK$167,economics!$AJ$2:$AJ$167,TRUE)))),"")</f>
        <v/>
      </c>
      <c r="S36" t="str">
        <f t="array" ref="S36">IFERROR((SUMPRODUCT((economics!$AG$2:$AG$167=$B36)*(economics!$D$2:$D$167="whr")*economics!$AI$2:$AI$167*(_xlfn.NORM.DIST(S$3,economics!$AK$2:$AK$167,economics!$AJ$2:$AJ$167,TRUE)-_xlfn.NORM.DIST(S$30,economics!$AK$2:$AK$167,economics!$AJ$2:$AJ$167,TRUE))*economics!$AM$2:$AM$167))/(SUMPRODUCT((economics!$AG$2:$AG$167=$B36)*(economics!$D$2:$D$167="whr")*economics!$AI$2:$AI$167*(_xlfn.NORM.DIST(S$3,economics!$AK$2:$AK$167,economics!$AJ$2:$AJ$167,TRUE)-_xlfn.NORM.DIST(S$30,economics!$AK$2:$AK$167,economics!$AJ$2:$AJ$167,TRUE)))),"")</f>
        <v/>
      </c>
      <c r="T36" t="str">
        <f t="array" ref="T36">IFERROR((SUMPRODUCT((economics!$AG$2:$AG$167=$B36)*(economics!$D$2:$D$167="whr")*economics!$AI$2:$AI$167*(_xlfn.NORM.DIST(T$3,economics!$AK$2:$AK$167,economics!$AJ$2:$AJ$167,TRUE)-_xlfn.NORM.DIST(T$30,economics!$AK$2:$AK$167,economics!$AJ$2:$AJ$167,TRUE))*economics!$AM$2:$AM$167))/(SUMPRODUCT((economics!$AG$2:$AG$167=$B36)*(economics!$D$2:$D$167="whr")*economics!$AI$2:$AI$167*(_xlfn.NORM.DIST(T$3,economics!$AK$2:$AK$167,economics!$AJ$2:$AJ$167,TRUE)-_xlfn.NORM.DIST(T$30,economics!$AK$2:$AK$167,economics!$AJ$2:$AJ$167,TRUE)))),"")</f>
        <v/>
      </c>
      <c r="U36" t="str">
        <f t="array" ref="U36">IFERROR((SUMPRODUCT((economics!$AG$2:$AG$167=$B36)*(economics!$D$2:$D$167="whr")*economics!$AI$2:$AI$167*(_xlfn.NORM.DIST(U$3,economics!$AK$2:$AK$167,economics!$AJ$2:$AJ$167,TRUE)-_xlfn.NORM.DIST(U$30,economics!$AK$2:$AK$167,economics!$AJ$2:$AJ$167,TRUE))*economics!$AM$2:$AM$167))/(SUMPRODUCT((economics!$AG$2:$AG$167=$B36)*(economics!$D$2:$D$167="whr")*economics!$AI$2:$AI$167*(_xlfn.NORM.DIST(U$3,economics!$AK$2:$AK$167,economics!$AJ$2:$AJ$167,TRUE)-_xlfn.NORM.DIST(U$30,economics!$AK$2:$AK$167,economics!$AJ$2:$AJ$167,TRUE)))),"")</f>
        <v/>
      </c>
      <c r="V36" t="str">
        <f t="array" ref="V36">IFERROR((SUMPRODUCT((economics!$AG$2:$AG$167=$B36)*(economics!$D$2:$D$167="whr")*economics!$AI$2:$AI$167*(_xlfn.NORM.DIST(V$3,economics!$AK$2:$AK$167,economics!$AJ$2:$AJ$167,TRUE)-_xlfn.NORM.DIST(V$30,economics!$AK$2:$AK$167,economics!$AJ$2:$AJ$167,TRUE))*economics!$AM$2:$AM$167))/(SUMPRODUCT((economics!$AG$2:$AG$167=$B36)*(economics!$D$2:$D$167="whr")*economics!$AI$2:$AI$167*(_xlfn.NORM.DIST(V$3,economics!$AK$2:$AK$167,economics!$AJ$2:$AJ$167,TRUE)-_xlfn.NORM.DIST(V$30,economics!$AK$2:$AK$167,economics!$AJ$2:$AJ$167,TRUE)))),"")</f>
        <v/>
      </c>
      <c r="W36" t="str">
        <f t="array" ref="W36">IFERROR((SUMPRODUCT((economics!$AG$2:$AG$167=$B36)*(economics!$D$2:$D$167="whr")*economics!$AI$2:$AI$167*(_xlfn.NORM.DIST(W$3,economics!$AK$2:$AK$167,economics!$AJ$2:$AJ$167,TRUE)-_xlfn.NORM.DIST(W$30,economics!$AK$2:$AK$167,economics!$AJ$2:$AJ$167,TRUE))*economics!$AM$2:$AM$167))/(SUMPRODUCT((economics!$AG$2:$AG$167=$B36)*(economics!$D$2:$D$167="whr")*economics!$AI$2:$AI$167*(_xlfn.NORM.DIST(W$3,economics!$AK$2:$AK$167,economics!$AJ$2:$AJ$167,TRUE)-_xlfn.NORM.DIST(W$30,economics!$AK$2:$AK$167,economics!$AJ$2:$AJ$167,TRUE)))),"")</f>
        <v/>
      </c>
      <c r="X36" t="str">
        <f t="array" ref="X36">IFERROR((SUMPRODUCT((economics!$AG$2:$AG$167=$B36)*(economics!$D$2:$D$167="whr")*economics!$AI$2:$AI$167*(_xlfn.NORM.DIST(X$3,economics!$AK$2:$AK$167,economics!$AJ$2:$AJ$167,TRUE)-_xlfn.NORM.DIST(X$30,economics!$AK$2:$AK$167,economics!$AJ$2:$AJ$167,TRUE))*economics!$AM$2:$AM$167))/(SUMPRODUCT((economics!$AG$2:$AG$167=$B36)*(economics!$D$2:$D$167="whr")*economics!$AI$2:$AI$167*(_xlfn.NORM.DIST(X$3,economics!$AK$2:$AK$167,economics!$AJ$2:$AJ$167,TRUE)-_xlfn.NORM.DIST(X$30,economics!$AK$2:$AK$167,economics!$AJ$2:$AJ$167,TRUE)))),"")</f>
        <v/>
      </c>
      <c r="Y36" t="str">
        <f t="array" ref="Y36">IFERROR((SUMPRODUCT((economics!$AG$2:$AG$167=$B36)*(economics!$D$2:$D$167="whr")*economics!$AI$2:$AI$167*(_xlfn.NORM.DIST(Y$3,economics!$AK$2:$AK$167,economics!$AJ$2:$AJ$167,TRUE)-_xlfn.NORM.DIST(Y$30,economics!$AK$2:$AK$167,economics!$AJ$2:$AJ$167,TRUE))*economics!$AM$2:$AM$167))/(SUMPRODUCT((economics!$AG$2:$AG$167=$B36)*(economics!$D$2:$D$167="whr")*economics!$AI$2:$AI$167*(_xlfn.NORM.DIST(Y$3,economics!$AK$2:$AK$167,economics!$AJ$2:$AJ$167,TRUE)-_xlfn.NORM.DIST(Y$30,economics!$AK$2:$AK$167,economics!$AJ$2:$AJ$167,TRUE)))),"")</f>
        <v/>
      </c>
      <c r="Z36" t="str">
        <f t="array" ref="Z36">IFERROR((SUMPRODUCT((economics!$AG$2:$AG$167=$B36)*(economics!$D$2:$D$167="whr")*economics!$AI$2:$AI$167*(_xlfn.NORM.DIST(Z$3,economics!$AK$2:$AK$167,economics!$AJ$2:$AJ$167,TRUE)-_xlfn.NORM.DIST(Z$30,economics!$AK$2:$AK$167,economics!$AJ$2:$AJ$167,TRUE))*economics!$AM$2:$AM$167))/(SUMPRODUCT((economics!$AG$2:$AG$167=$B36)*(economics!$D$2:$D$167="whr")*economics!$AI$2:$AI$167*(_xlfn.NORM.DIST(Z$3,economics!$AK$2:$AK$167,economics!$AJ$2:$AJ$167,TRUE)-_xlfn.NORM.DIST(Z$30,economics!$AK$2:$AK$167,economics!$AJ$2:$AJ$167,TRUE)))),"")</f>
        <v/>
      </c>
      <c r="AA36" t="str">
        <f t="array" ref="AA36">IFERROR((SUMPRODUCT((economics!$AG$2:$AG$167=$B36)*(economics!$D$2:$D$167="whr")*economics!$AI$2:$AI$167*(_xlfn.NORM.DIST(AA$3,economics!$AK$2:$AK$167,economics!$AJ$2:$AJ$167,TRUE)-_xlfn.NORM.DIST(AA$30,economics!$AK$2:$AK$167,economics!$AJ$2:$AJ$167,TRUE))*economics!$AM$2:$AM$167))/(SUMPRODUCT((economics!$AG$2:$AG$167=$B36)*(economics!$D$2:$D$167="whr")*economics!$AI$2:$AI$167*(_xlfn.NORM.DIST(AA$3,economics!$AK$2:$AK$167,economics!$AJ$2:$AJ$167,TRUE)-_xlfn.NORM.DIST(AA$30,economics!$AK$2:$AK$167,economics!$AJ$2:$AJ$167,TRUE)))),"")</f>
        <v/>
      </c>
      <c r="AB36" t="str">
        <f t="array" ref="AB36">IFERROR((SUMPRODUCT((economics!$AG$2:$AG$167=$B36)*(economics!$D$2:$D$167="whr")*economics!$AI$2:$AI$167*(_xlfn.NORM.DIST(AB$3,economics!$AK$2:$AK$167,economics!$AJ$2:$AJ$167,TRUE)-_xlfn.NORM.DIST(AB$30,economics!$AK$2:$AK$167,economics!$AJ$2:$AJ$167,TRUE))*economics!$AM$2:$AM$167))/(SUMPRODUCT((economics!$AG$2:$AG$167=$B36)*(economics!$D$2:$D$167="whr")*economics!$AI$2:$AI$167*(_xlfn.NORM.DIST(AB$3,economics!$AK$2:$AK$167,economics!$AJ$2:$AJ$167,TRUE)-_xlfn.NORM.DIST(AB$30,economics!$AK$2:$AK$167,economics!$AJ$2:$AJ$167,TRUE)))),"")</f>
        <v/>
      </c>
      <c r="AC36" t="str">
        <f t="array" ref="AC36">IFERROR((SUMPRODUCT((economics!$AG$2:$AG$167=$B36)*(economics!$D$2:$D$167="whr")*economics!$AI$2:$AI$167*(_xlfn.NORM.DIST(AC$3,economics!$AK$2:$AK$167,economics!$AJ$2:$AJ$167,TRUE)-_xlfn.NORM.DIST(AC$30,economics!$AK$2:$AK$167,economics!$AJ$2:$AJ$167,TRUE))*economics!$AM$2:$AM$167))/(SUMPRODUCT((economics!$AG$2:$AG$167=$B36)*(economics!$D$2:$D$167="whr")*economics!$AI$2:$AI$167*(_xlfn.NORM.DIST(AC$3,economics!$AK$2:$AK$167,economics!$AJ$2:$AJ$167,TRUE)-_xlfn.NORM.DIST(AC$30,economics!$AK$2:$AK$167,economics!$AJ$2:$AJ$167,TRUE)))),"")</f>
        <v/>
      </c>
      <c r="AD36" t="str">
        <f t="array" ref="AD36">IFERROR((SUMPRODUCT((economics!$AG$2:$AG$167=$B36)*(economics!$D$2:$D$167="whr")*economics!$AI$2:$AI$167*(_xlfn.NORM.DIST(AD$3,economics!$AK$2:$AK$167,economics!$AJ$2:$AJ$167,TRUE)-_xlfn.NORM.DIST(AD$30,economics!$AK$2:$AK$167,economics!$AJ$2:$AJ$167,TRUE))*economics!$AM$2:$AM$167))/(SUMPRODUCT((economics!$AG$2:$AG$167=$B36)*(economics!$D$2:$D$167="whr")*economics!$AI$2:$AI$167*(_xlfn.NORM.DIST(AD$3,economics!$AK$2:$AK$167,economics!$AJ$2:$AJ$167,TRUE)-_xlfn.NORM.DIST(AD$30,economics!$AK$2:$AK$167,economics!$AJ$2:$AJ$167,TRUE)))),"")</f>
        <v/>
      </c>
      <c r="AE36" t="str">
        <f t="array" ref="AE36">IFERROR((SUMPRODUCT((economics!$AG$2:$AG$167=$B36)*(economics!$D$2:$D$167="whr")*economics!$AI$2:$AI$167*(_xlfn.NORM.DIST(AE$3,economics!$AK$2:$AK$167,economics!$AJ$2:$AJ$167,TRUE)-_xlfn.NORM.DIST(AE$30,economics!$AK$2:$AK$167,economics!$AJ$2:$AJ$167,TRUE))*economics!$AM$2:$AM$167))/(SUMPRODUCT((economics!$AG$2:$AG$167=$B36)*(economics!$D$2:$D$167="whr")*economics!$AI$2:$AI$167*(_xlfn.NORM.DIST(AE$3,economics!$AK$2:$AK$167,economics!$AJ$2:$AJ$167,TRUE)-_xlfn.NORM.DIST(AE$30,economics!$AK$2:$AK$167,economics!$AJ$2:$AJ$167,TRUE)))),"")</f>
        <v/>
      </c>
      <c r="AF36" t="str">
        <f t="array" ref="AF36">IFERROR((SUMPRODUCT((economics!$AG$2:$AG$167=$B36)*(economics!$D$2:$D$167="whr")*economics!$AI$2:$AI$167*(_xlfn.NORM.DIST(AF$3,economics!$AK$2:$AK$167,economics!$AJ$2:$AJ$167,TRUE)-_xlfn.NORM.DIST(AF$30,economics!$AK$2:$AK$167,economics!$AJ$2:$AJ$167,TRUE))*economics!$AM$2:$AM$167))/(SUMPRODUCT((economics!$AG$2:$AG$167=$B36)*(economics!$D$2:$D$167="whr")*economics!$AI$2:$AI$167*(_xlfn.NORM.DIST(AF$3,economics!$AK$2:$AK$167,economics!$AJ$2:$AJ$167,TRUE)-_xlfn.NORM.DIST(AF$30,economics!$AK$2:$AK$167,economics!$AJ$2:$AJ$167,TRUE)))),"")</f>
        <v/>
      </c>
      <c r="AG36" t="str">
        <f t="array" ref="AG36">IFERROR((SUMPRODUCT((economics!$AG$2:$AG$167=$B36)*(economics!$D$2:$D$167="whr")*economics!$AI$2:$AI$167*(_xlfn.NORM.DIST(AG$3,economics!$AK$2:$AK$167,economics!$AJ$2:$AJ$167,TRUE)-_xlfn.NORM.DIST(AG$30,economics!$AK$2:$AK$167,economics!$AJ$2:$AJ$167,TRUE))*economics!$AM$2:$AM$167))/(SUMPRODUCT((economics!$AG$2:$AG$167=$B36)*(economics!$D$2:$D$167="whr")*economics!$AI$2:$AI$167*(_xlfn.NORM.DIST(AG$3,economics!$AK$2:$AK$167,economics!$AJ$2:$AJ$167,TRUE)-_xlfn.NORM.DIST(AG$30,economics!$AK$2:$AK$167,economics!$AJ$2:$AJ$167,TRUE)))),"")</f>
        <v/>
      </c>
      <c r="AH36" t="str">
        <f t="array" ref="AH36">IFERROR((SUMPRODUCT((economics!$AG$2:$AG$167=$B36)*(economics!$D$2:$D$167="whr")*economics!$AI$2:$AI$167*(_xlfn.NORM.DIST(AH$3,economics!$AK$2:$AK$167,economics!$AJ$2:$AJ$167,TRUE)-_xlfn.NORM.DIST(AH$30,economics!$AK$2:$AK$167,economics!$AJ$2:$AJ$167,TRUE))*economics!$AM$2:$AM$167))/(SUMPRODUCT((economics!$AG$2:$AG$167=$B36)*(economics!$D$2:$D$167="whr")*economics!$AI$2:$AI$167*(_xlfn.NORM.DIST(AH$3,economics!$AK$2:$AK$167,economics!$AJ$2:$AJ$167,TRUE)-_xlfn.NORM.DIST(AH$30,economics!$AK$2:$AK$167,economics!$AJ$2:$AJ$167,TRUE)))),"")</f>
        <v/>
      </c>
      <c r="AI36" t="str">
        <f t="array" ref="AI36">IFERROR((SUMPRODUCT((economics!$AG$2:$AG$167=$B36)*(economics!$D$2:$D$167="whr")*economics!$AI$2:$AI$167*(_xlfn.NORM.DIST(AI$3,economics!$AK$2:$AK$167,economics!$AJ$2:$AJ$167,TRUE)-_xlfn.NORM.DIST(AI$30,economics!$AK$2:$AK$167,economics!$AJ$2:$AJ$167,TRUE))*economics!$AM$2:$AM$167))/(SUMPRODUCT((economics!$AG$2:$AG$167=$B36)*(economics!$D$2:$D$167="whr")*economics!$AI$2:$AI$167*(_xlfn.NORM.DIST(AI$3,economics!$AK$2:$AK$167,economics!$AJ$2:$AJ$167,TRUE)-_xlfn.NORM.DIST(AI$30,economics!$AK$2:$AK$167,economics!$AJ$2:$AJ$167,TRUE)))),"")</f>
        <v/>
      </c>
      <c r="AJ36" t="str">
        <f t="array" ref="AJ36">IFERROR((SUMPRODUCT((economics!$AG$2:$AG$167=$B36)*(economics!$D$2:$D$167="whr")*economics!$AI$2:$AI$167*(_xlfn.NORM.DIST(AJ$3,economics!$AK$2:$AK$167,economics!$AJ$2:$AJ$167,TRUE)-_xlfn.NORM.DIST(AJ$30,economics!$AK$2:$AK$167,economics!$AJ$2:$AJ$167,TRUE))*economics!$AM$2:$AM$167))/(SUMPRODUCT((economics!$AG$2:$AG$167=$B36)*(economics!$D$2:$D$167="whr")*economics!$AI$2:$AI$167*(_xlfn.NORM.DIST(AJ$3,economics!$AK$2:$AK$167,economics!$AJ$2:$AJ$167,TRUE)-_xlfn.NORM.DIST(AJ$30,economics!$AK$2:$AK$167,economics!$AJ$2:$AJ$167,TRUE)))),"")</f>
        <v/>
      </c>
      <c r="AK36" t="str">
        <f t="array" ref="AK36">IFERROR((SUMPRODUCT((economics!$AG$2:$AG$167=$B36)*(economics!$D$2:$D$167="whr")*economics!$AI$2:$AI$167*(_xlfn.NORM.DIST(AK$3,economics!$AK$2:$AK$167,economics!$AJ$2:$AJ$167,TRUE)-_xlfn.NORM.DIST(AK$30,economics!$AK$2:$AK$167,economics!$AJ$2:$AJ$167,TRUE))*economics!$AM$2:$AM$167))/(SUMPRODUCT((economics!$AG$2:$AG$167=$B36)*(economics!$D$2:$D$167="whr")*economics!$AI$2:$AI$167*(_xlfn.NORM.DIST(AK$3,economics!$AK$2:$AK$167,economics!$AJ$2:$AJ$167,TRUE)-_xlfn.NORM.DIST(AK$30,economics!$AK$2:$AK$167,economics!$AJ$2:$AJ$167,TRUE)))),"")</f>
        <v/>
      </c>
      <c r="AL36" t="str">
        <f t="array" ref="AL36">IFERROR((SUMPRODUCT((economics!$AG$2:$AG$167=$B36)*(economics!$D$2:$D$167="whr")*economics!$AI$2:$AI$167*(_xlfn.NORM.DIST(AL$3,economics!$AK$2:$AK$167,economics!$AJ$2:$AJ$167,TRUE)-_xlfn.NORM.DIST(AL$30,economics!$AK$2:$AK$167,economics!$AJ$2:$AJ$167,TRUE))*economics!$AM$2:$AM$167))/(SUMPRODUCT((economics!$AG$2:$AG$167=$B36)*(economics!$D$2:$D$167="whr")*economics!$AI$2:$AI$167*(_xlfn.NORM.DIST(AL$3,economics!$AK$2:$AK$167,economics!$AJ$2:$AJ$167,TRUE)-_xlfn.NORM.DIST(AL$30,economics!$AK$2:$AK$167,economics!$AJ$2:$AJ$167,TRUE)))),"")</f>
        <v/>
      </c>
      <c r="AM36" t="str">
        <f t="array" ref="AM36">IFERROR((SUMPRODUCT((economics!$AG$2:$AG$167=$B36)*(economics!$D$2:$D$167="whr")*economics!$AI$2:$AI$167*(_xlfn.NORM.DIST(AM$3,economics!$AK$2:$AK$167,economics!$AJ$2:$AJ$167,TRUE)-_xlfn.NORM.DIST(AM$30,economics!$AK$2:$AK$167,economics!$AJ$2:$AJ$167,TRUE))*economics!$AM$2:$AM$167))/(SUMPRODUCT((economics!$AG$2:$AG$167=$B36)*(economics!$D$2:$D$167="whr")*economics!$AI$2:$AI$167*(_xlfn.NORM.DIST(AM$3,economics!$AK$2:$AK$167,economics!$AJ$2:$AJ$167,TRUE)-_xlfn.NORM.DIST(AM$30,economics!$AK$2:$AK$167,economics!$AJ$2:$AJ$167,TRUE)))),"")</f>
        <v/>
      </c>
      <c r="AN36" t="str">
        <f t="array" ref="AN36">IFERROR((SUMPRODUCT((economics!$AG$2:$AG$167=$B36)*(economics!$D$2:$D$167="whr")*economics!$AI$2:$AI$167*(_xlfn.NORM.DIST(AN$3,economics!$AK$2:$AK$167,economics!$AJ$2:$AJ$167,TRUE)-_xlfn.NORM.DIST(AN$30,economics!$AK$2:$AK$167,economics!$AJ$2:$AJ$167,TRUE))*economics!$AM$2:$AM$167))/(SUMPRODUCT((economics!$AG$2:$AG$167=$B36)*(economics!$D$2:$D$167="whr")*economics!$AI$2:$AI$167*(_xlfn.NORM.DIST(AN$3,economics!$AK$2:$AK$167,economics!$AJ$2:$AJ$167,TRUE)-_xlfn.NORM.DIST(AN$30,economics!$AK$2:$AK$167,economics!$AJ$2:$AJ$167,TRUE)))),"")</f>
        <v/>
      </c>
      <c r="AO36" t="str">
        <f t="array" ref="AO36">IFERROR((SUMPRODUCT((economics!$AG$2:$AG$167=$B36)*(economics!$D$2:$D$167="whr")*economics!$AI$2:$AI$167*(_xlfn.NORM.DIST(AO$3,economics!$AK$2:$AK$167,economics!$AJ$2:$AJ$167,TRUE)-_xlfn.NORM.DIST(AO$30,economics!$AK$2:$AK$167,economics!$AJ$2:$AJ$167,TRUE))*economics!$AM$2:$AM$167))/(SUMPRODUCT((economics!$AG$2:$AG$167=$B36)*(economics!$D$2:$D$167="whr")*economics!$AI$2:$AI$167*(_xlfn.NORM.DIST(AO$3,economics!$AK$2:$AK$167,economics!$AJ$2:$AJ$167,TRUE)-_xlfn.NORM.DIST(AO$30,economics!$AK$2:$AK$167,economics!$AJ$2:$AJ$167,TRUE)))),"")</f>
        <v/>
      </c>
      <c r="AP36" t="str">
        <f t="array" ref="AP36">IFERROR((SUMPRODUCT((economics!$AG$2:$AG$167=$B36)*(economics!$D$2:$D$167="whr")*economics!$AI$2:$AI$167*(_xlfn.NORM.DIST(AP$3,economics!$AK$2:$AK$167,economics!$AJ$2:$AJ$167,TRUE)-_xlfn.NORM.DIST(AP$30,economics!$AK$2:$AK$167,economics!$AJ$2:$AJ$167,TRUE))*economics!$AM$2:$AM$167))/(SUMPRODUCT((economics!$AG$2:$AG$167=$B36)*(economics!$D$2:$D$167="whr")*economics!$AI$2:$AI$167*(_xlfn.NORM.DIST(AP$3,economics!$AK$2:$AK$167,economics!$AJ$2:$AJ$167,TRUE)-_xlfn.NORM.DIST(AP$30,economics!$AK$2:$AK$167,economics!$AJ$2:$AJ$167,TRUE)))),"")</f>
        <v/>
      </c>
      <c r="AQ36" t="str">
        <f t="array" ref="AQ36">IFERROR((SUMPRODUCT((economics!$AG$2:$AG$167=$B36)*(economics!$D$2:$D$167="whr")*economics!$AI$2:$AI$167*(_xlfn.NORM.DIST(AQ$3,economics!$AK$2:$AK$167,economics!$AJ$2:$AJ$167,TRUE)-_xlfn.NORM.DIST(AQ$30,economics!$AK$2:$AK$167,economics!$AJ$2:$AJ$167,TRUE))*economics!$AM$2:$AM$167))/(SUMPRODUCT((economics!$AG$2:$AG$167=$B36)*(economics!$D$2:$D$167="whr")*economics!$AI$2:$AI$167*(_xlfn.NORM.DIST(AQ$3,economics!$AK$2:$AK$167,economics!$AJ$2:$AJ$167,TRUE)-_xlfn.NORM.DIST(AQ$30,economics!$AK$2:$AK$167,economics!$AJ$2:$AJ$167,TRUE)))),"")</f>
        <v/>
      </c>
      <c r="AR36" t="str">
        <f t="array" ref="AR36">IFERROR((SUMPRODUCT((economics!$AG$2:$AG$167=$B36)*(economics!$D$2:$D$167="whr")*economics!$AI$2:$AI$167*(_xlfn.NORM.DIST(AR$3,economics!$AK$2:$AK$167,economics!$AJ$2:$AJ$167,TRUE)-_xlfn.NORM.DIST(AR$30,economics!$AK$2:$AK$167,economics!$AJ$2:$AJ$167,TRUE))*economics!$AM$2:$AM$167))/(SUMPRODUCT((economics!$AG$2:$AG$167=$B36)*(economics!$D$2:$D$167="whr")*economics!$AI$2:$AI$167*(_xlfn.NORM.DIST(AR$3,economics!$AK$2:$AK$167,economics!$AJ$2:$AJ$167,TRUE)-_xlfn.NORM.DIST(AR$30,economics!$AK$2:$AK$167,economics!$AJ$2:$AJ$167,TRUE)))),"")</f>
        <v/>
      </c>
      <c r="AS36" t="str">
        <f t="array" ref="AS36">IFERROR((SUMPRODUCT((economics!$AG$2:$AG$167=$B36)*(economics!$D$2:$D$167="whr")*economics!$AI$2:$AI$167*(_xlfn.NORM.DIST(AS$3,economics!$AK$2:$AK$167,economics!$AJ$2:$AJ$167,TRUE)-_xlfn.NORM.DIST(AS$30,economics!$AK$2:$AK$167,economics!$AJ$2:$AJ$167,TRUE))*economics!$AM$2:$AM$167))/(SUMPRODUCT((economics!$AG$2:$AG$167=$B36)*(economics!$D$2:$D$167="whr")*economics!$AI$2:$AI$167*(_xlfn.NORM.DIST(AS$3,economics!$AK$2:$AK$167,economics!$AJ$2:$AJ$167,TRUE)-_xlfn.NORM.DIST(AS$30,economics!$AK$2:$AK$167,economics!$AJ$2:$AJ$167,TRUE)))),"")</f>
        <v/>
      </c>
      <c r="AT36" t="str">
        <f t="array" ref="AT36">IFERROR((SUMPRODUCT((economics!$AG$2:$AG$167=$B36)*(economics!$D$2:$D$167="whr")*economics!$AI$2:$AI$167*(_xlfn.NORM.DIST(AT$3,economics!$AK$2:$AK$167,economics!$AJ$2:$AJ$167,TRUE)-_xlfn.NORM.DIST(AT$30,economics!$AK$2:$AK$167,economics!$AJ$2:$AJ$167,TRUE))*economics!$AM$2:$AM$167))/(SUMPRODUCT((economics!$AG$2:$AG$167=$B36)*(economics!$D$2:$D$167="whr")*economics!$AI$2:$AI$167*(_xlfn.NORM.DIST(AT$3,economics!$AK$2:$AK$167,economics!$AJ$2:$AJ$167,TRUE)-_xlfn.NORM.DIST(AT$30,economics!$AK$2:$AK$167,economics!$AJ$2:$AJ$167,TRUE)))),"")</f>
        <v/>
      </c>
      <c r="AU36" t="str">
        <f t="array" ref="AU36">IFERROR((SUMPRODUCT((economics!$AG$2:$AG$167=$B36)*(economics!$D$2:$D$167="whr")*economics!$AI$2:$AI$167*(_xlfn.NORM.DIST(AU$3,economics!$AK$2:$AK$167,economics!$AJ$2:$AJ$167,TRUE)-_xlfn.NORM.DIST(AU$30,economics!$AK$2:$AK$167,economics!$AJ$2:$AJ$167,TRUE))*economics!$AM$2:$AM$167))/(SUMPRODUCT((economics!$AG$2:$AG$167=$B36)*(economics!$D$2:$D$167="whr")*economics!$AI$2:$AI$167*(_xlfn.NORM.DIST(AU$3,economics!$AK$2:$AK$167,economics!$AJ$2:$AJ$167,TRUE)-_xlfn.NORM.DIST(AU$30,economics!$AK$2:$AK$167,economics!$AJ$2:$AJ$167,TRUE)))),"")</f>
        <v/>
      </c>
      <c r="AV36" t="str">
        <f t="array" ref="AV36">IFERROR((SUMPRODUCT((economics!$AG$2:$AG$167=$B36)*(economics!$D$2:$D$167="whr")*economics!$AI$2:$AI$167*(_xlfn.NORM.DIST(AV$3,economics!$AK$2:$AK$167,economics!$AJ$2:$AJ$167,TRUE)-_xlfn.NORM.DIST(AV$30,economics!$AK$2:$AK$167,economics!$AJ$2:$AJ$167,TRUE))*economics!$AM$2:$AM$167))/(SUMPRODUCT((economics!$AG$2:$AG$167=$B36)*(economics!$D$2:$D$167="whr")*economics!$AI$2:$AI$167*(_xlfn.NORM.DIST(AV$3,economics!$AK$2:$AK$167,economics!$AJ$2:$AJ$167,TRUE)-_xlfn.NORM.DIST(AV$30,economics!$AK$2:$AK$167,economics!$AJ$2:$AJ$167,TRUE)))),"")</f>
        <v/>
      </c>
      <c r="AW36" t="str">
        <f t="array" ref="AW36">IFERROR((SUMPRODUCT((economics!$AG$2:$AG$167=$B36)*(economics!$D$2:$D$167="whr")*economics!$AI$2:$AI$167*(_xlfn.NORM.DIST(AW$3,economics!$AK$2:$AK$167,economics!$AJ$2:$AJ$167,TRUE)-_xlfn.NORM.DIST(AW$30,economics!$AK$2:$AK$167,economics!$AJ$2:$AJ$167,TRUE))*economics!$AM$2:$AM$167))/(SUMPRODUCT((economics!$AG$2:$AG$167=$B36)*(economics!$D$2:$D$167="whr")*economics!$AI$2:$AI$167*(_xlfn.NORM.DIST(AW$3,economics!$AK$2:$AK$167,economics!$AJ$2:$AJ$167,TRUE)-_xlfn.NORM.DIST(AW$30,economics!$AK$2:$AK$167,economics!$AJ$2:$AJ$167,TRUE)))),"")</f>
        <v/>
      </c>
      <c r="AX36" t="str">
        <f t="array" ref="AX36">IFERROR((SUMPRODUCT((economics!$AG$2:$AG$167=$B36)*(economics!$D$2:$D$167="whr")*economics!$AI$2:$AI$167*(_xlfn.NORM.DIST(AX$3,economics!$AK$2:$AK$167,economics!$AJ$2:$AJ$167,TRUE)-_xlfn.NORM.DIST(AX$30,economics!$AK$2:$AK$167,economics!$AJ$2:$AJ$167,TRUE))*economics!$AM$2:$AM$167))/(SUMPRODUCT((economics!$AG$2:$AG$167=$B36)*(economics!$D$2:$D$167="whr")*economics!$AI$2:$AI$167*(_xlfn.NORM.DIST(AX$3,economics!$AK$2:$AK$167,economics!$AJ$2:$AJ$167,TRUE)-_xlfn.NORM.DIST(AX$30,economics!$AK$2:$AK$167,economics!$AJ$2:$AJ$167,TRUE)))),"")</f>
        <v/>
      </c>
      <c r="AY36" t="str">
        <f t="array" ref="AY36">IFERROR((SUMPRODUCT((economics!$AG$2:$AG$167=$B36)*(economics!$D$2:$D$167="whr")*economics!$AI$2:$AI$167*(_xlfn.NORM.DIST(AY$3,economics!$AK$2:$AK$167,economics!$AJ$2:$AJ$167,TRUE)-_xlfn.NORM.DIST(AY$30,economics!$AK$2:$AK$167,economics!$AJ$2:$AJ$167,TRUE))*economics!$AM$2:$AM$167))/(SUMPRODUCT((economics!$AG$2:$AG$167=$B36)*(economics!$D$2:$D$167="whr")*economics!$AI$2:$AI$167*(_xlfn.NORM.DIST(AY$3,economics!$AK$2:$AK$167,economics!$AJ$2:$AJ$167,TRUE)-_xlfn.NORM.DIST(AY$30,economics!$AK$2:$AK$167,economics!$AJ$2:$AJ$167,TRUE)))),"")</f>
        <v/>
      </c>
      <c r="AZ36" t="str">
        <f t="array" ref="AZ36">IFERROR((SUMPRODUCT((economics!$AG$2:$AG$167=$B36)*(economics!$D$2:$D$167="whr")*economics!$AI$2:$AI$167*(_xlfn.NORM.DIST(AZ$3,economics!$AK$2:$AK$167,economics!$AJ$2:$AJ$167,TRUE)-_xlfn.NORM.DIST(AZ$30,economics!$AK$2:$AK$167,economics!$AJ$2:$AJ$167,TRUE))*economics!$AM$2:$AM$167))/(SUMPRODUCT((economics!$AG$2:$AG$167=$B36)*(economics!$D$2:$D$167="whr")*economics!$AI$2:$AI$167*(_xlfn.NORM.DIST(AZ$3,economics!$AK$2:$AK$167,economics!$AJ$2:$AJ$167,TRUE)-_xlfn.NORM.DIST(AZ$30,economics!$AK$2:$AK$167,economics!$AJ$2:$AJ$167,TRUE)))),"")</f>
        <v/>
      </c>
      <c r="BA36" t="str">
        <f t="array" ref="BA36">IFERROR((SUMPRODUCT((economics!$AG$2:$AG$167=$B36)*(economics!$D$2:$D$167="whr")*economics!$AI$2:$AI$167*(_xlfn.NORM.DIST(BA$3,economics!$AK$2:$AK$167,economics!$AJ$2:$AJ$167,TRUE)-_xlfn.NORM.DIST(BA$30,economics!$AK$2:$AK$167,economics!$AJ$2:$AJ$167,TRUE))*economics!$AM$2:$AM$167))/(SUMPRODUCT((economics!$AG$2:$AG$167=$B36)*(economics!$D$2:$D$167="whr")*economics!$AI$2:$AI$167*(_xlfn.NORM.DIST(BA$3,economics!$AK$2:$AK$167,economics!$AJ$2:$AJ$167,TRUE)-_xlfn.NORM.DIST(BA$30,economics!$AK$2:$AK$167,economics!$AJ$2:$AJ$167,TRUE)))),"")</f>
        <v/>
      </c>
      <c r="BB36" t="str">
        <f t="array" ref="BB36">IFERROR((SUMPRODUCT((economics!$AG$2:$AG$167=$B36)*(economics!$D$2:$D$167="whr")*economics!$AI$2:$AI$167*(_xlfn.NORM.DIST(BB$3,economics!$AK$2:$AK$167,economics!$AJ$2:$AJ$167,TRUE)-_xlfn.NORM.DIST(BB$30,economics!$AK$2:$AK$167,economics!$AJ$2:$AJ$167,TRUE))*economics!$AM$2:$AM$167))/(SUMPRODUCT((economics!$AG$2:$AG$167=$B36)*(economics!$D$2:$D$167="whr")*economics!$AI$2:$AI$167*(_xlfn.NORM.DIST(BB$3,economics!$AK$2:$AK$167,economics!$AJ$2:$AJ$167,TRUE)-_xlfn.NORM.DIST(BB$30,economics!$AK$2:$AK$167,economics!$AJ$2:$AJ$167,TRUE)))),"")</f>
        <v/>
      </c>
      <c r="BC36" t="str">
        <f t="array" ref="BC36">IFERROR((SUMPRODUCT((economics!$AG$2:$AG$167=$B36)*(economics!$D$2:$D$167="whr")*economics!$AI$2:$AI$167*(_xlfn.NORM.DIST(BC$3,economics!$AK$2:$AK$167,economics!$AJ$2:$AJ$167,TRUE)-_xlfn.NORM.DIST(BC$30,economics!$AK$2:$AK$167,economics!$AJ$2:$AJ$167,TRUE))*economics!$AM$2:$AM$167))/(SUMPRODUCT((economics!$AG$2:$AG$167=$B36)*(economics!$D$2:$D$167="whr")*economics!$AI$2:$AI$167*(_xlfn.NORM.DIST(BC$3,economics!$AK$2:$AK$167,economics!$AJ$2:$AJ$167,TRUE)-_xlfn.NORM.DIST(BC$30,economics!$AK$2:$AK$167,economics!$AJ$2:$AJ$167,TRUE)))),"")</f>
        <v/>
      </c>
      <c r="BD36" t="str">
        <f t="array" ref="BD36">IFERROR((SUMPRODUCT((economics!$AG$2:$AG$167=$B36)*(economics!$D$2:$D$167="whr")*economics!$AI$2:$AI$167*(_xlfn.NORM.DIST(BD$3,economics!$AK$2:$AK$167,economics!$AJ$2:$AJ$167,TRUE)-_xlfn.NORM.DIST(BD$30,economics!$AK$2:$AK$167,economics!$AJ$2:$AJ$167,TRUE))*economics!$AM$2:$AM$167))/(SUMPRODUCT((economics!$AG$2:$AG$167=$B36)*(economics!$D$2:$D$167="whr")*economics!$AI$2:$AI$167*(_xlfn.NORM.DIST(BD$3,economics!$AK$2:$AK$167,economics!$AJ$2:$AJ$167,TRUE)-_xlfn.NORM.DIST(BD$30,economics!$AK$2:$AK$167,economics!$AJ$2:$AJ$167,TRUE)))),"")</f>
        <v/>
      </c>
      <c r="BE36" t="str">
        <f t="array" ref="BE36">IFERROR((SUMPRODUCT((economics!$AG$2:$AG$167=$B36)*(economics!$D$2:$D$167="whr")*economics!$AI$2:$AI$167*(_xlfn.NORM.DIST(BE$3,economics!$AK$2:$AK$167,economics!$AJ$2:$AJ$167,TRUE)-_xlfn.NORM.DIST(BE$30,economics!$AK$2:$AK$167,economics!$AJ$2:$AJ$167,TRUE))*economics!$AM$2:$AM$167))/(SUMPRODUCT((economics!$AG$2:$AG$167=$B36)*(economics!$D$2:$D$167="whr")*economics!$AI$2:$AI$167*(_xlfn.NORM.DIST(BE$3,economics!$AK$2:$AK$167,economics!$AJ$2:$AJ$167,TRUE)-_xlfn.NORM.DIST(BE$30,economics!$AK$2:$AK$167,economics!$AJ$2:$AJ$167,TRUE)))),"")</f>
        <v/>
      </c>
      <c r="BF36" t="str">
        <f t="array" ref="BF36">IFERROR((SUMPRODUCT((economics!$AG$2:$AG$167=$B36)*(economics!$D$2:$D$167="whr")*economics!$AI$2:$AI$167*(_xlfn.NORM.DIST(BF$3,economics!$AK$2:$AK$167,economics!$AJ$2:$AJ$167,TRUE)-_xlfn.NORM.DIST(BF$30,economics!$AK$2:$AK$167,economics!$AJ$2:$AJ$167,TRUE))*economics!$AM$2:$AM$167))/(SUMPRODUCT((economics!$AG$2:$AG$167=$B36)*(economics!$D$2:$D$167="whr")*economics!$AI$2:$AI$167*(_xlfn.NORM.DIST(BF$3,economics!$AK$2:$AK$167,economics!$AJ$2:$AJ$167,TRUE)-_xlfn.NORM.DIST(BF$30,economics!$AK$2:$AK$167,economics!$AJ$2:$AJ$167,TRUE)))),"")</f>
        <v/>
      </c>
      <c r="BG36" t="str">
        <f t="array" ref="BG36">IFERROR((SUMPRODUCT((economics!$AG$2:$AG$167=$B36)*(economics!$D$2:$D$167="whr")*economics!$AI$2:$AI$167*(_xlfn.NORM.DIST(BG$3,economics!$AK$2:$AK$167,economics!$AJ$2:$AJ$167,TRUE)-_xlfn.NORM.DIST(BG$30,economics!$AK$2:$AK$167,economics!$AJ$2:$AJ$167,TRUE))*economics!$AM$2:$AM$167))/(SUMPRODUCT((economics!$AG$2:$AG$167=$B36)*(economics!$D$2:$D$167="whr")*economics!$AI$2:$AI$167*(_xlfn.NORM.DIST(BG$3,economics!$AK$2:$AK$167,economics!$AJ$2:$AJ$167,TRUE)-_xlfn.NORM.DIST(BG$30,economics!$AK$2:$AK$167,economics!$AJ$2:$AJ$167,TRUE)))),"")</f>
        <v/>
      </c>
      <c r="BH36" t="str">
        <f t="array" ref="BH36">IFERROR((SUMPRODUCT((economics!$AG$2:$AG$167=$B36)*(economics!$D$2:$D$167="whr")*economics!$AI$2:$AI$167*(_xlfn.NORM.DIST(BH$3,economics!$AK$2:$AK$167,economics!$AJ$2:$AJ$167,TRUE)-_xlfn.NORM.DIST(BH$30,economics!$AK$2:$AK$167,economics!$AJ$2:$AJ$167,TRUE))*economics!$AM$2:$AM$167))/(SUMPRODUCT((economics!$AG$2:$AG$167=$B36)*(economics!$D$2:$D$167="whr")*economics!$AI$2:$AI$167*(_xlfn.NORM.DIST(BH$3,economics!$AK$2:$AK$167,economics!$AJ$2:$AJ$167,TRUE)-_xlfn.NORM.DIST(BH$30,economics!$AK$2:$AK$167,economics!$AJ$2:$AJ$167,TRUE)))),"")</f>
        <v/>
      </c>
      <c r="BI36" t="str">
        <f t="array" ref="BI36">IFERROR((SUMPRODUCT((economics!$AG$2:$AG$167=$B36)*(economics!$D$2:$D$167="whr")*economics!$AI$2:$AI$167*(_xlfn.NORM.DIST(BI$3,economics!$AK$2:$AK$167,economics!$AJ$2:$AJ$167,TRUE)-_xlfn.NORM.DIST(BI$30,economics!$AK$2:$AK$167,economics!$AJ$2:$AJ$167,TRUE))*economics!$AM$2:$AM$167))/(SUMPRODUCT((economics!$AG$2:$AG$167=$B36)*(economics!$D$2:$D$167="whr")*economics!$AI$2:$AI$167*(_xlfn.NORM.DIST(BI$3,economics!$AK$2:$AK$167,economics!$AJ$2:$AJ$167,TRUE)-_xlfn.NORM.DIST(BI$30,economics!$AK$2:$AK$167,economics!$AJ$2:$AJ$167,TRUE)))),"")</f>
        <v/>
      </c>
      <c r="BJ36" t="str">
        <f t="array" ref="BJ36">IFERROR((SUMPRODUCT((economics!$AG$2:$AG$167=$B36)*(economics!$D$2:$D$167="whr")*economics!$AI$2:$AI$167*(_xlfn.NORM.DIST(BJ$3,economics!$AK$2:$AK$167,economics!$AJ$2:$AJ$167,TRUE)-_xlfn.NORM.DIST(BJ$30,economics!$AK$2:$AK$167,economics!$AJ$2:$AJ$167,TRUE))*economics!$AM$2:$AM$167))/(SUMPRODUCT((economics!$AG$2:$AG$167=$B36)*(economics!$D$2:$D$167="whr")*economics!$AI$2:$AI$167*(_xlfn.NORM.DIST(BJ$3,economics!$AK$2:$AK$167,economics!$AJ$2:$AJ$167,TRUE)-_xlfn.NORM.DIST(BJ$30,economics!$AK$2:$AK$167,economics!$AJ$2:$AJ$167,TRUE)))),"")</f>
        <v/>
      </c>
      <c r="BK36" t="str">
        <f t="array" ref="BK36">IFERROR((SUMPRODUCT((economics!$AG$2:$AG$167=$B36)*(economics!$D$2:$D$167="whr")*economics!$AI$2:$AI$167*(_xlfn.NORM.DIST(BK$3,economics!$AK$2:$AK$167,economics!$AJ$2:$AJ$167,TRUE)-_xlfn.NORM.DIST(BK$30,economics!$AK$2:$AK$167,economics!$AJ$2:$AJ$167,TRUE))*economics!$AM$2:$AM$167))/(SUMPRODUCT((economics!$AG$2:$AG$167=$B36)*(economics!$D$2:$D$167="whr")*economics!$AI$2:$AI$167*(_xlfn.NORM.DIST(BK$3,economics!$AK$2:$AK$167,economics!$AJ$2:$AJ$167,TRUE)-_xlfn.NORM.DIST(BK$30,economics!$AK$2:$AK$167,economics!$AJ$2:$AJ$167,TRUE)))),"")</f>
        <v/>
      </c>
      <c r="BL36" t="str">
        <f t="array" ref="BL36">IFERROR((SUMPRODUCT((economics!$AG$2:$AG$167=$B36)*(economics!$D$2:$D$167="whr")*economics!$AI$2:$AI$167*(_xlfn.NORM.DIST(BL$3,economics!$AK$2:$AK$167,economics!$AJ$2:$AJ$167,TRUE)-_xlfn.NORM.DIST(BL$30,economics!$AK$2:$AK$167,economics!$AJ$2:$AJ$167,TRUE))*economics!$AM$2:$AM$167))/(SUMPRODUCT((economics!$AG$2:$AG$167=$B36)*(economics!$D$2:$D$167="whr")*economics!$AI$2:$AI$167*(_xlfn.NORM.DIST(BL$3,economics!$AK$2:$AK$167,economics!$AJ$2:$AJ$167,TRUE)-_xlfn.NORM.DIST(BL$30,economics!$AK$2:$AK$167,economics!$AJ$2:$AJ$167,TRUE)))),"")</f>
        <v/>
      </c>
      <c r="BM36" t="str">
        <f t="array" ref="BM36">IFERROR((SUMPRODUCT((economics!$AG$2:$AG$167=$B36)*(economics!$D$2:$D$167="whr")*economics!$AI$2:$AI$167*(_xlfn.NORM.DIST(BM$3,economics!$AK$2:$AK$167,economics!$AJ$2:$AJ$167,TRUE)-_xlfn.NORM.DIST(BM$30,economics!$AK$2:$AK$167,economics!$AJ$2:$AJ$167,TRUE))*economics!$AM$2:$AM$167))/(SUMPRODUCT((economics!$AG$2:$AG$167=$B36)*(economics!$D$2:$D$167="whr")*economics!$AI$2:$AI$167*(_xlfn.NORM.DIST(BM$3,economics!$AK$2:$AK$167,economics!$AJ$2:$AJ$167,TRUE)-_xlfn.NORM.DIST(BM$30,economics!$AK$2:$AK$167,economics!$AJ$2:$AJ$167,TRUE)))),"")</f>
        <v/>
      </c>
      <c r="BN36" t="str">
        <f t="array" ref="BN36">IFERROR((SUMPRODUCT((economics!$AG$2:$AG$167=$B36)*(economics!$D$2:$D$167="whr")*economics!$AI$2:$AI$167*(_xlfn.NORM.DIST(BN$3,economics!$AK$2:$AK$167,economics!$AJ$2:$AJ$167,TRUE)-_xlfn.NORM.DIST(BN$30,economics!$AK$2:$AK$167,economics!$AJ$2:$AJ$167,TRUE))*economics!$AM$2:$AM$167))/(SUMPRODUCT((economics!$AG$2:$AG$167=$B36)*(economics!$D$2:$D$167="whr")*economics!$AI$2:$AI$167*(_xlfn.NORM.DIST(BN$3,economics!$AK$2:$AK$167,economics!$AJ$2:$AJ$167,TRUE)-_xlfn.NORM.DIST(BN$30,economics!$AK$2:$AK$167,economics!$AJ$2:$AJ$167,TRUE)))),"")</f>
        <v/>
      </c>
      <c r="BO36" t="str">
        <f t="array" ref="BO36">IFERROR((SUMPRODUCT((economics!$AG$2:$AG$167=$B36)*(economics!$D$2:$D$167="whr")*economics!$AI$2:$AI$167*(_xlfn.NORM.DIST(BO$3,economics!$AK$2:$AK$167,economics!$AJ$2:$AJ$167,TRUE)-_xlfn.NORM.DIST(BO$30,economics!$AK$2:$AK$167,economics!$AJ$2:$AJ$167,TRUE))*economics!$AM$2:$AM$167))/(SUMPRODUCT((economics!$AG$2:$AG$167=$B36)*(economics!$D$2:$D$167="whr")*economics!$AI$2:$AI$167*(_xlfn.NORM.DIST(BO$3,economics!$AK$2:$AK$167,economics!$AJ$2:$AJ$167,TRUE)-_xlfn.NORM.DIST(BO$30,economics!$AK$2:$AK$167,economics!$AJ$2:$AJ$167,TRUE)))),"")</f>
        <v/>
      </c>
      <c r="BP36" t="str">
        <f t="array" ref="BP36">IFERROR((SUMPRODUCT((economics!$AG$2:$AG$167=$B36)*(economics!$D$2:$D$167="whr")*economics!$AI$2:$AI$167*(_xlfn.NORM.DIST(BP$3,economics!$AK$2:$AK$167,economics!$AJ$2:$AJ$167,TRUE)-_xlfn.NORM.DIST(BP$30,economics!$AK$2:$AK$167,economics!$AJ$2:$AJ$167,TRUE))*economics!$AM$2:$AM$167))/(SUMPRODUCT((economics!$AG$2:$AG$167=$B36)*(economics!$D$2:$D$167="whr")*economics!$AI$2:$AI$167*(_xlfn.NORM.DIST(BP$3,economics!$AK$2:$AK$167,economics!$AJ$2:$AJ$167,TRUE)-_xlfn.NORM.DIST(BP$30,economics!$AK$2:$AK$167,economics!$AJ$2:$AJ$167,TRUE)))),"")</f>
        <v/>
      </c>
      <c r="BQ36" t="str">
        <f t="array" ref="BQ36">IFERROR((SUMPRODUCT((economics!$AG$2:$AG$167=$B36)*(economics!$D$2:$D$167="whr")*economics!$AI$2:$AI$167*(_xlfn.NORM.DIST(BQ$3,economics!$AK$2:$AK$167,economics!$AJ$2:$AJ$167,TRUE)-_xlfn.NORM.DIST(BQ$30,economics!$AK$2:$AK$167,economics!$AJ$2:$AJ$167,TRUE))*economics!$AM$2:$AM$167))/(SUMPRODUCT((economics!$AG$2:$AG$167=$B36)*(economics!$D$2:$D$167="whr")*economics!$AI$2:$AI$167*(_xlfn.NORM.DIST(BQ$3,economics!$AK$2:$AK$167,economics!$AJ$2:$AJ$167,TRUE)-_xlfn.NORM.DIST(BQ$30,economics!$AK$2:$AK$167,economics!$AJ$2:$AJ$167,TRUE)))),"")</f>
        <v/>
      </c>
      <c r="BR36" t="str">
        <f t="array" ref="BR36">IFERROR((SUMPRODUCT((economics!$AG$2:$AG$167=$B36)*(economics!$D$2:$D$167="whr")*economics!$AI$2:$AI$167*(_xlfn.NORM.DIST(BR$3,economics!$AK$2:$AK$167,economics!$AJ$2:$AJ$167,TRUE)-_xlfn.NORM.DIST(BR$30,economics!$AK$2:$AK$167,economics!$AJ$2:$AJ$167,TRUE))*economics!$AM$2:$AM$167))/(SUMPRODUCT((economics!$AG$2:$AG$167=$B36)*(economics!$D$2:$D$167="whr")*economics!$AI$2:$AI$167*(_xlfn.NORM.DIST(BR$3,economics!$AK$2:$AK$167,economics!$AJ$2:$AJ$167,TRUE)-_xlfn.NORM.DIST(BR$30,economics!$AK$2:$AK$167,economics!$AJ$2:$AJ$167,TRUE)))),"")</f>
        <v/>
      </c>
      <c r="BS36" t="str">
        <f t="array" ref="BS36">IFERROR((SUMPRODUCT((economics!$AG$2:$AG$167=$B36)*(economics!$D$2:$D$167="whr")*economics!$AI$2:$AI$167*(_xlfn.NORM.DIST(BS$3,economics!$AK$2:$AK$167,economics!$AJ$2:$AJ$167,TRUE)-_xlfn.NORM.DIST(BS$30,economics!$AK$2:$AK$167,economics!$AJ$2:$AJ$167,TRUE))*economics!$AM$2:$AM$167))/(SUMPRODUCT((economics!$AG$2:$AG$167=$B36)*(economics!$D$2:$D$167="whr")*economics!$AI$2:$AI$167*(_xlfn.NORM.DIST(BS$3,economics!$AK$2:$AK$167,economics!$AJ$2:$AJ$167,TRUE)-_xlfn.NORM.DIST(BS$30,economics!$AK$2:$AK$167,economics!$AJ$2:$AJ$167,TRUE)))),"")</f>
        <v/>
      </c>
      <c r="BT36" t="str">
        <f t="array" ref="BT36">IFERROR((SUMPRODUCT((economics!$AG$2:$AG$167=$B36)*(economics!$D$2:$D$167="whr")*economics!$AI$2:$AI$167*(_xlfn.NORM.DIST(BT$3,economics!$AK$2:$AK$167,economics!$AJ$2:$AJ$167,TRUE)-_xlfn.NORM.DIST(BT$30,economics!$AK$2:$AK$167,economics!$AJ$2:$AJ$167,TRUE))*economics!$AM$2:$AM$167))/(SUMPRODUCT((economics!$AG$2:$AG$167=$B36)*(economics!$D$2:$D$167="whr")*economics!$AI$2:$AI$167*(_xlfn.NORM.DIST(BT$3,economics!$AK$2:$AK$167,economics!$AJ$2:$AJ$167,TRUE)-_xlfn.NORM.DIST(BT$30,economics!$AK$2:$AK$167,economics!$AJ$2:$AJ$167,TRUE)))),"")</f>
        <v/>
      </c>
      <c r="BU36" t="str">
        <f t="array" ref="BU36">IFERROR((SUMPRODUCT((economics!$AG$2:$AG$167=$B36)*(economics!$D$2:$D$167="whr")*economics!$AI$2:$AI$167*(_xlfn.NORM.DIST(BU$3,economics!$AK$2:$AK$167,economics!$AJ$2:$AJ$167,TRUE)-_xlfn.NORM.DIST(BU$30,economics!$AK$2:$AK$167,economics!$AJ$2:$AJ$167,TRUE))*economics!$AM$2:$AM$167))/(SUMPRODUCT((economics!$AG$2:$AG$167=$B36)*(economics!$D$2:$D$167="whr")*economics!$AI$2:$AI$167*(_xlfn.NORM.DIST(BU$3,economics!$AK$2:$AK$167,economics!$AJ$2:$AJ$167,TRUE)-_xlfn.NORM.DIST(BU$30,economics!$AK$2:$AK$167,economics!$AJ$2:$AJ$167,TRUE)))),"")</f>
        <v/>
      </c>
      <c r="BV36" t="str">
        <f t="array" ref="BV36">IFERROR((SUMPRODUCT((economics!$AG$2:$AG$167=$B36)*(economics!$D$2:$D$167="whr")*economics!$AI$2:$AI$167*(_xlfn.NORM.DIST(BV$3,economics!$AK$2:$AK$167,economics!$AJ$2:$AJ$167,TRUE)-_xlfn.NORM.DIST(BV$30,economics!$AK$2:$AK$167,economics!$AJ$2:$AJ$167,TRUE))*economics!$AM$2:$AM$167))/(SUMPRODUCT((economics!$AG$2:$AG$167=$B36)*(economics!$D$2:$D$167="whr")*economics!$AI$2:$AI$167*(_xlfn.NORM.DIST(BV$3,economics!$AK$2:$AK$167,economics!$AJ$2:$AJ$167,TRUE)-_xlfn.NORM.DIST(BV$30,economics!$AK$2:$AK$167,economics!$AJ$2:$AJ$167,TRUE)))),"")</f>
        <v/>
      </c>
      <c r="BW36" t="str">
        <f t="array" ref="BW36">IFERROR((SUMPRODUCT((economics!$AG$2:$AG$167=$B36)*(economics!$D$2:$D$167="whr")*economics!$AI$2:$AI$167*(_xlfn.NORM.DIST(BW$3,economics!$AK$2:$AK$167,economics!$AJ$2:$AJ$167,TRUE)-_xlfn.NORM.DIST(BW$30,economics!$AK$2:$AK$167,economics!$AJ$2:$AJ$167,TRUE))*economics!$AM$2:$AM$167))/(SUMPRODUCT((economics!$AG$2:$AG$167=$B36)*(economics!$D$2:$D$167="whr")*economics!$AI$2:$AI$167*(_xlfn.NORM.DIST(BW$3,economics!$AK$2:$AK$167,economics!$AJ$2:$AJ$167,TRUE)-_xlfn.NORM.DIST(BW$30,economics!$AK$2:$AK$167,economics!$AJ$2:$AJ$167,TRUE)))),"")</f>
        <v/>
      </c>
      <c r="BX36" t="str">
        <f t="array" ref="BX36">IFERROR((SUMPRODUCT((economics!$AG$2:$AG$167=$B36)*(economics!$D$2:$D$167="whr")*economics!$AI$2:$AI$167*(_xlfn.NORM.DIST(BX$3,economics!$AK$2:$AK$167,economics!$AJ$2:$AJ$167,TRUE)-_xlfn.NORM.DIST(BX$30,economics!$AK$2:$AK$167,economics!$AJ$2:$AJ$167,TRUE))*economics!$AM$2:$AM$167))/(SUMPRODUCT((economics!$AG$2:$AG$167=$B36)*(economics!$D$2:$D$167="whr")*economics!$AI$2:$AI$167*(_xlfn.NORM.DIST(BX$3,economics!$AK$2:$AK$167,economics!$AJ$2:$AJ$167,TRUE)-_xlfn.NORM.DIST(BX$30,economics!$AK$2:$AK$167,economics!$AJ$2:$AJ$167,TRUE)))),"")</f>
        <v/>
      </c>
      <c r="BY36" t="str">
        <f t="array" ref="BY36">IFERROR((SUMPRODUCT((economics!$AG$2:$AG$167=$B36)*(economics!$D$2:$D$167="whr")*economics!$AI$2:$AI$167*(_xlfn.NORM.DIST(BY$3,economics!$AK$2:$AK$167,economics!$AJ$2:$AJ$167,TRUE)-_xlfn.NORM.DIST(BY$30,economics!$AK$2:$AK$167,economics!$AJ$2:$AJ$167,TRUE))*economics!$AM$2:$AM$167))/(SUMPRODUCT((economics!$AG$2:$AG$167=$B36)*(economics!$D$2:$D$167="whr")*economics!$AI$2:$AI$167*(_xlfn.NORM.DIST(BY$3,economics!$AK$2:$AK$167,economics!$AJ$2:$AJ$167,TRUE)-_xlfn.NORM.DIST(BY$30,economics!$AK$2:$AK$167,economics!$AJ$2:$AJ$167,TRUE)))),"")</f>
        <v/>
      </c>
      <c r="BZ36" t="str">
        <f t="array" ref="BZ36">IFERROR((SUMPRODUCT((economics!$AG$2:$AG$167=$B36)*(economics!$D$2:$D$167="whr")*economics!$AI$2:$AI$167*(_xlfn.NORM.DIST(BZ$3,economics!$AK$2:$AK$167,economics!$AJ$2:$AJ$167,TRUE)-_xlfn.NORM.DIST(BZ$30,economics!$AK$2:$AK$167,economics!$AJ$2:$AJ$167,TRUE))*economics!$AM$2:$AM$167))/(SUMPRODUCT((economics!$AG$2:$AG$167=$B36)*(economics!$D$2:$D$167="whr")*economics!$AI$2:$AI$167*(_xlfn.NORM.DIST(BZ$3,economics!$AK$2:$AK$167,economics!$AJ$2:$AJ$167,TRUE)-_xlfn.NORM.DIST(BZ$30,economics!$AK$2:$AK$167,economics!$AJ$2:$AJ$167,TRUE)))),"")</f>
        <v/>
      </c>
      <c r="CA36" t="str">
        <f t="array" ref="CA36">IFERROR((SUMPRODUCT((economics!$AG$2:$AG$167=$B36)*(economics!$D$2:$D$167="whr")*economics!$AI$2:$AI$167*(_xlfn.NORM.DIST(CA$3,economics!$AK$2:$AK$167,economics!$AJ$2:$AJ$167,TRUE)-_xlfn.NORM.DIST(CA$30,economics!$AK$2:$AK$167,economics!$AJ$2:$AJ$167,TRUE))*economics!$AM$2:$AM$167))/(SUMPRODUCT((economics!$AG$2:$AG$167=$B36)*(economics!$D$2:$D$167="whr")*economics!$AI$2:$AI$167*(_xlfn.NORM.DIST(CA$3,economics!$AK$2:$AK$167,economics!$AJ$2:$AJ$167,TRUE)-_xlfn.NORM.DIST(CA$30,economics!$AK$2:$AK$167,economics!$AJ$2:$AJ$167,TRUE)))),"")</f>
        <v/>
      </c>
      <c r="CB36" t="str">
        <f t="array" ref="CB36">IFERROR((SUMPRODUCT((economics!$AG$2:$AG$167=$B36)*(economics!$D$2:$D$167="whr")*economics!$AI$2:$AI$167*(_xlfn.NORM.DIST(CB$3,economics!$AK$2:$AK$167,economics!$AJ$2:$AJ$167,TRUE)-_xlfn.NORM.DIST(CB$30,economics!$AK$2:$AK$167,economics!$AJ$2:$AJ$167,TRUE))*economics!$AM$2:$AM$167))/(SUMPRODUCT((economics!$AG$2:$AG$167=$B36)*(economics!$D$2:$D$167="whr")*economics!$AI$2:$AI$167*(_xlfn.NORM.DIST(CB$3,economics!$AK$2:$AK$167,economics!$AJ$2:$AJ$167,TRUE)-_xlfn.NORM.DIST(CB$30,economics!$AK$2:$AK$167,economics!$AJ$2:$AJ$167,TRUE)))),"")</f>
        <v/>
      </c>
      <c r="CC36" t="str">
        <f t="array" ref="CC36">IFERROR((SUMPRODUCT((economics!$AG$2:$AG$167=$B36)*(economics!$D$2:$D$167="whr")*economics!$AI$2:$AI$167*(_xlfn.NORM.DIST(CC$3,economics!$AK$2:$AK$167,economics!$AJ$2:$AJ$167,TRUE)-_xlfn.NORM.DIST(CC$30,economics!$AK$2:$AK$167,economics!$AJ$2:$AJ$167,TRUE))*economics!$AM$2:$AM$167))/(SUMPRODUCT((economics!$AG$2:$AG$167=$B36)*(economics!$D$2:$D$167="whr")*economics!$AI$2:$AI$167*(_xlfn.NORM.DIST(CC$3,economics!$AK$2:$AK$167,economics!$AJ$2:$AJ$167,TRUE)-_xlfn.NORM.DIST(CC$30,economics!$AK$2:$AK$167,economics!$AJ$2:$AJ$167,TRUE)))),"")</f>
        <v/>
      </c>
      <c r="CD36" t="str">
        <f t="array" ref="CD36">IFERROR((SUMPRODUCT((economics!$AG$2:$AG$167=$B36)*(economics!$D$2:$D$167="whr")*economics!$AI$2:$AI$167*(_xlfn.NORM.DIST(CD$3,economics!$AK$2:$AK$167,economics!$AJ$2:$AJ$167,TRUE)-_xlfn.NORM.DIST(CD$30,economics!$AK$2:$AK$167,economics!$AJ$2:$AJ$167,TRUE))*economics!$AM$2:$AM$167))/(SUMPRODUCT((economics!$AG$2:$AG$167=$B36)*(economics!$D$2:$D$167="whr")*economics!$AI$2:$AI$167*(_xlfn.NORM.DIST(CD$3,economics!$AK$2:$AK$167,economics!$AJ$2:$AJ$167,TRUE)-_xlfn.NORM.DIST(CD$30,economics!$AK$2:$AK$167,economics!$AJ$2:$AJ$167,TRUE)))),"")</f>
        <v/>
      </c>
      <c r="CE36" t="str">
        <f t="array" ref="CE36">IFERROR((SUMPRODUCT((economics!$AG$2:$AG$167=$B36)*(economics!$D$2:$D$167="whr")*economics!$AI$2:$AI$167*(_xlfn.NORM.DIST(CE$3,economics!$AK$2:$AK$167,economics!$AJ$2:$AJ$167,TRUE)-_xlfn.NORM.DIST(CE$30,economics!$AK$2:$AK$167,economics!$AJ$2:$AJ$167,TRUE))*economics!$AM$2:$AM$167))/(SUMPRODUCT((economics!$AG$2:$AG$167=$B36)*(economics!$D$2:$D$167="whr")*economics!$AI$2:$AI$167*(_xlfn.NORM.DIST(CE$3,economics!$AK$2:$AK$167,economics!$AJ$2:$AJ$167,TRUE)-_xlfn.NORM.DIST(CE$30,economics!$AK$2:$AK$167,economics!$AJ$2:$AJ$167,TRUE)))),"")</f>
        <v/>
      </c>
      <c r="CF36" t="str">
        <f t="array" ref="CF36">IFERROR((SUMPRODUCT((economics!$AG$2:$AG$167=$B36)*(economics!$D$2:$D$167="whr")*economics!$AI$2:$AI$167*(_xlfn.NORM.DIST(CF$3,economics!$AK$2:$AK$167,economics!$AJ$2:$AJ$167,TRUE)-_xlfn.NORM.DIST(CF$30,economics!$AK$2:$AK$167,economics!$AJ$2:$AJ$167,TRUE))*economics!$AM$2:$AM$167))/(SUMPRODUCT((economics!$AG$2:$AG$167=$B36)*(economics!$D$2:$D$167="whr")*economics!$AI$2:$AI$167*(_xlfn.NORM.DIST(CF$3,economics!$AK$2:$AK$167,economics!$AJ$2:$AJ$167,TRUE)-_xlfn.NORM.DIST(CF$30,economics!$AK$2:$AK$167,economics!$AJ$2:$AJ$167,TRUE)))),"")</f>
        <v/>
      </c>
      <c r="CG36" t="str">
        <f t="array" ref="CG36">IFERROR((SUMPRODUCT((economics!$AG$2:$AG$167=$B36)*(economics!$D$2:$D$167="whr")*economics!$AI$2:$AI$167*(_xlfn.NORM.DIST(CG$3,economics!$AK$2:$AK$167,economics!$AJ$2:$AJ$167,TRUE)-_xlfn.NORM.DIST(CG$30,economics!$AK$2:$AK$167,economics!$AJ$2:$AJ$167,TRUE))*economics!$AM$2:$AM$167))/(SUMPRODUCT((economics!$AG$2:$AG$167=$B36)*(economics!$D$2:$D$167="whr")*economics!$AI$2:$AI$167*(_xlfn.NORM.DIST(CG$3,economics!$AK$2:$AK$167,economics!$AJ$2:$AJ$167,TRUE)-_xlfn.NORM.DIST(CG$30,economics!$AK$2:$AK$167,economics!$AJ$2:$AJ$167,TRUE)))),"")</f>
        <v/>
      </c>
      <c r="CH36" t="str">
        <f t="array" ref="CH36">IFERROR((SUMPRODUCT((economics!$AG$2:$AG$167=$B36)*(economics!$D$2:$D$167="whr")*economics!$AI$2:$AI$167*(_xlfn.NORM.DIST(CH$3,economics!$AK$2:$AK$167,economics!$AJ$2:$AJ$167,TRUE)-_xlfn.NORM.DIST(CH$30,economics!$AK$2:$AK$167,economics!$AJ$2:$AJ$167,TRUE))*economics!$AM$2:$AM$167))/(SUMPRODUCT((economics!$AG$2:$AG$167=$B36)*(economics!$D$2:$D$167="whr")*economics!$AI$2:$AI$167*(_xlfn.NORM.DIST(CH$3,economics!$AK$2:$AK$167,economics!$AJ$2:$AJ$167,TRUE)-_xlfn.NORM.DIST(CH$30,economics!$AK$2:$AK$167,economics!$AJ$2:$AJ$167,TRUE)))),"")</f>
        <v/>
      </c>
    </row>
    <row r="37" spans="1:86" x14ac:dyDescent="0.35">
      <c r="A37" t="str">
        <f t="shared" si="0"/>
        <v>food beverage and tobacco 10T12</v>
      </c>
      <c r="B37" t="str">
        <f t="shared" si="0"/>
        <v>10T12</v>
      </c>
      <c r="E37" t="str">
        <f t="array" ref="E37">IFERROR((SUMPRODUCT((economics!$AG$2:$AG$167=$B37)*(economics!$D$2:$D$167="whr")*economics!$AI$2:$AI$167*(_xlfn.NORM.DIST(E$3,economics!$AK$2:$AK$167,economics!$AJ$2:$AJ$167,TRUE)-_xlfn.NORM.DIST(E$30,economics!$AK$2:$AK$167,economics!$AJ$2:$AJ$167,TRUE))*economics!$AM$2:$AM$167))/(SUMPRODUCT((economics!$AG$2:$AG$167=$B37)*(economics!$D$2:$D$167="whr")*economics!$AI$2:$AI$167*(_xlfn.NORM.DIST(E$3,economics!$AK$2:$AK$167,economics!$AJ$2:$AJ$167,TRUE)-_xlfn.NORM.DIST(E$30,economics!$AK$2:$AK$167,economics!$AJ$2:$AJ$167,TRUE)))),"")</f>
        <v/>
      </c>
      <c r="F37" t="str">
        <f t="array" ref="F37">IFERROR((SUMPRODUCT((economics!$AG$2:$AG$167=$B37)*(economics!$D$2:$D$167="whr")*economics!$AI$2:$AI$167*(_xlfn.NORM.DIST(F$3,economics!$AK$2:$AK$167,economics!$AJ$2:$AJ$167,TRUE)-_xlfn.NORM.DIST(F$30,economics!$AK$2:$AK$167,economics!$AJ$2:$AJ$167,TRUE))*economics!$AM$2:$AM$167))/(SUMPRODUCT((economics!$AG$2:$AG$167=$B37)*(economics!$D$2:$D$167="whr")*economics!$AI$2:$AI$167*(_xlfn.NORM.DIST(F$3,economics!$AK$2:$AK$167,economics!$AJ$2:$AJ$167,TRUE)-_xlfn.NORM.DIST(F$30,economics!$AK$2:$AK$167,economics!$AJ$2:$AJ$167,TRUE)))),"")</f>
        <v/>
      </c>
      <c r="G37" t="str">
        <f t="array" ref="G37">IFERROR((SUMPRODUCT((economics!$AG$2:$AG$167=$B37)*(economics!$D$2:$D$167="whr")*economics!$AI$2:$AI$167*(_xlfn.NORM.DIST(G$3,economics!$AK$2:$AK$167,economics!$AJ$2:$AJ$167,TRUE)-_xlfn.NORM.DIST(G$30,economics!$AK$2:$AK$167,economics!$AJ$2:$AJ$167,TRUE))*economics!$AM$2:$AM$167))/(SUMPRODUCT((economics!$AG$2:$AG$167=$B37)*(economics!$D$2:$D$167="whr")*economics!$AI$2:$AI$167*(_xlfn.NORM.DIST(G$3,economics!$AK$2:$AK$167,economics!$AJ$2:$AJ$167,TRUE)-_xlfn.NORM.DIST(G$30,economics!$AK$2:$AK$167,economics!$AJ$2:$AJ$167,TRUE)))),"")</f>
        <v/>
      </c>
      <c r="H37" t="str">
        <f t="array" ref="H37">IFERROR((SUMPRODUCT((economics!$AG$2:$AG$167=$B37)*(economics!$D$2:$D$167="whr")*economics!$AI$2:$AI$167*(_xlfn.NORM.DIST(H$3,economics!$AK$2:$AK$167,economics!$AJ$2:$AJ$167,TRUE)-_xlfn.NORM.DIST(H$30,economics!$AK$2:$AK$167,economics!$AJ$2:$AJ$167,TRUE))*economics!$AM$2:$AM$167))/(SUMPRODUCT((economics!$AG$2:$AG$167=$B37)*(economics!$D$2:$D$167="whr")*economics!$AI$2:$AI$167*(_xlfn.NORM.DIST(H$3,economics!$AK$2:$AK$167,economics!$AJ$2:$AJ$167,TRUE)-_xlfn.NORM.DIST(H$30,economics!$AK$2:$AK$167,economics!$AJ$2:$AJ$167,TRUE)))),"")</f>
        <v/>
      </c>
      <c r="I37" t="str">
        <f t="array" ref="I37">IFERROR((SUMPRODUCT((economics!$AG$2:$AG$167=$B37)*(economics!$D$2:$D$167="whr")*economics!$AI$2:$AI$167*(_xlfn.NORM.DIST(I$3,economics!$AK$2:$AK$167,economics!$AJ$2:$AJ$167,TRUE)-_xlfn.NORM.DIST(I$30,economics!$AK$2:$AK$167,economics!$AJ$2:$AJ$167,TRUE))*economics!$AM$2:$AM$167))/(SUMPRODUCT((economics!$AG$2:$AG$167=$B37)*(economics!$D$2:$D$167="whr")*economics!$AI$2:$AI$167*(_xlfn.NORM.DIST(I$3,economics!$AK$2:$AK$167,economics!$AJ$2:$AJ$167,TRUE)-_xlfn.NORM.DIST(I$30,economics!$AK$2:$AK$167,economics!$AJ$2:$AJ$167,TRUE)))),"")</f>
        <v/>
      </c>
      <c r="J37" t="str">
        <f t="array" ref="J37">IFERROR((SUMPRODUCT((economics!$AG$2:$AG$167=$B37)*(economics!$D$2:$D$167="whr")*economics!$AI$2:$AI$167*(_xlfn.NORM.DIST(J$3,economics!$AK$2:$AK$167,economics!$AJ$2:$AJ$167,TRUE)-_xlfn.NORM.DIST(J$30,economics!$AK$2:$AK$167,economics!$AJ$2:$AJ$167,TRUE))*economics!$AM$2:$AM$167))/(SUMPRODUCT((economics!$AG$2:$AG$167=$B37)*(economics!$D$2:$D$167="whr")*economics!$AI$2:$AI$167*(_xlfn.NORM.DIST(J$3,economics!$AK$2:$AK$167,economics!$AJ$2:$AJ$167,TRUE)-_xlfn.NORM.DIST(J$30,economics!$AK$2:$AK$167,economics!$AJ$2:$AJ$167,TRUE)))),"")</f>
        <v/>
      </c>
      <c r="K37" t="str">
        <f t="array" ref="K37">IFERROR((SUMPRODUCT((economics!$AG$2:$AG$167=$B37)*(economics!$D$2:$D$167="whr")*economics!$AI$2:$AI$167*(_xlfn.NORM.DIST(K$3,economics!$AK$2:$AK$167,economics!$AJ$2:$AJ$167,TRUE)-_xlfn.NORM.DIST(K$30,economics!$AK$2:$AK$167,economics!$AJ$2:$AJ$167,TRUE))*economics!$AM$2:$AM$167))/(SUMPRODUCT((economics!$AG$2:$AG$167=$B37)*(economics!$D$2:$D$167="whr")*economics!$AI$2:$AI$167*(_xlfn.NORM.DIST(K$3,economics!$AK$2:$AK$167,economics!$AJ$2:$AJ$167,TRUE)-_xlfn.NORM.DIST(K$30,economics!$AK$2:$AK$167,economics!$AJ$2:$AJ$167,TRUE)))),"")</f>
        <v/>
      </c>
      <c r="L37" t="str">
        <f t="array" ref="L37">IFERROR((SUMPRODUCT((economics!$AG$2:$AG$167=$B37)*(economics!$D$2:$D$167="whr")*economics!$AI$2:$AI$167*(_xlfn.NORM.DIST(L$3,economics!$AK$2:$AK$167,economics!$AJ$2:$AJ$167,TRUE)-_xlfn.NORM.DIST(L$30,economics!$AK$2:$AK$167,economics!$AJ$2:$AJ$167,TRUE))*economics!$AM$2:$AM$167))/(SUMPRODUCT((economics!$AG$2:$AG$167=$B37)*(economics!$D$2:$D$167="whr")*economics!$AI$2:$AI$167*(_xlfn.NORM.DIST(L$3,economics!$AK$2:$AK$167,economics!$AJ$2:$AJ$167,TRUE)-_xlfn.NORM.DIST(L$30,economics!$AK$2:$AK$167,economics!$AJ$2:$AJ$167,TRUE)))),"")</f>
        <v/>
      </c>
      <c r="M37" t="str">
        <f t="array" ref="M37">IFERROR((SUMPRODUCT((economics!$AG$2:$AG$167=$B37)*(economics!$D$2:$D$167="whr")*economics!$AI$2:$AI$167*(_xlfn.NORM.DIST(M$3,economics!$AK$2:$AK$167,economics!$AJ$2:$AJ$167,TRUE)-_xlfn.NORM.DIST(M$30,economics!$AK$2:$AK$167,economics!$AJ$2:$AJ$167,TRUE))*economics!$AM$2:$AM$167))/(SUMPRODUCT((economics!$AG$2:$AG$167=$B37)*(economics!$D$2:$D$167="whr")*economics!$AI$2:$AI$167*(_xlfn.NORM.DIST(M$3,economics!$AK$2:$AK$167,economics!$AJ$2:$AJ$167,TRUE)-_xlfn.NORM.DIST(M$30,economics!$AK$2:$AK$167,economics!$AJ$2:$AJ$167,TRUE)))),"")</f>
        <v/>
      </c>
      <c r="N37" t="str">
        <f t="array" ref="N37">IFERROR((SUMPRODUCT((economics!$AG$2:$AG$167=$B37)*(economics!$D$2:$D$167="whr")*economics!$AI$2:$AI$167*(_xlfn.NORM.DIST(N$3,economics!$AK$2:$AK$167,economics!$AJ$2:$AJ$167,TRUE)-_xlfn.NORM.DIST(N$30,economics!$AK$2:$AK$167,economics!$AJ$2:$AJ$167,TRUE))*economics!$AM$2:$AM$167))/(SUMPRODUCT((economics!$AG$2:$AG$167=$B37)*(economics!$D$2:$D$167="whr")*economics!$AI$2:$AI$167*(_xlfn.NORM.DIST(N$3,economics!$AK$2:$AK$167,economics!$AJ$2:$AJ$167,TRUE)-_xlfn.NORM.DIST(N$30,economics!$AK$2:$AK$167,economics!$AJ$2:$AJ$167,TRUE)))),"")</f>
        <v/>
      </c>
      <c r="O37" t="str">
        <f t="array" ref="O37">IFERROR((SUMPRODUCT((economics!$AG$2:$AG$167=$B37)*(economics!$D$2:$D$167="whr")*economics!$AI$2:$AI$167*(_xlfn.NORM.DIST(O$3,economics!$AK$2:$AK$167,economics!$AJ$2:$AJ$167,TRUE)-_xlfn.NORM.DIST(O$30,economics!$AK$2:$AK$167,economics!$AJ$2:$AJ$167,TRUE))*economics!$AM$2:$AM$167))/(SUMPRODUCT((economics!$AG$2:$AG$167=$B37)*(economics!$D$2:$D$167="whr")*economics!$AI$2:$AI$167*(_xlfn.NORM.DIST(O$3,economics!$AK$2:$AK$167,economics!$AJ$2:$AJ$167,TRUE)-_xlfn.NORM.DIST(O$30,economics!$AK$2:$AK$167,economics!$AJ$2:$AJ$167,TRUE)))),"")</f>
        <v/>
      </c>
      <c r="P37" t="str">
        <f t="array" ref="P37">IFERROR((SUMPRODUCT((economics!$AG$2:$AG$167=$B37)*(economics!$D$2:$D$167="whr")*economics!$AI$2:$AI$167*(_xlfn.NORM.DIST(P$3,economics!$AK$2:$AK$167,economics!$AJ$2:$AJ$167,TRUE)-_xlfn.NORM.DIST(P$30,economics!$AK$2:$AK$167,economics!$AJ$2:$AJ$167,TRUE))*economics!$AM$2:$AM$167))/(SUMPRODUCT((economics!$AG$2:$AG$167=$B37)*(economics!$D$2:$D$167="whr")*economics!$AI$2:$AI$167*(_xlfn.NORM.DIST(P$3,economics!$AK$2:$AK$167,economics!$AJ$2:$AJ$167,TRUE)-_xlfn.NORM.DIST(P$30,economics!$AK$2:$AK$167,economics!$AJ$2:$AJ$167,TRUE)))),"")</f>
        <v/>
      </c>
      <c r="Q37" t="str">
        <f t="array" ref="Q37">IFERROR((SUMPRODUCT((economics!$AG$2:$AG$167=$B37)*(economics!$D$2:$D$167="whr")*economics!$AI$2:$AI$167*(_xlfn.NORM.DIST(Q$3,economics!$AK$2:$AK$167,economics!$AJ$2:$AJ$167,TRUE)-_xlfn.NORM.DIST(Q$30,economics!$AK$2:$AK$167,economics!$AJ$2:$AJ$167,TRUE))*economics!$AM$2:$AM$167))/(SUMPRODUCT((economics!$AG$2:$AG$167=$B37)*(economics!$D$2:$D$167="whr")*economics!$AI$2:$AI$167*(_xlfn.NORM.DIST(Q$3,economics!$AK$2:$AK$167,economics!$AJ$2:$AJ$167,TRUE)-_xlfn.NORM.DIST(Q$30,economics!$AK$2:$AK$167,economics!$AJ$2:$AJ$167,TRUE)))),"")</f>
        <v/>
      </c>
      <c r="R37" t="str">
        <f t="array" ref="R37">IFERROR((SUMPRODUCT((economics!$AG$2:$AG$167=$B37)*(economics!$D$2:$D$167="whr")*economics!$AI$2:$AI$167*(_xlfn.NORM.DIST(R$3,economics!$AK$2:$AK$167,economics!$AJ$2:$AJ$167,TRUE)-_xlfn.NORM.DIST(R$30,economics!$AK$2:$AK$167,economics!$AJ$2:$AJ$167,TRUE))*economics!$AM$2:$AM$167))/(SUMPRODUCT((economics!$AG$2:$AG$167=$B37)*(economics!$D$2:$D$167="whr")*economics!$AI$2:$AI$167*(_xlfn.NORM.DIST(R$3,economics!$AK$2:$AK$167,economics!$AJ$2:$AJ$167,TRUE)-_xlfn.NORM.DIST(R$30,economics!$AK$2:$AK$167,economics!$AJ$2:$AJ$167,TRUE)))),"")</f>
        <v/>
      </c>
      <c r="S37" t="str">
        <f t="array" ref="S37">IFERROR((SUMPRODUCT((economics!$AG$2:$AG$167=$B37)*(economics!$D$2:$D$167="whr")*economics!$AI$2:$AI$167*(_xlfn.NORM.DIST(S$3,economics!$AK$2:$AK$167,economics!$AJ$2:$AJ$167,TRUE)-_xlfn.NORM.DIST(S$30,economics!$AK$2:$AK$167,economics!$AJ$2:$AJ$167,TRUE))*economics!$AM$2:$AM$167))/(SUMPRODUCT((economics!$AG$2:$AG$167=$B37)*(economics!$D$2:$D$167="whr")*economics!$AI$2:$AI$167*(_xlfn.NORM.DIST(S$3,economics!$AK$2:$AK$167,economics!$AJ$2:$AJ$167,TRUE)-_xlfn.NORM.DIST(S$30,economics!$AK$2:$AK$167,economics!$AJ$2:$AJ$167,TRUE)))),"")</f>
        <v/>
      </c>
      <c r="T37" t="str">
        <f t="array" ref="T37">IFERROR((SUMPRODUCT((economics!$AG$2:$AG$167=$B37)*(economics!$D$2:$D$167="whr")*economics!$AI$2:$AI$167*(_xlfn.NORM.DIST(T$3,economics!$AK$2:$AK$167,economics!$AJ$2:$AJ$167,TRUE)-_xlfn.NORM.DIST(T$30,economics!$AK$2:$AK$167,economics!$AJ$2:$AJ$167,TRUE))*economics!$AM$2:$AM$167))/(SUMPRODUCT((economics!$AG$2:$AG$167=$B37)*(economics!$D$2:$D$167="whr")*economics!$AI$2:$AI$167*(_xlfn.NORM.DIST(T$3,economics!$AK$2:$AK$167,economics!$AJ$2:$AJ$167,TRUE)-_xlfn.NORM.DIST(T$30,economics!$AK$2:$AK$167,economics!$AJ$2:$AJ$167,TRUE)))),"")</f>
        <v/>
      </c>
      <c r="U37" t="str">
        <f t="array" ref="U37">IFERROR((SUMPRODUCT((economics!$AG$2:$AG$167=$B37)*(economics!$D$2:$D$167="whr")*economics!$AI$2:$AI$167*(_xlfn.NORM.DIST(U$3,economics!$AK$2:$AK$167,economics!$AJ$2:$AJ$167,TRUE)-_xlfn.NORM.DIST(U$30,economics!$AK$2:$AK$167,economics!$AJ$2:$AJ$167,TRUE))*economics!$AM$2:$AM$167))/(SUMPRODUCT((economics!$AG$2:$AG$167=$B37)*(economics!$D$2:$D$167="whr")*economics!$AI$2:$AI$167*(_xlfn.NORM.DIST(U$3,economics!$AK$2:$AK$167,economics!$AJ$2:$AJ$167,TRUE)-_xlfn.NORM.DIST(U$30,economics!$AK$2:$AK$167,economics!$AJ$2:$AJ$167,TRUE)))),"")</f>
        <v/>
      </c>
      <c r="V37" t="str">
        <f t="array" ref="V37">IFERROR((SUMPRODUCT((economics!$AG$2:$AG$167=$B37)*(economics!$D$2:$D$167="whr")*economics!$AI$2:$AI$167*(_xlfn.NORM.DIST(V$3,economics!$AK$2:$AK$167,economics!$AJ$2:$AJ$167,TRUE)-_xlfn.NORM.DIST(V$30,economics!$AK$2:$AK$167,economics!$AJ$2:$AJ$167,TRUE))*economics!$AM$2:$AM$167))/(SUMPRODUCT((economics!$AG$2:$AG$167=$B37)*(economics!$D$2:$D$167="whr")*economics!$AI$2:$AI$167*(_xlfn.NORM.DIST(V$3,economics!$AK$2:$AK$167,economics!$AJ$2:$AJ$167,TRUE)-_xlfn.NORM.DIST(V$30,economics!$AK$2:$AK$167,economics!$AJ$2:$AJ$167,TRUE)))),"")</f>
        <v/>
      </c>
      <c r="W37" t="str">
        <f t="array" ref="W37">IFERROR((SUMPRODUCT((economics!$AG$2:$AG$167=$B37)*(economics!$D$2:$D$167="whr")*economics!$AI$2:$AI$167*(_xlfn.NORM.DIST(W$3,economics!$AK$2:$AK$167,economics!$AJ$2:$AJ$167,TRUE)-_xlfn.NORM.DIST(W$30,economics!$AK$2:$AK$167,economics!$AJ$2:$AJ$167,TRUE))*economics!$AM$2:$AM$167))/(SUMPRODUCT((economics!$AG$2:$AG$167=$B37)*(economics!$D$2:$D$167="whr")*economics!$AI$2:$AI$167*(_xlfn.NORM.DIST(W$3,economics!$AK$2:$AK$167,economics!$AJ$2:$AJ$167,TRUE)-_xlfn.NORM.DIST(W$30,economics!$AK$2:$AK$167,economics!$AJ$2:$AJ$167,TRUE)))),"")</f>
        <v/>
      </c>
      <c r="X37" t="str">
        <f t="array" ref="X37">IFERROR((SUMPRODUCT((economics!$AG$2:$AG$167=$B37)*(economics!$D$2:$D$167="whr")*economics!$AI$2:$AI$167*(_xlfn.NORM.DIST(X$3,economics!$AK$2:$AK$167,economics!$AJ$2:$AJ$167,TRUE)-_xlfn.NORM.DIST(X$30,economics!$AK$2:$AK$167,economics!$AJ$2:$AJ$167,TRUE))*economics!$AM$2:$AM$167))/(SUMPRODUCT((economics!$AG$2:$AG$167=$B37)*(economics!$D$2:$D$167="whr")*economics!$AI$2:$AI$167*(_xlfn.NORM.DIST(X$3,economics!$AK$2:$AK$167,economics!$AJ$2:$AJ$167,TRUE)-_xlfn.NORM.DIST(X$30,economics!$AK$2:$AK$167,economics!$AJ$2:$AJ$167,TRUE)))),"")</f>
        <v/>
      </c>
      <c r="Y37" t="str">
        <f t="array" ref="Y37">IFERROR((SUMPRODUCT((economics!$AG$2:$AG$167=$B37)*(economics!$D$2:$D$167="whr")*economics!$AI$2:$AI$167*(_xlfn.NORM.DIST(Y$3,economics!$AK$2:$AK$167,economics!$AJ$2:$AJ$167,TRUE)-_xlfn.NORM.DIST(Y$30,economics!$AK$2:$AK$167,economics!$AJ$2:$AJ$167,TRUE))*economics!$AM$2:$AM$167))/(SUMPRODUCT((economics!$AG$2:$AG$167=$B37)*(economics!$D$2:$D$167="whr")*economics!$AI$2:$AI$167*(_xlfn.NORM.DIST(Y$3,economics!$AK$2:$AK$167,economics!$AJ$2:$AJ$167,TRUE)-_xlfn.NORM.DIST(Y$30,economics!$AK$2:$AK$167,economics!$AJ$2:$AJ$167,TRUE)))),"")</f>
        <v/>
      </c>
      <c r="Z37" t="str">
        <f t="array" ref="Z37">IFERROR((SUMPRODUCT((economics!$AG$2:$AG$167=$B37)*(economics!$D$2:$D$167="whr")*economics!$AI$2:$AI$167*(_xlfn.NORM.DIST(Z$3,economics!$AK$2:$AK$167,economics!$AJ$2:$AJ$167,TRUE)-_xlfn.NORM.DIST(Z$30,economics!$AK$2:$AK$167,economics!$AJ$2:$AJ$167,TRUE))*economics!$AM$2:$AM$167))/(SUMPRODUCT((economics!$AG$2:$AG$167=$B37)*(economics!$D$2:$D$167="whr")*economics!$AI$2:$AI$167*(_xlfn.NORM.DIST(Z$3,economics!$AK$2:$AK$167,economics!$AJ$2:$AJ$167,TRUE)-_xlfn.NORM.DIST(Z$30,economics!$AK$2:$AK$167,economics!$AJ$2:$AJ$167,TRUE)))),"")</f>
        <v/>
      </c>
      <c r="AA37" t="str">
        <f t="array" ref="AA37">IFERROR((SUMPRODUCT((economics!$AG$2:$AG$167=$B37)*(economics!$D$2:$D$167="whr")*economics!$AI$2:$AI$167*(_xlfn.NORM.DIST(AA$3,economics!$AK$2:$AK$167,economics!$AJ$2:$AJ$167,TRUE)-_xlfn.NORM.DIST(AA$30,economics!$AK$2:$AK$167,economics!$AJ$2:$AJ$167,TRUE))*economics!$AM$2:$AM$167))/(SUMPRODUCT((economics!$AG$2:$AG$167=$B37)*(economics!$D$2:$D$167="whr")*economics!$AI$2:$AI$167*(_xlfn.NORM.DIST(AA$3,economics!$AK$2:$AK$167,economics!$AJ$2:$AJ$167,TRUE)-_xlfn.NORM.DIST(AA$30,economics!$AK$2:$AK$167,economics!$AJ$2:$AJ$167,TRUE)))),"")</f>
        <v/>
      </c>
      <c r="AB37" t="str">
        <f t="array" ref="AB37">IFERROR((SUMPRODUCT((economics!$AG$2:$AG$167=$B37)*(economics!$D$2:$D$167="whr")*economics!$AI$2:$AI$167*(_xlfn.NORM.DIST(AB$3,economics!$AK$2:$AK$167,economics!$AJ$2:$AJ$167,TRUE)-_xlfn.NORM.DIST(AB$30,economics!$AK$2:$AK$167,economics!$AJ$2:$AJ$167,TRUE))*economics!$AM$2:$AM$167))/(SUMPRODUCT((economics!$AG$2:$AG$167=$B37)*(economics!$D$2:$D$167="whr")*economics!$AI$2:$AI$167*(_xlfn.NORM.DIST(AB$3,economics!$AK$2:$AK$167,economics!$AJ$2:$AJ$167,TRUE)-_xlfn.NORM.DIST(AB$30,economics!$AK$2:$AK$167,economics!$AJ$2:$AJ$167,TRUE)))),"")</f>
        <v/>
      </c>
      <c r="AC37" t="str">
        <f t="array" ref="AC37">IFERROR((SUMPRODUCT((economics!$AG$2:$AG$167=$B37)*(economics!$D$2:$D$167="whr")*economics!$AI$2:$AI$167*(_xlfn.NORM.DIST(AC$3,economics!$AK$2:$AK$167,economics!$AJ$2:$AJ$167,TRUE)-_xlfn.NORM.DIST(AC$30,economics!$AK$2:$AK$167,economics!$AJ$2:$AJ$167,TRUE))*economics!$AM$2:$AM$167))/(SUMPRODUCT((economics!$AG$2:$AG$167=$B37)*(economics!$D$2:$D$167="whr")*economics!$AI$2:$AI$167*(_xlfn.NORM.DIST(AC$3,economics!$AK$2:$AK$167,economics!$AJ$2:$AJ$167,TRUE)-_xlfn.NORM.DIST(AC$30,economics!$AK$2:$AK$167,economics!$AJ$2:$AJ$167,TRUE)))),"")</f>
        <v/>
      </c>
      <c r="AD37" t="str">
        <f t="array" ref="AD37">IFERROR((SUMPRODUCT((economics!$AG$2:$AG$167=$B37)*(economics!$D$2:$D$167="whr")*economics!$AI$2:$AI$167*(_xlfn.NORM.DIST(AD$3,economics!$AK$2:$AK$167,economics!$AJ$2:$AJ$167,TRUE)-_xlfn.NORM.DIST(AD$30,economics!$AK$2:$AK$167,economics!$AJ$2:$AJ$167,TRUE))*economics!$AM$2:$AM$167))/(SUMPRODUCT((economics!$AG$2:$AG$167=$B37)*(economics!$D$2:$D$167="whr")*economics!$AI$2:$AI$167*(_xlfn.NORM.DIST(AD$3,economics!$AK$2:$AK$167,economics!$AJ$2:$AJ$167,TRUE)-_xlfn.NORM.DIST(AD$30,economics!$AK$2:$AK$167,economics!$AJ$2:$AJ$167,TRUE)))),"")</f>
        <v/>
      </c>
      <c r="AE37" t="str">
        <f t="array" ref="AE37">IFERROR((SUMPRODUCT((economics!$AG$2:$AG$167=$B37)*(economics!$D$2:$D$167="whr")*economics!$AI$2:$AI$167*(_xlfn.NORM.DIST(AE$3,economics!$AK$2:$AK$167,economics!$AJ$2:$AJ$167,TRUE)-_xlfn.NORM.DIST(AE$30,economics!$AK$2:$AK$167,economics!$AJ$2:$AJ$167,TRUE))*economics!$AM$2:$AM$167))/(SUMPRODUCT((economics!$AG$2:$AG$167=$B37)*(economics!$D$2:$D$167="whr")*economics!$AI$2:$AI$167*(_xlfn.NORM.DIST(AE$3,economics!$AK$2:$AK$167,economics!$AJ$2:$AJ$167,TRUE)-_xlfn.NORM.DIST(AE$30,economics!$AK$2:$AK$167,economics!$AJ$2:$AJ$167,TRUE)))),"")</f>
        <v/>
      </c>
      <c r="AF37" t="str">
        <f t="array" ref="AF37">IFERROR((SUMPRODUCT((economics!$AG$2:$AG$167=$B37)*(economics!$D$2:$D$167="whr")*economics!$AI$2:$AI$167*(_xlfn.NORM.DIST(AF$3,economics!$AK$2:$AK$167,economics!$AJ$2:$AJ$167,TRUE)-_xlfn.NORM.DIST(AF$30,economics!$AK$2:$AK$167,economics!$AJ$2:$AJ$167,TRUE))*economics!$AM$2:$AM$167))/(SUMPRODUCT((economics!$AG$2:$AG$167=$B37)*(economics!$D$2:$D$167="whr")*economics!$AI$2:$AI$167*(_xlfn.NORM.DIST(AF$3,economics!$AK$2:$AK$167,economics!$AJ$2:$AJ$167,TRUE)-_xlfn.NORM.DIST(AF$30,economics!$AK$2:$AK$167,economics!$AJ$2:$AJ$167,TRUE)))),"")</f>
        <v/>
      </c>
      <c r="AG37" t="str">
        <f t="array" ref="AG37">IFERROR((SUMPRODUCT((economics!$AG$2:$AG$167=$B37)*(economics!$D$2:$D$167="whr")*economics!$AI$2:$AI$167*(_xlfn.NORM.DIST(AG$3,economics!$AK$2:$AK$167,economics!$AJ$2:$AJ$167,TRUE)-_xlfn.NORM.DIST(AG$30,economics!$AK$2:$AK$167,economics!$AJ$2:$AJ$167,TRUE))*economics!$AM$2:$AM$167))/(SUMPRODUCT((economics!$AG$2:$AG$167=$B37)*(economics!$D$2:$D$167="whr")*economics!$AI$2:$AI$167*(_xlfn.NORM.DIST(AG$3,economics!$AK$2:$AK$167,economics!$AJ$2:$AJ$167,TRUE)-_xlfn.NORM.DIST(AG$30,economics!$AK$2:$AK$167,economics!$AJ$2:$AJ$167,TRUE)))),"")</f>
        <v/>
      </c>
      <c r="AH37" t="str">
        <f t="array" ref="AH37">IFERROR((SUMPRODUCT((economics!$AG$2:$AG$167=$B37)*(economics!$D$2:$D$167="whr")*economics!$AI$2:$AI$167*(_xlfn.NORM.DIST(AH$3,economics!$AK$2:$AK$167,economics!$AJ$2:$AJ$167,TRUE)-_xlfn.NORM.DIST(AH$30,economics!$AK$2:$AK$167,economics!$AJ$2:$AJ$167,TRUE))*economics!$AM$2:$AM$167))/(SUMPRODUCT((economics!$AG$2:$AG$167=$B37)*(economics!$D$2:$D$167="whr")*economics!$AI$2:$AI$167*(_xlfn.NORM.DIST(AH$3,economics!$AK$2:$AK$167,economics!$AJ$2:$AJ$167,TRUE)-_xlfn.NORM.DIST(AH$30,economics!$AK$2:$AK$167,economics!$AJ$2:$AJ$167,TRUE)))),"")</f>
        <v/>
      </c>
      <c r="AI37" t="str">
        <f t="array" ref="AI37">IFERROR((SUMPRODUCT((economics!$AG$2:$AG$167=$B37)*(economics!$D$2:$D$167="whr")*economics!$AI$2:$AI$167*(_xlfn.NORM.DIST(AI$3,economics!$AK$2:$AK$167,economics!$AJ$2:$AJ$167,TRUE)-_xlfn.NORM.DIST(AI$30,economics!$AK$2:$AK$167,economics!$AJ$2:$AJ$167,TRUE))*economics!$AM$2:$AM$167))/(SUMPRODUCT((economics!$AG$2:$AG$167=$B37)*(economics!$D$2:$D$167="whr")*economics!$AI$2:$AI$167*(_xlfn.NORM.DIST(AI$3,economics!$AK$2:$AK$167,economics!$AJ$2:$AJ$167,TRUE)-_xlfn.NORM.DIST(AI$30,economics!$AK$2:$AK$167,economics!$AJ$2:$AJ$167,TRUE)))),"")</f>
        <v/>
      </c>
      <c r="AJ37" t="str">
        <f t="array" ref="AJ37">IFERROR((SUMPRODUCT((economics!$AG$2:$AG$167=$B37)*(economics!$D$2:$D$167="whr")*economics!$AI$2:$AI$167*(_xlfn.NORM.DIST(AJ$3,economics!$AK$2:$AK$167,economics!$AJ$2:$AJ$167,TRUE)-_xlfn.NORM.DIST(AJ$30,economics!$AK$2:$AK$167,economics!$AJ$2:$AJ$167,TRUE))*economics!$AM$2:$AM$167))/(SUMPRODUCT((economics!$AG$2:$AG$167=$B37)*(economics!$D$2:$D$167="whr")*economics!$AI$2:$AI$167*(_xlfn.NORM.DIST(AJ$3,economics!$AK$2:$AK$167,economics!$AJ$2:$AJ$167,TRUE)-_xlfn.NORM.DIST(AJ$30,economics!$AK$2:$AK$167,economics!$AJ$2:$AJ$167,TRUE)))),"")</f>
        <v/>
      </c>
      <c r="AK37" t="str">
        <f t="array" ref="AK37">IFERROR((SUMPRODUCT((economics!$AG$2:$AG$167=$B37)*(economics!$D$2:$D$167="whr")*economics!$AI$2:$AI$167*(_xlfn.NORM.DIST(AK$3,economics!$AK$2:$AK$167,economics!$AJ$2:$AJ$167,TRUE)-_xlfn.NORM.DIST(AK$30,economics!$AK$2:$AK$167,economics!$AJ$2:$AJ$167,TRUE))*economics!$AM$2:$AM$167))/(SUMPRODUCT((economics!$AG$2:$AG$167=$B37)*(economics!$D$2:$D$167="whr")*economics!$AI$2:$AI$167*(_xlfn.NORM.DIST(AK$3,economics!$AK$2:$AK$167,economics!$AJ$2:$AJ$167,TRUE)-_xlfn.NORM.DIST(AK$30,economics!$AK$2:$AK$167,economics!$AJ$2:$AJ$167,TRUE)))),"")</f>
        <v/>
      </c>
      <c r="AL37" t="str">
        <f t="array" ref="AL37">IFERROR((SUMPRODUCT((economics!$AG$2:$AG$167=$B37)*(economics!$D$2:$D$167="whr")*economics!$AI$2:$AI$167*(_xlfn.NORM.DIST(AL$3,economics!$AK$2:$AK$167,economics!$AJ$2:$AJ$167,TRUE)-_xlfn.NORM.DIST(AL$30,economics!$AK$2:$AK$167,economics!$AJ$2:$AJ$167,TRUE))*economics!$AM$2:$AM$167))/(SUMPRODUCT((economics!$AG$2:$AG$167=$B37)*(economics!$D$2:$D$167="whr")*economics!$AI$2:$AI$167*(_xlfn.NORM.DIST(AL$3,economics!$AK$2:$AK$167,economics!$AJ$2:$AJ$167,TRUE)-_xlfn.NORM.DIST(AL$30,economics!$AK$2:$AK$167,economics!$AJ$2:$AJ$167,TRUE)))),"")</f>
        <v/>
      </c>
      <c r="AM37" t="str">
        <f t="array" ref="AM37">IFERROR((SUMPRODUCT((economics!$AG$2:$AG$167=$B37)*(economics!$D$2:$D$167="whr")*economics!$AI$2:$AI$167*(_xlfn.NORM.DIST(AM$3,economics!$AK$2:$AK$167,economics!$AJ$2:$AJ$167,TRUE)-_xlfn.NORM.DIST(AM$30,economics!$AK$2:$AK$167,economics!$AJ$2:$AJ$167,TRUE))*economics!$AM$2:$AM$167))/(SUMPRODUCT((economics!$AG$2:$AG$167=$B37)*(economics!$D$2:$D$167="whr")*economics!$AI$2:$AI$167*(_xlfn.NORM.DIST(AM$3,economics!$AK$2:$AK$167,economics!$AJ$2:$AJ$167,TRUE)-_xlfn.NORM.DIST(AM$30,economics!$AK$2:$AK$167,economics!$AJ$2:$AJ$167,TRUE)))),"")</f>
        <v/>
      </c>
      <c r="AN37" t="str">
        <f t="array" ref="AN37">IFERROR((SUMPRODUCT((economics!$AG$2:$AG$167=$B37)*(economics!$D$2:$D$167="whr")*economics!$AI$2:$AI$167*(_xlfn.NORM.DIST(AN$3,economics!$AK$2:$AK$167,economics!$AJ$2:$AJ$167,TRUE)-_xlfn.NORM.DIST(AN$30,economics!$AK$2:$AK$167,economics!$AJ$2:$AJ$167,TRUE))*economics!$AM$2:$AM$167))/(SUMPRODUCT((economics!$AG$2:$AG$167=$B37)*(economics!$D$2:$D$167="whr")*economics!$AI$2:$AI$167*(_xlfn.NORM.DIST(AN$3,economics!$AK$2:$AK$167,economics!$AJ$2:$AJ$167,TRUE)-_xlfn.NORM.DIST(AN$30,economics!$AK$2:$AK$167,economics!$AJ$2:$AJ$167,TRUE)))),"")</f>
        <v/>
      </c>
      <c r="AO37" t="str">
        <f t="array" ref="AO37">IFERROR((SUMPRODUCT((economics!$AG$2:$AG$167=$B37)*(economics!$D$2:$D$167="whr")*economics!$AI$2:$AI$167*(_xlfn.NORM.DIST(AO$3,economics!$AK$2:$AK$167,economics!$AJ$2:$AJ$167,TRUE)-_xlfn.NORM.DIST(AO$30,economics!$AK$2:$AK$167,economics!$AJ$2:$AJ$167,TRUE))*economics!$AM$2:$AM$167))/(SUMPRODUCT((economics!$AG$2:$AG$167=$B37)*(economics!$D$2:$D$167="whr")*economics!$AI$2:$AI$167*(_xlfn.NORM.DIST(AO$3,economics!$AK$2:$AK$167,economics!$AJ$2:$AJ$167,TRUE)-_xlfn.NORM.DIST(AO$30,economics!$AK$2:$AK$167,economics!$AJ$2:$AJ$167,TRUE)))),"")</f>
        <v/>
      </c>
      <c r="AP37" t="str">
        <f t="array" ref="AP37">IFERROR((SUMPRODUCT((economics!$AG$2:$AG$167=$B37)*(economics!$D$2:$D$167="whr")*economics!$AI$2:$AI$167*(_xlfn.NORM.DIST(AP$3,economics!$AK$2:$AK$167,economics!$AJ$2:$AJ$167,TRUE)-_xlfn.NORM.DIST(AP$30,economics!$AK$2:$AK$167,economics!$AJ$2:$AJ$167,TRUE))*economics!$AM$2:$AM$167))/(SUMPRODUCT((economics!$AG$2:$AG$167=$B37)*(economics!$D$2:$D$167="whr")*economics!$AI$2:$AI$167*(_xlfn.NORM.DIST(AP$3,economics!$AK$2:$AK$167,economics!$AJ$2:$AJ$167,TRUE)-_xlfn.NORM.DIST(AP$30,economics!$AK$2:$AK$167,economics!$AJ$2:$AJ$167,TRUE)))),"")</f>
        <v/>
      </c>
      <c r="AQ37" t="str">
        <f t="array" ref="AQ37">IFERROR((SUMPRODUCT((economics!$AG$2:$AG$167=$B37)*(economics!$D$2:$D$167="whr")*economics!$AI$2:$AI$167*(_xlfn.NORM.DIST(AQ$3,economics!$AK$2:$AK$167,economics!$AJ$2:$AJ$167,TRUE)-_xlfn.NORM.DIST(AQ$30,economics!$AK$2:$AK$167,economics!$AJ$2:$AJ$167,TRUE))*economics!$AM$2:$AM$167))/(SUMPRODUCT((economics!$AG$2:$AG$167=$B37)*(economics!$D$2:$D$167="whr")*economics!$AI$2:$AI$167*(_xlfn.NORM.DIST(AQ$3,economics!$AK$2:$AK$167,economics!$AJ$2:$AJ$167,TRUE)-_xlfn.NORM.DIST(AQ$30,economics!$AK$2:$AK$167,economics!$AJ$2:$AJ$167,TRUE)))),"")</f>
        <v/>
      </c>
      <c r="AR37" t="str">
        <f t="array" ref="AR37">IFERROR((SUMPRODUCT((economics!$AG$2:$AG$167=$B37)*(economics!$D$2:$D$167="whr")*economics!$AI$2:$AI$167*(_xlfn.NORM.DIST(AR$3,economics!$AK$2:$AK$167,economics!$AJ$2:$AJ$167,TRUE)-_xlfn.NORM.DIST(AR$30,economics!$AK$2:$AK$167,economics!$AJ$2:$AJ$167,TRUE))*economics!$AM$2:$AM$167))/(SUMPRODUCT((economics!$AG$2:$AG$167=$B37)*(economics!$D$2:$D$167="whr")*economics!$AI$2:$AI$167*(_xlfn.NORM.DIST(AR$3,economics!$AK$2:$AK$167,economics!$AJ$2:$AJ$167,TRUE)-_xlfn.NORM.DIST(AR$30,economics!$AK$2:$AK$167,economics!$AJ$2:$AJ$167,TRUE)))),"")</f>
        <v/>
      </c>
      <c r="AS37" t="str">
        <f t="array" ref="AS37">IFERROR((SUMPRODUCT((economics!$AG$2:$AG$167=$B37)*(economics!$D$2:$D$167="whr")*economics!$AI$2:$AI$167*(_xlfn.NORM.DIST(AS$3,economics!$AK$2:$AK$167,economics!$AJ$2:$AJ$167,TRUE)-_xlfn.NORM.DIST(AS$30,economics!$AK$2:$AK$167,economics!$AJ$2:$AJ$167,TRUE))*economics!$AM$2:$AM$167))/(SUMPRODUCT((economics!$AG$2:$AG$167=$B37)*(economics!$D$2:$D$167="whr")*economics!$AI$2:$AI$167*(_xlfn.NORM.DIST(AS$3,economics!$AK$2:$AK$167,economics!$AJ$2:$AJ$167,TRUE)-_xlfn.NORM.DIST(AS$30,economics!$AK$2:$AK$167,economics!$AJ$2:$AJ$167,TRUE)))),"")</f>
        <v/>
      </c>
      <c r="AT37" t="str">
        <f t="array" ref="AT37">IFERROR((SUMPRODUCT((economics!$AG$2:$AG$167=$B37)*(economics!$D$2:$D$167="whr")*economics!$AI$2:$AI$167*(_xlfn.NORM.DIST(AT$3,economics!$AK$2:$AK$167,economics!$AJ$2:$AJ$167,TRUE)-_xlfn.NORM.DIST(AT$30,economics!$AK$2:$AK$167,economics!$AJ$2:$AJ$167,TRUE))*economics!$AM$2:$AM$167))/(SUMPRODUCT((economics!$AG$2:$AG$167=$B37)*(economics!$D$2:$D$167="whr")*economics!$AI$2:$AI$167*(_xlfn.NORM.DIST(AT$3,economics!$AK$2:$AK$167,economics!$AJ$2:$AJ$167,TRUE)-_xlfn.NORM.DIST(AT$30,economics!$AK$2:$AK$167,economics!$AJ$2:$AJ$167,TRUE)))),"")</f>
        <v/>
      </c>
      <c r="AU37" t="str">
        <f t="array" ref="AU37">IFERROR((SUMPRODUCT((economics!$AG$2:$AG$167=$B37)*(economics!$D$2:$D$167="whr")*economics!$AI$2:$AI$167*(_xlfn.NORM.DIST(AU$3,economics!$AK$2:$AK$167,economics!$AJ$2:$AJ$167,TRUE)-_xlfn.NORM.DIST(AU$30,economics!$AK$2:$AK$167,economics!$AJ$2:$AJ$167,TRUE))*economics!$AM$2:$AM$167))/(SUMPRODUCT((economics!$AG$2:$AG$167=$B37)*(economics!$D$2:$D$167="whr")*economics!$AI$2:$AI$167*(_xlfn.NORM.DIST(AU$3,economics!$AK$2:$AK$167,economics!$AJ$2:$AJ$167,TRUE)-_xlfn.NORM.DIST(AU$30,economics!$AK$2:$AK$167,economics!$AJ$2:$AJ$167,TRUE)))),"")</f>
        <v/>
      </c>
      <c r="AV37" t="str">
        <f t="array" ref="AV37">IFERROR((SUMPRODUCT((economics!$AG$2:$AG$167=$B37)*(economics!$D$2:$D$167="whr")*economics!$AI$2:$AI$167*(_xlfn.NORM.DIST(AV$3,economics!$AK$2:$AK$167,economics!$AJ$2:$AJ$167,TRUE)-_xlfn.NORM.DIST(AV$30,economics!$AK$2:$AK$167,economics!$AJ$2:$AJ$167,TRUE))*economics!$AM$2:$AM$167))/(SUMPRODUCT((economics!$AG$2:$AG$167=$B37)*(economics!$D$2:$D$167="whr")*economics!$AI$2:$AI$167*(_xlfn.NORM.DIST(AV$3,economics!$AK$2:$AK$167,economics!$AJ$2:$AJ$167,TRUE)-_xlfn.NORM.DIST(AV$30,economics!$AK$2:$AK$167,economics!$AJ$2:$AJ$167,TRUE)))),"")</f>
        <v/>
      </c>
      <c r="AW37" t="str">
        <f t="array" ref="AW37">IFERROR((SUMPRODUCT((economics!$AG$2:$AG$167=$B37)*(economics!$D$2:$D$167="whr")*economics!$AI$2:$AI$167*(_xlfn.NORM.DIST(AW$3,economics!$AK$2:$AK$167,economics!$AJ$2:$AJ$167,TRUE)-_xlfn.NORM.DIST(AW$30,economics!$AK$2:$AK$167,economics!$AJ$2:$AJ$167,TRUE))*economics!$AM$2:$AM$167))/(SUMPRODUCT((economics!$AG$2:$AG$167=$B37)*(economics!$D$2:$D$167="whr")*economics!$AI$2:$AI$167*(_xlfn.NORM.DIST(AW$3,economics!$AK$2:$AK$167,economics!$AJ$2:$AJ$167,TRUE)-_xlfn.NORM.DIST(AW$30,economics!$AK$2:$AK$167,economics!$AJ$2:$AJ$167,TRUE)))),"")</f>
        <v/>
      </c>
      <c r="AX37" t="str">
        <f t="array" ref="AX37">IFERROR((SUMPRODUCT((economics!$AG$2:$AG$167=$B37)*(economics!$D$2:$D$167="whr")*economics!$AI$2:$AI$167*(_xlfn.NORM.DIST(AX$3,economics!$AK$2:$AK$167,economics!$AJ$2:$AJ$167,TRUE)-_xlfn.NORM.DIST(AX$30,economics!$AK$2:$AK$167,economics!$AJ$2:$AJ$167,TRUE))*economics!$AM$2:$AM$167))/(SUMPRODUCT((economics!$AG$2:$AG$167=$B37)*(economics!$D$2:$D$167="whr")*economics!$AI$2:$AI$167*(_xlfn.NORM.DIST(AX$3,economics!$AK$2:$AK$167,economics!$AJ$2:$AJ$167,TRUE)-_xlfn.NORM.DIST(AX$30,economics!$AK$2:$AK$167,economics!$AJ$2:$AJ$167,TRUE)))),"")</f>
        <v/>
      </c>
      <c r="AY37" t="str">
        <f t="array" ref="AY37">IFERROR((SUMPRODUCT((economics!$AG$2:$AG$167=$B37)*(economics!$D$2:$D$167="whr")*economics!$AI$2:$AI$167*(_xlfn.NORM.DIST(AY$3,economics!$AK$2:$AK$167,economics!$AJ$2:$AJ$167,TRUE)-_xlfn.NORM.DIST(AY$30,economics!$AK$2:$AK$167,economics!$AJ$2:$AJ$167,TRUE))*economics!$AM$2:$AM$167))/(SUMPRODUCT((economics!$AG$2:$AG$167=$B37)*(economics!$D$2:$D$167="whr")*economics!$AI$2:$AI$167*(_xlfn.NORM.DIST(AY$3,economics!$AK$2:$AK$167,economics!$AJ$2:$AJ$167,TRUE)-_xlfn.NORM.DIST(AY$30,economics!$AK$2:$AK$167,economics!$AJ$2:$AJ$167,TRUE)))),"")</f>
        <v/>
      </c>
      <c r="AZ37" t="str">
        <f t="array" ref="AZ37">IFERROR((SUMPRODUCT((economics!$AG$2:$AG$167=$B37)*(economics!$D$2:$D$167="whr")*economics!$AI$2:$AI$167*(_xlfn.NORM.DIST(AZ$3,economics!$AK$2:$AK$167,economics!$AJ$2:$AJ$167,TRUE)-_xlfn.NORM.DIST(AZ$30,economics!$AK$2:$AK$167,economics!$AJ$2:$AJ$167,TRUE))*economics!$AM$2:$AM$167))/(SUMPRODUCT((economics!$AG$2:$AG$167=$B37)*(economics!$D$2:$D$167="whr")*economics!$AI$2:$AI$167*(_xlfn.NORM.DIST(AZ$3,economics!$AK$2:$AK$167,economics!$AJ$2:$AJ$167,TRUE)-_xlfn.NORM.DIST(AZ$30,economics!$AK$2:$AK$167,economics!$AJ$2:$AJ$167,TRUE)))),"")</f>
        <v/>
      </c>
      <c r="BA37" t="str">
        <f t="array" ref="BA37">IFERROR((SUMPRODUCT((economics!$AG$2:$AG$167=$B37)*(economics!$D$2:$D$167="whr")*economics!$AI$2:$AI$167*(_xlfn.NORM.DIST(BA$3,economics!$AK$2:$AK$167,economics!$AJ$2:$AJ$167,TRUE)-_xlfn.NORM.DIST(BA$30,economics!$AK$2:$AK$167,economics!$AJ$2:$AJ$167,TRUE))*economics!$AM$2:$AM$167))/(SUMPRODUCT((economics!$AG$2:$AG$167=$B37)*(economics!$D$2:$D$167="whr")*economics!$AI$2:$AI$167*(_xlfn.NORM.DIST(BA$3,economics!$AK$2:$AK$167,economics!$AJ$2:$AJ$167,TRUE)-_xlfn.NORM.DIST(BA$30,economics!$AK$2:$AK$167,economics!$AJ$2:$AJ$167,TRUE)))),"")</f>
        <v/>
      </c>
      <c r="BB37" t="str">
        <f t="array" ref="BB37">IFERROR((SUMPRODUCT((economics!$AG$2:$AG$167=$B37)*(economics!$D$2:$D$167="whr")*economics!$AI$2:$AI$167*(_xlfn.NORM.DIST(BB$3,economics!$AK$2:$AK$167,economics!$AJ$2:$AJ$167,TRUE)-_xlfn.NORM.DIST(BB$30,economics!$AK$2:$AK$167,economics!$AJ$2:$AJ$167,TRUE))*economics!$AM$2:$AM$167))/(SUMPRODUCT((economics!$AG$2:$AG$167=$B37)*(economics!$D$2:$D$167="whr")*economics!$AI$2:$AI$167*(_xlfn.NORM.DIST(BB$3,economics!$AK$2:$AK$167,economics!$AJ$2:$AJ$167,TRUE)-_xlfn.NORM.DIST(BB$30,economics!$AK$2:$AK$167,economics!$AJ$2:$AJ$167,TRUE)))),"")</f>
        <v/>
      </c>
      <c r="BC37" t="str">
        <f t="array" ref="BC37">IFERROR((SUMPRODUCT((economics!$AG$2:$AG$167=$B37)*(economics!$D$2:$D$167="whr")*economics!$AI$2:$AI$167*(_xlfn.NORM.DIST(BC$3,economics!$AK$2:$AK$167,economics!$AJ$2:$AJ$167,TRUE)-_xlfn.NORM.DIST(BC$30,economics!$AK$2:$AK$167,economics!$AJ$2:$AJ$167,TRUE))*economics!$AM$2:$AM$167))/(SUMPRODUCT((economics!$AG$2:$AG$167=$B37)*(economics!$D$2:$D$167="whr")*economics!$AI$2:$AI$167*(_xlfn.NORM.DIST(BC$3,economics!$AK$2:$AK$167,economics!$AJ$2:$AJ$167,TRUE)-_xlfn.NORM.DIST(BC$30,economics!$AK$2:$AK$167,economics!$AJ$2:$AJ$167,TRUE)))),"")</f>
        <v/>
      </c>
      <c r="BD37" t="str">
        <f t="array" ref="BD37">IFERROR((SUMPRODUCT((economics!$AG$2:$AG$167=$B37)*(economics!$D$2:$D$167="whr")*economics!$AI$2:$AI$167*(_xlfn.NORM.DIST(BD$3,economics!$AK$2:$AK$167,economics!$AJ$2:$AJ$167,TRUE)-_xlfn.NORM.DIST(BD$30,economics!$AK$2:$AK$167,economics!$AJ$2:$AJ$167,TRUE))*economics!$AM$2:$AM$167))/(SUMPRODUCT((economics!$AG$2:$AG$167=$B37)*(economics!$D$2:$D$167="whr")*economics!$AI$2:$AI$167*(_xlfn.NORM.DIST(BD$3,economics!$AK$2:$AK$167,economics!$AJ$2:$AJ$167,TRUE)-_xlfn.NORM.DIST(BD$30,economics!$AK$2:$AK$167,economics!$AJ$2:$AJ$167,TRUE)))),"")</f>
        <v/>
      </c>
      <c r="BE37" t="str">
        <f t="array" ref="BE37">IFERROR((SUMPRODUCT((economics!$AG$2:$AG$167=$B37)*(economics!$D$2:$D$167="whr")*economics!$AI$2:$AI$167*(_xlfn.NORM.DIST(BE$3,economics!$AK$2:$AK$167,economics!$AJ$2:$AJ$167,TRUE)-_xlfn.NORM.DIST(BE$30,economics!$AK$2:$AK$167,economics!$AJ$2:$AJ$167,TRUE))*economics!$AM$2:$AM$167))/(SUMPRODUCT((economics!$AG$2:$AG$167=$B37)*(economics!$D$2:$D$167="whr")*economics!$AI$2:$AI$167*(_xlfn.NORM.DIST(BE$3,economics!$AK$2:$AK$167,economics!$AJ$2:$AJ$167,TRUE)-_xlfn.NORM.DIST(BE$30,economics!$AK$2:$AK$167,economics!$AJ$2:$AJ$167,TRUE)))),"")</f>
        <v/>
      </c>
      <c r="BF37" t="str">
        <f t="array" ref="BF37">IFERROR((SUMPRODUCT((economics!$AG$2:$AG$167=$B37)*(economics!$D$2:$D$167="whr")*economics!$AI$2:$AI$167*(_xlfn.NORM.DIST(BF$3,economics!$AK$2:$AK$167,economics!$AJ$2:$AJ$167,TRUE)-_xlfn.NORM.DIST(BF$30,economics!$AK$2:$AK$167,economics!$AJ$2:$AJ$167,TRUE))*economics!$AM$2:$AM$167))/(SUMPRODUCT((economics!$AG$2:$AG$167=$B37)*(economics!$D$2:$D$167="whr")*economics!$AI$2:$AI$167*(_xlfn.NORM.DIST(BF$3,economics!$AK$2:$AK$167,economics!$AJ$2:$AJ$167,TRUE)-_xlfn.NORM.DIST(BF$30,economics!$AK$2:$AK$167,economics!$AJ$2:$AJ$167,TRUE)))),"")</f>
        <v/>
      </c>
      <c r="BG37" t="str">
        <f t="array" ref="BG37">IFERROR((SUMPRODUCT((economics!$AG$2:$AG$167=$B37)*(economics!$D$2:$D$167="whr")*economics!$AI$2:$AI$167*(_xlfn.NORM.DIST(BG$3,economics!$AK$2:$AK$167,economics!$AJ$2:$AJ$167,TRUE)-_xlfn.NORM.DIST(BG$30,economics!$AK$2:$AK$167,economics!$AJ$2:$AJ$167,TRUE))*economics!$AM$2:$AM$167))/(SUMPRODUCT((economics!$AG$2:$AG$167=$B37)*(economics!$D$2:$D$167="whr")*economics!$AI$2:$AI$167*(_xlfn.NORM.DIST(BG$3,economics!$AK$2:$AK$167,economics!$AJ$2:$AJ$167,TRUE)-_xlfn.NORM.DIST(BG$30,economics!$AK$2:$AK$167,economics!$AJ$2:$AJ$167,TRUE)))),"")</f>
        <v/>
      </c>
      <c r="BH37" t="str">
        <f t="array" ref="BH37">IFERROR((SUMPRODUCT((economics!$AG$2:$AG$167=$B37)*(economics!$D$2:$D$167="whr")*economics!$AI$2:$AI$167*(_xlfn.NORM.DIST(BH$3,economics!$AK$2:$AK$167,economics!$AJ$2:$AJ$167,TRUE)-_xlfn.NORM.DIST(BH$30,economics!$AK$2:$AK$167,economics!$AJ$2:$AJ$167,TRUE))*economics!$AM$2:$AM$167))/(SUMPRODUCT((economics!$AG$2:$AG$167=$B37)*(economics!$D$2:$D$167="whr")*economics!$AI$2:$AI$167*(_xlfn.NORM.DIST(BH$3,economics!$AK$2:$AK$167,economics!$AJ$2:$AJ$167,TRUE)-_xlfn.NORM.DIST(BH$30,economics!$AK$2:$AK$167,economics!$AJ$2:$AJ$167,TRUE)))),"")</f>
        <v/>
      </c>
      <c r="BI37" t="str">
        <f t="array" ref="BI37">IFERROR((SUMPRODUCT((economics!$AG$2:$AG$167=$B37)*(economics!$D$2:$D$167="whr")*economics!$AI$2:$AI$167*(_xlfn.NORM.DIST(BI$3,economics!$AK$2:$AK$167,economics!$AJ$2:$AJ$167,TRUE)-_xlfn.NORM.DIST(BI$30,economics!$AK$2:$AK$167,economics!$AJ$2:$AJ$167,TRUE))*economics!$AM$2:$AM$167))/(SUMPRODUCT((economics!$AG$2:$AG$167=$B37)*(economics!$D$2:$D$167="whr")*economics!$AI$2:$AI$167*(_xlfn.NORM.DIST(BI$3,economics!$AK$2:$AK$167,economics!$AJ$2:$AJ$167,TRUE)-_xlfn.NORM.DIST(BI$30,economics!$AK$2:$AK$167,economics!$AJ$2:$AJ$167,TRUE)))),"")</f>
        <v/>
      </c>
      <c r="BJ37" t="str">
        <f t="array" ref="BJ37">IFERROR((SUMPRODUCT((economics!$AG$2:$AG$167=$B37)*(economics!$D$2:$D$167="whr")*economics!$AI$2:$AI$167*(_xlfn.NORM.DIST(BJ$3,economics!$AK$2:$AK$167,economics!$AJ$2:$AJ$167,TRUE)-_xlfn.NORM.DIST(BJ$30,economics!$AK$2:$AK$167,economics!$AJ$2:$AJ$167,TRUE))*economics!$AM$2:$AM$167))/(SUMPRODUCT((economics!$AG$2:$AG$167=$B37)*(economics!$D$2:$D$167="whr")*economics!$AI$2:$AI$167*(_xlfn.NORM.DIST(BJ$3,economics!$AK$2:$AK$167,economics!$AJ$2:$AJ$167,TRUE)-_xlfn.NORM.DIST(BJ$30,economics!$AK$2:$AK$167,economics!$AJ$2:$AJ$167,TRUE)))),"")</f>
        <v/>
      </c>
      <c r="BK37" t="str">
        <f t="array" ref="BK37">IFERROR((SUMPRODUCT((economics!$AG$2:$AG$167=$B37)*(economics!$D$2:$D$167="whr")*economics!$AI$2:$AI$167*(_xlfn.NORM.DIST(BK$3,economics!$AK$2:$AK$167,economics!$AJ$2:$AJ$167,TRUE)-_xlfn.NORM.DIST(BK$30,economics!$AK$2:$AK$167,economics!$AJ$2:$AJ$167,TRUE))*economics!$AM$2:$AM$167))/(SUMPRODUCT((economics!$AG$2:$AG$167=$B37)*(economics!$D$2:$D$167="whr")*economics!$AI$2:$AI$167*(_xlfn.NORM.DIST(BK$3,economics!$AK$2:$AK$167,economics!$AJ$2:$AJ$167,TRUE)-_xlfn.NORM.DIST(BK$30,economics!$AK$2:$AK$167,economics!$AJ$2:$AJ$167,TRUE)))),"")</f>
        <v/>
      </c>
      <c r="BL37" t="str">
        <f t="array" ref="BL37">IFERROR((SUMPRODUCT((economics!$AG$2:$AG$167=$B37)*(economics!$D$2:$D$167="whr")*economics!$AI$2:$AI$167*(_xlfn.NORM.DIST(BL$3,economics!$AK$2:$AK$167,economics!$AJ$2:$AJ$167,TRUE)-_xlfn.NORM.DIST(BL$30,economics!$AK$2:$AK$167,economics!$AJ$2:$AJ$167,TRUE))*economics!$AM$2:$AM$167))/(SUMPRODUCT((economics!$AG$2:$AG$167=$B37)*(economics!$D$2:$D$167="whr")*economics!$AI$2:$AI$167*(_xlfn.NORM.DIST(BL$3,economics!$AK$2:$AK$167,economics!$AJ$2:$AJ$167,TRUE)-_xlfn.NORM.DIST(BL$30,economics!$AK$2:$AK$167,economics!$AJ$2:$AJ$167,TRUE)))),"")</f>
        <v/>
      </c>
      <c r="BM37" t="str">
        <f t="array" ref="BM37">IFERROR((SUMPRODUCT((economics!$AG$2:$AG$167=$B37)*(economics!$D$2:$D$167="whr")*economics!$AI$2:$AI$167*(_xlfn.NORM.DIST(BM$3,economics!$AK$2:$AK$167,economics!$AJ$2:$AJ$167,TRUE)-_xlfn.NORM.DIST(BM$30,economics!$AK$2:$AK$167,economics!$AJ$2:$AJ$167,TRUE))*economics!$AM$2:$AM$167))/(SUMPRODUCT((economics!$AG$2:$AG$167=$B37)*(economics!$D$2:$D$167="whr")*economics!$AI$2:$AI$167*(_xlfn.NORM.DIST(BM$3,economics!$AK$2:$AK$167,economics!$AJ$2:$AJ$167,TRUE)-_xlfn.NORM.DIST(BM$30,economics!$AK$2:$AK$167,economics!$AJ$2:$AJ$167,TRUE)))),"")</f>
        <v/>
      </c>
      <c r="BN37" t="str">
        <f t="array" ref="BN37">IFERROR((SUMPRODUCT((economics!$AG$2:$AG$167=$B37)*(economics!$D$2:$D$167="whr")*economics!$AI$2:$AI$167*(_xlfn.NORM.DIST(BN$3,economics!$AK$2:$AK$167,economics!$AJ$2:$AJ$167,TRUE)-_xlfn.NORM.DIST(BN$30,economics!$AK$2:$AK$167,economics!$AJ$2:$AJ$167,TRUE))*economics!$AM$2:$AM$167))/(SUMPRODUCT((economics!$AG$2:$AG$167=$B37)*(economics!$D$2:$D$167="whr")*economics!$AI$2:$AI$167*(_xlfn.NORM.DIST(BN$3,economics!$AK$2:$AK$167,economics!$AJ$2:$AJ$167,TRUE)-_xlfn.NORM.DIST(BN$30,economics!$AK$2:$AK$167,economics!$AJ$2:$AJ$167,TRUE)))),"")</f>
        <v/>
      </c>
      <c r="BO37" t="str">
        <f t="array" ref="BO37">IFERROR((SUMPRODUCT((economics!$AG$2:$AG$167=$B37)*(economics!$D$2:$D$167="whr")*economics!$AI$2:$AI$167*(_xlfn.NORM.DIST(BO$3,economics!$AK$2:$AK$167,economics!$AJ$2:$AJ$167,TRUE)-_xlfn.NORM.DIST(BO$30,economics!$AK$2:$AK$167,economics!$AJ$2:$AJ$167,TRUE))*economics!$AM$2:$AM$167))/(SUMPRODUCT((economics!$AG$2:$AG$167=$B37)*(economics!$D$2:$D$167="whr")*economics!$AI$2:$AI$167*(_xlfn.NORM.DIST(BO$3,economics!$AK$2:$AK$167,economics!$AJ$2:$AJ$167,TRUE)-_xlfn.NORM.DIST(BO$30,economics!$AK$2:$AK$167,economics!$AJ$2:$AJ$167,TRUE)))),"")</f>
        <v/>
      </c>
      <c r="BP37" t="str">
        <f t="array" ref="BP37">IFERROR((SUMPRODUCT((economics!$AG$2:$AG$167=$B37)*(economics!$D$2:$D$167="whr")*economics!$AI$2:$AI$167*(_xlfn.NORM.DIST(BP$3,economics!$AK$2:$AK$167,economics!$AJ$2:$AJ$167,TRUE)-_xlfn.NORM.DIST(BP$30,economics!$AK$2:$AK$167,economics!$AJ$2:$AJ$167,TRUE))*economics!$AM$2:$AM$167))/(SUMPRODUCT((economics!$AG$2:$AG$167=$B37)*(economics!$D$2:$D$167="whr")*economics!$AI$2:$AI$167*(_xlfn.NORM.DIST(BP$3,economics!$AK$2:$AK$167,economics!$AJ$2:$AJ$167,TRUE)-_xlfn.NORM.DIST(BP$30,economics!$AK$2:$AK$167,economics!$AJ$2:$AJ$167,TRUE)))),"")</f>
        <v/>
      </c>
      <c r="BQ37" t="str">
        <f t="array" ref="BQ37">IFERROR((SUMPRODUCT((economics!$AG$2:$AG$167=$B37)*(economics!$D$2:$D$167="whr")*economics!$AI$2:$AI$167*(_xlfn.NORM.DIST(BQ$3,economics!$AK$2:$AK$167,economics!$AJ$2:$AJ$167,TRUE)-_xlfn.NORM.DIST(BQ$30,economics!$AK$2:$AK$167,economics!$AJ$2:$AJ$167,TRUE))*economics!$AM$2:$AM$167))/(SUMPRODUCT((economics!$AG$2:$AG$167=$B37)*(economics!$D$2:$D$167="whr")*economics!$AI$2:$AI$167*(_xlfn.NORM.DIST(BQ$3,economics!$AK$2:$AK$167,economics!$AJ$2:$AJ$167,TRUE)-_xlfn.NORM.DIST(BQ$30,economics!$AK$2:$AK$167,economics!$AJ$2:$AJ$167,TRUE)))),"")</f>
        <v/>
      </c>
      <c r="BR37" t="str">
        <f t="array" ref="BR37">IFERROR((SUMPRODUCT((economics!$AG$2:$AG$167=$B37)*(economics!$D$2:$D$167="whr")*economics!$AI$2:$AI$167*(_xlfn.NORM.DIST(BR$3,economics!$AK$2:$AK$167,economics!$AJ$2:$AJ$167,TRUE)-_xlfn.NORM.DIST(BR$30,economics!$AK$2:$AK$167,economics!$AJ$2:$AJ$167,TRUE))*economics!$AM$2:$AM$167))/(SUMPRODUCT((economics!$AG$2:$AG$167=$B37)*(economics!$D$2:$D$167="whr")*economics!$AI$2:$AI$167*(_xlfn.NORM.DIST(BR$3,economics!$AK$2:$AK$167,economics!$AJ$2:$AJ$167,TRUE)-_xlfn.NORM.DIST(BR$30,economics!$AK$2:$AK$167,economics!$AJ$2:$AJ$167,TRUE)))),"")</f>
        <v/>
      </c>
      <c r="BS37" t="str">
        <f t="array" ref="BS37">IFERROR((SUMPRODUCT((economics!$AG$2:$AG$167=$B37)*(economics!$D$2:$D$167="whr")*economics!$AI$2:$AI$167*(_xlfn.NORM.DIST(BS$3,economics!$AK$2:$AK$167,economics!$AJ$2:$AJ$167,TRUE)-_xlfn.NORM.DIST(BS$30,economics!$AK$2:$AK$167,economics!$AJ$2:$AJ$167,TRUE))*economics!$AM$2:$AM$167))/(SUMPRODUCT((economics!$AG$2:$AG$167=$B37)*(economics!$D$2:$D$167="whr")*economics!$AI$2:$AI$167*(_xlfn.NORM.DIST(BS$3,economics!$AK$2:$AK$167,economics!$AJ$2:$AJ$167,TRUE)-_xlfn.NORM.DIST(BS$30,economics!$AK$2:$AK$167,economics!$AJ$2:$AJ$167,TRUE)))),"")</f>
        <v/>
      </c>
      <c r="BT37" t="str">
        <f t="array" ref="BT37">IFERROR((SUMPRODUCT((economics!$AG$2:$AG$167=$B37)*(economics!$D$2:$D$167="whr")*economics!$AI$2:$AI$167*(_xlfn.NORM.DIST(BT$3,economics!$AK$2:$AK$167,economics!$AJ$2:$AJ$167,TRUE)-_xlfn.NORM.DIST(BT$30,economics!$AK$2:$AK$167,economics!$AJ$2:$AJ$167,TRUE))*economics!$AM$2:$AM$167))/(SUMPRODUCT((economics!$AG$2:$AG$167=$B37)*(economics!$D$2:$D$167="whr")*economics!$AI$2:$AI$167*(_xlfn.NORM.DIST(BT$3,economics!$AK$2:$AK$167,economics!$AJ$2:$AJ$167,TRUE)-_xlfn.NORM.DIST(BT$30,economics!$AK$2:$AK$167,economics!$AJ$2:$AJ$167,TRUE)))),"")</f>
        <v/>
      </c>
      <c r="BU37" t="str">
        <f t="array" ref="BU37">IFERROR((SUMPRODUCT((economics!$AG$2:$AG$167=$B37)*(economics!$D$2:$D$167="whr")*economics!$AI$2:$AI$167*(_xlfn.NORM.DIST(BU$3,economics!$AK$2:$AK$167,economics!$AJ$2:$AJ$167,TRUE)-_xlfn.NORM.DIST(BU$30,economics!$AK$2:$AK$167,economics!$AJ$2:$AJ$167,TRUE))*economics!$AM$2:$AM$167))/(SUMPRODUCT((economics!$AG$2:$AG$167=$B37)*(economics!$D$2:$D$167="whr")*economics!$AI$2:$AI$167*(_xlfn.NORM.DIST(BU$3,economics!$AK$2:$AK$167,economics!$AJ$2:$AJ$167,TRUE)-_xlfn.NORM.DIST(BU$30,economics!$AK$2:$AK$167,economics!$AJ$2:$AJ$167,TRUE)))),"")</f>
        <v/>
      </c>
      <c r="BV37" t="str">
        <f t="array" ref="BV37">IFERROR((SUMPRODUCT((economics!$AG$2:$AG$167=$B37)*(economics!$D$2:$D$167="whr")*economics!$AI$2:$AI$167*(_xlfn.NORM.DIST(BV$3,economics!$AK$2:$AK$167,economics!$AJ$2:$AJ$167,TRUE)-_xlfn.NORM.DIST(BV$30,economics!$AK$2:$AK$167,economics!$AJ$2:$AJ$167,TRUE))*economics!$AM$2:$AM$167))/(SUMPRODUCT((economics!$AG$2:$AG$167=$B37)*(economics!$D$2:$D$167="whr")*economics!$AI$2:$AI$167*(_xlfn.NORM.DIST(BV$3,economics!$AK$2:$AK$167,economics!$AJ$2:$AJ$167,TRUE)-_xlfn.NORM.DIST(BV$30,economics!$AK$2:$AK$167,economics!$AJ$2:$AJ$167,TRUE)))),"")</f>
        <v/>
      </c>
      <c r="BW37" t="str">
        <f t="array" ref="BW37">IFERROR((SUMPRODUCT((economics!$AG$2:$AG$167=$B37)*(economics!$D$2:$D$167="whr")*economics!$AI$2:$AI$167*(_xlfn.NORM.DIST(BW$3,economics!$AK$2:$AK$167,economics!$AJ$2:$AJ$167,TRUE)-_xlfn.NORM.DIST(BW$30,economics!$AK$2:$AK$167,economics!$AJ$2:$AJ$167,TRUE))*economics!$AM$2:$AM$167))/(SUMPRODUCT((economics!$AG$2:$AG$167=$B37)*(economics!$D$2:$D$167="whr")*economics!$AI$2:$AI$167*(_xlfn.NORM.DIST(BW$3,economics!$AK$2:$AK$167,economics!$AJ$2:$AJ$167,TRUE)-_xlfn.NORM.DIST(BW$30,economics!$AK$2:$AK$167,economics!$AJ$2:$AJ$167,TRUE)))),"")</f>
        <v/>
      </c>
      <c r="BX37" t="str">
        <f t="array" ref="BX37">IFERROR((SUMPRODUCT((economics!$AG$2:$AG$167=$B37)*(economics!$D$2:$D$167="whr")*economics!$AI$2:$AI$167*(_xlfn.NORM.DIST(BX$3,economics!$AK$2:$AK$167,economics!$AJ$2:$AJ$167,TRUE)-_xlfn.NORM.DIST(BX$30,economics!$AK$2:$AK$167,economics!$AJ$2:$AJ$167,TRUE))*economics!$AM$2:$AM$167))/(SUMPRODUCT((economics!$AG$2:$AG$167=$B37)*(economics!$D$2:$D$167="whr")*economics!$AI$2:$AI$167*(_xlfn.NORM.DIST(BX$3,economics!$AK$2:$AK$167,economics!$AJ$2:$AJ$167,TRUE)-_xlfn.NORM.DIST(BX$30,economics!$AK$2:$AK$167,economics!$AJ$2:$AJ$167,TRUE)))),"")</f>
        <v/>
      </c>
      <c r="BY37" t="str">
        <f t="array" ref="BY37">IFERROR((SUMPRODUCT((economics!$AG$2:$AG$167=$B37)*(economics!$D$2:$D$167="whr")*economics!$AI$2:$AI$167*(_xlfn.NORM.DIST(BY$3,economics!$AK$2:$AK$167,economics!$AJ$2:$AJ$167,TRUE)-_xlfn.NORM.DIST(BY$30,economics!$AK$2:$AK$167,economics!$AJ$2:$AJ$167,TRUE))*economics!$AM$2:$AM$167))/(SUMPRODUCT((economics!$AG$2:$AG$167=$B37)*(economics!$D$2:$D$167="whr")*economics!$AI$2:$AI$167*(_xlfn.NORM.DIST(BY$3,economics!$AK$2:$AK$167,economics!$AJ$2:$AJ$167,TRUE)-_xlfn.NORM.DIST(BY$30,economics!$AK$2:$AK$167,economics!$AJ$2:$AJ$167,TRUE)))),"")</f>
        <v/>
      </c>
      <c r="BZ37" t="str">
        <f t="array" ref="BZ37">IFERROR((SUMPRODUCT((economics!$AG$2:$AG$167=$B37)*(economics!$D$2:$D$167="whr")*economics!$AI$2:$AI$167*(_xlfn.NORM.DIST(BZ$3,economics!$AK$2:$AK$167,economics!$AJ$2:$AJ$167,TRUE)-_xlfn.NORM.DIST(BZ$30,economics!$AK$2:$AK$167,economics!$AJ$2:$AJ$167,TRUE))*economics!$AM$2:$AM$167))/(SUMPRODUCT((economics!$AG$2:$AG$167=$B37)*(economics!$D$2:$D$167="whr")*economics!$AI$2:$AI$167*(_xlfn.NORM.DIST(BZ$3,economics!$AK$2:$AK$167,economics!$AJ$2:$AJ$167,TRUE)-_xlfn.NORM.DIST(BZ$30,economics!$AK$2:$AK$167,economics!$AJ$2:$AJ$167,TRUE)))),"")</f>
        <v/>
      </c>
      <c r="CA37" t="str">
        <f t="array" ref="CA37">IFERROR((SUMPRODUCT((economics!$AG$2:$AG$167=$B37)*(economics!$D$2:$D$167="whr")*economics!$AI$2:$AI$167*(_xlfn.NORM.DIST(CA$3,economics!$AK$2:$AK$167,economics!$AJ$2:$AJ$167,TRUE)-_xlfn.NORM.DIST(CA$30,economics!$AK$2:$AK$167,economics!$AJ$2:$AJ$167,TRUE))*economics!$AM$2:$AM$167))/(SUMPRODUCT((economics!$AG$2:$AG$167=$B37)*(economics!$D$2:$D$167="whr")*economics!$AI$2:$AI$167*(_xlfn.NORM.DIST(CA$3,economics!$AK$2:$AK$167,economics!$AJ$2:$AJ$167,TRUE)-_xlfn.NORM.DIST(CA$30,economics!$AK$2:$AK$167,economics!$AJ$2:$AJ$167,TRUE)))),"")</f>
        <v/>
      </c>
      <c r="CB37" t="str">
        <f t="array" ref="CB37">IFERROR((SUMPRODUCT((economics!$AG$2:$AG$167=$B37)*(economics!$D$2:$D$167="whr")*economics!$AI$2:$AI$167*(_xlfn.NORM.DIST(CB$3,economics!$AK$2:$AK$167,economics!$AJ$2:$AJ$167,TRUE)-_xlfn.NORM.DIST(CB$30,economics!$AK$2:$AK$167,economics!$AJ$2:$AJ$167,TRUE))*economics!$AM$2:$AM$167))/(SUMPRODUCT((economics!$AG$2:$AG$167=$B37)*(economics!$D$2:$D$167="whr")*economics!$AI$2:$AI$167*(_xlfn.NORM.DIST(CB$3,economics!$AK$2:$AK$167,economics!$AJ$2:$AJ$167,TRUE)-_xlfn.NORM.DIST(CB$30,economics!$AK$2:$AK$167,economics!$AJ$2:$AJ$167,TRUE)))),"")</f>
        <v/>
      </c>
      <c r="CC37" t="str">
        <f t="array" ref="CC37">IFERROR((SUMPRODUCT((economics!$AG$2:$AG$167=$B37)*(economics!$D$2:$D$167="whr")*economics!$AI$2:$AI$167*(_xlfn.NORM.DIST(CC$3,economics!$AK$2:$AK$167,economics!$AJ$2:$AJ$167,TRUE)-_xlfn.NORM.DIST(CC$30,economics!$AK$2:$AK$167,economics!$AJ$2:$AJ$167,TRUE))*economics!$AM$2:$AM$167))/(SUMPRODUCT((economics!$AG$2:$AG$167=$B37)*(economics!$D$2:$D$167="whr")*economics!$AI$2:$AI$167*(_xlfn.NORM.DIST(CC$3,economics!$AK$2:$AK$167,economics!$AJ$2:$AJ$167,TRUE)-_xlfn.NORM.DIST(CC$30,economics!$AK$2:$AK$167,economics!$AJ$2:$AJ$167,TRUE)))),"")</f>
        <v/>
      </c>
      <c r="CD37" t="str">
        <f t="array" ref="CD37">IFERROR((SUMPRODUCT((economics!$AG$2:$AG$167=$B37)*(economics!$D$2:$D$167="whr")*economics!$AI$2:$AI$167*(_xlfn.NORM.DIST(CD$3,economics!$AK$2:$AK$167,economics!$AJ$2:$AJ$167,TRUE)-_xlfn.NORM.DIST(CD$30,economics!$AK$2:$AK$167,economics!$AJ$2:$AJ$167,TRUE))*economics!$AM$2:$AM$167))/(SUMPRODUCT((economics!$AG$2:$AG$167=$B37)*(economics!$D$2:$D$167="whr")*economics!$AI$2:$AI$167*(_xlfn.NORM.DIST(CD$3,economics!$AK$2:$AK$167,economics!$AJ$2:$AJ$167,TRUE)-_xlfn.NORM.DIST(CD$30,economics!$AK$2:$AK$167,economics!$AJ$2:$AJ$167,TRUE)))),"")</f>
        <v/>
      </c>
      <c r="CE37" t="str">
        <f t="array" ref="CE37">IFERROR((SUMPRODUCT((economics!$AG$2:$AG$167=$B37)*(economics!$D$2:$D$167="whr")*economics!$AI$2:$AI$167*(_xlfn.NORM.DIST(CE$3,economics!$AK$2:$AK$167,economics!$AJ$2:$AJ$167,TRUE)-_xlfn.NORM.DIST(CE$30,economics!$AK$2:$AK$167,economics!$AJ$2:$AJ$167,TRUE))*economics!$AM$2:$AM$167))/(SUMPRODUCT((economics!$AG$2:$AG$167=$B37)*(economics!$D$2:$D$167="whr")*economics!$AI$2:$AI$167*(_xlfn.NORM.DIST(CE$3,economics!$AK$2:$AK$167,economics!$AJ$2:$AJ$167,TRUE)-_xlfn.NORM.DIST(CE$30,economics!$AK$2:$AK$167,economics!$AJ$2:$AJ$167,TRUE)))),"")</f>
        <v/>
      </c>
      <c r="CF37" t="str">
        <f t="array" ref="CF37">IFERROR((SUMPRODUCT((economics!$AG$2:$AG$167=$B37)*(economics!$D$2:$D$167="whr")*economics!$AI$2:$AI$167*(_xlfn.NORM.DIST(CF$3,economics!$AK$2:$AK$167,economics!$AJ$2:$AJ$167,TRUE)-_xlfn.NORM.DIST(CF$30,economics!$AK$2:$AK$167,economics!$AJ$2:$AJ$167,TRUE))*economics!$AM$2:$AM$167))/(SUMPRODUCT((economics!$AG$2:$AG$167=$B37)*(economics!$D$2:$D$167="whr")*economics!$AI$2:$AI$167*(_xlfn.NORM.DIST(CF$3,economics!$AK$2:$AK$167,economics!$AJ$2:$AJ$167,TRUE)-_xlfn.NORM.DIST(CF$30,economics!$AK$2:$AK$167,economics!$AJ$2:$AJ$167,TRUE)))),"")</f>
        <v/>
      </c>
      <c r="CG37" t="str">
        <f t="array" ref="CG37">IFERROR((SUMPRODUCT((economics!$AG$2:$AG$167=$B37)*(economics!$D$2:$D$167="whr")*economics!$AI$2:$AI$167*(_xlfn.NORM.DIST(CG$3,economics!$AK$2:$AK$167,economics!$AJ$2:$AJ$167,TRUE)-_xlfn.NORM.DIST(CG$30,economics!$AK$2:$AK$167,economics!$AJ$2:$AJ$167,TRUE))*economics!$AM$2:$AM$167))/(SUMPRODUCT((economics!$AG$2:$AG$167=$B37)*(economics!$D$2:$D$167="whr")*economics!$AI$2:$AI$167*(_xlfn.NORM.DIST(CG$3,economics!$AK$2:$AK$167,economics!$AJ$2:$AJ$167,TRUE)-_xlfn.NORM.DIST(CG$30,economics!$AK$2:$AK$167,economics!$AJ$2:$AJ$167,TRUE)))),"")</f>
        <v/>
      </c>
      <c r="CH37" t="str">
        <f t="array" ref="CH37">IFERROR((SUMPRODUCT((economics!$AG$2:$AG$167=$B37)*(economics!$D$2:$D$167="whr")*economics!$AI$2:$AI$167*(_xlfn.NORM.DIST(CH$3,economics!$AK$2:$AK$167,economics!$AJ$2:$AJ$167,TRUE)-_xlfn.NORM.DIST(CH$30,economics!$AK$2:$AK$167,economics!$AJ$2:$AJ$167,TRUE))*economics!$AM$2:$AM$167))/(SUMPRODUCT((economics!$AG$2:$AG$167=$B37)*(economics!$D$2:$D$167="whr")*economics!$AI$2:$AI$167*(_xlfn.NORM.DIST(CH$3,economics!$AK$2:$AK$167,economics!$AJ$2:$AJ$167,TRUE)-_xlfn.NORM.DIST(CH$30,economics!$AK$2:$AK$167,economics!$AJ$2:$AJ$167,TRUE)))),"")</f>
        <v/>
      </c>
    </row>
    <row r="38" spans="1:86" x14ac:dyDescent="0.35">
      <c r="A38" t="str">
        <f t="shared" si="0"/>
        <v>textiles apparel and leather 13T15</v>
      </c>
      <c r="B38" t="str">
        <f t="shared" si="0"/>
        <v>13T15</v>
      </c>
      <c r="E38" t="str">
        <f t="array" ref="E38">IFERROR((SUMPRODUCT((economics!$AG$2:$AG$167=$B38)*(economics!$D$2:$D$167="whr")*economics!$AI$2:$AI$167*(_xlfn.NORM.DIST(E$3,economics!$AK$2:$AK$167,economics!$AJ$2:$AJ$167,TRUE)-_xlfn.NORM.DIST(E$30,economics!$AK$2:$AK$167,economics!$AJ$2:$AJ$167,TRUE))*economics!$AM$2:$AM$167))/(SUMPRODUCT((economics!$AG$2:$AG$167=$B38)*(economics!$D$2:$D$167="whr")*economics!$AI$2:$AI$167*(_xlfn.NORM.DIST(E$3,economics!$AK$2:$AK$167,economics!$AJ$2:$AJ$167,TRUE)-_xlfn.NORM.DIST(E$30,economics!$AK$2:$AK$167,economics!$AJ$2:$AJ$167,TRUE)))),"")</f>
        <v/>
      </c>
      <c r="F38" t="str">
        <f t="array" ref="F38">IFERROR((SUMPRODUCT((economics!$AG$2:$AG$167=$B38)*(economics!$D$2:$D$167="whr")*economics!$AI$2:$AI$167*(_xlfn.NORM.DIST(F$3,economics!$AK$2:$AK$167,economics!$AJ$2:$AJ$167,TRUE)-_xlfn.NORM.DIST(F$30,economics!$AK$2:$AK$167,economics!$AJ$2:$AJ$167,TRUE))*economics!$AM$2:$AM$167))/(SUMPRODUCT((economics!$AG$2:$AG$167=$B38)*(economics!$D$2:$D$167="whr")*economics!$AI$2:$AI$167*(_xlfn.NORM.DIST(F$3,economics!$AK$2:$AK$167,economics!$AJ$2:$AJ$167,TRUE)-_xlfn.NORM.DIST(F$30,economics!$AK$2:$AK$167,economics!$AJ$2:$AJ$167,TRUE)))),"")</f>
        <v/>
      </c>
      <c r="G38" t="str">
        <f t="array" ref="G38">IFERROR((SUMPRODUCT((economics!$AG$2:$AG$167=$B38)*(economics!$D$2:$D$167="whr")*economics!$AI$2:$AI$167*(_xlfn.NORM.DIST(G$3,economics!$AK$2:$AK$167,economics!$AJ$2:$AJ$167,TRUE)-_xlfn.NORM.DIST(G$30,economics!$AK$2:$AK$167,economics!$AJ$2:$AJ$167,TRUE))*economics!$AM$2:$AM$167))/(SUMPRODUCT((economics!$AG$2:$AG$167=$B38)*(economics!$D$2:$D$167="whr")*economics!$AI$2:$AI$167*(_xlfn.NORM.DIST(G$3,economics!$AK$2:$AK$167,economics!$AJ$2:$AJ$167,TRUE)-_xlfn.NORM.DIST(G$30,economics!$AK$2:$AK$167,economics!$AJ$2:$AJ$167,TRUE)))),"")</f>
        <v/>
      </c>
      <c r="H38" t="str">
        <f t="array" ref="H38">IFERROR((SUMPRODUCT((economics!$AG$2:$AG$167=$B38)*(economics!$D$2:$D$167="whr")*economics!$AI$2:$AI$167*(_xlfn.NORM.DIST(H$3,economics!$AK$2:$AK$167,economics!$AJ$2:$AJ$167,TRUE)-_xlfn.NORM.DIST(H$30,economics!$AK$2:$AK$167,economics!$AJ$2:$AJ$167,TRUE))*economics!$AM$2:$AM$167))/(SUMPRODUCT((economics!$AG$2:$AG$167=$B38)*(economics!$D$2:$D$167="whr")*economics!$AI$2:$AI$167*(_xlfn.NORM.DIST(H$3,economics!$AK$2:$AK$167,economics!$AJ$2:$AJ$167,TRUE)-_xlfn.NORM.DIST(H$30,economics!$AK$2:$AK$167,economics!$AJ$2:$AJ$167,TRUE)))),"")</f>
        <v/>
      </c>
      <c r="I38" t="str">
        <f t="array" ref="I38">IFERROR((SUMPRODUCT((economics!$AG$2:$AG$167=$B38)*(economics!$D$2:$D$167="whr")*economics!$AI$2:$AI$167*(_xlfn.NORM.DIST(I$3,economics!$AK$2:$AK$167,economics!$AJ$2:$AJ$167,TRUE)-_xlfn.NORM.DIST(I$30,economics!$AK$2:$AK$167,economics!$AJ$2:$AJ$167,TRUE))*economics!$AM$2:$AM$167))/(SUMPRODUCT((economics!$AG$2:$AG$167=$B38)*(economics!$D$2:$D$167="whr")*economics!$AI$2:$AI$167*(_xlfn.NORM.DIST(I$3,economics!$AK$2:$AK$167,economics!$AJ$2:$AJ$167,TRUE)-_xlfn.NORM.DIST(I$30,economics!$AK$2:$AK$167,economics!$AJ$2:$AJ$167,TRUE)))),"")</f>
        <v/>
      </c>
      <c r="J38" t="str">
        <f t="array" ref="J38">IFERROR((SUMPRODUCT((economics!$AG$2:$AG$167=$B38)*(economics!$D$2:$D$167="whr")*economics!$AI$2:$AI$167*(_xlfn.NORM.DIST(J$3,economics!$AK$2:$AK$167,economics!$AJ$2:$AJ$167,TRUE)-_xlfn.NORM.DIST(J$30,economics!$AK$2:$AK$167,economics!$AJ$2:$AJ$167,TRUE))*economics!$AM$2:$AM$167))/(SUMPRODUCT((economics!$AG$2:$AG$167=$B38)*(economics!$D$2:$D$167="whr")*economics!$AI$2:$AI$167*(_xlfn.NORM.DIST(J$3,economics!$AK$2:$AK$167,economics!$AJ$2:$AJ$167,TRUE)-_xlfn.NORM.DIST(J$30,economics!$AK$2:$AK$167,economics!$AJ$2:$AJ$167,TRUE)))),"")</f>
        <v/>
      </c>
      <c r="K38" t="str">
        <f t="array" ref="K38">IFERROR((SUMPRODUCT((economics!$AG$2:$AG$167=$B38)*(economics!$D$2:$D$167="whr")*economics!$AI$2:$AI$167*(_xlfn.NORM.DIST(K$3,economics!$AK$2:$AK$167,economics!$AJ$2:$AJ$167,TRUE)-_xlfn.NORM.DIST(K$30,economics!$AK$2:$AK$167,economics!$AJ$2:$AJ$167,TRUE))*economics!$AM$2:$AM$167))/(SUMPRODUCT((economics!$AG$2:$AG$167=$B38)*(economics!$D$2:$D$167="whr")*economics!$AI$2:$AI$167*(_xlfn.NORM.DIST(K$3,economics!$AK$2:$AK$167,economics!$AJ$2:$AJ$167,TRUE)-_xlfn.NORM.DIST(K$30,economics!$AK$2:$AK$167,economics!$AJ$2:$AJ$167,TRUE)))),"")</f>
        <v/>
      </c>
      <c r="L38" t="str">
        <f t="array" ref="L38">IFERROR((SUMPRODUCT((economics!$AG$2:$AG$167=$B38)*(economics!$D$2:$D$167="whr")*economics!$AI$2:$AI$167*(_xlfn.NORM.DIST(L$3,economics!$AK$2:$AK$167,economics!$AJ$2:$AJ$167,TRUE)-_xlfn.NORM.DIST(L$30,economics!$AK$2:$AK$167,economics!$AJ$2:$AJ$167,TRUE))*economics!$AM$2:$AM$167))/(SUMPRODUCT((economics!$AG$2:$AG$167=$B38)*(economics!$D$2:$D$167="whr")*economics!$AI$2:$AI$167*(_xlfn.NORM.DIST(L$3,economics!$AK$2:$AK$167,economics!$AJ$2:$AJ$167,TRUE)-_xlfn.NORM.DIST(L$30,economics!$AK$2:$AK$167,economics!$AJ$2:$AJ$167,TRUE)))),"")</f>
        <v/>
      </c>
      <c r="M38" t="str">
        <f t="array" ref="M38">IFERROR((SUMPRODUCT((economics!$AG$2:$AG$167=$B38)*(economics!$D$2:$D$167="whr")*economics!$AI$2:$AI$167*(_xlfn.NORM.DIST(M$3,economics!$AK$2:$AK$167,economics!$AJ$2:$AJ$167,TRUE)-_xlfn.NORM.DIST(M$30,economics!$AK$2:$AK$167,economics!$AJ$2:$AJ$167,TRUE))*economics!$AM$2:$AM$167))/(SUMPRODUCT((economics!$AG$2:$AG$167=$B38)*(economics!$D$2:$D$167="whr")*economics!$AI$2:$AI$167*(_xlfn.NORM.DIST(M$3,economics!$AK$2:$AK$167,economics!$AJ$2:$AJ$167,TRUE)-_xlfn.NORM.DIST(M$30,economics!$AK$2:$AK$167,economics!$AJ$2:$AJ$167,TRUE)))),"")</f>
        <v/>
      </c>
      <c r="N38" t="str">
        <f t="array" ref="N38">IFERROR((SUMPRODUCT((economics!$AG$2:$AG$167=$B38)*(economics!$D$2:$D$167="whr")*economics!$AI$2:$AI$167*(_xlfn.NORM.DIST(N$3,economics!$AK$2:$AK$167,economics!$AJ$2:$AJ$167,TRUE)-_xlfn.NORM.DIST(N$30,economics!$AK$2:$AK$167,economics!$AJ$2:$AJ$167,TRUE))*economics!$AM$2:$AM$167))/(SUMPRODUCT((economics!$AG$2:$AG$167=$B38)*(economics!$D$2:$D$167="whr")*economics!$AI$2:$AI$167*(_xlfn.NORM.DIST(N$3,economics!$AK$2:$AK$167,economics!$AJ$2:$AJ$167,TRUE)-_xlfn.NORM.DIST(N$30,economics!$AK$2:$AK$167,economics!$AJ$2:$AJ$167,TRUE)))),"")</f>
        <v/>
      </c>
      <c r="O38" t="str">
        <f t="array" ref="O38">IFERROR((SUMPRODUCT((economics!$AG$2:$AG$167=$B38)*(economics!$D$2:$D$167="whr")*economics!$AI$2:$AI$167*(_xlfn.NORM.DIST(O$3,economics!$AK$2:$AK$167,economics!$AJ$2:$AJ$167,TRUE)-_xlfn.NORM.DIST(O$30,economics!$AK$2:$AK$167,economics!$AJ$2:$AJ$167,TRUE))*economics!$AM$2:$AM$167))/(SUMPRODUCT((economics!$AG$2:$AG$167=$B38)*(economics!$D$2:$D$167="whr")*economics!$AI$2:$AI$167*(_xlfn.NORM.DIST(O$3,economics!$AK$2:$AK$167,economics!$AJ$2:$AJ$167,TRUE)-_xlfn.NORM.DIST(O$30,economics!$AK$2:$AK$167,economics!$AJ$2:$AJ$167,TRUE)))),"")</f>
        <v/>
      </c>
      <c r="P38" t="str">
        <f t="array" ref="P38">IFERROR((SUMPRODUCT((economics!$AG$2:$AG$167=$B38)*(economics!$D$2:$D$167="whr")*economics!$AI$2:$AI$167*(_xlfn.NORM.DIST(P$3,economics!$AK$2:$AK$167,economics!$AJ$2:$AJ$167,TRUE)-_xlfn.NORM.DIST(P$30,economics!$AK$2:$AK$167,economics!$AJ$2:$AJ$167,TRUE))*economics!$AM$2:$AM$167))/(SUMPRODUCT((economics!$AG$2:$AG$167=$B38)*(economics!$D$2:$D$167="whr")*economics!$AI$2:$AI$167*(_xlfn.NORM.DIST(P$3,economics!$AK$2:$AK$167,economics!$AJ$2:$AJ$167,TRUE)-_xlfn.NORM.DIST(P$30,economics!$AK$2:$AK$167,economics!$AJ$2:$AJ$167,TRUE)))),"")</f>
        <v/>
      </c>
      <c r="Q38" t="str">
        <f t="array" ref="Q38">IFERROR((SUMPRODUCT((economics!$AG$2:$AG$167=$B38)*(economics!$D$2:$D$167="whr")*economics!$AI$2:$AI$167*(_xlfn.NORM.DIST(Q$3,economics!$AK$2:$AK$167,economics!$AJ$2:$AJ$167,TRUE)-_xlfn.NORM.DIST(Q$30,economics!$AK$2:$AK$167,economics!$AJ$2:$AJ$167,TRUE))*economics!$AM$2:$AM$167))/(SUMPRODUCT((economics!$AG$2:$AG$167=$B38)*(economics!$D$2:$D$167="whr")*economics!$AI$2:$AI$167*(_xlfn.NORM.DIST(Q$3,economics!$AK$2:$AK$167,economics!$AJ$2:$AJ$167,TRUE)-_xlfn.NORM.DIST(Q$30,economics!$AK$2:$AK$167,economics!$AJ$2:$AJ$167,TRUE)))),"")</f>
        <v/>
      </c>
      <c r="R38" t="str">
        <f t="array" ref="R38">IFERROR((SUMPRODUCT((economics!$AG$2:$AG$167=$B38)*(economics!$D$2:$D$167="whr")*economics!$AI$2:$AI$167*(_xlfn.NORM.DIST(R$3,economics!$AK$2:$AK$167,economics!$AJ$2:$AJ$167,TRUE)-_xlfn.NORM.DIST(R$30,economics!$AK$2:$AK$167,economics!$AJ$2:$AJ$167,TRUE))*economics!$AM$2:$AM$167))/(SUMPRODUCT((economics!$AG$2:$AG$167=$B38)*(economics!$D$2:$D$167="whr")*economics!$AI$2:$AI$167*(_xlfn.NORM.DIST(R$3,economics!$AK$2:$AK$167,economics!$AJ$2:$AJ$167,TRUE)-_xlfn.NORM.DIST(R$30,economics!$AK$2:$AK$167,economics!$AJ$2:$AJ$167,TRUE)))),"")</f>
        <v/>
      </c>
      <c r="S38" t="str">
        <f t="array" ref="S38">IFERROR((SUMPRODUCT((economics!$AG$2:$AG$167=$B38)*(economics!$D$2:$D$167="whr")*economics!$AI$2:$AI$167*(_xlfn.NORM.DIST(S$3,economics!$AK$2:$AK$167,economics!$AJ$2:$AJ$167,TRUE)-_xlfn.NORM.DIST(S$30,economics!$AK$2:$AK$167,economics!$AJ$2:$AJ$167,TRUE))*economics!$AM$2:$AM$167))/(SUMPRODUCT((economics!$AG$2:$AG$167=$B38)*(economics!$D$2:$D$167="whr")*economics!$AI$2:$AI$167*(_xlfn.NORM.DIST(S$3,economics!$AK$2:$AK$167,economics!$AJ$2:$AJ$167,TRUE)-_xlfn.NORM.DIST(S$30,economics!$AK$2:$AK$167,economics!$AJ$2:$AJ$167,TRUE)))),"")</f>
        <v/>
      </c>
      <c r="T38" t="str">
        <f t="array" ref="T38">IFERROR((SUMPRODUCT((economics!$AG$2:$AG$167=$B38)*(economics!$D$2:$D$167="whr")*economics!$AI$2:$AI$167*(_xlfn.NORM.DIST(T$3,economics!$AK$2:$AK$167,economics!$AJ$2:$AJ$167,TRUE)-_xlfn.NORM.DIST(T$30,economics!$AK$2:$AK$167,economics!$AJ$2:$AJ$167,TRUE))*economics!$AM$2:$AM$167))/(SUMPRODUCT((economics!$AG$2:$AG$167=$B38)*(economics!$D$2:$D$167="whr")*economics!$AI$2:$AI$167*(_xlfn.NORM.DIST(T$3,economics!$AK$2:$AK$167,economics!$AJ$2:$AJ$167,TRUE)-_xlfn.NORM.DIST(T$30,economics!$AK$2:$AK$167,economics!$AJ$2:$AJ$167,TRUE)))),"")</f>
        <v/>
      </c>
      <c r="U38" t="str">
        <f t="array" ref="U38">IFERROR((SUMPRODUCT((economics!$AG$2:$AG$167=$B38)*(economics!$D$2:$D$167="whr")*economics!$AI$2:$AI$167*(_xlfn.NORM.DIST(U$3,economics!$AK$2:$AK$167,economics!$AJ$2:$AJ$167,TRUE)-_xlfn.NORM.DIST(U$30,economics!$AK$2:$AK$167,economics!$AJ$2:$AJ$167,TRUE))*economics!$AM$2:$AM$167))/(SUMPRODUCT((economics!$AG$2:$AG$167=$B38)*(economics!$D$2:$D$167="whr")*economics!$AI$2:$AI$167*(_xlfn.NORM.DIST(U$3,economics!$AK$2:$AK$167,economics!$AJ$2:$AJ$167,TRUE)-_xlfn.NORM.DIST(U$30,economics!$AK$2:$AK$167,economics!$AJ$2:$AJ$167,TRUE)))),"")</f>
        <v/>
      </c>
      <c r="V38" t="str">
        <f t="array" ref="V38">IFERROR((SUMPRODUCT((economics!$AG$2:$AG$167=$B38)*(economics!$D$2:$D$167="whr")*economics!$AI$2:$AI$167*(_xlfn.NORM.DIST(V$3,economics!$AK$2:$AK$167,economics!$AJ$2:$AJ$167,TRUE)-_xlfn.NORM.DIST(V$30,economics!$AK$2:$AK$167,economics!$AJ$2:$AJ$167,TRUE))*economics!$AM$2:$AM$167))/(SUMPRODUCT((economics!$AG$2:$AG$167=$B38)*(economics!$D$2:$D$167="whr")*economics!$AI$2:$AI$167*(_xlfn.NORM.DIST(V$3,economics!$AK$2:$AK$167,economics!$AJ$2:$AJ$167,TRUE)-_xlfn.NORM.DIST(V$30,economics!$AK$2:$AK$167,economics!$AJ$2:$AJ$167,TRUE)))),"")</f>
        <v/>
      </c>
      <c r="W38" t="str">
        <f t="array" ref="W38">IFERROR((SUMPRODUCT((economics!$AG$2:$AG$167=$B38)*(economics!$D$2:$D$167="whr")*economics!$AI$2:$AI$167*(_xlfn.NORM.DIST(W$3,economics!$AK$2:$AK$167,economics!$AJ$2:$AJ$167,TRUE)-_xlfn.NORM.DIST(W$30,economics!$AK$2:$AK$167,economics!$AJ$2:$AJ$167,TRUE))*economics!$AM$2:$AM$167))/(SUMPRODUCT((economics!$AG$2:$AG$167=$B38)*(economics!$D$2:$D$167="whr")*economics!$AI$2:$AI$167*(_xlfn.NORM.DIST(W$3,economics!$AK$2:$AK$167,economics!$AJ$2:$AJ$167,TRUE)-_xlfn.NORM.DIST(W$30,economics!$AK$2:$AK$167,economics!$AJ$2:$AJ$167,TRUE)))),"")</f>
        <v/>
      </c>
      <c r="X38" t="str">
        <f t="array" ref="X38">IFERROR((SUMPRODUCT((economics!$AG$2:$AG$167=$B38)*(economics!$D$2:$D$167="whr")*economics!$AI$2:$AI$167*(_xlfn.NORM.DIST(X$3,economics!$AK$2:$AK$167,economics!$AJ$2:$AJ$167,TRUE)-_xlfn.NORM.DIST(X$30,economics!$AK$2:$AK$167,economics!$AJ$2:$AJ$167,TRUE))*economics!$AM$2:$AM$167))/(SUMPRODUCT((economics!$AG$2:$AG$167=$B38)*(economics!$D$2:$D$167="whr")*economics!$AI$2:$AI$167*(_xlfn.NORM.DIST(X$3,economics!$AK$2:$AK$167,economics!$AJ$2:$AJ$167,TRUE)-_xlfn.NORM.DIST(X$30,economics!$AK$2:$AK$167,economics!$AJ$2:$AJ$167,TRUE)))),"")</f>
        <v/>
      </c>
      <c r="Y38" t="str">
        <f t="array" ref="Y38">IFERROR((SUMPRODUCT((economics!$AG$2:$AG$167=$B38)*(economics!$D$2:$D$167="whr")*economics!$AI$2:$AI$167*(_xlfn.NORM.DIST(Y$3,economics!$AK$2:$AK$167,economics!$AJ$2:$AJ$167,TRUE)-_xlfn.NORM.DIST(Y$30,economics!$AK$2:$AK$167,economics!$AJ$2:$AJ$167,TRUE))*economics!$AM$2:$AM$167))/(SUMPRODUCT((economics!$AG$2:$AG$167=$B38)*(economics!$D$2:$D$167="whr")*economics!$AI$2:$AI$167*(_xlfn.NORM.DIST(Y$3,economics!$AK$2:$AK$167,economics!$AJ$2:$AJ$167,TRUE)-_xlfn.NORM.DIST(Y$30,economics!$AK$2:$AK$167,economics!$AJ$2:$AJ$167,TRUE)))),"")</f>
        <v/>
      </c>
      <c r="Z38" t="str">
        <f t="array" ref="Z38">IFERROR((SUMPRODUCT((economics!$AG$2:$AG$167=$B38)*(economics!$D$2:$D$167="whr")*economics!$AI$2:$AI$167*(_xlfn.NORM.DIST(Z$3,economics!$AK$2:$AK$167,economics!$AJ$2:$AJ$167,TRUE)-_xlfn.NORM.DIST(Z$30,economics!$AK$2:$AK$167,economics!$AJ$2:$AJ$167,TRUE))*economics!$AM$2:$AM$167))/(SUMPRODUCT((economics!$AG$2:$AG$167=$B38)*(economics!$D$2:$D$167="whr")*economics!$AI$2:$AI$167*(_xlfn.NORM.DIST(Z$3,economics!$AK$2:$AK$167,economics!$AJ$2:$AJ$167,TRUE)-_xlfn.NORM.DIST(Z$30,economics!$AK$2:$AK$167,economics!$AJ$2:$AJ$167,TRUE)))),"")</f>
        <v/>
      </c>
      <c r="AA38" t="str">
        <f t="array" ref="AA38">IFERROR((SUMPRODUCT((economics!$AG$2:$AG$167=$B38)*(economics!$D$2:$D$167="whr")*economics!$AI$2:$AI$167*(_xlfn.NORM.DIST(AA$3,economics!$AK$2:$AK$167,economics!$AJ$2:$AJ$167,TRUE)-_xlfn.NORM.DIST(AA$30,economics!$AK$2:$AK$167,economics!$AJ$2:$AJ$167,TRUE))*economics!$AM$2:$AM$167))/(SUMPRODUCT((economics!$AG$2:$AG$167=$B38)*(economics!$D$2:$D$167="whr")*economics!$AI$2:$AI$167*(_xlfn.NORM.DIST(AA$3,economics!$AK$2:$AK$167,economics!$AJ$2:$AJ$167,TRUE)-_xlfn.NORM.DIST(AA$30,economics!$AK$2:$AK$167,economics!$AJ$2:$AJ$167,TRUE)))),"")</f>
        <v/>
      </c>
      <c r="AB38" t="str">
        <f t="array" ref="AB38">IFERROR((SUMPRODUCT((economics!$AG$2:$AG$167=$B38)*(economics!$D$2:$D$167="whr")*economics!$AI$2:$AI$167*(_xlfn.NORM.DIST(AB$3,economics!$AK$2:$AK$167,economics!$AJ$2:$AJ$167,TRUE)-_xlfn.NORM.DIST(AB$30,economics!$AK$2:$AK$167,economics!$AJ$2:$AJ$167,TRUE))*economics!$AM$2:$AM$167))/(SUMPRODUCT((economics!$AG$2:$AG$167=$B38)*(economics!$D$2:$D$167="whr")*economics!$AI$2:$AI$167*(_xlfn.NORM.DIST(AB$3,economics!$AK$2:$AK$167,economics!$AJ$2:$AJ$167,TRUE)-_xlfn.NORM.DIST(AB$30,economics!$AK$2:$AK$167,economics!$AJ$2:$AJ$167,TRUE)))),"")</f>
        <v/>
      </c>
      <c r="AC38" t="str">
        <f t="array" ref="AC38">IFERROR((SUMPRODUCT((economics!$AG$2:$AG$167=$B38)*(economics!$D$2:$D$167="whr")*economics!$AI$2:$AI$167*(_xlfn.NORM.DIST(AC$3,economics!$AK$2:$AK$167,economics!$AJ$2:$AJ$167,TRUE)-_xlfn.NORM.DIST(AC$30,economics!$AK$2:$AK$167,economics!$AJ$2:$AJ$167,TRUE))*economics!$AM$2:$AM$167))/(SUMPRODUCT((economics!$AG$2:$AG$167=$B38)*(economics!$D$2:$D$167="whr")*economics!$AI$2:$AI$167*(_xlfn.NORM.DIST(AC$3,economics!$AK$2:$AK$167,economics!$AJ$2:$AJ$167,TRUE)-_xlfn.NORM.DIST(AC$30,economics!$AK$2:$AK$167,economics!$AJ$2:$AJ$167,TRUE)))),"")</f>
        <v/>
      </c>
      <c r="AD38" t="str">
        <f t="array" ref="AD38">IFERROR((SUMPRODUCT((economics!$AG$2:$AG$167=$B38)*(economics!$D$2:$D$167="whr")*economics!$AI$2:$AI$167*(_xlfn.NORM.DIST(AD$3,economics!$AK$2:$AK$167,economics!$AJ$2:$AJ$167,TRUE)-_xlfn.NORM.DIST(AD$30,economics!$AK$2:$AK$167,economics!$AJ$2:$AJ$167,TRUE))*economics!$AM$2:$AM$167))/(SUMPRODUCT((economics!$AG$2:$AG$167=$B38)*(economics!$D$2:$D$167="whr")*economics!$AI$2:$AI$167*(_xlfn.NORM.DIST(AD$3,economics!$AK$2:$AK$167,economics!$AJ$2:$AJ$167,TRUE)-_xlfn.NORM.DIST(AD$30,economics!$AK$2:$AK$167,economics!$AJ$2:$AJ$167,TRUE)))),"")</f>
        <v/>
      </c>
      <c r="AE38" t="str">
        <f t="array" ref="AE38">IFERROR((SUMPRODUCT((economics!$AG$2:$AG$167=$B38)*(economics!$D$2:$D$167="whr")*economics!$AI$2:$AI$167*(_xlfn.NORM.DIST(AE$3,economics!$AK$2:$AK$167,economics!$AJ$2:$AJ$167,TRUE)-_xlfn.NORM.DIST(AE$30,economics!$AK$2:$AK$167,economics!$AJ$2:$AJ$167,TRUE))*economics!$AM$2:$AM$167))/(SUMPRODUCT((economics!$AG$2:$AG$167=$B38)*(economics!$D$2:$D$167="whr")*economics!$AI$2:$AI$167*(_xlfn.NORM.DIST(AE$3,economics!$AK$2:$AK$167,economics!$AJ$2:$AJ$167,TRUE)-_xlfn.NORM.DIST(AE$30,economics!$AK$2:$AK$167,economics!$AJ$2:$AJ$167,TRUE)))),"")</f>
        <v/>
      </c>
      <c r="AF38" t="str">
        <f t="array" ref="AF38">IFERROR((SUMPRODUCT((economics!$AG$2:$AG$167=$B38)*(economics!$D$2:$D$167="whr")*economics!$AI$2:$AI$167*(_xlfn.NORM.DIST(AF$3,economics!$AK$2:$AK$167,economics!$AJ$2:$AJ$167,TRUE)-_xlfn.NORM.DIST(AF$30,economics!$AK$2:$AK$167,economics!$AJ$2:$AJ$167,TRUE))*economics!$AM$2:$AM$167))/(SUMPRODUCT((economics!$AG$2:$AG$167=$B38)*(economics!$D$2:$D$167="whr")*economics!$AI$2:$AI$167*(_xlfn.NORM.DIST(AF$3,economics!$AK$2:$AK$167,economics!$AJ$2:$AJ$167,TRUE)-_xlfn.NORM.DIST(AF$30,economics!$AK$2:$AK$167,economics!$AJ$2:$AJ$167,TRUE)))),"")</f>
        <v/>
      </c>
      <c r="AG38" t="str">
        <f t="array" ref="AG38">IFERROR((SUMPRODUCT((economics!$AG$2:$AG$167=$B38)*(economics!$D$2:$D$167="whr")*economics!$AI$2:$AI$167*(_xlfn.NORM.DIST(AG$3,economics!$AK$2:$AK$167,economics!$AJ$2:$AJ$167,TRUE)-_xlfn.NORM.DIST(AG$30,economics!$AK$2:$AK$167,economics!$AJ$2:$AJ$167,TRUE))*economics!$AM$2:$AM$167))/(SUMPRODUCT((economics!$AG$2:$AG$167=$B38)*(economics!$D$2:$D$167="whr")*economics!$AI$2:$AI$167*(_xlfn.NORM.DIST(AG$3,economics!$AK$2:$AK$167,economics!$AJ$2:$AJ$167,TRUE)-_xlfn.NORM.DIST(AG$30,economics!$AK$2:$AK$167,economics!$AJ$2:$AJ$167,TRUE)))),"")</f>
        <v/>
      </c>
      <c r="AH38" t="str">
        <f t="array" ref="AH38">IFERROR((SUMPRODUCT((economics!$AG$2:$AG$167=$B38)*(economics!$D$2:$D$167="whr")*economics!$AI$2:$AI$167*(_xlfn.NORM.DIST(AH$3,economics!$AK$2:$AK$167,economics!$AJ$2:$AJ$167,TRUE)-_xlfn.NORM.DIST(AH$30,economics!$AK$2:$AK$167,economics!$AJ$2:$AJ$167,TRUE))*economics!$AM$2:$AM$167))/(SUMPRODUCT((economics!$AG$2:$AG$167=$B38)*(economics!$D$2:$D$167="whr")*economics!$AI$2:$AI$167*(_xlfn.NORM.DIST(AH$3,economics!$AK$2:$AK$167,economics!$AJ$2:$AJ$167,TRUE)-_xlfn.NORM.DIST(AH$30,economics!$AK$2:$AK$167,economics!$AJ$2:$AJ$167,TRUE)))),"")</f>
        <v/>
      </c>
      <c r="AI38" t="str">
        <f t="array" ref="AI38">IFERROR((SUMPRODUCT((economics!$AG$2:$AG$167=$B38)*(economics!$D$2:$D$167="whr")*economics!$AI$2:$AI$167*(_xlfn.NORM.DIST(AI$3,economics!$AK$2:$AK$167,economics!$AJ$2:$AJ$167,TRUE)-_xlfn.NORM.DIST(AI$30,economics!$AK$2:$AK$167,economics!$AJ$2:$AJ$167,TRUE))*economics!$AM$2:$AM$167))/(SUMPRODUCT((economics!$AG$2:$AG$167=$B38)*(economics!$D$2:$D$167="whr")*economics!$AI$2:$AI$167*(_xlfn.NORM.DIST(AI$3,economics!$AK$2:$AK$167,economics!$AJ$2:$AJ$167,TRUE)-_xlfn.NORM.DIST(AI$30,economics!$AK$2:$AK$167,economics!$AJ$2:$AJ$167,TRUE)))),"")</f>
        <v/>
      </c>
      <c r="AJ38" t="str">
        <f t="array" ref="AJ38">IFERROR((SUMPRODUCT((economics!$AG$2:$AG$167=$B38)*(economics!$D$2:$D$167="whr")*economics!$AI$2:$AI$167*(_xlfn.NORM.DIST(AJ$3,economics!$AK$2:$AK$167,economics!$AJ$2:$AJ$167,TRUE)-_xlfn.NORM.DIST(AJ$30,economics!$AK$2:$AK$167,economics!$AJ$2:$AJ$167,TRUE))*economics!$AM$2:$AM$167))/(SUMPRODUCT((economics!$AG$2:$AG$167=$B38)*(economics!$D$2:$D$167="whr")*economics!$AI$2:$AI$167*(_xlfn.NORM.DIST(AJ$3,economics!$AK$2:$AK$167,economics!$AJ$2:$AJ$167,TRUE)-_xlfn.NORM.DIST(AJ$30,economics!$AK$2:$AK$167,economics!$AJ$2:$AJ$167,TRUE)))),"")</f>
        <v/>
      </c>
      <c r="AK38" t="str">
        <f t="array" ref="AK38">IFERROR((SUMPRODUCT((economics!$AG$2:$AG$167=$B38)*(economics!$D$2:$D$167="whr")*economics!$AI$2:$AI$167*(_xlfn.NORM.DIST(AK$3,economics!$AK$2:$AK$167,economics!$AJ$2:$AJ$167,TRUE)-_xlfn.NORM.DIST(AK$30,economics!$AK$2:$AK$167,economics!$AJ$2:$AJ$167,TRUE))*economics!$AM$2:$AM$167))/(SUMPRODUCT((economics!$AG$2:$AG$167=$B38)*(economics!$D$2:$D$167="whr")*economics!$AI$2:$AI$167*(_xlfn.NORM.DIST(AK$3,economics!$AK$2:$AK$167,economics!$AJ$2:$AJ$167,TRUE)-_xlfn.NORM.DIST(AK$30,economics!$AK$2:$AK$167,economics!$AJ$2:$AJ$167,TRUE)))),"")</f>
        <v/>
      </c>
      <c r="AL38" t="str">
        <f t="array" ref="AL38">IFERROR((SUMPRODUCT((economics!$AG$2:$AG$167=$B38)*(economics!$D$2:$D$167="whr")*economics!$AI$2:$AI$167*(_xlfn.NORM.DIST(AL$3,economics!$AK$2:$AK$167,economics!$AJ$2:$AJ$167,TRUE)-_xlfn.NORM.DIST(AL$30,economics!$AK$2:$AK$167,economics!$AJ$2:$AJ$167,TRUE))*economics!$AM$2:$AM$167))/(SUMPRODUCT((economics!$AG$2:$AG$167=$B38)*(economics!$D$2:$D$167="whr")*economics!$AI$2:$AI$167*(_xlfn.NORM.DIST(AL$3,economics!$AK$2:$AK$167,economics!$AJ$2:$AJ$167,TRUE)-_xlfn.NORM.DIST(AL$30,economics!$AK$2:$AK$167,economics!$AJ$2:$AJ$167,TRUE)))),"")</f>
        <v/>
      </c>
      <c r="AM38" t="str">
        <f t="array" ref="AM38">IFERROR((SUMPRODUCT((economics!$AG$2:$AG$167=$B38)*(economics!$D$2:$D$167="whr")*economics!$AI$2:$AI$167*(_xlfn.NORM.DIST(AM$3,economics!$AK$2:$AK$167,economics!$AJ$2:$AJ$167,TRUE)-_xlfn.NORM.DIST(AM$30,economics!$AK$2:$AK$167,economics!$AJ$2:$AJ$167,TRUE))*economics!$AM$2:$AM$167))/(SUMPRODUCT((economics!$AG$2:$AG$167=$B38)*(economics!$D$2:$D$167="whr")*economics!$AI$2:$AI$167*(_xlfn.NORM.DIST(AM$3,economics!$AK$2:$AK$167,economics!$AJ$2:$AJ$167,TRUE)-_xlfn.NORM.DIST(AM$30,economics!$AK$2:$AK$167,economics!$AJ$2:$AJ$167,TRUE)))),"")</f>
        <v/>
      </c>
      <c r="AN38" t="str">
        <f t="array" ref="AN38">IFERROR((SUMPRODUCT((economics!$AG$2:$AG$167=$B38)*(economics!$D$2:$D$167="whr")*economics!$AI$2:$AI$167*(_xlfn.NORM.DIST(AN$3,economics!$AK$2:$AK$167,economics!$AJ$2:$AJ$167,TRUE)-_xlfn.NORM.DIST(AN$30,economics!$AK$2:$AK$167,economics!$AJ$2:$AJ$167,TRUE))*economics!$AM$2:$AM$167))/(SUMPRODUCT((economics!$AG$2:$AG$167=$B38)*(economics!$D$2:$D$167="whr")*economics!$AI$2:$AI$167*(_xlfn.NORM.DIST(AN$3,economics!$AK$2:$AK$167,economics!$AJ$2:$AJ$167,TRUE)-_xlfn.NORM.DIST(AN$30,economics!$AK$2:$AK$167,economics!$AJ$2:$AJ$167,TRUE)))),"")</f>
        <v/>
      </c>
      <c r="AO38" t="str">
        <f t="array" ref="AO38">IFERROR((SUMPRODUCT((economics!$AG$2:$AG$167=$B38)*(economics!$D$2:$D$167="whr")*economics!$AI$2:$AI$167*(_xlfn.NORM.DIST(AO$3,economics!$AK$2:$AK$167,economics!$AJ$2:$AJ$167,TRUE)-_xlfn.NORM.DIST(AO$30,economics!$AK$2:$AK$167,economics!$AJ$2:$AJ$167,TRUE))*economics!$AM$2:$AM$167))/(SUMPRODUCT((economics!$AG$2:$AG$167=$B38)*(economics!$D$2:$D$167="whr")*economics!$AI$2:$AI$167*(_xlfn.NORM.DIST(AO$3,economics!$AK$2:$AK$167,economics!$AJ$2:$AJ$167,TRUE)-_xlfn.NORM.DIST(AO$30,economics!$AK$2:$AK$167,economics!$AJ$2:$AJ$167,TRUE)))),"")</f>
        <v/>
      </c>
      <c r="AP38" t="str">
        <f t="array" ref="AP38">IFERROR((SUMPRODUCT((economics!$AG$2:$AG$167=$B38)*(economics!$D$2:$D$167="whr")*economics!$AI$2:$AI$167*(_xlfn.NORM.DIST(AP$3,economics!$AK$2:$AK$167,economics!$AJ$2:$AJ$167,TRUE)-_xlfn.NORM.DIST(AP$30,economics!$AK$2:$AK$167,economics!$AJ$2:$AJ$167,TRUE))*economics!$AM$2:$AM$167))/(SUMPRODUCT((economics!$AG$2:$AG$167=$B38)*(economics!$D$2:$D$167="whr")*economics!$AI$2:$AI$167*(_xlfn.NORM.DIST(AP$3,economics!$AK$2:$AK$167,economics!$AJ$2:$AJ$167,TRUE)-_xlfn.NORM.DIST(AP$30,economics!$AK$2:$AK$167,economics!$AJ$2:$AJ$167,TRUE)))),"")</f>
        <v/>
      </c>
      <c r="AQ38" t="str">
        <f t="array" ref="AQ38">IFERROR((SUMPRODUCT((economics!$AG$2:$AG$167=$B38)*(economics!$D$2:$D$167="whr")*economics!$AI$2:$AI$167*(_xlfn.NORM.DIST(AQ$3,economics!$AK$2:$AK$167,economics!$AJ$2:$AJ$167,TRUE)-_xlfn.NORM.DIST(AQ$30,economics!$AK$2:$AK$167,economics!$AJ$2:$AJ$167,TRUE))*economics!$AM$2:$AM$167))/(SUMPRODUCT((economics!$AG$2:$AG$167=$B38)*(economics!$D$2:$D$167="whr")*economics!$AI$2:$AI$167*(_xlfn.NORM.DIST(AQ$3,economics!$AK$2:$AK$167,economics!$AJ$2:$AJ$167,TRUE)-_xlfn.NORM.DIST(AQ$30,economics!$AK$2:$AK$167,economics!$AJ$2:$AJ$167,TRUE)))),"")</f>
        <v/>
      </c>
      <c r="AR38" t="str">
        <f t="array" ref="AR38">IFERROR((SUMPRODUCT((economics!$AG$2:$AG$167=$B38)*(economics!$D$2:$D$167="whr")*economics!$AI$2:$AI$167*(_xlfn.NORM.DIST(AR$3,economics!$AK$2:$AK$167,economics!$AJ$2:$AJ$167,TRUE)-_xlfn.NORM.DIST(AR$30,economics!$AK$2:$AK$167,economics!$AJ$2:$AJ$167,TRUE))*economics!$AM$2:$AM$167))/(SUMPRODUCT((economics!$AG$2:$AG$167=$B38)*(economics!$D$2:$D$167="whr")*economics!$AI$2:$AI$167*(_xlfn.NORM.DIST(AR$3,economics!$AK$2:$AK$167,economics!$AJ$2:$AJ$167,TRUE)-_xlfn.NORM.DIST(AR$30,economics!$AK$2:$AK$167,economics!$AJ$2:$AJ$167,TRUE)))),"")</f>
        <v/>
      </c>
      <c r="AS38" t="str">
        <f t="array" ref="AS38">IFERROR((SUMPRODUCT((economics!$AG$2:$AG$167=$B38)*(economics!$D$2:$D$167="whr")*economics!$AI$2:$AI$167*(_xlfn.NORM.DIST(AS$3,economics!$AK$2:$AK$167,economics!$AJ$2:$AJ$167,TRUE)-_xlfn.NORM.DIST(AS$30,economics!$AK$2:$AK$167,economics!$AJ$2:$AJ$167,TRUE))*economics!$AM$2:$AM$167))/(SUMPRODUCT((economics!$AG$2:$AG$167=$B38)*(economics!$D$2:$D$167="whr")*economics!$AI$2:$AI$167*(_xlfn.NORM.DIST(AS$3,economics!$AK$2:$AK$167,economics!$AJ$2:$AJ$167,TRUE)-_xlfn.NORM.DIST(AS$30,economics!$AK$2:$AK$167,economics!$AJ$2:$AJ$167,TRUE)))),"")</f>
        <v/>
      </c>
      <c r="AT38" t="str">
        <f t="array" ref="AT38">IFERROR((SUMPRODUCT((economics!$AG$2:$AG$167=$B38)*(economics!$D$2:$D$167="whr")*economics!$AI$2:$AI$167*(_xlfn.NORM.DIST(AT$3,economics!$AK$2:$AK$167,economics!$AJ$2:$AJ$167,TRUE)-_xlfn.NORM.DIST(AT$30,economics!$AK$2:$AK$167,economics!$AJ$2:$AJ$167,TRUE))*economics!$AM$2:$AM$167))/(SUMPRODUCT((economics!$AG$2:$AG$167=$B38)*(economics!$D$2:$D$167="whr")*economics!$AI$2:$AI$167*(_xlfn.NORM.DIST(AT$3,economics!$AK$2:$AK$167,economics!$AJ$2:$AJ$167,TRUE)-_xlfn.NORM.DIST(AT$30,economics!$AK$2:$AK$167,economics!$AJ$2:$AJ$167,TRUE)))),"")</f>
        <v/>
      </c>
      <c r="AU38" t="str">
        <f t="array" ref="AU38">IFERROR((SUMPRODUCT((economics!$AG$2:$AG$167=$B38)*(economics!$D$2:$D$167="whr")*economics!$AI$2:$AI$167*(_xlfn.NORM.DIST(AU$3,economics!$AK$2:$AK$167,economics!$AJ$2:$AJ$167,TRUE)-_xlfn.NORM.DIST(AU$30,economics!$AK$2:$AK$167,economics!$AJ$2:$AJ$167,TRUE))*economics!$AM$2:$AM$167))/(SUMPRODUCT((economics!$AG$2:$AG$167=$B38)*(economics!$D$2:$D$167="whr")*economics!$AI$2:$AI$167*(_xlfn.NORM.DIST(AU$3,economics!$AK$2:$AK$167,economics!$AJ$2:$AJ$167,TRUE)-_xlfn.NORM.DIST(AU$30,economics!$AK$2:$AK$167,economics!$AJ$2:$AJ$167,TRUE)))),"")</f>
        <v/>
      </c>
      <c r="AV38" t="str">
        <f t="array" ref="AV38">IFERROR((SUMPRODUCT((economics!$AG$2:$AG$167=$B38)*(economics!$D$2:$D$167="whr")*economics!$AI$2:$AI$167*(_xlfn.NORM.DIST(AV$3,economics!$AK$2:$AK$167,economics!$AJ$2:$AJ$167,TRUE)-_xlfn.NORM.DIST(AV$30,economics!$AK$2:$AK$167,economics!$AJ$2:$AJ$167,TRUE))*economics!$AM$2:$AM$167))/(SUMPRODUCT((economics!$AG$2:$AG$167=$B38)*(economics!$D$2:$D$167="whr")*economics!$AI$2:$AI$167*(_xlfn.NORM.DIST(AV$3,economics!$AK$2:$AK$167,economics!$AJ$2:$AJ$167,TRUE)-_xlfn.NORM.DIST(AV$30,economics!$AK$2:$AK$167,economics!$AJ$2:$AJ$167,TRUE)))),"")</f>
        <v/>
      </c>
      <c r="AW38" t="str">
        <f t="array" ref="AW38">IFERROR((SUMPRODUCT((economics!$AG$2:$AG$167=$B38)*(economics!$D$2:$D$167="whr")*economics!$AI$2:$AI$167*(_xlfn.NORM.DIST(AW$3,economics!$AK$2:$AK$167,economics!$AJ$2:$AJ$167,TRUE)-_xlfn.NORM.DIST(AW$30,economics!$AK$2:$AK$167,economics!$AJ$2:$AJ$167,TRUE))*economics!$AM$2:$AM$167))/(SUMPRODUCT((economics!$AG$2:$AG$167=$B38)*(economics!$D$2:$D$167="whr")*economics!$AI$2:$AI$167*(_xlfn.NORM.DIST(AW$3,economics!$AK$2:$AK$167,economics!$AJ$2:$AJ$167,TRUE)-_xlfn.NORM.DIST(AW$30,economics!$AK$2:$AK$167,economics!$AJ$2:$AJ$167,TRUE)))),"")</f>
        <v/>
      </c>
      <c r="AX38" t="str">
        <f t="array" ref="AX38">IFERROR((SUMPRODUCT((economics!$AG$2:$AG$167=$B38)*(economics!$D$2:$D$167="whr")*economics!$AI$2:$AI$167*(_xlfn.NORM.DIST(AX$3,economics!$AK$2:$AK$167,economics!$AJ$2:$AJ$167,TRUE)-_xlfn.NORM.DIST(AX$30,economics!$AK$2:$AK$167,economics!$AJ$2:$AJ$167,TRUE))*economics!$AM$2:$AM$167))/(SUMPRODUCT((economics!$AG$2:$AG$167=$B38)*(economics!$D$2:$D$167="whr")*economics!$AI$2:$AI$167*(_xlfn.NORM.DIST(AX$3,economics!$AK$2:$AK$167,economics!$AJ$2:$AJ$167,TRUE)-_xlfn.NORM.DIST(AX$30,economics!$AK$2:$AK$167,economics!$AJ$2:$AJ$167,TRUE)))),"")</f>
        <v/>
      </c>
      <c r="AY38" t="str">
        <f t="array" ref="AY38">IFERROR((SUMPRODUCT((economics!$AG$2:$AG$167=$B38)*(economics!$D$2:$D$167="whr")*economics!$AI$2:$AI$167*(_xlfn.NORM.DIST(AY$3,economics!$AK$2:$AK$167,economics!$AJ$2:$AJ$167,TRUE)-_xlfn.NORM.DIST(AY$30,economics!$AK$2:$AK$167,economics!$AJ$2:$AJ$167,TRUE))*economics!$AM$2:$AM$167))/(SUMPRODUCT((economics!$AG$2:$AG$167=$B38)*(economics!$D$2:$D$167="whr")*economics!$AI$2:$AI$167*(_xlfn.NORM.DIST(AY$3,economics!$AK$2:$AK$167,economics!$AJ$2:$AJ$167,TRUE)-_xlfn.NORM.DIST(AY$30,economics!$AK$2:$AK$167,economics!$AJ$2:$AJ$167,TRUE)))),"")</f>
        <v/>
      </c>
      <c r="AZ38" t="str">
        <f t="array" ref="AZ38">IFERROR((SUMPRODUCT((economics!$AG$2:$AG$167=$B38)*(economics!$D$2:$D$167="whr")*economics!$AI$2:$AI$167*(_xlfn.NORM.DIST(AZ$3,economics!$AK$2:$AK$167,economics!$AJ$2:$AJ$167,TRUE)-_xlfn.NORM.DIST(AZ$30,economics!$AK$2:$AK$167,economics!$AJ$2:$AJ$167,TRUE))*economics!$AM$2:$AM$167))/(SUMPRODUCT((economics!$AG$2:$AG$167=$B38)*(economics!$D$2:$D$167="whr")*economics!$AI$2:$AI$167*(_xlfn.NORM.DIST(AZ$3,economics!$AK$2:$AK$167,economics!$AJ$2:$AJ$167,TRUE)-_xlfn.NORM.DIST(AZ$30,economics!$AK$2:$AK$167,economics!$AJ$2:$AJ$167,TRUE)))),"")</f>
        <v/>
      </c>
      <c r="BA38" t="str">
        <f t="array" ref="BA38">IFERROR((SUMPRODUCT((economics!$AG$2:$AG$167=$B38)*(economics!$D$2:$D$167="whr")*economics!$AI$2:$AI$167*(_xlfn.NORM.DIST(BA$3,economics!$AK$2:$AK$167,economics!$AJ$2:$AJ$167,TRUE)-_xlfn.NORM.DIST(BA$30,economics!$AK$2:$AK$167,economics!$AJ$2:$AJ$167,TRUE))*economics!$AM$2:$AM$167))/(SUMPRODUCT((economics!$AG$2:$AG$167=$B38)*(economics!$D$2:$D$167="whr")*economics!$AI$2:$AI$167*(_xlfn.NORM.DIST(BA$3,economics!$AK$2:$AK$167,economics!$AJ$2:$AJ$167,TRUE)-_xlfn.NORM.DIST(BA$30,economics!$AK$2:$AK$167,economics!$AJ$2:$AJ$167,TRUE)))),"")</f>
        <v/>
      </c>
      <c r="BB38" t="str">
        <f t="array" ref="BB38">IFERROR((SUMPRODUCT((economics!$AG$2:$AG$167=$B38)*(economics!$D$2:$D$167="whr")*economics!$AI$2:$AI$167*(_xlfn.NORM.DIST(BB$3,economics!$AK$2:$AK$167,economics!$AJ$2:$AJ$167,TRUE)-_xlfn.NORM.DIST(BB$30,economics!$AK$2:$AK$167,economics!$AJ$2:$AJ$167,TRUE))*economics!$AM$2:$AM$167))/(SUMPRODUCT((economics!$AG$2:$AG$167=$B38)*(economics!$D$2:$D$167="whr")*economics!$AI$2:$AI$167*(_xlfn.NORM.DIST(BB$3,economics!$AK$2:$AK$167,economics!$AJ$2:$AJ$167,TRUE)-_xlfn.NORM.DIST(BB$30,economics!$AK$2:$AK$167,economics!$AJ$2:$AJ$167,TRUE)))),"")</f>
        <v/>
      </c>
      <c r="BC38" t="str">
        <f t="array" ref="BC38">IFERROR((SUMPRODUCT((economics!$AG$2:$AG$167=$B38)*(economics!$D$2:$D$167="whr")*economics!$AI$2:$AI$167*(_xlfn.NORM.DIST(BC$3,economics!$AK$2:$AK$167,economics!$AJ$2:$AJ$167,TRUE)-_xlfn.NORM.DIST(BC$30,economics!$AK$2:$AK$167,economics!$AJ$2:$AJ$167,TRUE))*economics!$AM$2:$AM$167))/(SUMPRODUCT((economics!$AG$2:$AG$167=$B38)*(economics!$D$2:$D$167="whr")*economics!$AI$2:$AI$167*(_xlfn.NORM.DIST(BC$3,economics!$AK$2:$AK$167,economics!$AJ$2:$AJ$167,TRUE)-_xlfn.NORM.DIST(BC$30,economics!$AK$2:$AK$167,economics!$AJ$2:$AJ$167,TRUE)))),"")</f>
        <v/>
      </c>
      <c r="BD38" t="str">
        <f t="array" ref="BD38">IFERROR((SUMPRODUCT((economics!$AG$2:$AG$167=$B38)*(economics!$D$2:$D$167="whr")*economics!$AI$2:$AI$167*(_xlfn.NORM.DIST(BD$3,economics!$AK$2:$AK$167,economics!$AJ$2:$AJ$167,TRUE)-_xlfn.NORM.DIST(BD$30,economics!$AK$2:$AK$167,economics!$AJ$2:$AJ$167,TRUE))*economics!$AM$2:$AM$167))/(SUMPRODUCT((economics!$AG$2:$AG$167=$B38)*(economics!$D$2:$D$167="whr")*economics!$AI$2:$AI$167*(_xlfn.NORM.DIST(BD$3,economics!$AK$2:$AK$167,economics!$AJ$2:$AJ$167,TRUE)-_xlfn.NORM.DIST(BD$30,economics!$AK$2:$AK$167,economics!$AJ$2:$AJ$167,TRUE)))),"")</f>
        <v/>
      </c>
      <c r="BE38" t="str">
        <f t="array" ref="BE38">IFERROR((SUMPRODUCT((economics!$AG$2:$AG$167=$B38)*(economics!$D$2:$D$167="whr")*economics!$AI$2:$AI$167*(_xlfn.NORM.DIST(BE$3,economics!$AK$2:$AK$167,economics!$AJ$2:$AJ$167,TRUE)-_xlfn.NORM.DIST(BE$30,economics!$AK$2:$AK$167,economics!$AJ$2:$AJ$167,TRUE))*economics!$AM$2:$AM$167))/(SUMPRODUCT((economics!$AG$2:$AG$167=$B38)*(economics!$D$2:$D$167="whr")*economics!$AI$2:$AI$167*(_xlfn.NORM.DIST(BE$3,economics!$AK$2:$AK$167,economics!$AJ$2:$AJ$167,TRUE)-_xlfn.NORM.DIST(BE$30,economics!$AK$2:$AK$167,economics!$AJ$2:$AJ$167,TRUE)))),"")</f>
        <v/>
      </c>
      <c r="BF38" t="str">
        <f t="array" ref="BF38">IFERROR((SUMPRODUCT((economics!$AG$2:$AG$167=$B38)*(economics!$D$2:$D$167="whr")*economics!$AI$2:$AI$167*(_xlfn.NORM.DIST(BF$3,economics!$AK$2:$AK$167,economics!$AJ$2:$AJ$167,TRUE)-_xlfn.NORM.DIST(BF$30,economics!$AK$2:$AK$167,economics!$AJ$2:$AJ$167,TRUE))*economics!$AM$2:$AM$167))/(SUMPRODUCT((economics!$AG$2:$AG$167=$B38)*(economics!$D$2:$D$167="whr")*economics!$AI$2:$AI$167*(_xlfn.NORM.DIST(BF$3,economics!$AK$2:$AK$167,economics!$AJ$2:$AJ$167,TRUE)-_xlfn.NORM.DIST(BF$30,economics!$AK$2:$AK$167,economics!$AJ$2:$AJ$167,TRUE)))),"")</f>
        <v/>
      </c>
      <c r="BG38" t="str">
        <f t="array" ref="BG38">IFERROR((SUMPRODUCT((economics!$AG$2:$AG$167=$B38)*(economics!$D$2:$D$167="whr")*economics!$AI$2:$AI$167*(_xlfn.NORM.DIST(BG$3,economics!$AK$2:$AK$167,economics!$AJ$2:$AJ$167,TRUE)-_xlfn.NORM.DIST(BG$30,economics!$AK$2:$AK$167,economics!$AJ$2:$AJ$167,TRUE))*economics!$AM$2:$AM$167))/(SUMPRODUCT((economics!$AG$2:$AG$167=$B38)*(economics!$D$2:$D$167="whr")*economics!$AI$2:$AI$167*(_xlfn.NORM.DIST(BG$3,economics!$AK$2:$AK$167,economics!$AJ$2:$AJ$167,TRUE)-_xlfn.NORM.DIST(BG$30,economics!$AK$2:$AK$167,economics!$AJ$2:$AJ$167,TRUE)))),"")</f>
        <v/>
      </c>
      <c r="BH38" t="str">
        <f t="array" ref="BH38">IFERROR((SUMPRODUCT((economics!$AG$2:$AG$167=$B38)*(economics!$D$2:$D$167="whr")*economics!$AI$2:$AI$167*(_xlfn.NORM.DIST(BH$3,economics!$AK$2:$AK$167,economics!$AJ$2:$AJ$167,TRUE)-_xlfn.NORM.DIST(BH$30,economics!$AK$2:$AK$167,economics!$AJ$2:$AJ$167,TRUE))*economics!$AM$2:$AM$167))/(SUMPRODUCT((economics!$AG$2:$AG$167=$B38)*(economics!$D$2:$D$167="whr")*economics!$AI$2:$AI$167*(_xlfn.NORM.DIST(BH$3,economics!$AK$2:$AK$167,economics!$AJ$2:$AJ$167,TRUE)-_xlfn.NORM.DIST(BH$30,economics!$AK$2:$AK$167,economics!$AJ$2:$AJ$167,TRUE)))),"")</f>
        <v/>
      </c>
      <c r="BI38" t="str">
        <f t="array" ref="BI38">IFERROR((SUMPRODUCT((economics!$AG$2:$AG$167=$B38)*(economics!$D$2:$D$167="whr")*economics!$AI$2:$AI$167*(_xlfn.NORM.DIST(BI$3,economics!$AK$2:$AK$167,economics!$AJ$2:$AJ$167,TRUE)-_xlfn.NORM.DIST(BI$30,economics!$AK$2:$AK$167,economics!$AJ$2:$AJ$167,TRUE))*economics!$AM$2:$AM$167))/(SUMPRODUCT((economics!$AG$2:$AG$167=$B38)*(economics!$D$2:$D$167="whr")*economics!$AI$2:$AI$167*(_xlfn.NORM.DIST(BI$3,economics!$AK$2:$AK$167,economics!$AJ$2:$AJ$167,TRUE)-_xlfn.NORM.DIST(BI$30,economics!$AK$2:$AK$167,economics!$AJ$2:$AJ$167,TRUE)))),"")</f>
        <v/>
      </c>
      <c r="BJ38" t="str">
        <f t="array" ref="BJ38">IFERROR((SUMPRODUCT((economics!$AG$2:$AG$167=$B38)*(economics!$D$2:$D$167="whr")*economics!$AI$2:$AI$167*(_xlfn.NORM.DIST(BJ$3,economics!$AK$2:$AK$167,economics!$AJ$2:$AJ$167,TRUE)-_xlfn.NORM.DIST(BJ$30,economics!$AK$2:$AK$167,economics!$AJ$2:$AJ$167,TRUE))*economics!$AM$2:$AM$167))/(SUMPRODUCT((economics!$AG$2:$AG$167=$B38)*(economics!$D$2:$D$167="whr")*economics!$AI$2:$AI$167*(_xlfn.NORM.DIST(BJ$3,economics!$AK$2:$AK$167,economics!$AJ$2:$AJ$167,TRUE)-_xlfn.NORM.DIST(BJ$30,economics!$AK$2:$AK$167,economics!$AJ$2:$AJ$167,TRUE)))),"")</f>
        <v/>
      </c>
      <c r="BK38" t="str">
        <f t="array" ref="BK38">IFERROR((SUMPRODUCT((economics!$AG$2:$AG$167=$B38)*(economics!$D$2:$D$167="whr")*economics!$AI$2:$AI$167*(_xlfn.NORM.DIST(BK$3,economics!$AK$2:$AK$167,economics!$AJ$2:$AJ$167,TRUE)-_xlfn.NORM.DIST(BK$30,economics!$AK$2:$AK$167,economics!$AJ$2:$AJ$167,TRUE))*economics!$AM$2:$AM$167))/(SUMPRODUCT((economics!$AG$2:$AG$167=$B38)*(economics!$D$2:$D$167="whr")*economics!$AI$2:$AI$167*(_xlfn.NORM.DIST(BK$3,economics!$AK$2:$AK$167,economics!$AJ$2:$AJ$167,TRUE)-_xlfn.NORM.DIST(BK$30,economics!$AK$2:$AK$167,economics!$AJ$2:$AJ$167,TRUE)))),"")</f>
        <v/>
      </c>
      <c r="BL38" t="str">
        <f t="array" ref="BL38">IFERROR((SUMPRODUCT((economics!$AG$2:$AG$167=$B38)*(economics!$D$2:$D$167="whr")*economics!$AI$2:$AI$167*(_xlfn.NORM.DIST(BL$3,economics!$AK$2:$AK$167,economics!$AJ$2:$AJ$167,TRUE)-_xlfn.NORM.DIST(BL$30,economics!$AK$2:$AK$167,economics!$AJ$2:$AJ$167,TRUE))*economics!$AM$2:$AM$167))/(SUMPRODUCT((economics!$AG$2:$AG$167=$B38)*(economics!$D$2:$D$167="whr")*economics!$AI$2:$AI$167*(_xlfn.NORM.DIST(BL$3,economics!$AK$2:$AK$167,economics!$AJ$2:$AJ$167,TRUE)-_xlfn.NORM.DIST(BL$30,economics!$AK$2:$AK$167,economics!$AJ$2:$AJ$167,TRUE)))),"")</f>
        <v/>
      </c>
      <c r="BM38" t="str">
        <f t="array" ref="BM38">IFERROR((SUMPRODUCT((economics!$AG$2:$AG$167=$B38)*(economics!$D$2:$D$167="whr")*economics!$AI$2:$AI$167*(_xlfn.NORM.DIST(BM$3,economics!$AK$2:$AK$167,economics!$AJ$2:$AJ$167,TRUE)-_xlfn.NORM.DIST(BM$30,economics!$AK$2:$AK$167,economics!$AJ$2:$AJ$167,TRUE))*economics!$AM$2:$AM$167))/(SUMPRODUCT((economics!$AG$2:$AG$167=$B38)*(economics!$D$2:$D$167="whr")*economics!$AI$2:$AI$167*(_xlfn.NORM.DIST(BM$3,economics!$AK$2:$AK$167,economics!$AJ$2:$AJ$167,TRUE)-_xlfn.NORM.DIST(BM$30,economics!$AK$2:$AK$167,economics!$AJ$2:$AJ$167,TRUE)))),"")</f>
        <v/>
      </c>
      <c r="BN38" t="str">
        <f t="array" ref="BN38">IFERROR((SUMPRODUCT((economics!$AG$2:$AG$167=$B38)*(economics!$D$2:$D$167="whr")*economics!$AI$2:$AI$167*(_xlfn.NORM.DIST(BN$3,economics!$AK$2:$AK$167,economics!$AJ$2:$AJ$167,TRUE)-_xlfn.NORM.DIST(BN$30,economics!$AK$2:$AK$167,economics!$AJ$2:$AJ$167,TRUE))*economics!$AM$2:$AM$167))/(SUMPRODUCT((economics!$AG$2:$AG$167=$B38)*(economics!$D$2:$D$167="whr")*economics!$AI$2:$AI$167*(_xlfn.NORM.DIST(BN$3,economics!$AK$2:$AK$167,economics!$AJ$2:$AJ$167,TRUE)-_xlfn.NORM.DIST(BN$30,economics!$AK$2:$AK$167,economics!$AJ$2:$AJ$167,TRUE)))),"")</f>
        <v/>
      </c>
      <c r="BO38" t="str">
        <f t="array" ref="BO38">IFERROR((SUMPRODUCT((economics!$AG$2:$AG$167=$B38)*(economics!$D$2:$D$167="whr")*economics!$AI$2:$AI$167*(_xlfn.NORM.DIST(BO$3,economics!$AK$2:$AK$167,economics!$AJ$2:$AJ$167,TRUE)-_xlfn.NORM.DIST(BO$30,economics!$AK$2:$AK$167,economics!$AJ$2:$AJ$167,TRUE))*economics!$AM$2:$AM$167))/(SUMPRODUCT((economics!$AG$2:$AG$167=$B38)*(economics!$D$2:$D$167="whr")*economics!$AI$2:$AI$167*(_xlfn.NORM.DIST(BO$3,economics!$AK$2:$AK$167,economics!$AJ$2:$AJ$167,TRUE)-_xlfn.NORM.DIST(BO$30,economics!$AK$2:$AK$167,economics!$AJ$2:$AJ$167,TRUE)))),"")</f>
        <v/>
      </c>
      <c r="BP38" t="str">
        <f t="array" ref="BP38">IFERROR((SUMPRODUCT((economics!$AG$2:$AG$167=$B38)*(economics!$D$2:$D$167="whr")*economics!$AI$2:$AI$167*(_xlfn.NORM.DIST(BP$3,economics!$AK$2:$AK$167,economics!$AJ$2:$AJ$167,TRUE)-_xlfn.NORM.DIST(BP$30,economics!$AK$2:$AK$167,economics!$AJ$2:$AJ$167,TRUE))*economics!$AM$2:$AM$167))/(SUMPRODUCT((economics!$AG$2:$AG$167=$B38)*(economics!$D$2:$D$167="whr")*economics!$AI$2:$AI$167*(_xlfn.NORM.DIST(BP$3,economics!$AK$2:$AK$167,economics!$AJ$2:$AJ$167,TRUE)-_xlfn.NORM.DIST(BP$30,economics!$AK$2:$AK$167,economics!$AJ$2:$AJ$167,TRUE)))),"")</f>
        <v/>
      </c>
      <c r="BQ38" t="str">
        <f t="array" ref="BQ38">IFERROR((SUMPRODUCT((economics!$AG$2:$AG$167=$B38)*(economics!$D$2:$D$167="whr")*economics!$AI$2:$AI$167*(_xlfn.NORM.DIST(BQ$3,economics!$AK$2:$AK$167,economics!$AJ$2:$AJ$167,TRUE)-_xlfn.NORM.DIST(BQ$30,economics!$AK$2:$AK$167,economics!$AJ$2:$AJ$167,TRUE))*economics!$AM$2:$AM$167))/(SUMPRODUCT((economics!$AG$2:$AG$167=$B38)*(economics!$D$2:$D$167="whr")*economics!$AI$2:$AI$167*(_xlfn.NORM.DIST(BQ$3,economics!$AK$2:$AK$167,economics!$AJ$2:$AJ$167,TRUE)-_xlfn.NORM.DIST(BQ$30,economics!$AK$2:$AK$167,economics!$AJ$2:$AJ$167,TRUE)))),"")</f>
        <v/>
      </c>
      <c r="BR38" t="str">
        <f t="array" ref="BR38">IFERROR((SUMPRODUCT((economics!$AG$2:$AG$167=$B38)*(economics!$D$2:$D$167="whr")*economics!$AI$2:$AI$167*(_xlfn.NORM.DIST(BR$3,economics!$AK$2:$AK$167,economics!$AJ$2:$AJ$167,TRUE)-_xlfn.NORM.DIST(BR$30,economics!$AK$2:$AK$167,economics!$AJ$2:$AJ$167,TRUE))*economics!$AM$2:$AM$167))/(SUMPRODUCT((economics!$AG$2:$AG$167=$B38)*(economics!$D$2:$D$167="whr")*economics!$AI$2:$AI$167*(_xlfn.NORM.DIST(BR$3,economics!$AK$2:$AK$167,economics!$AJ$2:$AJ$167,TRUE)-_xlfn.NORM.DIST(BR$30,economics!$AK$2:$AK$167,economics!$AJ$2:$AJ$167,TRUE)))),"")</f>
        <v/>
      </c>
      <c r="BS38" t="str">
        <f t="array" ref="BS38">IFERROR((SUMPRODUCT((economics!$AG$2:$AG$167=$B38)*(economics!$D$2:$D$167="whr")*economics!$AI$2:$AI$167*(_xlfn.NORM.DIST(BS$3,economics!$AK$2:$AK$167,economics!$AJ$2:$AJ$167,TRUE)-_xlfn.NORM.DIST(BS$30,economics!$AK$2:$AK$167,economics!$AJ$2:$AJ$167,TRUE))*economics!$AM$2:$AM$167))/(SUMPRODUCT((economics!$AG$2:$AG$167=$B38)*(economics!$D$2:$D$167="whr")*economics!$AI$2:$AI$167*(_xlfn.NORM.DIST(BS$3,economics!$AK$2:$AK$167,economics!$AJ$2:$AJ$167,TRUE)-_xlfn.NORM.DIST(BS$30,economics!$AK$2:$AK$167,economics!$AJ$2:$AJ$167,TRUE)))),"")</f>
        <v/>
      </c>
      <c r="BT38" t="str">
        <f t="array" ref="BT38">IFERROR((SUMPRODUCT((economics!$AG$2:$AG$167=$B38)*(economics!$D$2:$D$167="whr")*economics!$AI$2:$AI$167*(_xlfn.NORM.DIST(BT$3,economics!$AK$2:$AK$167,economics!$AJ$2:$AJ$167,TRUE)-_xlfn.NORM.DIST(BT$30,economics!$AK$2:$AK$167,economics!$AJ$2:$AJ$167,TRUE))*economics!$AM$2:$AM$167))/(SUMPRODUCT((economics!$AG$2:$AG$167=$B38)*(economics!$D$2:$D$167="whr")*economics!$AI$2:$AI$167*(_xlfn.NORM.DIST(BT$3,economics!$AK$2:$AK$167,economics!$AJ$2:$AJ$167,TRUE)-_xlfn.NORM.DIST(BT$30,economics!$AK$2:$AK$167,economics!$AJ$2:$AJ$167,TRUE)))),"")</f>
        <v/>
      </c>
      <c r="BU38" t="str">
        <f t="array" ref="BU38">IFERROR((SUMPRODUCT((economics!$AG$2:$AG$167=$B38)*(economics!$D$2:$D$167="whr")*economics!$AI$2:$AI$167*(_xlfn.NORM.DIST(BU$3,economics!$AK$2:$AK$167,economics!$AJ$2:$AJ$167,TRUE)-_xlfn.NORM.DIST(BU$30,economics!$AK$2:$AK$167,economics!$AJ$2:$AJ$167,TRUE))*economics!$AM$2:$AM$167))/(SUMPRODUCT((economics!$AG$2:$AG$167=$B38)*(economics!$D$2:$D$167="whr")*economics!$AI$2:$AI$167*(_xlfn.NORM.DIST(BU$3,economics!$AK$2:$AK$167,economics!$AJ$2:$AJ$167,TRUE)-_xlfn.NORM.DIST(BU$30,economics!$AK$2:$AK$167,economics!$AJ$2:$AJ$167,TRUE)))),"")</f>
        <v/>
      </c>
      <c r="BV38" t="str">
        <f t="array" ref="BV38">IFERROR((SUMPRODUCT((economics!$AG$2:$AG$167=$B38)*(economics!$D$2:$D$167="whr")*economics!$AI$2:$AI$167*(_xlfn.NORM.DIST(BV$3,economics!$AK$2:$AK$167,economics!$AJ$2:$AJ$167,TRUE)-_xlfn.NORM.DIST(BV$30,economics!$AK$2:$AK$167,economics!$AJ$2:$AJ$167,TRUE))*economics!$AM$2:$AM$167))/(SUMPRODUCT((economics!$AG$2:$AG$167=$B38)*(economics!$D$2:$D$167="whr")*economics!$AI$2:$AI$167*(_xlfn.NORM.DIST(BV$3,economics!$AK$2:$AK$167,economics!$AJ$2:$AJ$167,TRUE)-_xlfn.NORM.DIST(BV$30,economics!$AK$2:$AK$167,economics!$AJ$2:$AJ$167,TRUE)))),"")</f>
        <v/>
      </c>
      <c r="BW38" t="str">
        <f t="array" ref="BW38">IFERROR((SUMPRODUCT((economics!$AG$2:$AG$167=$B38)*(economics!$D$2:$D$167="whr")*economics!$AI$2:$AI$167*(_xlfn.NORM.DIST(BW$3,economics!$AK$2:$AK$167,economics!$AJ$2:$AJ$167,TRUE)-_xlfn.NORM.DIST(BW$30,economics!$AK$2:$AK$167,economics!$AJ$2:$AJ$167,TRUE))*economics!$AM$2:$AM$167))/(SUMPRODUCT((economics!$AG$2:$AG$167=$B38)*(economics!$D$2:$D$167="whr")*economics!$AI$2:$AI$167*(_xlfn.NORM.DIST(BW$3,economics!$AK$2:$AK$167,economics!$AJ$2:$AJ$167,TRUE)-_xlfn.NORM.DIST(BW$30,economics!$AK$2:$AK$167,economics!$AJ$2:$AJ$167,TRUE)))),"")</f>
        <v/>
      </c>
      <c r="BX38" t="str">
        <f t="array" ref="BX38">IFERROR((SUMPRODUCT((economics!$AG$2:$AG$167=$B38)*(economics!$D$2:$D$167="whr")*economics!$AI$2:$AI$167*(_xlfn.NORM.DIST(BX$3,economics!$AK$2:$AK$167,economics!$AJ$2:$AJ$167,TRUE)-_xlfn.NORM.DIST(BX$30,economics!$AK$2:$AK$167,economics!$AJ$2:$AJ$167,TRUE))*economics!$AM$2:$AM$167))/(SUMPRODUCT((economics!$AG$2:$AG$167=$B38)*(economics!$D$2:$D$167="whr")*economics!$AI$2:$AI$167*(_xlfn.NORM.DIST(BX$3,economics!$AK$2:$AK$167,economics!$AJ$2:$AJ$167,TRUE)-_xlfn.NORM.DIST(BX$30,economics!$AK$2:$AK$167,economics!$AJ$2:$AJ$167,TRUE)))),"")</f>
        <v/>
      </c>
      <c r="BY38" t="str">
        <f t="array" ref="BY38">IFERROR((SUMPRODUCT((economics!$AG$2:$AG$167=$B38)*(economics!$D$2:$D$167="whr")*economics!$AI$2:$AI$167*(_xlfn.NORM.DIST(BY$3,economics!$AK$2:$AK$167,economics!$AJ$2:$AJ$167,TRUE)-_xlfn.NORM.DIST(BY$30,economics!$AK$2:$AK$167,economics!$AJ$2:$AJ$167,TRUE))*economics!$AM$2:$AM$167))/(SUMPRODUCT((economics!$AG$2:$AG$167=$B38)*(economics!$D$2:$D$167="whr")*economics!$AI$2:$AI$167*(_xlfn.NORM.DIST(BY$3,economics!$AK$2:$AK$167,economics!$AJ$2:$AJ$167,TRUE)-_xlfn.NORM.DIST(BY$30,economics!$AK$2:$AK$167,economics!$AJ$2:$AJ$167,TRUE)))),"")</f>
        <v/>
      </c>
      <c r="BZ38" t="str">
        <f t="array" ref="BZ38">IFERROR((SUMPRODUCT((economics!$AG$2:$AG$167=$B38)*(economics!$D$2:$D$167="whr")*economics!$AI$2:$AI$167*(_xlfn.NORM.DIST(BZ$3,economics!$AK$2:$AK$167,economics!$AJ$2:$AJ$167,TRUE)-_xlfn.NORM.DIST(BZ$30,economics!$AK$2:$AK$167,economics!$AJ$2:$AJ$167,TRUE))*economics!$AM$2:$AM$167))/(SUMPRODUCT((economics!$AG$2:$AG$167=$B38)*(economics!$D$2:$D$167="whr")*economics!$AI$2:$AI$167*(_xlfn.NORM.DIST(BZ$3,economics!$AK$2:$AK$167,economics!$AJ$2:$AJ$167,TRUE)-_xlfn.NORM.DIST(BZ$30,economics!$AK$2:$AK$167,economics!$AJ$2:$AJ$167,TRUE)))),"")</f>
        <v/>
      </c>
      <c r="CA38" t="str">
        <f t="array" ref="CA38">IFERROR((SUMPRODUCT((economics!$AG$2:$AG$167=$B38)*(economics!$D$2:$D$167="whr")*economics!$AI$2:$AI$167*(_xlfn.NORM.DIST(CA$3,economics!$AK$2:$AK$167,economics!$AJ$2:$AJ$167,TRUE)-_xlfn.NORM.DIST(CA$30,economics!$AK$2:$AK$167,economics!$AJ$2:$AJ$167,TRUE))*economics!$AM$2:$AM$167))/(SUMPRODUCT((economics!$AG$2:$AG$167=$B38)*(economics!$D$2:$D$167="whr")*economics!$AI$2:$AI$167*(_xlfn.NORM.DIST(CA$3,economics!$AK$2:$AK$167,economics!$AJ$2:$AJ$167,TRUE)-_xlfn.NORM.DIST(CA$30,economics!$AK$2:$AK$167,economics!$AJ$2:$AJ$167,TRUE)))),"")</f>
        <v/>
      </c>
      <c r="CB38" t="str">
        <f t="array" ref="CB38">IFERROR((SUMPRODUCT((economics!$AG$2:$AG$167=$B38)*(economics!$D$2:$D$167="whr")*economics!$AI$2:$AI$167*(_xlfn.NORM.DIST(CB$3,economics!$AK$2:$AK$167,economics!$AJ$2:$AJ$167,TRUE)-_xlfn.NORM.DIST(CB$30,economics!$AK$2:$AK$167,economics!$AJ$2:$AJ$167,TRUE))*economics!$AM$2:$AM$167))/(SUMPRODUCT((economics!$AG$2:$AG$167=$B38)*(economics!$D$2:$D$167="whr")*economics!$AI$2:$AI$167*(_xlfn.NORM.DIST(CB$3,economics!$AK$2:$AK$167,economics!$AJ$2:$AJ$167,TRUE)-_xlfn.NORM.DIST(CB$30,economics!$AK$2:$AK$167,economics!$AJ$2:$AJ$167,TRUE)))),"")</f>
        <v/>
      </c>
      <c r="CC38" t="str">
        <f t="array" ref="CC38">IFERROR((SUMPRODUCT((economics!$AG$2:$AG$167=$B38)*(economics!$D$2:$D$167="whr")*economics!$AI$2:$AI$167*(_xlfn.NORM.DIST(CC$3,economics!$AK$2:$AK$167,economics!$AJ$2:$AJ$167,TRUE)-_xlfn.NORM.DIST(CC$30,economics!$AK$2:$AK$167,economics!$AJ$2:$AJ$167,TRUE))*economics!$AM$2:$AM$167))/(SUMPRODUCT((economics!$AG$2:$AG$167=$B38)*(economics!$D$2:$D$167="whr")*economics!$AI$2:$AI$167*(_xlfn.NORM.DIST(CC$3,economics!$AK$2:$AK$167,economics!$AJ$2:$AJ$167,TRUE)-_xlfn.NORM.DIST(CC$30,economics!$AK$2:$AK$167,economics!$AJ$2:$AJ$167,TRUE)))),"")</f>
        <v/>
      </c>
      <c r="CD38" t="str">
        <f t="array" ref="CD38">IFERROR((SUMPRODUCT((economics!$AG$2:$AG$167=$B38)*(economics!$D$2:$D$167="whr")*economics!$AI$2:$AI$167*(_xlfn.NORM.DIST(CD$3,economics!$AK$2:$AK$167,economics!$AJ$2:$AJ$167,TRUE)-_xlfn.NORM.DIST(CD$30,economics!$AK$2:$AK$167,economics!$AJ$2:$AJ$167,TRUE))*economics!$AM$2:$AM$167))/(SUMPRODUCT((economics!$AG$2:$AG$167=$B38)*(economics!$D$2:$D$167="whr")*economics!$AI$2:$AI$167*(_xlfn.NORM.DIST(CD$3,economics!$AK$2:$AK$167,economics!$AJ$2:$AJ$167,TRUE)-_xlfn.NORM.DIST(CD$30,economics!$AK$2:$AK$167,economics!$AJ$2:$AJ$167,TRUE)))),"")</f>
        <v/>
      </c>
      <c r="CE38" t="str">
        <f t="array" ref="CE38">IFERROR((SUMPRODUCT((economics!$AG$2:$AG$167=$B38)*(economics!$D$2:$D$167="whr")*economics!$AI$2:$AI$167*(_xlfn.NORM.DIST(CE$3,economics!$AK$2:$AK$167,economics!$AJ$2:$AJ$167,TRUE)-_xlfn.NORM.DIST(CE$30,economics!$AK$2:$AK$167,economics!$AJ$2:$AJ$167,TRUE))*economics!$AM$2:$AM$167))/(SUMPRODUCT((economics!$AG$2:$AG$167=$B38)*(economics!$D$2:$D$167="whr")*economics!$AI$2:$AI$167*(_xlfn.NORM.DIST(CE$3,economics!$AK$2:$AK$167,economics!$AJ$2:$AJ$167,TRUE)-_xlfn.NORM.DIST(CE$30,economics!$AK$2:$AK$167,economics!$AJ$2:$AJ$167,TRUE)))),"")</f>
        <v/>
      </c>
      <c r="CF38" t="str">
        <f t="array" ref="CF38">IFERROR((SUMPRODUCT((economics!$AG$2:$AG$167=$B38)*(economics!$D$2:$D$167="whr")*economics!$AI$2:$AI$167*(_xlfn.NORM.DIST(CF$3,economics!$AK$2:$AK$167,economics!$AJ$2:$AJ$167,TRUE)-_xlfn.NORM.DIST(CF$30,economics!$AK$2:$AK$167,economics!$AJ$2:$AJ$167,TRUE))*economics!$AM$2:$AM$167))/(SUMPRODUCT((economics!$AG$2:$AG$167=$B38)*(economics!$D$2:$D$167="whr")*economics!$AI$2:$AI$167*(_xlfn.NORM.DIST(CF$3,economics!$AK$2:$AK$167,economics!$AJ$2:$AJ$167,TRUE)-_xlfn.NORM.DIST(CF$30,economics!$AK$2:$AK$167,economics!$AJ$2:$AJ$167,TRUE)))),"")</f>
        <v/>
      </c>
      <c r="CG38" t="str">
        <f t="array" ref="CG38">IFERROR((SUMPRODUCT((economics!$AG$2:$AG$167=$B38)*(economics!$D$2:$D$167="whr")*economics!$AI$2:$AI$167*(_xlfn.NORM.DIST(CG$3,economics!$AK$2:$AK$167,economics!$AJ$2:$AJ$167,TRUE)-_xlfn.NORM.DIST(CG$30,economics!$AK$2:$AK$167,economics!$AJ$2:$AJ$167,TRUE))*economics!$AM$2:$AM$167))/(SUMPRODUCT((economics!$AG$2:$AG$167=$B38)*(economics!$D$2:$D$167="whr")*economics!$AI$2:$AI$167*(_xlfn.NORM.DIST(CG$3,economics!$AK$2:$AK$167,economics!$AJ$2:$AJ$167,TRUE)-_xlfn.NORM.DIST(CG$30,economics!$AK$2:$AK$167,economics!$AJ$2:$AJ$167,TRUE)))),"")</f>
        <v/>
      </c>
      <c r="CH38" t="str">
        <f t="array" ref="CH38">IFERROR((SUMPRODUCT((economics!$AG$2:$AG$167=$B38)*(economics!$D$2:$D$167="whr")*economics!$AI$2:$AI$167*(_xlfn.NORM.DIST(CH$3,economics!$AK$2:$AK$167,economics!$AJ$2:$AJ$167,TRUE)-_xlfn.NORM.DIST(CH$30,economics!$AK$2:$AK$167,economics!$AJ$2:$AJ$167,TRUE))*economics!$AM$2:$AM$167))/(SUMPRODUCT((economics!$AG$2:$AG$167=$B38)*(economics!$D$2:$D$167="whr")*economics!$AI$2:$AI$167*(_xlfn.NORM.DIST(CH$3,economics!$AK$2:$AK$167,economics!$AJ$2:$AJ$167,TRUE)-_xlfn.NORM.DIST(CH$30,economics!$AK$2:$AK$167,economics!$AJ$2:$AJ$167,TRUE)))),"")</f>
        <v/>
      </c>
    </row>
    <row r="39" spans="1:86" x14ac:dyDescent="0.35">
      <c r="A39" t="str">
        <f t="shared" si="0"/>
        <v>wood products 16</v>
      </c>
      <c r="B39">
        <f t="shared" si="0"/>
        <v>16</v>
      </c>
      <c r="E39" t="str">
        <f t="array" ref="E39">IFERROR((SUMPRODUCT((economics!$AG$2:$AG$167=$B39)*(economics!$D$2:$D$167="whr")*economics!$AI$2:$AI$167*(_xlfn.NORM.DIST(E$3,economics!$AK$2:$AK$167,economics!$AJ$2:$AJ$167,TRUE)-_xlfn.NORM.DIST(E$30,economics!$AK$2:$AK$167,economics!$AJ$2:$AJ$167,TRUE))*economics!$AM$2:$AM$167))/(SUMPRODUCT((economics!$AG$2:$AG$167=$B39)*(economics!$D$2:$D$167="whr")*economics!$AI$2:$AI$167*(_xlfn.NORM.DIST(E$3,economics!$AK$2:$AK$167,economics!$AJ$2:$AJ$167,TRUE)-_xlfn.NORM.DIST(E$30,economics!$AK$2:$AK$167,economics!$AJ$2:$AJ$167,TRUE)))),"")</f>
        <v/>
      </c>
      <c r="F39" t="str">
        <f t="array" ref="F39">IFERROR((SUMPRODUCT((economics!$AG$2:$AG$167=$B39)*(economics!$D$2:$D$167="whr")*economics!$AI$2:$AI$167*(_xlfn.NORM.DIST(F$3,economics!$AK$2:$AK$167,economics!$AJ$2:$AJ$167,TRUE)-_xlfn.NORM.DIST(F$30,economics!$AK$2:$AK$167,economics!$AJ$2:$AJ$167,TRUE))*economics!$AM$2:$AM$167))/(SUMPRODUCT((economics!$AG$2:$AG$167=$B39)*(economics!$D$2:$D$167="whr")*economics!$AI$2:$AI$167*(_xlfn.NORM.DIST(F$3,economics!$AK$2:$AK$167,economics!$AJ$2:$AJ$167,TRUE)-_xlfn.NORM.DIST(F$30,economics!$AK$2:$AK$167,economics!$AJ$2:$AJ$167,TRUE)))),"")</f>
        <v/>
      </c>
      <c r="G39" t="str">
        <f t="array" ref="G39">IFERROR((SUMPRODUCT((economics!$AG$2:$AG$167=$B39)*(economics!$D$2:$D$167="whr")*economics!$AI$2:$AI$167*(_xlfn.NORM.DIST(G$3,economics!$AK$2:$AK$167,economics!$AJ$2:$AJ$167,TRUE)-_xlfn.NORM.DIST(G$30,economics!$AK$2:$AK$167,economics!$AJ$2:$AJ$167,TRUE))*economics!$AM$2:$AM$167))/(SUMPRODUCT((economics!$AG$2:$AG$167=$B39)*(economics!$D$2:$D$167="whr")*economics!$AI$2:$AI$167*(_xlfn.NORM.DIST(G$3,economics!$AK$2:$AK$167,economics!$AJ$2:$AJ$167,TRUE)-_xlfn.NORM.DIST(G$30,economics!$AK$2:$AK$167,economics!$AJ$2:$AJ$167,TRUE)))),"")</f>
        <v/>
      </c>
      <c r="H39" t="str">
        <f t="array" ref="H39">IFERROR((SUMPRODUCT((economics!$AG$2:$AG$167=$B39)*(economics!$D$2:$D$167="whr")*economics!$AI$2:$AI$167*(_xlfn.NORM.DIST(H$3,economics!$AK$2:$AK$167,economics!$AJ$2:$AJ$167,TRUE)-_xlfn.NORM.DIST(H$30,economics!$AK$2:$AK$167,economics!$AJ$2:$AJ$167,TRUE))*economics!$AM$2:$AM$167))/(SUMPRODUCT((economics!$AG$2:$AG$167=$B39)*(economics!$D$2:$D$167="whr")*economics!$AI$2:$AI$167*(_xlfn.NORM.DIST(H$3,economics!$AK$2:$AK$167,economics!$AJ$2:$AJ$167,TRUE)-_xlfn.NORM.DIST(H$30,economics!$AK$2:$AK$167,economics!$AJ$2:$AJ$167,TRUE)))),"")</f>
        <v/>
      </c>
      <c r="I39" t="str">
        <f t="array" ref="I39">IFERROR((SUMPRODUCT((economics!$AG$2:$AG$167=$B39)*(economics!$D$2:$D$167="whr")*economics!$AI$2:$AI$167*(_xlfn.NORM.DIST(I$3,economics!$AK$2:$AK$167,economics!$AJ$2:$AJ$167,TRUE)-_xlfn.NORM.DIST(I$30,economics!$AK$2:$AK$167,economics!$AJ$2:$AJ$167,TRUE))*economics!$AM$2:$AM$167))/(SUMPRODUCT((economics!$AG$2:$AG$167=$B39)*(economics!$D$2:$D$167="whr")*economics!$AI$2:$AI$167*(_xlfn.NORM.DIST(I$3,economics!$AK$2:$AK$167,economics!$AJ$2:$AJ$167,TRUE)-_xlfn.NORM.DIST(I$30,economics!$AK$2:$AK$167,economics!$AJ$2:$AJ$167,TRUE)))),"")</f>
        <v/>
      </c>
      <c r="J39" t="str">
        <f t="array" ref="J39">IFERROR((SUMPRODUCT((economics!$AG$2:$AG$167=$B39)*(economics!$D$2:$D$167="whr")*economics!$AI$2:$AI$167*(_xlfn.NORM.DIST(J$3,economics!$AK$2:$AK$167,economics!$AJ$2:$AJ$167,TRUE)-_xlfn.NORM.DIST(J$30,economics!$AK$2:$AK$167,economics!$AJ$2:$AJ$167,TRUE))*economics!$AM$2:$AM$167))/(SUMPRODUCT((economics!$AG$2:$AG$167=$B39)*(economics!$D$2:$D$167="whr")*economics!$AI$2:$AI$167*(_xlfn.NORM.DIST(J$3,economics!$AK$2:$AK$167,economics!$AJ$2:$AJ$167,TRUE)-_xlfn.NORM.DIST(J$30,economics!$AK$2:$AK$167,economics!$AJ$2:$AJ$167,TRUE)))),"")</f>
        <v/>
      </c>
      <c r="K39" t="str">
        <f t="array" ref="K39">IFERROR((SUMPRODUCT((economics!$AG$2:$AG$167=$B39)*(economics!$D$2:$D$167="whr")*economics!$AI$2:$AI$167*(_xlfn.NORM.DIST(K$3,economics!$AK$2:$AK$167,economics!$AJ$2:$AJ$167,TRUE)-_xlfn.NORM.DIST(K$30,economics!$AK$2:$AK$167,economics!$AJ$2:$AJ$167,TRUE))*economics!$AM$2:$AM$167))/(SUMPRODUCT((economics!$AG$2:$AG$167=$B39)*(economics!$D$2:$D$167="whr")*economics!$AI$2:$AI$167*(_xlfn.NORM.DIST(K$3,economics!$AK$2:$AK$167,economics!$AJ$2:$AJ$167,TRUE)-_xlfn.NORM.DIST(K$30,economics!$AK$2:$AK$167,economics!$AJ$2:$AJ$167,TRUE)))),"")</f>
        <v/>
      </c>
      <c r="L39" t="str">
        <f t="array" ref="L39">IFERROR((SUMPRODUCT((economics!$AG$2:$AG$167=$B39)*(economics!$D$2:$D$167="whr")*economics!$AI$2:$AI$167*(_xlfn.NORM.DIST(L$3,economics!$AK$2:$AK$167,economics!$AJ$2:$AJ$167,TRUE)-_xlfn.NORM.DIST(L$30,economics!$AK$2:$AK$167,economics!$AJ$2:$AJ$167,TRUE))*economics!$AM$2:$AM$167))/(SUMPRODUCT((economics!$AG$2:$AG$167=$B39)*(economics!$D$2:$D$167="whr")*economics!$AI$2:$AI$167*(_xlfn.NORM.DIST(L$3,economics!$AK$2:$AK$167,economics!$AJ$2:$AJ$167,TRUE)-_xlfn.NORM.DIST(L$30,economics!$AK$2:$AK$167,economics!$AJ$2:$AJ$167,TRUE)))),"")</f>
        <v/>
      </c>
      <c r="M39" t="str">
        <f t="array" ref="M39">IFERROR((SUMPRODUCT((economics!$AG$2:$AG$167=$B39)*(economics!$D$2:$D$167="whr")*economics!$AI$2:$AI$167*(_xlfn.NORM.DIST(M$3,economics!$AK$2:$AK$167,economics!$AJ$2:$AJ$167,TRUE)-_xlfn.NORM.DIST(M$30,economics!$AK$2:$AK$167,economics!$AJ$2:$AJ$167,TRUE))*economics!$AM$2:$AM$167))/(SUMPRODUCT((economics!$AG$2:$AG$167=$B39)*(economics!$D$2:$D$167="whr")*economics!$AI$2:$AI$167*(_xlfn.NORM.DIST(M$3,economics!$AK$2:$AK$167,economics!$AJ$2:$AJ$167,TRUE)-_xlfn.NORM.DIST(M$30,economics!$AK$2:$AK$167,economics!$AJ$2:$AJ$167,TRUE)))),"")</f>
        <v/>
      </c>
      <c r="N39" t="str">
        <f t="array" ref="N39">IFERROR((SUMPRODUCT((economics!$AG$2:$AG$167=$B39)*(economics!$D$2:$D$167="whr")*economics!$AI$2:$AI$167*(_xlfn.NORM.DIST(N$3,economics!$AK$2:$AK$167,economics!$AJ$2:$AJ$167,TRUE)-_xlfn.NORM.DIST(N$30,economics!$AK$2:$AK$167,economics!$AJ$2:$AJ$167,TRUE))*economics!$AM$2:$AM$167))/(SUMPRODUCT((economics!$AG$2:$AG$167=$B39)*(economics!$D$2:$D$167="whr")*economics!$AI$2:$AI$167*(_xlfn.NORM.DIST(N$3,economics!$AK$2:$AK$167,economics!$AJ$2:$AJ$167,TRUE)-_xlfn.NORM.DIST(N$30,economics!$AK$2:$AK$167,economics!$AJ$2:$AJ$167,TRUE)))),"")</f>
        <v/>
      </c>
      <c r="O39" t="str">
        <f t="array" ref="O39">IFERROR((SUMPRODUCT((economics!$AG$2:$AG$167=$B39)*(economics!$D$2:$D$167="whr")*economics!$AI$2:$AI$167*(_xlfn.NORM.DIST(O$3,economics!$AK$2:$AK$167,economics!$AJ$2:$AJ$167,TRUE)-_xlfn.NORM.DIST(O$30,economics!$AK$2:$AK$167,economics!$AJ$2:$AJ$167,TRUE))*economics!$AM$2:$AM$167))/(SUMPRODUCT((economics!$AG$2:$AG$167=$B39)*(economics!$D$2:$D$167="whr")*economics!$AI$2:$AI$167*(_xlfn.NORM.DIST(O$3,economics!$AK$2:$AK$167,economics!$AJ$2:$AJ$167,TRUE)-_xlfn.NORM.DIST(O$30,economics!$AK$2:$AK$167,economics!$AJ$2:$AJ$167,TRUE)))),"")</f>
        <v/>
      </c>
      <c r="P39" t="str">
        <f t="array" ref="P39">IFERROR((SUMPRODUCT((economics!$AG$2:$AG$167=$B39)*(economics!$D$2:$D$167="whr")*economics!$AI$2:$AI$167*(_xlfn.NORM.DIST(P$3,economics!$AK$2:$AK$167,economics!$AJ$2:$AJ$167,TRUE)-_xlfn.NORM.DIST(P$30,economics!$AK$2:$AK$167,economics!$AJ$2:$AJ$167,TRUE))*economics!$AM$2:$AM$167))/(SUMPRODUCT((economics!$AG$2:$AG$167=$B39)*(economics!$D$2:$D$167="whr")*economics!$AI$2:$AI$167*(_xlfn.NORM.DIST(P$3,economics!$AK$2:$AK$167,economics!$AJ$2:$AJ$167,TRUE)-_xlfn.NORM.DIST(P$30,economics!$AK$2:$AK$167,economics!$AJ$2:$AJ$167,TRUE)))),"")</f>
        <v/>
      </c>
      <c r="Q39" t="str">
        <f t="array" ref="Q39">IFERROR((SUMPRODUCT((economics!$AG$2:$AG$167=$B39)*(economics!$D$2:$D$167="whr")*economics!$AI$2:$AI$167*(_xlfn.NORM.DIST(Q$3,economics!$AK$2:$AK$167,economics!$AJ$2:$AJ$167,TRUE)-_xlfn.NORM.DIST(Q$30,economics!$AK$2:$AK$167,economics!$AJ$2:$AJ$167,TRUE))*economics!$AM$2:$AM$167))/(SUMPRODUCT((economics!$AG$2:$AG$167=$B39)*(economics!$D$2:$D$167="whr")*economics!$AI$2:$AI$167*(_xlfn.NORM.DIST(Q$3,economics!$AK$2:$AK$167,economics!$AJ$2:$AJ$167,TRUE)-_xlfn.NORM.DIST(Q$30,economics!$AK$2:$AK$167,economics!$AJ$2:$AJ$167,TRUE)))),"")</f>
        <v/>
      </c>
      <c r="R39" t="str">
        <f t="array" ref="R39">IFERROR((SUMPRODUCT((economics!$AG$2:$AG$167=$B39)*(economics!$D$2:$D$167="whr")*economics!$AI$2:$AI$167*(_xlfn.NORM.DIST(R$3,economics!$AK$2:$AK$167,economics!$AJ$2:$AJ$167,TRUE)-_xlfn.NORM.DIST(R$30,economics!$AK$2:$AK$167,economics!$AJ$2:$AJ$167,TRUE))*economics!$AM$2:$AM$167))/(SUMPRODUCT((economics!$AG$2:$AG$167=$B39)*(economics!$D$2:$D$167="whr")*economics!$AI$2:$AI$167*(_xlfn.NORM.DIST(R$3,economics!$AK$2:$AK$167,economics!$AJ$2:$AJ$167,TRUE)-_xlfn.NORM.DIST(R$30,economics!$AK$2:$AK$167,economics!$AJ$2:$AJ$167,TRUE)))),"")</f>
        <v/>
      </c>
      <c r="S39" t="str">
        <f t="array" ref="S39">IFERROR((SUMPRODUCT((economics!$AG$2:$AG$167=$B39)*(economics!$D$2:$D$167="whr")*economics!$AI$2:$AI$167*(_xlfn.NORM.DIST(S$3,economics!$AK$2:$AK$167,economics!$AJ$2:$AJ$167,TRUE)-_xlfn.NORM.DIST(S$30,economics!$AK$2:$AK$167,economics!$AJ$2:$AJ$167,TRUE))*economics!$AM$2:$AM$167))/(SUMPRODUCT((economics!$AG$2:$AG$167=$B39)*(economics!$D$2:$D$167="whr")*economics!$AI$2:$AI$167*(_xlfn.NORM.DIST(S$3,economics!$AK$2:$AK$167,economics!$AJ$2:$AJ$167,TRUE)-_xlfn.NORM.DIST(S$30,economics!$AK$2:$AK$167,economics!$AJ$2:$AJ$167,TRUE)))),"")</f>
        <v/>
      </c>
      <c r="T39" t="str">
        <f t="array" ref="T39">IFERROR((SUMPRODUCT((economics!$AG$2:$AG$167=$B39)*(economics!$D$2:$D$167="whr")*economics!$AI$2:$AI$167*(_xlfn.NORM.DIST(T$3,economics!$AK$2:$AK$167,economics!$AJ$2:$AJ$167,TRUE)-_xlfn.NORM.DIST(T$30,economics!$AK$2:$AK$167,economics!$AJ$2:$AJ$167,TRUE))*economics!$AM$2:$AM$167))/(SUMPRODUCT((economics!$AG$2:$AG$167=$B39)*(economics!$D$2:$D$167="whr")*economics!$AI$2:$AI$167*(_xlfn.NORM.DIST(T$3,economics!$AK$2:$AK$167,economics!$AJ$2:$AJ$167,TRUE)-_xlfn.NORM.DIST(T$30,economics!$AK$2:$AK$167,economics!$AJ$2:$AJ$167,TRUE)))),"")</f>
        <v/>
      </c>
      <c r="U39" t="str">
        <f t="array" ref="U39">IFERROR((SUMPRODUCT((economics!$AG$2:$AG$167=$B39)*(economics!$D$2:$D$167="whr")*economics!$AI$2:$AI$167*(_xlfn.NORM.DIST(U$3,economics!$AK$2:$AK$167,economics!$AJ$2:$AJ$167,TRUE)-_xlfn.NORM.DIST(U$30,economics!$AK$2:$AK$167,economics!$AJ$2:$AJ$167,TRUE))*economics!$AM$2:$AM$167))/(SUMPRODUCT((economics!$AG$2:$AG$167=$B39)*(economics!$D$2:$D$167="whr")*economics!$AI$2:$AI$167*(_xlfn.NORM.DIST(U$3,economics!$AK$2:$AK$167,economics!$AJ$2:$AJ$167,TRUE)-_xlfn.NORM.DIST(U$30,economics!$AK$2:$AK$167,economics!$AJ$2:$AJ$167,TRUE)))),"")</f>
        <v/>
      </c>
      <c r="V39" t="str">
        <f t="array" ref="V39">IFERROR((SUMPRODUCT((economics!$AG$2:$AG$167=$B39)*(economics!$D$2:$D$167="whr")*economics!$AI$2:$AI$167*(_xlfn.NORM.DIST(V$3,economics!$AK$2:$AK$167,economics!$AJ$2:$AJ$167,TRUE)-_xlfn.NORM.DIST(V$30,economics!$AK$2:$AK$167,economics!$AJ$2:$AJ$167,TRUE))*economics!$AM$2:$AM$167))/(SUMPRODUCT((economics!$AG$2:$AG$167=$B39)*(economics!$D$2:$D$167="whr")*economics!$AI$2:$AI$167*(_xlfn.NORM.DIST(V$3,economics!$AK$2:$AK$167,economics!$AJ$2:$AJ$167,TRUE)-_xlfn.NORM.DIST(V$30,economics!$AK$2:$AK$167,economics!$AJ$2:$AJ$167,TRUE)))),"")</f>
        <v/>
      </c>
      <c r="W39" t="str">
        <f t="array" ref="W39">IFERROR((SUMPRODUCT((economics!$AG$2:$AG$167=$B39)*(economics!$D$2:$D$167="whr")*economics!$AI$2:$AI$167*(_xlfn.NORM.DIST(W$3,economics!$AK$2:$AK$167,economics!$AJ$2:$AJ$167,TRUE)-_xlfn.NORM.DIST(W$30,economics!$AK$2:$AK$167,economics!$AJ$2:$AJ$167,TRUE))*economics!$AM$2:$AM$167))/(SUMPRODUCT((economics!$AG$2:$AG$167=$B39)*(economics!$D$2:$D$167="whr")*economics!$AI$2:$AI$167*(_xlfn.NORM.DIST(W$3,economics!$AK$2:$AK$167,economics!$AJ$2:$AJ$167,TRUE)-_xlfn.NORM.DIST(W$30,economics!$AK$2:$AK$167,economics!$AJ$2:$AJ$167,TRUE)))),"")</f>
        <v/>
      </c>
      <c r="X39" t="str">
        <f t="array" ref="X39">IFERROR((SUMPRODUCT((economics!$AG$2:$AG$167=$B39)*(economics!$D$2:$D$167="whr")*economics!$AI$2:$AI$167*(_xlfn.NORM.DIST(X$3,economics!$AK$2:$AK$167,economics!$AJ$2:$AJ$167,TRUE)-_xlfn.NORM.DIST(X$30,economics!$AK$2:$AK$167,economics!$AJ$2:$AJ$167,TRUE))*economics!$AM$2:$AM$167))/(SUMPRODUCT((economics!$AG$2:$AG$167=$B39)*(economics!$D$2:$D$167="whr")*economics!$AI$2:$AI$167*(_xlfn.NORM.DIST(X$3,economics!$AK$2:$AK$167,economics!$AJ$2:$AJ$167,TRUE)-_xlfn.NORM.DIST(X$30,economics!$AK$2:$AK$167,economics!$AJ$2:$AJ$167,TRUE)))),"")</f>
        <v/>
      </c>
      <c r="Y39" t="str">
        <f t="array" ref="Y39">IFERROR((SUMPRODUCT((economics!$AG$2:$AG$167=$B39)*(economics!$D$2:$D$167="whr")*economics!$AI$2:$AI$167*(_xlfn.NORM.DIST(Y$3,economics!$AK$2:$AK$167,economics!$AJ$2:$AJ$167,TRUE)-_xlfn.NORM.DIST(Y$30,economics!$AK$2:$AK$167,economics!$AJ$2:$AJ$167,TRUE))*economics!$AM$2:$AM$167))/(SUMPRODUCT((economics!$AG$2:$AG$167=$B39)*(economics!$D$2:$D$167="whr")*economics!$AI$2:$AI$167*(_xlfn.NORM.DIST(Y$3,economics!$AK$2:$AK$167,economics!$AJ$2:$AJ$167,TRUE)-_xlfn.NORM.DIST(Y$30,economics!$AK$2:$AK$167,economics!$AJ$2:$AJ$167,TRUE)))),"")</f>
        <v/>
      </c>
      <c r="Z39" t="str">
        <f t="array" ref="Z39">IFERROR((SUMPRODUCT((economics!$AG$2:$AG$167=$B39)*(economics!$D$2:$D$167="whr")*economics!$AI$2:$AI$167*(_xlfn.NORM.DIST(Z$3,economics!$AK$2:$AK$167,economics!$AJ$2:$AJ$167,TRUE)-_xlfn.NORM.DIST(Z$30,economics!$AK$2:$AK$167,economics!$AJ$2:$AJ$167,TRUE))*economics!$AM$2:$AM$167))/(SUMPRODUCT((economics!$AG$2:$AG$167=$B39)*(economics!$D$2:$D$167="whr")*economics!$AI$2:$AI$167*(_xlfn.NORM.DIST(Z$3,economics!$AK$2:$AK$167,economics!$AJ$2:$AJ$167,TRUE)-_xlfn.NORM.DIST(Z$30,economics!$AK$2:$AK$167,economics!$AJ$2:$AJ$167,TRUE)))),"")</f>
        <v/>
      </c>
      <c r="AA39" t="str">
        <f t="array" ref="AA39">IFERROR((SUMPRODUCT((economics!$AG$2:$AG$167=$B39)*(economics!$D$2:$D$167="whr")*economics!$AI$2:$AI$167*(_xlfn.NORM.DIST(AA$3,economics!$AK$2:$AK$167,economics!$AJ$2:$AJ$167,TRUE)-_xlfn.NORM.DIST(AA$30,economics!$AK$2:$AK$167,economics!$AJ$2:$AJ$167,TRUE))*economics!$AM$2:$AM$167))/(SUMPRODUCT((economics!$AG$2:$AG$167=$B39)*(economics!$D$2:$D$167="whr")*economics!$AI$2:$AI$167*(_xlfn.NORM.DIST(AA$3,economics!$AK$2:$AK$167,economics!$AJ$2:$AJ$167,TRUE)-_xlfn.NORM.DIST(AA$30,economics!$AK$2:$AK$167,economics!$AJ$2:$AJ$167,TRUE)))),"")</f>
        <v/>
      </c>
      <c r="AB39" t="str">
        <f t="array" ref="AB39">IFERROR((SUMPRODUCT((economics!$AG$2:$AG$167=$B39)*(economics!$D$2:$D$167="whr")*economics!$AI$2:$AI$167*(_xlfn.NORM.DIST(AB$3,economics!$AK$2:$AK$167,economics!$AJ$2:$AJ$167,TRUE)-_xlfn.NORM.DIST(AB$30,economics!$AK$2:$AK$167,economics!$AJ$2:$AJ$167,TRUE))*economics!$AM$2:$AM$167))/(SUMPRODUCT((economics!$AG$2:$AG$167=$B39)*(economics!$D$2:$D$167="whr")*economics!$AI$2:$AI$167*(_xlfn.NORM.DIST(AB$3,economics!$AK$2:$AK$167,economics!$AJ$2:$AJ$167,TRUE)-_xlfn.NORM.DIST(AB$30,economics!$AK$2:$AK$167,economics!$AJ$2:$AJ$167,TRUE)))),"")</f>
        <v/>
      </c>
      <c r="AC39" t="str">
        <f t="array" ref="AC39">IFERROR((SUMPRODUCT((economics!$AG$2:$AG$167=$B39)*(economics!$D$2:$D$167="whr")*economics!$AI$2:$AI$167*(_xlfn.NORM.DIST(AC$3,economics!$AK$2:$AK$167,economics!$AJ$2:$AJ$167,TRUE)-_xlfn.NORM.DIST(AC$30,economics!$AK$2:$AK$167,economics!$AJ$2:$AJ$167,TRUE))*economics!$AM$2:$AM$167))/(SUMPRODUCT((economics!$AG$2:$AG$167=$B39)*(economics!$D$2:$D$167="whr")*economics!$AI$2:$AI$167*(_xlfn.NORM.DIST(AC$3,economics!$AK$2:$AK$167,economics!$AJ$2:$AJ$167,TRUE)-_xlfn.NORM.DIST(AC$30,economics!$AK$2:$AK$167,economics!$AJ$2:$AJ$167,TRUE)))),"")</f>
        <v/>
      </c>
      <c r="AD39" t="str">
        <f t="array" ref="AD39">IFERROR((SUMPRODUCT((economics!$AG$2:$AG$167=$B39)*(economics!$D$2:$D$167="whr")*economics!$AI$2:$AI$167*(_xlfn.NORM.DIST(AD$3,economics!$AK$2:$AK$167,economics!$AJ$2:$AJ$167,TRUE)-_xlfn.NORM.DIST(AD$30,economics!$AK$2:$AK$167,economics!$AJ$2:$AJ$167,TRUE))*economics!$AM$2:$AM$167))/(SUMPRODUCT((economics!$AG$2:$AG$167=$B39)*(economics!$D$2:$D$167="whr")*economics!$AI$2:$AI$167*(_xlfn.NORM.DIST(AD$3,economics!$AK$2:$AK$167,economics!$AJ$2:$AJ$167,TRUE)-_xlfn.NORM.DIST(AD$30,economics!$AK$2:$AK$167,economics!$AJ$2:$AJ$167,TRUE)))),"")</f>
        <v/>
      </c>
      <c r="AE39" t="str">
        <f t="array" ref="AE39">IFERROR((SUMPRODUCT((economics!$AG$2:$AG$167=$B39)*(economics!$D$2:$D$167="whr")*economics!$AI$2:$AI$167*(_xlfn.NORM.DIST(AE$3,economics!$AK$2:$AK$167,economics!$AJ$2:$AJ$167,TRUE)-_xlfn.NORM.DIST(AE$30,economics!$AK$2:$AK$167,economics!$AJ$2:$AJ$167,TRUE))*economics!$AM$2:$AM$167))/(SUMPRODUCT((economics!$AG$2:$AG$167=$B39)*(economics!$D$2:$D$167="whr")*economics!$AI$2:$AI$167*(_xlfn.NORM.DIST(AE$3,economics!$AK$2:$AK$167,economics!$AJ$2:$AJ$167,TRUE)-_xlfn.NORM.DIST(AE$30,economics!$AK$2:$AK$167,economics!$AJ$2:$AJ$167,TRUE)))),"")</f>
        <v/>
      </c>
      <c r="AF39" t="str">
        <f t="array" ref="AF39">IFERROR((SUMPRODUCT((economics!$AG$2:$AG$167=$B39)*(economics!$D$2:$D$167="whr")*economics!$AI$2:$AI$167*(_xlfn.NORM.DIST(AF$3,economics!$AK$2:$AK$167,economics!$AJ$2:$AJ$167,TRUE)-_xlfn.NORM.DIST(AF$30,economics!$AK$2:$AK$167,economics!$AJ$2:$AJ$167,TRUE))*economics!$AM$2:$AM$167))/(SUMPRODUCT((economics!$AG$2:$AG$167=$B39)*(economics!$D$2:$D$167="whr")*economics!$AI$2:$AI$167*(_xlfn.NORM.DIST(AF$3,economics!$AK$2:$AK$167,economics!$AJ$2:$AJ$167,TRUE)-_xlfn.NORM.DIST(AF$30,economics!$AK$2:$AK$167,economics!$AJ$2:$AJ$167,TRUE)))),"")</f>
        <v/>
      </c>
      <c r="AG39" t="str">
        <f t="array" ref="AG39">IFERROR((SUMPRODUCT((economics!$AG$2:$AG$167=$B39)*(economics!$D$2:$D$167="whr")*economics!$AI$2:$AI$167*(_xlfn.NORM.DIST(AG$3,economics!$AK$2:$AK$167,economics!$AJ$2:$AJ$167,TRUE)-_xlfn.NORM.DIST(AG$30,economics!$AK$2:$AK$167,economics!$AJ$2:$AJ$167,TRUE))*economics!$AM$2:$AM$167))/(SUMPRODUCT((economics!$AG$2:$AG$167=$B39)*(economics!$D$2:$D$167="whr")*economics!$AI$2:$AI$167*(_xlfn.NORM.DIST(AG$3,economics!$AK$2:$AK$167,economics!$AJ$2:$AJ$167,TRUE)-_xlfn.NORM.DIST(AG$30,economics!$AK$2:$AK$167,economics!$AJ$2:$AJ$167,TRUE)))),"")</f>
        <v/>
      </c>
      <c r="AH39" t="str">
        <f t="array" ref="AH39">IFERROR((SUMPRODUCT((economics!$AG$2:$AG$167=$B39)*(economics!$D$2:$D$167="whr")*economics!$AI$2:$AI$167*(_xlfn.NORM.DIST(AH$3,economics!$AK$2:$AK$167,economics!$AJ$2:$AJ$167,TRUE)-_xlfn.NORM.DIST(AH$30,economics!$AK$2:$AK$167,economics!$AJ$2:$AJ$167,TRUE))*economics!$AM$2:$AM$167))/(SUMPRODUCT((economics!$AG$2:$AG$167=$B39)*(economics!$D$2:$D$167="whr")*economics!$AI$2:$AI$167*(_xlfn.NORM.DIST(AH$3,economics!$AK$2:$AK$167,economics!$AJ$2:$AJ$167,TRUE)-_xlfn.NORM.DIST(AH$30,economics!$AK$2:$AK$167,economics!$AJ$2:$AJ$167,TRUE)))),"")</f>
        <v/>
      </c>
      <c r="AI39" t="str">
        <f t="array" ref="AI39">IFERROR((SUMPRODUCT((economics!$AG$2:$AG$167=$B39)*(economics!$D$2:$D$167="whr")*economics!$AI$2:$AI$167*(_xlfn.NORM.DIST(AI$3,economics!$AK$2:$AK$167,economics!$AJ$2:$AJ$167,TRUE)-_xlfn.NORM.DIST(AI$30,economics!$AK$2:$AK$167,economics!$AJ$2:$AJ$167,TRUE))*economics!$AM$2:$AM$167))/(SUMPRODUCT((economics!$AG$2:$AG$167=$B39)*(economics!$D$2:$D$167="whr")*economics!$AI$2:$AI$167*(_xlfn.NORM.DIST(AI$3,economics!$AK$2:$AK$167,economics!$AJ$2:$AJ$167,TRUE)-_xlfn.NORM.DIST(AI$30,economics!$AK$2:$AK$167,economics!$AJ$2:$AJ$167,TRUE)))),"")</f>
        <v/>
      </c>
      <c r="AJ39" t="str">
        <f t="array" ref="AJ39">IFERROR((SUMPRODUCT((economics!$AG$2:$AG$167=$B39)*(economics!$D$2:$D$167="whr")*economics!$AI$2:$AI$167*(_xlfn.NORM.DIST(AJ$3,economics!$AK$2:$AK$167,economics!$AJ$2:$AJ$167,TRUE)-_xlfn.NORM.DIST(AJ$30,economics!$AK$2:$AK$167,economics!$AJ$2:$AJ$167,TRUE))*economics!$AM$2:$AM$167))/(SUMPRODUCT((economics!$AG$2:$AG$167=$B39)*(economics!$D$2:$D$167="whr")*economics!$AI$2:$AI$167*(_xlfn.NORM.DIST(AJ$3,economics!$AK$2:$AK$167,economics!$AJ$2:$AJ$167,TRUE)-_xlfn.NORM.DIST(AJ$30,economics!$AK$2:$AK$167,economics!$AJ$2:$AJ$167,TRUE)))),"")</f>
        <v/>
      </c>
      <c r="AK39" t="str">
        <f t="array" ref="AK39">IFERROR((SUMPRODUCT((economics!$AG$2:$AG$167=$B39)*(economics!$D$2:$D$167="whr")*economics!$AI$2:$AI$167*(_xlfn.NORM.DIST(AK$3,economics!$AK$2:$AK$167,economics!$AJ$2:$AJ$167,TRUE)-_xlfn.NORM.DIST(AK$30,economics!$AK$2:$AK$167,economics!$AJ$2:$AJ$167,TRUE))*economics!$AM$2:$AM$167))/(SUMPRODUCT((economics!$AG$2:$AG$167=$B39)*(economics!$D$2:$D$167="whr")*economics!$AI$2:$AI$167*(_xlfn.NORM.DIST(AK$3,economics!$AK$2:$AK$167,economics!$AJ$2:$AJ$167,TRUE)-_xlfn.NORM.DIST(AK$30,economics!$AK$2:$AK$167,economics!$AJ$2:$AJ$167,TRUE)))),"")</f>
        <v/>
      </c>
      <c r="AL39" t="str">
        <f t="array" ref="AL39">IFERROR((SUMPRODUCT((economics!$AG$2:$AG$167=$B39)*(economics!$D$2:$D$167="whr")*economics!$AI$2:$AI$167*(_xlfn.NORM.DIST(AL$3,economics!$AK$2:$AK$167,economics!$AJ$2:$AJ$167,TRUE)-_xlfn.NORM.DIST(AL$30,economics!$AK$2:$AK$167,economics!$AJ$2:$AJ$167,TRUE))*economics!$AM$2:$AM$167))/(SUMPRODUCT((economics!$AG$2:$AG$167=$B39)*(economics!$D$2:$D$167="whr")*economics!$AI$2:$AI$167*(_xlfn.NORM.DIST(AL$3,economics!$AK$2:$AK$167,economics!$AJ$2:$AJ$167,TRUE)-_xlfn.NORM.DIST(AL$30,economics!$AK$2:$AK$167,economics!$AJ$2:$AJ$167,TRUE)))),"")</f>
        <v/>
      </c>
      <c r="AM39" t="str">
        <f t="array" ref="AM39">IFERROR((SUMPRODUCT((economics!$AG$2:$AG$167=$B39)*(economics!$D$2:$D$167="whr")*economics!$AI$2:$AI$167*(_xlfn.NORM.DIST(AM$3,economics!$AK$2:$AK$167,economics!$AJ$2:$AJ$167,TRUE)-_xlfn.NORM.DIST(AM$30,economics!$AK$2:$AK$167,economics!$AJ$2:$AJ$167,TRUE))*economics!$AM$2:$AM$167))/(SUMPRODUCT((economics!$AG$2:$AG$167=$B39)*(economics!$D$2:$D$167="whr")*economics!$AI$2:$AI$167*(_xlfn.NORM.DIST(AM$3,economics!$AK$2:$AK$167,economics!$AJ$2:$AJ$167,TRUE)-_xlfn.NORM.DIST(AM$30,economics!$AK$2:$AK$167,economics!$AJ$2:$AJ$167,TRUE)))),"")</f>
        <v/>
      </c>
      <c r="AN39" t="str">
        <f t="array" ref="AN39">IFERROR((SUMPRODUCT((economics!$AG$2:$AG$167=$B39)*(economics!$D$2:$D$167="whr")*economics!$AI$2:$AI$167*(_xlfn.NORM.DIST(AN$3,economics!$AK$2:$AK$167,economics!$AJ$2:$AJ$167,TRUE)-_xlfn.NORM.DIST(AN$30,economics!$AK$2:$AK$167,economics!$AJ$2:$AJ$167,TRUE))*economics!$AM$2:$AM$167))/(SUMPRODUCT((economics!$AG$2:$AG$167=$B39)*(economics!$D$2:$D$167="whr")*economics!$AI$2:$AI$167*(_xlfn.NORM.DIST(AN$3,economics!$AK$2:$AK$167,economics!$AJ$2:$AJ$167,TRUE)-_xlfn.NORM.DIST(AN$30,economics!$AK$2:$AK$167,economics!$AJ$2:$AJ$167,TRUE)))),"")</f>
        <v/>
      </c>
      <c r="AO39" t="str">
        <f t="array" ref="AO39">IFERROR((SUMPRODUCT((economics!$AG$2:$AG$167=$B39)*(economics!$D$2:$D$167="whr")*economics!$AI$2:$AI$167*(_xlfn.NORM.DIST(AO$3,economics!$AK$2:$AK$167,economics!$AJ$2:$AJ$167,TRUE)-_xlfn.NORM.DIST(AO$30,economics!$AK$2:$AK$167,economics!$AJ$2:$AJ$167,TRUE))*economics!$AM$2:$AM$167))/(SUMPRODUCT((economics!$AG$2:$AG$167=$B39)*(economics!$D$2:$D$167="whr")*economics!$AI$2:$AI$167*(_xlfn.NORM.DIST(AO$3,economics!$AK$2:$AK$167,economics!$AJ$2:$AJ$167,TRUE)-_xlfn.NORM.DIST(AO$30,economics!$AK$2:$AK$167,economics!$AJ$2:$AJ$167,TRUE)))),"")</f>
        <v/>
      </c>
      <c r="AP39" t="str">
        <f t="array" ref="AP39">IFERROR((SUMPRODUCT((economics!$AG$2:$AG$167=$B39)*(economics!$D$2:$D$167="whr")*economics!$AI$2:$AI$167*(_xlfn.NORM.DIST(AP$3,economics!$AK$2:$AK$167,economics!$AJ$2:$AJ$167,TRUE)-_xlfn.NORM.DIST(AP$30,economics!$AK$2:$AK$167,economics!$AJ$2:$AJ$167,TRUE))*economics!$AM$2:$AM$167))/(SUMPRODUCT((economics!$AG$2:$AG$167=$B39)*(economics!$D$2:$D$167="whr")*economics!$AI$2:$AI$167*(_xlfn.NORM.DIST(AP$3,economics!$AK$2:$AK$167,economics!$AJ$2:$AJ$167,TRUE)-_xlfn.NORM.DIST(AP$30,economics!$AK$2:$AK$167,economics!$AJ$2:$AJ$167,TRUE)))),"")</f>
        <v/>
      </c>
      <c r="AQ39" t="str">
        <f t="array" ref="AQ39">IFERROR((SUMPRODUCT((economics!$AG$2:$AG$167=$B39)*(economics!$D$2:$D$167="whr")*economics!$AI$2:$AI$167*(_xlfn.NORM.DIST(AQ$3,economics!$AK$2:$AK$167,economics!$AJ$2:$AJ$167,TRUE)-_xlfn.NORM.DIST(AQ$30,economics!$AK$2:$AK$167,economics!$AJ$2:$AJ$167,TRUE))*economics!$AM$2:$AM$167))/(SUMPRODUCT((economics!$AG$2:$AG$167=$B39)*(economics!$D$2:$D$167="whr")*economics!$AI$2:$AI$167*(_xlfn.NORM.DIST(AQ$3,economics!$AK$2:$AK$167,economics!$AJ$2:$AJ$167,TRUE)-_xlfn.NORM.DIST(AQ$30,economics!$AK$2:$AK$167,economics!$AJ$2:$AJ$167,TRUE)))),"")</f>
        <v/>
      </c>
      <c r="AR39" t="str">
        <f t="array" ref="AR39">IFERROR((SUMPRODUCT((economics!$AG$2:$AG$167=$B39)*(economics!$D$2:$D$167="whr")*economics!$AI$2:$AI$167*(_xlfn.NORM.DIST(AR$3,economics!$AK$2:$AK$167,economics!$AJ$2:$AJ$167,TRUE)-_xlfn.NORM.DIST(AR$30,economics!$AK$2:$AK$167,economics!$AJ$2:$AJ$167,TRUE))*economics!$AM$2:$AM$167))/(SUMPRODUCT((economics!$AG$2:$AG$167=$B39)*(economics!$D$2:$D$167="whr")*economics!$AI$2:$AI$167*(_xlfn.NORM.DIST(AR$3,economics!$AK$2:$AK$167,economics!$AJ$2:$AJ$167,TRUE)-_xlfn.NORM.DIST(AR$30,economics!$AK$2:$AK$167,economics!$AJ$2:$AJ$167,TRUE)))),"")</f>
        <v/>
      </c>
      <c r="AS39" t="str">
        <f t="array" ref="AS39">IFERROR((SUMPRODUCT((economics!$AG$2:$AG$167=$B39)*(economics!$D$2:$D$167="whr")*economics!$AI$2:$AI$167*(_xlfn.NORM.DIST(AS$3,economics!$AK$2:$AK$167,economics!$AJ$2:$AJ$167,TRUE)-_xlfn.NORM.DIST(AS$30,economics!$AK$2:$AK$167,economics!$AJ$2:$AJ$167,TRUE))*economics!$AM$2:$AM$167))/(SUMPRODUCT((economics!$AG$2:$AG$167=$B39)*(economics!$D$2:$D$167="whr")*economics!$AI$2:$AI$167*(_xlfn.NORM.DIST(AS$3,economics!$AK$2:$AK$167,economics!$AJ$2:$AJ$167,TRUE)-_xlfn.NORM.DIST(AS$30,economics!$AK$2:$AK$167,economics!$AJ$2:$AJ$167,TRUE)))),"")</f>
        <v/>
      </c>
      <c r="AT39" t="str">
        <f t="array" ref="AT39">IFERROR((SUMPRODUCT((economics!$AG$2:$AG$167=$B39)*(economics!$D$2:$D$167="whr")*economics!$AI$2:$AI$167*(_xlfn.NORM.DIST(AT$3,economics!$AK$2:$AK$167,economics!$AJ$2:$AJ$167,TRUE)-_xlfn.NORM.DIST(AT$30,economics!$AK$2:$AK$167,economics!$AJ$2:$AJ$167,TRUE))*economics!$AM$2:$AM$167))/(SUMPRODUCT((economics!$AG$2:$AG$167=$B39)*(economics!$D$2:$D$167="whr")*economics!$AI$2:$AI$167*(_xlfn.NORM.DIST(AT$3,economics!$AK$2:$AK$167,economics!$AJ$2:$AJ$167,TRUE)-_xlfn.NORM.DIST(AT$30,economics!$AK$2:$AK$167,economics!$AJ$2:$AJ$167,TRUE)))),"")</f>
        <v/>
      </c>
      <c r="AU39" t="str">
        <f t="array" ref="AU39">IFERROR((SUMPRODUCT((economics!$AG$2:$AG$167=$B39)*(economics!$D$2:$D$167="whr")*economics!$AI$2:$AI$167*(_xlfn.NORM.DIST(AU$3,economics!$AK$2:$AK$167,economics!$AJ$2:$AJ$167,TRUE)-_xlfn.NORM.DIST(AU$30,economics!$AK$2:$AK$167,economics!$AJ$2:$AJ$167,TRUE))*economics!$AM$2:$AM$167))/(SUMPRODUCT((economics!$AG$2:$AG$167=$B39)*(economics!$D$2:$D$167="whr")*economics!$AI$2:$AI$167*(_xlfn.NORM.DIST(AU$3,economics!$AK$2:$AK$167,economics!$AJ$2:$AJ$167,TRUE)-_xlfn.NORM.DIST(AU$30,economics!$AK$2:$AK$167,economics!$AJ$2:$AJ$167,TRUE)))),"")</f>
        <v/>
      </c>
      <c r="AV39" t="str">
        <f t="array" ref="AV39">IFERROR((SUMPRODUCT((economics!$AG$2:$AG$167=$B39)*(economics!$D$2:$D$167="whr")*economics!$AI$2:$AI$167*(_xlfn.NORM.DIST(AV$3,economics!$AK$2:$AK$167,economics!$AJ$2:$AJ$167,TRUE)-_xlfn.NORM.DIST(AV$30,economics!$AK$2:$AK$167,economics!$AJ$2:$AJ$167,TRUE))*economics!$AM$2:$AM$167))/(SUMPRODUCT((economics!$AG$2:$AG$167=$B39)*(economics!$D$2:$D$167="whr")*economics!$AI$2:$AI$167*(_xlfn.NORM.DIST(AV$3,economics!$AK$2:$AK$167,economics!$AJ$2:$AJ$167,TRUE)-_xlfn.NORM.DIST(AV$30,economics!$AK$2:$AK$167,economics!$AJ$2:$AJ$167,TRUE)))),"")</f>
        <v/>
      </c>
      <c r="AW39" t="str">
        <f t="array" ref="AW39">IFERROR((SUMPRODUCT((economics!$AG$2:$AG$167=$B39)*(economics!$D$2:$D$167="whr")*economics!$AI$2:$AI$167*(_xlfn.NORM.DIST(AW$3,economics!$AK$2:$AK$167,economics!$AJ$2:$AJ$167,TRUE)-_xlfn.NORM.DIST(AW$30,economics!$AK$2:$AK$167,economics!$AJ$2:$AJ$167,TRUE))*economics!$AM$2:$AM$167))/(SUMPRODUCT((economics!$AG$2:$AG$167=$B39)*(economics!$D$2:$D$167="whr")*economics!$AI$2:$AI$167*(_xlfn.NORM.DIST(AW$3,economics!$AK$2:$AK$167,economics!$AJ$2:$AJ$167,TRUE)-_xlfn.NORM.DIST(AW$30,economics!$AK$2:$AK$167,economics!$AJ$2:$AJ$167,TRUE)))),"")</f>
        <v/>
      </c>
      <c r="AX39" t="str">
        <f t="array" ref="AX39">IFERROR((SUMPRODUCT((economics!$AG$2:$AG$167=$B39)*(economics!$D$2:$D$167="whr")*economics!$AI$2:$AI$167*(_xlfn.NORM.DIST(AX$3,economics!$AK$2:$AK$167,economics!$AJ$2:$AJ$167,TRUE)-_xlfn.NORM.DIST(AX$30,economics!$AK$2:$AK$167,economics!$AJ$2:$AJ$167,TRUE))*economics!$AM$2:$AM$167))/(SUMPRODUCT((economics!$AG$2:$AG$167=$B39)*(economics!$D$2:$D$167="whr")*economics!$AI$2:$AI$167*(_xlfn.NORM.DIST(AX$3,economics!$AK$2:$AK$167,economics!$AJ$2:$AJ$167,TRUE)-_xlfn.NORM.DIST(AX$30,economics!$AK$2:$AK$167,economics!$AJ$2:$AJ$167,TRUE)))),"")</f>
        <v/>
      </c>
      <c r="AY39" t="str">
        <f t="array" ref="AY39">IFERROR((SUMPRODUCT((economics!$AG$2:$AG$167=$B39)*(economics!$D$2:$D$167="whr")*economics!$AI$2:$AI$167*(_xlfn.NORM.DIST(AY$3,economics!$AK$2:$AK$167,economics!$AJ$2:$AJ$167,TRUE)-_xlfn.NORM.DIST(AY$30,economics!$AK$2:$AK$167,economics!$AJ$2:$AJ$167,TRUE))*economics!$AM$2:$AM$167))/(SUMPRODUCT((economics!$AG$2:$AG$167=$B39)*(economics!$D$2:$D$167="whr")*economics!$AI$2:$AI$167*(_xlfn.NORM.DIST(AY$3,economics!$AK$2:$AK$167,economics!$AJ$2:$AJ$167,TRUE)-_xlfn.NORM.DIST(AY$30,economics!$AK$2:$AK$167,economics!$AJ$2:$AJ$167,TRUE)))),"")</f>
        <v/>
      </c>
      <c r="AZ39" t="str">
        <f t="array" ref="AZ39">IFERROR((SUMPRODUCT((economics!$AG$2:$AG$167=$B39)*(economics!$D$2:$D$167="whr")*economics!$AI$2:$AI$167*(_xlfn.NORM.DIST(AZ$3,economics!$AK$2:$AK$167,economics!$AJ$2:$AJ$167,TRUE)-_xlfn.NORM.DIST(AZ$30,economics!$AK$2:$AK$167,economics!$AJ$2:$AJ$167,TRUE))*economics!$AM$2:$AM$167))/(SUMPRODUCT((economics!$AG$2:$AG$167=$B39)*(economics!$D$2:$D$167="whr")*economics!$AI$2:$AI$167*(_xlfn.NORM.DIST(AZ$3,economics!$AK$2:$AK$167,economics!$AJ$2:$AJ$167,TRUE)-_xlfn.NORM.DIST(AZ$30,economics!$AK$2:$AK$167,economics!$AJ$2:$AJ$167,TRUE)))),"")</f>
        <v/>
      </c>
      <c r="BA39" t="str">
        <f t="array" ref="BA39">IFERROR((SUMPRODUCT((economics!$AG$2:$AG$167=$B39)*(economics!$D$2:$D$167="whr")*economics!$AI$2:$AI$167*(_xlfn.NORM.DIST(BA$3,economics!$AK$2:$AK$167,economics!$AJ$2:$AJ$167,TRUE)-_xlfn.NORM.DIST(BA$30,economics!$AK$2:$AK$167,economics!$AJ$2:$AJ$167,TRUE))*economics!$AM$2:$AM$167))/(SUMPRODUCT((economics!$AG$2:$AG$167=$B39)*(economics!$D$2:$D$167="whr")*economics!$AI$2:$AI$167*(_xlfn.NORM.DIST(BA$3,economics!$AK$2:$AK$167,economics!$AJ$2:$AJ$167,TRUE)-_xlfn.NORM.DIST(BA$30,economics!$AK$2:$AK$167,economics!$AJ$2:$AJ$167,TRUE)))),"")</f>
        <v/>
      </c>
      <c r="BB39" t="str">
        <f t="array" ref="BB39">IFERROR((SUMPRODUCT((economics!$AG$2:$AG$167=$B39)*(economics!$D$2:$D$167="whr")*economics!$AI$2:$AI$167*(_xlfn.NORM.DIST(BB$3,economics!$AK$2:$AK$167,economics!$AJ$2:$AJ$167,TRUE)-_xlfn.NORM.DIST(BB$30,economics!$AK$2:$AK$167,economics!$AJ$2:$AJ$167,TRUE))*economics!$AM$2:$AM$167))/(SUMPRODUCT((economics!$AG$2:$AG$167=$B39)*(economics!$D$2:$D$167="whr")*economics!$AI$2:$AI$167*(_xlfn.NORM.DIST(BB$3,economics!$AK$2:$AK$167,economics!$AJ$2:$AJ$167,TRUE)-_xlfn.NORM.DIST(BB$30,economics!$AK$2:$AK$167,economics!$AJ$2:$AJ$167,TRUE)))),"")</f>
        <v/>
      </c>
      <c r="BC39" t="str">
        <f t="array" ref="BC39">IFERROR((SUMPRODUCT((economics!$AG$2:$AG$167=$B39)*(economics!$D$2:$D$167="whr")*economics!$AI$2:$AI$167*(_xlfn.NORM.DIST(BC$3,economics!$AK$2:$AK$167,economics!$AJ$2:$AJ$167,TRUE)-_xlfn.NORM.DIST(BC$30,economics!$AK$2:$AK$167,economics!$AJ$2:$AJ$167,TRUE))*economics!$AM$2:$AM$167))/(SUMPRODUCT((economics!$AG$2:$AG$167=$B39)*(economics!$D$2:$D$167="whr")*economics!$AI$2:$AI$167*(_xlfn.NORM.DIST(BC$3,economics!$AK$2:$AK$167,economics!$AJ$2:$AJ$167,TRUE)-_xlfn.NORM.DIST(BC$30,economics!$AK$2:$AK$167,economics!$AJ$2:$AJ$167,TRUE)))),"")</f>
        <v/>
      </c>
      <c r="BD39" t="str">
        <f t="array" ref="BD39">IFERROR((SUMPRODUCT((economics!$AG$2:$AG$167=$B39)*(economics!$D$2:$D$167="whr")*economics!$AI$2:$AI$167*(_xlfn.NORM.DIST(BD$3,economics!$AK$2:$AK$167,economics!$AJ$2:$AJ$167,TRUE)-_xlfn.NORM.DIST(BD$30,economics!$AK$2:$AK$167,economics!$AJ$2:$AJ$167,TRUE))*economics!$AM$2:$AM$167))/(SUMPRODUCT((economics!$AG$2:$AG$167=$B39)*(economics!$D$2:$D$167="whr")*economics!$AI$2:$AI$167*(_xlfn.NORM.DIST(BD$3,economics!$AK$2:$AK$167,economics!$AJ$2:$AJ$167,TRUE)-_xlfn.NORM.DIST(BD$30,economics!$AK$2:$AK$167,economics!$AJ$2:$AJ$167,TRUE)))),"")</f>
        <v/>
      </c>
      <c r="BE39" t="str">
        <f t="array" ref="BE39">IFERROR((SUMPRODUCT((economics!$AG$2:$AG$167=$B39)*(economics!$D$2:$D$167="whr")*economics!$AI$2:$AI$167*(_xlfn.NORM.DIST(BE$3,economics!$AK$2:$AK$167,economics!$AJ$2:$AJ$167,TRUE)-_xlfn.NORM.DIST(BE$30,economics!$AK$2:$AK$167,economics!$AJ$2:$AJ$167,TRUE))*economics!$AM$2:$AM$167))/(SUMPRODUCT((economics!$AG$2:$AG$167=$B39)*(economics!$D$2:$D$167="whr")*economics!$AI$2:$AI$167*(_xlfn.NORM.DIST(BE$3,economics!$AK$2:$AK$167,economics!$AJ$2:$AJ$167,TRUE)-_xlfn.NORM.DIST(BE$30,economics!$AK$2:$AK$167,economics!$AJ$2:$AJ$167,TRUE)))),"")</f>
        <v/>
      </c>
      <c r="BF39" t="str">
        <f t="array" ref="BF39">IFERROR((SUMPRODUCT((economics!$AG$2:$AG$167=$B39)*(economics!$D$2:$D$167="whr")*economics!$AI$2:$AI$167*(_xlfn.NORM.DIST(BF$3,economics!$AK$2:$AK$167,economics!$AJ$2:$AJ$167,TRUE)-_xlfn.NORM.DIST(BF$30,economics!$AK$2:$AK$167,economics!$AJ$2:$AJ$167,TRUE))*economics!$AM$2:$AM$167))/(SUMPRODUCT((economics!$AG$2:$AG$167=$B39)*(economics!$D$2:$D$167="whr")*economics!$AI$2:$AI$167*(_xlfn.NORM.DIST(BF$3,economics!$AK$2:$AK$167,economics!$AJ$2:$AJ$167,TRUE)-_xlfn.NORM.DIST(BF$30,economics!$AK$2:$AK$167,economics!$AJ$2:$AJ$167,TRUE)))),"")</f>
        <v/>
      </c>
      <c r="BG39" t="str">
        <f t="array" ref="BG39">IFERROR((SUMPRODUCT((economics!$AG$2:$AG$167=$B39)*(economics!$D$2:$D$167="whr")*economics!$AI$2:$AI$167*(_xlfn.NORM.DIST(BG$3,economics!$AK$2:$AK$167,economics!$AJ$2:$AJ$167,TRUE)-_xlfn.NORM.DIST(BG$30,economics!$AK$2:$AK$167,economics!$AJ$2:$AJ$167,TRUE))*economics!$AM$2:$AM$167))/(SUMPRODUCT((economics!$AG$2:$AG$167=$B39)*(economics!$D$2:$D$167="whr")*economics!$AI$2:$AI$167*(_xlfn.NORM.DIST(BG$3,economics!$AK$2:$AK$167,economics!$AJ$2:$AJ$167,TRUE)-_xlfn.NORM.DIST(BG$30,economics!$AK$2:$AK$167,economics!$AJ$2:$AJ$167,TRUE)))),"")</f>
        <v/>
      </c>
      <c r="BH39" t="str">
        <f t="array" ref="BH39">IFERROR((SUMPRODUCT((economics!$AG$2:$AG$167=$B39)*(economics!$D$2:$D$167="whr")*economics!$AI$2:$AI$167*(_xlfn.NORM.DIST(BH$3,economics!$AK$2:$AK$167,economics!$AJ$2:$AJ$167,TRUE)-_xlfn.NORM.DIST(BH$30,economics!$AK$2:$AK$167,economics!$AJ$2:$AJ$167,TRUE))*economics!$AM$2:$AM$167))/(SUMPRODUCT((economics!$AG$2:$AG$167=$B39)*(economics!$D$2:$D$167="whr")*economics!$AI$2:$AI$167*(_xlfn.NORM.DIST(BH$3,economics!$AK$2:$AK$167,economics!$AJ$2:$AJ$167,TRUE)-_xlfn.NORM.DIST(BH$30,economics!$AK$2:$AK$167,economics!$AJ$2:$AJ$167,TRUE)))),"")</f>
        <v/>
      </c>
      <c r="BI39" t="str">
        <f t="array" ref="BI39">IFERROR((SUMPRODUCT((economics!$AG$2:$AG$167=$B39)*(economics!$D$2:$D$167="whr")*economics!$AI$2:$AI$167*(_xlfn.NORM.DIST(BI$3,economics!$AK$2:$AK$167,economics!$AJ$2:$AJ$167,TRUE)-_xlfn.NORM.DIST(BI$30,economics!$AK$2:$AK$167,economics!$AJ$2:$AJ$167,TRUE))*economics!$AM$2:$AM$167))/(SUMPRODUCT((economics!$AG$2:$AG$167=$B39)*(economics!$D$2:$D$167="whr")*economics!$AI$2:$AI$167*(_xlfn.NORM.DIST(BI$3,economics!$AK$2:$AK$167,economics!$AJ$2:$AJ$167,TRUE)-_xlfn.NORM.DIST(BI$30,economics!$AK$2:$AK$167,economics!$AJ$2:$AJ$167,TRUE)))),"")</f>
        <v/>
      </c>
      <c r="BJ39" t="str">
        <f t="array" ref="BJ39">IFERROR((SUMPRODUCT((economics!$AG$2:$AG$167=$B39)*(economics!$D$2:$D$167="whr")*economics!$AI$2:$AI$167*(_xlfn.NORM.DIST(BJ$3,economics!$AK$2:$AK$167,economics!$AJ$2:$AJ$167,TRUE)-_xlfn.NORM.DIST(BJ$30,economics!$AK$2:$AK$167,economics!$AJ$2:$AJ$167,TRUE))*economics!$AM$2:$AM$167))/(SUMPRODUCT((economics!$AG$2:$AG$167=$B39)*(economics!$D$2:$D$167="whr")*economics!$AI$2:$AI$167*(_xlfn.NORM.DIST(BJ$3,economics!$AK$2:$AK$167,economics!$AJ$2:$AJ$167,TRUE)-_xlfn.NORM.DIST(BJ$30,economics!$AK$2:$AK$167,economics!$AJ$2:$AJ$167,TRUE)))),"")</f>
        <v/>
      </c>
      <c r="BK39" t="str">
        <f t="array" ref="BK39">IFERROR((SUMPRODUCT((economics!$AG$2:$AG$167=$B39)*(economics!$D$2:$D$167="whr")*economics!$AI$2:$AI$167*(_xlfn.NORM.DIST(BK$3,economics!$AK$2:$AK$167,economics!$AJ$2:$AJ$167,TRUE)-_xlfn.NORM.DIST(BK$30,economics!$AK$2:$AK$167,economics!$AJ$2:$AJ$167,TRUE))*economics!$AM$2:$AM$167))/(SUMPRODUCT((economics!$AG$2:$AG$167=$B39)*(economics!$D$2:$D$167="whr")*economics!$AI$2:$AI$167*(_xlfn.NORM.DIST(BK$3,economics!$AK$2:$AK$167,economics!$AJ$2:$AJ$167,TRUE)-_xlfn.NORM.DIST(BK$30,economics!$AK$2:$AK$167,economics!$AJ$2:$AJ$167,TRUE)))),"")</f>
        <v/>
      </c>
      <c r="BL39" t="str">
        <f t="array" ref="BL39">IFERROR((SUMPRODUCT((economics!$AG$2:$AG$167=$B39)*(economics!$D$2:$D$167="whr")*economics!$AI$2:$AI$167*(_xlfn.NORM.DIST(BL$3,economics!$AK$2:$AK$167,economics!$AJ$2:$AJ$167,TRUE)-_xlfn.NORM.DIST(BL$30,economics!$AK$2:$AK$167,economics!$AJ$2:$AJ$167,TRUE))*economics!$AM$2:$AM$167))/(SUMPRODUCT((economics!$AG$2:$AG$167=$B39)*(economics!$D$2:$D$167="whr")*economics!$AI$2:$AI$167*(_xlfn.NORM.DIST(BL$3,economics!$AK$2:$AK$167,economics!$AJ$2:$AJ$167,TRUE)-_xlfn.NORM.DIST(BL$30,economics!$AK$2:$AK$167,economics!$AJ$2:$AJ$167,TRUE)))),"")</f>
        <v/>
      </c>
      <c r="BM39" t="str">
        <f t="array" ref="BM39">IFERROR((SUMPRODUCT((economics!$AG$2:$AG$167=$B39)*(economics!$D$2:$D$167="whr")*economics!$AI$2:$AI$167*(_xlfn.NORM.DIST(BM$3,economics!$AK$2:$AK$167,economics!$AJ$2:$AJ$167,TRUE)-_xlfn.NORM.DIST(BM$30,economics!$AK$2:$AK$167,economics!$AJ$2:$AJ$167,TRUE))*economics!$AM$2:$AM$167))/(SUMPRODUCT((economics!$AG$2:$AG$167=$B39)*(economics!$D$2:$D$167="whr")*economics!$AI$2:$AI$167*(_xlfn.NORM.DIST(BM$3,economics!$AK$2:$AK$167,economics!$AJ$2:$AJ$167,TRUE)-_xlfn.NORM.DIST(BM$30,economics!$AK$2:$AK$167,economics!$AJ$2:$AJ$167,TRUE)))),"")</f>
        <v/>
      </c>
      <c r="BN39" t="str">
        <f t="array" ref="BN39">IFERROR((SUMPRODUCT((economics!$AG$2:$AG$167=$B39)*(economics!$D$2:$D$167="whr")*economics!$AI$2:$AI$167*(_xlfn.NORM.DIST(BN$3,economics!$AK$2:$AK$167,economics!$AJ$2:$AJ$167,TRUE)-_xlfn.NORM.DIST(BN$30,economics!$AK$2:$AK$167,economics!$AJ$2:$AJ$167,TRUE))*economics!$AM$2:$AM$167))/(SUMPRODUCT((economics!$AG$2:$AG$167=$B39)*(economics!$D$2:$D$167="whr")*economics!$AI$2:$AI$167*(_xlfn.NORM.DIST(BN$3,economics!$AK$2:$AK$167,economics!$AJ$2:$AJ$167,TRUE)-_xlfn.NORM.DIST(BN$30,economics!$AK$2:$AK$167,economics!$AJ$2:$AJ$167,TRUE)))),"")</f>
        <v/>
      </c>
      <c r="BO39" t="str">
        <f t="array" ref="BO39">IFERROR((SUMPRODUCT((economics!$AG$2:$AG$167=$B39)*(economics!$D$2:$D$167="whr")*economics!$AI$2:$AI$167*(_xlfn.NORM.DIST(BO$3,economics!$AK$2:$AK$167,economics!$AJ$2:$AJ$167,TRUE)-_xlfn.NORM.DIST(BO$30,economics!$AK$2:$AK$167,economics!$AJ$2:$AJ$167,TRUE))*economics!$AM$2:$AM$167))/(SUMPRODUCT((economics!$AG$2:$AG$167=$B39)*(economics!$D$2:$D$167="whr")*economics!$AI$2:$AI$167*(_xlfn.NORM.DIST(BO$3,economics!$AK$2:$AK$167,economics!$AJ$2:$AJ$167,TRUE)-_xlfn.NORM.DIST(BO$30,economics!$AK$2:$AK$167,economics!$AJ$2:$AJ$167,TRUE)))),"")</f>
        <v/>
      </c>
      <c r="BP39" t="str">
        <f t="array" ref="BP39">IFERROR((SUMPRODUCT((economics!$AG$2:$AG$167=$B39)*(economics!$D$2:$D$167="whr")*economics!$AI$2:$AI$167*(_xlfn.NORM.DIST(BP$3,economics!$AK$2:$AK$167,economics!$AJ$2:$AJ$167,TRUE)-_xlfn.NORM.DIST(BP$30,economics!$AK$2:$AK$167,economics!$AJ$2:$AJ$167,TRUE))*economics!$AM$2:$AM$167))/(SUMPRODUCT((economics!$AG$2:$AG$167=$B39)*(economics!$D$2:$D$167="whr")*economics!$AI$2:$AI$167*(_xlfn.NORM.DIST(BP$3,economics!$AK$2:$AK$167,economics!$AJ$2:$AJ$167,TRUE)-_xlfn.NORM.DIST(BP$30,economics!$AK$2:$AK$167,economics!$AJ$2:$AJ$167,TRUE)))),"")</f>
        <v/>
      </c>
      <c r="BQ39" t="str">
        <f t="array" ref="BQ39">IFERROR((SUMPRODUCT((economics!$AG$2:$AG$167=$B39)*(economics!$D$2:$D$167="whr")*economics!$AI$2:$AI$167*(_xlfn.NORM.DIST(BQ$3,economics!$AK$2:$AK$167,economics!$AJ$2:$AJ$167,TRUE)-_xlfn.NORM.DIST(BQ$30,economics!$AK$2:$AK$167,economics!$AJ$2:$AJ$167,TRUE))*economics!$AM$2:$AM$167))/(SUMPRODUCT((economics!$AG$2:$AG$167=$B39)*(economics!$D$2:$D$167="whr")*economics!$AI$2:$AI$167*(_xlfn.NORM.DIST(BQ$3,economics!$AK$2:$AK$167,economics!$AJ$2:$AJ$167,TRUE)-_xlfn.NORM.DIST(BQ$30,economics!$AK$2:$AK$167,economics!$AJ$2:$AJ$167,TRUE)))),"")</f>
        <v/>
      </c>
      <c r="BR39" t="str">
        <f t="array" ref="BR39">IFERROR((SUMPRODUCT((economics!$AG$2:$AG$167=$B39)*(economics!$D$2:$D$167="whr")*economics!$AI$2:$AI$167*(_xlfn.NORM.DIST(BR$3,economics!$AK$2:$AK$167,economics!$AJ$2:$AJ$167,TRUE)-_xlfn.NORM.DIST(BR$30,economics!$AK$2:$AK$167,economics!$AJ$2:$AJ$167,TRUE))*economics!$AM$2:$AM$167))/(SUMPRODUCT((economics!$AG$2:$AG$167=$B39)*(economics!$D$2:$D$167="whr")*economics!$AI$2:$AI$167*(_xlfn.NORM.DIST(BR$3,economics!$AK$2:$AK$167,economics!$AJ$2:$AJ$167,TRUE)-_xlfn.NORM.DIST(BR$30,economics!$AK$2:$AK$167,economics!$AJ$2:$AJ$167,TRUE)))),"")</f>
        <v/>
      </c>
      <c r="BS39" t="str">
        <f t="array" ref="BS39">IFERROR((SUMPRODUCT((economics!$AG$2:$AG$167=$B39)*(economics!$D$2:$D$167="whr")*economics!$AI$2:$AI$167*(_xlfn.NORM.DIST(BS$3,economics!$AK$2:$AK$167,economics!$AJ$2:$AJ$167,TRUE)-_xlfn.NORM.DIST(BS$30,economics!$AK$2:$AK$167,economics!$AJ$2:$AJ$167,TRUE))*economics!$AM$2:$AM$167))/(SUMPRODUCT((economics!$AG$2:$AG$167=$B39)*(economics!$D$2:$D$167="whr")*economics!$AI$2:$AI$167*(_xlfn.NORM.DIST(BS$3,economics!$AK$2:$AK$167,economics!$AJ$2:$AJ$167,TRUE)-_xlfn.NORM.DIST(BS$30,economics!$AK$2:$AK$167,economics!$AJ$2:$AJ$167,TRUE)))),"")</f>
        <v/>
      </c>
      <c r="BT39" t="str">
        <f t="array" ref="BT39">IFERROR((SUMPRODUCT((economics!$AG$2:$AG$167=$B39)*(economics!$D$2:$D$167="whr")*economics!$AI$2:$AI$167*(_xlfn.NORM.DIST(BT$3,economics!$AK$2:$AK$167,economics!$AJ$2:$AJ$167,TRUE)-_xlfn.NORM.DIST(BT$30,economics!$AK$2:$AK$167,economics!$AJ$2:$AJ$167,TRUE))*economics!$AM$2:$AM$167))/(SUMPRODUCT((economics!$AG$2:$AG$167=$B39)*(economics!$D$2:$D$167="whr")*economics!$AI$2:$AI$167*(_xlfn.NORM.DIST(BT$3,economics!$AK$2:$AK$167,economics!$AJ$2:$AJ$167,TRUE)-_xlfn.NORM.DIST(BT$30,economics!$AK$2:$AK$167,economics!$AJ$2:$AJ$167,TRUE)))),"")</f>
        <v/>
      </c>
      <c r="BU39" t="str">
        <f t="array" ref="BU39">IFERROR((SUMPRODUCT((economics!$AG$2:$AG$167=$B39)*(economics!$D$2:$D$167="whr")*economics!$AI$2:$AI$167*(_xlfn.NORM.DIST(BU$3,economics!$AK$2:$AK$167,economics!$AJ$2:$AJ$167,TRUE)-_xlfn.NORM.DIST(BU$30,economics!$AK$2:$AK$167,economics!$AJ$2:$AJ$167,TRUE))*economics!$AM$2:$AM$167))/(SUMPRODUCT((economics!$AG$2:$AG$167=$B39)*(economics!$D$2:$D$167="whr")*economics!$AI$2:$AI$167*(_xlfn.NORM.DIST(BU$3,economics!$AK$2:$AK$167,economics!$AJ$2:$AJ$167,TRUE)-_xlfn.NORM.DIST(BU$30,economics!$AK$2:$AK$167,economics!$AJ$2:$AJ$167,TRUE)))),"")</f>
        <v/>
      </c>
      <c r="BV39" t="str">
        <f t="array" ref="BV39">IFERROR((SUMPRODUCT((economics!$AG$2:$AG$167=$B39)*(economics!$D$2:$D$167="whr")*economics!$AI$2:$AI$167*(_xlfn.NORM.DIST(BV$3,economics!$AK$2:$AK$167,economics!$AJ$2:$AJ$167,TRUE)-_xlfn.NORM.DIST(BV$30,economics!$AK$2:$AK$167,economics!$AJ$2:$AJ$167,TRUE))*economics!$AM$2:$AM$167))/(SUMPRODUCT((economics!$AG$2:$AG$167=$B39)*(economics!$D$2:$D$167="whr")*economics!$AI$2:$AI$167*(_xlfn.NORM.DIST(BV$3,economics!$AK$2:$AK$167,economics!$AJ$2:$AJ$167,TRUE)-_xlfn.NORM.DIST(BV$30,economics!$AK$2:$AK$167,economics!$AJ$2:$AJ$167,TRUE)))),"")</f>
        <v/>
      </c>
      <c r="BW39" t="str">
        <f t="array" ref="BW39">IFERROR((SUMPRODUCT((economics!$AG$2:$AG$167=$B39)*(economics!$D$2:$D$167="whr")*economics!$AI$2:$AI$167*(_xlfn.NORM.DIST(BW$3,economics!$AK$2:$AK$167,economics!$AJ$2:$AJ$167,TRUE)-_xlfn.NORM.DIST(BW$30,economics!$AK$2:$AK$167,economics!$AJ$2:$AJ$167,TRUE))*economics!$AM$2:$AM$167))/(SUMPRODUCT((economics!$AG$2:$AG$167=$B39)*(economics!$D$2:$D$167="whr")*economics!$AI$2:$AI$167*(_xlfn.NORM.DIST(BW$3,economics!$AK$2:$AK$167,economics!$AJ$2:$AJ$167,TRUE)-_xlfn.NORM.DIST(BW$30,economics!$AK$2:$AK$167,economics!$AJ$2:$AJ$167,TRUE)))),"")</f>
        <v/>
      </c>
      <c r="BX39" t="str">
        <f t="array" ref="BX39">IFERROR((SUMPRODUCT((economics!$AG$2:$AG$167=$B39)*(economics!$D$2:$D$167="whr")*economics!$AI$2:$AI$167*(_xlfn.NORM.DIST(BX$3,economics!$AK$2:$AK$167,economics!$AJ$2:$AJ$167,TRUE)-_xlfn.NORM.DIST(BX$30,economics!$AK$2:$AK$167,economics!$AJ$2:$AJ$167,TRUE))*economics!$AM$2:$AM$167))/(SUMPRODUCT((economics!$AG$2:$AG$167=$B39)*(economics!$D$2:$D$167="whr")*economics!$AI$2:$AI$167*(_xlfn.NORM.DIST(BX$3,economics!$AK$2:$AK$167,economics!$AJ$2:$AJ$167,TRUE)-_xlfn.NORM.DIST(BX$30,economics!$AK$2:$AK$167,economics!$AJ$2:$AJ$167,TRUE)))),"")</f>
        <v/>
      </c>
      <c r="BY39" t="str">
        <f t="array" ref="BY39">IFERROR((SUMPRODUCT((economics!$AG$2:$AG$167=$B39)*(economics!$D$2:$D$167="whr")*economics!$AI$2:$AI$167*(_xlfn.NORM.DIST(BY$3,economics!$AK$2:$AK$167,economics!$AJ$2:$AJ$167,TRUE)-_xlfn.NORM.DIST(BY$30,economics!$AK$2:$AK$167,economics!$AJ$2:$AJ$167,TRUE))*economics!$AM$2:$AM$167))/(SUMPRODUCT((economics!$AG$2:$AG$167=$B39)*(economics!$D$2:$D$167="whr")*economics!$AI$2:$AI$167*(_xlfn.NORM.DIST(BY$3,economics!$AK$2:$AK$167,economics!$AJ$2:$AJ$167,TRUE)-_xlfn.NORM.DIST(BY$30,economics!$AK$2:$AK$167,economics!$AJ$2:$AJ$167,TRUE)))),"")</f>
        <v/>
      </c>
      <c r="BZ39" t="str">
        <f t="array" ref="BZ39">IFERROR((SUMPRODUCT((economics!$AG$2:$AG$167=$B39)*(economics!$D$2:$D$167="whr")*economics!$AI$2:$AI$167*(_xlfn.NORM.DIST(BZ$3,economics!$AK$2:$AK$167,economics!$AJ$2:$AJ$167,TRUE)-_xlfn.NORM.DIST(BZ$30,economics!$AK$2:$AK$167,economics!$AJ$2:$AJ$167,TRUE))*economics!$AM$2:$AM$167))/(SUMPRODUCT((economics!$AG$2:$AG$167=$B39)*(economics!$D$2:$D$167="whr")*economics!$AI$2:$AI$167*(_xlfn.NORM.DIST(BZ$3,economics!$AK$2:$AK$167,economics!$AJ$2:$AJ$167,TRUE)-_xlfn.NORM.DIST(BZ$30,economics!$AK$2:$AK$167,economics!$AJ$2:$AJ$167,TRUE)))),"")</f>
        <v/>
      </c>
      <c r="CA39" t="str">
        <f t="array" ref="CA39">IFERROR((SUMPRODUCT((economics!$AG$2:$AG$167=$B39)*(economics!$D$2:$D$167="whr")*economics!$AI$2:$AI$167*(_xlfn.NORM.DIST(CA$3,economics!$AK$2:$AK$167,economics!$AJ$2:$AJ$167,TRUE)-_xlfn.NORM.DIST(CA$30,economics!$AK$2:$AK$167,economics!$AJ$2:$AJ$167,TRUE))*economics!$AM$2:$AM$167))/(SUMPRODUCT((economics!$AG$2:$AG$167=$B39)*(economics!$D$2:$D$167="whr")*economics!$AI$2:$AI$167*(_xlfn.NORM.DIST(CA$3,economics!$AK$2:$AK$167,economics!$AJ$2:$AJ$167,TRUE)-_xlfn.NORM.DIST(CA$30,economics!$AK$2:$AK$167,economics!$AJ$2:$AJ$167,TRUE)))),"")</f>
        <v/>
      </c>
      <c r="CB39" t="str">
        <f t="array" ref="CB39">IFERROR((SUMPRODUCT((economics!$AG$2:$AG$167=$B39)*(economics!$D$2:$D$167="whr")*economics!$AI$2:$AI$167*(_xlfn.NORM.DIST(CB$3,economics!$AK$2:$AK$167,economics!$AJ$2:$AJ$167,TRUE)-_xlfn.NORM.DIST(CB$30,economics!$AK$2:$AK$167,economics!$AJ$2:$AJ$167,TRUE))*economics!$AM$2:$AM$167))/(SUMPRODUCT((economics!$AG$2:$AG$167=$B39)*(economics!$D$2:$D$167="whr")*economics!$AI$2:$AI$167*(_xlfn.NORM.DIST(CB$3,economics!$AK$2:$AK$167,economics!$AJ$2:$AJ$167,TRUE)-_xlfn.NORM.DIST(CB$30,economics!$AK$2:$AK$167,economics!$AJ$2:$AJ$167,TRUE)))),"")</f>
        <v/>
      </c>
      <c r="CC39" t="str">
        <f t="array" ref="CC39">IFERROR((SUMPRODUCT((economics!$AG$2:$AG$167=$B39)*(economics!$D$2:$D$167="whr")*economics!$AI$2:$AI$167*(_xlfn.NORM.DIST(CC$3,economics!$AK$2:$AK$167,economics!$AJ$2:$AJ$167,TRUE)-_xlfn.NORM.DIST(CC$30,economics!$AK$2:$AK$167,economics!$AJ$2:$AJ$167,TRUE))*economics!$AM$2:$AM$167))/(SUMPRODUCT((economics!$AG$2:$AG$167=$B39)*(economics!$D$2:$D$167="whr")*economics!$AI$2:$AI$167*(_xlfn.NORM.DIST(CC$3,economics!$AK$2:$AK$167,economics!$AJ$2:$AJ$167,TRUE)-_xlfn.NORM.DIST(CC$30,economics!$AK$2:$AK$167,economics!$AJ$2:$AJ$167,TRUE)))),"")</f>
        <v/>
      </c>
      <c r="CD39" t="str">
        <f t="array" ref="CD39">IFERROR((SUMPRODUCT((economics!$AG$2:$AG$167=$B39)*(economics!$D$2:$D$167="whr")*economics!$AI$2:$AI$167*(_xlfn.NORM.DIST(CD$3,economics!$AK$2:$AK$167,economics!$AJ$2:$AJ$167,TRUE)-_xlfn.NORM.DIST(CD$30,economics!$AK$2:$AK$167,economics!$AJ$2:$AJ$167,TRUE))*economics!$AM$2:$AM$167))/(SUMPRODUCT((economics!$AG$2:$AG$167=$B39)*(economics!$D$2:$D$167="whr")*economics!$AI$2:$AI$167*(_xlfn.NORM.DIST(CD$3,economics!$AK$2:$AK$167,economics!$AJ$2:$AJ$167,TRUE)-_xlfn.NORM.DIST(CD$30,economics!$AK$2:$AK$167,economics!$AJ$2:$AJ$167,TRUE)))),"")</f>
        <v/>
      </c>
      <c r="CE39" t="str">
        <f t="array" ref="CE39">IFERROR((SUMPRODUCT((economics!$AG$2:$AG$167=$B39)*(economics!$D$2:$D$167="whr")*economics!$AI$2:$AI$167*(_xlfn.NORM.DIST(CE$3,economics!$AK$2:$AK$167,economics!$AJ$2:$AJ$167,TRUE)-_xlfn.NORM.DIST(CE$30,economics!$AK$2:$AK$167,economics!$AJ$2:$AJ$167,TRUE))*economics!$AM$2:$AM$167))/(SUMPRODUCT((economics!$AG$2:$AG$167=$B39)*(economics!$D$2:$D$167="whr")*economics!$AI$2:$AI$167*(_xlfn.NORM.DIST(CE$3,economics!$AK$2:$AK$167,economics!$AJ$2:$AJ$167,TRUE)-_xlfn.NORM.DIST(CE$30,economics!$AK$2:$AK$167,economics!$AJ$2:$AJ$167,TRUE)))),"")</f>
        <v/>
      </c>
      <c r="CF39" t="str">
        <f t="array" ref="CF39">IFERROR((SUMPRODUCT((economics!$AG$2:$AG$167=$B39)*(economics!$D$2:$D$167="whr")*economics!$AI$2:$AI$167*(_xlfn.NORM.DIST(CF$3,economics!$AK$2:$AK$167,economics!$AJ$2:$AJ$167,TRUE)-_xlfn.NORM.DIST(CF$30,economics!$AK$2:$AK$167,economics!$AJ$2:$AJ$167,TRUE))*economics!$AM$2:$AM$167))/(SUMPRODUCT((economics!$AG$2:$AG$167=$B39)*(economics!$D$2:$D$167="whr")*economics!$AI$2:$AI$167*(_xlfn.NORM.DIST(CF$3,economics!$AK$2:$AK$167,economics!$AJ$2:$AJ$167,TRUE)-_xlfn.NORM.DIST(CF$30,economics!$AK$2:$AK$167,economics!$AJ$2:$AJ$167,TRUE)))),"")</f>
        <v/>
      </c>
      <c r="CG39" t="str">
        <f t="array" ref="CG39">IFERROR((SUMPRODUCT((economics!$AG$2:$AG$167=$B39)*(economics!$D$2:$D$167="whr")*economics!$AI$2:$AI$167*(_xlfn.NORM.DIST(CG$3,economics!$AK$2:$AK$167,economics!$AJ$2:$AJ$167,TRUE)-_xlfn.NORM.DIST(CG$30,economics!$AK$2:$AK$167,economics!$AJ$2:$AJ$167,TRUE))*economics!$AM$2:$AM$167))/(SUMPRODUCT((economics!$AG$2:$AG$167=$B39)*(economics!$D$2:$D$167="whr")*economics!$AI$2:$AI$167*(_xlfn.NORM.DIST(CG$3,economics!$AK$2:$AK$167,economics!$AJ$2:$AJ$167,TRUE)-_xlfn.NORM.DIST(CG$30,economics!$AK$2:$AK$167,economics!$AJ$2:$AJ$167,TRUE)))),"")</f>
        <v/>
      </c>
      <c r="CH39" t="str">
        <f t="array" ref="CH39">IFERROR((SUMPRODUCT((economics!$AG$2:$AG$167=$B39)*(economics!$D$2:$D$167="whr")*economics!$AI$2:$AI$167*(_xlfn.NORM.DIST(CH$3,economics!$AK$2:$AK$167,economics!$AJ$2:$AJ$167,TRUE)-_xlfn.NORM.DIST(CH$30,economics!$AK$2:$AK$167,economics!$AJ$2:$AJ$167,TRUE))*economics!$AM$2:$AM$167))/(SUMPRODUCT((economics!$AG$2:$AG$167=$B39)*(economics!$D$2:$D$167="whr")*economics!$AI$2:$AI$167*(_xlfn.NORM.DIST(CH$3,economics!$AK$2:$AK$167,economics!$AJ$2:$AJ$167,TRUE)-_xlfn.NORM.DIST(CH$30,economics!$AK$2:$AK$167,economics!$AJ$2:$AJ$167,TRUE)))),"")</f>
        <v/>
      </c>
    </row>
    <row r="40" spans="1:86" x14ac:dyDescent="0.35">
      <c r="A40" t="str">
        <f t="shared" si="0"/>
        <v>pulp paper and printing 17T18</v>
      </c>
      <c r="B40" t="str">
        <f t="shared" si="0"/>
        <v>17T18</v>
      </c>
      <c r="E40">
        <f t="array" ref="E40">IFERROR((SUMPRODUCT((economics!$AG$2:$AG$167=$B40)*(economics!$D$2:$D$167="whr")*economics!$AI$2:$AI$167*(_xlfn.NORM.DIST(E$3,economics!$AK$2:$AK$167,economics!$AJ$2:$AJ$167,TRUE)-_xlfn.NORM.DIST(E$30,economics!$AK$2:$AK$167,economics!$AJ$2:$AJ$167,TRUE))*economics!$AM$2:$AM$167))/(SUMPRODUCT((economics!$AG$2:$AG$167=$B40)*(economics!$D$2:$D$167="whr")*economics!$AI$2:$AI$167*(_xlfn.NORM.DIST(E$3,economics!$AK$2:$AK$167,economics!$AJ$2:$AJ$167,TRUE)-_xlfn.NORM.DIST(E$30,economics!$AK$2:$AK$167,economics!$AJ$2:$AJ$167,TRUE)))),"")</f>
        <v>15.378597254539542</v>
      </c>
      <c r="F40">
        <f t="array" ref="F40">IFERROR((SUMPRODUCT((economics!$AG$2:$AG$167=$B40)*(economics!$D$2:$D$167="whr")*economics!$AI$2:$AI$167*(_xlfn.NORM.DIST(F$3,economics!$AK$2:$AK$167,economics!$AJ$2:$AJ$167,TRUE)-_xlfn.NORM.DIST(F$30,economics!$AK$2:$AK$167,economics!$AJ$2:$AJ$167,TRUE))*economics!$AM$2:$AM$167))/(SUMPRODUCT((economics!$AG$2:$AG$167=$B40)*(economics!$D$2:$D$167="whr")*economics!$AI$2:$AI$167*(_xlfn.NORM.DIST(F$3,economics!$AK$2:$AK$167,economics!$AJ$2:$AJ$167,TRUE)-_xlfn.NORM.DIST(F$30,economics!$AK$2:$AK$167,economics!$AJ$2:$AJ$167,TRUE)))),"")</f>
        <v>15.378597254539548</v>
      </c>
      <c r="G40">
        <f t="array" ref="G40">IFERROR((SUMPRODUCT((economics!$AG$2:$AG$167=$B40)*(economics!$D$2:$D$167="whr")*economics!$AI$2:$AI$167*(_xlfn.NORM.DIST(G$3,economics!$AK$2:$AK$167,economics!$AJ$2:$AJ$167,TRUE)-_xlfn.NORM.DIST(G$30,economics!$AK$2:$AK$167,economics!$AJ$2:$AJ$167,TRUE))*economics!$AM$2:$AM$167))/(SUMPRODUCT((economics!$AG$2:$AG$167=$B40)*(economics!$D$2:$D$167="whr")*economics!$AI$2:$AI$167*(_xlfn.NORM.DIST(G$3,economics!$AK$2:$AK$167,economics!$AJ$2:$AJ$167,TRUE)-_xlfn.NORM.DIST(G$30,economics!$AK$2:$AK$167,economics!$AJ$2:$AJ$167,TRUE)))),"")</f>
        <v>15.378597254539544</v>
      </c>
      <c r="H40">
        <f t="array" ref="H40">IFERROR((SUMPRODUCT((economics!$AG$2:$AG$167=$B40)*(economics!$D$2:$D$167="whr")*economics!$AI$2:$AI$167*(_xlfn.NORM.DIST(H$3,economics!$AK$2:$AK$167,economics!$AJ$2:$AJ$167,TRUE)-_xlfn.NORM.DIST(H$30,economics!$AK$2:$AK$167,economics!$AJ$2:$AJ$167,TRUE))*economics!$AM$2:$AM$167))/(SUMPRODUCT((economics!$AG$2:$AG$167=$B40)*(economics!$D$2:$D$167="whr")*economics!$AI$2:$AI$167*(_xlfn.NORM.DIST(H$3,economics!$AK$2:$AK$167,economics!$AJ$2:$AJ$167,TRUE)-_xlfn.NORM.DIST(H$30,economics!$AK$2:$AK$167,economics!$AJ$2:$AJ$167,TRUE)))),"")</f>
        <v>15.378597254539544</v>
      </c>
      <c r="I40">
        <f t="array" ref="I40">IFERROR((SUMPRODUCT((economics!$AG$2:$AG$167=$B40)*(economics!$D$2:$D$167="whr")*economics!$AI$2:$AI$167*(_xlfn.NORM.DIST(I$3,economics!$AK$2:$AK$167,economics!$AJ$2:$AJ$167,TRUE)-_xlfn.NORM.DIST(I$30,economics!$AK$2:$AK$167,economics!$AJ$2:$AJ$167,TRUE))*economics!$AM$2:$AM$167))/(SUMPRODUCT((economics!$AG$2:$AG$167=$B40)*(economics!$D$2:$D$167="whr")*economics!$AI$2:$AI$167*(_xlfn.NORM.DIST(I$3,economics!$AK$2:$AK$167,economics!$AJ$2:$AJ$167,TRUE)-_xlfn.NORM.DIST(I$30,economics!$AK$2:$AK$167,economics!$AJ$2:$AJ$167,TRUE)))),"")</f>
        <v>15.378597254539548</v>
      </c>
      <c r="J40">
        <f t="array" ref="J40">IFERROR((SUMPRODUCT((economics!$AG$2:$AG$167=$B40)*(economics!$D$2:$D$167="whr")*economics!$AI$2:$AI$167*(_xlfn.NORM.DIST(J$3,economics!$AK$2:$AK$167,economics!$AJ$2:$AJ$167,TRUE)-_xlfn.NORM.DIST(J$30,economics!$AK$2:$AK$167,economics!$AJ$2:$AJ$167,TRUE))*economics!$AM$2:$AM$167))/(SUMPRODUCT((economics!$AG$2:$AG$167=$B40)*(economics!$D$2:$D$167="whr")*economics!$AI$2:$AI$167*(_xlfn.NORM.DIST(J$3,economics!$AK$2:$AK$167,economics!$AJ$2:$AJ$167,TRUE)-_xlfn.NORM.DIST(J$30,economics!$AK$2:$AK$167,economics!$AJ$2:$AJ$167,TRUE)))),"")</f>
        <v>15.378597254539546</v>
      </c>
      <c r="K40">
        <f t="array" ref="K40">IFERROR((SUMPRODUCT((economics!$AG$2:$AG$167=$B40)*(economics!$D$2:$D$167="whr")*economics!$AI$2:$AI$167*(_xlfn.NORM.DIST(K$3,economics!$AK$2:$AK$167,economics!$AJ$2:$AJ$167,TRUE)-_xlfn.NORM.DIST(K$30,economics!$AK$2:$AK$167,economics!$AJ$2:$AJ$167,TRUE))*economics!$AM$2:$AM$167))/(SUMPRODUCT((economics!$AG$2:$AG$167=$B40)*(economics!$D$2:$D$167="whr")*economics!$AI$2:$AI$167*(_xlfn.NORM.DIST(K$3,economics!$AK$2:$AK$167,economics!$AJ$2:$AJ$167,TRUE)-_xlfn.NORM.DIST(K$30,economics!$AK$2:$AK$167,economics!$AJ$2:$AJ$167,TRUE)))),"")</f>
        <v>15.378597254539548</v>
      </c>
      <c r="L40">
        <f t="array" ref="L40">IFERROR((SUMPRODUCT((economics!$AG$2:$AG$167=$B40)*(economics!$D$2:$D$167="whr")*economics!$AI$2:$AI$167*(_xlfn.NORM.DIST(L$3,economics!$AK$2:$AK$167,economics!$AJ$2:$AJ$167,TRUE)-_xlfn.NORM.DIST(L$30,economics!$AK$2:$AK$167,economics!$AJ$2:$AJ$167,TRUE))*economics!$AM$2:$AM$167))/(SUMPRODUCT((economics!$AG$2:$AG$167=$B40)*(economics!$D$2:$D$167="whr")*economics!$AI$2:$AI$167*(_xlfn.NORM.DIST(L$3,economics!$AK$2:$AK$167,economics!$AJ$2:$AJ$167,TRUE)-_xlfn.NORM.DIST(L$30,economics!$AK$2:$AK$167,economics!$AJ$2:$AJ$167,TRUE)))),"")</f>
        <v>15.378597254539544</v>
      </c>
      <c r="M40">
        <f t="array" ref="M40">IFERROR((SUMPRODUCT((economics!$AG$2:$AG$167=$B40)*(economics!$D$2:$D$167="whr")*economics!$AI$2:$AI$167*(_xlfn.NORM.DIST(M$3,economics!$AK$2:$AK$167,economics!$AJ$2:$AJ$167,TRUE)-_xlfn.NORM.DIST(M$30,economics!$AK$2:$AK$167,economics!$AJ$2:$AJ$167,TRUE))*economics!$AM$2:$AM$167))/(SUMPRODUCT((economics!$AG$2:$AG$167=$B40)*(economics!$D$2:$D$167="whr")*economics!$AI$2:$AI$167*(_xlfn.NORM.DIST(M$3,economics!$AK$2:$AK$167,economics!$AJ$2:$AJ$167,TRUE)-_xlfn.NORM.DIST(M$30,economics!$AK$2:$AK$167,economics!$AJ$2:$AJ$167,TRUE)))),"")</f>
        <v>15.378597254539544</v>
      </c>
      <c r="N40">
        <f t="array" ref="N40">IFERROR((SUMPRODUCT((economics!$AG$2:$AG$167=$B40)*(economics!$D$2:$D$167="whr")*economics!$AI$2:$AI$167*(_xlfn.NORM.DIST(N$3,economics!$AK$2:$AK$167,economics!$AJ$2:$AJ$167,TRUE)-_xlfn.NORM.DIST(N$30,economics!$AK$2:$AK$167,economics!$AJ$2:$AJ$167,TRUE))*economics!$AM$2:$AM$167))/(SUMPRODUCT((economics!$AG$2:$AG$167=$B40)*(economics!$D$2:$D$167="whr")*economics!$AI$2:$AI$167*(_xlfn.NORM.DIST(N$3,economics!$AK$2:$AK$167,economics!$AJ$2:$AJ$167,TRUE)-_xlfn.NORM.DIST(N$30,economics!$AK$2:$AK$167,economics!$AJ$2:$AJ$167,TRUE)))),"")</f>
        <v>15.378597254539548</v>
      </c>
      <c r="O40">
        <f t="array" ref="O40">IFERROR((SUMPRODUCT((economics!$AG$2:$AG$167=$B40)*(economics!$D$2:$D$167="whr")*economics!$AI$2:$AI$167*(_xlfn.NORM.DIST(O$3,economics!$AK$2:$AK$167,economics!$AJ$2:$AJ$167,TRUE)-_xlfn.NORM.DIST(O$30,economics!$AK$2:$AK$167,economics!$AJ$2:$AJ$167,TRUE))*economics!$AM$2:$AM$167))/(SUMPRODUCT((economics!$AG$2:$AG$167=$B40)*(economics!$D$2:$D$167="whr")*economics!$AI$2:$AI$167*(_xlfn.NORM.DIST(O$3,economics!$AK$2:$AK$167,economics!$AJ$2:$AJ$167,TRUE)-_xlfn.NORM.DIST(O$30,economics!$AK$2:$AK$167,economics!$AJ$2:$AJ$167,TRUE)))),"")</f>
        <v>15.378597254539546</v>
      </c>
      <c r="P40">
        <f t="array" ref="P40">IFERROR((SUMPRODUCT((economics!$AG$2:$AG$167=$B40)*(economics!$D$2:$D$167="whr")*economics!$AI$2:$AI$167*(_xlfn.NORM.DIST(P$3,economics!$AK$2:$AK$167,economics!$AJ$2:$AJ$167,TRUE)-_xlfn.NORM.DIST(P$30,economics!$AK$2:$AK$167,economics!$AJ$2:$AJ$167,TRUE))*economics!$AM$2:$AM$167))/(SUMPRODUCT((economics!$AG$2:$AG$167=$B40)*(economics!$D$2:$D$167="whr")*economics!$AI$2:$AI$167*(_xlfn.NORM.DIST(P$3,economics!$AK$2:$AK$167,economics!$AJ$2:$AJ$167,TRUE)-_xlfn.NORM.DIST(P$30,economics!$AK$2:$AK$167,economics!$AJ$2:$AJ$167,TRUE)))),"")</f>
        <v>15.378597254539546</v>
      </c>
      <c r="Q40">
        <f t="array" ref="Q40">IFERROR((SUMPRODUCT((economics!$AG$2:$AG$167=$B40)*(economics!$D$2:$D$167="whr")*economics!$AI$2:$AI$167*(_xlfn.NORM.DIST(Q$3,economics!$AK$2:$AK$167,economics!$AJ$2:$AJ$167,TRUE)-_xlfn.NORM.DIST(Q$30,economics!$AK$2:$AK$167,economics!$AJ$2:$AJ$167,TRUE))*economics!$AM$2:$AM$167))/(SUMPRODUCT((economics!$AG$2:$AG$167=$B40)*(economics!$D$2:$D$167="whr")*economics!$AI$2:$AI$167*(_xlfn.NORM.DIST(Q$3,economics!$AK$2:$AK$167,economics!$AJ$2:$AJ$167,TRUE)-_xlfn.NORM.DIST(Q$30,economics!$AK$2:$AK$167,economics!$AJ$2:$AJ$167,TRUE)))),"")</f>
        <v>15.378597254539546</v>
      </c>
      <c r="R40">
        <f t="array" ref="R40">IFERROR((SUMPRODUCT((economics!$AG$2:$AG$167=$B40)*(economics!$D$2:$D$167="whr")*economics!$AI$2:$AI$167*(_xlfn.NORM.DIST(R$3,economics!$AK$2:$AK$167,economics!$AJ$2:$AJ$167,TRUE)-_xlfn.NORM.DIST(R$30,economics!$AK$2:$AK$167,economics!$AJ$2:$AJ$167,TRUE))*economics!$AM$2:$AM$167))/(SUMPRODUCT((economics!$AG$2:$AG$167=$B40)*(economics!$D$2:$D$167="whr")*economics!$AI$2:$AI$167*(_xlfn.NORM.DIST(R$3,economics!$AK$2:$AK$167,economics!$AJ$2:$AJ$167,TRUE)-_xlfn.NORM.DIST(R$30,economics!$AK$2:$AK$167,economics!$AJ$2:$AJ$167,TRUE)))),"")</f>
        <v>15.378597254539548</v>
      </c>
      <c r="S40">
        <f t="array" ref="S40">IFERROR((SUMPRODUCT((economics!$AG$2:$AG$167=$B40)*(economics!$D$2:$D$167="whr")*economics!$AI$2:$AI$167*(_xlfn.NORM.DIST(S$3,economics!$AK$2:$AK$167,economics!$AJ$2:$AJ$167,TRUE)-_xlfn.NORM.DIST(S$30,economics!$AK$2:$AK$167,economics!$AJ$2:$AJ$167,TRUE))*economics!$AM$2:$AM$167))/(SUMPRODUCT((economics!$AG$2:$AG$167=$B40)*(economics!$D$2:$D$167="whr")*economics!$AI$2:$AI$167*(_xlfn.NORM.DIST(S$3,economics!$AK$2:$AK$167,economics!$AJ$2:$AJ$167,TRUE)-_xlfn.NORM.DIST(S$30,economics!$AK$2:$AK$167,economics!$AJ$2:$AJ$167,TRUE)))),"")</f>
        <v>15.378597254539548</v>
      </c>
      <c r="T40">
        <f t="array" ref="T40">IFERROR((SUMPRODUCT((economics!$AG$2:$AG$167=$B40)*(economics!$D$2:$D$167="whr")*economics!$AI$2:$AI$167*(_xlfn.NORM.DIST(T$3,economics!$AK$2:$AK$167,economics!$AJ$2:$AJ$167,TRUE)-_xlfn.NORM.DIST(T$30,economics!$AK$2:$AK$167,economics!$AJ$2:$AJ$167,TRUE))*economics!$AM$2:$AM$167))/(SUMPRODUCT((economics!$AG$2:$AG$167=$B40)*(economics!$D$2:$D$167="whr")*economics!$AI$2:$AI$167*(_xlfn.NORM.DIST(T$3,economics!$AK$2:$AK$167,economics!$AJ$2:$AJ$167,TRUE)-_xlfn.NORM.DIST(T$30,economics!$AK$2:$AK$167,economics!$AJ$2:$AJ$167,TRUE)))),"")</f>
        <v>15.378597254539544</v>
      </c>
      <c r="U40">
        <f t="array" ref="U40">IFERROR((SUMPRODUCT((economics!$AG$2:$AG$167=$B40)*(economics!$D$2:$D$167="whr")*economics!$AI$2:$AI$167*(_xlfn.NORM.DIST(U$3,economics!$AK$2:$AK$167,economics!$AJ$2:$AJ$167,TRUE)-_xlfn.NORM.DIST(U$30,economics!$AK$2:$AK$167,economics!$AJ$2:$AJ$167,TRUE))*economics!$AM$2:$AM$167))/(SUMPRODUCT((economics!$AG$2:$AG$167=$B40)*(economics!$D$2:$D$167="whr")*economics!$AI$2:$AI$167*(_xlfn.NORM.DIST(U$3,economics!$AK$2:$AK$167,economics!$AJ$2:$AJ$167,TRUE)-_xlfn.NORM.DIST(U$30,economics!$AK$2:$AK$167,economics!$AJ$2:$AJ$167,TRUE)))),"")</f>
        <v>15.378597254539546</v>
      </c>
      <c r="V40">
        <f t="array" ref="V40">IFERROR((SUMPRODUCT((economics!$AG$2:$AG$167=$B40)*(economics!$D$2:$D$167="whr")*economics!$AI$2:$AI$167*(_xlfn.NORM.DIST(V$3,economics!$AK$2:$AK$167,economics!$AJ$2:$AJ$167,TRUE)-_xlfn.NORM.DIST(V$30,economics!$AK$2:$AK$167,economics!$AJ$2:$AJ$167,TRUE))*economics!$AM$2:$AM$167))/(SUMPRODUCT((economics!$AG$2:$AG$167=$B40)*(economics!$D$2:$D$167="whr")*economics!$AI$2:$AI$167*(_xlfn.NORM.DIST(V$3,economics!$AK$2:$AK$167,economics!$AJ$2:$AJ$167,TRUE)-_xlfn.NORM.DIST(V$30,economics!$AK$2:$AK$167,economics!$AJ$2:$AJ$167,TRUE)))),"")</f>
        <v>15.378597254539544</v>
      </c>
      <c r="W40">
        <f t="array" ref="W40">IFERROR((SUMPRODUCT((economics!$AG$2:$AG$167=$B40)*(economics!$D$2:$D$167="whr")*economics!$AI$2:$AI$167*(_xlfn.NORM.DIST(W$3,economics!$AK$2:$AK$167,economics!$AJ$2:$AJ$167,TRUE)-_xlfn.NORM.DIST(W$30,economics!$AK$2:$AK$167,economics!$AJ$2:$AJ$167,TRUE))*economics!$AM$2:$AM$167))/(SUMPRODUCT((economics!$AG$2:$AG$167=$B40)*(economics!$D$2:$D$167="whr")*economics!$AI$2:$AI$167*(_xlfn.NORM.DIST(W$3,economics!$AK$2:$AK$167,economics!$AJ$2:$AJ$167,TRUE)-_xlfn.NORM.DIST(W$30,economics!$AK$2:$AK$167,economics!$AJ$2:$AJ$167,TRUE)))),"")</f>
        <v>15.378597254539548</v>
      </c>
      <c r="X40">
        <f t="array" ref="X40">IFERROR((SUMPRODUCT((economics!$AG$2:$AG$167=$B40)*(economics!$D$2:$D$167="whr")*economics!$AI$2:$AI$167*(_xlfn.NORM.DIST(X$3,economics!$AK$2:$AK$167,economics!$AJ$2:$AJ$167,TRUE)-_xlfn.NORM.DIST(X$30,economics!$AK$2:$AK$167,economics!$AJ$2:$AJ$167,TRUE))*economics!$AM$2:$AM$167))/(SUMPRODUCT((economics!$AG$2:$AG$167=$B40)*(economics!$D$2:$D$167="whr")*economics!$AI$2:$AI$167*(_xlfn.NORM.DIST(X$3,economics!$AK$2:$AK$167,economics!$AJ$2:$AJ$167,TRUE)-_xlfn.NORM.DIST(X$30,economics!$AK$2:$AK$167,economics!$AJ$2:$AJ$167,TRUE)))),"")</f>
        <v>15.378597254539546</v>
      </c>
      <c r="Y40">
        <f t="array" ref="Y40">IFERROR((SUMPRODUCT((economics!$AG$2:$AG$167=$B40)*(economics!$D$2:$D$167="whr")*economics!$AI$2:$AI$167*(_xlfn.NORM.DIST(Y$3,economics!$AK$2:$AK$167,economics!$AJ$2:$AJ$167,TRUE)-_xlfn.NORM.DIST(Y$30,economics!$AK$2:$AK$167,economics!$AJ$2:$AJ$167,TRUE))*economics!$AM$2:$AM$167))/(SUMPRODUCT((economics!$AG$2:$AG$167=$B40)*(economics!$D$2:$D$167="whr")*economics!$AI$2:$AI$167*(_xlfn.NORM.DIST(Y$3,economics!$AK$2:$AK$167,economics!$AJ$2:$AJ$167,TRUE)-_xlfn.NORM.DIST(Y$30,economics!$AK$2:$AK$167,economics!$AJ$2:$AJ$167,TRUE)))),"")</f>
        <v>15.378597254539544</v>
      </c>
      <c r="Z40">
        <f t="array" ref="Z40">IFERROR((SUMPRODUCT((economics!$AG$2:$AG$167=$B40)*(economics!$D$2:$D$167="whr")*economics!$AI$2:$AI$167*(_xlfn.NORM.DIST(Z$3,economics!$AK$2:$AK$167,economics!$AJ$2:$AJ$167,TRUE)-_xlfn.NORM.DIST(Z$30,economics!$AK$2:$AK$167,economics!$AJ$2:$AJ$167,TRUE))*economics!$AM$2:$AM$167))/(SUMPRODUCT((economics!$AG$2:$AG$167=$B40)*(economics!$D$2:$D$167="whr")*economics!$AI$2:$AI$167*(_xlfn.NORM.DIST(Z$3,economics!$AK$2:$AK$167,economics!$AJ$2:$AJ$167,TRUE)-_xlfn.NORM.DIST(Z$30,economics!$AK$2:$AK$167,economics!$AJ$2:$AJ$167,TRUE)))),"")</f>
        <v>15.378597254539548</v>
      </c>
      <c r="AA40">
        <f t="array" ref="AA40">IFERROR((SUMPRODUCT((economics!$AG$2:$AG$167=$B40)*(economics!$D$2:$D$167="whr")*economics!$AI$2:$AI$167*(_xlfn.NORM.DIST(AA$3,economics!$AK$2:$AK$167,economics!$AJ$2:$AJ$167,TRUE)-_xlfn.NORM.DIST(AA$30,economics!$AK$2:$AK$167,economics!$AJ$2:$AJ$167,TRUE))*economics!$AM$2:$AM$167))/(SUMPRODUCT((economics!$AG$2:$AG$167=$B40)*(economics!$D$2:$D$167="whr")*economics!$AI$2:$AI$167*(_xlfn.NORM.DIST(AA$3,economics!$AK$2:$AK$167,economics!$AJ$2:$AJ$167,TRUE)-_xlfn.NORM.DIST(AA$30,economics!$AK$2:$AK$167,economics!$AJ$2:$AJ$167,TRUE)))),"")</f>
        <v>15.378597254539546</v>
      </c>
      <c r="AB40">
        <f t="array" ref="AB40">IFERROR((SUMPRODUCT((economics!$AG$2:$AG$167=$B40)*(economics!$D$2:$D$167="whr")*economics!$AI$2:$AI$167*(_xlfn.NORM.DIST(AB$3,economics!$AK$2:$AK$167,economics!$AJ$2:$AJ$167,TRUE)-_xlfn.NORM.DIST(AB$30,economics!$AK$2:$AK$167,economics!$AJ$2:$AJ$167,TRUE))*economics!$AM$2:$AM$167))/(SUMPRODUCT((economics!$AG$2:$AG$167=$B40)*(economics!$D$2:$D$167="whr")*economics!$AI$2:$AI$167*(_xlfn.NORM.DIST(AB$3,economics!$AK$2:$AK$167,economics!$AJ$2:$AJ$167,TRUE)-_xlfn.NORM.DIST(AB$30,economics!$AK$2:$AK$167,economics!$AJ$2:$AJ$167,TRUE)))),"")</f>
        <v>15.378597254539544</v>
      </c>
      <c r="AC40">
        <f t="array" ref="AC40">IFERROR((SUMPRODUCT((economics!$AG$2:$AG$167=$B40)*(economics!$D$2:$D$167="whr")*economics!$AI$2:$AI$167*(_xlfn.NORM.DIST(AC$3,economics!$AK$2:$AK$167,economics!$AJ$2:$AJ$167,TRUE)-_xlfn.NORM.DIST(AC$30,economics!$AK$2:$AK$167,economics!$AJ$2:$AJ$167,TRUE))*economics!$AM$2:$AM$167))/(SUMPRODUCT((economics!$AG$2:$AG$167=$B40)*(economics!$D$2:$D$167="whr")*economics!$AI$2:$AI$167*(_xlfn.NORM.DIST(AC$3,economics!$AK$2:$AK$167,economics!$AJ$2:$AJ$167,TRUE)-_xlfn.NORM.DIST(AC$30,economics!$AK$2:$AK$167,economics!$AJ$2:$AJ$167,TRUE)))),"")</f>
        <v>15.378597254539546</v>
      </c>
      <c r="AD40">
        <f t="array" ref="AD40">IFERROR((SUMPRODUCT((economics!$AG$2:$AG$167=$B40)*(economics!$D$2:$D$167="whr")*economics!$AI$2:$AI$167*(_xlfn.NORM.DIST(AD$3,economics!$AK$2:$AK$167,economics!$AJ$2:$AJ$167,TRUE)-_xlfn.NORM.DIST(AD$30,economics!$AK$2:$AK$167,economics!$AJ$2:$AJ$167,TRUE))*economics!$AM$2:$AM$167))/(SUMPRODUCT((economics!$AG$2:$AG$167=$B40)*(economics!$D$2:$D$167="whr")*economics!$AI$2:$AI$167*(_xlfn.NORM.DIST(AD$3,economics!$AK$2:$AK$167,economics!$AJ$2:$AJ$167,TRUE)-_xlfn.NORM.DIST(AD$30,economics!$AK$2:$AK$167,economics!$AJ$2:$AJ$167,TRUE)))),"")</f>
        <v>15.378597254539544</v>
      </c>
      <c r="AE40">
        <f t="array" ref="AE40">IFERROR((SUMPRODUCT((economics!$AG$2:$AG$167=$B40)*(economics!$D$2:$D$167="whr")*economics!$AI$2:$AI$167*(_xlfn.NORM.DIST(AE$3,economics!$AK$2:$AK$167,economics!$AJ$2:$AJ$167,TRUE)-_xlfn.NORM.DIST(AE$30,economics!$AK$2:$AK$167,economics!$AJ$2:$AJ$167,TRUE))*economics!$AM$2:$AM$167))/(SUMPRODUCT((economics!$AG$2:$AG$167=$B40)*(economics!$D$2:$D$167="whr")*economics!$AI$2:$AI$167*(_xlfn.NORM.DIST(AE$3,economics!$AK$2:$AK$167,economics!$AJ$2:$AJ$167,TRUE)-_xlfn.NORM.DIST(AE$30,economics!$AK$2:$AK$167,economics!$AJ$2:$AJ$167,TRUE)))),"")</f>
        <v>15.378597254539546</v>
      </c>
      <c r="AF40">
        <f t="array" ref="AF40">IFERROR((SUMPRODUCT((economics!$AG$2:$AG$167=$B40)*(economics!$D$2:$D$167="whr")*economics!$AI$2:$AI$167*(_xlfn.NORM.DIST(AF$3,economics!$AK$2:$AK$167,economics!$AJ$2:$AJ$167,TRUE)-_xlfn.NORM.DIST(AF$30,economics!$AK$2:$AK$167,economics!$AJ$2:$AJ$167,TRUE))*economics!$AM$2:$AM$167))/(SUMPRODUCT((economics!$AG$2:$AG$167=$B40)*(economics!$D$2:$D$167="whr")*economics!$AI$2:$AI$167*(_xlfn.NORM.DIST(AF$3,economics!$AK$2:$AK$167,economics!$AJ$2:$AJ$167,TRUE)-_xlfn.NORM.DIST(AF$30,economics!$AK$2:$AK$167,economics!$AJ$2:$AJ$167,TRUE)))),"")</f>
        <v>15.378597254539546</v>
      </c>
      <c r="AG40" t="str">
        <f t="array" ref="AG40">IFERROR((SUMPRODUCT((economics!$AG$2:$AG$167=$B40)*(economics!$D$2:$D$167="whr")*economics!$AI$2:$AI$167*(_xlfn.NORM.DIST(AG$3,economics!$AK$2:$AK$167,economics!$AJ$2:$AJ$167,TRUE)-_xlfn.NORM.DIST(AG$30,economics!$AK$2:$AK$167,economics!$AJ$2:$AJ$167,TRUE))*economics!$AM$2:$AM$167))/(SUMPRODUCT((economics!$AG$2:$AG$167=$B40)*(economics!$D$2:$D$167="whr")*economics!$AI$2:$AI$167*(_xlfn.NORM.DIST(AG$3,economics!$AK$2:$AK$167,economics!$AJ$2:$AJ$167,TRUE)-_xlfn.NORM.DIST(AG$30,economics!$AK$2:$AK$167,economics!$AJ$2:$AJ$167,TRUE)))),"")</f>
        <v/>
      </c>
      <c r="AH40" t="str">
        <f t="array" ref="AH40">IFERROR((SUMPRODUCT((economics!$AG$2:$AG$167=$B40)*(economics!$D$2:$D$167="whr")*economics!$AI$2:$AI$167*(_xlfn.NORM.DIST(AH$3,economics!$AK$2:$AK$167,economics!$AJ$2:$AJ$167,TRUE)-_xlfn.NORM.DIST(AH$30,economics!$AK$2:$AK$167,economics!$AJ$2:$AJ$167,TRUE))*economics!$AM$2:$AM$167))/(SUMPRODUCT((economics!$AG$2:$AG$167=$B40)*(economics!$D$2:$D$167="whr")*economics!$AI$2:$AI$167*(_xlfn.NORM.DIST(AH$3,economics!$AK$2:$AK$167,economics!$AJ$2:$AJ$167,TRUE)-_xlfn.NORM.DIST(AH$30,economics!$AK$2:$AK$167,economics!$AJ$2:$AJ$167,TRUE)))),"")</f>
        <v/>
      </c>
      <c r="AI40" t="str">
        <f t="array" ref="AI40">IFERROR((SUMPRODUCT((economics!$AG$2:$AG$167=$B40)*(economics!$D$2:$D$167="whr")*economics!$AI$2:$AI$167*(_xlfn.NORM.DIST(AI$3,economics!$AK$2:$AK$167,economics!$AJ$2:$AJ$167,TRUE)-_xlfn.NORM.DIST(AI$30,economics!$AK$2:$AK$167,economics!$AJ$2:$AJ$167,TRUE))*economics!$AM$2:$AM$167))/(SUMPRODUCT((economics!$AG$2:$AG$167=$B40)*(economics!$D$2:$D$167="whr")*economics!$AI$2:$AI$167*(_xlfn.NORM.DIST(AI$3,economics!$AK$2:$AK$167,economics!$AJ$2:$AJ$167,TRUE)-_xlfn.NORM.DIST(AI$30,economics!$AK$2:$AK$167,economics!$AJ$2:$AJ$167,TRUE)))),"")</f>
        <v/>
      </c>
      <c r="AJ40" t="str">
        <f t="array" ref="AJ40">IFERROR((SUMPRODUCT((economics!$AG$2:$AG$167=$B40)*(economics!$D$2:$D$167="whr")*economics!$AI$2:$AI$167*(_xlfn.NORM.DIST(AJ$3,economics!$AK$2:$AK$167,economics!$AJ$2:$AJ$167,TRUE)-_xlfn.NORM.DIST(AJ$30,economics!$AK$2:$AK$167,economics!$AJ$2:$AJ$167,TRUE))*economics!$AM$2:$AM$167))/(SUMPRODUCT((economics!$AG$2:$AG$167=$B40)*(economics!$D$2:$D$167="whr")*economics!$AI$2:$AI$167*(_xlfn.NORM.DIST(AJ$3,economics!$AK$2:$AK$167,economics!$AJ$2:$AJ$167,TRUE)-_xlfn.NORM.DIST(AJ$30,economics!$AK$2:$AK$167,economics!$AJ$2:$AJ$167,TRUE)))),"")</f>
        <v/>
      </c>
      <c r="AK40" t="str">
        <f t="array" ref="AK40">IFERROR((SUMPRODUCT((economics!$AG$2:$AG$167=$B40)*(economics!$D$2:$D$167="whr")*economics!$AI$2:$AI$167*(_xlfn.NORM.DIST(AK$3,economics!$AK$2:$AK$167,economics!$AJ$2:$AJ$167,TRUE)-_xlfn.NORM.DIST(AK$30,economics!$AK$2:$AK$167,economics!$AJ$2:$AJ$167,TRUE))*economics!$AM$2:$AM$167))/(SUMPRODUCT((economics!$AG$2:$AG$167=$B40)*(economics!$D$2:$D$167="whr")*economics!$AI$2:$AI$167*(_xlfn.NORM.DIST(AK$3,economics!$AK$2:$AK$167,economics!$AJ$2:$AJ$167,TRUE)-_xlfn.NORM.DIST(AK$30,economics!$AK$2:$AK$167,economics!$AJ$2:$AJ$167,TRUE)))),"")</f>
        <v/>
      </c>
      <c r="AL40" t="str">
        <f t="array" ref="AL40">IFERROR((SUMPRODUCT((economics!$AG$2:$AG$167=$B40)*(economics!$D$2:$D$167="whr")*economics!$AI$2:$AI$167*(_xlfn.NORM.DIST(AL$3,economics!$AK$2:$AK$167,economics!$AJ$2:$AJ$167,TRUE)-_xlfn.NORM.DIST(AL$30,economics!$AK$2:$AK$167,economics!$AJ$2:$AJ$167,TRUE))*economics!$AM$2:$AM$167))/(SUMPRODUCT((economics!$AG$2:$AG$167=$B40)*(economics!$D$2:$D$167="whr")*economics!$AI$2:$AI$167*(_xlfn.NORM.DIST(AL$3,economics!$AK$2:$AK$167,economics!$AJ$2:$AJ$167,TRUE)-_xlfn.NORM.DIST(AL$30,economics!$AK$2:$AK$167,economics!$AJ$2:$AJ$167,TRUE)))),"")</f>
        <v/>
      </c>
      <c r="AM40" t="str">
        <f t="array" ref="AM40">IFERROR((SUMPRODUCT((economics!$AG$2:$AG$167=$B40)*(economics!$D$2:$D$167="whr")*economics!$AI$2:$AI$167*(_xlfn.NORM.DIST(AM$3,economics!$AK$2:$AK$167,economics!$AJ$2:$AJ$167,TRUE)-_xlfn.NORM.DIST(AM$30,economics!$AK$2:$AK$167,economics!$AJ$2:$AJ$167,TRUE))*economics!$AM$2:$AM$167))/(SUMPRODUCT((economics!$AG$2:$AG$167=$B40)*(economics!$D$2:$D$167="whr")*economics!$AI$2:$AI$167*(_xlfn.NORM.DIST(AM$3,economics!$AK$2:$AK$167,economics!$AJ$2:$AJ$167,TRUE)-_xlfn.NORM.DIST(AM$30,economics!$AK$2:$AK$167,economics!$AJ$2:$AJ$167,TRUE)))),"")</f>
        <v/>
      </c>
      <c r="AN40" t="str">
        <f t="array" ref="AN40">IFERROR((SUMPRODUCT((economics!$AG$2:$AG$167=$B40)*(economics!$D$2:$D$167="whr")*economics!$AI$2:$AI$167*(_xlfn.NORM.DIST(AN$3,economics!$AK$2:$AK$167,economics!$AJ$2:$AJ$167,TRUE)-_xlfn.NORM.DIST(AN$30,economics!$AK$2:$AK$167,economics!$AJ$2:$AJ$167,TRUE))*economics!$AM$2:$AM$167))/(SUMPRODUCT((economics!$AG$2:$AG$167=$B40)*(economics!$D$2:$D$167="whr")*economics!$AI$2:$AI$167*(_xlfn.NORM.DIST(AN$3,economics!$AK$2:$AK$167,economics!$AJ$2:$AJ$167,TRUE)-_xlfn.NORM.DIST(AN$30,economics!$AK$2:$AK$167,economics!$AJ$2:$AJ$167,TRUE)))),"")</f>
        <v/>
      </c>
      <c r="AO40" t="str">
        <f t="array" ref="AO40">IFERROR((SUMPRODUCT((economics!$AG$2:$AG$167=$B40)*(economics!$D$2:$D$167="whr")*economics!$AI$2:$AI$167*(_xlfn.NORM.DIST(AO$3,economics!$AK$2:$AK$167,economics!$AJ$2:$AJ$167,TRUE)-_xlfn.NORM.DIST(AO$30,economics!$AK$2:$AK$167,economics!$AJ$2:$AJ$167,TRUE))*economics!$AM$2:$AM$167))/(SUMPRODUCT((economics!$AG$2:$AG$167=$B40)*(economics!$D$2:$D$167="whr")*economics!$AI$2:$AI$167*(_xlfn.NORM.DIST(AO$3,economics!$AK$2:$AK$167,economics!$AJ$2:$AJ$167,TRUE)-_xlfn.NORM.DIST(AO$30,economics!$AK$2:$AK$167,economics!$AJ$2:$AJ$167,TRUE)))),"")</f>
        <v/>
      </c>
      <c r="AP40" t="str">
        <f t="array" ref="AP40">IFERROR((SUMPRODUCT((economics!$AG$2:$AG$167=$B40)*(economics!$D$2:$D$167="whr")*economics!$AI$2:$AI$167*(_xlfn.NORM.DIST(AP$3,economics!$AK$2:$AK$167,economics!$AJ$2:$AJ$167,TRUE)-_xlfn.NORM.DIST(AP$30,economics!$AK$2:$AK$167,economics!$AJ$2:$AJ$167,TRUE))*economics!$AM$2:$AM$167))/(SUMPRODUCT((economics!$AG$2:$AG$167=$B40)*(economics!$D$2:$D$167="whr")*economics!$AI$2:$AI$167*(_xlfn.NORM.DIST(AP$3,economics!$AK$2:$AK$167,economics!$AJ$2:$AJ$167,TRUE)-_xlfn.NORM.DIST(AP$30,economics!$AK$2:$AK$167,economics!$AJ$2:$AJ$167,TRUE)))),"")</f>
        <v/>
      </c>
      <c r="AQ40" t="str">
        <f t="array" ref="AQ40">IFERROR((SUMPRODUCT((economics!$AG$2:$AG$167=$B40)*(economics!$D$2:$D$167="whr")*economics!$AI$2:$AI$167*(_xlfn.NORM.DIST(AQ$3,economics!$AK$2:$AK$167,economics!$AJ$2:$AJ$167,TRUE)-_xlfn.NORM.DIST(AQ$30,economics!$AK$2:$AK$167,economics!$AJ$2:$AJ$167,TRUE))*economics!$AM$2:$AM$167))/(SUMPRODUCT((economics!$AG$2:$AG$167=$B40)*(economics!$D$2:$D$167="whr")*economics!$AI$2:$AI$167*(_xlfn.NORM.DIST(AQ$3,economics!$AK$2:$AK$167,economics!$AJ$2:$AJ$167,TRUE)-_xlfn.NORM.DIST(AQ$30,economics!$AK$2:$AK$167,economics!$AJ$2:$AJ$167,TRUE)))),"")</f>
        <v/>
      </c>
      <c r="AR40" t="str">
        <f t="array" ref="AR40">IFERROR((SUMPRODUCT((economics!$AG$2:$AG$167=$B40)*(economics!$D$2:$D$167="whr")*economics!$AI$2:$AI$167*(_xlfn.NORM.DIST(AR$3,economics!$AK$2:$AK$167,economics!$AJ$2:$AJ$167,TRUE)-_xlfn.NORM.DIST(AR$30,economics!$AK$2:$AK$167,economics!$AJ$2:$AJ$167,TRUE))*economics!$AM$2:$AM$167))/(SUMPRODUCT((economics!$AG$2:$AG$167=$B40)*(economics!$D$2:$D$167="whr")*economics!$AI$2:$AI$167*(_xlfn.NORM.DIST(AR$3,economics!$AK$2:$AK$167,economics!$AJ$2:$AJ$167,TRUE)-_xlfn.NORM.DIST(AR$30,economics!$AK$2:$AK$167,economics!$AJ$2:$AJ$167,TRUE)))),"")</f>
        <v/>
      </c>
      <c r="AS40" t="str">
        <f t="array" ref="AS40">IFERROR((SUMPRODUCT((economics!$AG$2:$AG$167=$B40)*(economics!$D$2:$D$167="whr")*economics!$AI$2:$AI$167*(_xlfn.NORM.DIST(AS$3,economics!$AK$2:$AK$167,economics!$AJ$2:$AJ$167,TRUE)-_xlfn.NORM.DIST(AS$30,economics!$AK$2:$AK$167,economics!$AJ$2:$AJ$167,TRUE))*economics!$AM$2:$AM$167))/(SUMPRODUCT((economics!$AG$2:$AG$167=$B40)*(economics!$D$2:$D$167="whr")*economics!$AI$2:$AI$167*(_xlfn.NORM.DIST(AS$3,economics!$AK$2:$AK$167,economics!$AJ$2:$AJ$167,TRUE)-_xlfn.NORM.DIST(AS$30,economics!$AK$2:$AK$167,economics!$AJ$2:$AJ$167,TRUE)))),"")</f>
        <v/>
      </c>
      <c r="AT40" t="str">
        <f t="array" ref="AT40">IFERROR((SUMPRODUCT((economics!$AG$2:$AG$167=$B40)*(economics!$D$2:$D$167="whr")*economics!$AI$2:$AI$167*(_xlfn.NORM.DIST(AT$3,economics!$AK$2:$AK$167,economics!$AJ$2:$AJ$167,TRUE)-_xlfn.NORM.DIST(AT$30,economics!$AK$2:$AK$167,economics!$AJ$2:$AJ$167,TRUE))*economics!$AM$2:$AM$167))/(SUMPRODUCT((economics!$AG$2:$AG$167=$B40)*(economics!$D$2:$D$167="whr")*economics!$AI$2:$AI$167*(_xlfn.NORM.DIST(AT$3,economics!$AK$2:$AK$167,economics!$AJ$2:$AJ$167,TRUE)-_xlfn.NORM.DIST(AT$30,economics!$AK$2:$AK$167,economics!$AJ$2:$AJ$167,TRUE)))),"")</f>
        <v/>
      </c>
      <c r="AU40" t="str">
        <f t="array" ref="AU40">IFERROR((SUMPRODUCT((economics!$AG$2:$AG$167=$B40)*(economics!$D$2:$D$167="whr")*economics!$AI$2:$AI$167*(_xlfn.NORM.DIST(AU$3,economics!$AK$2:$AK$167,economics!$AJ$2:$AJ$167,TRUE)-_xlfn.NORM.DIST(AU$30,economics!$AK$2:$AK$167,economics!$AJ$2:$AJ$167,TRUE))*economics!$AM$2:$AM$167))/(SUMPRODUCT((economics!$AG$2:$AG$167=$B40)*(economics!$D$2:$D$167="whr")*economics!$AI$2:$AI$167*(_xlfn.NORM.DIST(AU$3,economics!$AK$2:$AK$167,economics!$AJ$2:$AJ$167,TRUE)-_xlfn.NORM.DIST(AU$30,economics!$AK$2:$AK$167,economics!$AJ$2:$AJ$167,TRUE)))),"")</f>
        <v/>
      </c>
      <c r="AV40" t="str">
        <f t="array" ref="AV40">IFERROR((SUMPRODUCT((economics!$AG$2:$AG$167=$B40)*(economics!$D$2:$D$167="whr")*economics!$AI$2:$AI$167*(_xlfn.NORM.DIST(AV$3,economics!$AK$2:$AK$167,economics!$AJ$2:$AJ$167,TRUE)-_xlfn.NORM.DIST(AV$30,economics!$AK$2:$AK$167,economics!$AJ$2:$AJ$167,TRUE))*economics!$AM$2:$AM$167))/(SUMPRODUCT((economics!$AG$2:$AG$167=$B40)*(economics!$D$2:$D$167="whr")*economics!$AI$2:$AI$167*(_xlfn.NORM.DIST(AV$3,economics!$AK$2:$AK$167,economics!$AJ$2:$AJ$167,TRUE)-_xlfn.NORM.DIST(AV$30,economics!$AK$2:$AK$167,economics!$AJ$2:$AJ$167,TRUE)))),"")</f>
        <v/>
      </c>
      <c r="AW40" t="str">
        <f t="array" ref="AW40">IFERROR((SUMPRODUCT((economics!$AG$2:$AG$167=$B40)*(economics!$D$2:$D$167="whr")*economics!$AI$2:$AI$167*(_xlfn.NORM.DIST(AW$3,economics!$AK$2:$AK$167,economics!$AJ$2:$AJ$167,TRUE)-_xlfn.NORM.DIST(AW$30,economics!$AK$2:$AK$167,economics!$AJ$2:$AJ$167,TRUE))*economics!$AM$2:$AM$167))/(SUMPRODUCT((economics!$AG$2:$AG$167=$B40)*(economics!$D$2:$D$167="whr")*economics!$AI$2:$AI$167*(_xlfn.NORM.DIST(AW$3,economics!$AK$2:$AK$167,economics!$AJ$2:$AJ$167,TRUE)-_xlfn.NORM.DIST(AW$30,economics!$AK$2:$AK$167,economics!$AJ$2:$AJ$167,TRUE)))),"")</f>
        <v/>
      </c>
      <c r="AX40" t="str">
        <f t="array" ref="AX40">IFERROR((SUMPRODUCT((economics!$AG$2:$AG$167=$B40)*(economics!$D$2:$D$167="whr")*economics!$AI$2:$AI$167*(_xlfn.NORM.DIST(AX$3,economics!$AK$2:$AK$167,economics!$AJ$2:$AJ$167,TRUE)-_xlfn.NORM.DIST(AX$30,economics!$AK$2:$AK$167,economics!$AJ$2:$AJ$167,TRUE))*economics!$AM$2:$AM$167))/(SUMPRODUCT((economics!$AG$2:$AG$167=$B40)*(economics!$D$2:$D$167="whr")*economics!$AI$2:$AI$167*(_xlfn.NORM.DIST(AX$3,economics!$AK$2:$AK$167,economics!$AJ$2:$AJ$167,TRUE)-_xlfn.NORM.DIST(AX$30,economics!$AK$2:$AK$167,economics!$AJ$2:$AJ$167,TRUE)))),"")</f>
        <v/>
      </c>
      <c r="AY40" t="str">
        <f t="array" ref="AY40">IFERROR((SUMPRODUCT((economics!$AG$2:$AG$167=$B40)*(economics!$D$2:$D$167="whr")*economics!$AI$2:$AI$167*(_xlfn.NORM.DIST(AY$3,economics!$AK$2:$AK$167,economics!$AJ$2:$AJ$167,TRUE)-_xlfn.NORM.DIST(AY$30,economics!$AK$2:$AK$167,economics!$AJ$2:$AJ$167,TRUE))*economics!$AM$2:$AM$167))/(SUMPRODUCT((economics!$AG$2:$AG$167=$B40)*(economics!$D$2:$D$167="whr")*economics!$AI$2:$AI$167*(_xlfn.NORM.DIST(AY$3,economics!$AK$2:$AK$167,economics!$AJ$2:$AJ$167,TRUE)-_xlfn.NORM.DIST(AY$30,economics!$AK$2:$AK$167,economics!$AJ$2:$AJ$167,TRUE)))),"")</f>
        <v/>
      </c>
      <c r="AZ40" t="str">
        <f t="array" ref="AZ40">IFERROR((SUMPRODUCT((economics!$AG$2:$AG$167=$B40)*(economics!$D$2:$D$167="whr")*economics!$AI$2:$AI$167*(_xlfn.NORM.DIST(AZ$3,economics!$AK$2:$AK$167,economics!$AJ$2:$AJ$167,TRUE)-_xlfn.NORM.DIST(AZ$30,economics!$AK$2:$AK$167,economics!$AJ$2:$AJ$167,TRUE))*economics!$AM$2:$AM$167))/(SUMPRODUCT((economics!$AG$2:$AG$167=$B40)*(economics!$D$2:$D$167="whr")*economics!$AI$2:$AI$167*(_xlfn.NORM.DIST(AZ$3,economics!$AK$2:$AK$167,economics!$AJ$2:$AJ$167,TRUE)-_xlfn.NORM.DIST(AZ$30,economics!$AK$2:$AK$167,economics!$AJ$2:$AJ$167,TRUE)))),"")</f>
        <v/>
      </c>
      <c r="BA40" t="str">
        <f t="array" ref="BA40">IFERROR((SUMPRODUCT((economics!$AG$2:$AG$167=$B40)*(economics!$D$2:$D$167="whr")*economics!$AI$2:$AI$167*(_xlfn.NORM.DIST(BA$3,economics!$AK$2:$AK$167,economics!$AJ$2:$AJ$167,TRUE)-_xlfn.NORM.DIST(BA$30,economics!$AK$2:$AK$167,economics!$AJ$2:$AJ$167,TRUE))*economics!$AM$2:$AM$167))/(SUMPRODUCT((economics!$AG$2:$AG$167=$B40)*(economics!$D$2:$D$167="whr")*economics!$AI$2:$AI$167*(_xlfn.NORM.DIST(BA$3,economics!$AK$2:$AK$167,economics!$AJ$2:$AJ$167,TRUE)-_xlfn.NORM.DIST(BA$30,economics!$AK$2:$AK$167,economics!$AJ$2:$AJ$167,TRUE)))),"")</f>
        <v/>
      </c>
      <c r="BB40" t="str">
        <f t="array" ref="BB40">IFERROR((SUMPRODUCT((economics!$AG$2:$AG$167=$B40)*(economics!$D$2:$D$167="whr")*economics!$AI$2:$AI$167*(_xlfn.NORM.DIST(BB$3,economics!$AK$2:$AK$167,economics!$AJ$2:$AJ$167,TRUE)-_xlfn.NORM.DIST(BB$30,economics!$AK$2:$AK$167,economics!$AJ$2:$AJ$167,TRUE))*economics!$AM$2:$AM$167))/(SUMPRODUCT((economics!$AG$2:$AG$167=$B40)*(economics!$D$2:$D$167="whr")*economics!$AI$2:$AI$167*(_xlfn.NORM.DIST(BB$3,economics!$AK$2:$AK$167,economics!$AJ$2:$AJ$167,TRUE)-_xlfn.NORM.DIST(BB$30,economics!$AK$2:$AK$167,economics!$AJ$2:$AJ$167,TRUE)))),"")</f>
        <v/>
      </c>
      <c r="BC40" t="str">
        <f t="array" ref="BC40">IFERROR((SUMPRODUCT((economics!$AG$2:$AG$167=$B40)*(economics!$D$2:$D$167="whr")*economics!$AI$2:$AI$167*(_xlfn.NORM.DIST(BC$3,economics!$AK$2:$AK$167,economics!$AJ$2:$AJ$167,TRUE)-_xlfn.NORM.DIST(BC$30,economics!$AK$2:$AK$167,economics!$AJ$2:$AJ$167,TRUE))*economics!$AM$2:$AM$167))/(SUMPRODUCT((economics!$AG$2:$AG$167=$B40)*(economics!$D$2:$D$167="whr")*economics!$AI$2:$AI$167*(_xlfn.NORM.DIST(BC$3,economics!$AK$2:$AK$167,economics!$AJ$2:$AJ$167,TRUE)-_xlfn.NORM.DIST(BC$30,economics!$AK$2:$AK$167,economics!$AJ$2:$AJ$167,TRUE)))),"")</f>
        <v/>
      </c>
      <c r="BD40" t="str">
        <f t="array" ref="BD40">IFERROR((SUMPRODUCT((economics!$AG$2:$AG$167=$B40)*(economics!$D$2:$D$167="whr")*economics!$AI$2:$AI$167*(_xlfn.NORM.DIST(BD$3,economics!$AK$2:$AK$167,economics!$AJ$2:$AJ$167,TRUE)-_xlfn.NORM.DIST(BD$30,economics!$AK$2:$AK$167,economics!$AJ$2:$AJ$167,TRUE))*economics!$AM$2:$AM$167))/(SUMPRODUCT((economics!$AG$2:$AG$167=$B40)*(economics!$D$2:$D$167="whr")*economics!$AI$2:$AI$167*(_xlfn.NORM.DIST(BD$3,economics!$AK$2:$AK$167,economics!$AJ$2:$AJ$167,TRUE)-_xlfn.NORM.DIST(BD$30,economics!$AK$2:$AK$167,economics!$AJ$2:$AJ$167,TRUE)))),"")</f>
        <v/>
      </c>
      <c r="BE40" t="str">
        <f t="array" ref="BE40">IFERROR((SUMPRODUCT((economics!$AG$2:$AG$167=$B40)*(economics!$D$2:$D$167="whr")*economics!$AI$2:$AI$167*(_xlfn.NORM.DIST(BE$3,economics!$AK$2:$AK$167,economics!$AJ$2:$AJ$167,TRUE)-_xlfn.NORM.DIST(BE$30,economics!$AK$2:$AK$167,economics!$AJ$2:$AJ$167,TRUE))*economics!$AM$2:$AM$167))/(SUMPRODUCT((economics!$AG$2:$AG$167=$B40)*(economics!$D$2:$D$167="whr")*economics!$AI$2:$AI$167*(_xlfn.NORM.DIST(BE$3,economics!$AK$2:$AK$167,economics!$AJ$2:$AJ$167,TRUE)-_xlfn.NORM.DIST(BE$30,economics!$AK$2:$AK$167,economics!$AJ$2:$AJ$167,TRUE)))),"")</f>
        <v/>
      </c>
      <c r="BF40" t="str">
        <f t="array" ref="BF40">IFERROR((SUMPRODUCT((economics!$AG$2:$AG$167=$B40)*(economics!$D$2:$D$167="whr")*economics!$AI$2:$AI$167*(_xlfn.NORM.DIST(BF$3,economics!$AK$2:$AK$167,economics!$AJ$2:$AJ$167,TRUE)-_xlfn.NORM.DIST(BF$30,economics!$AK$2:$AK$167,economics!$AJ$2:$AJ$167,TRUE))*economics!$AM$2:$AM$167))/(SUMPRODUCT((economics!$AG$2:$AG$167=$B40)*(economics!$D$2:$D$167="whr")*economics!$AI$2:$AI$167*(_xlfn.NORM.DIST(BF$3,economics!$AK$2:$AK$167,economics!$AJ$2:$AJ$167,TRUE)-_xlfn.NORM.DIST(BF$30,economics!$AK$2:$AK$167,economics!$AJ$2:$AJ$167,TRUE)))),"")</f>
        <v/>
      </c>
      <c r="BG40" t="str">
        <f t="array" ref="BG40">IFERROR((SUMPRODUCT((economics!$AG$2:$AG$167=$B40)*(economics!$D$2:$D$167="whr")*economics!$AI$2:$AI$167*(_xlfn.NORM.DIST(BG$3,economics!$AK$2:$AK$167,economics!$AJ$2:$AJ$167,TRUE)-_xlfn.NORM.DIST(BG$30,economics!$AK$2:$AK$167,economics!$AJ$2:$AJ$167,TRUE))*economics!$AM$2:$AM$167))/(SUMPRODUCT((economics!$AG$2:$AG$167=$B40)*(economics!$D$2:$D$167="whr")*economics!$AI$2:$AI$167*(_xlfn.NORM.DIST(BG$3,economics!$AK$2:$AK$167,economics!$AJ$2:$AJ$167,TRUE)-_xlfn.NORM.DIST(BG$30,economics!$AK$2:$AK$167,economics!$AJ$2:$AJ$167,TRUE)))),"")</f>
        <v/>
      </c>
      <c r="BH40" t="str">
        <f t="array" ref="BH40">IFERROR((SUMPRODUCT((economics!$AG$2:$AG$167=$B40)*(economics!$D$2:$D$167="whr")*economics!$AI$2:$AI$167*(_xlfn.NORM.DIST(BH$3,economics!$AK$2:$AK$167,economics!$AJ$2:$AJ$167,TRUE)-_xlfn.NORM.DIST(BH$30,economics!$AK$2:$AK$167,economics!$AJ$2:$AJ$167,TRUE))*economics!$AM$2:$AM$167))/(SUMPRODUCT((economics!$AG$2:$AG$167=$B40)*(economics!$D$2:$D$167="whr")*economics!$AI$2:$AI$167*(_xlfn.NORM.DIST(BH$3,economics!$AK$2:$AK$167,economics!$AJ$2:$AJ$167,TRUE)-_xlfn.NORM.DIST(BH$30,economics!$AK$2:$AK$167,economics!$AJ$2:$AJ$167,TRUE)))),"")</f>
        <v/>
      </c>
      <c r="BI40" t="str">
        <f t="array" ref="BI40">IFERROR((SUMPRODUCT((economics!$AG$2:$AG$167=$B40)*(economics!$D$2:$D$167="whr")*economics!$AI$2:$AI$167*(_xlfn.NORM.DIST(BI$3,economics!$AK$2:$AK$167,economics!$AJ$2:$AJ$167,TRUE)-_xlfn.NORM.DIST(BI$30,economics!$AK$2:$AK$167,economics!$AJ$2:$AJ$167,TRUE))*economics!$AM$2:$AM$167))/(SUMPRODUCT((economics!$AG$2:$AG$167=$B40)*(economics!$D$2:$D$167="whr")*economics!$AI$2:$AI$167*(_xlfn.NORM.DIST(BI$3,economics!$AK$2:$AK$167,economics!$AJ$2:$AJ$167,TRUE)-_xlfn.NORM.DIST(BI$30,economics!$AK$2:$AK$167,economics!$AJ$2:$AJ$167,TRUE)))),"")</f>
        <v/>
      </c>
      <c r="BJ40" t="str">
        <f t="array" ref="BJ40">IFERROR((SUMPRODUCT((economics!$AG$2:$AG$167=$B40)*(economics!$D$2:$D$167="whr")*economics!$AI$2:$AI$167*(_xlfn.NORM.DIST(BJ$3,economics!$AK$2:$AK$167,economics!$AJ$2:$AJ$167,TRUE)-_xlfn.NORM.DIST(BJ$30,economics!$AK$2:$AK$167,economics!$AJ$2:$AJ$167,TRUE))*economics!$AM$2:$AM$167))/(SUMPRODUCT((economics!$AG$2:$AG$167=$B40)*(economics!$D$2:$D$167="whr")*economics!$AI$2:$AI$167*(_xlfn.NORM.DIST(BJ$3,economics!$AK$2:$AK$167,economics!$AJ$2:$AJ$167,TRUE)-_xlfn.NORM.DIST(BJ$30,economics!$AK$2:$AK$167,economics!$AJ$2:$AJ$167,TRUE)))),"")</f>
        <v/>
      </c>
      <c r="BK40" t="str">
        <f t="array" ref="BK40">IFERROR((SUMPRODUCT((economics!$AG$2:$AG$167=$B40)*(economics!$D$2:$D$167="whr")*economics!$AI$2:$AI$167*(_xlfn.NORM.DIST(BK$3,economics!$AK$2:$AK$167,economics!$AJ$2:$AJ$167,TRUE)-_xlfn.NORM.DIST(BK$30,economics!$AK$2:$AK$167,economics!$AJ$2:$AJ$167,TRUE))*economics!$AM$2:$AM$167))/(SUMPRODUCT((economics!$AG$2:$AG$167=$B40)*(economics!$D$2:$D$167="whr")*economics!$AI$2:$AI$167*(_xlfn.NORM.DIST(BK$3,economics!$AK$2:$AK$167,economics!$AJ$2:$AJ$167,TRUE)-_xlfn.NORM.DIST(BK$30,economics!$AK$2:$AK$167,economics!$AJ$2:$AJ$167,TRUE)))),"")</f>
        <v/>
      </c>
      <c r="BL40" t="str">
        <f t="array" ref="BL40">IFERROR((SUMPRODUCT((economics!$AG$2:$AG$167=$B40)*(economics!$D$2:$D$167="whr")*economics!$AI$2:$AI$167*(_xlfn.NORM.DIST(BL$3,economics!$AK$2:$AK$167,economics!$AJ$2:$AJ$167,TRUE)-_xlfn.NORM.DIST(BL$30,economics!$AK$2:$AK$167,economics!$AJ$2:$AJ$167,TRUE))*economics!$AM$2:$AM$167))/(SUMPRODUCT((economics!$AG$2:$AG$167=$B40)*(economics!$D$2:$D$167="whr")*economics!$AI$2:$AI$167*(_xlfn.NORM.DIST(BL$3,economics!$AK$2:$AK$167,economics!$AJ$2:$AJ$167,TRUE)-_xlfn.NORM.DIST(BL$30,economics!$AK$2:$AK$167,economics!$AJ$2:$AJ$167,TRUE)))),"")</f>
        <v/>
      </c>
      <c r="BM40" t="str">
        <f t="array" ref="BM40">IFERROR((SUMPRODUCT((economics!$AG$2:$AG$167=$B40)*(economics!$D$2:$D$167="whr")*economics!$AI$2:$AI$167*(_xlfn.NORM.DIST(BM$3,economics!$AK$2:$AK$167,economics!$AJ$2:$AJ$167,TRUE)-_xlfn.NORM.DIST(BM$30,economics!$AK$2:$AK$167,economics!$AJ$2:$AJ$167,TRUE))*economics!$AM$2:$AM$167))/(SUMPRODUCT((economics!$AG$2:$AG$167=$B40)*(economics!$D$2:$D$167="whr")*economics!$AI$2:$AI$167*(_xlfn.NORM.DIST(BM$3,economics!$AK$2:$AK$167,economics!$AJ$2:$AJ$167,TRUE)-_xlfn.NORM.DIST(BM$30,economics!$AK$2:$AK$167,economics!$AJ$2:$AJ$167,TRUE)))),"")</f>
        <v/>
      </c>
      <c r="BN40" t="str">
        <f t="array" ref="BN40">IFERROR((SUMPRODUCT((economics!$AG$2:$AG$167=$B40)*(economics!$D$2:$D$167="whr")*economics!$AI$2:$AI$167*(_xlfn.NORM.DIST(BN$3,economics!$AK$2:$AK$167,economics!$AJ$2:$AJ$167,TRUE)-_xlfn.NORM.DIST(BN$30,economics!$AK$2:$AK$167,economics!$AJ$2:$AJ$167,TRUE))*economics!$AM$2:$AM$167))/(SUMPRODUCT((economics!$AG$2:$AG$167=$B40)*(economics!$D$2:$D$167="whr")*economics!$AI$2:$AI$167*(_xlfn.NORM.DIST(BN$3,economics!$AK$2:$AK$167,economics!$AJ$2:$AJ$167,TRUE)-_xlfn.NORM.DIST(BN$30,economics!$AK$2:$AK$167,economics!$AJ$2:$AJ$167,TRUE)))),"")</f>
        <v/>
      </c>
      <c r="BO40" t="str">
        <f t="array" ref="BO40">IFERROR((SUMPRODUCT((economics!$AG$2:$AG$167=$B40)*(economics!$D$2:$D$167="whr")*economics!$AI$2:$AI$167*(_xlfn.NORM.DIST(BO$3,economics!$AK$2:$AK$167,economics!$AJ$2:$AJ$167,TRUE)-_xlfn.NORM.DIST(BO$30,economics!$AK$2:$AK$167,economics!$AJ$2:$AJ$167,TRUE))*economics!$AM$2:$AM$167))/(SUMPRODUCT((economics!$AG$2:$AG$167=$B40)*(economics!$D$2:$D$167="whr")*economics!$AI$2:$AI$167*(_xlfn.NORM.DIST(BO$3,economics!$AK$2:$AK$167,economics!$AJ$2:$AJ$167,TRUE)-_xlfn.NORM.DIST(BO$30,economics!$AK$2:$AK$167,economics!$AJ$2:$AJ$167,TRUE)))),"")</f>
        <v/>
      </c>
      <c r="BP40" t="str">
        <f t="array" ref="BP40">IFERROR((SUMPRODUCT((economics!$AG$2:$AG$167=$B40)*(economics!$D$2:$D$167="whr")*economics!$AI$2:$AI$167*(_xlfn.NORM.DIST(BP$3,economics!$AK$2:$AK$167,economics!$AJ$2:$AJ$167,TRUE)-_xlfn.NORM.DIST(BP$30,economics!$AK$2:$AK$167,economics!$AJ$2:$AJ$167,TRUE))*economics!$AM$2:$AM$167))/(SUMPRODUCT((economics!$AG$2:$AG$167=$B40)*(economics!$D$2:$D$167="whr")*economics!$AI$2:$AI$167*(_xlfn.NORM.DIST(BP$3,economics!$AK$2:$AK$167,economics!$AJ$2:$AJ$167,TRUE)-_xlfn.NORM.DIST(BP$30,economics!$AK$2:$AK$167,economics!$AJ$2:$AJ$167,TRUE)))),"")</f>
        <v/>
      </c>
      <c r="BQ40" t="str">
        <f t="array" ref="BQ40">IFERROR((SUMPRODUCT((economics!$AG$2:$AG$167=$B40)*(economics!$D$2:$D$167="whr")*economics!$AI$2:$AI$167*(_xlfn.NORM.DIST(BQ$3,economics!$AK$2:$AK$167,economics!$AJ$2:$AJ$167,TRUE)-_xlfn.NORM.DIST(BQ$30,economics!$AK$2:$AK$167,economics!$AJ$2:$AJ$167,TRUE))*economics!$AM$2:$AM$167))/(SUMPRODUCT((economics!$AG$2:$AG$167=$B40)*(economics!$D$2:$D$167="whr")*economics!$AI$2:$AI$167*(_xlfn.NORM.DIST(BQ$3,economics!$AK$2:$AK$167,economics!$AJ$2:$AJ$167,TRUE)-_xlfn.NORM.DIST(BQ$30,economics!$AK$2:$AK$167,economics!$AJ$2:$AJ$167,TRUE)))),"")</f>
        <v/>
      </c>
      <c r="BR40" t="str">
        <f t="array" ref="BR40">IFERROR((SUMPRODUCT((economics!$AG$2:$AG$167=$B40)*(economics!$D$2:$D$167="whr")*economics!$AI$2:$AI$167*(_xlfn.NORM.DIST(BR$3,economics!$AK$2:$AK$167,economics!$AJ$2:$AJ$167,TRUE)-_xlfn.NORM.DIST(BR$30,economics!$AK$2:$AK$167,economics!$AJ$2:$AJ$167,TRUE))*economics!$AM$2:$AM$167))/(SUMPRODUCT((economics!$AG$2:$AG$167=$B40)*(economics!$D$2:$D$167="whr")*economics!$AI$2:$AI$167*(_xlfn.NORM.DIST(BR$3,economics!$AK$2:$AK$167,economics!$AJ$2:$AJ$167,TRUE)-_xlfn.NORM.DIST(BR$30,economics!$AK$2:$AK$167,economics!$AJ$2:$AJ$167,TRUE)))),"")</f>
        <v/>
      </c>
      <c r="BS40" t="str">
        <f t="array" ref="BS40">IFERROR((SUMPRODUCT((economics!$AG$2:$AG$167=$B40)*(economics!$D$2:$D$167="whr")*economics!$AI$2:$AI$167*(_xlfn.NORM.DIST(BS$3,economics!$AK$2:$AK$167,economics!$AJ$2:$AJ$167,TRUE)-_xlfn.NORM.DIST(BS$30,economics!$AK$2:$AK$167,economics!$AJ$2:$AJ$167,TRUE))*economics!$AM$2:$AM$167))/(SUMPRODUCT((economics!$AG$2:$AG$167=$B40)*(economics!$D$2:$D$167="whr")*economics!$AI$2:$AI$167*(_xlfn.NORM.DIST(BS$3,economics!$AK$2:$AK$167,economics!$AJ$2:$AJ$167,TRUE)-_xlfn.NORM.DIST(BS$30,economics!$AK$2:$AK$167,economics!$AJ$2:$AJ$167,TRUE)))),"")</f>
        <v/>
      </c>
      <c r="BT40" t="str">
        <f t="array" ref="BT40">IFERROR((SUMPRODUCT((economics!$AG$2:$AG$167=$B40)*(economics!$D$2:$D$167="whr")*economics!$AI$2:$AI$167*(_xlfn.NORM.DIST(BT$3,economics!$AK$2:$AK$167,economics!$AJ$2:$AJ$167,TRUE)-_xlfn.NORM.DIST(BT$30,economics!$AK$2:$AK$167,economics!$AJ$2:$AJ$167,TRUE))*economics!$AM$2:$AM$167))/(SUMPRODUCT((economics!$AG$2:$AG$167=$B40)*(economics!$D$2:$D$167="whr")*economics!$AI$2:$AI$167*(_xlfn.NORM.DIST(BT$3,economics!$AK$2:$AK$167,economics!$AJ$2:$AJ$167,TRUE)-_xlfn.NORM.DIST(BT$30,economics!$AK$2:$AK$167,economics!$AJ$2:$AJ$167,TRUE)))),"")</f>
        <v/>
      </c>
      <c r="BU40" t="str">
        <f t="array" ref="BU40">IFERROR((SUMPRODUCT((economics!$AG$2:$AG$167=$B40)*(economics!$D$2:$D$167="whr")*economics!$AI$2:$AI$167*(_xlfn.NORM.DIST(BU$3,economics!$AK$2:$AK$167,economics!$AJ$2:$AJ$167,TRUE)-_xlfn.NORM.DIST(BU$30,economics!$AK$2:$AK$167,economics!$AJ$2:$AJ$167,TRUE))*economics!$AM$2:$AM$167))/(SUMPRODUCT((economics!$AG$2:$AG$167=$B40)*(economics!$D$2:$D$167="whr")*economics!$AI$2:$AI$167*(_xlfn.NORM.DIST(BU$3,economics!$AK$2:$AK$167,economics!$AJ$2:$AJ$167,TRUE)-_xlfn.NORM.DIST(BU$30,economics!$AK$2:$AK$167,economics!$AJ$2:$AJ$167,TRUE)))),"")</f>
        <v/>
      </c>
      <c r="BV40" t="str">
        <f t="array" ref="BV40">IFERROR((SUMPRODUCT((economics!$AG$2:$AG$167=$B40)*(economics!$D$2:$D$167="whr")*economics!$AI$2:$AI$167*(_xlfn.NORM.DIST(BV$3,economics!$AK$2:$AK$167,economics!$AJ$2:$AJ$167,TRUE)-_xlfn.NORM.DIST(BV$30,economics!$AK$2:$AK$167,economics!$AJ$2:$AJ$167,TRUE))*economics!$AM$2:$AM$167))/(SUMPRODUCT((economics!$AG$2:$AG$167=$B40)*(economics!$D$2:$D$167="whr")*economics!$AI$2:$AI$167*(_xlfn.NORM.DIST(BV$3,economics!$AK$2:$AK$167,economics!$AJ$2:$AJ$167,TRUE)-_xlfn.NORM.DIST(BV$30,economics!$AK$2:$AK$167,economics!$AJ$2:$AJ$167,TRUE)))),"")</f>
        <v/>
      </c>
      <c r="BW40" t="str">
        <f t="array" ref="BW40">IFERROR((SUMPRODUCT((economics!$AG$2:$AG$167=$B40)*(economics!$D$2:$D$167="whr")*economics!$AI$2:$AI$167*(_xlfn.NORM.DIST(BW$3,economics!$AK$2:$AK$167,economics!$AJ$2:$AJ$167,TRUE)-_xlfn.NORM.DIST(BW$30,economics!$AK$2:$AK$167,economics!$AJ$2:$AJ$167,TRUE))*economics!$AM$2:$AM$167))/(SUMPRODUCT((economics!$AG$2:$AG$167=$B40)*(economics!$D$2:$D$167="whr")*economics!$AI$2:$AI$167*(_xlfn.NORM.DIST(BW$3,economics!$AK$2:$AK$167,economics!$AJ$2:$AJ$167,TRUE)-_xlfn.NORM.DIST(BW$30,economics!$AK$2:$AK$167,economics!$AJ$2:$AJ$167,TRUE)))),"")</f>
        <v/>
      </c>
      <c r="BX40" t="str">
        <f t="array" ref="BX40">IFERROR((SUMPRODUCT((economics!$AG$2:$AG$167=$B40)*(economics!$D$2:$D$167="whr")*economics!$AI$2:$AI$167*(_xlfn.NORM.DIST(BX$3,economics!$AK$2:$AK$167,economics!$AJ$2:$AJ$167,TRUE)-_xlfn.NORM.DIST(BX$30,economics!$AK$2:$AK$167,economics!$AJ$2:$AJ$167,TRUE))*economics!$AM$2:$AM$167))/(SUMPRODUCT((economics!$AG$2:$AG$167=$B40)*(economics!$D$2:$D$167="whr")*economics!$AI$2:$AI$167*(_xlfn.NORM.DIST(BX$3,economics!$AK$2:$AK$167,economics!$AJ$2:$AJ$167,TRUE)-_xlfn.NORM.DIST(BX$30,economics!$AK$2:$AK$167,economics!$AJ$2:$AJ$167,TRUE)))),"")</f>
        <v/>
      </c>
      <c r="BY40" t="str">
        <f t="array" ref="BY40">IFERROR((SUMPRODUCT((economics!$AG$2:$AG$167=$B40)*(economics!$D$2:$D$167="whr")*economics!$AI$2:$AI$167*(_xlfn.NORM.DIST(BY$3,economics!$AK$2:$AK$167,economics!$AJ$2:$AJ$167,TRUE)-_xlfn.NORM.DIST(BY$30,economics!$AK$2:$AK$167,economics!$AJ$2:$AJ$167,TRUE))*economics!$AM$2:$AM$167))/(SUMPRODUCT((economics!$AG$2:$AG$167=$B40)*(economics!$D$2:$D$167="whr")*economics!$AI$2:$AI$167*(_xlfn.NORM.DIST(BY$3,economics!$AK$2:$AK$167,economics!$AJ$2:$AJ$167,TRUE)-_xlfn.NORM.DIST(BY$30,economics!$AK$2:$AK$167,economics!$AJ$2:$AJ$167,TRUE)))),"")</f>
        <v/>
      </c>
      <c r="BZ40" t="str">
        <f t="array" ref="BZ40">IFERROR((SUMPRODUCT((economics!$AG$2:$AG$167=$B40)*(economics!$D$2:$D$167="whr")*economics!$AI$2:$AI$167*(_xlfn.NORM.DIST(BZ$3,economics!$AK$2:$AK$167,economics!$AJ$2:$AJ$167,TRUE)-_xlfn.NORM.DIST(BZ$30,economics!$AK$2:$AK$167,economics!$AJ$2:$AJ$167,TRUE))*economics!$AM$2:$AM$167))/(SUMPRODUCT((economics!$AG$2:$AG$167=$B40)*(economics!$D$2:$D$167="whr")*economics!$AI$2:$AI$167*(_xlfn.NORM.DIST(BZ$3,economics!$AK$2:$AK$167,economics!$AJ$2:$AJ$167,TRUE)-_xlfn.NORM.DIST(BZ$30,economics!$AK$2:$AK$167,economics!$AJ$2:$AJ$167,TRUE)))),"")</f>
        <v/>
      </c>
      <c r="CA40" t="str">
        <f t="array" ref="CA40">IFERROR((SUMPRODUCT((economics!$AG$2:$AG$167=$B40)*(economics!$D$2:$D$167="whr")*economics!$AI$2:$AI$167*(_xlfn.NORM.DIST(CA$3,economics!$AK$2:$AK$167,economics!$AJ$2:$AJ$167,TRUE)-_xlfn.NORM.DIST(CA$30,economics!$AK$2:$AK$167,economics!$AJ$2:$AJ$167,TRUE))*economics!$AM$2:$AM$167))/(SUMPRODUCT((economics!$AG$2:$AG$167=$B40)*(economics!$D$2:$D$167="whr")*economics!$AI$2:$AI$167*(_xlfn.NORM.DIST(CA$3,economics!$AK$2:$AK$167,economics!$AJ$2:$AJ$167,TRUE)-_xlfn.NORM.DIST(CA$30,economics!$AK$2:$AK$167,economics!$AJ$2:$AJ$167,TRUE)))),"")</f>
        <v/>
      </c>
      <c r="CB40" t="str">
        <f t="array" ref="CB40">IFERROR((SUMPRODUCT((economics!$AG$2:$AG$167=$B40)*(economics!$D$2:$D$167="whr")*economics!$AI$2:$AI$167*(_xlfn.NORM.DIST(CB$3,economics!$AK$2:$AK$167,economics!$AJ$2:$AJ$167,TRUE)-_xlfn.NORM.DIST(CB$30,economics!$AK$2:$AK$167,economics!$AJ$2:$AJ$167,TRUE))*economics!$AM$2:$AM$167))/(SUMPRODUCT((economics!$AG$2:$AG$167=$B40)*(economics!$D$2:$D$167="whr")*economics!$AI$2:$AI$167*(_xlfn.NORM.DIST(CB$3,economics!$AK$2:$AK$167,economics!$AJ$2:$AJ$167,TRUE)-_xlfn.NORM.DIST(CB$30,economics!$AK$2:$AK$167,economics!$AJ$2:$AJ$167,TRUE)))),"")</f>
        <v/>
      </c>
      <c r="CC40" t="str">
        <f t="array" ref="CC40">IFERROR((SUMPRODUCT((economics!$AG$2:$AG$167=$B40)*(economics!$D$2:$D$167="whr")*economics!$AI$2:$AI$167*(_xlfn.NORM.DIST(CC$3,economics!$AK$2:$AK$167,economics!$AJ$2:$AJ$167,TRUE)-_xlfn.NORM.DIST(CC$30,economics!$AK$2:$AK$167,economics!$AJ$2:$AJ$167,TRUE))*economics!$AM$2:$AM$167))/(SUMPRODUCT((economics!$AG$2:$AG$167=$B40)*(economics!$D$2:$D$167="whr")*economics!$AI$2:$AI$167*(_xlfn.NORM.DIST(CC$3,economics!$AK$2:$AK$167,economics!$AJ$2:$AJ$167,TRUE)-_xlfn.NORM.DIST(CC$30,economics!$AK$2:$AK$167,economics!$AJ$2:$AJ$167,TRUE)))),"")</f>
        <v/>
      </c>
      <c r="CD40" t="str">
        <f t="array" ref="CD40">IFERROR((SUMPRODUCT((economics!$AG$2:$AG$167=$B40)*(economics!$D$2:$D$167="whr")*economics!$AI$2:$AI$167*(_xlfn.NORM.DIST(CD$3,economics!$AK$2:$AK$167,economics!$AJ$2:$AJ$167,TRUE)-_xlfn.NORM.DIST(CD$30,economics!$AK$2:$AK$167,economics!$AJ$2:$AJ$167,TRUE))*economics!$AM$2:$AM$167))/(SUMPRODUCT((economics!$AG$2:$AG$167=$B40)*(economics!$D$2:$D$167="whr")*economics!$AI$2:$AI$167*(_xlfn.NORM.DIST(CD$3,economics!$AK$2:$AK$167,economics!$AJ$2:$AJ$167,TRUE)-_xlfn.NORM.DIST(CD$30,economics!$AK$2:$AK$167,economics!$AJ$2:$AJ$167,TRUE)))),"")</f>
        <v/>
      </c>
      <c r="CE40" t="str">
        <f t="array" ref="CE40">IFERROR((SUMPRODUCT((economics!$AG$2:$AG$167=$B40)*(economics!$D$2:$D$167="whr")*economics!$AI$2:$AI$167*(_xlfn.NORM.DIST(CE$3,economics!$AK$2:$AK$167,economics!$AJ$2:$AJ$167,TRUE)-_xlfn.NORM.DIST(CE$30,economics!$AK$2:$AK$167,economics!$AJ$2:$AJ$167,TRUE))*economics!$AM$2:$AM$167))/(SUMPRODUCT((economics!$AG$2:$AG$167=$B40)*(economics!$D$2:$D$167="whr")*economics!$AI$2:$AI$167*(_xlfn.NORM.DIST(CE$3,economics!$AK$2:$AK$167,economics!$AJ$2:$AJ$167,TRUE)-_xlfn.NORM.DIST(CE$30,economics!$AK$2:$AK$167,economics!$AJ$2:$AJ$167,TRUE)))),"")</f>
        <v/>
      </c>
      <c r="CF40" t="str">
        <f t="array" ref="CF40">IFERROR((SUMPRODUCT((economics!$AG$2:$AG$167=$B40)*(economics!$D$2:$D$167="whr")*economics!$AI$2:$AI$167*(_xlfn.NORM.DIST(CF$3,economics!$AK$2:$AK$167,economics!$AJ$2:$AJ$167,TRUE)-_xlfn.NORM.DIST(CF$30,economics!$AK$2:$AK$167,economics!$AJ$2:$AJ$167,TRUE))*economics!$AM$2:$AM$167))/(SUMPRODUCT((economics!$AG$2:$AG$167=$B40)*(economics!$D$2:$D$167="whr")*economics!$AI$2:$AI$167*(_xlfn.NORM.DIST(CF$3,economics!$AK$2:$AK$167,economics!$AJ$2:$AJ$167,TRUE)-_xlfn.NORM.DIST(CF$30,economics!$AK$2:$AK$167,economics!$AJ$2:$AJ$167,TRUE)))),"")</f>
        <v/>
      </c>
      <c r="CG40" t="str">
        <f t="array" ref="CG40">IFERROR((SUMPRODUCT((economics!$AG$2:$AG$167=$B40)*(economics!$D$2:$D$167="whr")*economics!$AI$2:$AI$167*(_xlfn.NORM.DIST(CG$3,economics!$AK$2:$AK$167,economics!$AJ$2:$AJ$167,TRUE)-_xlfn.NORM.DIST(CG$30,economics!$AK$2:$AK$167,economics!$AJ$2:$AJ$167,TRUE))*economics!$AM$2:$AM$167))/(SUMPRODUCT((economics!$AG$2:$AG$167=$B40)*(economics!$D$2:$D$167="whr")*economics!$AI$2:$AI$167*(_xlfn.NORM.DIST(CG$3,economics!$AK$2:$AK$167,economics!$AJ$2:$AJ$167,TRUE)-_xlfn.NORM.DIST(CG$30,economics!$AK$2:$AK$167,economics!$AJ$2:$AJ$167,TRUE)))),"")</f>
        <v/>
      </c>
      <c r="CH40" t="str">
        <f t="array" ref="CH40">IFERROR((SUMPRODUCT((economics!$AG$2:$AG$167=$B40)*(economics!$D$2:$D$167="whr")*economics!$AI$2:$AI$167*(_xlfn.NORM.DIST(CH$3,economics!$AK$2:$AK$167,economics!$AJ$2:$AJ$167,TRUE)-_xlfn.NORM.DIST(CH$30,economics!$AK$2:$AK$167,economics!$AJ$2:$AJ$167,TRUE))*economics!$AM$2:$AM$167))/(SUMPRODUCT((economics!$AG$2:$AG$167=$B40)*(economics!$D$2:$D$167="whr")*economics!$AI$2:$AI$167*(_xlfn.NORM.DIST(CH$3,economics!$AK$2:$AK$167,economics!$AJ$2:$AJ$167,TRUE)-_xlfn.NORM.DIST(CH$30,economics!$AK$2:$AK$167,economics!$AJ$2:$AJ$167,TRUE)))),"")</f>
        <v/>
      </c>
    </row>
    <row r="41" spans="1:86" x14ac:dyDescent="0.35">
      <c r="A41" t="str">
        <f t="shared" si="0"/>
        <v>refined petroleum and coke 19</v>
      </c>
      <c r="B41">
        <f t="shared" si="0"/>
        <v>19</v>
      </c>
      <c r="E41" t="str">
        <f t="array" ref="E41">IFERROR((SUMPRODUCT((economics!$AG$2:$AG$167=$B41)*(economics!$D$2:$D$167="whr")*economics!$AI$2:$AI$167*(_xlfn.NORM.DIST(E$3,economics!$AK$2:$AK$167,economics!$AJ$2:$AJ$167,TRUE)-_xlfn.NORM.DIST(E$30,economics!$AK$2:$AK$167,economics!$AJ$2:$AJ$167,TRUE))*economics!$AM$2:$AM$167))/(SUMPRODUCT((economics!$AG$2:$AG$167=$B41)*(economics!$D$2:$D$167="whr")*economics!$AI$2:$AI$167*(_xlfn.NORM.DIST(E$3,economics!$AK$2:$AK$167,economics!$AJ$2:$AJ$167,TRUE)-_xlfn.NORM.DIST(E$30,economics!$AK$2:$AK$167,economics!$AJ$2:$AJ$167,TRUE)))),"")</f>
        <v/>
      </c>
      <c r="F41" t="str">
        <f t="array" ref="F41">IFERROR((SUMPRODUCT((economics!$AG$2:$AG$167=$B41)*(economics!$D$2:$D$167="whr")*economics!$AI$2:$AI$167*(_xlfn.NORM.DIST(F$3,economics!$AK$2:$AK$167,economics!$AJ$2:$AJ$167,TRUE)-_xlfn.NORM.DIST(F$30,economics!$AK$2:$AK$167,economics!$AJ$2:$AJ$167,TRUE))*economics!$AM$2:$AM$167))/(SUMPRODUCT((economics!$AG$2:$AG$167=$B41)*(economics!$D$2:$D$167="whr")*economics!$AI$2:$AI$167*(_xlfn.NORM.DIST(F$3,economics!$AK$2:$AK$167,economics!$AJ$2:$AJ$167,TRUE)-_xlfn.NORM.DIST(F$30,economics!$AK$2:$AK$167,economics!$AJ$2:$AJ$167,TRUE)))),"")</f>
        <v/>
      </c>
      <c r="G41" t="str">
        <f t="array" ref="G41">IFERROR((SUMPRODUCT((economics!$AG$2:$AG$167=$B41)*(economics!$D$2:$D$167="whr")*economics!$AI$2:$AI$167*(_xlfn.NORM.DIST(G$3,economics!$AK$2:$AK$167,economics!$AJ$2:$AJ$167,TRUE)-_xlfn.NORM.DIST(G$30,economics!$AK$2:$AK$167,economics!$AJ$2:$AJ$167,TRUE))*economics!$AM$2:$AM$167))/(SUMPRODUCT((economics!$AG$2:$AG$167=$B41)*(economics!$D$2:$D$167="whr")*economics!$AI$2:$AI$167*(_xlfn.NORM.DIST(G$3,economics!$AK$2:$AK$167,economics!$AJ$2:$AJ$167,TRUE)-_xlfn.NORM.DIST(G$30,economics!$AK$2:$AK$167,economics!$AJ$2:$AJ$167,TRUE)))),"")</f>
        <v/>
      </c>
      <c r="H41" t="str">
        <f t="array" ref="H41">IFERROR((SUMPRODUCT((economics!$AG$2:$AG$167=$B41)*(economics!$D$2:$D$167="whr")*economics!$AI$2:$AI$167*(_xlfn.NORM.DIST(H$3,economics!$AK$2:$AK$167,economics!$AJ$2:$AJ$167,TRUE)-_xlfn.NORM.DIST(H$30,economics!$AK$2:$AK$167,economics!$AJ$2:$AJ$167,TRUE))*economics!$AM$2:$AM$167))/(SUMPRODUCT((economics!$AG$2:$AG$167=$B41)*(economics!$D$2:$D$167="whr")*economics!$AI$2:$AI$167*(_xlfn.NORM.DIST(H$3,economics!$AK$2:$AK$167,economics!$AJ$2:$AJ$167,TRUE)-_xlfn.NORM.DIST(H$30,economics!$AK$2:$AK$167,economics!$AJ$2:$AJ$167,TRUE)))),"")</f>
        <v/>
      </c>
      <c r="I41" t="str">
        <f t="array" ref="I41">IFERROR((SUMPRODUCT((economics!$AG$2:$AG$167=$B41)*(economics!$D$2:$D$167="whr")*economics!$AI$2:$AI$167*(_xlfn.NORM.DIST(I$3,economics!$AK$2:$AK$167,economics!$AJ$2:$AJ$167,TRUE)-_xlfn.NORM.DIST(I$30,economics!$AK$2:$AK$167,economics!$AJ$2:$AJ$167,TRUE))*economics!$AM$2:$AM$167))/(SUMPRODUCT((economics!$AG$2:$AG$167=$B41)*(economics!$D$2:$D$167="whr")*economics!$AI$2:$AI$167*(_xlfn.NORM.DIST(I$3,economics!$AK$2:$AK$167,economics!$AJ$2:$AJ$167,TRUE)-_xlfn.NORM.DIST(I$30,economics!$AK$2:$AK$167,economics!$AJ$2:$AJ$167,TRUE)))),"")</f>
        <v/>
      </c>
      <c r="J41" t="str">
        <f t="array" ref="J41">IFERROR((SUMPRODUCT((economics!$AG$2:$AG$167=$B41)*(economics!$D$2:$D$167="whr")*economics!$AI$2:$AI$167*(_xlfn.NORM.DIST(J$3,economics!$AK$2:$AK$167,economics!$AJ$2:$AJ$167,TRUE)-_xlfn.NORM.DIST(J$30,economics!$AK$2:$AK$167,economics!$AJ$2:$AJ$167,TRUE))*economics!$AM$2:$AM$167))/(SUMPRODUCT((economics!$AG$2:$AG$167=$B41)*(economics!$D$2:$D$167="whr")*economics!$AI$2:$AI$167*(_xlfn.NORM.DIST(J$3,economics!$AK$2:$AK$167,economics!$AJ$2:$AJ$167,TRUE)-_xlfn.NORM.DIST(J$30,economics!$AK$2:$AK$167,economics!$AJ$2:$AJ$167,TRUE)))),"")</f>
        <v/>
      </c>
      <c r="K41" t="str">
        <f t="array" ref="K41">IFERROR((SUMPRODUCT((economics!$AG$2:$AG$167=$B41)*(economics!$D$2:$D$167="whr")*economics!$AI$2:$AI$167*(_xlfn.NORM.DIST(K$3,economics!$AK$2:$AK$167,economics!$AJ$2:$AJ$167,TRUE)-_xlfn.NORM.DIST(K$30,economics!$AK$2:$AK$167,economics!$AJ$2:$AJ$167,TRUE))*economics!$AM$2:$AM$167))/(SUMPRODUCT((economics!$AG$2:$AG$167=$B41)*(economics!$D$2:$D$167="whr")*economics!$AI$2:$AI$167*(_xlfn.NORM.DIST(K$3,economics!$AK$2:$AK$167,economics!$AJ$2:$AJ$167,TRUE)-_xlfn.NORM.DIST(K$30,economics!$AK$2:$AK$167,economics!$AJ$2:$AJ$167,TRUE)))),"")</f>
        <v/>
      </c>
      <c r="L41" t="str">
        <f t="array" ref="L41">IFERROR((SUMPRODUCT((economics!$AG$2:$AG$167=$B41)*(economics!$D$2:$D$167="whr")*economics!$AI$2:$AI$167*(_xlfn.NORM.DIST(L$3,economics!$AK$2:$AK$167,economics!$AJ$2:$AJ$167,TRUE)-_xlfn.NORM.DIST(L$30,economics!$AK$2:$AK$167,economics!$AJ$2:$AJ$167,TRUE))*economics!$AM$2:$AM$167))/(SUMPRODUCT((economics!$AG$2:$AG$167=$B41)*(economics!$D$2:$D$167="whr")*economics!$AI$2:$AI$167*(_xlfn.NORM.DIST(L$3,economics!$AK$2:$AK$167,economics!$AJ$2:$AJ$167,TRUE)-_xlfn.NORM.DIST(L$30,economics!$AK$2:$AK$167,economics!$AJ$2:$AJ$167,TRUE)))),"")</f>
        <v/>
      </c>
      <c r="M41" t="str">
        <f t="array" ref="M41">IFERROR((SUMPRODUCT((economics!$AG$2:$AG$167=$B41)*(economics!$D$2:$D$167="whr")*economics!$AI$2:$AI$167*(_xlfn.NORM.DIST(M$3,economics!$AK$2:$AK$167,economics!$AJ$2:$AJ$167,TRUE)-_xlfn.NORM.DIST(M$30,economics!$AK$2:$AK$167,economics!$AJ$2:$AJ$167,TRUE))*economics!$AM$2:$AM$167))/(SUMPRODUCT((economics!$AG$2:$AG$167=$B41)*(economics!$D$2:$D$167="whr")*economics!$AI$2:$AI$167*(_xlfn.NORM.DIST(M$3,economics!$AK$2:$AK$167,economics!$AJ$2:$AJ$167,TRUE)-_xlfn.NORM.DIST(M$30,economics!$AK$2:$AK$167,economics!$AJ$2:$AJ$167,TRUE)))),"")</f>
        <v/>
      </c>
      <c r="N41" t="str">
        <f t="array" ref="N41">IFERROR((SUMPRODUCT((economics!$AG$2:$AG$167=$B41)*(economics!$D$2:$D$167="whr")*economics!$AI$2:$AI$167*(_xlfn.NORM.DIST(N$3,economics!$AK$2:$AK$167,economics!$AJ$2:$AJ$167,TRUE)-_xlfn.NORM.DIST(N$30,economics!$AK$2:$AK$167,economics!$AJ$2:$AJ$167,TRUE))*economics!$AM$2:$AM$167))/(SUMPRODUCT((economics!$AG$2:$AG$167=$B41)*(economics!$D$2:$D$167="whr")*economics!$AI$2:$AI$167*(_xlfn.NORM.DIST(N$3,economics!$AK$2:$AK$167,economics!$AJ$2:$AJ$167,TRUE)-_xlfn.NORM.DIST(N$30,economics!$AK$2:$AK$167,economics!$AJ$2:$AJ$167,TRUE)))),"")</f>
        <v/>
      </c>
      <c r="O41" t="str">
        <f t="array" ref="O41">IFERROR((SUMPRODUCT((economics!$AG$2:$AG$167=$B41)*(economics!$D$2:$D$167="whr")*economics!$AI$2:$AI$167*(_xlfn.NORM.DIST(O$3,economics!$AK$2:$AK$167,economics!$AJ$2:$AJ$167,TRUE)-_xlfn.NORM.DIST(O$30,economics!$AK$2:$AK$167,economics!$AJ$2:$AJ$167,TRUE))*economics!$AM$2:$AM$167))/(SUMPRODUCT((economics!$AG$2:$AG$167=$B41)*(economics!$D$2:$D$167="whr")*economics!$AI$2:$AI$167*(_xlfn.NORM.DIST(O$3,economics!$AK$2:$AK$167,economics!$AJ$2:$AJ$167,TRUE)-_xlfn.NORM.DIST(O$30,economics!$AK$2:$AK$167,economics!$AJ$2:$AJ$167,TRUE)))),"")</f>
        <v/>
      </c>
      <c r="P41" t="str">
        <f t="array" ref="P41">IFERROR((SUMPRODUCT((economics!$AG$2:$AG$167=$B41)*(economics!$D$2:$D$167="whr")*economics!$AI$2:$AI$167*(_xlfn.NORM.DIST(P$3,economics!$AK$2:$AK$167,economics!$AJ$2:$AJ$167,TRUE)-_xlfn.NORM.DIST(P$30,economics!$AK$2:$AK$167,economics!$AJ$2:$AJ$167,TRUE))*economics!$AM$2:$AM$167))/(SUMPRODUCT((economics!$AG$2:$AG$167=$B41)*(economics!$D$2:$D$167="whr")*economics!$AI$2:$AI$167*(_xlfn.NORM.DIST(P$3,economics!$AK$2:$AK$167,economics!$AJ$2:$AJ$167,TRUE)-_xlfn.NORM.DIST(P$30,economics!$AK$2:$AK$167,economics!$AJ$2:$AJ$167,TRUE)))),"")</f>
        <v/>
      </c>
      <c r="Q41" t="str">
        <f t="array" ref="Q41">IFERROR((SUMPRODUCT((economics!$AG$2:$AG$167=$B41)*(economics!$D$2:$D$167="whr")*economics!$AI$2:$AI$167*(_xlfn.NORM.DIST(Q$3,economics!$AK$2:$AK$167,economics!$AJ$2:$AJ$167,TRUE)-_xlfn.NORM.DIST(Q$30,economics!$AK$2:$AK$167,economics!$AJ$2:$AJ$167,TRUE))*economics!$AM$2:$AM$167))/(SUMPRODUCT((economics!$AG$2:$AG$167=$B41)*(economics!$D$2:$D$167="whr")*economics!$AI$2:$AI$167*(_xlfn.NORM.DIST(Q$3,economics!$AK$2:$AK$167,economics!$AJ$2:$AJ$167,TRUE)-_xlfn.NORM.DIST(Q$30,economics!$AK$2:$AK$167,economics!$AJ$2:$AJ$167,TRUE)))),"")</f>
        <v/>
      </c>
      <c r="R41" t="str">
        <f t="array" ref="R41">IFERROR((SUMPRODUCT((economics!$AG$2:$AG$167=$B41)*(economics!$D$2:$D$167="whr")*economics!$AI$2:$AI$167*(_xlfn.NORM.DIST(R$3,economics!$AK$2:$AK$167,economics!$AJ$2:$AJ$167,TRUE)-_xlfn.NORM.DIST(R$30,economics!$AK$2:$AK$167,economics!$AJ$2:$AJ$167,TRUE))*economics!$AM$2:$AM$167))/(SUMPRODUCT((economics!$AG$2:$AG$167=$B41)*(economics!$D$2:$D$167="whr")*economics!$AI$2:$AI$167*(_xlfn.NORM.DIST(R$3,economics!$AK$2:$AK$167,economics!$AJ$2:$AJ$167,TRUE)-_xlfn.NORM.DIST(R$30,economics!$AK$2:$AK$167,economics!$AJ$2:$AJ$167,TRUE)))),"")</f>
        <v/>
      </c>
      <c r="S41" t="str">
        <f t="array" ref="S41">IFERROR((SUMPRODUCT((economics!$AG$2:$AG$167=$B41)*(economics!$D$2:$D$167="whr")*economics!$AI$2:$AI$167*(_xlfn.NORM.DIST(S$3,economics!$AK$2:$AK$167,economics!$AJ$2:$AJ$167,TRUE)-_xlfn.NORM.DIST(S$30,economics!$AK$2:$AK$167,economics!$AJ$2:$AJ$167,TRUE))*economics!$AM$2:$AM$167))/(SUMPRODUCT((economics!$AG$2:$AG$167=$B41)*(economics!$D$2:$D$167="whr")*economics!$AI$2:$AI$167*(_xlfn.NORM.DIST(S$3,economics!$AK$2:$AK$167,economics!$AJ$2:$AJ$167,TRUE)-_xlfn.NORM.DIST(S$30,economics!$AK$2:$AK$167,economics!$AJ$2:$AJ$167,TRUE)))),"")</f>
        <v/>
      </c>
      <c r="T41" t="str">
        <f t="array" ref="T41">IFERROR((SUMPRODUCT((economics!$AG$2:$AG$167=$B41)*(economics!$D$2:$D$167="whr")*economics!$AI$2:$AI$167*(_xlfn.NORM.DIST(T$3,economics!$AK$2:$AK$167,economics!$AJ$2:$AJ$167,TRUE)-_xlfn.NORM.DIST(T$30,economics!$AK$2:$AK$167,economics!$AJ$2:$AJ$167,TRUE))*economics!$AM$2:$AM$167))/(SUMPRODUCT((economics!$AG$2:$AG$167=$B41)*(economics!$D$2:$D$167="whr")*economics!$AI$2:$AI$167*(_xlfn.NORM.DIST(T$3,economics!$AK$2:$AK$167,economics!$AJ$2:$AJ$167,TRUE)-_xlfn.NORM.DIST(T$30,economics!$AK$2:$AK$167,economics!$AJ$2:$AJ$167,TRUE)))),"")</f>
        <v/>
      </c>
      <c r="U41" t="str">
        <f t="array" ref="U41">IFERROR((SUMPRODUCT((economics!$AG$2:$AG$167=$B41)*(economics!$D$2:$D$167="whr")*economics!$AI$2:$AI$167*(_xlfn.NORM.DIST(U$3,economics!$AK$2:$AK$167,economics!$AJ$2:$AJ$167,TRUE)-_xlfn.NORM.DIST(U$30,economics!$AK$2:$AK$167,economics!$AJ$2:$AJ$167,TRUE))*economics!$AM$2:$AM$167))/(SUMPRODUCT((economics!$AG$2:$AG$167=$B41)*(economics!$D$2:$D$167="whr")*economics!$AI$2:$AI$167*(_xlfn.NORM.DIST(U$3,economics!$AK$2:$AK$167,economics!$AJ$2:$AJ$167,TRUE)-_xlfn.NORM.DIST(U$30,economics!$AK$2:$AK$167,economics!$AJ$2:$AJ$167,TRUE)))),"")</f>
        <v/>
      </c>
      <c r="V41" t="str">
        <f t="array" ref="V41">IFERROR((SUMPRODUCT((economics!$AG$2:$AG$167=$B41)*(economics!$D$2:$D$167="whr")*economics!$AI$2:$AI$167*(_xlfn.NORM.DIST(V$3,economics!$AK$2:$AK$167,economics!$AJ$2:$AJ$167,TRUE)-_xlfn.NORM.DIST(V$30,economics!$AK$2:$AK$167,economics!$AJ$2:$AJ$167,TRUE))*economics!$AM$2:$AM$167))/(SUMPRODUCT((economics!$AG$2:$AG$167=$B41)*(economics!$D$2:$D$167="whr")*economics!$AI$2:$AI$167*(_xlfn.NORM.DIST(V$3,economics!$AK$2:$AK$167,economics!$AJ$2:$AJ$167,TRUE)-_xlfn.NORM.DIST(V$30,economics!$AK$2:$AK$167,economics!$AJ$2:$AJ$167,TRUE)))),"")</f>
        <v/>
      </c>
      <c r="W41" t="str">
        <f t="array" ref="W41">IFERROR((SUMPRODUCT((economics!$AG$2:$AG$167=$B41)*(economics!$D$2:$D$167="whr")*economics!$AI$2:$AI$167*(_xlfn.NORM.DIST(W$3,economics!$AK$2:$AK$167,economics!$AJ$2:$AJ$167,TRUE)-_xlfn.NORM.DIST(W$30,economics!$AK$2:$AK$167,economics!$AJ$2:$AJ$167,TRUE))*economics!$AM$2:$AM$167))/(SUMPRODUCT((economics!$AG$2:$AG$167=$B41)*(economics!$D$2:$D$167="whr")*economics!$AI$2:$AI$167*(_xlfn.NORM.DIST(W$3,economics!$AK$2:$AK$167,economics!$AJ$2:$AJ$167,TRUE)-_xlfn.NORM.DIST(W$30,economics!$AK$2:$AK$167,economics!$AJ$2:$AJ$167,TRUE)))),"")</f>
        <v/>
      </c>
      <c r="X41" t="str">
        <f t="array" ref="X41">IFERROR((SUMPRODUCT((economics!$AG$2:$AG$167=$B41)*(economics!$D$2:$D$167="whr")*economics!$AI$2:$AI$167*(_xlfn.NORM.DIST(X$3,economics!$AK$2:$AK$167,economics!$AJ$2:$AJ$167,TRUE)-_xlfn.NORM.DIST(X$30,economics!$AK$2:$AK$167,economics!$AJ$2:$AJ$167,TRUE))*economics!$AM$2:$AM$167))/(SUMPRODUCT((economics!$AG$2:$AG$167=$B41)*(economics!$D$2:$D$167="whr")*economics!$AI$2:$AI$167*(_xlfn.NORM.DIST(X$3,economics!$AK$2:$AK$167,economics!$AJ$2:$AJ$167,TRUE)-_xlfn.NORM.DIST(X$30,economics!$AK$2:$AK$167,economics!$AJ$2:$AJ$167,TRUE)))),"")</f>
        <v/>
      </c>
      <c r="Y41" t="str">
        <f t="array" ref="Y41">IFERROR((SUMPRODUCT((economics!$AG$2:$AG$167=$B41)*(economics!$D$2:$D$167="whr")*economics!$AI$2:$AI$167*(_xlfn.NORM.DIST(Y$3,economics!$AK$2:$AK$167,economics!$AJ$2:$AJ$167,TRUE)-_xlfn.NORM.DIST(Y$30,economics!$AK$2:$AK$167,economics!$AJ$2:$AJ$167,TRUE))*economics!$AM$2:$AM$167))/(SUMPRODUCT((economics!$AG$2:$AG$167=$B41)*(economics!$D$2:$D$167="whr")*economics!$AI$2:$AI$167*(_xlfn.NORM.DIST(Y$3,economics!$AK$2:$AK$167,economics!$AJ$2:$AJ$167,TRUE)-_xlfn.NORM.DIST(Y$30,economics!$AK$2:$AK$167,economics!$AJ$2:$AJ$167,TRUE)))),"")</f>
        <v/>
      </c>
      <c r="Z41" t="str">
        <f t="array" ref="Z41">IFERROR((SUMPRODUCT((economics!$AG$2:$AG$167=$B41)*(economics!$D$2:$D$167="whr")*economics!$AI$2:$AI$167*(_xlfn.NORM.DIST(Z$3,economics!$AK$2:$AK$167,economics!$AJ$2:$AJ$167,TRUE)-_xlfn.NORM.DIST(Z$30,economics!$AK$2:$AK$167,economics!$AJ$2:$AJ$167,TRUE))*economics!$AM$2:$AM$167))/(SUMPRODUCT((economics!$AG$2:$AG$167=$B41)*(economics!$D$2:$D$167="whr")*economics!$AI$2:$AI$167*(_xlfn.NORM.DIST(Z$3,economics!$AK$2:$AK$167,economics!$AJ$2:$AJ$167,TRUE)-_xlfn.NORM.DIST(Z$30,economics!$AK$2:$AK$167,economics!$AJ$2:$AJ$167,TRUE)))),"")</f>
        <v/>
      </c>
      <c r="AA41" t="str">
        <f t="array" ref="AA41">IFERROR((SUMPRODUCT((economics!$AG$2:$AG$167=$B41)*(economics!$D$2:$D$167="whr")*economics!$AI$2:$AI$167*(_xlfn.NORM.DIST(AA$3,economics!$AK$2:$AK$167,economics!$AJ$2:$AJ$167,TRUE)-_xlfn.NORM.DIST(AA$30,economics!$AK$2:$AK$167,economics!$AJ$2:$AJ$167,TRUE))*economics!$AM$2:$AM$167))/(SUMPRODUCT((economics!$AG$2:$AG$167=$B41)*(economics!$D$2:$D$167="whr")*economics!$AI$2:$AI$167*(_xlfn.NORM.DIST(AA$3,economics!$AK$2:$AK$167,economics!$AJ$2:$AJ$167,TRUE)-_xlfn.NORM.DIST(AA$30,economics!$AK$2:$AK$167,economics!$AJ$2:$AJ$167,TRUE)))),"")</f>
        <v/>
      </c>
      <c r="AB41" t="str">
        <f t="array" ref="AB41">IFERROR((SUMPRODUCT((economics!$AG$2:$AG$167=$B41)*(economics!$D$2:$D$167="whr")*economics!$AI$2:$AI$167*(_xlfn.NORM.DIST(AB$3,economics!$AK$2:$AK$167,economics!$AJ$2:$AJ$167,TRUE)-_xlfn.NORM.DIST(AB$30,economics!$AK$2:$AK$167,economics!$AJ$2:$AJ$167,TRUE))*economics!$AM$2:$AM$167))/(SUMPRODUCT((economics!$AG$2:$AG$167=$B41)*(economics!$D$2:$D$167="whr")*economics!$AI$2:$AI$167*(_xlfn.NORM.DIST(AB$3,economics!$AK$2:$AK$167,economics!$AJ$2:$AJ$167,TRUE)-_xlfn.NORM.DIST(AB$30,economics!$AK$2:$AK$167,economics!$AJ$2:$AJ$167,TRUE)))),"")</f>
        <v/>
      </c>
      <c r="AC41" t="str">
        <f t="array" ref="AC41">IFERROR((SUMPRODUCT((economics!$AG$2:$AG$167=$B41)*(economics!$D$2:$D$167="whr")*economics!$AI$2:$AI$167*(_xlfn.NORM.DIST(AC$3,economics!$AK$2:$AK$167,economics!$AJ$2:$AJ$167,TRUE)-_xlfn.NORM.DIST(AC$30,economics!$AK$2:$AK$167,economics!$AJ$2:$AJ$167,TRUE))*economics!$AM$2:$AM$167))/(SUMPRODUCT((economics!$AG$2:$AG$167=$B41)*(economics!$D$2:$D$167="whr")*economics!$AI$2:$AI$167*(_xlfn.NORM.DIST(AC$3,economics!$AK$2:$AK$167,economics!$AJ$2:$AJ$167,TRUE)-_xlfn.NORM.DIST(AC$30,economics!$AK$2:$AK$167,economics!$AJ$2:$AJ$167,TRUE)))),"")</f>
        <v/>
      </c>
      <c r="AD41" t="str">
        <f t="array" ref="AD41">IFERROR((SUMPRODUCT((economics!$AG$2:$AG$167=$B41)*(economics!$D$2:$D$167="whr")*economics!$AI$2:$AI$167*(_xlfn.NORM.DIST(AD$3,economics!$AK$2:$AK$167,economics!$AJ$2:$AJ$167,TRUE)-_xlfn.NORM.DIST(AD$30,economics!$AK$2:$AK$167,economics!$AJ$2:$AJ$167,TRUE))*economics!$AM$2:$AM$167))/(SUMPRODUCT((economics!$AG$2:$AG$167=$B41)*(economics!$D$2:$D$167="whr")*economics!$AI$2:$AI$167*(_xlfn.NORM.DIST(AD$3,economics!$AK$2:$AK$167,economics!$AJ$2:$AJ$167,TRUE)-_xlfn.NORM.DIST(AD$30,economics!$AK$2:$AK$167,economics!$AJ$2:$AJ$167,TRUE)))),"")</f>
        <v/>
      </c>
      <c r="AE41" t="str">
        <f t="array" ref="AE41">IFERROR((SUMPRODUCT((economics!$AG$2:$AG$167=$B41)*(economics!$D$2:$D$167="whr")*economics!$AI$2:$AI$167*(_xlfn.NORM.DIST(AE$3,economics!$AK$2:$AK$167,economics!$AJ$2:$AJ$167,TRUE)-_xlfn.NORM.DIST(AE$30,economics!$AK$2:$AK$167,economics!$AJ$2:$AJ$167,TRUE))*economics!$AM$2:$AM$167))/(SUMPRODUCT((economics!$AG$2:$AG$167=$B41)*(economics!$D$2:$D$167="whr")*economics!$AI$2:$AI$167*(_xlfn.NORM.DIST(AE$3,economics!$AK$2:$AK$167,economics!$AJ$2:$AJ$167,TRUE)-_xlfn.NORM.DIST(AE$30,economics!$AK$2:$AK$167,economics!$AJ$2:$AJ$167,TRUE)))),"")</f>
        <v/>
      </c>
      <c r="AF41" t="str">
        <f t="array" ref="AF41">IFERROR((SUMPRODUCT((economics!$AG$2:$AG$167=$B41)*(economics!$D$2:$D$167="whr")*economics!$AI$2:$AI$167*(_xlfn.NORM.DIST(AF$3,economics!$AK$2:$AK$167,economics!$AJ$2:$AJ$167,TRUE)-_xlfn.NORM.DIST(AF$30,economics!$AK$2:$AK$167,economics!$AJ$2:$AJ$167,TRUE))*economics!$AM$2:$AM$167))/(SUMPRODUCT((economics!$AG$2:$AG$167=$B41)*(economics!$D$2:$D$167="whr")*economics!$AI$2:$AI$167*(_xlfn.NORM.DIST(AF$3,economics!$AK$2:$AK$167,economics!$AJ$2:$AJ$167,TRUE)-_xlfn.NORM.DIST(AF$30,economics!$AK$2:$AK$167,economics!$AJ$2:$AJ$167,TRUE)))),"")</f>
        <v/>
      </c>
      <c r="AG41" t="str">
        <f t="array" ref="AG41">IFERROR((SUMPRODUCT((economics!$AG$2:$AG$167=$B41)*(economics!$D$2:$D$167="whr")*economics!$AI$2:$AI$167*(_xlfn.NORM.DIST(AG$3,economics!$AK$2:$AK$167,economics!$AJ$2:$AJ$167,TRUE)-_xlfn.NORM.DIST(AG$30,economics!$AK$2:$AK$167,economics!$AJ$2:$AJ$167,TRUE))*economics!$AM$2:$AM$167))/(SUMPRODUCT((economics!$AG$2:$AG$167=$B41)*(economics!$D$2:$D$167="whr")*economics!$AI$2:$AI$167*(_xlfn.NORM.DIST(AG$3,economics!$AK$2:$AK$167,economics!$AJ$2:$AJ$167,TRUE)-_xlfn.NORM.DIST(AG$30,economics!$AK$2:$AK$167,economics!$AJ$2:$AJ$167,TRUE)))),"")</f>
        <v/>
      </c>
      <c r="AH41" t="str">
        <f t="array" ref="AH41">IFERROR((SUMPRODUCT((economics!$AG$2:$AG$167=$B41)*(economics!$D$2:$D$167="whr")*economics!$AI$2:$AI$167*(_xlfn.NORM.DIST(AH$3,economics!$AK$2:$AK$167,economics!$AJ$2:$AJ$167,TRUE)-_xlfn.NORM.DIST(AH$30,economics!$AK$2:$AK$167,economics!$AJ$2:$AJ$167,TRUE))*economics!$AM$2:$AM$167))/(SUMPRODUCT((economics!$AG$2:$AG$167=$B41)*(economics!$D$2:$D$167="whr")*economics!$AI$2:$AI$167*(_xlfn.NORM.DIST(AH$3,economics!$AK$2:$AK$167,economics!$AJ$2:$AJ$167,TRUE)-_xlfn.NORM.DIST(AH$30,economics!$AK$2:$AK$167,economics!$AJ$2:$AJ$167,TRUE)))),"")</f>
        <v/>
      </c>
      <c r="AI41" t="str">
        <f t="array" ref="AI41">IFERROR((SUMPRODUCT((economics!$AG$2:$AG$167=$B41)*(economics!$D$2:$D$167="whr")*economics!$AI$2:$AI$167*(_xlfn.NORM.DIST(AI$3,economics!$AK$2:$AK$167,economics!$AJ$2:$AJ$167,TRUE)-_xlfn.NORM.DIST(AI$30,economics!$AK$2:$AK$167,economics!$AJ$2:$AJ$167,TRUE))*economics!$AM$2:$AM$167))/(SUMPRODUCT((economics!$AG$2:$AG$167=$B41)*(economics!$D$2:$D$167="whr")*economics!$AI$2:$AI$167*(_xlfn.NORM.DIST(AI$3,economics!$AK$2:$AK$167,economics!$AJ$2:$AJ$167,TRUE)-_xlfn.NORM.DIST(AI$30,economics!$AK$2:$AK$167,economics!$AJ$2:$AJ$167,TRUE)))),"")</f>
        <v/>
      </c>
      <c r="AJ41" t="str">
        <f t="array" ref="AJ41">IFERROR((SUMPRODUCT((economics!$AG$2:$AG$167=$B41)*(economics!$D$2:$D$167="whr")*economics!$AI$2:$AI$167*(_xlfn.NORM.DIST(AJ$3,economics!$AK$2:$AK$167,economics!$AJ$2:$AJ$167,TRUE)-_xlfn.NORM.DIST(AJ$30,economics!$AK$2:$AK$167,economics!$AJ$2:$AJ$167,TRUE))*economics!$AM$2:$AM$167))/(SUMPRODUCT((economics!$AG$2:$AG$167=$B41)*(economics!$D$2:$D$167="whr")*economics!$AI$2:$AI$167*(_xlfn.NORM.DIST(AJ$3,economics!$AK$2:$AK$167,economics!$AJ$2:$AJ$167,TRUE)-_xlfn.NORM.DIST(AJ$30,economics!$AK$2:$AK$167,economics!$AJ$2:$AJ$167,TRUE)))),"")</f>
        <v/>
      </c>
      <c r="AK41" t="str">
        <f t="array" ref="AK41">IFERROR((SUMPRODUCT((economics!$AG$2:$AG$167=$B41)*(economics!$D$2:$D$167="whr")*economics!$AI$2:$AI$167*(_xlfn.NORM.DIST(AK$3,economics!$AK$2:$AK$167,economics!$AJ$2:$AJ$167,TRUE)-_xlfn.NORM.DIST(AK$30,economics!$AK$2:$AK$167,economics!$AJ$2:$AJ$167,TRUE))*economics!$AM$2:$AM$167))/(SUMPRODUCT((economics!$AG$2:$AG$167=$B41)*(economics!$D$2:$D$167="whr")*economics!$AI$2:$AI$167*(_xlfn.NORM.DIST(AK$3,economics!$AK$2:$AK$167,economics!$AJ$2:$AJ$167,TRUE)-_xlfn.NORM.DIST(AK$30,economics!$AK$2:$AK$167,economics!$AJ$2:$AJ$167,TRUE)))),"")</f>
        <v/>
      </c>
      <c r="AL41" t="str">
        <f t="array" ref="AL41">IFERROR((SUMPRODUCT((economics!$AG$2:$AG$167=$B41)*(economics!$D$2:$D$167="whr")*economics!$AI$2:$AI$167*(_xlfn.NORM.DIST(AL$3,economics!$AK$2:$AK$167,economics!$AJ$2:$AJ$167,TRUE)-_xlfn.NORM.DIST(AL$30,economics!$AK$2:$AK$167,economics!$AJ$2:$AJ$167,TRUE))*economics!$AM$2:$AM$167))/(SUMPRODUCT((economics!$AG$2:$AG$167=$B41)*(economics!$D$2:$D$167="whr")*economics!$AI$2:$AI$167*(_xlfn.NORM.DIST(AL$3,economics!$AK$2:$AK$167,economics!$AJ$2:$AJ$167,TRUE)-_xlfn.NORM.DIST(AL$30,economics!$AK$2:$AK$167,economics!$AJ$2:$AJ$167,TRUE)))),"")</f>
        <v/>
      </c>
      <c r="AM41" t="str">
        <f t="array" ref="AM41">IFERROR((SUMPRODUCT((economics!$AG$2:$AG$167=$B41)*(economics!$D$2:$D$167="whr")*economics!$AI$2:$AI$167*(_xlfn.NORM.DIST(AM$3,economics!$AK$2:$AK$167,economics!$AJ$2:$AJ$167,TRUE)-_xlfn.NORM.DIST(AM$30,economics!$AK$2:$AK$167,economics!$AJ$2:$AJ$167,TRUE))*economics!$AM$2:$AM$167))/(SUMPRODUCT((economics!$AG$2:$AG$167=$B41)*(economics!$D$2:$D$167="whr")*economics!$AI$2:$AI$167*(_xlfn.NORM.DIST(AM$3,economics!$AK$2:$AK$167,economics!$AJ$2:$AJ$167,TRUE)-_xlfn.NORM.DIST(AM$30,economics!$AK$2:$AK$167,economics!$AJ$2:$AJ$167,TRUE)))),"")</f>
        <v/>
      </c>
      <c r="AN41" t="str">
        <f t="array" ref="AN41">IFERROR((SUMPRODUCT((economics!$AG$2:$AG$167=$B41)*(economics!$D$2:$D$167="whr")*economics!$AI$2:$AI$167*(_xlfn.NORM.DIST(AN$3,economics!$AK$2:$AK$167,economics!$AJ$2:$AJ$167,TRUE)-_xlfn.NORM.DIST(AN$30,economics!$AK$2:$AK$167,economics!$AJ$2:$AJ$167,TRUE))*economics!$AM$2:$AM$167))/(SUMPRODUCT((economics!$AG$2:$AG$167=$B41)*(economics!$D$2:$D$167="whr")*economics!$AI$2:$AI$167*(_xlfn.NORM.DIST(AN$3,economics!$AK$2:$AK$167,economics!$AJ$2:$AJ$167,TRUE)-_xlfn.NORM.DIST(AN$30,economics!$AK$2:$AK$167,economics!$AJ$2:$AJ$167,TRUE)))),"")</f>
        <v/>
      </c>
      <c r="AO41" t="str">
        <f t="array" ref="AO41">IFERROR((SUMPRODUCT((economics!$AG$2:$AG$167=$B41)*(economics!$D$2:$D$167="whr")*economics!$AI$2:$AI$167*(_xlfn.NORM.DIST(AO$3,economics!$AK$2:$AK$167,economics!$AJ$2:$AJ$167,TRUE)-_xlfn.NORM.DIST(AO$30,economics!$AK$2:$AK$167,economics!$AJ$2:$AJ$167,TRUE))*economics!$AM$2:$AM$167))/(SUMPRODUCT((economics!$AG$2:$AG$167=$B41)*(economics!$D$2:$D$167="whr")*economics!$AI$2:$AI$167*(_xlfn.NORM.DIST(AO$3,economics!$AK$2:$AK$167,economics!$AJ$2:$AJ$167,TRUE)-_xlfn.NORM.DIST(AO$30,economics!$AK$2:$AK$167,economics!$AJ$2:$AJ$167,TRUE)))),"")</f>
        <v/>
      </c>
      <c r="AP41" t="str">
        <f t="array" ref="AP41">IFERROR((SUMPRODUCT((economics!$AG$2:$AG$167=$B41)*(economics!$D$2:$D$167="whr")*economics!$AI$2:$AI$167*(_xlfn.NORM.DIST(AP$3,economics!$AK$2:$AK$167,economics!$AJ$2:$AJ$167,TRUE)-_xlfn.NORM.DIST(AP$30,economics!$AK$2:$AK$167,economics!$AJ$2:$AJ$167,TRUE))*economics!$AM$2:$AM$167))/(SUMPRODUCT((economics!$AG$2:$AG$167=$B41)*(economics!$D$2:$D$167="whr")*economics!$AI$2:$AI$167*(_xlfn.NORM.DIST(AP$3,economics!$AK$2:$AK$167,economics!$AJ$2:$AJ$167,TRUE)-_xlfn.NORM.DIST(AP$30,economics!$AK$2:$AK$167,economics!$AJ$2:$AJ$167,TRUE)))),"")</f>
        <v/>
      </c>
      <c r="AQ41" t="str">
        <f t="array" ref="AQ41">IFERROR((SUMPRODUCT((economics!$AG$2:$AG$167=$B41)*(economics!$D$2:$D$167="whr")*economics!$AI$2:$AI$167*(_xlfn.NORM.DIST(AQ$3,economics!$AK$2:$AK$167,economics!$AJ$2:$AJ$167,TRUE)-_xlfn.NORM.DIST(AQ$30,economics!$AK$2:$AK$167,economics!$AJ$2:$AJ$167,TRUE))*economics!$AM$2:$AM$167))/(SUMPRODUCT((economics!$AG$2:$AG$167=$B41)*(economics!$D$2:$D$167="whr")*economics!$AI$2:$AI$167*(_xlfn.NORM.DIST(AQ$3,economics!$AK$2:$AK$167,economics!$AJ$2:$AJ$167,TRUE)-_xlfn.NORM.DIST(AQ$30,economics!$AK$2:$AK$167,economics!$AJ$2:$AJ$167,TRUE)))),"")</f>
        <v/>
      </c>
      <c r="AR41" t="str">
        <f t="array" ref="AR41">IFERROR((SUMPRODUCT((economics!$AG$2:$AG$167=$B41)*(economics!$D$2:$D$167="whr")*economics!$AI$2:$AI$167*(_xlfn.NORM.DIST(AR$3,economics!$AK$2:$AK$167,economics!$AJ$2:$AJ$167,TRUE)-_xlfn.NORM.DIST(AR$30,economics!$AK$2:$AK$167,economics!$AJ$2:$AJ$167,TRUE))*economics!$AM$2:$AM$167))/(SUMPRODUCT((economics!$AG$2:$AG$167=$B41)*(economics!$D$2:$D$167="whr")*economics!$AI$2:$AI$167*(_xlfn.NORM.DIST(AR$3,economics!$AK$2:$AK$167,economics!$AJ$2:$AJ$167,TRUE)-_xlfn.NORM.DIST(AR$30,economics!$AK$2:$AK$167,economics!$AJ$2:$AJ$167,TRUE)))),"")</f>
        <v/>
      </c>
      <c r="AS41" t="str">
        <f t="array" ref="AS41">IFERROR((SUMPRODUCT((economics!$AG$2:$AG$167=$B41)*(economics!$D$2:$D$167="whr")*economics!$AI$2:$AI$167*(_xlfn.NORM.DIST(AS$3,economics!$AK$2:$AK$167,economics!$AJ$2:$AJ$167,TRUE)-_xlfn.NORM.DIST(AS$30,economics!$AK$2:$AK$167,economics!$AJ$2:$AJ$167,TRUE))*economics!$AM$2:$AM$167))/(SUMPRODUCT((economics!$AG$2:$AG$167=$B41)*(economics!$D$2:$D$167="whr")*economics!$AI$2:$AI$167*(_xlfn.NORM.DIST(AS$3,economics!$AK$2:$AK$167,economics!$AJ$2:$AJ$167,TRUE)-_xlfn.NORM.DIST(AS$30,economics!$AK$2:$AK$167,economics!$AJ$2:$AJ$167,TRUE)))),"")</f>
        <v/>
      </c>
      <c r="AT41" t="str">
        <f t="array" ref="AT41">IFERROR((SUMPRODUCT((economics!$AG$2:$AG$167=$B41)*(economics!$D$2:$D$167="whr")*economics!$AI$2:$AI$167*(_xlfn.NORM.DIST(AT$3,economics!$AK$2:$AK$167,economics!$AJ$2:$AJ$167,TRUE)-_xlfn.NORM.DIST(AT$30,economics!$AK$2:$AK$167,economics!$AJ$2:$AJ$167,TRUE))*economics!$AM$2:$AM$167))/(SUMPRODUCT((economics!$AG$2:$AG$167=$B41)*(economics!$D$2:$D$167="whr")*economics!$AI$2:$AI$167*(_xlfn.NORM.DIST(AT$3,economics!$AK$2:$AK$167,economics!$AJ$2:$AJ$167,TRUE)-_xlfn.NORM.DIST(AT$30,economics!$AK$2:$AK$167,economics!$AJ$2:$AJ$167,TRUE)))),"")</f>
        <v/>
      </c>
      <c r="AU41" t="str">
        <f t="array" ref="AU41">IFERROR((SUMPRODUCT((economics!$AG$2:$AG$167=$B41)*(economics!$D$2:$D$167="whr")*economics!$AI$2:$AI$167*(_xlfn.NORM.DIST(AU$3,economics!$AK$2:$AK$167,economics!$AJ$2:$AJ$167,TRUE)-_xlfn.NORM.DIST(AU$30,economics!$AK$2:$AK$167,economics!$AJ$2:$AJ$167,TRUE))*economics!$AM$2:$AM$167))/(SUMPRODUCT((economics!$AG$2:$AG$167=$B41)*(economics!$D$2:$D$167="whr")*economics!$AI$2:$AI$167*(_xlfn.NORM.DIST(AU$3,economics!$AK$2:$AK$167,economics!$AJ$2:$AJ$167,TRUE)-_xlfn.NORM.DIST(AU$30,economics!$AK$2:$AK$167,economics!$AJ$2:$AJ$167,TRUE)))),"")</f>
        <v/>
      </c>
      <c r="AV41" t="str">
        <f t="array" ref="AV41">IFERROR((SUMPRODUCT((economics!$AG$2:$AG$167=$B41)*(economics!$D$2:$D$167="whr")*economics!$AI$2:$AI$167*(_xlfn.NORM.DIST(AV$3,economics!$AK$2:$AK$167,economics!$AJ$2:$AJ$167,TRUE)-_xlfn.NORM.DIST(AV$30,economics!$AK$2:$AK$167,economics!$AJ$2:$AJ$167,TRUE))*economics!$AM$2:$AM$167))/(SUMPRODUCT((economics!$AG$2:$AG$167=$B41)*(economics!$D$2:$D$167="whr")*economics!$AI$2:$AI$167*(_xlfn.NORM.DIST(AV$3,economics!$AK$2:$AK$167,economics!$AJ$2:$AJ$167,TRUE)-_xlfn.NORM.DIST(AV$30,economics!$AK$2:$AK$167,economics!$AJ$2:$AJ$167,TRUE)))),"")</f>
        <v/>
      </c>
      <c r="AW41" t="str">
        <f t="array" ref="AW41">IFERROR((SUMPRODUCT((economics!$AG$2:$AG$167=$B41)*(economics!$D$2:$D$167="whr")*economics!$AI$2:$AI$167*(_xlfn.NORM.DIST(AW$3,economics!$AK$2:$AK$167,economics!$AJ$2:$AJ$167,TRUE)-_xlfn.NORM.DIST(AW$30,economics!$AK$2:$AK$167,economics!$AJ$2:$AJ$167,TRUE))*economics!$AM$2:$AM$167))/(SUMPRODUCT((economics!$AG$2:$AG$167=$B41)*(economics!$D$2:$D$167="whr")*economics!$AI$2:$AI$167*(_xlfn.NORM.DIST(AW$3,economics!$AK$2:$AK$167,economics!$AJ$2:$AJ$167,TRUE)-_xlfn.NORM.DIST(AW$30,economics!$AK$2:$AK$167,economics!$AJ$2:$AJ$167,TRUE)))),"")</f>
        <v/>
      </c>
      <c r="AX41" t="str">
        <f t="array" ref="AX41">IFERROR((SUMPRODUCT((economics!$AG$2:$AG$167=$B41)*(economics!$D$2:$D$167="whr")*economics!$AI$2:$AI$167*(_xlfn.NORM.DIST(AX$3,economics!$AK$2:$AK$167,economics!$AJ$2:$AJ$167,TRUE)-_xlfn.NORM.DIST(AX$30,economics!$AK$2:$AK$167,economics!$AJ$2:$AJ$167,TRUE))*economics!$AM$2:$AM$167))/(SUMPRODUCT((economics!$AG$2:$AG$167=$B41)*(economics!$D$2:$D$167="whr")*economics!$AI$2:$AI$167*(_xlfn.NORM.DIST(AX$3,economics!$AK$2:$AK$167,economics!$AJ$2:$AJ$167,TRUE)-_xlfn.NORM.DIST(AX$30,economics!$AK$2:$AK$167,economics!$AJ$2:$AJ$167,TRUE)))),"")</f>
        <v/>
      </c>
      <c r="AY41" t="str">
        <f t="array" ref="AY41">IFERROR((SUMPRODUCT((economics!$AG$2:$AG$167=$B41)*(economics!$D$2:$D$167="whr")*economics!$AI$2:$AI$167*(_xlfn.NORM.DIST(AY$3,economics!$AK$2:$AK$167,economics!$AJ$2:$AJ$167,TRUE)-_xlfn.NORM.DIST(AY$30,economics!$AK$2:$AK$167,economics!$AJ$2:$AJ$167,TRUE))*economics!$AM$2:$AM$167))/(SUMPRODUCT((economics!$AG$2:$AG$167=$B41)*(economics!$D$2:$D$167="whr")*economics!$AI$2:$AI$167*(_xlfn.NORM.DIST(AY$3,economics!$AK$2:$AK$167,economics!$AJ$2:$AJ$167,TRUE)-_xlfn.NORM.DIST(AY$30,economics!$AK$2:$AK$167,economics!$AJ$2:$AJ$167,TRUE)))),"")</f>
        <v/>
      </c>
      <c r="AZ41" t="str">
        <f t="array" ref="AZ41">IFERROR((SUMPRODUCT((economics!$AG$2:$AG$167=$B41)*(economics!$D$2:$D$167="whr")*economics!$AI$2:$AI$167*(_xlfn.NORM.DIST(AZ$3,economics!$AK$2:$AK$167,economics!$AJ$2:$AJ$167,TRUE)-_xlfn.NORM.DIST(AZ$30,economics!$AK$2:$AK$167,economics!$AJ$2:$AJ$167,TRUE))*economics!$AM$2:$AM$167))/(SUMPRODUCT((economics!$AG$2:$AG$167=$B41)*(economics!$D$2:$D$167="whr")*economics!$AI$2:$AI$167*(_xlfn.NORM.DIST(AZ$3,economics!$AK$2:$AK$167,economics!$AJ$2:$AJ$167,TRUE)-_xlfn.NORM.DIST(AZ$30,economics!$AK$2:$AK$167,economics!$AJ$2:$AJ$167,TRUE)))),"")</f>
        <v/>
      </c>
      <c r="BA41" t="str">
        <f t="array" ref="BA41">IFERROR((SUMPRODUCT((economics!$AG$2:$AG$167=$B41)*(economics!$D$2:$D$167="whr")*economics!$AI$2:$AI$167*(_xlfn.NORM.DIST(BA$3,economics!$AK$2:$AK$167,economics!$AJ$2:$AJ$167,TRUE)-_xlfn.NORM.DIST(BA$30,economics!$AK$2:$AK$167,economics!$AJ$2:$AJ$167,TRUE))*economics!$AM$2:$AM$167))/(SUMPRODUCT((economics!$AG$2:$AG$167=$B41)*(economics!$D$2:$D$167="whr")*economics!$AI$2:$AI$167*(_xlfn.NORM.DIST(BA$3,economics!$AK$2:$AK$167,economics!$AJ$2:$AJ$167,TRUE)-_xlfn.NORM.DIST(BA$30,economics!$AK$2:$AK$167,economics!$AJ$2:$AJ$167,TRUE)))),"")</f>
        <v/>
      </c>
      <c r="BB41" t="str">
        <f t="array" ref="BB41">IFERROR((SUMPRODUCT((economics!$AG$2:$AG$167=$B41)*(economics!$D$2:$D$167="whr")*economics!$AI$2:$AI$167*(_xlfn.NORM.DIST(BB$3,economics!$AK$2:$AK$167,economics!$AJ$2:$AJ$167,TRUE)-_xlfn.NORM.DIST(BB$30,economics!$AK$2:$AK$167,economics!$AJ$2:$AJ$167,TRUE))*economics!$AM$2:$AM$167))/(SUMPRODUCT((economics!$AG$2:$AG$167=$B41)*(economics!$D$2:$D$167="whr")*economics!$AI$2:$AI$167*(_xlfn.NORM.DIST(BB$3,economics!$AK$2:$AK$167,economics!$AJ$2:$AJ$167,TRUE)-_xlfn.NORM.DIST(BB$30,economics!$AK$2:$AK$167,economics!$AJ$2:$AJ$167,TRUE)))),"")</f>
        <v/>
      </c>
      <c r="BC41" t="str">
        <f t="array" ref="BC41">IFERROR((SUMPRODUCT((economics!$AG$2:$AG$167=$B41)*(economics!$D$2:$D$167="whr")*economics!$AI$2:$AI$167*(_xlfn.NORM.DIST(BC$3,economics!$AK$2:$AK$167,economics!$AJ$2:$AJ$167,TRUE)-_xlfn.NORM.DIST(BC$30,economics!$AK$2:$AK$167,economics!$AJ$2:$AJ$167,TRUE))*economics!$AM$2:$AM$167))/(SUMPRODUCT((economics!$AG$2:$AG$167=$B41)*(economics!$D$2:$D$167="whr")*economics!$AI$2:$AI$167*(_xlfn.NORM.DIST(BC$3,economics!$AK$2:$AK$167,economics!$AJ$2:$AJ$167,TRUE)-_xlfn.NORM.DIST(BC$30,economics!$AK$2:$AK$167,economics!$AJ$2:$AJ$167,TRUE)))),"")</f>
        <v/>
      </c>
      <c r="BD41" t="str">
        <f t="array" ref="BD41">IFERROR((SUMPRODUCT((economics!$AG$2:$AG$167=$B41)*(economics!$D$2:$D$167="whr")*economics!$AI$2:$AI$167*(_xlfn.NORM.DIST(BD$3,economics!$AK$2:$AK$167,economics!$AJ$2:$AJ$167,TRUE)-_xlfn.NORM.DIST(BD$30,economics!$AK$2:$AK$167,economics!$AJ$2:$AJ$167,TRUE))*economics!$AM$2:$AM$167))/(SUMPRODUCT((economics!$AG$2:$AG$167=$B41)*(economics!$D$2:$D$167="whr")*economics!$AI$2:$AI$167*(_xlfn.NORM.DIST(BD$3,economics!$AK$2:$AK$167,economics!$AJ$2:$AJ$167,TRUE)-_xlfn.NORM.DIST(BD$30,economics!$AK$2:$AK$167,economics!$AJ$2:$AJ$167,TRUE)))),"")</f>
        <v/>
      </c>
      <c r="BE41" t="str">
        <f t="array" ref="BE41">IFERROR((SUMPRODUCT((economics!$AG$2:$AG$167=$B41)*(economics!$D$2:$D$167="whr")*economics!$AI$2:$AI$167*(_xlfn.NORM.DIST(BE$3,economics!$AK$2:$AK$167,economics!$AJ$2:$AJ$167,TRUE)-_xlfn.NORM.DIST(BE$30,economics!$AK$2:$AK$167,economics!$AJ$2:$AJ$167,TRUE))*economics!$AM$2:$AM$167))/(SUMPRODUCT((economics!$AG$2:$AG$167=$B41)*(economics!$D$2:$D$167="whr")*economics!$AI$2:$AI$167*(_xlfn.NORM.DIST(BE$3,economics!$AK$2:$AK$167,economics!$AJ$2:$AJ$167,TRUE)-_xlfn.NORM.DIST(BE$30,economics!$AK$2:$AK$167,economics!$AJ$2:$AJ$167,TRUE)))),"")</f>
        <v/>
      </c>
      <c r="BF41" t="str">
        <f t="array" ref="BF41">IFERROR((SUMPRODUCT((economics!$AG$2:$AG$167=$B41)*(economics!$D$2:$D$167="whr")*economics!$AI$2:$AI$167*(_xlfn.NORM.DIST(BF$3,economics!$AK$2:$AK$167,economics!$AJ$2:$AJ$167,TRUE)-_xlfn.NORM.DIST(BF$30,economics!$AK$2:$AK$167,economics!$AJ$2:$AJ$167,TRUE))*economics!$AM$2:$AM$167))/(SUMPRODUCT((economics!$AG$2:$AG$167=$B41)*(economics!$D$2:$D$167="whr")*economics!$AI$2:$AI$167*(_xlfn.NORM.DIST(BF$3,economics!$AK$2:$AK$167,economics!$AJ$2:$AJ$167,TRUE)-_xlfn.NORM.DIST(BF$30,economics!$AK$2:$AK$167,economics!$AJ$2:$AJ$167,TRUE)))),"")</f>
        <v/>
      </c>
      <c r="BG41" t="str">
        <f t="array" ref="BG41">IFERROR((SUMPRODUCT((economics!$AG$2:$AG$167=$B41)*(economics!$D$2:$D$167="whr")*economics!$AI$2:$AI$167*(_xlfn.NORM.DIST(BG$3,economics!$AK$2:$AK$167,economics!$AJ$2:$AJ$167,TRUE)-_xlfn.NORM.DIST(BG$30,economics!$AK$2:$AK$167,economics!$AJ$2:$AJ$167,TRUE))*economics!$AM$2:$AM$167))/(SUMPRODUCT((economics!$AG$2:$AG$167=$B41)*(economics!$D$2:$D$167="whr")*economics!$AI$2:$AI$167*(_xlfn.NORM.DIST(BG$3,economics!$AK$2:$AK$167,economics!$AJ$2:$AJ$167,TRUE)-_xlfn.NORM.DIST(BG$30,economics!$AK$2:$AK$167,economics!$AJ$2:$AJ$167,TRUE)))),"")</f>
        <v/>
      </c>
      <c r="BH41" t="str">
        <f t="array" ref="BH41">IFERROR((SUMPRODUCT((economics!$AG$2:$AG$167=$B41)*(economics!$D$2:$D$167="whr")*economics!$AI$2:$AI$167*(_xlfn.NORM.DIST(BH$3,economics!$AK$2:$AK$167,economics!$AJ$2:$AJ$167,TRUE)-_xlfn.NORM.DIST(BH$30,economics!$AK$2:$AK$167,economics!$AJ$2:$AJ$167,TRUE))*economics!$AM$2:$AM$167))/(SUMPRODUCT((economics!$AG$2:$AG$167=$B41)*(economics!$D$2:$D$167="whr")*economics!$AI$2:$AI$167*(_xlfn.NORM.DIST(BH$3,economics!$AK$2:$AK$167,economics!$AJ$2:$AJ$167,TRUE)-_xlfn.NORM.DIST(BH$30,economics!$AK$2:$AK$167,economics!$AJ$2:$AJ$167,TRUE)))),"")</f>
        <v/>
      </c>
      <c r="BI41" t="str">
        <f t="array" ref="BI41">IFERROR((SUMPRODUCT((economics!$AG$2:$AG$167=$B41)*(economics!$D$2:$D$167="whr")*economics!$AI$2:$AI$167*(_xlfn.NORM.DIST(BI$3,economics!$AK$2:$AK$167,economics!$AJ$2:$AJ$167,TRUE)-_xlfn.NORM.DIST(BI$30,economics!$AK$2:$AK$167,economics!$AJ$2:$AJ$167,TRUE))*economics!$AM$2:$AM$167))/(SUMPRODUCT((economics!$AG$2:$AG$167=$B41)*(economics!$D$2:$D$167="whr")*economics!$AI$2:$AI$167*(_xlfn.NORM.DIST(BI$3,economics!$AK$2:$AK$167,economics!$AJ$2:$AJ$167,TRUE)-_xlfn.NORM.DIST(BI$30,economics!$AK$2:$AK$167,economics!$AJ$2:$AJ$167,TRUE)))),"")</f>
        <v/>
      </c>
      <c r="BJ41" t="str">
        <f t="array" ref="BJ41">IFERROR((SUMPRODUCT((economics!$AG$2:$AG$167=$B41)*(economics!$D$2:$D$167="whr")*economics!$AI$2:$AI$167*(_xlfn.NORM.DIST(BJ$3,economics!$AK$2:$AK$167,economics!$AJ$2:$AJ$167,TRUE)-_xlfn.NORM.DIST(BJ$30,economics!$AK$2:$AK$167,economics!$AJ$2:$AJ$167,TRUE))*economics!$AM$2:$AM$167))/(SUMPRODUCT((economics!$AG$2:$AG$167=$B41)*(economics!$D$2:$D$167="whr")*economics!$AI$2:$AI$167*(_xlfn.NORM.DIST(BJ$3,economics!$AK$2:$AK$167,economics!$AJ$2:$AJ$167,TRUE)-_xlfn.NORM.DIST(BJ$30,economics!$AK$2:$AK$167,economics!$AJ$2:$AJ$167,TRUE)))),"")</f>
        <v/>
      </c>
      <c r="BK41" t="str">
        <f t="array" ref="BK41">IFERROR((SUMPRODUCT((economics!$AG$2:$AG$167=$B41)*(economics!$D$2:$D$167="whr")*economics!$AI$2:$AI$167*(_xlfn.NORM.DIST(BK$3,economics!$AK$2:$AK$167,economics!$AJ$2:$AJ$167,TRUE)-_xlfn.NORM.DIST(BK$30,economics!$AK$2:$AK$167,economics!$AJ$2:$AJ$167,TRUE))*economics!$AM$2:$AM$167))/(SUMPRODUCT((economics!$AG$2:$AG$167=$B41)*(economics!$D$2:$D$167="whr")*economics!$AI$2:$AI$167*(_xlfn.NORM.DIST(BK$3,economics!$AK$2:$AK$167,economics!$AJ$2:$AJ$167,TRUE)-_xlfn.NORM.DIST(BK$30,economics!$AK$2:$AK$167,economics!$AJ$2:$AJ$167,TRUE)))),"")</f>
        <v/>
      </c>
      <c r="BL41" t="str">
        <f t="array" ref="BL41">IFERROR((SUMPRODUCT((economics!$AG$2:$AG$167=$B41)*(economics!$D$2:$D$167="whr")*economics!$AI$2:$AI$167*(_xlfn.NORM.DIST(BL$3,economics!$AK$2:$AK$167,economics!$AJ$2:$AJ$167,TRUE)-_xlfn.NORM.DIST(BL$30,economics!$AK$2:$AK$167,economics!$AJ$2:$AJ$167,TRUE))*economics!$AM$2:$AM$167))/(SUMPRODUCT((economics!$AG$2:$AG$167=$B41)*(economics!$D$2:$D$167="whr")*economics!$AI$2:$AI$167*(_xlfn.NORM.DIST(BL$3,economics!$AK$2:$AK$167,economics!$AJ$2:$AJ$167,TRUE)-_xlfn.NORM.DIST(BL$30,economics!$AK$2:$AK$167,economics!$AJ$2:$AJ$167,TRUE)))),"")</f>
        <v/>
      </c>
      <c r="BM41" t="str">
        <f t="array" ref="BM41">IFERROR((SUMPRODUCT((economics!$AG$2:$AG$167=$B41)*(economics!$D$2:$D$167="whr")*economics!$AI$2:$AI$167*(_xlfn.NORM.DIST(BM$3,economics!$AK$2:$AK$167,economics!$AJ$2:$AJ$167,TRUE)-_xlfn.NORM.DIST(BM$30,economics!$AK$2:$AK$167,economics!$AJ$2:$AJ$167,TRUE))*economics!$AM$2:$AM$167))/(SUMPRODUCT((economics!$AG$2:$AG$167=$B41)*(economics!$D$2:$D$167="whr")*economics!$AI$2:$AI$167*(_xlfn.NORM.DIST(BM$3,economics!$AK$2:$AK$167,economics!$AJ$2:$AJ$167,TRUE)-_xlfn.NORM.DIST(BM$30,economics!$AK$2:$AK$167,economics!$AJ$2:$AJ$167,TRUE)))),"")</f>
        <v/>
      </c>
      <c r="BN41" t="str">
        <f t="array" ref="BN41">IFERROR((SUMPRODUCT((economics!$AG$2:$AG$167=$B41)*(economics!$D$2:$D$167="whr")*economics!$AI$2:$AI$167*(_xlfn.NORM.DIST(BN$3,economics!$AK$2:$AK$167,economics!$AJ$2:$AJ$167,TRUE)-_xlfn.NORM.DIST(BN$30,economics!$AK$2:$AK$167,economics!$AJ$2:$AJ$167,TRUE))*economics!$AM$2:$AM$167))/(SUMPRODUCT((economics!$AG$2:$AG$167=$B41)*(economics!$D$2:$D$167="whr")*economics!$AI$2:$AI$167*(_xlfn.NORM.DIST(BN$3,economics!$AK$2:$AK$167,economics!$AJ$2:$AJ$167,TRUE)-_xlfn.NORM.DIST(BN$30,economics!$AK$2:$AK$167,economics!$AJ$2:$AJ$167,TRUE)))),"")</f>
        <v/>
      </c>
      <c r="BO41" t="str">
        <f t="array" ref="BO41">IFERROR((SUMPRODUCT((economics!$AG$2:$AG$167=$B41)*(economics!$D$2:$D$167="whr")*economics!$AI$2:$AI$167*(_xlfn.NORM.DIST(BO$3,economics!$AK$2:$AK$167,economics!$AJ$2:$AJ$167,TRUE)-_xlfn.NORM.DIST(BO$30,economics!$AK$2:$AK$167,economics!$AJ$2:$AJ$167,TRUE))*economics!$AM$2:$AM$167))/(SUMPRODUCT((economics!$AG$2:$AG$167=$B41)*(economics!$D$2:$D$167="whr")*economics!$AI$2:$AI$167*(_xlfn.NORM.DIST(BO$3,economics!$AK$2:$AK$167,economics!$AJ$2:$AJ$167,TRUE)-_xlfn.NORM.DIST(BO$30,economics!$AK$2:$AK$167,economics!$AJ$2:$AJ$167,TRUE)))),"")</f>
        <v/>
      </c>
      <c r="BP41" t="str">
        <f t="array" ref="BP41">IFERROR((SUMPRODUCT((economics!$AG$2:$AG$167=$B41)*(economics!$D$2:$D$167="whr")*economics!$AI$2:$AI$167*(_xlfn.NORM.DIST(BP$3,economics!$AK$2:$AK$167,economics!$AJ$2:$AJ$167,TRUE)-_xlfn.NORM.DIST(BP$30,economics!$AK$2:$AK$167,economics!$AJ$2:$AJ$167,TRUE))*economics!$AM$2:$AM$167))/(SUMPRODUCT((economics!$AG$2:$AG$167=$B41)*(economics!$D$2:$D$167="whr")*economics!$AI$2:$AI$167*(_xlfn.NORM.DIST(BP$3,economics!$AK$2:$AK$167,economics!$AJ$2:$AJ$167,TRUE)-_xlfn.NORM.DIST(BP$30,economics!$AK$2:$AK$167,economics!$AJ$2:$AJ$167,TRUE)))),"")</f>
        <v/>
      </c>
      <c r="BQ41" t="str">
        <f t="array" ref="BQ41">IFERROR((SUMPRODUCT((economics!$AG$2:$AG$167=$B41)*(economics!$D$2:$D$167="whr")*economics!$AI$2:$AI$167*(_xlfn.NORM.DIST(BQ$3,economics!$AK$2:$AK$167,economics!$AJ$2:$AJ$167,TRUE)-_xlfn.NORM.DIST(BQ$30,economics!$AK$2:$AK$167,economics!$AJ$2:$AJ$167,TRUE))*economics!$AM$2:$AM$167))/(SUMPRODUCT((economics!$AG$2:$AG$167=$B41)*(economics!$D$2:$D$167="whr")*economics!$AI$2:$AI$167*(_xlfn.NORM.DIST(BQ$3,economics!$AK$2:$AK$167,economics!$AJ$2:$AJ$167,TRUE)-_xlfn.NORM.DIST(BQ$30,economics!$AK$2:$AK$167,economics!$AJ$2:$AJ$167,TRUE)))),"")</f>
        <v/>
      </c>
      <c r="BR41" t="str">
        <f t="array" ref="BR41">IFERROR((SUMPRODUCT((economics!$AG$2:$AG$167=$B41)*(economics!$D$2:$D$167="whr")*economics!$AI$2:$AI$167*(_xlfn.NORM.DIST(BR$3,economics!$AK$2:$AK$167,economics!$AJ$2:$AJ$167,TRUE)-_xlfn.NORM.DIST(BR$30,economics!$AK$2:$AK$167,economics!$AJ$2:$AJ$167,TRUE))*economics!$AM$2:$AM$167))/(SUMPRODUCT((economics!$AG$2:$AG$167=$B41)*(economics!$D$2:$D$167="whr")*economics!$AI$2:$AI$167*(_xlfn.NORM.DIST(BR$3,economics!$AK$2:$AK$167,economics!$AJ$2:$AJ$167,TRUE)-_xlfn.NORM.DIST(BR$30,economics!$AK$2:$AK$167,economics!$AJ$2:$AJ$167,TRUE)))),"")</f>
        <v/>
      </c>
      <c r="BS41" t="str">
        <f t="array" ref="BS41">IFERROR((SUMPRODUCT((economics!$AG$2:$AG$167=$B41)*(economics!$D$2:$D$167="whr")*economics!$AI$2:$AI$167*(_xlfn.NORM.DIST(BS$3,economics!$AK$2:$AK$167,economics!$AJ$2:$AJ$167,TRUE)-_xlfn.NORM.DIST(BS$30,economics!$AK$2:$AK$167,economics!$AJ$2:$AJ$167,TRUE))*economics!$AM$2:$AM$167))/(SUMPRODUCT((economics!$AG$2:$AG$167=$B41)*(economics!$D$2:$D$167="whr")*economics!$AI$2:$AI$167*(_xlfn.NORM.DIST(BS$3,economics!$AK$2:$AK$167,economics!$AJ$2:$AJ$167,TRUE)-_xlfn.NORM.DIST(BS$30,economics!$AK$2:$AK$167,economics!$AJ$2:$AJ$167,TRUE)))),"")</f>
        <v/>
      </c>
      <c r="BT41" t="str">
        <f t="array" ref="BT41">IFERROR((SUMPRODUCT((economics!$AG$2:$AG$167=$B41)*(economics!$D$2:$D$167="whr")*economics!$AI$2:$AI$167*(_xlfn.NORM.DIST(BT$3,economics!$AK$2:$AK$167,economics!$AJ$2:$AJ$167,TRUE)-_xlfn.NORM.DIST(BT$30,economics!$AK$2:$AK$167,economics!$AJ$2:$AJ$167,TRUE))*economics!$AM$2:$AM$167))/(SUMPRODUCT((economics!$AG$2:$AG$167=$B41)*(economics!$D$2:$D$167="whr")*economics!$AI$2:$AI$167*(_xlfn.NORM.DIST(BT$3,economics!$AK$2:$AK$167,economics!$AJ$2:$AJ$167,TRUE)-_xlfn.NORM.DIST(BT$30,economics!$AK$2:$AK$167,economics!$AJ$2:$AJ$167,TRUE)))),"")</f>
        <v/>
      </c>
      <c r="BU41" t="str">
        <f t="array" ref="BU41">IFERROR((SUMPRODUCT((economics!$AG$2:$AG$167=$B41)*(economics!$D$2:$D$167="whr")*economics!$AI$2:$AI$167*(_xlfn.NORM.DIST(BU$3,economics!$AK$2:$AK$167,economics!$AJ$2:$AJ$167,TRUE)-_xlfn.NORM.DIST(BU$30,economics!$AK$2:$AK$167,economics!$AJ$2:$AJ$167,TRUE))*economics!$AM$2:$AM$167))/(SUMPRODUCT((economics!$AG$2:$AG$167=$B41)*(economics!$D$2:$D$167="whr")*economics!$AI$2:$AI$167*(_xlfn.NORM.DIST(BU$3,economics!$AK$2:$AK$167,economics!$AJ$2:$AJ$167,TRUE)-_xlfn.NORM.DIST(BU$30,economics!$AK$2:$AK$167,economics!$AJ$2:$AJ$167,TRUE)))),"")</f>
        <v/>
      </c>
      <c r="BV41" t="str">
        <f t="array" ref="BV41">IFERROR((SUMPRODUCT((economics!$AG$2:$AG$167=$B41)*(economics!$D$2:$D$167="whr")*economics!$AI$2:$AI$167*(_xlfn.NORM.DIST(BV$3,economics!$AK$2:$AK$167,economics!$AJ$2:$AJ$167,TRUE)-_xlfn.NORM.DIST(BV$30,economics!$AK$2:$AK$167,economics!$AJ$2:$AJ$167,TRUE))*economics!$AM$2:$AM$167))/(SUMPRODUCT((economics!$AG$2:$AG$167=$B41)*(economics!$D$2:$D$167="whr")*economics!$AI$2:$AI$167*(_xlfn.NORM.DIST(BV$3,economics!$AK$2:$AK$167,economics!$AJ$2:$AJ$167,TRUE)-_xlfn.NORM.DIST(BV$30,economics!$AK$2:$AK$167,economics!$AJ$2:$AJ$167,TRUE)))),"")</f>
        <v/>
      </c>
      <c r="BW41" t="str">
        <f t="array" ref="BW41">IFERROR((SUMPRODUCT((economics!$AG$2:$AG$167=$B41)*(economics!$D$2:$D$167="whr")*economics!$AI$2:$AI$167*(_xlfn.NORM.DIST(BW$3,economics!$AK$2:$AK$167,economics!$AJ$2:$AJ$167,TRUE)-_xlfn.NORM.DIST(BW$30,economics!$AK$2:$AK$167,economics!$AJ$2:$AJ$167,TRUE))*economics!$AM$2:$AM$167))/(SUMPRODUCT((economics!$AG$2:$AG$167=$B41)*(economics!$D$2:$D$167="whr")*economics!$AI$2:$AI$167*(_xlfn.NORM.DIST(BW$3,economics!$AK$2:$AK$167,economics!$AJ$2:$AJ$167,TRUE)-_xlfn.NORM.DIST(BW$30,economics!$AK$2:$AK$167,economics!$AJ$2:$AJ$167,TRUE)))),"")</f>
        <v/>
      </c>
      <c r="BX41" t="str">
        <f t="array" ref="BX41">IFERROR((SUMPRODUCT((economics!$AG$2:$AG$167=$B41)*(economics!$D$2:$D$167="whr")*economics!$AI$2:$AI$167*(_xlfn.NORM.DIST(BX$3,economics!$AK$2:$AK$167,economics!$AJ$2:$AJ$167,TRUE)-_xlfn.NORM.DIST(BX$30,economics!$AK$2:$AK$167,economics!$AJ$2:$AJ$167,TRUE))*economics!$AM$2:$AM$167))/(SUMPRODUCT((economics!$AG$2:$AG$167=$B41)*(economics!$D$2:$D$167="whr")*economics!$AI$2:$AI$167*(_xlfn.NORM.DIST(BX$3,economics!$AK$2:$AK$167,economics!$AJ$2:$AJ$167,TRUE)-_xlfn.NORM.DIST(BX$30,economics!$AK$2:$AK$167,economics!$AJ$2:$AJ$167,TRUE)))),"")</f>
        <v/>
      </c>
      <c r="BY41" t="str">
        <f t="array" ref="BY41">IFERROR((SUMPRODUCT((economics!$AG$2:$AG$167=$B41)*(economics!$D$2:$D$167="whr")*economics!$AI$2:$AI$167*(_xlfn.NORM.DIST(BY$3,economics!$AK$2:$AK$167,economics!$AJ$2:$AJ$167,TRUE)-_xlfn.NORM.DIST(BY$30,economics!$AK$2:$AK$167,economics!$AJ$2:$AJ$167,TRUE))*economics!$AM$2:$AM$167))/(SUMPRODUCT((economics!$AG$2:$AG$167=$B41)*(economics!$D$2:$D$167="whr")*economics!$AI$2:$AI$167*(_xlfn.NORM.DIST(BY$3,economics!$AK$2:$AK$167,economics!$AJ$2:$AJ$167,TRUE)-_xlfn.NORM.DIST(BY$30,economics!$AK$2:$AK$167,economics!$AJ$2:$AJ$167,TRUE)))),"")</f>
        <v/>
      </c>
      <c r="BZ41" t="str">
        <f t="array" ref="BZ41">IFERROR((SUMPRODUCT((economics!$AG$2:$AG$167=$B41)*(economics!$D$2:$D$167="whr")*economics!$AI$2:$AI$167*(_xlfn.NORM.DIST(BZ$3,economics!$AK$2:$AK$167,economics!$AJ$2:$AJ$167,TRUE)-_xlfn.NORM.DIST(BZ$30,economics!$AK$2:$AK$167,economics!$AJ$2:$AJ$167,TRUE))*economics!$AM$2:$AM$167))/(SUMPRODUCT((economics!$AG$2:$AG$167=$B41)*(economics!$D$2:$D$167="whr")*economics!$AI$2:$AI$167*(_xlfn.NORM.DIST(BZ$3,economics!$AK$2:$AK$167,economics!$AJ$2:$AJ$167,TRUE)-_xlfn.NORM.DIST(BZ$30,economics!$AK$2:$AK$167,economics!$AJ$2:$AJ$167,TRUE)))),"")</f>
        <v/>
      </c>
      <c r="CA41" t="str">
        <f t="array" ref="CA41">IFERROR((SUMPRODUCT((economics!$AG$2:$AG$167=$B41)*(economics!$D$2:$D$167="whr")*economics!$AI$2:$AI$167*(_xlfn.NORM.DIST(CA$3,economics!$AK$2:$AK$167,economics!$AJ$2:$AJ$167,TRUE)-_xlfn.NORM.DIST(CA$30,economics!$AK$2:$AK$167,economics!$AJ$2:$AJ$167,TRUE))*economics!$AM$2:$AM$167))/(SUMPRODUCT((economics!$AG$2:$AG$167=$B41)*(economics!$D$2:$D$167="whr")*economics!$AI$2:$AI$167*(_xlfn.NORM.DIST(CA$3,economics!$AK$2:$AK$167,economics!$AJ$2:$AJ$167,TRUE)-_xlfn.NORM.DIST(CA$30,economics!$AK$2:$AK$167,economics!$AJ$2:$AJ$167,TRUE)))),"")</f>
        <v/>
      </c>
      <c r="CB41" t="str">
        <f t="array" ref="CB41">IFERROR((SUMPRODUCT((economics!$AG$2:$AG$167=$B41)*(economics!$D$2:$D$167="whr")*economics!$AI$2:$AI$167*(_xlfn.NORM.DIST(CB$3,economics!$AK$2:$AK$167,economics!$AJ$2:$AJ$167,TRUE)-_xlfn.NORM.DIST(CB$30,economics!$AK$2:$AK$167,economics!$AJ$2:$AJ$167,TRUE))*economics!$AM$2:$AM$167))/(SUMPRODUCT((economics!$AG$2:$AG$167=$B41)*(economics!$D$2:$D$167="whr")*economics!$AI$2:$AI$167*(_xlfn.NORM.DIST(CB$3,economics!$AK$2:$AK$167,economics!$AJ$2:$AJ$167,TRUE)-_xlfn.NORM.DIST(CB$30,economics!$AK$2:$AK$167,economics!$AJ$2:$AJ$167,TRUE)))),"")</f>
        <v/>
      </c>
      <c r="CC41" t="str">
        <f t="array" ref="CC41">IFERROR((SUMPRODUCT((economics!$AG$2:$AG$167=$B41)*(economics!$D$2:$D$167="whr")*economics!$AI$2:$AI$167*(_xlfn.NORM.DIST(CC$3,economics!$AK$2:$AK$167,economics!$AJ$2:$AJ$167,TRUE)-_xlfn.NORM.DIST(CC$30,economics!$AK$2:$AK$167,economics!$AJ$2:$AJ$167,TRUE))*economics!$AM$2:$AM$167))/(SUMPRODUCT((economics!$AG$2:$AG$167=$B41)*(economics!$D$2:$D$167="whr")*economics!$AI$2:$AI$167*(_xlfn.NORM.DIST(CC$3,economics!$AK$2:$AK$167,economics!$AJ$2:$AJ$167,TRUE)-_xlfn.NORM.DIST(CC$30,economics!$AK$2:$AK$167,economics!$AJ$2:$AJ$167,TRUE)))),"")</f>
        <v/>
      </c>
      <c r="CD41" t="str">
        <f t="array" ref="CD41">IFERROR((SUMPRODUCT((economics!$AG$2:$AG$167=$B41)*(economics!$D$2:$D$167="whr")*economics!$AI$2:$AI$167*(_xlfn.NORM.DIST(CD$3,economics!$AK$2:$AK$167,economics!$AJ$2:$AJ$167,TRUE)-_xlfn.NORM.DIST(CD$30,economics!$AK$2:$AK$167,economics!$AJ$2:$AJ$167,TRUE))*economics!$AM$2:$AM$167))/(SUMPRODUCT((economics!$AG$2:$AG$167=$B41)*(economics!$D$2:$D$167="whr")*economics!$AI$2:$AI$167*(_xlfn.NORM.DIST(CD$3,economics!$AK$2:$AK$167,economics!$AJ$2:$AJ$167,TRUE)-_xlfn.NORM.DIST(CD$30,economics!$AK$2:$AK$167,economics!$AJ$2:$AJ$167,TRUE)))),"")</f>
        <v/>
      </c>
      <c r="CE41" t="str">
        <f t="array" ref="CE41">IFERROR((SUMPRODUCT((economics!$AG$2:$AG$167=$B41)*(economics!$D$2:$D$167="whr")*economics!$AI$2:$AI$167*(_xlfn.NORM.DIST(CE$3,economics!$AK$2:$AK$167,economics!$AJ$2:$AJ$167,TRUE)-_xlfn.NORM.DIST(CE$30,economics!$AK$2:$AK$167,economics!$AJ$2:$AJ$167,TRUE))*economics!$AM$2:$AM$167))/(SUMPRODUCT((economics!$AG$2:$AG$167=$B41)*(economics!$D$2:$D$167="whr")*economics!$AI$2:$AI$167*(_xlfn.NORM.DIST(CE$3,economics!$AK$2:$AK$167,economics!$AJ$2:$AJ$167,TRUE)-_xlfn.NORM.DIST(CE$30,economics!$AK$2:$AK$167,economics!$AJ$2:$AJ$167,TRUE)))),"")</f>
        <v/>
      </c>
      <c r="CF41" t="str">
        <f t="array" ref="CF41">IFERROR((SUMPRODUCT((economics!$AG$2:$AG$167=$B41)*(economics!$D$2:$D$167="whr")*economics!$AI$2:$AI$167*(_xlfn.NORM.DIST(CF$3,economics!$AK$2:$AK$167,economics!$AJ$2:$AJ$167,TRUE)-_xlfn.NORM.DIST(CF$30,economics!$AK$2:$AK$167,economics!$AJ$2:$AJ$167,TRUE))*economics!$AM$2:$AM$167))/(SUMPRODUCT((economics!$AG$2:$AG$167=$B41)*(economics!$D$2:$D$167="whr")*economics!$AI$2:$AI$167*(_xlfn.NORM.DIST(CF$3,economics!$AK$2:$AK$167,economics!$AJ$2:$AJ$167,TRUE)-_xlfn.NORM.DIST(CF$30,economics!$AK$2:$AK$167,economics!$AJ$2:$AJ$167,TRUE)))),"")</f>
        <v/>
      </c>
      <c r="CG41" t="str">
        <f t="array" ref="CG41">IFERROR((SUMPRODUCT((economics!$AG$2:$AG$167=$B41)*(economics!$D$2:$D$167="whr")*economics!$AI$2:$AI$167*(_xlfn.NORM.DIST(CG$3,economics!$AK$2:$AK$167,economics!$AJ$2:$AJ$167,TRUE)-_xlfn.NORM.DIST(CG$30,economics!$AK$2:$AK$167,economics!$AJ$2:$AJ$167,TRUE))*economics!$AM$2:$AM$167))/(SUMPRODUCT((economics!$AG$2:$AG$167=$B41)*(economics!$D$2:$D$167="whr")*economics!$AI$2:$AI$167*(_xlfn.NORM.DIST(CG$3,economics!$AK$2:$AK$167,economics!$AJ$2:$AJ$167,TRUE)-_xlfn.NORM.DIST(CG$30,economics!$AK$2:$AK$167,economics!$AJ$2:$AJ$167,TRUE)))),"")</f>
        <v/>
      </c>
      <c r="CH41" t="str">
        <f t="array" ref="CH41">IFERROR((SUMPRODUCT((economics!$AG$2:$AG$167=$B41)*(economics!$D$2:$D$167="whr")*economics!$AI$2:$AI$167*(_xlfn.NORM.DIST(CH$3,economics!$AK$2:$AK$167,economics!$AJ$2:$AJ$167,TRUE)-_xlfn.NORM.DIST(CH$30,economics!$AK$2:$AK$167,economics!$AJ$2:$AJ$167,TRUE))*economics!$AM$2:$AM$167))/(SUMPRODUCT((economics!$AG$2:$AG$167=$B41)*(economics!$D$2:$D$167="whr")*economics!$AI$2:$AI$167*(_xlfn.NORM.DIST(CH$3,economics!$AK$2:$AK$167,economics!$AJ$2:$AJ$167,TRUE)-_xlfn.NORM.DIST(CH$30,economics!$AK$2:$AK$167,economics!$AJ$2:$AJ$167,TRUE)))),"")</f>
        <v/>
      </c>
    </row>
    <row r="42" spans="1:86" x14ac:dyDescent="0.35">
      <c r="A42" t="str">
        <f t="shared" si="0"/>
        <v>chemicals 20</v>
      </c>
      <c r="B42">
        <f t="shared" si="0"/>
        <v>20</v>
      </c>
      <c r="E42" t="str">
        <f t="array" ref="E42">IFERROR((SUMPRODUCT((economics!$AG$2:$AG$167=$B42)*(economics!$D$2:$D$167="whr")*economics!$AI$2:$AI$167*(_xlfn.NORM.DIST(E$3,economics!$AK$2:$AK$167,economics!$AJ$2:$AJ$167,TRUE)-_xlfn.NORM.DIST(E$30,economics!$AK$2:$AK$167,economics!$AJ$2:$AJ$167,TRUE))*economics!$AM$2:$AM$167))/(SUMPRODUCT((economics!$AG$2:$AG$167=$B42)*(economics!$D$2:$D$167="whr")*economics!$AI$2:$AI$167*(_xlfn.NORM.DIST(E$3,economics!$AK$2:$AK$167,economics!$AJ$2:$AJ$167,TRUE)-_xlfn.NORM.DIST(E$30,economics!$AK$2:$AK$167,economics!$AJ$2:$AJ$167,TRUE)))),"")</f>
        <v/>
      </c>
      <c r="F42" t="str">
        <f t="array" ref="F42">IFERROR((SUMPRODUCT((economics!$AG$2:$AG$167=$B42)*(economics!$D$2:$D$167="whr")*economics!$AI$2:$AI$167*(_xlfn.NORM.DIST(F$3,economics!$AK$2:$AK$167,economics!$AJ$2:$AJ$167,TRUE)-_xlfn.NORM.DIST(F$30,economics!$AK$2:$AK$167,economics!$AJ$2:$AJ$167,TRUE))*economics!$AM$2:$AM$167))/(SUMPRODUCT((economics!$AG$2:$AG$167=$B42)*(economics!$D$2:$D$167="whr")*economics!$AI$2:$AI$167*(_xlfn.NORM.DIST(F$3,economics!$AK$2:$AK$167,economics!$AJ$2:$AJ$167,TRUE)-_xlfn.NORM.DIST(F$30,economics!$AK$2:$AK$167,economics!$AJ$2:$AJ$167,TRUE)))),"")</f>
        <v/>
      </c>
      <c r="G42" t="str">
        <f t="array" ref="G42">IFERROR((SUMPRODUCT((economics!$AG$2:$AG$167=$B42)*(economics!$D$2:$D$167="whr")*economics!$AI$2:$AI$167*(_xlfn.NORM.DIST(G$3,economics!$AK$2:$AK$167,economics!$AJ$2:$AJ$167,TRUE)-_xlfn.NORM.DIST(G$30,economics!$AK$2:$AK$167,economics!$AJ$2:$AJ$167,TRUE))*economics!$AM$2:$AM$167))/(SUMPRODUCT((economics!$AG$2:$AG$167=$B42)*(economics!$D$2:$D$167="whr")*economics!$AI$2:$AI$167*(_xlfn.NORM.DIST(G$3,economics!$AK$2:$AK$167,economics!$AJ$2:$AJ$167,TRUE)-_xlfn.NORM.DIST(G$30,economics!$AK$2:$AK$167,economics!$AJ$2:$AJ$167,TRUE)))),"")</f>
        <v/>
      </c>
      <c r="H42" t="str">
        <f t="array" ref="H42">IFERROR((SUMPRODUCT((economics!$AG$2:$AG$167=$B42)*(economics!$D$2:$D$167="whr")*economics!$AI$2:$AI$167*(_xlfn.NORM.DIST(H$3,economics!$AK$2:$AK$167,economics!$AJ$2:$AJ$167,TRUE)-_xlfn.NORM.DIST(H$30,economics!$AK$2:$AK$167,economics!$AJ$2:$AJ$167,TRUE))*economics!$AM$2:$AM$167))/(SUMPRODUCT((economics!$AG$2:$AG$167=$B42)*(economics!$D$2:$D$167="whr")*economics!$AI$2:$AI$167*(_xlfn.NORM.DIST(H$3,economics!$AK$2:$AK$167,economics!$AJ$2:$AJ$167,TRUE)-_xlfn.NORM.DIST(H$30,economics!$AK$2:$AK$167,economics!$AJ$2:$AJ$167,TRUE)))),"")</f>
        <v/>
      </c>
      <c r="I42" t="str">
        <f t="array" ref="I42">IFERROR((SUMPRODUCT((economics!$AG$2:$AG$167=$B42)*(economics!$D$2:$D$167="whr")*economics!$AI$2:$AI$167*(_xlfn.NORM.DIST(I$3,economics!$AK$2:$AK$167,economics!$AJ$2:$AJ$167,TRUE)-_xlfn.NORM.DIST(I$30,economics!$AK$2:$AK$167,economics!$AJ$2:$AJ$167,TRUE))*economics!$AM$2:$AM$167))/(SUMPRODUCT((economics!$AG$2:$AG$167=$B42)*(economics!$D$2:$D$167="whr")*economics!$AI$2:$AI$167*(_xlfn.NORM.DIST(I$3,economics!$AK$2:$AK$167,economics!$AJ$2:$AJ$167,TRUE)-_xlfn.NORM.DIST(I$30,economics!$AK$2:$AK$167,economics!$AJ$2:$AJ$167,TRUE)))),"")</f>
        <v/>
      </c>
      <c r="J42" t="str">
        <f t="array" ref="J42">IFERROR((SUMPRODUCT((economics!$AG$2:$AG$167=$B42)*(economics!$D$2:$D$167="whr")*economics!$AI$2:$AI$167*(_xlfn.NORM.DIST(J$3,economics!$AK$2:$AK$167,economics!$AJ$2:$AJ$167,TRUE)-_xlfn.NORM.DIST(J$30,economics!$AK$2:$AK$167,economics!$AJ$2:$AJ$167,TRUE))*economics!$AM$2:$AM$167))/(SUMPRODUCT((economics!$AG$2:$AG$167=$B42)*(economics!$D$2:$D$167="whr")*economics!$AI$2:$AI$167*(_xlfn.NORM.DIST(J$3,economics!$AK$2:$AK$167,economics!$AJ$2:$AJ$167,TRUE)-_xlfn.NORM.DIST(J$30,economics!$AK$2:$AK$167,economics!$AJ$2:$AJ$167,TRUE)))),"")</f>
        <v/>
      </c>
      <c r="K42" t="str">
        <f t="array" ref="K42">IFERROR((SUMPRODUCT((economics!$AG$2:$AG$167=$B42)*(economics!$D$2:$D$167="whr")*economics!$AI$2:$AI$167*(_xlfn.NORM.DIST(K$3,economics!$AK$2:$AK$167,economics!$AJ$2:$AJ$167,TRUE)-_xlfn.NORM.DIST(K$30,economics!$AK$2:$AK$167,economics!$AJ$2:$AJ$167,TRUE))*economics!$AM$2:$AM$167))/(SUMPRODUCT((economics!$AG$2:$AG$167=$B42)*(economics!$D$2:$D$167="whr")*economics!$AI$2:$AI$167*(_xlfn.NORM.DIST(K$3,economics!$AK$2:$AK$167,economics!$AJ$2:$AJ$167,TRUE)-_xlfn.NORM.DIST(K$30,economics!$AK$2:$AK$167,economics!$AJ$2:$AJ$167,TRUE)))),"")</f>
        <v/>
      </c>
      <c r="L42" t="str">
        <f t="array" ref="L42">IFERROR((SUMPRODUCT((economics!$AG$2:$AG$167=$B42)*(economics!$D$2:$D$167="whr")*economics!$AI$2:$AI$167*(_xlfn.NORM.DIST(L$3,economics!$AK$2:$AK$167,economics!$AJ$2:$AJ$167,TRUE)-_xlfn.NORM.DIST(L$30,economics!$AK$2:$AK$167,economics!$AJ$2:$AJ$167,TRUE))*economics!$AM$2:$AM$167))/(SUMPRODUCT((economics!$AG$2:$AG$167=$B42)*(economics!$D$2:$D$167="whr")*economics!$AI$2:$AI$167*(_xlfn.NORM.DIST(L$3,economics!$AK$2:$AK$167,economics!$AJ$2:$AJ$167,TRUE)-_xlfn.NORM.DIST(L$30,economics!$AK$2:$AK$167,economics!$AJ$2:$AJ$167,TRUE)))),"")</f>
        <v/>
      </c>
      <c r="M42" t="str">
        <f t="array" ref="M42">IFERROR((SUMPRODUCT((economics!$AG$2:$AG$167=$B42)*(economics!$D$2:$D$167="whr")*economics!$AI$2:$AI$167*(_xlfn.NORM.DIST(M$3,economics!$AK$2:$AK$167,economics!$AJ$2:$AJ$167,TRUE)-_xlfn.NORM.DIST(M$30,economics!$AK$2:$AK$167,economics!$AJ$2:$AJ$167,TRUE))*economics!$AM$2:$AM$167))/(SUMPRODUCT((economics!$AG$2:$AG$167=$B42)*(economics!$D$2:$D$167="whr")*economics!$AI$2:$AI$167*(_xlfn.NORM.DIST(M$3,economics!$AK$2:$AK$167,economics!$AJ$2:$AJ$167,TRUE)-_xlfn.NORM.DIST(M$30,economics!$AK$2:$AK$167,economics!$AJ$2:$AJ$167,TRUE)))),"")</f>
        <v/>
      </c>
      <c r="N42" t="str">
        <f t="array" ref="N42">IFERROR((SUMPRODUCT((economics!$AG$2:$AG$167=$B42)*(economics!$D$2:$D$167="whr")*economics!$AI$2:$AI$167*(_xlfn.NORM.DIST(N$3,economics!$AK$2:$AK$167,economics!$AJ$2:$AJ$167,TRUE)-_xlfn.NORM.DIST(N$30,economics!$AK$2:$AK$167,economics!$AJ$2:$AJ$167,TRUE))*economics!$AM$2:$AM$167))/(SUMPRODUCT((economics!$AG$2:$AG$167=$B42)*(economics!$D$2:$D$167="whr")*economics!$AI$2:$AI$167*(_xlfn.NORM.DIST(N$3,economics!$AK$2:$AK$167,economics!$AJ$2:$AJ$167,TRUE)-_xlfn.NORM.DIST(N$30,economics!$AK$2:$AK$167,economics!$AJ$2:$AJ$167,TRUE)))),"")</f>
        <v/>
      </c>
      <c r="O42" t="str">
        <f t="array" ref="O42">IFERROR((SUMPRODUCT((economics!$AG$2:$AG$167=$B42)*(economics!$D$2:$D$167="whr")*economics!$AI$2:$AI$167*(_xlfn.NORM.DIST(O$3,economics!$AK$2:$AK$167,economics!$AJ$2:$AJ$167,TRUE)-_xlfn.NORM.DIST(O$30,economics!$AK$2:$AK$167,economics!$AJ$2:$AJ$167,TRUE))*economics!$AM$2:$AM$167))/(SUMPRODUCT((economics!$AG$2:$AG$167=$B42)*(economics!$D$2:$D$167="whr")*economics!$AI$2:$AI$167*(_xlfn.NORM.DIST(O$3,economics!$AK$2:$AK$167,economics!$AJ$2:$AJ$167,TRUE)-_xlfn.NORM.DIST(O$30,economics!$AK$2:$AK$167,economics!$AJ$2:$AJ$167,TRUE)))),"")</f>
        <v/>
      </c>
      <c r="P42" t="str">
        <f t="array" ref="P42">IFERROR((SUMPRODUCT((economics!$AG$2:$AG$167=$B42)*(economics!$D$2:$D$167="whr")*economics!$AI$2:$AI$167*(_xlfn.NORM.DIST(P$3,economics!$AK$2:$AK$167,economics!$AJ$2:$AJ$167,TRUE)-_xlfn.NORM.DIST(P$30,economics!$AK$2:$AK$167,economics!$AJ$2:$AJ$167,TRUE))*economics!$AM$2:$AM$167))/(SUMPRODUCT((economics!$AG$2:$AG$167=$B42)*(economics!$D$2:$D$167="whr")*economics!$AI$2:$AI$167*(_xlfn.NORM.DIST(P$3,economics!$AK$2:$AK$167,economics!$AJ$2:$AJ$167,TRUE)-_xlfn.NORM.DIST(P$30,economics!$AK$2:$AK$167,economics!$AJ$2:$AJ$167,TRUE)))),"")</f>
        <v/>
      </c>
      <c r="Q42" t="str">
        <f t="array" ref="Q42">IFERROR((SUMPRODUCT((economics!$AG$2:$AG$167=$B42)*(economics!$D$2:$D$167="whr")*economics!$AI$2:$AI$167*(_xlfn.NORM.DIST(Q$3,economics!$AK$2:$AK$167,economics!$AJ$2:$AJ$167,TRUE)-_xlfn.NORM.DIST(Q$30,economics!$AK$2:$AK$167,economics!$AJ$2:$AJ$167,TRUE))*economics!$AM$2:$AM$167))/(SUMPRODUCT((economics!$AG$2:$AG$167=$B42)*(economics!$D$2:$D$167="whr")*economics!$AI$2:$AI$167*(_xlfn.NORM.DIST(Q$3,economics!$AK$2:$AK$167,economics!$AJ$2:$AJ$167,TRUE)-_xlfn.NORM.DIST(Q$30,economics!$AK$2:$AK$167,economics!$AJ$2:$AJ$167,TRUE)))),"")</f>
        <v/>
      </c>
      <c r="R42" t="str">
        <f t="array" ref="R42">IFERROR((SUMPRODUCT((economics!$AG$2:$AG$167=$B42)*(economics!$D$2:$D$167="whr")*economics!$AI$2:$AI$167*(_xlfn.NORM.DIST(R$3,economics!$AK$2:$AK$167,economics!$AJ$2:$AJ$167,TRUE)-_xlfn.NORM.DIST(R$30,economics!$AK$2:$AK$167,economics!$AJ$2:$AJ$167,TRUE))*economics!$AM$2:$AM$167))/(SUMPRODUCT((economics!$AG$2:$AG$167=$B42)*(economics!$D$2:$D$167="whr")*economics!$AI$2:$AI$167*(_xlfn.NORM.DIST(R$3,economics!$AK$2:$AK$167,economics!$AJ$2:$AJ$167,TRUE)-_xlfn.NORM.DIST(R$30,economics!$AK$2:$AK$167,economics!$AJ$2:$AJ$167,TRUE)))),"")</f>
        <v/>
      </c>
      <c r="S42" t="str">
        <f t="array" ref="S42">IFERROR((SUMPRODUCT((economics!$AG$2:$AG$167=$B42)*(economics!$D$2:$D$167="whr")*economics!$AI$2:$AI$167*(_xlfn.NORM.DIST(S$3,economics!$AK$2:$AK$167,economics!$AJ$2:$AJ$167,TRUE)-_xlfn.NORM.DIST(S$30,economics!$AK$2:$AK$167,economics!$AJ$2:$AJ$167,TRUE))*economics!$AM$2:$AM$167))/(SUMPRODUCT((economics!$AG$2:$AG$167=$B42)*(economics!$D$2:$D$167="whr")*economics!$AI$2:$AI$167*(_xlfn.NORM.DIST(S$3,economics!$AK$2:$AK$167,economics!$AJ$2:$AJ$167,TRUE)-_xlfn.NORM.DIST(S$30,economics!$AK$2:$AK$167,economics!$AJ$2:$AJ$167,TRUE)))),"")</f>
        <v/>
      </c>
      <c r="T42" t="str">
        <f t="array" ref="T42">IFERROR((SUMPRODUCT((economics!$AG$2:$AG$167=$B42)*(economics!$D$2:$D$167="whr")*economics!$AI$2:$AI$167*(_xlfn.NORM.DIST(T$3,economics!$AK$2:$AK$167,economics!$AJ$2:$AJ$167,TRUE)-_xlfn.NORM.DIST(T$30,economics!$AK$2:$AK$167,economics!$AJ$2:$AJ$167,TRUE))*economics!$AM$2:$AM$167))/(SUMPRODUCT((economics!$AG$2:$AG$167=$B42)*(economics!$D$2:$D$167="whr")*economics!$AI$2:$AI$167*(_xlfn.NORM.DIST(T$3,economics!$AK$2:$AK$167,economics!$AJ$2:$AJ$167,TRUE)-_xlfn.NORM.DIST(T$30,economics!$AK$2:$AK$167,economics!$AJ$2:$AJ$167,TRUE)))),"")</f>
        <v/>
      </c>
      <c r="U42" t="str">
        <f t="array" ref="U42">IFERROR((SUMPRODUCT((economics!$AG$2:$AG$167=$B42)*(economics!$D$2:$D$167="whr")*economics!$AI$2:$AI$167*(_xlfn.NORM.DIST(U$3,economics!$AK$2:$AK$167,economics!$AJ$2:$AJ$167,TRUE)-_xlfn.NORM.DIST(U$30,economics!$AK$2:$AK$167,economics!$AJ$2:$AJ$167,TRUE))*economics!$AM$2:$AM$167))/(SUMPRODUCT((economics!$AG$2:$AG$167=$B42)*(economics!$D$2:$D$167="whr")*economics!$AI$2:$AI$167*(_xlfn.NORM.DIST(U$3,economics!$AK$2:$AK$167,economics!$AJ$2:$AJ$167,TRUE)-_xlfn.NORM.DIST(U$30,economics!$AK$2:$AK$167,economics!$AJ$2:$AJ$167,TRUE)))),"")</f>
        <v/>
      </c>
      <c r="V42" t="str">
        <f t="array" ref="V42">IFERROR((SUMPRODUCT((economics!$AG$2:$AG$167=$B42)*(economics!$D$2:$D$167="whr")*economics!$AI$2:$AI$167*(_xlfn.NORM.DIST(V$3,economics!$AK$2:$AK$167,economics!$AJ$2:$AJ$167,TRUE)-_xlfn.NORM.DIST(V$30,economics!$AK$2:$AK$167,economics!$AJ$2:$AJ$167,TRUE))*economics!$AM$2:$AM$167))/(SUMPRODUCT((economics!$AG$2:$AG$167=$B42)*(economics!$D$2:$D$167="whr")*economics!$AI$2:$AI$167*(_xlfn.NORM.DIST(V$3,economics!$AK$2:$AK$167,economics!$AJ$2:$AJ$167,TRUE)-_xlfn.NORM.DIST(V$30,economics!$AK$2:$AK$167,economics!$AJ$2:$AJ$167,TRUE)))),"")</f>
        <v/>
      </c>
      <c r="W42" t="str">
        <f t="array" ref="W42">IFERROR((SUMPRODUCT((economics!$AG$2:$AG$167=$B42)*(economics!$D$2:$D$167="whr")*economics!$AI$2:$AI$167*(_xlfn.NORM.DIST(W$3,economics!$AK$2:$AK$167,economics!$AJ$2:$AJ$167,TRUE)-_xlfn.NORM.DIST(W$30,economics!$AK$2:$AK$167,economics!$AJ$2:$AJ$167,TRUE))*economics!$AM$2:$AM$167))/(SUMPRODUCT((economics!$AG$2:$AG$167=$B42)*(economics!$D$2:$D$167="whr")*economics!$AI$2:$AI$167*(_xlfn.NORM.DIST(W$3,economics!$AK$2:$AK$167,economics!$AJ$2:$AJ$167,TRUE)-_xlfn.NORM.DIST(W$30,economics!$AK$2:$AK$167,economics!$AJ$2:$AJ$167,TRUE)))),"")</f>
        <v/>
      </c>
      <c r="X42" t="str">
        <f t="array" ref="X42">IFERROR((SUMPRODUCT((economics!$AG$2:$AG$167=$B42)*(economics!$D$2:$D$167="whr")*economics!$AI$2:$AI$167*(_xlfn.NORM.DIST(X$3,economics!$AK$2:$AK$167,economics!$AJ$2:$AJ$167,TRUE)-_xlfn.NORM.DIST(X$30,economics!$AK$2:$AK$167,economics!$AJ$2:$AJ$167,TRUE))*economics!$AM$2:$AM$167))/(SUMPRODUCT((economics!$AG$2:$AG$167=$B42)*(economics!$D$2:$D$167="whr")*economics!$AI$2:$AI$167*(_xlfn.NORM.DIST(X$3,economics!$AK$2:$AK$167,economics!$AJ$2:$AJ$167,TRUE)-_xlfn.NORM.DIST(X$30,economics!$AK$2:$AK$167,economics!$AJ$2:$AJ$167,TRUE)))),"")</f>
        <v/>
      </c>
      <c r="Y42" t="str">
        <f t="array" ref="Y42">IFERROR((SUMPRODUCT((economics!$AG$2:$AG$167=$B42)*(economics!$D$2:$D$167="whr")*economics!$AI$2:$AI$167*(_xlfn.NORM.DIST(Y$3,economics!$AK$2:$AK$167,economics!$AJ$2:$AJ$167,TRUE)-_xlfn.NORM.DIST(Y$30,economics!$AK$2:$AK$167,economics!$AJ$2:$AJ$167,TRUE))*economics!$AM$2:$AM$167))/(SUMPRODUCT((economics!$AG$2:$AG$167=$B42)*(economics!$D$2:$D$167="whr")*economics!$AI$2:$AI$167*(_xlfn.NORM.DIST(Y$3,economics!$AK$2:$AK$167,economics!$AJ$2:$AJ$167,TRUE)-_xlfn.NORM.DIST(Y$30,economics!$AK$2:$AK$167,economics!$AJ$2:$AJ$167,TRUE)))),"")</f>
        <v/>
      </c>
      <c r="Z42" t="str">
        <f t="array" ref="Z42">IFERROR((SUMPRODUCT((economics!$AG$2:$AG$167=$B42)*(economics!$D$2:$D$167="whr")*economics!$AI$2:$AI$167*(_xlfn.NORM.DIST(Z$3,economics!$AK$2:$AK$167,economics!$AJ$2:$AJ$167,TRUE)-_xlfn.NORM.DIST(Z$30,economics!$AK$2:$AK$167,economics!$AJ$2:$AJ$167,TRUE))*economics!$AM$2:$AM$167))/(SUMPRODUCT((economics!$AG$2:$AG$167=$B42)*(economics!$D$2:$D$167="whr")*economics!$AI$2:$AI$167*(_xlfn.NORM.DIST(Z$3,economics!$AK$2:$AK$167,economics!$AJ$2:$AJ$167,TRUE)-_xlfn.NORM.DIST(Z$30,economics!$AK$2:$AK$167,economics!$AJ$2:$AJ$167,TRUE)))),"")</f>
        <v/>
      </c>
      <c r="AA42" t="str">
        <f t="array" ref="AA42">IFERROR((SUMPRODUCT((economics!$AG$2:$AG$167=$B42)*(economics!$D$2:$D$167="whr")*economics!$AI$2:$AI$167*(_xlfn.NORM.DIST(AA$3,economics!$AK$2:$AK$167,economics!$AJ$2:$AJ$167,TRUE)-_xlfn.NORM.DIST(AA$30,economics!$AK$2:$AK$167,economics!$AJ$2:$AJ$167,TRUE))*economics!$AM$2:$AM$167))/(SUMPRODUCT((economics!$AG$2:$AG$167=$B42)*(economics!$D$2:$D$167="whr")*economics!$AI$2:$AI$167*(_xlfn.NORM.DIST(AA$3,economics!$AK$2:$AK$167,economics!$AJ$2:$AJ$167,TRUE)-_xlfn.NORM.DIST(AA$30,economics!$AK$2:$AK$167,economics!$AJ$2:$AJ$167,TRUE)))),"")</f>
        <v/>
      </c>
      <c r="AB42" t="str">
        <f t="array" ref="AB42">IFERROR((SUMPRODUCT((economics!$AG$2:$AG$167=$B42)*(economics!$D$2:$D$167="whr")*economics!$AI$2:$AI$167*(_xlfn.NORM.DIST(AB$3,economics!$AK$2:$AK$167,economics!$AJ$2:$AJ$167,TRUE)-_xlfn.NORM.DIST(AB$30,economics!$AK$2:$AK$167,economics!$AJ$2:$AJ$167,TRUE))*economics!$AM$2:$AM$167))/(SUMPRODUCT((economics!$AG$2:$AG$167=$B42)*(economics!$D$2:$D$167="whr")*economics!$AI$2:$AI$167*(_xlfn.NORM.DIST(AB$3,economics!$AK$2:$AK$167,economics!$AJ$2:$AJ$167,TRUE)-_xlfn.NORM.DIST(AB$30,economics!$AK$2:$AK$167,economics!$AJ$2:$AJ$167,TRUE)))),"")</f>
        <v/>
      </c>
      <c r="AC42" t="str">
        <f t="array" ref="AC42">IFERROR((SUMPRODUCT((economics!$AG$2:$AG$167=$B42)*(economics!$D$2:$D$167="whr")*economics!$AI$2:$AI$167*(_xlfn.NORM.DIST(AC$3,economics!$AK$2:$AK$167,economics!$AJ$2:$AJ$167,TRUE)-_xlfn.NORM.DIST(AC$30,economics!$AK$2:$AK$167,economics!$AJ$2:$AJ$167,TRUE))*economics!$AM$2:$AM$167))/(SUMPRODUCT((economics!$AG$2:$AG$167=$B42)*(economics!$D$2:$D$167="whr")*economics!$AI$2:$AI$167*(_xlfn.NORM.DIST(AC$3,economics!$AK$2:$AK$167,economics!$AJ$2:$AJ$167,TRUE)-_xlfn.NORM.DIST(AC$30,economics!$AK$2:$AK$167,economics!$AJ$2:$AJ$167,TRUE)))),"")</f>
        <v/>
      </c>
      <c r="AD42" t="str">
        <f t="array" ref="AD42">IFERROR((SUMPRODUCT((economics!$AG$2:$AG$167=$B42)*(economics!$D$2:$D$167="whr")*economics!$AI$2:$AI$167*(_xlfn.NORM.DIST(AD$3,economics!$AK$2:$AK$167,economics!$AJ$2:$AJ$167,TRUE)-_xlfn.NORM.DIST(AD$30,economics!$AK$2:$AK$167,economics!$AJ$2:$AJ$167,TRUE))*economics!$AM$2:$AM$167))/(SUMPRODUCT((economics!$AG$2:$AG$167=$B42)*(economics!$D$2:$D$167="whr")*economics!$AI$2:$AI$167*(_xlfn.NORM.DIST(AD$3,economics!$AK$2:$AK$167,economics!$AJ$2:$AJ$167,TRUE)-_xlfn.NORM.DIST(AD$30,economics!$AK$2:$AK$167,economics!$AJ$2:$AJ$167,TRUE)))),"")</f>
        <v/>
      </c>
      <c r="AE42" t="str">
        <f t="array" ref="AE42">IFERROR((SUMPRODUCT((economics!$AG$2:$AG$167=$B42)*(economics!$D$2:$D$167="whr")*economics!$AI$2:$AI$167*(_xlfn.NORM.DIST(AE$3,economics!$AK$2:$AK$167,economics!$AJ$2:$AJ$167,TRUE)-_xlfn.NORM.DIST(AE$30,economics!$AK$2:$AK$167,economics!$AJ$2:$AJ$167,TRUE))*economics!$AM$2:$AM$167))/(SUMPRODUCT((economics!$AG$2:$AG$167=$B42)*(economics!$D$2:$D$167="whr")*economics!$AI$2:$AI$167*(_xlfn.NORM.DIST(AE$3,economics!$AK$2:$AK$167,economics!$AJ$2:$AJ$167,TRUE)-_xlfn.NORM.DIST(AE$30,economics!$AK$2:$AK$167,economics!$AJ$2:$AJ$167,TRUE)))),"")</f>
        <v/>
      </c>
      <c r="AF42" t="str">
        <f t="array" ref="AF42">IFERROR((SUMPRODUCT((economics!$AG$2:$AG$167=$B42)*(economics!$D$2:$D$167="whr")*economics!$AI$2:$AI$167*(_xlfn.NORM.DIST(AF$3,economics!$AK$2:$AK$167,economics!$AJ$2:$AJ$167,TRUE)-_xlfn.NORM.DIST(AF$30,economics!$AK$2:$AK$167,economics!$AJ$2:$AJ$167,TRUE))*economics!$AM$2:$AM$167))/(SUMPRODUCT((economics!$AG$2:$AG$167=$B42)*(economics!$D$2:$D$167="whr")*economics!$AI$2:$AI$167*(_xlfn.NORM.DIST(AF$3,economics!$AK$2:$AK$167,economics!$AJ$2:$AJ$167,TRUE)-_xlfn.NORM.DIST(AF$30,economics!$AK$2:$AK$167,economics!$AJ$2:$AJ$167,TRUE)))),"")</f>
        <v/>
      </c>
      <c r="AG42" t="str">
        <f t="array" ref="AG42">IFERROR((SUMPRODUCT((economics!$AG$2:$AG$167=$B42)*(economics!$D$2:$D$167="whr")*economics!$AI$2:$AI$167*(_xlfn.NORM.DIST(AG$3,economics!$AK$2:$AK$167,economics!$AJ$2:$AJ$167,TRUE)-_xlfn.NORM.DIST(AG$30,economics!$AK$2:$AK$167,economics!$AJ$2:$AJ$167,TRUE))*economics!$AM$2:$AM$167))/(SUMPRODUCT((economics!$AG$2:$AG$167=$B42)*(economics!$D$2:$D$167="whr")*economics!$AI$2:$AI$167*(_xlfn.NORM.DIST(AG$3,economics!$AK$2:$AK$167,economics!$AJ$2:$AJ$167,TRUE)-_xlfn.NORM.DIST(AG$30,economics!$AK$2:$AK$167,economics!$AJ$2:$AJ$167,TRUE)))),"")</f>
        <v/>
      </c>
      <c r="AH42" t="str">
        <f t="array" ref="AH42">IFERROR((SUMPRODUCT((economics!$AG$2:$AG$167=$B42)*(economics!$D$2:$D$167="whr")*economics!$AI$2:$AI$167*(_xlfn.NORM.DIST(AH$3,economics!$AK$2:$AK$167,economics!$AJ$2:$AJ$167,TRUE)-_xlfn.NORM.DIST(AH$30,economics!$AK$2:$AK$167,economics!$AJ$2:$AJ$167,TRUE))*economics!$AM$2:$AM$167))/(SUMPRODUCT((economics!$AG$2:$AG$167=$B42)*(economics!$D$2:$D$167="whr")*economics!$AI$2:$AI$167*(_xlfn.NORM.DIST(AH$3,economics!$AK$2:$AK$167,economics!$AJ$2:$AJ$167,TRUE)-_xlfn.NORM.DIST(AH$30,economics!$AK$2:$AK$167,economics!$AJ$2:$AJ$167,TRUE)))),"")</f>
        <v/>
      </c>
      <c r="AI42" t="str">
        <f t="array" ref="AI42">IFERROR((SUMPRODUCT((economics!$AG$2:$AG$167=$B42)*(economics!$D$2:$D$167="whr")*economics!$AI$2:$AI$167*(_xlfn.NORM.DIST(AI$3,economics!$AK$2:$AK$167,economics!$AJ$2:$AJ$167,TRUE)-_xlfn.NORM.DIST(AI$30,economics!$AK$2:$AK$167,economics!$AJ$2:$AJ$167,TRUE))*economics!$AM$2:$AM$167))/(SUMPRODUCT((economics!$AG$2:$AG$167=$B42)*(economics!$D$2:$D$167="whr")*economics!$AI$2:$AI$167*(_xlfn.NORM.DIST(AI$3,economics!$AK$2:$AK$167,economics!$AJ$2:$AJ$167,TRUE)-_xlfn.NORM.DIST(AI$30,economics!$AK$2:$AK$167,economics!$AJ$2:$AJ$167,TRUE)))),"")</f>
        <v/>
      </c>
      <c r="AJ42" t="str">
        <f t="array" ref="AJ42">IFERROR((SUMPRODUCT((economics!$AG$2:$AG$167=$B42)*(economics!$D$2:$D$167="whr")*economics!$AI$2:$AI$167*(_xlfn.NORM.DIST(AJ$3,economics!$AK$2:$AK$167,economics!$AJ$2:$AJ$167,TRUE)-_xlfn.NORM.DIST(AJ$30,economics!$AK$2:$AK$167,economics!$AJ$2:$AJ$167,TRUE))*economics!$AM$2:$AM$167))/(SUMPRODUCT((economics!$AG$2:$AG$167=$B42)*(economics!$D$2:$D$167="whr")*economics!$AI$2:$AI$167*(_xlfn.NORM.DIST(AJ$3,economics!$AK$2:$AK$167,economics!$AJ$2:$AJ$167,TRUE)-_xlfn.NORM.DIST(AJ$30,economics!$AK$2:$AK$167,economics!$AJ$2:$AJ$167,TRUE)))),"")</f>
        <v/>
      </c>
      <c r="AK42" t="str">
        <f t="array" ref="AK42">IFERROR((SUMPRODUCT((economics!$AG$2:$AG$167=$B42)*(economics!$D$2:$D$167="whr")*economics!$AI$2:$AI$167*(_xlfn.NORM.DIST(AK$3,economics!$AK$2:$AK$167,economics!$AJ$2:$AJ$167,TRUE)-_xlfn.NORM.DIST(AK$30,economics!$AK$2:$AK$167,economics!$AJ$2:$AJ$167,TRUE))*economics!$AM$2:$AM$167))/(SUMPRODUCT((economics!$AG$2:$AG$167=$B42)*(economics!$D$2:$D$167="whr")*economics!$AI$2:$AI$167*(_xlfn.NORM.DIST(AK$3,economics!$AK$2:$AK$167,economics!$AJ$2:$AJ$167,TRUE)-_xlfn.NORM.DIST(AK$30,economics!$AK$2:$AK$167,economics!$AJ$2:$AJ$167,TRUE)))),"")</f>
        <v/>
      </c>
      <c r="AL42" t="str">
        <f t="array" ref="AL42">IFERROR((SUMPRODUCT((economics!$AG$2:$AG$167=$B42)*(economics!$D$2:$D$167="whr")*economics!$AI$2:$AI$167*(_xlfn.NORM.DIST(AL$3,economics!$AK$2:$AK$167,economics!$AJ$2:$AJ$167,TRUE)-_xlfn.NORM.DIST(AL$30,economics!$AK$2:$AK$167,economics!$AJ$2:$AJ$167,TRUE))*economics!$AM$2:$AM$167))/(SUMPRODUCT((economics!$AG$2:$AG$167=$B42)*(economics!$D$2:$D$167="whr")*economics!$AI$2:$AI$167*(_xlfn.NORM.DIST(AL$3,economics!$AK$2:$AK$167,economics!$AJ$2:$AJ$167,TRUE)-_xlfn.NORM.DIST(AL$30,economics!$AK$2:$AK$167,economics!$AJ$2:$AJ$167,TRUE)))),"")</f>
        <v/>
      </c>
      <c r="AM42" t="str">
        <f t="array" ref="AM42">IFERROR((SUMPRODUCT((economics!$AG$2:$AG$167=$B42)*(economics!$D$2:$D$167="whr")*economics!$AI$2:$AI$167*(_xlfn.NORM.DIST(AM$3,economics!$AK$2:$AK$167,economics!$AJ$2:$AJ$167,TRUE)-_xlfn.NORM.DIST(AM$30,economics!$AK$2:$AK$167,economics!$AJ$2:$AJ$167,TRUE))*economics!$AM$2:$AM$167))/(SUMPRODUCT((economics!$AG$2:$AG$167=$B42)*(economics!$D$2:$D$167="whr")*economics!$AI$2:$AI$167*(_xlfn.NORM.DIST(AM$3,economics!$AK$2:$AK$167,economics!$AJ$2:$AJ$167,TRUE)-_xlfn.NORM.DIST(AM$30,economics!$AK$2:$AK$167,economics!$AJ$2:$AJ$167,TRUE)))),"")</f>
        <v/>
      </c>
      <c r="AN42" t="str">
        <f t="array" ref="AN42">IFERROR((SUMPRODUCT((economics!$AG$2:$AG$167=$B42)*(economics!$D$2:$D$167="whr")*economics!$AI$2:$AI$167*(_xlfn.NORM.DIST(AN$3,economics!$AK$2:$AK$167,economics!$AJ$2:$AJ$167,TRUE)-_xlfn.NORM.DIST(AN$30,economics!$AK$2:$AK$167,economics!$AJ$2:$AJ$167,TRUE))*economics!$AM$2:$AM$167))/(SUMPRODUCT((economics!$AG$2:$AG$167=$B42)*(economics!$D$2:$D$167="whr")*economics!$AI$2:$AI$167*(_xlfn.NORM.DIST(AN$3,economics!$AK$2:$AK$167,economics!$AJ$2:$AJ$167,TRUE)-_xlfn.NORM.DIST(AN$30,economics!$AK$2:$AK$167,economics!$AJ$2:$AJ$167,TRUE)))),"")</f>
        <v/>
      </c>
      <c r="AO42" t="str">
        <f t="array" ref="AO42">IFERROR((SUMPRODUCT((economics!$AG$2:$AG$167=$B42)*(economics!$D$2:$D$167="whr")*economics!$AI$2:$AI$167*(_xlfn.NORM.DIST(AO$3,economics!$AK$2:$AK$167,economics!$AJ$2:$AJ$167,TRUE)-_xlfn.NORM.DIST(AO$30,economics!$AK$2:$AK$167,economics!$AJ$2:$AJ$167,TRUE))*economics!$AM$2:$AM$167))/(SUMPRODUCT((economics!$AG$2:$AG$167=$B42)*(economics!$D$2:$D$167="whr")*economics!$AI$2:$AI$167*(_xlfn.NORM.DIST(AO$3,economics!$AK$2:$AK$167,economics!$AJ$2:$AJ$167,TRUE)-_xlfn.NORM.DIST(AO$30,economics!$AK$2:$AK$167,economics!$AJ$2:$AJ$167,TRUE)))),"")</f>
        <v/>
      </c>
      <c r="AP42" t="str">
        <f t="array" ref="AP42">IFERROR((SUMPRODUCT((economics!$AG$2:$AG$167=$B42)*(economics!$D$2:$D$167="whr")*economics!$AI$2:$AI$167*(_xlfn.NORM.DIST(AP$3,economics!$AK$2:$AK$167,economics!$AJ$2:$AJ$167,TRUE)-_xlfn.NORM.DIST(AP$30,economics!$AK$2:$AK$167,economics!$AJ$2:$AJ$167,TRUE))*economics!$AM$2:$AM$167))/(SUMPRODUCT((economics!$AG$2:$AG$167=$B42)*(economics!$D$2:$D$167="whr")*economics!$AI$2:$AI$167*(_xlfn.NORM.DIST(AP$3,economics!$AK$2:$AK$167,economics!$AJ$2:$AJ$167,TRUE)-_xlfn.NORM.DIST(AP$30,economics!$AK$2:$AK$167,economics!$AJ$2:$AJ$167,TRUE)))),"")</f>
        <v/>
      </c>
      <c r="AQ42" t="str">
        <f t="array" ref="AQ42">IFERROR((SUMPRODUCT((economics!$AG$2:$AG$167=$B42)*(economics!$D$2:$D$167="whr")*economics!$AI$2:$AI$167*(_xlfn.NORM.DIST(AQ$3,economics!$AK$2:$AK$167,economics!$AJ$2:$AJ$167,TRUE)-_xlfn.NORM.DIST(AQ$30,economics!$AK$2:$AK$167,economics!$AJ$2:$AJ$167,TRUE))*economics!$AM$2:$AM$167))/(SUMPRODUCT((economics!$AG$2:$AG$167=$B42)*(economics!$D$2:$D$167="whr")*economics!$AI$2:$AI$167*(_xlfn.NORM.DIST(AQ$3,economics!$AK$2:$AK$167,economics!$AJ$2:$AJ$167,TRUE)-_xlfn.NORM.DIST(AQ$30,economics!$AK$2:$AK$167,economics!$AJ$2:$AJ$167,TRUE)))),"")</f>
        <v/>
      </c>
      <c r="AR42" t="str">
        <f t="array" ref="AR42">IFERROR((SUMPRODUCT((economics!$AG$2:$AG$167=$B42)*(economics!$D$2:$D$167="whr")*economics!$AI$2:$AI$167*(_xlfn.NORM.DIST(AR$3,economics!$AK$2:$AK$167,economics!$AJ$2:$AJ$167,TRUE)-_xlfn.NORM.DIST(AR$30,economics!$AK$2:$AK$167,economics!$AJ$2:$AJ$167,TRUE))*economics!$AM$2:$AM$167))/(SUMPRODUCT((economics!$AG$2:$AG$167=$B42)*(economics!$D$2:$D$167="whr")*economics!$AI$2:$AI$167*(_xlfn.NORM.DIST(AR$3,economics!$AK$2:$AK$167,economics!$AJ$2:$AJ$167,TRUE)-_xlfn.NORM.DIST(AR$30,economics!$AK$2:$AK$167,economics!$AJ$2:$AJ$167,TRUE)))),"")</f>
        <v/>
      </c>
      <c r="AS42" t="str">
        <f t="array" ref="AS42">IFERROR((SUMPRODUCT((economics!$AG$2:$AG$167=$B42)*(economics!$D$2:$D$167="whr")*economics!$AI$2:$AI$167*(_xlfn.NORM.DIST(AS$3,economics!$AK$2:$AK$167,economics!$AJ$2:$AJ$167,TRUE)-_xlfn.NORM.DIST(AS$30,economics!$AK$2:$AK$167,economics!$AJ$2:$AJ$167,TRUE))*economics!$AM$2:$AM$167))/(SUMPRODUCT((economics!$AG$2:$AG$167=$B42)*(economics!$D$2:$D$167="whr")*economics!$AI$2:$AI$167*(_xlfn.NORM.DIST(AS$3,economics!$AK$2:$AK$167,economics!$AJ$2:$AJ$167,TRUE)-_xlfn.NORM.DIST(AS$30,economics!$AK$2:$AK$167,economics!$AJ$2:$AJ$167,TRUE)))),"")</f>
        <v/>
      </c>
      <c r="AT42" t="str">
        <f t="array" ref="AT42">IFERROR((SUMPRODUCT((economics!$AG$2:$AG$167=$B42)*(economics!$D$2:$D$167="whr")*economics!$AI$2:$AI$167*(_xlfn.NORM.DIST(AT$3,economics!$AK$2:$AK$167,economics!$AJ$2:$AJ$167,TRUE)-_xlfn.NORM.DIST(AT$30,economics!$AK$2:$AK$167,economics!$AJ$2:$AJ$167,TRUE))*economics!$AM$2:$AM$167))/(SUMPRODUCT((economics!$AG$2:$AG$167=$B42)*(economics!$D$2:$D$167="whr")*economics!$AI$2:$AI$167*(_xlfn.NORM.DIST(AT$3,economics!$AK$2:$AK$167,economics!$AJ$2:$AJ$167,TRUE)-_xlfn.NORM.DIST(AT$30,economics!$AK$2:$AK$167,economics!$AJ$2:$AJ$167,TRUE)))),"")</f>
        <v/>
      </c>
      <c r="AU42" t="str">
        <f t="array" ref="AU42">IFERROR((SUMPRODUCT((economics!$AG$2:$AG$167=$B42)*(economics!$D$2:$D$167="whr")*economics!$AI$2:$AI$167*(_xlfn.NORM.DIST(AU$3,economics!$AK$2:$AK$167,economics!$AJ$2:$AJ$167,TRUE)-_xlfn.NORM.DIST(AU$30,economics!$AK$2:$AK$167,economics!$AJ$2:$AJ$167,TRUE))*economics!$AM$2:$AM$167))/(SUMPRODUCT((economics!$AG$2:$AG$167=$B42)*(economics!$D$2:$D$167="whr")*economics!$AI$2:$AI$167*(_xlfn.NORM.DIST(AU$3,economics!$AK$2:$AK$167,economics!$AJ$2:$AJ$167,TRUE)-_xlfn.NORM.DIST(AU$30,economics!$AK$2:$AK$167,economics!$AJ$2:$AJ$167,TRUE)))),"")</f>
        <v/>
      </c>
      <c r="AV42" t="str">
        <f t="array" ref="AV42">IFERROR((SUMPRODUCT((economics!$AG$2:$AG$167=$B42)*(economics!$D$2:$D$167="whr")*economics!$AI$2:$AI$167*(_xlfn.NORM.DIST(AV$3,economics!$AK$2:$AK$167,economics!$AJ$2:$AJ$167,TRUE)-_xlfn.NORM.DIST(AV$30,economics!$AK$2:$AK$167,economics!$AJ$2:$AJ$167,TRUE))*economics!$AM$2:$AM$167))/(SUMPRODUCT((economics!$AG$2:$AG$167=$B42)*(economics!$D$2:$D$167="whr")*economics!$AI$2:$AI$167*(_xlfn.NORM.DIST(AV$3,economics!$AK$2:$AK$167,economics!$AJ$2:$AJ$167,TRUE)-_xlfn.NORM.DIST(AV$30,economics!$AK$2:$AK$167,economics!$AJ$2:$AJ$167,TRUE)))),"")</f>
        <v/>
      </c>
      <c r="AW42" t="str">
        <f t="array" ref="AW42">IFERROR((SUMPRODUCT((economics!$AG$2:$AG$167=$B42)*(economics!$D$2:$D$167="whr")*economics!$AI$2:$AI$167*(_xlfn.NORM.DIST(AW$3,economics!$AK$2:$AK$167,economics!$AJ$2:$AJ$167,TRUE)-_xlfn.NORM.DIST(AW$30,economics!$AK$2:$AK$167,economics!$AJ$2:$AJ$167,TRUE))*economics!$AM$2:$AM$167))/(SUMPRODUCT((economics!$AG$2:$AG$167=$B42)*(economics!$D$2:$D$167="whr")*economics!$AI$2:$AI$167*(_xlfn.NORM.DIST(AW$3,economics!$AK$2:$AK$167,economics!$AJ$2:$AJ$167,TRUE)-_xlfn.NORM.DIST(AW$30,economics!$AK$2:$AK$167,economics!$AJ$2:$AJ$167,TRUE)))),"")</f>
        <v/>
      </c>
      <c r="AX42" t="str">
        <f t="array" ref="AX42">IFERROR((SUMPRODUCT((economics!$AG$2:$AG$167=$B42)*(economics!$D$2:$D$167="whr")*economics!$AI$2:$AI$167*(_xlfn.NORM.DIST(AX$3,economics!$AK$2:$AK$167,economics!$AJ$2:$AJ$167,TRUE)-_xlfn.NORM.DIST(AX$30,economics!$AK$2:$AK$167,economics!$AJ$2:$AJ$167,TRUE))*economics!$AM$2:$AM$167))/(SUMPRODUCT((economics!$AG$2:$AG$167=$B42)*(economics!$D$2:$D$167="whr")*economics!$AI$2:$AI$167*(_xlfn.NORM.DIST(AX$3,economics!$AK$2:$AK$167,economics!$AJ$2:$AJ$167,TRUE)-_xlfn.NORM.DIST(AX$30,economics!$AK$2:$AK$167,economics!$AJ$2:$AJ$167,TRUE)))),"")</f>
        <v/>
      </c>
      <c r="AY42" t="str">
        <f t="array" ref="AY42">IFERROR((SUMPRODUCT((economics!$AG$2:$AG$167=$B42)*(economics!$D$2:$D$167="whr")*economics!$AI$2:$AI$167*(_xlfn.NORM.DIST(AY$3,economics!$AK$2:$AK$167,economics!$AJ$2:$AJ$167,TRUE)-_xlfn.NORM.DIST(AY$30,economics!$AK$2:$AK$167,economics!$AJ$2:$AJ$167,TRUE))*economics!$AM$2:$AM$167))/(SUMPRODUCT((economics!$AG$2:$AG$167=$B42)*(economics!$D$2:$D$167="whr")*economics!$AI$2:$AI$167*(_xlfn.NORM.DIST(AY$3,economics!$AK$2:$AK$167,economics!$AJ$2:$AJ$167,TRUE)-_xlfn.NORM.DIST(AY$30,economics!$AK$2:$AK$167,economics!$AJ$2:$AJ$167,TRUE)))),"")</f>
        <v/>
      </c>
      <c r="AZ42" t="str">
        <f t="array" ref="AZ42">IFERROR((SUMPRODUCT((economics!$AG$2:$AG$167=$B42)*(economics!$D$2:$D$167="whr")*economics!$AI$2:$AI$167*(_xlfn.NORM.DIST(AZ$3,economics!$AK$2:$AK$167,economics!$AJ$2:$AJ$167,TRUE)-_xlfn.NORM.DIST(AZ$30,economics!$AK$2:$AK$167,economics!$AJ$2:$AJ$167,TRUE))*economics!$AM$2:$AM$167))/(SUMPRODUCT((economics!$AG$2:$AG$167=$B42)*(economics!$D$2:$D$167="whr")*economics!$AI$2:$AI$167*(_xlfn.NORM.DIST(AZ$3,economics!$AK$2:$AK$167,economics!$AJ$2:$AJ$167,TRUE)-_xlfn.NORM.DIST(AZ$30,economics!$AK$2:$AK$167,economics!$AJ$2:$AJ$167,TRUE)))),"")</f>
        <v/>
      </c>
      <c r="BA42" t="str">
        <f t="array" ref="BA42">IFERROR((SUMPRODUCT((economics!$AG$2:$AG$167=$B42)*(economics!$D$2:$D$167="whr")*economics!$AI$2:$AI$167*(_xlfn.NORM.DIST(BA$3,economics!$AK$2:$AK$167,economics!$AJ$2:$AJ$167,TRUE)-_xlfn.NORM.DIST(BA$30,economics!$AK$2:$AK$167,economics!$AJ$2:$AJ$167,TRUE))*economics!$AM$2:$AM$167))/(SUMPRODUCT((economics!$AG$2:$AG$167=$B42)*(economics!$D$2:$D$167="whr")*economics!$AI$2:$AI$167*(_xlfn.NORM.DIST(BA$3,economics!$AK$2:$AK$167,economics!$AJ$2:$AJ$167,TRUE)-_xlfn.NORM.DIST(BA$30,economics!$AK$2:$AK$167,economics!$AJ$2:$AJ$167,TRUE)))),"")</f>
        <v/>
      </c>
      <c r="BB42" t="str">
        <f t="array" ref="BB42">IFERROR((SUMPRODUCT((economics!$AG$2:$AG$167=$B42)*(economics!$D$2:$D$167="whr")*economics!$AI$2:$AI$167*(_xlfn.NORM.DIST(BB$3,economics!$AK$2:$AK$167,economics!$AJ$2:$AJ$167,TRUE)-_xlfn.NORM.DIST(BB$30,economics!$AK$2:$AK$167,economics!$AJ$2:$AJ$167,TRUE))*economics!$AM$2:$AM$167))/(SUMPRODUCT((economics!$AG$2:$AG$167=$B42)*(economics!$D$2:$D$167="whr")*economics!$AI$2:$AI$167*(_xlfn.NORM.DIST(BB$3,economics!$AK$2:$AK$167,economics!$AJ$2:$AJ$167,TRUE)-_xlfn.NORM.DIST(BB$30,economics!$AK$2:$AK$167,economics!$AJ$2:$AJ$167,TRUE)))),"")</f>
        <v/>
      </c>
      <c r="BC42" t="str">
        <f t="array" ref="BC42">IFERROR((SUMPRODUCT((economics!$AG$2:$AG$167=$B42)*(economics!$D$2:$D$167="whr")*economics!$AI$2:$AI$167*(_xlfn.NORM.DIST(BC$3,economics!$AK$2:$AK$167,economics!$AJ$2:$AJ$167,TRUE)-_xlfn.NORM.DIST(BC$30,economics!$AK$2:$AK$167,economics!$AJ$2:$AJ$167,TRUE))*economics!$AM$2:$AM$167))/(SUMPRODUCT((economics!$AG$2:$AG$167=$B42)*(economics!$D$2:$D$167="whr")*economics!$AI$2:$AI$167*(_xlfn.NORM.DIST(BC$3,economics!$AK$2:$AK$167,economics!$AJ$2:$AJ$167,TRUE)-_xlfn.NORM.DIST(BC$30,economics!$AK$2:$AK$167,economics!$AJ$2:$AJ$167,TRUE)))),"")</f>
        <v/>
      </c>
      <c r="BD42" t="str">
        <f t="array" ref="BD42">IFERROR((SUMPRODUCT((economics!$AG$2:$AG$167=$B42)*(economics!$D$2:$D$167="whr")*economics!$AI$2:$AI$167*(_xlfn.NORM.DIST(BD$3,economics!$AK$2:$AK$167,economics!$AJ$2:$AJ$167,TRUE)-_xlfn.NORM.DIST(BD$30,economics!$AK$2:$AK$167,economics!$AJ$2:$AJ$167,TRUE))*economics!$AM$2:$AM$167))/(SUMPRODUCT((economics!$AG$2:$AG$167=$B42)*(economics!$D$2:$D$167="whr")*economics!$AI$2:$AI$167*(_xlfn.NORM.DIST(BD$3,economics!$AK$2:$AK$167,economics!$AJ$2:$AJ$167,TRUE)-_xlfn.NORM.DIST(BD$30,economics!$AK$2:$AK$167,economics!$AJ$2:$AJ$167,TRUE)))),"")</f>
        <v/>
      </c>
      <c r="BE42" t="str">
        <f t="array" ref="BE42">IFERROR((SUMPRODUCT((economics!$AG$2:$AG$167=$B42)*(economics!$D$2:$D$167="whr")*economics!$AI$2:$AI$167*(_xlfn.NORM.DIST(BE$3,economics!$AK$2:$AK$167,economics!$AJ$2:$AJ$167,TRUE)-_xlfn.NORM.DIST(BE$30,economics!$AK$2:$AK$167,economics!$AJ$2:$AJ$167,TRUE))*economics!$AM$2:$AM$167))/(SUMPRODUCT((economics!$AG$2:$AG$167=$B42)*(economics!$D$2:$D$167="whr")*economics!$AI$2:$AI$167*(_xlfn.NORM.DIST(BE$3,economics!$AK$2:$AK$167,economics!$AJ$2:$AJ$167,TRUE)-_xlfn.NORM.DIST(BE$30,economics!$AK$2:$AK$167,economics!$AJ$2:$AJ$167,TRUE)))),"")</f>
        <v/>
      </c>
      <c r="BF42" t="str">
        <f t="array" ref="BF42">IFERROR((SUMPRODUCT((economics!$AG$2:$AG$167=$B42)*(economics!$D$2:$D$167="whr")*economics!$AI$2:$AI$167*(_xlfn.NORM.DIST(BF$3,economics!$AK$2:$AK$167,economics!$AJ$2:$AJ$167,TRUE)-_xlfn.NORM.DIST(BF$30,economics!$AK$2:$AK$167,economics!$AJ$2:$AJ$167,TRUE))*economics!$AM$2:$AM$167))/(SUMPRODUCT((economics!$AG$2:$AG$167=$B42)*(economics!$D$2:$D$167="whr")*economics!$AI$2:$AI$167*(_xlfn.NORM.DIST(BF$3,economics!$AK$2:$AK$167,economics!$AJ$2:$AJ$167,TRUE)-_xlfn.NORM.DIST(BF$30,economics!$AK$2:$AK$167,economics!$AJ$2:$AJ$167,TRUE)))),"")</f>
        <v/>
      </c>
      <c r="BG42" t="str">
        <f t="array" ref="BG42">IFERROR((SUMPRODUCT((economics!$AG$2:$AG$167=$B42)*(economics!$D$2:$D$167="whr")*economics!$AI$2:$AI$167*(_xlfn.NORM.DIST(BG$3,economics!$AK$2:$AK$167,economics!$AJ$2:$AJ$167,TRUE)-_xlfn.NORM.DIST(BG$30,economics!$AK$2:$AK$167,economics!$AJ$2:$AJ$167,TRUE))*economics!$AM$2:$AM$167))/(SUMPRODUCT((economics!$AG$2:$AG$167=$B42)*(economics!$D$2:$D$167="whr")*economics!$AI$2:$AI$167*(_xlfn.NORM.DIST(BG$3,economics!$AK$2:$AK$167,economics!$AJ$2:$AJ$167,TRUE)-_xlfn.NORM.DIST(BG$30,economics!$AK$2:$AK$167,economics!$AJ$2:$AJ$167,TRUE)))),"")</f>
        <v/>
      </c>
      <c r="BH42" t="str">
        <f t="array" ref="BH42">IFERROR((SUMPRODUCT((economics!$AG$2:$AG$167=$B42)*(economics!$D$2:$D$167="whr")*economics!$AI$2:$AI$167*(_xlfn.NORM.DIST(BH$3,economics!$AK$2:$AK$167,economics!$AJ$2:$AJ$167,TRUE)-_xlfn.NORM.DIST(BH$30,economics!$AK$2:$AK$167,economics!$AJ$2:$AJ$167,TRUE))*economics!$AM$2:$AM$167))/(SUMPRODUCT((economics!$AG$2:$AG$167=$B42)*(economics!$D$2:$D$167="whr")*economics!$AI$2:$AI$167*(_xlfn.NORM.DIST(BH$3,economics!$AK$2:$AK$167,economics!$AJ$2:$AJ$167,TRUE)-_xlfn.NORM.DIST(BH$30,economics!$AK$2:$AK$167,economics!$AJ$2:$AJ$167,TRUE)))),"")</f>
        <v/>
      </c>
      <c r="BI42" t="str">
        <f t="array" ref="BI42">IFERROR((SUMPRODUCT((economics!$AG$2:$AG$167=$B42)*(economics!$D$2:$D$167="whr")*economics!$AI$2:$AI$167*(_xlfn.NORM.DIST(BI$3,economics!$AK$2:$AK$167,economics!$AJ$2:$AJ$167,TRUE)-_xlfn.NORM.DIST(BI$30,economics!$AK$2:$AK$167,economics!$AJ$2:$AJ$167,TRUE))*economics!$AM$2:$AM$167))/(SUMPRODUCT((economics!$AG$2:$AG$167=$B42)*(economics!$D$2:$D$167="whr")*economics!$AI$2:$AI$167*(_xlfn.NORM.DIST(BI$3,economics!$AK$2:$AK$167,economics!$AJ$2:$AJ$167,TRUE)-_xlfn.NORM.DIST(BI$30,economics!$AK$2:$AK$167,economics!$AJ$2:$AJ$167,TRUE)))),"")</f>
        <v/>
      </c>
      <c r="BJ42" t="str">
        <f t="array" ref="BJ42">IFERROR((SUMPRODUCT((economics!$AG$2:$AG$167=$B42)*(economics!$D$2:$D$167="whr")*economics!$AI$2:$AI$167*(_xlfn.NORM.DIST(BJ$3,economics!$AK$2:$AK$167,economics!$AJ$2:$AJ$167,TRUE)-_xlfn.NORM.DIST(BJ$30,economics!$AK$2:$AK$167,economics!$AJ$2:$AJ$167,TRUE))*economics!$AM$2:$AM$167))/(SUMPRODUCT((economics!$AG$2:$AG$167=$B42)*(economics!$D$2:$D$167="whr")*economics!$AI$2:$AI$167*(_xlfn.NORM.DIST(BJ$3,economics!$AK$2:$AK$167,economics!$AJ$2:$AJ$167,TRUE)-_xlfn.NORM.DIST(BJ$30,economics!$AK$2:$AK$167,economics!$AJ$2:$AJ$167,TRUE)))),"")</f>
        <v/>
      </c>
      <c r="BK42" t="str">
        <f t="array" ref="BK42">IFERROR((SUMPRODUCT((economics!$AG$2:$AG$167=$B42)*(economics!$D$2:$D$167="whr")*economics!$AI$2:$AI$167*(_xlfn.NORM.DIST(BK$3,economics!$AK$2:$AK$167,economics!$AJ$2:$AJ$167,TRUE)-_xlfn.NORM.DIST(BK$30,economics!$AK$2:$AK$167,economics!$AJ$2:$AJ$167,TRUE))*economics!$AM$2:$AM$167))/(SUMPRODUCT((economics!$AG$2:$AG$167=$B42)*(economics!$D$2:$D$167="whr")*economics!$AI$2:$AI$167*(_xlfn.NORM.DIST(BK$3,economics!$AK$2:$AK$167,economics!$AJ$2:$AJ$167,TRUE)-_xlfn.NORM.DIST(BK$30,economics!$AK$2:$AK$167,economics!$AJ$2:$AJ$167,TRUE)))),"")</f>
        <v/>
      </c>
      <c r="BL42" t="str">
        <f t="array" ref="BL42">IFERROR((SUMPRODUCT((economics!$AG$2:$AG$167=$B42)*(economics!$D$2:$D$167="whr")*economics!$AI$2:$AI$167*(_xlfn.NORM.DIST(BL$3,economics!$AK$2:$AK$167,economics!$AJ$2:$AJ$167,TRUE)-_xlfn.NORM.DIST(BL$30,economics!$AK$2:$AK$167,economics!$AJ$2:$AJ$167,TRUE))*economics!$AM$2:$AM$167))/(SUMPRODUCT((economics!$AG$2:$AG$167=$B42)*(economics!$D$2:$D$167="whr")*economics!$AI$2:$AI$167*(_xlfn.NORM.DIST(BL$3,economics!$AK$2:$AK$167,economics!$AJ$2:$AJ$167,TRUE)-_xlfn.NORM.DIST(BL$30,economics!$AK$2:$AK$167,economics!$AJ$2:$AJ$167,TRUE)))),"")</f>
        <v/>
      </c>
      <c r="BM42" t="str">
        <f t="array" ref="BM42">IFERROR((SUMPRODUCT((economics!$AG$2:$AG$167=$B42)*(economics!$D$2:$D$167="whr")*economics!$AI$2:$AI$167*(_xlfn.NORM.DIST(BM$3,economics!$AK$2:$AK$167,economics!$AJ$2:$AJ$167,TRUE)-_xlfn.NORM.DIST(BM$30,economics!$AK$2:$AK$167,economics!$AJ$2:$AJ$167,TRUE))*economics!$AM$2:$AM$167))/(SUMPRODUCT((economics!$AG$2:$AG$167=$B42)*(economics!$D$2:$D$167="whr")*economics!$AI$2:$AI$167*(_xlfn.NORM.DIST(BM$3,economics!$AK$2:$AK$167,economics!$AJ$2:$AJ$167,TRUE)-_xlfn.NORM.DIST(BM$30,economics!$AK$2:$AK$167,economics!$AJ$2:$AJ$167,TRUE)))),"")</f>
        <v/>
      </c>
      <c r="BN42" t="str">
        <f t="array" ref="BN42">IFERROR((SUMPRODUCT((economics!$AG$2:$AG$167=$B42)*(economics!$D$2:$D$167="whr")*economics!$AI$2:$AI$167*(_xlfn.NORM.DIST(BN$3,economics!$AK$2:$AK$167,economics!$AJ$2:$AJ$167,TRUE)-_xlfn.NORM.DIST(BN$30,economics!$AK$2:$AK$167,economics!$AJ$2:$AJ$167,TRUE))*economics!$AM$2:$AM$167))/(SUMPRODUCT((economics!$AG$2:$AG$167=$B42)*(economics!$D$2:$D$167="whr")*economics!$AI$2:$AI$167*(_xlfn.NORM.DIST(BN$3,economics!$AK$2:$AK$167,economics!$AJ$2:$AJ$167,TRUE)-_xlfn.NORM.DIST(BN$30,economics!$AK$2:$AK$167,economics!$AJ$2:$AJ$167,TRUE)))),"")</f>
        <v/>
      </c>
      <c r="BO42" t="str">
        <f t="array" ref="BO42">IFERROR((SUMPRODUCT((economics!$AG$2:$AG$167=$B42)*(economics!$D$2:$D$167="whr")*economics!$AI$2:$AI$167*(_xlfn.NORM.DIST(BO$3,economics!$AK$2:$AK$167,economics!$AJ$2:$AJ$167,TRUE)-_xlfn.NORM.DIST(BO$30,economics!$AK$2:$AK$167,economics!$AJ$2:$AJ$167,TRUE))*economics!$AM$2:$AM$167))/(SUMPRODUCT((economics!$AG$2:$AG$167=$B42)*(economics!$D$2:$D$167="whr")*economics!$AI$2:$AI$167*(_xlfn.NORM.DIST(BO$3,economics!$AK$2:$AK$167,economics!$AJ$2:$AJ$167,TRUE)-_xlfn.NORM.DIST(BO$30,economics!$AK$2:$AK$167,economics!$AJ$2:$AJ$167,TRUE)))),"")</f>
        <v/>
      </c>
      <c r="BP42" t="str">
        <f t="array" ref="BP42">IFERROR((SUMPRODUCT((economics!$AG$2:$AG$167=$B42)*(economics!$D$2:$D$167="whr")*economics!$AI$2:$AI$167*(_xlfn.NORM.DIST(BP$3,economics!$AK$2:$AK$167,economics!$AJ$2:$AJ$167,TRUE)-_xlfn.NORM.DIST(BP$30,economics!$AK$2:$AK$167,economics!$AJ$2:$AJ$167,TRUE))*economics!$AM$2:$AM$167))/(SUMPRODUCT((economics!$AG$2:$AG$167=$B42)*(economics!$D$2:$D$167="whr")*economics!$AI$2:$AI$167*(_xlfn.NORM.DIST(BP$3,economics!$AK$2:$AK$167,economics!$AJ$2:$AJ$167,TRUE)-_xlfn.NORM.DIST(BP$30,economics!$AK$2:$AK$167,economics!$AJ$2:$AJ$167,TRUE)))),"")</f>
        <v/>
      </c>
      <c r="BQ42" t="str">
        <f t="array" ref="BQ42">IFERROR((SUMPRODUCT((economics!$AG$2:$AG$167=$B42)*(economics!$D$2:$D$167="whr")*economics!$AI$2:$AI$167*(_xlfn.NORM.DIST(BQ$3,economics!$AK$2:$AK$167,economics!$AJ$2:$AJ$167,TRUE)-_xlfn.NORM.DIST(BQ$30,economics!$AK$2:$AK$167,economics!$AJ$2:$AJ$167,TRUE))*economics!$AM$2:$AM$167))/(SUMPRODUCT((economics!$AG$2:$AG$167=$B42)*(economics!$D$2:$D$167="whr")*economics!$AI$2:$AI$167*(_xlfn.NORM.DIST(BQ$3,economics!$AK$2:$AK$167,economics!$AJ$2:$AJ$167,TRUE)-_xlfn.NORM.DIST(BQ$30,economics!$AK$2:$AK$167,economics!$AJ$2:$AJ$167,TRUE)))),"")</f>
        <v/>
      </c>
      <c r="BR42" t="str">
        <f t="array" ref="BR42">IFERROR((SUMPRODUCT((economics!$AG$2:$AG$167=$B42)*(economics!$D$2:$D$167="whr")*economics!$AI$2:$AI$167*(_xlfn.NORM.DIST(BR$3,economics!$AK$2:$AK$167,economics!$AJ$2:$AJ$167,TRUE)-_xlfn.NORM.DIST(BR$30,economics!$AK$2:$AK$167,economics!$AJ$2:$AJ$167,TRUE))*economics!$AM$2:$AM$167))/(SUMPRODUCT((economics!$AG$2:$AG$167=$B42)*(economics!$D$2:$D$167="whr")*economics!$AI$2:$AI$167*(_xlfn.NORM.DIST(BR$3,economics!$AK$2:$AK$167,economics!$AJ$2:$AJ$167,TRUE)-_xlfn.NORM.DIST(BR$30,economics!$AK$2:$AK$167,economics!$AJ$2:$AJ$167,TRUE)))),"")</f>
        <v/>
      </c>
      <c r="BS42" t="str">
        <f t="array" ref="BS42">IFERROR((SUMPRODUCT((economics!$AG$2:$AG$167=$B42)*(economics!$D$2:$D$167="whr")*economics!$AI$2:$AI$167*(_xlfn.NORM.DIST(BS$3,economics!$AK$2:$AK$167,economics!$AJ$2:$AJ$167,TRUE)-_xlfn.NORM.DIST(BS$30,economics!$AK$2:$AK$167,economics!$AJ$2:$AJ$167,TRUE))*economics!$AM$2:$AM$167))/(SUMPRODUCT((economics!$AG$2:$AG$167=$B42)*(economics!$D$2:$D$167="whr")*economics!$AI$2:$AI$167*(_xlfn.NORM.DIST(BS$3,economics!$AK$2:$AK$167,economics!$AJ$2:$AJ$167,TRUE)-_xlfn.NORM.DIST(BS$30,economics!$AK$2:$AK$167,economics!$AJ$2:$AJ$167,TRUE)))),"")</f>
        <v/>
      </c>
      <c r="BT42" t="str">
        <f t="array" ref="BT42">IFERROR((SUMPRODUCT((economics!$AG$2:$AG$167=$B42)*(economics!$D$2:$D$167="whr")*economics!$AI$2:$AI$167*(_xlfn.NORM.DIST(BT$3,economics!$AK$2:$AK$167,economics!$AJ$2:$AJ$167,TRUE)-_xlfn.NORM.DIST(BT$30,economics!$AK$2:$AK$167,economics!$AJ$2:$AJ$167,TRUE))*economics!$AM$2:$AM$167))/(SUMPRODUCT((economics!$AG$2:$AG$167=$B42)*(economics!$D$2:$D$167="whr")*economics!$AI$2:$AI$167*(_xlfn.NORM.DIST(BT$3,economics!$AK$2:$AK$167,economics!$AJ$2:$AJ$167,TRUE)-_xlfn.NORM.DIST(BT$30,economics!$AK$2:$AK$167,economics!$AJ$2:$AJ$167,TRUE)))),"")</f>
        <v/>
      </c>
      <c r="BU42" t="str">
        <f t="array" ref="BU42">IFERROR((SUMPRODUCT((economics!$AG$2:$AG$167=$B42)*(economics!$D$2:$D$167="whr")*economics!$AI$2:$AI$167*(_xlfn.NORM.DIST(BU$3,economics!$AK$2:$AK$167,economics!$AJ$2:$AJ$167,TRUE)-_xlfn.NORM.DIST(BU$30,economics!$AK$2:$AK$167,economics!$AJ$2:$AJ$167,TRUE))*economics!$AM$2:$AM$167))/(SUMPRODUCT((economics!$AG$2:$AG$167=$B42)*(economics!$D$2:$D$167="whr")*economics!$AI$2:$AI$167*(_xlfn.NORM.DIST(BU$3,economics!$AK$2:$AK$167,economics!$AJ$2:$AJ$167,TRUE)-_xlfn.NORM.DIST(BU$30,economics!$AK$2:$AK$167,economics!$AJ$2:$AJ$167,TRUE)))),"")</f>
        <v/>
      </c>
      <c r="BV42" t="str">
        <f t="array" ref="BV42">IFERROR((SUMPRODUCT((economics!$AG$2:$AG$167=$B42)*(economics!$D$2:$D$167="whr")*economics!$AI$2:$AI$167*(_xlfn.NORM.DIST(BV$3,economics!$AK$2:$AK$167,economics!$AJ$2:$AJ$167,TRUE)-_xlfn.NORM.DIST(BV$30,economics!$AK$2:$AK$167,economics!$AJ$2:$AJ$167,TRUE))*economics!$AM$2:$AM$167))/(SUMPRODUCT((economics!$AG$2:$AG$167=$B42)*(economics!$D$2:$D$167="whr")*economics!$AI$2:$AI$167*(_xlfn.NORM.DIST(BV$3,economics!$AK$2:$AK$167,economics!$AJ$2:$AJ$167,TRUE)-_xlfn.NORM.DIST(BV$30,economics!$AK$2:$AK$167,economics!$AJ$2:$AJ$167,TRUE)))),"")</f>
        <v/>
      </c>
      <c r="BW42" t="str">
        <f t="array" ref="BW42">IFERROR((SUMPRODUCT((economics!$AG$2:$AG$167=$B42)*(economics!$D$2:$D$167="whr")*economics!$AI$2:$AI$167*(_xlfn.NORM.DIST(BW$3,economics!$AK$2:$AK$167,economics!$AJ$2:$AJ$167,TRUE)-_xlfn.NORM.DIST(BW$30,economics!$AK$2:$AK$167,economics!$AJ$2:$AJ$167,TRUE))*economics!$AM$2:$AM$167))/(SUMPRODUCT((economics!$AG$2:$AG$167=$B42)*(economics!$D$2:$D$167="whr")*economics!$AI$2:$AI$167*(_xlfn.NORM.DIST(BW$3,economics!$AK$2:$AK$167,economics!$AJ$2:$AJ$167,TRUE)-_xlfn.NORM.DIST(BW$30,economics!$AK$2:$AK$167,economics!$AJ$2:$AJ$167,TRUE)))),"")</f>
        <v/>
      </c>
      <c r="BX42" t="str">
        <f t="array" ref="BX42">IFERROR((SUMPRODUCT((economics!$AG$2:$AG$167=$B42)*(economics!$D$2:$D$167="whr")*economics!$AI$2:$AI$167*(_xlfn.NORM.DIST(BX$3,economics!$AK$2:$AK$167,economics!$AJ$2:$AJ$167,TRUE)-_xlfn.NORM.DIST(BX$30,economics!$AK$2:$AK$167,economics!$AJ$2:$AJ$167,TRUE))*economics!$AM$2:$AM$167))/(SUMPRODUCT((economics!$AG$2:$AG$167=$B42)*(economics!$D$2:$D$167="whr")*economics!$AI$2:$AI$167*(_xlfn.NORM.DIST(BX$3,economics!$AK$2:$AK$167,economics!$AJ$2:$AJ$167,TRUE)-_xlfn.NORM.DIST(BX$30,economics!$AK$2:$AK$167,economics!$AJ$2:$AJ$167,TRUE)))),"")</f>
        <v/>
      </c>
      <c r="BY42" t="str">
        <f t="array" ref="BY42">IFERROR((SUMPRODUCT((economics!$AG$2:$AG$167=$B42)*(economics!$D$2:$D$167="whr")*economics!$AI$2:$AI$167*(_xlfn.NORM.DIST(BY$3,economics!$AK$2:$AK$167,economics!$AJ$2:$AJ$167,TRUE)-_xlfn.NORM.DIST(BY$30,economics!$AK$2:$AK$167,economics!$AJ$2:$AJ$167,TRUE))*economics!$AM$2:$AM$167))/(SUMPRODUCT((economics!$AG$2:$AG$167=$B42)*(economics!$D$2:$D$167="whr")*economics!$AI$2:$AI$167*(_xlfn.NORM.DIST(BY$3,economics!$AK$2:$AK$167,economics!$AJ$2:$AJ$167,TRUE)-_xlfn.NORM.DIST(BY$30,economics!$AK$2:$AK$167,economics!$AJ$2:$AJ$167,TRUE)))),"")</f>
        <v/>
      </c>
      <c r="BZ42" t="str">
        <f t="array" ref="BZ42">IFERROR((SUMPRODUCT((economics!$AG$2:$AG$167=$B42)*(economics!$D$2:$D$167="whr")*economics!$AI$2:$AI$167*(_xlfn.NORM.DIST(BZ$3,economics!$AK$2:$AK$167,economics!$AJ$2:$AJ$167,TRUE)-_xlfn.NORM.DIST(BZ$30,economics!$AK$2:$AK$167,economics!$AJ$2:$AJ$167,TRUE))*economics!$AM$2:$AM$167))/(SUMPRODUCT((economics!$AG$2:$AG$167=$B42)*(economics!$D$2:$D$167="whr")*economics!$AI$2:$AI$167*(_xlfn.NORM.DIST(BZ$3,economics!$AK$2:$AK$167,economics!$AJ$2:$AJ$167,TRUE)-_xlfn.NORM.DIST(BZ$30,economics!$AK$2:$AK$167,economics!$AJ$2:$AJ$167,TRUE)))),"")</f>
        <v/>
      </c>
      <c r="CA42" t="str">
        <f t="array" ref="CA42">IFERROR((SUMPRODUCT((economics!$AG$2:$AG$167=$B42)*(economics!$D$2:$D$167="whr")*economics!$AI$2:$AI$167*(_xlfn.NORM.DIST(CA$3,economics!$AK$2:$AK$167,economics!$AJ$2:$AJ$167,TRUE)-_xlfn.NORM.DIST(CA$30,economics!$AK$2:$AK$167,economics!$AJ$2:$AJ$167,TRUE))*economics!$AM$2:$AM$167))/(SUMPRODUCT((economics!$AG$2:$AG$167=$B42)*(economics!$D$2:$D$167="whr")*economics!$AI$2:$AI$167*(_xlfn.NORM.DIST(CA$3,economics!$AK$2:$AK$167,economics!$AJ$2:$AJ$167,TRUE)-_xlfn.NORM.DIST(CA$30,economics!$AK$2:$AK$167,economics!$AJ$2:$AJ$167,TRUE)))),"")</f>
        <v/>
      </c>
      <c r="CB42" t="str">
        <f t="array" ref="CB42">IFERROR((SUMPRODUCT((economics!$AG$2:$AG$167=$B42)*(economics!$D$2:$D$167="whr")*economics!$AI$2:$AI$167*(_xlfn.NORM.DIST(CB$3,economics!$AK$2:$AK$167,economics!$AJ$2:$AJ$167,TRUE)-_xlfn.NORM.DIST(CB$30,economics!$AK$2:$AK$167,economics!$AJ$2:$AJ$167,TRUE))*economics!$AM$2:$AM$167))/(SUMPRODUCT((economics!$AG$2:$AG$167=$B42)*(economics!$D$2:$D$167="whr")*economics!$AI$2:$AI$167*(_xlfn.NORM.DIST(CB$3,economics!$AK$2:$AK$167,economics!$AJ$2:$AJ$167,TRUE)-_xlfn.NORM.DIST(CB$30,economics!$AK$2:$AK$167,economics!$AJ$2:$AJ$167,TRUE)))),"")</f>
        <v/>
      </c>
      <c r="CC42" t="str">
        <f t="array" ref="CC42">IFERROR((SUMPRODUCT((economics!$AG$2:$AG$167=$B42)*(economics!$D$2:$D$167="whr")*economics!$AI$2:$AI$167*(_xlfn.NORM.DIST(CC$3,economics!$AK$2:$AK$167,economics!$AJ$2:$AJ$167,TRUE)-_xlfn.NORM.DIST(CC$30,economics!$AK$2:$AK$167,economics!$AJ$2:$AJ$167,TRUE))*economics!$AM$2:$AM$167))/(SUMPRODUCT((economics!$AG$2:$AG$167=$B42)*(economics!$D$2:$D$167="whr")*economics!$AI$2:$AI$167*(_xlfn.NORM.DIST(CC$3,economics!$AK$2:$AK$167,economics!$AJ$2:$AJ$167,TRUE)-_xlfn.NORM.DIST(CC$30,economics!$AK$2:$AK$167,economics!$AJ$2:$AJ$167,TRUE)))),"")</f>
        <v/>
      </c>
      <c r="CD42" t="str">
        <f t="array" ref="CD42">IFERROR((SUMPRODUCT((economics!$AG$2:$AG$167=$B42)*(economics!$D$2:$D$167="whr")*economics!$AI$2:$AI$167*(_xlfn.NORM.DIST(CD$3,economics!$AK$2:$AK$167,economics!$AJ$2:$AJ$167,TRUE)-_xlfn.NORM.DIST(CD$30,economics!$AK$2:$AK$167,economics!$AJ$2:$AJ$167,TRUE))*economics!$AM$2:$AM$167))/(SUMPRODUCT((economics!$AG$2:$AG$167=$B42)*(economics!$D$2:$D$167="whr")*economics!$AI$2:$AI$167*(_xlfn.NORM.DIST(CD$3,economics!$AK$2:$AK$167,economics!$AJ$2:$AJ$167,TRUE)-_xlfn.NORM.DIST(CD$30,economics!$AK$2:$AK$167,economics!$AJ$2:$AJ$167,TRUE)))),"")</f>
        <v/>
      </c>
      <c r="CE42" t="str">
        <f t="array" ref="CE42">IFERROR((SUMPRODUCT((economics!$AG$2:$AG$167=$B42)*(economics!$D$2:$D$167="whr")*economics!$AI$2:$AI$167*(_xlfn.NORM.DIST(CE$3,economics!$AK$2:$AK$167,economics!$AJ$2:$AJ$167,TRUE)-_xlfn.NORM.DIST(CE$30,economics!$AK$2:$AK$167,economics!$AJ$2:$AJ$167,TRUE))*economics!$AM$2:$AM$167))/(SUMPRODUCT((economics!$AG$2:$AG$167=$B42)*(economics!$D$2:$D$167="whr")*economics!$AI$2:$AI$167*(_xlfn.NORM.DIST(CE$3,economics!$AK$2:$AK$167,economics!$AJ$2:$AJ$167,TRUE)-_xlfn.NORM.DIST(CE$30,economics!$AK$2:$AK$167,economics!$AJ$2:$AJ$167,TRUE)))),"")</f>
        <v/>
      </c>
      <c r="CF42" t="str">
        <f t="array" ref="CF42">IFERROR((SUMPRODUCT((economics!$AG$2:$AG$167=$B42)*(economics!$D$2:$D$167="whr")*economics!$AI$2:$AI$167*(_xlfn.NORM.DIST(CF$3,economics!$AK$2:$AK$167,economics!$AJ$2:$AJ$167,TRUE)-_xlfn.NORM.DIST(CF$30,economics!$AK$2:$AK$167,economics!$AJ$2:$AJ$167,TRUE))*economics!$AM$2:$AM$167))/(SUMPRODUCT((economics!$AG$2:$AG$167=$B42)*(economics!$D$2:$D$167="whr")*economics!$AI$2:$AI$167*(_xlfn.NORM.DIST(CF$3,economics!$AK$2:$AK$167,economics!$AJ$2:$AJ$167,TRUE)-_xlfn.NORM.DIST(CF$30,economics!$AK$2:$AK$167,economics!$AJ$2:$AJ$167,TRUE)))),"")</f>
        <v/>
      </c>
      <c r="CG42" t="str">
        <f t="array" ref="CG42">IFERROR((SUMPRODUCT((economics!$AG$2:$AG$167=$B42)*(economics!$D$2:$D$167="whr")*economics!$AI$2:$AI$167*(_xlfn.NORM.DIST(CG$3,economics!$AK$2:$AK$167,economics!$AJ$2:$AJ$167,TRUE)-_xlfn.NORM.DIST(CG$30,economics!$AK$2:$AK$167,economics!$AJ$2:$AJ$167,TRUE))*economics!$AM$2:$AM$167))/(SUMPRODUCT((economics!$AG$2:$AG$167=$B42)*(economics!$D$2:$D$167="whr")*economics!$AI$2:$AI$167*(_xlfn.NORM.DIST(CG$3,economics!$AK$2:$AK$167,economics!$AJ$2:$AJ$167,TRUE)-_xlfn.NORM.DIST(CG$30,economics!$AK$2:$AK$167,economics!$AJ$2:$AJ$167,TRUE)))),"")</f>
        <v/>
      </c>
      <c r="CH42" t="str">
        <f t="array" ref="CH42">IFERROR((SUMPRODUCT((economics!$AG$2:$AG$167=$B42)*(economics!$D$2:$D$167="whr")*economics!$AI$2:$AI$167*(_xlfn.NORM.DIST(CH$3,economics!$AK$2:$AK$167,economics!$AJ$2:$AJ$167,TRUE)-_xlfn.NORM.DIST(CH$30,economics!$AK$2:$AK$167,economics!$AJ$2:$AJ$167,TRUE))*economics!$AM$2:$AM$167))/(SUMPRODUCT((economics!$AG$2:$AG$167=$B42)*(economics!$D$2:$D$167="whr")*economics!$AI$2:$AI$167*(_xlfn.NORM.DIST(CH$3,economics!$AK$2:$AK$167,economics!$AJ$2:$AJ$167,TRUE)-_xlfn.NORM.DIST(CH$30,economics!$AK$2:$AK$167,economics!$AJ$2:$AJ$167,TRUE)))),"")</f>
        <v/>
      </c>
    </row>
    <row r="43" spans="1:86" x14ac:dyDescent="0.35">
      <c r="A43" t="str">
        <f t="shared" si="0"/>
        <v>rubber and plastic products 22</v>
      </c>
      <c r="B43">
        <f t="shared" si="0"/>
        <v>22</v>
      </c>
      <c r="E43" t="str">
        <f t="array" ref="E43">IFERROR((SUMPRODUCT((economics!$AG$2:$AG$167=$B43)*(economics!$D$2:$D$167="whr")*economics!$AI$2:$AI$167*(_xlfn.NORM.DIST(E$3,economics!$AK$2:$AK$167,economics!$AJ$2:$AJ$167,TRUE)-_xlfn.NORM.DIST(E$30,economics!$AK$2:$AK$167,economics!$AJ$2:$AJ$167,TRUE))*economics!$AM$2:$AM$167))/(SUMPRODUCT((economics!$AG$2:$AG$167=$B43)*(economics!$D$2:$D$167="whr")*economics!$AI$2:$AI$167*(_xlfn.NORM.DIST(E$3,economics!$AK$2:$AK$167,economics!$AJ$2:$AJ$167,TRUE)-_xlfn.NORM.DIST(E$30,economics!$AK$2:$AK$167,economics!$AJ$2:$AJ$167,TRUE)))),"")</f>
        <v/>
      </c>
      <c r="F43" t="str">
        <f t="array" ref="F43">IFERROR((SUMPRODUCT((economics!$AG$2:$AG$167=$B43)*(economics!$D$2:$D$167="whr")*economics!$AI$2:$AI$167*(_xlfn.NORM.DIST(F$3,economics!$AK$2:$AK$167,economics!$AJ$2:$AJ$167,TRUE)-_xlfn.NORM.DIST(F$30,economics!$AK$2:$AK$167,economics!$AJ$2:$AJ$167,TRUE))*economics!$AM$2:$AM$167))/(SUMPRODUCT((economics!$AG$2:$AG$167=$B43)*(economics!$D$2:$D$167="whr")*economics!$AI$2:$AI$167*(_xlfn.NORM.DIST(F$3,economics!$AK$2:$AK$167,economics!$AJ$2:$AJ$167,TRUE)-_xlfn.NORM.DIST(F$30,economics!$AK$2:$AK$167,economics!$AJ$2:$AJ$167,TRUE)))),"")</f>
        <v/>
      </c>
      <c r="G43" t="str">
        <f t="array" ref="G43">IFERROR((SUMPRODUCT((economics!$AG$2:$AG$167=$B43)*(economics!$D$2:$D$167="whr")*economics!$AI$2:$AI$167*(_xlfn.NORM.DIST(G$3,economics!$AK$2:$AK$167,economics!$AJ$2:$AJ$167,TRUE)-_xlfn.NORM.DIST(G$30,economics!$AK$2:$AK$167,economics!$AJ$2:$AJ$167,TRUE))*economics!$AM$2:$AM$167))/(SUMPRODUCT((economics!$AG$2:$AG$167=$B43)*(economics!$D$2:$D$167="whr")*economics!$AI$2:$AI$167*(_xlfn.NORM.DIST(G$3,economics!$AK$2:$AK$167,economics!$AJ$2:$AJ$167,TRUE)-_xlfn.NORM.DIST(G$30,economics!$AK$2:$AK$167,economics!$AJ$2:$AJ$167,TRUE)))),"")</f>
        <v/>
      </c>
      <c r="H43" t="str">
        <f t="array" ref="H43">IFERROR((SUMPRODUCT((economics!$AG$2:$AG$167=$B43)*(economics!$D$2:$D$167="whr")*economics!$AI$2:$AI$167*(_xlfn.NORM.DIST(H$3,economics!$AK$2:$AK$167,economics!$AJ$2:$AJ$167,TRUE)-_xlfn.NORM.DIST(H$30,economics!$AK$2:$AK$167,economics!$AJ$2:$AJ$167,TRUE))*economics!$AM$2:$AM$167))/(SUMPRODUCT((economics!$AG$2:$AG$167=$B43)*(economics!$D$2:$D$167="whr")*economics!$AI$2:$AI$167*(_xlfn.NORM.DIST(H$3,economics!$AK$2:$AK$167,economics!$AJ$2:$AJ$167,TRUE)-_xlfn.NORM.DIST(H$30,economics!$AK$2:$AK$167,economics!$AJ$2:$AJ$167,TRUE)))),"")</f>
        <v/>
      </c>
      <c r="I43" t="str">
        <f t="array" ref="I43">IFERROR((SUMPRODUCT((economics!$AG$2:$AG$167=$B43)*(economics!$D$2:$D$167="whr")*economics!$AI$2:$AI$167*(_xlfn.NORM.DIST(I$3,economics!$AK$2:$AK$167,economics!$AJ$2:$AJ$167,TRUE)-_xlfn.NORM.DIST(I$30,economics!$AK$2:$AK$167,economics!$AJ$2:$AJ$167,TRUE))*economics!$AM$2:$AM$167))/(SUMPRODUCT((economics!$AG$2:$AG$167=$B43)*(economics!$D$2:$D$167="whr")*economics!$AI$2:$AI$167*(_xlfn.NORM.DIST(I$3,economics!$AK$2:$AK$167,economics!$AJ$2:$AJ$167,TRUE)-_xlfn.NORM.DIST(I$30,economics!$AK$2:$AK$167,economics!$AJ$2:$AJ$167,TRUE)))),"")</f>
        <v/>
      </c>
      <c r="J43" t="str">
        <f t="array" ref="J43">IFERROR((SUMPRODUCT((economics!$AG$2:$AG$167=$B43)*(economics!$D$2:$D$167="whr")*economics!$AI$2:$AI$167*(_xlfn.NORM.DIST(J$3,economics!$AK$2:$AK$167,economics!$AJ$2:$AJ$167,TRUE)-_xlfn.NORM.DIST(J$30,economics!$AK$2:$AK$167,economics!$AJ$2:$AJ$167,TRUE))*economics!$AM$2:$AM$167))/(SUMPRODUCT((economics!$AG$2:$AG$167=$B43)*(economics!$D$2:$D$167="whr")*economics!$AI$2:$AI$167*(_xlfn.NORM.DIST(J$3,economics!$AK$2:$AK$167,economics!$AJ$2:$AJ$167,TRUE)-_xlfn.NORM.DIST(J$30,economics!$AK$2:$AK$167,economics!$AJ$2:$AJ$167,TRUE)))),"")</f>
        <v/>
      </c>
      <c r="K43" t="str">
        <f t="array" ref="K43">IFERROR((SUMPRODUCT((economics!$AG$2:$AG$167=$B43)*(economics!$D$2:$D$167="whr")*economics!$AI$2:$AI$167*(_xlfn.NORM.DIST(K$3,economics!$AK$2:$AK$167,economics!$AJ$2:$AJ$167,TRUE)-_xlfn.NORM.DIST(K$30,economics!$AK$2:$AK$167,economics!$AJ$2:$AJ$167,TRUE))*economics!$AM$2:$AM$167))/(SUMPRODUCT((economics!$AG$2:$AG$167=$B43)*(economics!$D$2:$D$167="whr")*economics!$AI$2:$AI$167*(_xlfn.NORM.DIST(K$3,economics!$AK$2:$AK$167,economics!$AJ$2:$AJ$167,TRUE)-_xlfn.NORM.DIST(K$30,economics!$AK$2:$AK$167,economics!$AJ$2:$AJ$167,TRUE)))),"")</f>
        <v/>
      </c>
      <c r="L43" t="str">
        <f t="array" ref="L43">IFERROR((SUMPRODUCT((economics!$AG$2:$AG$167=$B43)*(economics!$D$2:$D$167="whr")*economics!$AI$2:$AI$167*(_xlfn.NORM.DIST(L$3,economics!$AK$2:$AK$167,economics!$AJ$2:$AJ$167,TRUE)-_xlfn.NORM.DIST(L$30,economics!$AK$2:$AK$167,economics!$AJ$2:$AJ$167,TRUE))*economics!$AM$2:$AM$167))/(SUMPRODUCT((economics!$AG$2:$AG$167=$B43)*(economics!$D$2:$D$167="whr")*economics!$AI$2:$AI$167*(_xlfn.NORM.DIST(L$3,economics!$AK$2:$AK$167,economics!$AJ$2:$AJ$167,TRUE)-_xlfn.NORM.DIST(L$30,economics!$AK$2:$AK$167,economics!$AJ$2:$AJ$167,TRUE)))),"")</f>
        <v/>
      </c>
      <c r="M43" t="str">
        <f t="array" ref="M43">IFERROR((SUMPRODUCT((economics!$AG$2:$AG$167=$B43)*(economics!$D$2:$D$167="whr")*economics!$AI$2:$AI$167*(_xlfn.NORM.DIST(M$3,economics!$AK$2:$AK$167,economics!$AJ$2:$AJ$167,TRUE)-_xlfn.NORM.DIST(M$30,economics!$AK$2:$AK$167,economics!$AJ$2:$AJ$167,TRUE))*economics!$AM$2:$AM$167))/(SUMPRODUCT((economics!$AG$2:$AG$167=$B43)*(economics!$D$2:$D$167="whr")*economics!$AI$2:$AI$167*(_xlfn.NORM.DIST(M$3,economics!$AK$2:$AK$167,economics!$AJ$2:$AJ$167,TRUE)-_xlfn.NORM.DIST(M$30,economics!$AK$2:$AK$167,economics!$AJ$2:$AJ$167,TRUE)))),"")</f>
        <v/>
      </c>
      <c r="N43" t="str">
        <f t="array" ref="N43">IFERROR((SUMPRODUCT((economics!$AG$2:$AG$167=$B43)*(economics!$D$2:$D$167="whr")*economics!$AI$2:$AI$167*(_xlfn.NORM.DIST(N$3,economics!$AK$2:$AK$167,economics!$AJ$2:$AJ$167,TRUE)-_xlfn.NORM.DIST(N$30,economics!$AK$2:$AK$167,economics!$AJ$2:$AJ$167,TRUE))*economics!$AM$2:$AM$167))/(SUMPRODUCT((economics!$AG$2:$AG$167=$B43)*(economics!$D$2:$D$167="whr")*economics!$AI$2:$AI$167*(_xlfn.NORM.DIST(N$3,economics!$AK$2:$AK$167,economics!$AJ$2:$AJ$167,TRUE)-_xlfn.NORM.DIST(N$30,economics!$AK$2:$AK$167,economics!$AJ$2:$AJ$167,TRUE)))),"")</f>
        <v/>
      </c>
      <c r="O43" t="str">
        <f t="array" ref="O43">IFERROR((SUMPRODUCT((economics!$AG$2:$AG$167=$B43)*(economics!$D$2:$D$167="whr")*economics!$AI$2:$AI$167*(_xlfn.NORM.DIST(O$3,economics!$AK$2:$AK$167,economics!$AJ$2:$AJ$167,TRUE)-_xlfn.NORM.DIST(O$30,economics!$AK$2:$AK$167,economics!$AJ$2:$AJ$167,TRUE))*economics!$AM$2:$AM$167))/(SUMPRODUCT((economics!$AG$2:$AG$167=$B43)*(economics!$D$2:$D$167="whr")*economics!$AI$2:$AI$167*(_xlfn.NORM.DIST(O$3,economics!$AK$2:$AK$167,economics!$AJ$2:$AJ$167,TRUE)-_xlfn.NORM.DIST(O$30,economics!$AK$2:$AK$167,economics!$AJ$2:$AJ$167,TRUE)))),"")</f>
        <v/>
      </c>
      <c r="P43" t="str">
        <f t="array" ref="P43">IFERROR((SUMPRODUCT((economics!$AG$2:$AG$167=$B43)*(economics!$D$2:$D$167="whr")*economics!$AI$2:$AI$167*(_xlfn.NORM.DIST(P$3,economics!$AK$2:$AK$167,economics!$AJ$2:$AJ$167,TRUE)-_xlfn.NORM.DIST(P$30,economics!$AK$2:$AK$167,economics!$AJ$2:$AJ$167,TRUE))*economics!$AM$2:$AM$167))/(SUMPRODUCT((economics!$AG$2:$AG$167=$B43)*(economics!$D$2:$D$167="whr")*economics!$AI$2:$AI$167*(_xlfn.NORM.DIST(P$3,economics!$AK$2:$AK$167,economics!$AJ$2:$AJ$167,TRUE)-_xlfn.NORM.DIST(P$30,economics!$AK$2:$AK$167,economics!$AJ$2:$AJ$167,TRUE)))),"")</f>
        <v/>
      </c>
      <c r="Q43" t="str">
        <f t="array" ref="Q43">IFERROR((SUMPRODUCT((economics!$AG$2:$AG$167=$B43)*(economics!$D$2:$D$167="whr")*economics!$AI$2:$AI$167*(_xlfn.NORM.DIST(Q$3,economics!$AK$2:$AK$167,economics!$AJ$2:$AJ$167,TRUE)-_xlfn.NORM.DIST(Q$30,economics!$AK$2:$AK$167,economics!$AJ$2:$AJ$167,TRUE))*economics!$AM$2:$AM$167))/(SUMPRODUCT((economics!$AG$2:$AG$167=$B43)*(economics!$D$2:$D$167="whr")*economics!$AI$2:$AI$167*(_xlfn.NORM.DIST(Q$3,economics!$AK$2:$AK$167,economics!$AJ$2:$AJ$167,TRUE)-_xlfn.NORM.DIST(Q$30,economics!$AK$2:$AK$167,economics!$AJ$2:$AJ$167,TRUE)))),"")</f>
        <v/>
      </c>
      <c r="R43" t="str">
        <f t="array" ref="R43">IFERROR((SUMPRODUCT((economics!$AG$2:$AG$167=$B43)*(economics!$D$2:$D$167="whr")*economics!$AI$2:$AI$167*(_xlfn.NORM.DIST(R$3,economics!$AK$2:$AK$167,economics!$AJ$2:$AJ$167,TRUE)-_xlfn.NORM.DIST(R$30,economics!$AK$2:$AK$167,economics!$AJ$2:$AJ$167,TRUE))*economics!$AM$2:$AM$167))/(SUMPRODUCT((economics!$AG$2:$AG$167=$B43)*(economics!$D$2:$D$167="whr")*economics!$AI$2:$AI$167*(_xlfn.NORM.DIST(R$3,economics!$AK$2:$AK$167,economics!$AJ$2:$AJ$167,TRUE)-_xlfn.NORM.DIST(R$30,economics!$AK$2:$AK$167,economics!$AJ$2:$AJ$167,TRUE)))),"")</f>
        <v/>
      </c>
      <c r="S43" t="str">
        <f t="array" ref="S43">IFERROR((SUMPRODUCT((economics!$AG$2:$AG$167=$B43)*(economics!$D$2:$D$167="whr")*economics!$AI$2:$AI$167*(_xlfn.NORM.DIST(S$3,economics!$AK$2:$AK$167,economics!$AJ$2:$AJ$167,TRUE)-_xlfn.NORM.DIST(S$30,economics!$AK$2:$AK$167,economics!$AJ$2:$AJ$167,TRUE))*economics!$AM$2:$AM$167))/(SUMPRODUCT((economics!$AG$2:$AG$167=$B43)*(economics!$D$2:$D$167="whr")*economics!$AI$2:$AI$167*(_xlfn.NORM.DIST(S$3,economics!$AK$2:$AK$167,economics!$AJ$2:$AJ$167,TRUE)-_xlfn.NORM.DIST(S$30,economics!$AK$2:$AK$167,economics!$AJ$2:$AJ$167,TRUE)))),"")</f>
        <v/>
      </c>
      <c r="T43" t="str">
        <f t="array" ref="T43">IFERROR((SUMPRODUCT((economics!$AG$2:$AG$167=$B43)*(economics!$D$2:$D$167="whr")*economics!$AI$2:$AI$167*(_xlfn.NORM.DIST(T$3,economics!$AK$2:$AK$167,economics!$AJ$2:$AJ$167,TRUE)-_xlfn.NORM.DIST(T$30,economics!$AK$2:$AK$167,economics!$AJ$2:$AJ$167,TRUE))*economics!$AM$2:$AM$167))/(SUMPRODUCT((economics!$AG$2:$AG$167=$B43)*(economics!$D$2:$D$167="whr")*economics!$AI$2:$AI$167*(_xlfn.NORM.DIST(T$3,economics!$AK$2:$AK$167,economics!$AJ$2:$AJ$167,TRUE)-_xlfn.NORM.DIST(T$30,economics!$AK$2:$AK$167,economics!$AJ$2:$AJ$167,TRUE)))),"")</f>
        <v/>
      </c>
      <c r="U43" t="str">
        <f t="array" ref="U43">IFERROR((SUMPRODUCT((economics!$AG$2:$AG$167=$B43)*(economics!$D$2:$D$167="whr")*economics!$AI$2:$AI$167*(_xlfn.NORM.DIST(U$3,economics!$AK$2:$AK$167,economics!$AJ$2:$AJ$167,TRUE)-_xlfn.NORM.DIST(U$30,economics!$AK$2:$AK$167,economics!$AJ$2:$AJ$167,TRUE))*economics!$AM$2:$AM$167))/(SUMPRODUCT((economics!$AG$2:$AG$167=$B43)*(economics!$D$2:$D$167="whr")*economics!$AI$2:$AI$167*(_xlfn.NORM.DIST(U$3,economics!$AK$2:$AK$167,economics!$AJ$2:$AJ$167,TRUE)-_xlfn.NORM.DIST(U$30,economics!$AK$2:$AK$167,economics!$AJ$2:$AJ$167,TRUE)))),"")</f>
        <v/>
      </c>
      <c r="V43" t="str">
        <f t="array" ref="V43">IFERROR((SUMPRODUCT((economics!$AG$2:$AG$167=$B43)*(economics!$D$2:$D$167="whr")*economics!$AI$2:$AI$167*(_xlfn.NORM.DIST(V$3,economics!$AK$2:$AK$167,economics!$AJ$2:$AJ$167,TRUE)-_xlfn.NORM.DIST(V$30,economics!$AK$2:$AK$167,economics!$AJ$2:$AJ$167,TRUE))*economics!$AM$2:$AM$167))/(SUMPRODUCT((economics!$AG$2:$AG$167=$B43)*(economics!$D$2:$D$167="whr")*economics!$AI$2:$AI$167*(_xlfn.NORM.DIST(V$3,economics!$AK$2:$AK$167,economics!$AJ$2:$AJ$167,TRUE)-_xlfn.NORM.DIST(V$30,economics!$AK$2:$AK$167,economics!$AJ$2:$AJ$167,TRUE)))),"")</f>
        <v/>
      </c>
      <c r="W43" t="str">
        <f t="array" ref="W43">IFERROR((SUMPRODUCT((economics!$AG$2:$AG$167=$B43)*(economics!$D$2:$D$167="whr")*economics!$AI$2:$AI$167*(_xlfn.NORM.DIST(W$3,economics!$AK$2:$AK$167,economics!$AJ$2:$AJ$167,TRUE)-_xlfn.NORM.DIST(W$30,economics!$AK$2:$AK$167,economics!$AJ$2:$AJ$167,TRUE))*economics!$AM$2:$AM$167))/(SUMPRODUCT((economics!$AG$2:$AG$167=$B43)*(economics!$D$2:$D$167="whr")*economics!$AI$2:$AI$167*(_xlfn.NORM.DIST(W$3,economics!$AK$2:$AK$167,economics!$AJ$2:$AJ$167,TRUE)-_xlfn.NORM.DIST(W$30,economics!$AK$2:$AK$167,economics!$AJ$2:$AJ$167,TRUE)))),"")</f>
        <v/>
      </c>
      <c r="X43" t="str">
        <f t="array" ref="X43">IFERROR((SUMPRODUCT((economics!$AG$2:$AG$167=$B43)*(economics!$D$2:$D$167="whr")*economics!$AI$2:$AI$167*(_xlfn.NORM.DIST(X$3,economics!$AK$2:$AK$167,economics!$AJ$2:$AJ$167,TRUE)-_xlfn.NORM.DIST(X$30,economics!$AK$2:$AK$167,economics!$AJ$2:$AJ$167,TRUE))*economics!$AM$2:$AM$167))/(SUMPRODUCT((economics!$AG$2:$AG$167=$B43)*(economics!$D$2:$D$167="whr")*economics!$AI$2:$AI$167*(_xlfn.NORM.DIST(X$3,economics!$AK$2:$AK$167,economics!$AJ$2:$AJ$167,TRUE)-_xlfn.NORM.DIST(X$30,economics!$AK$2:$AK$167,economics!$AJ$2:$AJ$167,TRUE)))),"")</f>
        <v/>
      </c>
      <c r="Y43" t="str">
        <f t="array" ref="Y43">IFERROR((SUMPRODUCT((economics!$AG$2:$AG$167=$B43)*(economics!$D$2:$D$167="whr")*economics!$AI$2:$AI$167*(_xlfn.NORM.DIST(Y$3,economics!$AK$2:$AK$167,economics!$AJ$2:$AJ$167,TRUE)-_xlfn.NORM.DIST(Y$30,economics!$AK$2:$AK$167,economics!$AJ$2:$AJ$167,TRUE))*economics!$AM$2:$AM$167))/(SUMPRODUCT((economics!$AG$2:$AG$167=$B43)*(economics!$D$2:$D$167="whr")*economics!$AI$2:$AI$167*(_xlfn.NORM.DIST(Y$3,economics!$AK$2:$AK$167,economics!$AJ$2:$AJ$167,TRUE)-_xlfn.NORM.DIST(Y$30,economics!$AK$2:$AK$167,economics!$AJ$2:$AJ$167,TRUE)))),"")</f>
        <v/>
      </c>
      <c r="Z43" t="str">
        <f t="array" ref="Z43">IFERROR((SUMPRODUCT((economics!$AG$2:$AG$167=$B43)*(economics!$D$2:$D$167="whr")*economics!$AI$2:$AI$167*(_xlfn.NORM.DIST(Z$3,economics!$AK$2:$AK$167,economics!$AJ$2:$AJ$167,TRUE)-_xlfn.NORM.DIST(Z$30,economics!$AK$2:$AK$167,economics!$AJ$2:$AJ$167,TRUE))*economics!$AM$2:$AM$167))/(SUMPRODUCT((economics!$AG$2:$AG$167=$B43)*(economics!$D$2:$D$167="whr")*economics!$AI$2:$AI$167*(_xlfn.NORM.DIST(Z$3,economics!$AK$2:$AK$167,economics!$AJ$2:$AJ$167,TRUE)-_xlfn.NORM.DIST(Z$30,economics!$AK$2:$AK$167,economics!$AJ$2:$AJ$167,TRUE)))),"")</f>
        <v/>
      </c>
      <c r="AA43" t="str">
        <f t="array" ref="AA43">IFERROR((SUMPRODUCT((economics!$AG$2:$AG$167=$B43)*(economics!$D$2:$D$167="whr")*economics!$AI$2:$AI$167*(_xlfn.NORM.DIST(AA$3,economics!$AK$2:$AK$167,economics!$AJ$2:$AJ$167,TRUE)-_xlfn.NORM.DIST(AA$30,economics!$AK$2:$AK$167,economics!$AJ$2:$AJ$167,TRUE))*economics!$AM$2:$AM$167))/(SUMPRODUCT((economics!$AG$2:$AG$167=$B43)*(economics!$D$2:$D$167="whr")*economics!$AI$2:$AI$167*(_xlfn.NORM.DIST(AA$3,economics!$AK$2:$AK$167,economics!$AJ$2:$AJ$167,TRUE)-_xlfn.NORM.DIST(AA$30,economics!$AK$2:$AK$167,economics!$AJ$2:$AJ$167,TRUE)))),"")</f>
        <v/>
      </c>
      <c r="AB43" t="str">
        <f t="array" ref="AB43">IFERROR((SUMPRODUCT((economics!$AG$2:$AG$167=$B43)*(economics!$D$2:$D$167="whr")*economics!$AI$2:$AI$167*(_xlfn.NORM.DIST(AB$3,economics!$AK$2:$AK$167,economics!$AJ$2:$AJ$167,TRUE)-_xlfn.NORM.DIST(AB$30,economics!$AK$2:$AK$167,economics!$AJ$2:$AJ$167,TRUE))*economics!$AM$2:$AM$167))/(SUMPRODUCT((economics!$AG$2:$AG$167=$B43)*(economics!$D$2:$D$167="whr")*economics!$AI$2:$AI$167*(_xlfn.NORM.DIST(AB$3,economics!$AK$2:$AK$167,economics!$AJ$2:$AJ$167,TRUE)-_xlfn.NORM.DIST(AB$30,economics!$AK$2:$AK$167,economics!$AJ$2:$AJ$167,TRUE)))),"")</f>
        <v/>
      </c>
      <c r="AC43" t="str">
        <f t="array" ref="AC43">IFERROR((SUMPRODUCT((economics!$AG$2:$AG$167=$B43)*(economics!$D$2:$D$167="whr")*economics!$AI$2:$AI$167*(_xlfn.NORM.DIST(AC$3,economics!$AK$2:$AK$167,economics!$AJ$2:$AJ$167,TRUE)-_xlfn.NORM.DIST(AC$30,economics!$AK$2:$AK$167,economics!$AJ$2:$AJ$167,TRUE))*economics!$AM$2:$AM$167))/(SUMPRODUCT((economics!$AG$2:$AG$167=$B43)*(economics!$D$2:$D$167="whr")*economics!$AI$2:$AI$167*(_xlfn.NORM.DIST(AC$3,economics!$AK$2:$AK$167,economics!$AJ$2:$AJ$167,TRUE)-_xlfn.NORM.DIST(AC$30,economics!$AK$2:$AK$167,economics!$AJ$2:$AJ$167,TRUE)))),"")</f>
        <v/>
      </c>
      <c r="AD43" t="str">
        <f t="array" ref="AD43">IFERROR((SUMPRODUCT((economics!$AG$2:$AG$167=$B43)*(economics!$D$2:$D$167="whr")*economics!$AI$2:$AI$167*(_xlfn.NORM.DIST(AD$3,economics!$AK$2:$AK$167,economics!$AJ$2:$AJ$167,TRUE)-_xlfn.NORM.DIST(AD$30,economics!$AK$2:$AK$167,economics!$AJ$2:$AJ$167,TRUE))*economics!$AM$2:$AM$167))/(SUMPRODUCT((economics!$AG$2:$AG$167=$B43)*(economics!$D$2:$D$167="whr")*economics!$AI$2:$AI$167*(_xlfn.NORM.DIST(AD$3,economics!$AK$2:$AK$167,economics!$AJ$2:$AJ$167,TRUE)-_xlfn.NORM.DIST(AD$30,economics!$AK$2:$AK$167,economics!$AJ$2:$AJ$167,TRUE)))),"")</f>
        <v/>
      </c>
      <c r="AE43" t="str">
        <f t="array" ref="AE43">IFERROR((SUMPRODUCT((economics!$AG$2:$AG$167=$B43)*(economics!$D$2:$D$167="whr")*economics!$AI$2:$AI$167*(_xlfn.NORM.DIST(AE$3,economics!$AK$2:$AK$167,economics!$AJ$2:$AJ$167,TRUE)-_xlfn.NORM.DIST(AE$30,economics!$AK$2:$AK$167,economics!$AJ$2:$AJ$167,TRUE))*economics!$AM$2:$AM$167))/(SUMPRODUCT((economics!$AG$2:$AG$167=$B43)*(economics!$D$2:$D$167="whr")*economics!$AI$2:$AI$167*(_xlfn.NORM.DIST(AE$3,economics!$AK$2:$AK$167,economics!$AJ$2:$AJ$167,TRUE)-_xlfn.NORM.DIST(AE$30,economics!$AK$2:$AK$167,economics!$AJ$2:$AJ$167,TRUE)))),"")</f>
        <v/>
      </c>
      <c r="AF43" t="str">
        <f t="array" ref="AF43">IFERROR((SUMPRODUCT((economics!$AG$2:$AG$167=$B43)*(economics!$D$2:$D$167="whr")*economics!$AI$2:$AI$167*(_xlfn.NORM.DIST(AF$3,economics!$AK$2:$AK$167,economics!$AJ$2:$AJ$167,TRUE)-_xlfn.NORM.DIST(AF$30,economics!$AK$2:$AK$167,economics!$AJ$2:$AJ$167,TRUE))*economics!$AM$2:$AM$167))/(SUMPRODUCT((economics!$AG$2:$AG$167=$B43)*(economics!$D$2:$D$167="whr")*economics!$AI$2:$AI$167*(_xlfn.NORM.DIST(AF$3,economics!$AK$2:$AK$167,economics!$AJ$2:$AJ$167,TRUE)-_xlfn.NORM.DIST(AF$30,economics!$AK$2:$AK$167,economics!$AJ$2:$AJ$167,TRUE)))),"")</f>
        <v/>
      </c>
      <c r="AG43" t="str">
        <f t="array" ref="AG43">IFERROR((SUMPRODUCT((economics!$AG$2:$AG$167=$B43)*(economics!$D$2:$D$167="whr")*economics!$AI$2:$AI$167*(_xlfn.NORM.DIST(AG$3,economics!$AK$2:$AK$167,economics!$AJ$2:$AJ$167,TRUE)-_xlfn.NORM.DIST(AG$30,economics!$AK$2:$AK$167,economics!$AJ$2:$AJ$167,TRUE))*economics!$AM$2:$AM$167))/(SUMPRODUCT((economics!$AG$2:$AG$167=$B43)*(economics!$D$2:$D$167="whr")*economics!$AI$2:$AI$167*(_xlfn.NORM.DIST(AG$3,economics!$AK$2:$AK$167,economics!$AJ$2:$AJ$167,TRUE)-_xlfn.NORM.DIST(AG$30,economics!$AK$2:$AK$167,economics!$AJ$2:$AJ$167,TRUE)))),"")</f>
        <v/>
      </c>
      <c r="AH43" t="str">
        <f t="array" ref="AH43">IFERROR((SUMPRODUCT((economics!$AG$2:$AG$167=$B43)*(economics!$D$2:$D$167="whr")*economics!$AI$2:$AI$167*(_xlfn.NORM.DIST(AH$3,economics!$AK$2:$AK$167,economics!$AJ$2:$AJ$167,TRUE)-_xlfn.NORM.DIST(AH$30,economics!$AK$2:$AK$167,economics!$AJ$2:$AJ$167,TRUE))*economics!$AM$2:$AM$167))/(SUMPRODUCT((economics!$AG$2:$AG$167=$B43)*(economics!$D$2:$D$167="whr")*economics!$AI$2:$AI$167*(_xlfn.NORM.DIST(AH$3,economics!$AK$2:$AK$167,economics!$AJ$2:$AJ$167,TRUE)-_xlfn.NORM.DIST(AH$30,economics!$AK$2:$AK$167,economics!$AJ$2:$AJ$167,TRUE)))),"")</f>
        <v/>
      </c>
      <c r="AI43" t="str">
        <f t="array" ref="AI43">IFERROR((SUMPRODUCT((economics!$AG$2:$AG$167=$B43)*(economics!$D$2:$D$167="whr")*economics!$AI$2:$AI$167*(_xlfn.NORM.DIST(AI$3,economics!$AK$2:$AK$167,economics!$AJ$2:$AJ$167,TRUE)-_xlfn.NORM.DIST(AI$30,economics!$AK$2:$AK$167,economics!$AJ$2:$AJ$167,TRUE))*economics!$AM$2:$AM$167))/(SUMPRODUCT((economics!$AG$2:$AG$167=$B43)*(economics!$D$2:$D$167="whr")*economics!$AI$2:$AI$167*(_xlfn.NORM.DIST(AI$3,economics!$AK$2:$AK$167,economics!$AJ$2:$AJ$167,TRUE)-_xlfn.NORM.DIST(AI$30,economics!$AK$2:$AK$167,economics!$AJ$2:$AJ$167,TRUE)))),"")</f>
        <v/>
      </c>
      <c r="AJ43" t="str">
        <f t="array" ref="AJ43">IFERROR((SUMPRODUCT((economics!$AG$2:$AG$167=$B43)*(economics!$D$2:$D$167="whr")*economics!$AI$2:$AI$167*(_xlfn.NORM.DIST(AJ$3,economics!$AK$2:$AK$167,economics!$AJ$2:$AJ$167,TRUE)-_xlfn.NORM.DIST(AJ$30,economics!$AK$2:$AK$167,economics!$AJ$2:$AJ$167,TRUE))*economics!$AM$2:$AM$167))/(SUMPRODUCT((economics!$AG$2:$AG$167=$B43)*(economics!$D$2:$D$167="whr")*economics!$AI$2:$AI$167*(_xlfn.NORM.DIST(AJ$3,economics!$AK$2:$AK$167,economics!$AJ$2:$AJ$167,TRUE)-_xlfn.NORM.DIST(AJ$30,economics!$AK$2:$AK$167,economics!$AJ$2:$AJ$167,TRUE)))),"")</f>
        <v/>
      </c>
      <c r="AK43" t="str">
        <f t="array" ref="AK43">IFERROR((SUMPRODUCT((economics!$AG$2:$AG$167=$B43)*(economics!$D$2:$D$167="whr")*economics!$AI$2:$AI$167*(_xlfn.NORM.DIST(AK$3,economics!$AK$2:$AK$167,economics!$AJ$2:$AJ$167,TRUE)-_xlfn.NORM.DIST(AK$30,economics!$AK$2:$AK$167,economics!$AJ$2:$AJ$167,TRUE))*economics!$AM$2:$AM$167))/(SUMPRODUCT((economics!$AG$2:$AG$167=$B43)*(economics!$D$2:$D$167="whr")*economics!$AI$2:$AI$167*(_xlfn.NORM.DIST(AK$3,economics!$AK$2:$AK$167,economics!$AJ$2:$AJ$167,TRUE)-_xlfn.NORM.DIST(AK$30,economics!$AK$2:$AK$167,economics!$AJ$2:$AJ$167,TRUE)))),"")</f>
        <v/>
      </c>
      <c r="AL43" t="str">
        <f t="array" ref="AL43">IFERROR((SUMPRODUCT((economics!$AG$2:$AG$167=$B43)*(economics!$D$2:$D$167="whr")*economics!$AI$2:$AI$167*(_xlfn.NORM.DIST(AL$3,economics!$AK$2:$AK$167,economics!$AJ$2:$AJ$167,TRUE)-_xlfn.NORM.DIST(AL$30,economics!$AK$2:$AK$167,economics!$AJ$2:$AJ$167,TRUE))*economics!$AM$2:$AM$167))/(SUMPRODUCT((economics!$AG$2:$AG$167=$B43)*(economics!$D$2:$D$167="whr")*economics!$AI$2:$AI$167*(_xlfn.NORM.DIST(AL$3,economics!$AK$2:$AK$167,economics!$AJ$2:$AJ$167,TRUE)-_xlfn.NORM.DIST(AL$30,economics!$AK$2:$AK$167,economics!$AJ$2:$AJ$167,TRUE)))),"")</f>
        <v/>
      </c>
      <c r="AM43" t="str">
        <f t="array" ref="AM43">IFERROR((SUMPRODUCT((economics!$AG$2:$AG$167=$B43)*(economics!$D$2:$D$167="whr")*economics!$AI$2:$AI$167*(_xlfn.NORM.DIST(AM$3,economics!$AK$2:$AK$167,economics!$AJ$2:$AJ$167,TRUE)-_xlfn.NORM.DIST(AM$30,economics!$AK$2:$AK$167,economics!$AJ$2:$AJ$167,TRUE))*economics!$AM$2:$AM$167))/(SUMPRODUCT((economics!$AG$2:$AG$167=$B43)*(economics!$D$2:$D$167="whr")*economics!$AI$2:$AI$167*(_xlfn.NORM.DIST(AM$3,economics!$AK$2:$AK$167,economics!$AJ$2:$AJ$167,TRUE)-_xlfn.NORM.DIST(AM$30,economics!$AK$2:$AK$167,economics!$AJ$2:$AJ$167,TRUE)))),"")</f>
        <v/>
      </c>
      <c r="AN43" t="str">
        <f t="array" ref="AN43">IFERROR((SUMPRODUCT((economics!$AG$2:$AG$167=$B43)*(economics!$D$2:$D$167="whr")*economics!$AI$2:$AI$167*(_xlfn.NORM.DIST(AN$3,economics!$AK$2:$AK$167,economics!$AJ$2:$AJ$167,TRUE)-_xlfn.NORM.DIST(AN$30,economics!$AK$2:$AK$167,economics!$AJ$2:$AJ$167,TRUE))*economics!$AM$2:$AM$167))/(SUMPRODUCT((economics!$AG$2:$AG$167=$B43)*(economics!$D$2:$D$167="whr")*economics!$AI$2:$AI$167*(_xlfn.NORM.DIST(AN$3,economics!$AK$2:$AK$167,economics!$AJ$2:$AJ$167,TRUE)-_xlfn.NORM.DIST(AN$30,economics!$AK$2:$AK$167,economics!$AJ$2:$AJ$167,TRUE)))),"")</f>
        <v/>
      </c>
      <c r="AO43" t="str">
        <f t="array" ref="AO43">IFERROR((SUMPRODUCT((economics!$AG$2:$AG$167=$B43)*(economics!$D$2:$D$167="whr")*economics!$AI$2:$AI$167*(_xlfn.NORM.DIST(AO$3,economics!$AK$2:$AK$167,economics!$AJ$2:$AJ$167,TRUE)-_xlfn.NORM.DIST(AO$30,economics!$AK$2:$AK$167,economics!$AJ$2:$AJ$167,TRUE))*economics!$AM$2:$AM$167))/(SUMPRODUCT((economics!$AG$2:$AG$167=$B43)*(economics!$D$2:$D$167="whr")*economics!$AI$2:$AI$167*(_xlfn.NORM.DIST(AO$3,economics!$AK$2:$AK$167,economics!$AJ$2:$AJ$167,TRUE)-_xlfn.NORM.DIST(AO$30,economics!$AK$2:$AK$167,economics!$AJ$2:$AJ$167,TRUE)))),"")</f>
        <v/>
      </c>
      <c r="AP43" t="str">
        <f t="array" ref="AP43">IFERROR((SUMPRODUCT((economics!$AG$2:$AG$167=$B43)*(economics!$D$2:$D$167="whr")*economics!$AI$2:$AI$167*(_xlfn.NORM.DIST(AP$3,economics!$AK$2:$AK$167,economics!$AJ$2:$AJ$167,TRUE)-_xlfn.NORM.DIST(AP$30,economics!$AK$2:$AK$167,economics!$AJ$2:$AJ$167,TRUE))*economics!$AM$2:$AM$167))/(SUMPRODUCT((economics!$AG$2:$AG$167=$B43)*(economics!$D$2:$D$167="whr")*economics!$AI$2:$AI$167*(_xlfn.NORM.DIST(AP$3,economics!$AK$2:$AK$167,economics!$AJ$2:$AJ$167,TRUE)-_xlfn.NORM.DIST(AP$30,economics!$AK$2:$AK$167,economics!$AJ$2:$AJ$167,TRUE)))),"")</f>
        <v/>
      </c>
      <c r="AQ43" t="str">
        <f t="array" ref="AQ43">IFERROR((SUMPRODUCT((economics!$AG$2:$AG$167=$B43)*(economics!$D$2:$D$167="whr")*economics!$AI$2:$AI$167*(_xlfn.NORM.DIST(AQ$3,economics!$AK$2:$AK$167,economics!$AJ$2:$AJ$167,TRUE)-_xlfn.NORM.DIST(AQ$30,economics!$AK$2:$AK$167,economics!$AJ$2:$AJ$167,TRUE))*economics!$AM$2:$AM$167))/(SUMPRODUCT((economics!$AG$2:$AG$167=$B43)*(economics!$D$2:$D$167="whr")*economics!$AI$2:$AI$167*(_xlfn.NORM.DIST(AQ$3,economics!$AK$2:$AK$167,economics!$AJ$2:$AJ$167,TRUE)-_xlfn.NORM.DIST(AQ$30,economics!$AK$2:$AK$167,economics!$AJ$2:$AJ$167,TRUE)))),"")</f>
        <v/>
      </c>
      <c r="AR43" t="str">
        <f t="array" ref="AR43">IFERROR((SUMPRODUCT((economics!$AG$2:$AG$167=$B43)*(economics!$D$2:$D$167="whr")*economics!$AI$2:$AI$167*(_xlfn.NORM.DIST(AR$3,economics!$AK$2:$AK$167,economics!$AJ$2:$AJ$167,TRUE)-_xlfn.NORM.DIST(AR$30,economics!$AK$2:$AK$167,economics!$AJ$2:$AJ$167,TRUE))*economics!$AM$2:$AM$167))/(SUMPRODUCT((economics!$AG$2:$AG$167=$B43)*(economics!$D$2:$D$167="whr")*economics!$AI$2:$AI$167*(_xlfn.NORM.DIST(AR$3,economics!$AK$2:$AK$167,economics!$AJ$2:$AJ$167,TRUE)-_xlfn.NORM.DIST(AR$30,economics!$AK$2:$AK$167,economics!$AJ$2:$AJ$167,TRUE)))),"")</f>
        <v/>
      </c>
      <c r="AS43" t="str">
        <f t="array" ref="AS43">IFERROR((SUMPRODUCT((economics!$AG$2:$AG$167=$B43)*(economics!$D$2:$D$167="whr")*economics!$AI$2:$AI$167*(_xlfn.NORM.DIST(AS$3,economics!$AK$2:$AK$167,economics!$AJ$2:$AJ$167,TRUE)-_xlfn.NORM.DIST(AS$30,economics!$AK$2:$AK$167,economics!$AJ$2:$AJ$167,TRUE))*economics!$AM$2:$AM$167))/(SUMPRODUCT((economics!$AG$2:$AG$167=$B43)*(economics!$D$2:$D$167="whr")*economics!$AI$2:$AI$167*(_xlfn.NORM.DIST(AS$3,economics!$AK$2:$AK$167,economics!$AJ$2:$AJ$167,TRUE)-_xlfn.NORM.DIST(AS$30,economics!$AK$2:$AK$167,economics!$AJ$2:$AJ$167,TRUE)))),"")</f>
        <v/>
      </c>
      <c r="AT43" t="str">
        <f t="array" ref="AT43">IFERROR((SUMPRODUCT((economics!$AG$2:$AG$167=$B43)*(economics!$D$2:$D$167="whr")*economics!$AI$2:$AI$167*(_xlfn.NORM.DIST(AT$3,economics!$AK$2:$AK$167,economics!$AJ$2:$AJ$167,TRUE)-_xlfn.NORM.DIST(AT$30,economics!$AK$2:$AK$167,economics!$AJ$2:$AJ$167,TRUE))*economics!$AM$2:$AM$167))/(SUMPRODUCT((economics!$AG$2:$AG$167=$B43)*(economics!$D$2:$D$167="whr")*economics!$AI$2:$AI$167*(_xlfn.NORM.DIST(AT$3,economics!$AK$2:$AK$167,economics!$AJ$2:$AJ$167,TRUE)-_xlfn.NORM.DIST(AT$30,economics!$AK$2:$AK$167,economics!$AJ$2:$AJ$167,TRUE)))),"")</f>
        <v/>
      </c>
      <c r="AU43" t="str">
        <f t="array" ref="AU43">IFERROR((SUMPRODUCT((economics!$AG$2:$AG$167=$B43)*(economics!$D$2:$D$167="whr")*economics!$AI$2:$AI$167*(_xlfn.NORM.DIST(AU$3,economics!$AK$2:$AK$167,economics!$AJ$2:$AJ$167,TRUE)-_xlfn.NORM.DIST(AU$30,economics!$AK$2:$AK$167,economics!$AJ$2:$AJ$167,TRUE))*economics!$AM$2:$AM$167))/(SUMPRODUCT((economics!$AG$2:$AG$167=$B43)*(economics!$D$2:$D$167="whr")*economics!$AI$2:$AI$167*(_xlfn.NORM.DIST(AU$3,economics!$AK$2:$AK$167,economics!$AJ$2:$AJ$167,TRUE)-_xlfn.NORM.DIST(AU$30,economics!$AK$2:$AK$167,economics!$AJ$2:$AJ$167,TRUE)))),"")</f>
        <v/>
      </c>
      <c r="AV43" t="str">
        <f t="array" ref="AV43">IFERROR((SUMPRODUCT((economics!$AG$2:$AG$167=$B43)*(economics!$D$2:$D$167="whr")*economics!$AI$2:$AI$167*(_xlfn.NORM.DIST(AV$3,economics!$AK$2:$AK$167,economics!$AJ$2:$AJ$167,TRUE)-_xlfn.NORM.DIST(AV$30,economics!$AK$2:$AK$167,economics!$AJ$2:$AJ$167,TRUE))*economics!$AM$2:$AM$167))/(SUMPRODUCT((economics!$AG$2:$AG$167=$B43)*(economics!$D$2:$D$167="whr")*economics!$AI$2:$AI$167*(_xlfn.NORM.DIST(AV$3,economics!$AK$2:$AK$167,economics!$AJ$2:$AJ$167,TRUE)-_xlfn.NORM.DIST(AV$30,economics!$AK$2:$AK$167,economics!$AJ$2:$AJ$167,TRUE)))),"")</f>
        <v/>
      </c>
      <c r="AW43" t="str">
        <f t="array" ref="AW43">IFERROR((SUMPRODUCT((economics!$AG$2:$AG$167=$B43)*(economics!$D$2:$D$167="whr")*economics!$AI$2:$AI$167*(_xlfn.NORM.DIST(AW$3,economics!$AK$2:$AK$167,economics!$AJ$2:$AJ$167,TRUE)-_xlfn.NORM.DIST(AW$30,economics!$AK$2:$AK$167,economics!$AJ$2:$AJ$167,TRUE))*economics!$AM$2:$AM$167))/(SUMPRODUCT((economics!$AG$2:$AG$167=$B43)*(economics!$D$2:$D$167="whr")*economics!$AI$2:$AI$167*(_xlfn.NORM.DIST(AW$3,economics!$AK$2:$AK$167,economics!$AJ$2:$AJ$167,TRUE)-_xlfn.NORM.DIST(AW$30,economics!$AK$2:$AK$167,economics!$AJ$2:$AJ$167,TRUE)))),"")</f>
        <v/>
      </c>
      <c r="AX43" t="str">
        <f t="array" ref="AX43">IFERROR((SUMPRODUCT((economics!$AG$2:$AG$167=$B43)*(economics!$D$2:$D$167="whr")*economics!$AI$2:$AI$167*(_xlfn.NORM.DIST(AX$3,economics!$AK$2:$AK$167,economics!$AJ$2:$AJ$167,TRUE)-_xlfn.NORM.DIST(AX$30,economics!$AK$2:$AK$167,economics!$AJ$2:$AJ$167,TRUE))*economics!$AM$2:$AM$167))/(SUMPRODUCT((economics!$AG$2:$AG$167=$B43)*(economics!$D$2:$D$167="whr")*economics!$AI$2:$AI$167*(_xlfn.NORM.DIST(AX$3,economics!$AK$2:$AK$167,economics!$AJ$2:$AJ$167,TRUE)-_xlfn.NORM.DIST(AX$30,economics!$AK$2:$AK$167,economics!$AJ$2:$AJ$167,TRUE)))),"")</f>
        <v/>
      </c>
      <c r="AY43" t="str">
        <f t="array" ref="AY43">IFERROR((SUMPRODUCT((economics!$AG$2:$AG$167=$B43)*(economics!$D$2:$D$167="whr")*economics!$AI$2:$AI$167*(_xlfn.NORM.DIST(AY$3,economics!$AK$2:$AK$167,economics!$AJ$2:$AJ$167,TRUE)-_xlfn.NORM.DIST(AY$30,economics!$AK$2:$AK$167,economics!$AJ$2:$AJ$167,TRUE))*economics!$AM$2:$AM$167))/(SUMPRODUCT((economics!$AG$2:$AG$167=$B43)*(economics!$D$2:$D$167="whr")*economics!$AI$2:$AI$167*(_xlfn.NORM.DIST(AY$3,economics!$AK$2:$AK$167,economics!$AJ$2:$AJ$167,TRUE)-_xlfn.NORM.DIST(AY$30,economics!$AK$2:$AK$167,economics!$AJ$2:$AJ$167,TRUE)))),"")</f>
        <v/>
      </c>
      <c r="AZ43" t="str">
        <f t="array" ref="AZ43">IFERROR((SUMPRODUCT((economics!$AG$2:$AG$167=$B43)*(economics!$D$2:$D$167="whr")*economics!$AI$2:$AI$167*(_xlfn.NORM.DIST(AZ$3,economics!$AK$2:$AK$167,economics!$AJ$2:$AJ$167,TRUE)-_xlfn.NORM.DIST(AZ$30,economics!$AK$2:$AK$167,economics!$AJ$2:$AJ$167,TRUE))*economics!$AM$2:$AM$167))/(SUMPRODUCT((economics!$AG$2:$AG$167=$B43)*(economics!$D$2:$D$167="whr")*economics!$AI$2:$AI$167*(_xlfn.NORM.DIST(AZ$3,economics!$AK$2:$AK$167,economics!$AJ$2:$AJ$167,TRUE)-_xlfn.NORM.DIST(AZ$30,economics!$AK$2:$AK$167,economics!$AJ$2:$AJ$167,TRUE)))),"")</f>
        <v/>
      </c>
      <c r="BA43" t="str">
        <f t="array" ref="BA43">IFERROR((SUMPRODUCT((economics!$AG$2:$AG$167=$B43)*(economics!$D$2:$D$167="whr")*economics!$AI$2:$AI$167*(_xlfn.NORM.DIST(BA$3,economics!$AK$2:$AK$167,economics!$AJ$2:$AJ$167,TRUE)-_xlfn.NORM.DIST(BA$30,economics!$AK$2:$AK$167,economics!$AJ$2:$AJ$167,TRUE))*economics!$AM$2:$AM$167))/(SUMPRODUCT((economics!$AG$2:$AG$167=$B43)*(economics!$D$2:$D$167="whr")*economics!$AI$2:$AI$167*(_xlfn.NORM.DIST(BA$3,economics!$AK$2:$AK$167,economics!$AJ$2:$AJ$167,TRUE)-_xlfn.NORM.DIST(BA$30,economics!$AK$2:$AK$167,economics!$AJ$2:$AJ$167,TRUE)))),"")</f>
        <v/>
      </c>
      <c r="BB43" t="str">
        <f t="array" ref="BB43">IFERROR((SUMPRODUCT((economics!$AG$2:$AG$167=$B43)*(economics!$D$2:$D$167="whr")*economics!$AI$2:$AI$167*(_xlfn.NORM.DIST(BB$3,economics!$AK$2:$AK$167,economics!$AJ$2:$AJ$167,TRUE)-_xlfn.NORM.DIST(BB$30,economics!$AK$2:$AK$167,economics!$AJ$2:$AJ$167,TRUE))*economics!$AM$2:$AM$167))/(SUMPRODUCT((economics!$AG$2:$AG$167=$B43)*(economics!$D$2:$D$167="whr")*economics!$AI$2:$AI$167*(_xlfn.NORM.DIST(BB$3,economics!$AK$2:$AK$167,economics!$AJ$2:$AJ$167,TRUE)-_xlfn.NORM.DIST(BB$30,economics!$AK$2:$AK$167,economics!$AJ$2:$AJ$167,TRUE)))),"")</f>
        <v/>
      </c>
      <c r="BC43" t="str">
        <f t="array" ref="BC43">IFERROR((SUMPRODUCT((economics!$AG$2:$AG$167=$B43)*(economics!$D$2:$D$167="whr")*economics!$AI$2:$AI$167*(_xlfn.NORM.DIST(BC$3,economics!$AK$2:$AK$167,economics!$AJ$2:$AJ$167,TRUE)-_xlfn.NORM.DIST(BC$30,economics!$AK$2:$AK$167,economics!$AJ$2:$AJ$167,TRUE))*economics!$AM$2:$AM$167))/(SUMPRODUCT((economics!$AG$2:$AG$167=$B43)*(economics!$D$2:$D$167="whr")*economics!$AI$2:$AI$167*(_xlfn.NORM.DIST(BC$3,economics!$AK$2:$AK$167,economics!$AJ$2:$AJ$167,TRUE)-_xlfn.NORM.DIST(BC$30,economics!$AK$2:$AK$167,economics!$AJ$2:$AJ$167,TRUE)))),"")</f>
        <v/>
      </c>
      <c r="BD43" t="str">
        <f t="array" ref="BD43">IFERROR((SUMPRODUCT((economics!$AG$2:$AG$167=$B43)*(economics!$D$2:$D$167="whr")*economics!$AI$2:$AI$167*(_xlfn.NORM.DIST(BD$3,economics!$AK$2:$AK$167,economics!$AJ$2:$AJ$167,TRUE)-_xlfn.NORM.DIST(BD$30,economics!$AK$2:$AK$167,economics!$AJ$2:$AJ$167,TRUE))*economics!$AM$2:$AM$167))/(SUMPRODUCT((economics!$AG$2:$AG$167=$B43)*(economics!$D$2:$D$167="whr")*economics!$AI$2:$AI$167*(_xlfn.NORM.DIST(BD$3,economics!$AK$2:$AK$167,economics!$AJ$2:$AJ$167,TRUE)-_xlfn.NORM.DIST(BD$30,economics!$AK$2:$AK$167,economics!$AJ$2:$AJ$167,TRUE)))),"")</f>
        <v/>
      </c>
      <c r="BE43" t="str">
        <f t="array" ref="BE43">IFERROR((SUMPRODUCT((economics!$AG$2:$AG$167=$B43)*(economics!$D$2:$D$167="whr")*economics!$AI$2:$AI$167*(_xlfn.NORM.DIST(BE$3,economics!$AK$2:$AK$167,economics!$AJ$2:$AJ$167,TRUE)-_xlfn.NORM.DIST(BE$30,economics!$AK$2:$AK$167,economics!$AJ$2:$AJ$167,TRUE))*economics!$AM$2:$AM$167))/(SUMPRODUCT((economics!$AG$2:$AG$167=$B43)*(economics!$D$2:$D$167="whr")*economics!$AI$2:$AI$167*(_xlfn.NORM.DIST(BE$3,economics!$AK$2:$AK$167,economics!$AJ$2:$AJ$167,TRUE)-_xlfn.NORM.DIST(BE$30,economics!$AK$2:$AK$167,economics!$AJ$2:$AJ$167,TRUE)))),"")</f>
        <v/>
      </c>
      <c r="BF43" t="str">
        <f t="array" ref="BF43">IFERROR((SUMPRODUCT((economics!$AG$2:$AG$167=$B43)*(economics!$D$2:$D$167="whr")*economics!$AI$2:$AI$167*(_xlfn.NORM.DIST(BF$3,economics!$AK$2:$AK$167,economics!$AJ$2:$AJ$167,TRUE)-_xlfn.NORM.DIST(BF$30,economics!$AK$2:$AK$167,economics!$AJ$2:$AJ$167,TRUE))*economics!$AM$2:$AM$167))/(SUMPRODUCT((economics!$AG$2:$AG$167=$B43)*(economics!$D$2:$D$167="whr")*economics!$AI$2:$AI$167*(_xlfn.NORM.DIST(BF$3,economics!$AK$2:$AK$167,economics!$AJ$2:$AJ$167,TRUE)-_xlfn.NORM.DIST(BF$30,economics!$AK$2:$AK$167,economics!$AJ$2:$AJ$167,TRUE)))),"")</f>
        <v/>
      </c>
      <c r="BG43" t="str">
        <f t="array" ref="BG43">IFERROR((SUMPRODUCT((economics!$AG$2:$AG$167=$B43)*(economics!$D$2:$D$167="whr")*economics!$AI$2:$AI$167*(_xlfn.NORM.DIST(BG$3,economics!$AK$2:$AK$167,economics!$AJ$2:$AJ$167,TRUE)-_xlfn.NORM.DIST(BG$30,economics!$AK$2:$AK$167,economics!$AJ$2:$AJ$167,TRUE))*economics!$AM$2:$AM$167))/(SUMPRODUCT((economics!$AG$2:$AG$167=$B43)*(economics!$D$2:$D$167="whr")*economics!$AI$2:$AI$167*(_xlfn.NORM.DIST(BG$3,economics!$AK$2:$AK$167,economics!$AJ$2:$AJ$167,TRUE)-_xlfn.NORM.DIST(BG$30,economics!$AK$2:$AK$167,economics!$AJ$2:$AJ$167,TRUE)))),"")</f>
        <v/>
      </c>
      <c r="BH43" t="str">
        <f t="array" ref="BH43">IFERROR((SUMPRODUCT((economics!$AG$2:$AG$167=$B43)*(economics!$D$2:$D$167="whr")*economics!$AI$2:$AI$167*(_xlfn.NORM.DIST(BH$3,economics!$AK$2:$AK$167,economics!$AJ$2:$AJ$167,TRUE)-_xlfn.NORM.DIST(BH$30,economics!$AK$2:$AK$167,economics!$AJ$2:$AJ$167,TRUE))*economics!$AM$2:$AM$167))/(SUMPRODUCT((economics!$AG$2:$AG$167=$B43)*(economics!$D$2:$D$167="whr")*economics!$AI$2:$AI$167*(_xlfn.NORM.DIST(BH$3,economics!$AK$2:$AK$167,economics!$AJ$2:$AJ$167,TRUE)-_xlfn.NORM.DIST(BH$30,economics!$AK$2:$AK$167,economics!$AJ$2:$AJ$167,TRUE)))),"")</f>
        <v/>
      </c>
      <c r="BI43" t="str">
        <f t="array" ref="BI43">IFERROR((SUMPRODUCT((economics!$AG$2:$AG$167=$B43)*(economics!$D$2:$D$167="whr")*economics!$AI$2:$AI$167*(_xlfn.NORM.DIST(BI$3,economics!$AK$2:$AK$167,economics!$AJ$2:$AJ$167,TRUE)-_xlfn.NORM.DIST(BI$30,economics!$AK$2:$AK$167,economics!$AJ$2:$AJ$167,TRUE))*economics!$AM$2:$AM$167))/(SUMPRODUCT((economics!$AG$2:$AG$167=$B43)*(economics!$D$2:$D$167="whr")*economics!$AI$2:$AI$167*(_xlfn.NORM.DIST(BI$3,economics!$AK$2:$AK$167,economics!$AJ$2:$AJ$167,TRUE)-_xlfn.NORM.DIST(BI$30,economics!$AK$2:$AK$167,economics!$AJ$2:$AJ$167,TRUE)))),"")</f>
        <v/>
      </c>
      <c r="BJ43" t="str">
        <f t="array" ref="BJ43">IFERROR((SUMPRODUCT((economics!$AG$2:$AG$167=$B43)*(economics!$D$2:$D$167="whr")*economics!$AI$2:$AI$167*(_xlfn.NORM.DIST(BJ$3,economics!$AK$2:$AK$167,economics!$AJ$2:$AJ$167,TRUE)-_xlfn.NORM.DIST(BJ$30,economics!$AK$2:$AK$167,economics!$AJ$2:$AJ$167,TRUE))*economics!$AM$2:$AM$167))/(SUMPRODUCT((economics!$AG$2:$AG$167=$B43)*(economics!$D$2:$D$167="whr")*economics!$AI$2:$AI$167*(_xlfn.NORM.DIST(BJ$3,economics!$AK$2:$AK$167,economics!$AJ$2:$AJ$167,TRUE)-_xlfn.NORM.DIST(BJ$30,economics!$AK$2:$AK$167,economics!$AJ$2:$AJ$167,TRUE)))),"")</f>
        <v/>
      </c>
      <c r="BK43" t="str">
        <f t="array" ref="BK43">IFERROR((SUMPRODUCT((economics!$AG$2:$AG$167=$B43)*(economics!$D$2:$D$167="whr")*economics!$AI$2:$AI$167*(_xlfn.NORM.DIST(BK$3,economics!$AK$2:$AK$167,economics!$AJ$2:$AJ$167,TRUE)-_xlfn.NORM.DIST(BK$30,economics!$AK$2:$AK$167,economics!$AJ$2:$AJ$167,TRUE))*economics!$AM$2:$AM$167))/(SUMPRODUCT((economics!$AG$2:$AG$167=$B43)*(economics!$D$2:$D$167="whr")*economics!$AI$2:$AI$167*(_xlfn.NORM.DIST(BK$3,economics!$AK$2:$AK$167,economics!$AJ$2:$AJ$167,TRUE)-_xlfn.NORM.DIST(BK$30,economics!$AK$2:$AK$167,economics!$AJ$2:$AJ$167,TRUE)))),"")</f>
        <v/>
      </c>
      <c r="BL43" t="str">
        <f t="array" ref="BL43">IFERROR((SUMPRODUCT((economics!$AG$2:$AG$167=$B43)*(economics!$D$2:$D$167="whr")*economics!$AI$2:$AI$167*(_xlfn.NORM.DIST(BL$3,economics!$AK$2:$AK$167,economics!$AJ$2:$AJ$167,TRUE)-_xlfn.NORM.DIST(BL$30,economics!$AK$2:$AK$167,economics!$AJ$2:$AJ$167,TRUE))*economics!$AM$2:$AM$167))/(SUMPRODUCT((economics!$AG$2:$AG$167=$B43)*(economics!$D$2:$D$167="whr")*economics!$AI$2:$AI$167*(_xlfn.NORM.DIST(BL$3,economics!$AK$2:$AK$167,economics!$AJ$2:$AJ$167,TRUE)-_xlfn.NORM.DIST(BL$30,economics!$AK$2:$AK$167,economics!$AJ$2:$AJ$167,TRUE)))),"")</f>
        <v/>
      </c>
      <c r="BM43" t="str">
        <f t="array" ref="BM43">IFERROR((SUMPRODUCT((economics!$AG$2:$AG$167=$B43)*(economics!$D$2:$D$167="whr")*economics!$AI$2:$AI$167*(_xlfn.NORM.DIST(BM$3,economics!$AK$2:$AK$167,economics!$AJ$2:$AJ$167,TRUE)-_xlfn.NORM.DIST(BM$30,economics!$AK$2:$AK$167,economics!$AJ$2:$AJ$167,TRUE))*economics!$AM$2:$AM$167))/(SUMPRODUCT((economics!$AG$2:$AG$167=$B43)*(economics!$D$2:$D$167="whr")*economics!$AI$2:$AI$167*(_xlfn.NORM.DIST(BM$3,economics!$AK$2:$AK$167,economics!$AJ$2:$AJ$167,TRUE)-_xlfn.NORM.DIST(BM$30,economics!$AK$2:$AK$167,economics!$AJ$2:$AJ$167,TRUE)))),"")</f>
        <v/>
      </c>
      <c r="BN43" t="str">
        <f t="array" ref="BN43">IFERROR((SUMPRODUCT((economics!$AG$2:$AG$167=$B43)*(economics!$D$2:$D$167="whr")*economics!$AI$2:$AI$167*(_xlfn.NORM.DIST(BN$3,economics!$AK$2:$AK$167,economics!$AJ$2:$AJ$167,TRUE)-_xlfn.NORM.DIST(BN$30,economics!$AK$2:$AK$167,economics!$AJ$2:$AJ$167,TRUE))*economics!$AM$2:$AM$167))/(SUMPRODUCT((economics!$AG$2:$AG$167=$B43)*(economics!$D$2:$D$167="whr")*economics!$AI$2:$AI$167*(_xlfn.NORM.DIST(BN$3,economics!$AK$2:$AK$167,economics!$AJ$2:$AJ$167,TRUE)-_xlfn.NORM.DIST(BN$30,economics!$AK$2:$AK$167,economics!$AJ$2:$AJ$167,TRUE)))),"")</f>
        <v/>
      </c>
      <c r="BO43" t="str">
        <f t="array" ref="BO43">IFERROR((SUMPRODUCT((economics!$AG$2:$AG$167=$B43)*(economics!$D$2:$D$167="whr")*economics!$AI$2:$AI$167*(_xlfn.NORM.DIST(BO$3,economics!$AK$2:$AK$167,economics!$AJ$2:$AJ$167,TRUE)-_xlfn.NORM.DIST(BO$30,economics!$AK$2:$AK$167,economics!$AJ$2:$AJ$167,TRUE))*economics!$AM$2:$AM$167))/(SUMPRODUCT((economics!$AG$2:$AG$167=$B43)*(economics!$D$2:$D$167="whr")*economics!$AI$2:$AI$167*(_xlfn.NORM.DIST(BO$3,economics!$AK$2:$AK$167,economics!$AJ$2:$AJ$167,TRUE)-_xlfn.NORM.DIST(BO$30,economics!$AK$2:$AK$167,economics!$AJ$2:$AJ$167,TRUE)))),"")</f>
        <v/>
      </c>
      <c r="BP43" t="str">
        <f t="array" ref="BP43">IFERROR((SUMPRODUCT((economics!$AG$2:$AG$167=$B43)*(economics!$D$2:$D$167="whr")*economics!$AI$2:$AI$167*(_xlfn.NORM.DIST(BP$3,economics!$AK$2:$AK$167,economics!$AJ$2:$AJ$167,TRUE)-_xlfn.NORM.DIST(BP$30,economics!$AK$2:$AK$167,economics!$AJ$2:$AJ$167,TRUE))*economics!$AM$2:$AM$167))/(SUMPRODUCT((economics!$AG$2:$AG$167=$B43)*(economics!$D$2:$D$167="whr")*economics!$AI$2:$AI$167*(_xlfn.NORM.DIST(BP$3,economics!$AK$2:$AK$167,economics!$AJ$2:$AJ$167,TRUE)-_xlfn.NORM.DIST(BP$30,economics!$AK$2:$AK$167,economics!$AJ$2:$AJ$167,TRUE)))),"")</f>
        <v/>
      </c>
      <c r="BQ43" t="str">
        <f t="array" ref="BQ43">IFERROR((SUMPRODUCT((economics!$AG$2:$AG$167=$B43)*(economics!$D$2:$D$167="whr")*economics!$AI$2:$AI$167*(_xlfn.NORM.DIST(BQ$3,economics!$AK$2:$AK$167,economics!$AJ$2:$AJ$167,TRUE)-_xlfn.NORM.DIST(BQ$30,economics!$AK$2:$AK$167,economics!$AJ$2:$AJ$167,TRUE))*economics!$AM$2:$AM$167))/(SUMPRODUCT((economics!$AG$2:$AG$167=$B43)*(economics!$D$2:$D$167="whr")*economics!$AI$2:$AI$167*(_xlfn.NORM.DIST(BQ$3,economics!$AK$2:$AK$167,economics!$AJ$2:$AJ$167,TRUE)-_xlfn.NORM.DIST(BQ$30,economics!$AK$2:$AK$167,economics!$AJ$2:$AJ$167,TRUE)))),"")</f>
        <v/>
      </c>
      <c r="BR43" t="str">
        <f t="array" ref="BR43">IFERROR((SUMPRODUCT((economics!$AG$2:$AG$167=$B43)*(economics!$D$2:$D$167="whr")*economics!$AI$2:$AI$167*(_xlfn.NORM.DIST(BR$3,economics!$AK$2:$AK$167,economics!$AJ$2:$AJ$167,TRUE)-_xlfn.NORM.DIST(BR$30,economics!$AK$2:$AK$167,economics!$AJ$2:$AJ$167,TRUE))*economics!$AM$2:$AM$167))/(SUMPRODUCT((economics!$AG$2:$AG$167=$B43)*(economics!$D$2:$D$167="whr")*economics!$AI$2:$AI$167*(_xlfn.NORM.DIST(BR$3,economics!$AK$2:$AK$167,economics!$AJ$2:$AJ$167,TRUE)-_xlfn.NORM.DIST(BR$30,economics!$AK$2:$AK$167,economics!$AJ$2:$AJ$167,TRUE)))),"")</f>
        <v/>
      </c>
      <c r="BS43" t="str">
        <f t="array" ref="BS43">IFERROR((SUMPRODUCT((economics!$AG$2:$AG$167=$B43)*(economics!$D$2:$D$167="whr")*economics!$AI$2:$AI$167*(_xlfn.NORM.DIST(BS$3,economics!$AK$2:$AK$167,economics!$AJ$2:$AJ$167,TRUE)-_xlfn.NORM.DIST(BS$30,economics!$AK$2:$AK$167,economics!$AJ$2:$AJ$167,TRUE))*economics!$AM$2:$AM$167))/(SUMPRODUCT((economics!$AG$2:$AG$167=$B43)*(economics!$D$2:$D$167="whr")*economics!$AI$2:$AI$167*(_xlfn.NORM.DIST(BS$3,economics!$AK$2:$AK$167,economics!$AJ$2:$AJ$167,TRUE)-_xlfn.NORM.DIST(BS$30,economics!$AK$2:$AK$167,economics!$AJ$2:$AJ$167,TRUE)))),"")</f>
        <v/>
      </c>
      <c r="BT43" t="str">
        <f t="array" ref="BT43">IFERROR((SUMPRODUCT((economics!$AG$2:$AG$167=$B43)*(economics!$D$2:$D$167="whr")*economics!$AI$2:$AI$167*(_xlfn.NORM.DIST(BT$3,economics!$AK$2:$AK$167,economics!$AJ$2:$AJ$167,TRUE)-_xlfn.NORM.DIST(BT$30,economics!$AK$2:$AK$167,economics!$AJ$2:$AJ$167,TRUE))*economics!$AM$2:$AM$167))/(SUMPRODUCT((economics!$AG$2:$AG$167=$B43)*(economics!$D$2:$D$167="whr")*economics!$AI$2:$AI$167*(_xlfn.NORM.DIST(BT$3,economics!$AK$2:$AK$167,economics!$AJ$2:$AJ$167,TRUE)-_xlfn.NORM.DIST(BT$30,economics!$AK$2:$AK$167,economics!$AJ$2:$AJ$167,TRUE)))),"")</f>
        <v/>
      </c>
      <c r="BU43" t="str">
        <f t="array" ref="BU43">IFERROR((SUMPRODUCT((economics!$AG$2:$AG$167=$B43)*(economics!$D$2:$D$167="whr")*economics!$AI$2:$AI$167*(_xlfn.NORM.DIST(BU$3,economics!$AK$2:$AK$167,economics!$AJ$2:$AJ$167,TRUE)-_xlfn.NORM.DIST(BU$30,economics!$AK$2:$AK$167,economics!$AJ$2:$AJ$167,TRUE))*economics!$AM$2:$AM$167))/(SUMPRODUCT((economics!$AG$2:$AG$167=$B43)*(economics!$D$2:$D$167="whr")*economics!$AI$2:$AI$167*(_xlfn.NORM.DIST(BU$3,economics!$AK$2:$AK$167,economics!$AJ$2:$AJ$167,TRUE)-_xlfn.NORM.DIST(BU$30,economics!$AK$2:$AK$167,economics!$AJ$2:$AJ$167,TRUE)))),"")</f>
        <v/>
      </c>
      <c r="BV43" t="str">
        <f t="array" ref="BV43">IFERROR((SUMPRODUCT((economics!$AG$2:$AG$167=$B43)*(economics!$D$2:$D$167="whr")*economics!$AI$2:$AI$167*(_xlfn.NORM.DIST(BV$3,economics!$AK$2:$AK$167,economics!$AJ$2:$AJ$167,TRUE)-_xlfn.NORM.DIST(BV$30,economics!$AK$2:$AK$167,economics!$AJ$2:$AJ$167,TRUE))*economics!$AM$2:$AM$167))/(SUMPRODUCT((economics!$AG$2:$AG$167=$B43)*(economics!$D$2:$D$167="whr")*economics!$AI$2:$AI$167*(_xlfn.NORM.DIST(BV$3,economics!$AK$2:$AK$167,economics!$AJ$2:$AJ$167,TRUE)-_xlfn.NORM.DIST(BV$30,economics!$AK$2:$AK$167,economics!$AJ$2:$AJ$167,TRUE)))),"")</f>
        <v/>
      </c>
      <c r="BW43" t="str">
        <f t="array" ref="BW43">IFERROR((SUMPRODUCT((economics!$AG$2:$AG$167=$B43)*(economics!$D$2:$D$167="whr")*economics!$AI$2:$AI$167*(_xlfn.NORM.DIST(BW$3,economics!$AK$2:$AK$167,economics!$AJ$2:$AJ$167,TRUE)-_xlfn.NORM.DIST(BW$30,economics!$AK$2:$AK$167,economics!$AJ$2:$AJ$167,TRUE))*economics!$AM$2:$AM$167))/(SUMPRODUCT((economics!$AG$2:$AG$167=$B43)*(economics!$D$2:$D$167="whr")*economics!$AI$2:$AI$167*(_xlfn.NORM.DIST(BW$3,economics!$AK$2:$AK$167,economics!$AJ$2:$AJ$167,TRUE)-_xlfn.NORM.DIST(BW$30,economics!$AK$2:$AK$167,economics!$AJ$2:$AJ$167,TRUE)))),"")</f>
        <v/>
      </c>
      <c r="BX43" t="str">
        <f t="array" ref="BX43">IFERROR((SUMPRODUCT((economics!$AG$2:$AG$167=$B43)*(economics!$D$2:$D$167="whr")*economics!$AI$2:$AI$167*(_xlfn.NORM.DIST(BX$3,economics!$AK$2:$AK$167,economics!$AJ$2:$AJ$167,TRUE)-_xlfn.NORM.DIST(BX$30,economics!$AK$2:$AK$167,economics!$AJ$2:$AJ$167,TRUE))*economics!$AM$2:$AM$167))/(SUMPRODUCT((economics!$AG$2:$AG$167=$B43)*(economics!$D$2:$D$167="whr")*economics!$AI$2:$AI$167*(_xlfn.NORM.DIST(BX$3,economics!$AK$2:$AK$167,economics!$AJ$2:$AJ$167,TRUE)-_xlfn.NORM.DIST(BX$30,economics!$AK$2:$AK$167,economics!$AJ$2:$AJ$167,TRUE)))),"")</f>
        <v/>
      </c>
      <c r="BY43" t="str">
        <f t="array" ref="BY43">IFERROR((SUMPRODUCT((economics!$AG$2:$AG$167=$B43)*(economics!$D$2:$D$167="whr")*economics!$AI$2:$AI$167*(_xlfn.NORM.DIST(BY$3,economics!$AK$2:$AK$167,economics!$AJ$2:$AJ$167,TRUE)-_xlfn.NORM.DIST(BY$30,economics!$AK$2:$AK$167,economics!$AJ$2:$AJ$167,TRUE))*economics!$AM$2:$AM$167))/(SUMPRODUCT((economics!$AG$2:$AG$167=$B43)*(economics!$D$2:$D$167="whr")*economics!$AI$2:$AI$167*(_xlfn.NORM.DIST(BY$3,economics!$AK$2:$AK$167,economics!$AJ$2:$AJ$167,TRUE)-_xlfn.NORM.DIST(BY$30,economics!$AK$2:$AK$167,economics!$AJ$2:$AJ$167,TRUE)))),"")</f>
        <v/>
      </c>
      <c r="BZ43" t="str">
        <f t="array" ref="BZ43">IFERROR((SUMPRODUCT((economics!$AG$2:$AG$167=$B43)*(economics!$D$2:$D$167="whr")*economics!$AI$2:$AI$167*(_xlfn.NORM.DIST(BZ$3,economics!$AK$2:$AK$167,economics!$AJ$2:$AJ$167,TRUE)-_xlfn.NORM.DIST(BZ$30,economics!$AK$2:$AK$167,economics!$AJ$2:$AJ$167,TRUE))*economics!$AM$2:$AM$167))/(SUMPRODUCT((economics!$AG$2:$AG$167=$B43)*(economics!$D$2:$D$167="whr")*economics!$AI$2:$AI$167*(_xlfn.NORM.DIST(BZ$3,economics!$AK$2:$AK$167,economics!$AJ$2:$AJ$167,TRUE)-_xlfn.NORM.DIST(BZ$30,economics!$AK$2:$AK$167,economics!$AJ$2:$AJ$167,TRUE)))),"")</f>
        <v/>
      </c>
      <c r="CA43" t="str">
        <f t="array" ref="CA43">IFERROR((SUMPRODUCT((economics!$AG$2:$AG$167=$B43)*(economics!$D$2:$D$167="whr")*economics!$AI$2:$AI$167*(_xlfn.NORM.DIST(CA$3,economics!$AK$2:$AK$167,economics!$AJ$2:$AJ$167,TRUE)-_xlfn.NORM.DIST(CA$30,economics!$AK$2:$AK$167,economics!$AJ$2:$AJ$167,TRUE))*economics!$AM$2:$AM$167))/(SUMPRODUCT((economics!$AG$2:$AG$167=$B43)*(economics!$D$2:$D$167="whr")*economics!$AI$2:$AI$167*(_xlfn.NORM.DIST(CA$3,economics!$AK$2:$AK$167,economics!$AJ$2:$AJ$167,TRUE)-_xlfn.NORM.DIST(CA$30,economics!$AK$2:$AK$167,economics!$AJ$2:$AJ$167,TRUE)))),"")</f>
        <v/>
      </c>
      <c r="CB43" t="str">
        <f t="array" ref="CB43">IFERROR((SUMPRODUCT((economics!$AG$2:$AG$167=$B43)*(economics!$D$2:$D$167="whr")*economics!$AI$2:$AI$167*(_xlfn.NORM.DIST(CB$3,economics!$AK$2:$AK$167,economics!$AJ$2:$AJ$167,TRUE)-_xlfn.NORM.DIST(CB$30,economics!$AK$2:$AK$167,economics!$AJ$2:$AJ$167,TRUE))*economics!$AM$2:$AM$167))/(SUMPRODUCT((economics!$AG$2:$AG$167=$B43)*(economics!$D$2:$D$167="whr")*economics!$AI$2:$AI$167*(_xlfn.NORM.DIST(CB$3,economics!$AK$2:$AK$167,economics!$AJ$2:$AJ$167,TRUE)-_xlfn.NORM.DIST(CB$30,economics!$AK$2:$AK$167,economics!$AJ$2:$AJ$167,TRUE)))),"")</f>
        <v/>
      </c>
      <c r="CC43" t="str">
        <f t="array" ref="CC43">IFERROR((SUMPRODUCT((economics!$AG$2:$AG$167=$B43)*(economics!$D$2:$D$167="whr")*economics!$AI$2:$AI$167*(_xlfn.NORM.DIST(CC$3,economics!$AK$2:$AK$167,economics!$AJ$2:$AJ$167,TRUE)-_xlfn.NORM.DIST(CC$30,economics!$AK$2:$AK$167,economics!$AJ$2:$AJ$167,TRUE))*economics!$AM$2:$AM$167))/(SUMPRODUCT((economics!$AG$2:$AG$167=$B43)*(economics!$D$2:$D$167="whr")*economics!$AI$2:$AI$167*(_xlfn.NORM.DIST(CC$3,economics!$AK$2:$AK$167,economics!$AJ$2:$AJ$167,TRUE)-_xlfn.NORM.DIST(CC$30,economics!$AK$2:$AK$167,economics!$AJ$2:$AJ$167,TRUE)))),"")</f>
        <v/>
      </c>
      <c r="CD43" t="str">
        <f t="array" ref="CD43">IFERROR((SUMPRODUCT((economics!$AG$2:$AG$167=$B43)*(economics!$D$2:$D$167="whr")*economics!$AI$2:$AI$167*(_xlfn.NORM.DIST(CD$3,economics!$AK$2:$AK$167,economics!$AJ$2:$AJ$167,TRUE)-_xlfn.NORM.DIST(CD$30,economics!$AK$2:$AK$167,economics!$AJ$2:$AJ$167,TRUE))*economics!$AM$2:$AM$167))/(SUMPRODUCT((economics!$AG$2:$AG$167=$B43)*(economics!$D$2:$D$167="whr")*economics!$AI$2:$AI$167*(_xlfn.NORM.DIST(CD$3,economics!$AK$2:$AK$167,economics!$AJ$2:$AJ$167,TRUE)-_xlfn.NORM.DIST(CD$30,economics!$AK$2:$AK$167,economics!$AJ$2:$AJ$167,TRUE)))),"")</f>
        <v/>
      </c>
      <c r="CE43" t="str">
        <f t="array" ref="CE43">IFERROR((SUMPRODUCT((economics!$AG$2:$AG$167=$B43)*(economics!$D$2:$D$167="whr")*economics!$AI$2:$AI$167*(_xlfn.NORM.DIST(CE$3,economics!$AK$2:$AK$167,economics!$AJ$2:$AJ$167,TRUE)-_xlfn.NORM.DIST(CE$30,economics!$AK$2:$AK$167,economics!$AJ$2:$AJ$167,TRUE))*economics!$AM$2:$AM$167))/(SUMPRODUCT((economics!$AG$2:$AG$167=$B43)*(economics!$D$2:$D$167="whr")*economics!$AI$2:$AI$167*(_xlfn.NORM.DIST(CE$3,economics!$AK$2:$AK$167,economics!$AJ$2:$AJ$167,TRUE)-_xlfn.NORM.DIST(CE$30,economics!$AK$2:$AK$167,economics!$AJ$2:$AJ$167,TRUE)))),"")</f>
        <v/>
      </c>
      <c r="CF43" t="str">
        <f t="array" ref="CF43">IFERROR((SUMPRODUCT((economics!$AG$2:$AG$167=$B43)*(economics!$D$2:$D$167="whr")*economics!$AI$2:$AI$167*(_xlfn.NORM.DIST(CF$3,economics!$AK$2:$AK$167,economics!$AJ$2:$AJ$167,TRUE)-_xlfn.NORM.DIST(CF$30,economics!$AK$2:$AK$167,economics!$AJ$2:$AJ$167,TRUE))*economics!$AM$2:$AM$167))/(SUMPRODUCT((economics!$AG$2:$AG$167=$B43)*(economics!$D$2:$D$167="whr")*economics!$AI$2:$AI$167*(_xlfn.NORM.DIST(CF$3,economics!$AK$2:$AK$167,economics!$AJ$2:$AJ$167,TRUE)-_xlfn.NORM.DIST(CF$30,economics!$AK$2:$AK$167,economics!$AJ$2:$AJ$167,TRUE)))),"")</f>
        <v/>
      </c>
      <c r="CG43" t="str">
        <f t="array" ref="CG43">IFERROR((SUMPRODUCT((economics!$AG$2:$AG$167=$B43)*(economics!$D$2:$D$167="whr")*economics!$AI$2:$AI$167*(_xlfn.NORM.DIST(CG$3,economics!$AK$2:$AK$167,economics!$AJ$2:$AJ$167,TRUE)-_xlfn.NORM.DIST(CG$30,economics!$AK$2:$AK$167,economics!$AJ$2:$AJ$167,TRUE))*economics!$AM$2:$AM$167))/(SUMPRODUCT((economics!$AG$2:$AG$167=$B43)*(economics!$D$2:$D$167="whr")*economics!$AI$2:$AI$167*(_xlfn.NORM.DIST(CG$3,economics!$AK$2:$AK$167,economics!$AJ$2:$AJ$167,TRUE)-_xlfn.NORM.DIST(CG$30,economics!$AK$2:$AK$167,economics!$AJ$2:$AJ$167,TRUE)))),"")</f>
        <v/>
      </c>
      <c r="CH43" t="str">
        <f t="array" ref="CH43">IFERROR((SUMPRODUCT((economics!$AG$2:$AG$167=$B43)*(economics!$D$2:$D$167="whr")*economics!$AI$2:$AI$167*(_xlfn.NORM.DIST(CH$3,economics!$AK$2:$AK$167,economics!$AJ$2:$AJ$167,TRUE)-_xlfn.NORM.DIST(CH$30,economics!$AK$2:$AK$167,economics!$AJ$2:$AJ$167,TRUE))*economics!$AM$2:$AM$167))/(SUMPRODUCT((economics!$AG$2:$AG$167=$B43)*(economics!$D$2:$D$167="whr")*economics!$AI$2:$AI$167*(_xlfn.NORM.DIST(CH$3,economics!$AK$2:$AK$167,economics!$AJ$2:$AJ$167,TRUE)-_xlfn.NORM.DIST(CH$30,economics!$AK$2:$AK$167,economics!$AJ$2:$AJ$167,TRUE)))),"")</f>
        <v/>
      </c>
    </row>
    <row r="44" spans="1:86" x14ac:dyDescent="0.35">
      <c r="A44" t="str">
        <f t="shared" si="0"/>
        <v>glass and glass products 231</v>
      </c>
      <c r="B44">
        <f t="shared" si="0"/>
        <v>231</v>
      </c>
      <c r="E44">
        <f t="array" ref="E44">IFERROR((SUMPRODUCT((economics!$AG$2:$AG$167=$B44)*(economics!$D$2:$D$167="whr")*economics!$AI$2:$AI$167*(_xlfn.NORM.DIST(E$3,economics!$AK$2:$AK$167,economics!$AJ$2:$AJ$167,TRUE)-_xlfn.NORM.DIST(E$30,economics!$AK$2:$AK$167,economics!$AJ$2:$AJ$167,TRUE))*economics!$AM$2:$AM$167))/(SUMPRODUCT((economics!$AG$2:$AG$167=$B44)*(economics!$D$2:$D$167="whr")*economics!$AI$2:$AI$167*(_xlfn.NORM.DIST(E$3,economics!$AK$2:$AK$167,economics!$AJ$2:$AJ$167,TRUE)-_xlfn.NORM.DIST(E$30,economics!$AK$2:$AK$167,economics!$AJ$2:$AJ$167,TRUE)))),"")</f>
        <v>35.242618708319796</v>
      </c>
      <c r="F44">
        <f t="array" ref="F44">IFERROR((SUMPRODUCT((economics!$AG$2:$AG$167=$B44)*(economics!$D$2:$D$167="whr")*economics!$AI$2:$AI$167*(_xlfn.NORM.DIST(F$3,economics!$AK$2:$AK$167,economics!$AJ$2:$AJ$167,TRUE)-_xlfn.NORM.DIST(F$30,economics!$AK$2:$AK$167,economics!$AJ$2:$AJ$167,TRUE))*economics!$AM$2:$AM$167))/(SUMPRODUCT((economics!$AG$2:$AG$167=$B44)*(economics!$D$2:$D$167="whr")*economics!$AI$2:$AI$167*(_xlfn.NORM.DIST(F$3,economics!$AK$2:$AK$167,economics!$AJ$2:$AJ$167,TRUE)-_xlfn.NORM.DIST(F$30,economics!$AK$2:$AK$167,economics!$AJ$2:$AJ$167,TRUE)))),"")</f>
        <v>35.242618708319796</v>
      </c>
      <c r="G44">
        <f t="array" ref="G44">IFERROR((SUMPRODUCT((economics!$AG$2:$AG$167=$B44)*(economics!$D$2:$D$167="whr")*economics!$AI$2:$AI$167*(_xlfn.NORM.DIST(G$3,economics!$AK$2:$AK$167,economics!$AJ$2:$AJ$167,TRUE)-_xlfn.NORM.DIST(G$30,economics!$AK$2:$AK$167,economics!$AJ$2:$AJ$167,TRUE))*economics!$AM$2:$AM$167))/(SUMPRODUCT((economics!$AG$2:$AG$167=$B44)*(economics!$D$2:$D$167="whr")*economics!$AI$2:$AI$167*(_xlfn.NORM.DIST(G$3,economics!$AK$2:$AK$167,economics!$AJ$2:$AJ$167,TRUE)-_xlfn.NORM.DIST(G$30,economics!$AK$2:$AK$167,economics!$AJ$2:$AJ$167,TRUE)))),"")</f>
        <v>35.242618708319796</v>
      </c>
      <c r="H44">
        <f t="array" ref="H44">IFERROR((SUMPRODUCT((economics!$AG$2:$AG$167=$B44)*(economics!$D$2:$D$167="whr")*economics!$AI$2:$AI$167*(_xlfn.NORM.DIST(H$3,economics!$AK$2:$AK$167,economics!$AJ$2:$AJ$167,TRUE)-_xlfn.NORM.DIST(H$30,economics!$AK$2:$AK$167,economics!$AJ$2:$AJ$167,TRUE))*economics!$AM$2:$AM$167))/(SUMPRODUCT((economics!$AG$2:$AG$167=$B44)*(economics!$D$2:$D$167="whr")*economics!$AI$2:$AI$167*(_xlfn.NORM.DIST(H$3,economics!$AK$2:$AK$167,economics!$AJ$2:$AJ$167,TRUE)-_xlfn.NORM.DIST(H$30,economics!$AK$2:$AK$167,economics!$AJ$2:$AJ$167,TRUE)))),"")</f>
        <v>35.242618708319796</v>
      </c>
      <c r="I44">
        <f t="array" ref="I44">IFERROR((SUMPRODUCT((economics!$AG$2:$AG$167=$B44)*(economics!$D$2:$D$167="whr")*economics!$AI$2:$AI$167*(_xlfn.NORM.DIST(I$3,economics!$AK$2:$AK$167,economics!$AJ$2:$AJ$167,TRUE)-_xlfn.NORM.DIST(I$30,economics!$AK$2:$AK$167,economics!$AJ$2:$AJ$167,TRUE))*economics!$AM$2:$AM$167))/(SUMPRODUCT((economics!$AG$2:$AG$167=$B44)*(economics!$D$2:$D$167="whr")*economics!$AI$2:$AI$167*(_xlfn.NORM.DIST(I$3,economics!$AK$2:$AK$167,economics!$AJ$2:$AJ$167,TRUE)-_xlfn.NORM.DIST(I$30,economics!$AK$2:$AK$167,economics!$AJ$2:$AJ$167,TRUE)))),"")</f>
        <v>35.242618708319796</v>
      </c>
      <c r="J44">
        <f t="array" ref="J44">IFERROR((SUMPRODUCT((economics!$AG$2:$AG$167=$B44)*(economics!$D$2:$D$167="whr")*economics!$AI$2:$AI$167*(_xlfn.NORM.DIST(J$3,economics!$AK$2:$AK$167,economics!$AJ$2:$AJ$167,TRUE)-_xlfn.NORM.DIST(J$30,economics!$AK$2:$AK$167,economics!$AJ$2:$AJ$167,TRUE))*economics!$AM$2:$AM$167))/(SUMPRODUCT((economics!$AG$2:$AG$167=$B44)*(economics!$D$2:$D$167="whr")*economics!$AI$2:$AI$167*(_xlfn.NORM.DIST(J$3,economics!$AK$2:$AK$167,economics!$AJ$2:$AJ$167,TRUE)-_xlfn.NORM.DIST(J$30,economics!$AK$2:$AK$167,economics!$AJ$2:$AJ$167,TRUE)))),"")</f>
        <v>35.242618708319796</v>
      </c>
      <c r="K44">
        <f t="array" ref="K44">IFERROR((SUMPRODUCT((economics!$AG$2:$AG$167=$B44)*(economics!$D$2:$D$167="whr")*economics!$AI$2:$AI$167*(_xlfn.NORM.DIST(K$3,economics!$AK$2:$AK$167,economics!$AJ$2:$AJ$167,TRUE)-_xlfn.NORM.DIST(K$30,economics!$AK$2:$AK$167,economics!$AJ$2:$AJ$167,TRUE))*economics!$AM$2:$AM$167))/(SUMPRODUCT((economics!$AG$2:$AG$167=$B44)*(economics!$D$2:$D$167="whr")*economics!$AI$2:$AI$167*(_xlfn.NORM.DIST(K$3,economics!$AK$2:$AK$167,economics!$AJ$2:$AJ$167,TRUE)-_xlfn.NORM.DIST(K$30,economics!$AK$2:$AK$167,economics!$AJ$2:$AJ$167,TRUE)))),"")</f>
        <v>35.242618708319796</v>
      </c>
      <c r="L44">
        <f t="array" ref="L44">IFERROR((SUMPRODUCT((economics!$AG$2:$AG$167=$B44)*(economics!$D$2:$D$167="whr")*economics!$AI$2:$AI$167*(_xlfn.NORM.DIST(L$3,economics!$AK$2:$AK$167,economics!$AJ$2:$AJ$167,TRUE)-_xlfn.NORM.DIST(L$30,economics!$AK$2:$AK$167,economics!$AJ$2:$AJ$167,TRUE))*economics!$AM$2:$AM$167))/(SUMPRODUCT((economics!$AG$2:$AG$167=$B44)*(economics!$D$2:$D$167="whr")*economics!$AI$2:$AI$167*(_xlfn.NORM.DIST(L$3,economics!$AK$2:$AK$167,economics!$AJ$2:$AJ$167,TRUE)-_xlfn.NORM.DIST(L$30,economics!$AK$2:$AK$167,economics!$AJ$2:$AJ$167,TRUE)))),"")</f>
        <v>35.242618708319796</v>
      </c>
      <c r="M44">
        <f t="array" ref="M44">IFERROR((SUMPRODUCT((economics!$AG$2:$AG$167=$B44)*(economics!$D$2:$D$167="whr")*economics!$AI$2:$AI$167*(_xlfn.NORM.DIST(M$3,economics!$AK$2:$AK$167,economics!$AJ$2:$AJ$167,TRUE)-_xlfn.NORM.DIST(M$30,economics!$AK$2:$AK$167,economics!$AJ$2:$AJ$167,TRUE))*economics!$AM$2:$AM$167))/(SUMPRODUCT((economics!$AG$2:$AG$167=$B44)*(economics!$D$2:$D$167="whr")*economics!$AI$2:$AI$167*(_xlfn.NORM.DIST(M$3,economics!$AK$2:$AK$167,economics!$AJ$2:$AJ$167,TRUE)-_xlfn.NORM.DIST(M$30,economics!$AK$2:$AK$167,economics!$AJ$2:$AJ$167,TRUE)))),"")</f>
        <v>35.242618708319796</v>
      </c>
      <c r="N44">
        <f t="array" ref="N44">IFERROR((SUMPRODUCT((economics!$AG$2:$AG$167=$B44)*(economics!$D$2:$D$167="whr")*economics!$AI$2:$AI$167*(_xlfn.NORM.DIST(N$3,economics!$AK$2:$AK$167,economics!$AJ$2:$AJ$167,TRUE)-_xlfn.NORM.DIST(N$30,economics!$AK$2:$AK$167,economics!$AJ$2:$AJ$167,TRUE))*economics!$AM$2:$AM$167))/(SUMPRODUCT((economics!$AG$2:$AG$167=$B44)*(economics!$D$2:$D$167="whr")*economics!$AI$2:$AI$167*(_xlfn.NORM.DIST(N$3,economics!$AK$2:$AK$167,economics!$AJ$2:$AJ$167,TRUE)-_xlfn.NORM.DIST(N$30,economics!$AK$2:$AK$167,economics!$AJ$2:$AJ$167,TRUE)))),"")</f>
        <v>35.242618708319796</v>
      </c>
      <c r="O44">
        <f t="array" ref="O44">IFERROR((SUMPRODUCT((economics!$AG$2:$AG$167=$B44)*(economics!$D$2:$D$167="whr")*economics!$AI$2:$AI$167*(_xlfn.NORM.DIST(O$3,economics!$AK$2:$AK$167,economics!$AJ$2:$AJ$167,TRUE)-_xlfn.NORM.DIST(O$30,economics!$AK$2:$AK$167,economics!$AJ$2:$AJ$167,TRUE))*economics!$AM$2:$AM$167))/(SUMPRODUCT((economics!$AG$2:$AG$167=$B44)*(economics!$D$2:$D$167="whr")*economics!$AI$2:$AI$167*(_xlfn.NORM.DIST(O$3,economics!$AK$2:$AK$167,economics!$AJ$2:$AJ$167,TRUE)-_xlfn.NORM.DIST(O$30,economics!$AK$2:$AK$167,economics!$AJ$2:$AJ$167,TRUE)))),"")</f>
        <v>35.242618708319796</v>
      </c>
      <c r="P44">
        <f t="array" ref="P44">IFERROR((SUMPRODUCT((economics!$AG$2:$AG$167=$B44)*(economics!$D$2:$D$167="whr")*economics!$AI$2:$AI$167*(_xlfn.NORM.DIST(P$3,economics!$AK$2:$AK$167,economics!$AJ$2:$AJ$167,TRUE)-_xlfn.NORM.DIST(P$30,economics!$AK$2:$AK$167,economics!$AJ$2:$AJ$167,TRUE))*economics!$AM$2:$AM$167))/(SUMPRODUCT((economics!$AG$2:$AG$167=$B44)*(economics!$D$2:$D$167="whr")*economics!$AI$2:$AI$167*(_xlfn.NORM.DIST(P$3,economics!$AK$2:$AK$167,economics!$AJ$2:$AJ$167,TRUE)-_xlfn.NORM.DIST(P$30,economics!$AK$2:$AK$167,economics!$AJ$2:$AJ$167,TRUE)))),"")</f>
        <v>35.242618708319796</v>
      </c>
      <c r="Q44">
        <f t="array" ref="Q44">IFERROR((SUMPRODUCT((economics!$AG$2:$AG$167=$B44)*(economics!$D$2:$D$167="whr")*economics!$AI$2:$AI$167*(_xlfn.NORM.DIST(Q$3,economics!$AK$2:$AK$167,economics!$AJ$2:$AJ$167,TRUE)-_xlfn.NORM.DIST(Q$30,economics!$AK$2:$AK$167,economics!$AJ$2:$AJ$167,TRUE))*economics!$AM$2:$AM$167))/(SUMPRODUCT((economics!$AG$2:$AG$167=$B44)*(economics!$D$2:$D$167="whr")*economics!$AI$2:$AI$167*(_xlfn.NORM.DIST(Q$3,economics!$AK$2:$AK$167,economics!$AJ$2:$AJ$167,TRUE)-_xlfn.NORM.DIST(Q$30,economics!$AK$2:$AK$167,economics!$AJ$2:$AJ$167,TRUE)))),"")</f>
        <v>35.242618708319796</v>
      </c>
      <c r="R44">
        <f t="array" ref="R44">IFERROR((SUMPRODUCT((economics!$AG$2:$AG$167=$B44)*(economics!$D$2:$D$167="whr")*economics!$AI$2:$AI$167*(_xlfn.NORM.DIST(R$3,economics!$AK$2:$AK$167,economics!$AJ$2:$AJ$167,TRUE)-_xlfn.NORM.DIST(R$30,economics!$AK$2:$AK$167,economics!$AJ$2:$AJ$167,TRUE))*economics!$AM$2:$AM$167))/(SUMPRODUCT((economics!$AG$2:$AG$167=$B44)*(economics!$D$2:$D$167="whr")*economics!$AI$2:$AI$167*(_xlfn.NORM.DIST(R$3,economics!$AK$2:$AK$167,economics!$AJ$2:$AJ$167,TRUE)-_xlfn.NORM.DIST(R$30,economics!$AK$2:$AK$167,economics!$AJ$2:$AJ$167,TRUE)))),"")</f>
        <v>35.242618708319796</v>
      </c>
      <c r="S44">
        <f t="array" ref="S44">IFERROR((SUMPRODUCT((economics!$AG$2:$AG$167=$B44)*(economics!$D$2:$D$167="whr")*economics!$AI$2:$AI$167*(_xlfn.NORM.DIST(S$3,economics!$AK$2:$AK$167,economics!$AJ$2:$AJ$167,TRUE)-_xlfn.NORM.DIST(S$30,economics!$AK$2:$AK$167,economics!$AJ$2:$AJ$167,TRUE))*economics!$AM$2:$AM$167))/(SUMPRODUCT((economics!$AG$2:$AG$167=$B44)*(economics!$D$2:$D$167="whr")*economics!$AI$2:$AI$167*(_xlfn.NORM.DIST(S$3,economics!$AK$2:$AK$167,economics!$AJ$2:$AJ$167,TRUE)-_xlfn.NORM.DIST(S$30,economics!$AK$2:$AK$167,economics!$AJ$2:$AJ$167,TRUE)))),"")</f>
        <v>35.242618708319796</v>
      </c>
      <c r="T44">
        <f t="array" ref="T44">IFERROR((SUMPRODUCT((economics!$AG$2:$AG$167=$B44)*(economics!$D$2:$D$167="whr")*economics!$AI$2:$AI$167*(_xlfn.NORM.DIST(T$3,economics!$AK$2:$AK$167,economics!$AJ$2:$AJ$167,TRUE)-_xlfn.NORM.DIST(T$30,economics!$AK$2:$AK$167,economics!$AJ$2:$AJ$167,TRUE))*economics!$AM$2:$AM$167))/(SUMPRODUCT((economics!$AG$2:$AG$167=$B44)*(economics!$D$2:$D$167="whr")*economics!$AI$2:$AI$167*(_xlfn.NORM.DIST(T$3,economics!$AK$2:$AK$167,economics!$AJ$2:$AJ$167,TRUE)-_xlfn.NORM.DIST(T$30,economics!$AK$2:$AK$167,economics!$AJ$2:$AJ$167,TRUE)))),"")</f>
        <v>35.242618708319796</v>
      </c>
      <c r="U44">
        <f t="array" ref="U44">IFERROR((SUMPRODUCT((economics!$AG$2:$AG$167=$B44)*(economics!$D$2:$D$167="whr")*economics!$AI$2:$AI$167*(_xlfn.NORM.DIST(U$3,economics!$AK$2:$AK$167,economics!$AJ$2:$AJ$167,TRUE)-_xlfn.NORM.DIST(U$30,economics!$AK$2:$AK$167,economics!$AJ$2:$AJ$167,TRUE))*economics!$AM$2:$AM$167))/(SUMPRODUCT((economics!$AG$2:$AG$167=$B44)*(economics!$D$2:$D$167="whr")*economics!$AI$2:$AI$167*(_xlfn.NORM.DIST(U$3,economics!$AK$2:$AK$167,economics!$AJ$2:$AJ$167,TRUE)-_xlfn.NORM.DIST(U$30,economics!$AK$2:$AK$167,economics!$AJ$2:$AJ$167,TRUE)))),"")</f>
        <v>35.242618708319796</v>
      </c>
      <c r="V44">
        <f t="array" ref="V44">IFERROR((SUMPRODUCT((economics!$AG$2:$AG$167=$B44)*(economics!$D$2:$D$167="whr")*economics!$AI$2:$AI$167*(_xlfn.NORM.DIST(V$3,economics!$AK$2:$AK$167,economics!$AJ$2:$AJ$167,TRUE)-_xlfn.NORM.DIST(V$30,economics!$AK$2:$AK$167,economics!$AJ$2:$AJ$167,TRUE))*economics!$AM$2:$AM$167))/(SUMPRODUCT((economics!$AG$2:$AG$167=$B44)*(economics!$D$2:$D$167="whr")*economics!$AI$2:$AI$167*(_xlfn.NORM.DIST(V$3,economics!$AK$2:$AK$167,economics!$AJ$2:$AJ$167,TRUE)-_xlfn.NORM.DIST(V$30,economics!$AK$2:$AK$167,economics!$AJ$2:$AJ$167,TRUE)))),"")</f>
        <v>35.242618708319796</v>
      </c>
      <c r="W44">
        <f t="array" ref="W44">IFERROR((SUMPRODUCT((economics!$AG$2:$AG$167=$B44)*(economics!$D$2:$D$167="whr")*economics!$AI$2:$AI$167*(_xlfn.NORM.DIST(W$3,economics!$AK$2:$AK$167,economics!$AJ$2:$AJ$167,TRUE)-_xlfn.NORM.DIST(W$30,economics!$AK$2:$AK$167,economics!$AJ$2:$AJ$167,TRUE))*economics!$AM$2:$AM$167))/(SUMPRODUCT((economics!$AG$2:$AG$167=$B44)*(economics!$D$2:$D$167="whr")*economics!$AI$2:$AI$167*(_xlfn.NORM.DIST(W$3,economics!$AK$2:$AK$167,economics!$AJ$2:$AJ$167,TRUE)-_xlfn.NORM.DIST(W$30,economics!$AK$2:$AK$167,economics!$AJ$2:$AJ$167,TRUE)))),"")</f>
        <v>35.242618708319796</v>
      </c>
      <c r="X44">
        <f t="array" ref="X44">IFERROR((SUMPRODUCT((economics!$AG$2:$AG$167=$B44)*(economics!$D$2:$D$167="whr")*economics!$AI$2:$AI$167*(_xlfn.NORM.DIST(X$3,economics!$AK$2:$AK$167,economics!$AJ$2:$AJ$167,TRUE)-_xlfn.NORM.DIST(X$30,economics!$AK$2:$AK$167,economics!$AJ$2:$AJ$167,TRUE))*economics!$AM$2:$AM$167))/(SUMPRODUCT((economics!$AG$2:$AG$167=$B44)*(economics!$D$2:$D$167="whr")*economics!$AI$2:$AI$167*(_xlfn.NORM.DIST(X$3,economics!$AK$2:$AK$167,economics!$AJ$2:$AJ$167,TRUE)-_xlfn.NORM.DIST(X$30,economics!$AK$2:$AK$167,economics!$AJ$2:$AJ$167,TRUE)))),"")</f>
        <v>35.242618708319796</v>
      </c>
      <c r="Y44">
        <f t="array" ref="Y44">IFERROR((SUMPRODUCT((economics!$AG$2:$AG$167=$B44)*(economics!$D$2:$D$167="whr")*economics!$AI$2:$AI$167*(_xlfn.NORM.DIST(Y$3,economics!$AK$2:$AK$167,economics!$AJ$2:$AJ$167,TRUE)-_xlfn.NORM.DIST(Y$30,economics!$AK$2:$AK$167,economics!$AJ$2:$AJ$167,TRUE))*economics!$AM$2:$AM$167))/(SUMPRODUCT((economics!$AG$2:$AG$167=$B44)*(economics!$D$2:$D$167="whr")*economics!$AI$2:$AI$167*(_xlfn.NORM.DIST(Y$3,economics!$AK$2:$AK$167,economics!$AJ$2:$AJ$167,TRUE)-_xlfn.NORM.DIST(Y$30,economics!$AK$2:$AK$167,economics!$AJ$2:$AJ$167,TRUE)))),"")</f>
        <v>35.242618708319796</v>
      </c>
      <c r="Z44">
        <f t="array" ref="Z44">IFERROR((SUMPRODUCT((economics!$AG$2:$AG$167=$B44)*(economics!$D$2:$D$167="whr")*economics!$AI$2:$AI$167*(_xlfn.NORM.DIST(Z$3,economics!$AK$2:$AK$167,economics!$AJ$2:$AJ$167,TRUE)-_xlfn.NORM.DIST(Z$30,economics!$AK$2:$AK$167,economics!$AJ$2:$AJ$167,TRUE))*economics!$AM$2:$AM$167))/(SUMPRODUCT((economics!$AG$2:$AG$167=$B44)*(economics!$D$2:$D$167="whr")*economics!$AI$2:$AI$167*(_xlfn.NORM.DIST(Z$3,economics!$AK$2:$AK$167,economics!$AJ$2:$AJ$167,TRUE)-_xlfn.NORM.DIST(Z$30,economics!$AK$2:$AK$167,economics!$AJ$2:$AJ$167,TRUE)))),"")</f>
        <v>35.242618708319796</v>
      </c>
      <c r="AA44">
        <f t="array" ref="AA44">IFERROR((SUMPRODUCT((economics!$AG$2:$AG$167=$B44)*(economics!$D$2:$D$167="whr")*economics!$AI$2:$AI$167*(_xlfn.NORM.DIST(AA$3,economics!$AK$2:$AK$167,economics!$AJ$2:$AJ$167,TRUE)-_xlfn.NORM.DIST(AA$30,economics!$AK$2:$AK$167,economics!$AJ$2:$AJ$167,TRUE))*economics!$AM$2:$AM$167))/(SUMPRODUCT((economics!$AG$2:$AG$167=$B44)*(economics!$D$2:$D$167="whr")*economics!$AI$2:$AI$167*(_xlfn.NORM.DIST(AA$3,economics!$AK$2:$AK$167,economics!$AJ$2:$AJ$167,TRUE)-_xlfn.NORM.DIST(AA$30,economics!$AK$2:$AK$167,economics!$AJ$2:$AJ$167,TRUE)))),"")</f>
        <v>35.242618708319796</v>
      </c>
      <c r="AB44">
        <f t="array" ref="AB44">IFERROR((SUMPRODUCT((economics!$AG$2:$AG$167=$B44)*(economics!$D$2:$D$167="whr")*economics!$AI$2:$AI$167*(_xlfn.NORM.DIST(AB$3,economics!$AK$2:$AK$167,economics!$AJ$2:$AJ$167,TRUE)-_xlfn.NORM.DIST(AB$30,economics!$AK$2:$AK$167,economics!$AJ$2:$AJ$167,TRUE))*economics!$AM$2:$AM$167))/(SUMPRODUCT((economics!$AG$2:$AG$167=$B44)*(economics!$D$2:$D$167="whr")*economics!$AI$2:$AI$167*(_xlfn.NORM.DIST(AB$3,economics!$AK$2:$AK$167,economics!$AJ$2:$AJ$167,TRUE)-_xlfn.NORM.DIST(AB$30,economics!$AK$2:$AK$167,economics!$AJ$2:$AJ$167,TRUE)))),"")</f>
        <v>35.242618708319796</v>
      </c>
      <c r="AC44">
        <f t="array" ref="AC44">IFERROR((SUMPRODUCT((economics!$AG$2:$AG$167=$B44)*(economics!$D$2:$D$167="whr")*economics!$AI$2:$AI$167*(_xlfn.NORM.DIST(AC$3,economics!$AK$2:$AK$167,economics!$AJ$2:$AJ$167,TRUE)-_xlfn.NORM.DIST(AC$30,economics!$AK$2:$AK$167,economics!$AJ$2:$AJ$167,TRUE))*economics!$AM$2:$AM$167))/(SUMPRODUCT((economics!$AG$2:$AG$167=$B44)*(economics!$D$2:$D$167="whr")*economics!$AI$2:$AI$167*(_xlfn.NORM.DIST(AC$3,economics!$AK$2:$AK$167,economics!$AJ$2:$AJ$167,TRUE)-_xlfn.NORM.DIST(AC$30,economics!$AK$2:$AK$167,economics!$AJ$2:$AJ$167,TRUE)))),"")</f>
        <v>35.242618708319796</v>
      </c>
      <c r="AD44">
        <f t="array" ref="AD44">IFERROR((SUMPRODUCT((economics!$AG$2:$AG$167=$B44)*(economics!$D$2:$D$167="whr")*economics!$AI$2:$AI$167*(_xlfn.NORM.DIST(AD$3,economics!$AK$2:$AK$167,economics!$AJ$2:$AJ$167,TRUE)-_xlfn.NORM.DIST(AD$30,economics!$AK$2:$AK$167,economics!$AJ$2:$AJ$167,TRUE))*economics!$AM$2:$AM$167))/(SUMPRODUCT((economics!$AG$2:$AG$167=$B44)*(economics!$D$2:$D$167="whr")*economics!$AI$2:$AI$167*(_xlfn.NORM.DIST(AD$3,economics!$AK$2:$AK$167,economics!$AJ$2:$AJ$167,TRUE)-_xlfn.NORM.DIST(AD$30,economics!$AK$2:$AK$167,economics!$AJ$2:$AJ$167,TRUE)))),"")</f>
        <v>35.242618708319796</v>
      </c>
      <c r="AE44">
        <f t="array" ref="AE44">IFERROR((SUMPRODUCT((economics!$AG$2:$AG$167=$B44)*(economics!$D$2:$D$167="whr")*economics!$AI$2:$AI$167*(_xlfn.NORM.DIST(AE$3,economics!$AK$2:$AK$167,economics!$AJ$2:$AJ$167,TRUE)-_xlfn.NORM.DIST(AE$30,economics!$AK$2:$AK$167,economics!$AJ$2:$AJ$167,TRUE))*economics!$AM$2:$AM$167))/(SUMPRODUCT((economics!$AG$2:$AG$167=$B44)*(economics!$D$2:$D$167="whr")*economics!$AI$2:$AI$167*(_xlfn.NORM.DIST(AE$3,economics!$AK$2:$AK$167,economics!$AJ$2:$AJ$167,TRUE)-_xlfn.NORM.DIST(AE$30,economics!$AK$2:$AK$167,economics!$AJ$2:$AJ$167,TRUE)))),"")</f>
        <v>35.242618708319796</v>
      </c>
      <c r="AF44">
        <f t="array" ref="AF44">IFERROR((SUMPRODUCT((economics!$AG$2:$AG$167=$B44)*(economics!$D$2:$D$167="whr")*economics!$AI$2:$AI$167*(_xlfn.NORM.DIST(AF$3,economics!$AK$2:$AK$167,economics!$AJ$2:$AJ$167,TRUE)-_xlfn.NORM.DIST(AF$30,economics!$AK$2:$AK$167,economics!$AJ$2:$AJ$167,TRUE))*economics!$AM$2:$AM$167))/(SUMPRODUCT((economics!$AG$2:$AG$167=$B44)*(economics!$D$2:$D$167="whr")*economics!$AI$2:$AI$167*(_xlfn.NORM.DIST(AF$3,economics!$AK$2:$AK$167,economics!$AJ$2:$AJ$167,TRUE)-_xlfn.NORM.DIST(AF$30,economics!$AK$2:$AK$167,economics!$AJ$2:$AJ$167,TRUE)))),"")</f>
        <v>35.242618708319796</v>
      </c>
      <c r="AG44">
        <f t="array" ref="AG44">IFERROR((SUMPRODUCT((economics!$AG$2:$AG$167=$B44)*(economics!$D$2:$D$167="whr")*economics!$AI$2:$AI$167*(_xlfn.NORM.DIST(AG$3,economics!$AK$2:$AK$167,economics!$AJ$2:$AJ$167,TRUE)-_xlfn.NORM.DIST(AG$30,economics!$AK$2:$AK$167,economics!$AJ$2:$AJ$167,TRUE))*economics!$AM$2:$AM$167))/(SUMPRODUCT((economics!$AG$2:$AG$167=$B44)*(economics!$D$2:$D$167="whr")*economics!$AI$2:$AI$167*(_xlfn.NORM.DIST(AG$3,economics!$AK$2:$AK$167,economics!$AJ$2:$AJ$167,TRUE)-_xlfn.NORM.DIST(AG$30,economics!$AK$2:$AK$167,economics!$AJ$2:$AJ$167,TRUE)))),"")</f>
        <v>35.242618708319796</v>
      </c>
      <c r="AH44">
        <f t="array" ref="AH44">IFERROR((SUMPRODUCT((economics!$AG$2:$AG$167=$B44)*(economics!$D$2:$D$167="whr")*economics!$AI$2:$AI$167*(_xlfn.NORM.DIST(AH$3,economics!$AK$2:$AK$167,economics!$AJ$2:$AJ$167,TRUE)-_xlfn.NORM.DIST(AH$30,economics!$AK$2:$AK$167,economics!$AJ$2:$AJ$167,TRUE))*economics!$AM$2:$AM$167))/(SUMPRODUCT((economics!$AG$2:$AG$167=$B44)*(economics!$D$2:$D$167="whr")*economics!$AI$2:$AI$167*(_xlfn.NORM.DIST(AH$3,economics!$AK$2:$AK$167,economics!$AJ$2:$AJ$167,TRUE)-_xlfn.NORM.DIST(AH$30,economics!$AK$2:$AK$167,economics!$AJ$2:$AJ$167,TRUE)))),"")</f>
        <v>35.242618708319796</v>
      </c>
      <c r="AI44">
        <f t="array" ref="AI44">IFERROR((SUMPRODUCT((economics!$AG$2:$AG$167=$B44)*(economics!$D$2:$D$167="whr")*economics!$AI$2:$AI$167*(_xlfn.NORM.DIST(AI$3,economics!$AK$2:$AK$167,economics!$AJ$2:$AJ$167,TRUE)-_xlfn.NORM.DIST(AI$30,economics!$AK$2:$AK$167,economics!$AJ$2:$AJ$167,TRUE))*economics!$AM$2:$AM$167))/(SUMPRODUCT((economics!$AG$2:$AG$167=$B44)*(economics!$D$2:$D$167="whr")*economics!$AI$2:$AI$167*(_xlfn.NORM.DIST(AI$3,economics!$AK$2:$AK$167,economics!$AJ$2:$AJ$167,TRUE)-_xlfn.NORM.DIST(AI$30,economics!$AK$2:$AK$167,economics!$AJ$2:$AJ$167,TRUE)))),"")</f>
        <v>35.242618708319796</v>
      </c>
      <c r="AJ44">
        <f t="array" ref="AJ44">IFERROR((SUMPRODUCT((economics!$AG$2:$AG$167=$B44)*(economics!$D$2:$D$167="whr")*economics!$AI$2:$AI$167*(_xlfn.NORM.DIST(AJ$3,economics!$AK$2:$AK$167,economics!$AJ$2:$AJ$167,TRUE)-_xlfn.NORM.DIST(AJ$30,economics!$AK$2:$AK$167,economics!$AJ$2:$AJ$167,TRUE))*economics!$AM$2:$AM$167))/(SUMPRODUCT((economics!$AG$2:$AG$167=$B44)*(economics!$D$2:$D$167="whr")*economics!$AI$2:$AI$167*(_xlfn.NORM.DIST(AJ$3,economics!$AK$2:$AK$167,economics!$AJ$2:$AJ$167,TRUE)-_xlfn.NORM.DIST(AJ$30,economics!$AK$2:$AK$167,economics!$AJ$2:$AJ$167,TRUE)))),"")</f>
        <v>35.242618708319796</v>
      </c>
      <c r="AK44">
        <f t="array" ref="AK44">IFERROR((SUMPRODUCT((economics!$AG$2:$AG$167=$B44)*(economics!$D$2:$D$167="whr")*economics!$AI$2:$AI$167*(_xlfn.NORM.DIST(AK$3,economics!$AK$2:$AK$167,economics!$AJ$2:$AJ$167,TRUE)-_xlfn.NORM.DIST(AK$30,economics!$AK$2:$AK$167,economics!$AJ$2:$AJ$167,TRUE))*economics!$AM$2:$AM$167))/(SUMPRODUCT((economics!$AG$2:$AG$167=$B44)*(economics!$D$2:$D$167="whr")*economics!$AI$2:$AI$167*(_xlfn.NORM.DIST(AK$3,economics!$AK$2:$AK$167,economics!$AJ$2:$AJ$167,TRUE)-_xlfn.NORM.DIST(AK$30,economics!$AK$2:$AK$167,economics!$AJ$2:$AJ$167,TRUE)))),"")</f>
        <v>35.242618708319796</v>
      </c>
      <c r="AL44">
        <f t="array" ref="AL44">IFERROR((SUMPRODUCT((economics!$AG$2:$AG$167=$B44)*(economics!$D$2:$D$167="whr")*economics!$AI$2:$AI$167*(_xlfn.NORM.DIST(AL$3,economics!$AK$2:$AK$167,economics!$AJ$2:$AJ$167,TRUE)-_xlfn.NORM.DIST(AL$30,economics!$AK$2:$AK$167,economics!$AJ$2:$AJ$167,TRUE))*economics!$AM$2:$AM$167))/(SUMPRODUCT((economics!$AG$2:$AG$167=$B44)*(economics!$D$2:$D$167="whr")*economics!$AI$2:$AI$167*(_xlfn.NORM.DIST(AL$3,economics!$AK$2:$AK$167,economics!$AJ$2:$AJ$167,TRUE)-_xlfn.NORM.DIST(AL$30,economics!$AK$2:$AK$167,economics!$AJ$2:$AJ$167,TRUE)))),"")</f>
        <v>35.242618708319796</v>
      </c>
      <c r="AM44">
        <f t="array" ref="AM44">IFERROR((SUMPRODUCT((economics!$AG$2:$AG$167=$B44)*(economics!$D$2:$D$167="whr")*economics!$AI$2:$AI$167*(_xlfn.NORM.DIST(AM$3,economics!$AK$2:$AK$167,economics!$AJ$2:$AJ$167,TRUE)-_xlfn.NORM.DIST(AM$30,economics!$AK$2:$AK$167,economics!$AJ$2:$AJ$167,TRUE))*economics!$AM$2:$AM$167))/(SUMPRODUCT((economics!$AG$2:$AG$167=$B44)*(economics!$D$2:$D$167="whr")*economics!$AI$2:$AI$167*(_xlfn.NORM.DIST(AM$3,economics!$AK$2:$AK$167,economics!$AJ$2:$AJ$167,TRUE)-_xlfn.NORM.DIST(AM$30,economics!$AK$2:$AK$167,economics!$AJ$2:$AJ$167,TRUE)))),"")</f>
        <v>35.242618708319796</v>
      </c>
      <c r="AN44">
        <f t="array" ref="AN44">IFERROR((SUMPRODUCT((economics!$AG$2:$AG$167=$B44)*(economics!$D$2:$D$167="whr")*economics!$AI$2:$AI$167*(_xlfn.NORM.DIST(AN$3,economics!$AK$2:$AK$167,economics!$AJ$2:$AJ$167,TRUE)-_xlfn.NORM.DIST(AN$30,economics!$AK$2:$AK$167,economics!$AJ$2:$AJ$167,TRUE))*economics!$AM$2:$AM$167))/(SUMPRODUCT((economics!$AG$2:$AG$167=$B44)*(economics!$D$2:$D$167="whr")*economics!$AI$2:$AI$167*(_xlfn.NORM.DIST(AN$3,economics!$AK$2:$AK$167,economics!$AJ$2:$AJ$167,TRUE)-_xlfn.NORM.DIST(AN$30,economics!$AK$2:$AK$167,economics!$AJ$2:$AJ$167,TRUE)))),"")</f>
        <v>35.242618708319796</v>
      </c>
      <c r="AO44">
        <f t="array" ref="AO44">IFERROR((SUMPRODUCT((economics!$AG$2:$AG$167=$B44)*(economics!$D$2:$D$167="whr")*economics!$AI$2:$AI$167*(_xlfn.NORM.DIST(AO$3,economics!$AK$2:$AK$167,economics!$AJ$2:$AJ$167,TRUE)-_xlfn.NORM.DIST(AO$30,economics!$AK$2:$AK$167,economics!$AJ$2:$AJ$167,TRUE))*economics!$AM$2:$AM$167))/(SUMPRODUCT((economics!$AG$2:$AG$167=$B44)*(economics!$D$2:$D$167="whr")*economics!$AI$2:$AI$167*(_xlfn.NORM.DIST(AO$3,economics!$AK$2:$AK$167,economics!$AJ$2:$AJ$167,TRUE)-_xlfn.NORM.DIST(AO$30,economics!$AK$2:$AK$167,economics!$AJ$2:$AJ$167,TRUE)))),"")</f>
        <v>35.242618708319796</v>
      </c>
      <c r="AP44">
        <f t="array" ref="AP44">IFERROR((SUMPRODUCT((economics!$AG$2:$AG$167=$B44)*(economics!$D$2:$D$167="whr")*economics!$AI$2:$AI$167*(_xlfn.NORM.DIST(AP$3,economics!$AK$2:$AK$167,economics!$AJ$2:$AJ$167,TRUE)-_xlfn.NORM.DIST(AP$30,economics!$AK$2:$AK$167,economics!$AJ$2:$AJ$167,TRUE))*economics!$AM$2:$AM$167))/(SUMPRODUCT((economics!$AG$2:$AG$167=$B44)*(economics!$D$2:$D$167="whr")*economics!$AI$2:$AI$167*(_xlfn.NORM.DIST(AP$3,economics!$AK$2:$AK$167,economics!$AJ$2:$AJ$167,TRUE)-_xlfn.NORM.DIST(AP$30,economics!$AK$2:$AK$167,economics!$AJ$2:$AJ$167,TRUE)))),"")</f>
        <v>35.242618708319796</v>
      </c>
      <c r="AQ44">
        <f t="array" ref="AQ44">IFERROR((SUMPRODUCT((economics!$AG$2:$AG$167=$B44)*(economics!$D$2:$D$167="whr")*economics!$AI$2:$AI$167*(_xlfn.NORM.DIST(AQ$3,economics!$AK$2:$AK$167,economics!$AJ$2:$AJ$167,TRUE)-_xlfn.NORM.DIST(AQ$30,economics!$AK$2:$AK$167,economics!$AJ$2:$AJ$167,TRUE))*economics!$AM$2:$AM$167))/(SUMPRODUCT((economics!$AG$2:$AG$167=$B44)*(economics!$D$2:$D$167="whr")*economics!$AI$2:$AI$167*(_xlfn.NORM.DIST(AQ$3,economics!$AK$2:$AK$167,economics!$AJ$2:$AJ$167,TRUE)-_xlfn.NORM.DIST(AQ$30,economics!$AK$2:$AK$167,economics!$AJ$2:$AJ$167,TRUE)))),"")</f>
        <v>35.242618708319796</v>
      </c>
      <c r="AR44">
        <f t="array" ref="AR44">IFERROR((SUMPRODUCT((economics!$AG$2:$AG$167=$B44)*(economics!$D$2:$D$167="whr")*economics!$AI$2:$AI$167*(_xlfn.NORM.DIST(AR$3,economics!$AK$2:$AK$167,economics!$AJ$2:$AJ$167,TRUE)-_xlfn.NORM.DIST(AR$30,economics!$AK$2:$AK$167,economics!$AJ$2:$AJ$167,TRUE))*economics!$AM$2:$AM$167))/(SUMPRODUCT((economics!$AG$2:$AG$167=$B44)*(economics!$D$2:$D$167="whr")*economics!$AI$2:$AI$167*(_xlfn.NORM.DIST(AR$3,economics!$AK$2:$AK$167,economics!$AJ$2:$AJ$167,TRUE)-_xlfn.NORM.DIST(AR$30,economics!$AK$2:$AK$167,economics!$AJ$2:$AJ$167,TRUE)))),"")</f>
        <v>35.242618708319796</v>
      </c>
      <c r="AS44">
        <f t="array" ref="AS44">IFERROR((SUMPRODUCT((economics!$AG$2:$AG$167=$B44)*(economics!$D$2:$D$167="whr")*economics!$AI$2:$AI$167*(_xlfn.NORM.DIST(AS$3,economics!$AK$2:$AK$167,economics!$AJ$2:$AJ$167,TRUE)-_xlfn.NORM.DIST(AS$30,economics!$AK$2:$AK$167,economics!$AJ$2:$AJ$167,TRUE))*economics!$AM$2:$AM$167))/(SUMPRODUCT((economics!$AG$2:$AG$167=$B44)*(economics!$D$2:$D$167="whr")*economics!$AI$2:$AI$167*(_xlfn.NORM.DIST(AS$3,economics!$AK$2:$AK$167,economics!$AJ$2:$AJ$167,TRUE)-_xlfn.NORM.DIST(AS$30,economics!$AK$2:$AK$167,economics!$AJ$2:$AJ$167,TRUE)))),"")</f>
        <v>35.242618708319796</v>
      </c>
      <c r="AT44">
        <f t="array" ref="AT44">IFERROR((SUMPRODUCT((economics!$AG$2:$AG$167=$B44)*(economics!$D$2:$D$167="whr")*economics!$AI$2:$AI$167*(_xlfn.NORM.DIST(AT$3,economics!$AK$2:$AK$167,economics!$AJ$2:$AJ$167,TRUE)-_xlfn.NORM.DIST(AT$30,economics!$AK$2:$AK$167,economics!$AJ$2:$AJ$167,TRUE))*economics!$AM$2:$AM$167))/(SUMPRODUCT((economics!$AG$2:$AG$167=$B44)*(economics!$D$2:$D$167="whr")*economics!$AI$2:$AI$167*(_xlfn.NORM.DIST(AT$3,economics!$AK$2:$AK$167,economics!$AJ$2:$AJ$167,TRUE)-_xlfn.NORM.DIST(AT$30,economics!$AK$2:$AK$167,economics!$AJ$2:$AJ$167,TRUE)))),"")</f>
        <v>35.242618708319796</v>
      </c>
      <c r="AU44">
        <f t="array" ref="AU44">IFERROR((SUMPRODUCT((economics!$AG$2:$AG$167=$B44)*(economics!$D$2:$D$167="whr")*economics!$AI$2:$AI$167*(_xlfn.NORM.DIST(AU$3,economics!$AK$2:$AK$167,economics!$AJ$2:$AJ$167,TRUE)-_xlfn.NORM.DIST(AU$30,economics!$AK$2:$AK$167,economics!$AJ$2:$AJ$167,TRUE))*economics!$AM$2:$AM$167))/(SUMPRODUCT((economics!$AG$2:$AG$167=$B44)*(economics!$D$2:$D$167="whr")*economics!$AI$2:$AI$167*(_xlfn.NORM.DIST(AU$3,economics!$AK$2:$AK$167,economics!$AJ$2:$AJ$167,TRUE)-_xlfn.NORM.DIST(AU$30,economics!$AK$2:$AK$167,economics!$AJ$2:$AJ$167,TRUE)))),"")</f>
        <v>35.242618708319796</v>
      </c>
      <c r="AV44">
        <f t="array" ref="AV44">IFERROR((SUMPRODUCT((economics!$AG$2:$AG$167=$B44)*(economics!$D$2:$D$167="whr")*economics!$AI$2:$AI$167*(_xlfn.NORM.DIST(AV$3,economics!$AK$2:$AK$167,economics!$AJ$2:$AJ$167,TRUE)-_xlfn.NORM.DIST(AV$30,economics!$AK$2:$AK$167,economics!$AJ$2:$AJ$167,TRUE))*economics!$AM$2:$AM$167))/(SUMPRODUCT((economics!$AG$2:$AG$167=$B44)*(economics!$D$2:$D$167="whr")*economics!$AI$2:$AI$167*(_xlfn.NORM.DIST(AV$3,economics!$AK$2:$AK$167,economics!$AJ$2:$AJ$167,TRUE)-_xlfn.NORM.DIST(AV$30,economics!$AK$2:$AK$167,economics!$AJ$2:$AJ$167,TRUE)))),"")</f>
        <v>35.242618708319796</v>
      </c>
      <c r="AW44">
        <f t="array" ref="AW44">IFERROR((SUMPRODUCT((economics!$AG$2:$AG$167=$B44)*(economics!$D$2:$D$167="whr")*economics!$AI$2:$AI$167*(_xlfn.NORM.DIST(AW$3,economics!$AK$2:$AK$167,economics!$AJ$2:$AJ$167,TRUE)-_xlfn.NORM.DIST(AW$30,economics!$AK$2:$AK$167,economics!$AJ$2:$AJ$167,TRUE))*economics!$AM$2:$AM$167))/(SUMPRODUCT((economics!$AG$2:$AG$167=$B44)*(economics!$D$2:$D$167="whr")*economics!$AI$2:$AI$167*(_xlfn.NORM.DIST(AW$3,economics!$AK$2:$AK$167,economics!$AJ$2:$AJ$167,TRUE)-_xlfn.NORM.DIST(AW$30,economics!$AK$2:$AK$167,economics!$AJ$2:$AJ$167,TRUE)))),"")</f>
        <v>35.242618708319796</v>
      </c>
      <c r="AX44">
        <f t="array" ref="AX44">IFERROR((SUMPRODUCT((economics!$AG$2:$AG$167=$B44)*(economics!$D$2:$D$167="whr")*economics!$AI$2:$AI$167*(_xlfn.NORM.DIST(AX$3,economics!$AK$2:$AK$167,economics!$AJ$2:$AJ$167,TRUE)-_xlfn.NORM.DIST(AX$30,economics!$AK$2:$AK$167,economics!$AJ$2:$AJ$167,TRUE))*economics!$AM$2:$AM$167))/(SUMPRODUCT((economics!$AG$2:$AG$167=$B44)*(economics!$D$2:$D$167="whr")*economics!$AI$2:$AI$167*(_xlfn.NORM.DIST(AX$3,economics!$AK$2:$AK$167,economics!$AJ$2:$AJ$167,TRUE)-_xlfn.NORM.DIST(AX$30,economics!$AK$2:$AK$167,economics!$AJ$2:$AJ$167,TRUE)))),"")</f>
        <v>35.242618708319796</v>
      </c>
      <c r="AY44">
        <f t="array" ref="AY44">IFERROR((SUMPRODUCT((economics!$AG$2:$AG$167=$B44)*(economics!$D$2:$D$167="whr")*economics!$AI$2:$AI$167*(_xlfn.NORM.DIST(AY$3,economics!$AK$2:$AK$167,economics!$AJ$2:$AJ$167,TRUE)-_xlfn.NORM.DIST(AY$30,economics!$AK$2:$AK$167,economics!$AJ$2:$AJ$167,TRUE))*economics!$AM$2:$AM$167))/(SUMPRODUCT((economics!$AG$2:$AG$167=$B44)*(economics!$D$2:$D$167="whr")*economics!$AI$2:$AI$167*(_xlfn.NORM.DIST(AY$3,economics!$AK$2:$AK$167,economics!$AJ$2:$AJ$167,TRUE)-_xlfn.NORM.DIST(AY$30,economics!$AK$2:$AK$167,economics!$AJ$2:$AJ$167,TRUE)))),"")</f>
        <v>35.242618708319796</v>
      </c>
      <c r="AZ44">
        <f t="array" ref="AZ44">IFERROR((SUMPRODUCT((economics!$AG$2:$AG$167=$B44)*(economics!$D$2:$D$167="whr")*economics!$AI$2:$AI$167*(_xlfn.NORM.DIST(AZ$3,economics!$AK$2:$AK$167,economics!$AJ$2:$AJ$167,TRUE)-_xlfn.NORM.DIST(AZ$30,economics!$AK$2:$AK$167,economics!$AJ$2:$AJ$167,TRUE))*economics!$AM$2:$AM$167))/(SUMPRODUCT((economics!$AG$2:$AG$167=$B44)*(economics!$D$2:$D$167="whr")*economics!$AI$2:$AI$167*(_xlfn.NORM.DIST(AZ$3,economics!$AK$2:$AK$167,economics!$AJ$2:$AJ$167,TRUE)-_xlfn.NORM.DIST(AZ$30,economics!$AK$2:$AK$167,economics!$AJ$2:$AJ$167,TRUE)))),"")</f>
        <v>35.242618708319796</v>
      </c>
      <c r="BA44">
        <f t="array" ref="BA44">IFERROR((SUMPRODUCT((economics!$AG$2:$AG$167=$B44)*(economics!$D$2:$D$167="whr")*economics!$AI$2:$AI$167*(_xlfn.NORM.DIST(BA$3,economics!$AK$2:$AK$167,economics!$AJ$2:$AJ$167,TRUE)-_xlfn.NORM.DIST(BA$30,economics!$AK$2:$AK$167,economics!$AJ$2:$AJ$167,TRUE))*economics!$AM$2:$AM$167))/(SUMPRODUCT((economics!$AG$2:$AG$167=$B44)*(economics!$D$2:$D$167="whr")*economics!$AI$2:$AI$167*(_xlfn.NORM.DIST(BA$3,economics!$AK$2:$AK$167,economics!$AJ$2:$AJ$167,TRUE)-_xlfn.NORM.DIST(BA$30,economics!$AK$2:$AK$167,economics!$AJ$2:$AJ$167,TRUE)))),"")</f>
        <v>35.242618708319796</v>
      </c>
      <c r="BB44">
        <f t="array" ref="BB44">IFERROR((SUMPRODUCT((economics!$AG$2:$AG$167=$B44)*(economics!$D$2:$D$167="whr")*economics!$AI$2:$AI$167*(_xlfn.NORM.DIST(BB$3,economics!$AK$2:$AK$167,economics!$AJ$2:$AJ$167,TRUE)-_xlfn.NORM.DIST(BB$30,economics!$AK$2:$AK$167,economics!$AJ$2:$AJ$167,TRUE))*economics!$AM$2:$AM$167))/(SUMPRODUCT((economics!$AG$2:$AG$167=$B44)*(economics!$D$2:$D$167="whr")*economics!$AI$2:$AI$167*(_xlfn.NORM.DIST(BB$3,economics!$AK$2:$AK$167,economics!$AJ$2:$AJ$167,TRUE)-_xlfn.NORM.DIST(BB$30,economics!$AK$2:$AK$167,economics!$AJ$2:$AJ$167,TRUE)))),"")</f>
        <v>35.242618708319796</v>
      </c>
      <c r="BC44">
        <f t="array" ref="BC44">IFERROR((SUMPRODUCT((economics!$AG$2:$AG$167=$B44)*(economics!$D$2:$D$167="whr")*economics!$AI$2:$AI$167*(_xlfn.NORM.DIST(BC$3,economics!$AK$2:$AK$167,economics!$AJ$2:$AJ$167,TRUE)-_xlfn.NORM.DIST(BC$30,economics!$AK$2:$AK$167,economics!$AJ$2:$AJ$167,TRUE))*economics!$AM$2:$AM$167))/(SUMPRODUCT((economics!$AG$2:$AG$167=$B44)*(economics!$D$2:$D$167="whr")*economics!$AI$2:$AI$167*(_xlfn.NORM.DIST(BC$3,economics!$AK$2:$AK$167,economics!$AJ$2:$AJ$167,TRUE)-_xlfn.NORM.DIST(BC$30,economics!$AK$2:$AK$167,economics!$AJ$2:$AJ$167,TRUE)))),"")</f>
        <v>35.242618708319796</v>
      </c>
      <c r="BD44">
        <f t="array" ref="BD44">IFERROR((SUMPRODUCT((economics!$AG$2:$AG$167=$B44)*(economics!$D$2:$D$167="whr")*economics!$AI$2:$AI$167*(_xlfn.NORM.DIST(BD$3,economics!$AK$2:$AK$167,economics!$AJ$2:$AJ$167,TRUE)-_xlfn.NORM.DIST(BD$30,economics!$AK$2:$AK$167,economics!$AJ$2:$AJ$167,TRUE))*economics!$AM$2:$AM$167))/(SUMPRODUCT((economics!$AG$2:$AG$167=$B44)*(economics!$D$2:$D$167="whr")*economics!$AI$2:$AI$167*(_xlfn.NORM.DIST(BD$3,economics!$AK$2:$AK$167,economics!$AJ$2:$AJ$167,TRUE)-_xlfn.NORM.DIST(BD$30,economics!$AK$2:$AK$167,economics!$AJ$2:$AJ$167,TRUE)))),"")</f>
        <v>35.242618708319796</v>
      </c>
      <c r="BE44">
        <f t="array" ref="BE44">IFERROR((SUMPRODUCT((economics!$AG$2:$AG$167=$B44)*(economics!$D$2:$D$167="whr")*economics!$AI$2:$AI$167*(_xlfn.NORM.DIST(BE$3,economics!$AK$2:$AK$167,economics!$AJ$2:$AJ$167,TRUE)-_xlfn.NORM.DIST(BE$30,economics!$AK$2:$AK$167,economics!$AJ$2:$AJ$167,TRUE))*economics!$AM$2:$AM$167))/(SUMPRODUCT((economics!$AG$2:$AG$167=$B44)*(economics!$D$2:$D$167="whr")*economics!$AI$2:$AI$167*(_xlfn.NORM.DIST(BE$3,economics!$AK$2:$AK$167,economics!$AJ$2:$AJ$167,TRUE)-_xlfn.NORM.DIST(BE$30,economics!$AK$2:$AK$167,economics!$AJ$2:$AJ$167,TRUE)))),"")</f>
        <v>35.242618708319796</v>
      </c>
      <c r="BF44">
        <f t="array" ref="BF44">IFERROR((SUMPRODUCT((economics!$AG$2:$AG$167=$B44)*(economics!$D$2:$D$167="whr")*economics!$AI$2:$AI$167*(_xlfn.NORM.DIST(BF$3,economics!$AK$2:$AK$167,economics!$AJ$2:$AJ$167,TRUE)-_xlfn.NORM.DIST(BF$30,economics!$AK$2:$AK$167,economics!$AJ$2:$AJ$167,TRUE))*economics!$AM$2:$AM$167))/(SUMPRODUCT((economics!$AG$2:$AG$167=$B44)*(economics!$D$2:$D$167="whr")*economics!$AI$2:$AI$167*(_xlfn.NORM.DIST(BF$3,economics!$AK$2:$AK$167,economics!$AJ$2:$AJ$167,TRUE)-_xlfn.NORM.DIST(BF$30,economics!$AK$2:$AK$167,economics!$AJ$2:$AJ$167,TRUE)))),"")</f>
        <v>35.242618708319796</v>
      </c>
      <c r="BG44">
        <f t="array" ref="BG44">IFERROR((SUMPRODUCT((economics!$AG$2:$AG$167=$B44)*(economics!$D$2:$D$167="whr")*economics!$AI$2:$AI$167*(_xlfn.NORM.DIST(BG$3,economics!$AK$2:$AK$167,economics!$AJ$2:$AJ$167,TRUE)-_xlfn.NORM.DIST(BG$30,economics!$AK$2:$AK$167,economics!$AJ$2:$AJ$167,TRUE))*economics!$AM$2:$AM$167))/(SUMPRODUCT((economics!$AG$2:$AG$167=$B44)*(economics!$D$2:$D$167="whr")*economics!$AI$2:$AI$167*(_xlfn.NORM.DIST(BG$3,economics!$AK$2:$AK$167,economics!$AJ$2:$AJ$167,TRUE)-_xlfn.NORM.DIST(BG$30,economics!$AK$2:$AK$167,economics!$AJ$2:$AJ$167,TRUE)))),"")</f>
        <v>35.242618708319796</v>
      </c>
      <c r="BH44">
        <f t="array" ref="BH44">IFERROR((SUMPRODUCT((economics!$AG$2:$AG$167=$B44)*(economics!$D$2:$D$167="whr")*economics!$AI$2:$AI$167*(_xlfn.NORM.DIST(BH$3,economics!$AK$2:$AK$167,economics!$AJ$2:$AJ$167,TRUE)-_xlfn.NORM.DIST(BH$30,economics!$AK$2:$AK$167,economics!$AJ$2:$AJ$167,TRUE))*economics!$AM$2:$AM$167))/(SUMPRODUCT((economics!$AG$2:$AG$167=$B44)*(economics!$D$2:$D$167="whr")*economics!$AI$2:$AI$167*(_xlfn.NORM.DIST(BH$3,economics!$AK$2:$AK$167,economics!$AJ$2:$AJ$167,TRUE)-_xlfn.NORM.DIST(BH$30,economics!$AK$2:$AK$167,economics!$AJ$2:$AJ$167,TRUE)))),"")</f>
        <v>35.242618708319796</v>
      </c>
      <c r="BI44">
        <f t="array" ref="BI44">IFERROR((SUMPRODUCT((economics!$AG$2:$AG$167=$B44)*(economics!$D$2:$D$167="whr")*economics!$AI$2:$AI$167*(_xlfn.NORM.DIST(BI$3,economics!$AK$2:$AK$167,economics!$AJ$2:$AJ$167,TRUE)-_xlfn.NORM.DIST(BI$30,economics!$AK$2:$AK$167,economics!$AJ$2:$AJ$167,TRUE))*economics!$AM$2:$AM$167))/(SUMPRODUCT((economics!$AG$2:$AG$167=$B44)*(economics!$D$2:$D$167="whr")*economics!$AI$2:$AI$167*(_xlfn.NORM.DIST(BI$3,economics!$AK$2:$AK$167,economics!$AJ$2:$AJ$167,TRUE)-_xlfn.NORM.DIST(BI$30,economics!$AK$2:$AK$167,economics!$AJ$2:$AJ$167,TRUE)))),"")</f>
        <v>35.242618708319796</v>
      </c>
      <c r="BJ44">
        <f t="array" ref="BJ44">IFERROR((SUMPRODUCT((economics!$AG$2:$AG$167=$B44)*(economics!$D$2:$D$167="whr")*economics!$AI$2:$AI$167*(_xlfn.NORM.DIST(BJ$3,economics!$AK$2:$AK$167,economics!$AJ$2:$AJ$167,TRUE)-_xlfn.NORM.DIST(BJ$30,economics!$AK$2:$AK$167,economics!$AJ$2:$AJ$167,TRUE))*economics!$AM$2:$AM$167))/(SUMPRODUCT((economics!$AG$2:$AG$167=$B44)*(economics!$D$2:$D$167="whr")*economics!$AI$2:$AI$167*(_xlfn.NORM.DIST(BJ$3,economics!$AK$2:$AK$167,economics!$AJ$2:$AJ$167,TRUE)-_xlfn.NORM.DIST(BJ$30,economics!$AK$2:$AK$167,economics!$AJ$2:$AJ$167,TRUE)))),"")</f>
        <v>35.242618708319796</v>
      </c>
      <c r="BK44">
        <f t="array" ref="BK44">IFERROR((SUMPRODUCT((economics!$AG$2:$AG$167=$B44)*(economics!$D$2:$D$167="whr")*economics!$AI$2:$AI$167*(_xlfn.NORM.DIST(BK$3,economics!$AK$2:$AK$167,economics!$AJ$2:$AJ$167,TRUE)-_xlfn.NORM.DIST(BK$30,economics!$AK$2:$AK$167,economics!$AJ$2:$AJ$167,TRUE))*economics!$AM$2:$AM$167))/(SUMPRODUCT((economics!$AG$2:$AG$167=$B44)*(economics!$D$2:$D$167="whr")*economics!$AI$2:$AI$167*(_xlfn.NORM.DIST(BK$3,economics!$AK$2:$AK$167,economics!$AJ$2:$AJ$167,TRUE)-_xlfn.NORM.DIST(BK$30,economics!$AK$2:$AK$167,economics!$AJ$2:$AJ$167,TRUE)))),"")</f>
        <v>35.242618708319796</v>
      </c>
      <c r="BL44">
        <f t="array" ref="BL44">IFERROR((SUMPRODUCT((economics!$AG$2:$AG$167=$B44)*(economics!$D$2:$D$167="whr")*economics!$AI$2:$AI$167*(_xlfn.NORM.DIST(BL$3,economics!$AK$2:$AK$167,economics!$AJ$2:$AJ$167,TRUE)-_xlfn.NORM.DIST(BL$30,economics!$AK$2:$AK$167,economics!$AJ$2:$AJ$167,TRUE))*economics!$AM$2:$AM$167))/(SUMPRODUCT((economics!$AG$2:$AG$167=$B44)*(economics!$D$2:$D$167="whr")*economics!$AI$2:$AI$167*(_xlfn.NORM.DIST(BL$3,economics!$AK$2:$AK$167,economics!$AJ$2:$AJ$167,TRUE)-_xlfn.NORM.DIST(BL$30,economics!$AK$2:$AK$167,economics!$AJ$2:$AJ$167,TRUE)))),"")</f>
        <v>35.242618708319796</v>
      </c>
      <c r="BM44">
        <f t="array" ref="BM44">IFERROR((SUMPRODUCT((economics!$AG$2:$AG$167=$B44)*(economics!$D$2:$D$167="whr")*economics!$AI$2:$AI$167*(_xlfn.NORM.DIST(BM$3,economics!$AK$2:$AK$167,economics!$AJ$2:$AJ$167,TRUE)-_xlfn.NORM.DIST(BM$30,economics!$AK$2:$AK$167,economics!$AJ$2:$AJ$167,TRUE))*economics!$AM$2:$AM$167))/(SUMPRODUCT((economics!$AG$2:$AG$167=$B44)*(economics!$D$2:$D$167="whr")*economics!$AI$2:$AI$167*(_xlfn.NORM.DIST(BM$3,economics!$AK$2:$AK$167,economics!$AJ$2:$AJ$167,TRUE)-_xlfn.NORM.DIST(BM$30,economics!$AK$2:$AK$167,economics!$AJ$2:$AJ$167,TRUE)))),"")</f>
        <v>35.242618708319796</v>
      </c>
      <c r="BN44">
        <f t="array" ref="BN44">IFERROR((SUMPRODUCT((economics!$AG$2:$AG$167=$B44)*(economics!$D$2:$D$167="whr")*economics!$AI$2:$AI$167*(_xlfn.NORM.DIST(BN$3,economics!$AK$2:$AK$167,economics!$AJ$2:$AJ$167,TRUE)-_xlfn.NORM.DIST(BN$30,economics!$AK$2:$AK$167,economics!$AJ$2:$AJ$167,TRUE))*economics!$AM$2:$AM$167))/(SUMPRODUCT((economics!$AG$2:$AG$167=$B44)*(economics!$D$2:$D$167="whr")*economics!$AI$2:$AI$167*(_xlfn.NORM.DIST(BN$3,economics!$AK$2:$AK$167,economics!$AJ$2:$AJ$167,TRUE)-_xlfn.NORM.DIST(BN$30,economics!$AK$2:$AK$167,economics!$AJ$2:$AJ$167,TRUE)))),"")</f>
        <v>35.242618708319796</v>
      </c>
      <c r="BO44">
        <f t="array" ref="BO44">IFERROR((SUMPRODUCT((economics!$AG$2:$AG$167=$B44)*(economics!$D$2:$D$167="whr")*economics!$AI$2:$AI$167*(_xlfn.NORM.DIST(BO$3,economics!$AK$2:$AK$167,economics!$AJ$2:$AJ$167,TRUE)-_xlfn.NORM.DIST(BO$30,economics!$AK$2:$AK$167,economics!$AJ$2:$AJ$167,TRUE))*economics!$AM$2:$AM$167))/(SUMPRODUCT((economics!$AG$2:$AG$167=$B44)*(economics!$D$2:$D$167="whr")*economics!$AI$2:$AI$167*(_xlfn.NORM.DIST(BO$3,economics!$AK$2:$AK$167,economics!$AJ$2:$AJ$167,TRUE)-_xlfn.NORM.DIST(BO$30,economics!$AK$2:$AK$167,economics!$AJ$2:$AJ$167,TRUE)))),"")</f>
        <v>35.242618708319796</v>
      </c>
      <c r="BP44">
        <f t="array" ref="BP44">IFERROR((SUMPRODUCT((economics!$AG$2:$AG$167=$B44)*(economics!$D$2:$D$167="whr")*economics!$AI$2:$AI$167*(_xlfn.NORM.DIST(BP$3,economics!$AK$2:$AK$167,economics!$AJ$2:$AJ$167,TRUE)-_xlfn.NORM.DIST(BP$30,economics!$AK$2:$AK$167,economics!$AJ$2:$AJ$167,TRUE))*economics!$AM$2:$AM$167))/(SUMPRODUCT((economics!$AG$2:$AG$167=$B44)*(economics!$D$2:$D$167="whr")*economics!$AI$2:$AI$167*(_xlfn.NORM.DIST(BP$3,economics!$AK$2:$AK$167,economics!$AJ$2:$AJ$167,TRUE)-_xlfn.NORM.DIST(BP$30,economics!$AK$2:$AK$167,economics!$AJ$2:$AJ$167,TRUE)))),"")</f>
        <v>35.242618708319796</v>
      </c>
      <c r="BQ44">
        <f t="array" ref="BQ44">IFERROR((SUMPRODUCT((economics!$AG$2:$AG$167=$B44)*(economics!$D$2:$D$167="whr")*economics!$AI$2:$AI$167*(_xlfn.NORM.DIST(BQ$3,economics!$AK$2:$AK$167,economics!$AJ$2:$AJ$167,TRUE)-_xlfn.NORM.DIST(BQ$30,economics!$AK$2:$AK$167,economics!$AJ$2:$AJ$167,TRUE))*economics!$AM$2:$AM$167))/(SUMPRODUCT((economics!$AG$2:$AG$167=$B44)*(economics!$D$2:$D$167="whr")*economics!$AI$2:$AI$167*(_xlfn.NORM.DIST(BQ$3,economics!$AK$2:$AK$167,economics!$AJ$2:$AJ$167,TRUE)-_xlfn.NORM.DIST(BQ$30,economics!$AK$2:$AK$167,economics!$AJ$2:$AJ$167,TRUE)))),"")</f>
        <v>35.242618708319796</v>
      </c>
      <c r="BR44">
        <f t="array" ref="BR44">IFERROR((SUMPRODUCT((economics!$AG$2:$AG$167=$B44)*(economics!$D$2:$D$167="whr")*economics!$AI$2:$AI$167*(_xlfn.NORM.DIST(BR$3,economics!$AK$2:$AK$167,economics!$AJ$2:$AJ$167,TRUE)-_xlfn.NORM.DIST(BR$30,economics!$AK$2:$AK$167,economics!$AJ$2:$AJ$167,TRUE))*economics!$AM$2:$AM$167))/(SUMPRODUCT((economics!$AG$2:$AG$167=$B44)*(economics!$D$2:$D$167="whr")*economics!$AI$2:$AI$167*(_xlfn.NORM.DIST(BR$3,economics!$AK$2:$AK$167,economics!$AJ$2:$AJ$167,TRUE)-_xlfn.NORM.DIST(BR$30,economics!$AK$2:$AK$167,economics!$AJ$2:$AJ$167,TRUE)))),"")</f>
        <v>35.242618708319796</v>
      </c>
      <c r="BS44">
        <f t="array" ref="BS44">IFERROR((SUMPRODUCT((economics!$AG$2:$AG$167=$B44)*(economics!$D$2:$D$167="whr")*economics!$AI$2:$AI$167*(_xlfn.NORM.DIST(BS$3,economics!$AK$2:$AK$167,economics!$AJ$2:$AJ$167,TRUE)-_xlfn.NORM.DIST(BS$30,economics!$AK$2:$AK$167,economics!$AJ$2:$AJ$167,TRUE))*economics!$AM$2:$AM$167))/(SUMPRODUCT((economics!$AG$2:$AG$167=$B44)*(economics!$D$2:$D$167="whr")*economics!$AI$2:$AI$167*(_xlfn.NORM.DIST(BS$3,economics!$AK$2:$AK$167,economics!$AJ$2:$AJ$167,TRUE)-_xlfn.NORM.DIST(BS$30,economics!$AK$2:$AK$167,economics!$AJ$2:$AJ$167,TRUE)))),"")</f>
        <v>35.242618708319796</v>
      </c>
      <c r="BT44">
        <f t="array" ref="BT44">IFERROR((SUMPRODUCT((economics!$AG$2:$AG$167=$B44)*(economics!$D$2:$D$167="whr")*economics!$AI$2:$AI$167*(_xlfn.NORM.DIST(BT$3,economics!$AK$2:$AK$167,economics!$AJ$2:$AJ$167,TRUE)-_xlfn.NORM.DIST(BT$30,economics!$AK$2:$AK$167,economics!$AJ$2:$AJ$167,TRUE))*economics!$AM$2:$AM$167))/(SUMPRODUCT((economics!$AG$2:$AG$167=$B44)*(economics!$D$2:$D$167="whr")*economics!$AI$2:$AI$167*(_xlfn.NORM.DIST(BT$3,economics!$AK$2:$AK$167,economics!$AJ$2:$AJ$167,TRUE)-_xlfn.NORM.DIST(BT$30,economics!$AK$2:$AK$167,economics!$AJ$2:$AJ$167,TRUE)))),"")</f>
        <v>35.242618708319796</v>
      </c>
      <c r="BU44" t="str">
        <f t="array" ref="BU44">IFERROR((SUMPRODUCT((economics!$AG$2:$AG$167=$B44)*(economics!$D$2:$D$167="whr")*economics!$AI$2:$AI$167*(_xlfn.NORM.DIST(BU$3,economics!$AK$2:$AK$167,economics!$AJ$2:$AJ$167,TRUE)-_xlfn.NORM.DIST(BU$30,economics!$AK$2:$AK$167,economics!$AJ$2:$AJ$167,TRUE))*economics!$AM$2:$AM$167))/(SUMPRODUCT((economics!$AG$2:$AG$167=$B44)*(economics!$D$2:$D$167="whr")*economics!$AI$2:$AI$167*(_xlfn.NORM.DIST(BU$3,economics!$AK$2:$AK$167,economics!$AJ$2:$AJ$167,TRUE)-_xlfn.NORM.DIST(BU$30,economics!$AK$2:$AK$167,economics!$AJ$2:$AJ$167,TRUE)))),"")</f>
        <v/>
      </c>
      <c r="BV44" t="str">
        <f t="array" ref="BV44">IFERROR((SUMPRODUCT((economics!$AG$2:$AG$167=$B44)*(economics!$D$2:$D$167="whr")*economics!$AI$2:$AI$167*(_xlfn.NORM.DIST(BV$3,economics!$AK$2:$AK$167,economics!$AJ$2:$AJ$167,TRUE)-_xlfn.NORM.DIST(BV$30,economics!$AK$2:$AK$167,economics!$AJ$2:$AJ$167,TRUE))*economics!$AM$2:$AM$167))/(SUMPRODUCT((economics!$AG$2:$AG$167=$B44)*(economics!$D$2:$D$167="whr")*economics!$AI$2:$AI$167*(_xlfn.NORM.DIST(BV$3,economics!$AK$2:$AK$167,economics!$AJ$2:$AJ$167,TRUE)-_xlfn.NORM.DIST(BV$30,economics!$AK$2:$AK$167,economics!$AJ$2:$AJ$167,TRUE)))),"")</f>
        <v/>
      </c>
      <c r="BW44" t="str">
        <f t="array" ref="BW44">IFERROR((SUMPRODUCT((economics!$AG$2:$AG$167=$B44)*(economics!$D$2:$D$167="whr")*economics!$AI$2:$AI$167*(_xlfn.NORM.DIST(BW$3,economics!$AK$2:$AK$167,economics!$AJ$2:$AJ$167,TRUE)-_xlfn.NORM.DIST(BW$30,economics!$AK$2:$AK$167,economics!$AJ$2:$AJ$167,TRUE))*economics!$AM$2:$AM$167))/(SUMPRODUCT((economics!$AG$2:$AG$167=$B44)*(economics!$D$2:$D$167="whr")*economics!$AI$2:$AI$167*(_xlfn.NORM.DIST(BW$3,economics!$AK$2:$AK$167,economics!$AJ$2:$AJ$167,TRUE)-_xlfn.NORM.DIST(BW$30,economics!$AK$2:$AK$167,economics!$AJ$2:$AJ$167,TRUE)))),"")</f>
        <v/>
      </c>
      <c r="BX44" t="str">
        <f t="array" ref="BX44">IFERROR((SUMPRODUCT((economics!$AG$2:$AG$167=$B44)*(economics!$D$2:$D$167="whr")*economics!$AI$2:$AI$167*(_xlfn.NORM.DIST(BX$3,economics!$AK$2:$AK$167,economics!$AJ$2:$AJ$167,TRUE)-_xlfn.NORM.DIST(BX$30,economics!$AK$2:$AK$167,economics!$AJ$2:$AJ$167,TRUE))*economics!$AM$2:$AM$167))/(SUMPRODUCT((economics!$AG$2:$AG$167=$B44)*(economics!$D$2:$D$167="whr")*economics!$AI$2:$AI$167*(_xlfn.NORM.DIST(BX$3,economics!$AK$2:$AK$167,economics!$AJ$2:$AJ$167,TRUE)-_xlfn.NORM.DIST(BX$30,economics!$AK$2:$AK$167,economics!$AJ$2:$AJ$167,TRUE)))),"")</f>
        <v/>
      </c>
      <c r="BY44" t="str">
        <f t="array" ref="BY44">IFERROR((SUMPRODUCT((economics!$AG$2:$AG$167=$B44)*(economics!$D$2:$D$167="whr")*economics!$AI$2:$AI$167*(_xlfn.NORM.DIST(BY$3,economics!$AK$2:$AK$167,economics!$AJ$2:$AJ$167,TRUE)-_xlfn.NORM.DIST(BY$30,economics!$AK$2:$AK$167,economics!$AJ$2:$AJ$167,TRUE))*economics!$AM$2:$AM$167))/(SUMPRODUCT((economics!$AG$2:$AG$167=$B44)*(economics!$D$2:$D$167="whr")*economics!$AI$2:$AI$167*(_xlfn.NORM.DIST(BY$3,economics!$AK$2:$AK$167,economics!$AJ$2:$AJ$167,TRUE)-_xlfn.NORM.DIST(BY$30,economics!$AK$2:$AK$167,economics!$AJ$2:$AJ$167,TRUE)))),"")</f>
        <v/>
      </c>
      <c r="BZ44" t="str">
        <f t="array" ref="BZ44">IFERROR((SUMPRODUCT((economics!$AG$2:$AG$167=$B44)*(economics!$D$2:$D$167="whr")*economics!$AI$2:$AI$167*(_xlfn.NORM.DIST(BZ$3,economics!$AK$2:$AK$167,economics!$AJ$2:$AJ$167,TRUE)-_xlfn.NORM.DIST(BZ$30,economics!$AK$2:$AK$167,economics!$AJ$2:$AJ$167,TRUE))*economics!$AM$2:$AM$167))/(SUMPRODUCT((economics!$AG$2:$AG$167=$B44)*(economics!$D$2:$D$167="whr")*economics!$AI$2:$AI$167*(_xlfn.NORM.DIST(BZ$3,economics!$AK$2:$AK$167,economics!$AJ$2:$AJ$167,TRUE)-_xlfn.NORM.DIST(BZ$30,economics!$AK$2:$AK$167,economics!$AJ$2:$AJ$167,TRUE)))),"")</f>
        <v/>
      </c>
      <c r="CA44" t="str">
        <f t="array" ref="CA44">IFERROR((SUMPRODUCT((economics!$AG$2:$AG$167=$B44)*(economics!$D$2:$D$167="whr")*economics!$AI$2:$AI$167*(_xlfn.NORM.DIST(CA$3,economics!$AK$2:$AK$167,economics!$AJ$2:$AJ$167,TRUE)-_xlfn.NORM.DIST(CA$30,economics!$AK$2:$AK$167,economics!$AJ$2:$AJ$167,TRUE))*economics!$AM$2:$AM$167))/(SUMPRODUCT((economics!$AG$2:$AG$167=$B44)*(economics!$D$2:$D$167="whr")*economics!$AI$2:$AI$167*(_xlfn.NORM.DIST(CA$3,economics!$AK$2:$AK$167,economics!$AJ$2:$AJ$167,TRUE)-_xlfn.NORM.DIST(CA$30,economics!$AK$2:$AK$167,economics!$AJ$2:$AJ$167,TRUE)))),"")</f>
        <v/>
      </c>
      <c r="CB44" t="str">
        <f t="array" ref="CB44">IFERROR((SUMPRODUCT((economics!$AG$2:$AG$167=$B44)*(economics!$D$2:$D$167="whr")*economics!$AI$2:$AI$167*(_xlfn.NORM.DIST(CB$3,economics!$AK$2:$AK$167,economics!$AJ$2:$AJ$167,TRUE)-_xlfn.NORM.DIST(CB$30,economics!$AK$2:$AK$167,economics!$AJ$2:$AJ$167,TRUE))*economics!$AM$2:$AM$167))/(SUMPRODUCT((economics!$AG$2:$AG$167=$B44)*(economics!$D$2:$D$167="whr")*economics!$AI$2:$AI$167*(_xlfn.NORM.DIST(CB$3,economics!$AK$2:$AK$167,economics!$AJ$2:$AJ$167,TRUE)-_xlfn.NORM.DIST(CB$30,economics!$AK$2:$AK$167,economics!$AJ$2:$AJ$167,TRUE)))),"")</f>
        <v/>
      </c>
      <c r="CC44" t="str">
        <f t="array" ref="CC44">IFERROR((SUMPRODUCT((economics!$AG$2:$AG$167=$B44)*(economics!$D$2:$D$167="whr")*economics!$AI$2:$AI$167*(_xlfn.NORM.DIST(CC$3,economics!$AK$2:$AK$167,economics!$AJ$2:$AJ$167,TRUE)-_xlfn.NORM.DIST(CC$30,economics!$AK$2:$AK$167,economics!$AJ$2:$AJ$167,TRUE))*economics!$AM$2:$AM$167))/(SUMPRODUCT((economics!$AG$2:$AG$167=$B44)*(economics!$D$2:$D$167="whr")*economics!$AI$2:$AI$167*(_xlfn.NORM.DIST(CC$3,economics!$AK$2:$AK$167,economics!$AJ$2:$AJ$167,TRUE)-_xlfn.NORM.DIST(CC$30,economics!$AK$2:$AK$167,economics!$AJ$2:$AJ$167,TRUE)))),"")</f>
        <v/>
      </c>
      <c r="CD44" t="str">
        <f t="array" ref="CD44">IFERROR((SUMPRODUCT((economics!$AG$2:$AG$167=$B44)*(economics!$D$2:$D$167="whr")*economics!$AI$2:$AI$167*(_xlfn.NORM.DIST(CD$3,economics!$AK$2:$AK$167,economics!$AJ$2:$AJ$167,TRUE)-_xlfn.NORM.DIST(CD$30,economics!$AK$2:$AK$167,economics!$AJ$2:$AJ$167,TRUE))*economics!$AM$2:$AM$167))/(SUMPRODUCT((economics!$AG$2:$AG$167=$B44)*(economics!$D$2:$D$167="whr")*economics!$AI$2:$AI$167*(_xlfn.NORM.DIST(CD$3,economics!$AK$2:$AK$167,economics!$AJ$2:$AJ$167,TRUE)-_xlfn.NORM.DIST(CD$30,economics!$AK$2:$AK$167,economics!$AJ$2:$AJ$167,TRUE)))),"")</f>
        <v/>
      </c>
      <c r="CE44" t="str">
        <f t="array" ref="CE44">IFERROR((SUMPRODUCT((economics!$AG$2:$AG$167=$B44)*(economics!$D$2:$D$167="whr")*economics!$AI$2:$AI$167*(_xlfn.NORM.DIST(CE$3,economics!$AK$2:$AK$167,economics!$AJ$2:$AJ$167,TRUE)-_xlfn.NORM.DIST(CE$30,economics!$AK$2:$AK$167,economics!$AJ$2:$AJ$167,TRUE))*economics!$AM$2:$AM$167))/(SUMPRODUCT((economics!$AG$2:$AG$167=$B44)*(economics!$D$2:$D$167="whr")*economics!$AI$2:$AI$167*(_xlfn.NORM.DIST(CE$3,economics!$AK$2:$AK$167,economics!$AJ$2:$AJ$167,TRUE)-_xlfn.NORM.DIST(CE$30,economics!$AK$2:$AK$167,economics!$AJ$2:$AJ$167,TRUE)))),"")</f>
        <v/>
      </c>
      <c r="CF44" t="str">
        <f t="array" ref="CF44">IFERROR((SUMPRODUCT((economics!$AG$2:$AG$167=$B44)*(economics!$D$2:$D$167="whr")*economics!$AI$2:$AI$167*(_xlfn.NORM.DIST(CF$3,economics!$AK$2:$AK$167,economics!$AJ$2:$AJ$167,TRUE)-_xlfn.NORM.DIST(CF$30,economics!$AK$2:$AK$167,economics!$AJ$2:$AJ$167,TRUE))*economics!$AM$2:$AM$167))/(SUMPRODUCT((economics!$AG$2:$AG$167=$B44)*(economics!$D$2:$D$167="whr")*economics!$AI$2:$AI$167*(_xlfn.NORM.DIST(CF$3,economics!$AK$2:$AK$167,economics!$AJ$2:$AJ$167,TRUE)-_xlfn.NORM.DIST(CF$30,economics!$AK$2:$AK$167,economics!$AJ$2:$AJ$167,TRUE)))),"")</f>
        <v/>
      </c>
      <c r="CG44" t="str">
        <f t="array" ref="CG44">IFERROR((SUMPRODUCT((economics!$AG$2:$AG$167=$B44)*(economics!$D$2:$D$167="whr")*economics!$AI$2:$AI$167*(_xlfn.NORM.DIST(CG$3,economics!$AK$2:$AK$167,economics!$AJ$2:$AJ$167,TRUE)-_xlfn.NORM.DIST(CG$30,economics!$AK$2:$AK$167,economics!$AJ$2:$AJ$167,TRUE))*economics!$AM$2:$AM$167))/(SUMPRODUCT((economics!$AG$2:$AG$167=$B44)*(economics!$D$2:$D$167="whr")*economics!$AI$2:$AI$167*(_xlfn.NORM.DIST(CG$3,economics!$AK$2:$AK$167,economics!$AJ$2:$AJ$167,TRUE)-_xlfn.NORM.DIST(CG$30,economics!$AK$2:$AK$167,economics!$AJ$2:$AJ$167,TRUE)))),"")</f>
        <v/>
      </c>
      <c r="CH44" t="str">
        <f t="array" ref="CH44">IFERROR((SUMPRODUCT((economics!$AG$2:$AG$167=$B44)*(economics!$D$2:$D$167="whr")*economics!$AI$2:$AI$167*(_xlfn.NORM.DIST(CH$3,economics!$AK$2:$AK$167,economics!$AJ$2:$AJ$167,TRUE)-_xlfn.NORM.DIST(CH$30,economics!$AK$2:$AK$167,economics!$AJ$2:$AJ$167,TRUE))*economics!$AM$2:$AM$167))/(SUMPRODUCT((economics!$AG$2:$AG$167=$B44)*(economics!$D$2:$D$167="whr")*economics!$AI$2:$AI$167*(_xlfn.NORM.DIST(CH$3,economics!$AK$2:$AK$167,economics!$AJ$2:$AJ$167,TRUE)-_xlfn.NORM.DIST(CH$30,economics!$AK$2:$AK$167,economics!$AJ$2:$AJ$167,TRUE)))),"")</f>
        <v/>
      </c>
    </row>
    <row r="45" spans="1:86" x14ac:dyDescent="0.35">
      <c r="A45" t="str">
        <f t="shared" si="0"/>
        <v>cement and other nonmetallic minerals 239</v>
      </c>
      <c r="B45">
        <f t="shared" si="0"/>
        <v>239</v>
      </c>
      <c r="E45">
        <f t="array" ref="E45">IFERROR((SUMPRODUCT((economics!$AG$2:$AG$167=$B45)*(economics!$D$2:$D$167="whr")*economics!$AI$2:$AI$167*(_xlfn.NORM.DIST(E$3,economics!$AK$2:$AK$167,economics!$AJ$2:$AJ$167,TRUE)-_xlfn.NORM.DIST(E$30,economics!$AK$2:$AK$167,economics!$AJ$2:$AJ$167,TRUE))*economics!$AM$2:$AM$167))/(SUMPRODUCT((economics!$AG$2:$AG$167=$B45)*(economics!$D$2:$D$167="whr")*economics!$AI$2:$AI$167*(_xlfn.NORM.DIST(E$3,economics!$AK$2:$AK$167,economics!$AJ$2:$AJ$167,TRUE)-_xlfn.NORM.DIST(E$30,economics!$AK$2:$AK$167,economics!$AJ$2:$AJ$167,TRUE)))),"")</f>
        <v>211.45571224991878</v>
      </c>
      <c r="F45">
        <f t="array" ref="F45">IFERROR((SUMPRODUCT((economics!$AG$2:$AG$167=$B45)*(economics!$D$2:$D$167="whr")*economics!$AI$2:$AI$167*(_xlfn.NORM.DIST(F$3,economics!$AK$2:$AK$167,economics!$AJ$2:$AJ$167,TRUE)-_xlfn.NORM.DIST(F$30,economics!$AK$2:$AK$167,economics!$AJ$2:$AJ$167,TRUE))*economics!$AM$2:$AM$167))/(SUMPRODUCT((economics!$AG$2:$AG$167=$B45)*(economics!$D$2:$D$167="whr")*economics!$AI$2:$AI$167*(_xlfn.NORM.DIST(F$3,economics!$AK$2:$AK$167,economics!$AJ$2:$AJ$167,TRUE)-_xlfn.NORM.DIST(F$30,economics!$AK$2:$AK$167,economics!$AJ$2:$AJ$167,TRUE)))),"")</f>
        <v>211.45571224991878</v>
      </c>
      <c r="G45">
        <f t="array" ref="G45">IFERROR((SUMPRODUCT((economics!$AG$2:$AG$167=$B45)*(economics!$D$2:$D$167="whr")*economics!$AI$2:$AI$167*(_xlfn.NORM.DIST(G$3,economics!$AK$2:$AK$167,economics!$AJ$2:$AJ$167,TRUE)-_xlfn.NORM.DIST(G$30,economics!$AK$2:$AK$167,economics!$AJ$2:$AJ$167,TRUE))*economics!$AM$2:$AM$167))/(SUMPRODUCT((economics!$AG$2:$AG$167=$B45)*(economics!$D$2:$D$167="whr")*economics!$AI$2:$AI$167*(_xlfn.NORM.DIST(G$3,economics!$AK$2:$AK$167,economics!$AJ$2:$AJ$167,TRUE)-_xlfn.NORM.DIST(G$30,economics!$AK$2:$AK$167,economics!$AJ$2:$AJ$167,TRUE)))),"")</f>
        <v>211.45571224991878</v>
      </c>
      <c r="H45">
        <f t="array" ref="H45">IFERROR((SUMPRODUCT((economics!$AG$2:$AG$167=$B45)*(economics!$D$2:$D$167="whr")*economics!$AI$2:$AI$167*(_xlfn.NORM.DIST(H$3,economics!$AK$2:$AK$167,economics!$AJ$2:$AJ$167,TRUE)-_xlfn.NORM.DIST(H$30,economics!$AK$2:$AK$167,economics!$AJ$2:$AJ$167,TRUE))*economics!$AM$2:$AM$167))/(SUMPRODUCT((economics!$AG$2:$AG$167=$B45)*(economics!$D$2:$D$167="whr")*economics!$AI$2:$AI$167*(_xlfn.NORM.DIST(H$3,economics!$AK$2:$AK$167,economics!$AJ$2:$AJ$167,TRUE)-_xlfn.NORM.DIST(H$30,economics!$AK$2:$AK$167,economics!$AJ$2:$AJ$167,TRUE)))),"")</f>
        <v>211.4557122499188</v>
      </c>
      <c r="I45">
        <f t="array" ref="I45">IFERROR((SUMPRODUCT((economics!$AG$2:$AG$167=$B45)*(economics!$D$2:$D$167="whr")*economics!$AI$2:$AI$167*(_xlfn.NORM.DIST(I$3,economics!$AK$2:$AK$167,economics!$AJ$2:$AJ$167,TRUE)-_xlfn.NORM.DIST(I$30,economics!$AK$2:$AK$167,economics!$AJ$2:$AJ$167,TRUE))*economics!$AM$2:$AM$167))/(SUMPRODUCT((economics!$AG$2:$AG$167=$B45)*(economics!$D$2:$D$167="whr")*economics!$AI$2:$AI$167*(_xlfn.NORM.DIST(I$3,economics!$AK$2:$AK$167,economics!$AJ$2:$AJ$167,TRUE)-_xlfn.NORM.DIST(I$30,economics!$AK$2:$AK$167,economics!$AJ$2:$AJ$167,TRUE)))),"")</f>
        <v>211.45571224991878</v>
      </c>
      <c r="J45">
        <f t="array" ref="J45">IFERROR((SUMPRODUCT((economics!$AG$2:$AG$167=$B45)*(economics!$D$2:$D$167="whr")*economics!$AI$2:$AI$167*(_xlfn.NORM.DIST(J$3,economics!$AK$2:$AK$167,economics!$AJ$2:$AJ$167,TRUE)-_xlfn.NORM.DIST(J$30,economics!$AK$2:$AK$167,economics!$AJ$2:$AJ$167,TRUE))*economics!$AM$2:$AM$167))/(SUMPRODUCT((economics!$AG$2:$AG$167=$B45)*(economics!$D$2:$D$167="whr")*economics!$AI$2:$AI$167*(_xlfn.NORM.DIST(J$3,economics!$AK$2:$AK$167,economics!$AJ$2:$AJ$167,TRUE)-_xlfn.NORM.DIST(J$30,economics!$AK$2:$AK$167,economics!$AJ$2:$AJ$167,TRUE)))),"")</f>
        <v>211.45571224991878</v>
      </c>
      <c r="K45">
        <f t="array" ref="K45">IFERROR((SUMPRODUCT((economics!$AG$2:$AG$167=$B45)*(economics!$D$2:$D$167="whr")*economics!$AI$2:$AI$167*(_xlfn.NORM.DIST(K$3,economics!$AK$2:$AK$167,economics!$AJ$2:$AJ$167,TRUE)-_xlfn.NORM.DIST(K$30,economics!$AK$2:$AK$167,economics!$AJ$2:$AJ$167,TRUE))*economics!$AM$2:$AM$167))/(SUMPRODUCT((economics!$AG$2:$AG$167=$B45)*(economics!$D$2:$D$167="whr")*economics!$AI$2:$AI$167*(_xlfn.NORM.DIST(K$3,economics!$AK$2:$AK$167,economics!$AJ$2:$AJ$167,TRUE)-_xlfn.NORM.DIST(K$30,economics!$AK$2:$AK$167,economics!$AJ$2:$AJ$167,TRUE)))),"")</f>
        <v>211.4557122499188</v>
      </c>
      <c r="L45">
        <f t="array" ref="L45">IFERROR((SUMPRODUCT((economics!$AG$2:$AG$167=$B45)*(economics!$D$2:$D$167="whr")*economics!$AI$2:$AI$167*(_xlfn.NORM.DIST(L$3,economics!$AK$2:$AK$167,economics!$AJ$2:$AJ$167,TRUE)-_xlfn.NORM.DIST(L$30,economics!$AK$2:$AK$167,economics!$AJ$2:$AJ$167,TRUE))*economics!$AM$2:$AM$167))/(SUMPRODUCT((economics!$AG$2:$AG$167=$B45)*(economics!$D$2:$D$167="whr")*economics!$AI$2:$AI$167*(_xlfn.NORM.DIST(L$3,economics!$AK$2:$AK$167,economics!$AJ$2:$AJ$167,TRUE)-_xlfn.NORM.DIST(L$30,economics!$AK$2:$AK$167,economics!$AJ$2:$AJ$167,TRUE)))),"")</f>
        <v>211.45571224991878</v>
      </c>
      <c r="M45">
        <f t="array" ref="M45">IFERROR((SUMPRODUCT((economics!$AG$2:$AG$167=$B45)*(economics!$D$2:$D$167="whr")*economics!$AI$2:$AI$167*(_xlfn.NORM.DIST(M$3,economics!$AK$2:$AK$167,economics!$AJ$2:$AJ$167,TRUE)-_xlfn.NORM.DIST(M$30,economics!$AK$2:$AK$167,economics!$AJ$2:$AJ$167,TRUE))*economics!$AM$2:$AM$167))/(SUMPRODUCT((economics!$AG$2:$AG$167=$B45)*(economics!$D$2:$D$167="whr")*economics!$AI$2:$AI$167*(_xlfn.NORM.DIST(M$3,economics!$AK$2:$AK$167,economics!$AJ$2:$AJ$167,TRUE)-_xlfn.NORM.DIST(M$30,economics!$AK$2:$AK$167,economics!$AJ$2:$AJ$167,TRUE)))),"")</f>
        <v>211.45571224991878</v>
      </c>
      <c r="N45">
        <f t="array" ref="N45">IFERROR((SUMPRODUCT((economics!$AG$2:$AG$167=$B45)*(economics!$D$2:$D$167="whr")*economics!$AI$2:$AI$167*(_xlfn.NORM.DIST(N$3,economics!$AK$2:$AK$167,economics!$AJ$2:$AJ$167,TRUE)-_xlfn.NORM.DIST(N$30,economics!$AK$2:$AK$167,economics!$AJ$2:$AJ$167,TRUE))*economics!$AM$2:$AM$167))/(SUMPRODUCT((economics!$AG$2:$AG$167=$B45)*(economics!$D$2:$D$167="whr")*economics!$AI$2:$AI$167*(_xlfn.NORM.DIST(N$3,economics!$AK$2:$AK$167,economics!$AJ$2:$AJ$167,TRUE)-_xlfn.NORM.DIST(N$30,economics!$AK$2:$AK$167,economics!$AJ$2:$AJ$167,TRUE)))),"")</f>
        <v>211.45571224991878</v>
      </c>
      <c r="O45">
        <f t="array" ref="O45">IFERROR((SUMPRODUCT((economics!$AG$2:$AG$167=$B45)*(economics!$D$2:$D$167="whr")*economics!$AI$2:$AI$167*(_xlfn.NORM.DIST(O$3,economics!$AK$2:$AK$167,economics!$AJ$2:$AJ$167,TRUE)-_xlfn.NORM.DIST(O$30,economics!$AK$2:$AK$167,economics!$AJ$2:$AJ$167,TRUE))*economics!$AM$2:$AM$167))/(SUMPRODUCT((economics!$AG$2:$AG$167=$B45)*(economics!$D$2:$D$167="whr")*economics!$AI$2:$AI$167*(_xlfn.NORM.DIST(O$3,economics!$AK$2:$AK$167,economics!$AJ$2:$AJ$167,TRUE)-_xlfn.NORM.DIST(O$30,economics!$AK$2:$AK$167,economics!$AJ$2:$AJ$167,TRUE)))),"")</f>
        <v>211.45571224991878</v>
      </c>
      <c r="P45">
        <f t="array" ref="P45">IFERROR((SUMPRODUCT((economics!$AG$2:$AG$167=$B45)*(economics!$D$2:$D$167="whr")*economics!$AI$2:$AI$167*(_xlfn.NORM.DIST(P$3,economics!$AK$2:$AK$167,economics!$AJ$2:$AJ$167,TRUE)-_xlfn.NORM.DIST(P$30,economics!$AK$2:$AK$167,economics!$AJ$2:$AJ$167,TRUE))*economics!$AM$2:$AM$167))/(SUMPRODUCT((economics!$AG$2:$AG$167=$B45)*(economics!$D$2:$D$167="whr")*economics!$AI$2:$AI$167*(_xlfn.NORM.DIST(P$3,economics!$AK$2:$AK$167,economics!$AJ$2:$AJ$167,TRUE)-_xlfn.NORM.DIST(P$30,economics!$AK$2:$AK$167,economics!$AJ$2:$AJ$167,TRUE)))),"")</f>
        <v>211.45571224991875</v>
      </c>
      <c r="Q45">
        <f t="array" ref="Q45">IFERROR((SUMPRODUCT((economics!$AG$2:$AG$167=$B45)*(economics!$D$2:$D$167="whr")*economics!$AI$2:$AI$167*(_xlfn.NORM.DIST(Q$3,economics!$AK$2:$AK$167,economics!$AJ$2:$AJ$167,TRUE)-_xlfn.NORM.DIST(Q$30,economics!$AK$2:$AK$167,economics!$AJ$2:$AJ$167,TRUE))*economics!$AM$2:$AM$167))/(SUMPRODUCT((economics!$AG$2:$AG$167=$B45)*(economics!$D$2:$D$167="whr")*economics!$AI$2:$AI$167*(_xlfn.NORM.DIST(Q$3,economics!$AK$2:$AK$167,economics!$AJ$2:$AJ$167,TRUE)-_xlfn.NORM.DIST(Q$30,economics!$AK$2:$AK$167,economics!$AJ$2:$AJ$167,TRUE)))),"")</f>
        <v>211.45571224991878</v>
      </c>
      <c r="R45">
        <f t="array" ref="R45">IFERROR((SUMPRODUCT((economics!$AG$2:$AG$167=$B45)*(economics!$D$2:$D$167="whr")*economics!$AI$2:$AI$167*(_xlfn.NORM.DIST(R$3,economics!$AK$2:$AK$167,economics!$AJ$2:$AJ$167,TRUE)-_xlfn.NORM.DIST(R$30,economics!$AK$2:$AK$167,economics!$AJ$2:$AJ$167,TRUE))*economics!$AM$2:$AM$167))/(SUMPRODUCT((economics!$AG$2:$AG$167=$B45)*(economics!$D$2:$D$167="whr")*economics!$AI$2:$AI$167*(_xlfn.NORM.DIST(R$3,economics!$AK$2:$AK$167,economics!$AJ$2:$AJ$167,TRUE)-_xlfn.NORM.DIST(R$30,economics!$AK$2:$AK$167,economics!$AJ$2:$AJ$167,TRUE)))),"")</f>
        <v>211.4557122499188</v>
      </c>
      <c r="S45">
        <f t="array" ref="S45">IFERROR((SUMPRODUCT((economics!$AG$2:$AG$167=$B45)*(economics!$D$2:$D$167="whr")*economics!$AI$2:$AI$167*(_xlfn.NORM.DIST(S$3,economics!$AK$2:$AK$167,economics!$AJ$2:$AJ$167,TRUE)-_xlfn.NORM.DIST(S$30,economics!$AK$2:$AK$167,economics!$AJ$2:$AJ$167,TRUE))*economics!$AM$2:$AM$167))/(SUMPRODUCT((economics!$AG$2:$AG$167=$B45)*(economics!$D$2:$D$167="whr")*economics!$AI$2:$AI$167*(_xlfn.NORM.DIST(S$3,economics!$AK$2:$AK$167,economics!$AJ$2:$AJ$167,TRUE)-_xlfn.NORM.DIST(S$30,economics!$AK$2:$AK$167,economics!$AJ$2:$AJ$167,TRUE)))),"")</f>
        <v>211.4557122499188</v>
      </c>
      <c r="T45">
        <f t="array" ref="T45">IFERROR((SUMPRODUCT((economics!$AG$2:$AG$167=$B45)*(economics!$D$2:$D$167="whr")*economics!$AI$2:$AI$167*(_xlfn.NORM.DIST(T$3,economics!$AK$2:$AK$167,economics!$AJ$2:$AJ$167,TRUE)-_xlfn.NORM.DIST(T$30,economics!$AK$2:$AK$167,economics!$AJ$2:$AJ$167,TRUE))*economics!$AM$2:$AM$167))/(SUMPRODUCT((economics!$AG$2:$AG$167=$B45)*(economics!$D$2:$D$167="whr")*economics!$AI$2:$AI$167*(_xlfn.NORM.DIST(T$3,economics!$AK$2:$AK$167,economics!$AJ$2:$AJ$167,TRUE)-_xlfn.NORM.DIST(T$30,economics!$AK$2:$AK$167,economics!$AJ$2:$AJ$167,TRUE)))),"")</f>
        <v>211.45571224991875</v>
      </c>
      <c r="U45">
        <f t="array" ref="U45">IFERROR((SUMPRODUCT((economics!$AG$2:$AG$167=$B45)*(economics!$D$2:$D$167="whr")*economics!$AI$2:$AI$167*(_xlfn.NORM.DIST(U$3,economics!$AK$2:$AK$167,economics!$AJ$2:$AJ$167,TRUE)-_xlfn.NORM.DIST(U$30,economics!$AK$2:$AK$167,economics!$AJ$2:$AJ$167,TRUE))*economics!$AM$2:$AM$167))/(SUMPRODUCT((economics!$AG$2:$AG$167=$B45)*(economics!$D$2:$D$167="whr")*economics!$AI$2:$AI$167*(_xlfn.NORM.DIST(U$3,economics!$AK$2:$AK$167,economics!$AJ$2:$AJ$167,TRUE)-_xlfn.NORM.DIST(U$30,economics!$AK$2:$AK$167,economics!$AJ$2:$AJ$167,TRUE)))),"")</f>
        <v>211.45571224991878</v>
      </c>
      <c r="V45">
        <f t="array" ref="V45">IFERROR((SUMPRODUCT((economics!$AG$2:$AG$167=$B45)*(economics!$D$2:$D$167="whr")*economics!$AI$2:$AI$167*(_xlfn.NORM.DIST(V$3,economics!$AK$2:$AK$167,economics!$AJ$2:$AJ$167,TRUE)-_xlfn.NORM.DIST(V$30,economics!$AK$2:$AK$167,economics!$AJ$2:$AJ$167,TRUE))*economics!$AM$2:$AM$167))/(SUMPRODUCT((economics!$AG$2:$AG$167=$B45)*(economics!$D$2:$D$167="whr")*economics!$AI$2:$AI$167*(_xlfn.NORM.DIST(V$3,economics!$AK$2:$AK$167,economics!$AJ$2:$AJ$167,TRUE)-_xlfn.NORM.DIST(V$30,economics!$AK$2:$AK$167,economics!$AJ$2:$AJ$167,TRUE)))),"")</f>
        <v>211.45571224991878</v>
      </c>
      <c r="W45">
        <f t="array" ref="W45">IFERROR((SUMPRODUCT((economics!$AG$2:$AG$167=$B45)*(economics!$D$2:$D$167="whr")*economics!$AI$2:$AI$167*(_xlfn.NORM.DIST(W$3,economics!$AK$2:$AK$167,economics!$AJ$2:$AJ$167,TRUE)-_xlfn.NORM.DIST(W$30,economics!$AK$2:$AK$167,economics!$AJ$2:$AJ$167,TRUE))*economics!$AM$2:$AM$167))/(SUMPRODUCT((economics!$AG$2:$AG$167=$B45)*(economics!$D$2:$D$167="whr")*economics!$AI$2:$AI$167*(_xlfn.NORM.DIST(W$3,economics!$AK$2:$AK$167,economics!$AJ$2:$AJ$167,TRUE)-_xlfn.NORM.DIST(W$30,economics!$AK$2:$AK$167,economics!$AJ$2:$AJ$167,TRUE)))),"")</f>
        <v>211.45571224991878</v>
      </c>
      <c r="X45">
        <f t="array" ref="X45">IFERROR((SUMPRODUCT((economics!$AG$2:$AG$167=$B45)*(economics!$D$2:$D$167="whr")*economics!$AI$2:$AI$167*(_xlfn.NORM.DIST(X$3,economics!$AK$2:$AK$167,economics!$AJ$2:$AJ$167,TRUE)-_xlfn.NORM.DIST(X$30,economics!$AK$2:$AK$167,economics!$AJ$2:$AJ$167,TRUE))*economics!$AM$2:$AM$167))/(SUMPRODUCT((economics!$AG$2:$AG$167=$B45)*(economics!$D$2:$D$167="whr")*economics!$AI$2:$AI$167*(_xlfn.NORM.DIST(X$3,economics!$AK$2:$AK$167,economics!$AJ$2:$AJ$167,TRUE)-_xlfn.NORM.DIST(X$30,economics!$AK$2:$AK$167,economics!$AJ$2:$AJ$167,TRUE)))),"")</f>
        <v>211.45571224991878</v>
      </c>
      <c r="Y45">
        <f t="array" ref="Y45">IFERROR((SUMPRODUCT((economics!$AG$2:$AG$167=$B45)*(economics!$D$2:$D$167="whr")*economics!$AI$2:$AI$167*(_xlfn.NORM.DIST(Y$3,economics!$AK$2:$AK$167,economics!$AJ$2:$AJ$167,TRUE)-_xlfn.NORM.DIST(Y$30,economics!$AK$2:$AK$167,economics!$AJ$2:$AJ$167,TRUE))*economics!$AM$2:$AM$167))/(SUMPRODUCT((economics!$AG$2:$AG$167=$B45)*(economics!$D$2:$D$167="whr")*economics!$AI$2:$AI$167*(_xlfn.NORM.DIST(Y$3,economics!$AK$2:$AK$167,economics!$AJ$2:$AJ$167,TRUE)-_xlfn.NORM.DIST(Y$30,economics!$AK$2:$AK$167,economics!$AJ$2:$AJ$167,TRUE)))),"")</f>
        <v>211.45571224991878</v>
      </c>
      <c r="Z45">
        <f t="array" ref="Z45">IFERROR((SUMPRODUCT((economics!$AG$2:$AG$167=$B45)*(economics!$D$2:$D$167="whr")*economics!$AI$2:$AI$167*(_xlfn.NORM.DIST(Z$3,economics!$AK$2:$AK$167,economics!$AJ$2:$AJ$167,TRUE)-_xlfn.NORM.DIST(Z$30,economics!$AK$2:$AK$167,economics!$AJ$2:$AJ$167,TRUE))*economics!$AM$2:$AM$167))/(SUMPRODUCT((economics!$AG$2:$AG$167=$B45)*(economics!$D$2:$D$167="whr")*economics!$AI$2:$AI$167*(_xlfn.NORM.DIST(Z$3,economics!$AK$2:$AK$167,economics!$AJ$2:$AJ$167,TRUE)-_xlfn.NORM.DIST(Z$30,economics!$AK$2:$AK$167,economics!$AJ$2:$AJ$167,TRUE)))),"")</f>
        <v>211.4557122499188</v>
      </c>
      <c r="AA45">
        <f t="array" ref="AA45">IFERROR((SUMPRODUCT((economics!$AG$2:$AG$167=$B45)*(economics!$D$2:$D$167="whr")*economics!$AI$2:$AI$167*(_xlfn.NORM.DIST(AA$3,economics!$AK$2:$AK$167,economics!$AJ$2:$AJ$167,TRUE)-_xlfn.NORM.DIST(AA$30,economics!$AK$2:$AK$167,economics!$AJ$2:$AJ$167,TRUE))*economics!$AM$2:$AM$167))/(SUMPRODUCT((economics!$AG$2:$AG$167=$B45)*(economics!$D$2:$D$167="whr")*economics!$AI$2:$AI$167*(_xlfn.NORM.DIST(AA$3,economics!$AK$2:$AK$167,economics!$AJ$2:$AJ$167,TRUE)-_xlfn.NORM.DIST(AA$30,economics!$AK$2:$AK$167,economics!$AJ$2:$AJ$167,TRUE)))),"")</f>
        <v>211.45571224991878</v>
      </c>
      <c r="AB45">
        <f t="array" ref="AB45">IFERROR((SUMPRODUCT((economics!$AG$2:$AG$167=$B45)*(economics!$D$2:$D$167="whr")*economics!$AI$2:$AI$167*(_xlfn.NORM.DIST(AB$3,economics!$AK$2:$AK$167,economics!$AJ$2:$AJ$167,TRUE)-_xlfn.NORM.DIST(AB$30,economics!$AK$2:$AK$167,economics!$AJ$2:$AJ$167,TRUE))*economics!$AM$2:$AM$167))/(SUMPRODUCT((economics!$AG$2:$AG$167=$B45)*(economics!$D$2:$D$167="whr")*economics!$AI$2:$AI$167*(_xlfn.NORM.DIST(AB$3,economics!$AK$2:$AK$167,economics!$AJ$2:$AJ$167,TRUE)-_xlfn.NORM.DIST(AB$30,economics!$AK$2:$AK$167,economics!$AJ$2:$AJ$167,TRUE)))),"")</f>
        <v>211.4557122499188</v>
      </c>
      <c r="AC45">
        <f t="array" ref="AC45">IFERROR((SUMPRODUCT((economics!$AG$2:$AG$167=$B45)*(economics!$D$2:$D$167="whr")*economics!$AI$2:$AI$167*(_xlfn.NORM.DIST(AC$3,economics!$AK$2:$AK$167,economics!$AJ$2:$AJ$167,TRUE)-_xlfn.NORM.DIST(AC$30,economics!$AK$2:$AK$167,economics!$AJ$2:$AJ$167,TRUE))*economics!$AM$2:$AM$167))/(SUMPRODUCT((economics!$AG$2:$AG$167=$B45)*(economics!$D$2:$D$167="whr")*economics!$AI$2:$AI$167*(_xlfn.NORM.DIST(AC$3,economics!$AK$2:$AK$167,economics!$AJ$2:$AJ$167,TRUE)-_xlfn.NORM.DIST(AC$30,economics!$AK$2:$AK$167,economics!$AJ$2:$AJ$167,TRUE)))),"")</f>
        <v>211.45571224991878</v>
      </c>
      <c r="AD45">
        <f t="array" ref="AD45">IFERROR((SUMPRODUCT((economics!$AG$2:$AG$167=$B45)*(economics!$D$2:$D$167="whr")*economics!$AI$2:$AI$167*(_xlfn.NORM.DIST(AD$3,economics!$AK$2:$AK$167,economics!$AJ$2:$AJ$167,TRUE)-_xlfn.NORM.DIST(AD$30,economics!$AK$2:$AK$167,economics!$AJ$2:$AJ$167,TRUE))*economics!$AM$2:$AM$167))/(SUMPRODUCT((economics!$AG$2:$AG$167=$B45)*(economics!$D$2:$D$167="whr")*economics!$AI$2:$AI$167*(_xlfn.NORM.DIST(AD$3,economics!$AK$2:$AK$167,economics!$AJ$2:$AJ$167,TRUE)-_xlfn.NORM.DIST(AD$30,economics!$AK$2:$AK$167,economics!$AJ$2:$AJ$167,TRUE)))),"")</f>
        <v>211.4557122499188</v>
      </c>
      <c r="AE45">
        <f t="array" ref="AE45">IFERROR((SUMPRODUCT((economics!$AG$2:$AG$167=$B45)*(economics!$D$2:$D$167="whr")*economics!$AI$2:$AI$167*(_xlfn.NORM.DIST(AE$3,economics!$AK$2:$AK$167,economics!$AJ$2:$AJ$167,TRUE)-_xlfn.NORM.DIST(AE$30,economics!$AK$2:$AK$167,economics!$AJ$2:$AJ$167,TRUE))*economics!$AM$2:$AM$167))/(SUMPRODUCT((economics!$AG$2:$AG$167=$B45)*(economics!$D$2:$D$167="whr")*economics!$AI$2:$AI$167*(_xlfn.NORM.DIST(AE$3,economics!$AK$2:$AK$167,economics!$AJ$2:$AJ$167,TRUE)-_xlfn.NORM.DIST(AE$30,economics!$AK$2:$AK$167,economics!$AJ$2:$AJ$167,TRUE)))),"")</f>
        <v>211.45571224991878</v>
      </c>
      <c r="AF45">
        <f t="array" ref="AF45">IFERROR((SUMPRODUCT((economics!$AG$2:$AG$167=$B45)*(economics!$D$2:$D$167="whr")*economics!$AI$2:$AI$167*(_xlfn.NORM.DIST(AF$3,economics!$AK$2:$AK$167,economics!$AJ$2:$AJ$167,TRUE)-_xlfn.NORM.DIST(AF$30,economics!$AK$2:$AK$167,economics!$AJ$2:$AJ$167,TRUE))*economics!$AM$2:$AM$167))/(SUMPRODUCT((economics!$AG$2:$AG$167=$B45)*(economics!$D$2:$D$167="whr")*economics!$AI$2:$AI$167*(_xlfn.NORM.DIST(AF$3,economics!$AK$2:$AK$167,economics!$AJ$2:$AJ$167,TRUE)-_xlfn.NORM.DIST(AF$30,economics!$AK$2:$AK$167,economics!$AJ$2:$AJ$167,TRUE)))),"")</f>
        <v>211.45571224991878</v>
      </c>
      <c r="AG45">
        <f t="array" ref="AG45">IFERROR((SUMPRODUCT((economics!$AG$2:$AG$167=$B45)*(economics!$D$2:$D$167="whr")*economics!$AI$2:$AI$167*(_xlfn.NORM.DIST(AG$3,economics!$AK$2:$AK$167,economics!$AJ$2:$AJ$167,TRUE)-_xlfn.NORM.DIST(AG$30,economics!$AK$2:$AK$167,economics!$AJ$2:$AJ$167,TRUE))*economics!$AM$2:$AM$167))/(SUMPRODUCT((economics!$AG$2:$AG$167=$B45)*(economics!$D$2:$D$167="whr")*economics!$AI$2:$AI$167*(_xlfn.NORM.DIST(AG$3,economics!$AK$2:$AK$167,economics!$AJ$2:$AJ$167,TRUE)-_xlfn.NORM.DIST(AG$30,economics!$AK$2:$AK$167,economics!$AJ$2:$AJ$167,TRUE)))),"")</f>
        <v>211.45571224991878</v>
      </c>
      <c r="AH45">
        <f t="array" ref="AH45">IFERROR((SUMPRODUCT((economics!$AG$2:$AG$167=$B45)*(economics!$D$2:$D$167="whr")*economics!$AI$2:$AI$167*(_xlfn.NORM.DIST(AH$3,economics!$AK$2:$AK$167,economics!$AJ$2:$AJ$167,TRUE)-_xlfn.NORM.DIST(AH$30,economics!$AK$2:$AK$167,economics!$AJ$2:$AJ$167,TRUE))*economics!$AM$2:$AM$167))/(SUMPRODUCT((economics!$AG$2:$AG$167=$B45)*(economics!$D$2:$D$167="whr")*economics!$AI$2:$AI$167*(_xlfn.NORM.DIST(AH$3,economics!$AK$2:$AK$167,economics!$AJ$2:$AJ$167,TRUE)-_xlfn.NORM.DIST(AH$30,economics!$AK$2:$AK$167,economics!$AJ$2:$AJ$167,TRUE)))),"")</f>
        <v>211.45571224991878</v>
      </c>
      <c r="AI45">
        <f t="array" ref="AI45">IFERROR((SUMPRODUCT((economics!$AG$2:$AG$167=$B45)*(economics!$D$2:$D$167="whr")*economics!$AI$2:$AI$167*(_xlfn.NORM.DIST(AI$3,economics!$AK$2:$AK$167,economics!$AJ$2:$AJ$167,TRUE)-_xlfn.NORM.DIST(AI$30,economics!$AK$2:$AK$167,economics!$AJ$2:$AJ$167,TRUE))*economics!$AM$2:$AM$167))/(SUMPRODUCT((economics!$AG$2:$AG$167=$B45)*(economics!$D$2:$D$167="whr")*economics!$AI$2:$AI$167*(_xlfn.NORM.DIST(AI$3,economics!$AK$2:$AK$167,economics!$AJ$2:$AJ$167,TRUE)-_xlfn.NORM.DIST(AI$30,economics!$AK$2:$AK$167,economics!$AJ$2:$AJ$167,TRUE)))),"")</f>
        <v>211.45571224991878</v>
      </c>
      <c r="AJ45">
        <f t="array" ref="AJ45">IFERROR((SUMPRODUCT((economics!$AG$2:$AG$167=$B45)*(economics!$D$2:$D$167="whr")*economics!$AI$2:$AI$167*(_xlfn.NORM.DIST(AJ$3,economics!$AK$2:$AK$167,economics!$AJ$2:$AJ$167,TRUE)-_xlfn.NORM.DIST(AJ$30,economics!$AK$2:$AK$167,economics!$AJ$2:$AJ$167,TRUE))*economics!$AM$2:$AM$167))/(SUMPRODUCT((economics!$AG$2:$AG$167=$B45)*(economics!$D$2:$D$167="whr")*economics!$AI$2:$AI$167*(_xlfn.NORM.DIST(AJ$3,economics!$AK$2:$AK$167,economics!$AJ$2:$AJ$167,TRUE)-_xlfn.NORM.DIST(AJ$30,economics!$AK$2:$AK$167,economics!$AJ$2:$AJ$167,TRUE)))),"")</f>
        <v>211.45571224991878</v>
      </c>
      <c r="AK45">
        <f t="array" ref="AK45">IFERROR((SUMPRODUCT((economics!$AG$2:$AG$167=$B45)*(economics!$D$2:$D$167="whr")*economics!$AI$2:$AI$167*(_xlfn.NORM.DIST(AK$3,economics!$AK$2:$AK$167,economics!$AJ$2:$AJ$167,TRUE)-_xlfn.NORM.DIST(AK$30,economics!$AK$2:$AK$167,economics!$AJ$2:$AJ$167,TRUE))*economics!$AM$2:$AM$167))/(SUMPRODUCT((economics!$AG$2:$AG$167=$B45)*(economics!$D$2:$D$167="whr")*economics!$AI$2:$AI$167*(_xlfn.NORM.DIST(AK$3,economics!$AK$2:$AK$167,economics!$AJ$2:$AJ$167,TRUE)-_xlfn.NORM.DIST(AK$30,economics!$AK$2:$AK$167,economics!$AJ$2:$AJ$167,TRUE)))),"")</f>
        <v>211.45571224991878</v>
      </c>
      <c r="AL45">
        <f t="array" ref="AL45">IFERROR((SUMPRODUCT((economics!$AG$2:$AG$167=$B45)*(economics!$D$2:$D$167="whr")*economics!$AI$2:$AI$167*(_xlfn.NORM.DIST(AL$3,economics!$AK$2:$AK$167,economics!$AJ$2:$AJ$167,TRUE)-_xlfn.NORM.DIST(AL$30,economics!$AK$2:$AK$167,economics!$AJ$2:$AJ$167,TRUE))*economics!$AM$2:$AM$167))/(SUMPRODUCT((economics!$AG$2:$AG$167=$B45)*(economics!$D$2:$D$167="whr")*economics!$AI$2:$AI$167*(_xlfn.NORM.DIST(AL$3,economics!$AK$2:$AK$167,economics!$AJ$2:$AJ$167,TRUE)-_xlfn.NORM.DIST(AL$30,economics!$AK$2:$AK$167,economics!$AJ$2:$AJ$167,TRUE)))),"")</f>
        <v>211.45571224991875</v>
      </c>
      <c r="AM45">
        <f t="array" ref="AM45">IFERROR((SUMPRODUCT((economics!$AG$2:$AG$167=$B45)*(economics!$D$2:$D$167="whr")*economics!$AI$2:$AI$167*(_xlfn.NORM.DIST(AM$3,economics!$AK$2:$AK$167,economics!$AJ$2:$AJ$167,TRUE)-_xlfn.NORM.DIST(AM$30,economics!$AK$2:$AK$167,economics!$AJ$2:$AJ$167,TRUE))*economics!$AM$2:$AM$167))/(SUMPRODUCT((economics!$AG$2:$AG$167=$B45)*(economics!$D$2:$D$167="whr")*economics!$AI$2:$AI$167*(_xlfn.NORM.DIST(AM$3,economics!$AK$2:$AK$167,economics!$AJ$2:$AJ$167,TRUE)-_xlfn.NORM.DIST(AM$30,economics!$AK$2:$AK$167,economics!$AJ$2:$AJ$167,TRUE)))),"")</f>
        <v>211.45571224991878</v>
      </c>
      <c r="AN45">
        <f t="array" ref="AN45">IFERROR((SUMPRODUCT((economics!$AG$2:$AG$167=$B45)*(economics!$D$2:$D$167="whr")*economics!$AI$2:$AI$167*(_xlfn.NORM.DIST(AN$3,economics!$AK$2:$AK$167,economics!$AJ$2:$AJ$167,TRUE)-_xlfn.NORM.DIST(AN$30,economics!$AK$2:$AK$167,economics!$AJ$2:$AJ$167,TRUE))*economics!$AM$2:$AM$167))/(SUMPRODUCT((economics!$AG$2:$AG$167=$B45)*(economics!$D$2:$D$167="whr")*economics!$AI$2:$AI$167*(_xlfn.NORM.DIST(AN$3,economics!$AK$2:$AK$167,economics!$AJ$2:$AJ$167,TRUE)-_xlfn.NORM.DIST(AN$30,economics!$AK$2:$AK$167,economics!$AJ$2:$AJ$167,TRUE)))),"")</f>
        <v>211.4557122499188</v>
      </c>
      <c r="AO45">
        <f t="array" ref="AO45">IFERROR((SUMPRODUCT((economics!$AG$2:$AG$167=$B45)*(economics!$D$2:$D$167="whr")*economics!$AI$2:$AI$167*(_xlfn.NORM.DIST(AO$3,economics!$AK$2:$AK$167,economics!$AJ$2:$AJ$167,TRUE)-_xlfn.NORM.DIST(AO$30,economics!$AK$2:$AK$167,economics!$AJ$2:$AJ$167,TRUE))*economics!$AM$2:$AM$167))/(SUMPRODUCT((economics!$AG$2:$AG$167=$B45)*(economics!$D$2:$D$167="whr")*economics!$AI$2:$AI$167*(_xlfn.NORM.DIST(AO$3,economics!$AK$2:$AK$167,economics!$AJ$2:$AJ$167,TRUE)-_xlfn.NORM.DIST(AO$30,economics!$AK$2:$AK$167,economics!$AJ$2:$AJ$167,TRUE)))),"")</f>
        <v>211.45571224991878</v>
      </c>
      <c r="AP45">
        <f t="array" ref="AP45">IFERROR((SUMPRODUCT((economics!$AG$2:$AG$167=$B45)*(economics!$D$2:$D$167="whr")*economics!$AI$2:$AI$167*(_xlfn.NORM.DIST(AP$3,economics!$AK$2:$AK$167,economics!$AJ$2:$AJ$167,TRUE)-_xlfn.NORM.DIST(AP$30,economics!$AK$2:$AK$167,economics!$AJ$2:$AJ$167,TRUE))*economics!$AM$2:$AM$167))/(SUMPRODUCT((economics!$AG$2:$AG$167=$B45)*(economics!$D$2:$D$167="whr")*economics!$AI$2:$AI$167*(_xlfn.NORM.DIST(AP$3,economics!$AK$2:$AK$167,economics!$AJ$2:$AJ$167,TRUE)-_xlfn.NORM.DIST(AP$30,economics!$AK$2:$AK$167,economics!$AJ$2:$AJ$167,TRUE)))),"")</f>
        <v>211.45571224991875</v>
      </c>
      <c r="AQ45">
        <f t="array" ref="AQ45">IFERROR((SUMPRODUCT((economics!$AG$2:$AG$167=$B45)*(economics!$D$2:$D$167="whr")*economics!$AI$2:$AI$167*(_xlfn.NORM.DIST(AQ$3,economics!$AK$2:$AK$167,economics!$AJ$2:$AJ$167,TRUE)-_xlfn.NORM.DIST(AQ$30,economics!$AK$2:$AK$167,economics!$AJ$2:$AJ$167,TRUE))*economics!$AM$2:$AM$167))/(SUMPRODUCT((economics!$AG$2:$AG$167=$B45)*(economics!$D$2:$D$167="whr")*economics!$AI$2:$AI$167*(_xlfn.NORM.DIST(AQ$3,economics!$AK$2:$AK$167,economics!$AJ$2:$AJ$167,TRUE)-_xlfn.NORM.DIST(AQ$30,economics!$AK$2:$AK$167,economics!$AJ$2:$AJ$167,TRUE)))),"")</f>
        <v>211.45571224991878</v>
      </c>
      <c r="AR45">
        <f t="array" ref="AR45">IFERROR((SUMPRODUCT((economics!$AG$2:$AG$167=$B45)*(economics!$D$2:$D$167="whr")*economics!$AI$2:$AI$167*(_xlfn.NORM.DIST(AR$3,economics!$AK$2:$AK$167,economics!$AJ$2:$AJ$167,TRUE)-_xlfn.NORM.DIST(AR$30,economics!$AK$2:$AK$167,economics!$AJ$2:$AJ$167,TRUE))*economics!$AM$2:$AM$167))/(SUMPRODUCT((economics!$AG$2:$AG$167=$B45)*(economics!$D$2:$D$167="whr")*economics!$AI$2:$AI$167*(_xlfn.NORM.DIST(AR$3,economics!$AK$2:$AK$167,economics!$AJ$2:$AJ$167,TRUE)-_xlfn.NORM.DIST(AR$30,economics!$AK$2:$AK$167,economics!$AJ$2:$AJ$167,TRUE)))),"")</f>
        <v>211.45571224991878</v>
      </c>
      <c r="AS45">
        <f t="array" ref="AS45">IFERROR((SUMPRODUCT((economics!$AG$2:$AG$167=$B45)*(economics!$D$2:$D$167="whr")*economics!$AI$2:$AI$167*(_xlfn.NORM.DIST(AS$3,economics!$AK$2:$AK$167,economics!$AJ$2:$AJ$167,TRUE)-_xlfn.NORM.DIST(AS$30,economics!$AK$2:$AK$167,economics!$AJ$2:$AJ$167,TRUE))*economics!$AM$2:$AM$167))/(SUMPRODUCT((economics!$AG$2:$AG$167=$B45)*(economics!$D$2:$D$167="whr")*economics!$AI$2:$AI$167*(_xlfn.NORM.DIST(AS$3,economics!$AK$2:$AK$167,economics!$AJ$2:$AJ$167,TRUE)-_xlfn.NORM.DIST(AS$30,economics!$AK$2:$AK$167,economics!$AJ$2:$AJ$167,TRUE)))),"")</f>
        <v>211.45571224991875</v>
      </c>
      <c r="AT45">
        <f t="array" ref="AT45">IFERROR((SUMPRODUCT((economics!$AG$2:$AG$167=$B45)*(economics!$D$2:$D$167="whr")*economics!$AI$2:$AI$167*(_xlfn.NORM.DIST(AT$3,economics!$AK$2:$AK$167,economics!$AJ$2:$AJ$167,TRUE)-_xlfn.NORM.DIST(AT$30,economics!$AK$2:$AK$167,economics!$AJ$2:$AJ$167,TRUE))*economics!$AM$2:$AM$167))/(SUMPRODUCT((economics!$AG$2:$AG$167=$B45)*(economics!$D$2:$D$167="whr")*economics!$AI$2:$AI$167*(_xlfn.NORM.DIST(AT$3,economics!$AK$2:$AK$167,economics!$AJ$2:$AJ$167,TRUE)-_xlfn.NORM.DIST(AT$30,economics!$AK$2:$AK$167,economics!$AJ$2:$AJ$167,TRUE)))),"")</f>
        <v>211.45571224991878</v>
      </c>
      <c r="AU45">
        <f t="array" ref="AU45">IFERROR((SUMPRODUCT((economics!$AG$2:$AG$167=$B45)*(economics!$D$2:$D$167="whr")*economics!$AI$2:$AI$167*(_xlfn.NORM.DIST(AU$3,economics!$AK$2:$AK$167,economics!$AJ$2:$AJ$167,TRUE)-_xlfn.NORM.DIST(AU$30,economics!$AK$2:$AK$167,economics!$AJ$2:$AJ$167,TRUE))*economics!$AM$2:$AM$167))/(SUMPRODUCT((economics!$AG$2:$AG$167=$B45)*(economics!$D$2:$D$167="whr")*economics!$AI$2:$AI$167*(_xlfn.NORM.DIST(AU$3,economics!$AK$2:$AK$167,economics!$AJ$2:$AJ$167,TRUE)-_xlfn.NORM.DIST(AU$30,economics!$AK$2:$AK$167,economics!$AJ$2:$AJ$167,TRUE)))),"")</f>
        <v>211.45571224991878</v>
      </c>
      <c r="AV45">
        <f t="array" ref="AV45">IFERROR((SUMPRODUCT((economics!$AG$2:$AG$167=$B45)*(economics!$D$2:$D$167="whr")*economics!$AI$2:$AI$167*(_xlfn.NORM.DIST(AV$3,economics!$AK$2:$AK$167,economics!$AJ$2:$AJ$167,TRUE)-_xlfn.NORM.DIST(AV$30,economics!$AK$2:$AK$167,economics!$AJ$2:$AJ$167,TRUE))*economics!$AM$2:$AM$167))/(SUMPRODUCT((economics!$AG$2:$AG$167=$B45)*(economics!$D$2:$D$167="whr")*economics!$AI$2:$AI$167*(_xlfn.NORM.DIST(AV$3,economics!$AK$2:$AK$167,economics!$AJ$2:$AJ$167,TRUE)-_xlfn.NORM.DIST(AV$30,economics!$AK$2:$AK$167,economics!$AJ$2:$AJ$167,TRUE)))),"")</f>
        <v>211.45571224991878</v>
      </c>
      <c r="AW45">
        <f t="array" ref="AW45">IFERROR((SUMPRODUCT((economics!$AG$2:$AG$167=$B45)*(economics!$D$2:$D$167="whr")*economics!$AI$2:$AI$167*(_xlfn.NORM.DIST(AW$3,economics!$AK$2:$AK$167,economics!$AJ$2:$AJ$167,TRUE)-_xlfn.NORM.DIST(AW$30,economics!$AK$2:$AK$167,economics!$AJ$2:$AJ$167,TRUE))*economics!$AM$2:$AM$167))/(SUMPRODUCT((economics!$AG$2:$AG$167=$B45)*(economics!$D$2:$D$167="whr")*economics!$AI$2:$AI$167*(_xlfn.NORM.DIST(AW$3,economics!$AK$2:$AK$167,economics!$AJ$2:$AJ$167,TRUE)-_xlfn.NORM.DIST(AW$30,economics!$AK$2:$AK$167,economics!$AJ$2:$AJ$167,TRUE)))),"")</f>
        <v>211.45571224991878</v>
      </c>
      <c r="AX45">
        <f t="array" ref="AX45">IFERROR((SUMPRODUCT((economics!$AG$2:$AG$167=$B45)*(economics!$D$2:$D$167="whr")*economics!$AI$2:$AI$167*(_xlfn.NORM.DIST(AX$3,economics!$AK$2:$AK$167,economics!$AJ$2:$AJ$167,TRUE)-_xlfn.NORM.DIST(AX$30,economics!$AK$2:$AK$167,economics!$AJ$2:$AJ$167,TRUE))*economics!$AM$2:$AM$167))/(SUMPRODUCT((economics!$AG$2:$AG$167=$B45)*(economics!$D$2:$D$167="whr")*economics!$AI$2:$AI$167*(_xlfn.NORM.DIST(AX$3,economics!$AK$2:$AK$167,economics!$AJ$2:$AJ$167,TRUE)-_xlfn.NORM.DIST(AX$30,economics!$AK$2:$AK$167,economics!$AJ$2:$AJ$167,TRUE)))),"")</f>
        <v>211.45571224991878</v>
      </c>
      <c r="AY45">
        <f t="array" ref="AY45">IFERROR((SUMPRODUCT((economics!$AG$2:$AG$167=$B45)*(economics!$D$2:$D$167="whr")*economics!$AI$2:$AI$167*(_xlfn.NORM.DIST(AY$3,economics!$AK$2:$AK$167,economics!$AJ$2:$AJ$167,TRUE)-_xlfn.NORM.DIST(AY$30,economics!$AK$2:$AK$167,economics!$AJ$2:$AJ$167,TRUE))*economics!$AM$2:$AM$167))/(SUMPRODUCT((economics!$AG$2:$AG$167=$B45)*(economics!$D$2:$D$167="whr")*economics!$AI$2:$AI$167*(_xlfn.NORM.DIST(AY$3,economics!$AK$2:$AK$167,economics!$AJ$2:$AJ$167,TRUE)-_xlfn.NORM.DIST(AY$30,economics!$AK$2:$AK$167,economics!$AJ$2:$AJ$167,TRUE)))),"")</f>
        <v>211.4557122499188</v>
      </c>
      <c r="AZ45">
        <f t="array" ref="AZ45">IFERROR((SUMPRODUCT((economics!$AG$2:$AG$167=$B45)*(economics!$D$2:$D$167="whr")*economics!$AI$2:$AI$167*(_xlfn.NORM.DIST(AZ$3,economics!$AK$2:$AK$167,economics!$AJ$2:$AJ$167,TRUE)-_xlfn.NORM.DIST(AZ$30,economics!$AK$2:$AK$167,economics!$AJ$2:$AJ$167,TRUE))*economics!$AM$2:$AM$167))/(SUMPRODUCT((economics!$AG$2:$AG$167=$B45)*(economics!$D$2:$D$167="whr")*economics!$AI$2:$AI$167*(_xlfn.NORM.DIST(AZ$3,economics!$AK$2:$AK$167,economics!$AJ$2:$AJ$167,TRUE)-_xlfn.NORM.DIST(AZ$30,economics!$AK$2:$AK$167,economics!$AJ$2:$AJ$167,TRUE)))),"")</f>
        <v>211.45571224991878</v>
      </c>
      <c r="BA45">
        <f t="array" ref="BA45">IFERROR((SUMPRODUCT((economics!$AG$2:$AG$167=$B45)*(economics!$D$2:$D$167="whr")*economics!$AI$2:$AI$167*(_xlfn.NORM.DIST(BA$3,economics!$AK$2:$AK$167,economics!$AJ$2:$AJ$167,TRUE)-_xlfn.NORM.DIST(BA$30,economics!$AK$2:$AK$167,economics!$AJ$2:$AJ$167,TRUE))*economics!$AM$2:$AM$167))/(SUMPRODUCT((economics!$AG$2:$AG$167=$B45)*(economics!$D$2:$D$167="whr")*economics!$AI$2:$AI$167*(_xlfn.NORM.DIST(BA$3,economics!$AK$2:$AK$167,economics!$AJ$2:$AJ$167,TRUE)-_xlfn.NORM.DIST(BA$30,economics!$AK$2:$AK$167,economics!$AJ$2:$AJ$167,TRUE)))),"")</f>
        <v>211.45571224991878</v>
      </c>
      <c r="BB45">
        <f t="array" ref="BB45">IFERROR((SUMPRODUCT((economics!$AG$2:$AG$167=$B45)*(economics!$D$2:$D$167="whr")*economics!$AI$2:$AI$167*(_xlfn.NORM.DIST(BB$3,economics!$AK$2:$AK$167,economics!$AJ$2:$AJ$167,TRUE)-_xlfn.NORM.DIST(BB$30,economics!$AK$2:$AK$167,economics!$AJ$2:$AJ$167,TRUE))*economics!$AM$2:$AM$167))/(SUMPRODUCT((economics!$AG$2:$AG$167=$B45)*(economics!$D$2:$D$167="whr")*economics!$AI$2:$AI$167*(_xlfn.NORM.DIST(BB$3,economics!$AK$2:$AK$167,economics!$AJ$2:$AJ$167,TRUE)-_xlfn.NORM.DIST(BB$30,economics!$AK$2:$AK$167,economics!$AJ$2:$AJ$167,TRUE)))),"")</f>
        <v>211.45571224991878</v>
      </c>
      <c r="BC45">
        <f t="array" ref="BC45">IFERROR((SUMPRODUCT((economics!$AG$2:$AG$167=$B45)*(economics!$D$2:$D$167="whr")*economics!$AI$2:$AI$167*(_xlfn.NORM.DIST(BC$3,economics!$AK$2:$AK$167,economics!$AJ$2:$AJ$167,TRUE)-_xlfn.NORM.DIST(BC$30,economics!$AK$2:$AK$167,economics!$AJ$2:$AJ$167,TRUE))*economics!$AM$2:$AM$167))/(SUMPRODUCT((economics!$AG$2:$AG$167=$B45)*(economics!$D$2:$D$167="whr")*economics!$AI$2:$AI$167*(_xlfn.NORM.DIST(BC$3,economics!$AK$2:$AK$167,economics!$AJ$2:$AJ$167,TRUE)-_xlfn.NORM.DIST(BC$30,economics!$AK$2:$AK$167,economics!$AJ$2:$AJ$167,TRUE)))),"")</f>
        <v>211.45571224991878</v>
      </c>
      <c r="BD45">
        <f t="array" ref="BD45">IFERROR((SUMPRODUCT((economics!$AG$2:$AG$167=$B45)*(economics!$D$2:$D$167="whr")*economics!$AI$2:$AI$167*(_xlfn.NORM.DIST(BD$3,economics!$AK$2:$AK$167,economics!$AJ$2:$AJ$167,TRUE)-_xlfn.NORM.DIST(BD$30,economics!$AK$2:$AK$167,economics!$AJ$2:$AJ$167,TRUE))*economics!$AM$2:$AM$167))/(SUMPRODUCT((economics!$AG$2:$AG$167=$B45)*(economics!$D$2:$D$167="whr")*economics!$AI$2:$AI$167*(_xlfn.NORM.DIST(BD$3,economics!$AK$2:$AK$167,economics!$AJ$2:$AJ$167,TRUE)-_xlfn.NORM.DIST(BD$30,economics!$AK$2:$AK$167,economics!$AJ$2:$AJ$167,TRUE)))),"")</f>
        <v>211.45571224991878</v>
      </c>
      <c r="BE45">
        <f t="array" ref="BE45">IFERROR((SUMPRODUCT((economics!$AG$2:$AG$167=$B45)*(economics!$D$2:$D$167="whr")*economics!$AI$2:$AI$167*(_xlfn.NORM.DIST(BE$3,economics!$AK$2:$AK$167,economics!$AJ$2:$AJ$167,TRUE)-_xlfn.NORM.DIST(BE$30,economics!$AK$2:$AK$167,economics!$AJ$2:$AJ$167,TRUE))*economics!$AM$2:$AM$167))/(SUMPRODUCT((economics!$AG$2:$AG$167=$B45)*(economics!$D$2:$D$167="whr")*economics!$AI$2:$AI$167*(_xlfn.NORM.DIST(BE$3,economics!$AK$2:$AK$167,economics!$AJ$2:$AJ$167,TRUE)-_xlfn.NORM.DIST(BE$30,economics!$AK$2:$AK$167,economics!$AJ$2:$AJ$167,TRUE)))),"")</f>
        <v>211.45571224991878</v>
      </c>
      <c r="BF45">
        <f t="array" ref="BF45">IFERROR((SUMPRODUCT((economics!$AG$2:$AG$167=$B45)*(economics!$D$2:$D$167="whr")*economics!$AI$2:$AI$167*(_xlfn.NORM.DIST(BF$3,economics!$AK$2:$AK$167,economics!$AJ$2:$AJ$167,TRUE)-_xlfn.NORM.DIST(BF$30,economics!$AK$2:$AK$167,economics!$AJ$2:$AJ$167,TRUE))*economics!$AM$2:$AM$167))/(SUMPRODUCT((economics!$AG$2:$AG$167=$B45)*(economics!$D$2:$D$167="whr")*economics!$AI$2:$AI$167*(_xlfn.NORM.DIST(BF$3,economics!$AK$2:$AK$167,economics!$AJ$2:$AJ$167,TRUE)-_xlfn.NORM.DIST(BF$30,economics!$AK$2:$AK$167,economics!$AJ$2:$AJ$167,TRUE)))),"")</f>
        <v>211.45571224991878</v>
      </c>
      <c r="BG45">
        <f t="array" ref="BG45">IFERROR((SUMPRODUCT((economics!$AG$2:$AG$167=$B45)*(economics!$D$2:$D$167="whr")*economics!$AI$2:$AI$167*(_xlfn.NORM.DIST(BG$3,economics!$AK$2:$AK$167,economics!$AJ$2:$AJ$167,TRUE)-_xlfn.NORM.DIST(BG$30,economics!$AK$2:$AK$167,economics!$AJ$2:$AJ$167,TRUE))*economics!$AM$2:$AM$167))/(SUMPRODUCT((economics!$AG$2:$AG$167=$B45)*(economics!$D$2:$D$167="whr")*economics!$AI$2:$AI$167*(_xlfn.NORM.DIST(BG$3,economics!$AK$2:$AK$167,economics!$AJ$2:$AJ$167,TRUE)-_xlfn.NORM.DIST(BG$30,economics!$AK$2:$AK$167,economics!$AJ$2:$AJ$167,TRUE)))),"")</f>
        <v>211.45571224991878</v>
      </c>
      <c r="BH45">
        <f t="array" ref="BH45">IFERROR((SUMPRODUCT((economics!$AG$2:$AG$167=$B45)*(economics!$D$2:$D$167="whr")*economics!$AI$2:$AI$167*(_xlfn.NORM.DIST(BH$3,economics!$AK$2:$AK$167,economics!$AJ$2:$AJ$167,TRUE)-_xlfn.NORM.DIST(BH$30,economics!$AK$2:$AK$167,economics!$AJ$2:$AJ$167,TRUE))*economics!$AM$2:$AM$167))/(SUMPRODUCT((economics!$AG$2:$AG$167=$B45)*(economics!$D$2:$D$167="whr")*economics!$AI$2:$AI$167*(_xlfn.NORM.DIST(BH$3,economics!$AK$2:$AK$167,economics!$AJ$2:$AJ$167,TRUE)-_xlfn.NORM.DIST(BH$30,economics!$AK$2:$AK$167,economics!$AJ$2:$AJ$167,TRUE)))),"")</f>
        <v>211.45571224991878</v>
      </c>
      <c r="BI45">
        <f t="array" ref="BI45">IFERROR((SUMPRODUCT((economics!$AG$2:$AG$167=$B45)*(economics!$D$2:$D$167="whr")*economics!$AI$2:$AI$167*(_xlfn.NORM.DIST(BI$3,economics!$AK$2:$AK$167,economics!$AJ$2:$AJ$167,TRUE)-_xlfn.NORM.DIST(BI$30,economics!$AK$2:$AK$167,economics!$AJ$2:$AJ$167,TRUE))*economics!$AM$2:$AM$167))/(SUMPRODUCT((economics!$AG$2:$AG$167=$B45)*(economics!$D$2:$D$167="whr")*economics!$AI$2:$AI$167*(_xlfn.NORM.DIST(BI$3,economics!$AK$2:$AK$167,economics!$AJ$2:$AJ$167,TRUE)-_xlfn.NORM.DIST(BI$30,economics!$AK$2:$AK$167,economics!$AJ$2:$AJ$167,TRUE)))),"")</f>
        <v>211.45571224991878</v>
      </c>
      <c r="BJ45">
        <f t="array" ref="BJ45">IFERROR((SUMPRODUCT((economics!$AG$2:$AG$167=$B45)*(economics!$D$2:$D$167="whr")*economics!$AI$2:$AI$167*(_xlfn.NORM.DIST(BJ$3,economics!$AK$2:$AK$167,economics!$AJ$2:$AJ$167,TRUE)-_xlfn.NORM.DIST(BJ$30,economics!$AK$2:$AK$167,economics!$AJ$2:$AJ$167,TRUE))*economics!$AM$2:$AM$167))/(SUMPRODUCT((economics!$AG$2:$AG$167=$B45)*(economics!$D$2:$D$167="whr")*economics!$AI$2:$AI$167*(_xlfn.NORM.DIST(BJ$3,economics!$AK$2:$AK$167,economics!$AJ$2:$AJ$167,TRUE)-_xlfn.NORM.DIST(BJ$30,economics!$AK$2:$AK$167,economics!$AJ$2:$AJ$167,TRUE)))),"")</f>
        <v>211.45571224991878</v>
      </c>
      <c r="BK45">
        <f t="array" ref="BK45">IFERROR((SUMPRODUCT((economics!$AG$2:$AG$167=$B45)*(economics!$D$2:$D$167="whr")*economics!$AI$2:$AI$167*(_xlfn.NORM.DIST(BK$3,economics!$AK$2:$AK$167,economics!$AJ$2:$AJ$167,TRUE)-_xlfn.NORM.DIST(BK$30,economics!$AK$2:$AK$167,economics!$AJ$2:$AJ$167,TRUE))*economics!$AM$2:$AM$167))/(SUMPRODUCT((economics!$AG$2:$AG$167=$B45)*(economics!$D$2:$D$167="whr")*economics!$AI$2:$AI$167*(_xlfn.NORM.DIST(BK$3,economics!$AK$2:$AK$167,economics!$AJ$2:$AJ$167,TRUE)-_xlfn.NORM.DIST(BK$30,economics!$AK$2:$AK$167,economics!$AJ$2:$AJ$167,TRUE)))),"")</f>
        <v>211.45571224991878</v>
      </c>
      <c r="BL45">
        <f t="array" ref="BL45">IFERROR((SUMPRODUCT((economics!$AG$2:$AG$167=$B45)*(economics!$D$2:$D$167="whr")*economics!$AI$2:$AI$167*(_xlfn.NORM.DIST(BL$3,economics!$AK$2:$AK$167,economics!$AJ$2:$AJ$167,TRUE)-_xlfn.NORM.DIST(BL$30,economics!$AK$2:$AK$167,economics!$AJ$2:$AJ$167,TRUE))*economics!$AM$2:$AM$167))/(SUMPRODUCT((economics!$AG$2:$AG$167=$B45)*(economics!$D$2:$D$167="whr")*economics!$AI$2:$AI$167*(_xlfn.NORM.DIST(BL$3,economics!$AK$2:$AK$167,economics!$AJ$2:$AJ$167,TRUE)-_xlfn.NORM.DIST(BL$30,economics!$AK$2:$AK$167,economics!$AJ$2:$AJ$167,TRUE)))),"")</f>
        <v>211.45571224991878</v>
      </c>
      <c r="BM45">
        <f t="array" ref="BM45">IFERROR((SUMPRODUCT((economics!$AG$2:$AG$167=$B45)*(economics!$D$2:$D$167="whr")*economics!$AI$2:$AI$167*(_xlfn.NORM.DIST(BM$3,economics!$AK$2:$AK$167,economics!$AJ$2:$AJ$167,TRUE)-_xlfn.NORM.DIST(BM$30,economics!$AK$2:$AK$167,economics!$AJ$2:$AJ$167,TRUE))*economics!$AM$2:$AM$167))/(SUMPRODUCT((economics!$AG$2:$AG$167=$B45)*(economics!$D$2:$D$167="whr")*economics!$AI$2:$AI$167*(_xlfn.NORM.DIST(BM$3,economics!$AK$2:$AK$167,economics!$AJ$2:$AJ$167,TRUE)-_xlfn.NORM.DIST(BM$30,economics!$AK$2:$AK$167,economics!$AJ$2:$AJ$167,TRUE)))),"")</f>
        <v>211.45571224991878</v>
      </c>
      <c r="BN45">
        <f t="array" ref="BN45">IFERROR((SUMPRODUCT((economics!$AG$2:$AG$167=$B45)*(economics!$D$2:$D$167="whr")*economics!$AI$2:$AI$167*(_xlfn.NORM.DIST(BN$3,economics!$AK$2:$AK$167,economics!$AJ$2:$AJ$167,TRUE)-_xlfn.NORM.DIST(BN$30,economics!$AK$2:$AK$167,economics!$AJ$2:$AJ$167,TRUE))*economics!$AM$2:$AM$167))/(SUMPRODUCT((economics!$AG$2:$AG$167=$B45)*(economics!$D$2:$D$167="whr")*economics!$AI$2:$AI$167*(_xlfn.NORM.DIST(BN$3,economics!$AK$2:$AK$167,economics!$AJ$2:$AJ$167,TRUE)-_xlfn.NORM.DIST(BN$30,economics!$AK$2:$AK$167,economics!$AJ$2:$AJ$167,TRUE)))),"")</f>
        <v>211.4557122499188</v>
      </c>
      <c r="BO45">
        <f t="array" ref="BO45">IFERROR((SUMPRODUCT((economics!$AG$2:$AG$167=$B45)*(economics!$D$2:$D$167="whr")*economics!$AI$2:$AI$167*(_xlfn.NORM.DIST(BO$3,economics!$AK$2:$AK$167,economics!$AJ$2:$AJ$167,TRUE)-_xlfn.NORM.DIST(BO$30,economics!$AK$2:$AK$167,economics!$AJ$2:$AJ$167,TRUE))*economics!$AM$2:$AM$167))/(SUMPRODUCT((economics!$AG$2:$AG$167=$B45)*(economics!$D$2:$D$167="whr")*economics!$AI$2:$AI$167*(_xlfn.NORM.DIST(BO$3,economics!$AK$2:$AK$167,economics!$AJ$2:$AJ$167,TRUE)-_xlfn.NORM.DIST(BO$30,economics!$AK$2:$AK$167,economics!$AJ$2:$AJ$167,TRUE)))),"")</f>
        <v>211.45571224991875</v>
      </c>
      <c r="BP45">
        <f t="array" ref="BP45">IFERROR((SUMPRODUCT((economics!$AG$2:$AG$167=$B45)*(economics!$D$2:$D$167="whr")*economics!$AI$2:$AI$167*(_xlfn.NORM.DIST(BP$3,economics!$AK$2:$AK$167,economics!$AJ$2:$AJ$167,TRUE)-_xlfn.NORM.DIST(BP$30,economics!$AK$2:$AK$167,economics!$AJ$2:$AJ$167,TRUE))*economics!$AM$2:$AM$167))/(SUMPRODUCT((economics!$AG$2:$AG$167=$B45)*(economics!$D$2:$D$167="whr")*economics!$AI$2:$AI$167*(_xlfn.NORM.DIST(BP$3,economics!$AK$2:$AK$167,economics!$AJ$2:$AJ$167,TRUE)-_xlfn.NORM.DIST(BP$30,economics!$AK$2:$AK$167,economics!$AJ$2:$AJ$167,TRUE)))),"")</f>
        <v>211.45571224991875</v>
      </c>
      <c r="BQ45">
        <f t="array" ref="BQ45">IFERROR((SUMPRODUCT((economics!$AG$2:$AG$167=$B45)*(economics!$D$2:$D$167="whr")*economics!$AI$2:$AI$167*(_xlfn.NORM.DIST(BQ$3,economics!$AK$2:$AK$167,economics!$AJ$2:$AJ$167,TRUE)-_xlfn.NORM.DIST(BQ$30,economics!$AK$2:$AK$167,economics!$AJ$2:$AJ$167,TRUE))*economics!$AM$2:$AM$167))/(SUMPRODUCT((economics!$AG$2:$AG$167=$B45)*(economics!$D$2:$D$167="whr")*economics!$AI$2:$AI$167*(_xlfn.NORM.DIST(BQ$3,economics!$AK$2:$AK$167,economics!$AJ$2:$AJ$167,TRUE)-_xlfn.NORM.DIST(BQ$30,economics!$AK$2:$AK$167,economics!$AJ$2:$AJ$167,TRUE)))),"")</f>
        <v>211.45571224991875</v>
      </c>
      <c r="BR45">
        <f t="array" ref="BR45">IFERROR((SUMPRODUCT((economics!$AG$2:$AG$167=$B45)*(economics!$D$2:$D$167="whr")*economics!$AI$2:$AI$167*(_xlfn.NORM.DIST(BR$3,economics!$AK$2:$AK$167,economics!$AJ$2:$AJ$167,TRUE)-_xlfn.NORM.DIST(BR$30,economics!$AK$2:$AK$167,economics!$AJ$2:$AJ$167,TRUE))*economics!$AM$2:$AM$167))/(SUMPRODUCT((economics!$AG$2:$AG$167=$B45)*(economics!$D$2:$D$167="whr")*economics!$AI$2:$AI$167*(_xlfn.NORM.DIST(BR$3,economics!$AK$2:$AK$167,economics!$AJ$2:$AJ$167,TRUE)-_xlfn.NORM.DIST(BR$30,economics!$AK$2:$AK$167,economics!$AJ$2:$AJ$167,TRUE)))),"")</f>
        <v>211.45571224991878</v>
      </c>
      <c r="BS45">
        <f t="array" ref="BS45">IFERROR((SUMPRODUCT((economics!$AG$2:$AG$167=$B45)*(economics!$D$2:$D$167="whr")*economics!$AI$2:$AI$167*(_xlfn.NORM.DIST(BS$3,economics!$AK$2:$AK$167,economics!$AJ$2:$AJ$167,TRUE)-_xlfn.NORM.DIST(BS$30,economics!$AK$2:$AK$167,economics!$AJ$2:$AJ$167,TRUE))*economics!$AM$2:$AM$167))/(SUMPRODUCT((economics!$AG$2:$AG$167=$B45)*(economics!$D$2:$D$167="whr")*economics!$AI$2:$AI$167*(_xlfn.NORM.DIST(BS$3,economics!$AK$2:$AK$167,economics!$AJ$2:$AJ$167,TRUE)-_xlfn.NORM.DIST(BS$30,economics!$AK$2:$AK$167,economics!$AJ$2:$AJ$167,TRUE)))),"")</f>
        <v>211.45571224991878</v>
      </c>
      <c r="BT45">
        <f t="array" ref="BT45">IFERROR((SUMPRODUCT((economics!$AG$2:$AG$167=$B45)*(economics!$D$2:$D$167="whr")*economics!$AI$2:$AI$167*(_xlfn.NORM.DIST(BT$3,economics!$AK$2:$AK$167,economics!$AJ$2:$AJ$167,TRUE)-_xlfn.NORM.DIST(BT$30,economics!$AK$2:$AK$167,economics!$AJ$2:$AJ$167,TRUE))*economics!$AM$2:$AM$167))/(SUMPRODUCT((economics!$AG$2:$AG$167=$B45)*(economics!$D$2:$D$167="whr")*economics!$AI$2:$AI$167*(_xlfn.NORM.DIST(BT$3,economics!$AK$2:$AK$167,economics!$AJ$2:$AJ$167,TRUE)-_xlfn.NORM.DIST(BT$30,economics!$AK$2:$AK$167,economics!$AJ$2:$AJ$167,TRUE)))),"")</f>
        <v>211.45571224991878</v>
      </c>
      <c r="BU45">
        <f t="array" ref="BU45">IFERROR((SUMPRODUCT((economics!$AG$2:$AG$167=$B45)*(economics!$D$2:$D$167="whr")*economics!$AI$2:$AI$167*(_xlfn.NORM.DIST(BU$3,economics!$AK$2:$AK$167,economics!$AJ$2:$AJ$167,TRUE)-_xlfn.NORM.DIST(BU$30,economics!$AK$2:$AK$167,economics!$AJ$2:$AJ$167,TRUE))*economics!$AM$2:$AM$167))/(SUMPRODUCT((economics!$AG$2:$AG$167=$B45)*(economics!$D$2:$D$167="whr")*economics!$AI$2:$AI$167*(_xlfn.NORM.DIST(BU$3,economics!$AK$2:$AK$167,economics!$AJ$2:$AJ$167,TRUE)-_xlfn.NORM.DIST(BU$30,economics!$AK$2:$AK$167,economics!$AJ$2:$AJ$167,TRUE)))),"")</f>
        <v>211.45571224991878</v>
      </c>
      <c r="BV45">
        <f t="array" ref="BV45">IFERROR((SUMPRODUCT((economics!$AG$2:$AG$167=$B45)*(economics!$D$2:$D$167="whr")*economics!$AI$2:$AI$167*(_xlfn.NORM.DIST(BV$3,economics!$AK$2:$AK$167,economics!$AJ$2:$AJ$167,TRUE)-_xlfn.NORM.DIST(BV$30,economics!$AK$2:$AK$167,economics!$AJ$2:$AJ$167,TRUE))*economics!$AM$2:$AM$167))/(SUMPRODUCT((economics!$AG$2:$AG$167=$B45)*(economics!$D$2:$D$167="whr")*economics!$AI$2:$AI$167*(_xlfn.NORM.DIST(BV$3,economics!$AK$2:$AK$167,economics!$AJ$2:$AJ$167,TRUE)-_xlfn.NORM.DIST(BV$30,economics!$AK$2:$AK$167,economics!$AJ$2:$AJ$167,TRUE)))),"")</f>
        <v>211.45571224991875</v>
      </c>
      <c r="BW45">
        <f t="array" ref="BW45">IFERROR((SUMPRODUCT((economics!$AG$2:$AG$167=$B45)*(economics!$D$2:$D$167="whr")*economics!$AI$2:$AI$167*(_xlfn.NORM.DIST(BW$3,economics!$AK$2:$AK$167,economics!$AJ$2:$AJ$167,TRUE)-_xlfn.NORM.DIST(BW$30,economics!$AK$2:$AK$167,economics!$AJ$2:$AJ$167,TRUE))*economics!$AM$2:$AM$167))/(SUMPRODUCT((economics!$AG$2:$AG$167=$B45)*(economics!$D$2:$D$167="whr")*economics!$AI$2:$AI$167*(_xlfn.NORM.DIST(BW$3,economics!$AK$2:$AK$167,economics!$AJ$2:$AJ$167,TRUE)-_xlfn.NORM.DIST(BW$30,economics!$AK$2:$AK$167,economics!$AJ$2:$AJ$167,TRUE)))),"")</f>
        <v>211.45571224991878</v>
      </c>
      <c r="BX45">
        <f t="array" ref="BX45">IFERROR((SUMPRODUCT((economics!$AG$2:$AG$167=$B45)*(economics!$D$2:$D$167="whr")*economics!$AI$2:$AI$167*(_xlfn.NORM.DIST(BX$3,economics!$AK$2:$AK$167,economics!$AJ$2:$AJ$167,TRUE)-_xlfn.NORM.DIST(BX$30,economics!$AK$2:$AK$167,economics!$AJ$2:$AJ$167,TRUE))*economics!$AM$2:$AM$167))/(SUMPRODUCT((economics!$AG$2:$AG$167=$B45)*(economics!$D$2:$D$167="whr")*economics!$AI$2:$AI$167*(_xlfn.NORM.DIST(BX$3,economics!$AK$2:$AK$167,economics!$AJ$2:$AJ$167,TRUE)-_xlfn.NORM.DIST(BX$30,economics!$AK$2:$AK$167,economics!$AJ$2:$AJ$167,TRUE)))),"")</f>
        <v>211.45571224991878</v>
      </c>
      <c r="BY45">
        <f t="array" ref="BY45">IFERROR((SUMPRODUCT((economics!$AG$2:$AG$167=$B45)*(economics!$D$2:$D$167="whr")*economics!$AI$2:$AI$167*(_xlfn.NORM.DIST(BY$3,economics!$AK$2:$AK$167,economics!$AJ$2:$AJ$167,TRUE)-_xlfn.NORM.DIST(BY$30,economics!$AK$2:$AK$167,economics!$AJ$2:$AJ$167,TRUE))*economics!$AM$2:$AM$167))/(SUMPRODUCT((economics!$AG$2:$AG$167=$B45)*(economics!$D$2:$D$167="whr")*economics!$AI$2:$AI$167*(_xlfn.NORM.DIST(BY$3,economics!$AK$2:$AK$167,economics!$AJ$2:$AJ$167,TRUE)-_xlfn.NORM.DIST(BY$30,economics!$AK$2:$AK$167,economics!$AJ$2:$AJ$167,TRUE)))),"")</f>
        <v>211.45571224991878</v>
      </c>
      <c r="BZ45">
        <f t="array" ref="BZ45">IFERROR((SUMPRODUCT((economics!$AG$2:$AG$167=$B45)*(economics!$D$2:$D$167="whr")*economics!$AI$2:$AI$167*(_xlfn.NORM.DIST(BZ$3,economics!$AK$2:$AK$167,economics!$AJ$2:$AJ$167,TRUE)-_xlfn.NORM.DIST(BZ$30,economics!$AK$2:$AK$167,economics!$AJ$2:$AJ$167,TRUE))*economics!$AM$2:$AM$167))/(SUMPRODUCT((economics!$AG$2:$AG$167=$B45)*(economics!$D$2:$D$167="whr")*economics!$AI$2:$AI$167*(_xlfn.NORM.DIST(BZ$3,economics!$AK$2:$AK$167,economics!$AJ$2:$AJ$167,TRUE)-_xlfn.NORM.DIST(BZ$30,economics!$AK$2:$AK$167,economics!$AJ$2:$AJ$167,TRUE)))),"")</f>
        <v>211.45571224991878</v>
      </c>
      <c r="CA45">
        <f t="array" ref="CA45">IFERROR((SUMPRODUCT((economics!$AG$2:$AG$167=$B45)*(economics!$D$2:$D$167="whr")*economics!$AI$2:$AI$167*(_xlfn.NORM.DIST(CA$3,economics!$AK$2:$AK$167,economics!$AJ$2:$AJ$167,TRUE)-_xlfn.NORM.DIST(CA$30,economics!$AK$2:$AK$167,economics!$AJ$2:$AJ$167,TRUE))*economics!$AM$2:$AM$167))/(SUMPRODUCT((economics!$AG$2:$AG$167=$B45)*(economics!$D$2:$D$167="whr")*economics!$AI$2:$AI$167*(_xlfn.NORM.DIST(CA$3,economics!$AK$2:$AK$167,economics!$AJ$2:$AJ$167,TRUE)-_xlfn.NORM.DIST(CA$30,economics!$AK$2:$AK$167,economics!$AJ$2:$AJ$167,TRUE)))),"")</f>
        <v>211.45571224991878</v>
      </c>
      <c r="CB45">
        <f t="array" ref="CB45">IFERROR((SUMPRODUCT((economics!$AG$2:$AG$167=$B45)*(economics!$D$2:$D$167="whr")*economics!$AI$2:$AI$167*(_xlfn.NORM.DIST(CB$3,economics!$AK$2:$AK$167,economics!$AJ$2:$AJ$167,TRUE)-_xlfn.NORM.DIST(CB$30,economics!$AK$2:$AK$167,economics!$AJ$2:$AJ$167,TRUE))*economics!$AM$2:$AM$167))/(SUMPRODUCT((economics!$AG$2:$AG$167=$B45)*(economics!$D$2:$D$167="whr")*economics!$AI$2:$AI$167*(_xlfn.NORM.DIST(CB$3,economics!$AK$2:$AK$167,economics!$AJ$2:$AJ$167,TRUE)-_xlfn.NORM.DIST(CB$30,economics!$AK$2:$AK$167,economics!$AJ$2:$AJ$167,TRUE)))),"")</f>
        <v>211.45571224991878</v>
      </c>
      <c r="CC45">
        <f t="array" ref="CC45">IFERROR((SUMPRODUCT((economics!$AG$2:$AG$167=$B45)*(economics!$D$2:$D$167="whr")*economics!$AI$2:$AI$167*(_xlfn.NORM.DIST(CC$3,economics!$AK$2:$AK$167,economics!$AJ$2:$AJ$167,TRUE)-_xlfn.NORM.DIST(CC$30,economics!$AK$2:$AK$167,economics!$AJ$2:$AJ$167,TRUE))*economics!$AM$2:$AM$167))/(SUMPRODUCT((economics!$AG$2:$AG$167=$B45)*(economics!$D$2:$D$167="whr")*economics!$AI$2:$AI$167*(_xlfn.NORM.DIST(CC$3,economics!$AK$2:$AK$167,economics!$AJ$2:$AJ$167,TRUE)-_xlfn.NORM.DIST(CC$30,economics!$AK$2:$AK$167,economics!$AJ$2:$AJ$167,TRUE)))),"")</f>
        <v>211.45571224991878</v>
      </c>
      <c r="CD45">
        <f t="array" ref="CD45">IFERROR((SUMPRODUCT((economics!$AG$2:$AG$167=$B45)*(economics!$D$2:$D$167="whr")*economics!$AI$2:$AI$167*(_xlfn.NORM.DIST(CD$3,economics!$AK$2:$AK$167,economics!$AJ$2:$AJ$167,TRUE)-_xlfn.NORM.DIST(CD$30,economics!$AK$2:$AK$167,economics!$AJ$2:$AJ$167,TRUE))*economics!$AM$2:$AM$167))/(SUMPRODUCT((economics!$AG$2:$AG$167=$B45)*(economics!$D$2:$D$167="whr")*economics!$AI$2:$AI$167*(_xlfn.NORM.DIST(CD$3,economics!$AK$2:$AK$167,economics!$AJ$2:$AJ$167,TRUE)-_xlfn.NORM.DIST(CD$30,economics!$AK$2:$AK$167,economics!$AJ$2:$AJ$167,TRUE)))),"")</f>
        <v>211.45571224991878</v>
      </c>
      <c r="CE45">
        <f t="array" ref="CE45">IFERROR((SUMPRODUCT((economics!$AG$2:$AG$167=$B45)*(economics!$D$2:$D$167="whr")*economics!$AI$2:$AI$167*(_xlfn.NORM.DIST(CE$3,economics!$AK$2:$AK$167,economics!$AJ$2:$AJ$167,TRUE)-_xlfn.NORM.DIST(CE$30,economics!$AK$2:$AK$167,economics!$AJ$2:$AJ$167,TRUE))*economics!$AM$2:$AM$167))/(SUMPRODUCT((economics!$AG$2:$AG$167=$B45)*(economics!$D$2:$D$167="whr")*economics!$AI$2:$AI$167*(_xlfn.NORM.DIST(CE$3,economics!$AK$2:$AK$167,economics!$AJ$2:$AJ$167,TRUE)-_xlfn.NORM.DIST(CE$30,economics!$AK$2:$AK$167,economics!$AJ$2:$AJ$167,TRUE)))),"")</f>
        <v>211.45571224991878</v>
      </c>
      <c r="CF45">
        <f t="array" ref="CF45">IFERROR((SUMPRODUCT((economics!$AG$2:$AG$167=$B45)*(economics!$D$2:$D$167="whr")*economics!$AI$2:$AI$167*(_xlfn.NORM.DIST(CF$3,economics!$AK$2:$AK$167,economics!$AJ$2:$AJ$167,TRUE)-_xlfn.NORM.DIST(CF$30,economics!$AK$2:$AK$167,economics!$AJ$2:$AJ$167,TRUE))*economics!$AM$2:$AM$167))/(SUMPRODUCT((economics!$AG$2:$AG$167=$B45)*(economics!$D$2:$D$167="whr")*economics!$AI$2:$AI$167*(_xlfn.NORM.DIST(CF$3,economics!$AK$2:$AK$167,economics!$AJ$2:$AJ$167,TRUE)-_xlfn.NORM.DIST(CF$30,economics!$AK$2:$AK$167,economics!$AJ$2:$AJ$167,TRUE)))),"")</f>
        <v>211.45571224991875</v>
      </c>
      <c r="CG45">
        <f t="array" ref="CG45">IFERROR((SUMPRODUCT((economics!$AG$2:$AG$167=$B45)*(economics!$D$2:$D$167="whr")*economics!$AI$2:$AI$167*(_xlfn.NORM.DIST(CG$3,economics!$AK$2:$AK$167,economics!$AJ$2:$AJ$167,TRUE)-_xlfn.NORM.DIST(CG$30,economics!$AK$2:$AK$167,economics!$AJ$2:$AJ$167,TRUE))*economics!$AM$2:$AM$167))/(SUMPRODUCT((economics!$AG$2:$AG$167=$B45)*(economics!$D$2:$D$167="whr")*economics!$AI$2:$AI$167*(_xlfn.NORM.DIST(CG$3,economics!$AK$2:$AK$167,economics!$AJ$2:$AJ$167,TRUE)-_xlfn.NORM.DIST(CG$30,economics!$AK$2:$AK$167,economics!$AJ$2:$AJ$167,TRUE)))),"")</f>
        <v>211.4557122499188</v>
      </c>
      <c r="CH45">
        <f t="array" ref="CH45">IFERROR((SUMPRODUCT((economics!$AG$2:$AG$167=$B45)*(economics!$D$2:$D$167="whr")*economics!$AI$2:$AI$167*(_xlfn.NORM.DIST(CH$3,economics!$AK$2:$AK$167,economics!$AJ$2:$AJ$167,TRUE)-_xlfn.NORM.DIST(CH$30,economics!$AK$2:$AK$167,economics!$AJ$2:$AJ$167,TRUE))*economics!$AM$2:$AM$167))/(SUMPRODUCT((economics!$AG$2:$AG$167=$B45)*(economics!$D$2:$D$167="whr")*economics!$AI$2:$AI$167*(_xlfn.NORM.DIST(CH$3,economics!$AK$2:$AK$167,economics!$AJ$2:$AJ$167,TRUE)-_xlfn.NORM.DIST(CH$30,economics!$AK$2:$AK$167,economics!$AJ$2:$AJ$167,TRUE)))),"")</f>
        <v>211.45571224991878</v>
      </c>
    </row>
    <row r="46" spans="1:86" x14ac:dyDescent="0.35">
      <c r="A46" t="str">
        <f t="shared" si="0"/>
        <v>iron and steel 241</v>
      </c>
      <c r="B46">
        <f t="shared" si="0"/>
        <v>241</v>
      </c>
      <c r="E46">
        <f t="array" ref="E46">IFERROR((SUMPRODUCT((economics!$AG$2:$AG$167=$B46)*(economics!$D$2:$D$167="whr")*economics!$AI$2:$AI$167*(_xlfn.NORM.DIST(E$3,economics!$AK$2:$AK$167,economics!$AJ$2:$AJ$167,TRUE)-_xlfn.NORM.DIST(E$30,economics!$AK$2:$AK$167,economics!$AJ$2:$AJ$167,TRUE))*economics!$AM$2:$AM$167))/(SUMPRODUCT((economics!$AG$2:$AG$167=$B46)*(economics!$D$2:$D$167="whr")*economics!$AI$2:$AI$167*(_xlfn.NORM.DIST(E$3,economics!$AK$2:$AK$167,economics!$AJ$2:$AJ$167,TRUE)-_xlfn.NORM.DIST(E$30,economics!$AK$2:$AK$167,economics!$AJ$2:$AJ$167,TRUE)))),"")</f>
        <v>31.057985438390165</v>
      </c>
      <c r="F46">
        <f t="array" ref="F46">IFERROR((SUMPRODUCT((economics!$AG$2:$AG$167=$B46)*(economics!$D$2:$D$167="whr")*economics!$AI$2:$AI$167*(_xlfn.NORM.DIST(F$3,economics!$AK$2:$AK$167,economics!$AJ$2:$AJ$167,TRUE)-_xlfn.NORM.DIST(F$30,economics!$AK$2:$AK$167,economics!$AJ$2:$AJ$167,TRUE))*economics!$AM$2:$AM$167))/(SUMPRODUCT((economics!$AG$2:$AG$167=$B46)*(economics!$D$2:$D$167="whr")*economics!$AI$2:$AI$167*(_xlfn.NORM.DIST(F$3,economics!$AK$2:$AK$167,economics!$AJ$2:$AJ$167,TRUE)-_xlfn.NORM.DIST(F$30,economics!$AK$2:$AK$167,economics!$AJ$2:$AJ$167,TRUE)))),"")</f>
        <v>30.784289162974222</v>
      </c>
      <c r="G46">
        <f t="array" ref="G46">IFERROR((SUMPRODUCT((economics!$AG$2:$AG$167=$B46)*(economics!$D$2:$D$167="whr")*economics!$AI$2:$AI$167*(_xlfn.NORM.DIST(G$3,economics!$AK$2:$AK$167,economics!$AJ$2:$AJ$167,TRUE)-_xlfn.NORM.DIST(G$30,economics!$AK$2:$AK$167,economics!$AJ$2:$AJ$167,TRUE))*economics!$AM$2:$AM$167))/(SUMPRODUCT((economics!$AG$2:$AG$167=$B46)*(economics!$D$2:$D$167="whr")*economics!$AI$2:$AI$167*(_xlfn.NORM.DIST(G$3,economics!$AK$2:$AK$167,economics!$AJ$2:$AJ$167,TRUE)-_xlfn.NORM.DIST(G$30,economics!$AK$2:$AK$167,economics!$AJ$2:$AJ$167,TRUE)))),"")</f>
        <v>30.743359709932697</v>
      </c>
      <c r="H46">
        <f t="array" ref="H46">IFERROR((SUMPRODUCT((economics!$AG$2:$AG$167=$B46)*(economics!$D$2:$D$167="whr")*economics!$AI$2:$AI$167*(_xlfn.NORM.DIST(H$3,economics!$AK$2:$AK$167,economics!$AJ$2:$AJ$167,TRUE)-_xlfn.NORM.DIST(H$30,economics!$AK$2:$AK$167,economics!$AJ$2:$AJ$167,TRUE))*economics!$AM$2:$AM$167))/(SUMPRODUCT((economics!$AG$2:$AG$167=$B46)*(economics!$D$2:$D$167="whr")*economics!$AI$2:$AI$167*(_xlfn.NORM.DIST(H$3,economics!$AK$2:$AK$167,economics!$AJ$2:$AJ$167,TRUE)-_xlfn.NORM.DIST(H$30,economics!$AK$2:$AK$167,economics!$AJ$2:$AJ$167,TRUE)))),"")</f>
        <v>30.718076702921458</v>
      </c>
      <c r="I46">
        <f t="array" ref="I46">IFERROR((SUMPRODUCT((economics!$AG$2:$AG$167=$B46)*(economics!$D$2:$D$167="whr")*economics!$AI$2:$AI$167*(_xlfn.NORM.DIST(I$3,economics!$AK$2:$AK$167,economics!$AJ$2:$AJ$167,TRUE)-_xlfn.NORM.DIST(I$30,economics!$AK$2:$AK$167,economics!$AJ$2:$AJ$167,TRUE))*economics!$AM$2:$AM$167))/(SUMPRODUCT((economics!$AG$2:$AG$167=$B46)*(economics!$D$2:$D$167="whr")*economics!$AI$2:$AI$167*(_xlfn.NORM.DIST(I$3,economics!$AK$2:$AK$167,economics!$AJ$2:$AJ$167,TRUE)-_xlfn.NORM.DIST(I$30,economics!$AK$2:$AK$167,economics!$AJ$2:$AJ$167,TRUE)))),"")</f>
        <v>30.702100566627742</v>
      </c>
      <c r="J46">
        <f t="array" ref="J46">IFERROR((SUMPRODUCT((economics!$AG$2:$AG$167=$B46)*(economics!$D$2:$D$167="whr")*economics!$AI$2:$AI$167*(_xlfn.NORM.DIST(J$3,economics!$AK$2:$AK$167,economics!$AJ$2:$AJ$167,TRUE)-_xlfn.NORM.DIST(J$30,economics!$AK$2:$AK$167,economics!$AJ$2:$AJ$167,TRUE))*economics!$AM$2:$AM$167))/(SUMPRODUCT((economics!$AG$2:$AG$167=$B46)*(economics!$D$2:$D$167="whr")*economics!$AI$2:$AI$167*(_xlfn.NORM.DIST(J$3,economics!$AK$2:$AK$167,economics!$AJ$2:$AJ$167,TRUE)-_xlfn.NORM.DIST(J$30,economics!$AK$2:$AK$167,economics!$AJ$2:$AJ$167,TRUE)))),"")</f>
        <v>30.691779930723509</v>
      </c>
      <c r="K46">
        <f t="array" ref="K46">IFERROR((SUMPRODUCT((economics!$AG$2:$AG$167=$B46)*(economics!$D$2:$D$167="whr")*economics!$AI$2:$AI$167*(_xlfn.NORM.DIST(K$3,economics!$AK$2:$AK$167,economics!$AJ$2:$AJ$167,TRUE)-_xlfn.NORM.DIST(K$30,economics!$AK$2:$AK$167,economics!$AJ$2:$AJ$167,TRUE))*economics!$AM$2:$AM$167))/(SUMPRODUCT((economics!$AG$2:$AG$167=$B46)*(economics!$D$2:$D$167="whr")*economics!$AI$2:$AI$167*(_xlfn.NORM.DIST(K$3,economics!$AK$2:$AK$167,economics!$AJ$2:$AJ$167,TRUE)-_xlfn.NORM.DIST(K$30,economics!$AK$2:$AK$167,economics!$AJ$2:$AJ$167,TRUE)))),"")</f>
        <v>30.684984594410469</v>
      </c>
      <c r="L46">
        <f t="array" ref="L46">IFERROR((SUMPRODUCT((economics!$AG$2:$AG$167=$B46)*(economics!$D$2:$D$167="whr")*economics!$AI$2:$AI$167*(_xlfn.NORM.DIST(L$3,economics!$AK$2:$AK$167,economics!$AJ$2:$AJ$167,TRUE)-_xlfn.NORM.DIST(L$30,economics!$AK$2:$AK$167,economics!$AJ$2:$AJ$167,TRUE))*economics!$AM$2:$AM$167))/(SUMPRODUCT((economics!$AG$2:$AG$167=$B46)*(economics!$D$2:$D$167="whr")*economics!$AI$2:$AI$167*(_xlfn.NORM.DIST(L$3,economics!$AK$2:$AK$167,economics!$AJ$2:$AJ$167,TRUE)-_xlfn.NORM.DIST(L$30,economics!$AK$2:$AK$167,economics!$AJ$2:$AJ$167,TRUE)))),"")</f>
        <v>30.680451618656104</v>
      </c>
      <c r="M46">
        <f t="array" ref="M46">IFERROR((SUMPRODUCT((economics!$AG$2:$AG$167=$B46)*(economics!$D$2:$D$167="whr")*economics!$AI$2:$AI$167*(_xlfn.NORM.DIST(M$3,economics!$AK$2:$AK$167,economics!$AJ$2:$AJ$167,TRUE)-_xlfn.NORM.DIST(M$30,economics!$AK$2:$AK$167,economics!$AJ$2:$AJ$167,TRUE))*economics!$AM$2:$AM$167))/(SUMPRODUCT((economics!$AG$2:$AG$167=$B46)*(economics!$D$2:$D$167="whr")*economics!$AI$2:$AI$167*(_xlfn.NORM.DIST(M$3,economics!$AK$2:$AK$167,economics!$AJ$2:$AJ$167,TRUE)-_xlfn.NORM.DIST(M$30,economics!$AK$2:$AK$167,economics!$AJ$2:$AJ$167,TRUE)))),"")</f>
        <v>30.677420695155959</v>
      </c>
      <c r="N46">
        <f t="array" ref="N46">IFERROR((SUMPRODUCT((economics!$AG$2:$AG$167=$B46)*(economics!$D$2:$D$167="whr")*economics!$AI$2:$AI$167*(_xlfn.NORM.DIST(N$3,economics!$AK$2:$AK$167,economics!$AJ$2:$AJ$167,TRUE)-_xlfn.NORM.DIST(N$30,economics!$AK$2:$AK$167,economics!$AJ$2:$AJ$167,TRUE))*economics!$AM$2:$AM$167))/(SUMPRODUCT((economics!$AG$2:$AG$167=$B46)*(economics!$D$2:$D$167="whr")*economics!$AI$2:$AI$167*(_xlfn.NORM.DIST(N$3,economics!$AK$2:$AK$167,economics!$AJ$2:$AJ$167,TRUE)-_xlfn.NORM.DIST(N$30,economics!$AK$2:$AK$167,economics!$AJ$2:$AJ$167,TRUE)))),"")</f>
        <v>30.675429728654237</v>
      </c>
      <c r="O46">
        <f t="array" ref="O46">IFERROR((SUMPRODUCT((economics!$AG$2:$AG$167=$B46)*(economics!$D$2:$D$167="whr")*economics!$AI$2:$AI$167*(_xlfn.NORM.DIST(O$3,economics!$AK$2:$AK$167,economics!$AJ$2:$AJ$167,TRUE)-_xlfn.NORM.DIST(O$30,economics!$AK$2:$AK$167,economics!$AJ$2:$AJ$167,TRUE))*economics!$AM$2:$AM$167))/(SUMPRODUCT((economics!$AG$2:$AG$167=$B46)*(economics!$D$2:$D$167="whr")*economics!$AI$2:$AI$167*(_xlfn.NORM.DIST(O$3,economics!$AK$2:$AK$167,economics!$AJ$2:$AJ$167,TRUE)-_xlfn.NORM.DIST(O$30,economics!$AK$2:$AK$167,economics!$AJ$2:$AJ$167,TRUE)))),"")</f>
        <v>30.674199426196179</v>
      </c>
      <c r="P46">
        <f t="array" ref="P46">IFERROR((SUMPRODUCT((economics!$AG$2:$AG$167=$B46)*(economics!$D$2:$D$167="whr")*economics!$AI$2:$AI$167*(_xlfn.NORM.DIST(P$3,economics!$AK$2:$AK$167,economics!$AJ$2:$AJ$167,TRUE)-_xlfn.NORM.DIST(P$30,economics!$AK$2:$AK$167,economics!$AJ$2:$AJ$167,TRUE))*economics!$AM$2:$AM$167))/(SUMPRODUCT((economics!$AG$2:$AG$167=$B46)*(economics!$D$2:$D$167="whr")*economics!$AI$2:$AI$167*(_xlfn.NORM.DIST(P$3,economics!$AK$2:$AK$167,economics!$AJ$2:$AJ$167,TRUE)-_xlfn.NORM.DIST(P$30,economics!$AK$2:$AK$167,economics!$AJ$2:$AJ$167,TRUE)))),"")</f>
        <v>30.673568236783851</v>
      </c>
      <c r="Q46">
        <f t="array" ref="Q46">IFERROR((SUMPRODUCT((economics!$AG$2:$AG$167=$B46)*(economics!$D$2:$D$167="whr")*economics!$AI$2:$AI$167*(_xlfn.NORM.DIST(Q$3,economics!$AK$2:$AK$167,economics!$AJ$2:$AJ$167,TRUE)-_xlfn.NORM.DIST(Q$30,economics!$AK$2:$AK$167,economics!$AJ$2:$AJ$167,TRUE))*economics!$AM$2:$AM$167))/(SUMPRODUCT((economics!$AG$2:$AG$167=$B46)*(economics!$D$2:$D$167="whr")*economics!$AI$2:$AI$167*(_xlfn.NORM.DIST(Q$3,economics!$AK$2:$AK$167,economics!$AJ$2:$AJ$167,TRUE)-_xlfn.NORM.DIST(Q$30,economics!$AK$2:$AK$167,economics!$AJ$2:$AJ$167,TRUE)))),"")</f>
        <v>30.673456874196884</v>
      </c>
      <c r="R46">
        <f t="array" ref="R46">IFERROR((SUMPRODUCT((economics!$AG$2:$AG$167=$B46)*(economics!$D$2:$D$167="whr")*economics!$AI$2:$AI$167*(_xlfn.NORM.DIST(R$3,economics!$AK$2:$AK$167,economics!$AJ$2:$AJ$167,TRUE)-_xlfn.NORM.DIST(R$30,economics!$AK$2:$AK$167,economics!$AJ$2:$AJ$167,TRUE))*economics!$AM$2:$AM$167))/(SUMPRODUCT((economics!$AG$2:$AG$167=$B46)*(economics!$D$2:$D$167="whr")*economics!$AI$2:$AI$167*(_xlfn.NORM.DIST(R$3,economics!$AK$2:$AK$167,economics!$AJ$2:$AJ$167,TRUE)-_xlfn.NORM.DIST(R$30,economics!$AK$2:$AK$167,economics!$AJ$2:$AJ$167,TRUE)))),"")</f>
        <v>30.673851614530214</v>
      </c>
      <c r="S46">
        <f t="array" ref="S46">IFERROR((SUMPRODUCT((economics!$AG$2:$AG$167=$B46)*(economics!$D$2:$D$167="whr")*economics!$AI$2:$AI$167*(_xlfn.NORM.DIST(S$3,economics!$AK$2:$AK$167,economics!$AJ$2:$AJ$167,TRUE)-_xlfn.NORM.DIST(S$30,economics!$AK$2:$AK$167,economics!$AJ$2:$AJ$167,TRUE))*economics!$AM$2:$AM$167))/(SUMPRODUCT((economics!$AG$2:$AG$167=$B46)*(economics!$D$2:$D$167="whr")*economics!$AI$2:$AI$167*(_xlfn.NORM.DIST(S$3,economics!$AK$2:$AK$167,economics!$AJ$2:$AJ$167,TRUE)-_xlfn.NORM.DIST(S$30,economics!$AK$2:$AK$167,economics!$AJ$2:$AJ$167,TRUE)))),"")</f>
        <v>30.674801457947247</v>
      </c>
      <c r="T46">
        <f t="array" ref="T46">IFERROR((SUMPRODUCT((economics!$AG$2:$AG$167=$B46)*(economics!$D$2:$D$167="whr")*economics!$AI$2:$AI$167*(_xlfn.NORM.DIST(T$3,economics!$AK$2:$AK$167,economics!$AJ$2:$AJ$167,TRUE)-_xlfn.NORM.DIST(T$30,economics!$AK$2:$AK$167,economics!$AJ$2:$AJ$167,TRUE))*economics!$AM$2:$AM$167))/(SUMPRODUCT((economics!$AG$2:$AG$167=$B46)*(economics!$D$2:$D$167="whr")*economics!$AI$2:$AI$167*(_xlfn.NORM.DIST(T$3,economics!$AK$2:$AK$167,economics!$AJ$2:$AJ$167,TRUE)-_xlfn.NORM.DIST(T$30,economics!$AK$2:$AK$167,economics!$AJ$2:$AJ$167,TRUE)))),"")</f>
        <v>30.676428333851657</v>
      </c>
      <c r="U46">
        <f t="array" ref="U46">IFERROR((SUMPRODUCT((economics!$AG$2:$AG$167=$B46)*(economics!$D$2:$D$167="whr")*economics!$AI$2:$AI$167*(_xlfn.NORM.DIST(U$3,economics!$AK$2:$AK$167,economics!$AJ$2:$AJ$167,TRUE)-_xlfn.NORM.DIST(U$30,economics!$AK$2:$AK$167,economics!$AJ$2:$AJ$167,TRUE))*economics!$AM$2:$AM$167))/(SUMPRODUCT((economics!$AG$2:$AG$167=$B46)*(economics!$D$2:$D$167="whr")*economics!$AI$2:$AI$167*(_xlfn.NORM.DIST(U$3,economics!$AK$2:$AK$167,economics!$AJ$2:$AJ$167,TRUE)-_xlfn.NORM.DIST(U$30,economics!$AK$2:$AK$167,economics!$AJ$2:$AJ$167,TRUE)))),"")</f>
        <v>30.678953319386711</v>
      </c>
      <c r="V46">
        <f t="array" ref="V46">IFERROR((SUMPRODUCT((economics!$AG$2:$AG$167=$B46)*(economics!$D$2:$D$167="whr")*economics!$AI$2:$AI$167*(_xlfn.NORM.DIST(V$3,economics!$AK$2:$AK$167,economics!$AJ$2:$AJ$167,TRUE)-_xlfn.NORM.DIST(V$30,economics!$AK$2:$AK$167,economics!$AJ$2:$AJ$167,TRUE))*economics!$AM$2:$AM$167))/(SUMPRODUCT((economics!$AG$2:$AG$167=$B46)*(economics!$D$2:$D$167="whr")*economics!$AI$2:$AI$167*(_xlfn.NORM.DIST(V$3,economics!$AK$2:$AK$167,economics!$AJ$2:$AJ$167,TRUE)-_xlfn.NORM.DIST(V$30,economics!$AK$2:$AK$167,economics!$AJ$2:$AJ$167,TRUE)))),"")</f>
        <v>30.682746718263484</v>
      </c>
      <c r="W46">
        <f t="array" ref="W46">IFERROR((SUMPRODUCT((economics!$AG$2:$AG$167=$B46)*(economics!$D$2:$D$167="whr")*economics!$AI$2:$AI$167*(_xlfn.NORM.DIST(W$3,economics!$AK$2:$AK$167,economics!$AJ$2:$AJ$167,TRUE)-_xlfn.NORM.DIST(W$30,economics!$AK$2:$AK$167,economics!$AJ$2:$AJ$167,TRUE))*economics!$AM$2:$AM$167))/(SUMPRODUCT((economics!$AG$2:$AG$167=$B46)*(economics!$D$2:$D$167="whr")*economics!$AI$2:$AI$167*(_xlfn.NORM.DIST(W$3,economics!$AK$2:$AK$167,economics!$AJ$2:$AJ$167,TRUE)-_xlfn.NORM.DIST(W$30,economics!$AK$2:$AK$167,economics!$AJ$2:$AJ$167,TRUE)))),"")</f>
        <v>30.688417644556775</v>
      </c>
      <c r="X46">
        <f t="array" ref="X46">IFERROR((SUMPRODUCT((economics!$AG$2:$AG$167=$B46)*(economics!$D$2:$D$167="whr")*economics!$AI$2:$AI$167*(_xlfn.NORM.DIST(X$3,economics!$AK$2:$AK$167,economics!$AJ$2:$AJ$167,TRUE)-_xlfn.NORM.DIST(X$30,economics!$AK$2:$AK$167,economics!$AJ$2:$AJ$167,TRUE))*economics!$AM$2:$AM$167))/(SUMPRODUCT((economics!$AG$2:$AG$167=$B46)*(economics!$D$2:$D$167="whr")*economics!$AI$2:$AI$167*(_xlfn.NORM.DIST(X$3,economics!$AK$2:$AK$167,economics!$AJ$2:$AJ$167,TRUE)-_xlfn.NORM.DIST(X$30,economics!$AK$2:$AK$167,economics!$AJ$2:$AJ$167,TRUE)))),"")</f>
        <v>30.696972493598594</v>
      </c>
      <c r="Y46">
        <f t="array" ref="Y46">IFERROR((SUMPRODUCT((economics!$AG$2:$AG$167=$B46)*(economics!$D$2:$D$167="whr")*economics!$AI$2:$AI$167*(_xlfn.NORM.DIST(Y$3,economics!$AK$2:$AK$167,economics!$AJ$2:$AJ$167,TRUE)-_xlfn.NORM.DIST(Y$30,economics!$AK$2:$AK$167,economics!$AJ$2:$AJ$167,TRUE))*economics!$AM$2:$AM$167))/(SUMPRODUCT((economics!$AG$2:$AG$167=$B46)*(economics!$D$2:$D$167="whr")*economics!$AI$2:$AI$167*(_xlfn.NORM.DIST(Y$3,economics!$AK$2:$AK$167,economics!$AJ$2:$AJ$167,TRUE)-_xlfn.NORM.DIST(Y$30,economics!$AK$2:$AK$167,economics!$AJ$2:$AJ$167,TRUE)))),"")</f>
        <v>30.710096646552103</v>
      </c>
      <c r="Z46">
        <f t="array" ref="Z46">IFERROR((SUMPRODUCT((economics!$AG$2:$AG$167=$B46)*(economics!$D$2:$D$167="whr")*economics!$AI$2:$AI$167*(_xlfn.NORM.DIST(Z$3,economics!$AK$2:$AK$167,economics!$AJ$2:$AJ$167,TRUE)-_xlfn.NORM.DIST(Z$30,economics!$AK$2:$AK$167,economics!$AJ$2:$AJ$167,TRUE))*economics!$AM$2:$AM$167))/(SUMPRODUCT((economics!$AG$2:$AG$167=$B46)*(economics!$D$2:$D$167="whr")*economics!$AI$2:$AI$167*(_xlfn.NORM.DIST(Z$3,economics!$AK$2:$AK$167,economics!$AJ$2:$AJ$167,TRUE)-_xlfn.NORM.DIST(Z$30,economics!$AK$2:$AK$167,economics!$AJ$2:$AJ$167,TRUE)))),"")</f>
        <v>30.730658812810891</v>
      </c>
      <c r="AA46">
        <f t="array" ref="AA46">IFERROR((SUMPRODUCT((economics!$AG$2:$AG$167=$B46)*(economics!$D$2:$D$167="whr")*economics!$AI$2:$AI$167*(_xlfn.NORM.DIST(AA$3,economics!$AK$2:$AK$167,economics!$AJ$2:$AJ$167,TRUE)-_xlfn.NORM.DIST(AA$30,economics!$AK$2:$AK$167,economics!$AJ$2:$AJ$167,TRUE))*economics!$AM$2:$AM$167))/(SUMPRODUCT((economics!$AG$2:$AG$167=$B46)*(economics!$D$2:$D$167="whr")*economics!$AI$2:$AI$167*(_xlfn.NORM.DIST(AA$3,economics!$AK$2:$AK$167,economics!$AJ$2:$AJ$167,TRUE)-_xlfn.NORM.DIST(AA$30,economics!$AK$2:$AK$167,economics!$AJ$2:$AJ$167,TRUE)))),"")</f>
        <v>30.763614767095927</v>
      </c>
      <c r="AB46">
        <f t="array" ref="AB46">IFERROR((SUMPRODUCT((economics!$AG$2:$AG$167=$B46)*(economics!$D$2:$D$167="whr")*economics!$AI$2:$AI$167*(_xlfn.NORM.DIST(AB$3,economics!$AK$2:$AK$167,economics!$AJ$2:$AJ$167,TRUE)-_xlfn.NORM.DIST(AB$30,economics!$AK$2:$AK$167,economics!$AJ$2:$AJ$167,TRUE))*economics!$AM$2:$AM$167))/(SUMPRODUCT((economics!$AG$2:$AG$167=$B46)*(economics!$D$2:$D$167="whr")*economics!$AI$2:$AI$167*(_xlfn.NORM.DIST(AB$3,economics!$AK$2:$AK$167,economics!$AJ$2:$AJ$167,TRUE)-_xlfn.NORM.DIST(AB$30,economics!$AK$2:$AK$167,economics!$AJ$2:$AJ$167,TRUE)))),"")</f>
        <v>30.81760171398647</v>
      </c>
      <c r="AC46">
        <f t="array" ref="AC46">IFERROR((SUMPRODUCT((economics!$AG$2:$AG$167=$B46)*(economics!$D$2:$D$167="whr")*economics!$AI$2:$AI$167*(_xlfn.NORM.DIST(AC$3,economics!$AK$2:$AK$167,economics!$AJ$2:$AJ$167,TRUE)-_xlfn.NORM.DIST(AC$30,economics!$AK$2:$AK$167,economics!$AJ$2:$AJ$167,TRUE))*economics!$AM$2:$AM$167))/(SUMPRODUCT((economics!$AG$2:$AG$167=$B46)*(economics!$D$2:$D$167="whr")*economics!$AI$2:$AI$167*(_xlfn.NORM.DIST(AC$3,economics!$AK$2:$AK$167,economics!$AJ$2:$AJ$167,TRUE)-_xlfn.NORM.DIST(AC$30,economics!$AK$2:$AK$167,economics!$AJ$2:$AJ$167,TRUE)))),"")</f>
        <v>30.907607734849996</v>
      </c>
      <c r="AD46">
        <f t="array" ref="AD46">IFERROR((SUMPRODUCT((economics!$AG$2:$AG$167=$B46)*(economics!$D$2:$D$167="whr")*economics!$AI$2:$AI$167*(_xlfn.NORM.DIST(AD$3,economics!$AK$2:$AK$167,economics!$AJ$2:$AJ$167,TRUE)-_xlfn.NORM.DIST(AD$30,economics!$AK$2:$AK$167,economics!$AJ$2:$AJ$167,TRUE))*economics!$AM$2:$AM$167))/(SUMPRODUCT((economics!$AG$2:$AG$167=$B46)*(economics!$D$2:$D$167="whr")*economics!$AI$2:$AI$167*(_xlfn.NORM.DIST(AD$3,economics!$AK$2:$AK$167,economics!$AJ$2:$AJ$167,TRUE)-_xlfn.NORM.DIST(AD$30,economics!$AK$2:$AK$167,economics!$AJ$2:$AJ$167,TRUE)))),"")</f>
        <v>31.058842693304076</v>
      </c>
      <c r="AE46">
        <f t="array" ref="AE46">IFERROR((SUMPRODUCT((economics!$AG$2:$AG$167=$B46)*(economics!$D$2:$D$167="whr")*economics!$AI$2:$AI$167*(_xlfn.NORM.DIST(AE$3,economics!$AK$2:$AK$167,economics!$AJ$2:$AJ$167,TRUE)-_xlfn.NORM.DIST(AE$30,economics!$AK$2:$AK$167,economics!$AJ$2:$AJ$167,TRUE))*economics!$AM$2:$AM$167))/(SUMPRODUCT((economics!$AG$2:$AG$167=$B46)*(economics!$D$2:$D$167="whr")*economics!$AI$2:$AI$167*(_xlfn.NORM.DIST(AE$3,economics!$AK$2:$AK$167,economics!$AJ$2:$AJ$167,TRUE)-_xlfn.NORM.DIST(AE$30,economics!$AK$2:$AK$167,economics!$AJ$2:$AJ$167,TRUE)))),"")</f>
        <v>31.310169277746372</v>
      </c>
      <c r="AF46">
        <f t="array" ref="AF46">IFERROR((SUMPRODUCT((economics!$AG$2:$AG$167=$B46)*(economics!$D$2:$D$167="whr")*economics!$AI$2:$AI$167*(_xlfn.NORM.DIST(AF$3,economics!$AK$2:$AK$167,economics!$AJ$2:$AJ$167,TRUE)-_xlfn.NORM.DIST(AF$30,economics!$AK$2:$AK$167,economics!$AJ$2:$AJ$167,TRUE))*economics!$AM$2:$AM$167))/(SUMPRODUCT((economics!$AG$2:$AG$167=$B46)*(economics!$D$2:$D$167="whr")*economics!$AI$2:$AI$167*(_xlfn.NORM.DIST(AF$3,economics!$AK$2:$AK$167,economics!$AJ$2:$AJ$167,TRUE)-_xlfn.NORM.DIST(AF$30,economics!$AK$2:$AK$167,economics!$AJ$2:$AJ$167,TRUE)))),"")</f>
        <v>31.709729684223337</v>
      </c>
      <c r="AG46">
        <f t="array" ref="AG46">IFERROR((SUMPRODUCT((economics!$AG$2:$AG$167=$B46)*(economics!$D$2:$D$167="whr")*economics!$AI$2:$AI$167*(_xlfn.NORM.DIST(AG$3,economics!$AK$2:$AK$167,economics!$AJ$2:$AJ$167,TRUE)-_xlfn.NORM.DIST(AG$30,economics!$AK$2:$AK$167,economics!$AJ$2:$AJ$167,TRUE))*economics!$AM$2:$AM$167))/(SUMPRODUCT((economics!$AG$2:$AG$167=$B46)*(economics!$D$2:$D$167="whr")*economics!$AI$2:$AI$167*(_xlfn.NORM.DIST(AG$3,economics!$AK$2:$AK$167,economics!$AJ$2:$AJ$167,TRUE)-_xlfn.NORM.DIST(AG$30,economics!$AK$2:$AK$167,economics!$AJ$2:$AJ$167,TRUE)))),"")</f>
        <v>32.286640954974587</v>
      </c>
      <c r="AH46">
        <f t="array" ref="AH46">IFERROR((SUMPRODUCT((economics!$AG$2:$AG$167=$B46)*(economics!$D$2:$D$167="whr")*economics!$AI$2:$AI$167*(_xlfn.NORM.DIST(AH$3,economics!$AK$2:$AK$167,economics!$AJ$2:$AJ$167,TRUE)-_xlfn.NORM.DIST(AH$30,economics!$AK$2:$AK$167,economics!$AJ$2:$AJ$167,TRUE))*economics!$AM$2:$AM$167))/(SUMPRODUCT((economics!$AG$2:$AG$167=$B46)*(economics!$D$2:$D$167="whr")*economics!$AI$2:$AI$167*(_xlfn.NORM.DIST(AH$3,economics!$AK$2:$AK$167,economics!$AJ$2:$AJ$167,TRUE)-_xlfn.NORM.DIST(AH$30,economics!$AK$2:$AK$167,economics!$AJ$2:$AJ$167,TRUE)))),"")</f>
        <v>32.994704116457356</v>
      </c>
      <c r="AI46">
        <f t="array" ref="AI46">IFERROR((SUMPRODUCT((economics!$AG$2:$AG$167=$B46)*(economics!$D$2:$D$167="whr")*economics!$AI$2:$AI$167*(_xlfn.NORM.DIST(AI$3,economics!$AK$2:$AK$167,economics!$AJ$2:$AJ$167,TRUE)-_xlfn.NORM.DIST(AI$30,economics!$AK$2:$AK$167,economics!$AJ$2:$AJ$167,TRUE))*economics!$AM$2:$AM$167))/(SUMPRODUCT((economics!$AG$2:$AG$167=$B46)*(economics!$D$2:$D$167="whr")*economics!$AI$2:$AI$167*(_xlfn.NORM.DIST(AI$3,economics!$AK$2:$AK$167,economics!$AJ$2:$AJ$167,TRUE)-_xlfn.NORM.DIST(AI$30,economics!$AK$2:$AK$167,economics!$AJ$2:$AJ$167,TRUE)))),"")</f>
        <v>33.691427674212406</v>
      </c>
      <c r="AJ46">
        <f t="array" ref="AJ46">IFERROR((SUMPRODUCT((economics!$AG$2:$AG$167=$B46)*(economics!$D$2:$D$167="whr")*economics!$AI$2:$AI$167*(_xlfn.NORM.DIST(AJ$3,economics!$AK$2:$AK$167,economics!$AJ$2:$AJ$167,TRUE)-_xlfn.NORM.DIST(AJ$30,economics!$AK$2:$AK$167,economics!$AJ$2:$AJ$167,TRUE))*economics!$AM$2:$AM$167))/(SUMPRODUCT((economics!$AG$2:$AG$167=$B46)*(economics!$D$2:$D$167="whr")*economics!$AI$2:$AI$167*(_xlfn.NORM.DIST(AJ$3,economics!$AK$2:$AK$167,economics!$AJ$2:$AJ$167,TRUE)-_xlfn.NORM.DIST(AJ$30,economics!$AK$2:$AK$167,economics!$AJ$2:$AJ$167,TRUE)))),"")</f>
        <v>34.229893754997882</v>
      </c>
      <c r="AK46">
        <f t="array" ref="AK46">IFERROR((SUMPRODUCT((economics!$AG$2:$AG$167=$B46)*(economics!$D$2:$D$167="whr")*economics!$AI$2:$AI$167*(_xlfn.NORM.DIST(AK$3,economics!$AK$2:$AK$167,economics!$AJ$2:$AJ$167,TRUE)-_xlfn.NORM.DIST(AK$30,economics!$AK$2:$AK$167,economics!$AJ$2:$AJ$167,TRUE))*economics!$AM$2:$AM$167))/(SUMPRODUCT((economics!$AG$2:$AG$167=$B46)*(economics!$D$2:$D$167="whr")*economics!$AI$2:$AI$167*(_xlfn.NORM.DIST(AK$3,economics!$AK$2:$AK$167,economics!$AJ$2:$AJ$167,TRUE)-_xlfn.NORM.DIST(AK$30,economics!$AK$2:$AK$167,economics!$AJ$2:$AJ$167,TRUE)))),"")</f>
        <v>34.565707430940407</v>
      </c>
      <c r="AL46">
        <f t="array" ref="AL46">IFERROR((SUMPRODUCT((economics!$AG$2:$AG$167=$B46)*(economics!$D$2:$D$167="whr")*economics!$AI$2:$AI$167*(_xlfn.NORM.DIST(AL$3,economics!$AK$2:$AK$167,economics!$AJ$2:$AJ$167,TRUE)-_xlfn.NORM.DIST(AL$30,economics!$AK$2:$AK$167,economics!$AJ$2:$AJ$167,TRUE))*economics!$AM$2:$AM$167))/(SUMPRODUCT((economics!$AG$2:$AG$167=$B46)*(economics!$D$2:$D$167="whr")*economics!$AI$2:$AI$167*(_xlfn.NORM.DIST(AL$3,economics!$AK$2:$AK$167,economics!$AJ$2:$AJ$167,TRUE)-_xlfn.NORM.DIST(AL$30,economics!$AK$2:$AK$167,economics!$AJ$2:$AJ$167,TRUE)))),"")</f>
        <v>34.743843077207885</v>
      </c>
      <c r="AM46">
        <f t="array" ref="AM46">IFERROR((SUMPRODUCT((economics!$AG$2:$AG$167=$B46)*(economics!$D$2:$D$167="whr")*economics!$AI$2:$AI$167*(_xlfn.NORM.DIST(AM$3,economics!$AK$2:$AK$167,economics!$AJ$2:$AJ$167,TRUE)-_xlfn.NORM.DIST(AM$30,economics!$AK$2:$AK$167,economics!$AJ$2:$AJ$167,TRUE))*economics!$AM$2:$AM$167))/(SUMPRODUCT((economics!$AG$2:$AG$167=$B46)*(economics!$D$2:$D$167="whr")*economics!$AI$2:$AI$167*(_xlfn.NORM.DIST(AM$3,economics!$AK$2:$AK$167,economics!$AJ$2:$AJ$167,TRUE)-_xlfn.NORM.DIST(AM$30,economics!$AK$2:$AK$167,economics!$AJ$2:$AJ$167,TRUE)))),"")</f>
        <v>34.828315468761694</v>
      </c>
      <c r="AN46">
        <f t="array" ref="AN46">IFERROR((SUMPRODUCT((economics!$AG$2:$AG$167=$B46)*(economics!$D$2:$D$167="whr")*economics!$AI$2:$AI$167*(_xlfn.NORM.DIST(AN$3,economics!$AK$2:$AK$167,economics!$AJ$2:$AJ$167,TRUE)-_xlfn.NORM.DIST(AN$30,economics!$AK$2:$AK$167,economics!$AJ$2:$AJ$167,TRUE))*economics!$AM$2:$AM$167))/(SUMPRODUCT((economics!$AG$2:$AG$167=$B46)*(economics!$D$2:$D$167="whr")*economics!$AI$2:$AI$167*(_xlfn.NORM.DIST(AN$3,economics!$AK$2:$AK$167,economics!$AJ$2:$AJ$167,TRUE)-_xlfn.NORM.DIST(AN$30,economics!$AK$2:$AK$167,economics!$AJ$2:$AJ$167,TRUE)))),"")</f>
        <v>34.865358880117888</v>
      </c>
      <c r="AO46">
        <f t="array" ref="AO46">IFERROR((SUMPRODUCT((economics!$AG$2:$AG$167=$B46)*(economics!$D$2:$D$167="whr")*economics!$AI$2:$AI$167*(_xlfn.NORM.DIST(AO$3,economics!$AK$2:$AK$167,economics!$AJ$2:$AJ$167,TRUE)-_xlfn.NORM.DIST(AO$30,economics!$AK$2:$AK$167,economics!$AJ$2:$AJ$167,TRUE))*economics!$AM$2:$AM$167))/(SUMPRODUCT((economics!$AG$2:$AG$167=$B46)*(economics!$D$2:$D$167="whr")*economics!$AI$2:$AI$167*(_xlfn.NORM.DIST(AO$3,economics!$AK$2:$AK$167,economics!$AJ$2:$AJ$167,TRUE)-_xlfn.NORM.DIST(AO$30,economics!$AK$2:$AK$167,economics!$AJ$2:$AJ$167,TRUE)))),"")</f>
        <v>34.880670944696874</v>
      </c>
      <c r="AP46">
        <f t="array" ref="AP46">IFERROR((SUMPRODUCT((economics!$AG$2:$AG$167=$B46)*(economics!$D$2:$D$167="whr")*economics!$AI$2:$AI$167*(_xlfn.NORM.DIST(AP$3,economics!$AK$2:$AK$167,economics!$AJ$2:$AJ$167,TRUE)-_xlfn.NORM.DIST(AP$30,economics!$AK$2:$AK$167,economics!$AJ$2:$AJ$167,TRUE))*economics!$AM$2:$AM$167))/(SUMPRODUCT((economics!$AG$2:$AG$167=$B46)*(economics!$D$2:$D$167="whr")*economics!$AI$2:$AI$167*(_xlfn.NORM.DIST(AP$3,economics!$AK$2:$AK$167,economics!$AJ$2:$AJ$167,TRUE)-_xlfn.NORM.DIST(AP$30,economics!$AK$2:$AK$167,economics!$AJ$2:$AJ$167,TRUE)))),"")</f>
        <v>34.886694358631786</v>
      </c>
      <c r="AQ46">
        <f t="array" ref="AQ46">IFERROR((SUMPRODUCT((economics!$AG$2:$AG$167=$B46)*(economics!$D$2:$D$167="whr")*economics!$AI$2:$AI$167*(_xlfn.NORM.DIST(AQ$3,economics!$AK$2:$AK$167,economics!$AJ$2:$AJ$167,TRUE)-_xlfn.NORM.DIST(AQ$30,economics!$AK$2:$AK$167,economics!$AJ$2:$AJ$167,TRUE))*economics!$AM$2:$AM$167))/(SUMPRODUCT((economics!$AG$2:$AG$167=$B46)*(economics!$D$2:$D$167="whr")*economics!$AI$2:$AI$167*(_xlfn.NORM.DIST(AQ$3,economics!$AK$2:$AK$167,economics!$AJ$2:$AJ$167,TRUE)-_xlfn.NORM.DIST(AQ$30,economics!$AK$2:$AK$167,economics!$AJ$2:$AJ$167,TRUE)))),"")</f>
        <v>34.888959399356708</v>
      </c>
      <c r="AR46">
        <f t="array" ref="AR46">IFERROR((SUMPRODUCT((economics!$AG$2:$AG$167=$B46)*(economics!$D$2:$D$167="whr")*economics!$AI$2:$AI$167*(_xlfn.NORM.DIST(AR$3,economics!$AK$2:$AK$167,economics!$AJ$2:$AJ$167,TRUE)-_xlfn.NORM.DIST(AR$30,economics!$AK$2:$AK$167,economics!$AJ$2:$AJ$167,TRUE))*economics!$AM$2:$AM$167))/(SUMPRODUCT((economics!$AG$2:$AG$167=$B46)*(economics!$D$2:$D$167="whr")*economics!$AI$2:$AI$167*(_xlfn.NORM.DIST(AR$3,economics!$AK$2:$AK$167,economics!$AJ$2:$AJ$167,TRUE)-_xlfn.NORM.DIST(AR$30,economics!$AK$2:$AK$167,economics!$AJ$2:$AJ$167,TRUE)))),"")</f>
        <v>34.889775225079532</v>
      </c>
      <c r="AS46">
        <f t="array" ref="AS46">IFERROR((SUMPRODUCT((economics!$AG$2:$AG$167=$B46)*(economics!$D$2:$D$167="whr")*economics!$AI$2:$AI$167*(_xlfn.NORM.DIST(AS$3,economics!$AK$2:$AK$167,economics!$AJ$2:$AJ$167,TRUE)-_xlfn.NORM.DIST(AS$30,economics!$AK$2:$AK$167,economics!$AJ$2:$AJ$167,TRUE))*economics!$AM$2:$AM$167))/(SUMPRODUCT((economics!$AG$2:$AG$167=$B46)*(economics!$D$2:$D$167="whr")*economics!$AI$2:$AI$167*(_xlfn.NORM.DIST(AS$3,economics!$AK$2:$AK$167,economics!$AJ$2:$AJ$167,TRUE)-_xlfn.NORM.DIST(AS$30,economics!$AK$2:$AK$167,economics!$AJ$2:$AJ$167,TRUE)))),"")</f>
        <v>34.890056924622876</v>
      </c>
      <c r="AT46">
        <f t="array" ref="AT46">IFERROR((SUMPRODUCT((economics!$AG$2:$AG$167=$B46)*(economics!$D$2:$D$167="whr")*economics!$AI$2:$AI$167*(_xlfn.NORM.DIST(AT$3,economics!$AK$2:$AK$167,economics!$AJ$2:$AJ$167,TRUE)-_xlfn.NORM.DIST(AT$30,economics!$AK$2:$AK$167,economics!$AJ$2:$AJ$167,TRUE))*economics!$AM$2:$AM$167))/(SUMPRODUCT((economics!$AG$2:$AG$167=$B46)*(economics!$D$2:$D$167="whr")*economics!$AI$2:$AI$167*(_xlfn.NORM.DIST(AT$3,economics!$AK$2:$AK$167,economics!$AJ$2:$AJ$167,TRUE)-_xlfn.NORM.DIST(AT$30,economics!$AK$2:$AK$167,economics!$AJ$2:$AJ$167,TRUE)))),"")</f>
        <v>34.890150210117028</v>
      </c>
      <c r="AU46">
        <f t="array" ref="AU46">IFERROR((SUMPRODUCT((economics!$AG$2:$AG$167=$B46)*(economics!$D$2:$D$167="whr")*economics!$AI$2:$AI$167*(_xlfn.NORM.DIST(AU$3,economics!$AK$2:$AK$167,economics!$AJ$2:$AJ$167,TRUE)-_xlfn.NORM.DIST(AU$30,economics!$AK$2:$AK$167,economics!$AJ$2:$AJ$167,TRUE))*economics!$AM$2:$AM$167))/(SUMPRODUCT((economics!$AG$2:$AG$167=$B46)*(economics!$D$2:$D$167="whr")*economics!$AI$2:$AI$167*(_xlfn.NORM.DIST(AU$3,economics!$AK$2:$AK$167,economics!$AJ$2:$AJ$167,TRUE)-_xlfn.NORM.DIST(AU$30,economics!$AK$2:$AK$167,economics!$AJ$2:$AJ$167,TRUE)))),"")</f>
        <v>34.890179842562731</v>
      </c>
      <c r="AV46">
        <f t="array" ref="AV46">IFERROR((SUMPRODUCT((economics!$AG$2:$AG$167=$B46)*(economics!$D$2:$D$167="whr")*economics!$AI$2:$AI$167*(_xlfn.NORM.DIST(AV$3,economics!$AK$2:$AK$167,economics!$AJ$2:$AJ$167,TRUE)-_xlfn.NORM.DIST(AV$30,economics!$AK$2:$AK$167,economics!$AJ$2:$AJ$167,TRUE))*economics!$AM$2:$AM$167))/(SUMPRODUCT((economics!$AG$2:$AG$167=$B46)*(economics!$D$2:$D$167="whr")*economics!$AI$2:$AI$167*(_xlfn.NORM.DIST(AV$3,economics!$AK$2:$AK$167,economics!$AJ$2:$AJ$167,TRUE)-_xlfn.NORM.DIST(AV$30,economics!$AK$2:$AK$167,economics!$AJ$2:$AJ$167,TRUE)))),"")</f>
        <v>34.890188872766529</v>
      </c>
      <c r="AW46">
        <f t="array" ref="AW46">IFERROR((SUMPRODUCT((economics!$AG$2:$AG$167=$B46)*(economics!$D$2:$D$167="whr")*economics!$AI$2:$AI$167*(_xlfn.NORM.DIST(AW$3,economics!$AK$2:$AK$167,economics!$AJ$2:$AJ$167,TRUE)-_xlfn.NORM.DIST(AW$30,economics!$AK$2:$AK$167,economics!$AJ$2:$AJ$167,TRUE))*economics!$AM$2:$AM$167))/(SUMPRODUCT((economics!$AG$2:$AG$167=$B46)*(economics!$D$2:$D$167="whr")*economics!$AI$2:$AI$167*(_xlfn.NORM.DIST(AW$3,economics!$AK$2:$AK$167,economics!$AJ$2:$AJ$167,TRUE)-_xlfn.NORM.DIST(AW$30,economics!$AK$2:$AK$167,economics!$AJ$2:$AJ$167,TRUE)))),"")</f>
        <v>34.890191512990661</v>
      </c>
      <c r="AX46">
        <f t="array" ref="AX46">IFERROR((SUMPRODUCT((economics!$AG$2:$AG$167=$B46)*(economics!$D$2:$D$167="whr")*economics!$AI$2:$AI$167*(_xlfn.NORM.DIST(AX$3,economics!$AK$2:$AK$167,economics!$AJ$2:$AJ$167,TRUE)-_xlfn.NORM.DIST(AX$30,economics!$AK$2:$AK$167,economics!$AJ$2:$AJ$167,TRUE))*economics!$AM$2:$AM$167))/(SUMPRODUCT((economics!$AG$2:$AG$167=$B46)*(economics!$D$2:$D$167="whr")*economics!$AI$2:$AI$167*(_xlfn.NORM.DIST(AX$3,economics!$AK$2:$AK$167,economics!$AJ$2:$AJ$167,TRUE)-_xlfn.NORM.DIST(AX$30,economics!$AK$2:$AK$167,economics!$AJ$2:$AJ$167,TRUE)))),"")</f>
        <v>34.890192253664502</v>
      </c>
      <c r="AY46">
        <f t="array" ref="AY46">IFERROR((SUMPRODUCT((economics!$AG$2:$AG$167=$B46)*(economics!$D$2:$D$167="whr")*economics!$AI$2:$AI$167*(_xlfn.NORM.DIST(AY$3,economics!$AK$2:$AK$167,economics!$AJ$2:$AJ$167,TRUE)-_xlfn.NORM.DIST(AY$30,economics!$AK$2:$AK$167,economics!$AJ$2:$AJ$167,TRUE))*economics!$AM$2:$AM$167))/(SUMPRODUCT((economics!$AG$2:$AG$167=$B46)*(economics!$D$2:$D$167="whr")*economics!$AI$2:$AI$167*(_xlfn.NORM.DIST(AY$3,economics!$AK$2:$AK$167,economics!$AJ$2:$AJ$167,TRUE)-_xlfn.NORM.DIST(AY$30,economics!$AK$2:$AK$167,economics!$AJ$2:$AJ$167,TRUE)))),"")</f>
        <v>34.890192453044584</v>
      </c>
      <c r="AZ46">
        <f t="array" ref="AZ46">IFERROR((SUMPRODUCT((economics!$AG$2:$AG$167=$B46)*(economics!$D$2:$D$167="whr")*economics!$AI$2:$AI$167*(_xlfn.NORM.DIST(AZ$3,economics!$AK$2:$AK$167,economics!$AJ$2:$AJ$167,TRUE)-_xlfn.NORM.DIST(AZ$30,economics!$AK$2:$AK$167,economics!$AJ$2:$AJ$167,TRUE))*economics!$AM$2:$AM$167))/(SUMPRODUCT((economics!$AG$2:$AG$167=$B46)*(economics!$D$2:$D$167="whr")*economics!$AI$2:$AI$167*(_xlfn.NORM.DIST(AZ$3,economics!$AK$2:$AK$167,economics!$AJ$2:$AJ$167,TRUE)-_xlfn.NORM.DIST(AZ$30,economics!$AK$2:$AK$167,economics!$AJ$2:$AJ$167,TRUE)))),"")</f>
        <v>34.89019250454708</v>
      </c>
      <c r="BA46">
        <f t="array" ref="BA46">IFERROR((SUMPRODUCT((economics!$AG$2:$AG$167=$B46)*(economics!$D$2:$D$167="whr")*economics!$AI$2:$AI$167*(_xlfn.NORM.DIST(BA$3,economics!$AK$2:$AK$167,economics!$AJ$2:$AJ$167,TRUE)-_xlfn.NORM.DIST(BA$30,economics!$AK$2:$AK$167,economics!$AJ$2:$AJ$167,TRUE))*economics!$AM$2:$AM$167))/(SUMPRODUCT((economics!$AG$2:$AG$167=$B46)*(economics!$D$2:$D$167="whr")*economics!$AI$2:$AI$167*(_xlfn.NORM.DIST(BA$3,economics!$AK$2:$AK$167,economics!$AJ$2:$AJ$167,TRUE)-_xlfn.NORM.DIST(BA$30,economics!$AK$2:$AK$167,economics!$AJ$2:$AJ$167,TRUE)))),"")</f>
        <v>34.890192517313977</v>
      </c>
      <c r="BB46">
        <f t="array" ref="BB46">IFERROR((SUMPRODUCT((economics!$AG$2:$AG$167=$B46)*(economics!$D$2:$D$167="whr")*economics!$AI$2:$AI$167*(_xlfn.NORM.DIST(BB$3,economics!$AK$2:$AK$167,economics!$AJ$2:$AJ$167,TRUE)-_xlfn.NORM.DIST(BB$30,economics!$AK$2:$AK$167,economics!$AJ$2:$AJ$167,TRUE))*economics!$AM$2:$AM$167))/(SUMPRODUCT((economics!$AG$2:$AG$167=$B46)*(economics!$D$2:$D$167="whr")*economics!$AI$2:$AI$167*(_xlfn.NORM.DIST(BB$3,economics!$AK$2:$AK$167,economics!$AJ$2:$AJ$167,TRUE)-_xlfn.NORM.DIST(BB$30,economics!$AK$2:$AK$167,economics!$AJ$2:$AJ$167,TRUE)))),"")</f>
        <v>34.890192520351228</v>
      </c>
      <c r="BC46">
        <f t="array" ref="BC46">IFERROR((SUMPRODUCT((economics!$AG$2:$AG$167=$B46)*(economics!$D$2:$D$167="whr")*economics!$AI$2:$AI$167*(_xlfn.NORM.DIST(BC$3,economics!$AK$2:$AK$167,economics!$AJ$2:$AJ$167,TRUE)-_xlfn.NORM.DIST(BC$30,economics!$AK$2:$AK$167,economics!$AJ$2:$AJ$167,TRUE))*economics!$AM$2:$AM$167))/(SUMPRODUCT((economics!$AG$2:$AG$167=$B46)*(economics!$D$2:$D$167="whr")*economics!$AI$2:$AI$167*(_xlfn.NORM.DIST(BC$3,economics!$AK$2:$AK$167,economics!$AJ$2:$AJ$167,TRUE)-_xlfn.NORM.DIST(BC$30,economics!$AK$2:$AK$167,economics!$AJ$2:$AJ$167,TRUE)))),"")</f>
        <v>34.890192521044753</v>
      </c>
      <c r="BD46">
        <f t="array" ref="BD46">IFERROR((SUMPRODUCT((economics!$AG$2:$AG$167=$B46)*(economics!$D$2:$D$167="whr")*economics!$AI$2:$AI$167*(_xlfn.NORM.DIST(BD$3,economics!$AK$2:$AK$167,economics!$AJ$2:$AJ$167,TRUE)-_xlfn.NORM.DIST(BD$30,economics!$AK$2:$AK$167,economics!$AJ$2:$AJ$167,TRUE))*economics!$AM$2:$AM$167))/(SUMPRODUCT((economics!$AG$2:$AG$167=$B46)*(economics!$D$2:$D$167="whr")*economics!$AI$2:$AI$167*(_xlfn.NORM.DIST(BD$3,economics!$AK$2:$AK$167,economics!$AJ$2:$AJ$167,TRUE)-_xlfn.NORM.DIST(BD$30,economics!$AK$2:$AK$167,economics!$AJ$2:$AJ$167,TRUE)))),"")</f>
        <v>34.890192521196489</v>
      </c>
      <c r="BE46">
        <f t="array" ref="BE46">IFERROR((SUMPRODUCT((economics!$AG$2:$AG$167=$B46)*(economics!$D$2:$D$167="whr")*economics!$AI$2:$AI$167*(_xlfn.NORM.DIST(BE$3,economics!$AK$2:$AK$167,economics!$AJ$2:$AJ$167,TRUE)-_xlfn.NORM.DIST(BE$30,economics!$AK$2:$AK$167,economics!$AJ$2:$AJ$167,TRUE))*economics!$AM$2:$AM$167))/(SUMPRODUCT((economics!$AG$2:$AG$167=$B46)*(economics!$D$2:$D$167="whr")*economics!$AI$2:$AI$167*(_xlfn.NORM.DIST(BE$3,economics!$AK$2:$AK$167,economics!$AJ$2:$AJ$167,TRUE)-_xlfn.NORM.DIST(BE$30,economics!$AK$2:$AK$167,economics!$AJ$2:$AJ$167,TRUE)))),"")</f>
        <v>34.890192521228698</v>
      </c>
      <c r="BF46">
        <f t="array" ref="BF46">IFERROR((SUMPRODUCT((economics!$AG$2:$AG$167=$B46)*(economics!$D$2:$D$167="whr")*economics!$AI$2:$AI$167*(_xlfn.NORM.DIST(BF$3,economics!$AK$2:$AK$167,economics!$AJ$2:$AJ$167,TRUE)-_xlfn.NORM.DIST(BF$30,economics!$AK$2:$AK$167,economics!$AJ$2:$AJ$167,TRUE))*economics!$AM$2:$AM$167))/(SUMPRODUCT((economics!$AG$2:$AG$167=$B46)*(economics!$D$2:$D$167="whr")*economics!$AI$2:$AI$167*(_xlfn.NORM.DIST(BF$3,economics!$AK$2:$AK$167,economics!$AJ$2:$AJ$167,TRUE)-_xlfn.NORM.DIST(BF$30,economics!$AK$2:$AK$167,economics!$AJ$2:$AJ$167,TRUE)))),"")</f>
        <v>34.890192521235157</v>
      </c>
      <c r="BG46">
        <f t="array" ref="BG46">IFERROR((SUMPRODUCT((economics!$AG$2:$AG$167=$B46)*(economics!$D$2:$D$167="whr")*economics!$AI$2:$AI$167*(_xlfn.NORM.DIST(BG$3,economics!$AK$2:$AK$167,economics!$AJ$2:$AJ$167,TRUE)-_xlfn.NORM.DIST(BG$30,economics!$AK$2:$AK$167,economics!$AJ$2:$AJ$167,TRUE))*economics!$AM$2:$AM$167))/(SUMPRODUCT((economics!$AG$2:$AG$167=$B46)*(economics!$D$2:$D$167="whr")*economics!$AI$2:$AI$167*(_xlfn.NORM.DIST(BG$3,economics!$AK$2:$AK$167,economics!$AJ$2:$AJ$167,TRUE)-_xlfn.NORM.DIST(BG$30,economics!$AK$2:$AK$167,economics!$AJ$2:$AJ$167,TRUE)))),"")</f>
        <v>34.890192521236145</v>
      </c>
      <c r="BH46">
        <f t="array" ref="BH46">IFERROR((SUMPRODUCT((economics!$AG$2:$AG$167=$B46)*(economics!$D$2:$D$167="whr")*economics!$AI$2:$AI$167*(_xlfn.NORM.DIST(BH$3,economics!$AK$2:$AK$167,economics!$AJ$2:$AJ$167,TRUE)-_xlfn.NORM.DIST(BH$30,economics!$AK$2:$AK$167,economics!$AJ$2:$AJ$167,TRUE))*economics!$AM$2:$AM$167))/(SUMPRODUCT((economics!$AG$2:$AG$167=$B46)*(economics!$D$2:$D$167="whr")*economics!$AI$2:$AI$167*(_xlfn.NORM.DIST(BH$3,economics!$AK$2:$AK$167,economics!$AJ$2:$AJ$167,TRUE)-_xlfn.NORM.DIST(BH$30,economics!$AK$2:$AK$167,economics!$AJ$2:$AJ$167,TRUE)))),"")</f>
        <v>34.890192521236592</v>
      </c>
      <c r="BI46">
        <f t="array" ref="BI46">IFERROR((SUMPRODUCT((economics!$AG$2:$AG$167=$B46)*(economics!$D$2:$D$167="whr")*economics!$AI$2:$AI$167*(_xlfn.NORM.DIST(BI$3,economics!$AK$2:$AK$167,economics!$AJ$2:$AJ$167,TRUE)-_xlfn.NORM.DIST(BI$30,economics!$AK$2:$AK$167,economics!$AJ$2:$AJ$167,TRUE))*economics!$AM$2:$AM$167))/(SUMPRODUCT((economics!$AG$2:$AG$167=$B46)*(economics!$D$2:$D$167="whr")*economics!$AI$2:$AI$167*(_xlfn.NORM.DIST(BI$3,economics!$AK$2:$AK$167,economics!$AJ$2:$AJ$167,TRUE)-_xlfn.NORM.DIST(BI$30,economics!$AK$2:$AK$167,economics!$AJ$2:$AJ$167,TRUE)))),"")</f>
        <v>34.890192521236592</v>
      </c>
      <c r="BJ46">
        <f t="array" ref="BJ46">IFERROR((SUMPRODUCT((economics!$AG$2:$AG$167=$B46)*(economics!$D$2:$D$167="whr")*economics!$AI$2:$AI$167*(_xlfn.NORM.DIST(BJ$3,economics!$AK$2:$AK$167,economics!$AJ$2:$AJ$167,TRUE)-_xlfn.NORM.DIST(BJ$30,economics!$AK$2:$AK$167,economics!$AJ$2:$AJ$167,TRUE))*economics!$AM$2:$AM$167))/(SUMPRODUCT((economics!$AG$2:$AG$167=$B46)*(economics!$D$2:$D$167="whr")*economics!$AI$2:$AI$167*(_xlfn.NORM.DIST(BJ$3,economics!$AK$2:$AK$167,economics!$AJ$2:$AJ$167,TRUE)-_xlfn.NORM.DIST(BJ$30,economics!$AK$2:$AK$167,economics!$AJ$2:$AJ$167,TRUE)))),"")</f>
        <v>34.890192521236592</v>
      </c>
      <c r="BK46">
        <f t="array" ref="BK46">IFERROR((SUMPRODUCT((economics!$AG$2:$AG$167=$B46)*(economics!$D$2:$D$167="whr")*economics!$AI$2:$AI$167*(_xlfn.NORM.DIST(BK$3,economics!$AK$2:$AK$167,economics!$AJ$2:$AJ$167,TRUE)-_xlfn.NORM.DIST(BK$30,economics!$AK$2:$AK$167,economics!$AJ$2:$AJ$167,TRUE))*economics!$AM$2:$AM$167))/(SUMPRODUCT((economics!$AG$2:$AG$167=$B46)*(economics!$D$2:$D$167="whr")*economics!$AI$2:$AI$167*(_xlfn.NORM.DIST(BK$3,economics!$AK$2:$AK$167,economics!$AJ$2:$AJ$167,TRUE)-_xlfn.NORM.DIST(BK$30,economics!$AK$2:$AK$167,economics!$AJ$2:$AJ$167,TRUE)))),"")</f>
        <v>34.890192521236592</v>
      </c>
      <c r="BL46">
        <f t="array" ref="BL46">IFERROR((SUMPRODUCT((economics!$AG$2:$AG$167=$B46)*(economics!$D$2:$D$167="whr")*economics!$AI$2:$AI$167*(_xlfn.NORM.DIST(BL$3,economics!$AK$2:$AK$167,economics!$AJ$2:$AJ$167,TRUE)-_xlfn.NORM.DIST(BL$30,economics!$AK$2:$AK$167,economics!$AJ$2:$AJ$167,TRUE))*economics!$AM$2:$AM$167))/(SUMPRODUCT((economics!$AG$2:$AG$167=$B46)*(economics!$D$2:$D$167="whr")*economics!$AI$2:$AI$167*(_xlfn.NORM.DIST(BL$3,economics!$AK$2:$AK$167,economics!$AJ$2:$AJ$167,TRUE)-_xlfn.NORM.DIST(BL$30,economics!$AK$2:$AK$167,economics!$AJ$2:$AJ$167,TRUE)))),"")</f>
        <v>34.890192521236592</v>
      </c>
      <c r="BM46">
        <f t="array" ref="BM46">IFERROR((SUMPRODUCT((economics!$AG$2:$AG$167=$B46)*(economics!$D$2:$D$167="whr")*economics!$AI$2:$AI$167*(_xlfn.NORM.DIST(BM$3,economics!$AK$2:$AK$167,economics!$AJ$2:$AJ$167,TRUE)-_xlfn.NORM.DIST(BM$30,economics!$AK$2:$AK$167,economics!$AJ$2:$AJ$167,TRUE))*economics!$AM$2:$AM$167))/(SUMPRODUCT((economics!$AG$2:$AG$167=$B46)*(economics!$D$2:$D$167="whr")*economics!$AI$2:$AI$167*(_xlfn.NORM.DIST(BM$3,economics!$AK$2:$AK$167,economics!$AJ$2:$AJ$167,TRUE)-_xlfn.NORM.DIST(BM$30,economics!$AK$2:$AK$167,economics!$AJ$2:$AJ$167,TRUE)))),"")</f>
        <v>34.890192521236592</v>
      </c>
      <c r="BN46">
        <f t="array" ref="BN46">IFERROR((SUMPRODUCT((economics!$AG$2:$AG$167=$B46)*(economics!$D$2:$D$167="whr")*economics!$AI$2:$AI$167*(_xlfn.NORM.DIST(BN$3,economics!$AK$2:$AK$167,economics!$AJ$2:$AJ$167,TRUE)-_xlfn.NORM.DIST(BN$30,economics!$AK$2:$AK$167,economics!$AJ$2:$AJ$167,TRUE))*economics!$AM$2:$AM$167))/(SUMPRODUCT((economics!$AG$2:$AG$167=$B46)*(economics!$D$2:$D$167="whr")*economics!$AI$2:$AI$167*(_xlfn.NORM.DIST(BN$3,economics!$AK$2:$AK$167,economics!$AJ$2:$AJ$167,TRUE)-_xlfn.NORM.DIST(BN$30,economics!$AK$2:$AK$167,economics!$AJ$2:$AJ$167,TRUE)))),"")</f>
        <v>34.890192521236592</v>
      </c>
      <c r="BO46">
        <f t="array" ref="BO46">IFERROR((SUMPRODUCT((economics!$AG$2:$AG$167=$B46)*(economics!$D$2:$D$167="whr")*economics!$AI$2:$AI$167*(_xlfn.NORM.DIST(BO$3,economics!$AK$2:$AK$167,economics!$AJ$2:$AJ$167,TRUE)-_xlfn.NORM.DIST(BO$30,economics!$AK$2:$AK$167,economics!$AJ$2:$AJ$167,TRUE))*economics!$AM$2:$AM$167))/(SUMPRODUCT((economics!$AG$2:$AG$167=$B46)*(economics!$D$2:$D$167="whr")*economics!$AI$2:$AI$167*(_xlfn.NORM.DIST(BO$3,economics!$AK$2:$AK$167,economics!$AJ$2:$AJ$167,TRUE)-_xlfn.NORM.DIST(BO$30,economics!$AK$2:$AK$167,economics!$AJ$2:$AJ$167,TRUE)))),"")</f>
        <v>34.890192521236592</v>
      </c>
      <c r="BP46">
        <f t="array" ref="BP46">IFERROR((SUMPRODUCT((economics!$AG$2:$AG$167=$B46)*(economics!$D$2:$D$167="whr")*economics!$AI$2:$AI$167*(_xlfn.NORM.DIST(BP$3,economics!$AK$2:$AK$167,economics!$AJ$2:$AJ$167,TRUE)-_xlfn.NORM.DIST(BP$30,economics!$AK$2:$AK$167,economics!$AJ$2:$AJ$167,TRUE))*economics!$AM$2:$AM$167))/(SUMPRODUCT((economics!$AG$2:$AG$167=$B46)*(economics!$D$2:$D$167="whr")*economics!$AI$2:$AI$167*(_xlfn.NORM.DIST(BP$3,economics!$AK$2:$AK$167,economics!$AJ$2:$AJ$167,TRUE)-_xlfn.NORM.DIST(BP$30,economics!$AK$2:$AK$167,economics!$AJ$2:$AJ$167,TRUE)))),"")</f>
        <v>34.890192521236592</v>
      </c>
      <c r="BQ46">
        <f t="array" ref="BQ46">IFERROR((SUMPRODUCT((economics!$AG$2:$AG$167=$B46)*(economics!$D$2:$D$167="whr")*economics!$AI$2:$AI$167*(_xlfn.NORM.DIST(BQ$3,economics!$AK$2:$AK$167,economics!$AJ$2:$AJ$167,TRUE)-_xlfn.NORM.DIST(BQ$30,economics!$AK$2:$AK$167,economics!$AJ$2:$AJ$167,TRUE))*economics!$AM$2:$AM$167))/(SUMPRODUCT((economics!$AG$2:$AG$167=$B46)*(economics!$D$2:$D$167="whr")*economics!$AI$2:$AI$167*(_xlfn.NORM.DIST(BQ$3,economics!$AK$2:$AK$167,economics!$AJ$2:$AJ$167,TRUE)-_xlfn.NORM.DIST(BQ$30,economics!$AK$2:$AK$167,economics!$AJ$2:$AJ$167,TRUE)))),"")</f>
        <v>34.890192521236592</v>
      </c>
      <c r="BR46">
        <f t="array" ref="BR46">IFERROR((SUMPRODUCT((economics!$AG$2:$AG$167=$B46)*(economics!$D$2:$D$167="whr")*economics!$AI$2:$AI$167*(_xlfn.NORM.DIST(BR$3,economics!$AK$2:$AK$167,economics!$AJ$2:$AJ$167,TRUE)-_xlfn.NORM.DIST(BR$30,economics!$AK$2:$AK$167,economics!$AJ$2:$AJ$167,TRUE))*economics!$AM$2:$AM$167))/(SUMPRODUCT((economics!$AG$2:$AG$167=$B46)*(economics!$D$2:$D$167="whr")*economics!$AI$2:$AI$167*(_xlfn.NORM.DIST(BR$3,economics!$AK$2:$AK$167,economics!$AJ$2:$AJ$167,TRUE)-_xlfn.NORM.DIST(BR$30,economics!$AK$2:$AK$167,economics!$AJ$2:$AJ$167,TRUE)))),"")</f>
        <v>34.890192521236592</v>
      </c>
      <c r="BS46">
        <f t="array" ref="BS46">IFERROR((SUMPRODUCT((economics!$AG$2:$AG$167=$B46)*(economics!$D$2:$D$167="whr")*economics!$AI$2:$AI$167*(_xlfn.NORM.DIST(BS$3,economics!$AK$2:$AK$167,economics!$AJ$2:$AJ$167,TRUE)-_xlfn.NORM.DIST(BS$30,economics!$AK$2:$AK$167,economics!$AJ$2:$AJ$167,TRUE))*economics!$AM$2:$AM$167))/(SUMPRODUCT((economics!$AG$2:$AG$167=$B46)*(economics!$D$2:$D$167="whr")*economics!$AI$2:$AI$167*(_xlfn.NORM.DIST(BS$3,economics!$AK$2:$AK$167,economics!$AJ$2:$AJ$167,TRUE)-_xlfn.NORM.DIST(BS$30,economics!$AK$2:$AK$167,economics!$AJ$2:$AJ$167,TRUE)))),"")</f>
        <v>34.890192521236592</v>
      </c>
      <c r="BT46">
        <f t="array" ref="BT46">IFERROR((SUMPRODUCT((economics!$AG$2:$AG$167=$B46)*(economics!$D$2:$D$167="whr")*economics!$AI$2:$AI$167*(_xlfn.NORM.DIST(BT$3,economics!$AK$2:$AK$167,economics!$AJ$2:$AJ$167,TRUE)-_xlfn.NORM.DIST(BT$30,economics!$AK$2:$AK$167,economics!$AJ$2:$AJ$167,TRUE))*economics!$AM$2:$AM$167))/(SUMPRODUCT((economics!$AG$2:$AG$167=$B46)*(economics!$D$2:$D$167="whr")*economics!$AI$2:$AI$167*(_xlfn.NORM.DIST(BT$3,economics!$AK$2:$AK$167,economics!$AJ$2:$AJ$167,TRUE)-_xlfn.NORM.DIST(BT$30,economics!$AK$2:$AK$167,economics!$AJ$2:$AJ$167,TRUE)))),"")</f>
        <v>34.890192521236592</v>
      </c>
      <c r="BU46">
        <f t="array" ref="BU46">IFERROR((SUMPRODUCT((economics!$AG$2:$AG$167=$B46)*(economics!$D$2:$D$167="whr")*economics!$AI$2:$AI$167*(_xlfn.NORM.DIST(BU$3,economics!$AK$2:$AK$167,economics!$AJ$2:$AJ$167,TRUE)-_xlfn.NORM.DIST(BU$30,economics!$AK$2:$AK$167,economics!$AJ$2:$AJ$167,TRUE))*economics!$AM$2:$AM$167))/(SUMPRODUCT((economics!$AG$2:$AG$167=$B46)*(economics!$D$2:$D$167="whr")*economics!$AI$2:$AI$167*(_xlfn.NORM.DIST(BU$3,economics!$AK$2:$AK$167,economics!$AJ$2:$AJ$167,TRUE)-_xlfn.NORM.DIST(BU$30,economics!$AK$2:$AK$167,economics!$AJ$2:$AJ$167,TRUE)))),"")</f>
        <v>34.890192521236592</v>
      </c>
      <c r="BV46">
        <f t="array" ref="BV46">IFERROR((SUMPRODUCT((economics!$AG$2:$AG$167=$B46)*(economics!$D$2:$D$167="whr")*economics!$AI$2:$AI$167*(_xlfn.NORM.DIST(BV$3,economics!$AK$2:$AK$167,economics!$AJ$2:$AJ$167,TRUE)-_xlfn.NORM.DIST(BV$30,economics!$AK$2:$AK$167,economics!$AJ$2:$AJ$167,TRUE))*economics!$AM$2:$AM$167))/(SUMPRODUCT((economics!$AG$2:$AG$167=$B46)*(economics!$D$2:$D$167="whr")*economics!$AI$2:$AI$167*(_xlfn.NORM.DIST(BV$3,economics!$AK$2:$AK$167,economics!$AJ$2:$AJ$167,TRUE)-_xlfn.NORM.DIST(BV$30,economics!$AK$2:$AK$167,economics!$AJ$2:$AJ$167,TRUE)))),"")</f>
        <v>34.890192521236592</v>
      </c>
      <c r="BW46">
        <f t="array" ref="BW46">IFERROR((SUMPRODUCT((economics!$AG$2:$AG$167=$B46)*(economics!$D$2:$D$167="whr")*economics!$AI$2:$AI$167*(_xlfn.NORM.DIST(BW$3,economics!$AK$2:$AK$167,economics!$AJ$2:$AJ$167,TRUE)-_xlfn.NORM.DIST(BW$30,economics!$AK$2:$AK$167,economics!$AJ$2:$AJ$167,TRUE))*economics!$AM$2:$AM$167))/(SUMPRODUCT((economics!$AG$2:$AG$167=$B46)*(economics!$D$2:$D$167="whr")*economics!$AI$2:$AI$167*(_xlfn.NORM.DIST(BW$3,economics!$AK$2:$AK$167,economics!$AJ$2:$AJ$167,TRUE)-_xlfn.NORM.DIST(BW$30,economics!$AK$2:$AK$167,economics!$AJ$2:$AJ$167,TRUE)))),"")</f>
        <v>34.890192521236592</v>
      </c>
      <c r="BX46">
        <f t="array" ref="BX46">IFERROR((SUMPRODUCT((economics!$AG$2:$AG$167=$B46)*(economics!$D$2:$D$167="whr")*economics!$AI$2:$AI$167*(_xlfn.NORM.DIST(BX$3,economics!$AK$2:$AK$167,economics!$AJ$2:$AJ$167,TRUE)-_xlfn.NORM.DIST(BX$30,economics!$AK$2:$AK$167,economics!$AJ$2:$AJ$167,TRUE))*economics!$AM$2:$AM$167))/(SUMPRODUCT((economics!$AG$2:$AG$167=$B46)*(economics!$D$2:$D$167="whr")*economics!$AI$2:$AI$167*(_xlfn.NORM.DIST(BX$3,economics!$AK$2:$AK$167,economics!$AJ$2:$AJ$167,TRUE)-_xlfn.NORM.DIST(BX$30,economics!$AK$2:$AK$167,economics!$AJ$2:$AJ$167,TRUE)))),"")</f>
        <v>34.890192521236592</v>
      </c>
      <c r="BY46">
        <f t="array" ref="BY46">IFERROR((SUMPRODUCT((economics!$AG$2:$AG$167=$B46)*(economics!$D$2:$D$167="whr")*economics!$AI$2:$AI$167*(_xlfn.NORM.DIST(BY$3,economics!$AK$2:$AK$167,economics!$AJ$2:$AJ$167,TRUE)-_xlfn.NORM.DIST(BY$30,economics!$AK$2:$AK$167,economics!$AJ$2:$AJ$167,TRUE))*economics!$AM$2:$AM$167))/(SUMPRODUCT((economics!$AG$2:$AG$167=$B46)*(economics!$D$2:$D$167="whr")*economics!$AI$2:$AI$167*(_xlfn.NORM.DIST(BY$3,economics!$AK$2:$AK$167,economics!$AJ$2:$AJ$167,TRUE)-_xlfn.NORM.DIST(BY$30,economics!$AK$2:$AK$167,economics!$AJ$2:$AJ$167,TRUE)))),"")</f>
        <v>34.890192521236592</v>
      </c>
      <c r="BZ46">
        <f t="array" ref="BZ46">IFERROR((SUMPRODUCT((economics!$AG$2:$AG$167=$B46)*(economics!$D$2:$D$167="whr")*economics!$AI$2:$AI$167*(_xlfn.NORM.DIST(BZ$3,economics!$AK$2:$AK$167,economics!$AJ$2:$AJ$167,TRUE)-_xlfn.NORM.DIST(BZ$30,economics!$AK$2:$AK$167,economics!$AJ$2:$AJ$167,TRUE))*economics!$AM$2:$AM$167))/(SUMPRODUCT((economics!$AG$2:$AG$167=$B46)*(economics!$D$2:$D$167="whr")*economics!$AI$2:$AI$167*(_xlfn.NORM.DIST(BZ$3,economics!$AK$2:$AK$167,economics!$AJ$2:$AJ$167,TRUE)-_xlfn.NORM.DIST(BZ$30,economics!$AK$2:$AK$167,economics!$AJ$2:$AJ$167,TRUE)))),"")</f>
        <v>34.890192521236592</v>
      </c>
      <c r="CA46">
        <f t="array" ref="CA46">IFERROR((SUMPRODUCT((economics!$AG$2:$AG$167=$B46)*(economics!$D$2:$D$167="whr")*economics!$AI$2:$AI$167*(_xlfn.NORM.DIST(CA$3,economics!$AK$2:$AK$167,economics!$AJ$2:$AJ$167,TRUE)-_xlfn.NORM.DIST(CA$30,economics!$AK$2:$AK$167,economics!$AJ$2:$AJ$167,TRUE))*economics!$AM$2:$AM$167))/(SUMPRODUCT((economics!$AG$2:$AG$167=$B46)*(economics!$D$2:$D$167="whr")*economics!$AI$2:$AI$167*(_xlfn.NORM.DIST(CA$3,economics!$AK$2:$AK$167,economics!$AJ$2:$AJ$167,TRUE)-_xlfn.NORM.DIST(CA$30,economics!$AK$2:$AK$167,economics!$AJ$2:$AJ$167,TRUE)))),"")</f>
        <v>34.890192521236592</v>
      </c>
      <c r="CB46">
        <f t="array" ref="CB46">IFERROR((SUMPRODUCT((economics!$AG$2:$AG$167=$B46)*(economics!$D$2:$D$167="whr")*economics!$AI$2:$AI$167*(_xlfn.NORM.DIST(CB$3,economics!$AK$2:$AK$167,economics!$AJ$2:$AJ$167,TRUE)-_xlfn.NORM.DIST(CB$30,economics!$AK$2:$AK$167,economics!$AJ$2:$AJ$167,TRUE))*economics!$AM$2:$AM$167))/(SUMPRODUCT((economics!$AG$2:$AG$167=$B46)*(economics!$D$2:$D$167="whr")*economics!$AI$2:$AI$167*(_xlfn.NORM.DIST(CB$3,economics!$AK$2:$AK$167,economics!$AJ$2:$AJ$167,TRUE)-_xlfn.NORM.DIST(CB$30,economics!$AK$2:$AK$167,economics!$AJ$2:$AJ$167,TRUE)))),"")</f>
        <v>34.890192521236592</v>
      </c>
      <c r="CC46">
        <f t="array" ref="CC46">IFERROR((SUMPRODUCT((economics!$AG$2:$AG$167=$B46)*(economics!$D$2:$D$167="whr")*economics!$AI$2:$AI$167*(_xlfn.NORM.DIST(CC$3,economics!$AK$2:$AK$167,economics!$AJ$2:$AJ$167,TRUE)-_xlfn.NORM.DIST(CC$30,economics!$AK$2:$AK$167,economics!$AJ$2:$AJ$167,TRUE))*economics!$AM$2:$AM$167))/(SUMPRODUCT((economics!$AG$2:$AG$167=$B46)*(economics!$D$2:$D$167="whr")*economics!$AI$2:$AI$167*(_xlfn.NORM.DIST(CC$3,economics!$AK$2:$AK$167,economics!$AJ$2:$AJ$167,TRUE)-_xlfn.NORM.DIST(CC$30,economics!$AK$2:$AK$167,economics!$AJ$2:$AJ$167,TRUE)))),"")</f>
        <v>34.890192521236592</v>
      </c>
      <c r="CD46">
        <f t="array" ref="CD46">IFERROR((SUMPRODUCT((economics!$AG$2:$AG$167=$B46)*(economics!$D$2:$D$167="whr")*economics!$AI$2:$AI$167*(_xlfn.NORM.DIST(CD$3,economics!$AK$2:$AK$167,economics!$AJ$2:$AJ$167,TRUE)-_xlfn.NORM.DIST(CD$30,economics!$AK$2:$AK$167,economics!$AJ$2:$AJ$167,TRUE))*economics!$AM$2:$AM$167))/(SUMPRODUCT((economics!$AG$2:$AG$167=$B46)*(economics!$D$2:$D$167="whr")*economics!$AI$2:$AI$167*(_xlfn.NORM.DIST(CD$3,economics!$AK$2:$AK$167,economics!$AJ$2:$AJ$167,TRUE)-_xlfn.NORM.DIST(CD$30,economics!$AK$2:$AK$167,economics!$AJ$2:$AJ$167,TRUE)))),"")</f>
        <v>34.890192521236592</v>
      </c>
      <c r="CE46">
        <f t="array" ref="CE46">IFERROR((SUMPRODUCT((economics!$AG$2:$AG$167=$B46)*(economics!$D$2:$D$167="whr")*economics!$AI$2:$AI$167*(_xlfn.NORM.DIST(CE$3,economics!$AK$2:$AK$167,economics!$AJ$2:$AJ$167,TRUE)-_xlfn.NORM.DIST(CE$30,economics!$AK$2:$AK$167,economics!$AJ$2:$AJ$167,TRUE))*economics!$AM$2:$AM$167))/(SUMPRODUCT((economics!$AG$2:$AG$167=$B46)*(economics!$D$2:$D$167="whr")*economics!$AI$2:$AI$167*(_xlfn.NORM.DIST(CE$3,economics!$AK$2:$AK$167,economics!$AJ$2:$AJ$167,TRUE)-_xlfn.NORM.DIST(CE$30,economics!$AK$2:$AK$167,economics!$AJ$2:$AJ$167,TRUE)))),"")</f>
        <v>34.890192521236592</v>
      </c>
      <c r="CF46">
        <f t="array" ref="CF46">IFERROR((SUMPRODUCT((economics!$AG$2:$AG$167=$B46)*(economics!$D$2:$D$167="whr")*economics!$AI$2:$AI$167*(_xlfn.NORM.DIST(CF$3,economics!$AK$2:$AK$167,economics!$AJ$2:$AJ$167,TRUE)-_xlfn.NORM.DIST(CF$30,economics!$AK$2:$AK$167,economics!$AJ$2:$AJ$167,TRUE))*economics!$AM$2:$AM$167))/(SUMPRODUCT((economics!$AG$2:$AG$167=$B46)*(economics!$D$2:$D$167="whr")*economics!$AI$2:$AI$167*(_xlfn.NORM.DIST(CF$3,economics!$AK$2:$AK$167,economics!$AJ$2:$AJ$167,TRUE)-_xlfn.NORM.DIST(CF$30,economics!$AK$2:$AK$167,economics!$AJ$2:$AJ$167,TRUE)))),"")</f>
        <v>34.890192521236592</v>
      </c>
      <c r="CG46">
        <f t="array" ref="CG46">IFERROR((SUMPRODUCT((economics!$AG$2:$AG$167=$B46)*(economics!$D$2:$D$167="whr")*economics!$AI$2:$AI$167*(_xlfn.NORM.DIST(CG$3,economics!$AK$2:$AK$167,economics!$AJ$2:$AJ$167,TRUE)-_xlfn.NORM.DIST(CG$30,economics!$AK$2:$AK$167,economics!$AJ$2:$AJ$167,TRUE))*economics!$AM$2:$AM$167))/(SUMPRODUCT((economics!$AG$2:$AG$167=$B46)*(economics!$D$2:$D$167="whr")*economics!$AI$2:$AI$167*(_xlfn.NORM.DIST(CG$3,economics!$AK$2:$AK$167,economics!$AJ$2:$AJ$167,TRUE)-_xlfn.NORM.DIST(CG$30,economics!$AK$2:$AK$167,economics!$AJ$2:$AJ$167,TRUE)))),"")</f>
        <v>34.890192521236592</v>
      </c>
      <c r="CH46">
        <f t="array" ref="CH46">IFERROR((SUMPRODUCT((economics!$AG$2:$AG$167=$B46)*(economics!$D$2:$D$167="whr")*economics!$AI$2:$AI$167*(_xlfn.NORM.DIST(CH$3,economics!$AK$2:$AK$167,economics!$AJ$2:$AJ$167,TRUE)-_xlfn.NORM.DIST(CH$30,economics!$AK$2:$AK$167,economics!$AJ$2:$AJ$167,TRUE))*economics!$AM$2:$AM$167))/(SUMPRODUCT((economics!$AG$2:$AG$167=$B46)*(economics!$D$2:$D$167="whr")*economics!$AI$2:$AI$167*(_xlfn.NORM.DIST(CH$3,economics!$AK$2:$AK$167,economics!$AJ$2:$AJ$167,TRUE)-_xlfn.NORM.DIST(CH$30,economics!$AK$2:$AK$167,economics!$AJ$2:$AJ$167,TRUE)))),"")</f>
        <v>34.890192521236592</v>
      </c>
    </row>
    <row r="47" spans="1:86" x14ac:dyDescent="0.35">
      <c r="A47" t="str">
        <f t="shared" si="0"/>
        <v>other metals 242</v>
      </c>
      <c r="B47">
        <f t="shared" si="0"/>
        <v>242</v>
      </c>
      <c r="E47" t="str">
        <f t="array" ref="E47">IFERROR((SUMPRODUCT((economics!$AG$2:$AG$167=$B47)*(economics!$D$2:$D$167="whr")*economics!$AI$2:$AI$167*(_xlfn.NORM.DIST(E$3,economics!$AK$2:$AK$167,economics!$AJ$2:$AJ$167,TRUE)-_xlfn.NORM.DIST(E$30,economics!$AK$2:$AK$167,economics!$AJ$2:$AJ$167,TRUE))*economics!$AM$2:$AM$167))/(SUMPRODUCT((economics!$AG$2:$AG$167=$B47)*(economics!$D$2:$D$167="whr")*economics!$AI$2:$AI$167*(_xlfn.NORM.DIST(E$3,economics!$AK$2:$AK$167,economics!$AJ$2:$AJ$167,TRUE)-_xlfn.NORM.DIST(E$30,economics!$AK$2:$AK$167,economics!$AJ$2:$AJ$167,TRUE)))),"")</f>
        <v/>
      </c>
      <c r="F47" t="str">
        <f t="array" ref="F47">IFERROR((SUMPRODUCT((economics!$AG$2:$AG$167=$B47)*(economics!$D$2:$D$167="whr")*economics!$AI$2:$AI$167*(_xlfn.NORM.DIST(F$3,economics!$AK$2:$AK$167,economics!$AJ$2:$AJ$167,TRUE)-_xlfn.NORM.DIST(F$30,economics!$AK$2:$AK$167,economics!$AJ$2:$AJ$167,TRUE))*economics!$AM$2:$AM$167))/(SUMPRODUCT((economics!$AG$2:$AG$167=$B47)*(economics!$D$2:$D$167="whr")*economics!$AI$2:$AI$167*(_xlfn.NORM.DIST(F$3,economics!$AK$2:$AK$167,economics!$AJ$2:$AJ$167,TRUE)-_xlfn.NORM.DIST(F$30,economics!$AK$2:$AK$167,economics!$AJ$2:$AJ$167,TRUE)))),"")</f>
        <v/>
      </c>
      <c r="G47" t="str">
        <f t="array" ref="G47">IFERROR((SUMPRODUCT((economics!$AG$2:$AG$167=$B47)*(economics!$D$2:$D$167="whr")*economics!$AI$2:$AI$167*(_xlfn.NORM.DIST(G$3,economics!$AK$2:$AK$167,economics!$AJ$2:$AJ$167,TRUE)-_xlfn.NORM.DIST(G$30,economics!$AK$2:$AK$167,economics!$AJ$2:$AJ$167,TRUE))*economics!$AM$2:$AM$167))/(SUMPRODUCT((economics!$AG$2:$AG$167=$B47)*(economics!$D$2:$D$167="whr")*economics!$AI$2:$AI$167*(_xlfn.NORM.DIST(G$3,economics!$AK$2:$AK$167,economics!$AJ$2:$AJ$167,TRUE)-_xlfn.NORM.DIST(G$30,economics!$AK$2:$AK$167,economics!$AJ$2:$AJ$167,TRUE)))),"")</f>
        <v/>
      </c>
      <c r="H47" t="str">
        <f t="array" ref="H47">IFERROR((SUMPRODUCT((economics!$AG$2:$AG$167=$B47)*(economics!$D$2:$D$167="whr")*economics!$AI$2:$AI$167*(_xlfn.NORM.DIST(H$3,economics!$AK$2:$AK$167,economics!$AJ$2:$AJ$167,TRUE)-_xlfn.NORM.DIST(H$30,economics!$AK$2:$AK$167,economics!$AJ$2:$AJ$167,TRUE))*economics!$AM$2:$AM$167))/(SUMPRODUCT((economics!$AG$2:$AG$167=$B47)*(economics!$D$2:$D$167="whr")*economics!$AI$2:$AI$167*(_xlfn.NORM.DIST(H$3,economics!$AK$2:$AK$167,economics!$AJ$2:$AJ$167,TRUE)-_xlfn.NORM.DIST(H$30,economics!$AK$2:$AK$167,economics!$AJ$2:$AJ$167,TRUE)))),"")</f>
        <v/>
      </c>
      <c r="I47" t="str">
        <f t="array" ref="I47">IFERROR((SUMPRODUCT((economics!$AG$2:$AG$167=$B47)*(economics!$D$2:$D$167="whr")*economics!$AI$2:$AI$167*(_xlfn.NORM.DIST(I$3,economics!$AK$2:$AK$167,economics!$AJ$2:$AJ$167,TRUE)-_xlfn.NORM.DIST(I$30,economics!$AK$2:$AK$167,economics!$AJ$2:$AJ$167,TRUE))*economics!$AM$2:$AM$167))/(SUMPRODUCT((economics!$AG$2:$AG$167=$B47)*(economics!$D$2:$D$167="whr")*economics!$AI$2:$AI$167*(_xlfn.NORM.DIST(I$3,economics!$AK$2:$AK$167,economics!$AJ$2:$AJ$167,TRUE)-_xlfn.NORM.DIST(I$30,economics!$AK$2:$AK$167,economics!$AJ$2:$AJ$167,TRUE)))),"")</f>
        <v/>
      </c>
      <c r="J47" t="str">
        <f t="array" ref="J47">IFERROR((SUMPRODUCT((economics!$AG$2:$AG$167=$B47)*(economics!$D$2:$D$167="whr")*economics!$AI$2:$AI$167*(_xlfn.NORM.DIST(J$3,economics!$AK$2:$AK$167,economics!$AJ$2:$AJ$167,TRUE)-_xlfn.NORM.DIST(J$30,economics!$AK$2:$AK$167,economics!$AJ$2:$AJ$167,TRUE))*economics!$AM$2:$AM$167))/(SUMPRODUCT((economics!$AG$2:$AG$167=$B47)*(economics!$D$2:$D$167="whr")*economics!$AI$2:$AI$167*(_xlfn.NORM.DIST(J$3,economics!$AK$2:$AK$167,economics!$AJ$2:$AJ$167,TRUE)-_xlfn.NORM.DIST(J$30,economics!$AK$2:$AK$167,economics!$AJ$2:$AJ$167,TRUE)))),"")</f>
        <v/>
      </c>
      <c r="K47" t="str">
        <f t="array" ref="K47">IFERROR((SUMPRODUCT((economics!$AG$2:$AG$167=$B47)*(economics!$D$2:$D$167="whr")*economics!$AI$2:$AI$167*(_xlfn.NORM.DIST(K$3,economics!$AK$2:$AK$167,economics!$AJ$2:$AJ$167,TRUE)-_xlfn.NORM.DIST(K$30,economics!$AK$2:$AK$167,economics!$AJ$2:$AJ$167,TRUE))*economics!$AM$2:$AM$167))/(SUMPRODUCT((economics!$AG$2:$AG$167=$B47)*(economics!$D$2:$D$167="whr")*economics!$AI$2:$AI$167*(_xlfn.NORM.DIST(K$3,economics!$AK$2:$AK$167,economics!$AJ$2:$AJ$167,TRUE)-_xlfn.NORM.DIST(K$30,economics!$AK$2:$AK$167,economics!$AJ$2:$AJ$167,TRUE)))),"")</f>
        <v/>
      </c>
      <c r="L47" t="str">
        <f t="array" ref="L47">IFERROR((SUMPRODUCT((economics!$AG$2:$AG$167=$B47)*(economics!$D$2:$D$167="whr")*economics!$AI$2:$AI$167*(_xlfn.NORM.DIST(L$3,economics!$AK$2:$AK$167,economics!$AJ$2:$AJ$167,TRUE)-_xlfn.NORM.DIST(L$30,economics!$AK$2:$AK$167,economics!$AJ$2:$AJ$167,TRUE))*economics!$AM$2:$AM$167))/(SUMPRODUCT((economics!$AG$2:$AG$167=$B47)*(economics!$D$2:$D$167="whr")*economics!$AI$2:$AI$167*(_xlfn.NORM.DIST(L$3,economics!$AK$2:$AK$167,economics!$AJ$2:$AJ$167,TRUE)-_xlfn.NORM.DIST(L$30,economics!$AK$2:$AK$167,economics!$AJ$2:$AJ$167,TRUE)))),"")</f>
        <v/>
      </c>
      <c r="M47" t="str">
        <f t="array" ref="M47">IFERROR((SUMPRODUCT((economics!$AG$2:$AG$167=$B47)*(economics!$D$2:$D$167="whr")*economics!$AI$2:$AI$167*(_xlfn.NORM.DIST(M$3,economics!$AK$2:$AK$167,economics!$AJ$2:$AJ$167,TRUE)-_xlfn.NORM.DIST(M$30,economics!$AK$2:$AK$167,economics!$AJ$2:$AJ$167,TRUE))*economics!$AM$2:$AM$167))/(SUMPRODUCT((economics!$AG$2:$AG$167=$B47)*(economics!$D$2:$D$167="whr")*economics!$AI$2:$AI$167*(_xlfn.NORM.DIST(M$3,economics!$AK$2:$AK$167,economics!$AJ$2:$AJ$167,TRUE)-_xlfn.NORM.DIST(M$30,economics!$AK$2:$AK$167,economics!$AJ$2:$AJ$167,TRUE)))),"")</f>
        <v/>
      </c>
      <c r="N47" t="str">
        <f t="array" ref="N47">IFERROR((SUMPRODUCT((economics!$AG$2:$AG$167=$B47)*(economics!$D$2:$D$167="whr")*economics!$AI$2:$AI$167*(_xlfn.NORM.DIST(N$3,economics!$AK$2:$AK$167,economics!$AJ$2:$AJ$167,TRUE)-_xlfn.NORM.DIST(N$30,economics!$AK$2:$AK$167,economics!$AJ$2:$AJ$167,TRUE))*economics!$AM$2:$AM$167))/(SUMPRODUCT((economics!$AG$2:$AG$167=$B47)*(economics!$D$2:$D$167="whr")*economics!$AI$2:$AI$167*(_xlfn.NORM.DIST(N$3,economics!$AK$2:$AK$167,economics!$AJ$2:$AJ$167,TRUE)-_xlfn.NORM.DIST(N$30,economics!$AK$2:$AK$167,economics!$AJ$2:$AJ$167,TRUE)))),"")</f>
        <v/>
      </c>
      <c r="O47" t="str">
        <f t="array" ref="O47">IFERROR((SUMPRODUCT((economics!$AG$2:$AG$167=$B47)*(economics!$D$2:$D$167="whr")*economics!$AI$2:$AI$167*(_xlfn.NORM.DIST(O$3,economics!$AK$2:$AK$167,economics!$AJ$2:$AJ$167,TRUE)-_xlfn.NORM.DIST(O$30,economics!$AK$2:$AK$167,economics!$AJ$2:$AJ$167,TRUE))*economics!$AM$2:$AM$167))/(SUMPRODUCT((economics!$AG$2:$AG$167=$B47)*(economics!$D$2:$D$167="whr")*economics!$AI$2:$AI$167*(_xlfn.NORM.DIST(O$3,economics!$AK$2:$AK$167,economics!$AJ$2:$AJ$167,TRUE)-_xlfn.NORM.DIST(O$30,economics!$AK$2:$AK$167,economics!$AJ$2:$AJ$167,TRUE)))),"")</f>
        <v/>
      </c>
      <c r="P47" t="str">
        <f t="array" ref="P47">IFERROR((SUMPRODUCT((economics!$AG$2:$AG$167=$B47)*(economics!$D$2:$D$167="whr")*economics!$AI$2:$AI$167*(_xlfn.NORM.DIST(P$3,economics!$AK$2:$AK$167,economics!$AJ$2:$AJ$167,TRUE)-_xlfn.NORM.DIST(P$30,economics!$AK$2:$AK$167,economics!$AJ$2:$AJ$167,TRUE))*economics!$AM$2:$AM$167))/(SUMPRODUCT((economics!$AG$2:$AG$167=$B47)*(economics!$D$2:$D$167="whr")*economics!$AI$2:$AI$167*(_xlfn.NORM.DIST(P$3,economics!$AK$2:$AK$167,economics!$AJ$2:$AJ$167,TRUE)-_xlfn.NORM.DIST(P$30,economics!$AK$2:$AK$167,economics!$AJ$2:$AJ$167,TRUE)))),"")</f>
        <v/>
      </c>
      <c r="Q47" t="str">
        <f t="array" ref="Q47">IFERROR((SUMPRODUCT((economics!$AG$2:$AG$167=$B47)*(economics!$D$2:$D$167="whr")*economics!$AI$2:$AI$167*(_xlfn.NORM.DIST(Q$3,economics!$AK$2:$AK$167,economics!$AJ$2:$AJ$167,TRUE)-_xlfn.NORM.DIST(Q$30,economics!$AK$2:$AK$167,economics!$AJ$2:$AJ$167,TRUE))*economics!$AM$2:$AM$167))/(SUMPRODUCT((economics!$AG$2:$AG$167=$B47)*(economics!$D$2:$D$167="whr")*economics!$AI$2:$AI$167*(_xlfn.NORM.DIST(Q$3,economics!$AK$2:$AK$167,economics!$AJ$2:$AJ$167,TRUE)-_xlfn.NORM.DIST(Q$30,economics!$AK$2:$AK$167,economics!$AJ$2:$AJ$167,TRUE)))),"")</f>
        <v/>
      </c>
      <c r="R47" t="str">
        <f t="array" ref="R47">IFERROR((SUMPRODUCT((economics!$AG$2:$AG$167=$B47)*(economics!$D$2:$D$167="whr")*economics!$AI$2:$AI$167*(_xlfn.NORM.DIST(R$3,economics!$AK$2:$AK$167,economics!$AJ$2:$AJ$167,TRUE)-_xlfn.NORM.DIST(R$30,economics!$AK$2:$AK$167,economics!$AJ$2:$AJ$167,TRUE))*economics!$AM$2:$AM$167))/(SUMPRODUCT((economics!$AG$2:$AG$167=$B47)*(economics!$D$2:$D$167="whr")*economics!$AI$2:$AI$167*(_xlfn.NORM.DIST(R$3,economics!$AK$2:$AK$167,economics!$AJ$2:$AJ$167,TRUE)-_xlfn.NORM.DIST(R$30,economics!$AK$2:$AK$167,economics!$AJ$2:$AJ$167,TRUE)))),"")</f>
        <v/>
      </c>
      <c r="S47" t="str">
        <f t="array" ref="S47">IFERROR((SUMPRODUCT((economics!$AG$2:$AG$167=$B47)*(economics!$D$2:$D$167="whr")*economics!$AI$2:$AI$167*(_xlfn.NORM.DIST(S$3,economics!$AK$2:$AK$167,economics!$AJ$2:$AJ$167,TRUE)-_xlfn.NORM.DIST(S$30,economics!$AK$2:$AK$167,economics!$AJ$2:$AJ$167,TRUE))*economics!$AM$2:$AM$167))/(SUMPRODUCT((economics!$AG$2:$AG$167=$B47)*(economics!$D$2:$D$167="whr")*economics!$AI$2:$AI$167*(_xlfn.NORM.DIST(S$3,economics!$AK$2:$AK$167,economics!$AJ$2:$AJ$167,TRUE)-_xlfn.NORM.DIST(S$30,economics!$AK$2:$AK$167,economics!$AJ$2:$AJ$167,TRUE)))),"")</f>
        <v/>
      </c>
      <c r="T47" t="str">
        <f t="array" ref="T47">IFERROR((SUMPRODUCT((economics!$AG$2:$AG$167=$B47)*(economics!$D$2:$D$167="whr")*economics!$AI$2:$AI$167*(_xlfn.NORM.DIST(T$3,economics!$AK$2:$AK$167,economics!$AJ$2:$AJ$167,TRUE)-_xlfn.NORM.DIST(T$30,economics!$AK$2:$AK$167,economics!$AJ$2:$AJ$167,TRUE))*economics!$AM$2:$AM$167))/(SUMPRODUCT((economics!$AG$2:$AG$167=$B47)*(economics!$D$2:$D$167="whr")*economics!$AI$2:$AI$167*(_xlfn.NORM.DIST(T$3,economics!$AK$2:$AK$167,economics!$AJ$2:$AJ$167,TRUE)-_xlfn.NORM.DIST(T$30,economics!$AK$2:$AK$167,economics!$AJ$2:$AJ$167,TRUE)))),"")</f>
        <v/>
      </c>
      <c r="U47" t="str">
        <f t="array" ref="U47">IFERROR((SUMPRODUCT((economics!$AG$2:$AG$167=$B47)*(economics!$D$2:$D$167="whr")*economics!$AI$2:$AI$167*(_xlfn.NORM.DIST(U$3,economics!$AK$2:$AK$167,economics!$AJ$2:$AJ$167,TRUE)-_xlfn.NORM.DIST(U$30,economics!$AK$2:$AK$167,economics!$AJ$2:$AJ$167,TRUE))*economics!$AM$2:$AM$167))/(SUMPRODUCT((economics!$AG$2:$AG$167=$B47)*(economics!$D$2:$D$167="whr")*economics!$AI$2:$AI$167*(_xlfn.NORM.DIST(U$3,economics!$AK$2:$AK$167,economics!$AJ$2:$AJ$167,TRUE)-_xlfn.NORM.DIST(U$30,economics!$AK$2:$AK$167,economics!$AJ$2:$AJ$167,TRUE)))),"")</f>
        <v/>
      </c>
      <c r="V47" t="str">
        <f t="array" ref="V47">IFERROR((SUMPRODUCT((economics!$AG$2:$AG$167=$B47)*(economics!$D$2:$D$167="whr")*economics!$AI$2:$AI$167*(_xlfn.NORM.DIST(V$3,economics!$AK$2:$AK$167,economics!$AJ$2:$AJ$167,TRUE)-_xlfn.NORM.DIST(V$30,economics!$AK$2:$AK$167,economics!$AJ$2:$AJ$167,TRUE))*economics!$AM$2:$AM$167))/(SUMPRODUCT((economics!$AG$2:$AG$167=$B47)*(economics!$D$2:$D$167="whr")*economics!$AI$2:$AI$167*(_xlfn.NORM.DIST(V$3,economics!$AK$2:$AK$167,economics!$AJ$2:$AJ$167,TRUE)-_xlfn.NORM.DIST(V$30,economics!$AK$2:$AK$167,economics!$AJ$2:$AJ$167,TRUE)))),"")</f>
        <v/>
      </c>
      <c r="W47" t="str">
        <f t="array" ref="W47">IFERROR((SUMPRODUCT((economics!$AG$2:$AG$167=$B47)*(economics!$D$2:$D$167="whr")*economics!$AI$2:$AI$167*(_xlfn.NORM.DIST(W$3,economics!$AK$2:$AK$167,economics!$AJ$2:$AJ$167,TRUE)-_xlfn.NORM.DIST(W$30,economics!$AK$2:$AK$167,economics!$AJ$2:$AJ$167,TRUE))*economics!$AM$2:$AM$167))/(SUMPRODUCT((economics!$AG$2:$AG$167=$B47)*(economics!$D$2:$D$167="whr")*economics!$AI$2:$AI$167*(_xlfn.NORM.DIST(W$3,economics!$AK$2:$AK$167,economics!$AJ$2:$AJ$167,TRUE)-_xlfn.NORM.DIST(W$30,economics!$AK$2:$AK$167,economics!$AJ$2:$AJ$167,TRUE)))),"")</f>
        <v/>
      </c>
      <c r="X47" t="str">
        <f t="array" ref="X47">IFERROR((SUMPRODUCT((economics!$AG$2:$AG$167=$B47)*(economics!$D$2:$D$167="whr")*economics!$AI$2:$AI$167*(_xlfn.NORM.DIST(X$3,economics!$AK$2:$AK$167,economics!$AJ$2:$AJ$167,TRUE)-_xlfn.NORM.DIST(X$30,economics!$AK$2:$AK$167,economics!$AJ$2:$AJ$167,TRUE))*economics!$AM$2:$AM$167))/(SUMPRODUCT((economics!$AG$2:$AG$167=$B47)*(economics!$D$2:$D$167="whr")*economics!$AI$2:$AI$167*(_xlfn.NORM.DIST(X$3,economics!$AK$2:$AK$167,economics!$AJ$2:$AJ$167,TRUE)-_xlfn.NORM.DIST(X$30,economics!$AK$2:$AK$167,economics!$AJ$2:$AJ$167,TRUE)))),"")</f>
        <v/>
      </c>
      <c r="Y47" t="str">
        <f t="array" ref="Y47">IFERROR((SUMPRODUCT((economics!$AG$2:$AG$167=$B47)*(economics!$D$2:$D$167="whr")*economics!$AI$2:$AI$167*(_xlfn.NORM.DIST(Y$3,economics!$AK$2:$AK$167,economics!$AJ$2:$AJ$167,TRUE)-_xlfn.NORM.DIST(Y$30,economics!$AK$2:$AK$167,economics!$AJ$2:$AJ$167,TRUE))*economics!$AM$2:$AM$167))/(SUMPRODUCT((economics!$AG$2:$AG$167=$B47)*(economics!$D$2:$D$167="whr")*economics!$AI$2:$AI$167*(_xlfn.NORM.DIST(Y$3,economics!$AK$2:$AK$167,economics!$AJ$2:$AJ$167,TRUE)-_xlfn.NORM.DIST(Y$30,economics!$AK$2:$AK$167,economics!$AJ$2:$AJ$167,TRUE)))),"")</f>
        <v/>
      </c>
      <c r="Z47" t="str">
        <f t="array" ref="Z47">IFERROR((SUMPRODUCT((economics!$AG$2:$AG$167=$B47)*(economics!$D$2:$D$167="whr")*economics!$AI$2:$AI$167*(_xlfn.NORM.DIST(Z$3,economics!$AK$2:$AK$167,economics!$AJ$2:$AJ$167,TRUE)-_xlfn.NORM.DIST(Z$30,economics!$AK$2:$AK$167,economics!$AJ$2:$AJ$167,TRUE))*economics!$AM$2:$AM$167))/(SUMPRODUCT((economics!$AG$2:$AG$167=$B47)*(economics!$D$2:$D$167="whr")*economics!$AI$2:$AI$167*(_xlfn.NORM.DIST(Z$3,economics!$AK$2:$AK$167,economics!$AJ$2:$AJ$167,TRUE)-_xlfn.NORM.DIST(Z$30,economics!$AK$2:$AK$167,economics!$AJ$2:$AJ$167,TRUE)))),"")</f>
        <v/>
      </c>
      <c r="AA47" t="str">
        <f t="array" ref="AA47">IFERROR((SUMPRODUCT((economics!$AG$2:$AG$167=$B47)*(economics!$D$2:$D$167="whr")*economics!$AI$2:$AI$167*(_xlfn.NORM.DIST(AA$3,economics!$AK$2:$AK$167,economics!$AJ$2:$AJ$167,TRUE)-_xlfn.NORM.DIST(AA$30,economics!$AK$2:$AK$167,economics!$AJ$2:$AJ$167,TRUE))*economics!$AM$2:$AM$167))/(SUMPRODUCT((economics!$AG$2:$AG$167=$B47)*(economics!$D$2:$D$167="whr")*economics!$AI$2:$AI$167*(_xlfn.NORM.DIST(AA$3,economics!$AK$2:$AK$167,economics!$AJ$2:$AJ$167,TRUE)-_xlfn.NORM.DIST(AA$30,economics!$AK$2:$AK$167,economics!$AJ$2:$AJ$167,TRUE)))),"")</f>
        <v/>
      </c>
      <c r="AB47" t="str">
        <f t="array" ref="AB47">IFERROR((SUMPRODUCT((economics!$AG$2:$AG$167=$B47)*(economics!$D$2:$D$167="whr")*economics!$AI$2:$AI$167*(_xlfn.NORM.DIST(AB$3,economics!$AK$2:$AK$167,economics!$AJ$2:$AJ$167,TRUE)-_xlfn.NORM.DIST(AB$30,economics!$AK$2:$AK$167,economics!$AJ$2:$AJ$167,TRUE))*economics!$AM$2:$AM$167))/(SUMPRODUCT((economics!$AG$2:$AG$167=$B47)*(economics!$D$2:$D$167="whr")*economics!$AI$2:$AI$167*(_xlfn.NORM.DIST(AB$3,economics!$AK$2:$AK$167,economics!$AJ$2:$AJ$167,TRUE)-_xlfn.NORM.DIST(AB$30,economics!$AK$2:$AK$167,economics!$AJ$2:$AJ$167,TRUE)))),"")</f>
        <v/>
      </c>
      <c r="AC47" t="str">
        <f t="array" ref="AC47">IFERROR((SUMPRODUCT((economics!$AG$2:$AG$167=$B47)*(economics!$D$2:$D$167="whr")*economics!$AI$2:$AI$167*(_xlfn.NORM.DIST(AC$3,economics!$AK$2:$AK$167,economics!$AJ$2:$AJ$167,TRUE)-_xlfn.NORM.DIST(AC$30,economics!$AK$2:$AK$167,economics!$AJ$2:$AJ$167,TRUE))*economics!$AM$2:$AM$167))/(SUMPRODUCT((economics!$AG$2:$AG$167=$B47)*(economics!$D$2:$D$167="whr")*economics!$AI$2:$AI$167*(_xlfn.NORM.DIST(AC$3,economics!$AK$2:$AK$167,economics!$AJ$2:$AJ$167,TRUE)-_xlfn.NORM.DIST(AC$30,economics!$AK$2:$AK$167,economics!$AJ$2:$AJ$167,TRUE)))),"")</f>
        <v/>
      </c>
      <c r="AD47" t="str">
        <f t="array" ref="AD47">IFERROR((SUMPRODUCT((economics!$AG$2:$AG$167=$B47)*(economics!$D$2:$D$167="whr")*economics!$AI$2:$AI$167*(_xlfn.NORM.DIST(AD$3,economics!$AK$2:$AK$167,economics!$AJ$2:$AJ$167,TRUE)-_xlfn.NORM.DIST(AD$30,economics!$AK$2:$AK$167,economics!$AJ$2:$AJ$167,TRUE))*economics!$AM$2:$AM$167))/(SUMPRODUCT((economics!$AG$2:$AG$167=$B47)*(economics!$D$2:$D$167="whr")*economics!$AI$2:$AI$167*(_xlfn.NORM.DIST(AD$3,economics!$AK$2:$AK$167,economics!$AJ$2:$AJ$167,TRUE)-_xlfn.NORM.DIST(AD$30,economics!$AK$2:$AK$167,economics!$AJ$2:$AJ$167,TRUE)))),"")</f>
        <v/>
      </c>
      <c r="AE47" t="str">
        <f t="array" ref="AE47">IFERROR((SUMPRODUCT((economics!$AG$2:$AG$167=$B47)*(economics!$D$2:$D$167="whr")*economics!$AI$2:$AI$167*(_xlfn.NORM.DIST(AE$3,economics!$AK$2:$AK$167,economics!$AJ$2:$AJ$167,TRUE)-_xlfn.NORM.DIST(AE$30,economics!$AK$2:$AK$167,economics!$AJ$2:$AJ$167,TRUE))*economics!$AM$2:$AM$167))/(SUMPRODUCT((economics!$AG$2:$AG$167=$B47)*(economics!$D$2:$D$167="whr")*economics!$AI$2:$AI$167*(_xlfn.NORM.DIST(AE$3,economics!$AK$2:$AK$167,economics!$AJ$2:$AJ$167,TRUE)-_xlfn.NORM.DIST(AE$30,economics!$AK$2:$AK$167,economics!$AJ$2:$AJ$167,TRUE)))),"")</f>
        <v/>
      </c>
      <c r="AF47" t="str">
        <f t="array" ref="AF47">IFERROR((SUMPRODUCT((economics!$AG$2:$AG$167=$B47)*(economics!$D$2:$D$167="whr")*economics!$AI$2:$AI$167*(_xlfn.NORM.DIST(AF$3,economics!$AK$2:$AK$167,economics!$AJ$2:$AJ$167,TRUE)-_xlfn.NORM.DIST(AF$30,economics!$AK$2:$AK$167,economics!$AJ$2:$AJ$167,TRUE))*economics!$AM$2:$AM$167))/(SUMPRODUCT((economics!$AG$2:$AG$167=$B47)*(economics!$D$2:$D$167="whr")*economics!$AI$2:$AI$167*(_xlfn.NORM.DIST(AF$3,economics!$AK$2:$AK$167,economics!$AJ$2:$AJ$167,TRUE)-_xlfn.NORM.DIST(AF$30,economics!$AK$2:$AK$167,economics!$AJ$2:$AJ$167,TRUE)))),"")</f>
        <v/>
      </c>
      <c r="AG47" t="str">
        <f t="array" ref="AG47">IFERROR((SUMPRODUCT((economics!$AG$2:$AG$167=$B47)*(economics!$D$2:$D$167="whr")*economics!$AI$2:$AI$167*(_xlfn.NORM.DIST(AG$3,economics!$AK$2:$AK$167,economics!$AJ$2:$AJ$167,TRUE)-_xlfn.NORM.DIST(AG$30,economics!$AK$2:$AK$167,economics!$AJ$2:$AJ$167,TRUE))*economics!$AM$2:$AM$167))/(SUMPRODUCT((economics!$AG$2:$AG$167=$B47)*(economics!$D$2:$D$167="whr")*economics!$AI$2:$AI$167*(_xlfn.NORM.DIST(AG$3,economics!$AK$2:$AK$167,economics!$AJ$2:$AJ$167,TRUE)-_xlfn.NORM.DIST(AG$30,economics!$AK$2:$AK$167,economics!$AJ$2:$AJ$167,TRUE)))),"")</f>
        <v/>
      </c>
      <c r="AH47" t="str">
        <f t="array" ref="AH47">IFERROR((SUMPRODUCT((economics!$AG$2:$AG$167=$B47)*(economics!$D$2:$D$167="whr")*economics!$AI$2:$AI$167*(_xlfn.NORM.DIST(AH$3,economics!$AK$2:$AK$167,economics!$AJ$2:$AJ$167,TRUE)-_xlfn.NORM.DIST(AH$30,economics!$AK$2:$AK$167,economics!$AJ$2:$AJ$167,TRUE))*economics!$AM$2:$AM$167))/(SUMPRODUCT((economics!$AG$2:$AG$167=$B47)*(economics!$D$2:$D$167="whr")*economics!$AI$2:$AI$167*(_xlfn.NORM.DIST(AH$3,economics!$AK$2:$AK$167,economics!$AJ$2:$AJ$167,TRUE)-_xlfn.NORM.DIST(AH$30,economics!$AK$2:$AK$167,economics!$AJ$2:$AJ$167,TRUE)))),"")</f>
        <v/>
      </c>
      <c r="AI47" t="str">
        <f t="array" ref="AI47">IFERROR((SUMPRODUCT((economics!$AG$2:$AG$167=$B47)*(economics!$D$2:$D$167="whr")*economics!$AI$2:$AI$167*(_xlfn.NORM.DIST(AI$3,economics!$AK$2:$AK$167,economics!$AJ$2:$AJ$167,TRUE)-_xlfn.NORM.DIST(AI$30,economics!$AK$2:$AK$167,economics!$AJ$2:$AJ$167,TRUE))*economics!$AM$2:$AM$167))/(SUMPRODUCT((economics!$AG$2:$AG$167=$B47)*(economics!$D$2:$D$167="whr")*economics!$AI$2:$AI$167*(_xlfn.NORM.DIST(AI$3,economics!$AK$2:$AK$167,economics!$AJ$2:$AJ$167,TRUE)-_xlfn.NORM.DIST(AI$30,economics!$AK$2:$AK$167,economics!$AJ$2:$AJ$167,TRUE)))),"")</f>
        <v/>
      </c>
      <c r="AJ47" t="str">
        <f t="array" ref="AJ47">IFERROR((SUMPRODUCT((economics!$AG$2:$AG$167=$B47)*(economics!$D$2:$D$167="whr")*economics!$AI$2:$AI$167*(_xlfn.NORM.DIST(AJ$3,economics!$AK$2:$AK$167,economics!$AJ$2:$AJ$167,TRUE)-_xlfn.NORM.DIST(AJ$30,economics!$AK$2:$AK$167,economics!$AJ$2:$AJ$167,TRUE))*economics!$AM$2:$AM$167))/(SUMPRODUCT((economics!$AG$2:$AG$167=$B47)*(economics!$D$2:$D$167="whr")*economics!$AI$2:$AI$167*(_xlfn.NORM.DIST(AJ$3,economics!$AK$2:$AK$167,economics!$AJ$2:$AJ$167,TRUE)-_xlfn.NORM.DIST(AJ$30,economics!$AK$2:$AK$167,economics!$AJ$2:$AJ$167,TRUE)))),"")</f>
        <v/>
      </c>
      <c r="AK47" t="str">
        <f t="array" ref="AK47">IFERROR((SUMPRODUCT((economics!$AG$2:$AG$167=$B47)*(economics!$D$2:$D$167="whr")*economics!$AI$2:$AI$167*(_xlfn.NORM.DIST(AK$3,economics!$AK$2:$AK$167,economics!$AJ$2:$AJ$167,TRUE)-_xlfn.NORM.DIST(AK$30,economics!$AK$2:$AK$167,economics!$AJ$2:$AJ$167,TRUE))*economics!$AM$2:$AM$167))/(SUMPRODUCT((economics!$AG$2:$AG$167=$B47)*(economics!$D$2:$D$167="whr")*economics!$AI$2:$AI$167*(_xlfn.NORM.DIST(AK$3,economics!$AK$2:$AK$167,economics!$AJ$2:$AJ$167,TRUE)-_xlfn.NORM.DIST(AK$30,economics!$AK$2:$AK$167,economics!$AJ$2:$AJ$167,TRUE)))),"")</f>
        <v/>
      </c>
      <c r="AL47" t="str">
        <f t="array" ref="AL47">IFERROR((SUMPRODUCT((economics!$AG$2:$AG$167=$B47)*(economics!$D$2:$D$167="whr")*economics!$AI$2:$AI$167*(_xlfn.NORM.DIST(AL$3,economics!$AK$2:$AK$167,economics!$AJ$2:$AJ$167,TRUE)-_xlfn.NORM.DIST(AL$30,economics!$AK$2:$AK$167,economics!$AJ$2:$AJ$167,TRUE))*economics!$AM$2:$AM$167))/(SUMPRODUCT((economics!$AG$2:$AG$167=$B47)*(economics!$D$2:$D$167="whr")*economics!$AI$2:$AI$167*(_xlfn.NORM.DIST(AL$3,economics!$AK$2:$AK$167,economics!$AJ$2:$AJ$167,TRUE)-_xlfn.NORM.DIST(AL$30,economics!$AK$2:$AK$167,economics!$AJ$2:$AJ$167,TRUE)))),"")</f>
        <v/>
      </c>
      <c r="AM47" t="str">
        <f t="array" ref="AM47">IFERROR((SUMPRODUCT((economics!$AG$2:$AG$167=$B47)*(economics!$D$2:$D$167="whr")*economics!$AI$2:$AI$167*(_xlfn.NORM.DIST(AM$3,economics!$AK$2:$AK$167,economics!$AJ$2:$AJ$167,TRUE)-_xlfn.NORM.DIST(AM$30,economics!$AK$2:$AK$167,economics!$AJ$2:$AJ$167,TRUE))*economics!$AM$2:$AM$167))/(SUMPRODUCT((economics!$AG$2:$AG$167=$B47)*(economics!$D$2:$D$167="whr")*economics!$AI$2:$AI$167*(_xlfn.NORM.DIST(AM$3,economics!$AK$2:$AK$167,economics!$AJ$2:$AJ$167,TRUE)-_xlfn.NORM.DIST(AM$30,economics!$AK$2:$AK$167,economics!$AJ$2:$AJ$167,TRUE)))),"")</f>
        <v/>
      </c>
      <c r="AN47" t="str">
        <f t="array" ref="AN47">IFERROR((SUMPRODUCT((economics!$AG$2:$AG$167=$B47)*(economics!$D$2:$D$167="whr")*economics!$AI$2:$AI$167*(_xlfn.NORM.DIST(AN$3,economics!$AK$2:$AK$167,economics!$AJ$2:$AJ$167,TRUE)-_xlfn.NORM.DIST(AN$30,economics!$AK$2:$AK$167,economics!$AJ$2:$AJ$167,TRUE))*economics!$AM$2:$AM$167))/(SUMPRODUCT((economics!$AG$2:$AG$167=$B47)*(economics!$D$2:$D$167="whr")*economics!$AI$2:$AI$167*(_xlfn.NORM.DIST(AN$3,economics!$AK$2:$AK$167,economics!$AJ$2:$AJ$167,TRUE)-_xlfn.NORM.DIST(AN$30,economics!$AK$2:$AK$167,economics!$AJ$2:$AJ$167,TRUE)))),"")</f>
        <v/>
      </c>
      <c r="AO47" t="str">
        <f t="array" ref="AO47">IFERROR((SUMPRODUCT((economics!$AG$2:$AG$167=$B47)*(economics!$D$2:$D$167="whr")*economics!$AI$2:$AI$167*(_xlfn.NORM.DIST(AO$3,economics!$AK$2:$AK$167,economics!$AJ$2:$AJ$167,TRUE)-_xlfn.NORM.DIST(AO$30,economics!$AK$2:$AK$167,economics!$AJ$2:$AJ$167,TRUE))*economics!$AM$2:$AM$167))/(SUMPRODUCT((economics!$AG$2:$AG$167=$B47)*(economics!$D$2:$D$167="whr")*economics!$AI$2:$AI$167*(_xlfn.NORM.DIST(AO$3,economics!$AK$2:$AK$167,economics!$AJ$2:$AJ$167,TRUE)-_xlfn.NORM.DIST(AO$30,economics!$AK$2:$AK$167,economics!$AJ$2:$AJ$167,TRUE)))),"")</f>
        <v/>
      </c>
      <c r="AP47" t="str">
        <f t="array" ref="AP47">IFERROR((SUMPRODUCT((economics!$AG$2:$AG$167=$B47)*(economics!$D$2:$D$167="whr")*economics!$AI$2:$AI$167*(_xlfn.NORM.DIST(AP$3,economics!$AK$2:$AK$167,economics!$AJ$2:$AJ$167,TRUE)-_xlfn.NORM.DIST(AP$30,economics!$AK$2:$AK$167,economics!$AJ$2:$AJ$167,TRUE))*economics!$AM$2:$AM$167))/(SUMPRODUCT((economics!$AG$2:$AG$167=$B47)*(economics!$D$2:$D$167="whr")*economics!$AI$2:$AI$167*(_xlfn.NORM.DIST(AP$3,economics!$AK$2:$AK$167,economics!$AJ$2:$AJ$167,TRUE)-_xlfn.NORM.DIST(AP$30,economics!$AK$2:$AK$167,economics!$AJ$2:$AJ$167,TRUE)))),"")</f>
        <v/>
      </c>
      <c r="AQ47" t="str">
        <f t="array" ref="AQ47">IFERROR((SUMPRODUCT((economics!$AG$2:$AG$167=$B47)*(economics!$D$2:$D$167="whr")*economics!$AI$2:$AI$167*(_xlfn.NORM.DIST(AQ$3,economics!$AK$2:$AK$167,economics!$AJ$2:$AJ$167,TRUE)-_xlfn.NORM.DIST(AQ$30,economics!$AK$2:$AK$167,economics!$AJ$2:$AJ$167,TRUE))*economics!$AM$2:$AM$167))/(SUMPRODUCT((economics!$AG$2:$AG$167=$B47)*(economics!$D$2:$D$167="whr")*economics!$AI$2:$AI$167*(_xlfn.NORM.DIST(AQ$3,economics!$AK$2:$AK$167,economics!$AJ$2:$AJ$167,TRUE)-_xlfn.NORM.DIST(AQ$30,economics!$AK$2:$AK$167,economics!$AJ$2:$AJ$167,TRUE)))),"")</f>
        <v/>
      </c>
      <c r="AR47" t="str">
        <f t="array" ref="AR47">IFERROR((SUMPRODUCT((economics!$AG$2:$AG$167=$B47)*(economics!$D$2:$D$167="whr")*economics!$AI$2:$AI$167*(_xlfn.NORM.DIST(AR$3,economics!$AK$2:$AK$167,economics!$AJ$2:$AJ$167,TRUE)-_xlfn.NORM.DIST(AR$30,economics!$AK$2:$AK$167,economics!$AJ$2:$AJ$167,TRUE))*economics!$AM$2:$AM$167))/(SUMPRODUCT((economics!$AG$2:$AG$167=$B47)*(economics!$D$2:$D$167="whr")*economics!$AI$2:$AI$167*(_xlfn.NORM.DIST(AR$3,economics!$AK$2:$AK$167,economics!$AJ$2:$AJ$167,TRUE)-_xlfn.NORM.DIST(AR$30,economics!$AK$2:$AK$167,economics!$AJ$2:$AJ$167,TRUE)))),"")</f>
        <v/>
      </c>
      <c r="AS47" t="str">
        <f t="array" ref="AS47">IFERROR((SUMPRODUCT((economics!$AG$2:$AG$167=$B47)*(economics!$D$2:$D$167="whr")*economics!$AI$2:$AI$167*(_xlfn.NORM.DIST(AS$3,economics!$AK$2:$AK$167,economics!$AJ$2:$AJ$167,TRUE)-_xlfn.NORM.DIST(AS$30,economics!$AK$2:$AK$167,economics!$AJ$2:$AJ$167,TRUE))*economics!$AM$2:$AM$167))/(SUMPRODUCT((economics!$AG$2:$AG$167=$B47)*(economics!$D$2:$D$167="whr")*economics!$AI$2:$AI$167*(_xlfn.NORM.DIST(AS$3,economics!$AK$2:$AK$167,economics!$AJ$2:$AJ$167,TRUE)-_xlfn.NORM.DIST(AS$30,economics!$AK$2:$AK$167,economics!$AJ$2:$AJ$167,TRUE)))),"")</f>
        <v/>
      </c>
      <c r="AT47" t="str">
        <f t="array" ref="AT47">IFERROR((SUMPRODUCT((economics!$AG$2:$AG$167=$B47)*(economics!$D$2:$D$167="whr")*economics!$AI$2:$AI$167*(_xlfn.NORM.DIST(AT$3,economics!$AK$2:$AK$167,economics!$AJ$2:$AJ$167,TRUE)-_xlfn.NORM.DIST(AT$30,economics!$AK$2:$AK$167,economics!$AJ$2:$AJ$167,TRUE))*economics!$AM$2:$AM$167))/(SUMPRODUCT((economics!$AG$2:$AG$167=$B47)*(economics!$D$2:$D$167="whr")*economics!$AI$2:$AI$167*(_xlfn.NORM.DIST(AT$3,economics!$AK$2:$AK$167,economics!$AJ$2:$AJ$167,TRUE)-_xlfn.NORM.DIST(AT$30,economics!$AK$2:$AK$167,economics!$AJ$2:$AJ$167,TRUE)))),"")</f>
        <v/>
      </c>
      <c r="AU47" t="str">
        <f t="array" ref="AU47">IFERROR((SUMPRODUCT((economics!$AG$2:$AG$167=$B47)*(economics!$D$2:$D$167="whr")*economics!$AI$2:$AI$167*(_xlfn.NORM.DIST(AU$3,economics!$AK$2:$AK$167,economics!$AJ$2:$AJ$167,TRUE)-_xlfn.NORM.DIST(AU$30,economics!$AK$2:$AK$167,economics!$AJ$2:$AJ$167,TRUE))*economics!$AM$2:$AM$167))/(SUMPRODUCT((economics!$AG$2:$AG$167=$B47)*(economics!$D$2:$D$167="whr")*economics!$AI$2:$AI$167*(_xlfn.NORM.DIST(AU$3,economics!$AK$2:$AK$167,economics!$AJ$2:$AJ$167,TRUE)-_xlfn.NORM.DIST(AU$30,economics!$AK$2:$AK$167,economics!$AJ$2:$AJ$167,TRUE)))),"")</f>
        <v/>
      </c>
      <c r="AV47" t="str">
        <f t="array" ref="AV47">IFERROR((SUMPRODUCT((economics!$AG$2:$AG$167=$B47)*(economics!$D$2:$D$167="whr")*economics!$AI$2:$AI$167*(_xlfn.NORM.DIST(AV$3,economics!$AK$2:$AK$167,economics!$AJ$2:$AJ$167,TRUE)-_xlfn.NORM.DIST(AV$30,economics!$AK$2:$AK$167,economics!$AJ$2:$AJ$167,TRUE))*economics!$AM$2:$AM$167))/(SUMPRODUCT((economics!$AG$2:$AG$167=$B47)*(economics!$D$2:$D$167="whr")*economics!$AI$2:$AI$167*(_xlfn.NORM.DIST(AV$3,economics!$AK$2:$AK$167,economics!$AJ$2:$AJ$167,TRUE)-_xlfn.NORM.DIST(AV$30,economics!$AK$2:$AK$167,economics!$AJ$2:$AJ$167,TRUE)))),"")</f>
        <v/>
      </c>
      <c r="AW47" t="str">
        <f t="array" ref="AW47">IFERROR((SUMPRODUCT((economics!$AG$2:$AG$167=$B47)*(economics!$D$2:$D$167="whr")*economics!$AI$2:$AI$167*(_xlfn.NORM.DIST(AW$3,economics!$AK$2:$AK$167,economics!$AJ$2:$AJ$167,TRUE)-_xlfn.NORM.DIST(AW$30,economics!$AK$2:$AK$167,economics!$AJ$2:$AJ$167,TRUE))*economics!$AM$2:$AM$167))/(SUMPRODUCT((economics!$AG$2:$AG$167=$B47)*(economics!$D$2:$D$167="whr")*economics!$AI$2:$AI$167*(_xlfn.NORM.DIST(AW$3,economics!$AK$2:$AK$167,economics!$AJ$2:$AJ$167,TRUE)-_xlfn.NORM.DIST(AW$30,economics!$AK$2:$AK$167,economics!$AJ$2:$AJ$167,TRUE)))),"")</f>
        <v/>
      </c>
      <c r="AX47" t="str">
        <f t="array" ref="AX47">IFERROR((SUMPRODUCT((economics!$AG$2:$AG$167=$B47)*(economics!$D$2:$D$167="whr")*economics!$AI$2:$AI$167*(_xlfn.NORM.DIST(AX$3,economics!$AK$2:$AK$167,economics!$AJ$2:$AJ$167,TRUE)-_xlfn.NORM.DIST(AX$30,economics!$AK$2:$AK$167,economics!$AJ$2:$AJ$167,TRUE))*economics!$AM$2:$AM$167))/(SUMPRODUCT((economics!$AG$2:$AG$167=$B47)*(economics!$D$2:$D$167="whr")*economics!$AI$2:$AI$167*(_xlfn.NORM.DIST(AX$3,economics!$AK$2:$AK$167,economics!$AJ$2:$AJ$167,TRUE)-_xlfn.NORM.DIST(AX$30,economics!$AK$2:$AK$167,economics!$AJ$2:$AJ$167,TRUE)))),"")</f>
        <v/>
      </c>
      <c r="AY47" t="str">
        <f t="array" ref="AY47">IFERROR((SUMPRODUCT((economics!$AG$2:$AG$167=$B47)*(economics!$D$2:$D$167="whr")*economics!$AI$2:$AI$167*(_xlfn.NORM.DIST(AY$3,economics!$AK$2:$AK$167,economics!$AJ$2:$AJ$167,TRUE)-_xlfn.NORM.DIST(AY$30,economics!$AK$2:$AK$167,economics!$AJ$2:$AJ$167,TRUE))*economics!$AM$2:$AM$167))/(SUMPRODUCT((economics!$AG$2:$AG$167=$B47)*(economics!$D$2:$D$167="whr")*economics!$AI$2:$AI$167*(_xlfn.NORM.DIST(AY$3,economics!$AK$2:$AK$167,economics!$AJ$2:$AJ$167,TRUE)-_xlfn.NORM.DIST(AY$30,economics!$AK$2:$AK$167,economics!$AJ$2:$AJ$167,TRUE)))),"")</f>
        <v/>
      </c>
      <c r="AZ47" t="str">
        <f t="array" ref="AZ47">IFERROR((SUMPRODUCT((economics!$AG$2:$AG$167=$B47)*(economics!$D$2:$D$167="whr")*economics!$AI$2:$AI$167*(_xlfn.NORM.DIST(AZ$3,economics!$AK$2:$AK$167,economics!$AJ$2:$AJ$167,TRUE)-_xlfn.NORM.DIST(AZ$30,economics!$AK$2:$AK$167,economics!$AJ$2:$AJ$167,TRUE))*economics!$AM$2:$AM$167))/(SUMPRODUCT((economics!$AG$2:$AG$167=$B47)*(economics!$D$2:$D$167="whr")*economics!$AI$2:$AI$167*(_xlfn.NORM.DIST(AZ$3,economics!$AK$2:$AK$167,economics!$AJ$2:$AJ$167,TRUE)-_xlfn.NORM.DIST(AZ$30,economics!$AK$2:$AK$167,economics!$AJ$2:$AJ$167,TRUE)))),"")</f>
        <v/>
      </c>
      <c r="BA47" t="str">
        <f t="array" ref="BA47">IFERROR((SUMPRODUCT((economics!$AG$2:$AG$167=$B47)*(economics!$D$2:$D$167="whr")*economics!$AI$2:$AI$167*(_xlfn.NORM.DIST(BA$3,economics!$AK$2:$AK$167,economics!$AJ$2:$AJ$167,TRUE)-_xlfn.NORM.DIST(BA$30,economics!$AK$2:$AK$167,economics!$AJ$2:$AJ$167,TRUE))*economics!$AM$2:$AM$167))/(SUMPRODUCT((economics!$AG$2:$AG$167=$B47)*(economics!$D$2:$D$167="whr")*economics!$AI$2:$AI$167*(_xlfn.NORM.DIST(BA$3,economics!$AK$2:$AK$167,economics!$AJ$2:$AJ$167,TRUE)-_xlfn.NORM.DIST(BA$30,economics!$AK$2:$AK$167,economics!$AJ$2:$AJ$167,TRUE)))),"")</f>
        <v/>
      </c>
      <c r="BB47" t="str">
        <f t="array" ref="BB47">IFERROR((SUMPRODUCT((economics!$AG$2:$AG$167=$B47)*(economics!$D$2:$D$167="whr")*economics!$AI$2:$AI$167*(_xlfn.NORM.DIST(BB$3,economics!$AK$2:$AK$167,economics!$AJ$2:$AJ$167,TRUE)-_xlfn.NORM.DIST(BB$30,economics!$AK$2:$AK$167,economics!$AJ$2:$AJ$167,TRUE))*economics!$AM$2:$AM$167))/(SUMPRODUCT((economics!$AG$2:$AG$167=$B47)*(economics!$D$2:$D$167="whr")*economics!$AI$2:$AI$167*(_xlfn.NORM.DIST(BB$3,economics!$AK$2:$AK$167,economics!$AJ$2:$AJ$167,TRUE)-_xlfn.NORM.DIST(BB$30,economics!$AK$2:$AK$167,economics!$AJ$2:$AJ$167,TRUE)))),"")</f>
        <v/>
      </c>
      <c r="BC47" t="str">
        <f t="array" ref="BC47">IFERROR((SUMPRODUCT((economics!$AG$2:$AG$167=$B47)*(economics!$D$2:$D$167="whr")*economics!$AI$2:$AI$167*(_xlfn.NORM.DIST(BC$3,economics!$AK$2:$AK$167,economics!$AJ$2:$AJ$167,TRUE)-_xlfn.NORM.DIST(BC$30,economics!$AK$2:$AK$167,economics!$AJ$2:$AJ$167,TRUE))*economics!$AM$2:$AM$167))/(SUMPRODUCT((economics!$AG$2:$AG$167=$B47)*(economics!$D$2:$D$167="whr")*economics!$AI$2:$AI$167*(_xlfn.NORM.DIST(BC$3,economics!$AK$2:$AK$167,economics!$AJ$2:$AJ$167,TRUE)-_xlfn.NORM.DIST(BC$30,economics!$AK$2:$AK$167,economics!$AJ$2:$AJ$167,TRUE)))),"")</f>
        <v/>
      </c>
      <c r="BD47" t="str">
        <f t="array" ref="BD47">IFERROR((SUMPRODUCT((economics!$AG$2:$AG$167=$B47)*(economics!$D$2:$D$167="whr")*economics!$AI$2:$AI$167*(_xlfn.NORM.DIST(BD$3,economics!$AK$2:$AK$167,economics!$AJ$2:$AJ$167,TRUE)-_xlfn.NORM.DIST(BD$30,economics!$AK$2:$AK$167,economics!$AJ$2:$AJ$167,TRUE))*economics!$AM$2:$AM$167))/(SUMPRODUCT((economics!$AG$2:$AG$167=$B47)*(economics!$D$2:$D$167="whr")*economics!$AI$2:$AI$167*(_xlfn.NORM.DIST(BD$3,economics!$AK$2:$AK$167,economics!$AJ$2:$AJ$167,TRUE)-_xlfn.NORM.DIST(BD$30,economics!$AK$2:$AK$167,economics!$AJ$2:$AJ$167,TRUE)))),"")</f>
        <v/>
      </c>
      <c r="BE47" t="str">
        <f t="array" ref="BE47">IFERROR((SUMPRODUCT((economics!$AG$2:$AG$167=$B47)*(economics!$D$2:$D$167="whr")*economics!$AI$2:$AI$167*(_xlfn.NORM.DIST(BE$3,economics!$AK$2:$AK$167,economics!$AJ$2:$AJ$167,TRUE)-_xlfn.NORM.DIST(BE$30,economics!$AK$2:$AK$167,economics!$AJ$2:$AJ$167,TRUE))*economics!$AM$2:$AM$167))/(SUMPRODUCT((economics!$AG$2:$AG$167=$B47)*(economics!$D$2:$D$167="whr")*economics!$AI$2:$AI$167*(_xlfn.NORM.DIST(BE$3,economics!$AK$2:$AK$167,economics!$AJ$2:$AJ$167,TRUE)-_xlfn.NORM.DIST(BE$30,economics!$AK$2:$AK$167,economics!$AJ$2:$AJ$167,TRUE)))),"")</f>
        <v/>
      </c>
      <c r="BF47" t="str">
        <f t="array" ref="BF47">IFERROR((SUMPRODUCT((economics!$AG$2:$AG$167=$B47)*(economics!$D$2:$D$167="whr")*economics!$AI$2:$AI$167*(_xlfn.NORM.DIST(BF$3,economics!$AK$2:$AK$167,economics!$AJ$2:$AJ$167,TRUE)-_xlfn.NORM.DIST(BF$30,economics!$AK$2:$AK$167,economics!$AJ$2:$AJ$167,TRUE))*economics!$AM$2:$AM$167))/(SUMPRODUCT((economics!$AG$2:$AG$167=$B47)*(economics!$D$2:$D$167="whr")*economics!$AI$2:$AI$167*(_xlfn.NORM.DIST(BF$3,economics!$AK$2:$AK$167,economics!$AJ$2:$AJ$167,TRUE)-_xlfn.NORM.DIST(BF$30,economics!$AK$2:$AK$167,economics!$AJ$2:$AJ$167,TRUE)))),"")</f>
        <v/>
      </c>
      <c r="BG47" t="str">
        <f t="array" ref="BG47">IFERROR((SUMPRODUCT((economics!$AG$2:$AG$167=$B47)*(economics!$D$2:$D$167="whr")*economics!$AI$2:$AI$167*(_xlfn.NORM.DIST(BG$3,economics!$AK$2:$AK$167,economics!$AJ$2:$AJ$167,TRUE)-_xlfn.NORM.DIST(BG$30,economics!$AK$2:$AK$167,economics!$AJ$2:$AJ$167,TRUE))*economics!$AM$2:$AM$167))/(SUMPRODUCT((economics!$AG$2:$AG$167=$B47)*(economics!$D$2:$D$167="whr")*economics!$AI$2:$AI$167*(_xlfn.NORM.DIST(BG$3,economics!$AK$2:$AK$167,economics!$AJ$2:$AJ$167,TRUE)-_xlfn.NORM.DIST(BG$30,economics!$AK$2:$AK$167,economics!$AJ$2:$AJ$167,TRUE)))),"")</f>
        <v/>
      </c>
      <c r="BH47" t="str">
        <f t="array" ref="BH47">IFERROR((SUMPRODUCT((economics!$AG$2:$AG$167=$B47)*(economics!$D$2:$D$167="whr")*economics!$AI$2:$AI$167*(_xlfn.NORM.DIST(BH$3,economics!$AK$2:$AK$167,economics!$AJ$2:$AJ$167,TRUE)-_xlfn.NORM.DIST(BH$30,economics!$AK$2:$AK$167,economics!$AJ$2:$AJ$167,TRUE))*economics!$AM$2:$AM$167))/(SUMPRODUCT((economics!$AG$2:$AG$167=$B47)*(economics!$D$2:$D$167="whr")*economics!$AI$2:$AI$167*(_xlfn.NORM.DIST(BH$3,economics!$AK$2:$AK$167,economics!$AJ$2:$AJ$167,TRUE)-_xlfn.NORM.DIST(BH$30,economics!$AK$2:$AK$167,economics!$AJ$2:$AJ$167,TRUE)))),"")</f>
        <v/>
      </c>
      <c r="BI47" t="str">
        <f t="array" ref="BI47">IFERROR((SUMPRODUCT((economics!$AG$2:$AG$167=$B47)*(economics!$D$2:$D$167="whr")*economics!$AI$2:$AI$167*(_xlfn.NORM.DIST(BI$3,economics!$AK$2:$AK$167,economics!$AJ$2:$AJ$167,TRUE)-_xlfn.NORM.DIST(BI$30,economics!$AK$2:$AK$167,economics!$AJ$2:$AJ$167,TRUE))*economics!$AM$2:$AM$167))/(SUMPRODUCT((economics!$AG$2:$AG$167=$B47)*(economics!$D$2:$D$167="whr")*economics!$AI$2:$AI$167*(_xlfn.NORM.DIST(BI$3,economics!$AK$2:$AK$167,economics!$AJ$2:$AJ$167,TRUE)-_xlfn.NORM.DIST(BI$30,economics!$AK$2:$AK$167,economics!$AJ$2:$AJ$167,TRUE)))),"")</f>
        <v/>
      </c>
      <c r="BJ47" t="str">
        <f t="array" ref="BJ47">IFERROR((SUMPRODUCT((economics!$AG$2:$AG$167=$B47)*(economics!$D$2:$D$167="whr")*economics!$AI$2:$AI$167*(_xlfn.NORM.DIST(BJ$3,economics!$AK$2:$AK$167,economics!$AJ$2:$AJ$167,TRUE)-_xlfn.NORM.DIST(BJ$30,economics!$AK$2:$AK$167,economics!$AJ$2:$AJ$167,TRUE))*economics!$AM$2:$AM$167))/(SUMPRODUCT((economics!$AG$2:$AG$167=$B47)*(economics!$D$2:$D$167="whr")*economics!$AI$2:$AI$167*(_xlfn.NORM.DIST(BJ$3,economics!$AK$2:$AK$167,economics!$AJ$2:$AJ$167,TRUE)-_xlfn.NORM.DIST(BJ$30,economics!$AK$2:$AK$167,economics!$AJ$2:$AJ$167,TRUE)))),"")</f>
        <v/>
      </c>
      <c r="BK47" t="str">
        <f t="array" ref="BK47">IFERROR((SUMPRODUCT((economics!$AG$2:$AG$167=$B47)*(economics!$D$2:$D$167="whr")*economics!$AI$2:$AI$167*(_xlfn.NORM.DIST(BK$3,economics!$AK$2:$AK$167,economics!$AJ$2:$AJ$167,TRUE)-_xlfn.NORM.DIST(BK$30,economics!$AK$2:$AK$167,economics!$AJ$2:$AJ$167,TRUE))*economics!$AM$2:$AM$167))/(SUMPRODUCT((economics!$AG$2:$AG$167=$B47)*(economics!$D$2:$D$167="whr")*economics!$AI$2:$AI$167*(_xlfn.NORM.DIST(BK$3,economics!$AK$2:$AK$167,economics!$AJ$2:$AJ$167,TRUE)-_xlfn.NORM.DIST(BK$30,economics!$AK$2:$AK$167,economics!$AJ$2:$AJ$167,TRUE)))),"")</f>
        <v/>
      </c>
      <c r="BL47" t="str">
        <f t="array" ref="BL47">IFERROR((SUMPRODUCT((economics!$AG$2:$AG$167=$B47)*(economics!$D$2:$D$167="whr")*economics!$AI$2:$AI$167*(_xlfn.NORM.DIST(BL$3,economics!$AK$2:$AK$167,economics!$AJ$2:$AJ$167,TRUE)-_xlfn.NORM.DIST(BL$30,economics!$AK$2:$AK$167,economics!$AJ$2:$AJ$167,TRUE))*economics!$AM$2:$AM$167))/(SUMPRODUCT((economics!$AG$2:$AG$167=$B47)*(economics!$D$2:$D$167="whr")*economics!$AI$2:$AI$167*(_xlfn.NORM.DIST(BL$3,economics!$AK$2:$AK$167,economics!$AJ$2:$AJ$167,TRUE)-_xlfn.NORM.DIST(BL$30,economics!$AK$2:$AK$167,economics!$AJ$2:$AJ$167,TRUE)))),"")</f>
        <v/>
      </c>
      <c r="BM47" t="str">
        <f t="array" ref="BM47">IFERROR((SUMPRODUCT((economics!$AG$2:$AG$167=$B47)*(economics!$D$2:$D$167="whr")*economics!$AI$2:$AI$167*(_xlfn.NORM.DIST(BM$3,economics!$AK$2:$AK$167,economics!$AJ$2:$AJ$167,TRUE)-_xlfn.NORM.DIST(BM$30,economics!$AK$2:$AK$167,economics!$AJ$2:$AJ$167,TRUE))*economics!$AM$2:$AM$167))/(SUMPRODUCT((economics!$AG$2:$AG$167=$B47)*(economics!$D$2:$D$167="whr")*economics!$AI$2:$AI$167*(_xlfn.NORM.DIST(BM$3,economics!$AK$2:$AK$167,economics!$AJ$2:$AJ$167,TRUE)-_xlfn.NORM.DIST(BM$30,economics!$AK$2:$AK$167,economics!$AJ$2:$AJ$167,TRUE)))),"")</f>
        <v/>
      </c>
      <c r="BN47" t="str">
        <f t="array" ref="BN47">IFERROR((SUMPRODUCT((economics!$AG$2:$AG$167=$B47)*(economics!$D$2:$D$167="whr")*economics!$AI$2:$AI$167*(_xlfn.NORM.DIST(BN$3,economics!$AK$2:$AK$167,economics!$AJ$2:$AJ$167,TRUE)-_xlfn.NORM.DIST(BN$30,economics!$AK$2:$AK$167,economics!$AJ$2:$AJ$167,TRUE))*economics!$AM$2:$AM$167))/(SUMPRODUCT((economics!$AG$2:$AG$167=$B47)*(economics!$D$2:$D$167="whr")*economics!$AI$2:$AI$167*(_xlfn.NORM.DIST(BN$3,economics!$AK$2:$AK$167,economics!$AJ$2:$AJ$167,TRUE)-_xlfn.NORM.DIST(BN$30,economics!$AK$2:$AK$167,economics!$AJ$2:$AJ$167,TRUE)))),"")</f>
        <v/>
      </c>
      <c r="BO47" t="str">
        <f t="array" ref="BO47">IFERROR((SUMPRODUCT((economics!$AG$2:$AG$167=$B47)*(economics!$D$2:$D$167="whr")*economics!$AI$2:$AI$167*(_xlfn.NORM.DIST(BO$3,economics!$AK$2:$AK$167,economics!$AJ$2:$AJ$167,TRUE)-_xlfn.NORM.DIST(BO$30,economics!$AK$2:$AK$167,economics!$AJ$2:$AJ$167,TRUE))*economics!$AM$2:$AM$167))/(SUMPRODUCT((economics!$AG$2:$AG$167=$B47)*(economics!$D$2:$D$167="whr")*economics!$AI$2:$AI$167*(_xlfn.NORM.DIST(BO$3,economics!$AK$2:$AK$167,economics!$AJ$2:$AJ$167,TRUE)-_xlfn.NORM.DIST(BO$30,economics!$AK$2:$AK$167,economics!$AJ$2:$AJ$167,TRUE)))),"")</f>
        <v/>
      </c>
      <c r="BP47" t="str">
        <f t="array" ref="BP47">IFERROR((SUMPRODUCT((economics!$AG$2:$AG$167=$B47)*(economics!$D$2:$D$167="whr")*economics!$AI$2:$AI$167*(_xlfn.NORM.DIST(BP$3,economics!$AK$2:$AK$167,economics!$AJ$2:$AJ$167,TRUE)-_xlfn.NORM.DIST(BP$30,economics!$AK$2:$AK$167,economics!$AJ$2:$AJ$167,TRUE))*economics!$AM$2:$AM$167))/(SUMPRODUCT((economics!$AG$2:$AG$167=$B47)*(economics!$D$2:$D$167="whr")*economics!$AI$2:$AI$167*(_xlfn.NORM.DIST(BP$3,economics!$AK$2:$AK$167,economics!$AJ$2:$AJ$167,TRUE)-_xlfn.NORM.DIST(BP$30,economics!$AK$2:$AK$167,economics!$AJ$2:$AJ$167,TRUE)))),"")</f>
        <v/>
      </c>
      <c r="BQ47" t="str">
        <f t="array" ref="BQ47">IFERROR((SUMPRODUCT((economics!$AG$2:$AG$167=$B47)*(economics!$D$2:$D$167="whr")*economics!$AI$2:$AI$167*(_xlfn.NORM.DIST(BQ$3,economics!$AK$2:$AK$167,economics!$AJ$2:$AJ$167,TRUE)-_xlfn.NORM.DIST(BQ$30,economics!$AK$2:$AK$167,economics!$AJ$2:$AJ$167,TRUE))*economics!$AM$2:$AM$167))/(SUMPRODUCT((economics!$AG$2:$AG$167=$B47)*(economics!$D$2:$D$167="whr")*economics!$AI$2:$AI$167*(_xlfn.NORM.DIST(BQ$3,economics!$AK$2:$AK$167,economics!$AJ$2:$AJ$167,TRUE)-_xlfn.NORM.DIST(BQ$30,economics!$AK$2:$AK$167,economics!$AJ$2:$AJ$167,TRUE)))),"")</f>
        <v/>
      </c>
      <c r="BR47" t="str">
        <f t="array" ref="BR47">IFERROR((SUMPRODUCT((economics!$AG$2:$AG$167=$B47)*(economics!$D$2:$D$167="whr")*economics!$AI$2:$AI$167*(_xlfn.NORM.DIST(BR$3,economics!$AK$2:$AK$167,economics!$AJ$2:$AJ$167,TRUE)-_xlfn.NORM.DIST(BR$30,economics!$AK$2:$AK$167,economics!$AJ$2:$AJ$167,TRUE))*economics!$AM$2:$AM$167))/(SUMPRODUCT((economics!$AG$2:$AG$167=$B47)*(economics!$D$2:$D$167="whr")*economics!$AI$2:$AI$167*(_xlfn.NORM.DIST(BR$3,economics!$AK$2:$AK$167,economics!$AJ$2:$AJ$167,TRUE)-_xlfn.NORM.DIST(BR$30,economics!$AK$2:$AK$167,economics!$AJ$2:$AJ$167,TRUE)))),"")</f>
        <v/>
      </c>
      <c r="BS47" t="str">
        <f t="array" ref="BS47">IFERROR((SUMPRODUCT((economics!$AG$2:$AG$167=$B47)*(economics!$D$2:$D$167="whr")*economics!$AI$2:$AI$167*(_xlfn.NORM.DIST(BS$3,economics!$AK$2:$AK$167,economics!$AJ$2:$AJ$167,TRUE)-_xlfn.NORM.DIST(BS$30,economics!$AK$2:$AK$167,economics!$AJ$2:$AJ$167,TRUE))*economics!$AM$2:$AM$167))/(SUMPRODUCT((economics!$AG$2:$AG$167=$B47)*(economics!$D$2:$D$167="whr")*economics!$AI$2:$AI$167*(_xlfn.NORM.DIST(BS$3,economics!$AK$2:$AK$167,economics!$AJ$2:$AJ$167,TRUE)-_xlfn.NORM.DIST(BS$30,economics!$AK$2:$AK$167,economics!$AJ$2:$AJ$167,TRUE)))),"")</f>
        <v/>
      </c>
      <c r="BT47" t="str">
        <f t="array" ref="BT47">IFERROR((SUMPRODUCT((economics!$AG$2:$AG$167=$B47)*(economics!$D$2:$D$167="whr")*economics!$AI$2:$AI$167*(_xlfn.NORM.DIST(BT$3,economics!$AK$2:$AK$167,economics!$AJ$2:$AJ$167,TRUE)-_xlfn.NORM.DIST(BT$30,economics!$AK$2:$AK$167,economics!$AJ$2:$AJ$167,TRUE))*economics!$AM$2:$AM$167))/(SUMPRODUCT((economics!$AG$2:$AG$167=$B47)*(economics!$D$2:$D$167="whr")*economics!$AI$2:$AI$167*(_xlfn.NORM.DIST(BT$3,economics!$AK$2:$AK$167,economics!$AJ$2:$AJ$167,TRUE)-_xlfn.NORM.DIST(BT$30,economics!$AK$2:$AK$167,economics!$AJ$2:$AJ$167,TRUE)))),"")</f>
        <v/>
      </c>
      <c r="BU47" t="str">
        <f t="array" ref="BU47">IFERROR((SUMPRODUCT((economics!$AG$2:$AG$167=$B47)*(economics!$D$2:$D$167="whr")*economics!$AI$2:$AI$167*(_xlfn.NORM.DIST(BU$3,economics!$AK$2:$AK$167,economics!$AJ$2:$AJ$167,TRUE)-_xlfn.NORM.DIST(BU$30,economics!$AK$2:$AK$167,economics!$AJ$2:$AJ$167,TRUE))*economics!$AM$2:$AM$167))/(SUMPRODUCT((economics!$AG$2:$AG$167=$B47)*(economics!$D$2:$D$167="whr")*economics!$AI$2:$AI$167*(_xlfn.NORM.DIST(BU$3,economics!$AK$2:$AK$167,economics!$AJ$2:$AJ$167,TRUE)-_xlfn.NORM.DIST(BU$30,economics!$AK$2:$AK$167,economics!$AJ$2:$AJ$167,TRUE)))),"")</f>
        <v/>
      </c>
      <c r="BV47" t="str">
        <f t="array" ref="BV47">IFERROR((SUMPRODUCT((economics!$AG$2:$AG$167=$B47)*(economics!$D$2:$D$167="whr")*economics!$AI$2:$AI$167*(_xlfn.NORM.DIST(BV$3,economics!$AK$2:$AK$167,economics!$AJ$2:$AJ$167,TRUE)-_xlfn.NORM.DIST(BV$30,economics!$AK$2:$AK$167,economics!$AJ$2:$AJ$167,TRUE))*economics!$AM$2:$AM$167))/(SUMPRODUCT((economics!$AG$2:$AG$167=$B47)*(economics!$D$2:$D$167="whr")*economics!$AI$2:$AI$167*(_xlfn.NORM.DIST(BV$3,economics!$AK$2:$AK$167,economics!$AJ$2:$AJ$167,TRUE)-_xlfn.NORM.DIST(BV$30,economics!$AK$2:$AK$167,economics!$AJ$2:$AJ$167,TRUE)))),"")</f>
        <v/>
      </c>
      <c r="BW47" t="str">
        <f t="array" ref="BW47">IFERROR((SUMPRODUCT((economics!$AG$2:$AG$167=$B47)*(economics!$D$2:$D$167="whr")*economics!$AI$2:$AI$167*(_xlfn.NORM.DIST(BW$3,economics!$AK$2:$AK$167,economics!$AJ$2:$AJ$167,TRUE)-_xlfn.NORM.DIST(BW$30,economics!$AK$2:$AK$167,economics!$AJ$2:$AJ$167,TRUE))*economics!$AM$2:$AM$167))/(SUMPRODUCT((economics!$AG$2:$AG$167=$B47)*(economics!$D$2:$D$167="whr")*economics!$AI$2:$AI$167*(_xlfn.NORM.DIST(BW$3,economics!$AK$2:$AK$167,economics!$AJ$2:$AJ$167,TRUE)-_xlfn.NORM.DIST(BW$30,economics!$AK$2:$AK$167,economics!$AJ$2:$AJ$167,TRUE)))),"")</f>
        <v/>
      </c>
      <c r="BX47" t="str">
        <f t="array" ref="BX47">IFERROR((SUMPRODUCT((economics!$AG$2:$AG$167=$B47)*(economics!$D$2:$D$167="whr")*economics!$AI$2:$AI$167*(_xlfn.NORM.DIST(BX$3,economics!$AK$2:$AK$167,economics!$AJ$2:$AJ$167,TRUE)-_xlfn.NORM.DIST(BX$30,economics!$AK$2:$AK$167,economics!$AJ$2:$AJ$167,TRUE))*economics!$AM$2:$AM$167))/(SUMPRODUCT((economics!$AG$2:$AG$167=$B47)*(economics!$D$2:$D$167="whr")*economics!$AI$2:$AI$167*(_xlfn.NORM.DIST(BX$3,economics!$AK$2:$AK$167,economics!$AJ$2:$AJ$167,TRUE)-_xlfn.NORM.DIST(BX$30,economics!$AK$2:$AK$167,economics!$AJ$2:$AJ$167,TRUE)))),"")</f>
        <v/>
      </c>
      <c r="BY47" t="str">
        <f t="array" ref="BY47">IFERROR((SUMPRODUCT((economics!$AG$2:$AG$167=$B47)*(economics!$D$2:$D$167="whr")*economics!$AI$2:$AI$167*(_xlfn.NORM.DIST(BY$3,economics!$AK$2:$AK$167,economics!$AJ$2:$AJ$167,TRUE)-_xlfn.NORM.DIST(BY$30,economics!$AK$2:$AK$167,economics!$AJ$2:$AJ$167,TRUE))*economics!$AM$2:$AM$167))/(SUMPRODUCT((economics!$AG$2:$AG$167=$B47)*(economics!$D$2:$D$167="whr")*economics!$AI$2:$AI$167*(_xlfn.NORM.DIST(BY$3,economics!$AK$2:$AK$167,economics!$AJ$2:$AJ$167,TRUE)-_xlfn.NORM.DIST(BY$30,economics!$AK$2:$AK$167,economics!$AJ$2:$AJ$167,TRUE)))),"")</f>
        <v/>
      </c>
      <c r="BZ47" t="str">
        <f t="array" ref="BZ47">IFERROR((SUMPRODUCT((economics!$AG$2:$AG$167=$B47)*(economics!$D$2:$D$167="whr")*economics!$AI$2:$AI$167*(_xlfn.NORM.DIST(BZ$3,economics!$AK$2:$AK$167,economics!$AJ$2:$AJ$167,TRUE)-_xlfn.NORM.DIST(BZ$30,economics!$AK$2:$AK$167,economics!$AJ$2:$AJ$167,TRUE))*economics!$AM$2:$AM$167))/(SUMPRODUCT((economics!$AG$2:$AG$167=$B47)*(economics!$D$2:$D$167="whr")*economics!$AI$2:$AI$167*(_xlfn.NORM.DIST(BZ$3,economics!$AK$2:$AK$167,economics!$AJ$2:$AJ$167,TRUE)-_xlfn.NORM.DIST(BZ$30,economics!$AK$2:$AK$167,economics!$AJ$2:$AJ$167,TRUE)))),"")</f>
        <v/>
      </c>
      <c r="CA47" t="str">
        <f t="array" ref="CA47">IFERROR((SUMPRODUCT((economics!$AG$2:$AG$167=$B47)*(economics!$D$2:$D$167="whr")*economics!$AI$2:$AI$167*(_xlfn.NORM.DIST(CA$3,economics!$AK$2:$AK$167,economics!$AJ$2:$AJ$167,TRUE)-_xlfn.NORM.DIST(CA$30,economics!$AK$2:$AK$167,economics!$AJ$2:$AJ$167,TRUE))*economics!$AM$2:$AM$167))/(SUMPRODUCT((economics!$AG$2:$AG$167=$B47)*(economics!$D$2:$D$167="whr")*economics!$AI$2:$AI$167*(_xlfn.NORM.DIST(CA$3,economics!$AK$2:$AK$167,economics!$AJ$2:$AJ$167,TRUE)-_xlfn.NORM.DIST(CA$30,economics!$AK$2:$AK$167,economics!$AJ$2:$AJ$167,TRUE)))),"")</f>
        <v/>
      </c>
      <c r="CB47" t="str">
        <f t="array" ref="CB47">IFERROR((SUMPRODUCT((economics!$AG$2:$AG$167=$B47)*(economics!$D$2:$D$167="whr")*economics!$AI$2:$AI$167*(_xlfn.NORM.DIST(CB$3,economics!$AK$2:$AK$167,economics!$AJ$2:$AJ$167,TRUE)-_xlfn.NORM.DIST(CB$30,economics!$AK$2:$AK$167,economics!$AJ$2:$AJ$167,TRUE))*economics!$AM$2:$AM$167))/(SUMPRODUCT((economics!$AG$2:$AG$167=$B47)*(economics!$D$2:$D$167="whr")*economics!$AI$2:$AI$167*(_xlfn.NORM.DIST(CB$3,economics!$AK$2:$AK$167,economics!$AJ$2:$AJ$167,TRUE)-_xlfn.NORM.DIST(CB$30,economics!$AK$2:$AK$167,economics!$AJ$2:$AJ$167,TRUE)))),"")</f>
        <v/>
      </c>
      <c r="CC47" t="str">
        <f t="array" ref="CC47">IFERROR((SUMPRODUCT((economics!$AG$2:$AG$167=$B47)*(economics!$D$2:$D$167="whr")*economics!$AI$2:$AI$167*(_xlfn.NORM.DIST(CC$3,economics!$AK$2:$AK$167,economics!$AJ$2:$AJ$167,TRUE)-_xlfn.NORM.DIST(CC$30,economics!$AK$2:$AK$167,economics!$AJ$2:$AJ$167,TRUE))*economics!$AM$2:$AM$167))/(SUMPRODUCT((economics!$AG$2:$AG$167=$B47)*(economics!$D$2:$D$167="whr")*economics!$AI$2:$AI$167*(_xlfn.NORM.DIST(CC$3,economics!$AK$2:$AK$167,economics!$AJ$2:$AJ$167,TRUE)-_xlfn.NORM.DIST(CC$30,economics!$AK$2:$AK$167,economics!$AJ$2:$AJ$167,TRUE)))),"")</f>
        <v/>
      </c>
      <c r="CD47" t="str">
        <f t="array" ref="CD47">IFERROR((SUMPRODUCT((economics!$AG$2:$AG$167=$B47)*(economics!$D$2:$D$167="whr")*economics!$AI$2:$AI$167*(_xlfn.NORM.DIST(CD$3,economics!$AK$2:$AK$167,economics!$AJ$2:$AJ$167,TRUE)-_xlfn.NORM.DIST(CD$30,economics!$AK$2:$AK$167,economics!$AJ$2:$AJ$167,TRUE))*economics!$AM$2:$AM$167))/(SUMPRODUCT((economics!$AG$2:$AG$167=$B47)*(economics!$D$2:$D$167="whr")*economics!$AI$2:$AI$167*(_xlfn.NORM.DIST(CD$3,economics!$AK$2:$AK$167,economics!$AJ$2:$AJ$167,TRUE)-_xlfn.NORM.DIST(CD$30,economics!$AK$2:$AK$167,economics!$AJ$2:$AJ$167,TRUE)))),"")</f>
        <v/>
      </c>
      <c r="CE47" t="str">
        <f t="array" ref="CE47">IFERROR((SUMPRODUCT((economics!$AG$2:$AG$167=$B47)*(economics!$D$2:$D$167="whr")*economics!$AI$2:$AI$167*(_xlfn.NORM.DIST(CE$3,economics!$AK$2:$AK$167,economics!$AJ$2:$AJ$167,TRUE)-_xlfn.NORM.DIST(CE$30,economics!$AK$2:$AK$167,economics!$AJ$2:$AJ$167,TRUE))*economics!$AM$2:$AM$167))/(SUMPRODUCT((economics!$AG$2:$AG$167=$B47)*(economics!$D$2:$D$167="whr")*economics!$AI$2:$AI$167*(_xlfn.NORM.DIST(CE$3,economics!$AK$2:$AK$167,economics!$AJ$2:$AJ$167,TRUE)-_xlfn.NORM.DIST(CE$30,economics!$AK$2:$AK$167,economics!$AJ$2:$AJ$167,TRUE)))),"")</f>
        <v/>
      </c>
      <c r="CF47" t="str">
        <f t="array" ref="CF47">IFERROR((SUMPRODUCT((economics!$AG$2:$AG$167=$B47)*(economics!$D$2:$D$167="whr")*economics!$AI$2:$AI$167*(_xlfn.NORM.DIST(CF$3,economics!$AK$2:$AK$167,economics!$AJ$2:$AJ$167,TRUE)-_xlfn.NORM.DIST(CF$30,economics!$AK$2:$AK$167,economics!$AJ$2:$AJ$167,TRUE))*economics!$AM$2:$AM$167))/(SUMPRODUCT((economics!$AG$2:$AG$167=$B47)*(economics!$D$2:$D$167="whr")*economics!$AI$2:$AI$167*(_xlfn.NORM.DIST(CF$3,economics!$AK$2:$AK$167,economics!$AJ$2:$AJ$167,TRUE)-_xlfn.NORM.DIST(CF$30,economics!$AK$2:$AK$167,economics!$AJ$2:$AJ$167,TRUE)))),"")</f>
        <v/>
      </c>
      <c r="CG47" t="str">
        <f t="array" ref="CG47">IFERROR((SUMPRODUCT((economics!$AG$2:$AG$167=$B47)*(economics!$D$2:$D$167="whr")*economics!$AI$2:$AI$167*(_xlfn.NORM.DIST(CG$3,economics!$AK$2:$AK$167,economics!$AJ$2:$AJ$167,TRUE)-_xlfn.NORM.DIST(CG$30,economics!$AK$2:$AK$167,economics!$AJ$2:$AJ$167,TRUE))*economics!$AM$2:$AM$167))/(SUMPRODUCT((economics!$AG$2:$AG$167=$B47)*(economics!$D$2:$D$167="whr")*economics!$AI$2:$AI$167*(_xlfn.NORM.DIST(CG$3,economics!$AK$2:$AK$167,economics!$AJ$2:$AJ$167,TRUE)-_xlfn.NORM.DIST(CG$30,economics!$AK$2:$AK$167,economics!$AJ$2:$AJ$167,TRUE)))),"")</f>
        <v/>
      </c>
      <c r="CH47" t="str">
        <f t="array" ref="CH47">IFERROR((SUMPRODUCT((economics!$AG$2:$AG$167=$B47)*(economics!$D$2:$D$167="whr")*economics!$AI$2:$AI$167*(_xlfn.NORM.DIST(CH$3,economics!$AK$2:$AK$167,economics!$AJ$2:$AJ$167,TRUE)-_xlfn.NORM.DIST(CH$30,economics!$AK$2:$AK$167,economics!$AJ$2:$AJ$167,TRUE))*economics!$AM$2:$AM$167))/(SUMPRODUCT((economics!$AG$2:$AG$167=$B47)*(economics!$D$2:$D$167="whr")*economics!$AI$2:$AI$167*(_xlfn.NORM.DIST(CH$3,economics!$AK$2:$AK$167,economics!$AJ$2:$AJ$167,TRUE)-_xlfn.NORM.DIST(CH$30,economics!$AK$2:$AK$167,economics!$AJ$2:$AJ$167,TRUE)))),"")</f>
        <v/>
      </c>
    </row>
    <row r="48" spans="1:86" x14ac:dyDescent="0.35">
      <c r="A48" t="str">
        <f t="shared" si="0"/>
        <v>metal products except machinery and vehicles 25</v>
      </c>
      <c r="B48">
        <f t="shared" si="0"/>
        <v>25</v>
      </c>
      <c r="E48" t="str">
        <f t="array" ref="E48">IFERROR((SUMPRODUCT((economics!$AG$2:$AG$167=$B48)*(economics!$D$2:$D$167="whr")*economics!$AI$2:$AI$167*(_xlfn.NORM.DIST(E$3,economics!$AK$2:$AK$167,economics!$AJ$2:$AJ$167,TRUE)-_xlfn.NORM.DIST(E$30,economics!$AK$2:$AK$167,economics!$AJ$2:$AJ$167,TRUE))*economics!$AM$2:$AM$167))/(SUMPRODUCT((economics!$AG$2:$AG$167=$B48)*(economics!$D$2:$D$167="whr")*economics!$AI$2:$AI$167*(_xlfn.NORM.DIST(E$3,economics!$AK$2:$AK$167,economics!$AJ$2:$AJ$167,TRUE)-_xlfn.NORM.DIST(E$30,economics!$AK$2:$AK$167,economics!$AJ$2:$AJ$167,TRUE)))),"")</f>
        <v/>
      </c>
      <c r="F48" t="str">
        <f t="array" ref="F48">IFERROR((SUMPRODUCT((economics!$AG$2:$AG$167=$B48)*(economics!$D$2:$D$167="whr")*economics!$AI$2:$AI$167*(_xlfn.NORM.DIST(F$3,economics!$AK$2:$AK$167,economics!$AJ$2:$AJ$167,TRUE)-_xlfn.NORM.DIST(F$30,economics!$AK$2:$AK$167,economics!$AJ$2:$AJ$167,TRUE))*economics!$AM$2:$AM$167))/(SUMPRODUCT((economics!$AG$2:$AG$167=$B48)*(economics!$D$2:$D$167="whr")*economics!$AI$2:$AI$167*(_xlfn.NORM.DIST(F$3,economics!$AK$2:$AK$167,economics!$AJ$2:$AJ$167,TRUE)-_xlfn.NORM.DIST(F$30,economics!$AK$2:$AK$167,economics!$AJ$2:$AJ$167,TRUE)))),"")</f>
        <v/>
      </c>
      <c r="G48" t="str">
        <f t="array" ref="G48">IFERROR((SUMPRODUCT((economics!$AG$2:$AG$167=$B48)*(economics!$D$2:$D$167="whr")*economics!$AI$2:$AI$167*(_xlfn.NORM.DIST(G$3,economics!$AK$2:$AK$167,economics!$AJ$2:$AJ$167,TRUE)-_xlfn.NORM.DIST(G$30,economics!$AK$2:$AK$167,economics!$AJ$2:$AJ$167,TRUE))*economics!$AM$2:$AM$167))/(SUMPRODUCT((economics!$AG$2:$AG$167=$B48)*(economics!$D$2:$D$167="whr")*economics!$AI$2:$AI$167*(_xlfn.NORM.DIST(G$3,economics!$AK$2:$AK$167,economics!$AJ$2:$AJ$167,TRUE)-_xlfn.NORM.DIST(G$30,economics!$AK$2:$AK$167,economics!$AJ$2:$AJ$167,TRUE)))),"")</f>
        <v/>
      </c>
      <c r="H48" t="str">
        <f t="array" ref="H48">IFERROR((SUMPRODUCT((economics!$AG$2:$AG$167=$B48)*(economics!$D$2:$D$167="whr")*economics!$AI$2:$AI$167*(_xlfn.NORM.DIST(H$3,economics!$AK$2:$AK$167,economics!$AJ$2:$AJ$167,TRUE)-_xlfn.NORM.DIST(H$30,economics!$AK$2:$AK$167,economics!$AJ$2:$AJ$167,TRUE))*economics!$AM$2:$AM$167))/(SUMPRODUCT((economics!$AG$2:$AG$167=$B48)*(economics!$D$2:$D$167="whr")*economics!$AI$2:$AI$167*(_xlfn.NORM.DIST(H$3,economics!$AK$2:$AK$167,economics!$AJ$2:$AJ$167,TRUE)-_xlfn.NORM.DIST(H$30,economics!$AK$2:$AK$167,economics!$AJ$2:$AJ$167,TRUE)))),"")</f>
        <v/>
      </c>
      <c r="I48" t="str">
        <f t="array" ref="I48">IFERROR((SUMPRODUCT((economics!$AG$2:$AG$167=$B48)*(economics!$D$2:$D$167="whr")*economics!$AI$2:$AI$167*(_xlfn.NORM.DIST(I$3,economics!$AK$2:$AK$167,economics!$AJ$2:$AJ$167,TRUE)-_xlfn.NORM.DIST(I$30,economics!$AK$2:$AK$167,economics!$AJ$2:$AJ$167,TRUE))*economics!$AM$2:$AM$167))/(SUMPRODUCT((economics!$AG$2:$AG$167=$B48)*(economics!$D$2:$D$167="whr")*economics!$AI$2:$AI$167*(_xlfn.NORM.DIST(I$3,economics!$AK$2:$AK$167,economics!$AJ$2:$AJ$167,TRUE)-_xlfn.NORM.DIST(I$30,economics!$AK$2:$AK$167,economics!$AJ$2:$AJ$167,TRUE)))),"")</f>
        <v/>
      </c>
      <c r="J48" t="str">
        <f t="array" ref="J48">IFERROR((SUMPRODUCT((economics!$AG$2:$AG$167=$B48)*(economics!$D$2:$D$167="whr")*economics!$AI$2:$AI$167*(_xlfn.NORM.DIST(J$3,economics!$AK$2:$AK$167,economics!$AJ$2:$AJ$167,TRUE)-_xlfn.NORM.DIST(J$30,economics!$AK$2:$AK$167,economics!$AJ$2:$AJ$167,TRUE))*economics!$AM$2:$AM$167))/(SUMPRODUCT((economics!$AG$2:$AG$167=$B48)*(economics!$D$2:$D$167="whr")*economics!$AI$2:$AI$167*(_xlfn.NORM.DIST(J$3,economics!$AK$2:$AK$167,economics!$AJ$2:$AJ$167,TRUE)-_xlfn.NORM.DIST(J$30,economics!$AK$2:$AK$167,economics!$AJ$2:$AJ$167,TRUE)))),"")</f>
        <v/>
      </c>
      <c r="K48" t="str">
        <f t="array" ref="K48">IFERROR((SUMPRODUCT((economics!$AG$2:$AG$167=$B48)*(economics!$D$2:$D$167="whr")*economics!$AI$2:$AI$167*(_xlfn.NORM.DIST(K$3,economics!$AK$2:$AK$167,economics!$AJ$2:$AJ$167,TRUE)-_xlfn.NORM.DIST(K$30,economics!$AK$2:$AK$167,economics!$AJ$2:$AJ$167,TRUE))*economics!$AM$2:$AM$167))/(SUMPRODUCT((economics!$AG$2:$AG$167=$B48)*(economics!$D$2:$D$167="whr")*economics!$AI$2:$AI$167*(_xlfn.NORM.DIST(K$3,economics!$AK$2:$AK$167,economics!$AJ$2:$AJ$167,TRUE)-_xlfn.NORM.DIST(K$30,economics!$AK$2:$AK$167,economics!$AJ$2:$AJ$167,TRUE)))),"")</f>
        <v/>
      </c>
      <c r="L48" t="str">
        <f t="array" ref="L48">IFERROR((SUMPRODUCT((economics!$AG$2:$AG$167=$B48)*(economics!$D$2:$D$167="whr")*economics!$AI$2:$AI$167*(_xlfn.NORM.DIST(L$3,economics!$AK$2:$AK$167,economics!$AJ$2:$AJ$167,TRUE)-_xlfn.NORM.DIST(L$30,economics!$AK$2:$AK$167,economics!$AJ$2:$AJ$167,TRUE))*economics!$AM$2:$AM$167))/(SUMPRODUCT((economics!$AG$2:$AG$167=$B48)*(economics!$D$2:$D$167="whr")*economics!$AI$2:$AI$167*(_xlfn.NORM.DIST(L$3,economics!$AK$2:$AK$167,economics!$AJ$2:$AJ$167,TRUE)-_xlfn.NORM.DIST(L$30,economics!$AK$2:$AK$167,economics!$AJ$2:$AJ$167,TRUE)))),"")</f>
        <v/>
      </c>
      <c r="M48" t="str">
        <f t="array" ref="M48">IFERROR((SUMPRODUCT((economics!$AG$2:$AG$167=$B48)*(economics!$D$2:$D$167="whr")*economics!$AI$2:$AI$167*(_xlfn.NORM.DIST(M$3,economics!$AK$2:$AK$167,economics!$AJ$2:$AJ$167,TRUE)-_xlfn.NORM.DIST(M$30,economics!$AK$2:$AK$167,economics!$AJ$2:$AJ$167,TRUE))*economics!$AM$2:$AM$167))/(SUMPRODUCT((economics!$AG$2:$AG$167=$B48)*(economics!$D$2:$D$167="whr")*economics!$AI$2:$AI$167*(_xlfn.NORM.DIST(M$3,economics!$AK$2:$AK$167,economics!$AJ$2:$AJ$167,TRUE)-_xlfn.NORM.DIST(M$30,economics!$AK$2:$AK$167,economics!$AJ$2:$AJ$167,TRUE)))),"")</f>
        <v/>
      </c>
      <c r="N48" t="str">
        <f t="array" ref="N48">IFERROR((SUMPRODUCT((economics!$AG$2:$AG$167=$B48)*(economics!$D$2:$D$167="whr")*economics!$AI$2:$AI$167*(_xlfn.NORM.DIST(N$3,economics!$AK$2:$AK$167,economics!$AJ$2:$AJ$167,TRUE)-_xlfn.NORM.DIST(N$30,economics!$AK$2:$AK$167,economics!$AJ$2:$AJ$167,TRUE))*economics!$AM$2:$AM$167))/(SUMPRODUCT((economics!$AG$2:$AG$167=$B48)*(economics!$D$2:$D$167="whr")*economics!$AI$2:$AI$167*(_xlfn.NORM.DIST(N$3,economics!$AK$2:$AK$167,economics!$AJ$2:$AJ$167,TRUE)-_xlfn.NORM.DIST(N$30,economics!$AK$2:$AK$167,economics!$AJ$2:$AJ$167,TRUE)))),"")</f>
        <v/>
      </c>
      <c r="O48" t="str">
        <f t="array" ref="O48">IFERROR((SUMPRODUCT((economics!$AG$2:$AG$167=$B48)*(economics!$D$2:$D$167="whr")*economics!$AI$2:$AI$167*(_xlfn.NORM.DIST(O$3,economics!$AK$2:$AK$167,economics!$AJ$2:$AJ$167,TRUE)-_xlfn.NORM.DIST(O$30,economics!$AK$2:$AK$167,economics!$AJ$2:$AJ$167,TRUE))*economics!$AM$2:$AM$167))/(SUMPRODUCT((economics!$AG$2:$AG$167=$B48)*(economics!$D$2:$D$167="whr")*economics!$AI$2:$AI$167*(_xlfn.NORM.DIST(O$3,economics!$AK$2:$AK$167,economics!$AJ$2:$AJ$167,TRUE)-_xlfn.NORM.DIST(O$30,economics!$AK$2:$AK$167,economics!$AJ$2:$AJ$167,TRUE)))),"")</f>
        <v/>
      </c>
      <c r="P48" t="str">
        <f t="array" ref="P48">IFERROR((SUMPRODUCT((economics!$AG$2:$AG$167=$B48)*(economics!$D$2:$D$167="whr")*economics!$AI$2:$AI$167*(_xlfn.NORM.DIST(P$3,economics!$AK$2:$AK$167,economics!$AJ$2:$AJ$167,TRUE)-_xlfn.NORM.DIST(P$30,economics!$AK$2:$AK$167,economics!$AJ$2:$AJ$167,TRUE))*economics!$AM$2:$AM$167))/(SUMPRODUCT((economics!$AG$2:$AG$167=$B48)*(economics!$D$2:$D$167="whr")*economics!$AI$2:$AI$167*(_xlfn.NORM.DIST(P$3,economics!$AK$2:$AK$167,economics!$AJ$2:$AJ$167,TRUE)-_xlfn.NORM.DIST(P$30,economics!$AK$2:$AK$167,economics!$AJ$2:$AJ$167,TRUE)))),"")</f>
        <v/>
      </c>
      <c r="Q48" t="str">
        <f t="array" ref="Q48">IFERROR((SUMPRODUCT((economics!$AG$2:$AG$167=$B48)*(economics!$D$2:$D$167="whr")*economics!$AI$2:$AI$167*(_xlfn.NORM.DIST(Q$3,economics!$AK$2:$AK$167,economics!$AJ$2:$AJ$167,TRUE)-_xlfn.NORM.DIST(Q$30,economics!$AK$2:$AK$167,economics!$AJ$2:$AJ$167,TRUE))*economics!$AM$2:$AM$167))/(SUMPRODUCT((economics!$AG$2:$AG$167=$B48)*(economics!$D$2:$D$167="whr")*economics!$AI$2:$AI$167*(_xlfn.NORM.DIST(Q$3,economics!$AK$2:$AK$167,economics!$AJ$2:$AJ$167,TRUE)-_xlfn.NORM.DIST(Q$30,economics!$AK$2:$AK$167,economics!$AJ$2:$AJ$167,TRUE)))),"")</f>
        <v/>
      </c>
      <c r="R48" t="str">
        <f t="array" ref="R48">IFERROR((SUMPRODUCT((economics!$AG$2:$AG$167=$B48)*(economics!$D$2:$D$167="whr")*economics!$AI$2:$AI$167*(_xlfn.NORM.DIST(R$3,economics!$AK$2:$AK$167,economics!$AJ$2:$AJ$167,TRUE)-_xlfn.NORM.DIST(R$30,economics!$AK$2:$AK$167,economics!$AJ$2:$AJ$167,TRUE))*economics!$AM$2:$AM$167))/(SUMPRODUCT((economics!$AG$2:$AG$167=$B48)*(economics!$D$2:$D$167="whr")*economics!$AI$2:$AI$167*(_xlfn.NORM.DIST(R$3,economics!$AK$2:$AK$167,economics!$AJ$2:$AJ$167,TRUE)-_xlfn.NORM.DIST(R$30,economics!$AK$2:$AK$167,economics!$AJ$2:$AJ$167,TRUE)))),"")</f>
        <v/>
      </c>
      <c r="S48" t="str">
        <f t="array" ref="S48">IFERROR((SUMPRODUCT((economics!$AG$2:$AG$167=$B48)*(economics!$D$2:$D$167="whr")*economics!$AI$2:$AI$167*(_xlfn.NORM.DIST(S$3,economics!$AK$2:$AK$167,economics!$AJ$2:$AJ$167,TRUE)-_xlfn.NORM.DIST(S$30,economics!$AK$2:$AK$167,economics!$AJ$2:$AJ$167,TRUE))*economics!$AM$2:$AM$167))/(SUMPRODUCT((economics!$AG$2:$AG$167=$B48)*(economics!$D$2:$D$167="whr")*economics!$AI$2:$AI$167*(_xlfn.NORM.DIST(S$3,economics!$AK$2:$AK$167,economics!$AJ$2:$AJ$167,TRUE)-_xlfn.NORM.DIST(S$30,economics!$AK$2:$AK$167,economics!$AJ$2:$AJ$167,TRUE)))),"")</f>
        <v/>
      </c>
      <c r="T48" t="str">
        <f t="array" ref="T48">IFERROR((SUMPRODUCT((economics!$AG$2:$AG$167=$B48)*(economics!$D$2:$D$167="whr")*economics!$AI$2:$AI$167*(_xlfn.NORM.DIST(T$3,economics!$AK$2:$AK$167,economics!$AJ$2:$AJ$167,TRUE)-_xlfn.NORM.DIST(T$30,economics!$AK$2:$AK$167,economics!$AJ$2:$AJ$167,TRUE))*economics!$AM$2:$AM$167))/(SUMPRODUCT((economics!$AG$2:$AG$167=$B48)*(economics!$D$2:$D$167="whr")*economics!$AI$2:$AI$167*(_xlfn.NORM.DIST(T$3,economics!$AK$2:$AK$167,economics!$AJ$2:$AJ$167,TRUE)-_xlfn.NORM.DIST(T$30,economics!$AK$2:$AK$167,economics!$AJ$2:$AJ$167,TRUE)))),"")</f>
        <v/>
      </c>
      <c r="U48" t="str">
        <f t="array" ref="U48">IFERROR((SUMPRODUCT((economics!$AG$2:$AG$167=$B48)*(economics!$D$2:$D$167="whr")*economics!$AI$2:$AI$167*(_xlfn.NORM.DIST(U$3,economics!$AK$2:$AK$167,economics!$AJ$2:$AJ$167,TRUE)-_xlfn.NORM.DIST(U$30,economics!$AK$2:$AK$167,economics!$AJ$2:$AJ$167,TRUE))*economics!$AM$2:$AM$167))/(SUMPRODUCT((economics!$AG$2:$AG$167=$B48)*(economics!$D$2:$D$167="whr")*economics!$AI$2:$AI$167*(_xlfn.NORM.DIST(U$3,economics!$AK$2:$AK$167,economics!$AJ$2:$AJ$167,TRUE)-_xlfn.NORM.DIST(U$30,economics!$AK$2:$AK$167,economics!$AJ$2:$AJ$167,TRUE)))),"")</f>
        <v/>
      </c>
      <c r="V48" t="str">
        <f t="array" ref="V48">IFERROR((SUMPRODUCT((economics!$AG$2:$AG$167=$B48)*(economics!$D$2:$D$167="whr")*economics!$AI$2:$AI$167*(_xlfn.NORM.DIST(V$3,economics!$AK$2:$AK$167,economics!$AJ$2:$AJ$167,TRUE)-_xlfn.NORM.DIST(V$30,economics!$AK$2:$AK$167,economics!$AJ$2:$AJ$167,TRUE))*economics!$AM$2:$AM$167))/(SUMPRODUCT((economics!$AG$2:$AG$167=$B48)*(economics!$D$2:$D$167="whr")*economics!$AI$2:$AI$167*(_xlfn.NORM.DIST(V$3,economics!$AK$2:$AK$167,economics!$AJ$2:$AJ$167,TRUE)-_xlfn.NORM.DIST(V$30,economics!$AK$2:$AK$167,economics!$AJ$2:$AJ$167,TRUE)))),"")</f>
        <v/>
      </c>
      <c r="W48" t="str">
        <f t="array" ref="W48">IFERROR((SUMPRODUCT((economics!$AG$2:$AG$167=$B48)*(economics!$D$2:$D$167="whr")*economics!$AI$2:$AI$167*(_xlfn.NORM.DIST(W$3,economics!$AK$2:$AK$167,economics!$AJ$2:$AJ$167,TRUE)-_xlfn.NORM.DIST(W$30,economics!$AK$2:$AK$167,economics!$AJ$2:$AJ$167,TRUE))*economics!$AM$2:$AM$167))/(SUMPRODUCT((economics!$AG$2:$AG$167=$B48)*(economics!$D$2:$D$167="whr")*economics!$AI$2:$AI$167*(_xlfn.NORM.DIST(W$3,economics!$AK$2:$AK$167,economics!$AJ$2:$AJ$167,TRUE)-_xlfn.NORM.DIST(W$30,economics!$AK$2:$AK$167,economics!$AJ$2:$AJ$167,TRUE)))),"")</f>
        <v/>
      </c>
      <c r="X48" t="str">
        <f t="array" ref="X48">IFERROR((SUMPRODUCT((economics!$AG$2:$AG$167=$B48)*(economics!$D$2:$D$167="whr")*economics!$AI$2:$AI$167*(_xlfn.NORM.DIST(X$3,economics!$AK$2:$AK$167,economics!$AJ$2:$AJ$167,TRUE)-_xlfn.NORM.DIST(X$30,economics!$AK$2:$AK$167,economics!$AJ$2:$AJ$167,TRUE))*economics!$AM$2:$AM$167))/(SUMPRODUCT((economics!$AG$2:$AG$167=$B48)*(economics!$D$2:$D$167="whr")*economics!$AI$2:$AI$167*(_xlfn.NORM.DIST(X$3,economics!$AK$2:$AK$167,economics!$AJ$2:$AJ$167,TRUE)-_xlfn.NORM.DIST(X$30,economics!$AK$2:$AK$167,economics!$AJ$2:$AJ$167,TRUE)))),"")</f>
        <v/>
      </c>
      <c r="Y48" t="str">
        <f t="array" ref="Y48">IFERROR((SUMPRODUCT((economics!$AG$2:$AG$167=$B48)*(economics!$D$2:$D$167="whr")*economics!$AI$2:$AI$167*(_xlfn.NORM.DIST(Y$3,economics!$AK$2:$AK$167,economics!$AJ$2:$AJ$167,TRUE)-_xlfn.NORM.DIST(Y$30,economics!$AK$2:$AK$167,economics!$AJ$2:$AJ$167,TRUE))*economics!$AM$2:$AM$167))/(SUMPRODUCT((economics!$AG$2:$AG$167=$B48)*(economics!$D$2:$D$167="whr")*economics!$AI$2:$AI$167*(_xlfn.NORM.DIST(Y$3,economics!$AK$2:$AK$167,economics!$AJ$2:$AJ$167,TRUE)-_xlfn.NORM.DIST(Y$30,economics!$AK$2:$AK$167,economics!$AJ$2:$AJ$167,TRUE)))),"")</f>
        <v/>
      </c>
      <c r="Z48" t="str">
        <f t="array" ref="Z48">IFERROR((SUMPRODUCT((economics!$AG$2:$AG$167=$B48)*(economics!$D$2:$D$167="whr")*economics!$AI$2:$AI$167*(_xlfn.NORM.DIST(Z$3,economics!$AK$2:$AK$167,economics!$AJ$2:$AJ$167,TRUE)-_xlfn.NORM.DIST(Z$30,economics!$AK$2:$AK$167,economics!$AJ$2:$AJ$167,TRUE))*economics!$AM$2:$AM$167))/(SUMPRODUCT((economics!$AG$2:$AG$167=$B48)*(economics!$D$2:$D$167="whr")*economics!$AI$2:$AI$167*(_xlfn.NORM.DIST(Z$3,economics!$AK$2:$AK$167,economics!$AJ$2:$AJ$167,TRUE)-_xlfn.NORM.DIST(Z$30,economics!$AK$2:$AK$167,economics!$AJ$2:$AJ$167,TRUE)))),"")</f>
        <v/>
      </c>
      <c r="AA48" t="str">
        <f t="array" ref="AA48">IFERROR((SUMPRODUCT((economics!$AG$2:$AG$167=$B48)*(economics!$D$2:$D$167="whr")*economics!$AI$2:$AI$167*(_xlfn.NORM.DIST(AA$3,economics!$AK$2:$AK$167,economics!$AJ$2:$AJ$167,TRUE)-_xlfn.NORM.DIST(AA$30,economics!$AK$2:$AK$167,economics!$AJ$2:$AJ$167,TRUE))*economics!$AM$2:$AM$167))/(SUMPRODUCT((economics!$AG$2:$AG$167=$B48)*(economics!$D$2:$D$167="whr")*economics!$AI$2:$AI$167*(_xlfn.NORM.DIST(AA$3,economics!$AK$2:$AK$167,economics!$AJ$2:$AJ$167,TRUE)-_xlfn.NORM.DIST(AA$30,economics!$AK$2:$AK$167,economics!$AJ$2:$AJ$167,TRUE)))),"")</f>
        <v/>
      </c>
      <c r="AB48" t="str">
        <f t="array" ref="AB48">IFERROR((SUMPRODUCT((economics!$AG$2:$AG$167=$B48)*(economics!$D$2:$D$167="whr")*economics!$AI$2:$AI$167*(_xlfn.NORM.DIST(AB$3,economics!$AK$2:$AK$167,economics!$AJ$2:$AJ$167,TRUE)-_xlfn.NORM.DIST(AB$30,economics!$AK$2:$AK$167,economics!$AJ$2:$AJ$167,TRUE))*economics!$AM$2:$AM$167))/(SUMPRODUCT((economics!$AG$2:$AG$167=$B48)*(economics!$D$2:$D$167="whr")*economics!$AI$2:$AI$167*(_xlfn.NORM.DIST(AB$3,economics!$AK$2:$AK$167,economics!$AJ$2:$AJ$167,TRUE)-_xlfn.NORM.DIST(AB$30,economics!$AK$2:$AK$167,economics!$AJ$2:$AJ$167,TRUE)))),"")</f>
        <v/>
      </c>
      <c r="AC48" t="str">
        <f t="array" ref="AC48">IFERROR((SUMPRODUCT((economics!$AG$2:$AG$167=$B48)*(economics!$D$2:$D$167="whr")*economics!$AI$2:$AI$167*(_xlfn.NORM.DIST(AC$3,economics!$AK$2:$AK$167,economics!$AJ$2:$AJ$167,TRUE)-_xlfn.NORM.DIST(AC$30,economics!$AK$2:$AK$167,economics!$AJ$2:$AJ$167,TRUE))*economics!$AM$2:$AM$167))/(SUMPRODUCT((economics!$AG$2:$AG$167=$B48)*(economics!$D$2:$D$167="whr")*economics!$AI$2:$AI$167*(_xlfn.NORM.DIST(AC$3,economics!$AK$2:$AK$167,economics!$AJ$2:$AJ$167,TRUE)-_xlfn.NORM.DIST(AC$30,economics!$AK$2:$AK$167,economics!$AJ$2:$AJ$167,TRUE)))),"")</f>
        <v/>
      </c>
      <c r="AD48" t="str">
        <f t="array" ref="AD48">IFERROR((SUMPRODUCT((economics!$AG$2:$AG$167=$B48)*(economics!$D$2:$D$167="whr")*economics!$AI$2:$AI$167*(_xlfn.NORM.DIST(AD$3,economics!$AK$2:$AK$167,economics!$AJ$2:$AJ$167,TRUE)-_xlfn.NORM.DIST(AD$30,economics!$AK$2:$AK$167,economics!$AJ$2:$AJ$167,TRUE))*economics!$AM$2:$AM$167))/(SUMPRODUCT((economics!$AG$2:$AG$167=$B48)*(economics!$D$2:$D$167="whr")*economics!$AI$2:$AI$167*(_xlfn.NORM.DIST(AD$3,economics!$AK$2:$AK$167,economics!$AJ$2:$AJ$167,TRUE)-_xlfn.NORM.DIST(AD$30,economics!$AK$2:$AK$167,economics!$AJ$2:$AJ$167,TRUE)))),"")</f>
        <v/>
      </c>
      <c r="AE48" t="str">
        <f t="array" ref="AE48">IFERROR((SUMPRODUCT((economics!$AG$2:$AG$167=$B48)*(economics!$D$2:$D$167="whr")*economics!$AI$2:$AI$167*(_xlfn.NORM.DIST(AE$3,economics!$AK$2:$AK$167,economics!$AJ$2:$AJ$167,TRUE)-_xlfn.NORM.DIST(AE$30,economics!$AK$2:$AK$167,economics!$AJ$2:$AJ$167,TRUE))*economics!$AM$2:$AM$167))/(SUMPRODUCT((economics!$AG$2:$AG$167=$B48)*(economics!$D$2:$D$167="whr")*economics!$AI$2:$AI$167*(_xlfn.NORM.DIST(AE$3,economics!$AK$2:$AK$167,economics!$AJ$2:$AJ$167,TRUE)-_xlfn.NORM.DIST(AE$30,economics!$AK$2:$AK$167,economics!$AJ$2:$AJ$167,TRUE)))),"")</f>
        <v/>
      </c>
      <c r="AF48" t="str">
        <f t="array" ref="AF48">IFERROR((SUMPRODUCT((economics!$AG$2:$AG$167=$B48)*(economics!$D$2:$D$167="whr")*economics!$AI$2:$AI$167*(_xlfn.NORM.DIST(AF$3,economics!$AK$2:$AK$167,economics!$AJ$2:$AJ$167,TRUE)-_xlfn.NORM.DIST(AF$30,economics!$AK$2:$AK$167,economics!$AJ$2:$AJ$167,TRUE))*economics!$AM$2:$AM$167))/(SUMPRODUCT((economics!$AG$2:$AG$167=$B48)*(economics!$D$2:$D$167="whr")*economics!$AI$2:$AI$167*(_xlfn.NORM.DIST(AF$3,economics!$AK$2:$AK$167,economics!$AJ$2:$AJ$167,TRUE)-_xlfn.NORM.DIST(AF$30,economics!$AK$2:$AK$167,economics!$AJ$2:$AJ$167,TRUE)))),"")</f>
        <v/>
      </c>
      <c r="AG48" t="str">
        <f t="array" ref="AG48">IFERROR((SUMPRODUCT((economics!$AG$2:$AG$167=$B48)*(economics!$D$2:$D$167="whr")*economics!$AI$2:$AI$167*(_xlfn.NORM.DIST(AG$3,economics!$AK$2:$AK$167,economics!$AJ$2:$AJ$167,TRUE)-_xlfn.NORM.DIST(AG$30,economics!$AK$2:$AK$167,economics!$AJ$2:$AJ$167,TRUE))*economics!$AM$2:$AM$167))/(SUMPRODUCT((economics!$AG$2:$AG$167=$B48)*(economics!$D$2:$D$167="whr")*economics!$AI$2:$AI$167*(_xlfn.NORM.DIST(AG$3,economics!$AK$2:$AK$167,economics!$AJ$2:$AJ$167,TRUE)-_xlfn.NORM.DIST(AG$30,economics!$AK$2:$AK$167,economics!$AJ$2:$AJ$167,TRUE)))),"")</f>
        <v/>
      </c>
      <c r="AH48" t="str">
        <f t="array" ref="AH48">IFERROR((SUMPRODUCT((economics!$AG$2:$AG$167=$B48)*(economics!$D$2:$D$167="whr")*economics!$AI$2:$AI$167*(_xlfn.NORM.DIST(AH$3,economics!$AK$2:$AK$167,economics!$AJ$2:$AJ$167,TRUE)-_xlfn.NORM.DIST(AH$30,economics!$AK$2:$AK$167,economics!$AJ$2:$AJ$167,TRUE))*economics!$AM$2:$AM$167))/(SUMPRODUCT((economics!$AG$2:$AG$167=$B48)*(economics!$D$2:$D$167="whr")*economics!$AI$2:$AI$167*(_xlfn.NORM.DIST(AH$3,economics!$AK$2:$AK$167,economics!$AJ$2:$AJ$167,TRUE)-_xlfn.NORM.DIST(AH$30,economics!$AK$2:$AK$167,economics!$AJ$2:$AJ$167,TRUE)))),"")</f>
        <v/>
      </c>
      <c r="AI48" t="str">
        <f t="array" ref="AI48">IFERROR((SUMPRODUCT((economics!$AG$2:$AG$167=$B48)*(economics!$D$2:$D$167="whr")*economics!$AI$2:$AI$167*(_xlfn.NORM.DIST(AI$3,economics!$AK$2:$AK$167,economics!$AJ$2:$AJ$167,TRUE)-_xlfn.NORM.DIST(AI$30,economics!$AK$2:$AK$167,economics!$AJ$2:$AJ$167,TRUE))*economics!$AM$2:$AM$167))/(SUMPRODUCT((economics!$AG$2:$AG$167=$B48)*(economics!$D$2:$D$167="whr")*economics!$AI$2:$AI$167*(_xlfn.NORM.DIST(AI$3,economics!$AK$2:$AK$167,economics!$AJ$2:$AJ$167,TRUE)-_xlfn.NORM.DIST(AI$30,economics!$AK$2:$AK$167,economics!$AJ$2:$AJ$167,TRUE)))),"")</f>
        <v/>
      </c>
      <c r="AJ48" t="str">
        <f t="array" ref="AJ48">IFERROR((SUMPRODUCT((economics!$AG$2:$AG$167=$B48)*(economics!$D$2:$D$167="whr")*economics!$AI$2:$AI$167*(_xlfn.NORM.DIST(AJ$3,economics!$AK$2:$AK$167,economics!$AJ$2:$AJ$167,TRUE)-_xlfn.NORM.DIST(AJ$30,economics!$AK$2:$AK$167,economics!$AJ$2:$AJ$167,TRUE))*economics!$AM$2:$AM$167))/(SUMPRODUCT((economics!$AG$2:$AG$167=$B48)*(economics!$D$2:$D$167="whr")*economics!$AI$2:$AI$167*(_xlfn.NORM.DIST(AJ$3,economics!$AK$2:$AK$167,economics!$AJ$2:$AJ$167,TRUE)-_xlfn.NORM.DIST(AJ$30,economics!$AK$2:$AK$167,economics!$AJ$2:$AJ$167,TRUE)))),"")</f>
        <v/>
      </c>
      <c r="AK48" t="str">
        <f t="array" ref="AK48">IFERROR((SUMPRODUCT((economics!$AG$2:$AG$167=$B48)*(economics!$D$2:$D$167="whr")*economics!$AI$2:$AI$167*(_xlfn.NORM.DIST(AK$3,economics!$AK$2:$AK$167,economics!$AJ$2:$AJ$167,TRUE)-_xlfn.NORM.DIST(AK$30,economics!$AK$2:$AK$167,economics!$AJ$2:$AJ$167,TRUE))*economics!$AM$2:$AM$167))/(SUMPRODUCT((economics!$AG$2:$AG$167=$B48)*(economics!$D$2:$D$167="whr")*economics!$AI$2:$AI$167*(_xlfn.NORM.DIST(AK$3,economics!$AK$2:$AK$167,economics!$AJ$2:$AJ$167,TRUE)-_xlfn.NORM.DIST(AK$30,economics!$AK$2:$AK$167,economics!$AJ$2:$AJ$167,TRUE)))),"")</f>
        <v/>
      </c>
      <c r="AL48" t="str">
        <f t="array" ref="AL48">IFERROR((SUMPRODUCT((economics!$AG$2:$AG$167=$B48)*(economics!$D$2:$D$167="whr")*economics!$AI$2:$AI$167*(_xlfn.NORM.DIST(AL$3,economics!$AK$2:$AK$167,economics!$AJ$2:$AJ$167,TRUE)-_xlfn.NORM.DIST(AL$30,economics!$AK$2:$AK$167,economics!$AJ$2:$AJ$167,TRUE))*economics!$AM$2:$AM$167))/(SUMPRODUCT((economics!$AG$2:$AG$167=$B48)*(economics!$D$2:$D$167="whr")*economics!$AI$2:$AI$167*(_xlfn.NORM.DIST(AL$3,economics!$AK$2:$AK$167,economics!$AJ$2:$AJ$167,TRUE)-_xlfn.NORM.DIST(AL$30,economics!$AK$2:$AK$167,economics!$AJ$2:$AJ$167,TRUE)))),"")</f>
        <v/>
      </c>
      <c r="AM48" t="str">
        <f t="array" ref="AM48">IFERROR((SUMPRODUCT((economics!$AG$2:$AG$167=$B48)*(economics!$D$2:$D$167="whr")*economics!$AI$2:$AI$167*(_xlfn.NORM.DIST(AM$3,economics!$AK$2:$AK$167,economics!$AJ$2:$AJ$167,TRUE)-_xlfn.NORM.DIST(AM$30,economics!$AK$2:$AK$167,economics!$AJ$2:$AJ$167,TRUE))*economics!$AM$2:$AM$167))/(SUMPRODUCT((economics!$AG$2:$AG$167=$B48)*(economics!$D$2:$D$167="whr")*economics!$AI$2:$AI$167*(_xlfn.NORM.DIST(AM$3,economics!$AK$2:$AK$167,economics!$AJ$2:$AJ$167,TRUE)-_xlfn.NORM.DIST(AM$30,economics!$AK$2:$AK$167,economics!$AJ$2:$AJ$167,TRUE)))),"")</f>
        <v/>
      </c>
      <c r="AN48" t="str">
        <f t="array" ref="AN48">IFERROR((SUMPRODUCT((economics!$AG$2:$AG$167=$B48)*(economics!$D$2:$D$167="whr")*economics!$AI$2:$AI$167*(_xlfn.NORM.DIST(AN$3,economics!$AK$2:$AK$167,economics!$AJ$2:$AJ$167,TRUE)-_xlfn.NORM.DIST(AN$30,economics!$AK$2:$AK$167,economics!$AJ$2:$AJ$167,TRUE))*economics!$AM$2:$AM$167))/(SUMPRODUCT((economics!$AG$2:$AG$167=$B48)*(economics!$D$2:$D$167="whr")*economics!$AI$2:$AI$167*(_xlfn.NORM.DIST(AN$3,economics!$AK$2:$AK$167,economics!$AJ$2:$AJ$167,TRUE)-_xlfn.NORM.DIST(AN$30,economics!$AK$2:$AK$167,economics!$AJ$2:$AJ$167,TRUE)))),"")</f>
        <v/>
      </c>
      <c r="AO48" t="str">
        <f t="array" ref="AO48">IFERROR((SUMPRODUCT((economics!$AG$2:$AG$167=$B48)*(economics!$D$2:$D$167="whr")*economics!$AI$2:$AI$167*(_xlfn.NORM.DIST(AO$3,economics!$AK$2:$AK$167,economics!$AJ$2:$AJ$167,TRUE)-_xlfn.NORM.DIST(AO$30,economics!$AK$2:$AK$167,economics!$AJ$2:$AJ$167,TRUE))*economics!$AM$2:$AM$167))/(SUMPRODUCT((economics!$AG$2:$AG$167=$B48)*(economics!$D$2:$D$167="whr")*economics!$AI$2:$AI$167*(_xlfn.NORM.DIST(AO$3,economics!$AK$2:$AK$167,economics!$AJ$2:$AJ$167,TRUE)-_xlfn.NORM.DIST(AO$30,economics!$AK$2:$AK$167,economics!$AJ$2:$AJ$167,TRUE)))),"")</f>
        <v/>
      </c>
      <c r="AP48" t="str">
        <f t="array" ref="AP48">IFERROR((SUMPRODUCT((economics!$AG$2:$AG$167=$B48)*(economics!$D$2:$D$167="whr")*economics!$AI$2:$AI$167*(_xlfn.NORM.DIST(AP$3,economics!$AK$2:$AK$167,economics!$AJ$2:$AJ$167,TRUE)-_xlfn.NORM.DIST(AP$30,economics!$AK$2:$AK$167,economics!$AJ$2:$AJ$167,TRUE))*economics!$AM$2:$AM$167))/(SUMPRODUCT((economics!$AG$2:$AG$167=$B48)*(economics!$D$2:$D$167="whr")*economics!$AI$2:$AI$167*(_xlfn.NORM.DIST(AP$3,economics!$AK$2:$AK$167,economics!$AJ$2:$AJ$167,TRUE)-_xlfn.NORM.DIST(AP$30,economics!$AK$2:$AK$167,economics!$AJ$2:$AJ$167,TRUE)))),"")</f>
        <v/>
      </c>
      <c r="AQ48" t="str">
        <f t="array" ref="AQ48">IFERROR((SUMPRODUCT((economics!$AG$2:$AG$167=$B48)*(economics!$D$2:$D$167="whr")*economics!$AI$2:$AI$167*(_xlfn.NORM.DIST(AQ$3,economics!$AK$2:$AK$167,economics!$AJ$2:$AJ$167,TRUE)-_xlfn.NORM.DIST(AQ$30,economics!$AK$2:$AK$167,economics!$AJ$2:$AJ$167,TRUE))*economics!$AM$2:$AM$167))/(SUMPRODUCT((economics!$AG$2:$AG$167=$B48)*(economics!$D$2:$D$167="whr")*economics!$AI$2:$AI$167*(_xlfn.NORM.DIST(AQ$3,economics!$AK$2:$AK$167,economics!$AJ$2:$AJ$167,TRUE)-_xlfn.NORM.DIST(AQ$30,economics!$AK$2:$AK$167,economics!$AJ$2:$AJ$167,TRUE)))),"")</f>
        <v/>
      </c>
      <c r="AR48" t="str">
        <f t="array" ref="AR48">IFERROR((SUMPRODUCT((economics!$AG$2:$AG$167=$B48)*(economics!$D$2:$D$167="whr")*economics!$AI$2:$AI$167*(_xlfn.NORM.DIST(AR$3,economics!$AK$2:$AK$167,economics!$AJ$2:$AJ$167,TRUE)-_xlfn.NORM.DIST(AR$30,economics!$AK$2:$AK$167,economics!$AJ$2:$AJ$167,TRUE))*economics!$AM$2:$AM$167))/(SUMPRODUCT((economics!$AG$2:$AG$167=$B48)*(economics!$D$2:$D$167="whr")*economics!$AI$2:$AI$167*(_xlfn.NORM.DIST(AR$3,economics!$AK$2:$AK$167,economics!$AJ$2:$AJ$167,TRUE)-_xlfn.NORM.DIST(AR$30,economics!$AK$2:$AK$167,economics!$AJ$2:$AJ$167,TRUE)))),"")</f>
        <v/>
      </c>
      <c r="AS48" t="str">
        <f t="array" ref="AS48">IFERROR((SUMPRODUCT((economics!$AG$2:$AG$167=$B48)*(economics!$D$2:$D$167="whr")*economics!$AI$2:$AI$167*(_xlfn.NORM.DIST(AS$3,economics!$AK$2:$AK$167,economics!$AJ$2:$AJ$167,TRUE)-_xlfn.NORM.DIST(AS$30,economics!$AK$2:$AK$167,economics!$AJ$2:$AJ$167,TRUE))*economics!$AM$2:$AM$167))/(SUMPRODUCT((economics!$AG$2:$AG$167=$B48)*(economics!$D$2:$D$167="whr")*economics!$AI$2:$AI$167*(_xlfn.NORM.DIST(AS$3,economics!$AK$2:$AK$167,economics!$AJ$2:$AJ$167,TRUE)-_xlfn.NORM.DIST(AS$30,economics!$AK$2:$AK$167,economics!$AJ$2:$AJ$167,TRUE)))),"")</f>
        <v/>
      </c>
      <c r="AT48" t="str">
        <f t="array" ref="AT48">IFERROR((SUMPRODUCT((economics!$AG$2:$AG$167=$B48)*(economics!$D$2:$D$167="whr")*economics!$AI$2:$AI$167*(_xlfn.NORM.DIST(AT$3,economics!$AK$2:$AK$167,economics!$AJ$2:$AJ$167,TRUE)-_xlfn.NORM.DIST(AT$30,economics!$AK$2:$AK$167,economics!$AJ$2:$AJ$167,TRUE))*economics!$AM$2:$AM$167))/(SUMPRODUCT((economics!$AG$2:$AG$167=$B48)*(economics!$D$2:$D$167="whr")*economics!$AI$2:$AI$167*(_xlfn.NORM.DIST(AT$3,economics!$AK$2:$AK$167,economics!$AJ$2:$AJ$167,TRUE)-_xlfn.NORM.DIST(AT$30,economics!$AK$2:$AK$167,economics!$AJ$2:$AJ$167,TRUE)))),"")</f>
        <v/>
      </c>
      <c r="AU48" t="str">
        <f t="array" ref="AU48">IFERROR((SUMPRODUCT((economics!$AG$2:$AG$167=$B48)*(economics!$D$2:$D$167="whr")*economics!$AI$2:$AI$167*(_xlfn.NORM.DIST(AU$3,economics!$AK$2:$AK$167,economics!$AJ$2:$AJ$167,TRUE)-_xlfn.NORM.DIST(AU$30,economics!$AK$2:$AK$167,economics!$AJ$2:$AJ$167,TRUE))*economics!$AM$2:$AM$167))/(SUMPRODUCT((economics!$AG$2:$AG$167=$B48)*(economics!$D$2:$D$167="whr")*economics!$AI$2:$AI$167*(_xlfn.NORM.DIST(AU$3,economics!$AK$2:$AK$167,economics!$AJ$2:$AJ$167,TRUE)-_xlfn.NORM.DIST(AU$30,economics!$AK$2:$AK$167,economics!$AJ$2:$AJ$167,TRUE)))),"")</f>
        <v/>
      </c>
      <c r="AV48" t="str">
        <f t="array" ref="AV48">IFERROR((SUMPRODUCT((economics!$AG$2:$AG$167=$B48)*(economics!$D$2:$D$167="whr")*economics!$AI$2:$AI$167*(_xlfn.NORM.DIST(AV$3,economics!$AK$2:$AK$167,economics!$AJ$2:$AJ$167,TRUE)-_xlfn.NORM.DIST(AV$30,economics!$AK$2:$AK$167,economics!$AJ$2:$AJ$167,TRUE))*economics!$AM$2:$AM$167))/(SUMPRODUCT((economics!$AG$2:$AG$167=$B48)*(economics!$D$2:$D$167="whr")*economics!$AI$2:$AI$167*(_xlfn.NORM.DIST(AV$3,economics!$AK$2:$AK$167,economics!$AJ$2:$AJ$167,TRUE)-_xlfn.NORM.DIST(AV$30,economics!$AK$2:$AK$167,economics!$AJ$2:$AJ$167,TRUE)))),"")</f>
        <v/>
      </c>
      <c r="AW48" t="str">
        <f t="array" ref="AW48">IFERROR((SUMPRODUCT((economics!$AG$2:$AG$167=$B48)*(economics!$D$2:$D$167="whr")*economics!$AI$2:$AI$167*(_xlfn.NORM.DIST(AW$3,economics!$AK$2:$AK$167,economics!$AJ$2:$AJ$167,TRUE)-_xlfn.NORM.DIST(AW$30,economics!$AK$2:$AK$167,economics!$AJ$2:$AJ$167,TRUE))*economics!$AM$2:$AM$167))/(SUMPRODUCT((economics!$AG$2:$AG$167=$B48)*(economics!$D$2:$D$167="whr")*economics!$AI$2:$AI$167*(_xlfn.NORM.DIST(AW$3,economics!$AK$2:$AK$167,economics!$AJ$2:$AJ$167,TRUE)-_xlfn.NORM.DIST(AW$30,economics!$AK$2:$AK$167,economics!$AJ$2:$AJ$167,TRUE)))),"")</f>
        <v/>
      </c>
      <c r="AX48" t="str">
        <f t="array" ref="AX48">IFERROR((SUMPRODUCT((economics!$AG$2:$AG$167=$B48)*(economics!$D$2:$D$167="whr")*economics!$AI$2:$AI$167*(_xlfn.NORM.DIST(AX$3,economics!$AK$2:$AK$167,economics!$AJ$2:$AJ$167,TRUE)-_xlfn.NORM.DIST(AX$30,economics!$AK$2:$AK$167,economics!$AJ$2:$AJ$167,TRUE))*economics!$AM$2:$AM$167))/(SUMPRODUCT((economics!$AG$2:$AG$167=$B48)*(economics!$D$2:$D$167="whr")*economics!$AI$2:$AI$167*(_xlfn.NORM.DIST(AX$3,economics!$AK$2:$AK$167,economics!$AJ$2:$AJ$167,TRUE)-_xlfn.NORM.DIST(AX$30,economics!$AK$2:$AK$167,economics!$AJ$2:$AJ$167,TRUE)))),"")</f>
        <v/>
      </c>
      <c r="AY48" t="str">
        <f t="array" ref="AY48">IFERROR((SUMPRODUCT((economics!$AG$2:$AG$167=$B48)*(economics!$D$2:$D$167="whr")*economics!$AI$2:$AI$167*(_xlfn.NORM.DIST(AY$3,economics!$AK$2:$AK$167,economics!$AJ$2:$AJ$167,TRUE)-_xlfn.NORM.DIST(AY$30,economics!$AK$2:$AK$167,economics!$AJ$2:$AJ$167,TRUE))*economics!$AM$2:$AM$167))/(SUMPRODUCT((economics!$AG$2:$AG$167=$B48)*(economics!$D$2:$D$167="whr")*economics!$AI$2:$AI$167*(_xlfn.NORM.DIST(AY$3,economics!$AK$2:$AK$167,economics!$AJ$2:$AJ$167,TRUE)-_xlfn.NORM.DIST(AY$30,economics!$AK$2:$AK$167,economics!$AJ$2:$AJ$167,TRUE)))),"")</f>
        <v/>
      </c>
      <c r="AZ48" t="str">
        <f t="array" ref="AZ48">IFERROR((SUMPRODUCT((economics!$AG$2:$AG$167=$B48)*(economics!$D$2:$D$167="whr")*economics!$AI$2:$AI$167*(_xlfn.NORM.DIST(AZ$3,economics!$AK$2:$AK$167,economics!$AJ$2:$AJ$167,TRUE)-_xlfn.NORM.DIST(AZ$30,economics!$AK$2:$AK$167,economics!$AJ$2:$AJ$167,TRUE))*economics!$AM$2:$AM$167))/(SUMPRODUCT((economics!$AG$2:$AG$167=$B48)*(economics!$D$2:$D$167="whr")*economics!$AI$2:$AI$167*(_xlfn.NORM.DIST(AZ$3,economics!$AK$2:$AK$167,economics!$AJ$2:$AJ$167,TRUE)-_xlfn.NORM.DIST(AZ$30,economics!$AK$2:$AK$167,economics!$AJ$2:$AJ$167,TRUE)))),"")</f>
        <v/>
      </c>
      <c r="BA48" t="str">
        <f t="array" ref="BA48">IFERROR((SUMPRODUCT((economics!$AG$2:$AG$167=$B48)*(economics!$D$2:$D$167="whr")*economics!$AI$2:$AI$167*(_xlfn.NORM.DIST(BA$3,economics!$AK$2:$AK$167,economics!$AJ$2:$AJ$167,TRUE)-_xlfn.NORM.DIST(BA$30,economics!$AK$2:$AK$167,economics!$AJ$2:$AJ$167,TRUE))*economics!$AM$2:$AM$167))/(SUMPRODUCT((economics!$AG$2:$AG$167=$B48)*(economics!$D$2:$D$167="whr")*economics!$AI$2:$AI$167*(_xlfn.NORM.DIST(BA$3,economics!$AK$2:$AK$167,economics!$AJ$2:$AJ$167,TRUE)-_xlfn.NORM.DIST(BA$30,economics!$AK$2:$AK$167,economics!$AJ$2:$AJ$167,TRUE)))),"")</f>
        <v/>
      </c>
      <c r="BB48" t="str">
        <f t="array" ref="BB48">IFERROR((SUMPRODUCT((economics!$AG$2:$AG$167=$B48)*(economics!$D$2:$D$167="whr")*economics!$AI$2:$AI$167*(_xlfn.NORM.DIST(BB$3,economics!$AK$2:$AK$167,economics!$AJ$2:$AJ$167,TRUE)-_xlfn.NORM.DIST(BB$30,economics!$AK$2:$AK$167,economics!$AJ$2:$AJ$167,TRUE))*economics!$AM$2:$AM$167))/(SUMPRODUCT((economics!$AG$2:$AG$167=$B48)*(economics!$D$2:$D$167="whr")*economics!$AI$2:$AI$167*(_xlfn.NORM.DIST(BB$3,economics!$AK$2:$AK$167,economics!$AJ$2:$AJ$167,TRUE)-_xlfn.NORM.DIST(BB$30,economics!$AK$2:$AK$167,economics!$AJ$2:$AJ$167,TRUE)))),"")</f>
        <v/>
      </c>
      <c r="BC48" t="str">
        <f t="array" ref="BC48">IFERROR((SUMPRODUCT((economics!$AG$2:$AG$167=$B48)*(economics!$D$2:$D$167="whr")*economics!$AI$2:$AI$167*(_xlfn.NORM.DIST(BC$3,economics!$AK$2:$AK$167,economics!$AJ$2:$AJ$167,TRUE)-_xlfn.NORM.DIST(BC$30,economics!$AK$2:$AK$167,economics!$AJ$2:$AJ$167,TRUE))*economics!$AM$2:$AM$167))/(SUMPRODUCT((economics!$AG$2:$AG$167=$B48)*(economics!$D$2:$D$167="whr")*economics!$AI$2:$AI$167*(_xlfn.NORM.DIST(BC$3,economics!$AK$2:$AK$167,economics!$AJ$2:$AJ$167,TRUE)-_xlfn.NORM.DIST(BC$30,economics!$AK$2:$AK$167,economics!$AJ$2:$AJ$167,TRUE)))),"")</f>
        <v/>
      </c>
      <c r="BD48" t="str">
        <f t="array" ref="BD48">IFERROR((SUMPRODUCT((economics!$AG$2:$AG$167=$B48)*(economics!$D$2:$D$167="whr")*economics!$AI$2:$AI$167*(_xlfn.NORM.DIST(BD$3,economics!$AK$2:$AK$167,economics!$AJ$2:$AJ$167,TRUE)-_xlfn.NORM.DIST(BD$30,economics!$AK$2:$AK$167,economics!$AJ$2:$AJ$167,TRUE))*economics!$AM$2:$AM$167))/(SUMPRODUCT((economics!$AG$2:$AG$167=$B48)*(economics!$D$2:$D$167="whr")*economics!$AI$2:$AI$167*(_xlfn.NORM.DIST(BD$3,economics!$AK$2:$AK$167,economics!$AJ$2:$AJ$167,TRUE)-_xlfn.NORM.DIST(BD$30,economics!$AK$2:$AK$167,economics!$AJ$2:$AJ$167,TRUE)))),"")</f>
        <v/>
      </c>
      <c r="BE48" t="str">
        <f t="array" ref="BE48">IFERROR((SUMPRODUCT((economics!$AG$2:$AG$167=$B48)*(economics!$D$2:$D$167="whr")*economics!$AI$2:$AI$167*(_xlfn.NORM.DIST(BE$3,economics!$AK$2:$AK$167,economics!$AJ$2:$AJ$167,TRUE)-_xlfn.NORM.DIST(BE$30,economics!$AK$2:$AK$167,economics!$AJ$2:$AJ$167,TRUE))*economics!$AM$2:$AM$167))/(SUMPRODUCT((economics!$AG$2:$AG$167=$B48)*(economics!$D$2:$D$167="whr")*economics!$AI$2:$AI$167*(_xlfn.NORM.DIST(BE$3,economics!$AK$2:$AK$167,economics!$AJ$2:$AJ$167,TRUE)-_xlfn.NORM.DIST(BE$30,economics!$AK$2:$AK$167,economics!$AJ$2:$AJ$167,TRUE)))),"")</f>
        <v/>
      </c>
      <c r="BF48" t="str">
        <f t="array" ref="BF48">IFERROR((SUMPRODUCT((economics!$AG$2:$AG$167=$B48)*(economics!$D$2:$D$167="whr")*economics!$AI$2:$AI$167*(_xlfn.NORM.DIST(BF$3,economics!$AK$2:$AK$167,economics!$AJ$2:$AJ$167,TRUE)-_xlfn.NORM.DIST(BF$30,economics!$AK$2:$AK$167,economics!$AJ$2:$AJ$167,TRUE))*economics!$AM$2:$AM$167))/(SUMPRODUCT((economics!$AG$2:$AG$167=$B48)*(economics!$D$2:$D$167="whr")*economics!$AI$2:$AI$167*(_xlfn.NORM.DIST(BF$3,economics!$AK$2:$AK$167,economics!$AJ$2:$AJ$167,TRUE)-_xlfn.NORM.DIST(BF$30,economics!$AK$2:$AK$167,economics!$AJ$2:$AJ$167,TRUE)))),"")</f>
        <v/>
      </c>
      <c r="BG48" t="str">
        <f t="array" ref="BG48">IFERROR((SUMPRODUCT((economics!$AG$2:$AG$167=$B48)*(economics!$D$2:$D$167="whr")*economics!$AI$2:$AI$167*(_xlfn.NORM.DIST(BG$3,economics!$AK$2:$AK$167,economics!$AJ$2:$AJ$167,TRUE)-_xlfn.NORM.DIST(BG$30,economics!$AK$2:$AK$167,economics!$AJ$2:$AJ$167,TRUE))*economics!$AM$2:$AM$167))/(SUMPRODUCT((economics!$AG$2:$AG$167=$B48)*(economics!$D$2:$D$167="whr")*economics!$AI$2:$AI$167*(_xlfn.NORM.DIST(BG$3,economics!$AK$2:$AK$167,economics!$AJ$2:$AJ$167,TRUE)-_xlfn.NORM.DIST(BG$30,economics!$AK$2:$AK$167,economics!$AJ$2:$AJ$167,TRUE)))),"")</f>
        <v/>
      </c>
      <c r="BH48" t="str">
        <f t="array" ref="BH48">IFERROR((SUMPRODUCT((economics!$AG$2:$AG$167=$B48)*(economics!$D$2:$D$167="whr")*economics!$AI$2:$AI$167*(_xlfn.NORM.DIST(BH$3,economics!$AK$2:$AK$167,economics!$AJ$2:$AJ$167,TRUE)-_xlfn.NORM.DIST(BH$30,economics!$AK$2:$AK$167,economics!$AJ$2:$AJ$167,TRUE))*economics!$AM$2:$AM$167))/(SUMPRODUCT((economics!$AG$2:$AG$167=$B48)*(economics!$D$2:$D$167="whr")*economics!$AI$2:$AI$167*(_xlfn.NORM.DIST(BH$3,economics!$AK$2:$AK$167,economics!$AJ$2:$AJ$167,TRUE)-_xlfn.NORM.DIST(BH$30,economics!$AK$2:$AK$167,economics!$AJ$2:$AJ$167,TRUE)))),"")</f>
        <v/>
      </c>
      <c r="BI48" t="str">
        <f t="array" ref="BI48">IFERROR((SUMPRODUCT((economics!$AG$2:$AG$167=$B48)*(economics!$D$2:$D$167="whr")*economics!$AI$2:$AI$167*(_xlfn.NORM.DIST(BI$3,economics!$AK$2:$AK$167,economics!$AJ$2:$AJ$167,TRUE)-_xlfn.NORM.DIST(BI$30,economics!$AK$2:$AK$167,economics!$AJ$2:$AJ$167,TRUE))*economics!$AM$2:$AM$167))/(SUMPRODUCT((economics!$AG$2:$AG$167=$B48)*(economics!$D$2:$D$167="whr")*economics!$AI$2:$AI$167*(_xlfn.NORM.DIST(BI$3,economics!$AK$2:$AK$167,economics!$AJ$2:$AJ$167,TRUE)-_xlfn.NORM.DIST(BI$30,economics!$AK$2:$AK$167,economics!$AJ$2:$AJ$167,TRUE)))),"")</f>
        <v/>
      </c>
      <c r="BJ48" t="str">
        <f t="array" ref="BJ48">IFERROR((SUMPRODUCT((economics!$AG$2:$AG$167=$B48)*(economics!$D$2:$D$167="whr")*economics!$AI$2:$AI$167*(_xlfn.NORM.DIST(BJ$3,economics!$AK$2:$AK$167,economics!$AJ$2:$AJ$167,TRUE)-_xlfn.NORM.DIST(BJ$30,economics!$AK$2:$AK$167,economics!$AJ$2:$AJ$167,TRUE))*economics!$AM$2:$AM$167))/(SUMPRODUCT((economics!$AG$2:$AG$167=$B48)*(economics!$D$2:$D$167="whr")*economics!$AI$2:$AI$167*(_xlfn.NORM.DIST(BJ$3,economics!$AK$2:$AK$167,economics!$AJ$2:$AJ$167,TRUE)-_xlfn.NORM.DIST(BJ$30,economics!$AK$2:$AK$167,economics!$AJ$2:$AJ$167,TRUE)))),"")</f>
        <v/>
      </c>
      <c r="BK48" t="str">
        <f t="array" ref="BK48">IFERROR((SUMPRODUCT((economics!$AG$2:$AG$167=$B48)*(economics!$D$2:$D$167="whr")*economics!$AI$2:$AI$167*(_xlfn.NORM.DIST(BK$3,economics!$AK$2:$AK$167,economics!$AJ$2:$AJ$167,TRUE)-_xlfn.NORM.DIST(BK$30,economics!$AK$2:$AK$167,economics!$AJ$2:$AJ$167,TRUE))*economics!$AM$2:$AM$167))/(SUMPRODUCT((economics!$AG$2:$AG$167=$B48)*(economics!$D$2:$D$167="whr")*economics!$AI$2:$AI$167*(_xlfn.NORM.DIST(BK$3,economics!$AK$2:$AK$167,economics!$AJ$2:$AJ$167,TRUE)-_xlfn.NORM.DIST(BK$30,economics!$AK$2:$AK$167,economics!$AJ$2:$AJ$167,TRUE)))),"")</f>
        <v/>
      </c>
      <c r="BL48" t="str">
        <f t="array" ref="BL48">IFERROR((SUMPRODUCT((economics!$AG$2:$AG$167=$B48)*(economics!$D$2:$D$167="whr")*economics!$AI$2:$AI$167*(_xlfn.NORM.DIST(BL$3,economics!$AK$2:$AK$167,economics!$AJ$2:$AJ$167,TRUE)-_xlfn.NORM.DIST(BL$30,economics!$AK$2:$AK$167,economics!$AJ$2:$AJ$167,TRUE))*economics!$AM$2:$AM$167))/(SUMPRODUCT((economics!$AG$2:$AG$167=$B48)*(economics!$D$2:$D$167="whr")*economics!$AI$2:$AI$167*(_xlfn.NORM.DIST(BL$3,economics!$AK$2:$AK$167,economics!$AJ$2:$AJ$167,TRUE)-_xlfn.NORM.DIST(BL$30,economics!$AK$2:$AK$167,economics!$AJ$2:$AJ$167,TRUE)))),"")</f>
        <v/>
      </c>
      <c r="BM48" t="str">
        <f t="array" ref="BM48">IFERROR((SUMPRODUCT((economics!$AG$2:$AG$167=$B48)*(economics!$D$2:$D$167="whr")*economics!$AI$2:$AI$167*(_xlfn.NORM.DIST(BM$3,economics!$AK$2:$AK$167,economics!$AJ$2:$AJ$167,TRUE)-_xlfn.NORM.DIST(BM$30,economics!$AK$2:$AK$167,economics!$AJ$2:$AJ$167,TRUE))*economics!$AM$2:$AM$167))/(SUMPRODUCT((economics!$AG$2:$AG$167=$B48)*(economics!$D$2:$D$167="whr")*economics!$AI$2:$AI$167*(_xlfn.NORM.DIST(BM$3,economics!$AK$2:$AK$167,economics!$AJ$2:$AJ$167,TRUE)-_xlfn.NORM.DIST(BM$30,economics!$AK$2:$AK$167,economics!$AJ$2:$AJ$167,TRUE)))),"")</f>
        <v/>
      </c>
      <c r="BN48" t="str">
        <f t="array" ref="BN48">IFERROR((SUMPRODUCT((economics!$AG$2:$AG$167=$B48)*(economics!$D$2:$D$167="whr")*economics!$AI$2:$AI$167*(_xlfn.NORM.DIST(BN$3,economics!$AK$2:$AK$167,economics!$AJ$2:$AJ$167,TRUE)-_xlfn.NORM.DIST(BN$30,economics!$AK$2:$AK$167,economics!$AJ$2:$AJ$167,TRUE))*economics!$AM$2:$AM$167))/(SUMPRODUCT((economics!$AG$2:$AG$167=$B48)*(economics!$D$2:$D$167="whr")*economics!$AI$2:$AI$167*(_xlfn.NORM.DIST(BN$3,economics!$AK$2:$AK$167,economics!$AJ$2:$AJ$167,TRUE)-_xlfn.NORM.DIST(BN$30,economics!$AK$2:$AK$167,economics!$AJ$2:$AJ$167,TRUE)))),"")</f>
        <v/>
      </c>
      <c r="BO48" t="str">
        <f t="array" ref="BO48">IFERROR((SUMPRODUCT((economics!$AG$2:$AG$167=$B48)*(economics!$D$2:$D$167="whr")*economics!$AI$2:$AI$167*(_xlfn.NORM.DIST(BO$3,economics!$AK$2:$AK$167,economics!$AJ$2:$AJ$167,TRUE)-_xlfn.NORM.DIST(BO$30,economics!$AK$2:$AK$167,economics!$AJ$2:$AJ$167,TRUE))*economics!$AM$2:$AM$167))/(SUMPRODUCT((economics!$AG$2:$AG$167=$B48)*(economics!$D$2:$D$167="whr")*economics!$AI$2:$AI$167*(_xlfn.NORM.DIST(BO$3,economics!$AK$2:$AK$167,economics!$AJ$2:$AJ$167,TRUE)-_xlfn.NORM.DIST(BO$30,economics!$AK$2:$AK$167,economics!$AJ$2:$AJ$167,TRUE)))),"")</f>
        <v/>
      </c>
      <c r="BP48" t="str">
        <f t="array" ref="BP48">IFERROR((SUMPRODUCT((economics!$AG$2:$AG$167=$B48)*(economics!$D$2:$D$167="whr")*economics!$AI$2:$AI$167*(_xlfn.NORM.DIST(BP$3,economics!$AK$2:$AK$167,economics!$AJ$2:$AJ$167,TRUE)-_xlfn.NORM.DIST(BP$30,economics!$AK$2:$AK$167,economics!$AJ$2:$AJ$167,TRUE))*economics!$AM$2:$AM$167))/(SUMPRODUCT((economics!$AG$2:$AG$167=$B48)*(economics!$D$2:$D$167="whr")*economics!$AI$2:$AI$167*(_xlfn.NORM.DIST(BP$3,economics!$AK$2:$AK$167,economics!$AJ$2:$AJ$167,TRUE)-_xlfn.NORM.DIST(BP$30,economics!$AK$2:$AK$167,economics!$AJ$2:$AJ$167,TRUE)))),"")</f>
        <v/>
      </c>
      <c r="BQ48" t="str">
        <f t="array" ref="BQ48">IFERROR((SUMPRODUCT((economics!$AG$2:$AG$167=$B48)*(economics!$D$2:$D$167="whr")*economics!$AI$2:$AI$167*(_xlfn.NORM.DIST(BQ$3,economics!$AK$2:$AK$167,economics!$AJ$2:$AJ$167,TRUE)-_xlfn.NORM.DIST(BQ$30,economics!$AK$2:$AK$167,economics!$AJ$2:$AJ$167,TRUE))*economics!$AM$2:$AM$167))/(SUMPRODUCT((economics!$AG$2:$AG$167=$B48)*(economics!$D$2:$D$167="whr")*economics!$AI$2:$AI$167*(_xlfn.NORM.DIST(BQ$3,economics!$AK$2:$AK$167,economics!$AJ$2:$AJ$167,TRUE)-_xlfn.NORM.DIST(BQ$30,economics!$AK$2:$AK$167,economics!$AJ$2:$AJ$167,TRUE)))),"")</f>
        <v/>
      </c>
      <c r="BR48" t="str">
        <f t="array" ref="BR48">IFERROR((SUMPRODUCT((economics!$AG$2:$AG$167=$B48)*(economics!$D$2:$D$167="whr")*economics!$AI$2:$AI$167*(_xlfn.NORM.DIST(BR$3,economics!$AK$2:$AK$167,economics!$AJ$2:$AJ$167,TRUE)-_xlfn.NORM.DIST(BR$30,economics!$AK$2:$AK$167,economics!$AJ$2:$AJ$167,TRUE))*economics!$AM$2:$AM$167))/(SUMPRODUCT((economics!$AG$2:$AG$167=$B48)*(economics!$D$2:$D$167="whr")*economics!$AI$2:$AI$167*(_xlfn.NORM.DIST(BR$3,economics!$AK$2:$AK$167,economics!$AJ$2:$AJ$167,TRUE)-_xlfn.NORM.DIST(BR$30,economics!$AK$2:$AK$167,economics!$AJ$2:$AJ$167,TRUE)))),"")</f>
        <v/>
      </c>
      <c r="BS48" t="str">
        <f t="array" ref="BS48">IFERROR((SUMPRODUCT((economics!$AG$2:$AG$167=$B48)*(economics!$D$2:$D$167="whr")*economics!$AI$2:$AI$167*(_xlfn.NORM.DIST(BS$3,economics!$AK$2:$AK$167,economics!$AJ$2:$AJ$167,TRUE)-_xlfn.NORM.DIST(BS$30,economics!$AK$2:$AK$167,economics!$AJ$2:$AJ$167,TRUE))*economics!$AM$2:$AM$167))/(SUMPRODUCT((economics!$AG$2:$AG$167=$B48)*(economics!$D$2:$D$167="whr")*economics!$AI$2:$AI$167*(_xlfn.NORM.DIST(BS$3,economics!$AK$2:$AK$167,economics!$AJ$2:$AJ$167,TRUE)-_xlfn.NORM.DIST(BS$30,economics!$AK$2:$AK$167,economics!$AJ$2:$AJ$167,TRUE)))),"")</f>
        <v/>
      </c>
      <c r="BT48" t="str">
        <f t="array" ref="BT48">IFERROR((SUMPRODUCT((economics!$AG$2:$AG$167=$B48)*(economics!$D$2:$D$167="whr")*economics!$AI$2:$AI$167*(_xlfn.NORM.DIST(BT$3,economics!$AK$2:$AK$167,economics!$AJ$2:$AJ$167,TRUE)-_xlfn.NORM.DIST(BT$30,economics!$AK$2:$AK$167,economics!$AJ$2:$AJ$167,TRUE))*economics!$AM$2:$AM$167))/(SUMPRODUCT((economics!$AG$2:$AG$167=$B48)*(economics!$D$2:$D$167="whr")*economics!$AI$2:$AI$167*(_xlfn.NORM.DIST(BT$3,economics!$AK$2:$AK$167,economics!$AJ$2:$AJ$167,TRUE)-_xlfn.NORM.DIST(BT$30,economics!$AK$2:$AK$167,economics!$AJ$2:$AJ$167,TRUE)))),"")</f>
        <v/>
      </c>
      <c r="BU48" t="str">
        <f t="array" ref="BU48">IFERROR((SUMPRODUCT((economics!$AG$2:$AG$167=$B48)*(economics!$D$2:$D$167="whr")*economics!$AI$2:$AI$167*(_xlfn.NORM.DIST(BU$3,economics!$AK$2:$AK$167,economics!$AJ$2:$AJ$167,TRUE)-_xlfn.NORM.DIST(BU$30,economics!$AK$2:$AK$167,economics!$AJ$2:$AJ$167,TRUE))*economics!$AM$2:$AM$167))/(SUMPRODUCT((economics!$AG$2:$AG$167=$B48)*(economics!$D$2:$D$167="whr")*economics!$AI$2:$AI$167*(_xlfn.NORM.DIST(BU$3,economics!$AK$2:$AK$167,economics!$AJ$2:$AJ$167,TRUE)-_xlfn.NORM.DIST(BU$30,economics!$AK$2:$AK$167,economics!$AJ$2:$AJ$167,TRUE)))),"")</f>
        <v/>
      </c>
      <c r="BV48" t="str">
        <f t="array" ref="BV48">IFERROR((SUMPRODUCT((economics!$AG$2:$AG$167=$B48)*(economics!$D$2:$D$167="whr")*economics!$AI$2:$AI$167*(_xlfn.NORM.DIST(BV$3,economics!$AK$2:$AK$167,economics!$AJ$2:$AJ$167,TRUE)-_xlfn.NORM.DIST(BV$30,economics!$AK$2:$AK$167,economics!$AJ$2:$AJ$167,TRUE))*economics!$AM$2:$AM$167))/(SUMPRODUCT((economics!$AG$2:$AG$167=$B48)*(economics!$D$2:$D$167="whr")*economics!$AI$2:$AI$167*(_xlfn.NORM.DIST(BV$3,economics!$AK$2:$AK$167,economics!$AJ$2:$AJ$167,TRUE)-_xlfn.NORM.DIST(BV$30,economics!$AK$2:$AK$167,economics!$AJ$2:$AJ$167,TRUE)))),"")</f>
        <v/>
      </c>
      <c r="BW48" t="str">
        <f t="array" ref="BW48">IFERROR((SUMPRODUCT((economics!$AG$2:$AG$167=$B48)*(economics!$D$2:$D$167="whr")*economics!$AI$2:$AI$167*(_xlfn.NORM.DIST(BW$3,economics!$AK$2:$AK$167,economics!$AJ$2:$AJ$167,TRUE)-_xlfn.NORM.DIST(BW$30,economics!$AK$2:$AK$167,economics!$AJ$2:$AJ$167,TRUE))*economics!$AM$2:$AM$167))/(SUMPRODUCT((economics!$AG$2:$AG$167=$B48)*(economics!$D$2:$D$167="whr")*economics!$AI$2:$AI$167*(_xlfn.NORM.DIST(BW$3,economics!$AK$2:$AK$167,economics!$AJ$2:$AJ$167,TRUE)-_xlfn.NORM.DIST(BW$30,economics!$AK$2:$AK$167,economics!$AJ$2:$AJ$167,TRUE)))),"")</f>
        <v/>
      </c>
      <c r="BX48" t="str">
        <f t="array" ref="BX48">IFERROR((SUMPRODUCT((economics!$AG$2:$AG$167=$B48)*(economics!$D$2:$D$167="whr")*economics!$AI$2:$AI$167*(_xlfn.NORM.DIST(BX$3,economics!$AK$2:$AK$167,economics!$AJ$2:$AJ$167,TRUE)-_xlfn.NORM.DIST(BX$30,economics!$AK$2:$AK$167,economics!$AJ$2:$AJ$167,TRUE))*economics!$AM$2:$AM$167))/(SUMPRODUCT((economics!$AG$2:$AG$167=$B48)*(economics!$D$2:$D$167="whr")*economics!$AI$2:$AI$167*(_xlfn.NORM.DIST(BX$3,economics!$AK$2:$AK$167,economics!$AJ$2:$AJ$167,TRUE)-_xlfn.NORM.DIST(BX$30,economics!$AK$2:$AK$167,economics!$AJ$2:$AJ$167,TRUE)))),"")</f>
        <v/>
      </c>
      <c r="BY48" t="str">
        <f t="array" ref="BY48">IFERROR((SUMPRODUCT((economics!$AG$2:$AG$167=$B48)*(economics!$D$2:$D$167="whr")*economics!$AI$2:$AI$167*(_xlfn.NORM.DIST(BY$3,economics!$AK$2:$AK$167,economics!$AJ$2:$AJ$167,TRUE)-_xlfn.NORM.DIST(BY$30,economics!$AK$2:$AK$167,economics!$AJ$2:$AJ$167,TRUE))*economics!$AM$2:$AM$167))/(SUMPRODUCT((economics!$AG$2:$AG$167=$B48)*(economics!$D$2:$D$167="whr")*economics!$AI$2:$AI$167*(_xlfn.NORM.DIST(BY$3,economics!$AK$2:$AK$167,economics!$AJ$2:$AJ$167,TRUE)-_xlfn.NORM.DIST(BY$30,economics!$AK$2:$AK$167,economics!$AJ$2:$AJ$167,TRUE)))),"")</f>
        <v/>
      </c>
      <c r="BZ48" t="str">
        <f t="array" ref="BZ48">IFERROR((SUMPRODUCT((economics!$AG$2:$AG$167=$B48)*(economics!$D$2:$D$167="whr")*economics!$AI$2:$AI$167*(_xlfn.NORM.DIST(BZ$3,economics!$AK$2:$AK$167,economics!$AJ$2:$AJ$167,TRUE)-_xlfn.NORM.DIST(BZ$30,economics!$AK$2:$AK$167,economics!$AJ$2:$AJ$167,TRUE))*economics!$AM$2:$AM$167))/(SUMPRODUCT((economics!$AG$2:$AG$167=$B48)*(economics!$D$2:$D$167="whr")*economics!$AI$2:$AI$167*(_xlfn.NORM.DIST(BZ$3,economics!$AK$2:$AK$167,economics!$AJ$2:$AJ$167,TRUE)-_xlfn.NORM.DIST(BZ$30,economics!$AK$2:$AK$167,economics!$AJ$2:$AJ$167,TRUE)))),"")</f>
        <v/>
      </c>
      <c r="CA48" t="str">
        <f t="array" ref="CA48">IFERROR((SUMPRODUCT((economics!$AG$2:$AG$167=$B48)*(economics!$D$2:$D$167="whr")*economics!$AI$2:$AI$167*(_xlfn.NORM.DIST(CA$3,economics!$AK$2:$AK$167,economics!$AJ$2:$AJ$167,TRUE)-_xlfn.NORM.DIST(CA$30,economics!$AK$2:$AK$167,economics!$AJ$2:$AJ$167,TRUE))*economics!$AM$2:$AM$167))/(SUMPRODUCT((economics!$AG$2:$AG$167=$B48)*(economics!$D$2:$D$167="whr")*economics!$AI$2:$AI$167*(_xlfn.NORM.DIST(CA$3,economics!$AK$2:$AK$167,economics!$AJ$2:$AJ$167,TRUE)-_xlfn.NORM.DIST(CA$30,economics!$AK$2:$AK$167,economics!$AJ$2:$AJ$167,TRUE)))),"")</f>
        <v/>
      </c>
      <c r="CB48" t="str">
        <f t="array" ref="CB48">IFERROR((SUMPRODUCT((economics!$AG$2:$AG$167=$B48)*(economics!$D$2:$D$167="whr")*economics!$AI$2:$AI$167*(_xlfn.NORM.DIST(CB$3,economics!$AK$2:$AK$167,economics!$AJ$2:$AJ$167,TRUE)-_xlfn.NORM.DIST(CB$30,economics!$AK$2:$AK$167,economics!$AJ$2:$AJ$167,TRUE))*economics!$AM$2:$AM$167))/(SUMPRODUCT((economics!$AG$2:$AG$167=$B48)*(economics!$D$2:$D$167="whr")*economics!$AI$2:$AI$167*(_xlfn.NORM.DIST(CB$3,economics!$AK$2:$AK$167,economics!$AJ$2:$AJ$167,TRUE)-_xlfn.NORM.DIST(CB$30,economics!$AK$2:$AK$167,economics!$AJ$2:$AJ$167,TRUE)))),"")</f>
        <v/>
      </c>
      <c r="CC48" t="str">
        <f t="array" ref="CC48">IFERROR((SUMPRODUCT((economics!$AG$2:$AG$167=$B48)*(economics!$D$2:$D$167="whr")*economics!$AI$2:$AI$167*(_xlfn.NORM.DIST(CC$3,economics!$AK$2:$AK$167,economics!$AJ$2:$AJ$167,TRUE)-_xlfn.NORM.DIST(CC$30,economics!$AK$2:$AK$167,economics!$AJ$2:$AJ$167,TRUE))*economics!$AM$2:$AM$167))/(SUMPRODUCT((economics!$AG$2:$AG$167=$B48)*(economics!$D$2:$D$167="whr")*economics!$AI$2:$AI$167*(_xlfn.NORM.DIST(CC$3,economics!$AK$2:$AK$167,economics!$AJ$2:$AJ$167,TRUE)-_xlfn.NORM.DIST(CC$30,economics!$AK$2:$AK$167,economics!$AJ$2:$AJ$167,TRUE)))),"")</f>
        <v/>
      </c>
      <c r="CD48" t="str">
        <f t="array" ref="CD48">IFERROR((SUMPRODUCT((economics!$AG$2:$AG$167=$B48)*(economics!$D$2:$D$167="whr")*economics!$AI$2:$AI$167*(_xlfn.NORM.DIST(CD$3,economics!$AK$2:$AK$167,economics!$AJ$2:$AJ$167,TRUE)-_xlfn.NORM.DIST(CD$30,economics!$AK$2:$AK$167,economics!$AJ$2:$AJ$167,TRUE))*economics!$AM$2:$AM$167))/(SUMPRODUCT((economics!$AG$2:$AG$167=$B48)*(economics!$D$2:$D$167="whr")*economics!$AI$2:$AI$167*(_xlfn.NORM.DIST(CD$3,economics!$AK$2:$AK$167,economics!$AJ$2:$AJ$167,TRUE)-_xlfn.NORM.DIST(CD$30,economics!$AK$2:$AK$167,economics!$AJ$2:$AJ$167,TRUE)))),"")</f>
        <v/>
      </c>
      <c r="CE48" t="str">
        <f t="array" ref="CE48">IFERROR((SUMPRODUCT((economics!$AG$2:$AG$167=$B48)*(economics!$D$2:$D$167="whr")*economics!$AI$2:$AI$167*(_xlfn.NORM.DIST(CE$3,economics!$AK$2:$AK$167,economics!$AJ$2:$AJ$167,TRUE)-_xlfn.NORM.DIST(CE$30,economics!$AK$2:$AK$167,economics!$AJ$2:$AJ$167,TRUE))*economics!$AM$2:$AM$167))/(SUMPRODUCT((economics!$AG$2:$AG$167=$B48)*(economics!$D$2:$D$167="whr")*economics!$AI$2:$AI$167*(_xlfn.NORM.DIST(CE$3,economics!$AK$2:$AK$167,economics!$AJ$2:$AJ$167,TRUE)-_xlfn.NORM.DIST(CE$30,economics!$AK$2:$AK$167,economics!$AJ$2:$AJ$167,TRUE)))),"")</f>
        <v/>
      </c>
      <c r="CF48" t="str">
        <f t="array" ref="CF48">IFERROR((SUMPRODUCT((economics!$AG$2:$AG$167=$B48)*(economics!$D$2:$D$167="whr")*economics!$AI$2:$AI$167*(_xlfn.NORM.DIST(CF$3,economics!$AK$2:$AK$167,economics!$AJ$2:$AJ$167,TRUE)-_xlfn.NORM.DIST(CF$30,economics!$AK$2:$AK$167,economics!$AJ$2:$AJ$167,TRUE))*economics!$AM$2:$AM$167))/(SUMPRODUCT((economics!$AG$2:$AG$167=$B48)*(economics!$D$2:$D$167="whr")*economics!$AI$2:$AI$167*(_xlfn.NORM.DIST(CF$3,economics!$AK$2:$AK$167,economics!$AJ$2:$AJ$167,TRUE)-_xlfn.NORM.DIST(CF$30,economics!$AK$2:$AK$167,economics!$AJ$2:$AJ$167,TRUE)))),"")</f>
        <v/>
      </c>
      <c r="CG48" t="str">
        <f t="array" ref="CG48">IFERROR((SUMPRODUCT((economics!$AG$2:$AG$167=$B48)*(economics!$D$2:$D$167="whr")*economics!$AI$2:$AI$167*(_xlfn.NORM.DIST(CG$3,economics!$AK$2:$AK$167,economics!$AJ$2:$AJ$167,TRUE)-_xlfn.NORM.DIST(CG$30,economics!$AK$2:$AK$167,economics!$AJ$2:$AJ$167,TRUE))*economics!$AM$2:$AM$167))/(SUMPRODUCT((economics!$AG$2:$AG$167=$B48)*(economics!$D$2:$D$167="whr")*economics!$AI$2:$AI$167*(_xlfn.NORM.DIST(CG$3,economics!$AK$2:$AK$167,economics!$AJ$2:$AJ$167,TRUE)-_xlfn.NORM.DIST(CG$30,economics!$AK$2:$AK$167,economics!$AJ$2:$AJ$167,TRUE)))),"")</f>
        <v/>
      </c>
      <c r="CH48" t="str">
        <f t="array" ref="CH48">IFERROR((SUMPRODUCT((economics!$AG$2:$AG$167=$B48)*(economics!$D$2:$D$167="whr")*economics!$AI$2:$AI$167*(_xlfn.NORM.DIST(CH$3,economics!$AK$2:$AK$167,economics!$AJ$2:$AJ$167,TRUE)-_xlfn.NORM.DIST(CH$30,economics!$AK$2:$AK$167,economics!$AJ$2:$AJ$167,TRUE))*economics!$AM$2:$AM$167))/(SUMPRODUCT((economics!$AG$2:$AG$167=$B48)*(economics!$D$2:$D$167="whr")*economics!$AI$2:$AI$167*(_xlfn.NORM.DIST(CH$3,economics!$AK$2:$AK$167,economics!$AJ$2:$AJ$167,TRUE)-_xlfn.NORM.DIST(CH$30,economics!$AK$2:$AK$167,economics!$AJ$2:$AJ$167,TRUE)))),"")</f>
        <v/>
      </c>
    </row>
    <row r="49" spans="1:86" x14ac:dyDescent="0.35">
      <c r="A49" t="str">
        <f t="shared" si="0"/>
        <v>computers and electronics 26</v>
      </c>
      <c r="B49">
        <f t="shared" si="0"/>
        <v>26</v>
      </c>
      <c r="E49" t="str">
        <f t="array" ref="E49">IFERROR((SUMPRODUCT((economics!$AG$2:$AG$167=$B49)*(economics!$D$2:$D$167="whr")*economics!$AI$2:$AI$167*(_xlfn.NORM.DIST(E$3,economics!$AK$2:$AK$167,economics!$AJ$2:$AJ$167,TRUE)-_xlfn.NORM.DIST(E$30,economics!$AK$2:$AK$167,economics!$AJ$2:$AJ$167,TRUE))*economics!$AM$2:$AM$167))/(SUMPRODUCT((economics!$AG$2:$AG$167=$B49)*(economics!$D$2:$D$167="whr")*economics!$AI$2:$AI$167*(_xlfn.NORM.DIST(E$3,economics!$AK$2:$AK$167,economics!$AJ$2:$AJ$167,TRUE)-_xlfn.NORM.DIST(E$30,economics!$AK$2:$AK$167,economics!$AJ$2:$AJ$167,TRUE)))),"")</f>
        <v/>
      </c>
      <c r="F49" t="str">
        <f t="array" ref="F49">IFERROR((SUMPRODUCT((economics!$AG$2:$AG$167=$B49)*(economics!$D$2:$D$167="whr")*economics!$AI$2:$AI$167*(_xlfn.NORM.DIST(F$3,economics!$AK$2:$AK$167,economics!$AJ$2:$AJ$167,TRUE)-_xlfn.NORM.DIST(F$30,economics!$AK$2:$AK$167,economics!$AJ$2:$AJ$167,TRUE))*economics!$AM$2:$AM$167))/(SUMPRODUCT((economics!$AG$2:$AG$167=$B49)*(economics!$D$2:$D$167="whr")*economics!$AI$2:$AI$167*(_xlfn.NORM.DIST(F$3,economics!$AK$2:$AK$167,economics!$AJ$2:$AJ$167,TRUE)-_xlfn.NORM.DIST(F$30,economics!$AK$2:$AK$167,economics!$AJ$2:$AJ$167,TRUE)))),"")</f>
        <v/>
      </c>
      <c r="G49" t="str">
        <f t="array" ref="G49">IFERROR((SUMPRODUCT((economics!$AG$2:$AG$167=$B49)*(economics!$D$2:$D$167="whr")*economics!$AI$2:$AI$167*(_xlfn.NORM.DIST(G$3,economics!$AK$2:$AK$167,economics!$AJ$2:$AJ$167,TRUE)-_xlfn.NORM.DIST(G$30,economics!$AK$2:$AK$167,economics!$AJ$2:$AJ$167,TRUE))*economics!$AM$2:$AM$167))/(SUMPRODUCT((economics!$AG$2:$AG$167=$B49)*(economics!$D$2:$D$167="whr")*economics!$AI$2:$AI$167*(_xlfn.NORM.DIST(G$3,economics!$AK$2:$AK$167,economics!$AJ$2:$AJ$167,TRUE)-_xlfn.NORM.DIST(G$30,economics!$AK$2:$AK$167,economics!$AJ$2:$AJ$167,TRUE)))),"")</f>
        <v/>
      </c>
      <c r="H49" t="str">
        <f t="array" ref="H49">IFERROR((SUMPRODUCT((economics!$AG$2:$AG$167=$B49)*(economics!$D$2:$D$167="whr")*economics!$AI$2:$AI$167*(_xlfn.NORM.DIST(H$3,economics!$AK$2:$AK$167,economics!$AJ$2:$AJ$167,TRUE)-_xlfn.NORM.DIST(H$30,economics!$AK$2:$AK$167,economics!$AJ$2:$AJ$167,TRUE))*economics!$AM$2:$AM$167))/(SUMPRODUCT((economics!$AG$2:$AG$167=$B49)*(economics!$D$2:$D$167="whr")*economics!$AI$2:$AI$167*(_xlfn.NORM.DIST(H$3,economics!$AK$2:$AK$167,economics!$AJ$2:$AJ$167,TRUE)-_xlfn.NORM.DIST(H$30,economics!$AK$2:$AK$167,economics!$AJ$2:$AJ$167,TRUE)))),"")</f>
        <v/>
      </c>
      <c r="I49" t="str">
        <f t="array" ref="I49">IFERROR((SUMPRODUCT((economics!$AG$2:$AG$167=$B49)*(economics!$D$2:$D$167="whr")*economics!$AI$2:$AI$167*(_xlfn.NORM.DIST(I$3,economics!$AK$2:$AK$167,economics!$AJ$2:$AJ$167,TRUE)-_xlfn.NORM.DIST(I$30,economics!$AK$2:$AK$167,economics!$AJ$2:$AJ$167,TRUE))*economics!$AM$2:$AM$167))/(SUMPRODUCT((economics!$AG$2:$AG$167=$B49)*(economics!$D$2:$D$167="whr")*economics!$AI$2:$AI$167*(_xlfn.NORM.DIST(I$3,economics!$AK$2:$AK$167,economics!$AJ$2:$AJ$167,TRUE)-_xlfn.NORM.DIST(I$30,economics!$AK$2:$AK$167,economics!$AJ$2:$AJ$167,TRUE)))),"")</f>
        <v/>
      </c>
      <c r="J49" t="str">
        <f t="array" ref="J49">IFERROR((SUMPRODUCT((economics!$AG$2:$AG$167=$B49)*(economics!$D$2:$D$167="whr")*economics!$AI$2:$AI$167*(_xlfn.NORM.DIST(J$3,economics!$AK$2:$AK$167,economics!$AJ$2:$AJ$167,TRUE)-_xlfn.NORM.DIST(J$30,economics!$AK$2:$AK$167,economics!$AJ$2:$AJ$167,TRUE))*economics!$AM$2:$AM$167))/(SUMPRODUCT((economics!$AG$2:$AG$167=$B49)*(economics!$D$2:$D$167="whr")*economics!$AI$2:$AI$167*(_xlfn.NORM.DIST(J$3,economics!$AK$2:$AK$167,economics!$AJ$2:$AJ$167,TRUE)-_xlfn.NORM.DIST(J$30,economics!$AK$2:$AK$167,economics!$AJ$2:$AJ$167,TRUE)))),"")</f>
        <v/>
      </c>
      <c r="K49" t="str">
        <f t="array" ref="K49">IFERROR((SUMPRODUCT((economics!$AG$2:$AG$167=$B49)*(economics!$D$2:$D$167="whr")*economics!$AI$2:$AI$167*(_xlfn.NORM.DIST(K$3,economics!$AK$2:$AK$167,economics!$AJ$2:$AJ$167,TRUE)-_xlfn.NORM.DIST(K$30,economics!$AK$2:$AK$167,economics!$AJ$2:$AJ$167,TRUE))*economics!$AM$2:$AM$167))/(SUMPRODUCT((economics!$AG$2:$AG$167=$B49)*(economics!$D$2:$D$167="whr")*economics!$AI$2:$AI$167*(_xlfn.NORM.DIST(K$3,economics!$AK$2:$AK$167,economics!$AJ$2:$AJ$167,TRUE)-_xlfn.NORM.DIST(K$30,economics!$AK$2:$AK$167,economics!$AJ$2:$AJ$167,TRUE)))),"")</f>
        <v/>
      </c>
      <c r="L49" t="str">
        <f t="array" ref="L49">IFERROR((SUMPRODUCT((economics!$AG$2:$AG$167=$B49)*(economics!$D$2:$D$167="whr")*economics!$AI$2:$AI$167*(_xlfn.NORM.DIST(L$3,economics!$AK$2:$AK$167,economics!$AJ$2:$AJ$167,TRUE)-_xlfn.NORM.DIST(L$30,economics!$AK$2:$AK$167,economics!$AJ$2:$AJ$167,TRUE))*economics!$AM$2:$AM$167))/(SUMPRODUCT((economics!$AG$2:$AG$167=$B49)*(economics!$D$2:$D$167="whr")*economics!$AI$2:$AI$167*(_xlfn.NORM.DIST(L$3,economics!$AK$2:$AK$167,economics!$AJ$2:$AJ$167,TRUE)-_xlfn.NORM.DIST(L$30,economics!$AK$2:$AK$167,economics!$AJ$2:$AJ$167,TRUE)))),"")</f>
        <v/>
      </c>
      <c r="M49" t="str">
        <f t="array" ref="M49">IFERROR((SUMPRODUCT((economics!$AG$2:$AG$167=$B49)*(economics!$D$2:$D$167="whr")*economics!$AI$2:$AI$167*(_xlfn.NORM.DIST(M$3,economics!$AK$2:$AK$167,economics!$AJ$2:$AJ$167,TRUE)-_xlfn.NORM.DIST(M$30,economics!$AK$2:$AK$167,economics!$AJ$2:$AJ$167,TRUE))*economics!$AM$2:$AM$167))/(SUMPRODUCT((economics!$AG$2:$AG$167=$B49)*(economics!$D$2:$D$167="whr")*economics!$AI$2:$AI$167*(_xlfn.NORM.DIST(M$3,economics!$AK$2:$AK$167,economics!$AJ$2:$AJ$167,TRUE)-_xlfn.NORM.DIST(M$30,economics!$AK$2:$AK$167,economics!$AJ$2:$AJ$167,TRUE)))),"")</f>
        <v/>
      </c>
      <c r="N49" t="str">
        <f t="array" ref="N49">IFERROR((SUMPRODUCT((economics!$AG$2:$AG$167=$B49)*(economics!$D$2:$D$167="whr")*economics!$AI$2:$AI$167*(_xlfn.NORM.DIST(N$3,economics!$AK$2:$AK$167,economics!$AJ$2:$AJ$167,TRUE)-_xlfn.NORM.DIST(N$30,economics!$AK$2:$AK$167,economics!$AJ$2:$AJ$167,TRUE))*economics!$AM$2:$AM$167))/(SUMPRODUCT((economics!$AG$2:$AG$167=$B49)*(economics!$D$2:$D$167="whr")*economics!$AI$2:$AI$167*(_xlfn.NORM.DIST(N$3,economics!$AK$2:$AK$167,economics!$AJ$2:$AJ$167,TRUE)-_xlfn.NORM.DIST(N$30,economics!$AK$2:$AK$167,economics!$AJ$2:$AJ$167,TRUE)))),"")</f>
        <v/>
      </c>
      <c r="O49" t="str">
        <f t="array" ref="O49">IFERROR((SUMPRODUCT((economics!$AG$2:$AG$167=$B49)*(economics!$D$2:$D$167="whr")*economics!$AI$2:$AI$167*(_xlfn.NORM.DIST(O$3,economics!$AK$2:$AK$167,economics!$AJ$2:$AJ$167,TRUE)-_xlfn.NORM.DIST(O$30,economics!$AK$2:$AK$167,economics!$AJ$2:$AJ$167,TRUE))*economics!$AM$2:$AM$167))/(SUMPRODUCT((economics!$AG$2:$AG$167=$B49)*(economics!$D$2:$D$167="whr")*economics!$AI$2:$AI$167*(_xlfn.NORM.DIST(O$3,economics!$AK$2:$AK$167,economics!$AJ$2:$AJ$167,TRUE)-_xlfn.NORM.DIST(O$30,economics!$AK$2:$AK$167,economics!$AJ$2:$AJ$167,TRUE)))),"")</f>
        <v/>
      </c>
      <c r="P49" t="str">
        <f t="array" ref="P49">IFERROR((SUMPRODUCT((economics!$AG$2:$AG$167=$B49)*(economics!$D$2:$D$167="whr")*economics!$AI$2:$AI$167*(_xlfn.NORM.DIST(P$3,economics!$AK$2:$AK$167,economics!$AJ$2:$AJ$167,TRUE)-_xlfn.NORM.DIST(P$30,economics!$AK$2:$AK$167,economics!$AJ$2:$AJ$167,TRUE))*economics!$AM$2:$AM$167))/(SUMPRODUCT((economics!$AG$2:$AG$167=$B49)*(economics!$D$2:$D$167="whr")*economics!$AI$2:$AI$167*(_xlfn.NORM.DIST(P$3,economics!$AK$2:$AK$167,economics!$AJ$2:$AJ$167,TRUE)-_xlfn.NORM.DIST(P$30,economics!$AK$2:$AK$167,economics!$AJ$2:$AJ$167,TRUE)))),"")</f>
        <v/>
      </c>
      <c r="Q49" t="str">
        <f t="array" ref="Q49">IFERROR((SUMPRODUCT((economics!$AG$2:$AG$167=$B49)*(economics!$D$2:$D$167="whr")*economics!$AI$2:$AI$167*(_xlfn.NORM.DIST(Q$3,economics!$AK$2:$AK$167,economics!$AJ$2:$AJ$167,TRUE)-_xlfn.NORM.DIST(Q$30,economics!$AK$2:$AK$167,economics!$AJ$2:$AJ$167,TRUE))*economics!$AM$2:$AM$167))/(SUMPRODUCT((economics!$AG$2:$AG$167=$B49)*(economics!$D$2:$D$167="whr")*economics!$AI$2:$AI$167*(_xlfn.NORM.DIST(Q$3,economics!$AK$2:$AK$167,economics!$AJ$2:$AJ$167,TRUE)-_xlfn.NORM.DIST(Q$30,economics!$AK$2:$AK$167,economics!$AJ$2:$AJ$167,TRUE)))),"")</f>
        <v/>
      </c>
      <c r="R49" t="str">
        <f t="array" ref="R49">IFERROR((SUMPRODUCT((economics!$AG$2:$AG$167=$B49)*(economics!$D$2:$D$167="whr")*economics!$AI$2:$AI$167*(_xlfn.NORM.DIST(R$3,economics!$AK$2:$AK$167,economics!$AJ$2:$AJ$167,TRUE)-_xlfn.NORM.DIST(R$30,economics!$AK$2:$AK$167,economics!$AJ$2:$AJ$167,TRUE))*economics!$AM$2:$AM$167))/(SUMPRODUCT((economics!$AG$2:$AG$167=$B49)*(economics!$D$2:$D$167="whr")*economics!$AI$2:$AI$167*(_xlfn.NORM.DIST(R$3,economics!$AK$2:$AK$167,economics!$AJ$2:$AJ$167,TRUE)-_xlfn.NORM.DIST(R$30,economics!$AK$2:$AK$167,economics!$AJ$2:$AJ$167,TRUE)))),"")</f>
        <v/>
      </c>
      <c r="S49" t="str">
        <f t="array" ref="S49">IFERROR((SUMPRODUCT((economics!$AG$2:$AG$167=$B49)*(economics!$D$2:$D$167="whr")*economics!$AI$2:$AI$167*(_xlfn.NORM.DIST(S$3,economics!$AK$2:$AK$167,economics!$AJ$2:$AJ$167,TRUE)-_xlfn.NORM.DIST(S$30,economics!$AK$2:$AK$167,economics!$AJ$2:$AJ$167,TRUE))*economics!$AM$2:$AM$167))/(SUMPRODUCT((economics!$AG$2:$AG$167=$B49)*(economics!$D$2:$D$167="whr")*economics!$AI$2:$AI$167*(_xlfn.NORM.DIST(S$3,economics!$AK$2:$AK$167,economics!$AJ$2:$AJ$167,TRUE)-_xlfn.NORM.DIST(S$30,economics!$AK$2:$AK$167,economics!$AJ$2:$AJ$167,TRUE)))),"")</f>
        <v/>
      </c>
      <c r="T49" t="str">
        <f t="array" ref="T49">IFERROR((SUMPRODUCT((economics!$AG$2:$AG$167=$B49)*(economics!$D$2:$D$167="whr")*economics!$AI$2:$AI$167*(_xlfn.NORM.DIST(T$3,economics!$AK$2:$AK$167,economics!$AJ$2:$AJ$167,TRUE)-_xlfn.NORM.DIST(T$30,economics!$AK$2:$AK$167,economics!$AJ$2:$AJ$167,TRUE))*economics!$AM$2:$AM$167))/(SUMPRODUCT((economics!$AG$2:$AG$167=$B49)*(economics!$D$2:$D$167="whr")*economics!$AI$2:$AI$167*(_xlfn.NORM.DIST(T$3,economics!$AK$2:$AK$167,economics!$AJ$2:$AJ$167,TRUE)-_xlfn.NORM.DIST(T$30,economics!$AK$2:$AK$167,economics!$AJ$2:$AJ$167,TRUE)))),"")</f>
        <v/>
      </c>
      <c r="U49" t="str">
        <f t="array" ref="U49">IFERROR((SUMPRODUCT((economics!$AG$2:$AG$167=$B49)*(economics!$D$2:$D$167="whr")*economics!$AI$2:$AI$167*(_xlfn.NORM.DIST(U$3,economics!$AK$2:$AK$167,economics!$AJ$2:$AJ$167,TRUE)-_xlfn.NORM.DIST(U$30,economics!$AK$2:$AK$167,economics!$AJ$2:$AJ$167,TRUE))*economics!$AM$2:$AM$167))/(SUMPRODUCT((economics!$AG$2:$AG$167=$B49)*(economics!$D$2:$D$167="whr")*economics!$AI$2:$AI$167*(_xlfn.NORM.DIST(U$3,economics!$AK$2:$AK$167,economics!$AJ$2:$AJ$167,TRUE)-_xlfn.NORM.DIST(U$30,economics!$AK$2:$AK$167,economics!$AJ$2:$AJ$167,TRUE)))),"")</f>
        <v/>
      </c>
      <c r="V49" t="str">
        <f t="array" ref="V49">IFERROR((SUMPRODUCT((economics!$AG$2:$AG$167=$B49)*(economics!$D$2:$D$167="whr")*economics!$AI$2:$AI$167*(_xlfn.NORM.DIST(V$3,economics!$AK$2:$AK$167,economics!$AJ$2:$AJ$167,TRUE)-_xlfn.NORM.DIST(V$30,economics!$AK$2:$AK$167,economics!$AJ$2:$AJ$167,TRUE))*economics!$AM$2:$AM$167))/(SUMPRODUCT((economics!$AG$2:$AG$167=$B49)*(economics!$D$2:$D$167="whr")*economics!$AI$2:$AI$167*(_xlfn.NORM.DIST(V$3,economics!$AK$2:$AK$167,economics!$AJ$2:$AJ$167,TRUE)-_xlfn.NORM.DIST(V$30,economics!$AK$2:$AK$167,economics!$AJ$2:$AJ$167,TRUE)))),"")</f>
        <v/>
      </c>
      <c r="W49" t="str">
        <f t="array" ref="W49">IFERROR((SUMPRODUCT((economics!$AG$2:$AG$167=$B49)*(economics!$D$2:$D$167="whr")*economics!$AI$2:$AI$167*(_xlfn.NORM.DIST(W$3,economics!$AK$2:$AK$167,economics!$AJ$2:$AJ$167,TRUE)-_xlfn.NORM.DIST(W$30,economics!$AK$2:$AK$167,economics!$AJ$2:$AJ$167,TRUE))*economics!$AM$2:$AM$167))/(SUMPRODUCT((economics!$AG$2:$AG$167=$B49)*(economics!$D$2:$D$167="whr")*economics!$AI$2:$AI$167*(_xlfn.NORM.DIST(W$3,economics!$AK$2:$AK$167,economics!$AJ$2:$AJ$167,TRUE)-_xlfn.NORM.DIST(W$30,economics!$AK$2:$AK$167,economics!$AJ$2:$AJ$167,TRUE)))),"")</f>
        <v/>
      </c>
      <c r="X49" t="str">
        <f t="array" ref="X49">IFERROR((SUMPRODUCT((economics!$AG$2:$AG$167=$B49)*(economics!$D$2:$D$167="whr")*economics!$AI$2:$AI$167*(_xlfn.NORM.DIST(X$3,economics!$AK$2:$AK$167,economics!$AJ$2:$AJ$167,TRUE)-_xlfn.NORM.DIST(X$30,economics!$AK$2:$AK$167,economics!$AJ$2:$AJ$167,TRUE))*economics!$AM$2:$AM$167))/(SUMPRODUCT((economics!$AG$2:$AG$167=$B49)*(economics!$D$2:$D$167="whr")*economics!$AI$2:$AI$167*(_xlfn.NORM.DIST(X$3,economics!$AK$2:$AK$167,economics!$AJ$2:$AJ$167,TRUE)-_xlfn.NORM.DIST(X$30,economics!$AK$2:$AK$167,economics!$AJ$2:$AJ$167,TRUE)))),"")</f>
        <v/>
      </c>
      <c r="Y49" t="str">
        <f t="array" ref="Y49">IFERROR((SUMPRODUCT((economics!$AG$2:$AG$167=$B49)*(economics!$D$2:$D$167="whr")*economics!$AI$2:$AI$167*(_xlfn.NORM.DIST(Y$3,economics!$AK$2:$AK$167,economics!$AJ$2:$AJ$167,TRUE)-_xlfn.NORM.DIST(Y$30,economics!$AK$2:$AK$167,economics!$AJ$2:$AJ$167,TRUE))*economics!$AM$2:$AM$167))/(SUMPRODUCT((economics!$AG$2:$AG$167=$B49)*(economics!$D$2:$D$167="whr")*economics!$AI$2:$AI$167*(_xlfn.NORM.DIST(Y$3,economics!$AK$2:$AK$167,economics!$AJ$2:$AJ$167,TRUE)-_xlfn.NORM.DIST(Y$30,economics!$AK$2:$AK$167,economics!$AJ$2:$AJ$167,TRUE)))),"")</f>
        <v/>
      </c>
      <c r="Z49" t="str">
        <f t="array" ref="Z49">IFERROR((SUMPRODUCT((economics!$AG$2:$AG$167=$B49)*(economics!$D$2:$D$167="whr")*economics!$AI$2:$AI$167*(_xlfn.NORM.DIST(Z$3,economics!$AK$2:$AK$167,economics!$AJ$2:$AJ$167,TRUE)-_xlfn.NORM.DIST(Z$30,economics!$AK$2:$AK$167,economics!$AJ$2:$AJ$167,TRUE))*economics!$AM$2:$AM$167))/(SUMPRODUCT((economics!$AG$2:$AG$167=$B49)*(economics!$D$2:$D$167="whr")*economics!$AI$2:$AI$167*(_xlfn.NORM.DIST(Z$3,economics!$AK$2:$AK$167,economics!$AJ$2:$AJ$167,TRUE)-_xlfn.NORM.DIST(Z$30,economics!$AK$2:$AK$167,economics!$AJ$2:$AJ$167,TRUE)))),"")</f>
        <v/>
      </c>
      <c r="AA49" t="str">
        <f t="array" ref="AA49">IFERROR((SUMPRODUCT((economics!$AG$2:$AG$167=$B49)*(economics!$D$2:$D$167="whr")*economics!$AI$2:$AI$167*(_xlfn.NORM.DIST(AA$3,economics!$AK$2:$AK$167,economics!$AJ$2:$AJ$167,TRUE)-_xlfn.NORM.DIST(AA$30,economics!$AK$2:$AK$167,economics!$AJ$2:$AJ$167,TRUE))*economics!$AM$2:$AM$167))/(SUMPRODUCT((economics!$AG$2:$AG$167=$B49)*(economics!$D$2:$D$167="whr")*economics!$AI$2:$AI$167*(_xlfn.NORM.DIST(AA$3,economics!$AK$2:$AK$167,economics!$AJ$2:$AJ$167,TRUE)-_xlfn.NORM.DIST(AA$30,economics!$AK$2:$AK$167,economics!$AJ$2:$AJ$167,TRUE)))),"")</f>
        <v/>
      </c>
      <c r="AB49" t="str">
        <f t="array" ref="AB49">IFERROR((SUMPRODUCT((economics!$AG$2:$AG$167=$B49)*(economics!$D$2:$D$167="whr")*economics!$AI$2:$AI$167*(_xlfn.NORM.DIST(AB$3,economics!$AK$2:$AK$167,economics!$AJ$2:$AJ$167,TRUE)-_xlfn.NORM.DIST(AB$30,economics!$AK$2:$AK$167,economics!$AJ$2:$AJ$167,TRUE))*economics!$AM$2:$AM$167))/(SUMPRODUCT((economics!$AG$2:$AG$167=$B49)*(economics!$D$2:$D$167="whr")*economics!$AI$2:$AI$167*(_xlfn.NORM.DIST(AB$3,economics!$AK$2:$AK$167,economics!$AJ$2:$AJ$167,TRUE)-_xlfn.NORM.DIST(AB$30,economics!$AK$2:$AK$167,economics!$AJ$2:$AJ$167,TRUE)))),"")</f>
        <v/>
      </c>
      <c r="AC49" t="str">
        <f t="array" ref="AC49">IFERROR((SUMPRODUCT((economics!$AG$2:$AG$167=$B49)*(economics!$D$2:$D$167="whr")*economics!$AI$2:$AI$167*(_xlfn.NORM.DIST(AC$3,economics!$AK$2:$AK$167,economics!$AJ$2:$AJ$167,TRUE)-_xlfn.NORM.DIST(AC$30,economics!$AK$2:$AK$167,economics!$AJ$2:$AJ$167,TRUE))*economics!$AM$2:$AM$167))/(SUMPRODUCT((economics!$AG$2:$AG$167=$B49)*(economics!$D$2:$D$167="whr")*economics!$AI$2:$AI$167*(_xlfn.NORM.DIST(AC$3,economics!$AK$2:$AK$167,economics!$AJ$2:$AJ$167,TRUE)-_xlfn.NORM.DIST(AC$30,economics!$AK$2:$AK$167,economics!$AJ$2:$AJ$167,TRUE)))),"")</f>
        <v/>
      </c>
      <c r="AD49" t="str">
        <f t="array" ref="AD49">IFERROR((SUMPRODUCT((economics!$AG$2:$AG$167=$B49)*(economics!$D$2:$D$167="whr")*economics!$AI$2:$AI$167*(_xlfn.NORM.DIST(AD$3,economics!$AK$2:$AK$167,economics!$AJ$2:$AJ$167,TRUE)-_xlfn.NORM.DIST(AD$30,economics!$AK$2:$AK$167,economics!$AJ$2:$AJ$167,TRUE))*economics!$AM$2:$AM$167))/(SUMPRODUCT((economics!$AG$2:$AG$167=$B49)*(economics!$D$2:$D$167="whr")*economics!$AI$2:$AI$167*(_xlfn.NORM.DIST(AD$3,economics!$AK$2:$AK$167,economics!$AJ$2:$AJ$167,TRUE)-_xlfn.NORM.DIST(AD$30,economics!$AK$2:$AK$167,economics!$AJ$2:$AJ$167,TRUE)))),"")</f>
        <v/>
      </c>
      <c r="AE49" t="str">
        <f t="array" ref="AE49">IFERROR((SUMPRODUCT((economics!$AG$2:$AG$167=$B49)*(economics!$D$2:$D$167="whr")*economics!$AI$2:$AI$167*(_xlfn.NORM.DIST(AE$3,economics!$AK$2:$AK$167,economics!$AJ$2:$AJ$167,TRUE)-_xlfn.NORM.DIST(AE$30,economics!$AK$2:$AK$167,economics!$AJ$2:$AJ$167,TRUE))*economics!$AM$2:$AM$167))/(SUMPRODUCT((economics!$AG$2:$AG$167=$B49)*(economics!$D$2:$D$167="whr")*economics!$AI$2:$AI$167*(_xlfn.NORM.DIST(AE$3,economics!$AK$2:$AK$167,economics!$AJ$2:$AJ$167,TRUE)-_xlfn.NORM.DIST(AE$30,economics!$AK$2:$AK$167,economics!$AJ$2:$AJ$167,TRUE)))),"")</f>
        <v/>
      </c>
      <c r="AF49" t="str">
        <f t="array" ref="AF49">IFERROR((SUMPRODUCT((economics!$AG$2:$AG$167=$B49)*(economics!$D$2:$D$167="whr")*economics!$AI$2:$AI$167*(_xlfn.NORM.DIST(AF$3,economics!$AK$2:$AK$167,economics!$AJ$2:$AJ$167,TRUE)-_xlfn.NORM.DIST(AF$30,economics!$AK$2:$AK$167,economics!$AJ$2:$AJ$167,TRUE))*economics!$AM$2:$AM$167))/(SUMPRODUCT((economics!$AG$2:$AG$167=$B49)*(economics!$D$2:$D$167="whr")*economics!$AI$2:$AI$167*(_xlfn.NORM.DIST(AF$3,economics!$AK$2:$AK$167,economics!$AJ$2:$AJ$167,TRUE)-_xlfn.NORM.DIST(AF$30,economics!$AK$2:$AK$167,economics!$AJ$2:$AJ$167,TRUE)))),"")</f>
        <v/>
      </c>
      <c r="AG49" t="str">
        <f t="array" ref="AG49">IFERROR((SUMPRODUCT((economics!$AG$2:$AG$167=$B49)*(economics!$D$2:$D$167="whr")*economics!$AI$2:$AI$167*(_xlfn.NORM.DIST(AG$3,economics!$AK$2:$AK$167,economics!$AJ$2:$AJ$167,TRUE)-_xlfn.NORM.DIST(AG$30,economics!$AK$2:$AK$167,economics!$AJ$2:$AJ$167,TRUE))*economics!$AM$2:$AM$167))/(SUMPRODUCT((economics!$AG$2:$AG$167=$B49)*(economics!$D$2:$D$167="whr")*economics!$AI$2:$AI$167*(_xlfn.NORM.DIST(AG$3,economics!$AK$2:$AK$167,economics!$AJ$2:$AJ$167,TRUE)-_xlfn.NORM.DIST(AG$30,economics!$AK$2:$AK$167,economics!$AJ$2:$AJ$167,TRUE)))),"")</f>
        <v/>
      </c>
      <c r="AH49" t="str">
        <f t="array" ref="AH49">IFERROR((SUMPRODUCT((economics!$AG$2:$AG$167=$B49)*(economics!$D$2:$D$167="whr")*economics!$AI$2:$AI$167*(_xlfn.NORM.DIST(AH$3,economics!$AK$2:$AK$167,economics!$AJ$2:$AJ$167,TRUE)-_xlfn.NORM.DIST(AH$30,economics!$AK$2:$AK$167,economics!$AJ$2:$AJ$167,TRUE))*economics!$AM$2:$AM$167))/(SUMPRODUCT((economics!$AG$2:$AG$167=$B49)*(economics!$D$2:$D$167="whr")*economics!$AI$2:$AI$167*(_xlfn.NORM.DIST(AH$3,economics!$AK$2:$AK$167,economics!$AJ$2:$AJ$167,TRUE)-_xlfn.NORM.DIST(AH$30,economics!$AK$2:$AK$167,economics!$AJ$2:$AJ$167,TRUE)))),"")</f>
        <v/>
      </c>
      <c r="AI49" t="str">
        <f t="array" ref="AI49">IFERROR((SUMPRODUCT((economics!$AG$2:$AG$167=$B49)*(economics!$D$2:$D$167="whr")*economics!$AI$2:$AI$167*(_xlfn.NORM.DIST(AI$3,economics!$AK$2:$AK$167,economics!$AJ$2:$AJ$167,TRUE)-_xlfn.NORM.DIST(AI$30,economics!$AK$2:$AK$167,economics!$AJ$2:$AJ$167,TRUE))*economics!$AM$2:$AM$167))/(SUMPRODUCT((economics!$AG$2:$AG$167=$B49)*(economics!$D$2:$D$167="whr")*economics!$AI$2:$AI$167*(_xlfn.NORM.DIST(AI$3,economics!$AK$2:$AK$167,economics!$AJ$2:$AJ$167,TRUE)-_xlfn.NORM.DIST(AI$30,economics!$AK$2:$AK$167,economics!$AJ$2:$AJ$167,TRUE)))),"")</f>
        <v/>
      </c>
      <c r="AJ49" t="str">
        <f t="array" ref="AJ49">IFERROR((SUMPRODUCT((economics!$AG$2:$AG$167=$B49)*(economics!$D$2:$D$167="whr")*economics!$AI$2:$AI$167*(_xlfn.NORM.DIST(AJ$3,economics!$AK$2:$AK$167,economics!$AJ$2:$AJ$167,TRUE)-_xlfn.NORM.DIST(AJ$30,economics!$AK$2:$AK$167,economics!$AJ$2:$AJ$167,TRUE))*economics!$AM$2:$AM$167))/(SUMPRODUCT((economics!$AG$2:$AG$167=$B49)*(economics!$D$2:$D$167="whr")*economics!$AI$2:$AI$167*(_xlfn.NORM.DIST(AJ$3,economics!$AK$2:$AK$167,economics!$AJ$2:$AJ$167,TRUE)-_xlfn.NORM.DIST(AJ$30,economics!$AK$2:$AK$167,economics!$AJ$2:$AJ$167,TRUE)))),"")</f>
        <v/>
      </c>
      <c r="AK49" t="str">
        <f t="array" ref="AK49">IFERROR((SUMPRODUCT((economics!$AG$2:$AG$167=$B49)*(economics!$D$2:$D$167="whr")*economics!$AI$2:$AI$167*(_xlfn.NORM.DIST(AK$3,economics!$AK$2:$AK$167,economics!$AJ$2:$AJ$167,TRUE)-_xlfn.NORM.DIST(AK$30,economics!$AK$2:$AK$167,economics!$AJ$2:$AJ$167,TRUE))*economics!$AM$2:$AM$167))/(SUMPRODUCT((economics!$AG$2:$AG$167=$B49)*(economics!$D$2:$D$167="whr")*economics!$AI$2:$AI$167*(_xlfn.NORM.DIST(AK$3,economics!$AK$2:$AK$167,economics!$AJ$2:$AJ$167,TRUE)-_xlfn.NORM.DIST(AK$30,economics!$AK$2:$AK$167,economics!$AJ$2:$AJ$167,TRUE)))),"")</f>
        <v/>
      </c>
      <c r="AL49" t="str">
        <f t="array" ref="AL49">IFERROR((SUMPRODUCT((economics!$AG$2:$AG$167=$B49)*(economics!$D$2:$D$167="whr")*economics!$AI$2:$AI$167*(_xlfn.NORM.DIST(AL$3,economics!$AK$2:$AK$167,economics!$AJ$2:$AJ$167,TRUE)-_xlfn.NORM.DIST(AL$30,economics!$AK$2:$AK$167,economics!$AJ$2:$AJ$167,TRUE))*economics!$AM$2:$AM$167))/(SUMPRODUCT((economics!$AG$2:$AG$167=$B49)*(economics!$D$2:$D$167="whr")*economics!$AI$2:$AI$167*(_xlfn.NORM.DIST(AL$3,economics!$AK$2:$AK$167,economics!$AJ$2:$AJ$167,TRUE)-_xlfn.NORM.DIST(AL$30,economics!$AK$2:$AK$167,economics!$AJ$2:$AJ$167,TRUE)))),"")</f>
        <v/>
      </c>
      <c r="AM49" t="str">
        <f t="array" ref="AM49">IFERROR((SUMPRODUCT((economics!$AG$2:$AG$167=$B49)*(economics!$D$2:$D$167="whr")*economics!$AI$2:$AI$167*(_xlfn.NORM.DIST(AM$3,economics!$AK$2:$AK$167,economics!$AJ$2:$AJ$167,TRUE)-_xlfn.NORM.DIST(AM$30,economics!$AK$2:$AK$167,economics!$AJ$2:$AJ$167,TRUE))*economics!$AM$2:$AM$167))/(SUMPRODUCT((economics!$AG$2:$AG$167=$B49)*(economics!$D$2:$D$167="whr")*economics!$AI$2:$AI$167*(_xlfn.NORM.DIST(AM$3,economics!$AK$2:$AK$167,economics!$AJ$2:$AJ$167,TRUE)-_xlfn.NORM.DIST(AM$30,economics!$AK$2:$AK$167,economics!$AJ$2:$AJ$167,TRUE)))),"")</f>
        <v/>
      </c>
      <c r="AN49" t="str">
        <f t="array" ref="AN49">IFERROR((SUMPRODUCT((economics!$AG$2:$AG$167=$B49)*(economics!$D$2:$D$167="whr")*economics!$AI$2:$AI$167*(_xlfn.NORM.DIST(AN$3,economics!$AK$2:$AK$167,economics!$AJ$2:$AJ$167,TRUE)-_xlfn.NORM.DIST(AN$30,economics!$AK$2:$AK$167,economics!$AJ$2:$AJ$167,TRUE))*economics!$AM$2:$AM$167))/(SUMPRODUCT((economics!$AG$2:$AG$167=$B49)*(economics!$D$2:$D$167="whr")*economics!$AI$2:$AI$167*(_xlfn.NORM.DIST(AN$3,economics!$AK$2:$AK$167,economics!$AJ$2:$AJ$167,TRUE)-_xlfn.NORM.DIST(AN$30,economics!$AK$2:$AK$167,economics!$AJ$2:$AJ$167,TRUE)))),"")</f>
        <v/>
      </c>
      <c r="AO49" t="str">
        <f t="array" ref="AO49">IFERROR((SUMPRODUCT((economics!$AG$2:$AG$167=$B49)*(economics!$D$2:$D$167="whr")*economics!$AI$2:$AI$167*(_xlfn.NORM.DIST(AO$3,economics!$AK$2:$AK$167,economics!$AJ$2:$AJ$167,TRUE)-_xlfn.NORM.DIST(AO$30,economics!$AK$2:$AK$167,economics!$AJ$2:$AJ$167,TRUE))*economics!$AM$2:$AM$167))/(SUMPRODUCT((economics!$AG$2:$AG$167=$B49)*(economics!$D$2:$D$167="whr")*economics!$AI$2:$AI$167*(_xlfn.NORM.DIST(AO$3,economics!$AK$2:$AK$167,economics!$AJ$2:$AJ$167,TRUE)-_xlfn.NORM.DIST(AO$30,economics!$AK$2:$AK$167,economics!$AJ$2:$AJ$167,TRUE)))),"")</f>
        <v/>
      </c>
      <c r="AP49" t="str">
        <f t="array" ref="AP49">IFERROR((SUMPRODUCT((economics!$AG$2:$AG$167=$B49)*(economics!$D$2:$D$167="whr")*economics!$AI$2:$AI$167*(_xlfn.NORM.DIST(AP$3,economics!$AK$2:$AK$167,economics!$AJ$2:$AJ$167,TRUE)-_xlfn.NORM.DIST(AP$30,economics!$AK$2:$AK$167,economics!$AJ$2:$AJ$167,TRUE))*economics!$AM$2:$AM$167))/(SUMPRODUCT((economics!$AG$2:$AG$167=$B49)*(economics!$D$2:$D$167="whr")*economics!$AI$2:$AI$167*(_xlfn.NORM.DIST(AP$3,economics!$AK$2:$AK$167,economics!$AJ$2:$AJ$167,TRUE)-_xlfn.NORM.DIST(AP$30,economics!$AK$2:$AK$167,economics!$AJ$2:$AJ$167,TRUE)))),"")</f>
        <v/>
      </c>
      <c r="AQ49" t="str">
        <f t="array" ref="AQ49">IFERROR((SUMPRODUCT((economics!$AG$2:$AG$167=$B49)*(economics!$D$2:$D$167="whr")*economics!$AI$2:$AI$167*(_xlfn.NORM.DIST(AQ$3,economics!$AK$2:$AK$167,economics!$AJ$2:$AJ$167,TRUE)-_xlfn.NORM.DIST(AQ$30,economics!$AK$2:$AK$167,economics!$AJ$2:$AJ$167,TRUE))*economics!$AM$2:$AM$167))/(SUMPRODUCT((economics!$AG$2:$AG$167=$B49)*(economics!$D$2:$D$167="whr")*economics!$AI$2:$AI$167*(_xlfn.NORM.DIST(AQ$3,economics!$AK$2:$AK$167,economics!$AJ$2:$AJ$167,TRUE)-_xlfn.NORM.DIST(AQ$30,economics!$AK$2:$AK$167,economics!$AJ$2:$AJ$167,TRUE)))),"")</f>
        <v/>
      </c>
      <c r="AR49" t="str">
        <f t="array" ref="AR49">IFERROR((SUMPRODUCT((economics!$AG$2:$AG$167=$B49)*(economics!$D$2:$D$167="whr")*economics!$AI$2:$AI$167*(_xlfn.NORM.DIST(AR$3,economics!$AK$2:$AK$167,economics!$AJ$2:$AJ$167,TRUE)-_xlfn.NORM.DIST(AR$30,economics!$AK$2:$AK$167,economics!$AJ$2:$AJ$167,TRUE))*economics!$AM$2:$AM$167))/(SUMPRODUCT((economics!$AG$2:$AG$167=$B49)*(economics!$D$2:$D$167="whr")*economics!$AI$2:$AI$167*(_xlfn.NORM.DIST(AR$3,economics!$AK$2:$AK$167,economics!$AJ$2:$AJ$167,TRUE)-_xlfn.NORM.DIST(AR$30,economics!$AK$2:$AK$167,economics!$AJ$2:$AJ$167,TRUE)))),"")</f>
        <v/>
      </c>
      <c r="AS49" t="str">
        <f t="array" ref="AS49">IFERROR((SUMPRODUCT((economics!$AG$2:$AG$167=$B49)*(economics!$D$2:$D$167="whr")*economics!$AI$2:$AI$167*(_xlfn.NORM.DIST(AS$3,economics!$AK$2:$AK$167,economics!$AJ$2:$AJ$167,TRUE)-_xlfn.NORM.DIST(AS$30,economics!$AK$2:$AK$167,economics!$AJ$2:$AJ$167,TRUE))*economics!$AM$2:$AM$167))/(SUMPRODUCT((economics!$AG$2:$AG$167=$B49)*(economics!$D$2:$D$167="whr")*economics!$AI$2:$AI$167*(_xlfn.NORM.DIST(AS$3,economics!$AK$2:$AK$167,economics!$AJ$2:$AJ$167,TRUE)-_xlfn.NORM.DIST(AS$30,economics!$AK$2:$AK$167,economics!$AJ$2:$AJ$167,TRUE)))),"")</f>
        <v/>
      </c>
      <c r="AT49" t="str">
        <f t="array" ref="AT49">IFERROR((SUMPRODUCT((economics!$AG$2:$AG$167=$B49)*(economics!$D$2:$D$167="whr")*economics!$AI$2:$AI$167*(_xlfn.NORM.DIST(AT$3,economics!$AK$2:$AK$167,economics!$AJ$2:$AJ$167,TRUE)-_xlfn.NORM.DIST(AT$30,economics!$AK$2:$AK$167,economics!$AJ$2:$AJ$167,TRUE))*economics!$AM$2:$AM$167))/(SUMPRODUCT((economics!$AG$2:$AG$167=$B49)*(economics!$D$2:$D$167="whr")*economics!$AI$2:$AI$167*(_xlfn.NORM.DIST(AT$3,economics!$AK$2:$AK$167,economics!$AJ$2:$AJ$167,TRUE)-_xlfn.NORM.DIST(AT$30,economics!$AK$2:$AK$167,economics!$AJ$2:$AJ$167,TRUE)))),"")</f>
        <v/>
      </c>
      <c r="AU49" t="str">
        <f t="array" ref="AU49">IFERROR((SUMPRODUCT((economics!$AG$2:$AG$167=$B49)*(economics!$D$2:$D$167="whr")*economics!$AI$2:$AI$167*(_xlfn.NORM.DIST(AU$3,economics!$AK$2:$AK$167,economics!$AJ$2:$AJ$167,TRUE)-_xlfn.NORM.DIST(AU$30,economics!$AK$2:$AK$167,economics!$AJ$2:$AJ$167,TRUE))*economics!$AM$2:$AM$167))/(SUMPRODUCT((economics!$AG$2:$AG$167=$B49)*(economics!$D$2:$D$167="whr")*economics!$AI$2:$AI$167*(_xlfn.NORM.DIST(AU$3,economics!$AK$2:$AK$167,economics!$AJ$2:$AJ$167,TRUE)-_xlfn.NORM.DIST(AU$30,economics!$AK$2:$AK$167,economics!$AJ$2:$AJ$167,TRUE)))),"")</f>
        <v/>
      </c>
      <c r="AV49" t="str">
        <f t="array" ref="AV49">IFERROR((SUMPRODUCT((economics!$AG$2:$AG$167=$B49)*(economics!$D$2:$D$167="whr")*economics!$AI$2:$AI$167*(_xlfn.NORM.DIST(AV$3,economics!$AK$2:$AK$167,economics!$AJ$2:$AJ$167,TRUE)-_xlfn.NORM.DIST(AV$30,economics!$AK$2:$AK$167,economics!$AJ$2:$AJ$167,TRUE))*economics!$AM$2:$AM$167))/(SUMPRODUCT((economics!$AG$2:$AG$167=$B49)*(economics!$D$2:$D$167="whr")*economics!$AI$2:$AI$167*(_xlfn.NORM.DIST(AV$3,economics!$AK$2:$AK$167,economics!$AJ$2:$AJ$167,TRUE)-_xlfn.NORM.DIST(AV$30,economics!$AK$2:$AK$167,economics!$AJ$2:$AJ$167,TRUE)))),"")</f>
        <v/>
      </c>
      <c r="AW49" t="str">
        <f t="array" ref="AW49">IFERROR((SUMPRODUCT((economics!$AG$2:$AG$167=$B49)*(economics!$D$2:$D$167="whr")*economics!$AI$2:$AI$167*(_xlfn.NORM.DIST(AW$3,economics!$AK$2:$AK$167,economics!$AJ$2:$AJ$167,TRUE)-_xlfn.NORM.DIST(AW$30,economics!$AK$2:$AK$167,economics!$AJ$2:$AJ$167,TRUE))*economics!$AM$2:$AM$167))/(SUMPRODUCT((economics!$AG$2:$AG$167=$B49)*(economics!$D$2:$D$167="whr")*economics!$AI$2:$AI$167*(_xlfn.NORM.DIST(AW$3,economics!$AK$2:$AK$167,economics!$AJ$2:$AJ$167,TRUE)-_xlfn.NORM.DIST(AW$30,economics!$AK$2:$AK$167,economics!$AJ$2:$AJ$167,TRUE)))),"")</f>
        <v/>
      </c>
      <c r="AX49" t="str">
        <f t="array" ref="AX49">IFERROR((SUMPRODUCT((economics!$AG$2:$AG$167=$B49)*(economics!$D$2:$D$167="whr")*economics!$AI$2:$AI$167*(_xlfn.NORM.DIST(AX$3,economics!$AK$2:$AK$167,economics!$AJ$2:$AJ$167,TRUE)-_xlfn.NORM.DIST(AX$30,economics!$AK$2:$AK$167,economics!$AJ$2:$AJ$167,TRUE))*economics!$AM$2:$AM$167))/(SUMPRODUCT((economics!$AG$2:$AG$167=$B49)*(economics!$D$2:$D$167="whr")*economics!$AI$2:$AI$167*(_xlfn.NORM.DIST(AX$3,economics!$AK$2:$AK$167,economics!$AJ$2:$AJ$167,TRUE)-_xlfn.NORM.DIST(AX$30,economics!$AK$2:$AK$167,economics!$AJ$2:$AJ$167,TRUE)))),"")</f>
        <v/>
      </c>
      <c r="AY49" t="str">
        <f t="array" ref="AY49">IFERROR((SUMPRODUCT((economics!$AG$2:$AG$167=$B49)*(economics!$D$2:$D$167="whr")*economics!$AI$2:$AI$167*(_xlfn.NORM.DIST(AY$3,economics!$AK$2:$AK$167,economics!$AJ$2:$AJ$167,TRUE)-_xlfn.NORM.DIST(AY$30,economics!$AK$2:$AK$167,economics!$AJ$2:$AJ$167,TRUE))*economics!$AM$2:$AM$167))/(SUMPRODUCT((economics!$AG$2:$AG$167=$B49)*(economics!$D$2:$D$167="whr")*economics!$AI$2:$AI$167*(_xlfn.NORM.DIST(AY$3,economics!$AK$2:$AK$167,economics!$AJ$2:$AJ$167,TRUE)-_xlfn.NORM.DIST(AY$30,economics!$AK$2:$AK$167,economics!$AJ$2:$AJ$167,TRUE)))),"")</f>
        <v/>
      </c>
      <c r="AZ49" t="str">
        <f t="array" ref="AZ49">IFERROR((SUMPRODUCT((economics!$AG$2:$AG$167=$B49)*(economics!$D$2:$D$167="whr")*economics!$AI$2:$AI$167*(_xlfn.NORM.DIST(AZ$3,economics!$AK$2:$AK$167,economics!$AJ$2:$AJ$167,TRUE)-_xlfn.NORM.DIST(AZ$30,economics!$AK$2:$AK$167,economics!$AJ$2:$AJ$167,TRUE))*economics!$AM$2:$AM$167))/(SUMPRODUCT((economics!$AG$2:$AG$167=$B49)*(economics!$D$2:$D$167="whr")*economics!$AI$2:$AI$167*(_xlfn.NORM.DIST(AZ$3,economics!$AK$2:$AK$167,economics!$AJ$2:$AJ$167,TRUE)-_xlfn.NORM.DIST(AZ$30,economics!$AK$2:$AK$167,economics!$AJ$2:$AJ$167,TRUE)))),"")</f>
        <v/>
      </c>
      <c r="BA49" t="str">
        <f t="array" ref="BA49">IFERROR((SUMPRODUCT((economics!$AG$2:$AG$167=$B49)*(economics!$D$2:$D$167="whr")*economics!$AI$2:$AI$167*(_xlfn.NORM.DIST(BA$3,economics!$AK$2:$AK$167,economics!$AJ$2:$AJ$167,TRUE)-_xlfn.NORM.DIST(BA$30,economics!$AK$2:$AK$167,economics!$AJ$2:$AJ$167,TRUE))*economics!$AM$2:$AM$167))/(SUMPRODUCT((economics!$AG$2:$AG$167=$B49)*(economics!$D$2:$D$167="whr")*economics!$AI$2:$AI$167*(_xlfn.NORM.DIST(BA$3,economics!$AK$2:$AK$167,economics!$AJ$2:$AJ$167,TRUE)-_xlfn.NORM.DIST(BA$30,economics!$AK$2:$AK$167,economics!$AJ$2:$AJ$167,TRUE)))),"")</f>
        <v/>
      </c>
      <c r="BB49" t="str">
        <f t="array" ref="BB49">IFERROR((SUMPRODUCT((economics!$AG$2:$AG$167=$B49)*(economics!$D$2:$D$167="whr")*economics!$AI$2:$AI$167*(_xlfn.NORM.DIST(BB$3,economics!$AK$2:$AK$167,economics!$AJ$2:$AJ$167,TRUE)-_xlfn.NORM.DIST(BB$30,economics!$AK$2:$AK$167,economics!$AJ$2:$AJ$167,TRUE))*economics!$AM$2:$AM$167))/(SUMPRODUCT((economics!$AG$2:$AG$167=$B49)*(economics!$D$2:$D$167="whr")*economics!$AI$2:$AI$167*(_xlfn.NORM.DIST(BB$3,economics!$AK$2:$AK$167,economics!$AJ$2:$AJ$167,TRUE)-_xlfn.NORM.DIST(BB$30,economics!$AK$2:$AK$167,economics!$AJ$2:$AJ$167,TRUE)))),"")</f>
        <v/>
      </c>
      <c r="BC49" t="str">
        <f t="array" ref="BC49">IFERROR((SUMPRODUCT((economics!$AG$2:$AG$167=$B49)*(economics!$D$2:$D$167="whr")*economics!$AI$2:$AI$167*(_xlfn.NORM.DIST(BC$3,economics!$AK$2:$AK$167,economics!$AJ$2:$AJ$167,TRUE)-_xlfn.NORM.DIST(BC$30,economics!$AK$2:$AK$167,economics!$AJ$2:$AJ$167,TRUE))*economics!$AM$2:$AM$167))/(SUMPRODUCT((economics!$AG$2:$AG$167=$B49)*(economics!$D$2:$D$167="whr")*economics!$AI$2:$AI$167*(_xlfn.NORM.DIST(BC$3,economics!$AK$2:$AK$167,economics!$AJ$2:$AJ$167,TRUE)-_xlfn.NORM.DIST(BC$30,economics!$AK$2:$AK$167,economics!$AJ$2:$AJ$167,TRUE)))),"")</f>
        <v/>
      </c>
      <c r="BD49" t="str">
        <f t="array" ref="BD49">IFERROR((SUMPRODUCT((economics!$AG$2:$AG$167=$B49)*(economics!$D$2:$D$167="whr")*economics!$AI$2:$AI$167*(_xlfn.NORM.DIST(BD$3,economics!$AK$2:$AK$167,economics!$AJ$2:$AJ$167,TRUE)-_xlfn.NORM.DIST(BD$30,economics!$AK$2:$AK$167,economics!$AJ$2:$AJ$167,TRUE))*economics!$AM$2:$AM$167))/(SUMPRODUCT((economics!$AG$2:$AG$167=$B49)*(economics!$D$2:$D$167="whr")*economics!$AI$2:$AI$167*(_xlfn.NORM.DIST(BD$3,economics!$AK$2:$AK$167,economics!$AJ$2:$AJ$167,TRUE)-_xlfn.NORM.DIST(BD$30,economics!$AK$2:$AK$167,economics!$AJ$2:$AJ$167,TRUE)))),"")</f>
        <v/>
      </c>
      <c r="BE49" t="str">
        <f t="array" ref="BE49">IFERROR((SUMPRODUCT((economics!$AG$2:$AG$167=$B49)*(economics!$D$2:$D$167="whr")*economics!$AI$2:$AI$167*(_xlfn.NORM.DIST(BE$3,economics!$AK$2:$AK$167,economics!$AJ$2:$AJ$167,TRUE)-_xlfn.NORM.DIST(BE$30,economics!$AK$2:$AK$167,economics!$AJ$2:$AJ$167,TRUE))*economics!$AM$2:$AM$167))/(SUMPRODUCT((economics!$AG$2:$AG$167=$B49)*(economics!$D$2:$D$167="whr")*economics!$AI$2:$AI$167*(_xlfn.NORM.DIST(BE$3,economics!$AK$2:$AK$167,economics!$AJ$2:$AJ$167,TRUE)-_xlfn.NORM.DIST(BE$30,economics!$AK$2:$AK$167,economics!$AJ$2:$AJ$167,TRUE)))),"")</f>
        <v/>
      </c>
      <c r="BF49" t="str">
        <f t="array" ref="BF49">IFERROR((SUMPRODUCT((economics!$AG$2:$AG$167=$B49)*(economics!$D$2:$D$167="whr")*economics!$AI$2:$AI$167*(_xlfn.NORM.DIST(BF$3,economics!$AK$2:$AK$167,economics!$AJ$2:$AJ$167,TRUE)-_xlfn.NORM.DIST(BF$30,economics!$AK$2:$AK$167,economics!$AJ$2:$AJ$167,TRUE))*economics!$AM$2:$AM$167))/(SUMPRODUCT((economics!$AG$2:$AG$167=$B49)*(economics!$D$2:$D$167="whr")*economics!$AI$2:$AI$167*(_xlfn.NORM.DIST(BF$3,economics!$AK$2:$AK$167,economics!$AJ$2:$AJ$167,TRUE)-_xlfn.NORM.DIST(BF$30,economics!$AK$2:$AK$167,economics!$AJ$2:$AJ$167,TRUE)))),"")</f>
        <v/>
      </c>
      <c r="BG49" t="str">
        <f t="array" ref="BG49">IFERROR((SUMPRODUCT((economics!$AG$2:$AG$167=$B49)*(economics!$D$2:$D$167="whr")*economics!$AI$2:$AI$167*(_xlfn.NORM.DIST(BG$3,economics!$AK$2:$AK$167,economics!$AJ$2:$AJ$167,TRUE)-_xlfn.NORM.DIST(BG$30,economics!$AK$2:$AK$167,economics!$AJ$2:$AJ$167,TRUE))*economics!$AM$2:$AM$167))/(SUMPRODUCT((economics!$AG$2:$AG$167=$B49)*(economics!$D$2:$D$167="whr")*economics!$AI$2:$AI$167*(_xlfn.NORM.DIST(BG$3,economics!$AK$2:$AK$167,economics!$AJ$2:$AJ$167,TRUE)-_xlfn.NORM.DIST(BG$30,economics!$AK$2:$AK$167,economics!$AJ$2:$AJ$167,TRUE)))),"")</f>
        <v/>
      </c>
      <c r="BH49" t="str">
        <f t="array" ref="BH49">IFERROR((SUMPRODUCT((economics!$AG$2:$AG$167=$B49)*(economics!$D$2:$D$167="whr")*economics!$AI$2:$AI$167*(_xlfn.NORM.DIST(BH$3,economics!$AK$2:$AK$167,economics!$AJ$2:$AJ$167,TRUE)-_xlfn.NORM.DIST(BH$30,economics!$AK$2:$AK$167,economics!$AJ$2:$AJ$167,TRUE))*economics!$AM$2:$AM$167))/(SUMPRODUCT((economics!$AG$2:$AG$167=$B49)*(economics!$D$2:$D$167="whr")*economics!$AI$2:$AI$167*(_xlfn.NORM.DIST(BH$3,economics!$AK$2:$AK$167,economics!$AJ$2:$AJ$167,TRUE)-_xlfn.NORM.DIST(BH$30,economics!$AK$2:$AK$167,economics!$AJ$2:$AJ$167,TRUE)))),"")</f>
        <v/>
      </c>
      <c r="BI49" t="str">
        <f t="array" ref="BI49">IFERROR((SUMPRODUCT((economics!$AG$2:$AG$167=$B49)*(economics!$D$2:$D$167="whr")*economics!$AI$2:$AI$167*(_xlfn.NORM.DIST(BI$3,economics!$AK$2:$AK$167,economics!$AJ$2:$AJ$167,TRUE)-_xlfn.NORM.DIST(BI$30,economics!$AK$2:$AK$167,economics!$AJ$2:$AJ$167,TRUE))*economics!$AM$2:$AM$167))/(SUMPRODUCT((economics!$AG$2:$AG$167=$B49)*(economics!$D$2:$D$167="whr")*economics!$AI$2:$AI$167*(_xlfn.NORM.DIST(BI$3,economics!$AK$2:$AK$167,economics!$AJ$2:$AJ$167,TRUE)-_xlfn.NORM.DIST(BI$30,economics!$AK$2:$AK$167,economics!$AJ$2:$AJ$167,TRUE)))),"")</f>
        <v/>
      </c>
      <c r="BJ49" t="str">
        <f t="array" ref="BJ49">IFERROR((SUMPRODUCT((economics!$AG$2:$AG$167=$B49)*(economics!$D$2:$D$167="whr")*economics!$AI$2:$AI$167*(_xlfn.NORM.DIST(BJ$3,economics!$AK$2:$AK$167,economics!$AJ$2:$AJ$167,TRUE)-_xlfn.NORM.DIST(BJ$30,economics!$AK$2:$AK$167,economics!$AJ$2:$AJ$167,TRUE))*economics!$AM$2:$AM$167))/(SUMPRODUCT((economics!$AG$2:$AG$167=$B49)*(economics!$D$2:$D$167="whr")*economics!$AI$2:$AI$167*(_xlfn.NORM.DIST(BJ$3,economics!$AK$2:$AK$167,economics!$AJ$2:$AJ$167,TRUE)-_xlfn.NORM.DIST(BJ$30,economics!$AK$2:$AK$167,economics!$AJ$2:$AJ$167,TRUE)))),"")</f>
        <v/>
      </c>
      <c r="BK49" t="str">
        <f t="array" ref="BK49">IFERROR((SUMPRODUCT((economics!$AG$2:$AG$167=$B49)*(economics!$D$2:$D$167="whr")*economics!$AI$2:$AI$167*(_xlfn.NORM.DIST(BK$3,economics!$AK$2:$AK$167,economics!$AJ$2:$AJ$167,TRUE)-_xlfn.NORM.DIST(BK$30,economics!$AK$2:$AK$167,economics!$AJ$2:$AJ$167,TRUE))*economics!$AM$2:$AM$167))/(SUMPRODUCT((economics!$AG$2:$AG$167=$B49)*(economics!$D$2:$D$167="whr")*economics!$AI$2:$AI$167*(_xlfn.NORM.DIST(BK$3,economics!$AK$2:$AK$167,economics!$AJ$2:$AJ$167,TRUE)-_xlfn.NORM.DIST(BK$30,economics!$AK$2:$AK$167,economics!$AJ$2:$AJ$167,TRUE)))),"")</f>
        <v/>
      </c>
      <c r="BL49" t="str">
        <f t="array" ref="BL49">IFERROR((SUMPRODUCT((economics!$AG$2:$AG$167=$B49)*(economics!$D$2:$D$167="whr")*economics!$AI$2:$AI$167*(_xlfn.NORM.DIST(BL$3,economics!$AK$2:$AK$167,economics!$AJ$2:$AJ$167,TRUE)-_xlfn.NORM.DIST(BL$30,economics!$AK$2:$AK$167,economics!$AJ$2:$AJ$167,TRUE))*economics!$AM$2:$AM$167))/(SUMPRODUCT((economics!$AG$2:$AG$167=$B49)*(economics!$D$2:$D$167="whr")*economics!$AI$2:$AI$167*(_xlfn.NORM.DIST(BL$3,economics!$AK$2:$AK$167,economics!$AJ$2:$AJ$167,TRUE)-_xlfn.NORM.DIST(BL$30,economics!$AK$2:$AK$167,economics!$AJ$2:$AJ$167,TRUE)))),"")</f>
        <v/>
      </c>
      <c r="BM49" t="str">
        <f t="array" ref="BM49">IFERROR((SUMPRODUCT((economics!$AG$2:$AG$167=$B49)*(economics!$D$2:$D$167="whr")*economics!$AI$2:$AI$167*(_xlfn.NORM.DIST(BM$3,economics!$AK$2:$AK$167,economics!$AJ$2:$AJ$167,TRUE)-_xlfn.NORM.DIST(BM$30,economics!$AK$2:$AK$167,economics!$AJ$2:$AJ$167,TRUE))*economics!$AM$2:$AM$167))/(SUMPRODUCT((economics!$AG$2:$AG$167=$B49)*(economics!$D$2:$D$167="whr")*economics!$AI$2:$AI$167*(_xlfn.NORM.DIST(BM$3,economics!$AK$2:$AK$167,economics!$AJ$2:$AJ$167,TRUE)-_xlfn.NORM.DIST(BM$30,economics!$AK$2:$AK$167,economics!$AJ$2:$AJ$167,TRUE)))),"")</f>
        <v/>
      </c>
      <c r="BN49" t="str">
        <f t="array" ref="BN49">IFERROR((SUMPRODUCT((economics!$AG$2:$AG$167=$B49)*(economics!$D$2:$D$167="whr")*economics!$AI$2:$AI$167*(_xlfn.NORM.DIST(BN$3,economics!$AK$2:$AK$167,economics!$AJ$2:$AJ$167,TRUE)-_xlfn.NORM.DIST(BN$30,economics!$AK$2:$AK$167,economics!$AJ$2:$AJ$167,TRUE))*economics!$AM$2:$AM$167))/(SUMPRODUCT((economics!$AG$2:$AG$167=$B49)*(economics!$D$2:$D$167="whr")*economics!$AI$2:$AI$167*(_xlfn.NORM.DIST(BN$3,economics!$AK$2:$AK$167,economics!$AJ$2:$AJ$167,TRUE)-_xlfn.NORM.DIST(BN$30,economics!$AK$2:$AK$167,economics!$AJ$2:$AJ$167,TRUE)))),"")</f>
        <v/>
      </c>
      <c r="BO49" t="str">
        <f t="array" ref="BO49">IFERROR((SUMPRODUCT((economics!$AG$2:$AG$167=$B49)*(economics!$D$2:$D$167="whr")*economics!$AI$2:$AI$167*(_xlfn.NORM.DIST(BO$3,economics!$AK$2:$AK$167,economics!$AJ$2:$AJ$167,TRUE)-_xlfn.NORM.DIST(BO$30,economics!$AK$2:$AK$167,economics!$AJ$2:$AJ$167,TRUE))*economics!$AM$2:$AM$167))/(SUMPRODUCT((economics!$AG$2:$AG$167=$B49)*(economics!$D$2:$D$167="whr")*economics!$AI$2:$AI$167*(_xlfn.NORM.DIST(BO$3,economics!$AK$2:$AK$167,economics!$AJ$2:$AJ$167,TRUE)-_xlfn.NORM.DIST(BO$30,economics!$AK$2:$AK$167,economics!$AJ$2:$AJ$167,TRUE)))),"")</f>
        <v/>
      </c>
      <c r="BP49" t="str">
        <f t="array" ref="BP49">IFERROR((SUMPRODUCT((economics!$AG$2:$AG$167=$B49)*(economics!$D$2:$D$167="whr")*economics!$AI$2:$AI$167*(_xlfn.NORM.DIST(BP$3,economics!$AK$2:$AK$167,economics!$AJ$2:$AJ$167,TRUE)-_xlfn.NORM.DIST(BP$30,economics!$AK$2:$AK$167,economics!$AJ$2:$AJ$167,TRUE))*economics!$AM$2:$AM$167))/(SUMPRODUCT((economics!$AG$2:$AG$167=$B49)*(economics!$D$2:$D$167="whr")*economics!$AI$2:$AI$167*(_xlfn.NORM.DIST(BP$3,economics!$AK$2:$AK$167,economics!$AJ$2:$AJ$167,TRUE)-_xlfn.NORM.DIST(BP$30,economics!$AK$2:$AK$167,economics!$AJ$2:$AJ$167,TRUE)))),"")</f>
        <v/>
      </c>
      <c r="BQ49" t="str">
        <f t="array" ref="BQ49">IFERROR((SUMPRODUCT((economics!$AG$2:$AG$167=$B49)*(economics!$D$2:$D$167="whr")*economics!$AI$2:$AI$167*(_xlfn.NORM.DIST(BQ$3,economics!$AK$2:$AK$167,economics!$AJ$2:$AJ$167,TRUE)-_xlfn.NORM.DIST(BQ$30,economics!$AK$2:$AK$167,economics!$AJ$2:$AJ$167,TRUE))*economics!$AM$2:$AM$167))/(SUMPRODUCT((economics!$AG$2:$AG$167=$B49)*(economics!$D$2:$D$167="whr")*economics!$AI$2:$AI$167*(_xlfn.NORM.DIST(BQ$3,economics!$AK$2:$AK$167,economics!$AJ$2:$AJ$167,TRUE)-_xlfn.NORM.DIST(BQ$30,economics!$AK$2:$AK$167,economics!$AJ$2:$AJ$167,TRUE)))),"")</f>
        <v/>
      </c>
      <c r="BR49" t="str">
        <f t="array" ref="BR49">IFERROR((SUMPRODUCT((economics!$AG$2:$AG$167=$B49)*(economics!$D$2:$D$167="whr")*economics!$AI$2:$AI$167*(_xlfn.NORM.DIST(BR$3,economics!$AK$2:$AK$167,economics!$AJ$2:$AJ$167,TRUE)-_xlfn.NORM.DIST(BR$30,economics!$AK$2:$AK$167,economics!$AJ$2:$AJ$167,TRUE))*economics!$AM$2:$AM$167))/(SUMPRODUCT((economics!$AG$2:$AG$167=$B49)*(economics!$D$2:$D$167="whr")*economics!$AI$2:$AI$167*(_xlfn.NORM.DIST(BR$3,economics!$AK$2:$AK$167,economics!$AJ$2:$AJ$167,TRUE)-_xlfn.NORM.DIST(BR$30,economics!$AK$2:$AK$167,economics!$AJ$2:$AJ$167,TRUE)))),"")</f>
        <v/>
      </c>
      <c r="BS49" t="str">
        <f t="array" ref="BS49">IFERROR((SUMPRODUCT((economics!$AG$2:$AG$167=$B49)*(economics!$D$2:$D$167="whr")*economics!$AI$2:$AI$167*(_xlfn.NORM.DIST(BS$3,economics!$AK$2:$AK$167,economics!$AJ$2:$AJ$167,TRUE)-_xlfn.NORM.DIST(BS$30,economics!$AK$2:$AK$167,economics!$AJ$2:$AJ$167,TRUE))*economics!$AM$2:$AM$167))/(SUMPRODUCT((economics!$AG$2:$AG$167=$B49)*(economics!$D$2:$D$167="whr")*economics!$AI$2:$AI$167*(_xlfn.NORM.DIST(BS$3,economics!$AK$2:$AK$167,economics!$AJ$2:$AJ$167,TRUE)-_xlfn.NORM.DIST(BS$30,economics!$AK$2:$AK$167,economics!$AJ$2:$AJ$167,TRUE)))),"")</f>
        <v/>
      </c>
      <c r="BT49" t="str">
        <f t="array" ref="BT49">IFERROR((SUMPRODUCT((economics!$AG$2:$AG$167=$B49)*(economics!$D$2:$D$167="whr")*economics!$AI$2:$AI$167*(_xlfn.NORM.DIST(BT$3,economics!$AK$2:$AK$167,economics!$AJ$2:$AJ$167,TRUE)-_xlfn.NORM.DIST(BT$30,economics!$AK$2:$AK$167,economics!$AJ$2:$AJ$167,TRUE))*economics!$AM$2:$AM$167))/(SUMPRODUCT((economics!$AG$2:$AG$167=$B49)*(economics!$D$2:$D$167="whr")*economics!$AI$2:$AI$167*(_xlfn.NORM.DIST(BT$3,economics!$AK$2:$AK$167,economics!$AJ$2:$AJ$167,TRUE)-_xlfn.NORM.DIST(BT$30,economics!$AK$2:$AK$167,economics!$AJ$2:$AJ$167,TRUE)))),"")</f>
        <v/>
      </c>
      <c r="BU49" t="str">
        <f t="array" ref="BU49">IFERROR((SUMPRODUCT((economics!$AG$2:$AG$167=$B49)*(economics!$D$2:$D$167="whr")*economics!$AI$2:$AI$167*(_xlfn.NORM.DIST(BU$3,economics!$AK$2:$AK$167,economics!$AJ$2:$AJ$167,TRUE)-_xlfn.NORM.DIST(BU$30,economics!$AK$2:$AK$167,economics!$AJ$2:$AJ$167,TRUE))*economics!$AM$2:$AM$167))/(SUMPRODUCT((economics!$AG$2:$AG$167=$B49)*(economics!$D$2:$D$167="whr")*economics!$AI$2:$AI$167*(_xlfn.NORM.DIST(BU$3,economics!$AK$2:$AK$167,economics!$AJ$2:$AJ$167,TRUE)-_xlfn.NORM.DIST(BU$30,economics!$AK$2:$AK$167,economics!$AJ$2:$AJ$167,TRUE)))),"")</f>
        <v/>
      </c>
      <c r="BV49" t="str">
        <f t="array" ref="BV49">IFERROR((SUMPRODUCT((economics!$AG$2:$AG$167=$B49)*(economics!$D$2:$D$167="whr")*economics!$AI$2:$AI$167*(_xlfn.NORM.DIST(BV$3,economics!$AK$2:$AK$167,economics!$AJ$2:$AJ$167,TRUE)-_xlfn.NORM.DIST(BV$30,economics!$AK$2:$AK$167,economics!$AJ$2:$AJ$167,TRUE))*economics!$AM$2:$AM$167))/(SUMPRODUCT((economics!$AG$2:$AG$167=$B49)*(economics!$D$2:$D$167="whr")*economics!$AI$2:$AI$167*(_xlfn.NORM.DIST(BV$3,economics!$AK$2:$AK$167,economics!$AJ$2:$AJ$167,TRUE)-_xlfn.NORM.DIST(BV$30,economics!$AK$2:$AK$167,economics!$AJ$2:$AJ$167,TRUE)))),"")</f>
        <v/>
      </c>
      <c r="BW49" t="str">
        <f t="array" ref="BW49">IFERROR((SUMPRODUCT((economics!$AG$2:$AG$167=$B49)*(economics!$D$2:$D$167="whr")*economics!$AI$2:$AI$167*(_xlfn.NORM.DIST(BW$3,economics!$AK$2:$AK$167,economics!$AJ$2:$AJ$167,TRUE)-_xlfn.NORM.DIST(BW$30,economics!$AK$2:$AK$167,economics!$AJ$2:$AJ$167,TRUE))*economics!$AM$2:$AM$167))/(SUMPRODUCT((economics!$AG$2:$AG$167=$B49)*(economics!$D$2:$D$167="whr")*economics!$AI$2:$AI$167*(_xlfn.NORM.DIST(BW$3,economics!$AK$2:$AK$167,economics!$AJ$2:$AJ$167,TRUE)-_xlfn.NORM.DIST(BW$30,economics!$AK$2:$AK$167,economics!$AJ$2:$AJ$167,TRUE)))),"")</f>
        <v/>
      </c>
      <c r="BX49" t="str">
        <f t="array" ref="BX49">IFERROR((SUMPRODUCT((economics!$AG$2:$AG$167=$B49)*(economics!$D$2:$D$167="whr")*economics!$AI$2:$AI$167*(_xlfn.NORM.DIST(BX$3,economics!$AK$2:$AK$167,economics!$AJ$2:$AJ$167,TRUE)-_xlfn.NORM.DIST(BX$30,economics!$AK$2:$AK$167,economics!$AJ$2:$AJ$167,TRUE))*economics!$AM$2:$AM$167))/(SUMPRODUCT((economics!$AG$2:$AG$167=$B49)*(economics!$D$2:$D$167="whr")*economics!$AI$2:$AI$167*(_xlfn.NORM.DIST(BX$3,economics!$AK$2:$AK$167,economics!$AJ$2:$AJ$167,TRUE)-_xlfn.NORM.DIST(BX$30,economics!$AK$2:$AK$167,economics!$AJ$2:$AJ$167,TRUE)))),"")</f>
        <v/>
      </c>
      <c r="BY49" t="str">
        <f t="array" ref="BY49">IFERROR((SUMPRODUCT((economics!$AG$2:$AG$167=$B49)*(economics!$D$2:$D$167="whr")*economics!$AI$2:$AI$167*(_xlfn.NORM.DIST(BY$3,economics!$AK$2:$AK$167,economics!$AJ$2:$AJ$167,TRUE)-_xlfn.NORM.DIST(BY$30,economics!$AK$2:$AK$167,economics!$AJ$2:$AJ$167,TRUE))*economics!$AM$2:$AM$167))/(SUMPRODUCT((economics!$AG$2:$AG$167=$B49)*(economics!$D$2:$D$167="whr")*economics!$AI$2:$AI$167*(_xlfn.NORM.DIST(BY$3,economics!$AK$2:$AK$167,economics!$AJ$2:$AJ$167,TRUE)-_xlfn.NORM.DIST(BY$30,economics!$AK$2:$AK$167,economics!$AJ$2:$AJ$167,TRUE)))),"")</f>
        <v/>
      </c>
      <c r="BZ49" t="str">
        <f t="array" ref="BZ49">IFERROR((SUMPRODUCT((economics!$AG$2:$AG$167=$B49)*(economics!$D$2:$D$167="whr")*economics!$AI$2:$AI$167*(_xlfn.NORM.DIST(BZ$3,economics!$AK$2:$AK$167,economics!$AJ$2:$AJ$167,TRUE)-_xlfn.NORM.DIST(BZ$30,economics!$AK$2:$AK$167,economics!$AJ$2:$AJ$167,TRUE))*economics!$AM$2:$AM$167))/(SUMPRODUCT((economics!$AG$2:$AG$167=$B49)*(economics!$D$2:$D$167="whr")*economics!$AI$2:$AI$167*(_xlfn.NORM.DIST(BZ$3,economics!$AK$2:$AK$167,economics!$AJ$2:$AJ$167,TRUE)-_xlfn.NORM.DIST(BZ$30,economics!$AK$2:$AK$167,economics!$AJ$2:$AJ$167,TRUE)))),"")</f>
        <v/>
      </c>
      <c r="CA49" t="str">
        <f t="array" ref="CA49">IFERROR((SUMPRODUCT((economics!$AG$2:$AG$167=$B49)*(economics!$D$2:$D$167="whr")*economics!$AI$2:$AI$167*(_xlfn.NORM.DIST(CA$3,economics!$AK$2:$AK$167,economics!$AJ$2:$AJ$167,TRUE)-_xlfn.NORM.DIST(CA$30,economics!$AK$2:$AK$167,economics!$AJ$2:$AJ$167,TRUE))*economics!$AM$2:$AM$167))/(SUMPRODUCT((economics!$AG$2:$AG$167=$B49)*(economics!$D$2:$D$167="whr")*economics!$AI$2:$AI$167*(_xlfn.NORM.DIST(CA$3,economics!$AK$2:$AK$167,economics!$AJ$2:$AJ$167,TRUE)-_xlfn.NORM.DIST(CA$30,economics!$AK$2:$AK$167,economics!$AJ$2:$AJ$167,TRUE)))),"")</f>
        <v/>
      </c>
      <c r="CB49" t="str">
        <f t="array" ref="CB49">IFERROR((SUMPRODUCT((economics!$AG$2:$AG$167=$B49)*(economics!$D$2:$D$167="whr")*economics!$AI$2:$AI$167*(_xlfn.NORM.DIST(CB$3,economics!$AK$2:$AK$167,economics!$AJ$2:$AJ$167,TRUE)-_xlfn.NORM.DIST(CB$30,economics!$AK$2:$AK$167,economics!$AJ$2:$AJ$167,TRUE))*economics!$AM$2:$AM$167))/(SUMPRODUCT((economics!$AG$2:$AG$167=$B49)*(economics!$D$2:$D$167="whr")*economics!$AI$2:$AI$167*(_xlfn.NORM.DIST(CB$3,economics!$AK$2:$AK$167,economics!$AJ$2:$AJ$167,TRUE)-_xlfn.NORM.DIST(CB$30,economics!$AK$2:$AK$167,economics!$AJ$2:$AJ$167,TRUE)))),"")</f>
        <v/>
      </c>
      <c r="CC49" t="str">
        <f t="array" ref="CC49">IFERROR((SUMPRODUCT((economics!$AG$2:$AG$167=$B49)*(economics!$D$2:$D$167="whr")*economics!$AI$2:$AI$167*(_xlfn.NORM.DIST(CC$3,economics!$AK$2:$AK$167,economics!$AJ$2:$AJ$167,TRUE)-_xlfn.NORM.DIST(CC$30,economics!$AK$2:$AK$167,economics!$AJ$2:$AJ$167,TRUE))*economics!$AM$2:$AM$167))/(SUMPRODUCT((economics!$AG$2:$AG$167=$B49)*(economics!$D$2:$D$167="whr")*economics!$AI$2:$AI$167*(_xlfn.NORM.DIST(CC$3,economics!$AK$2:$AK$167,economics!$AJ$2:$AJ$167,TRUE)-_xlfn.NORM.DIST(CC$30,economics!$AK$2:$AK$167,economics!$AJ$2:$AJ$167,TRUE)))),"")</f>
        <v/>
      </c>
      <c r="CD49" t="str">
        <f t="array" ref="CD49">IFERROR((SUMPRODUCT((economics!$AG$2:$AG$167=$B49)*(economics!$D$2:$D$167="whr")*economics!$AI$2:$AI$167*(_xlfn.NORM.DIST(CD$3,economics!$AK$2:$AK$167,economics!$AJ$2:$AJ$167,TRUE)-_xlfn.NORM.DIST(CD$30,economics!$AK$2:$AK$167,economics!$AJ$2:$AJ$167,TRUE))*economics!$AM$2:$AM$167))/(SUMPRODUCT((economics!$AG$2:$AG$167=$B49)*(economics!$D$2:$D$167="whr")*economics!$AI$2:$AI$167*(_xlfn.NORM.DIST(CD$3,economics!$AK$2:$AK$167,economics!$AJ$2:$AJ$167,TRUE)-_xlfn.NORM.DIST(CD$30,economics!$AK$2:$AK$167,economics!$AJ$2:$AJ$167,TRUE)))),"")</f>
        <v/>
      </c>
      <c r="CE49" t="str">
        <f t="array" ref="CE49">IFERROR((SUMPRODUCT((economics!$AG$2:$AG$167=$B49)*(economics!$D$2:$D$167="whr")*economics!$AI$2:$AI$167*(_xlfn.NORM.DIST(CE$3,economics!$AK$2:$AK$167,economics!$AJ$2:$AJ$167,TRUE)-_xlfn.NORM.DIST(CE$30,economics!$AK$2:$AK$167,economics!$AJ$2:$AJ$167,TRUE))*economics!$AM$2:$AM$167))/(SUMPRODUCT((economics!$AG$2:$AG$167=$B49)*(economics!$D$2:$D$167="whr")*economics!$AI$2:$AI$167*(_xlfn.NORM.DIST(CE$3,economics!$AK$2:$AK$167,economics!$AJ$2:$AJ$167,TRUE)-_xlfn.NORM.DIST(CE$30,economics!$AK$2:$AK$167,economics!$AJ$2:$AJ$167,TRUE)))),"")</f>
        <v/>
      </c>
      <c r="CF49" t="str">
        <f t="array" ref="CF49">IFERROR((SUMPRODUCT((economics!$AG$2:$AG$167=$B49)*(economics!$D$2:$D$167="whr")*economics!$AI$2:$AI$167*(_xlfn.NORM.DIST(CF$3,economics!$AK$2:$AK$167,economics!$AJ$2:$AJ$167,TRUE)-_xlfn.NORM.DIST(CF$30,economics!$AK$2:$AK$167,economics!$AJ$2:$AJ$167,TRUE))*economics!$AM$2:$AM$167))/(SUMPRODUCT((economics!$AG$2:$AG$167=$B49)*(economics!$D$2:$D$167="whr")*economics!$AI$2:$AI$167*(_xlfn.NORM.DIST(CF$3,economics!$AK$2:$AK$167,economics!$AJ$2:$AJ$167,TRUE)-_xlfn.NORM.DIST(CF$30,economics!$AK$2:$AK$167,economics!$AJ$2:$AJ$167,TRUE)))),"")</f>
        <v/>
      </c>
      <c r="CG49" t="str">
        <f t="array" ref="CG49">IFERROR((SUMPRODUCT((economics!$AG$2:$AG$167=$B49)*(economics!$D$2:$D$167="whr")*economics!$AI$2:$AI$167*(_xlfn.NORM.DIST(CG$3,economics!$AK$2:$AK$167,economics!$AJ$2:$AJ$167,TRUE)-_xlfn.NORM.DIST(CG$30,economics!$AK$2:$AK$167,economics!$AJ$2:$AJ$167,TRUE))*economics!$AM$2:$AM$167))/(SUMPRODUCT((economics!$AG$2:$AG$167=$B49)*(economics!$D$2:$D$167="whr")*economics!$AI$2:$AI$167*(_xlfn.NORM.DIST(CG$3,economics!$AK$2:$AK$167,economics!$AJ$2:$AJ$167,TRUE)-_xlfn.NORM.DIST(CG$30,economics!$AK$2:$AK$167,economics!$AJ$2:$AJ$167,TRUE)))),"")</f>
        <v/>
      </c>
      <c r="CH49" t="str">
        <f t="array" ref="CH49">IFERROR((SUMPRODUCT((economics!$AG$2:$AG$167=$B49)*(economics!$D$2:$D$167="whr")*economics!$AI$2:$AI$167*(_xlfn.NORM.DIST(CH$3,economics!$AK$2:$AK$167,economics!$AJ$2:$AJ$167,TRUE)-_xlfn.NORM.DIST(CH$30,economics!$AK$2:$AK$167,economics!$AJ$2:$AJ$167,TRUE))*economics!$AM$2:$AM$167))/(SUMPRODUCT((economics!$AG$2:$AG$167=$B49)*(economics!$D$2:$D$167="whr")*economics!$AI$2:$AI$167*(_xlfn.NORM.DIST(CH$3,economics!$AK$2:$AK$167,economics!$AJ$2:$AJ$167,TRUE)-_xlfn.NORM.DIST(CH$30,economics!$AK$2:$AK$167,economics!$AJ$2:$AJ$167,TRUE)))),"")</f>
        <v/>
      </c>
    </row>
    <row r="50" spans="1:86" x14ac:dyDescent="0.35">
      <c r="A50" t="str">
        <f t="shared" si="0"/>
        <v>appliances and electrical equipment 27</v>
      </c>
      <c r="B50">
        <f t="shared" si="0"/>
        <v>27</v>
      </c>
      <c r="E50" t="str">
        <f t="array" ref="E50">IFERROR((SUMPRODUCT((economics!$AG$2:$AG$167=$B50)*(economics!$D$2:$D$167="whr")*economics!$AI$2:$AI$167*(_xlfn.NORM.DIST(E$3,economics!$AK$2:$AK$167,economics!$AJ$2:$AJ$167,TRUE)-_xlfn.NORM.DIST(E$30,economics!$AK$2:$AK$167,economics!$AJ$2:$AJ$167,TRUE))*economics!$AM$2:$AM$167))/(SUMPRODUCT((economics!$AG$2:$AG$167=$B50)*(economics!$D$2:$D$167="whr")*economics!$AI$2:$AI$167*(_xlfn.NORM.DIST(E$3,economics!$AK$2:$AK$167,economics!$AJ$2:$AJ$167,TRUE)-_xlfn.NORM.DIST(E$30,economics!$AK$2:$AK$167,economics!$AJ$2:$AJ$167,TRUE)))),"")</f>
        <v/>
      </c>
      <c r="F50" t="str">
        <f t="array" ref="F50">IFERROR((SUMPRODUCT((economics!$AG$2:$AG$167=$B50)*(economics!$D$2:$D$167="whr")*economics!$AI$2:$AI$167*(_xlfn.NORM.DIST(F$3,economics!$AK$2:$AK$167,economics!$AJ$2:$AJ$167,TRUE)-_xlfn.NORM.DIST(F$30,economics!$AK$2:$AK$167,economics!$AJ$2:$AJ$167,TRUE))*economics!$AM$2:$AM$167))/(SUMPRODUCT((economics!$AG$2:$AG$167=$B50)*(economics!$D$2:$D$167="whr")*economics!$AI$2:$AI$167*(_xlfn.NORM.DIST(F$3,economics!$AK$2:$AK$167,economics!$AJ$2:$AJ$167,TRUE)-_xlfn.NORM.DIST(F$30,economics!$AK$2:$AK$167,economics!$AJ$2:$AJ$167,TRUE)))),"")</f>
        <v/>
      </c>
      <c r="G50" t="str">
        <f t="array" ref="G50">IFERROR((SUMPRODUCT((economics!$AG$2:$AG$167=$B50)*(economics!$D$2:$D$167="whr")*economics!$AI$2:$AI$167*(_xlfn.NORM.DIST(G$3,economics!$AK$2:$AK$167,economics!$AJ$2:$AJ$167,TRUE)-_xlfn.NORM.DIST(G$30,economics!$AK$2:$AK$167,economics!$AJ$2:$AJ$167,TRUE))*economics!$AM$2:$AM$167))/(SUMPRODUCT((economics!$AG$2:$AG$167=$B50)*(economics!$D$2:$D$167="whr")*economics!$AI$2:$AI$167*(_xlfn.NORM.DIST(G$3,economics!$AK$2:$AK$167,economics!$AJ$2:$AJ$167,TRUE)-_xlfn.NORM.DIST(G$30,economics!$AK$2:$AK$167,economics!$AJ$2:$AJ$167,TRUE)))),"")</f>
        <v/>
      </c>
      <c r="H50" t="str">
        <f t="array" ref="H50">IFERROR((SUMPRODUCT((economics!$AG$2:$AG$167=$B50)*(economics!$D$2:$D$167="whr")*economics!$AI$2:$AI$167*(_xlfn.NORM.DIST(H$3,economics!$AK$2:$AK$167,economics!$AJ$2:$AJ$167,TRUE)-_xlfn.NORM.DIST(H$30,economics!$AK$2:$AK$167,economics!$AJ$2:$AJ$167,TRUE))*economics!$AM$2:$AM$167))/(SUMPRODUCT((economics!$AG$2:$AG$167=$B50)*(economics!$D$2:$D$167="whr")*economics!$AI$2:$AI$167*(_xlfn.NORM.DIST(H$3,economics!$AK$2:$AK$167,economics!$AJ$2:$AJ$167,TRUE)-_xlfn.NORM.DIST(H$30,economics!$AK$2:$AK$167,economics!$AJ$2:$AJ$167,TRUE)))),"")</f>
        <v/>
      </c>
      <c r="I50" t="str">
        <f t="array" ref="I50">IFERROR((SUMPRODUCT((economics!$AG$2:$AG$167=$B50)*(economics!$D$2:$D$167="whr")*economics!$AI$2:$AI$167*(_xlfn.NORM.DIST(I$3,economics!$AK$2:$AK$167,economics!$AJ$2:$AJ$167,TRUE)-_xlfn.NORM.DIST(I$30,economics!$AK$2:$AK$167,economics!$AJ$2:$AJ$167,TRUE))*economics!$AM$2:$AM$167))/(SUMPRODUCT((economics!$AG$2:$AG$167=$B50)*(economics!$D$2:$D$167="whr")*economics!$AI$2:$AI$167*(_xlfn.NORM.DIST(I$3,economics!$AK$2:$AK$167,economics!$AJ$2:$AJ$167,TRUE)-_xlfn.NORM.DIST(I$30,economics!$AK$2:$AK$167,economics!$AJ$2:$AJ$167,TRUE)))),"")</f>
        <v/>
      </c>
      <c r="J50" t="str">
        <f t="array" ref="J50">IFERROR((SUMPRODUCT((economics!$AG$2:$AG$167=$B50)*(economics!$D$2:$D$167="whr")*economics!$AI$2:$AI$167*(_xlfn.NORM.DIST(J$3,economics!$AK$2:$AK$167,economics!$AJ$2:$AJ$167,TRUE)-_xlfn.NORM.DIST(J$30,economics!$AK$2:$AK$167,economics!$AJ$2:$AJ$167,TRUE))*economics!$AM$2:$AM$167))/(SUMPRODUCT((economics!$AG$2:$AG$167=$B50)*(economics!$D$2:$D$167="whr")*economics!$AI$2:$AI$167*(_xlfn.NORM.DIST(J$3,economics!$AK$2:$AK$167,economics!$AJ$2:$AJ$167,TRUE)-_xlfn.NORM.DIST(J$30,economics!$AK$2:$AK$167,economics!$AJ$2:$AJ$167,TRUE)))),"")</f>
        <v/>
      </c>
      <c r="K50" t="str">
        <f t="array" ref="K50">IFERROR((SUMPRODUCT((economics!$AG$2:$AG$167=$B50)*(economics!$D$2:$D$167="whr")*economics!$AI$2:$AI$167*(_xlfn.NORM.DIST(K$3,economics!$AK$2:$AK$167,economics!$AJ$2:$AJ$167,TRUE)-_xlfn.NORM.DIST(K$30,economics!$AK$2:$AK$167,economics!$AJ$2:$AJ$167,TRUE))*economics!$AM$2:$AM$167))/(SUMPRODUCT((economics!$AG$2:$AG$167=$B50)*(economics!$D$2:$D$167="whr")*economics!$AI$2:$AI$167*(_xlfn.NORM.DIST(K$3,economics!$AK$2:$AK$167,economics!$AJ$2:$AJ$167,TRUE)-_xlfn.NORM.DIST(K$30,economics!$AK$2:$AK$167,economics!$AJ$2:$AJ$167,TRUE)))),"")</f>
        <v/>
      </c>
      <c r="L50" t="str">
        <f t="array" ref="L50">IFERROR((SUMPRODUCT((economics!$AG$2:$AG$167=$B50)*(economics!$D$2:$D$167="whr")*economics!$AI$2:$AI$167*(_xlfn.NORM.DIST(L$3,economics!$AK$2:$AK$167,economics!$AJ$2:$AJ$167,TRUE)-_xlfn.NORM.DIST(L$30,economics!$AK$2:$AK$167,economics!$AJ$2:$AJ$167,TRUE))*economics!$AM$2:$AM$167))/(SUMPRODUCT((economics!$AG$2:$AG$167=$B50)*(economics!$D$2:$D$167="whr")*economics!$AI$2:$AI$167*(_xlfn.NORM.DIST(L$3,economics!$AK$2:$AK$167,economics!$AJ$2:$AJ$167,TRUE)-_xlfn.NORM.DIST(L$30,economics!$AK$2:$AK$167,economics!$AJ$2:$AJ$167,TRUE)))),"")</f>
        <v/>
      </c>
      <c r="M50" t="str">
        <f t="array" ref="M50">IFERROR((SUMPRODUCT((economics!$AG$2:$AG$167=$B50)*(economics!$D$2:$D$167="whr")*economics!$AI$2:$AI$167*(_xlfn.NORM.DIST(M$3,economics!$AK$2:$AK$167,economics!$AJ$2:$AJ$167,TRUE)-_xlfn.NORM.DIST(M$30,economics!$AK$2:$AK$167,economics!$AJ$2:$AJ$167,TRUE))*economics!$AM$2:$AM$167))/(SUMPRODUCT((economics!$AG$2:$AG$167=$B50)*(economics!$D$2:$D$167="whr")*economics!$AI$2:$AI$167*(_xlfn.NORM.DIST(M$3,economics!$AK$2:$AK$167,economics!$AJ$2:$AJ$167,TRUE)-_xlfn.NORM.DIST(M$30,economics!$AK$2:$AK$167,economics!$AJ$2:$AJ$167,TRUE)))),"")</f>
        <v/>
      </c>
      <c r="N50" t="str">
        <f t="array" ref="N50">IFERROR((SUMPRODUCT((economics!$AG$2:$AG$167=$B50)*(economics!$D$2:$D$167="whr")*economics!$AI$2:$AI$167*(_xlfn.NORM.DIST(N$3,economics!$AK$2:$AK$167,economics!$AJ$2:$AJ$167,TRUE)-_xlfn.NORM.DIST(N$30,economics!$AK$2:$AK$167,economics!$AJ$2:$AJ$167,TRUE))*economics!$AM$2:$AM$167))/(SUMPRODUCT((economics!$AG$2:$AG$167=$B50)*(economics!$D$2:$D$167="whr")*economics!$AI$2:$AI$167*(_xlfn.NORM.DIST(N$3,economics!$AK$2:$AK$167,economics!$AJ$2:$AJ$167,TRUE)-_xlfn.NORM.DIST(N$30,economics!$AK$2:$AK$167,economics!$AJ$2:$AJ$167,TRUE)))),"")</f>
        <v/>
      </c>
      <c r="O50" t="str">
        <f t="array" ref="O50">IFERROR((SUMPRODUCT((economics!$AG$2:$AG$167=$B50)*(economics!$D$2:$D$167="whr")*economics!$AI$2:$AI$167*(_xlfn.NORM.DIST(O$3,economics!$AK$2:$AK$167,economics!$AJ$2:$AJ$167,TRUE)-_xlfn.NORM.DIST(O$30,economics!$AK$2:$AK$167,economics!$AJ$2:$AJ$167,TRUE))*economics!$AM$2:$AM$167))/(SUMPRODUCT((economics!$AG$2:$AG$167=$B50)*(economics!$D$2:$D$167="whr")*economics!$AI$2:$AI$167*(_xlfn.NORM.DIST(O$3,economics!$AK$2:$AK$167,economics!$AJ$2:$AJ$167,TRUE)-_xlfn.NORM.DIST(O$30,economics!$AK$2:$AK$167,economics!$AJ$2:$AJ$167,TRUE)))),"")</f>
        <v/>
      </c>
      <c r="P50" t="str">
        <f t="array" ref="P50">IFERROR((SUMPRODUCT((economics!$AG$2:$AG$167=$B50)*(economics!$D$2:$D$167="whr")*economics!$AI$2:$AI$167*(_xlfn.NORM.DIST(P$3,economics!$AK$2:$AK$167,economics!$AJ$2:$AJ$167,TRUE)-_xlfn.NORM.DIST(P$30,economics!$AK$2:$AK$167,economics!$AJ$2:$AJ$167,TRUE))*economics!$AM$2:$AM$167))/(SUMPRODUCT((economics!$AG$2:$AG$167=$B50)*(economics!$D$2:$D$167="whr")*economics!$AI$2:$AI$167*(_xlfn.NORM.DIST(P$3,economics!$AK$2:$AK$167,economics!$AJ$2:$AJ$167,TRUE)-_xlfn.NORM.DIST(P$30,economics!$AK$2:$AK$167,economics!$AJ$2:$AJ$167,TRUE)))),"")</f>
        <v/>
      </c>
      <c r="Q50" t="str">
        <f t="array" ref="Q50">IFERROR((SUMPRODUCT((economics!$AG$2:$AG$167=$B50)*(economics!$D$2:$D$167="whr")*economics!$AI$2:$AI$167*(_xlfn.NORM.DIST(Q$3,economics!$AK$2:$AK$167,economics!$AJ$2:$AJ$167,TRUE)-_xlfn.NORM.DIST(Q$30,economics!$AK$2:$AK$167,economics!$AJ$2:$AJ$167,TRUE))*economics!$AM$2:$AM$167))/(SUMPRODUCT((economics!$AG$2:$AG$167=$B50)*(economics!$D$2:$D$167="whr")*economics!$AI$2:$AI$167*(_xlfn.NORM.DIST(Q$3,economics!$AK$2:$AK$167,economics!$AJ$2:$AJ$167,TRUE)-_xlfn.NORM.DIST(Q$30,economics!$AK$2:$AK$167,economics!$AJ$2:$AJ$167,TRUE)))),"")</f>
        <v/>
      </c>
      <c r="R50" t="str">
        <f t="array" ref="R50">IFERROR((SUMPRODUCT((economics!$AG$2:$AG$167=$B50)*(economics!$D$2:$D$167="whr")*economics!$AI$2:$AI$167*(_xlfn.NORM.DIST(R$3,economics!$AK$2:$AK$167,economics!$AJ$2:$AJ$167,TRUE)-_xlfn.NORM.DIST(R$30,economics!$AK$2:$AK$167,economics!$AJ$2:$AJ$167,TRUE))*economics!$AM$2:$AM$167))/(SUMPRODUCT((economics!$AG$2:$AG$167=$B50)*(economics!$D$2:$D$167="whr")*economics!$AI$2:$AI$167*(_xlfn.NORM.DIST(R$3,economics!$AK$2:$AK$167,economics!$AJ$2:$AJ$167,TRUE)-_xlfn.NORM.DIST(R$30,economics!$AK$2:$AK$167,economics!$AJ$2:$AJ$167,TRUE)))),"")</f>
        <v/>
      </c>
      <c r="S50" t="str">
        <f t="array" ref="S50">IFERROR((SUMPRODUCT((economics!$AG$2:$AG$167=$B50)*(economics!$D$2:$D$167="whr")*economics!$AI$2:$AI$167*(_xlfn.NORM.DIST(S$3,economics!$AK$2:$AK$167,economics!$AJ$2:$AJ$167,TRUE)-_xlfn.NORM.DIST(S$30,economics!$AK$2:$AK$167,economics!$AJ$2:$AJ$167,TRUE))*economics!$AM$2:$AM$167))/(SUMPRODUCT((economics!$AG$2:$AG$167=$B50)*(economics!$D$2:$D$167="whr")*economics!$AI$2:$AI$167*(_xlfn.NORM.DIST(S$3,economics!$AK$2:$AK$167,economics!$AJ$2:$AJ$167,TRUE)-_xlfn.NORM.DIST(S$30,economics!$AK$2:$AK$167,economics!$AJ$2:$AJ$167,TRUE)))),"")</f>
        <v/>
      </c>
      <c r="T50" t="str">
        <f t="array" ref="T50">IFERROR((SUMPRODUCT((economics!$AG$2:$AG$167=$B50)*(economics!$D$2:$D$167="whr")*economics!$AI$2:$AI$167*(_xlfn.NORM.DIST(T$3,economics!$AK$2:$AK$167,economics!$AJ$2:$AJ$167,TRUE)-_xlfn.NORM.DIST(T$30,economics!$AK$2:$AK$167,economics!$AJ$2:$AJ$167,TRUE))*economics!$AM$2:$AM$167))/(SUMPRODUCT((economics!$AG$2:$AG$167=$B50)*(economics!$D$2:$D$167="whr")*economics!$AI$2:$AI$167*(_xlfn.NORM.DIST(T$3,economics!$AK$2:$AK$167,economics!$AJ$2:$AJ$167,TRUE)-_xlfn.NORM.DIST(T$30,economics!$AK$2:$AK$167,economics!$AJ$2:$AJ$167,TRUE)))),"")</f>
        <v/>
      </c>
      <c r="U50" t="str">
        <f t="array" ref="U50">IFERROR((SUMPRODUCT((economics!$AG$2:$AG$167=$B50)*(economics!$D$2:$D$167="whr")*economics!$AI$2:$AI$167*(_xlfn.NORM.DIST(U$3,economics!$AK$2:$AK$167,economics!$AJ$2:$AJ$167,TRUE)-_xlfn.NORM.DIST(U$30,economics!$AK$2:$AK$167,economics!$AJ$2:$AJ$167,TRUE))*economics!$AM$2:$AM$167))/(SUMPRODUCT((economics!$AG$2:$AG$167=$B50)*(economics!$D$2:$D$167="whr")*economics!$AI$2:$AI$167*(_xlfn.NORM.DIST(U$3,economics!$AK$2:$AK$167,economics!$AJ$2:$AJ$167,TRUE)-_xlfn.NORM.DIST(U$30,economics!$AK$2:$AK$167,economics!$AJ$2:$AJ$167,TRUE)))),"")</f>
        <v/>
      </c>
      <c r="V50" t="str">
        <f t="array" ref="V50">IFERROR((SUMPRODUCT((economics!$AG$2:$AG$167=$B50)*(economics!$D$2:$D$167="whr")*economics!$AI$2:$AI$167*(_xlfn.NORM.DIST(V$3,economics!$AK$2:$AK$167,economics!$AJ$2:$AJ$167,TRUE)-_xlfn.NORM.DIST(V$30,economics!$AK$2:$AK$167,economics!$AJ$2:$AJ$167,TRUE))*economics!$AM$2:$AM$167))/(SUMPRODUCT((economics!$AG$2:$AG$167=$B50)*(economics!$D$2:$D$167="whr")*economics!$AI$2:$AI$167*(_xlfn.NORM.DIST(V$3,economics!$AK$2:$AK$167,economics!$AJ$2:$AJ$167,TRUE)-_xlfn.NORM.DIST(V$30,economics!$AK$2:$AK$167,economics!$AJ$2:$AJ$167,TRUE)))),"")</f>
        <v/>
      </c>
      <c r="W50" t="str">
        <f t="array" ref="W50">IFERROR((SUMPRODUCT((economics!$AG$2:$AG$167=$B50)*(economics!$D$2:$D$167="whr")*economics!$AI$2:$AI$167*(_xlfn.NORM.DIST(W$3,economics!$AK$2:$AK$167,economics!$AJ$2:$AJ$167,TRUE)-_xlfn.NORM.DIST(W$30,economics!$AK$2:$AK$167,economics!$AJ$2:$AJ$167,TRUE))*economics!$AM$2:$AM$167))/(SUMPRODUCT((economics!$AG$2:$AG$167=$B50)*(economics!$D$2:$D$167="whr")*economics!$AI$2:$AI$167*(_xlfn.NORM.DIST(W$3,economics!$AK$2:$AK$167,economics!$AJ$2:$AJ$167,TRUE)-_xlfn.NORM.DIST(W$30,economics!$AK$2:$AK$167,economics!$AJ$2:$AJ$167,TRUE)))),"")</f>
        <v/>
      </c>
      <c r="X50" t="str">
        <f t="array" ref="X50">IFERROR((SUMPRODUCT((economics!$AG$2:$AG$167=$B50)*(economics!$D$2:$D$167="whr")*economics!$AI$2:$AI$167*(_xlfn.NORM.DIST(X$3,economics!$AK$2:$AK$167,economics!$AJ$2:$AJ$167,TRUE)-_xlfn.NORM.DIST(X$30,economics!$AK$2:$AK$167,economics!$AJ$2:$AJ$167,TRUE))*economics!$AM$2:$AM$167))/(SUMPRODUCT((economics!$AG$2:$AG$167=$B50)*(economics!$D$2:$D$167="whr")*economics!$AI$2:$AI$167*(_xlfn.NORM.DIST(X$3,economics!$AK$2:$AK$167,economics!$AJ$2:$AJ$167,TRUE)-_xlfn.NORM.DIST(X$30,economics!$AK$2:$AK$167,economics!$AJ$2:$AJ$167,TRUE)))),"")</f>
        <v/>
      </c>
      <c r="Y50" t="str">
        <f t="array" ref="Y50">IFERROR((SUMPRODUCT((economics!$AG$2:$AG$167=$B50)*(economics!$D$2:$D$167="whr")*economics!$AI$2:$AI$167*(_xlfn.NORM.DIST(Y$3,economics!$AK$2:$AK$167,economics!$AJ$2:$AJ$167,TRUE)-_xlfn.NORM.DIST(Y$30,economics!$AK$2:$AK$167,economics!$AJ$2:$AJ$167,TRUE))*economics!$AM$2:$AM$167))/(SUMPRODUCT((economics!$AG$2:$AG$167=$B50)*(economics!$D$2:$D$167="whr")*economics!$AI$2:$AI$167*(_xlfn.NORM.DIST(Y$3,economics!$AK$2:$AK$167,economics!$AJ$2:$AJ$167,TRUE)-_xlfn.NORM.DIST(Y$30,economics!$AK$2:$AK$167,economics!$AJ$2:$AJ$167,TRUE)))),"")</f>
        <v/>
      </c>
      <c r="Z50" t="str">
        <f t="array" ref="Z50">IFERROR((SUMPRODUCT((economics!$AG$2:$AG$167=$B50)*(economics!$D$2:$D$167="whr")*economics!$AI$2:$AI$167*(_xlfn.NORM.DIST(Z$3,economics!$AK$2:$AK$167,economics!$AJ$2:$AJ$167,TRUE)-_xlfn.NORM.DIST(Z$30,economics!$AK$2:$AK$167,economics!$AJ$2:$AJ$167,TRUE))*economics!$AM$2:$AM$167))/(SUMPRODUCT((economics!$AG$2:$AG$167=$B50)*(economics!$D$2:$D$167="whr")*economics!$AI$2:$AI$167*(_xlfn.NORM.DIST(Z$3,economics!$AK$2:$AK$167,economics!$AJ$2:$AJ$167,TRUE)-_xlfn.NORM.DIST(Z$30,economics!$AK$2:$AK$167,economics!$AJ$2:$AJ$167,TRUE)))),"")</f>
        <v/>
      </c>
      <c r="AA50" t="str">
        <f t="array" ref="AA50">IFERROR((SUMPRODUCT((economics!$AG$2:$AG$167=$B50)*(economics!$D$2:$D$167="whr")*economics!$AI$2:$AI$167*(_xlfn.NORM.DIST(AA$3,economics!$AK$2:$AK$167,economics!$AJ$2:$AJ$167,TRUE)-_xlfn.NORM.DIST(AA$30,economics!$AK$2:$AK$167,economics!$AJ$2:$AJ$167,TRUE))*economics!$AM$2:$AM$167))/(SUMPRODUCT((economics!$AG$2:$AG$167=$B50)*(economics!$D$2:$D$167="whr")*economics!$AI$2:$AI$167*(_xlfn.NORM.DIST(AA$3,economics!$AK$2:$AK$167,economics!$AJ$2:$AJ$167,TRUE)-_xlfn.NORM.DIST(AA$30,economics!$AK$2:$AK$167,economics!$AJ$2:$AJ$167,TRUE)))),"")</f>
        <v/>
      </c>
      <c r="AB50" t="str">
        <f t="array" ref="AB50">IFERROR((SUMPRODUCT((economics!$AG$2:$AG$167=$B50)*(economics!$D$2:$D$167="whr")*economics!$AI$2:$AI$167*(_xlfn.NORM.DIST(AB$3,economics!$AK$2:$AK$167,economics!$AJ$2:$AJ$167,TRUE)-_xlfn.NORM.DIST(AB$30,economics!$AK$2:$AK$167,economics!$AJ$2:$AJ$167,TRUE))*economics!$AM$2:$AM$167))/(SUMPRODUCT((economics!$AG$2:$AG$167=$B50)*(economics!$D$2:$D$167="whr")*economics!$AI$2:$AI$167*(_xlfn.NORM.DIST(AB$3,economics!$AK$2:$AK$167,economics!$AJ$2:$AJ$167,TRUE)-_xlfn.NORM.DIST(AB$30,economics!$AK$2:$AK$167,economics!$AJ$2:$AJ$167,TRUE)))),"")</f>
        <v/>
      </c>
      <c r="AC50" t="str">
        <f t="array" ref="AC50">IFERROR((SUMPRODUCT((economics!$AG$2:$AG$167=$B50)*(economics!$D$2:$D$167="whr")*economics!$AI$2:$AI$167*(_xlfn.NORM.DIST(AC$3,economics!$AK$2:$AK$167,economics!$AJ$2:$AJ$167,TRUE)-_xlfn.NORM.DIST(AC$30,economics!$AK$2:$AK$167,economics!$AJ$2:$AJ$167,TRUE))*economics!$AM$2:$AM$167))/(SUMPRODUCT((economics!$AG$2:$AG$167=$B50)*(economics!$D$2:$D$167="whr")*economics!$AI$2:$AI$167*(_xlfn.NORM.DIST(AC$3,economics!$AK$2:$AK$167,economics!$AJ$2:$AJ$167,TRUE)-_xlfn.NORM.DIST(AC$30,economics!$AK$2:$AK$167,economics!$AJ$2:$AJ$167,TRUE)))),"")</f>
        <v/>
      </c>
      <c r="AD50" t="str">
        <f t="array" ref="AD50">IFERROR((SUMPRODUCT((economics!$AG$2:$AG$167=$B50)*(economics!$D$2:$D$167="whr")*economics!$AI$2:$AI$167*(_xlfn.NORM.DIST(AD$3,economics!$AK$2:$AK$167,economics!$AJ$2:$AJ$167,TRUE)-_xlfn.NORM.DIST(AD$30,economics!$AK$2:$AK$167,economics!$AJ$2:$AJ$167,TRUE))*economics!$AM$2:$AM$167))/(SUMPRODUCT((economics!$AG$2:$AG$167=$B50)*(economics!$D$2:$D$167="whr")*economics!$AI$2:$AI$167*(_xlfn.NORM.DIST(AD$3,economics!$AK$2:$AK$167,economics!$AJ$2:$AJ$167,TRUE)-_xlfn.NORM.DIST(AD$30,economics!$AK$2:$AK$167,economics!$AJ$2:$AJ$167,TRUE)))),"")</f>
        <v/>
      </c>
      <c r="AE50" t="str">
        <f t="array" ref="AE50">IFERROR((SUMPRODUCT((economics!$AG$2:$AG$167=$B50)*(economics!$D$2:$D$167="whr")*economics!$AI$2:$AI$167*(_xlfn.NORM.DIST(AE$3,economics!$AK$2:$AK$167,economics!$AJ$2:$AJ$167,TRUE)-_xlfn.NORM.DIST(AE$30,economics!$AK$2:$AK$167,economics!$AJ$2:$AJ$167,TRUE))*economics!$AM$2:$AM$167))/(SUMPRODUCT((economics!$AG$2:$AG$167=$B50)*(economics!$D$2:$D$167="whr")*economics!$AI$2:$AI$167*(_xlfn.NORM.DIST(AE$3,economics!$AK$2:$AK$167,economics!$AJ$2:$AJ$167,TRUE)-_xlfn.NORM.DIST(AE$30,economics!$AK$2:$AK$167,economics!$AJ$2:$AJ$167,TRUE)))),"")</f>
        <v/>
      </c>
      <c r="AF50" t="str">
        <f t="array" ref="AF50">IFERROR((SUMPRODUCT((economics!$AG$2:$AG$167=$B50)*(economics!$D$2:$D$167="whr")*economics!$AI$2:$AI$167*(_xlfn.NORM.DIST(AF$3,economics!$AK$2:$AK$167,economics!$AJ$2:$AJ$167,TRUE)-_xlfn.NORM.DIST(AF$30,economics!$AK$2:$AK$167,economics!$AJ$2:$AJ$167,TRUE))*economics!$AM$2:$AM$167))/(SUMPRODUCT((economics!$AG$2:$AG$167=$B50)*(economics!$D$2:$D$167="whr")*economics!$AI$2:$AI$167*(_xlfn.NORM.DIST(AF$3,economics!$AK$2:$AK$167,economics!$AJ$2:$AJ$167,TRUE)-_xlfn.NORM.DIST(AF$30,economics!$AK$2:$AK$167,economics!$AJ$2:$AJ$167,TRUE)))),"")</f>
        <v/>
      </c>
      <c r="AG50" t="str">
        <f t="array" ref="AG50">IFERROR((SUMPRODUCT((economics!$AG$2:$AG$167=$B50)*(economics!$D$2:$D$167="whr")*economics!$AI$2:$AI$167*(_xlfn.NORM.DIST(AG$3,economics!$AK$2:$AK$167,economics!$AJ$2:$AJ$167,TRUE)-_xlfn.NORM.DIST(AG$30,economics!$AK$2:$AK$167,economics!$AJ$2:$AJ$167,TRUE))*economics!$AM$2:$AM$167))/(SUMPRODUCT((economics!$AG$2:$AG$167=$B50)*(economics!$D$2:$D$167="whr")*economics!$AI$2:$AI$167*(_xlfn.NORM.DIST(AG$3,economics!$AK$2:$AK$167,economics!$AJ$2:$AJ$167,TRUE)-_xlfn.NORM.DIST(AG$30,economics!$AK$2:$AK$167,economics!$AJ$2:$AJ$167,TRUE)))),"")</f>
        <v/>
      </c>
      <c r="AH50" t="str">
        <f t="array" ref="AH50">IFERROR((SUMPRODUCT((economics!$AG$2:$AG$167=$B50)*(economics!$D$2:$D$167="whr")*economics!$AI$2:$AI$167*(_xlfn.NORM.DIST(AH$3,economics!$AK$2:$AK$167,economics!$AJ$2:$AJ$167,TRUE)-_xlfn.NORM.DIST(AH$30,economics!$AK$2:$AK$167,economics!$AJ$2:$AJ$167,TRUE))*economics!$AM$2:$AM$167))/(SUMPRODUCT((economics!$AG$2:$AG$167=$B50)*(economics!$D$2:$D$167="whr")*economics!$AI$2:$AI$167*(_xlfn.NORM.DIST(AH$3,economics!$AK$2:$AK$167,economics!$AJ$2:$AJ$167,TRUE)-_xlfn.NORM.DIST(AH$30,economics!$AK$2:$AK$167,economics!$AJ$2:$AJ$167,TRUE)))),"")</f>
        <v/>
      </c>
      <c r="AI50" t="str">
        <f t="array" ref="AI50">IFERROR((SUMPRODUCT((economics!$AG$2:$AG$167=$B50)*(economics!$D$2:$D$167="whr")*economics!$AI$2:$AI$167*(_xlfn.NORM.DIST(AI$3,economics!$AK$2:$AK$167,economics!$AJ$2:$AJ$167,TRUE)-_xlfn.NORM.DIST(AI$30,economics!$AK$2:$AK$167,economics!$AJ$2:$AJ$167,TRUE))*economics!$AM$2:$AM$167))/(SUMPRODUCT((economics!$AG$2:$AG$167=$B50)*(economics!$D$2:$D$167="whr")*economics!$AI$2:$AI$167*(_xlfn.NORM.DIST(AI$3,economics!$AK$2:$AK$167,economics!$AJ$2:$AJ$167,TRUE)-_xlfn.NORM.DIST(AI$30,economics!$AK$2:$AK$167,economics!$AJ$2:$AJ$167,TRUE)))),"")</f>
        <v/>
      </c>
      <c r="AJ50" t="str">
        <f t="array" ref="AJ50">IFERROR((SUMPRODUCT((economics!$AG$2:$AG$167=$B50)*(economics!$D$2:$D$167="whr")*economics!$AI$2:$AI$167*(_xlfn.NORM.DIST(AJ$3,economics!$AK$2:$AK$167,economics!$AJ$2:$AJ$167,TRUE)-_xlfn.NORM.DIST(AJ$30,economics!$AK$2:$AK$167,economics!$AJ$2:$AJ$167,TRUE))*economics!$AM$2:$AM$167))/(SUMPRODUCT((economics!$AG$2:$AG$167=$B50)*(economics!$D$2:$D$167="whr")*economics!$AI$2:$AI$167*(_xlfn.NORM.DIST(AJ$3,economics!$AK$2:$AK$167,economics!$AJ$2:$AJ$167,TRUE)-_xlfn.NORM.DIST(AJ$30,economics!$AK$2:$AK$167,economics!$AJ$2:$AJ$167,TRUE)))),"")</f>
        <v/>
      </c>
      <c r="AK50" t="str">
        <f t="array" ref="AK50">IFERROR((SUMPRODUCT((economics!$AG$2:$AG$167=$B50)*(economics!$D$2:$D$167="whr")*economics!$AI$2:$AI$167*(_xlfn.NORM.DIST(AK$3,economics!$AK$2:$AK$167,economics!$AJ$2:$AJ$167,TRUE)-_xlfn.NORM.DIST(AK$30,economics!$AK$2:$AK$167,economics!$AJ$2:$AJ$167,TRUE))*economics!$AM$2:$AM$167))/(SUMPRODUCT((economics!$AG$2:$AG$167=$B50)*(economics!$D$2:$D$167="whr")*economics!$AI$2:$AI$167*(_xlfn.NORM.DIST(AK$3,economics!$AK$2:$AK$167,economics!$AJ$2:$AJ$167,TRUE)-_xlfn.NORM.DIST(AK$30,economics!$AK$2:$AK$167,economics!$AJ$2:$AJ$167,TRUE)))),"")</f>
        <v/>
      </c>
      <c r="AL50" t="str">
        <f t="array" ref="AL50">IFERROR((SUMPRODUCT((economics!$AG$2:$AG$167=$B50)*(economics!$D$2:$D$167="whr")*economics!$AI$2:$AI$167*(_xlfn.NORM.DIST(AL$3,economics!$AK$2:$AK$167,economics!$AJ$2:$AJ$167,TRUE)-_xlfn.NORM.DIST(AL$30,economics!$AK$2:$AK$167,economics!$AJ$2:$AJ$167,TRUE))*economics!$AM$2:$AM$167))/(SUMPRODUCT((economics!$AG$2:$AG$167=$B50)*(economics!$D$2:$D$167="whr")*economics!$AI$2:$AI$167*(_xlfn.NORM.DIST(AL$3,economics!$AK$2:$AK$167,economics!$AJ$2:$AJ$167,TRUE)-_xlfn.NORM.DIST(AL$30,economics!$AK$2:$AK$167,economics!$AJ$2:$AJ$167,TRUE)))),"")</f>
        <v/>
      </c>
      <c r="AM50" t="str">
        <f t="array" ref="AM50">IFERROR((SUMPRODUCT((economics!$AG$2:$AG$167=$B50)*(economics!$D$2:$D$167="whr")*economics!$AI$2:$AI$167*(_xlfn.NORM.DIST(AM$3,economics!$AK$2:$AK$167,economics!$AJ$2:$AJ$167,TRUE)-_xlfn.NORM.DIST(AM$30,economics!$AK$2:$AK$167,economics!$AJ$2:$AJ$167,TRUE))*economics!$AM$2:$AM$167))/(SUMPRODUCT((economics!$AG$2:$AG$167=$B50)*(economics!$D$2:$D$167="whr")*economics!$AI$2:$AI$167*(_xlfn.NORM.DIST(AM$3,economics!$AK$2:$AK$167,economics!$AJ$2:$AJ$167,TRUE)-_xlfn.NORM.DIST(AM$30,economics!$AK$2:$AK$167,economics!$AJ$2:$AJ$167,TRUE)))),"")</f>
        <v/>
      </c>
      <c r="AN50" t="str">
        <f t="array" ref="AN50">IFERROR((SUMPRODUCT((economics!$AG$2:$AG$167=$B50)*(economics!$D$2:$D$167="whr")*economics!$AI$2:$AI$167*(_xlfn.NORM.DIST(AN$3,economics!$AK$2:$AK$167,economics!$AJ$2:$AJ$167,TRUE)-_xlfn.NORM.DIST(AN$30,economics!$AK$2:$AK$167,economics!$AJ$2:$AJ$167,TRUE))*economics!$AM$2:$AM$167))/(SUMPRODUCT((economics!$AG$2:$AG$167=$B50)*(economics!$D$2:$D$167="whr")*economics!$AI$2:$AI$167*(_xlfn.NORM.DIST(AN$3,economics!$AK$2:$AK$167,economics!$AJ$2:$AJ$167,TRUE)-_xlfn.NORM.DIST(AN$30,economics!$AK$2:$AK$167,economics!$AJ$2:$AJ$167,TRUE)))),"")</f>
        <v/>
      </c>
      <c r="AO50" t="str">
        <f t="array" ref="AO50">IFERROR((SUMPRODUCT((economics!$AG$2:$AG$167=$B50)*(economics!$D$2:$D$167="whr")*economics!$AI$2:$AI$167*(_xlfn.NORM.DIST(AO$3,economics!$AK$2:$AK$167,economics!$AJ$2:$AJ$167,TRUE)-_xlfn.NORM.DIST(AO$30,economics!$AK$2:$AK$167,economics!$AJ$2:$AJ$167,TRUE))*economics!$AM$2:$AM$167))/(SUMPRODUCT((economics!$AG$2:$AG$167=$B50)*(economics!$D$2:$D$167="whr")*economics!$AI$2:$AI$167*(_xlfn.NORM.DIST(AO$3,economics!$AK$2:$AK$167,economics!$AJ$2:$AJ$167,TRUE)-_xlfn.NORM.DIST(AO$30,economics!$AK$2:$AK$167,economics!$AJ$2:$AJ$167,TRUE)))),"")</f>
        <v/>
      </c>
      <c r="AP50" t="str">
        <f t="array" ref="AP50">IFERROR((SUMPRODUCT((economics!$AG$2:$AG$167=$B50)*(economics!$D$2:$D$167="whr")*economics!$AI$2:$AI$167*(_xlfn.NORM.DIST(AP$3,economics!$AK$2:$AK$167,economics!$AJ$2:$AJ$167,TRUE)-_xlfn.NORM.DIST(AP$30,economics!$AK$2:$AK$167,economics!$AJ$2:$AJ$167,TRUE))*economics!$AM$2:$AM$167))/(SUMPRODUCT((economics!$AG$2:$AG$167=$B50)*(economics!$D$2:$D$167="whr")*economics!$AI$2:$AI$167*(_xlfn.NORM.DIST(AP$3,economics!$AK$2:$AK$167,economics!$AJ$2:$AJ$167,TRUE)-_xlfn.NORM.DIST(AP$30,economics!$AK$2:$AK$167,economics!$AJ$2:$AJ$167,TRUE)))),"")</f>
        <v/>
      </c>
      <c r="AQ50" t="str">
        <f t="array" ref="AQ50">IFERROR((SUMPRODUCT((economics!$AG$2:$AG$167=$B50)*(economics!$D$2:$D$167="whr")*economics!$AI$2:$AI$167*(_xlfn.NORM.DIST(AQ$3,economics!$AK$2:$AK$167,economics!$AJ$2:$AJ$167,TRUE)-_xlfn.NORM.DIST(AQ$30,economics!$AK$2:$AK$167,economics!$AJ$2:$AJ$167,TRUE))*economics!$AM$2:$AM$167))/(SUMPRODUCT((economics!$AG$2:$AG$167=$B50)*(economics!$D$2:$D$167="whr")*economics!$AI$2:$AI$167*(_xlfn.NORM.DIST(AQ$3,economics!$AK$2:$AK$167,economics!$AJ$2:$AJ$167,TRUE)-_xlfn.NORM.DIST(AQ$30,economics!$AK$2:$AK$167,economics!$AJ$2:$AJ$167,TRUE)))),"")</f>
        <v/>
      </c>
      <c r="AR50" t="str">
        <f t="array" ref="AR50">IFERROR((SUMPRODUCT((economics!$AG$2:$AG$167=$B50)*(economics!$D$2:$D$167="whr")*economics!$AI$2:$AI$167*(_xlfn.NORM.DIST(AR$3,economics!$AK$2:$AK$167,economics!$AJ$2:$AJ$167,TRUE)-_xlfn.NORM.DIST(AR$30,economics!$AK$2:$AK$167,economics!$AJ$2:$AJ$167,TRUE))*economics!$AM$2:$AM$167))/(SUMPRODUCT((economics!$AG$2:$AG$167=$B50)*(economics!$D$2:$D$167="whr")*economics!$AI$2:$AI$167*(_xlfn.NORM.DIST(AR$3,economics!$AK$2:$AK$167,economics!$AJ$2:$AJ$167,TRUE)-_xlfn.NORM.DIST(AR$30,economics!$AK$2:$AK$167,economics!$AJ$2:$AJ$167,TRUE)))),"")</f>
        <v/>
      </c>
      <c r="AS50" t="str">
        <f t="array" ref="AS50">IFERROR((SUMPRODUCT((economics!$AG$2:$AG$167=$B50)*(economics!$D$2:$D$167="whr")*economics!$AI$2:$AI$167*(_xlfn.NORM.DIST(AS$3,economics!$AK$2:$AK$167,economics!$AJ$2:$AJ$167,TRUE)-_xlfn.NORM.DIST(AS$30,economics!$AK$2:$AK$167,economics!$AJ$2:$AJ$167,TRUE))*economics!$AM$2:$AM$167))/(SUMPRODUCT((economics!$AG$2:$AG$167=$B50)*(economics!$D$2:$D$167="whr")*economics!$AI$2:$AI$167*(_xlfn.NORM.DIST(AS$3,economics!$AK$2:$AK$167,economics!$AJ$2:$AJ$167,TRUE)-_xlfn.NORM.DIST(AS$30,economics!$AK$2:$AK$167,economics!$AJ$2:$AJ$167,TRUE)))),"")</f>
        <v/>
      </c>
      <c r="AT50" t="str">
        <f t="array" ref="AT50">IFERROR((SUMPRODUCT((economics!$AG$2:$AG$167=$B50)*(economics!$D$2:$D$167="whr")*economics!$AI$2:$AI$167*(_xlfn.NORM.DIST(AT$3,economics!$AK$2:$AK$167,economics!$AJ$2:$AJ$167,TRUE)-_xlfn.NORM.DIST(AT$30,economics!$AK$2:$AK$167,economics!$AJ$2:$AJ$167,TRUE))*economics!$AM$2:$AM$167))/(SUMPRODUCT((economics!$AG$2:$AG$167=$B50)*(economics!$D$2:$D$167="whr")*economics!$AI$2:$AI$167*(_xlfn.NORM.DIST(AT$3,economics!$AK$2:$AK$167,economics!$AJ$2:$AJ$167,TRUE)-_xlfn.NORM.DIST(AT$30,economics!$AK$2:$AK$167,economics!$AJ$2:$AJ$167,TRUE)))),"")</f>
        <v/>
      </c>
      <c r="AU50" t="str">
        <f t="array" ref="AU50">IFERROR((SUMPRODUCT((economics!$AG$2:$AG$167=$B50)*(economics!$D$2:$D$167="whr")*economics!$AI$2:$AI$167*(_xlfn.NORM.DIST(AU$3,economics!$AK$2:$AK$167,economics!$AJ$2:$AJ$167,TRUE)-_xlfn.NORM.DIST(AU$30,economics!$AK$2:$AK$167,economics!$AJ$2:$AJ$167,TRUE))*economics!$AM$2:$AM$167))/(SUMPRODUCT((economics!$AG$2:$AG$167=$B50)*(economics!$D$2:$D$167="whr")*economics!$AI$2:$AI$167*(_xlfn.NORM.DIST(AU$3,economics!$AK$2:$AK$167,economics!$AJ$2:$AJ$167,TRUE)-_xlfn.NORM.DIST(AU$30,economics!$AK$2:$AK$167,economics!$AJ$2:$AJ$167,TRUE)))),"")</f>
        <v/>
      </c>
      <c r="AV50" t="str">
        <f t="array" ref="AV50">IFERROR((SUMPRODUCT((economics!$AG$2:$AG$167=$B50)*(economics!$D$2:$D$167="whr")*economics!$AI$2:$AI$167*(_xlfn.NORM.DIST(AV$3,economics!$AK$2:$AK$167,economics!$AJ$2:$AJ$167,TRUE)-_xlfn.NORM.DIST(AV$30,economics!$AK$2:$AK$167,economics!$AJ$2:$AJ$167,TRUE))*economics!$AM$2:$AM$167))/(SUMPRODUCT((economics!$AG$2:$AG$167=$B50)*(economics!$D$2:$D$167="whr")*economics!$AI$2:$AI$167*(_xlfn.NORM.DIST(AV$3,economics!$AK$2:$AK$167,economics!$AJ$2:$AJ$167,TRUE)-_xlfn.NORM.DIST(AV$30,economics!$AK$2:$AK$167,economics!$AJ$2:$AJ$167,TRUE)))),"")</f>
        <v/>
      </c>
      <c r="AW50" t="str">
        <f t="array" ref="AW50">IFERROR((SUMPRODUCT((economics!$AG$2:$AG$167=$B50)*(economics!$D$2:$D$167="whr")*economics!$AI$2:$AI$167*(_xlfn.NORM.DIST(AW$3,economics!$AK$2:$AK$167,economics!$AJ$2:$AJ$167,TRUE)-_xlfn.NORM.DIST(AW$30,economics!$AK$2:$AK$167,economics!$AJ$2:$AJ$167,TRUE))*economics!$AM$2:$AM$167))/(SUMPRODUCT((economics!$AG$2:$AG$167=$B50)*(economics!$D$2:$D$167="whr")*economics!$AI$2:$AI$167*(_xlfn.NORM.DIST(AW$3,economics!$AK$2:$AK$167,economics!$AJ$2:$AJ$167,TRUE)-_xlfn.NORM.DIST(AW$30,economics!$AK$2:$AK$167,economics!$AJ$2:$AJ$167,TRUE)))),"")</f>
        <v/>
      </c>
      <c r="AX50" t="str">
        <f t="array" ref="AX50">IFERROR((SUMPRODUCT((economics!$AG$2:$AG$167=$B50)*(economics!$D$2:$D$167="whr")*economics!$AI$2:$AI$167*(_xlfn.NORM.DIST(AX$3,economics!$AK$2:$AK$167,economics!$AJ$2:$AJ$167,TRUE)-_xlfn.NORM.DIST(AX$30,economics!$AK$2:$AK$167,economics!$AJ$2:$AJ$167,TRUE))*economics!$AM$2:$AM$167))/(SUMPRODUCT((economics!$AG$2:$AG$167=$B50)*(economics!$D$2:$D$167="whr")*economics!$AI$2:$AI$167*(_xlfn.NORM.DIST(AX$3,economics!$AK$2:$AK$167,economics!$AJ$2:$AJ$167,TRUE)-_xlfn.NORM.DIST(AX$30,economics!$AK$2:$AK$167,economics!$AJ$2:$AJ$167,TRUE)))),"")</f>
        <v/>
      </c>
      <c r="AY50" t="str">
        <f t="array" ref="AY50">IFERROR((SUMPRODUCT((economics!$AG$2:$AG$167=$B50)*(economics!$D$2:$D$167="whr")*economics!$AI$2:$AI$167*(_xlfn.NORM.DIST(AY$3,economics!$AK$2:$AK$167,economics!$AJ$2:$AJ$167,TRUE)-_xlfn.NORM.DIST(AY$30,economics!$AK$2:$AK$167,economics!$AJ$2:$AJ$167,TRUE))*economics!$AM$2:$AM$167))/(SUMPRODUCT((economics!$AG$2:$AG$167=$B50)*(economics!$D$2:$D$167="whr")*economics!$AI$2:$AI$167*(_xlfn.NORM.DIST(AY$3,economics!$AK$2:$AK$167,economics!$AJ$2:$AJ$167,TRUE)-_xlfn.NORM.DIST(AY$30,economics!$AK$2:$AK$167,economics!$AJ$2:$AJ$167,TRUE)))),"")</f>
        <v/>
      </c>
      <c r="AZ50" t="str">
        <f t="array" ref="AZ50">IFERROR((SUMPRODUCT((economics!$AG$2:$AG$167=$B50)*(economics!$D$2:$D$167="whr")*economics!$AI$2:$AI$167*(_xlfn.NORM.DIST(AZ$3,economics!$AK$2:$AK$167,economics!$AJ$2:$AJ$167,TRUE)-_xlfn.NORM.DIST(AZ$30,economics!$AK$2:$AK$167,economics!$AJ$2:$AJ$167,TRUE))*economics!$AM$2:$AM$167))/(SUMPRODUCT((economics!$AG$2:$AG$167=$B50)*(economics!$D$2:$D$167="whr")*economics!$AI$2:$AI$167*(_xlfn.NORM.DIST(AZ$3,economics!$AK$2:$AK$167,economics!$AJ$2:$AJ$167,TRUE)-_xlfn.NORM.DIST(AZ$30,economics!$AK$2:$AK$167,economics!$AJ$2:$AJ$167,TRUE)))),"")</f>
        <v/>
      </c>
      <c r="BA50" t="str">
        <f t="array" ref="BA50">IFERROR((SUMPRODUCT((economics!$AG$2:$AG$167=$B50)*(economics!$D$2:$D$167="whr")*economics!$AI$2:$AI$167*(_xlfn.NORM.DIST(BA$3,economics!$AK$2:$AK$167,economics!$AJ$2:$AJ$167,TRUE)-_xlfn.NORM.DIST(BA$30,economics!$AK$2:$AK$167,economics!$AJ$2:$AJ$167,TRUE))*economics!$AM$2:$AM$167))/(SUMPRODUCT((economics!$AG$2:$AG$167=$B50)*(economics!$D$2:$D$167="whr")*economics!$AI$2:$AI$167*(_xlfn.NORM.DIST(BA$3,economics!$AK$2:$AK$167,economics!$AJ$2:$AJ$167,TRUE)-_xlfn.NORM.DIST(BA$30,economics!$AK$2:$AK$167,economics!$AJ$2:$AJ$167,TRUE)))),"")</f>
        <v/>
      </c>
      <c r="BB50" t="str">
        <f t="array" ref="BB50">IFERROR((SUMPRODUCT((economics!$AG$2:$AG$167=$B50)*(economics!$D$2:$D$167="whr")*economics!$AI$2:$AI$167*(_xlfn.NORM.DIST(BB$3,economics!$AK$2:$AK$167,economics!$AJ$2:$AJ$167,TRUE)-_xlfn.NORM.DIST(BB$30,economics!$AK$2:$AK$167,economics!$AJ$2:$AJ$167,TRUE))*economics!$AM$2:$AM$167))/(SUMPRODUCT((economics!$AG$2:$AG$167=$B50)*(economics!$D$2:$D$167="whr")*economics!$AI$2:$AI$167*(_xlfn.NORM.DIST(BB$3,economics!$AK$2:$AK$167,economics!$AJ$2:$AJ$167,TRUE)-_xlfn.NORM.DIST(BB$30,economics!$AK$2:$AK$167,economics!$AJ$2:$AJ$167,TRUE)))),"")</f>
        <v/>
      </c>
      <c r="BC50" t="str">
        <f t="array" ref="BC50">IFERROR((SUMPRODUCT((economics!$AG$2:$AG$167=$B50)*(economics!$D$2:$D$167="whr")*economics!$AI$2:$AI$167*(_xlfn.NORM.DIST(BC$3,economics!$AK$2:$AK$167,economics!$AJ$2:$AJ$167,TRUE)-_xlfn.NORM.DIST(BC$30,economics!$AK$2:$AK$167,economics!$AJ$2:$AJ$167,TRUE))*economics!$AM$2:$AM$167))/(SUMPRODUCT((economics!$AG$2:$AG$167=$B50)*(economics!$D$2:$D$167="whr")*economics!$AI$2:$AI$167*(_xlfn.NORM.DIST(BC$3,economics!$AK$2:$AK$167,economics!$AJ$2:$AJ$167,TRUE)-_xlfn.NORM.DIST(BC$30,economics!$AK$2:$AK$167,economics!$AJ$2:$AJ$167,TRUE)))),"")</f>
        <v/>
      </c>
      <c r="BD50" t="str">
        <f t="array" ref="BD50">IFERROR((SUMPRODUCT((economics!$AG$2:$AG$167=$B50)*(economics!$D$2:$D$167="whr")*economics!$AI$2:$AI$167*(_xlfn.NORM.DIST(BD$3,economics!$AK$2:$AK$167,economics!$AJ$2:$AJ$167,TRUE)-_xlfn.NORM.DIST(BD$30,economics!$AK$2:$AK$167,economics!$AJ$2:$AJ$167,TRUE))*economics!$AM$2:$AM$167))/(SUMPRODUCT((economics!$AG$2:$AG$167=$B50)*(economics!$D$2:$D$167="whr")*economics!$AI$2:$AI$167*(_xlfn.NORM.DIST(BD$3,economics!$AK$2:$AK$167,economics!$AJ$2:$AJ$167,TRUE)-_xlfn.NORM.DIST(BD$30,economics!$AK$2:$AK$167,economics!$AJ$2:$AJ$167,TRUE)))),"")</f>
        <v/>
      </c>
      <c r="BE50" t="str">
        <f t="array" ref="BE50">IFERROR((SUMPRODUCT((economics!$AG$2:$AG$167=$B50)*(economics!$D$2:$D$167="whr")*economics!$AI$2:$AI$167*(_xlfn.NORM.DIST(BE$3,economics!$AK$2:$AK$167,economics!$AJ$2:$AJ$167,TRUE)-_xlfn.NORM.DIST(BE$30,economics!$AK$2:$AK$167,economics!$AJ$2:$AJ$167,TRUE))*economics!$AM$2:$AM$167))/(SUMPRODUCT((economics!$AG$2:$AG$167=$B50)*(economics!$D$2:$D$167="whr")*economics!$AI$2:$AI$167*(_xlfn.NORM.DIST(BE$3,economics!$AK$2:$AK$167,economics!$AJ$2:$AJ$167,TRUE)-_xlfn.NORM.DIST(BE$30,economics!$AK$2:$AK$167,economics!$AJ$2:$AJ$167,TRUE)))),"")</f>
        <v/>
      </c>
      <c r="BF50" t="str">
        <f t="array" ref="BF50">IFERROR((SUMPRODUCT((economics!$AG$2:$AG$167=$B50)*(economics!$D$2:$D$167="whr")*economics!$AI$2:$AI$167*(_xlfn.NORM.DIST(BF$3,economics!$AK$2:$AK$167,economics!$AJ$2:$AJ$167,TRUE)-_xlfn.NORM.DIST(BF$30,economics!$AK$2:$AK$167,economics!$AJ$2:$AJ$167,TRUE))*economics!$AM$2:$AM$167))/(SUMPRODUCT((economics!$AG$2:$AG$167=$B50)*(economics!$D$2:$D$167="whr")*economics!$AI$2:$AI$167*(_xlfn.NORM.DIST(BF$3,economics!$AK$2:$AK$167,economics!$AJ$2:$AJ$167,TRUE)-_xlfn.NORM.DIST(BF$30,economics!$AK$2:$AK$167,economics!$AJ$2:$AJ$167,TRUE)))),"")</f>
        <v/>
      </c>
      <c r="BG50" t="str">
        <f t="array" ref="BG50">IFERROR((SUMPRODUCT((economics!$AG$2:$AG$167=$B50)*(economics!$D$2:$D$167="whr")*economics!$AI$2:$AI$167*(_xlfn.NORM.DIST(BG$3,economics!$AK$2:$AK$167,economics!$AJ$2:$AJ$167,TRUE)-_xlfn.NORM.DIST(BG$30,economics!$AK$2:$AK$167,economics!$AJ$2:$AJ$167,TRUE))*economics!$AM$2:$AM$167))/(SUMPRODUCT((economics!$AG$2:$AG$167=$B50)*(economics!$D$2:$D$167="whr")*economics!$AI$2:$AI$167*(_xlfn.NORM.DIST(BG$3,economics!$AK$2:$AK$167,economics!$AJ$2:$AJ$167,TRUE)-_xlfn.NORM.DIST(BG$30,economics!$AK$2:$AK$167,economics!$AJ$2:$AJ$167,TRUE)))),"")</f>
        <v/>
      </c>
      <c r="BH50" t="str">
        <f t="array" ref="BH50">IFERROR((SUMPRODUCT((economics!$AG$2:$AG$167=$B50)*(economics!$D$2:$D$167="whr")*economics!$AI$2:$AI$167*(_xlfn.NORM.DIST(BH$3,economics!$AK$2:$AK$167,economics!$AJ$2:$AJ$167,TRUE)-_xlfn.NORM.DIST(BH$30,economics!$AK$2:$AK$167,economics!$AJ$2:$AJ$167,TRUE))*economics!$AM$2:$AM$167))/(SUMPRODUCT((economics!$AG$2:$AG$167=$B50)*(economics!$D$2:$D$167="whr")*economics!$AI$2:$AI$167*(_xlfn.NORM.DIST(BH$3,economics!$AK$2:$AK$167,economics!$AJ$2:$AJ$167,TRUE)-_xlfn.NORM.DIST(BH$30,economics!$AK$2:$AK$167,economics!$AJ$2:$AJ$167,TRUE)))),"")</f>
        <v/>
      </c>
      <c r="BI50" t="str">
        <f t="array" ref="BI50">IFERROR((SUMPRODUCT((economics!$AG$2:$AG$167=$B50)*(economics!$D$2:$D$167="whr")*economics!$AI$2:$AI$167*(_xlfn.NORM.DIST(BI$3,economics!$AK$2:$AK$167,economics!$AJ$2:$AJ$167,TRUE)-_xlfn.NORM.DIST(BI$30,economics!$AK$2:$AK$167,economics!$AJ$2:$AJ$167,TRUE))*economics!$AM$2:$AM$167))/(SUMPRODUCT((economics!$AG$2:$AG$167=$B50)*(economics!$D$2:$D$167="whr")*economics!$AI$2:$AI$167*(_xlfn.NORM.DIST(BI$3,economics!$AK$2:$AK$167,economics!$AJ$2:$AJ$167,TRUE)-_xlfn.NORM.DIST(BI$30,economics!$AK$2:$AK$167,economics!$AJ$2:$AJ$167,TRUE)))),"")</f>
        <v/>
      </c>
      <c r="BJ50" t="str">
        <f t="array" ref="BJ50">IFERROR((SUMPRODUCT((economics!$AG$2:$AG$167=$B50)*(economics!$D$2:$D$167="whr")*economics!$AI$2:$AI$167*(_xlfn.NORM.DIST(BJ$3,economics!$AK$2:$AK$167,economics!$AJ$2:$AJ$167,TRUE)-_xlfn.NORM.DIST(BJ$30,economics!$AK$2:$AK$167,economics!$AJ$2:$AJ$167,TRUE))*economics!$AM$2:$AM$167))/(SUMPRODUCT((economics!$AG$2:$AG$167=$B50)*(economics!$D$2:$D$167="whr")*economics!$AI$2:$AI$167*(_xlfn.NORM.DIST(BJ$3,economics!$AK$2:$AK$167,economics!$AJ$2:$AJ$167,TRUE)-_xlfn.NORM.DIST(BJ$30,economics!$AK$2:$AK$167,economics!$AJ$2:$AJ$167,TRUE)))),"")</f>
        <v/>
      </c>
      <c r="BK50" t="str">
        <f t="array" ref="BK50">IFERROR((SUMPRODUCT((economics!$AG$2:$AG$167=$B50)*(economics!$D$2:$D$167="whr")*economics!$AI$2:$AI$167*(_xlfn.NORM.DIST(BK$3,economics!$AK$2:$AK$167,economics!$AJ$2:$AJ$167,TRUE)-_xlfn.NORM.DIST(BK$30,economics!$AK$2:$AK$167,economics!$AJ$2:$AJ$167,TRUE))*economics!$AM$2:$AM$167))/(SUMPRODUCT((economics!$AG$2:$AG$167=$B50)*(economics!$D$2:$D$167="whr")*economics!$AI$2:$AI$167*(_xlfn.NORM.DIST(BK$3,economics!$AK$2:$AK$167,economics!$AJ$2:$AJ$167,TRUE)-_xlfn.NORM.DIST(BK$30,economics!$AK$2:$AK$167,economics!$AJ$2:$AJ$167,TRUE)))),"")</f>
        <v/>
      </c>
      <c r="BL50" t="str">
        <f t="array" ref="BL50">IFERROR((SUMPRODUCT((economics!$AG$2:$AG$167=$B50)*(economics!$D$2:$D$167="whr")*economics!$AI$2:$AI$167*(_xlfn.NORM.DIST(BL$3,economics!$AK$2:$AK$167,economics!$AJ$2:$AJ$167,TRUE)-_xlfn.NORM.DIST(BL$30,economics!$AK$2:$AK$167,economics!$AJ$2:$AJ$167,TRUE))*economics!$AM$2:$AM$167))/(SUMPRODUCT((economics!$AG$2:$AG$167=$B50)*(economics!$D$2:$D$167="whr")*economics!$AI$2:$AI$167*(_xlfn.NORM.DIST(BL$3,economics!$AK$2:$AK$167,economics!$AJ$2:$AJ$167,TRUE)-_xlfn.NORM.DIST(BL$30,economics!$AK$2:$AK$167,economics!$AJ$2:$AJ$167,TRUE)))),"")</f>
        <v/>
      </c>
      <c r="BM50" t="str">
        <f t="array" ref="BM50">IFERROR((SUMPRODUCT((economics!$AG$2:$AG$167=$B50)*(economics!$D$2:$D$167="whr")*economics!$AI$2:$AI$167*(_xlfn.NORM.DIST(BM$3,economics!$AK$2:$AK$167,economics!$AJ$2:$AJ$167,TRUE)-_xlfn.NORM.DIST(BM$30,economics!$AK$2:$AK$167,economics!$AJ$2:$AJ$167,TRUE))*economics!$AM$2:$AM$167))/(SUMPRODUCT((economics!$AG$2:$AG$167=$B50)*(economics!$D$2:$D$167="whr")*economics!$AI$2:$AI$167*(_xlfn.NORM.DIST(BM$3,economics!$AK$2:$AK$167,economics!$AJ$2:$AJ$167,TRUE)-_xlfn.NORM.DIST(BM$30,economics!$AK$2:$AK$167,economics!$AJ$2:$AJ$167,TRUE)))),"")</f>
        <v/>
      </c>
      <c r="BN50" t="str">
        <f t="array" ref="BN50">IFERROR((SUMPRODUCT((economics!$AG$2:$AG$167=$B50)*(economics!$D$2:$D$167="whr")*economics!$AI$2:$AI$167*(_xlfn.NORM.DIST(BN$3,economics!$AK$2:$AK$167,economics!$AJ$2:$AJ$167,TRUE)-_xlfn.NORM.DIST(BN$30,economics!$AK$2:$AK$167,economics!$AJ$2:$AJ$167,TRUE))*economics!$AM$2:$AM$167))/(SUMPRODUCT((economics!$AG$2:$AG$167=$B50)*(economics!$D$2:$D$167="whr")*economics!$AI$2:$AI$167*(_xlfn.NORM.DIST(BN$3,economics!$AK$2:$AK$167,economics!$AJ$2:$AJ$167,TRUE)-_xlfn.NORM.DIST(BN$30,economics!$AK$2:$AK$167,economics!$AJ$2:$AJ$167,TRUE)))),"")</f>
        <v/>
      </c>
      <c r="BO50" t="str">
        <f t="array" ref="BO50">IFERROR((SUMPRODUCT((economics!$AG$2:$AG$167=$B50)*(economics!$D$2:$D$167="whr")*economics!$AI$2:$AI$167*(_xlfn.NORM.DIST(BO$3,economics!$AK$2:$AK$167,economics!$AJ$2:$AJ$167,TRUE)-_xlfn.NORM.DIST(BO$30,economics!$AK$2:$AK$167,economics!$AJ$2:$AJ$167,TRUE))*economics!$AM$2:$AM$167))/(SUMPRODUCT((economics!$AG$2:$AG$167=$B50)*(economics!$D$2:$D$167="whr")*economics!$AI$2:$AI$167*(_xlfn.NORM.DIST(BO$3,economics!$AK$2:$AK$167,economics!$AJ$2:$AJ$167,TRUE)-_xlfn.NORM.DIST(BO$30,economics!$AK$2:$AK$167,economics!$AJ$2:$AJ$167,TRUE)))),"")</f>
        <v/>
      </c>
      <c r="BP50" t="str">
        <f t="array" ref="BP50">IFERROR((SUMPRODUCT((economics!$AG$2:$AG$167=$B50)*(economics!$D$2:$D$167="whr")*economics!$AI$2:$AI$167*(_xlfn.NORM.DIST(BP$3,economics!$AK$2:$AK$167,economics!$AJ$2:$AJ$167,TRUE)-_xlfn.NORM.DIST(BP$30,economics!$AK$2:$AK$167,economics!$AJ$2:$AJ$167,TRUE))*economics!$AM$2:$AM$167))/(SUMPRODUCT((economics!$AG$2:$AG$167=$B50)*(economics!$D$2:$D$167="whr")*economics!$AI$2:$AI$167*(_xlfn.NORM.DIST(BP$3,economics!$AK$2:$AK$167,economics!$AJ$2:$AJ$167,TRUE)-_xlfn.NORM.DIST(BP$30,economics!$AK$2:$AK$167,economics!$AJ$2:$AJ$167,TRUE)))),"")</f>
        <v/>
      </c>
      <c r="BQ50" t="str">
        <f t="array" ref="BQ50">IFERROR((SUMPRODUCT((economics!$AG$2:$AG$167=$B50)*(economics!$D$2:$D$167="whr")*economics!$AI$2:$AI$167*(_xlfn.NORM.DIST(BQ$3,economics!$AK$2:$AK$167,economics!$AJ$2:$AJ$167,TRUE)-_xlfn.NORM.DIST(BQ$30,economics!$AK$2:$AK$167,economics!$AJ$2:$AJ$167,TRUE))*economics!$AM$2:$AM$167))/(SUMPRODUCT((economics!$AG$2:$AG$167=$B50)*(economics!$D$2:$D$167="whr")*economics!$AI$2:$AI$167*(_xlfn.NORM.DIST(BQ$3,economics!$AK$2:$AK$167,economics!$AJ$2:$AJ$167,TRUE)-_xlfn.NORM.DIST(BQ$30,economics!$AK$2:$AK$167,economics!$AJ$2:$AJ$167,TRUE)))),"")</f>
        <v/>
      </c>
      <c r="BR50" t="str">
        <f t="array" ref="BR50">IFERROR((SUMPRODUCT((economics!$AG$2:$AG$167=$B50)*(economics!$D$2:$D$167="whr")*economics!$AI$2:$AI$167*(_xlfn.NORM.DIST(BR$3,economics!$AK$2:$AK$167,economics!$AJ$2:$AJ$167,TRUE)-_xlfn.NORM.DIST(BR$30,economics!$AK$2:$AK$167,economics!$AJ$2:$AJ$167,TRUE))*economics!$AM$2:$AM$167))/(SUMPRODUCT((economics!$AG$2:$AG$167=$B50)*(economics!$D$2:$D$167="whr")*economics!$AI$2:$AI$167*(_xlfn.NORM.DIST(BR$3,economics!$AK$2:$AK$167,economics!$AJ$2:$AJ$167,TRUE)-_xlfn.NORM.DIST(BR$30,economics!$AK$2:$AK$167,economics!$AJ$2:$AJ$167,TRUE)))),"")</f>
        <v/>
      </c>
      <c r="BS50" t="str">
        <f t="array" ref="BS50">IFERROR((SUMPRODUCT((economics!$AG$2:$AG$167=$B50)*(economics!$D$2:$D$167="whr")*economics!$AI$2:$AI$167*(_xlfn.NORM.DIST(BS$3,economics!$AK$2:$AK$167,economics!$AJ$2:$AJ$167,TRUE)-_xlfn.NORM.DIST(BS$30,economics!$AK$2:$AK$167,economics!$AJ$2:$AJ$167,TRUE))*economics!$AM$2:$AM$167))/(SUMPRODUCT((economics!$AG$2:$AG$167=$B50)*(economics!$D$2:$D$167="whr")*economics!$AI$2:$AI$167*(_xlfn.NORM.DIST(BS$3,economics!$AK$2:$AK$167,economics!$AJ$2:$AJ$167,TRUE)-_xlfn.NORM.DIST(BS$30,economics!$AK$2:$AK$167,economics!$AJ$2:$AJ$167,TRUE)))),"")</f>
        <v/>
      </c>
      <c r="BT50" t="str">
        <f t="array" ref="BT50">IFERROR((SUMPRODUCT((economics!$AG$2:$AG$167=$B50)*(economics!$D$2:$D$167="whr")*economics!$AI$2:$AI$167*(_xlfn.NORM.DIST(BT$3,economics!$AK$2:$AK$167,economics!$AJ$2:$AJ$167,TRUE)-_xlfn.NORM.DIST(BT$30,economics!$AK$2:$AK$167,economics!$AJ$2:$AJ$167,TRUE))*economics!$AM$2:$AM$167))/(SUMPRODUCT((economics!$AG$2:$AG$167=$B50)*(economics!$D$2:$D$167="whr")*economics!$AI$2:$AI$167*(_xlfn.NORM.DIST(BT$3,economics!$AK$2:$AK$167,economics!$AJ$2:$AJ$167,TRUE)-_xlfn.NORM.DIST(BT$30,economics!$AK$2:$AK$167,economics!$AJ$2:$AJ$167,TRUE)))),"")</f>
        <v/>
      </c>
      <c r="BU50" t="str">
        <f t="array" ref="BU50">IFERROR((SUMPRODUCT((economics!$AG$2:$AG$167=$B50)*(economics!$D$2:$D$167="whr")*economics!$AI$2:$AI$167*(_xlfn.NORM.DIST(BU$3,economics!$AK$2:$AK$167,economics!$AJ$2:$AJ$167,TRUE)-_xlfn.NORM.DIST(BU$30,economics!$AK$2:$AK$167,economics!$AJ$2:$AJ$167,TRUE))*economics!$AM$2:$AM$167))/(SUMPRODUCT((economics!$AG$2:$AG$167=$B50)*(economics!$D$2:$D$167="whr")*economics!$AI$2:$AI$167*(_xlfn.NORM.DIST(BU$3,economics!$AK$2:$AK$167,economics!$AJ$2:$AJ$167,TRUE)-_xlfn.NORM.DIST(BU$30,economics!$AK$2:$AK$167,economics!$AJ$2:$AJ$167,TRUE)))),"")</f>
        <v/>
      </c>
      <c r="BV50" t="str">
        <f t="array" ref="BV50">IFERROR((SUMPRODUCT((economics!$AG$2:$AG$167=$B50)*(economics!$D$2:$D$167="whr")*economics!$AI$2:$AI$167*(_xlfn.NORM.DIST(BV$3,economics!$AK$2:$AK$167,economics!$AJ$2:$AJ$167,TRUE)-_xlfn.NORM.DIST(BV$30,economics!$AK$2:$AK$167,economics!$AJ$2:$AJ$167,TRUE))*economics!$AM$2:$AM$167))/(SUMPRODUCT((economics!$AG$2:$AG$167=$B50)*(economics!$D$2:$D$167="whr")*economics!$AI$2:$AI$167*(_xlfn.NORM.DIST(BV$3,economics!$AK$2:$AK$167,economics!$AJ$2:$AJ$167,TRUE)-_xlfn.NORM.DIST(BV$30,economics!$AK$2:$AK$167,economics!$AJ$2:$AJ$167,TRUE)))),"")</f>
        <v/>
      </c>
      <c r="BW50" t="str">
        <f t="array" ref="BW50">IFERROR((SUMPRODUCT((economics!$AG$2:$AG$167=$B50)*(economics!$D$2:$D$167="whr")*economics!$AI$2:$AI$167*(_xlfn.NORM.DIST(BW$3,economics!$AK$2:$AK$167,economics!$AJ$2:$AJ$167,TRUE)-_xlfn.NORM.DIST(BW$30,economics!$AK$2:$AK$167,economics!$AJ$2:$AJ$167,TRUE))*economics!$AM$2:$AM$167))/(SUMPRODUCT((economics!$AG$2:$AG$167=$B50)*(economics!$D$2:$D$167="whr")*economics!$AI$2:$AI$167*(_xlfn.NORM.DIST(BW$3,economics!$AK$2:$AK$167,economics!$AJ$2:$AJ$167,TRUE)-_xlfn.NORM.DIST(BW$30,economics!$AK$2:$AK$167,economics!$AJ$2:$AJ$167,TRUE)))),"")</f>
        <v/>
      </c>
      <c r="BX50" t="str">
        <f t="array" ref="BX50">IFERROR((SUMPRODUCT((economics!$AG$2:$AG$167=$B50)*(economics!$D$2:$D$167="whr")*economics!$AI$2:$AI$167*(_xlfn.NORM.DIST(BX$3,economics!$AK$2:$AK$167,economics!$AJ$2:$AJ$167,TRUE)-_xlfn.NORM.DIST(BX$30,economics!$AK$2:$AK$167,economics!$AJ$2:$AJ$167,TRUE))*economics!$AM$2:$AM$167))/(SUMPRODUCT((economics!$AG$2:$AG$167=$B50)*(economics!$D$2:$D$167="whr")*economics!$AI$2:$AI$167*(_xlfn.NORM.DIST(BX$3,economics!$AK$2:$AK$167,economics!$AJ$2:$AJ$167,TRUE)-_xlfn.NORM.DIST(BX$30,economics!$AK$2:$AK$167,economics!$AJ$2:$AJ$167,TRUE)))),"")</f>
        <v/>
      </c>
      <c r="BY50" t="str">
        <f t="array" ref="BY50">IFERROR((SUMPRODUCT((economics!$AG$2:$AG$167=$B50)*(economics!$D$2:$D$167="whr")*economics!$AI$2:$AI$167*(_xlfn.NORM.DIST(BY$3,economics!$AK$2:$AK$167,economics!$AJ$2:$AJ$167,TRUE)-_xlfn.NORM.DIST(BY$30,economics!$AK$2:$AK$167,economics!$AJ$2:$AJ$167,TRUE))*economics!$AM$2:$AM$167))/(SUMPRODUCT((economics!$AG$2:$AG$167=$B50)*(economics!$D$2:$D$167="whr")*economics!$AI$2:$AI$167*(_xlfn.NORM.DIST(BY$3,economics!$AK$2:$AK$167,economics!$AJ$2:$AJ$167,TRUE)-_xlfn.NORM.DIST(BY$30,economics!$AK$2:$AK$167,economics!$AJ$2:$AJ$167,TRUE)))),"")</f>
        <v/>
      </c>
      <c r="BZ50" t="str">
        <f t="array" ref="BZ50">IFERROR((SUMPRODUCT((economics!$AG$2:$AG$167=$B50)*(economics!$D$2:$D$167="whr")*economics!$AI$2:$AI$167*(_xlfn.NORM.DIST(BZ$3,economics!$AK$2:$AK$167,economics!$AJ$2:$AJ$167,TRUE)-_xlfn.NORM.DIST(BZ$30,economics!$AK$2:$AK$167,economics!$AJ$2:$AJ$167,TRUE))*economics!$AM$2:$AM$167))/(SUMPRODUCT((economics!$AG$2:$AG$167=$B50)*(economics!$D$2:$D$167="whr")*economics!$AI$2:$AI$167*(_xlfn.NORM.DIST(BZ$3,economics!$AK$2:$AK$167,economics!$AJ$2:$AJ$167,TRUE)-_xlfn.NORM.DIST(BZ$30,economics!$AK$2:$AK$167,economics!$AJ$2:$AJ$167,TRUE)))),"")</f>
        <v/>
      </c>
      <c r="CA50" t="str">
        <f t="array" ref="CA50">IFERROR((SUMPRODUCT((economics!$AG$2:$AG$167=$B50)*(economics!$D$2:$D$167="whr")*economics!$AI$2:$AI$167*(_xlfn.NORM.DIST(CA$3,economics!$AK$2:$AK$167,economics!$AJ$2:$AJ$167,TRUE)-_xlfn.NORM.DIST(CA$30,economics!$AK$2:$AK$167,economics!$AJ$2:$AJ$167,TRUE))*economics!$AM$2:$AM$167))/(SUMPRODUCT((economics!$AG$2:$AG$167=$B50)*(economics!$D$2:$D$167="whr")*economics!$AI$2:$AI$167*(_xlfn.NORM.DIST(CA$3,economics!$AK$2:$AK$167,economics!$AJ$2:$AJ$167,TRUE)-_xlfn.NORM.DIST(CA$30,economics!$AK$2:$AK$167,economics!$AJ$2:$AJ$167,TRUE)))),"")</f>
        <v/>
      </c>
      <c r="CB50" t="str">
        <f t="array" ref="CB50">IFERROR((SUMPRODUCT((economics!$AG$2:$AG$167=$B50)*(economics!$D$2:$D$167="whr")*economics!$AI$2:$AI$167*(_xlfn.NORM.DIST(CB$3,economics!$AK$2:$AK$167,economics!$AJ$2:$AJ$167,TRUE)-_xlfn.NORM.DIST(CB$30,economics!$AK$2:$AK$167,economics!$AJ$2:$AJ$167,TRUE))*economics!$AM$2:$AM$167))/(SUMPRODUCT((economics!$AG$2:$AG$167=$B50)*(economics!$D$2:$D$167="whr")*economics!$AI$2:$AI$167*(_xlfn.NORM.DIST(CB$3,economics!$AK$2:$AK$167,economics!$AJ$2:$AJ$167,TRUE)-_xlfn.NORM.DIST(CB$30,economics!$AK$2:$AK$167,economics!$AJ$2:$AJ$167,TRUE)))),"")</f>
        <v/>
      </c>
      <c r="CC50" t="str">
        <f t="array" ref="CC50">IFERROR((SUMPRODUCT((economics!$AG$2:$AG$167=$B50)*(economics!$D$2:$D$167="whr")*economics!$AI$2:$AI$167*(_xlfn.NORM.DIST(CC$3,economics!$AK$2:$AK$167,economics!$AJ$2:$AJ$167,TRUE)-_xlfn.NORM.DIST(CC$30,economics!$AK$2:$AK$167,economics!$AJ$2:$AJ$167,TRUE))*economics!$AM$2:$AM$167))/(SUMPRODUCT((economics!$AG$2:$AG$167=$B50)*(economics!$D$2:$D$167="whr")*economics!$AI$2:$AI$167*(_xlfn.NORM.DIST(CC$3,economics!$AK$2:$AK$167,economics!$AJ$2:$AJ$167,TRUE)-_xlfn.NORM.DIST(CC$30,economics!$AK$2:$AK$167,economics!$AJ$2:$AJ$167,TRUE)))),"")</f>
        <v/>
      </c>
      <c r="CD50" t="str">
        <f t="array" ref="CD50">IFERROR((SUMPRODUCT((economics!$AG$2:$AG$167=$B50)*(economics!$D$2:$D$167="whr")*economics!$AI$2:$AI$167*(_xlfn.NORM.DIST(CD$3,economics!$AK$2:$AK$167,economics!$AJ$2:$AJ$167,TRUE)-_xlfn.NORM.DIST(CD$30,economics!$AK$2:$AK$167,economics!$AJ$2:$AJ$167,TRUE))*economics!$AM$2:$AM$167))/(SUMPRODUCT((economics!$AG$2:$AG$167=$B50)*(economics!$D$2:$D$167="whr")*economics!$AI$2:$AI$167*(_xlfn.NORM.DIST(CD$3,economics!$AK$2:$AK$167,economics!$AJ$2:$AJ$167,TRUE)-_xlfn.NORM.DIST(CD$30,economics!$AK$2:$AK$167,economics!$AJ$2:$AJ$167,TRUE)))),"")</f>
        <v/>
      </c>
      <c r="CE50" t="str">
        <f t="array" ref="CE50">IFERROR((SUMPRODUCT((economics!$AG$2:$AG$167=$B50)*(economics!$D$2:$D$167="whr")*economics!$AI$2:$AI$167*(_xlfn.NORM.DIST(CE$3,economics!$AK$2:$AK$167,economics!$AJ$2:$AJ$167,TRUE)-_xlfn.NORM.DIST(CE$30,economics!$AK$2:$AK$167,economics!$AJ$2:$AJ$167,TRUE))*economics!$AM$2:$AM$167))/(SUMPRODUCT((economics!$AG$2:$AG$167=$B50)*(economics!$D$2:$D$167="whr")*economics!$AI$2:$AI$167*(_xlfn.NORM.DIST(CE$3,economics!$AK$2:$AK$167,economics!$AJ$2:$AJ$167,TRUE)-_xlfn.NORM.DIST(CE$30,economics!$AK$2:$AK$167,economics!$AJ$2:$AJ$167,TRUE)))),"")</f>
        <v/>
      </c>
      <c r="CF50" t="str">
        <f t="array" ref="CF50">IFERROR((SUMPRODUCT((economics!$AG$2:$AG$167=$B50)*(economics!$D$2:$D$167="whr")*economics!$AI$2:$AI$167*(_xlfn.NORM.DIST(CF$3,economics!$AK$2:$AK$167,economics!$AJ$2:$AJ$167,TRUE)-_xlfn.NORM.DIST(CF$30,economics!$AK$2:$AK$167,economics!$AJ$2:$AJ$167,TRUE))*economics!$AM$2:$AM$167))/(SUMPRODUCT((economics!$AG$2:$AG$167=$B50)*(economics!$D$2:$D$167="whr")*economics!$AI$2:$AI$167*(_xlfn.NORM.DIST(CF$3,economics!$AK$2:$AK$167,economics!$AJ$2:$AJ$167,TRUE)-_xlfn.NORM.DIST(CF$30,economics!$AK$2:$AK$167,economics!$AJ$2:$AJ$167,TRUE)))),"")</f>
        <v/>
      </c>
      <c r="CG50" t="str">
        <f t="array" ref="CG50">IFERROR((SUMPRODUCT((economics!$AG$2:$AG$167=$B50)*(economics!$D$2:$D$167="whr")*economics!$AI$2:$AI$167*(_xlfn.NORM.DIST(CG$3,economics!$AK$2:$AK$167,economics!$AJ$2:$AJ$167,TRUE)-_xlfn.NORM.DIST(CG$30,economics!$AK$2:$AK$167,economics!$AJ$2:$AJ$167,TRUE))*economics!$AM$2:$AM$167))/(SUMPRODUCT((economics!$AG$2:$AG$167=$B50)*(economics!$D$2:$D$167="whr")*economics!$AI$2:$AI$167*(_xlfn.NORM.DIST(CG$3,economics!$AK$2:$AK$167,economics!$AJ$2:$AJ$167,TRUE)-_xlfn.NORM.DIST(CG$30,economics!$AK$2:$AK$167,economics!$AJ$2:$AJ$167,TRUE)))),"")</f>
        <v/>
      </c>
      <c r="CH50" t="str">
        <f t="array" ref="CH50">IFERROR((SUMPRODUCT((economics!$AG$2:$AG$167=$B50)*(economics!$D$2:$D$167="whr")*economics!$AI$2:$AI$167*(_xlfn.NORM.DIST(CH$3,economics!$AK$2:$AK$167,economics!$AJ$2:$AJ$167,TRUE)-_xlfn.NORM.DIST(CH$30,economics!$AK$2:$AK$167,economics!$AJ$2:$AJ$167,TRUE))*economics!$AM$2:$AM$167))/(SUMPRODUCT((economics!$AG$2:$AG$167=$B50)*(economics!$D$2:$D$167="whr")*economics!$AI$2:$AI$167*(_xlfn.NORM.DIST(CH$3,economics!$AK$2:$AK$167,economics!$AJ$2:$AJ$167,TRUE)-_xlfn.NORM.DIST(CH$30,economics!$AK$2:$AK$167,economics!$AJ$2:$AJ$167,TRUE)))),"")</f>
        <v/>
      </c>
    </row>
    <row r="51" spans="1:86" x14ac:dyDescent="0.35">
      <c r="A51" t="str">
        <f t="shared" si="0"/>
        <v>other machinery 28</v>
      </c>
      <c r="B51">
        <f t="shared" si="0"/>
        <v>28</v>
      </c>
      <c r="E51" t="str">
        <f t="array" ref="E51">IFERROR((SUMPRODUCT((economics!$AG$2:$AG$167=$B51)*(economics!$D$2:$D$167="whr")*economics!$AI$2:$AI$167*(_xlfn.NORM.DIST(E$3,economics!$AK$2:$AK$167,economics!$AJ$2:$AJ$167,TRUE)-_xlfn.NORM.DIST(E$30,economics!$AK$2:$AK$167,economics!$AJ$2:$AJ$167,TRUE))*economics!$AM$2:$AM$167))/(SUMPRODUCT((economics!$AG$2:$AG$167=$B51)*(economics!$D$2:$D$167="whr")*economics!$AI$2:$AI$167*(_xlfn.NORM.DIST(E$3,economics!$AK$2:$AK$167,economics!$AJ$2:$AJ$167,TRUE)-_xlfn.NORM.DIST(E$30,economics!$AK$2:$AK$167,economics!$AJ$2:$AJ$167,TRUE)))),"")</f>
        <v/>
      </c>
      <c r="F51" t="str">
        <f t="array" ref="F51">IFERROR((SUMPRODUCT((economics!$AG$2:$AG$167=$B51)*(economics!$D$2:$D$167="whr")*economics!$AI$2:$AI$167*(_xlfn.NORM.DIST(F$3,economics!$AK$2:$AK$167,economics!$AJ$2:$AJ$167,TRUE)-_xlfn.NORM.DIST(F$30,economics!$AK$2:$AK$167,economics!$AJ$2:$AJ$167,TRUE))*economics!$AM$2:$AM$167))/(SUMPRODUCT((economics!$AG$2:$AG$167=$B51)*(economics!$D$2:$D$167="whr")*economics!$AI$2:$AI$167*(_xlfn.NORM.DIST(F$3,economics!$AK$2:$AK$167,economics!$AJ$2:$AJ$167,TRUE)-_xlfn.NORM.DIST(F$30,economics!$AK$2:$AK$167,economics!$AJ$2:$AJ$167,TRUE)))),"")</f>
        <v/>
      </c>
      <c r="G51" t="str">
        <f t="array" ref="G51">IFERROR((SUMPRODUCT((economics!$AG$2:$AG$167=$B51)*(economics!$D$2:$D$167="whr")*economics!$AI$2:$AI$167*(_xlfn.NORM.DIST(G$3,economics!$AK$2:$AK$167,economics!$AJ$2:$AJ$167,TRUE)-_xlfn.NORM.DIST(G$30,economics!$AK$2:$AK$167,economics!$AJ$2:$AJ$167,TRUE))*economics!$AM$2:$AM$167))/(SUMPRODUCT((economics!$AG$2:$AG$167=$B51)*(economics!$D$2:$D$167="whr")*economics!$AI$2:$AI$167*(_xlfn.NORM.DIST(G$3,economics!$AK$2:$AK$167,economics!$AJ$2:$AJ$167,TRUE)-_xlfn.NORM.DIST(G$30,economics!$AK$2:$AK$167,economics!$AJ$2:$AJ$167,TRUE)))),"")</f>
        <v/>
      </c>
      <c r="H51" t="str">
        <f t="array" ref="H51">IFERROR((SUMPRODUCT((economics!$AG$2:$AG$167=$B51)*(economics!$D$2:$D$167="whr")*economics!$AI$2:$AI$167*(_xlfn.NORM.DIST(H$3,economics!$AK$2:$AK$167,economics!$AJ$2:$AJ$167,TRUE)-_xlfn.NORM.DIST(H$30,economics!$AK$2:$AK$167,economics!$AJ$2:$AJ$167,TRUE))*economics!$AM$2:$AM$167))/(SUMPRODUCT((economics!$AG$2:$AG$167=$B51)*(economics!$D$2:$D$167="whr")*economics!$AI$2:$AI$167*(_xlfn.NORM.DIST(H$3,economics!$AK$2:$AK$167,economics!$AJ$2:$AJ$167,TRUE)-_xlfn.NORM.DIST(H$30,economics!$AK$2:$AK$167,economics!$AJ$2:$AJ$167,TRUE)))),"")</f>
        <v/>
      </c>
      <c r="I51" t="str">
        <f t="array" ref="I51">IFERROR((SUMPRODUCT((economics!$AG$2:$AG$167=$B51)*(economics!$D$2:$D$167="whr")*economics!$AI$2:$AI$167*(_xlfn.NORM.DIST(I$3,economics!$AK$2:$AK$167,economics!$AJ$2:$AJ$167,TRUE)-_xlfn.NORM.DIST(I$30,economics!$AK$2:$AK$167,economics!$AJ$2:$AJ$167,TRUE))*economics!$AM$2:$AM$167))/(SUMPRODUCT((economics!$AG$2:$AG$167=$B51)*(economics!$D$2:$D$167="whr")*economics!$AI$2:$AI$167*(_xlfn.NORM.DIST(I$3,economics!$AK$2:$AK$167,economics!$AJ$2:$AJ$167,TRUE)-_xlfn.NORM.DIST(I$30,economics!$AK$2:$AK$167,economics!$AJ$2:$AJ$167,TRUE)))),"")</f>
        <v/>
      </c>
      <c r="J51" t="str">
        <f t="array" ref="J51">IFERROR((SUMPRODUCT((economics!$AG$2:$AG$167=$B51)*(economics!$D$2:$D$167="whr")*economics!$AI$2:$AI$167*(_xlfn.NORM.DIST(J$3,economics!$AK$2:$AK$167,economics!$AJ$2:$AJ$167,TRUE)-_xlfn.NORM.DIST(J$30,economics!$AK$2:$AK$167,economics!$AJ$2:$AJ$167,TRUE))*economics!$AM$2:$AM$167))/(SUMPRODUCT((economics!$AG$2:$AG$167=$B51)*(economics!$D$2:$D$167="whr")*economics!$AI$2:$AI$167*(_xlfn.NORM.DIST(J$3,economics!$AK$2:$AK$167,economics!$AJ$2:$AJ$167,TRUE)-_xlfn.NORM.DIST(J$30,economics!$AK$2:$AK$167,economics!$AJ$2:$AJ$167,TRUE)))),"")</f>
        <v/>
      </c>
      <c r="K51" t="str">
        <f t="array" ref="K51">IFERROR((SUMPRODUCT((economics!$AG$2:$AG$167=$B51)*(economics!$D$2:$D$167="whr")*economics!$AI$2:$AI$167*(_xlfn.NORM.DIST(K$3,economics!$AK$2:$AK$167,economics!$AJ$2:$AJ$167,TRUE)-_xlfn.NORM.DIST(K$30,economics!$AK$2:$AK$167,economics!$AJ$2:$AJ$167,TRUE))*economics!$AM$2:$AM$167))/(SUMPRODUCT((economics!$AG$2:$AG$167=$B51)*(economics!$D$2:$D$167="whr")*economics!$AI$2:$AI$167*(_xlfn.NORM.DIST(K$3,economics!$AK$2:$AK$167,economics!$AJ$2:$AJ$167,TRUE)-_xlfn.NORM.DIST(K$30,economics!$AK$2:$AK$167,economics!$AJ$2:$AJ$167,TRUE)))),"")</f>
        <v/>
      </c>
      <c r="L51" t="str">
        <f t="array" ref="L51">IFERROR((SUMPRODUCT((economics!$AG$2:$AG$167=$B51)*(economics!$D$2:$D$167="whr")*economics!$AI$2:$AI$167*(_xlfn.NORM.DIST(L$3,economics!$AK$2:$AK$167,economics!$AJ$2:$AJ$167,TRUE)-_xlfn.NORM.DIST(L$30,economics!$AK$2:$AK$167,economics!$AJ$2:$AJ$167,TRUE))*economics!$AM$2:$AM$167))/(SUMPRODUCT((economics!$AG$2:$AG$167=$B51)*(economics!$D$2:$D$167="whr")*economics!$AI$2:$AI$167*(_xlfn.NORM.DIST(L$3,economics!$AK$2:$AK$167,economics!$AJ$2:$AJ$167,TRUE)-_xlfn.NORM.DIST(L$30,economics!$AK$2:$AK$167,economics!$AJ$2:$AJ$167,TRUE)))),"")</f>
        <v/>
      </c>
      <c r="M51" t="str">
        <f t="array" ref="M51">IFERROR((SUMPRODUCT((economics!$AG$2:$AG$167=$B51)*(economics!$D$2:$D$167="whr")*economics!$AI$2:$AI$167*(_xlfn.NORM.DIST(M$3,economics!$AK$2:$AK$167,economics!$AJ$2:$AJ$167,TRUE)-_xlfn.NORM.DIST(M$30,economics!$AK$2:$AK$167,economics!$AJ$2:$AJ$167,TRUE))*economics!$AM$2:$AM$167))/(SUMPRODUCT((economics!$AG$2:$AG$167=$B51)*(economics!$D$2:$D$167="whr")*economics!$AI$2:$AI$167*(_xlfn.NORM.DIST(M$3,economics!$AK$2:$AK$167,economics!$AJ$2:$AJ$167,TRUE)-_xlfn.NORM.DIST(M$30,economics!$AK$2:$AK$167,economics!$AJ$2:$AJ$167,TRUE)))),"")</f>
        <v/>
      </c>
      <c r="N51" t="str">
        <f t="array" ref="N51">IFERROR((SUMPRODUCT((economics!$AG$2:$AG$167=$B51)*(economics!$D$2:$D$167="whr")*economics!$AI$2:$AI$167*(_xlfn.NORM.DIST(N$3,economics!$AK$2:$AK$167,economics!$AJ$2:$AJ$167,TRUE)-_xlfn.NORM.DIST(N$30,economics!$AK$2:$AK$167,economics!$AJ$2:$AJ$167,TRUE))*economics!$AM$2:$AM$167))/(SUMPRODUCT((economics!$AG$2:$AG$167=$B51)*(economics!$D$2:$D$167="whr")*economics!$AI$2:$AI$167*(_xlfn.NORM.DIST(N$3,economics!$AK$2:$AK$167,economics!$AJ$2:$AJ$167,TRUE)-_xlfn.NORM.DIST(N$30,economics!$AK$2:$AK$167,economics!$AJ$2:$AJ$167,TRUE)))),"")</f>
        <v/>
      </c>
      <c r="O51" t="str">
        <f t="array" ref="O51">IFERROR((SUMPRODUCT((economics!$AG$2:$AG$167=$B51)*(economics!$D$2:$D$167="whr")*economics!$AI$2:$AI$167*(_xlfn.NORM.DIST(O$3,economics!$AK$2:$AK$167,economics!$AJ$2:$AJ$167,TRUE)-_xlfn.NORM.DIST(O$30,economics!$AK$2:$AK$167,economics!$AJ$2:$AJ$167,TRUE))*economics!$AM$2:$AM$167))/(SUMPRODUCT((economics!$AG$2:$AG$167=$B51)*(economics!$D$2:$D$167="whr")*economics!$AI$2:$AI$167*(_xlfn.NORM.DIST(O$3,economics!$AK$2:$AK$167,economics!$AJ$2:$AJ$167,TRUE)-_xlfn.NORM.DIST(O$30,economics!$AK$2:$AK$167,economics!$AJ$2:$AJ$167,TRUE)))),"")</f>
        <v/>
      </c>
      <c r="P51" t="str">
        <f t="array" ref="P51">IFERROR((SUMPRODUCT((economics!$AG$2:$AG$167=$B51)*(economics!$D$2:$D$167="whr")*economics!$AI$2:$AI$167*(_xlfn.NORM.DIST(P$3,economics!$AK$2:$AK$167,economics!$AJ$2:$AJ$167,TRUE)-_xlfn.NORM.DIST(P$30,economics!$AK$2:$AK$167,economics!$AJ$2:$AJ$167,TRUE))*economics!$AM$2:$AM$167))/(SUMPRODUCT((economics!$AG$2:$AG$167=$B51)*(economics!$D$2:$D$167="whr")*economics!$AI$2:$AI$167*(_xlfn.NORM.DIST(P$3,economics!$AK$2:$AK$167,economics!$AJ$2:$AJ$167,TRUE)-_xlfn.NORM.DIST(P$30,economics!$AK$2:$AK$167,economics!$AJ$2:$AJ$167,TRUE)))),"")</f>
        <v/>
      </c>
      <c r="Q51" t="str">
        <f t="array" ref="Q51">IFERROR((SUMPRODUCT((economics!$AG$2:$AG$167=$B51)*(economics!$D$2:$D$167="whr")*economics!$AI$2:$AI$167*(_xlfn.NORM.DIST(Q$3,economics!$AK$2:$AK$167,economics!$AJ$2:$AJ$167,TRUE)-_xlfn.NORM.DIST(Q$30,economics!$AK$2:$AK$167,economics!$AJ$2:$AJ$167,TRUE))*economics!$AM$2:$AM$167))/(SUMPRODUCT((economics!$AG$2:$AG$167=$B51)*(economics!$D$2:$D$167="whr")*economics!$AI$2:$AI$167*(_xlfn.NORM.DIST(Q$3,economics!$AK$2:$AK$167,economics!$AJ$2:$AJ$167,TRUE)-_xlfn.NORM.DIST(Q$30,economics!$AK$2:$AK$167,economics!$AJ$2:$AJ$167,TRUE)))),"")</f>
        <v/>
      </c>
      <c r="R51" t="str">
        <f t="array" ref="R51">IFERROR((SUMPRODUCT((economics!$AG$2:$AG$167=$B51)*(economics!$D$2:$D$167="whr")*economics!$AI$2:$AI$167*(_xlfn.NORM.DIST(R$3,economics!$AK$2:$AK$167,economics!$AJ$2:$AJ$167,TRUE)-_xlfn.NORM.DIST(R$30,economics!$AK$2:$AK$167,economics!$AJ$2:$AJ$167,TRUE))*economics!$AM$2:$AM$167))/(SUMPRODUCT((economics!$AG$2:$AG$167=$B51)*(economics!$D$2:$D$167="whr")*economics!$AI$2:$AI$167*(_xlfn.NORM.DIST(R$3,economics!$AK$2:$AK$167,economics!$AJ$2:$AJ$167,TRUE)-_xlfn.NORM.DIST(R$30,economics!$AK$2:$AK$167,economics!$AJ$2:$AJ$167,TRUE)))),"")</f>
        <v/>
      </c>
      <c r="S51" t="str">
        <f t="array" ref="S51">IFERROR((SUMPRODUCT((economics!$AG$2:$AG$167=$B51)*(economics!$D$2:$D$167="whr")*economics!$AI$2:$AI$167*(_xlfn.NORM.DIST(S$3,economics!$AK$2:$AK$167,economics!$AJ$2:$AJ$167,TRUE)-_xlfn.NORM.DIST(S$30,economics!$AK$2:$AK$167,economics!$AJ$2:$AJ$167,TRUE))*economics!$AM$2:$AM$167))/(SUMPRODUCT((economics!$AG$2:$AG$167=$B51)*(economics!$D$2:$D$167="whr")*economics!$AI$2:$AI$167*(_xlfn.NORM.DIST(S$3,economics!$AK$2:$AK$167,economics!$AJ$2:$AJ$167,TRUE)-_xlfn.NORM.DIST(S$30,economics!$AK$2:$AK$167,economics!$AJ$2:$AJ$167,TRUE)))),"")</f>
        <v/>
      </c>
      <c r="T51" t="str">
        <f t="array" ref="T51">IFERROR((SUMPRODUCT((economics!$AG$2:$AG$167=$B51)*(economics!$D$2:$D$167="whr")*economics!$AI$2:$AI$167*(_xlfn.NORM.DIST(T$3,economics!$AK$2:$AK$167,economics!$AJ$2:$AJ$167,TRUE)-_xlfn.NORM.DIST(T$30,economics!$AK$2:$AK$167,economics!$AJ$2:$AJ$167,TRUE))*economics!$AM$2:$AM$167))/(SUMPRODUCT((economics!$AG$2:$AG$167=$B51)*(economics!$D$2:$D$167="whr")*economics!$AI$2:$AI$167*(_xlfn.NORM.DIST(T$3,economics!$AK$2:$AK$167,economics!$AJ$2:$AJ$167,TRUE)-_xlfn.NORM.DIST(T$30,economics!$AK$2:$AK$167,economics!$AJ$2:$AJ$167,TRUE)))),"")</f>
        <v/>
      </c>
      <c r="U51" t="str">
        <f t="array" ref="U51">IFERROR((SUMPRODUCT((economics!$AG$2:$AG$167=$B51)*(economics!$D$2:$D$167="whr")*economics!$AI$2:$AI$167*(_xlfn.NORM.DIST(U$3,economics!$AK$2:$AK$167,economics!$AJ$2:$AJ$167,TRUE)-_xlfn.NORM.DIST(U$30,economics!$AK$2:$AK$167,economics!$AJ$2:$AJ$167,TRUE))*economics!$AM$2:$AM$167))/(SUMPRODUCT((economics!$AG$2:$AG$167=$B51)*(economics!$D$2:$D$167="whr")*economics!$AI$2:$AI$167*(_xlfn.NORM.DIST(U$3,economics!$AK$2:$AK$167,economics!$AJ$2:$AJ$167,TRUE)-_xlfn.NORM.DIST(U$30,economics!$AK$2:$AK$167,economics!$AJ$2:$AJ$167,TRUE)))),"")</f>
        <v/>
      </c>
      <c r="V51" t="str">
        <f t="array" ref="V51">IFERROR((SUMPRODUCT((economics!$AG$2:$AG$167=$B51)*(economics!$D$2:$D$167="whr")*economics!$AI$2:$AI$167*(_xlfn.NORM.DIST(V$3,economics!$AK$2:$AK$167,economics!$AJ$2:$AJ$167,TRUE)-_xlfn.NORM.DIST(V$30,economics!$AK$2:$AK$167,economics!$AJ$2:$AJ$167,TRUE))*economics!$AM$2:$AM$167))/(SUMPRODUCT((economics!$AG$2:$AG$167=$B51)*(economics!$D$2:$D$167="whr")*economics!$AI$2:$AI$167*(_xlfn.NORM.DIST(V$3,economics!$AK$2:$AK$167,economics!$AJ$2:$AJ$167,TRUE)-_xlfn.NORM.DIST(V$30,economics!$AK$2:$AK$167,economics!$AJ$2:$AJ$167,TRUE)))),"")</f>
        <v/>
      </c>
      <c r="W51" t="str">
        <f t="array" ref="W51">IFERROR((SUMPRODUCT((economics!$AG$2:$AG$167=$B51)*(economics!$D$2:$D$167="whr")*economics!$AI$2:$AI$167*(_xlfn.NORM.DIST(W$3,economics!$AK$2:$AK$167,economics!$AJ$2:$AJ$167,TRUE)-_xlfn.NORM.DIST(W$30,economics!$AK$2:$AK$167,economics!$AJ$2:$AJ$167,TRUE))*economics!$AM$2:$AM$167))/(SUMPRODUCT((economics!$AG$2:$AG$167=$B51)*(economics!$D$2:$D$167="whr")*economics!$AI$2:$AI$167*(_xlfn.NORM.DIST(W$3,economics!$AK$2:$AK$167,economics!$AJ$2:$AJ$167,TRUE)-_xlfn.NORM.DIST(W$30,economics!$AK$2:$AK$167,economics!$AJ$2:$AJ$167,TRUE)))),"")</f>
        <v/>
      </c>
      <c r="X51" t="str">
        <f t="array" ref="X51">IFERROR((SUMPRODUCT((economics!$AG$2:$AG$167=$B51)*(economics!$D$2:$D$167="whr")*economics!$AI$2:$AI$167*(_xlfn.NORM.DIST(X$3,economics!$AK$2:$AK$167,economics!$AJ$2:$AJ$167,TRUE)-_xlfn.NORM.DIST(X$30,economics!$AK$2:$AK$167,economics!$AJ$2:$AJ$167,TRUE))*economics!$AM$2:$AM$167))/(SUMPRODUCT((economics!$AG$2:$AG$167=$B51)*(economics!$D$2:$D$167="whr")*economics!$AI$2:$AI$167*(_xlfn.NORM.DIST(X$3,economics!$AK$2:$AK$167,economics!$AJ$2:$AJ$167,TRUE)-_xlfn.NORM.DIST(X$30,economics!$AK$2:$AK$167,economics!$AJ$2:$AJ$167,TRUE)))),"")</f>
        <v/>
      </c>
      <c r="Y51" t="str">
        <f t="array" ref="Y51">IFERROR((SUMPRODUCT((economics!$AG$2:$AG$167=$B51)*(economics!$D$2:$D$167="whr")*economics!$AI$2:$AI$167*(_xlfn.NORM.DIST(Y$3,economics!$AK$2:$AK$167,economics!$AJ$2:$AJ$167,TRUE)-_xlfn.NORM.DIST(Y$30,economics!$AK$2:$AK$167,economics!$AJ$2:$AJ$167,TRUE))*economics!$AM$2:$AM$167))/(SUMPRODUCT((economics!$AG$2:$AG$167=$B51)*(economics!$D$2:$D$167="whr")*economics!$AI$2:$AI$167*(_xlfn.NORM.DIST(Y$3,economics!$AK$2:$AK$167,economics!$AJ$2:$AJ$167,TRUE)-_xlfn.NORM.DIST(Y$30,economics!$AK$2:$AK$167,economics!$AJ$2:$AJ$167,TRUE)))),"")</f>
        <v/>
      </c>
      <c r="Z51" t="str">
        <f t="array" ref="Z51">IFERROR((SUMPRODUCT((economics!$AG$2:$AG$167=$B51)*(economics!$D$2:$D$167="whr")*economics!$AI$2:$AI$167*(_xlfn.NORM.DIST(Z$3,economics!$AK$2:$AK$167,economics!$AJ$2:$AJ$167,TRUE)-_xlfn.NORM.DIST(Z$30,economics!$AK$2:$AK$167,economics!$AJ$2:$AJ$167,TRUE))*economics!$AM$2:$AM$167))/(SUMPRODUCT((economics!$AG$2:$AG$167=$B51)*(economics!$D$2:$D$167="whr")*economics!$AI$2:$AI$167*(_xlfn.NORM.DIST(Z$3,economics!$AK$2:$AK$167,economics!$AJ$2:$AJ$167,TRUE)-_xlfn.NORM.DIST(Z$30,economics!$AK$2:$AK$167,economics!$AJ$2:$AJ$167,TRUE)))),"")</f>
        <v/>
      </c>
      <c r="AA51" t="str">
        <f t="array" ref="AA51">IFERROR((SUMPRODUCT((economics!$AG$2:$AG$167=$B51)*(economics!$D$2:$D$167="whr")*economics!$AI$2:$AI$167*(_xlfn.NORM.DIST(AA$3,economics!$AK$2:$AK$167,economics!$AJ$2:$AJ$167,TRUE)-_xlfn.NORM.DIST(AA$30,economics!$AK$2:$AK$167,economics!$AJ$2:$AJ$167,TRUE))*economics!$AM$2:$AM$167))/(SUMPRODUCT((economics!$AG$2:$AG$167=$B51)*(economics!$D$2:$D$167="whr")*economics!$AI$2:$AI$167*(_xlfn.NORM.DIST(AA$3,economics!$AK$2:$AK$167,economics!$AJ$2:$AJ$167,TRUE)-_xlfn.NORM.DIST(AA$30,economics!$AK$2:$AK$167,economics!$AJ$2:$AJ$167,TRUE)))),"")</f>
        <v/>
      </c>
      <c r="AB51" t="str">
        <f t="array" ref="AB51">IFERROR((SUMPRODUCT((economics!$AG$2:$AG$167=$B51)*(economics!$D$2:$D$167="whr")*economics!$AI$2:$AI$167*(_xlfn.NORM.DIST(AB$3,economics!$AK$2:$AK$167,economics!$AJ$2:$AJ$167,TRUE)-_xlfn.NORM.DIST(AB$30,economics!$AK$2:$AK$167,economics!$AJ$2:$AJ$167,TRUE))*economics!$AM$2:$AM$167))/(SUMPRODUCT((economics!$AG$2:$AG$167=$B51)*(economics!$D$2:$D$167="whr")*economics!$AI$2:$AI$167*(_xlfn.NORM.DIST(AB$3,economics!$AK$2:$AK$167,economics!$AJ$2:$AJ$167,TRUE)-_xlfn.NORM.DIST(AB$30,economics!$AK$2:$AK$167,economics!$AJ$2:$AJ$167,TRUE)))),"")</f>
        <v/>
      </c>
      <c r="AC51" t="str">
        <f t="array" ref="AC51">IFERROR((SUMPRODUCT((economics!$AG$2:$AG$167=$B51)*(economics!$D$2:$D$167="whr")*economics!$AI$2:$AI$167*(_xlfn.NORM.DIST(AC$3,economics!$AK$2:$AK$167,economics!$AJ$2:$AJ$167,TRUE)-_xlfn.NORM.DIST(AC$30,economics!$AK$2:$AK$167,economics!$AJ$2:$AJ$167,TRUE))*economics!$AM$2:$AM$167))/(SUMPRODUCT((economics!$AG$2:$AG$167=$B51)*(economics!$D$2:$D$167="whr")*economics!$AI$2:$AI$167*(_xlfn.NORM.DIST(AC$3,economics!$AK$2:$AK$167,economics!$AJ$2:$AJ$167,TRUE)-_xlfn.NORM.DIST(AC$30,economics!$AK$2:$AK$167,economics!$AJ$2:$AJ$167,TRUE)))),"")</f>
        <v/>
      </c>
      <c r="AD51" t="str">
        <f t="array" ref="AD51">IFERROR((SUMPRODUCT((economics!$AG$2:$AG$167=$B51)*(economics!$D$2:$D$167="whr")*economics!$AI$2:$AI$167*(_xlfn.NORM.DIST(AD$3,economics!$AK$2:$AK$167,economics!$AJ$2:$AJ$167,TRUE)-_xlfn.NORM.DIST(AD$30,economics!$AK$2:$AK$167,economics!$AJ$2:$AJ$167,TRUE))*economics!$AM$2:$AM$167))/(SUMPRODUCT((economics!$AG$2:$AG$167=$B51)*(economics!$D$2:$D$167="whr")*economics!$AI$2:$AI$167*(_xlfn.NORM.DIST(AD$3,economics!$AK$2:$AK$167,economics!$AJ$2:$AJ$167,TRUE)-_xlfn.NORM.DIST(AD$30,economics!$AK$2:$AK$167,economics!$AJ$2:$AJ$167,TRUE)))),"")</f>
        <v/>
      </c>
      <c r="AE51" t="str">
        <f t="array" ref="AE51">IFERROR((SUMPRODUCT((economics!$AG$2:$AG$167=$B51)*(economics!$D$2:$D$167="whr")*economics!$AI$2:$AI$167*(_xlfn.NORM.DIST(AE$3,economics!$AK$2:$AK$167,economics!$AJ$2:$AJ$167,TRUE)-_xlfn.NORM.DIST(AE$30,economics!$AK$2:$AK$167,economics!$AJ$2:$AJ$167,TRUE))*economics!$AM$2:$AM$167))/(SUMPRODUCT((economics!$AG$2:$AG$167=$B51)*(economics!$D$2:$D$167="whr")*economics!$AI$2:$AI$167*(_xlfn.NORM.DIST(AE$3,economics!$AK$2:$AK$167,economics!$AJ$2:$AJ$167,TRUE)-_xlfn.NORM.DIST(AE$30,economics!$AK$2:$AK$167,economics!$AJ$2:$AJ$167,TRUE)))),"")</f>
        <v/>
      </c>
      <c r="AF51" t="str">
        <f t="array" ref="AF51">IFERROR((SUMPRODUCT((economics!$AG$2:$AG$167=$B51)*(economics!$D$2:$D$167="whr")*economics!$AI$2:$AI$167*(_xlfn.NORM.DIST(AF$3,economics!$AK$2:$AK$167,economics!$AJ$2:$AJ$167,TRUE)-_xlfn.NORM.DIST(AF$30,economics!$AK$2:$AK$167,economics!$AJ$2:$AJ$167,TRUE))*economics!$AM$2:$AM$167))/(SUMPRODUCT((economics!$AG$2:$AG$167=$B51)*(economics!$D$2:$D$167="whr")*economics!$AI$2:$AI$167*(_xlfn.NORM.DIST(AF$3,economics!$AK$2:$AK$167,economics!$AJ$2:$AJ$167,TRUE)-_xlfn.NORM.DIST(AF$30,economics!$AK$2:$AK$167,economics!$AJ$2:$AJ$167,TRUE)))),"")</f>
        <v/>
      </c>
      <c r="AG51" t="str">
        <f t="array" ref="AG51">IFERROR((SUMPRODUCT((economics!$AG$2:$AG$167=$B51)*(economics!$D$2:$D$167="whr")*economics!$AI$2:$AI$167*(_xlfn.NORM.DIST(AG$3,economics!$AK$2:$AK$167,economics!$AJ$2:$AJ$167,TRUE)-_xlfn.NORM.DIST(AG$30,economics!$AK$2:$AK$167,economics!$AJ$2:$AJ$167,TRUE))*economics!$AM$2:$AM$167))/(SUMPRODUCT((economics!$AG$2:$AG$167=$B51)*(economics!$D$2:$D$167="whr")*economics!$AI$2:$AI$167*(_xlfn.NORM.DIST(AG$3,economics!$AK$2:$AK$167,economics!$AJ$2:$AJ$167,TRUE)-_xlfn.NORM.DIST(AG$30,economics!$AK$2:$AK$167,economics!$AJ$2:$AJ$167,TRUE)))),"")</f>
        <v/>
      </c>
      <c r="AH51" t="str">
        <f t="array" ref="AH51">IFERROR((SUMPRODUCT((economics!$AG$2:$AG$167=$B51)*(economics!$D$2:$D$167="whr")*economics!$AI$2:$AI$167*(_xlfn.NORM.DIST(AH$3,economics!$AK$2:$AK$167,economics!$AJ$2:$AJ$167,TRUE)-_xlfn.NORM.DIST(AH$30,economics!$AK$2:$AK$167,economics!$AJ$2:$AJ$167,TRUE))*economics!$AM$2:$AM$167))/(SUMPRODUCT((economics!$AG$2:$AG$167=$B51)*(economics!$D$2:$D$167="whr")*economics!$AI$2:$AI$167*(_xlfn.NORM.DIST(AH$3,economics!$AK$2:$AK$167,economics!$AJ$2:$AJ$167,TRUE)-_xlfn.NORM.DIST(AH$30,economics!$AK$2:$AK$167,economics!$AJ$2:$AJ$167,TRUE)))),"")</f>
        <v/>
      </c>
      <c r="AI51" t="str">
        <f t="array" ref="AI51">IFERROR((SUMPRODUCT((economics!$AG$2:$AG$167=$B51)*(economics!$D$2:$D$167="whr")*economics!$AI$2:$AI$167*(_xlfn.NORM.DIST(AI$3,economics!$AK$2:$AK$167,economics!$AJ$2:$AJ$167,TRUE)-_xlfn.NORM.DIST(AI$30,economics!$AK$2:$AK$167,economics!$AJ$2:$AJ$167,TRUE))*economics!$AM$2:$AM$167))/(SUMPRODUCT((economics!$AG$2:$AG$167=$B51)*(economics!$D$2:$D$167="whr")*economics!$AI$2:$AI$167*(_xlfn.NORM.DIST(AI$3,economics!$AK$2:$AK$167,economics!$AJ$2:$AJ$167,TRUE)-_xlfn.NORM.DIST(AI$30,economics!$AK$2:$AK$167,economics!$AJ$2:$AJ$167,TRUE)))),"")</f>
        <v/>
      </c>
      <c r="AJ51" t="str">
        <f t="array" ref="AJ51">IFERROR((SUMPRODUCT((economics!$AG$2:$AG$167=$B51)*(economics!$D$2:$D$167="whr")*economics!$AI$2:$AI$167*(_xlfn.NORM.DIST(AJ$3,economics!$AK$2:$AK$167,economics!$AJ$2:$AJ$167,TRUE)-_xlfn.NORM.DIST(AJ$30,economics!$AK$2:$AK$167,economics!$AJ$2:$AJ$167,TRUE))*economics!$AM$2:$AM$167))/(SUMPRODUCT((economics!$AG$2:$AG$167=$B51)*(economics!$D$2:$D$167="whr")*economics!$AI$2:$AI$167*(_xlfn.NORM.DIST(AJ$3,economics!$AK$2:$AK$167,economics!$AJ$2:$AJ$167,TRUE)-_xlfn.NORM.DIST(AJ$30,economics!$AK$2:$AK$167,economics!$AJ$2:$AJ$167,TRUE)))),"")</f>
        <v/>
      </c>
      <c r="AK51" t="str">
        <f t="array" ref="AK51">IFERROR((SUMPRODUCT((economics!$AG$2:$AG$167=$B51)*(economics!$D$2:$D$167="whr")*economics!$AI$2:$AI$167*(_xlfn.NORM.DIST(AK$3,economics!$AK$2:$AK$167,economics!$AJ$2:$AJ$167,TRUE)-_xlfn.NORM.DIST(AK$30,economics!$AK$2:$AK$167,economics!$AJ$2:$AJ$167,TRUE))*economics!$AM$2:$AM$167))/(SUMPRODUCT((economics!$AG$2:$AG$167=$B51)*(economics!$D$2:$D$167="whr")*economics!$AI$2:$AI$167*(_xlfn.NORM.DIST(AK$3,economics!$AK$2:$AK$167,economics!$AJ$2:$AJ$167,TRUE)-_xlfn.NORM.DIST(AK$30,economics!$AK$2:$AK$167,economics!$AJ$2:$AJ$167,TRUE)))),"")</f>
        <v/>
      </c>
      <c r="AL51" t="str">
        <f t="array" ref="AL51">IFERROR((SUMPRODUCT((economics!$AG$2:$AG$167=$B51)*(economics!$D$2:$D$167="whr")*economics!$AI$2:$AI$167*(_xlfn.NORM.DIST(AL$3,economics!$AK$2:$AK$167,economics!$AJ$2:$AJ$167,TRUE)-_xlfn.NORM.DIST(AL$30,economics!$AK$2:$AK$167,economics!$AJ$2:$AJ$167,TRUE))*economics!$AM$2:$AM$167))/(SUMPRODUCT((economics!$AG$2:$AG$167=$B51)*(economics!$D$2:$D$167="whr")*economics!$AI$2:$AI$167*(_xlfn.NORM.DIST(AL$3,economics!$AK$2:$AK$167,economics!$AJ$2:$AJ$167,TRUE)-_xlfn.NORM.DIST(AL$30,economics!$AK$2:$AK$167,economics!$AJ$2:$AJ$167,TRUE)))),"")</f>
        <v/>
      </c>
      <c r="AM51" t="str">
        <f t="array" ref="AM51">IFERROR((SUMPRODUCT((economics!$AG$2:$AG$167=$B51)*(economics!$D$2:$D$167="whr")*economics!$AI$2:$AI$167*(_xlfn.NORM.DIST(AM$3,economics!$AK$2:$AK$167,economics!$AJ$2:$AJ$167,TRUE)-_xlfn.NORM.DIST(AM$30,economics!$AK$2:$AK$167,economics!$AJ$2:$AJ$167,TRUE))*economics!$AM$2:$AM$167))/(SUMPRODUCT((economics!$AG$2:$AG$167=$B51)*(economics!$D$2:$D$167="whr")*economics!$AI$2:$AI$167*(_xlfn.NORM.DIST(AM$3,economics!$AK$2:$AK$167,economics!$AJ$2:$AJ$167,TRUE)-_xlfn.NORM.DIST(AM$30,economics!$AK$2:$AK$167,economics!$AJ$2:$AJ$167,TRUE)))),"")</f>
        <v/>
      </c>
      <c r="AN51" t="str">
        <f t="array" ref="AN51">IFERROR((SUMPRODUCT((economics!$AG$2:$AG$167=$B51)*(economics!$D$2:$D$167="whr")*economics!$AI$2:$AI$167*(_xlfn.NORM.DIST(AN$3,economics!$AK$2:$AK$167,economics!$AJ$2:$AJ$167,TRUE)-_xlfn.NORM.DIST(AN$30,economics!$AK$2:$AK$167,economics!$AJ$2:$AJ$167,TRUE))*economics!$AM$2:$AM$167))/(SUMPRODUCT((economics!$AG$2:$AG$167=$B51)*(economics!$D$2:$D$167="whr")*economics!$AI$2:$AI$167*(_xlfn.NORM.DIST(AN$3,economics!$AK$2:$AK$167,economics!$AJ$2:$AJ$167,TRUE)-_xlfn.NORM.DIST(AN$30,economics!$AK$2:$AK$167,economics!$AJ$2:$AJ$167,TRUE)))),"")</f>
        <v/>
      </c>
      <c r="AO51" t="str">
        <f t="array" ref="AO51">IFERROR((SUMPRODUCT((economics!$AG$2:$AG$167=$B51)*(economics!$D$2:$D$167="whr")*economics!$AI$2:$AI$167*(_xlfn.NORM.DIST(AO$3,economics!$AK$2:$AK$167,economics!$AJ$2:$AJ$167,TRUE)-_xlfn.NORM.DIST(AO$30,economics!$AK$2:$AK$167,economics!$AJ$2:$AJ$167,TRUE))*economics!$AM$2:$AM$167))/(SUMPRODUCT((economics!$AG$2:$AG$167=$B51)*(economics!$D$2:$D$167="whr")*economics!$AI$2:$AI$167*(_xlfn.NORM.DIST(AO$3,economics!$AK$2:$AK$167,economics!$AJ$2:$AJ$167,TRUE)-_xlfn.NORM.DIST(AO$30,economics!$AK$2:$AK$167,economics!$AJ$2:$AJ$167,TRUE)))),"")</f>
        <v/>
      </c>
      <c r="AP51" t="str">
        <f t="array" ref="AP51">IFERROR((SUMPRODUCT((economics!$AG$2:$AG$167=$B51)*(economics!$D$2:$D$167="whr")*economics!$AI$2:$AI$167*(_xlfn.NORM.DIST(AP$3,economics!$AK$2:$AK$167,economics!$AJ$2:$AJ$167,TRUE)-_xlfn.NORM.DIST(AP$30,economics!$AK$2:$AK$167,economics!$AJ$2:$AJ$167,TRUE))*economics!$AM$2:$AM$167))/(SUMPRODUCT((economics!$AG$2:$AG$167=$B51)*(economics!$D$2:$D$167="whr")*economics!$AI$2:$AI$167*(_xlfn.NORM.DIST(AP$3,economics!$AK$2:$AK$167,economics!$AJ$2:$AJ$167,TRUE)-_xlfn.NORM.DIST(AP$30,economics!$AK$2:$AK$167,economics!$AJ$2:$AJ$167,TRUE)))),"")</f>
        <v/>
      </c>
      <c r="AQ51" t="str">
        <f t="array" ref="AQ51">IFERROR((SUMPRODUCT((economics!$AG$2:$AG$167=$B51)*(economics!$D$2:$D$167="whr")*economics!$AI$2:$AI$167*(_xlfn.NORM.DIST(AQ$3,economics!$AK$2:$AK$167,economics!$AJ$2:$AJ$167,TRUE)-_xlfn.NORM.DIST(AQ$30,economics!$AK$2:$AK$167,economics!$AJ$2:$AJ$167,TRUE))*economics!$AM$2:$AM$167))/(SUMPRODUCT((economics!$AG$2:$AG$167=$B51)*(economics!$D$2:$D$167="whr")*economics!$AI$2:$AI$167*(_xlfn.NORM.DIST(AQ$3,economics!$AK$2:$AK$167,economics!$AJ$2:$AJ$167,TRUE)-_xlfn.NORM.DIST(AQ$30,economics!$AK$2:$AK$167,economics!$AJ$2:$AJ$167,TRUE)))),"")</f>
        <v/>
      </c>
      <c r="AR51" t="str">
        <f t="array" ref="AR51">IFERROR((SUMPRODUCT((economics!$AG$2:$AG$167=$B51)*(economics!$D$2:$D$167="whr")*economics!$AI$2:$AI$167*(_xlfn.NORM.DIST(AR$3,economics!$AK$2:$AK$167,economics!$AJ$2:$AJ$167,TRUE)-_xlfn.NORM.DIST(AR$30,economics!$AK$2:$AK$167,economics!$AJ$2:$AJ$167,TRUE))*economics!$AM$2:$AM$167))/(SUMPRODUCT((economics!$AG$2:$AG$167=$B51)*(economics!$D$2:$D$167="whr")*economics!$AI$2:$AI$167*(_xlfn.NORM.DIST(AR$3,economics!$AK$2:$AK$167,economics!$AJ$2:$AJ$167,TRUE)-_xlfn.NORM.DIST(AR$30,economics!$AK$2:$AK$167,economics!$AJ$2:$AJ$167,TRUE)))),"")</f>
        <v/>
      </c>
      <c r="AS51" t="str">
        <f t="array" ref="AS51">IFERROR((SUMPRODUCT((economics!$AG$2:$AG$167=$B51)*(economics!$D$2:$D$167="whr")*economics!$AI$2:$AI$167*(_xlfn.NORM.DIST(AS$3,economics!$AK$2:$AK$167,economics!$AJ$2:$AJ$167,TRUE)-_xlfn.NORM.DIST(AS$30,economics!$AK$2:$AK$167,economics!$AJ$2:$AJ$167,TRUE))*economics!$AM$2:$AM$167))/(SUMPRODUCT((economics!$AG$2:$AG$167=$B51)*(economics!$D$2:$D$167="whr")*economics!$AI$2:$AI$167*(_xlfn.NORM.DIST(AS$3,economics!$AK$2:$AK$167,economics!$AJ$2:$AJ$167,TRUE)-_xlfn.NORM.DIST(AS$30,economics!$AK$2:$AK$167,economics!$AJ$2:$AJ$167,TRUE)))),"")</f>
        <v/>
      </c>
      <c r="AT51" t="str">
        <f t="array" ref="AT51">IFERROR((SUMPRODUCT((economics!$AG$2:$AG$167=$B51)*(economics!$D$2:$D$167="whr")*economics!$AI$2:$AI$167*(_xlfn.NORM.DIST(AT$3,economics!$AK$2:$AK$167,economics!$AJ$2:$AJ$167,TRUE)-_xlfn.NORM.DIST(AT$30,economics!$AK$2:$AK$167,economics!$AJ$2:$AJ$167,TRUE))*economics!$AM$2:$AM$167))/(SUMPRODUCT((economics!$AG$2:$AG$167=$B51)*(economics!$D$2:$D$167="whr")*economics!$AI$2:$AI$167*(_xlfn.NORM.DIST(AT$3,economics!$AK$2:$AK$167,economics!$AJ$2:$AJ$167,TRUE)-_xlfn.NORM.DIST(AT$30,economics!$AK$2:$AK$167,economics!$AJ$2:$AJ$167,TRUE)))),"")</f>
        <v/>
      </c>
      <c r="AU51" t="str">
        <f t="array" ref="AU51">IFERROR((SUMPRODUCT((economics!$AG$2:$AG$167=$B51)*(economics!$D$2:$D$167="whr")*economics!$AI$2:$AI$167*(_xlfn.NORM.DIST(AU$3,economics!$AK$2:$AK$167,economics!$AJ$2:$AJ$167,TRUE)-_xlfn.NORM.DIST(AU$30,economics!$AK$2:$AK$167,economics!$AJ$2:$AJ$167,TRUE))*economics!$AM$2:$AM$167))/(SUMPRODUCT((economics!$AG$2:$AG$167=$B51)*(economics!$D$2:$D$167="whr")*economics!$AI$2:$AI$167*(_xlfn.NORM.DIST(AU$3,economics!$AK$2:$AK$167,economics!$AJ$2:$AJ$167,TRUE)-_xlfn.NORM.DIST(AU$30,economics!$AK$2:$AK$167,economics!$AJ$2:$AJ$167,TRUE)))),"")</f>
        <v/>
      </c>
      <c r="AV51" t="str">
        <f t="array" ref="AV51">IFERROR((SUMPRODUCT((economics!$AG$2:$AG$167=$B51)*(economics!$D$2:$D$167="whr")*economics!$AI$2:$AI$167*(_xlfn.NORM.DIST(AV$3,economics!$AK$2:$AK$167,economics!$AJ$2:$AJ$167,TRUE)-_xlfn.NORM.DIST(AV$30,economics!$AK$2:$AK$167,economics!$AJ$2:$AJ$167,TRUE))*economics!$AM$2:$AM$167))/(SUMPRODUCT((economics!$AG$2:$AG$167=$B51)*(economics!$D$2:$D$167="whr")*economics!$AI$2:$AI$167*(_xlfn.NORM.DIST(AV$3,economics!$AK$2:$AK$167,economics!$AJ$2:$AJ$167,TRUE)-_xlfn.NORM.DIST(AV$30,economics!$AK$2:$AK$167,economics!$AJ$2:$AJ$167,TRUE)))),"")</f>
        <v/>
      </c>
      <c r="AW51" t="str">
        <f t="array" ref="AW51">IFERROR((SUMPRODUCT((economics!$AG$2:$AG$167=$B51)*(economics!$D$2:$D$167="whr")*economics!$AI$2:$AI$167*(_xlfn.NORM.DIST(AW$3,economics!$AK$2:$AK$167,economics!$AJ$2:$AJ$167,TRUE)-_xlfn.NORM.DIST(AW$30,economics!$AK$2:$AK$167,economics!$AJ$2:$AJ$167,TRUE))*economics!$AM$2:$AM$167))/(SUMPRODUCT((economics!$AG$2:$AG$167=$B51)*(economics!$D$2:$D$167="whr")*economics!$AI$2:$AI$167*(_xlfn.NORM.DIST(AW$3,economics!$AK$2:$AK$167,economics!$AJ$2:$AJ$167,TRUE)-_xlfn.NORM.DIST(AW$30,economics!$AK$2:$AK$167,economics!$AJ$2:$AJ$167,TRUE)))),"")</f>
        <v/>
      </c>
      <c r="AX51" t="str">
        <f t="array" ref="AX51">IFERROR((SUMPRODUCT((economics!$AG$2:$AG$167=$B51)*(economics!$D$2:$D$167="whr")*economics!$AI$2:$AI$167*(_xlfn.NORM.DIST(AX$3,economics!$AK$2:$AK$167,economics!$AJ$2:$AJ$167,TRUE)-_xlfn.NORM.DIST(AX$30,economics!$AK$2:$AK$167,economics!$AJ$2:$AJ$167,TRUE))*economics!$AM$2:$AM$167))/(SUMPRODUCT((economics!$AG$2:$AG$167=$B51)*(economics!$D$2:$D$167="whr")*economics!$AI$2:$AI$167*(_xlfn.NORM.DIST(AX$3,economics!$AK$2:$AK$167,economics!$AJ$2:$AJ$167,TRUE)-_xlfn.NORM.DIST(AX$30,economics!$AK$2:$AK$167,economics!$AJ$2:$AJ$167,TRUE)))),"")</f>
        <v/>
      </c>
      <c r="AY51" t="str">
        <f t="array" ref="AY51">IFERROR((SUMPRODUCT((economics!$AG$2:$AG$167=$B51)*(economics!$D$2:$D$167="whr")*economics!$AI$2:$AI$167*(_xlfn.NORM.DIST(AY$3,economics!$AK$2:$AK$167,economics!$AJ$2:$AJ$167,TRUE)-_xlfn.NORM.DIST(AY$30,economics!$AK$2:$AK$167,economics!$AJ$2:$AJ$167,TRUE))*economics!$AM$2:$AM$167))/(SUMPRODUCT((economics!$AG$2:$AG$167=$B51)*(economics!$D$2:$D$167="whr")*economics!$AI$2:$AI$167*(_xlfn.NORM.DIST(AY$3,economics!$AK$2:$AK$167,economics!$AJ$2:$AJ$167,TRUE)-_xlfn.NORM.DIST(AY$30,economics!$AK$2:$AK$167,economics!$AJ$2:$AJ$167,TRUE)))),"")</f>
        <v/>
      </c>
      <c r="AZ51" t="str">
        <f t="array" ref="AZ51">IFERROR((SUMPRODUCT((economics!$AG$2:$AG$167=$B51)*(economics!$D$2:$D$167="whr")*economics!$AI$2:$AI$167*(_xlfn.NORM.DIST(AZ$3,economics!$AK$2:$AK$167,economics!$AJ$2:$AJ$167,TRUE)-_xlfn.NORM.DIST(AZ$30,economics!$AK$2:$AK$167,economics!$AJ$2:$AJ$167,TRUE))*economics!$AM$2:$AM$167))/(SUMPRODUCT((economics!$AG$2:$AG$167=$B51)*(economics!$D$2:$D$167="whr")*economics!$AI$2:$AI$167*(_xlfn.NORM.DIST(AZ$3,economics!$AK$2:$AK$167,economics!$AJ$2:$AJ$167,TRUE)-_xlfn.NORM.DIST(AZ$30,economics!$AK$2:$AK$167,economics!$AJ$2:$AJ$167,TRUE)))),"")</f>
        <v/>
      </c>
      <c r="BA51" t="str">
        <f t="array" ref="BA51">IFERROR((SUMPRODUCT((economics!$AG$2:$AG$167=$B51)*(economics!$D$2:$D$167="whr")*economics!$AI$2:$AI$167*(_xlfn.NORM.DIST(BA$3,economics!$AK$2:$AK$167,economics!$AJ$2:$AJ$167,TRUE)-_xlfn.NORM.DIST(BA$30,economics!$AK$2:$AK$167,economics!$AJ$2:$AJ$167,TRUE))*economics!$AM$2:$AM$167))/(SUMPRODUCT((economics!$AG$2:$AG$167=$B51)*(economics!$D$2:$D$167="whr")*economics!$AI$2:$AI$167*(_xlfn.NORM.DIST(BA$3,economics!$AK$2:$AK$167,economics!$AJ$2:$AJ$167,TRUE)-_xlfn.NORM.DIST(BA$30,economics!$AK$2:$AK$167,economics!$AJ$2:$AJ$167,TRUE)))),"")</f>
        <v/>
      </c>
      <c r="BB51" t="str">
        <f t="array" ref="BB51">IFERROR((SUMPRODUCT((economics!$AG$2:$AG$167=$B51)*(economics!$D$2:$D$167="whr")*economics!$AI$2:$AI$167*(_xlfn.NORM.DIST(BB$3,economics!$AK$2:$AK$167,economics!$AJ$2:$AJ$167,TRUE)-_xlfn.NORM.DIST(BB$30,economics!$AK$2:$AK$167,economics!$AJ$2:$AJ$167,TRUE))*economics!$AM$2:$AM$167))/(SUMPRODUCT((economics!$AG$2:$AG$167=$B51)*(economics!$D$2:$D$167="whr")*economics!$AI$2:$AI$167*(_xlfn.NORM.DIST(BB$3,economics!$AK$2:$AK$167,economics!$AJ$2:$AJ$167,TRUE)-_xlfn.NORM.DIST(BB$30,economics!$AK$2:$AK$167,economics!$AJ$2:$AJ$167,TRUE)))),"")</f>
        <v/>
      </c>
      <c r="BC51" t="str">
        <f t="array" ref="BC51">IFERROR((SUMPRODUCT((economics!$AG$2:$AG$167=$B51)*(economics!$D$2:$D$167="whr")*economics!$AI$2:$AI$167*(_xlfn.NORM.DIST(BC$3,economics!$AK$2:$AK$167,economics!$AJ$2:$AJ$167,TRUE)-_xlfn.NORM.DIST(BC$30,economics!$AK$2:$AK$167,economics!$AJ$2:$AJ$167,TRUE))*economics!$AM$2:$AM$167))/(SUMPRODUCT((economics!$AG$2:$AG$167=$B51)*(economics!$D$2:$D$167="whr")*economics!$AI$2:$AI$167*(_xlfn.NORM.DIST(BC$3,economics!$AK$2:$AK$167,economics!$AJ$2:$AJ$167,TRUE)-_xlfn.NORM.DIST(BC$30,economics!$AK$2:$AK$167,economics!$AJ$2:$AJ$167,TRUE)))),"")</f>
        <v/>
      </c>
      <c r="BD51" t="str">
        <f t="array" ref="BD51">IFERROR((SUMPRODUCT((economics!$AG$2:$AG$167=$B51)*(economics!$D$2:$D$167="whr")*economics!$AI$2:$AI$167*(_xlfn.NORM.DIST(BD$3,economics!$AK$2:$AK$167,economics!$AJ$2:$AJ$167,TRUE)-_xlfn.NORM.DIST(BD$30,economics!$AK$2:$AK$167,economics!$AJ$2:$AJ$167,TRUE))*economics!$AM$2:$AM$167))/(SUMPRODUCT((economics!$AG$2:$AG$167=$B51)*(economics!$D$2:$D$167="whr")*economics!$AI$2:$AI$167*(_xlfn.NORM.DIST(BD$3,economics!$AK$2:$AK$167,economics!$AJ$2:$AJ$167,TRUE)-_xlfn.NORM.DIST(BD$30,economics!$AK$2:$AK$167,economics!$AJ$2:$AJ$167,TRUE)))),"")</f>
        <v/>
      </c>
      <c r="BE51" t="str">
        <f t="array" ref="BE51">IFERROR((SUMPRODUCT((economics!$AG$2:$AG$167=$B51)*(economics!$D$2:$D$167="whr")*economics!$AI$2:$AI$167*(_xlfn.NORM.DIST(BE$3,economics!$AK$2:$AK$167,economics!$AJ$2:$AJ$167,TRUE)-_xlfn.NORM.DIST(BE$30,economics!$AK$2:$AK$167,economics!$AJ$2:$AJ$167,TRUE))*economics!$AM$2:$AM$167))/(SUMPRODUCT((economics!$AG$2:$AG$167=$B51)*(economics!$D$2:$D$167="whr")*economics!$AI$2:$AI$167*(_xlfn.NORM.DIST(BE$3,economics!$AK$2:$AK$167,economics!$AJ$2:$AJ$167,TRUE)-_xlfn.NORM.DIST(BE$30,economics!$AK$2:$AK$167,economics!$AJ$2:$AJ$167,TRUE)))),"")</f>
        <v/>
      </c>
      <c r="BF51" t="str">
        <f t="array" ref="BF51">IFERROR((SUMPRODUCT((economics!$AG$2:$AG$167=$B51)*(economics!$D$2:$D$167="whr")*economics!$AI$2:$AI$167*(_xlfn.NORM.DIST(BF$3,economics!$AK$2:$AK$167,economics!$AJ$2:$AJ$167,TRUE)-_xlfn.NORM.DIST(BF$30,economics!$AK$2:$AK$167,economics!$AJ$2:$AJ$167,TRUE))*economics!$AM$2:$AM$167))/(SUMPRODUCT((economics!$AG$2:$AG$167=$B51)*(economics!$D$2:$D$167="whr")*economics!$AI$2:$AI$167*(_xlfn.NORM.DIST(BF$3,economics!$AK$2:$AK$167,economics!$AJ$2:$AJ$167,TRUE)-_xlfn.NORM.DIST(BF$30,economics!$AK$2:$AK$167,economics!$AJ$2:$AJ$167,TRUE)))),"")</f>
        <v/>
      </c>
      <c r="BG51" t="str">
        <f t="array" ref="BG51">IFERROR((SUMPRODUCT((economics!$AG$2:$AG$167=$B51)*(economics!$D$2:$D$167="whr")*economics!$AI$2:$AI$167*(_xlfn.NORM.DIST(BG$3,economics!$AK$2:$AK$167,economics!$AJ$2:$AJ$167,TRUE)-_xlfn.NORM.DIST(BG$30,economics!$AK$2:$AK$167,economics!$AJ$2:$AJ$167,TRUE))*economics!$AM$2:$AM$167))/(SUMPRODUCT((economics!$AG$2:$AG$167=$B51)*(economics!$D$2:$D$167="whr")*economics!$AI$2:$AI$167*(_xlfn.NORM.DIST(BG$3,economics!$AK$2:$AK$167,economics!$AJ$2:$AJ$167,TRUE)-_xlfn.NORM.DIST(BG$30,economics!$AK$2:$AK$167,economics!$AJ$2:$AJ$167,TRUE)))),"")</f>
        <v/>
      </c>
      <c r="BH51" t="str">
        <f t="array" ref="BH51">IFERROR((SUMPRODUCT((economics!$AG$2:$AG$167=$B51)*(economics!$D$2:$D$167="whr")*economics!$AI$2:$AI$167*(_xlfn.NORM.DIST(BH$3,economics!$AK$2:$AK$167,economics!$AJ$2:$AJ$167,TRUE)-_xlfn.NORM.DIST(BH$30,economics!$AK$2:$AK$167,economics!$AJ$2:$AJ$167,TRUE))*economics!$AM$2:$AM$167))/(SUMPRODUCT((economics!$AG$2:$AG$167=$B51)*(economics!$D$2:$D$167="whr")*economics!$AI$2:$AI$167*(_xlfn.NORM.DIST(BH$3,economics!$AK$2:$AK$167,economics!$AJ$2:$AJ$167,TRUE)-_xlfn.NORM.DIST(BH$30,economics!$AK$2:$AK$167,economics!$AJ$2:$AJ$167,TRUE)))),"")</f>
        <v/>
      </c>
      <c r="BI51" t="str">
        <f t="array" ref="BI51">IFERROR((SUMPRODUCT((economics!$AG$2:$AG$167=$B51)*(economics!$D$2:$D$167="whr")*economics!$AI$2:$AI$167*(_xlfn.NORM.DIST(BI$3,economics!$AK$2:$AK$167,economics!$AJ$2:$AJ$167,TRUE)-_xlfn.NORM.DIST(BI$30,economics!$AK$2:$AK$167,economics!$AJ$2:$AJ$167,TRUE))*economics!$AM$2:$AM$167))/(SUMPRODUCT((economics!$AG$2:$AG$167=$B51)*(economics!$D$2:$D$167="whr")*economics!$AI$2:$AI$167*(_xlfn.NORM.DIST(BI$3,economics!$AK$2:$AK$167,economics!$AJ$2:$AJ$167,TRUE)-_xlfn.NORM.DIST(BI$30,economics!$AK$2:$AK$167,economics!$AJ$2:$AJ$167,TRUE)))),"")</f>
        <v/>
      </c>
      <c r="BJ51" t="str">
        <f t="array" ref="BJ51">IFERROR((SUMPRODUCT((economics!$AG$2:$AG$167=$B51)*(economics!$D$2:$D$167="whr")*economics!$AI$2:$AI$167*(_xlfn.NORM.DIST(BJ$3,economics!$AK$2:$AK$167,economics!$AJ$2:$AJ$167,TRUE)-_xlfn.NORM.DIST(BJ$30,economics!$AK$2:$AK$167,economics!$AJ$2:$AJ$167,TRUE))*economics!$AM$2:$AM$167))/(SUMPRODUCT((economics!$AG$2:$AG$167=$B51)*(economics!$D$2:$D$167="whr")*economics!$AI$2:$AI$167*(_xlfn.NORM.DIST(BJ$3,economics!$AK$2:$AK$167,economics!$AJ$2:$AJ$167,TRUE)-_xlfn.NORM.DIST(BJ$30,economics!$AK$2:$AK$167,economics!$AJ$2:$AJ$167,TRUE)))),"")</f>
        <v/>
      </c>
      <c r="BK51" t="str">
        <f t="array" ref="BK51">IFERROR((SUMPRODUCT((economics!$AG$2:$AG$167=$B51)*(economics!$D$2:$D$167="whr")*economics!$AI$2:$AI$167*(_xlfn.NORM.DIST(BK$3,economics!$AK$2:$AK$167,economics!$AJ$2:$AJ$167,TRUE)-_xlfn.NORM.DIST(BK$30,economics!$AK$2:$AK$167,economics!$AJ$2:$AJ$167,TRUE))*economics!$AM$2:$AM$167))/(SUMPRODUCT((economics!$AG$2:$AG$167=$B51)*(economics!$D$2:$D$167="whr")*economics!$AI$2:$AI$167*(_xlfn.NORM.DIST(BK$3,economics!$AK$2:$AK$167,economics!$AJ$2:$AJ$167,TRUE)-_xlfn.NORM.DIST(BK$30,economics!$AK$2:$AK$167,economics!$AJ$2:$AJ$167,TRUE)))),"")</f>
        <v/>
      </c>
      <c r="BL51" t="str">
        <f t="array" ref="BL51">IFERROR((SUMPRODUCT((economics!$AG$2:$AG$167=$B51)*(economics!$D$2:$D$167="whr")*economics!$AI$2:$AI$167*(_xlfn.NORM.DIST(BL$3,economics!$AK$2:$AK$167,economics!$AJ$2:$AJ$167,TRUE)-_xlfn.NORM.DIST(BL$30,economics!$AK$2:$AK$167,economics!$AJ$2:$AJ$167,TRUE))*economics!$AM$2:$AM$167))/(SUMPRODUCT((economics!$AG$2:$AG$167=$B51)*(economics!$D$2:$D$167="whr")*economics!$AI$2:$AI$167*(_xlfn.NORM.DIST(BL$3,economics!$AK$2:$AK$167,economics!$AJ$2:$AJ$167,TRUE)-_xlfn.NORM.DIST(BL$30,economics!$AK$2:$AK$167,economics!$AJ$2:$AJ$167,TRUE)))),"")</f>
        <v/>
      </c>
      <c r="BM51" t="str">
        <f t="array" ref="BM51">IFERROR((SUMPRODUCT((economics!$AG$2:$AG$167=$B51)*(economics!$D$2:$D$167="whr")*economics!$AI$2:$AI$167*(_xlfn.NORM.DIST(BM$3,economics!$AK$2:$AK$167,economics!$AJ$2:$AJ$167,TRUE)-_xlfn.NORM.DIST(BM$30,economics!$AK$2:$AK$167,economics!$AJ$2:$AJ$167,TRUE))*economics!$AM$2:$AM$167))/(SUMPRODUCT((economics!$AG$2:$AG$167=$B51)*(economics!$D$2:$D$167="whr")*economics!$AI$2:$AI$167*(_xlfn.NORM.DIST(BM$3,economics!$AK$2:$AK$167,economics!$AJ$2:$AJ$167,TRUE)-_xlfn.NORM.DIST(BM$30,economics!$AK$2:$AK$167,economics!$AJ$2:$AJ$167,TRUE)))),"")</f>
        <v/>
      </c>
      <c r="BN51" t="str">
        <f t="array" ref="BN51">IFERROR((SUMPRODUCT((economics!$AG$2:$AG$167=$B51)*(economics!$D$2:$D$167="whr")*economics!$AI$2:$AI$167*(_xlfn.NORM.DIST(BN$3,economics!$AK$2:$AK$167,economics!$AJ$2:$AJ$167,TRUE)-_xlfn.NORM.DIST(BN$30,economics!$AK$2:$AK$167,economics!$AJ$2:$AJ$167,TRUE))*economics!$AM$2:$AM$167))/(SUMPRODUCT((economics!$AG$2:$AG$167=$B51)*(economics!$D$2:$D$167="whr")*economics!$AI$2:$AI$167*(_xlfn.NORM.DIST(BN$3,economics!$AK$2:$AK$167,economics!$AJ$2:$AJ$167,TRUE)-_xlfn.NORM.DIST(BN$30,economics!$AK$2:$AK$167,economics!$AJ$2:$AJ$167,TRUE)))),"")</f>
        <v/>
      </c>
      <c r="BO51" t="str">
        <f t="array" ref="BO51">IFERROR((SUMPRODUCT((economics!$AG$2:$AG$167=$B51)*(economics!$D$2:$D$167="whr")*economics!$AI$2:$AI$167*(_xlfn.NORM.DIST(BO$3,economics!$AK$2:$AK$167,economics!$AJ$2:$AJ$167,TRUE)-_xlfn.NORM.DIST(BO$30,economics!$AK$2:$AK$167,economics!$AJ$2:$AJ$167,TRUE))*economics!$AM$2:$AM$167))/(SUMPRODUCT((economics!$AG$2:$AG$167=$B51)*(economics!$D$2:$D$167="whr")*economics!$AI$2:$AI$167*(_xlfn.NORM.DIST(BO$3,economics!$AK$2:$AK$167,economics!$AJ$2:$AJ$167,TRUE)-_xlfn.NORM.DIST(BO$30,economics!$AK$2:$AK$167,economics!$AJ$2:$AJ$167,TRUE)))),"")</f>
        <v/>
      </c>
      <c r="BP51" t="str">
        <f t="array" ref="BP51">IFERROR((SUMPRODUCT((economics!$AG$2:$AG$167=$B51)*(economics!$D$2:$D$167="whr")*economics!$AI$2:$AI$167*(_xlfn.NORM.DIST(BP$3,economics!$AK$2:$AK$167,economics!$AJ$2:$AJ$167,TRUE)-_xlfn.NORM.DIST(BP$30,economics!$AK$2:$AK$167,economics!$AJ$2:$AJ$167,TRUE))*economics!$AM$2:$AM$167))/(SUMPRODUCT((economics!$AG$2:$AG$167=$B51)*(economics!$D$2:$D$167="whr")*economics!$AI$2:$AI$167*(_xlfn.NORM.DIST(BP$3,economics!$AK$2:$AK$167,economics!$AJ$2:$AJ$167,TRUE)-_xlfn.NORM.DIST(BP$30,economics!$AK$2:$AK$167,economics!$AJ$2:$AJ$167,TRUE)))),"")</f>
        <v/>
      </c>
      <c r="BQ51" t="str">
        <f t="array" ref="BQ51">IFERROR((SUMPRODUCT((economics!$AG$2:$AG$167=$B51)*(economics!$D$2:$D$167="whr")*economics!$AI$2:$AI$167*(_xlfn.NORM.DIST(BQ$3,economics!$AK$2:$AK$167,economics!$AJ$2:$AJ$167,TRUE)-_xlfn.NORM.DIST(BQ$30,economics!$AK$2:$AK$167,economics!$AJ$2:$AJ$167,TRUE))*economics!$AM$2:$AM$167))/(SUMPRODUCT((economics!$AG$2:$AG$167=$B51)*(economics!$D$2:$D$167="whr")*economics!$AI$2:$AI$167*(_xlfn.NORM.DIST(BQ$3,economics!$AK$2:$AK$167,economics!$AJ$2:$AJ$167,TRUE)-_xlfn.NORM.DIST(BQ$30,economics!$AK$2:$AK$167,economics!$AJ$2:$AJ$167,TRUE)))),"")</f>
        <v/>
      </c>
      <c r="BR51" t="str">
        <f t="array" ref="BR51">IFERROR((SUMPRODUCT((economics!$AG$2:$AG$167=$B51)*(economics!$D$2:$D$167="whr")*economics!$AI$2:$AI$167*(_xlfn.NORM.DIST(BR$3,economics!$AK$2:$AK$167,economics!$AJ$2:$AJ$167,TRUE)-_xlfn.NORM.DIST(BR$30,economics!$AK$2:$AK$167,economics!$AJ$2:$AJ$167,TRUE))*economics!$AM$2:$AM$167))/(SUMPRODUCT((economics!$AG$2:$AG$167=$B51)*(economics!$D$2:$D$167="whr")*economics!$AI$2:$AI$167*(_xlfn.NORM.DIST(BR$3,economics!$AK$2:$AK$167,economics!$AJ$2:$AJ$167,TRUE)-_xlfn.NORM.DIST(BR$30,economics!$AK$2:$AK$167,economics!$AJ$2:$AJ$167,TRUE)))),"")</f>
        <v/>
      </c>
      <c r="BS51" t="str">
        <f t="array" ref="BS51">IFERROR((SUMPRODUCT((economics!$AG$2:$AG$167=$B51)*(economics!$D$2:$D$167="whr")*economics!$AI$2:$AI$167*(_xlfn.NORM.DIST(BS$3,economics!$AK$2:$AK$167,economics!$AJ$2:$AJ$167,TRUE)-_xlfn.NORM.DIST(BS$30,economics!$AK$2:$AK$167,economics!$AJ$2:$AJ$167,TRUE))*economics!$AM$2:$AM$167))/(SUMPRODUCT((economics!$AG$2:$AG$167=$B51)*(economics!$D$2:$D$167="whr")*economics!$AI$2:$AI$167*(_xlfn.NORM.DIST(BS$3,economics!$AK$2:$AK$167,economics!$AJ$2:$AJ$167,TRUE)-_xlfn.NORM.DIST(BS$30,economics!$AK$2:$AK$167,economics!$AJ$2:$AJ$167,TRUE)))),"")</f>
        <v/>
      </c>
      <c r="BT51" t="str">
        <f t="array" ref="BT51">IFERROR((SUMPRODUCT((economics!$AG$2:$AG$167=$B51)*(economics!$D$2:$D$167="whr")*economics!$AI$2:$AI$167*(_xlfn.NORM.DIST(BT$3,economics!$AK$2:$AK$167,economics!$AJ$2:$AJ$167,TRUE)-_xlfn.NORM.DIST(BT$30,economics!$AK$2:$AK$167,economics!$AJ$2:$AJ$167,TRUE))*economics!$AM$2:$AM$167))/(SUMPRODUCT((economics!$AG$2:$AG$167=$B51)*(economics!$D$2:$D$167="whr")*economics!$AI$2:$AI$167*(_xlfn.NORM.DIST(BT$3,economics!$AK$2:$AK$167,economics!$AJ$2:$AJ$167,TRUE)-_xlfn.NORM.DIST(BT$30,economics!$AK$2:$AK$167,economics!$AJ$2:$AJ$167,TRUE)))),"")</f>
        <v/>
      </c>
      <c r="BU51" t="str">
        <f t="array" ref="BU51">IFERROR((SUMPRODUCT((economics!$AG$2:$AG$167=$B51)*(economics!$D$2:$D$167="whr")*economics!$AI$2:$AI$167*(_xlfn.NORM.DIST(BU$3,economics!$AK$2:$AK$167,economics!$AJ$2:$AJ$167,TRUE)-_xlfn.NORM.DIST(BU$30,economics!$AK$2:$AK$167,economics!$AJ$2:$AJ$167,TRUE))*economics!$AM$2:$AM$167))/(SUMPRODUCT((economics!$AG$2:$AG$167=$B51)*(economics!$D$2:$D$167="whr")*economics!$AI$2:$AI$167*(_xlfn.NORM.DIST(BU$3,economics!$AK$2:$AK$167,economics!$AJ$2:$AJ$167,TRUE)-_xlfn.NORM.DIST(BU$30,economics!$AK$2:$AK$167,economics!$AJ$2:$AJ$167,TRUE)))),"")</f>
        <v/>
      </c>
      <c r="BV51" t="str">
        <f t="array" ref="BV51">IFERROR((SUMPRODUCT((economics!$AG$2:$AG$167=$B51)*(economics!$D$2:$D$167="whr")*economics!$AI$2:$AI$167*(_xlfn.NORM.DIST(BV$3,economics!$AK$2:$AK$167,economics!$AJ$2:$AJ$167,TRUE)-_xlfn.NORM.DIST(BV$30,economics!$AK$2:$AK$167,economics!$AJ$2:$AJ$167,TRUE))*economics!$AM$2:$AM$167))/(SUMPRODUCT((economics!$AG$2:$AG$167=$B51)*(economics!$D$2:$D$167="whr")*economics!$AI$2:$AI$167*(_xlfn.NORM.DIST(BV$3,economics!$AK$2:$AK$167,economics!$AJ$2:$AJ$167,TRUE)-_xlfn.NORM.DIST(BV$30,economics!$AK$2:$AK$167,economics!$AJ$2:$AJ$167,TRUE)))),"")</f>
        <v/>
      </c>
      <c r="BW51" t="str">
        <f t="array" ref="BW51">IFERROR((SUMPRODUCT((economics!$AG$2:$AG$167=$B51)*(economics!$D$2:$D$167="whr")*economics!$AI$2:$AI$167*(_xlfn.NORM.DIST(BW$3,economics!$AK$2:$AK$167,economics!$AJ$2:$AJ$167,TRUE)-_xlfn.NORM.DIST(BW$30,economics!$AK$2:$AK$167,economics!$AJ$2:$AJ$167,TRUE))*economics!$AM$2:$AM$167))/(SUMPRODUCT((economics!$AG$2:$AG$167=$B51)*(economics!$D$2:$D$167="whr")*economics!$AI$2:$AI$167*(_xlfn.NORM.DIST(BW$3,economics!$AK$2:$AK$167,economics!$AJ$2:$AJ$167,TRUE)-_xlfn.NORM.DIST(BW$30,economics!$AK$2:$AK$167,economics!$AJ$2:$AJ$167,TRUE)))),"")</f>
        <v/>
      </c>
      <c r="BX51" t="str">
        <f t="array" ref="BX51">IFERROR((SUMPRODUCT((economics!$AG$2:$AG$167=$B51)*(economics!$D$2:$D$167="whr")*economics!$AI$2:$AI$167*(_xlfn.NORM.DIST(BX$3,economics!$AK$2:$AK$167,economics!$AJ$2:$AJ$167,TRUE)-_xlfn.NORM.DIST(BX$30,economics!$AK$2:$AK$167,economics!$AJ$2:$AJ$167,TRUE))*economics!$AM$2:$AM$167))/(SUMPRODUCT((economics!$AG$2:$AG$167=$B51)*(economics!$D$2:$D$167="whr")*economics!$AI$2:$AI$167*(_xlfn.NORM.DIST(BX$3,economics!$AK$2:$AK$167,economics!$AJ$2:$AJ$167,TRUE)-_xlfn.NORM.DIST(BX$30,economics!$AK$2:$AK$167,economics!$AJ$2:$AJ$167,TRUE)))),"")</f>
        <v/>
      </c>
      <c r="BY51" t="str">
        <f t="array" ref="BY51">IFERROR((SUMPRODUCT((economics!$AG$2:$AG$167=$B51)*(economics!$D$2:$D$167="whr")*economics!$AI$2:$AI$167*(_xlfn.NORM.DIST(BY$3,economics!$AK$2:$AK$167,economics!$AJ$2:$AJ$167,TRUE)-_xlfn.NORM.DIST(BY$30,economics!$AK$2:$AK$167,economics!$AJ$2:$AJ$167,TRUE))*economics!$AM$2:$AM$167))/(SUMPRODUCT((economics!$AG$2:$AG$167=$B51)*(economics!$D$2:$D$167="whr")*economics!$AI$2:$AI$167*(_xlfn.NORM.DIST(BY$3,economics!$AK$2:$AK$167,economics!$AJ$2:$AJ$167,TRUE)-_xlfn.NORM.DIST(BY$30,economics!$AK$2:$AK$167,economics!$AJ$2:$AJ$167,TRUE)))),"")</f>
        <v/>
      </c>
      <c r="BZ51" t="str">
        <f t="array" ref="BZ51">IFERROR((SUMPRODUCT((economics!$AG$2:$AG$167=$B51)*(economics!$D$2:$D$167="whr")*economics!$AI$2:$AI$167*(_xlfn.NORM.DIST(BZ$3,economics!$AK$2:$AK$167,economics!$AJ$2:$AJ$167,TRUE)-_xlfn.NORM.DIST(BZ$30,economics!$AK$2:$AK$167,economics!$AJ$2:$AJ$167,TRUE))*economics!$AM$2:$AM$167))/(SUMPRODUCT((economics!$AG$2:$AG$167=$B51)*(economics!$D$2:$D$167="whr")*economics!$AI$2:$AI$167*(_xlfn.NORM.DIST(BZ$3,economics!$AK$2:$AK$167,economics!$AJ$2:$AJ$167,TRUE)-_xlfn.NORM.DIST(BZ$30,economics!$AK$2:$AK$167,economics!$AJ$2:$AJ$167,TRUE)))),"")</f>
        <v/>
      </c>
      <c r="CA51" t="str">
        <f t="array" ref="CA51">IFERROR((SUMPRODUCT((economics!$AG$2:$AG$167=$B51)*(economics!$D$2:$D$167="whr")*economics!$AI$2:$AI$167*(_xlfn.NORM.DIST(CA$3,economics!$AK$2:$AK$167,economics!$AJ$2:$AJ$167,TRUE)-_xlfn.NORM.DIST(CA$30,economics!$AK$2:$AK$167,economics!$AJ$2:$AJ$167,TRUE))*economics!$AM$2:$AM$167))/(SUMPRODUCT((economics!$AG$2:$AG$167=$B51)*(economics!$D$2:$D$167="whr")*economics!$AI$2:$AI$167*(_xlfn.NORM.DIST(CA$3,economics!$AK$2:$AK$167,economics!$AJ$2:$AJ$167,TRUE)-_xlfn.NORM.DIST(CA$30,economics!$AK$2:$AK$167,economics!$AJ$2:$AJ$167,TRUE)))),"")</f>
        <v/>
      </c>
      <c r="CB51" t="str">
        <f t="array" ref="CB51">IFERROR((SUMPRODUCT((economics!$AG$2:$AG$167=$B51)*(economics!$D$2:$D$167="whr")*economics!$AI$2:$AI$167*(_xlfn.NORM.DIST(CB$3,economics!$AK$2:$AK$167,economics!$AJ$2:$AJ$167,TRUE)-_xlfn.NORM.DIST(CB$30,economics!$AK$2:$AK$167,economics!$AJ$2:$AJ$167,TRUE))*economics!$AM$2:$AM$167))/(SUMPRODUCT((economics!$AG$2:$AG$167=$B51)*(economics!$D$2:$D$167="whr")*economics!$AI$2:$AI$167*(_xlfn.NORM.DIST(CB$3,economics!$AK$2:$AK$167,economics!$AJ$2:$AJ$167,TRUE)-_xlfn.NORM.DIST(CB$30,economics!$AK$2:$AK$167,economics!$AJ$2:$AJ$167,TRUE)))),"")</f>
        <v/>
      </c>
      <c r="CC51" t="str">
        <f t="array" ref="CC51">IFERROR((SUMPRODUCT((economics!$AG$2:$AG$167=$B51)*(economics!$D$2:$D$167="whr")*economics!$AI$2:$AI$167*(_xlfn.NORM.DIST(CC$3,economics!$AK$2:$AK$167,economics!$AJ$2:$AJ$167,TRUE)-_xlfn.NORM.DIST(CC$30,economics!$AK$2:$AK$167,economics!$AJ$2:$AJ$167,TRUE))*economics!$AM$2:$AM$167))/(SUMPRODUCT((economics!$AG$2:$AG$167=$B51)*(economics!$D$2:$D$167="whr")*economics!$AI$2:$AI$167*(_xlfn.NORM.DIST(CC$3,economics!$AK$2:$AK$167,economics!$AJ$2:$AJ$167,TRUE)-_xlfn.NORM.DIST(CC$30,economics!$AK$2:$AK$167,economics!$AJ$2:$AJ$167,TRUE)))),"")</f>
        <v/>
      </c>
      <c r="CD51" t="str">
        <f t="array" ref="CD51">IFERROR((SUMPRODUCT((economics!$AG$2:$AG$167=$B51)*(economics!$D$2:$D$167="whr")*economics!$AI$2:$AI$167*(_xlfn.NORM.DIST(CD$3,economics!$AK$2:$AK$167,economics!$AJ$2:$AJ$167,TRUE)-_xlfn.NORM.DIST(CD$30,economics!$AK$2:$AK$167,economics!$AJ$2:$AJ$167,TRUE))*economics!$AM$2:$AM$167))/(SUMPRODUCT((economics!$AG$2:$AG$167=$B51)*(economics!$D$2:$D$167="whr")*economics!$AI$2:$AI$167*(_xlfn.NORM.DIST(CD$3,economics!$AK$2:$AK$167,economics!$AJ$2:$AJ$167,TRUE)-_xlfn.NORM.DIST(CD$30,economics!$AK$2:$AK$167,economics!$AJ$2:$AJ$167,TRUE)))),"")</f>
        <v/>
      </c>
      <c r="CE51" t="str">
        <f t="array" ref="CE51">IFERROR((SUMPRODUCT((economics!$AG$2:$AG$167=$B51)*(economics!$D$2:$D$167="whr")*economics!$AI$2:$AI$167*(_xlfn.NORM.DIST(CE$3,economics!$AK$2:$AK$167,economics!$AJ$2:$AJ$167,TRUE)-_xlfn.NORM.DIST(CE$30,economics!$AK$2:$AK$167,economics!$AJ$2:$AJ$167,TRUE))*economics!$AM$2:$AM$167))/(SUMPRODUCT((economics!$AG$2:$AG$167=$B51)*(economics!$D$2:$D$167="whr")*economics!$AI$2:$AI$167*(_xlfn.NORM.DIST(CE$3,economics!$AK$2:$AK$167,economics!$AJ$2:$AJ$167,TRUE)-_xlfn.NORM.DIST(CE$30,economics!$AK$2:$AK$167,economics!$AJ$2:$AJ$167,TRUE)))),"")</f>
        <v/>
      </c>
      <c r="CF51" t="str">
        <f t="array" ref="CF51">IFERROR((SUMPRODUCT((economics!$AG$2:$AG$167=$B51)*(economics!$D$2:$D$167="whr")*economics!$AI$2:$AI$167*(_xlfn.NORM.DIST(CF$3,economics!$AK$2:$AK$167,economics!$AJ$2:$AJ$167,TRUE)-_xlfn.NORM.DIST(CF$30,economics!$AK$2:$AK$167,economics!$AJ$2:$AJ$167,TRUE))*economics!$AM$2:$AM$167))/(SUMPRODUCT((economics!$AG$2:$AG$167=$B51)*(economics!$D$2:$D$167="whr")*economics!$AI$2:$AI$167*(_xlfn.NORM.DIST(CF$3,economics!$AK$2:$AK$167,economics!$AJ$2:$AJ$167,TRUE)-_xlfn.NORM.DIST(CF$30,economics!$AK$2:$AK$167,economics!$AJ$2:$AJ$167,TRUE)))),"")</f>
        <v/>
      </c>
      <c r="CG51" t="str">
        <f t="array" ref="CG51">IFERROR((SUMPRODUCT((economics!$AG$2:$AG$167=$B51)*(economics!$D$2:$D$167="whr")*economics!$AI$2:$AI$167*(_xlfn.NORM.DIST(CG$3,economics!$AK$2:$AK$167,economics!$AJ$2:$AJ$167,TRUE)-_xlfn.NORM.DIST(CG$30,economics!$AK$2:$AK$167,economics!$AJ$2:$AJ$167,TRUE))*economics!$AM$2:$AM$167))/(SUMPRODUCT((economics!$AG$2:$AG$167=$B51)*(economics!$D$2:$D$167="whr")*economics!$AI$2:$AI$167*(_xlfn.NORM.DIST(CG$3,economics!$AK$2:$AK$167,economics!$AJ$2:$AJ$167,TRUE)-_xlfn.NORM.DIST(CG$30,economics!$AK$2:$AK$167,economics!$AJ$2:$AJ$167,TRUE)))),"")</f>
        <v/>
      </c>
      <c r="CH51" t="str">
        <f t="array" ref="CH51">IFERROR((SUMPRODUCT((economics!$AG$2:$AG$167=$B51)*(economics!$D$2:$D$167="whr")*economics!$AI$2:$AI$167*(_xlfn.NORM.DIST(CH$3,economics!$AK$2:$AK$167,economics!$AJ$2:$AJ$167,TRUE)-_xlfn.NORM.DIST(CH$30,economics!$AK$2:$AK$167,economics!$AJ$2:$AJ$167,TRUE))*economics!$AM$2:$AM$167))/(SUMPRODUCT((economics!$AG$2:$AG$167=$B51)*(economics!$D$2:$D$167="whr")*economics!$AI$2:$AI$167*(_xlfn.NORM.DIST(CH$3,economics!$AK$2:$AK$167,economics!$AJ$2:$AJ$167,TRUE)-_xlfn.NORM.DIST(CH$30,economics!$AK$2:$AK$167,economics!$AJ$2:$AJ$167,TRUE)))),"")</f>
        <v/>
      </c>
    </row>
    <row r="52" spans="1:86" x14ac:dyDescent="0.35">
      <c r="A52" t="str">
        <f t="shared" si="0"/>
        <v>road vehicles 29</v>
      </c>
      <c r="B52">
        <f t="shared" si="0"/>
        <v>29</v>
      </c>
      <c r="E52" t="str">
        <f t="array" ref="E52">IFERROR((SUMPRODUCT((economics!$AG$2:$AG$167=$B52)*(economics!$D$2:$D$167="whr")*economics!$AI$2:$AI$167*(_xlfn.NORM.DIST(E$3,economics!$AK$2:$AK$167,economics!$AJ$2:$AJ$167,TRUE)-_xlfn.NORM.DIST(E$30,economics!$AK$2:$AK$167,economics!$AJ$2:$AJ$167,TRUE))*economics!$AM$2:$AM$167))/(SUMPRODUCT((economics!$AG$2:$AG$167=$B52)*(economics!$D$2:$D$167="whr")*economics!$AI$2:$AI$167*(_xlfn.NORM.DIST(E$3,economics!$AK$2:$AK$167,economics!$AJ$2:$AJ$167,TRUE)-_xlfn.NORM.DIST(E$30,economics!$AK$2:$AK$167,economics!$AJ$2:$AJ$167,TRUE)))),"")</f>
        <v/>
      </c>
      <c r="F52" t="str">
        <f t="array" ref="F52">IFERROR((SUMPRODUCT((economics!$AG$2:$AG$167=$B52)*(economics!$D$2:$D$167="whr")*economics!$AI$2:$AI$167*(_xlfn.NORM.DIST(F$3,economics!$AK$2:$AK$167,economics!$AJ$2:$AJ$167,TRUE)-_xlfn.NORM.DIST(F$30,economics!$AK$2:$AK$167,economics!$AJ$2:$AJ$167,TRUE))*economics!$AM$2:$AM$167))/(SUMPRODUCT((economics!$AG$2:$AG$167=$B52)*(economics!$D$2:$D$167="whr")*economics!$AI$2:$AI$167*(_xlfn.NORM.DIST(F$3,economics!$AK$2:$AK$167,economics!$AJ$2:$AJ$167,TRUE)-_xlfn.NORM.DIST(F$30,economics!$AK$2:$AK$167,economics!$AJ$2:$AJ$167,TRUE)))),"")</f>
        <v/>
      </c>
      <c r="G52" t="str">
        <f t="array" ref="G52">IFERROR((SUMPRODUCT((economics!$AG$2:$AG$167=$B52)*(economics!$D$2:$D$167="whr")*economics!$AI$2:$AI$167*(_xlfn.NORM.DIST(G$3,economics!$AK$2:$AK$167,economics!$AJ$2:$AJ$167,TRUE)-_xlfn.NORM.DIST(G$30,economics!$AK$2:$AK$167,economics!$AJ$2:$AJ$167,TRUE))*economics!$AM$2:$AM$167))/(SUMPRODUCT((economics!$AG$2:$AG$167=$B52)*(economics!$D$2:$D$167="whr")*economics!$AI$2:$AI$167*(_xlfn.NORM.DIST(G$3,economics!$AK$2:$AK$167,economics!$AJ$2:$AJ$167,TRUE)-_xlfn.NORM.DIST(G$30,economics!$AK$2:$AK$167,economics!$AJ$2:$AJ$167,TRUE)))),"")</f>
        <v/>
      </c>
      <c r="H52" t="str">
        <f t="array" ref="H52">IFERROR((SUMPRODUCT((economics!$AG$2:$AG$167=$B52)*(economics!$D$2:$D$167="whr")*economics!$AI$2:$AI$167*(_xlfn.NORM.DIST(H$3,economics!$AK$2:$AK$167,economics!$AJ$2:$AJ$167,TRUE)-_xlfn.NORM.DIST(H$30,economics!$AK$2:$AK$167,economics!$AJ$2:$AJ$167,TRUE))*economics!$AM$2:$AM$167))/(SUMPRODUCT((economics!$AG$2:$AG$167=$B52)*(economics!$D$2:$D$167="whr")*economics!$AI$2:$AI$167*(_xlfn.NORM.DIST(H$3,economics!$AK$2:$AK$167,economics!$AJ$2:$AJ$167,TRUE)-_xlfn.NORM.DIST(H$30,economics!$AK$2:$AK$167,economics!$AJ$2:$AJ$167,TRUE)))),"")</f>
        <v/>
      </c>
      <c r="I52" t="str">
        <f t="array" ref="I52">IFERROR((SUMPRODUCT((economics!$AG$2:$AG$167=$B52)*(economics!$D$2:$D$167="whr")*economics!$AI$2:$AI$167*(_xlfn.NORM.DIST(I$3,economics!$AK$2:$AK$167,economics!$AJ$2:$AJ$167,TRUE)-_xlfn.NORM.DIST(I$30,economics!$AK$2:$AK$167,economics!$AJ$2:$AJ$167,TRUE))*economics!$AM$2:$AM$167))/(SUMPRODUCT((economics!$AG$2:$AG$167=$B52)*(economics!$D$2:$D$167="whr")*economics!$AI$2:$AI$167*(_xlfn.NORM.DIST(I$3,economics!$AK$2:$AK$167,economics!$AJ$2:$AJ$167,TRUE)-_xlfn.NORM.DIST(I$30,economics!$AK$2:$AK$167,economics!$AJ$2:$AJ$167,TRUE)))),"")</f>
        <v/>
      </c>
      <c r="J52" t="str">
        <f t="array" ref="J52">IFERROR((SUMPRODUCT((economics!$AG$2:$AG$167=$B52)*(economics!$D$2:$D$167="whr")*economics!$AI$2:$AI$167*(_xlfn.NORM.DIST(J$3,economics!$AK$2:$AK$167,economics!$AJ$2:$AJ$167,TRUE)-_xlfn.NORM.DIST(J$30,economics!$AK$2:$AK$167,economics!$AJ$2:$AJ$167,TRUE))*economics!$AM$2:$AM$167))/(SUMPRODUCT((economics!$AG$2:$AG$167=$B52)*(economics!$D$2:$D$167="whr")*economics!$AI$2:$AI$167*(_xlfn.NORM.DIST(J$3,economics!$AK$2:$AK$167,economics!$AJ$2:$AJ$167,TRUE)-_xlfn.NORM.DIST(J$30,economics!$AK$2:$AK$167,economics!$AJ$2:$AJ$167,TRUE)))),"")</f>
        <v/>
      </c>
      <c r="K52" t="str">
        <f t="array" ref="K52">IFERROR((SUMPRODUCT((economics!$AG$2:$AG$167=$B52)*(economics!$D$2:$D$167="whr")*economics!$AI$2:$AI$167*(_xlfn.NORM.DIST(K$3,economics!$AK$2:$AK$167,economics!$AJ$2:$AJ$167,TRUE)-_xlfn.NORM.DIST(K$30,economics!$AK$2:$AK$167,economics!$AJ$2:$AJ$167,TRUE))*economics!$AM$2:$AM$167))/(SUMPRODUCT((economics!$AG$2:$AG$167=$B52)*(economics!$D$2:$D$167="whr")*economics!$AI$2:$AI$167*(_xlfn.NORM.DIST(K$3,economics!$AK$2:$AK$167,economics!$AJ$2:$AJ$167,TRUE)-_xlfn.NORM.DIST(K$30,economics!$AK$2:$AK$167,economics!$AJ$2:$AJ$167,TRUE)))),"")</f>
        <v/>
      </c>
      <c r="L52" t="str">
        <f t="array" ref="L52">IFERROR((SUMPRODUCT((economics!$AG$2:$AG$167=$B52)*(economics!$D$2:$D$167="whr")*economics!$AI$2:$AI$167*(_xlfn.NORM.DIST(L$3,economics!$AK$2:$AK$167,economics!$AJ$2:$AJ$167,TRUE)-_xlfn.NORM.DIST(L$30,economics!$AK$2:$AK$167,economics!$AJ$2:$AJ$167,TRUE))*economics!$AM$2:$AM$167))/(SUMPRODUCT((economics!$AG$2:$AG$167=$B52)*(economics!$D$2:$D$167="whr")*economics!$AI$2:$AI$167*(_xlfn.NORM.DIST(L$3,economics!$AK$2:$AK$167,economics!$AJ$2:$AJ$167,TRUE)-_xlfn.NORM.DIST(L$30,economics!$AK$2:$AK$167,economics!$AJ$2:$AJ$167,TRUE)))),"")</f>
        <v/>
      </c>
      <c r="M52" t="str">
        <f t="array" ref="M52">IFERROR((SUMPRODUCT((economics!$AG$2:$AG$167=$B52)*(economics!$D$2:$D$167="whr")*economics!$AI$2:$AI$167*(_xlfn.NORM.DIST(M$3,economics!$AK$2:$AK$167,economics!$AJ$2:$AJ$167,TRUE)-_xlfn.NORM.DIST(M$30,economics!$AK$2:$AK$167,economics!$AJ$2:$AJ$167,TRUE))*economics!$AM$2:$AM$167))/(SUMPRODUCT((economics!$AG$2:$AG$167=$B52)*(economics!$D$2:$D$167="whr")*economics!$AI$2:$AI$167*(_xlfn.NORM.DIST(M$3,economics!$AK$2:$AK$167,economics!$AJ$2:$AJ$167,TRUE)-_xlfn.NORM.DIST(M$30,economics!$AK$2:$AK$167,economics!$AJ$2:$AJ$167,TRUE)))),"")</f>
        <v/>
      </c>
      <c r="N52" t="str">
        <f t="array" ref="N52">IFERROR((SUMPRODUCT((economics!$AG$2:$AG$167=$B52)*(economics!$D$2:$D$167="whr")*economics!$AI$2:$AI$167*(_xlfn.NORM.DIST(N$3,economics!$AK$2:$AK$167,economics!$AJ$2:$AJ$167,TRUE)-_xlfn.NORM.DIST(N$30,economics!$AK$2:$AK$167,economics!$AJ$2:$AJ$167,TRUE))*economics!$AM$2:$AM$167))/(SUMPRODUCT((economics!$AG$2:$AG$167=$B52)*(economics!$D$2:$D$167="whr")*economics!$AI$2:$AI$167*(_xlfn.NORM.DIST(N$3,economics!$AK$2:$AK$167,economics!$AJ$2:$AJ$167,TRUE)-_xlfn.NORM.DIST(N$30,economics!$AK$2:$AK$167,economics!$AJ$2:$AJ$167,TRUE)))),"")</f>
        <v/>
      </c>
      <c r="O52" t="str">
        <f t="array" ref="O52">IFERROR((SUMPRODUCT((economics!$AG$2:$AG$167=$B52)*(economics!$D$2:$D$167="whr")*economics!$AI$2:$AI$167*(_xlfn.NORM.DIST(O$3,economics!$AK$2:$AK$167,economics!$AJ$2:$AJ$167,TRUE)-_xlfn.NORM.DIST(O$30,economics!$AK$2:$AK$167,economics!$AJ$2:$AJ$167,TRUE))*economics!$AM$2:$AM$167))/(SUMPRODUCT((economics!$AG$2:$AG$167=$B52)*(economics!$D$2:$D$167="whr")*economics!$AI$2:$AI$167*(_xlfn.NORM.DIST(O$3,economics!$AK$2:$AK$167,economics!$AJ$2:$AJ$167,TRUE)-_xlfn.NORM.DIST(O$30,economics!$AK$2:$AK$167,economics!$AJ$2:$AJ$167,TRUE)))),"")</f>
        <v/>
      </c>
      <c r="P52" t="str">
        <f t="array" ref="P52">IFERROR((SUMPRODUCT((economics!$AG$2:$AG$167=$B52)*(economics!$D$2:$D$167="whr")*economics!$AI$2:$AI$167*(_xlfn.NORM.DIST(P$3,economics!$AK$2:$AK$167,economics!$AJ$2:$AJ$167,TRUE)-_xlfn.NORM.DIST(P$30,economics!$AK$2:$AK$167,economics!$AJ$2:$AJ$167,TRUE))*economics!$AM$2:$AM$167))/(SUMPRODUCT((economics!$AG$2:$AG$167=$B52)*(economics!$D$2:$D$167="whr")*economics!$AI$2:$AI$167*(_xlfn.NORM.DIST(P$3,economics!$AK$2:$AK$167,economics!$AJ$2:$AJ$167,TRUE)-_xlfn.NORM.DIST(P$30,economics!$AK$2:$AK$167,economics!$AJ$2:$AJ$167,TRUE)))),"")</f>
        <v/>
      </c>
      <c r="Q52" t="str">
        <f t="array" ref="Q52">IFERROR((SUMPRODUCT((economics!$AG$2:$AG$167=$B52)*(economics!$D$2:$D$167="whr")*economics!$AI$2:$AI$167*(_xlfn.NORM.DIST(Q$3,economics!$AK$2:$AK$167,economics!$AJ$2:$AJ$167,TRUE)-_xlfn.NORM.DIST(Q$30,economics!$AK$2:$AK$167,economics!$AJ$2:$AJ$167,TRUE))*economics!$AM$2:$AM$167))/(SUMPRODUCT((economics!$AG$2:$AG$167=$B52)*(economics!$D$2:$D$167="whr")*economics!$AI$2:$AI$167*(_xlfn.NORM.DIST(Q$3,economics!$AK$2:$AK$167,economics!$AJ$2:$AJ$167,TRUE)-_xlfn.NORM.DIST(Q$30,economics!$AK$2:$AK$167,economics!$AJ$2:$AJ$167,TRUE)))),"")</f>
        <v/>
      </c>
      <c r="R52" t="str">
        <f t="array" ref="R52">IFERROR((SUMPRODUCT((economics!$AG$2:$AG$167=$B52)*(economics!$D$2:$D$167="whr")*economics!$AI$2:$AI$167*(_xlfn.NORM.DIST(R$3,economics!$AK$2:$AK$167,economics!$AJ$2:$AJ$167,TRUE)-_xlfn.NORM.DIST(R$30,economics!$AK$2:$AK$167,economics!$AJ$2:$AJ$167,TRUE))*economics!$AM$2:$AM$167))/(SUMPRODUCT((economics!$AG$2:$AG$167=$B52)*(economics!$D$2:$D$167="whr")*economics!$AI$2:$AI$167*(_xlfn.NORM.DIST(R$3,economics!$AK$2:$AK$167,economics!$AJ$2:$AJ$167,TRUE)-_xlfn.NORM.DIST(R$30,economics!$AK$2:$AK$167,economics!$AJ$2:$AJ$167,TRUE)))),"")</f>
        <v/>
      </c>
      <c r="S52" t="str">
        <f t="array" ref="S52">IFERROR((SUMPRODUCT((economics!$AG$2:$AG$167=$B52)*(economics!$D$2:$D$167="whr")*economics!$AI$2:$AI$167*(_xlfn.NORM.DIST(S$3,economics!$AK$2:$AK$167,economics!$AJ$2:$AJ$167,TRUE)-_xlfn.NORM.DIST(S$30,economics!$AK$2:$AK$167,economics!$AJ$2:$AJ$167,TRUE))*economics!$AM$2:$AM$167))/(SUMPRODUCT((economics!$AG$2:$AG$167=$B52)*(economics!$D$2:$D$167="whr")*economics!$AI$2:$AI$167*(_xlfn.NORM.DIST(S$3,economics!$AK$2:$AK$167,economics!$AJ$2:$AJ$167,TRUE)-_xlfn.NORM.DIST(S$30,economics!$AK$2:$AK$167,economics!$AJ$2:$AJ$167,TRUE)))),"")</f>
        <v/>
      </c>
      <c r="T52" t="str">
        <f t="array" ref="T52">IFERROR((SUMPRODUCT((economics!$AG$2:$AG$167=$B52)*(economics!$D$2:$D$167="whr")*economics!$AI$2:$AI$167*(_xlfn.NORM.DIST(T$3,economics!$AK$2:$AK$167,economics!$AJ$2:$AJ$167,TRUE)-_xlfn.NORM.DIST(T$30,economics!$AK$2:$AK$167,economics!$AJ$2:$AJ$167,TRUE))*economics!$AM$2:$AM$167))/(SUMPRODUCT((economics!$AG$2:$AG$167=$B52)*(economics!$D$2:$D$167="whr")*economics!$AI$2:$AI$167*(_xlfn.NORM.DIST(T$3,economics!$AK$2:$AK$167,economics!$AJ$2:$AJ$167,TRUE)-_xlfn.NORM.DIST(T$30,economics!$AK$2:$AK$167,economics!$AJ$2:$AJ$167,TRUE)))),"")</f>
        <v/>
      </c>
      <c r="U52" t="str">
        <f t="array" ref="U52">IFERROR((SUMPRODUCT((economics!$AG$2:$AG$167=$B52)*(economics!$D$2:$D$167="whr")*economics!$AI$2:$AI$167*(_xlfn.NORM.DIST(U$3,economics!$AK$2:$AK$167,economics!$AJ$2:$AJ$167,TRUE)-_xlfn.NORM.DIST(U$30,economics!$AK$2:$AK$167,economics!$AJ$2:$AJ$167,TRUE))*economics!$AM$2:$AM$167))/(SUMPRODUCT((economics!$AG$2:$AG$167=$B52)*(economics!$D$2:$D$167="whr")*economics!$AI$2:$AI$167*(_xlfn.NORM.DIST(U$3,economics!$AK$2:$AK$167,economics!$AJ$2:$AJ$167,TRUE)-_xlfn.NORM.DIST(U$30,economics!$AK$2:$AK$167,economics!$AJ$2:$AJ$167,TRUE)))),"")</f>
        <v/>
      </c>
      <c r="V52" t="str">
        <f t="array" ref="V52">IFERROR((SUMPRODUCT((economics!$AG$2:$AG$167=$B52)*(economics!$D$2:$D$167="whr")*economics!$AI$2:$AI$167*(_xlfn.NORM.DIST(V$3,economics!$AK$2:$AK$167,economics!$AJ$2:$AJ$167,TRUE)-_xlfn.NORM.DIST(V$30,economics!$AK$2:$AK$167,economics!$AJ$2:$AJ$167,TRUE))*economics!$AM$2:$AM$167))/(SUMPRODUCT((economics!$AG$2:$AG$167=$B52)*(economics!$D$2:$D$167="whr")*economics!$AI$2:$AI$167*(_xlfn.NORM.DIST(V$3,economics!$AK$2:$AK$167,economics!$AJ$2:$AJ$167,TRUE)-_xlfn.NORM.DIST(V$30,economics!$AK$2:$AK$167,economics!$AJ$2:$AJ$167,TRUE)))),"")</f>
        <v/>
      </c>
      <c r="W52" t="str">
        <f t="array" ref="W52">IFERROR((SUMPRODUCT((economics!$AG$2:$AG$167=$B52)*(economics!$D$2:$D$167="whr")*economics!$AI$2:$AI$167*(_xlfn.NORM.DIST(W$3,economics!$AK$2:$AK$167,economics!$AJ$2:$AJ$167,TRUE)-_xlfn.NORM.DIST(W$30,economics!$AK$2:$AK$167,economics!$AJ$2:$AJ$167,TRUE))*economics!$AM$2:$AM$167))/(SUMPRODUCT((economics!$AG$2:$AG$167=$B52)*(economics!$D$2:$D$167="whr")*economics!$AI$2:$AI$167*(_xlfn.NORM.DIST(W$3,economics!$AK$2:$AK$167,economics!$AJ$2:$AJ$167,TRUE)-_xlfn.NORM.DIST(W$30,economics!$AK$2:$AK$167,economics!$AJ$2:$AJ$167,TRUE)))),"")</f>
        <v/>
      </c>
      <c r="X52" t="str">
        <f t="array" ref="X52">IFERROR((SUMPRODUCT((economics!$AG$2:$AG$167=$B52)*(economics!$D$2:$D$167="whr")*economics!$AI$2:$AI$167*(_xlfn.NORM.DIST(X$3,economics!$AK$2:$AK$167,economics!$AJ$2:$AJ$167,TRUE)-_xlfn.NORM.DIST(X$30,economics!$AK$2:$AK$167,economics!$AJ$2:$AJ$167,TRUE))*economics!$AM$2:$AM$167))/(SUMPRODUCT((economics!$AG$2:$AG$167=$B52)*(economics!$D$2:$D$167="whr")*economics!$AI$2:$AI$167*(_xlfn.NORM.DIST(X$3,economics!$AK$2:$AK$167,economics!$AJ$2:$AJ$167,TRUE)-_xlfn.NORM.DIST(X$30,economics!$AK$2:$AK$167,economics!$AJ$2:$AJ$167,TRUE)))),"")</f>
        <v/>
      </c>
      <c r="Y52" t="str">
        <f t="array" ref="Y52">IFERROR((SUMPRODUCT((economics!$AG$2:$AG$167=$B52)*(economics!$D$2:$D$167="whr")*economics!$AI$2:$AI$167*(_xlfn.NORM.DIST(Y$3,economics!$AK$2:$AK$167,economics!$AJ$2:$AJ$167,TRUE)-_xlfn.NORM.DIST(Y$30,economics!$AK$2:$AK$167,economics!$AJ$2:$AJ$167,TRUE))*economics!$AM$2:$AM$167))/(SUMPRODUCT((economics!$AG$2:$AG$167=$B52)*(economics!$D$2:$D$167="whr")*economics!$AI$2:$AI$167*(_xlfn.NORM.DIST(Y$3,economics!$AK$2:$AK$167,economics!$AJ$2:$AJ$167,TRUE)-_xlfn.NORM.DIST(Y$30,economics!$AK$2:$AK$167,economics!$AJ$2:$AJ$167,TRUE)))),"")</f>
        <v/>
      </c>
      <c r="Z52" t="str">
        <f t="array" ref="Z52">IFERROR((SUMPRODUCT((economics!$AG$2:$AG$167=$B52)*(economics!$D$2:$D$167="whr")*economics!$AI$2:$AI$167*(_xlfn.NORM.DIST(Z$3,economics!$AK$2:$AK$167,economics!$AJ$2:$AJ$167,TRUE)-_xlfn.NORM.DIST(Z$30,economics!$AK$2:$AK$167,economics!$AJ$2:$AJ$167,TRUE))*economics!$AM$2:$AM$167))/(SUMPRODUCT((economics!$AG$2:$AG$167=$B52)*(economics!$D$2:$D$167="whr")*economics!$AI$2:$AI$167*(_xlfn.NORM.DIST(Z$3,economics!$AK$2:$AK$167,economics!$AJ$2:$AJ$167,TRUE)-_xlfn.NORM.DIST(Z$30,economics!$AK$2:$AK$167,economics!$AJ$2:$AJ$167,TRUE)))),"")</f>
        <v/>
      </c>
      <c r="AA52" t="str">
        <f t="array" ref="AA52">IFERROR((SUMPRODUCT((economics!$AG$2:$AG$167=$B52)*(economics!$D$2:$D$167="whr")*economics!$AI$2:$AI$167*(_xlfn.NORM.DIST(AA$3,economics!$AK$2:$AK$167,economics!$AJ$2:$AJ$167,TRUE)-_xlfn.NORM.DIST(AA$30,economics!$AK$2:$AK$167,economics!$AJ$2:$AJ$167,TRUE))*economics!$AM$2:$AM$167))/(SUMPRODUCT((economics!$AG$2:$AG$167=$B52)*(economics!$D$2:$D$167="whr")*economics!$AI$2:$AI$167*(_xlfn.NORM.DIST(AA$3,economics!$AK$2:$AK$167,economics!$AJ$2:$AJ$167,TRUE)-_xlfn.NORM.DIST(AA$30,economics!$AK$2:$AK$167,economics!$AJ$2:$AJ$167,TRUE)))),"")</f>
        <v/>
      </c>
      <c r="AB52" t="str">
        <f t="array" ref="AB52">IFERROR((SUMPRODUCT((economics!$AG$2:$AG$167=$B52)*(economics!$D$2:$D$167="whr")*economics!$AI$2:$AI$167*(_xlfn.NORM.DIST(AB$3,economics!$AK$2:$AK$167,economics!$AJ$2:$AJ$167,TRUE)-_xlfn.NORM.DIST(AB$30,economics!$AK$2:$AK$167,economics!$AJ$2:$AJ$167,TRUE))*economics!$AM$2:$AM$167))/(SUMPRODUCT((economics!$AG$2:$AG$167=$B52)*(economics!$D$2:$D$167="whr")*economics!$AI$2:$AI$167*(_xlfn.NORM.DIST(AB$3,economics!$AK$2:$AK$167,economics!$AJ$2:$AJ$167,TRUE)-_xlfn.NORM.DIST(AB$30,economics!$AK$2:$AK$167,economics!$AJ$2:$AJ$167,TRUE)))),"")</f>
        <v/>
      </c>
      <c r="AC52" t="str">
        <f t="array" ref="AC52">IFERROR((SUMPRODUCT((economics!$AG$2:$AG$167=$B52)*(economics!$D$2:$D$167="whr")*economics!$AI$2:$AI$167*(_xlfn.NORM.DIST(AC$3,economics!$AK$2:$AK$167,economics!$AJ$2:$AJ$167,TRUE)-_xlfn.NORM.DIST(AC$30,economics!$AK$2:$AK$167,economics!$AJ$2:$AJ$167,TRUE))*economics!$AM$2:$AM$167))/(SUMPRODUCT((economics!$AG$2:$AG$167=$B52)*(economics!$D$2:$D$167="whr")*economics!$AI$2:$AI$167*(_xlfn.NORM.DIST(AC$3,economics!$AK$2:$AK$167,economics!$AJ$2:$AJ$167,TRUE)-_xlfn.NORM.DIST(AC$30,economics!$AK$2:$AK$167,economics!$AJ$2:$AJ$167,TRUE)))),"")</f>
        <v/>
      </c>
      <c r="AD52" t="str">
        <f t="array" ref="AD52">IFERROR((SUMPRODUCT((economics!$AG$2:$AG$167=$B52)*(economics!$D$2:$D$167="whr")*economics!$AI$2:$AI$167*(_xlfn.NORM.DIST(AD$3,economics!$AK$2:$AK$167,economics!$AJ$2:$AJ$167,TRUE)-_xlfn.NORM.DIST(AD$30,economics!$AK$2:$AK$167,economics!$AJ$2:$AJ$167,TRUE))*economics!$AM$2:$AM$167))/(SUMPRODUCT((economics!$AG$2:$AG$167=$B52)*(economics!$D$2:$D$167="whr")*economics!$AI$2:$AI$167*(_xlfn.NORM.DIST(AD$3,economics!$AK$2:$AK$167,economics!$AJ$2:$AJ$167,TRUE)-_xlfn.NORM.DIST(AD$30,economics!$AK$2:$AK$167,economics!$AJ$2:$AJ$167,TRUE)))),"")</f>
        <v/>
      </c>
      <c r="AE52" t="str">
        <f t="array" ref="AE52">IFERROR((SUMPRODUCT((economics!$AG$2:$AG$167=$B52)*(economics!$D$2:$D$167="whr")*economics!$AI$2:$AI$167*(_xlfn.NORM.DIST(AE$3,economics!$AK$2:$AK$167,economics!$AJ$2:$AJ$167,TRUE)-_xlfn.NORM.DIST(AE$30,economics!$AK$2:$AK$167,economics!$AJ$2:$AJ$167,TRUE))*economics!$AM$2:$AM$167))/(SUMPRODUCT((economics!$AG$2:$AG$167=$B52)*(economics!$D$2:$D$167="whr")*economics!$AI$2:$AI$167*(_xlfn.NORM.DIST(AE$3,economics!$AK$2:$AK$167,economics!$AJ$2:$AJ$167,TRUE)-_xlfn.NORM.DIST(AE$30,economics!$AK$2:$AK$167,economics!$AJ$2:$AJ$167,TRUE)))),"")</f>
        <v/>
      </c>
      <c r="AF52" t="str">
        <f t="array" ref="AF52">IFERROR((SUMPRODUCT((economics!$AG$2:$AG$167=$B52)*(economics!$D$2:$D$167="whr")*economics!$AI$2:$AI$167*(_xlfn.NORM.DIST(AF$3,economics!$AK$2:$AK$167,economics!$AJ$2:$AJ$167,TRUE)-_xlfn.NORM.DIST(AF$30,economics!$AK$2:$AK$167,economics!$AJ$2:$AJ$167,TRUE))*economics!$AM$2:$AM$167))/(SUMPRODUCT((economics!$AG$2:$AG$167=$B52)*(economics!$D$2:$D$167="whr")*economics!$AI$2:$AI$167*(_xlfn.NORM.DIST(AF$3,economics!$AK$2:$AK$167,economics!$AJ$2:$AJ$167,TRUE)-_xlfn.NORM.DIST(AF$30,economics!$AK$2:$AK$167,economics!$AJ$2:$AJ$167,TRUE)))),"")</f>
        <v/>
      </c>
      <c r="AG52" t="str">
        <f t="array" ref="AG52">IFERROR((SUMPRODUCT((economics!$AG$2:$AG$167=$B52)*(economics!$D$2:$D$167="whr")*economics!$AI$2:$AI$167*(_xlfn.NORM.DIST(AG$3,economics!$AK$2:$AK$167,economics!$AJ$2:$AJ$167,TRUE)-_xlfn.NORM.DIST(AG$30,economics!$AK$2:$AK$167,economics!$AJ$2:$AJ$167,TRUE))*economics!$AM$2:$AM$167))/(SUMPRODUCT((economics!$AG$2:$AG$167=$B52)*(economics!$D$2:$D$167="whr")*economics!$AI$2:$AI$167*(_xlfn.NORM.DIST(AG$3,economics!$AK$2:$AK$167,economics!$AJ$2:$AJ$167,TRUE)-_xlfn.NORM.DIST(AG$30,economics!$AK$2:$AK$167,economics!$AJ$2:$AJ$167,TRUE)))),"")</f>
        <v/>
      </c>
      <c r="AH52" t="str">
        <f t="array" ref="AH52">IFERROR((SUMPRODUCT((economics!$AG$2:$AG$167=$B52)*(economics!$D$2:$D$167="whr")*economics!$AI$2:$AI$167*(_xlfn.NORM.DIST(AH$3,economics!$AK$2:$AK$167,economics!$AJ$2:$AJ$167,TRUE)-_xlfn.NORM.DIST(AH$30,economics!$AK$2:$AK$167,economics!$AJ$2:$AJ$167,TRUE))*economics!$AM$2:$AM$167))/(SUMPRODUCT((economics!$AG$2:$AG$167=$B52)*(economics!$D$2:$D$167="whr")*economics!$AI$2:$AI$167*(_xlfn.NORM.DIST(AH$3,economics!$AK$2:$AK$167,economics!$AJ$2:$AJ$167,TRUE)-_xlfn.NORM.DIST(AH$30,economics!$AK$2:$AK$167,economics!$AJ$2:$AJ$167,TRUE)))),"")</f>
        <v/>
      </c>
      <c r="AI52" t="str">
        <f t="array" ref="AI52">IFERROR((SUMPRODUCT((economics!$AG$2:$AG$167=$B52)*(economics!$D$2:$D$167="whr")*economics!$AI$2:$AI$167*(_xlfn.NORM.DIST(AI$3,economics!$AK$2:$AK$167,economics!$AJ$2:$AJ$167,TRUE)-_xlfn.NORM.DIST(AI$30,economics!$AK$2:$AK$167,economics!$AJ$2:$AJ$167,TRUE))*economics!$AM$2:$AM$167))/(SUMPRODUCT((economics!$AG$2:$AG$167=$B52)*(economics!$D$2:$D$167="whr")*economics!$AI$2:$AI$167*(_xlfn.NORM.DIST(AI$3,economics!$AK$2:$AK$167,economics!$AJ$2:$AJ$167,TRUE)-_xlfn.NORM.DIST(AI$30,economics!$AK$2:$AK$167,economics!$AJ$2:$AJ$167,TRUE)))),"")</f>
        <v/>
      </c>
      <c r="AJ52" t="str">
        <f t="array" ref="AJ52">IFERROR((SUMPRODUCT((economics!$AG$2:$AG$167=$B52)*(economics!$D$2:$D$167="whr")*economics!$AI$2:$AI$167*(_xlfn.NORM.DIST(AJ$3,economics!$AK$2:$AK$167,economics!$AJ$2:$AJ$167,TRUE)-_xlfn.NORM.DIST(AJ$30,economics!$AK$2:$AK$167,economics!$AJ$2:$AJ$167,TRUE))*economics!$AM$2:$AM$167))/(SUMPRODUCT((economics!$AG$2:$AG$167=$B52)*(economics!$D$2:$D$167="whr")*economics!$AI$2:$AI$167*(_xlfn.NORM.DIST(AJ$3,economics!$AK$2:$AK$167,economics!$AJ$2:$AJ$167,TRUE)-_xlfn.NORM.DIST(AJ$30,economics!$AK$2:$AK$167,economics!$AJ$2:$AJ$167,TRUE)))),"")</f>
        <v/>
      </c>
      <c r="AK52" t="str">
        <f t="array" ref="AK52">IFERROR((SUMPRODUCT((economics!$AG$2:$AG$167=$B52)*(economics!$D$2:$D$167="whr")*economics!$AI$2:$AI$167*(_xlfn.NORM.DIST(AK$3,economics!$AK$2:$AK$167,economics!$AJ$2:$AJ$167,TRUE)-_xlfn.NORM.DIST(AK$30,economics!$AK$2:$AK$167,economics!$AJ$2:$AJ$167,TRUE))*economics!$AM$2:$AM$167))/(SUMPRODUCT((economics!$AG$2:$AG$167=$B52)*(economics!$D$2:$D$167="whr")*economics!$AI$2:$AI$167*(_xlfn.NORM.DIST(AK$3,economics!$AK$2:$AK$167,economics!$AJ$2:$AJ$167,TRUE)-_xlfn.NORM.DIST(AK$30,economics!$AK$2:$AK$167,economics!$AJ$2:$AJ$167,TRUE)))),"")</f>
        <v/>
      </c>
      <c r="AL52" t="str">
        <f t="array" ref="AL52">IFERROR((SUMPRODUCT((economics!$AG$2:$AG$167=$B52)*(economics!$D$2:$D$167="whr")*economics!$AI$2:$AI$167*(_xlfn.NORM.DIST(AL$3,economics!$AK$2:$AK$167,economics!$AJ$2:$AJ$167,TRUE)-_xlfn.NORM.DIST(AL$30,economics!$AK$2:$AK$167,economics!$AJ$2:$AJ$167,TRUE))*economics!$AM$2:$AM$167))/(SUMPRODUCT((economics!$AG$2:$AG$167=$B52)*(economics!$D$2:$D$167="whr")*economics!$AI$2:$AI$167*(_xlfn.NORM.DIST(AL$3,economics!$AK$2:$AK$167,economics!$AJ$2:$AJ$167,TRUE)-_xlfn.NORM.DIST(AL$30,economics!$AK$2:$AK$167,economics!$AJ$2:$AJ$167,TRUE)))),"")</f>
        <v/>
      </c>
      <c r="AM52" t="str">
        <f t="array" ref="AM52">IFERROR((SUMPRODUCT((economics!$AG$2:$AG$167=$B52)*(economics!$D$2:$D$167="whr")*economics!$AI$2:$AI$167*(_xlfn.NORM.DIST(AM$3,economics!$AK$2:$AK$167,economics!$AJ$2:$AJ$167,TRUE)-_xlfn.NORM.DIST(AM$30,economics!$AK$2:$AK$167,economics!$AJ$2:$AJ$167,TRUE))*economics!$AM$2:$AM$167))/(SUMPRODUCT((economics!$AG$2:$AG$167=$B52)*(economics!$D$2:$D$167="whr")*economics!$AI$2:$AI$167*(_xlfn.NORM.DIST(AM$3,economics!$AK$2:$AK$167,economics!$AJ$2:$AJ$167,TRUE)-_xlfn.NORM.DIST(AM$30,economics!$AK$2:$AK$167,economics!$AJ$2:$AJ$167,TRUE)))),"")</f>
        <v/>
      </c>
      <c r="AN52" t="str">
        <f t="array" ref="AN52">IFERROR((SUMPRODUCT((economics!$AG$2:$AG$167=$B52)*(economics!$D$2:$D$167="whr")*economics!$AI$2:$AI$167*(_xlfn.NORM.DIST(AN$3,economics!$AK$2:$AK$167,economics!$AJ$2:$AJ$167,TRUE)-_xlfn.NORM.DIST(AN$30,economics!$AK$2:$AK$167,economics!$AJ$2:$AJ$167,TRUE))*economics!$AM$2:$AM$167))/(SUMPRODUCT((economics!$AG$2:$AG$167=$B52)*(economics!$D$2:$D$167="whr")*economics!$AI$2:$AI$167*(_xlfn.NORM.DIST(AN$3,economics!$AK$2:$AK$167,economics!$AJ$2:$AJ$167,TRUE)-_xlfn.NORM.DIST(AN$30,economics!$AK$2:$AK$167,economics!$AJ$2:$AJ$167,TRUE)))),"")</f>
        <v/>
      </c>
      <c r="AO52" t="str">
        <f t="array" ref="AO52">IFERROR((SUMPRODUCT((economics!$AG$2:$AG$167=$B52)*(economics!$D$2:$D$167="whr")*economics!$AI$2:$AI$167*(_xlfn.NORM.DIST(AO$3,economics!$AK$2:$AK$167,economics!$AJ$2:$AJ$167,TRUE)-_xlfn.NORM.DIST(AO$30,economics!$AK$2:$AK$167,economics!$AJ$2:$AJ$167,TRUE))*economics!$AM$2:$AM$167))/(SUMPRODUCT((economics!$AG$2:$AG$167=$B52)*(economics!$D$2:$D$167="whr")*economics!$AI$2:$AI$167*(_xlfn.NORM.DIST(AO$3,economics!$AK$2:$AK$167,economics!$AJ$2:$AJ$167,TRUE)-_xlfn.NORM.DIST(AO$30,economics!$AK$2:$AK$167,economics!$AJ$2:$AJ$167,TRUE)))),"")</f>
        <v/>
      </c>
      <c r="AP52" t="str">
        <f t="array" ref="AP52">IFERROR((SUMPRODUCT((economics!$AG$2:$AG$167=$B52)*(economics!$D$2:$D$167="whr")*economics!$AI$2:$AI$167*(_xlfn.NORM.DIST(AP$3,economics!$AK$2:$AK$167,economics!$AJ$2:$AJ$167,TRUE)-_xlfn.NORM.DIST(AP$30,economics!$AK$2:$AK$167,economics!$AJ$2:$AJ$167,TRUE))*economics!$AM$2:$AM$167))/(SUMPRODUCT((economics!$AG$2:$AG$167=$B52)*(economics!$D$2:$D$167="whr")*economics!$AI$2:$AI$167*(_xlfn.NORM.DIST(AP$3,economics!$AK$2:$AK$167,economics!$AJ$2:$AJ$167,TRUE)-_xlfn.NORM.DIST(AP$30,economics!$AK$2:$AK$167,economics!$AJ$2:$AJ$167,TRUE)))),"")</f>
        <v/>
      </c>
      <c r="AQ52" t="str">
        <f t="array" ref="AQ52">IFERROR((SUMPRODUCT((economics!$AG$2:$AG$167=$B52)*(economics!$D$2:$D$167="whr")*economics!$AI$2:$AI$167*(_xlfn.NORM.DIST(AQ$3,economics!$AK$2:$AK$167,economics!$AJ$2:$AJ$167,TRUE)-_xlfn.NORM.DIST(AQ$30,economics!$AK$2:$AK$167,economics!$AJ$2:$AJ$167,TRUE))*economics!$AM$2:$AM$167))/(SUMPRODUCT((economics!$AG$2:$AG$167=$B52)*(economics!$D$2:$D$167="whr")*economics!$AI$2:$AI$167*(_xlfn.NORM.DIST(AQ$3,economics!$AK$2:$AK$167,economics!$AJ$2:$AJ$167,TRUE)-_xlfn.NORM.DIST(AQ$30,economics!$AK$2:$AK$167,economics!$AJ$2:$AJ$167,TRUE)))),"")</f>
        <v/>
      </c>
      <c r="AR52" t="str">
        <f t="array" ref="AR52">IFERROR((SUMPRODUCT((economics!$AG$2:$AG$167=$B52)*(economics!$D$2:$D$167="whr")*economics!$AI$2:$AI$167*(_xlfn.NORM.DIST(AR$3,economics!$AK$2:$AK$167,economics!$AJ$2:$AJ$167,TRUE)-_xlfn.NORM.DIST(AR$30,economics!$AK$2:$AK$167,economics!$AJ$2:$AJ$167,TRUE))*economics!$AM$2:$AM$167))/(SUMPRODUCT((economics!$AG$2:$AG$167=$B52)*(economics!$D$2:$D$167="whr")*economics!$AI$2:$AI$167*(_xlfn.NORM.DIST(AR$3,economics!$AK$2:$AK$167,economics!$AJ$2:$AJ$167,TRUE)-_xlfn.NORM.DIST(AR$30,economics!$AK$2:$AK$167,economics!$AJ$2:$AJ$167,TRUE)))),"")</f>
        <v/>
      </c>
      <c r="AS52" t="str">
        <f t="array" ref="AS52">IFERROR((SUMPRODUCT((economics!$AG$2:$AG$167=$B52)*(economics!$D$2:$D$167="whr")*economics!$AI$2:$AI$167*(_xlfn.NORM.DIST(AS$3,economics!$AK$2:$AK$167,economics!$AJ$2:$AJ$167,TRUE)-_xlfn.NORM.DIST(AS$30,economics!$AK$2:$AK$167,economics!$AJ$2:$AJ$167,TRUE))*economics!$AM$2:$AM$167))/(SUMPRODUCT((economics!$AG$2:$AG$167=$B52)*(economics!$D$2:$D$167="whr")*economics!$AI$2:$AI$167*(_xlfn.NORM.DIST(AS$3,economics!$AK$2:$AK$167,economics!$AJ$2:$AJ$167,TRUE)-_xlfn.NORM.DIST(AS$30,economics!$AK$2:$AK$167,economics!$AJ$2:$AJ$167,TRUE)))),"")</f>
        <v/>
      </c>
      <c r="AT52" t="str">
        <f t="array" ref="AT52">IFERROR((SUMPRODUCT((economics!$AG$2:$AG$167=$B52)*(economics!$D$2:$D$167="whr")*economics!$AI$2:$AI$167*(_xlfn.NORM.DIST(AT$3,economics!$AK$2:$AK$167,economics!$AJ$2:$AJ$167,TRUE)-_xlfn.NORM.DIST(AT$30,economics!$AK$2:$AK$167,economics!$AJ$2:$AJ$167,TRUE))*economics!$AM$2:$AM$167))/(SUMPRODUCT((economics!$AG$2:$AG$167=$B52)*(economics!$D$2:$D$167="whr")*economics!$AI$2:$AI$167*(_xlfn.NORM.DIST(AT$3,economics!$AK$2:$AK$167,economics!$AJ$2:$AJ$167,TRUE)-_xlfn.NORM.DIST(AT$30,economics!$AK$2:$AK$167,economics!$AJ$2:$AJ$167,TRUE)))),"")</f>
        <v/>
      </c>
      <c r="AU52" t="str">
        <f t="array" ref="AU52">IFERROR((SUMPRODUCT((economics!$AG$2:$AG$167=$B52)*(economics!$D$2:$D$167="whr")*economics!$AI$2:$AI$167*(_xlfn.NORM.DIST(AU$3,economics!$AK$2:$AK$167,economics!$AJ$2:$AJ$167,TRUE)-_xlfn.NORM.DIST(AU$30,economics!$AK$2:$AK$167,economics!$AJ$2:$AJ$167,TRUE))*economics!$AM$2:$AM$167))/(SUMPRODUCT((economics!$AG$2:$AG$167=$B52)*(economics!$D$2:$D$167="whr")*economics!$AI$2:$AI$167*(_xlfn.NORM.DIST(AU$3,economics!$AK$2:$AK$167,economics!$AJ$2:$AJ$167,TRUE)-_xlfn.NORM.DIST(AU$30,economics!$AK$2:$AK$167,economics!$AJ$2:$AJ$167,TRUE)))),"")</f>
        <v/>
      </c>
      <c r="AV52" t="str">
        <f t="array" ref="AV52">IFERROR((SUMPRODUCT((economics!$AG$2:$AG$167=$B52)*(economics!$D$2:$D$167="whr")*economics!$AI$2:$AI$167*(_xlfn.NORM.DIST(AV$3,economics!$AK$2:$AK$167,economics!$AJ$2:$AJ$167,TRUE)-_xlfn.NORM.DIST(AV$30,economics!$AK$2:$AK$167,economics!$AJ$2:$AJ$167,TRUE))*economics!$AM$2:$AM$167))/(SUMPRODUCT((economics!$AG$2:$AG$167=$B52)*(economics!$D$2:$D$167="whr")*economics!$AI$2:$AI$167*(_xlfn.NORM.DIST(AV$3,economics!$AK$2:$AK$167,economics!$AJ$2:$AJ$167,TRUE)-_xlfn.NORM.DIST(AV$30,economics!$AK$2:$AK$167,economics!$AJ$2:$AJ$167,TRUE)))),"")</f>
        <v/>
      </c>
      <c r="AW52" t="str">
        <f t="array" ref="AW52">IFERROR((SUMPRODUCT((economics!$AG$2:$AG$167=$B52)*(economics!$D$2:$D$167="whr")*economics!$AI$2:$AI$167*(_xlfn.NORM.DIST(AW$3,economics!$AK$2:$AK$167,economics!$AJ$2:$AJ$167,TRUE)-_xlfn.NORM.DIST(AW$30,economics!$AK$2:$AK$167,economics!$AJ$2:$AJ$167,TRUE))*economics!$AM$2:$AM$167))/(SUMPRODUCT((economics!$AG$2:$AG$167=$B52)*(economics!$D$2:$D$167="whr")*economics!$AI$2:$AI$167*(_xlfn.NORM.DIST(AW$3,economics!$AK$2:$AK$167,economics!$AJ$2:$AJ$167,TRUE)-_xlfn.NORM.DIST(AW$30,economics!$AK$2:$AK$167,economics!$AJ$2:$AJ$167,TRUE)))),"")</f>
        <v/>
      </c>
      <c r="AX52" t="str">
        <f t="array" ref="AX52">IFERROR((SUMPRODUCT((economics!$AG$2:$AG$167=$B52)*(economics!$D$2:$D$167="whr")*economics!$AI$2:$AI$167*(_xlfn.NORM.DIST(AX$3,economics!$AK$2:$AK$167,economics!$AJ$2:$AJ$167,TRUE)-_xlfn.NORM.DIST(AX$30,economics!$AK$2:$AK$167,economics!$AJ$2:$AJ$167,TRUE))*economics!$AM$2:$AM$167))/(SUMPRODUCT((economics!$AG$2:$AG$167=$B52)*(economics!$D$2:$D$167="whr")*economics!$AI$2:$AI$167*(_xlfn.NORM.DIST(AX$3,economics!$AK$2:$AK$167,economics!$AJ$2:$AJ$167,TRUE)-_xlfn.NORM.DIST(AX$30,economics!$AK$2:$AK$167,economics!$AJ$2:$AJ$167,TRUE)))),"")</f>
        <v/>
      </c>
      <c r="AY52" t="str">
        <f t="array" ref="AY52">IFERROR((SUMPRODUCT((economics!$AG$2:$AG$167=$B52)*(economics!$D$2:$D$167="whr")*economics!$AI$2:$AI$167*(_xlfn.NORM.DIST(AY$3,economics!$AK$2:$AK$167,economics!$AJ$2:$AJ$167,TRUE)-_xlfn.NORM.DIST(AY$30,economics!$AK$2:$AK$167,economics!$AJ$2:$AJ$167,TRUE))*economics!$AM$2:$AM$167))/(SUMPRODUCT((economics!$AG$2:$AG$167=$B52)*(economics!$D$2:$D$167="whr")*economics!$AI$2:$AI$167*(_xlfn.NORM.DIST(AY$3,economics!$AK$2:$AK$167,economics!$AJ$2:$AJ$167,TRUE)-_xlfn.NORM.DIST(AY$30,economics!$AK$2:$AK$167,economics!$AJ$2:$AJ$167,TRUE)))),"")</f>
        <v/>
      </c>
      <c r="AZ52" t="str">
        <f t="array" ref="AZ52">IFERROR((SUMPRODUCT((economics!$AG$2:$AG$167=$B52)*(economics!$D$2:$D$167="whr")*economics!$AI$2:$AI$167*(_xlfn.NORM.DIST(AZ$3,economics!$AK$2:$AK$167,economics!$AJ$2:$AJ$167,TRUE)-_xlfn.NORM.DIST(AZ$30,economics!$AK$2:$AK$167,economics!$AJ$2:$AJ$167,TRUE))*economics!$AM$2:$AM$167))/(SUMPRODUCT((economics!$AG$2:$AG$167=$B52)*(economics!$D$2:$D$167="whr")*economics!$AI$2:$AI$167*(_xlfn.NORM.DIST(AZ$3,economics!$AK$2:$AK$167,economics!$AJ$2:$AJ$167,TRUE)-_xlfn.NORM.DIST(AZ$30,economics!$AK$2:$AK$167,economics!$AJ$2:$AJ$167,TRUE)))),"")</f>
        <v/>
      </c>
      <c r="BA52" t="str">
        <f t="array" ref="BA52">IFERROR((SUMPRODUCT((economics!$AG$2:$AG$167=$B52)*(economics!$D$2:$D$167="whr")*economics!$AI$2:$AI$167*(_xlfn.NORM.DIST(BA$3,economics!$AK$2:$AK$167,economics!$AJ$2:$AJ$167,TRUE)-_xlfn.NORM.DIST(BA$30,economics!$AK$2:$AK$167,economics!$AJ$2:$AJ$167,TRUE))*economics!$AM$2:$AM$167))/(SUMPRODUCT((economics!$AG$2:$AG$167=$B52)*(economics!$D$2:$D$167="whr")*economics!$AI$2:$AI$167*(_xlfn.NORM.DIST(BA$3,economics!$AK$2:$AK$167,economics!$AJ$2:$AJ$167,TRUE)-_xlfn.NORM.DIST(BA$30,economics!$AK$2:$AK$167,economics!$AJ$2:$AJ$167,TRUE)))),"")</f>
        <v/>
      </c>
      <c r="BB52" t="str">
        <f t="array" ref="BB52">IFERROR((SUMPRODUCT((economics!$AG$2:$AG$167=$B52)*(economics!$D$2:$D$167="whr")*economics!$AI$2:$AI$167*(_xlfn.NORM.DIST(BB$3,economics!$AK$2:$AK$167,economics!$AJ$2:$AJ$167,TRUE)-_xlfn.NORM.DIST(BB$30,economics!$AK$2:$AK$167,economics!$AJ$2:$AJ$167,TRUE))*economics!$AM$2:$AM$167))/(SUMPRODUCT((economics!$AG$2:$AG$167=$B52)*(economics!$D$2:$D$167="whr")*economics!$AI$2:$AI$167*(_xlfn.NORM.DIST(BB$3,economics!$AK$2:$AK$167,economics!$AJ$2:$AJ$167,TRUE)-_xlfn.NORM.DIST(BB$30,economics!$AK$2:$AK$167,economics!$AJ$2:$AJ$167,TRUE)))),"")</f>
        <v/>
      </c>
      <c r="BC52" t="str">
        <f t="array" ref="BC52">IFERROR((SUMPRODUCT((economics!$AG$2:$AG$167=$B52)*(economics!$D$2:$D$167="whr")*economics!$AI$2:$AI$167*(_xlfn.NORM.DIST(BC$3,economics!$AK$2:$AK$167,economics!$AJ$2:$AJ$167,TRUE)-_xlfn.NORM.DIST(BC$30,economics!$AK$2:$AK$167,economics!$AJ$2:$AJ$167,TRUE))*economics!$AM$2:$AM$167))/(SUMPRODUCT((economics!$AG$2:$AG$167=$B52)*(economics!$D$2:$D$167="whr")*economics!$AI$2:$AI$167*(_xlfn.NORM.DIST(BC$3,economics!$AK$2:$AK$167,economics!$AJ$2:$AJ$167,TRUE)-_xlfn.NORM.DIST(BC$30,economics!$AK$2:$AK$167,economics!$AJ$2:$AJ$167,TRUE)))),"")</f>
        <v/>
      </c>
      <c r="BD52" t="str">
        <f t="array" ref="BD52">IFERROR((SUMPRODUCT((economics!$AG$2:$AG$167=$B52)*(economics!$D$2:$D$167="whr")*economics!$AI$2:$AI$167*(_xlfn.NORM.DIST(BD$3,economics!$AK$2:$AK$167,economics!$AJ$2:$AJ$167,TRUE)-_xlfn.NORM.DIST(BD$30,economics!$AK$2:$AK$167,economics!$AJ$2:$AJ$167,TRUE))*economics!$AM$2:$AM$167))/(SUMPRODUCT((economics!$AG$2:$AG$167=$B52)*(economics!$D$2:$D$167="whr")*economics!$AI$2:$AI$167*(_xlfn.NORM.DIST(BD$3,economics!$AK$2:$AK$167,economics!$AJ$2:$AJ$167,TRUE)-_xlfn.NORM.DIST(BD$30,economics!$AK$2:$AK$167,economics!$AJ$2:$AJ$167,TRUE)))),"")</f>
        <v/>
      </c>
      <c r="BE52" t="str">
        <f t="array" ref="BE52">IFERROR((SUMPRODUCT((economics!$AG$2:$AG$167=$B52)*(economics!$D$2:$D$167="whr")*economics!$AI$2:$AI$167*(_xlfn.NORM.DIST(BE$3,economics!$AK$2:$AK$167,economics!$AJ$2:$AJ$167,TRUE)-_xlfn.NORM.DIST(BE$30,economics!$AK$2:$AK$167,economics!$AJ$2:$AJ$167,TRUE))*economics!$AM$2:$AM$167))/(SUMPRODUCT((economics!$AG$2:$AG$167=$B52)*(economics!$D$2:$D$167="whr")*economics!$AI$2:$AI$167*(_xlfn.NORM.DIST(BE$3,economics!$AK$2:$AK$167,economics!$AJ$2:$AJ$167,TRUE)-_xlfn.NORM.DIST(BE$30,economics!$AK$2:$AK$167,economics!$AJ$2:$AJ$167,TRUE)))),"")</f>
        <v/>
      </c>
      <c r="BF52" t="str">
        <f t="array" ref="BF52">IFERROR((SUMPRODUCT((economics!$AG$2:$AG$167=$B52)*(economics!$D$2:$D$167="whr")*economics!$AI$2:$AI$167*(_xlfn.NORM.DIST(BF$3,economics!$AK$2:$AK$167,economics!$AJ$2:$AJ$167,TRUE)-_xlfn.NORM.DIST(BF$30,economics!$AK$2:$AK$167,economics!$AJ$2:$AJ$167,TRUE))*economics!$AM$2:$AM$167))/(SUMPRODUCT((economics!$AG$2:$AG$167=$B52)*(economics!$D$2:$D$167="whr")*economics!$AI$2:$AI$167*(_xlfn.NORM.DIST(BF$3,economics!$AK$2:$AK$167,economics!$AJ$2:$AJ$167,TRUE)-_xlfn.NORM.DIST(BF$30,economics!$AK$2:$AK$167,economics!$AJ$2:$AJ$167,TRUE)))),"")</f>
        <v/>
      </c>
      <c r="BG52" t="str">
        <f t="array" ref="BG52">IFERROR((SUMPRODUCT((economics!$AG$2:$AG$167=$B52)*(economics!$D$2:$D$167="whr")*economics!$AI$2:$AI$167*(_xlfn.NORM.DIST(BG$3,economics!$AK$2:$AK$167,economics!$AJ$2:$AJ$167,TRUE)-_xlfn.NORM.DIST(BG$30,economics!$AK$2:$AK$167,economics!$AJ$2:$AJ$167,TRUE))*economics!$AM$2:$AM$167))/(SUMPRODUCT((economics!$AG$2:$AG$167=$B52)*(economics!$D$2:$D$167="whr")*economics!$AI$2:$AI$167*(_xlfn.NORM.DIST(BG$3,economics!$AK$2:$AK$167,economics!$AJ$2:$AJ$167,TRUE)-_xlfn.NORM.DIST(BG$30,economics!$AK$2:$AK$167,economics!$AJ$2:$AJ$167,TRUE)))),"")</f>
        <v/>
      </c>
      <c r="BH52" t="str">
        <f t="array" ref="BH52">IFERROR((SUMPRODUCT((economics!$AG$2:$AG$167=$B52)*(economics!$D$2:$D$167="whr")*economics!$AI$2:$AI$167*(_xlfn.NORM.DIST(BH$3,economics!$AK$2:$AK$167,economics!$AJ$2:$AJ$167,TRUE)-_xlfn.NORM.DIST(BH$30,economics!$AK$2:$AK$167,economics!$AJ$2:$AJ$167,TRUE))*economics!$AM$2:$AM$167))/(SUMPRODUCT((economics!$AG$2:$AG$167=$B52)*(economics!$D$2:$D$167="whr")*economics!$AI$2:$AI$167*(_xlfn.NORM.DIST(BH$3,economics!$AK$2:$AK$167,economics!$AJ$2:$AJ$167,TRUE)-_xlfn.NORM.DIST(BH$30,economics!$AK$2:$AK$167,economics!$AJ$2:$AJ$167,TRUE)))),"")</f>
        <v/>
      </c>
      <c r="BI52" t="str">
        <f t="array" ref="BI52">IFERROR((SUMPRODUCT((economics!$AG$2:$AG$167=$B52)*(economics!$D$2:$D$167="whr")*economics!$AI$2:$AI$167*(_xlfn.NORM.DIST(BI$3,economics!$AK$2:$AK$167,economics!$AJ$2:$AJ$167,TRUE)-_xlfn.NORM.DIST(BI$30,economics!$AK$2:$AK$167,economics!$AJ$2:$AJ$167,TRUE))*economics!$AM$2:$AM$167))/(SUMPRODUCT((economics!$AG$2:$AG$167=$B52)*(economics!$D$2:$D$167="whr")*economics!$AI$2:$AI$167*(_xlfn.NORM.DIST(BI$3,economics!$AK$2:$AK$167,economics!$AJ$2:$AJ$167,TRUE)-_xlfn.NORM.DIST(BI$30,economics!$AK$2:$AK$167,economics!$AJ$2:$AJ$167,TRUE)))),"")</f>
        <v/>
      </c>
      <c r="BJ52" t="str">
        <f t="array" ref="BJ52">IFERROR((SUMPRODUCT((economics!$AG$2:$AG$167=$B52)*(economics!$D$2:$D$167="whr")*economics!$AI$2:$AI$167*(_xlfn.NORM.DIST(BJ$3,economics!$AK$2:$AK$167,economics!$AJ$2:$AJ$167,TRUE)-_xlfn.NORM.DIST(BJ$30,economics!$AK$2:$AK$167,economics!$AJ$2:$AJ$167,TRUE))*economics!$AM$2:$AM$167))/(SUMPRODUCT((economics!$AG$2:$AG$167=$B52)*(economics!$D$2:$D$167="whr")*economics!$AI$2:$AI$167*(_xlfn.NORM.DIST(BJ$3,economics!$AK$2:$AK$167,economics!$AJ$2:$AJ$167,TRUE)-_xlfn.NORM.DIST(BJ$30,economics!$AK$2:$AK$167,economics!$AJ$2:$AJ$167,TRUE)))),"")</f>
        <v/>
      </c>
      <c r="BK52" t="str">
        <f t="array" ref="BK52">IFERROR((SUMPRODUCT((economics!$AG$2:$AG$167=$B52)*(economics!$D$2:$D$167="whr")*economics!$AI$2:$AI$167*(_xlfn.NORM.DIST(BK$3,economics!$AK$2:$AK$167,economics!$AJ$2:$AJ$167,TRUE)-_xlfn.NORM.DIST(BK$30,economics!$AK$2:$AK$167,economics!$AJ$2:$AJ$167,TRUE))*economics!$AM$2:$AM$167))/(SUMPRODUCT((economics!$AG$2:$AG$167=$B52)*(economics!$D$2:$D$167="whr")*economics!$AI$2:$AI$167*(_xlfn.NORM.DIST(BK$3,economics!$AK$2:$AK$167,economics!$AJ$2:$AJ$167,TRUE)-_xlfn.NORM.DIST(BK$30,economics!$AK$2:$AK$167,economics!$AJ$2:$AJ$167,TRUE)))),"")</f>
        <v/>
      </c>
      <c r="BL52" t="str">
        <f t="array" ref="BL52">IFERROR((SUMPRODUCT((economics!$AG$2:$AG$167=$B52)*(economics!$D$2:$D$167="whr")*economics!$AI$2:$AI$167*(_xlfn.NORM.DIST(BL$3,economics!$AK$2:$AK$167,economics!$AJ$2:$AJ$167,TRUE)-_xlfn.NORM.DIST(BL$30,economics!$AK$2:$AK$167,economics!$AJ$2:$AJ$167,TRUE))*economics!$AM$2:$AM$167))/(SUMPRODUCT((economics!$AG$2:$AG$167=$B52)*(economics!$D$2:$D$167="whr")*economics!$AI$2:$AI$167*(_xlfn.NORM.DIST(BL$3,economics!$AK$2:$AK$167,economics!$AJ$2:$AJ$167,TRUE)-_xlfn.NORM.DIST(BL$30,economics!$AK$2:$AK$167,economics!$AJ$2:$AJ$167,TRUE)))),"")</f>
        <v/>
      </c>
      <c r="BM52" t="str">
        <f t="array" ref="BM52">IFERROR((SUMPRODUCT((economics!$AG$2:$AG$167=$B52)*(economics!$D$2:$D$167="whr")*economics!$AI$2:$AI$167*(_xlfn.NORM.DIST(BM$3,economics!$AK$2:$AK$167,economics!$AJ$2:$AJ$167,TRUE)-_xlfn.NORM.DIST(BM$30,economics!$AK$2:$AK$167,economics!$AJ$2:$AJ$167,TRUE))*economics!$AM$2:$AM$167))/(SUMPRODUCT((economics!$AG$2:$AG$167=$B52)*(economics!$D$2:$D$167="whr")*economics!$AI$2:$AI$167*(_xlfn.NORM.DIST(BM$3,economics!$AK$2:$AK$167,economics!$AJ$2:$AJ$167,TRUE)-_xlfn.NORM.DIST(BM$30,economics!$AK$2:$AK$167,economics!$AJ$2:$AJ$167,TRUE)))),"")</f>
        <v/>
      </c>
      <c r="BN52" t="str">
        <f t="array" ref="BN52">IFERROR((SUMPRODUCT((economics!$AG$2:$AG$167=$B52)*(economics!$D$2:$D$167="whr")*economics!$AI$2:$AI$167*(_xlfn.NORM.DIST(BN$3,economics!$AK$2:$AK$167,economics!$AJ$2:$AJ$167,TRUE)-_xlfn.NORM.DIST(BN$30,economics!$AK$2:$AK$167,economics!$AJ$2:$AJ$167,TRUE))*economics!$AM$2:$AM$167))/(SUMPRODUCT((economics!$AG$2:$AG$167=$B52)*(economics!$D$2:$D$167="whr")*economics!$AI$2:$AI$167*(_xlfn.NORM.DIST(BN$3,economics!$AK$2:$AK$167,economics!$AJ$2:$AJ$167,TRUE)-_xlfn.NORM.DIST(BN$30,economics!$AK$2:$AK$167,economics!$AJ$2:$AJ$167,TRUE)))),"")</f>
        <v/>
      </c>
      <c r="BO52" t="str">
        <f t="array" ref="BO52">IFERROR((SUMPRODUCT((economics!$AG$2:$AG$167=$B52)*(economics!$D$2:$D$167="whr")*economics!$AI$2:$AI$167*(_xlfn.NORM.DIST(BO$3,economics!$AK$2:$AK$167,economics!$AJ$2:$AJ$167,TRUE)-_xlfn.NORM.DIST(BO$30,economics!$AK$2:$AK$167,economics!$AJ$2:$AJ$167,TRUE))*economics!$AM$2:$AM$167))/(SUMPRODUCT((economics!$AG$2:$AG$167=$B52)*(economics!$D$2:$D$167="whr")*economics!$AI$2:$AI$167*(_xlfn.NORM.DIST(BO$3,economics!$AK$2:$AK$167,economics!$AJ$2:$AJ$167,TRUE)-_xlfn.NORM.DIST(BO$30,economics!$AK$2:$AK$167,economics!$AJ$2:$AJ$167,TRUE)))),"")</f>
        <v/>
      </c>
      <c r="BP52" t="str">
        <f t="array" ref="BP52">IFERROR((SUMPRODUCT((economics!$AG$2:$AG$167=$B52)*(economics!$D$2:$D$167="whr")*economics!$AI$2:$AI$167*(_xlfn.NORM.DIST(BP$3,economics!$AK$2:$AK$167,economics!$AJ$2:$AJ$167,TRUE)-_xlfn.NORM.DIST(BP$30,economics!$AK$2:$AK$167,economics!$AJ$2:$AJ$167,TRUE))*economics!$AM$2:$AM$167))/(SUMPRODUCT((economics!$AG$2:$AG$167=$B52)*(economics!$D$2:$D$167="whr")*economics!$AI$2:$AI$167*(_xlfn.NORM.DIST(BP$3,economics!$AK$2:$AK$167,economics!$AJ$2:$AJ$167,TRUE)-_xlfn.NORM.DIST(BP$30,economics!$AK$2:$AK$167,economics!$AJ$2:$AJ$167,TRUE)))),"")</f>
        <v/>
      </c>
      <c r="BQ52" t="str">
        <f t="array" ref="BQ52">IFERROR((SUMPRODUCT((economics!$AG$2:$AG$167=$B52)*(economics!$D$2:$D$167="whr")*economics!$AI$2:$AI$167*(_xlfn.NORM.DIST(BQ$3,economics!$AK$2:$AK$167,economics!$AJ$2:$AJ$167,TRUE)-_xlfn.NORM.DIST(BQ$30,economics!$AK$2:$AK$167,economics!$AJ$2:$AJ$167,TRUE))*economics!$AM$2:$AM$167))/(SUMPRODUCT((economics!$AG$2:$AG$167=$B52)*(economics!$D$2:$D$167="whr")*economics!$AI$2:$AI$167*(_xlfn.NORM.DIST(BQ$3,economics!$AK$2:$AK$167,economics!$AJ$2:$AJ$167,TRUE)-_xlfn.NORM.DIST(BQ$30,economics!$AK$2:$AK$167,economics!$AJ$2:$AJ$167,TRUE)))),"")</f>
        <v/>
      </c>
      <c r="BR52" t="str">
        <f t="array" ref="BR52">IFERROR((SUMPRODUCT((economics!$AG$2:$AG$167=$B52)*(economics!$D$2:$D$167="whr")*economics!$AI$2:$AI$167*(_xlfn.NORM.DIST(BR$3,economics!$AK$2:$AK$167,economics!$AJ$2:$AJ$167,TRUE)-_xlfn.NORM.DIST(BR$30,economics!$AK$2:$AK$167,economics!$AJ$2:$AJ$167,TRUE))*economics!$AM$2:$AM$167))/(SUMPRODUCT((economics!$AG$2:$AG$167=$B52)*(economics!$D$2:$D$167="whr")*economics!$AI$2:$AI$167*(_xlfn.NORM.DIST(BR$3,economics!$AK$2:$AK$167,economics!$AJ$2:$AJ$167,TRUE)-_xlfn.NORM.DIST(BR$30,economics!$AK$2:$AK$167,economics!$AJ$2:$AJ$167,TRUE)))),"")</f>
        <v/>
      </c>
      <c r="BS52" t="str">
        <f t="array" ref="BS52">IFERROR((SUMPRODUCT((economics!$AG$2:$AG$167=$B52)*(economics!$D$2:$D$167="whr")*economics!$AI$2:$AI$167*(_xlfn.NORM.DIST(BS$3,economics!$AK$2:$AK$167,economics!$AJ$2:$AJ$167,TRUE)-_xlfn.NORM.DIST(BS$30,economics!$AK$2:$AK$167,economics!$AJ$2:$AJ$167,TRUE))*economics!$AM$2:$AM$167))/(SUMPRODUCT((economics!$AG$2:$AG$167=$B52)*(economics!$D$2:$D$167="whr")*economics!$AI$2:$AI$167*(_xlfn.NORM.DIST(BS$3,economics!$AK$2:$AK$167,economics!$AJ$2:$AJ$167,TRUE)-_xlfn.NORM.DIST(BS$30,economics!$AK$2:$AK$167,economics!$AJ$2:$AJ$167,TRUE)))),"")</f>
        <v/>
      </c>
      <c r="BT52" t="str">
        <f t="array" ref="BT52">IFERROR((SUMPRODUCT((economics!$AG$2:$AG$167=$B52)*(economics!$D$2:$D$167="whr")*economics!$AI$2:$AI$167*(_xlfn.NORM.DIST(BT$3,economics!$AK$2:$AK$167,economics!$AJ$2:$AJ$167,TRUE)-_xlfn.NORM.DIST(BT$30,economics!$AK$2:$AK$167,economics!$AJ$2:$AJ$167,TRUE))*economics!$AM$2:$AM$167))/(SUMPRODUCT((economics!$AG$2:$AG$167=$B52)*(economics!$D$2:$D$167="whr")*economics!$AI$2:$AI$167*(_xlfn.NORM.DIST(BT$3,economics!$AK$2:$AK$167,economics!$AJ$2:$AJ$167,TRUE)-_xlfn.NORM.DIST(BT$30,economics!$AK$2:$AK$167,economics!$AJ$2:$AJ$167,TRUE)))),"")</f>
        <v/>
      </c>
      <c r="BU52" t="str">
        <f t="array" ref="BU52">IFERROR((SUMPRODUCT((economics!$AG$2:$AG$167=$B52)*(economics!$D$2:$D$167="whr")*economics!$AI$2:$AI$167*(_xlfn.NORM.DIST(BU$3,economics!$AK$2:$AK$167,economics!$AJ$2:$AJ$167,TRUE)-_xlfn.NORM.DIST(BU$30,economics!$AK$2:$AK$167,economics!$AJ$2:$AJ$167,TRUE))*economics!$AM$2:$AM$167))/(SUMPRODUCT((economics!$AG$2:$AG$167=$B52)*(economics!$D$2:$D$167="whr")*economics!$AI$2:$AI$167*(_xlfn.NORM.DIST(BU$3,economics!$AK$2:$AK$167,economics!$AJ$2:$AJ$167,TRUE)-_xlfn.NORM.DIST(BU$30,economics!$AK$2:$AK$167,economics!$AJ$2:$AJ$167,TRUE)))),"")</f>
        <v/>
      </c>
      <c r="BV52" t="str">
        <f t="array" ref="BV52">IFERROR((SUMPRODUCT((economics!$AG$2:$AG$167=$B52)*(economics!$D$2:$D$167="whr")*economics!$AI$2:$AI$167*(_xlfn.NORM.DIST(BV$3,economics!$AK$2:$AK$167,economics!$AJ$2:$AJ$167,TRUE)-_xlfn.NORM.DIST(BV$30,economics!$AK$2:$AK$167,economics!$AJ$2:$AJ$167,TRUE))*economics!$AM$2:$AM$167))/(SUMPRODUCT((economics!$AG$2:$AG$167=$B52)*(economics!$D$2:$D$167="whr")*economics!$AI$2:$AI$167*(_xlfn.NORM.DIST(BV$3,economics!$AK$2:$AK$167,economics!$AJ$2:$AJ$167,TRUE)-_xlfn.NORM.DIST(BV$30,economics!$AK$2:$AK$167,economics!$AJ$2:$AJ$167,TRUE)))),"")</f>
        <v/>
      </c>
      <c r="BW52" t="str">
        <f t="array" ref="BW52">IFERROR((SUMPRODUCT((economics!$AG$2:$AG$167=$B52)*(economics!$D$2:$D$167="whr")*economics!$AI$2:$AI$167*(_xlfn.NORM.DIST(BW$3,economics!$AK$2:$AK$167,economics!$AJ$2:$AJ$167,TRUE)-_xlfn.NORM.DIST(BW$30,economics!$AK$2:$AK$167,economics!$AJ$2:$AJ$167,TRUE))*economics!$AM$2:$AM$167))/(SUMPRODUCT((economics!$AG$2:$AG$167=$B52)*(economics!$D$2:$D$167="whr")*economics!$AI$2:$AI$167*(_xlfn.NORM.DIST(BW$3,economics!$AK$2:$AK$167,economics!$AJ$2:$AJ$167,TRUE)-_xlfn.NORM.DIST(BW$30,economics!$AK$2:$AK$167,economics!$AJ$2:$AJ$167,TRUE)))),"")</f>
        <v/>
      </c>
      <c r="BX52" t="str">
        <f t="array" ref="BX52">IFERROR((SUMPRODUCT((economics!$AG$2:$AG$167=$B52)*(economics!$D$2:$D$167="whr")*economics!$AI$2:$AI$167*(_xlfn.NORM.DIST(BX$3,economics!$AK$2:$AK$167,economics!$AJ$2:$AJ$167,TRUE)-_xlfn.NORM.DIST(BX$30,economics!$AK$2:$AK$167,economics!$AJ$2:$AJ$167,TRUE))*economics!$AM$2:$AM$167))/(SUMPRODUCT((economics!$AG$2:$AG$167=$B52)*(economics!$D$2:$D$167="whr")*economics!$AI$2:$AI$167*(_xlfn.NORM.DIST(BX$3,economics!$AK$2:$AK$167,economics!$AJ$2:$AJ$167,TRUE)-_xlfn.NORM.DIST(BX$30,economics!$AK$2:$AK$167,economics!$AJ$2:$AJ$167,TRUE)))),"")</f>
        <v/>
      </c>
      <c r="BY52" t="str">
        <f t="array" ref="BY52">IFERROR((SUMPRODUCT((economics!$AG$2:$AG$167=$B52)*(economics!$D$2:$D$167="whr")*economics!$AI$2:$AI$167*(_xlfn.NORM.DIST(BY$3,economics!$AK$2:$AK$167,economics!$AJ$2:$AJ$167,TRUE)-_xlfn.NORM.DIST(BY$30,economics!$AK$2:$AK$167,economics!$AJ$2:$AJ$167,TRUE))*economics!$AM$2:$AM$167))/(SUMPRODUCT((economics!$AG$2:$AG$167=$B52)*(economics!$D$2:$D$167="whr")*economics!$AI$2:$AI$167*(_xlfn.NORM.DIST(BY$3,economics!$AK$2:$AK$167,economics!$AJ$2:$AJ$167,TRUE)-_xlfn.NORM.DIST(BY$30,economics!$AK$2:$AK$167,economics!$AJ$2:$AJ$167,TRUE)))),"")</f>
        <v/>
      </c>
      <c r="BZ52" t="str">
        <f t="array" ref="BZ52">IFERROR((SUMPRODUCT((economics!$AG$2:$AG$167=$B52)*(economics!$D$2:$D$167="whr")*economics!$AI$2:$AI$167*(_xlfn.NORM.DIST(BZ$3,economics!$AK$2:$AK$167,economics!$AJ$2:$AJ$167,TRUE)-_xlfn.NORM.DIST(BZ$30,economics!$AK$2:$AK$167,economics!$AJ$2:$AJ$167,TRUE))*economics!$AM$2:$AM$167))/(SUMPRODUCT((economics!$AG$2:$AG$167=$B52)*(economics!$D$2:$D$167="whr")*economics!$AI$2:$AI$167*(_xlfn.NORM.DIST(BZ$3,economics!$AK$2:$AK$167,economics!$AJ$2:$AJ$167,TRUE)-_xlfn.NORM.DIST(BZ$30,economics!$AK$2:$AK$167,economics!$AJ$2:$AJ$167,TRUE)))),"")</f>
        <v/>
      </c>
      <c r="CA52" t="str">
        <f t="array" ref="CA52">IFERROR((SUMPRODUCT((economics!$AG$2:$AG$167=$B52)*(economics!$D$2:$D$167="whr")*economics!$AI$2:$AI$167*(_xlfn.NORM.DIST(CA$3,economics!$AK$2:$AK$167,economics!$AJ$2:$AJ$167,TRUE)-_xlfn.NORM.DIST(CA$30,economics!$AK$2:$AK$167,economics!$AJ$2:$AJ$167,TRUE))*economics!$AM$2:$AM$167))/(SUMPRODUCT((economics!$AG$2:$AG$167=$B52)*(economics!$D$2:$D$167="whr")*economics!$AI$2:$AI$167*(_xlfn.NORM.DIST(CA$3,economics!$AK$2:$AK$167,economics!$AJ$2:$AJ$167,TRUE)-_xlfn.NORM.DIST(CA$30,economics!$AK$2:$AK$167,economics!$AJ$2:$AJ$167,TRUE)))),"")</f>
        <v/>
      </c>
      <c r="CB52" t="str">
        <f t="array" ref="CB52">IFERROR((SUMPRODUCT((economics!$AG$2:$AG$167=$B52)*(economics!$D$2:$D$167="whr")*economics!$AI$2:$AI$167*(_xlfn.NORM.DIST(CB$3,economics!$AK$2:$AK$167,economics!$AJ$2:$AJ$167,TRUE)-_xlfn.NORM.DIST(CB$30,economics!$AK$2:$AK$167,economics!$AJ$2:$AJ$167,TRUE))*economics!$AM$2:$AM$167))/(SUMPRODUCT((economics!$AG$2:$AG$167=$B52)*(economics!$D$2:$D$167="whr")*economics!$AI$2:$AI$167*(_xlfn.NORM.DIST(CB$3,economics!$AK$2:$AK$167,economics!$AJ$2:$AJ$167,TRUE)-_xlfn.NORM.DIST(CB$30,economics!$AK$2:$AK$167,economics!$AJ$2:$AJ$167,TRUE)))),"")</f>
        <v/>
      </c>
      <c r="CC52" t="str">
        <f t="array" ref="CC52">IFERROR((SUMPRODUCT((economics!$AG$2:$AG$167=$B52)*(economics!$D$2:$D$167="whr")*economics!$AI$2:$AI$167*(_xlfn.NORM.DIST(CC$3,economics!$AK$2:$AK$167,economics!$AJ$2:$AJ$167,TRUE)-_xlfn.NORM.DIST(CC$30,economics!$AK$2:$AK$167,economics!$AJ$2:$AJ$167,TRUE))*economics!$AM$2:$AM$167))/(SUMPRODUCT((economics!$AG$2:$AG$167=$B52)*(economics!$D$2:$D$167="whr")*economics!$AI$2:$AI$167*(_xlfn.NORM.DIST(CC$3,economics!$AK$2:$AK$167,economics!$AJ$2:$AJ$167,TRUE)-_xlfn.NORM.DIST(CC$30,economics!$AK$2:$AK$167,economics!$AJ$2:$AJ$167,TRUE)))),"")</f>
        <v/>
      </c>
      <c r="CD52" t="str">
        <f t="array" ref="CD52">IFERROR((SUMPRODUCT((economics!$AG$2:$AG$167=$B52)*(economics!$D$2:$D$167="whr")*economics!$AI$2:$AI$167*(_xlfn.NORM.DIST(CD$3,economics!$AK$2:$AK$167,economics!$AJ$2:$AJ$167,TRUE)-_xlfn.NORM.DIST(CD$30,economics!$AK$2:$AK$167,economics!$AJ$2:$AJ$167,TRUE))*economics!$AM$2:$AM$167))/(SUMPRODUCT((economics!$AG$2:$AG$167=$B52)*(economics!$D$2:$D$167="whr")*economics!$AI$2:$AI$167*(_xlfn.NORM.DIST(CD$3,economics!$AK$2:$AK$167,economics!$AJ$2:$AJ$167,TRUE)-_xlfn.NORM.DIST(CD$30,economics!$AK$2:$AK$167,economics!$AJ$2:$AJ$167,TRUE)))),"")</f>
        <v/>
      </c>
      <c r="CE52" t="str">
        <f t="array" ref="CE52">IFERROR((SUMPRODUCT((economics!$AG$2:$AG$167=$B52)*(economics!$D$2:$D$167="whr")*economics!$AI$2:$AI$167*(_xlfn.NORM.DIST(CE$3,economics!$AK$2:$AK$167,economics!$AJ$2:$AJ$167,TRUE)-_xlfn.NORM.DIST(CE$30,economics!$AK$2:$AK$167,economics!$AJ$2:$AJ$167,TRUE))*economics!$AM$2:$AM$167))/(SUMPRODUCT((economics!$AG$2:$AG$167=$B52)*(economics!$D$2:$D$167="whr")*economics!$AI$2:$AI$167*(_xlfn.NORM.DIST(CE$3,economics!$AK$2:$AK$167,economics!$AJ$2:$AJ$167,TRUE)-_xlfn.NORM.DIST(CE$30,economics!$AK$2:$AK$167,economics!$AJ$2:$AJ$167,TRUE)))),"")</f>
        <v/>
      </c>
      <c r="CF52" t="str">
        <f t="array" ref="CF52">IFERROR((SUMPRODUCT((economics!$AG$2:$AG$167=$B52)*(economics!$D$2:$D$167="whr")*economics!$AI$2:$AI$167*(_xlfn.NORM.DIST(CF$3,economics!$AK$2:$AK$167,economics!$AJ$2:$AJ$167,TRUE)-_xlfn.NORM.DIST(CF$30,economics!$AK$2:$AK$167,economics!$AJ$2:$AJ$167,TRUE))*economics!$AM$2:$AM$167))/(SUMPRODUCT((economics!$AG$2:$AG$167=$B52)*(economics!$D$2:$D$167="whr")*economics!$AI$2:$AI$167*(_xlfn.NORM.DIST(CF$3,economics!$AK$2:$AK$167,economics!$AJ$2:$AJ$167,TRUE)-_xlfn.NORM.DIST(CF$30,economics!$AK$2:$AK$167,economics!$AJ$2:$AJ$167,TRUE)))),"")</f>
        <v/>
      </c>
      <c r="CG52" t="str">
        <f t="array" ref="CG52">IFERROR((SUMPRODUCT((economics!$AG$2:$AG$167=$B52)*(economics!$D$2:$D$167="whr")*economics!$AI$2:$AI$167*(_xlfn.NORM.DIST(CG$3,economics!$AK$2:$AK$167,economics!$AJ$2:$AJ$167,TRUE)-_xlfn.NORM.DIST(CG$30,economics!$AK$2:$AK$167,economics!$AJ$2:$AJ$167,TRUE))*economics!$AM$2:$AM$167))/(SUMPRODUCT((economics!$AG$2:$AG$167=$B52)*(economics!$D$2:$D$167="whr")*economics!$AI$2:$AI$167*(_xlfn.NORM.DIST(CG$3,economics!$AK$2:$AK$167,economics!$AJ$2:$AJ$167,TRUE)-_xlfn.NORM.DIST(CG$30,economics!$AK$2:$AK$167,economics!$AJ$2:$AJ$167,TRUE)))),"")</f>
        <v/>
      </c>
      <c r="CH52" t="str">
        <f t="array" ref="CH52">IFERROR((SUMPRODUCT((economics!$AG$2:$AG$167=$B52)*(economics!$D$2:$D$167="whr")*economics!$AI$2:$AI$167*(_xlfn.NORM.DIST(CH$3,economics!$AK$2:$AK$167,economics!$AJ$2:$AJ$167,TRUE)-_xlfn.NORM.DIST(CH$30,economics!$AK$2:$AK$167,economics!$AJ$2:$AJ$167,TRUE))*economics!$AM$2:$AM$167))/(SUMPRODUCT((economics!$AG$2:$AG$167=$B52)*(economics!$D$2:$D$167="whr")*economics!$AI$2:$AI$167*(_xlfn.NORM.DIST(CH$3,economics!$AK$2:$AK$167,economics!$AJ$2:$AJ$167,TRUE)-_xlfn.NORM.DIST(CH$30,economics!$AK$2:$AK$167,economics!$AJ$2:$AJ$167,TRUE)))),"")</f>
        <v/>
      </c>
    </row>
    <row r="53" spans="1:86" x14ac:dyDescent="0.35">
      <c r="A53" t="str">
        <f t="shared" si="0"/>
        <v>nonroad vehicles 30</v>
      </c>
      <c r="B53">
        <f t="shared" si="0"/>
        <v>30</v>
      </c>
      <c r="E53" t="str">
        <f t="array" ref="E53">IFERROR((SUMPRODUCT((economics!$AG$2:$AG$167=$B53)*(economics!$D$2:$D$167="whr")*economics!$AI$2:$AI$167*(_xlfn.NORM.DIST(E$3,economics!$AK$2:$AK$167,economics!$AJ$2:$AJ$167,TRUE)-_xlfn.NORM.DIST(E$30,economics!$AK$2:$AK$167,economics!$AJ$2:$AJ$167,TRUE))*economics!$AM$2:$AM$167))/(SUMPRODUCT((economics!$AG$2:$AG$167=$B53)*(economics!$D$2:$D$167="whr")*economics!$AI$2:$AI$167*(_xlfn.NORM.DIST(E$3,economics!$AK$2:$AK$167,economics!$AJ$2:$AJ$167,TRUE)-_xlfn.NORM.DIST(E$30,economics!$AK$2:$AK$167,economics!$AJ$2:$AJ$167,TRUE)))),"")</f>
        <v/>
      </c>
      <c r="F53" t="str">
        <f t="array" ref="F53">IFERROR((SUMPRODUCT((economics!$AG$2:$AG$167=$B53)*(economics!$D$2:$D$167="whr")*economics!$AI$2:$AI$167*(_xlfn.NORM.DIST(F$3,economics!$AK$2:$AK$167,economics!$AJ$2:$AJ$167,TRUE)-_xlfn.NORM.DIST(F$30,economics!$AK$2:$AK$167,economics!$AJ$2:$AJ$167,TRUE))*economics!$AM$2:$AM$167))/(SUMPRODUCT((economics!$AG$2:$AG$167=$B53)*(economics!$D$2:$D$167="whr")*economics!$AI$2:$AI$167*(_xlfn.NORM.DIST(F$3,economics!$AK$2:$AK$167,economics!$AJ$2:$AJ$167,TRUE)-_xlfn.NORM.DIST(F$30,economics!$AK$2:$AK$167,economics!$AJ$2:$AJ$167,TRUE)))),"")</f>
        <v/>
      </c>
      <c r="G53" t="str">
        <f t="array" ref="G53">IFERROR((SUMPRODUCT((economics!$AG$2:$AG$167=$B53)*(economics!$D$2:$D$167="whr")*economics!$AI$2:$AI$167*(_xlfn.NORM.DIST(G$3,economics!$AK$2:$AK$167,economics!$AJ$2:$AJ$167,TRUE)-_xlfn.NORM.DIST(G$30,economics!$AK$2:$AK$167,economics!$AJ$2:$AJ$167,TRUE))*economics!$AM$2:$AM$167))/(SUMPRODUCT((economics!$AG$2:$AG$167=$B53)*(economics!$D$2:$D$167="whr")*economics!$AI$2:$AI$167*(_xlfn.NORM.DIST(G$3,economics!$AK$2:$AK$167,economics!$AJ$2:$AJ$167,TRUE)-_xlfn.NORM.DIST(G$30,economics!$AK$2:$AK$167,economics!$AJ$2:$AJ$167,TRUE)))),"")</f>
        <v/>
      </c>
      <c r="H53" t="str">
        <f t="array" ref="H53">IFERROR((SUMPRODUCT((economics!$AG$2:$AG$167=$B53)*(economics!$D$2:$D$167="whr")*economics!$AI$2:$AI$167*(_xlfn.NORM.DIST(H$3,economics!$AK$2:$AK$167,economics!$AJ$2:$AJ$167,TRUE)-_xlfn.NORM.DIST(H$30,economics!$AK$2:$AK$167,economics!$AJ$2:$AJ$167,TRUE))*economics!$AM$2:$AM$167))/(SUMPRODUCT((economics!$AG$2:$AG$167=$B53)*(economics!$D$2:$D$167="whr")*economics!$AI$2:$AI$167*(_xlfn.NORM.DIST(H$3,economics!$AK$2:$AK$167,economics!$AJ$2:$AJ$167,TRUE)-_xlfn.NORM.DIST(H$30,economics!$AK$2:$AK$167,economics!$AJ$2:$AJ$167,TRUE)))),"")</f>
        <v/>
      </c>
      <c r="I53" t="str">
        <f t="array" ref="I53">IFERROR((SUMPRODUCT((economics!$AG$2:$AG$167=$B53)*(economics!$D$2:$D$167="whr")*economics!$AI$2:$AI$167*(_xlfn.NORM.DIST(I$3,economics!$AK$2:$AK$167,economics!$AJ$2:$AJ$167,TRUE)-_xlfn.NORM.DIST(I$30,economics!$AK$2:$AK$167,economics!$AJ$2:$AJ$167,TRUE))*economics!$AM$2:$AM$167))/(SUMPRODUCT((economics!$AG$2:$AG$167=$B53)*(economics!$D$2:$D$167="whr")*economics!$AI$2:$AI$167*(_xlfn.NORM.DIST(I$3,economics!$AK$2:$AK$167,economics!$AJ$2:$AJ$167,TRUE)-_xlfn.NORM.DIST(I$30,economics!$AK$2:$AK$167,economics!$AJ$2:$AJ$167,TRUE)))),"")</f>
        <v/>
      </c>
      <c r="J53" t="str">
        <f t="array" ref="J53">IFERROR((SUMPRODUCT((economics!$AG$2:$AG$167=$B53)*(economics!$D$2:$D$167="whr")*economics!$AI$2:$AI$167*(_xlfn.NORM.DIST(J$3,economics!$AK$2:$AK$167,economics!$AJ$2:$AJ$167,TRUE)-_xlfn.NORM.DIST(J$30,economics!$AK$2:$AK$167,economics!$AJ$2:$AJ$167,TRUE))*economics!$AM$2:$AM$167))/(SUMPRODUCT((economics!$AG$2:$AG$167=$B53)*(economics!$D$2:$D$167="whr")*economics!$AI$2:$AI$167*(_xlfn.NORM.DIST(J$3,economics!$AK$2:$AK$167,economics!$AJ$2:$AJ$167,TRUE)-_xlfn.NORM.DIST(J$30,economics!$AK$2:$AK$167,economics!$AJ$2:$AJ$167,TRUE)))),"")</f>
        <v/>
      </c>
      <c r="K53" t="str">
        <f t="array" ref="K53">IFERROR((SUMPRODUCT((economics!$AG$2:$AG$167=$B53)*(economics!$D$2:$D$167="whr")*economics!$AI$2:$AI$167*(_xlfn.NORM.DIST(K$3,economics!$AK$2:$AK$167,economics!$AJ$2:$AJ$167,TRUE)-_xlfn.NORM.DIST(K$30,economics!$AK$2:$AK$167,economics!$AJ$2:$AJ$167,TRUE))*economics!$AM$2:$AM$167))/(SUMPRODUCT((economics!$AG$2:$AG$167=$B53)*(economics!$D$2:$D$167="whr")*economics!$AI$2:$AI$167*(_xlfn.NORM.DIST(K$3,economics!$AK$2:$AK$167,economics!$AJ$2:$AJ$167,TRUE)-_xlfn.NORM.DIST(K$30,economics!$AK$2:$AK$167,economics!$AJ$2:$AJ$167,TRUE)))),"")</f>
        <v/>
      </c>
      <c r="L53" t="str">
        <f t="array" ref="L53">IFERROR((SUMPRODUCT((economics!$AG$2:$AG$167=$B53)*(economics!$D$2:$D$167="whr")*economics!$AI$2:$AI$167*(_xlfn.NORM.DIST(L$3,economics!$AK$2:$AK$167,economics!$AJ$2:$AJ$167,TRUE)-_xlfn.NORM.DIST(L$30,economics!$AK$2:$AK$167,economics!$AJ$2:$AJ$167,TRUE))*economics!$AM$2:$AM$167))/(SUMPRODUCT((economics!$AG$2:$AG$167=$B53)*(economics!$D$2:$D$167="whr")*economics!$AI$2:$AI$167*(_xlfn.NORM.DIST(L$3,economics!$AK$2:$AK$167,economics!$AJ$2:$AJ$167,TRUE)-_xlfn.NORM.DIST(L$30,economics!$AK$2:$AK$167,economics!$AJ$2:$AJ$167,TRUE)))),"")</f>
        <v/>
      </c>
      <c r="M53" t="str">
        <f t="array" ref="M53">IFERROR((SUMPRODUCT((economics!$AG$2:$AG$167=$B53)*(economics!$D$2:$D$167="whr")*economics!$AI$2:$AI$167*(_xlfn.NORM.DIST(M$3,economics!$AK$2:$AK$167,economics!$AJ$2:$AJ$167,TRUE)-_xlfn.NORM.DIST(M$30,economics!$AK$2:$AK$167,economics!$AJ$2:$AJ$167,TRUE))*economics!$AM$2:$AM$167))/(SUMPRODUCT((economics!$AG$2:$AG$167=$B53)*(economics!$D$2:$D$167="whr")*economics!$AI$2:$AI$167*(_xlfn.NORM.DIST(M$3,economics!$AK$2:$AK$167,economics!$AJ$2:$AJ$167,TRUE)-_xlfn.NORM.DIST(M$30,economics!$AK$2:$AK$167,economics!$AJ$2:$AJ$167,TRUE)))),"")</f>
        <v/>
      </c>
      <c r="N53" t="str">
        <f t="array" ref="N53">IFERROR((SUMPRODUCT((economics!$AG$2:$AG$167=$B53)*(economics!$D$2:$D$167="whr")*economics!$AI$2:$AI$167*(_xlfn.NORM.DIST(N$3,economics!$AK$2:$AK$167,economics!$AJ$2:$AJ$167,TRUE)-_xlfn.NORM.DIST(N$30,economics!$AK$2:$AK$167,economics!$AJ$2:$AJ$167,TRUE))*economics!$AM$2:$AM$167))/(SUMPRODUCT((economics!$AG$2:$AG$167=$B53)*(economics!$D$2:$D$167="whr")*economics!$AI$2:$AI$167*(_xlfn.NORM.DIST(N$3,economics!$AK$2:$AK$167,economics!$AJ$2:$AJ$167,TRUE)-_xlfn.NORM.DIST(N$30,economics!$AK$2:$AK$167,economics!$AJ$2:$AJ$167,TRUE)))),"")</f>
        <v/>
      </c>
      <c r="O53" t="str">
        <f t="array" ref="O53">IFERROR((SUMPRODUCT((economics!$AG$2:$AG$167=$B53)*(economics!$D$2:$D$167="whr")*economics!$AI$2:$AI$167*(_xlfn.NORM.DIST(O$3,economics!$AK$2:$AK$167,economics!$AJ$2:$AJ$167,TRUE)-_xlfn.NORM.DIST(O$30,economics!$AK$2:$AK$167,economics!$AJ$2:$AJ$167,TRUE))*economics!$AM$2:$AM$167))/(SUMPRODUCT((economics!$AG$2:$AG$167=$B53)*(economics!$D$2:$D$167="whr")*economics!$AI$2:$AI$167*(_xlfn.NORM.DIST(O$3,economics!$AK$2:$AK$167,economics!$AJ$2:$AJ$167,TRUE)-_xlfn.NORM.DIST(O$30,economics!$AK$2:$AK$167,economics!$AJ$2:$AJ$167,TRUE)))),"")</f>
        <v/>
      </c>
      <c r="P53" t="str">
        <f t="array" ref="P53">IFERROR((SUMPRODUCT((economics!$AG$2:$AG$167=$B53)*(economics!$D$2:$D$167="whr")*economics!$AI$2:$AI$167*(_xlfn.NORM.DIST(P$3,economics!$AK$2:$AK$167,economics!$AJ$2:$AJ$167,TRUE)-_xlfn.NORM.DIST(P$30,economics!$AK$2:$AK$167,economics!$AJ$2:$AJ$167,TRUE))*economics!$AM$2:$AM$167))/(SUMPRODUCT((economics!$AG$2:$AG$167=$B53)*(economics!$D$2:$D$167="whr")*economics!$AI$2:$AI$167*(_xlfn.NORM.DIST(P$3,economics!$AK$2:$AK$167,economics!$AJ$2:$AJ$167,TRUE)-_xlfn.NORM.DIST(P$30,economics!$AK$2:$AK$167,economics!$AJ$2:$AJ$167,TRUE)))),"")</f>
        <v/>
      </c>
      <c r="Q53" t="str">
        <f t="array" ref="Q53">IFERROR((SUMPRODUCT((economics!$AG$2:$AG$167=$B53)*(economics!$D$2:$D$167="whr")*economics!$AI$2:$AI$167*(_xlfn.NORM.DIST(Q$3,economics!$AK$2:$AK$167,economics!$AJ$2:$AJ$167,TRUE)-_xlfn.NORM.DIST(Q$30,economics!$AK$2:$AK$167,economics!$AJ$2:$AJ$167,TRUE))*economics!$AM$2:$AM$167))/(SUMPRODUCT((economics!$AG$2:$AG$167=$B53)*(economics!$D$2:$D$167="whr")*economics!$AI$2:$AI$167*(_xlfn.NORM.DIST(Q$3,economics!$AK$2:$AK$167,economics!$AJ$2:$AJ$167,TRUE)-_xlfn.NORM.DIST(Q$30,economics!$AK$2:$AK$167,economics!$AJ$2:$AJ$167,TRUE)))),"")</f>
        <v/>
      </c>
      <c r="R53" t="str">
        <f t="array" ref="R53">IFERROR((SUMPRODUCT((economics!$AG$2:$AG$167=$B53)*(economics!$D$2:$D$167="whr")*economics!$AI$2:$AI$167*(_xlfn.NORM.DIST(R$3,economics!$AK$2:$AK$167,economics!$AJ$2:$AJ$167,TRUE)-_xlfn.NORM.DIST(R$30,economics!$AK$2:$AK$167,economics!$AJ$2:$AJ$167,TRUE))*economics!$AM$2:$AM$167))/(SUMPRODUCT((economics!$AG$2:$AG$167=$B53)*(economics!$D$2:$D$167="whr")*economics!$AI$2:$AI$167*(_xlfn.NORM.DIST(R$3,economics!$AK$2:$AK$167,economics!$AJ$2:$AJ$167,TRUE)-_xlfn.NORM.DIST(R$30,economics!$AK$2:$AK$167,economics!$AJ$2:$AJ$167,TRUE)))),"")</f>
        <v/>
      </c>
      <c r="S53" t="str">
        <f t="array" ref="S53">IFERROR((SUMPRODUCT((economics!$AG$2:$AG$167=$B53)*(economics!$D$2:$D$167="whr")*economics!$AI$2:$AI$167*(_xlfn.NORM.DIST(S$3,economics!$AK$2:$AK$167,economics!$AJ$2:$AJ$167,TRUE)-_xlfn.NORM.DIST(S$30,economics!$AK$2:$AK$167,economics!$AJ$2:$AJ$167,TRUE))*economics!$AM$2:$AM$167))/(SUMPRODUCT((economics!$AG$2:$AG$167=$B53)*(economics!$D$2:$D$167="whr")*economics!$AI$2:$AI$167*(_xlfn.NORM.DIST(S$3,economics!$AK$2:$AK$167,economics!$AJ$2:$AJ$167,TRUE)-_xlfn.NORM.DIST(S$30,economics!$AK$2:$AK$167,economics!$AJ$2:$AJ$167,TRUE)))),"")</f>
        <v/>
      </c>
      <c r="T53" t="str">
        <f t="array" ref="T53">IFERROR((SUMPRODUCT((economics!$AG$2:$AG$167=$B53)*(economics!$D$2:$D$167="whr")*economics!$AI$2:$AI$167*(_xlfn.NORM.DIST(T$3,economics!$AK$2:$AK$167,economics!$AJ$2:$AJ$167,TRUE)-_xlfn.NORM.DIST(T$30,economics!$AK$2:$AK$167,economics!$AJ$2:$AJ$167,TRUE))*economics!$AM$2:$AM$167))/(SUMPRODUCT((economics!$AG$2:$AG$167=$B53)*(economics!$D$2:$D$167="whr")*economics!$AI$2:$AI$167*(_xlfn.NORM.DIST(T$3,economics!$AK$2:$AK$167,economics!$AJ$2:$AJ$167,TRUE)-_xlfn.NORM.DIST(T$30,economics!$AK$2:$AK$167,economics!$AJ$2:$AJ$167,TRUE)))),"")</f>
        <v/>
      </c>
      <c r="U53" t="str">
        <f t="array" ref="U53">IFERROR((SUMPRODUCT((economics!$AG$2:$AG$167=$B53)*(economics!$D$2:$D$167="whr")*economics!$AI$2:$AI$167*(_xlfn.NORM.DIST(U$3,economics!$AK$2:$AK$167,economics!$AJ$2:$AJ$167,TRUE)-_xlfn.NORM.DIST(U$30,economics!$AK$2:$AK$167,economics!$AJ$2:$AJ$167,TRUE))*economics!$AM$2:$AM$167))/(SUMPRODUCT((economics!$AG$2:$AG$167=$B53)*(economics!$D$2:$D$167="whr")*economics!$AI$2:$AI$167*(_xlfn.NORM.DIST(U$3,economics!$AK$2:$AK$167,economics!$AJ$2:$AJ$167,TRUE)-_xlfn.NORM.DIST(U$30,economics!$AK$2:$AK$167,economics!$AJ$2:$AJ$167,TRUE)))),"")</f>
        <v/>
      </c>
      <c r="V53" t="str">
        <f t="array" ref="V53">IFERROR((SUMPRODUCT((economics!$AG$2:$AG$167=$B53)*(economics!$D$2:$D$167="whr")*economics!$AI$2:$AI$167*(_xlfn.NORM.DIST(V$3,economics!$AK$2:$AK$167,economics!$AJ$2:$AJ$167,TRUE)-_xlfn.NORM.DIST(V$30,economics!$AK$2:$AK$167,economics!$AJ$2:$AJ$167,TRUE))*economics!$AM$2:$AM$167))/(SUMPRODUCT((economics!$AG$2:$AG$167=$B53)*(economics!$D$2:$D$167="whr")*economics!$AI$2:$AI$167*(_xlfn.NORM.DIST(V$3,economics!$AK$2:$AK$167,economics!$AJ$2:$AJ$167,TRUE)-_xlfn.NORM.DIST(V$30,economics!$AK$2:$AK$167,economics!$AJ$2:$AJ$167,TRUE)))),"")</f>
        <v/>
      </c>
      <c r="W53" t="str">
        <f t="array" ref="W53">IFERROR((SUMPRODUCT((economics!$AG$2:$AG$167=$B53)*(economics!$D$2:$D$167="whr")*economics!$AI$2:$AI$167*(_xlfn.NORM.DIST(W$3,economics!$AK$2:$AK$167,economics!$AJ$2:$AJ$167,TRUE)-_xlfn.NORM.DIST(W$30,economics!$AK$2:$AK$167,economics!$AJ$2:$AJ$167,TRUE))*economics!$AM$2:$AM$167))/(SUMPRODUCT((economics!$AG$2:$AG$167=$B53)*(economics!$D$2:$D$167="whr")*economics!$AI$2:$AI$167*(_xlfn.NORM.DIST(W$3,economics!$AK$2:$AK$167,economics!$AJ$2:$AJ$167,TRUE)-_xlfn.NORM.DIST(W$30,economics!$AK$2:$AK$167,economics!$AJ$2:$AJ$167,TRUE)))),"")</f>
        <v/>
      </c>
      <c r="X53" t="str">
        <f t="array" ref="X53">IFERROR((SUMPRODUCT((economics!$AG$2:$AG$167=$B53)*(economics!$D$2:$D$167="whr")*economics!$AI$2:$AI$167*(_xlfn.NORM.DIST(X$3,economics!$AK$2:$AK$167,economics!$AJ$2:$AJ$167,TRUE)-_xlfn.NORM.DIST(X$30,economics!$AK$2:$AK$167,economics!$AJ$2:$AJ$167,TRUE))*economics!$AM$2:$AM$167))/(SUMPRODUCT((economics!$AG$2:$AG$167=$B53)*(economics!$D$2:$D$167="whr")*economics!$AI$2:$AI$167*(_xlfn.NORM.DIST(X$3,economics!$AK$2:$AK$167,economics!$AJ$2:$AJ$167,TRUE)-_xlfn.NORM.DIST(X$30,economics!$AK$2:$AK$167,economics!$AJ$2:$AJ$167,TRUE)))),"")</f>
        <v/>
      </c>
      <c r="Y53" t="str">
        <f t="array" ref="Y53">IFERROR((SUMPRODUCT((economics!$AG$2:$AG$167=$B53)*(economics!$D$2:$D$167="whr")*economics!$AI$2:$AI$167*(_xlfn.NORM.DIST(Y$3,economics!$AK$2:$AK$167,economics!$AJ$2:$AJ$167,TRUE)-_xlfn.NORM.DIST(Y$30,economics!$AK$2:$AK$167,economics!$AJ$2:$AJ$167,TRUE))*economics!$AM$2:$AM$167))/(SUMPRODUCT((economics!$AG$2:$AG$167=$B53)*(economics!$D$2:$D$167="whr")*economics!$AI$2:$AI$167*(_xlfn.NORM.DIST(Y$3,economics!$AK$2:$AK$167,economics!$AJ$2:$AJ$167,TRUE)-_xlfn.NORM.DIST(Y$30,economics!$AK$2:$AK$167,economics!$AJ$2:$AJ$167,TRUE)))),"")</f>
        <v/>
      </c>
      <c r="Z53" t="str">
        <f t="array" ref="Z53">IFERROR((SUMPRODUCT((economics!$AG$2:$AG$167=$B53)*(economics!$D$2:$D$167="whr")*economics!$AI$2:$AI$167*(_xlfn.NORM.DIST(Z$3,economics!$AK$2:$AK$167,economics!$AJ$2:$AJ$167,TRUE)-_xlfn.NORM.DIST(Z$30,economics!$AK$2:$AK$167,economics!$AJ$2:$AJ$167,TRUE))*economics!$AM$2:$AM$167))/(SUMPRODUCT((economics!$AG$2:$AG$167=$B53)*(economics!$D$2:$D$167="whr")*economics!$AI$2:$AI$167*(_xlfn.NORM.DIST(Z$3,economics!$AK$2:$AK$167,economics!$AJ$2:$AJ$167,TRUE)-_xlfn.NORM.DIST(Z$30,economics!$AK$2:$AK$167,economics!$AJ$2:$AJ$167,TRUE)))),"")</f>
        <v/>
      </c>
      <c r="AA53" t="str">
        <f t="array" ref="AA53">IFERROR((SUMPRODUCT((economics!$AG$2:$AG$167=$B53)*(economics!$D$2:$D$167="whr")*economics!$AI$2:$AI$167*(_xlfn.NORM.DIST(AA$3,economics!$AK$2:$AK$167,economics!$AJ$2:$AJ$167,TRUE)-_xlfn.NORM.DIST(AA$30,economics!$AK$2:$AK$167,economics!$AJ$2:$AJ$167,TRUE))*economics!$AM$2:$AM$167))/(SUMPRODUCT((economics!$AG$2:$AG$167=$B53)*(economics!$D$2:$D$167="whr")*economics!$AI$2:$AI$167*(_xlfn.NORM.DIST(AA$3,economics!$AK$2:$AK$167,economics!$AJ$2:$AJ$167,TRUE)-_xlfn.NORM.DIST(AA$30,economics!$AK$2:$AK$167,economics!$AJ$2:$AJ$167,TRUE)))),"")</f>
        <v/>
      </c>
      <c r="AB53" t="str">
        <f t="array" ref="AB53">IFERROR((SUMPRODUCT((economics!$AG$2:$AG$167=$B53)*(economics!$D$2:$D$167="whr")*economics!$AI$2:$AI$167*(_xlfn.NORM.DIST(AB$3,economics!$AK$2:$AK$167,economics!$AJ$2:$AJ$167,TRUE)-_xlfn.NORM.DIST(AB$30,economics!$AK$2:$AK$167,economics!$AJ$2:$AJ$167,TRUE))*economics!$AM$2:$AM$167))/(SUMPRODUCT((economics!$AG$2:$AG$167=$B53)*(economics!$D$2:$D$167="whr")*economics!$AI$2:$AI$167*(_xlfn.NORM.DIST(AB$3,economics!$AK$2:$AK$167,economics!$AJ$2:$AJ$167,TRUE)-_xlfn.NORM.DIST(AB$30,economics!$AK$2:$AK$167,economics!$AJ$2:$AJ$167,TRUE)))),"")</f>
        <v/>
      </c>
      <c r="AC53" t="str">
        <f t="array" ref="AC53">IFERROR((SUMPRODUCT((economics!$AG$2:$AG$167=$B53)*(economics!$D$2:$D$167="whr")*economics!$AI$2:$AI$167*(_xlfn.NORM.DIST(AC$3,economics!$AK$2:$AK$167,economics!$AJ$2:$AJ$167,TRUE)-_xlfn.NORM.DIST(AC$30,economics!$AK$2:$AK$167,economics!$AJ$2:$AJ$167,TRUE))*economics!$AM$2:$AM$167))/(SUMPRODUCT((economics!$AG$2:$AG$167=$B53)*(economics!$D$2:$D$167="whr")*economics!$AI$2:$AI$167*(_xlfn.NORM.DIST(AC$3,economics!$AK$2:$AK$167,economics!$AJ$2:$AJ$167,TRUE)-_xlfn.NORM.DIST(AC$30,economics!$AK$2:$AK$167,economics!$AJ$2:$AJ$167,TRUE)))),"")</f>
        <v/>
      </c>
      <c r="AD53" t="str">
        <f t="array" ref="AD53">IFERROR((SUMPRODUCT((economics!$AG$2:$AG$167=$B53)*(economics!$D$2:$D$167="whr")*economics!$AI$2:$AI$167*(_xlfn.NORM.DIST(AD$3,economics!$AK$2:$AK$167,economics!$AJ$2:$AJ$167,TRUE)-_xlfn.NORM.DIST(AD$30,economics!$AK$2:$AK$167,economics!$AJ$2:$AJ$167,TRUE))*economics!$AM$2:$AM$167))/(SUMPRODUCT((economics!$AG$2:$AG$167=$B53)*(economics!$D$2:$D$167="whr")*economics!$AI$2:$AI$167*(_xlfn.NORM.DIST(AD$3,economics!$AK$2:$AK$167,economics!$AJ$2:$AJ$167,TRUE)-_xlfn.NORM.DIST(AD$30,economics!$AK$2:$AK$167,economics!$AJ$2:$AJ$167,TRUE)))),"")</f>
        <v/>
      </c>
      <c r="AE53" t="str">
        <f t="array" ref="AE53">IFERROR((SUMPRODUCT((economics!$AG$2:$AG$167=$B53)*(economics!$D$2:$D$167="whr")*economics!$AI$2:$AI$167*(_xlfn.NORM.DIST(AE$3,economics!$AK$2:$AK$167,economics!$AJ$2:$AJ$167,TRUE)-_xlfn.NORM.DIST(AE$30,economics!$AK$2:$AK$167,economics!$AJ$2:$AJ$167,TRUE))*economics!$AM$2:$AM$167))/(SUMPRODUCT((economics!$AG$2:$AG$167=$B53)*(economics!$D$2:$D$167="whr")*economics!$AI$2:$AI$167*(_xlfn.NORM.DIST(AE$3,economics!$AK$2:$AK$167,economics!$AJ$2:$AJ$167,TRUE)-_xlfn.NORM.DIST(AE$30,economics!$AK$2:$AK$167,economics!$AJ$2:$AJ$167,TRUE)))),"")</f>
        <v/>
      </c>
      <c r="AF53" t="str">
        <f t="array" ref="AF53">IFERROR((SUMPRODUCT((economics!$AG$2:$AG$167=$B53)*(economics!$D$2:$D$167="whr")*economics!$AI$2:$AI$167*(_xlfn.NORM.DIST(AF$3,economics!$AK$2:$AK$167,economics!$AJ$2:$AJ$167,TRUE)-_xlfn.NORM.DIST(AF$30,economics!$AK$2:$AK$167,economics!$AJ$2:$AJ$167,TRUE))*economics!$AM$2:$AM$167))/(SUMPRODUCT((economics!$AG$2:$AG$167=$B53)*(economics!$D$2:$D$167="whr")*economics!$AI$2:$AI$167*(_xlfn.NORM.DIST(AF$3,economics!$AK$2:$AK$167,economics!$AJ$2:$AJ$167,TRUE)-_xlfn.NORM.DIST(AF$30,economics!$AK$2:$AK$167,economics!$AJ$2:$AJ$167,TRUE)))),"")</f>
        <v/>
      </c>
      <c r="AG53" t="str">
        <f t="array" ref="AG53">IFERROR((SUMPRODUCT((economics!$AG$2:$AG$167=$B53)*(economics!$D$2:$D$167="whr")*economics!$AI$2:$AI$167*(_xlfn.NORM.DIST(AG$3,economics!$AK$2:$AK$167,economics!$AJ$2:$AJ$167,TRUE)-_xlfn.NORM.DIST(AG$30,economics!$AK$2:$AK$167,economics!$AJ$2:$AJ$167,TRUE))*economics!$AM$2:$AM$167))/(SUMPRODUCT((economics!$AG$2:$AG$167=$B53)*(economics!$D$2:$D$167="whr")*economics!$AI$2:$AI$167*(_xlfn.NORM.DIST(AG$3,economics!$AK$2:$AK$167,economics!$AJ$2:$AJ$167,TRUE)-_xlfn.NORM.DIST(AG$30,economics!$AK$2:$AK$167,economics!$AJ$2:$AJ$167,TRUE)))),"")</f>
        <v/>
      </c>
      <c r="AH53" t="str">
        <f t="array" ref="AH53">IFERROR((SUMPRODUCT((economics!$AG$2:$AG$167=$B53)*(economics!$D$2:$D$167="whr")*economics!$AI$2:$AI$167*(_xlfn.NORM.DIST(AH$3,economics!$AK$2:$AK$167,economics!$AJ$2:$AJ$167,TRUE)-_xlfn.NORM.DIST(AH$30,economics!$AK$2:$AK$167,economics!$AJ$2:$AJ$167,TRUE))*economics!$AM$2:$AM$167))/(SUMPRODUCT((economics!$AG$2:$AG$167=$B53)*(economics!$D$2:$D$167="whr")*economics!$AI$2:$AI$167*(_xlfn.NORM.DIST(AH$3,economics!$AK$2:$AK$167,economics!$AJ$2:$AJ$167,TRUE)-_xlfn.NORM.DIST(AH$30,economics!$AK$2:$AK$167,economics!$AJ$2:$AJ$167,TRUE)))),"")</f>
        <v/>
      </c>
      <c r="AI53" t="str">
        <f t="array" ref="AI53">IFERROR((SUMPRODUCT((economics!$AG$2:$AG$167=$B53)*(economics!$D$2:$D$167="whr")*economics!$AI$2:$AI$167*(_xlfn.NORM.DIST(AI$3,economics!$AK$2:$AK$167,economics!$AJ$2:$AJ$167,TRUE)-_xlfn.NORM.DIST(AI$30,economics!$AK$2:$AK$167,economics!$AJ$2:$AJ$167,TRUE))*economics!$AM$2:$AM$167))/(SUMPRODUCT((economics!$AG$2:$AG$167=$B53)*(economics!$D$2:$D$167="whr")*economics!$AI$2:$AI$167*(_xlfn.NORM.DIST(AI$3,economics!$AK$2:$AK$167,economics!$AJ$2:$AJ$167,TRUE)-_xlfn.NORM.DIST(AI$30,economics!$AK$2:$AK$167,economics!$AJ$2:$AJ$167,TRUE)))),"")</f>
        <v/>
      </c>
      <c r="AJ53" t="str">
        <f t="array" ref="AJ53">IFERROR((SUMPRODUCT((economics!$AG$2:$AG$167=$B53)*(economics!$D$2:$D$167="whr")*economics!$AI$2:$AI$167*(_xlfn.NORM.DIST(AJ$3,economics!$AK$2:$AK$167,economics!$AJ$2:$AJ$167,TRUE)-_xlfn.NORM.DIST(AJ$30,economics!$AK$2:$AK$167,economics!$AJ$2:$AJ$167,TRUE))*economics!$AM$2:$AM$167))/(SUMPRODUCT((economics!$AG$2:$AG$167=$B53)*(economics!$D$2:$D$167="whr")*economics!$AI$2:$AI$167*(_xlfn.NORM.DIST(AJ$3,economics!$AK$2:$AK$167,economics!$AJ$2:$AJ$167,TRUE)-_xlfn.NORM.DIST(AJ$30,economics!$AK$2:$AK$167,economics!$AJ$2:$AJ$167,TRUE)))),"")</f>
        <v/>
      </c>
      <c r="AK53" t="str">
        <f t="array" ref="AK53">IFERROR((SUMPRODUCT((economics!$AG$2:$AG$167=$B53)*(economics!$D$2:$D$167="whr")*economics!$AI$2:$AI$167*(_xlfn.NORM.DIST(AK$3,economics!$AK$2:$AK$167,economics!$AJ$2:$AJ$167,TRUE)-_xlfn.NORM.DIST(AK$30,economics!$AK$2:$AK$167,economics!$AJ$2:$AJ$167,TRUE))*economics!$AM$2:$AM$167))/(SUMPRODUCT((economics!$AG$2:$AG$167=$B53)*(economics!$D$2:$D$167="whr")*economics!$AI$2:$AI$167*(_xlfn.NORM.DIST(AK$3,economics!$AK$2:$AK$167,economics!$AJ$2:$AJ$167,TRUE)-_xlfn.NORM.DIST(AK$30,economics!$AK$2:$AK$167,economics!$AJ$2:$AJ$167,TRUE)))),"")</f>
        <v/>
      </c>
      <c r="AL53" t="str">
        <f t="array" ref="AL53">IFERROR((SUMPRODUCT((economics!$AG$2:$AG$167=$B53)*(economics!$D$2:$D$167="whr")*economics!$AI$2:$AI$167*(_xlfn.NORM.DIST(AL$3,economics!$AK$2:$AK$167,economics!$AJ$2:$AJ$167,TRUE)-_xlfn.NORM.DIST(AL$30,economics!$AK$2:$AK$167,economics!$AJ$2:$AJ$167,TRUE))*economics!$AM$2:$AM$167))/(SUMPRODUCT((economics!$AG$2:$AG$167=$B53)*(economics!$D$2:$D$167="whr")*economics!$AI$2:$AI$167*(_xlfn.NORM.DIST(AL$3,economics!$AK$2:$AK$167,economics!$AJ$2:$AJ$167,TRUE)-_xlfn.NORM.DIST(AL$30,economics!$AK$2:$AK$167,economics!$AJ$2:$AJ$167,TRUE)))),"")</f>
        <v/>
      </c>
      <c r="AM53" t="str">
        <f t="array" ref="AM53">IFERROR((SUMPRODUCT((economics!$AG$2:$AG$167=$B53)*(economics!$D$2:$D$167="whr")*economics!$AI$2:$AI$167*(_xlfn.NORM.DIST(AM$3,economics!$AK$2:$AK$167,economics!$AJ$2:$AJ$167,TRUE)-_xlfn.NORM.DIST(AM$30,economics!$AK$2:$AK$167,economics!$AJ$2:$AJ$167,TRUE))*economics!$AM$2:$AM$167))/(SUMPRODUCT((economics!$AG$2:$AG$167=$B53)*(economics!$D$2:$D$167="whr")*economics!$AI$2:$AI$167*(_xlfn.NORM.DIST(AM$3,economics!$AK$2:$AK$167,economics!$AJ$2:$AJ$167,TRUE)-_xlfn.NORM.DIST(AM$30,economics!$AK$2:$AK$167,economics!$AJ$2:$AJ$167,TRUE)))),"")</f>
        <v/>
      </c>
      <c r="AN53" t="str">
        <f t="array" ref="AN53">IFERROR((SUMPRODUCT((economics!$AG$2:$AG$167=$B53)*(economics!$D$2:$D$167="whr")*economics!$AI$2:$AI$167*(_xlfn.NORM.DIST(AN$3,economics!$AK$2:$AK$167,economics!$AJ$2:$AJ$167,TRUE)-_xlfn.NORM.DIST(AN$30,economics!$AK$2:$AK$167,economics!$AJ$2:$AJ$167,TRUE))*economics!$AM$2:$AM$167))/(SUMPRODUCT((economics!$AG$2:$AG$167=$B53)*(economics!$D$2:$D$167="whr")*economics!$AI$2:$AI$167*(_xlfn.NORM.DIST(AN$3,economics!$AK$2:$AK$167,economics!$AJ$2:$AJ$167,TRUE)-_xlfn.NORM.DIST(AN$30,economics!$AK$2:$AK$167,economics!$AJ$2:$AJ$167,TRUE)))),"")</f>
        <v/>
      </c>
      <c r="AO53" t="str">
        <f t="array" ref="AO53">IFERROR((SUMPRODUCT((economics!$AG$2:$AG$167=$B53)*(economics!$D$2:$D$167="whr")*economics!$AI$2:$AI$167*(_xlfn.NORM.DIST(AO$3,economics!$AK$2:$AK$167,economics!$AJ$2:$AJ$167,TRUE)-_xlfn.NORM.DIST(AO$30,economics!$AK$2:$AK$167,economics!$AJ$2:$AJ$167,TRUE))*economics!$AM$2:$AM$167))/(SUMPRODUCT((economics!$AG$2:$AG$167=$B53)*(economics!$D$2:$D$167="whr")*economics!$AI$2:$AI$167*(_xlfn.NORM.DIST(AO$3,economics!$AK$2:$AK$167,economics!$AJ$2:$AJ$167,TRUE)-_xlfn.NORM.DIST(AO$30,economics!$AK$2:$AK$167,economics!$AJ$2:$AJ$167,TRUE)))),"")</f>
        <v/>
      </c>
      <c r="AP53" t="str">
        <f t="array" ref="AP53">IFERROR((SUMPRODUCT((economics!$AG$2:$AG$167=$B53)*(economics!$D$2:$D$167="whr")*economics!$AI$2:$AI$167*(_xlfn.NORM.DIST(AP$3,economics!$AK$2:$AK$167,economics!$AJ$2:$AJ$167,TRUE)-_xlfn.NORM.DIST(AP$30,economics!$AK$2:$AK$167,economics!$AJ$2:$AJ$167,TRUE))*economics!$AM$2:$AM$167))/(SUMPRODUCT((economics!$AG$2:$AG$167=$B53)*(economics!$D$2:$D$167="whr")*economics!$AI$2:$AI$167*(_xlfn.NORM.DIST(AP$3,economics!$AK$2:$AK$167,economics!$AJ$2:$AJ$167,TRUE)-_xlfn.NORM.DIST(AP$30,economics!$AK$2:$AK$167,economics!$AJ$2:$AJ$167,TRUE)))),"")</f>
        <v/>
      </c>
      <c r="AQ53" t="str">
        <f t="array" ref="AQ53">IFERROR((SUMPRODUCT((economics!$AG$2:$AG$167=$B53)*(economics!$D$2:$D$167="whr")*economics!$AI$2:$AI$167*(_xlfn.NORM.DIST(AQ$3,economics!$AK$2:$AK$167,economics!$AJ$2:$AJ$167,TRUE)-_xlfn.NORM.DIST(AQ$30,economics!$AK$2:$AK$167,economics!$AJ$2:$AJ$167,TRUE))*economics!$AM$2:$AM$167))/(SUMPRODUCT((economics!$AG$2:$AG$167=$B53)*(economics!$D$2:$D$167="whr")*economics!$AI$2:$AI$167*(_xlfn.NORM.DIST(AQ$3,economics!$AK$2:$AK$167,economics!$AJ$2:$AJ$167,TRUE)-_xlfn.NORM.DIST(AQ$30,economics!$AK$2:$AK$167,economics!$AJ$2:$AJ$167,TRUE)))),"")</f>
        <v/>
      </c>
      <c r="AR53" t="str">
        <f t="array" ref="AR53">IFERROR((SUMPRODUCT((economics!$AG$2:$AG$167=$B53)*(economics!$D$2:$D$167="whr")*economics!$AI$2:$AI$167*(_xlfn.NORM.DIST(AR$3,economics!$AK$2:$AK$167,economics!$AJ$2:$AJ$167,TRUE)-_xlfn.NORM.DIST(AR$30,economics!$AK$2:$AK$167,economics!$AJ$2:$AJ$167,TRUE))*economics!$AM$2:$AM$167))/(SUMPRODUCT((economics!$AG$2:$AG$167=$B53)*(economics!$D$2:$D$167="whr")*economics!$AI$2:$AI$167*(_xlfn.NORM.DIST(AR$3,economics!$AK$2:$AK$167,economics!$AJ$2:$AJ$167,TRUE)-_xlfn.NORM.DIST(AR$30,economics!$AK$2:$AK$167,economics!$AJ$2:$AJ$167,TRUE)))),"")</f>
        <v/>
      </c>
      <c r="AS53" t="str">
        <f t="array" ref="AS53">IFERROR((SUMPRODUCT((economics!$AG$2:$AG$167=$B53)*(economics!$D$2:$D$167="whr")*economics!$AI$2:$AI$167*(_xlfn.NORM.DIST(AS$3,economics!$AK$2:$AK$167,economics!$AJ$2:$AJ$167,TRUE)-_xlfn.NORM.DIST(AS$30,economics!$AK$2:$AK$167,economics!$AJ$2:$AJ$167,TRUE))*economics!$AM$2:$AM$167))/(SUMPRODUCT((economics!$AG$2:$AG$167=$B53)*(economics!$D$2:$D$167="whr")*economics!$AI$2:$AI$167*(_xlfn.NORM.DIST(AS$3,economics!$AK$2:$AK$167,economics!$AJ$2:$AJ$167,TRUE)-_xlfn.NORM.DIST(AS$30,economics!$AK$2:$AK$167,economics!$AJ$2:$AJ$167,TRUE)))),"")</f>
        <v/>
      </c>
      <c r="AT53" t="str">
        <f t="array" ref="AT53">IFERROR((SUMPRODUCT((economics!$AG$2:$AG$167=$B53)*(economics!$D$2:$D$167="whr")*economics!$AI$2:$AI$167*(_xlfn.NORM.DIST(AT$3,economics!$AK$2:$AK$167,economics!$AJ$2:$AJ$167,TRUE)-_xlfn.NORM.DIST(AT$30,economics!$AK$2:$AK$167,economics!$AJ$2:$AJ$167,TRUE))*economics!$AM$2:$AM$167))/(SUMPRODUCT((economics!$AG$2:$AG$167=$B53)*(economics!$D$2:$D$167="whr")*economics!$AI$2:$AI$167*(_xlfn.NORM.DIST(AT$3,economics!$AK$2:$AK$167,economics!$AJ$2:$AJ$167,TRUE)-_xlfn.NORM.DIST(AT$30,economics!$AK$2:$AK$167,economics!$AJ$2:$AJ$167,TRUE)))),"")</f>
        <v/>
      </c>
      <c r="AU53" t="str">
        <f t="array" ref="AU53">IFERROR((SUMPRODUCT((economics!$AG$2:$AG$167=$B53)*(economics!$D$2:$D$167="whr")*economics!$AI$2:$AI$167*(_xlfn.NORM.DIST(AU$3,economics!$AK$2:$AK$167,economics!$AJ$2:$AJ$167,TRUE)-_xlfn.NORM.DIST(AU$30,economics!$AK$2:$AK$167,economics!$AJ$2:$AJ$167,TRUE))*economics!$AM$2:$AM$167))/(SUMPRODUCT((economics!$AG$2:$AG$167=$B53)*(economics!$D$2:$D$167="whr")*economics!$AI$2:$AI$167*(_xlfn.NORM.DIST(AU$3,economics!$AK$2:$AK$167,economics!$AJ$2:$AJ$167,TRUE)-_xlfn.NORM.DIST(AU$30,economics!$AK$2:$AK$167,economics!$AJ$2:$AJ$167,TRUE)))),"")</f>
        <v/>
      </c>
      <c r="AV53" t="str">
        <f t="array" ref="AV53">IFERROR((SUMPRODUCT((economics!$AG$2:$AG$167=$B53)*(economics!$D$2:$D$167="whr")*economics!$AI$2:$AI$167*(_xlfn.NORM.DIST(AV$3,economics!$AK$2:$AK$167,economics!$AJ$2:$AJ$167,TRUE)-_xlfn.NORM.DIST(AV$30,economics!$AK$2:$AK$167,economics!$AJ$2:$AJ$167,TRUE))*economics!$AM$2:$AM$167))/(SUMPRODUCT((economics!$AG$2:$AG$167=$B53)*(economics!$D$2:$D$167="whr")*economics!$AI$2:$AI$167*(_xlfn.NORM.DIST(AV$3,economics!$AK$2:$AK$167,economics!$AJ$2:$AJ$167,TRUE)-_xlfn.NORM.DIST(AV$30,economics!$AK$2:$AK$167,economics!$AJ$2:$AJ$167,TRUE)))),"")</f>
        <v/>
      </c>
      <c r="AW53" t="str">
        <f t="array" ref="AW53">IFERROR((SUMPRODUCT((economics!$AG$2:$AG$167=$B53)*(economics!$D$2:$D$167="whr")*economics!$AI$2:$AI$167*(_xlfn.NORM.DIST(AW$3,economics!$AK$2:$AK$167,economics!$AJ$2:$AJ$167,TRUE)-_xlfn.NORM.DIST(AW$30,economics!$AK$2:$AK$167,economics!$AJ$2:$AJ$167,TRUE))*economics!$AM$2:$AM$167))/(SUMPRODUCT((economics!$AG$2:$AG$167=$B53)*(economics!$D$2:$D$167="whr")*economics!$AI$2:$AI$167*(_xlfn.NORM.DIST(AW$3,economics!$AK$2:$AK$167,economics!$AJ$2:$AJ$167,TRUE)-_xlfn.NORM.DIST(AW$30,economics!$AK$2:$AK$167,economics!$AJ$2:$AJ$167,TRUE)))),"")</f>
        <v/>
      </c>
      <c r="AX53" t="str">
        <f t="array" ref="AX53">IFERROR((SUMPRODUCT((economics!$AG$2:$AG$167=$B53)*(economics!$D$2:$D$167="whr")*economics!$AI$2:$AI$167*(_xlfn.NORM.DIST(AX$3,economics!$AK$2:$AK$167,economics!$AJ$2:$AJ$167,TRUE)-_xlfn.NORM.DIST(AX$30,economics!$AK$2:$AK$167,economics!$AJ$2:$AJ$167,TRUE))*economics!$AM$2:$AM$167))/(SUMPRODUCT((economics!$AG$2:$AG$167=$B53)*(economics!$D$2:$D$167="whr")*economics!$AI$2:$AI$167*(_xlfn.NORM.DIST(AX$3,economics!$AK$2:$AK$167,economics!$AJ$2:$AJ$167,TRUE)-_xlfn.NORM.DIST(AX$30,economics!$AK$2:$AK$167,economics!$AJ$2:$AJ$167,TRUE)))),"")</f>
        <v/>
      </c>
      <c r="AY53" t="str">
        <f t="array" ref="AY53">IFERROR((SUMPRODUCT((economics!$AG$2:$AG$167=$B53)*(economics!$D$2:$D$167="whr")*economics!$AI$2:$AI$167*(_xlfn.NORM.DIST(AY$3,economics!$AK$2:$AK$167,economics!$AJ$2:$AJ$167,TRUE)-_xlfn.NORM.DIST(AY$30,economics!$AK$2:$AK$167,economics!$AJ$2:$AJ$167,TRUE))*economics!$AM$2:$AM$167))/(SUMPRODUCT((economics!$AG$2:$AG$167=$B53)*(economics!$D$2:$D$167="whr")*economics!$AI$2:$AI$167*(_xlfn.NORM.DIST(AY$3,economics!$AK$2:$AK$167,economics!$AJ$2:$AJ$167,TRUE)-_xlfn.NORM.DIST(AY$30,economics!$AK$2:$AK$167,economics!$AJ$2:$AJ$167,TRUE)))),"")</f>
        <v/>
      </c>
      <c r="AZ53" t="str">
        <f t="array" ref="AZ53">IFERROR((SUMPRODUCT((economics!$AG$2:$AG$167=$B53)*(economics!$D$2:$D$167="whr")*economics!$AI$2:$AI$167*(_xlfn.NORM.DIST(AZ$3,economics!$AK$2:$AK$167,economics!$AJ$2:$AJ$167,TRUE)-_xlfn.NORM.DIST(AZ$30,economics!$AK$2:$AK$167,economics!$AJ$2:$AJ$167,TRUE))*economics!$AM$2:$AM$167))/(SUMPRODUCT((economics!$AG$2:$AG$167=$B53)*(economics!$D$2:$D$167="whr")*economics!$AI$2:$AI$167*(_xlfn.NORM.DIST(AZ$3,economics!$AK$2:$AK$167,economics!$AJ$2:$AJ$167,TRUE)-_xlfn.NORM.DIST(AZ$30,economics!$AK$2:$AK$167,economics!$AJ$2:$AJ$167,TRUE)))),"")</f>
        <v/>
      </c>
      <c r="BA53" t="str">
        <f t="array" ref="BA53">IFERROR((SUMPRODUCT((economics!$AG$2:$AG$167=$B53)*(economics!$D$2:$D$167="whr")*economics!$AI$2:$AI$167*(_xlfn.NORM.DIST(BA$3,economics!$AK$2:$AK$167,economics!$AJ$2:$AJ$167,TRUE)-_xlfn.NORM.DIST(BA$30,economics!$AK$2:$AK$167,economics!$AJ$2:$AJ$167,TRUE))*economics!$AM$2:$AM$167))/(SUMPRODUCT((economics!$AG$2:$AG$167=$B53)*(economics!$D$2:$D$167="whr")*economics!$AI$2:$AI$167*(_xlfn.NORM.DIST(BA$3,economics!$AK$2:$AK$167,economics!$AJ$2:$AJ$167,TRUE)-_xlfn.NORM.DIST(BA$30,economics!$AK$2:$AK$167,economics!$AJ$2:$AJ$167,TRUE)))),"")</f>
        <v/>
      </c>
      <c r="BB53" t="str">
        <f t="array" ref="BB53">IFERROR((SUMPRODUCT((economics!$AG$2:$AG$167=$B53)*(economics!$D$2:$D$167="whr")*economics!$AI$2:$AI$167*(_xlfn.NORM.DIST(BB$3,economics!$AK$2:$AK$167,economics!$AJ$2:$AJ$167,TRUE)-_xlfn.NORM.DIST(BB$30,economics!$AK$2:$AK$167,economics!$AJ$2:$AJ$167,TRUE))*economics!$AM$2:$AM$167))/(SUMPRODUCT((economics!$AG$2:$AG$167=$B53)*(economics!$D$2:$D$167="whr")*economics!$AI$2:$AI$167*(_xlfn.NORM.DIST(BB$3,economics!$AK$2:$AK$167,economics!$AJ$2:$AJ$167,TRUE)-_xlfn.NORM.DIST(BB$30,economics!$AK$2:$AK$167,economics!$AJ$2:$AJ$167,TRUE)))),"")</f>
        <v/>
      </c>
      <c r="BC53" t="str">
        <f t="array" ref="BC53">IFERROR((SUMPRODUCT((economics!$AG$2:$AG$167=$B53)*(economics!$D$2:$D$167="whr")*economics!$AI$2:$AI$167*(_xlfn.NORM.DIST(BC$3,economics!$AK$2:$AK$167,economics!$AJ$2:$AJ$167,TRUE)-_xlfn.NORM.DIST(BC$30,economics!$AK$2:$AK$167,economics!$AJ$2:$AJ$167,TRUE))*economics!$AM$2:$AM$167))/(SUMPRODUCT((economics!$AG$2:$AG$167=$B53)*(economics!$D$2:$D$167="whr")*economics!$AI$2:$AI$167*(_xlfn.NORM.DIST(BC$3,economics!$AK$2:$AK$167,economics!$AJ$2:$AJ$167,TRUE)-_xlfn.NORM.DIST(BC$30,economics!$AK$2:$AK$167,economics!$AJ$2:$AJ$167,TRUE)))),"")</f>
        <v/>
      </c>
      <c r="BD53" t="str">
        <f t="array" ref="BD53">IFERROR((SUMPRODUCT((economics!$AG$2:$AG$167=$B53)*(economics!$D$2:$D$167="whr")*economics!$AI$2:$AI$167*(_xlfn.NORM.DIST(BD$3,economics!$AK$2:$AK$167,economics!$AJ$2:$AJ$167,TRUE)-_xlfn.NORM.DIST(BD$30,economics!$AK$2:$AK$167,economics!$AJ$2:$AJ$167,TRUE))*economics!$AM$2:$AM$167))/(SUMPRODUCT((economics!$AG$2:$AG$167=$B53)*(economics!$D$2:$D$167="whr")*economics!$AI$2:$AI$167*(_xlfn.NORM.DIST(BD$3,economics!$AK$2:$AK$167,economics!$AJ$2:$AJ$167,TRUE)-_xlfn.NORM.DIST(BD$30,economics!$AK$2:$AK$167,economics!$AJ$2:$AJ$167,TRUE)))),"")</f>
        <v/>
      </c>
      <c r="BE53" t="str">
        <f t="array" ref="BE53">IFERROR((SUMPRODUCT((economics!$AG$2:$AG$167=$B53)*(economics!$D$2:$D$167="whr")*economics!$AI$2:$AI$167*(_xlfn.NORM.DIST(BE$3,economics!$AK$2:$AK$167,economics!$AJ$2:$AJ$167,TRUE)-_xlfn.NORM.DIST(BE$30,economics!$AK$2:$AK$167,economics!$AJ$2:$AJ$167,TRUE))*economics!$AM$2:$AM$167))/(SUMPRODUCT((economics!$AG$2:$AG$167=$B53)*(economics!$D$2:$D$167="whr")*economics!$AI$2:$AI$167*(_xlfn.NORM.DIST(BE$3,economics!$AK$2:$AK$167,economics!$AJ$2:$AJ$167,TRUE)-_xlfn.NORM.DIST(BE$30,economics!$AK$2:$AK$167,economics!$AJ$2:$AJ$167,TRUE)))),"")</f>
        <v/>
      </c>
      <c r="BF53" t="str">
        <f t="array" ref="BF53">IFERROR((SUMPRODUCT((economics!$AG$2:$AG$167=$B53)*(economics!$D$2:$D$167="whr")*economics!$AI$2:$AI$167*(_xlfn.NORM.DIST(BF$3,economics!$AK$2:$AK$167,economics!$AJ$2:$AJ$167,TRUE)-_xlfn.NORM.DIST(BF$30,economics!$AK$2:$AK$167,economics!$AJ$2:$AJ$167,TRUE))*economics!$AM$2:$AM$167))/(SUMPRODUCT((economics!$AG$2:$AG$167=$B53)*(economics!$D$2:$D$167="whr")*economics!$AI$2:$AI$167*(_xlfn.NORM.DIST(BF$3,economics!$AK$2:$AK$167,economics!$AJ$2:$AJ$167,TRUE)-_xlfn.NORM.DIST(BF$30,economics!$AK$2:$AK$167,economics!$AJ$2:$AJ$167,TRUE)))),"")</f>
        <v/>
      </c>
      <c r="BG53" t="str">
        <f t="array" ref="BG53">IFERROR((SUMPRODUCT((economics!$AG$2:$AG$167=$B53)*(economics!$D$2:$D$167="whr")*economics!$AI$2:$AI$167*(_xlfn.NORM.DIST(BG$3,economics!$AK$2:$AK$167,economics!$AJ$2:$AJ$167,TRUE)-_xlfn.NORM.DIST(BG$30,economics!$AK$2:$AK$167,economics!$AJ$2:$AJ$167,TRUE))*economics!$AM$2:$AM$167))/(SUMPRODUCT((economics!$AG$2:$AG$167=$B53)*(economics!$D$2:$D$167="whr")*economics!$AI$2:$AI$167*(_xlfn.NORM.DIST(BG$3,economics!$AK$2:$AK$167,economics!$AJ$2:$AJ$167,TRUE)-_xlfn.NORM.DIST(BG$30,economics!$AK$2:$AK$167,economics!$AJ$2:$AJ$167,TRUE)))),"")</f>
        <v/>
      </c>
      <c r="BH53" t="str">
        <f t="array" ref="BH53">IFERROR((SUMPRODUCT((economics!$AG$2:$AG$167=$B53)*(economics!$D$2:$D$167="whr")*economics!$AI$2:$AI$167*(_xlfn.NORM.DIST(BH$3,economics!$AK$2:$AK$167,economics!$AJ$2:$AJ$167,TRUE)-_xlfn.NORM.DIST(BH$30,economics!$AK$2:$AK$167,economics!$AJ$2:$AJ$167,TRUE))*economics!$AM$2:$AM$167))/(SUMPRODUCT((economics!$AG$2:$AG$167=$B53)*(economics!$D$2:$D$167="whr")*economics!$AI$2:$AI$167*(_xlfn.NORM.DIST(BH$3,economics!$AK$2:$AK$167,economics!$AJ$2:$AJ$167,TRUE)-_xlfn.NORM.DIST(BH$30,economics!$AK$2:$AK$167,economics!$AJ$2:$AJ$167,TRUE)))),"")</f>
        <v/>
      </c>
      <c r="BI53" t="str">
        <f t="array" ref="BI53">IFERROR((SUMPRODUCT((economics!$AG$2:$AG$167=$B53)*(economics!$D$2:$D$167="whr")*economics!$AI$2:$AI$167*(_xlfn.NORM.DIST(BI$3,economics!$AK$2:$AK$167,economics!$AJ$2:$AJ$167,TRUE)-_xlfn.NORM.DIST(BI$30,economics!$AK$2:$AK$167,economics!$AJ$2:$AJ$167,TRUE))*economics!$AM$2:$AM$167))/(SUMPRODUCT((economics!$AG$2:$AG$167=$B53)*(economics!$D$2:$D$167="whr")*economics!$AI$2:$AI$167*(_xlfn.NORM.DIST(BI$3,economics!$AK$2:$AK$167,economics!$AJ$2:$AJ$167,TRUE)-_xlfn.NORM.DIST(BI$30,economics!$AK$2:$AK$167,economics!$AJ$2:$AJ$167,TRUE)))),"")</f>
        <v/>
      </c>
      <c r="BJ53" t="str">
        <f t="array" ref="BJ53">IFERROR((SUMPRODUCT((economics!$AG$2:$AG$167=$B53)*(economics!$D$2:$D$167="whr")*economics!$AI$2:$AI$167*(_xlfn.NORM.DIST(BJ$3,economics!$AK$2:$AK$167,economics!$AJ$2:$AJ$167,TRUE)-_xlfn.NORM.DIST(BJ$30,economics!$AK$2:$AK$167,economics!$AJ$2:$AJ$167,TRUE))*economics!$AM$2:$AM$167))/(SUMPRODUCT((economics!$AG$2:$AG$167=$B53)*(economics!$D$2:$D$167="whr")*economics!$AI$2:$AI$167*(_xlfn.NORM.DIST(BJ$3,economics!$AK$2:$AK$167,economics!$AJ$2:$AJ$167,TRUE)-_xlfn.NORM.DIST(BJ$30,economics!$AK$2:$AK$167,economics!$AJ$2:$AJ$167,TRUE)))),"")</f>
        <v/>
      </c>
      <c r="BK53" t="str">
        <f t="array" ref="BK53">IFERROR((SUMPRODUCT((economics!$AG$2:$AG$167=$B53)*(economics!$D$2:$D$167="whr")*economics!$AI$2:$AI$167*(_xlfn.NORM.DIST(BK$3,economics!$AK$2:$AK$167,economics!$AJ$2:$AJ$167,TRUE)-_xlfn.NORM.DIST(BK$30,economics!$AK$2:$AK$167,economics!$AJ$2:$AJ$167,TRUE))*economics!$AM$2:$AM$167))/(SUMPRODUCT((economics!$AG$2:$AG$167=$B53)*(economics!$D$2:$D$167="whr")*economics!$AI$2:$AI$167*(_xlfn.NORM.DIST(BK$3,economics!$AK$2:$AK$167,economics!$AJ$2:$AJ$167,TRUE)-_xlfn.NORM.DIST(BK$30,economics!$AK$2:$AK$167,economics!$AJ$2:$AJ$167,TRUE)))),"")</f>
        <v/>
      </c>
      <c r="BL53" t="str">
        <f t="array" ref="BL53">IFERROR((SUMPRODUCT((economics!$AG$2:$AG$167=$B53)*(economics!$D$2:$D$167="whr")*economics!$AI$2:$AI$167*(_xlfn.NORM.DIST(BL$3,economics!$AK$2:$AK$167,economics!$AJ$2:$AJ$167,TRUE)-_xlfn.NORM.DIST(BL$30,economics!$AK$2:$AK$167,economics!$AJ$2:$AJ$167,TRUE))*economics!$AM$2:$AM$167))/(SUMPRODUCT((economics!$AG$2:$AG$167=$B53)*(economics!$D$2:$D$167="whr")*economics!$AI$2:$AI$167*(_xlfn.NORM.DIST(BL$3,economics!$AK$2:$AK$167,economics!$AJ$2:$AJ$167,TRUE)-_xlfn.NORM.DIST(BL$30,economics!$AK$2:$AK$167,economics!$AJ$2:$AJ$167,TRUE)))),"")</f>
        <v/>
      </c>
      <c r="BM53" t="str">
        <f t="array" ref="BM53">IFERROR((SUMPRODUCT((economics!$AG$2:$AG$167=$B53)*(economics!$D$2:$D$167="whr")*economics!$AI$2:$AI$167*(_xlfn.NORM.DIST(BM$3,economics!$AK$2:$AK$167,economics!$AJ$2:$AJ$167,TRUE)-_xlfn.NORM.DIST(BM$30,economics!$AK$2:$AK$167,economics!$AJ$2:$AJ$167,TRUE))*economics!$AM$2:$AM$167))/(SUMPRODUCT((economics!$AG$2:$AG$167=$B53)*(economics!$D$2:$D$167="whr")*economics!$AI$2:$AI$167*(_xlfn.NORM.DIST(BM$3,economics!$AK$2:$AK$167,economics!$AJ$2:$AJ$167,TRUE)-_xlfn.NORM.DIST(BM$30,economics!$AK$2:$AK$167,economics!$AJ$2:$AJ$167,TRUE)))),"")</f>
        <v/>
      </c>
      <c r="BN53" t="str">
        <f t="array" ref="BN53">IFERROR((SUMPRODUCT((economics!$AG$2:$AG$167=$B53)*(economics!$D$2:$D$167="whr")*economics!$AI$2:$AI$167*(_xlfn.NORM.DIST(BN$3,economics!$AK$2:$AK$167,economics!$AJ$2:$AJ$167,TRUE)-_xlfn.NORM.DIST(BN$30,economics!$AK$2:$AK$167,economics!$AJ$2:$AJ$167,TRUE))*economics!$AM$2:$AM$167))/(SUMPRODUCT((economics!$AG$2:$AG$167=$B53)*(economics!$D$2:$D$167="whr")*economics!$AI$2:$AI$167*(_xlfn.NORM.DIST(BN$3,economics!$AK$2:$AK$167,economics!$AJ$2:$AJ$167,TRUE)-_xlfn.NORM.DIST(BN$30,economics!$AK$2:$AK$167,economics!$AJ$2:$AJ$167,TRUE)))),"")</f>
        <v/>
      </c>
      <c r="BO53" t="str">
        <f t="array" ref="BO53">IFERROR((SUMPRODUCT((economics!$AG$2:$AG$167=$B53)*(economics!$D$2:$D$167="whr")*economics!$AI$2:$AI$167*(_xlfn.NORM.DIST(BO$3,economics!$AK$2:$AK$167,economics!$AJ$2:$AJ$167,TRUE)-_xlfn.NORM.DIST(BO$30,economics!$AK$2:$AK$167,economics!$AJ$2:$AJ$167,TRUE))*economics!$AM$2:$AM$167))/(SUMPRODUCT((economics!$AG$2:$AG$167=$B53)*(economics!$D$2:$D$167="whr")*economics!$AI$2:$AI$167*(_xlfn.NORM.DIST(BO$3,economics!$AK$2:$AK$167,economics!$AJ$2:$AJ$167,TRUE)-_xlfn.NORM.DIST(BO$30,economics!$AK$2:$AK$167,economics!$AJ$2:$AJ$167,TRUE)))),"")</f>
        <v/>
      </c>
      <c r="BP53" t="str">
        <f t="array" ref="BP53">IFERROR((SUMPRODUCT((economics!$AG$2:$AG$167=$B53)*(economics!$D$2:$D$167="whr")*economics!$AI$2:$AI$167*(_xlfn.NORM.DIST(BP$3,economics!$AK$2:$AK$167,economics!$AJ$2:$AJ$167,TRUE)-_xlfn.NORM.DIST(BP$30,economics!$AK$2:$AK$167,economics!$AJ$2:$AJ$167,TRUE))*economics!$AM$2:$AM$167))/(SUMPRODUCT((economics!$AG$2:$AG$167=$B53)*(economics!$D$2:$D$167="whr")*economics!$AI$2:$AI$167*(_xlfn.NORM.DIST(BP$3,economics!$AK$2:$AK$167,economics!$AJ$2:$AJ$167,TRUE)-_xlfn.NORM.DIST(BP$30,economics!$AK$2:$AK$167,economics!$AJ$2:$AJ$167,TRUE)))),"")</f>
        <v/>
      </c>
      <c r="BQ53" t="str">
        <f t="array" ref="BQ53">IFERROR((SUMPRODUCT((economics!$AG$2:$AG$167=$B53)*(economics!$D$2:$D$167="whr")*economics!$AI$2:$AI$167*(_xlfn.NORM.DIST(BQ$3,economics!$AK$2:$AK$167,economics!$AJ$2:$AJ$167,TRUE)-_xlfn.NORM.DIST(BQ$30,economics!$AK$2:$AK$167,economics!$AJ$2:$AJ$167,TRUE))*economics!$AM$2:$AM$167))/(SUMPRODUCT((economics!$AG$2:$AG$167=$B53)*(economics!$D$2:$D$167="whr")*economics!$AI$2:$AI$167*(_xlfn.NORM.DIST(BQ$3,economics!$AK$2:$AK$167,economics!$AJ$2:$AJ$167,TRUE)-_xlfn.NORM.DIST(BQ$30,economics!$AK$2:$AK$167,economics!$AJ$2:$AJ$167,TRUE)))),"")</f>
        <v/>
      </c>
      <c r="BR53" t="str">
        <f t="array" ref="BR53">IFERROR((SUMPRODUCT((economics!$AG$2:$AG$167=$B53)*(economics!$D$2:$D$167="whr")*economics!$AI$2:$AI$167*(_xlfn.NORM.DIST(BR$3,economics!$AK$2:$AK$167,economics!$AJ$2:$AJ$167,TRUE)-_xlfn.NORM.DIST(BR$30,economics!$AK$2:$AK$167,economics!$AJ$2:$AJ$167,TRUE))*economics!$AM$2:$AM$167))/(SUMPRODUCT((economics!$AG$2:$AG$167=$B53)*(economics!$D$2:$D$167="whr")*economics!$AI$2:$AI$167*(_xlfn.NORM.DIST(BR$3,economics!$AK$2:$AK$167,economics!$AJ$2:$AJ$167,TRUE)-_xlfn.NORM.DIST(BR$30,economics!$AK$2:$AK$167,economics!$AJ$2:$AJ$167,TRUE)))),"")</f>
        <v/>
      </c>
      <c r="BS53" t="str">
        <f t="array" ref="BS53">IFERROR((SUMPRODUCT((economics!$AG$2:$AG$167=$B53)*(economics!$D$2:$D$167="whr")*economics!$AI$2:$AI$167*(_xlfn.NORM.DIST(BS$3,economics!$AK$2:$AK$167,economics!$AJ$2:$AJ$167,TRUE)-_xlfn.NORM.DIST(BS$30,economics!$AK$2:$AK$167,economics!$AJ$2:$AJ$167,TRUE))*economics!$AM$2:$AM$167))/(SUMPRODUCT((economics!$AG$2:$AG$167=$B53)*(economics!$D$2:$D$167="whr")*economics!$AI$2:$AI$167*(_xlfn.NORM.DIST(BS$3,economics!$AK$2:$AK$167,economics!$AJ$2:$AJ$167,TRUE)-_xlfn.NORM.DIST(BS$30,economics!$AK$2:$AK$167,economics!$AJ$2:$AJ$167,TRUE)))),"")</f>
        <v/>
      </c>
      <c r="BT53" t="str">
        <f t="array" ref="BT53">IFERROR((SUMPRODUCT((economics!$AG$2:$AG$167=$B53)*(economics!$D$2:$D$167="whr")*economics!$AI$2:$AI$167*(_xlfn.NORM.DIST(BT$3,economics!$AK$2:$AK$167,economics!$AJ$2:$AJ$167,TRUE)-_xlfn.NORM.DIST(BT$30,economics!$AK$2:$AK$167,economics!$AJ$2:$AJ$167,TRUE))*economics!$AM$2:$AM$167))/(SUMPRODUCT((economics!$AG$2:$AG$167=$B53)*(economics!$D$2:$D$167="whr")*economics!$AI$2:$AI$167*(_xlfn.NORM.DIST(BT$3,economics!$AK$2:$AK$167,economics!$AJ$2:$AJ$167,TRUE)-_xlfn.NORM.DIST(BT$30,economics!$AK$2:$AK$167,economics!$AJ$2:$AJ$167,TRUE)))),"")</f>
        <v/>
      </c>
      <c r="BU53" t="str">
        <f t="array" ref="BU53">IFERROR((SUMPRODUCT((economics!$AG$2:$AG$167=$B53)*(economics!$D$2:$D$167="whr")*economics!$AI$2:$AI$167*(_xlfn.NORM.DIST(BU$3,economics!$AK$2:$AK$167,economics!$AJ$2:$AJ$167,TRUE)-_xlfn.NORM.DIST(BU$30,economics!$AK$2:$AK$167,economics!$AJ$2:$AJ$167,TRUE))*economics!$AM$2:$AM$167))/(SUMPRODUCT((economics!$AG$2:$AG$167=$B53)*(economics!$D$2:$D$167="whr")*economics!$AI$2:$AI$167*(_xlfn.NORM.DIST(BU$3,economics!$AK$2:$AK$167,economics!$AJ$2:$AJ$167,TRUE)-_xlfn.NORM.DIST(BU$30,economics!$AK$2:$AK$167,economics!$AJ$2:$AJ$167,TRUE)))),"")</f>
        <v/>
      </c>
      <c r="BV53" t="str">
        <f t="array" ref="BV53">IFERROR((SUMPRODUCT((economics!$AG$2:$AG$167=$B53)*(economics!$D$2:$D$167="whr")*economics!$AI$2:$AI$167*(_xlfn.NORM.DIST(BV$3,economics!$AK$2:$AK$167,economics!$AJ$2:$AJ$167,TRUE)-_xlfn.NORM.DIST(BV$30,economics!$AK$2:$AK$167,economics!$AJ$2:$AJ$167,TRUE))*economics!$AM$2:$AM$167))/(SUMPRODUCT((economics!$AG$2:$AG$167=$B53)*(economics!$D$2:$D$167="whr")*economics!$AI$2:$AI$167*(_xlfn.NORM.DIST(BV$3,economics!$AK$2:$AK$167,economics!$AJ$2:$AJ$167,TRUE)-_xlfn.NORM.DIST(BV$30,economics!$AK$2:$AK$167,economics!$AJ$2:$AJ$167,TRUE)))),"")</f>
        <v/>
      </c>
      <c r="BW53" t="str">
        <f t="array" ref="BW53">IFERROR((SUMPRODUCT((economics!$AG$2:$AG$167=$B53)*(economics!$D$2:$D$167="whr")*economics!$AI$2:$AI$167*(_xlfn.NORM.DIST(BW$3,economics!$AK$2:$AK$167,economics!$AJ$2:$AJ$167,TRUE)-_xlfn.NORM.DIST(BW$30,economics!$AK$2:$AK$167,economics!$AJ$2:$AJ$167,TRUE))*economics!$AM$2:$AM$167))/(SUMPRODUCT((economics!$AG$2:$AG$167=$B53)*(economics!$D$2:$D$167="whr")*economics!$AI$2:$AI$167*(_xlfn.NORM.DIST(BW$3,economics!$AK$2:$AK$167,economics!$AJ$2:$AJ$167,TRUE)-_xlfn.NORM.DIST(BW$30,economics!$AK$2:$AK$167,economics!$AJ$2:$AJ$167,TRUE)))),"")</f>
        <v/>
      </c>
      <c r="BX53" t="str">
        <f t="array" ref="BX53">IFERROR((SUMPRODUCT((economics!$AG$2:$AG$167=$B53)*(economics!$D$2:$D$167="whr")*economics!$AI$2:$AI$167*(_xlfn.NORM.DIST(BX$3,economics!$AK$2:$AK$167,economics!$AJ$2:$AJ$167,TRUE)-_xlfn.NORM.DIST(BX$30,economics!$AK$2:$AK$167,economics!$AJ$2:$AJ$167,TRUE))*economics!$AM$2:$AM$167))/(SUMPRODUCT((economics!$AG$2:$AG$167=$B53)*(economics!$D$2:$D$167="whr")*economics!$AI$2:$AI$167*(_xlfn.NORM.DIST(BX$3,economics!$AK$2:$AK$167,economics!$AJ$2:$AJ$167,TRUE)-_xlfn.NORM.DIST(BX$30,economics!$AK$2:$AK$167,economics!$AJ$2:$AJ$167,TRUE)))),"")</f>
        <v/>
      </c>
      <c r="BY53" t="str">
        <f t="array" ref="BY53">IFERROR((SUMPRODUCT((economics!$AG$2:$AG$167=$B53)*(economics!$D$2:$D$167="whr")*economics!$AI$2:$AI$167*(_xlfn.NORM.DIST(BY$3,economics!$AK$2:$AK$167,economics!$AJ$2:$AJ$167,TRUE)-_xlfn.NORM.DIST(BY$30,economics!$AK$2:$AK$167,economics!$AJ$2:$AJ$167,TRUE))*economics!$AM$2:$AM$167))/(SUMPRODUCT((economics!$AG$2:$AG$167=$B53)*(economics!$D$2:$D$167="whr")*economics!$AI$2:$AI$167*(_xlfn.NORM.DIST(BY$3,economics!$AK$2:$AK$167,economics!$AJ$2:$AJ$167,TRUE)-_xlfn.NORM.DIST(BY$30,economics!$AK$2:$AK$167,economics!$AJ$2:$AJ$167,TRUE)))),"")</f>
        <v/>
      </c>
      <c r="BZ53" t="str">
        <f t="array" ref="BZ53">IFERROR((SUMPRODUCT((economics!$AG$2:$AG$167=$B53)*(economics!$D$2:$D$167="whr")*economics!$AI$2:$AI$167*(_xlfn.NORM.DIST(BZ$3,economics!$AK$2:$AK$167,economics!$AJ$2:$AJ$167,TRUE)-_xlfn.NORM.DIST(BZ$30,economics!$AK$2:$AK$167,economics!$AJ$2:$AJ$167,TRUE))*economics!$AM$2:$AM$167))/(SUMPRODUCT((economics!$AG$2:$AG$167=$B53)*(economics!$D$2:$D$167="whr")*economics!$AI$2:$AI$167*(_xlfn.NORM.DIST(BZ$3,economics!$AK$2:$AK$167,economics!$AJ$2:$AJ$167,TRUE)-_xlfn.NORM.DIST(BZ$30,economics!$AK$2:$AK$167,economics!$AJ$2:$AJ$167,TRUE)))),"")</f>
        <v/>
      </c>
      <c r="CA53" t="str">
        <f t="array" ref="CA53">IFERROR((SUMPRODUCT((economics!$AG$2:$AG$167=$B53)*(economics!$D$2:$D$167="whr")*economics!$AI$2:$AI$167*(_xlfn.NORM.DIST(CA$3,economics!$AK$2:$AK$167,economics!$AJ$2:$AJ$167,TRUE)-_xlfn.NORM.DIST(CA$30,economics!$AK$2:$AK$167,economics!$AJ$2:$AJ$167,TRUE))*economics!$AM$2:$AM$167))/(SUMPRODUCT((economics!$AG$2:$AG$167=$B53)*(economics!$D$2:$D$167="whr")*economics!$AI$2:$AI$167*(_xlfn.NORM.DIST(CA$3,economics!$AK$2:$AK$167,economics!$AJ$2:$AJ$167,TRUE)-_xlfn.NORM.DIST(CA$30,economics!$AK$2:$AK$167,economics!$AJ$2:$AJ$167,TRUE)))),"")</f>
        <v/>
      </c>
      <c r="CB53" t="str">
        <f t="array" ref="CB53">IFERROR((SUMPRODUCT((economics!$AG$2:$AG$167=$B53)*(economics!$D$2:$D$167="whr")*economics!$AI$2:$AI$167*(_xlfn.NORM.DIST(CB$3,economics!$AK$2:$AK$167,economics!$AJ$2:$AJ$167,TRUE)-_xlfn.NORM.DIST(CB$30,economics!$AK$2:$AK$167,economics!$AJ$2:$AJ$167,TRUE))*economics!$AM$2:$AM$167))/(SUMPRODUCT((economics!$AG$2:$AG$167=$B53)*(economics!$D$2:$D$167="whr")*economics!$AI$2:$AI$167*(_xlfn.NORM.DIST(CB$3,economics!$AK$2:$AK$167,economics!$AJ$2:$AJ$167,TRUE)-_xlfn.NORM.DIST(CB$30,economics!$AK$2:$AK$167,economics!$AJ$2:$AJ$167,TRUE)))),"")</f>
        <v/>
      </c>
      <c r="CC53" t="str">
        <f t="array" ref="CC53">IFERROR((SUMPRODUCT((economics!$AG$2:$AG$167=$B53)*(economics!$D$2:$D$167="whr")*economics!$AI$2:$AI$167*(_xlfn.NORM.DIST(CC$3,economics!$AK$2:$AK$167,economics!$AJ$2:$AJ$167,TRUE)-_xlfn.NORM.DIST(CC$30,economics!$AK$2:$AK$167,economics!$AJ$2:$AJ$167,TRUE))*economics!$AM$2:$AM$167))/(SUMPRODUCT((economics!$AG$2:$AG$167=$B53)*(economics!$D$2:$D$167="whr")*economics!$AI$2:$AI$167*(_xlfn.NORM.DIST(CC$3,economics!$AK$2:$AK$167,economics!$AJ$2:$AJ$167,TRUE)-_xlfn.NORM.DIST(CC$30,economics!$AK$2:$AK$167,economics!$AJ$2:$AJ$167,TRUE)))),"")</f>
        <v/>
      </c>
      <c r="CD53" t="str">
        <f t="array" ref="CD53">IFERROR((SUMPRODUCT((economics!$AG$2:$AG$167=$B53)*(economics!$D$2:$D$167="whr")*economics!$AI$2:$AI$167*(_xlfn.NORM.DIST(CD$3,economics!$AK$2:$AK$167,economics!$AJ$2:$AJ$167,TRUE)-_xlfn.NORM.DIST(CD$30,economics!$AK$2:$AK$167,economics!$AJ$2:$AJ$167,TRUE))*economics!$AM$2:$AM$167))/(SUMPRODUCT((economics!$AG$2:$AG$167=$B53)*(economics!$D$2:$D$167="whr")*economics!$AI$2:$AI$167*(_xlfn.NORM.DIST(CD$3,economics!$AK$2:$AK$167,economics!$AJ$2:$AJ$167,TRUE)-_xlfn.NORM.DIST(CD$30,economics!$AK$2:$AK$167,economics!$AJ$2:$AJ$167,TRUE)))),"")</f>
        <v/>
      </c>
      <c r="CE53" t="str">
        <f t="array" ref="CE53">IFERROR((SUMPRODUCT((economics!$AG$2:$AG$167=$B53)*(economics!$D$2:$D$167="whr")*economics!$AI$2:$AI$167*(_xlfn.NORM.DIST(CE$3,economics!$AK$2:$AK$167,economics!$AJ$2:$AJ$167,TRUE)-_xlfn.NORM.DIST(CE$30,economics!$AK$2:$AK$167,economics!$AJ$2:$AJ$167,TRUE))*economics!$AM$2:$AM$167))/(SUMPRODUCT((economics!$AG$2:$AG$167=$B53)*(economics!$D$2:$D$167="whr")*economics!$AI$2:$AI$167*(_xlfn.NORM.DIST(CE$3,economics!$AK$2:$AK$167,economics!$AJ$2:$AJ$167,TRUE)-_xlfn.NORM.DIST(CE$30,economics!$AK$2:$AK$167,economics!$AJ$2:$AJ$167,TRUE)))),"")</f>
        <v/>
      </c>
      <c r="CF53" t="str">
        <f t="array" ref="CF53">IFERROR((SUMPRODUCT((economics!$AG$2:$AG$167=$B53)*(economics!$D$2:$D$167="whr")*economics!$AI$2:$AI$167*(_xlfn.NORM.DIST(CF$3,economics!$AK$2:$AK$167,economics!$AJ$2:$AJ$167,TRUE)-_xlfn.NORM.DIST(CF$30,economics!$AK$2:$AK$167,economics!$AJ$2:$AJ$167,TRUE))*economics!$AM$2:$AM$167))/(SUMPRODUCT((economics!$AG$2:$AG$167=$B53)*(economics!$D$2:$D$167="whr")*economics!$AI$2:$AI$167*(_xlfn.NORM.DIST(CF$3,economics!$AK$2:$AK$167,economics!$AJ$2:$AJ$167,TRUE)-_xlfn.NORM.DIST(CF$30,economics!$AK$2:$AK$167,economics!$AJ$2:$AJ$167,TRUE)))),"")</f>
        <v/>
      </c>
      <c r="CG53" t="str">
        <f t="array" ref="CG53">IFERROR((SUMPRODUCT((economics!$AG$2:$AG$167=$B53)*(economics!$D$2:$D$167="whr")*economics!$AI$2:$AI$167*(_xlfn.NORM.DIST(CG$3,economics!$AK$2:$AK$167,economics!$AJ$2:$AJ$167,TRUE)-_xlfn.NORM.DIST(CG$30,economics!$AK$2:$AK$167,economics!$AJ$2:$AJ$167,TRUE))*economics!$AM$2:$AM$167))/(SUMPRODUCT((economics!$AG$2:$AG$167=$B53)*(economics!$D$2:$D$167="whr")*economics!$AI$2:$AI$167*(_xlfn.NORM.DIST(CG$3,economics!$AK$2:$AK$167,economics!$AJ$2:$AJ$167,TRUE)-_xlfn.NORM.DIST(CG$30,economics!$AK$2:$AK$167,economics!$AJ$2:$AJ$167,TRUE)))),"")</f>
        <v/>
      </c>
      <c r="CH53" t="str">
        <f t="array" ref="CH53">IFERROR((SUMPRODUCT((economics!$AG$2:$AG$167=$B53)*(economics!$D$2:$D$167="whr")*economics!$AI$2:$AI$167*(_xlfn.NORM.DIST(CH$3,economics!$AK$2:$AK$167,economics!$AJ$2:$AJ$167,TRUE)-_xlfn.NORM.DIST(CH$30,economics!$AK$2:$AK$167,economics!$AJ$2:$AJ$167,TRUE))*economics!$AM$2:$AM$167))/(SUMPRODUCT((economics!$AG$2:$AG$167=$B53)*(economics!$D$2:$D$167="whr")*economics!$AI$2:$AI$167*(_xlfn.NORM.DIST(CH$3,economics!$AK$2:$AK$167,economics!$AJ$2:$AJ$167,TRUE)-_xlfn.NORM.DIST(CH$30,economics!$AK$2:$AK$167,economics!$AJ$2:$AJ$167,TRUE)))),"")</f>
        <v/>
      </c>
    </row>
    <row r="54" spans="1:86" x14ac:dyDescent="0.35">
      <c r="A54" t="str">
        <f t="shared" si="0"/>
        <v>other manufacturing 31T33</v>
      </c>
      <c r="B54" t="str">
        <f t="shared" si="0"/>
        <v>31T33</v>
      </c>
      <c r="E54" t="str">
        <f t="array" ref="E54">IFERROR((SUMPRODUCT((economics!$AG$2:$AG$167=$B54)*(economics!$D$2:$D$167="whr")*economics!$AI$2:$AI$167*(_xlfn.NORM.DIST(E$3,economics!$AK$2:$AK$167,economics!$AJ$2:$AJ$167,TRUE)-_xlfn.NORM.DIST(E$30,economics!$AK$2:$AK$167,economics!$AJ$2:$AJ$167,TRUE))*economics!$AM$2:$AM$167))/(SUMPRODUCT((economics!$AG$2:$AG$167=$B54)*(economics!$D$2:$D$167="whr")*economics!$AI$2:$AI$167*(_xlfn.NORM.DIST(E$3,economics!$AK$2:$AK$167,economics!$AJ$2:$AJ$167,TRUE)-_xlfn.NORM.DIST(E$30,economics!$AK$2:$AK$167,economics!$AJ$2:$AJ$167,TRUE)))),"")</f>
        <v/>
      </c>
      <c r="F54" t="str">
        <f t="array" ref="F54">IFERROR((SUMPRODUCT((economics!$AG$2:$AG$167=$B54)*(economics!$D$2:$D$167="whr")*economics!$AI$2:$AI$167*(_xlfn.NORM.DIST(F$3,economics!$AK$2:$AK$167,economics!$AJ$2:$AJ$167,TRUE)-_xlfn.NORM.DIST(F$30,economics!$AK$2:$AK$167,economics!$AJ$2:$AJ$167,TRUE))*economics!$AM$2:$AM$167))/(SUMPRODUCT((economics!$AG$2:$AG$167=$B54)*(economics!$D$2:$D$167="whr")*economics!$AI$2:$AI$167*(_xlfn.NORM.DIST(F$3,economics!$AK$2:$AK$167,economics!$AJ$2:$AJ$167,TRUE)-_xlfn.NORM.DIST(F$30,economics!$AK$2:$AK$167,economics!$AJ$2:$AJ$167,TRUE)))),"")</f>
        <v/>
      </c>
      <c r="G54" t="str">
        <f t="array" ref="G54">IFERROR((SUMPRODUCT((economics!$AG$2:$AG$167=$B54)*(economics!$D$2:$D$167="whr")*economics!$AI$2:$AI$167*(_xlfn.NORM.DIST(G$3,economics!$AK$2:$AK$167,economics!$AJ$2:$AJ$167,TRUE)-_xlfn.NORM.DIST(G$30,economics!$AK$2:$AK$167,economics!$AJ$2:$AJ$167,TRUE))*economics!$AM$2:$AM$167))/(SUMPRODUCT((economics!$AG$2:$AG$167=$B54)*(economics!$D$2:$D$167="whr")*economics!$AI$2:$AI$167*(_xlfn.NORM.DIST(G$3,economics!$AK$2:$AK$167,economics!$AJ$2:$AJ$167,TRUE)-_xlfn.NORM.DIST(G$30,economics!$AK$2:$AK$167,economics!$AJ$2:$AJ$167,TRUE)))),"")</f>
        <v/>
      </c>
      <c r="H54" t="str">
        <f t="array" ref="H54">IFERROR((SUMPRODUCT((economics!$AG$2:$AG$167=$B54)*(economics!$D$2:$D$167="whr")*economics!$AI$2:$AI$167*(_xlfn.NORM.DIST(H$3,economics!$AK$2:$AK$167,economics!$AJ$2:$AJ$167,TRUE)-_xlfn.NORM.DIST(H$30,economics!$AK$2:$AK$167,economics!$AJ$2:$AJ$167,TRUE))*economics!$AM$2:$AM$167))/(SUMPRODUCT((economics!$AG$2:$AG$167=$B54)*(economics!$D$2:$D$167="whr")*economics!$AI$2:$AI$167*(_xlfn.NORM.DIST(H$3,economics!$AK$2:$AK$167,economics!$AJ$2:$AJ$167,TRUE)-_xlfn.NORM.DIST(H$30,economics!$AK$2:$AK$167,economics!$AJ$2:$AJ$167,TRUE)))),"")</f>
        <v/>
      </c>
      <c r="I54" t="str">
        <f t="array" ref="I54">IFERROR((SUMPRODUCT((economics!$AG$2:$AG$167=$B54)*(economics!$D$2:$D$167="whr")*economics!$AI$2:$AI$167*(_xlfn.NORM.DIST(I$3,economics!$AK$2:$AK$167,economics!$AJ$2:$AJ$167,TRUE)-_xlfn.NORM.DIST(I$30,economics!$AK$2:$AK$167,economics!$AJ$2:$AJ$167,TRUE))*economics!$AM$2:$AM$167))/(SUMPRODUCT((economics!$AG$2:$AG$167=$B54)*(economics!$D$2:$D$167="whr")*economics!$AI$2:$AI$167*(_xlfn.NORM.DIST(I$3,economics!$AK$2:$AK$167,economics!$AJ$2:$AJ$167,TRUE)-_xlfn.NORM.DIST(I$30,economics!$AK$2:$AK$167,economics!$AJ$2:$AJ$167,TRUE)))),"")</f>
        <v/>
      </c>
      <c r="J54" t="str">
        <f t="array" ref="J54">IFERROR((SUMPRODUCT((economics!$AG$2:$AG$167=$B54)*(economics!$D$2:$D$167="whr")*economics!$AI$2:$AI$167*(_xlfn.NORM.DIST(J$3,economics!$AK$2:$AK$167,economics!$AJ$2:$AJ$167,TRUE)-_xlfn.NORM.DIST(J$30,economics!$AK$2:$AK$167,economics!$AJ$2:$AJ$167,TRUE))*economics!$AM$2:$AM$167))/(SUMPRODUCT((economics!$AG$2:$AG$167=$B54)*(economics!$D$2:$D$167="whr")*economics!$AI$2:$AI$167*(_xlfn.NORM.DIST(J$3,economics!$AK$2:$AK$167,economics!$AJ$2:$AJ$167,TRUE)-_xlfn.NORM.DIST(J$30,economics!$AK$2:$AK$167,economics!$AJ$2:$AJ$167,TRUE)))),"")</f>
        <v/>
      </c>
      <c r="K54" t="str">
        <f t="array" ref="K54">IFERROR((SUMPRODUCT((economics!$AG$2:$AG$167=$B54)*(economics!$D$2:$D$167="whr")*economics!$AI$2:$AI$167*(_xlfn.NORM.DIST(K$3,economics!$AK$2:$AK$167,economics!$AJ$2:$AJ$167,TRUE)-_xlfn.NORM.DIST(K$30,economics!$AK$2:$AK$167,economics!$AJ$2:$AJ$167,TRUE))*economics!$AM$2:$AM$167))/(SUMPRODUCT((economics!$AG$2:$AG$167=$B54)*(economics!$D$2:$D$167="whr")*economics!$AI$2:$AI$167*(_xlfn.NORM.DIST(K$3,economics!$AK$2:$AK$167,economics!$AJ$2:$AJ$167,TRUE)-_xlfn.NORM.DIST(K$30,economics!$AK$2:$AK$167,economics!$AJ$2:$AJ$167,TRUE)))),"")</f>
        <v/>
      </c>
      <c r="L54" t="str">
        <f t="array" ref="L54">IFERROR((SUMPRODUCT((economics!$AG$2:$AG$167=$B54)*(economics!$D$2:$D$167="whr")*economics!$AI$2:$AI$167*(_xlfn.NORM.DIST(L$3,economics!$AK$2:$AK$167,economics!$AJ$2:$AJ$167,TRUE)-_xlfn.NORM.DIST(L$30,economics!$AK$2:$AK$167,economics!$AJ$2:$AJ$167,TRUE))*economics!$AM$2:$AM$167))/(SUMPRODUCT((economics!$AG$2:$AG$167=$B54)*(economics!$D$2:$D$167="whr")*economics!$AI$2:$AI$167*(_xlfn.NORM.DIST(L$3,economics!$AK$2:$AK$167,economics!$AJ$2:$AJ$167,TRUE)-_xlfn.NORM.DIST(L$30,economics!$AK$2:$AK$167,economics!$AJ$2:$AJ$167,TRUE)))),"")</f>
        <v/>
      </c>
      <c r="M54" t="str">
        <f t="array" ref="M54">IFERROR((SUMPRODUCT((economics!$AG$2:$AG$167=$B54)*(economics!$D$2:$D$167="whr")*economics!$AI$2:$AI$167*(_xlfn.NORM.DIST(M$3,economics!$AK$2:$AK$167,economics!$AJ$2:$AJ$167,TRUE)-_xlfn.NORM.DIST(M$30,economics!$AK$2:$AK$167,economics!$AJ$2:$AJ$167,TRUE))*economics!$AM$2:$AM$167))/(SUMPRODUCT((economics!$AG$2:$AG$167=$B54)*(economics!$D$2:$D$167="whr")*economics!$AI$2:$AI$167*(_xlfn.NORM.DIST(M$3,economics!$AK$2:$AK$167,economics!$AJ$2:$AJ$167,TRUE)-_xlfn.NORM.DIST(M$30,economics!$AK$2:$AK$167,economics!$AJ$2:$AJ$167,TRUE)))),"")</f>
        <v/>
      </c>
      <c r="N54" t="str">
        <f t="array" ref="N54">IFERROR((SUMPRODUCT((economics!$AG$2:$AG$167=$B54)*(economics!$D$2:$D$167="whr")*economics!$AI$2:$AI$167*(_xlfn.NORM.DIST(N$3,economics!$AK$2:$AK$167,economics!$AJ$2:$AJ$167,TRUE)-_xlfn.NORM.DIST(N$30,economics!$AK$2:$AK$167,economics!$AJ$2:$AJ$167,TRUE))*economics!$AM$2:$AM$167))/(SUMPRODUCT((economics!$AG$2:$AG$167=$B54)*(economics!$D$2:$D$167="whr")*economics!$AI$2:$AI$167*(_xlfn.NORM.DIST(N$3,economics!$AK$2:$AK$167,economics!$AJ$2:$AJ$167,TRUE)-_xlfn.NORM.DIST(N$30,economics!$AK$2:$AK$167,economics!$AJ$2:$AJ$167,TRUE)))),"")</f>
        <v/>
      </c>
      <c r="O54" t="str">
        <f t="array" ref="O54">IFERROR((SUMPRODUCT((economics!$AG$2:$AG$167=$B54)*(economics!$D$2:$D$167="whr")*economics!$AI$2:$AI$167*(_xlfn.NORM.DIST(O$3,economics!$AK$2:$AK$167,economics!$AJ$2:$AJ$167,TRUE)-_xlfn.NORM.DIST(O$30,economics!$AK$2:$AK$167,economics!$AJ$2:$AJ$167,TRUE))*economics!$AM$2:$AM$167))/(SUMPRODUCT((economics!$AG$2:$AG$167=$B54)*(economics!$D$2:$D$167="whr")*economics!$AI$2:$AI$167*(_xlfn.NORM.DIST(O$3,economics!$AK$2:$AK$167,economics!$AJ$2:$AJ$167,TRUE)-_xlfn.NORM.DIST(O$30,economics!$AK$2:$AK$167,economics!$AJ$2:$AJ$167,TRUE)))),"")</f>
        <v/>
      </c>
      <c r="P54" t="str">
        <f t="array" ref="P54">IFERROR((SUMPRODUCT((economics!$AG$2:$AG$167=$B54)*(economics!$D$2:$D$167="whr")*economics!$AI$2:$AI$167*(_xlfn.NORM.DIST(P$3,economics!$AK$2:$AK$167,economics!$AJ$2:$AJ$167,TRUE)-_xlfn.NORM.DIST(P$30,economics!$AK$2:$AK$167,economics!$AJ$2:$AJ$167,TRUE))*economics!$AM$2:$AM$167))/(SUMPRODUCT((economics!$AG$2:$AG$167=$B54)*(economics!$D$2:$D$167="whr")*economics!$AI$2:$AI$167*(_xlfn.NORM.DIST(P$3,economics!$AK$2:$AK$167,economics!$AJ$2:$AJ$167,TRUE)-_xlfn.NORM.DIST(P$30,economics!$AK$2:$AK$167,economics!$AJ$2:$AJ$167,TRUE)))),"")</f>
        <v/>
      </c>
      <c r="Q54" t="str">
        <f t="array" ref="Q54">IFERROR((SUMPRODUCT((economics!$AG$2:$AG$167=$B54)*(economics!$D$2:$D$167="whr")*economics!$AI$2:$AI$167*(_xlfn.NORM.DIST(Q$3,economics!$AK$2:$AK$167,economics!$AJ$2:$AJ$167,TRUE)-_xlfn.NORM.DIST(Q$30,economics!$AK$2:$AK$167,economics!$AJ$2:$AJ$167,TRUE))*economics!$AM$2:$AM$167))/(SUMPRODUCT((economics!$AG$2:$AG$167=$B54)*(economics!$D$2:$D$167="whr")*economics!$AI$2:$AI$167*(_xlfn.NORM.DIST(Q$3,economics!$AK$2:$AK$167,economics!$AJ$2:$AJ$167,TRUE)-_xlfn.NORM.DIST(Q$30,economics!$AK$2:$AK$167,economics!$AJ$2:$AJ$167,TRUE)))),"")</f>
        <v/>
      </c>
      <c r="R54" t="str">
        <f t="array" ref="R54">IFERROR((SUMPRODUCT((economics!$AG$2:$AG$167=$B54)*(economics!$D$2:$D$167="whr")*economics!$AI$2:$AI$167*(_xlfn.NORM.DIST(R$3,economics!$AK$2:$AK$167,economics!$AJ$2:$AJ$167,TRUE)-_xlfn.NORM.DIST(R$30,economics!$AK$2:$AK$167,economics!$AJ$2:$AJ$167,TRUE))*economics!$AM$2:$AM$167))/(SUMPRODUCT((economics!$AG$2:$AG$167=$B54)*(economics!$D$2:$D$167="whr")*economics!$AI$2:$AI$167*(_xlfn.NORM.DIST(R$3,economics!$AK$2:$AK$167,economics!$AJ$2:$AJ$167,TRUE)-_xlfn.NORM.DIST(R$30,economics!$AK$2:$AK$167,economics!$AJ$2:$AJ$167,TRUE)))),"")</f>
        <v/>
      </c>
      <c r="S54" t="str">
        <f t="array" ref="S54">IFERROR((SUMPRODUCT((economics!$AG$2:$AG$167=$B54)*(economics!$D$2:$D$167="whr")*economics!$AI$2:$AI$167*(_xlfn.NORM.DIST(S$3,economics!$AK$2:$AK$167,economics!$AJ$2:$AJ$167,TRUE)-_xlfn.NORM.DIST(S$30,economics!$AK$2:$AK$167,economics!$AJ$2:$AJ$167,TRUE))*economics!$AM$2:$AM$167))/(SUMPRODUCT((economics!$AG$2:$AG$167=$B54)*(economics!$D$2:$D$167="whr")*economics!$AI$2:$AI$167*(_xlfn.NORM.DIST(S$3,economics!$AK$2:$AK$167,economics!$AJ$2:$AJ$167,TRUE)-_xlfn.NORM.DIST(S$30,economics!$AK$2:$AK$167,economics!$AJ$2:$AJ$167,TRUE)))),"")</f>
        <v/>
      </c>
      <c r="T54" t="str">
        <f t="array" ref="T54">IFERROR((SUMPRODUCT((economics!$AG$2:$AG$167=$B54)*(economics!$D$2:$D$167="whr")*economics!$AI$2:$AI$167*(_xlfn.NORM.DIST(T$3,economics!$AK$2:$AK$167,economics!$AJ$2:$AJ$167,TRUE)-_xlfn.NORM.DIST(T$30,economics!$AK$2:$AK$167,economics!$AJ$2:$AJ$167,TRUE))*economics!$AM$2:$AM$167))/(SUMPRODUCT((economics!$AG$2:$AG$167=$B54)*(economics!$D$2:$D$167="whr")*economics!$AI$2:$AI$167*(_xlfn.NORM.DIST(T$3,economics!$AK$2:$AK$167,economics!$AJ$2:$AJ$167,TRUE)-_xlfn.NORM.DIST(T$30,economics!$AK$2:$AK$167,economics!$AJ$2:$AJ$167,TRUE)))),"")</f>
        <v/>
      </c>
      <c r="U54" t="str">
        <f t="array" ref="U54">IFERROR((SUMPRODUCT((economics!$AG$2:$AG$167=$B54)*(economics!$D$2:$D$167="whr")*economics!$AI$2:$AI$167*(_xlfn.NORM.DIST(U$3,economics!$AK$2:$AK$167,economics!$AJ$2:$AJ$167,TRUE)-_xlfn.NORM.DIST(U$30,economics!$AK$2:$AK$167,economics!$AJ$2:$AJ$167,TRUE))*economics!$AM$2:$AM$167))/(SUMPRODUCT((economics!$AG$2:$AG$167=$B54)*(economics!$D$2:$D$167="whr")*economics!$AI$2:$AI$167*(_xlfn.NORM.DIST(U$3,economics!$AK$2:$AK$167,economics!$AJ$2:$AJ$167,TRUE)-_xlfn.NORM.DIST(U$30,economics!$AK$2:$AK$167,economics!$AJ$2:$AJ$167,TRUE)))),"")</f>
        <v/>
      </c>
      <c r="V54" t="str">
        <f t="array" ref="V54">IFERROR((SUMPRODUCT((economics!$AG$2:$AG$167=$B54)*(economics!$D$2:$D$167="whr")*economics!$AI$2:$AI$167*(_xlfn.NORM.DIST(V$3,economics!$AK$2:$AK$167,economics!$AJ$2:$AJ$167,TRUE)-_xlfn.NORM.DIST(V$30,economics!$AK$2:$AK$167,economics!$AJ$2:$AJ$167,TRUE))*economics!$AM$2:$AM$167))/(SUMPRODUCT((economics!$AG$2:$AG$167=$B54)*(economics!$D$2:$D$167="whr")*economics!$AI$2:$AI$167*(_xlfn.NORM.DIST(V$3,economics!$AK$2:$AK$167,economics!$AJ$2:$AJ$167,TRUE)-_xlfn.NORM.DIST(V$30,economics!$AK$2:$AK$167,economics!$AJ$2:$AJ$167,TRUE)))),"")</f>
        <v/>
      </c>
      <c r="W54" t="str">
        <f t="array" ref="W54">IFERROR((SUMPRODUCT((economics!$AG$2:$AG$167=$B54)*(economics!$D$2:$D$167="whr")*economics!$AI$2:$AI$167*(_xlfn.NORM.DIST(W$3,economics!$AK$2:$AK$167,economics!$AJ$2:$AJ$167,TRUE)-_xlfn.NORM.DIST(W$30,economics!$AK$2:$AK$167,economics!$AJ$2:$AJ$167,TRUE))*economics!$AM$2:$AM$167))/(SUMPRODUCT((economics!$AG$2:$AG$167=$B54)*(economics!$D$2:$D$167="whr")*economics!$AI$2:$AI$167*(_xlfn.NORM.DIST(W$3,economics!$AK$2:$AK$167,economics!$AJ$2:$AJ$167,TRUE)-_xlfn.NORM.DIST(W$30,economics!$AK$2:$AK$167,economics!$AJ$2:$AJ$167,TRUE)))),"")</f>
        <v/>
      </c>
      <c r="X54" t="str">
        <f t="array" ref="X54">IFERROR((SUMPRODUCT((economics!$AG$2:$AG$167=$B54)*(economics!$D$2:$D$167="whr")*economics!$AI$2:$AI$167*(_xlfn.NORM.DIST(X$3,economics!$AK$2:$AK$167,economics!$AJ$2:$AJ$167,TRUE)-_xlfn.NORM.DIST(X$30,economics!$AK$2:$AK$167,economics!$AJ$2:$AJ$167,TRUE))*economics!$AM$2:$AM$167))/(SUMPRODUCT((economics!$AG$2:$AG$167=$B54)*(economics!$D$2:$D$167="whr")*economics!$AI$2:$AI$167*(_xlfn.NORM.DIST(X$3,economics!$AK$2:$AK$167,economics!$AJ$2:$AJ$167,TRUE)-_xlfn.NORM.DIST(X$30,economics!$AK$2:$AK$167,economics!$AJ$2:$AJ$167,TRUE)))),"")</f>
        <v/>
      </c>
      <c r="Y54" t="str">
        <f t="array" ref="Y54">IFERROR((SUMPRODUCT((economics!$AG$2:$AG$167=$B54)*(economics!$D$2:$D$167="whr")*economics!$AI$2:$AI$167*(_xlfn.NORM.DIST(Y$3,economics!$AK$2:$AK$167,economics!$AJ$2:$AJ$167,TRUE)-_xlfn.NORM.DIST(Y$30,economics!$AK$2:$AK$167,economics!$AJ$2:$AJ$167,TRUE))*economics!$AM$2:$AM$167))/(SUMPRODUCT((economics!$AG$2:$AG$167=$B54)*(economics!$D$2:$D$167="whr")*economics!$AI$2:$AI$167*(_xlfn.NORM.DIST(Y$3,economics!$AK$2:$AK$167,economics!$AJ$2:$AJ$167,TRUE)-_xlfn.NORM.DIST(Y$30,economics!$AK$2:$AK$167,economics!$AJ$2:$AJ$167,TRUE)))),"")</f>
        <v/>
      </c>
      <c r="Z54" t="str">
        <f t="array" ref="Z54">IFERROR((SUMPRODUCT((economics!$AG$2:$AG$167=$B54)*(economics!$D$2:$D$167="whr")*economics!$AI$2:$AI$167*(_xlfn.NORM.DIST(Z$3,economics!$AK$2:$AK$167,economics!$AJ$2:$AJ$167,TRUE)-_xlfn.NORM.DIST(Z$30,economics!$AK$2:$AK$167,economics!$AJ$2:$AJ$167,TRUE))*economics!$AM$2:$AM$167))/(SUMPRODUCT((economics!$AG$2:$AG$167=$B54)*(economics!$D$2:$D$167="whr")*economics!$AI$2:$AI$167*(_xlfn.NORM.DIST(Z$3,economics!$AK$2:$AK$167,economics!$AJ$2:$AJ$167,TRUE)-_xlfn.NORM.DIST(Z$30,economics!$AK$2:$AK$167,economics!$AJ$2:$AJ$167,TRUE)))),"")</f>
        <v/>
      </c>
      <c r="AA54" t="str">
        <f t="array" ref="AA54">IFERROR((SUMPRODUCT((economics!$AG$2:$AG$167=$B54)*(economics!$D$2:$D$167="whr")*economics!$AI$2:$AI$167*(_xlfn.NORM.DIST(AA$3,economics!$AK$2:$AK$167,economics!$AJ$2:$AJ$167,TRUE)-_xlfn.NORM.DIST(AA$30,economics!$AK$2:$AK$167,economics!$AJ$2:$AJ$167,TRUE))*economics!$AM$2:$AM$167))/(SUMPRODUCT((economics!$AG$2:$AG$167=$B54)*(economics!$D$2:$D$167="whr")*economics!$AI$2:$AI$167*(_xlfn.NORM.DIST(AA$3,economics!$AK$2:$AK$167,economics!$AJ$2:$AJ$167,TRUE)-_xlfn.NORM.DIST(AA$30,economics!$AK$2:$AK$167,economics!$AJ$2:$AJ$167,TRUE)))),"")</f>
        <v/>
      </c>
      <c r="AB54" t="str">
        <f t="array" ref="AB54">IFERROR((SUMPRODUCT((economics!$AG$2:$AG$167=$B54)*(economics!$D$2:$D$167="whr")*economics!$AI$2:$AI$167*(_xlfn.NORM.DIST(AB$3,economics!$AK$2:$AK$167,economics!$AJ$2:$AJ$167,TRUE)-_xlfn.NORM.DIST(AB$30,economics!$AK$2:$AK$167,economics!$AJ$2:$AJ$167,TRUE))*economics!$AM$2:$AM$167))/(SUMPRODUCT((economics!$AG$2:$AG$167=$B54)*(economics!$D$2:$D$167="whr")*economics!$AI$2:$AI$167*(_xlfn.NORM.DIST(AB$3,economics!$AK$2:$AK$167,economics!$AJ$2:$AJ$167,TRUE)-_xlfn.NORM.DIST(AB$30,economics!$AK$2:$AK$167,economics!$AJ$2:$AJ$167,TRUE)))),"")</f>
        <v/>
      </c>
      <c r="AC54" t="str">
        <f t="array" ref="AC54">IFERROR((SUMPRODUCT((economics!$AG$2:$AG$167=$B54)*(economics!$D$2:$D$167="whr")*economics!$AI$2:$AI$167*(_xlfn.NORM.DIST(AC$3,economics!$AK$2:$AK$167,economics!$AJ$2:$AJ$167,TRUE)-_xlfn.NORM.DIST(AC$30,economics!$AK$2:$AK$167,economics!$AJ$2:$AJ$167,TRUE))*economics!$AM$2:$AM$167))/(SUMPRODUCT((economics!$AG$2:$AG$167=$B54)*(economics!$D$2:$D$167="whr")*economics!$AI$2:$AI$167*(_xlfn.NORM.DIST(AC$3,economics!$AK$2:$AK$167,economics!$AJ$2:$AJ$167,TRUE)-_xlfn.NORM.DIST(AC$30,economics!$AK$2:$AK$167,economics!$AJ$2:$AJ$167,TRUE)))),"")</f>
        <v/>
      </c>
      <c r="AD54" t="str">
        <f t="array" ref="AD54">IFERROR((SUMPRODUCT((economics!$AG$2:$AG$167=$B54)*(economics!$D$2:$D$167="whr")*economics!$AI$2:$AI$167*(_xlfn.NORM.DIST(AD$3,economics!$AK$2:$AK$167,economics!$AJ$2:$AJ$167,TRUE)-_xlfn.NORM.DIST(AD$30,economics!$AK$2:$AK$167,economics!$AJ$2:$AJ$167,TRUE))*economics!$AM$2:$AM$167))/(SUMPRODUCT((economics!$AG$2:$AG$167=$B54)*(economics!$D$2:$D$167="whr")*economics!$AI$2:$AI$167*(_xlfn.NORM.DIST(AD$3,economics!$AK$2:$AK$167,economics!$AJ$2:$AJ$167,TRUE)-_xlfn.NORM.DIST(AD$30,economics!$AK$2:$AK$167,economics!$AJ$2:$AJ$167,TRUE)))),"")</f>
        <v/>
      </c>
      <c r="AE54" t="str">
        <f t="array" ref="AE54">IFERROR((SUMPRODUCT((economics!$AG$2:$AG$167=$B54)*(economics!$D$2:$D$167="whr")*economics!$AI$2:$AI$167*(_xlfn.NORM.DIST(AE$3,economics!$AK$2:$AK$167,economics!$AJ$2:$AJ$167,TRUE)-_xlfn.NORM.DIST(AE$30,economics!$AK$2:$AK$167,economics!$AJ$2:$AJ$167,TRUE))*economics!$AM$2:$AM$167))/(SUMPRODUCT((economics!$AG$2:$AG$167=$B54)*(economics!$D$2:$D$167="whr")*economics!$AI$2:$AI$167*(_xlfn.NORM.DIST(AE$3,economics!$AK$2:$AK$167,economics!$AJ$2:$AJ$167,TRUE)-_xlfn.NORM.DIST(AE$30,economics!$AK$2:$AK$167,economics!$AJ$2:$AJ$167,TRUE)))),"")</f>
        <v/>
      </c>
      <c r="AF54" t="str">
        <f t="array" ref="AF54">IFERROR((SUMPRODUCT((economics!$AG$2:$AG$167=$B54)*(economics!$D$2:$D$167="whr")*economics!$AI$2:$AI$167*(_xlfn.NORM.DIST(AF$3,economics!$AK$2:$AK$167,economics!$AJ$2:$AJ$167,TRUE)-_xlfn.NORM.DIST(AF$30,economics!$AK$2:$AK$167,economics!$AJ$2:$AJ$167,TRUE))*economics!$AM$2:$AM$167))/(SUMPRODUCT((economics!$AG$2:$AG$167=$B54)*(economics!$D$2:$D$167="whr")*economics!$AI$2:$AI$167*(_xlfn.NORM.DIST(AF$3,economics!$AK$2:$AK$167,economics!$AJ$2:$AJ$167,TRUE)-_xlfn.NORM.DIST(AF$30,economics!$AK$2:$AK$167,economics!$AJ$2:$AJ$167,TRUE)))),"")</f>
        <v/>
      </c>
      <c r="AG54" t="str">
        <f t="array" ref="AG54">IFERROR((SUMPRODUCT((economics!$AG$2:$AG$167=$B54)*(economics!$D$2:$D$167="whr")*economics!$AI$2:$AI$167*(_xlfn.NORM.DIST(AG$3,economics!$AK$2:$AK$167,economics!$AJ$2:$AJ$167,TRUE)-_xlfn.NORM.DIST(AG$30,economics!$AK$2:$AK$167,economics!$AJ$2:$AJ$167,TRUE))*economics!$AM$2:$AM$167))/(SUMPRODUCT((economics!$AG$2:$AG$167=$B54)*(economics!$D$2:$D$167="whr")*economics!$AI$2:$AI$167*(_xlfn.NORM.DIST(AG$3,economics!$AK$2:$AK$167,economics!$AJ$2:$AJ$167,TRUE)-_xlfn.NORM.DIST(AG$30,economics!$AK$2:$AK$167,economics!$AJ$2:$AJ$167,TRUE)))),"")</f>
        <v/>
      </c>
      <c r="AH54" t="str">
        <f t="array" ref="AH54">IFERROR((SUMPRODUCT((economics!$AG$2:$AG$167=$B54)*(economics!$D$2:$D$167="whr")*economics!$AI$2:$AI$167*(_xlfn.NORM.DIST(AH$3,economics!$AK$2:$AK$167,economics!$AJ$2:$AJ$167,TRUE)-_xlfn.NORM.DIST(AH$30,economics!$AK$2:$AK$167,economics!$AJ$2:$AJ$167,TRUE))*economics!$AM$2:$AM$167))/(SUMPRODUCT((economics!$AG$2:$AG$167=$B54)*(economics!$D$2:$D$167="whr")*economics!$AI$2:$AI$167*(_xlfn.NORM.DIST(AH$3,economics!$AK$2:$AK$167,economics!$AJ$2:$AJ$167,TRUE)-_xlfn.NORM.DIST(AH$30,economics!$AK$2:$AK$167,economics!$AJ$2:$AJ$167,TRUE)))),"")</f>
        <v/>
      </c>
      <c r="AI54" t="str">
        <f t="array" ref="AI54">IFERROR((SUMPRODUCT((economics!$AG$2:$AG$167=$B54)*(economics!$D$2:$D$167="whr")*economics!$AI$2:$AI$167*(_xlfn.NORM.DIST(AI$3,economics!$AK$2:$AK$167,economics!$AJ$2:$AJ$167,TRUE)-_xlfn.NORM.DIST(AI$30,economics!$AK$2:$AK$167,economics!$AJ$2:$AJ$167,TRUE))*economics!$AM$2:$AM$167))/(SUMPRODUCT((economics!$AG$2:$AG$167=$B54)*(economics!$D$2:$D$167="whr")*economics!$AI$2:$AI$167*(_xlfn.NORM.DIST(AI$3,economics!$AK$2:$AK$167,economics!$AJ$2:$AJ$167,TRUE)-_xlfn.NORM.DIST(AI$30,economics!$AK$2:$AK$167,economics!$AJ$2:$AJ$167,TRUE)))),"")</f>
        <v/>
      </c>
      <c r="AJ54" t="str">
        <f t="array" ref="AJ54">IFERROR((SUMPRODUCT((economics!$AG$2:$AG$167=$B54)*(economics!$D$2:$D$167="whr")*economics!$AI$2:$AI$167*(_xlfn.NORM.DIST(AJ$3,economics!$AK$2:$AK$167,economics!$AJ$2:$AJ$167,TRUE)-_xlfn.NORM.DIST(AJ$30,economics!$AK$2:$AK$167,economics!$AJ$2:$AJ$167,TRUE))*economics!$AM$2:$AM$167))/(SUMPRODUCT((economics!$AG$2:$AG$167=$B54)*(economics!$D$2:$D$167="whr")*economics!$AI$2:$AI$167*(_xlfn.NORM.DIST(AJ$3,economics!$AK$2:$AK$167,economics!$AJ$2:$AJ$167,TRUE)-_xlfn.NORM.DIST(AJ$30,economics!$AK$2:$AK$167,economics!$AJ$2:$AJ$167,TRUE)))),"")</f>
        <v/>
      </c>
      <c r="AK54" t="str">
        <f t="array" ref="AK54">IFERROR((SUMPRODUCT((economics!$AG$2:$AG$167=$B54)*(economics!$D$2:$D$167="whr")*economics!$AI$2:$AI$167*(_xlfn.NORM.DIST(AK$3,economics!$AK$2:$AK$167,economics!$AJ$2:$AJ$167,TRUE)-_xlfn.NORM.DIST(AK$30,economics!$AK$2:$AK$167,economics!$AJ$2:$AJ$167,TRUE))*economics!$AM$2:$AM$167))/(SUMPRODUCT((economics!$AG$2:$AG$167=$B54)*(economics!$D$2:$D$167="whr")*economics!$AI$2:$AI$167*(_xlfn.NORM.DIST(AK$3,economics!$AK$2:$AK$167,economics!$AJ$2:$AJ$167,TRUE)-_xlfn.NORM.DIST(AK$30,economics!$AK$2:$AK$167,economics!$AJ$2:$AJ$167,TRUE)))),"")</f>
        <v/>
      </c>
      <c r="AL54" t="str">
        <f t="array" ref="AL54">IFERROR((SUMPRODUCT((economics!$AG$2:$AG$167=$B54)*(economics!$D$2:$D$167="whr")*economics!$AI$2:$AI$167*(_xlfn.NORM.DIST(AL$3,economics!$AK$2:$AK$167,economics!$AJ$2:$AJ$167,TRUE)-_xlfn.NORM.DIST(AL$30,economics!$AK$2:$AK$167,economics!$AJ$2:$AJ$167,TRUE))*economics!$AM$2:$AM$167))/(SUMPRODUCT((economics!$AG$2:$AG$167=$B54)*(economics!$D$2:$D$167="whr")*economics!$AI$2:$AI$167*(_xlfn.NORM.DIST(AL$3,economics!$AK$2:$AK$167,economics!$AJ$2:$AJ$167,TRUE)-_xlfn.NORM.DIST(AL$30,economics!$AK$2:$AK$167,economics!$AJ$2:$AJ$167,TRUE)))),"")</f>
        <v/>
      </c>
      <c r="AM54" t="str">
        <f t="array" ref="AM54">IFERROR((SUMPRODUCT((economics!$AG$2:$AG$167=$B54)*(economics!$D$2:$D$167="whr")*economics!$AI$2:$AI$167*(_xlfn.NORM.DIST(AM$3,economics!$AK$2:$AK$167,economics!$AJ$2:$AJ$167,TRUE)-_xlfn.NORM.DIST(AM$30,economics!$AK$2:$AK$167,economics!$AJ$2:$AJ$167,TRUE))*economics!$AM$2:$AM$167))/(SUMPRODUCT((economics!$AG$2:$AG$167=$B54)*(economics!$D$2:$D$167="whr")*economics!$AI$2:$AI$167*(_xlfn.NORM.DIST(AM$3,economics!$AK$2:$AK$167,economics!$AJ$2:$AJ$167,TRUE)-_xlfn.NORM.DIST(AM$30,economics!$AK$2:$AK$167,economics!$AJ$2:$AJ$167,TRUE)))),"")</f>
        <v/>
      </c>
      <c r="AN54" t="str">
        <f t="array" ref="AN54">IFERROR((SUMPRODUCT((economics!$AG$2:$AG$167=$B54)*(economics!$D$2:$D$167="whr")*economics!$AI$2:$AI$167*(_xlfn.NORM.DIST(AN$3,economics!$AK$2:$AK$167,economics!$AJ$2:$AJ$167,TRUE)-_xlfn.NORM.DIST(AN$30,economics!$AK$2:$AK$167,economics!$AJ$2:$AJ$167,TRUE))*economics!$AM$2:$AM$167))/(SUMPRODUCT((economics!$AG$2:$AG$167=$B54)*(economics!$D$2:$D$167="whr")*economics!$AI$2:$AI$167*(_xlfn.NORM.DIST(AN$3,economics!$AK$2:$AK$167,economics!$AJ$2:$AJ$167,TRUE)-_xlfn.NORM.DIST(AN$30,economics!$AK$2:$AK$167,economics!$AJ$2:$AJ$167,TRUE)))),"")</f>
        <v/>
      </c>
      <c r="AO54" t="str">
        <f t="array" ref="AO54">IFERROR((SUMPRODUCT((economics!$AG$2:$AG$167=$B54)*(economics!$D$2:$D$167="whr")*economics!$AI$2:$AI$167*(_xlfn.NORM.DIST(AO$3,economics!$AK$2:$AK$167,economics!$AJ$2:$AJ$167,TRUE)-_xlfn.NORM.DIST(AO$30,economics!$AK$2:$AK$167,economics!$AJ$2:$AJ$167,TRUE))*economics!$AM$2:$AM$167))/(SUMPRODUCT((economics!$AG$2:$AG$167=$B54)*(economics!$D$2:$D$167="whr")*economics!$AI$2:$AI$167*(_xlfn.NORM.DIST(AO$3,economics!$AK$2:$AK$167,economics!$AJ$2:$AJ$167,TRUE)-_xlfn.NORM.DIST(AO$30,economics!$AK$2:$AK$167,economics!$AJ$2:$AJ$167,TRUE)))),"")</f>
        <v/>
      </c>
      <c r="AP54" t="str">
        <f t="array" ref="AP54">IFERROR((SUMPRODUCT((economics!$AG$2:$AG$167=$B54)*(economics!$D$2:$D$167="whr")*economics!$AI$2:$AI$167*(_xlfn.NORM.DIST(AP$3,economics!$AK$2:$AK$167,economics!$AJ$2:$AJ$167,TRUE)-_xlfn.NORM.DIST(AP$30,economics!$AK$2:$AK$167,economics!$AJ$2:$AJ$167,TRUE))*economics!$AM$2:$AM$167))/(SUMPRODUCT((economics!$AG$2:$AG$167=$B54)*(economics!$D$2:$D$167="whr")*economics!$AI$2:$AI$167*(_xlfn.NORM.DIST(AP$3,economics!$AK$2:$AK$167,economics!$AJ$2:$AJ$167,TRUE)-_xlfn.NORM.DIST(AP$30,economics!$AK$2:$AK$167,economics!$AJ$2:$AJ$167,TRUE)))),"")</f>
        <v/>
      </c>
      <c r="AQ54" t="str">
        <f t="array" ref="AQ54">IFERROR((SUMPRODUCT((economics!$AG$2:$AG$167=$B54)*(economics!$D$2:$D$167="whr")*economics!$AI$2:$AI$167*(_xlfn.NORM.DIST(AQ$3,economics!$AK$2:$AK$167,economics!$AJ$2:$AJ$167,TRUE)-_xlfn.NORM.DIST(AQ$30,economics!$AK$2:$AK$167,economics!$AJ$2:$AJ$167,TRUE))*economics!$AM$2:$AM$167))/(SUMPRODUCT((economics!$AG$2:$AG$167=$B54)*(economics!$D$2:$D$167="whr")*economics!$AI$2:$AI$167*(_xlfn.NORM.DIST(AQ$3,economics!$AK$2:$AK$167,economics!$AJ$2:$AJ$167,TRUE)-_xlfn.NORM.DIST(AQ$30,economics!$AK$2:$AK$167,economics!$AJ$2:$AJ$167,TRUE)))),"")</f>
        <v/>
      </c>
      <c r="AR54" t="str">
        <f t="array" ref="AR54">IFERROR((SUMPRODUCT((economics!$AG$2:$AG$167=$B54)*(economics!$D$2:$D$167="whr")*economics!$AI$2:$AI$167*(_xlfn.NORM.DIST(AR$3,economics!$AK$2:$AK$167,economics!$AJ$2:$AJ$167,TRUE)-_xlfn.NORM.DIST(AR$30,economics!$AK$2:$AK$167,economics!$AJ$2:$AJ$167,TRUE))*economics!$AM$2:$AM$167))/(SUMPRODUCT((economics!$AG$2:$AG$167=$B54)*(economics!$D$2:$D$167="whr")*economics!$AI$2:$AI$167*(_xlfn.NORM.DIST(AR$3,economics!$AK$2:$AK$167,economics!$AJ$2:$AJ$167,TRUE)-_xlfn.NORM.DIST(AR$30,economics!$AK$2:$AK$167,economics!$AJ$2:$AJ$167,TRUE)))),"")</f>
        <v/>
      </c>
      <c r="AS54" t="str">
        <f t="array" ref="AS54">IFERROR((SUMPRODUCT((economics!$AG$2:$AG$167=$B54)*(economics!$D$2:$D$167="whr")*economics!$AI$2:$AI$167*(_xlfn.NORM.DIST(AS$3,economics!$AK$2:$AK$167,economics!$AJ$2:$AJ$167,TRUE)-_xlfn.NORM.DIST(AS$30,economics!$AK$2:$AK$167,economics!$AJ$2:$AJ$167,TRUE))*economics!$AM$2:$AM$167))/(SUMPRODUCT((economics!$AG$2:$AG$167=$B54)*(economics!$D$2:$D$167="whr")*economics!$AI$2:$AI$167*(_xlfn.NORM.DIST(AS$3,economics!$AK$2:$AK$167,economics!$AJ$2:$AJ$167,TRUE)-_xlfn.NORM.DIST(AS$30,economics!$AK$2:$AK$167,economics!$AJ$2:$AJ$167,TRUE)))),"")</f>
        <v/>
      </c>
      <c r="AT54" t="str">
        <f t="array" ref="AT54">IFERROR((SUMPRODUCT((economics!$AG$2:$AG$167=$B54)*(economics!$D$2:$D$167="whr")*economics!$AI$2:$AI$167*(_xlfn.NORM.DIST(AT$3,economics!$AK$2:$AK$167,economics!$AJ$2:$AJ$167,TRUE)-_xlfn.NORM.DIST(AT$30,economics!$AK$2:$AK$167,economics!$AJ$2:$AJ$167,TRUE))*economics!$AM$2:$AM$167))/(SUMPRODUCT((economics!$AG$2:$AG$167=$B54)*(economics!$D$2:$D$167="whr")*economics!$AI$2:$AI$167*(_xlfn.NORM.DIST(AT$3,economics!$AK$2:$AK$167,economics!$AJ$2:$AJ$167,TRUE)-_xlfn.NORM.DIST(AT$30,economics!$AK$2:$AK$167,economics!$AJ$2:$AJ$167,TRUE)))),"")</f>
        <v/>
      </c>
      <c r="AU54" t="str">
        <f t="array" ref="AU54">IFERROR((SUMPRODUCT((economics!$AG$2:$AG$167=$B54)*(economics!$D$2:$D$167="whr")*economics!$AI$2:$AI$167*(_xlfn.NORM.DIST(AU$3,economics!$AK$2:$AK$167,economics!$AJ$2:$AJ$167,TRUE)-_xlfn.NORM.DIST(AU$30,economics!$AK$2:$AK$167,economics!$AJ$2:$AJ$167,TRUE))*economics!$AM$2:$AM$167))/(SUMPRODUCT((economics!$AG$2:$AG$167=$B54)*(economics!$D$2:$D$167="whr")*economics!$AI$2:$AI$167*(_xlfn.NORM.DIST(AU$3,economics!$AK$2:$AK$167,economics!$AJ$2:$AJ$167,TRUE)-_xlfn.NORM.DIST(AU$30,economics!$AK$2:$AK$167,economics!$AJ$2:$AJ$167,TRUE)))),"")</f>
        <v/>
      </c>
      <c r="AV54" t="str">
        <f t="array" ref="AV54">IFERROR((SUMPRODUCT((economics!$AG$2:$AG$167=$B54)*(economics!$D$2:$D$167="whr")*economics!$AI$2:$AI$167*(_xlfn.NORM.DIST(AV$3,economics!$AK$2:$AK$167,economics!$AJ$2:$AJ$167,TRUE)-_xlfn.NORM.DIST(AV$30,economics!$AK$2:$AK$167,economics!$AJ$2:$AJ$167,TRUE))*economics!$AM$2:$AM$167))/(SUMPRODUCT((economics!$AG$2:$AG$167=$B54)*(economics!$D$2:$D$167="whr")*economics!$AI$2:$AI$167*(_xlfn.NORM.DIST(AV$3,economics!$AK$2:$AK$167,economics!$AJ$2:$AJ$167,TRUE)-_xlfn.NORM.DIST(AV$30,economics!$AK$2:$AK$167,economics!$AJ$2:$AJ$167,TRUE)))),"")</f>
        <v/>
      </c>
      <c r="AW54" t="str">
        <f t="array" ref="AW54">IFERROR((SUMPRODUCT((economics!$AG$2:$AG$167=$B54)*(economics!$D$2:$D$167="whr")*economics!$AI$2:$AI$167*(_xlfn.NORM.DIST(AW$3,economics!$AK$2:$AK$167,economics!$AJ$2:$AJ$167,TRUE)-_xlfn.NORM.DIST(AW$30,economics!$AK$2:$AK$167,economics!$AJ$2:$AJ$167,TRUE))*economics!$AM$2:$AM$167))/(SUMPRODUCT((economics!$AG$2:$AG$167=$B54)*(economics!$D$2:$D$167="whr")*economics!$AI$2:$AI$167*(_xlfn.NORM.DIST(AW$3,economics!$AK$2:$AK$167,economics!$AJ$2:$AJ$167,TRUE)-_xlfn.NORM.DIST(AW$30,economics!$AK$2:$AK$167,economics!$AJ$2:$AJ$167,TRUE)))),"")</f>
        <v/>
      </c>
      <c r="AX54" t="str">
        <f t="array" ref="AX54">IFERROR((SUMPRODUCT((economics!$AG$2:$AG$167=$B54)*(economics!$D$2:$D$167="whr")*economics!$AI$2:$AI$167*(_xlfn.NORM.DIST(AX$3,economics!$AK$2:$AK$167,economics!$AJ$2:$AJ$167,TRUE)-_xlfn.NORM.DIST(AX$30,economics!$AK$2:$AK$167,economics!$AJ$2:$AJ$167,TRUE))*economics!$AM$2:$AM$167))/(SUMPRODUCT((economics!$AG$2:$AG$167=$B54)*(economics!$D$2:$D$167="whr")*economics!$AI$2:$AI$167*(_xlfn.NORM.DIST(AX$3,economics!$AK$2:$AK$167,economics!$AJ$2:$AJ$167,TRUE)-_xlfn.NORM.DIST(AX$30,economics!$AK$2:$AK$167,economics!$AJ$2:$AJ$167,TRUE)))),"")</f>
        <v/>
      </c>
      <c r="AY54" t="str">
        <f t="array" ref="AY54">IFERROR((SUMPRODUCT((economics!$AG$2:$AG$167=$B54)*(economics!$D$2:$D$167="whr")*economics!$AI$2:$AI$167*(_xlfn.NORM.DIST(AY$3,economics!$AK$2:$AK$167,economics!$AJ$2:$AJ$167,TRUE)-_xlfn.NORM.DIST(AY$30,economics!$AK$2:$AK$167,economics!$AJ$2:$AJ$167,TRUE))*economics!$AM$2:$AM$167))/(SUMPRODUCT((economics!$AG$2:$AG$167=$B54)*(economics!$D$2:$D$167="whr")*economics!$AI$2:$AI$167*(_xlfn.NORM.DIST(AY$3,economics!$AK$2:$AK$167,economics!$AJ$2:$AJ$167,TRUE)-_xlfn.NORM.DIST(AY$30,economics!$AK$2:$AK$167,economics!$AJ$2:$AJ$167,TRUE)))),"")</f>
        <v/>
      </c>
      <c r="AZ54" t="str">
        <f t="array" ref="AZ54">IFERROR((SUMPRODUCT((economics!$AG$2:$AG$167=$B54)*(economics!$D$2:$D$167="whr")*economics!$AI$2:$AI$167*(_xlfn.NORM.DIST(AZ$3,economics!$AK$2:$AK$167,economics!$AJ$2:$AJ$167,TRUE)-_xlfn.NORM.DIST(AZ$30,economics!$AK$2:$AK$167,economics!$AJ$2:$AJ$167,TRUE))*economics!$AM$2:$AM$167))/(SUMPRODUCT((economics!$AG$2:$AG$167=$B54)*(economics!$D$2:$D$167="whr")*economics!$AI$2:$AI$167*(_xlfn.NORM.DIST(AZ$3,economics!$AK$2:$AK$167,economics!$AJ$2:$AJ$167,TRUE)-_xlfn.NORM.DIST(AZ$30,economics!$AK$2:$AK$167,economics!$AJ$2:$AJ$167,TRUE)))),"")</f>
        <v/>
      </c>
      <c r="BA54" t="str">
        <f t="array" ref="BA54">IFERROR((SUMPRODUCT((economics!$AG$2:$AG$167=$B54)*(economics!$D$2:$D$167="whr")*economics!$AI$2:$AI$167*(_xlfn.NORM.DIST(BA$3,economics!$AK$2:$AK$167,economics!$AJ$2:$AJ$167,TRUE)-_xlfn.NORM.DIST(BA$30,economics!$AK$2:$AK$167,economics!$AJ$2:$AJ$167,TRUE))*economics!$AM$2:$AM$167))/(SUMPRODUCT((economics!$AG$2:$AG$167=$B54)*(economics!$D$2:$D$167="whr")*economics!$AI$2:$AI$167*(_xlfn.NORM.DIST(BA$3,economics!$AK$2:$AK$167,economics!$AJ$2:$AJ$167,TRUE)-_xlfn.NORM.DIST(BA$30,economics!$AK$2:$AK$167,economics!$AJ$2:$AJ$167,TRUE)))),"")</f>
        <v/>
      </c>
      <c r="BB54" t="str">
        <f t="array" ref="BB54">IFERROR((SUMPRODUCT((economics!$AG$2:$AG$167=$B54)*(economics!$D$2:$D$167="whr")*economics!$AI$2:$AI$167*(_xlfn.NORM.DIST(BB$3,economics!$AK$2:$AK$167,economics!$AJ$2:$AJ$167,TRUE)-_xlfn.NORM.DIST(BB$30,economics!$AK$2:$AK$167,economics!$AJ$2:$AJ$167,TRUE))*economics!$AM$2:$AM$167))/(SUMPRODUCT((economics!$AG$2:$AG$167=$B54)*(economics!$D$2:$D$167="whr")*economics!$AI$2:$AI$167*(_xlfn.NORM.DIST(BB$3,economics!$AK$2:$AK$167,economics!$AJ$2:$AJ$167,TRUE)-_xlfn.NORM.DIST(BB$30,economics!$AK$2:$AK$167,economics!$AJ$2:$AJ$167,TRUE)))),"")</f>
        <v/>
      </c>
      <c r="BC54" t="str">
        <f t="array" ref="BC54">IFERROR((SUMPRODUCT((economics!$AG$2:$AG$167=$B54)*(economics!$D$2:$D$167="whr")*economics!$AI$2:$AI$167*(_xlfn.NORM.DIST(BC$3,economics!$AK$2:$AK$167,economics!$AJ$2:$AJ$167,TRUE)-_xlfn.NORM.DIST(BC$30,economics!$AK$2:$AK$167,economics!$AJ$2:$AJ$167,TRUE))*economics!$AM$2:$AM$167))/(SUMPRODUCT((economics!$AG$2:$AG$167=$B54)*(economics!$D$2:$D$167="whr")*economics!$AI$2:$AI$167*(_xlfn.NORM.DIST(BC$3,economics!$AK$2:$AK$167,economics!$AJ$2:$AJ$167,TRUE)-_xlfn.NORM.DIST(BC$30,economics!$AK$2:$AK$167,economics!$AJ$2:$AJ$167,TRUE)))),"")</f>
        <v/>
      </c>
      <c r="BD54" t="str">
        <f t="array" ref="BD54">IFERROR((SUMPRODUCT((economics!$AG$2:$AG$167=$B54)*(economics!$D$2:$D$167="whr")*economics!$AI$2:$AI$167*(_xlfn.NORM.DIST(BD$3,economics!$AK$2:$AK$167,economics!$AJ$2:$AJ$167,TRUE)-_xlfn.NORM.DIST(BD$30,economics!$AK$2:$AK$167,economics!$AJ$2:$AJ$167,TRUE))*economics!$AM$2:$AM$167))/(SUMPRODUCT((economics!$AG$2:$AG$167=$B54)*(economics!$D$2:$D$167="whr")*economics!$AI$2:$AI$167*(_xlfn.NORM.DIST(BD$3,economics!$AK$2:$AK$167,economics!$AJ$2:$AJ$167,TRUE)-_xlfn.NORM.DIST(BD$30,economics!$AK$2:$AK$167,economics!$AJ$2:$AJ$167,TRUE)))),"")</f>
        <v/>
      </c>
      <c r="BE54" t="str">
        <f t="array" ref="BE54">IFERROR((SUMPRODUCT((economics!$AG$2:$AG$167=$B54)*(economics!$D$2:$D$167="whr")*economics!$AI$2:$AI$167*(_xlfn.NORM.DIST(BE$3,economics!$AK$2:$AK$167,economics!$AJ$2:$AJ$167,TRUE)-_xlfn.NORM.DIST(BE$30,economics!$AK$2:$AK$167,economics!$AJ$2:$AJ$167,TRUE))*economics!$AM$2:$AM$167))/(SUMPRODUCT((economics!$AG$2:$AG$167=$B54)*(economics!$D$2:$D$167="whr")*economics!$AI$2:$AI$167*(_xlfn.NORM.DIST(BE$3,economics!$AK$2:$AK$167,economics!$AJ$2:$AJ$167,TRUE)-_xlfn.NORM.DIST(BE$30,economics!$AK$2:$AK$167,economics!$AJ$2:$AJ$167,TRUE)))),"")</f>
        <v/>
      </c>
      <c r="BF54" t="str">
        <f t="array" ref="BF54">IFERROR((SUMPRODUCT((economics!$AG$2:$AG$167=$B54)*(economics!$D$2:$D$167="whr")*economics!$AI$2:$AI$167*(_xlfn.NORM.DIST(BF$3,economics!$AK$2:$AK$167,economics!$AJ$2:$AJ$167,TRUE)-_xlfn.NORM.DIST(BF$30,economics!$AK$2:$AK$167,economics!$AJ$2:$AJ$167,TRUE))*economics!$AM$2:$AM$167))/(SUMPRODUCT((economics!$AG$2:$AG$167=$B54)*(economics!$D$2:$D$167="whr")*economics!$AI$2:$AI$167*(_xlfn.NORM.DIST(BF$3,economics!$AK$2:$AK$167,economics!$AJ$2:$AJ$167,TRUE)-_xlfn.NORM.DIST(BF$30,economics!$AK$2:$AK$167,economics!$AJ$2:$AJ$167,TRUE)))),"")</f>
        <v/>
      </c>
      <c r="BG54" t="str">
        <f t="array" ref="BG54">IFERROR((SUMPRODUCT((economics!$AG$2:$AG$167=$B54)*(economics!$D$2:$D$167="whr")*economics!$AI$2:$AI$167*(_xlfn.NORM.DIST(BG$3,economics!$AK$2:$AK$167,economics!$AJ$2:$AJ$167,TRUE)-_xlfn.NORM.DIST(BG$30,economics!$AK$2:$AK$167,economics!$AJ$2:$AJ$167,TRUE))*economics!$AM$2:$AM$167))/(SUMPRODUCT((economics!$AG$2:$AG$167=$B54)*(economics!$D$2:$D$167="whr")*economics!$AI$2:$AI$167*(_xlfn.NORM.DIST(BG$3,economics!$AK$2:$AK$167,economics!$AJ$2:$AJ$167,TRUE)-_xlfn.NORM.DIST(BG$30,economics!$AK$2:$AK$167,economics!$AJ$2:$AJ$167,TRUE)))),"")</f>
        <v/>
      </c>
      <c r="BH54" t="str">
        <f t="array" ref="BH54">IFERROR((SUMPRODUCT((economics!$AG$2:$AG$167=$B54)*(economics!$D$2:$D$167="whr")*economics!$AI$2:$AI$167*(_xlfn.NORM.DIST(BH$3,economics!$AK$2:$AK$167,economics!$AJ$2:$AJ$167,TRUE)-_xlfn.NORM.DIST(BH$30,economics!$AK$2:$AK$167,economics!$AJ$2:$AJ$167,TRUE))*economics!$AM$2:$AM$167))/(SUMPRODUCT((economics!$AG$2:$AG$167=$B54)*(economics!$D$2:$D$167="whr")*economics!$AI$2:$AI$167*(_xlfn.NORM.DIST(BH$3,economics!$AK$2:$AK$167,economics!$AJ$2:$AJ$167,TRUE)-_xlfn.NORM.DIST(BH$30,economics!$AK$2:$AK$167,economics!$AJ$2:$AJ$167,TRUE)))),"")</f>
        <v/>
      </c>
      <c r="BI54" t="str">
        <f t="array" ref="BI54">IFERROR((SUMPRODUCT((economics!$AG$2:$AG$167=$B54)*(economics!$D$2:$D$167="whr")*economics!$AI$2:$AI$167*(_xlfn.NORM.DIST(BI$3,economics!$AK$2:$AK$167,economics!$AJ$2:$AJ$167,TRUE)-_xlfn.NORM.DIST(BI$30,economics!$AK$2:$AK$167,economics!$AJ$2:$AJ$167,TRUE))*economics!$AM$2:$AM$167))/(SUMPRODUCT((economics!$AG$2:$AG$167=$B54)*(economics!$D$2:$D$167="whr")*economics!$AI$2:$AI$167*(_xlfn.NORM.DIST(BI$3,economics!$AK$2:$AK$167,economics!$AJ$2:$AJ$167,TRUE)-_xlfn.NORM.DIST(BI$30,economics!$AK$2:$AK$167,economics!$AJ$2:$AJ$167,TRUE)))),"")</f>
        <v/>
      </c>
      <c r="BJ54" t="str">
        <f t="array" ref="BJ54">IFERROR((SUMPRODUCT((economics!$AG$2:$AG$167=$B54)*(economics!$D$2:$D$167="whr")*economics!$AI$2:$AI$167*(_xlfn.NORM.DIST(BJ$3,economics!$AK$2:$AK$167,economics!$AJ$2:$AJ$167,TRUE)-_xlfn.NORM.DIST(BJ$30,economics!$AK$2:$AK$167,economics!$AJ$2:$AJ$167,TRUE))*economics!$AM$2:$AM$167))/(SUMPRODUCT((economics!$AG$2:$AG$167=$B54)*(economics!$D$2:$D$167="whr")*economics!$AI$2:$AI$167*(_xlfn.NORM.DIST(BJ$3,economics!$AK$2:$AK$167,economics!$AJ$2:$AJ$167,TRUE)-_xlfn.NORM.DIST(BJ$30,economics!$AK$2:$AK$167,economics!$AJ$2:$AJ$167,TRUE)))),"")</f>
        <v/>
      </c>
      <c r="BK54" t="str">
        <f t="array" ref="BK54">IFERROR((SUMPRODUCT((economics!$AG$2:$AG$167=$B54)*(economics!$D$2:$D$167="whr")*economics!$AI$2:$AI$167*(_xlfn.NORM.DIST(BK$3,economics!$AK$2:$AK$167,economics!$AJ$2:$AJ$167,TRUE)-_xlfn.NORM.DIST(BK$30,economics!$AK$2:$AK$167,economics!$AJ$2:$AJ$167,TRUE))*economics!$AM$2:$AM$167))/(SUMPRODUCT((economics!$AG$2:$AG$167=$B54)*(economics!$D$2:$D$167="whr")*economics!$AI$2:$AI$167*(_xlfn.NORM.DIST(BK$3,economics!$AK$2:$AK$167,economics!$AJ$2:$AJ$167,TRUE)-_xlfn.NORM.DIST(BK$30,economics!$AK$2:$AK$167,economics!$AJ$2:$AJ$167,TRUE)))),"")</f>
        <v/>
      </c>
      <c r="BL54" t="str">
        <f t="array" ref="BL54">IFERROR((SUMPRODUCT((economics!$AG$2:$AG$167=$B54)*(economics!$D$2:$D$167="whr")*economics!$AI$2:$AI$167*(_xlfn.NORM.DIST(BL$3,economics!$AK$2:$AK$167,economics!$AJ$2:$AJ$167,TRUE)-_xlfn.NORM.DIST(BL$30,economics!$AK$2:$AK$167,economics!$AJ$2:$AJ$167,TRUE))*economics!$AM$2:$AM$167))/(SUMPRODUCT((economics!$AG$2:$AG$167=$B54)*(economics!$D$2:$D$167="whr")*economics!$AI$2:$AI$167*(_xlfn.NORM.DIST(BL$3,economics!$AK$2:$AK$167,economics!$AJ$2:$AJ$167,TRUE)-_xlfn.NORM.DIST(BL$30,economics!$AK$2:$AK$167,economics!$AJ$2:$AJ$167,TRUE)))),"")</f>
        <v/>
      </c>
      <c r="BM54" t="str">
        <f t="array" ref="BM54">IFERROR((SUMPRODUCT((economics!$AG$2:$AG$167=$B54)*(economics!$D$2:$D$167="whr")*economics!$AI$2:$AI$167*(_xlfn.NORM.DIST(BM$3,economics!$AK$2:$AK$167,economics!$AJ$2:$AJ$167,TRUE)-_xlfn.NORM.DIST(BM$30,economics!$AK$2:$AK$167,economics!$AJ$2:$AJ$167,TRUE))*economics!$AM$2:$AM$167))/(SUMPRODUCT((economics!$AG$2:$AG$167=$B54)*(economics!$D$2:$D$167="whr")*economics!$AI$2:$AI$167*(_xlfn.NORM.DIST(BM$3,economics!$AK$2:$AK$167,economics!$AJ$2:$AJ$167,TRUE)-_xlfn.NORM.DIST(BM$30,economics!$AK$2:$AK$167,economics!$AJ$2:$AJ$167,TRUE)))),"")</f>
        <v/>
      </c>
      <c r="BN54" t="str">
        <f t="array" ref="BN54">IFERROR((SUMPRODUCT((economics!$AG$2:$AG$167=$B54)*(economics!$D$2:$D$167="whr")*economics!$AI$2:$AI$167*(_xlfn.NORM.DIST(BN$3,economics!$AK$2:$AK$167,economics!$AJ$2:$AJ$167,TRUE)-_xlfn.NORM.DIST(BN$30,economics!$AK$2:$AK$167,economics!$AJ$2:$AJ$167,TRUE))*economics!$AM$2:$AM$167))/(SUMPRODUCT((economics!$AG$2:$AG$167=$B54)*(economics!$D$2:$D$167="whr")*economics!$AI$2:$AI$167*(_xlfn.NORM.DIST(BN$3,economics!$AK$2:$AK$167,economics!$AJ$2:$AJ$167,TRUE)-_xlfn.NORM.DIST(BN$30,economics!$AK$2:$AK$167,economics!$AJ$2:$AJ$167,TRUE)))),"")</f>
        <v/>
      </c>
      <c r="BO54" t="str">
        <f t="array" ref="BO54">IFERROR((SUMPRODUCT((economics!$AG$2:$AG$167=$B54)*(economics!$D$2:$D$167="whr")*economics!$AI$2:$AI$167*(_xlfn.NORM.DIST(BO$3,economics!$AK$2:$AK$167,economics!$AJ$2:$AJ$167,TRUE)-_xlfn.NORM.DIST(BO$30,economics!$AK$2:$AK$167,economics!$AJ$2:$AJ$167,TRUE))*economics!$AM$2:$AM$167))/(SUMPRODUCT((economics!$AG$2:$AG$167=$B54)*(economics!$D$2:$D$167="whr")*economics!$AI$2:$AI$167*(_xlfn.NORM.DIST(BO$3,economics!$AK$2:$AK$167,economics!$AJ$2:$AJ$167,TRUE)-_xlfn.NORM.DIST(BO$30,economics!$AK$2:$AK$167,economics!$AJ$2:$AJ$167,TRUE)))),"")</f>
        <v/>
      </c>
      <c r="BP54" t="str">
        <f t="array" ref="BP54">IFERROR((SUMPRODUCT((economics!$AG$2:$AG$167=$B54)*(economics!$D$2:$D$167="whr")*economics!$AI$2:$AI$167*(_xlfn.NORM.DIST(BP$3,economics!$AK$2:$AK$167,economics!$AJ$2:$AJ$167,TRUE)-_xlfn.NORM.DIST(BP$30,economics!$AK$2:$AK$167,economics!$AJ$2:$AJ$167,TRUE))*economics!$AM$2:$AM$167))/(SUMPRODUCT((economics!$AG$2:$AG$167=$B54)*(economics!$D$2:$D$167="whr")*economics!$AI$2:$AI$167*(_xlfn.NORM.DIST(BP$3,economics!$AK$2:$AK$167,economics!$AJ$2:$AJ$167,TRUE)-_xlfn.NORM.DIST(BP$30,economics!$AK$2:$AK$167,economics!$AJ$2:$AJ$167,TRUE)))),"")</f>
        <v/>
      </c>
      <c r="BQ54" t="str">
        <f t="array" ref="BQ54">IFERROR((SUMPRODUCT((economics!$AG$2:$AG$167=$B54)*(economics!$D$2:$D$167="whr")*economics!$AI$2:$AI$167*(_xlfn.NORM.DIST(BQ$3,economics!$AK$2:$AK$167,economics!$AJ$2:$AJ$167,TRUE)-_xlfn.NORM.DIST(BQ$30,economics!$AK$2:$AK$167,economics!$AJ$2:$AJ$167,TRUE))*economics!$AM$2:$AM$167))/(SUMPRODUCT((economics!$AG$2:$AG$167=$B54)*(economics!$D$2:$D$167="whr")*economics!$AI$2:$AI$167*(_xlfn.NORM.DIST(BQ$3,economics!$AK$2:$AK$167,economics!$AJ$2:$AJ$167,TRUE)-_xlfn.NORM.DIST(BQ$30,economics!$AK$2:$AK$167,economics!$AJ$2:$AJ$167,TRUE)))),"")</f>
        <v/>
      </c>
      <c r="BR54" t="str">
        <f t="array" ref="BR54">IFERROR((SUMPRODUCT((economics!$AG$2:$AG$167=$B54)*(economics!$D$2:$D$167="whr")*economics!$AI$2:$AI$167*(_xlfn.NORM.DIST(BR$3,economics!$AK$2:$AK$167,economics!$AJ$2:$AJ$167,TRUE)-_xlfn.NORM.DIST(BR$30,economics!$AK$2:$AK$167,economics!$AJ$2:$AJ$167,TRUE))*economics!$AM$2:$AM$167))/(SUMPRODUCT((economics!$AG$2:$AG$167=$B54)*(economics!$D$2:$D$167="whr")*economics!$AI$2:$AI$167*(_xlfn.NORM.DIST(BR$3,economics!$AK$2:$AK$167,economics!$AJ$2:$AJ$167,TRUE)-_xlfn.NORM.DIST(BR$30,economics!$AK$2:$AK$167,economics!$AJ$2:$AJ$167,TRUE)))),"")</f>
        <v/>
      </c>
      <c r="BS54" t="str">
        <f t="array" ref="BS54">IFERROR((SUMPRODUCT((economics!$AG$2:$AG$167=$B54)*(economics!$D$2:$D$167="whr")*economics!$AI$2:$AI$167*(_xlfn.NORM.DIST(BS$3,economics!$AK$2:$AK$167,economics!$AJ$2:$AJ$167,TRUE)-_xlfn.NORM.DIST(BS$30,economics!$AK$2:$AK$167,economics!$AJ$2:$AJ$167,TRUE))*economics!$AM$2:$AM$167))/(SUMPRODUCT((economics!$AG$2:$AG$167=$B54)*(economics!$D$2:$D$167="whr")*economics!$AI$2:$AI$167*(_xlfn.NORM.DIST(BS$3,economics!$AK$2:$AK$167,economics!$AJ$2:$AJ$167,TRUE)-_xlfn.NORM.DIST(BS$30,economics!$AK$2:$AK$167,economics!$AJ$2:$AJ$167,TRUE)))),"")</f>
        <v/>
      </c>
      <c r="BT54" t="str">
        <f t="array" ref="BT54">IFERROR((SUMPRODUCT((economics!$AG$2:$AG$167=$B54)*(economics!$D$2:$D$167="whr")*economics!$AI$2:$AI$167*(_xlfn.NORM.DIST(BT$3,economics!$AK$2:$AK$167,economics!$AJ$2:$AJ$167,TRUE)-_xlfn.NORM.DIST(BT$30,economics!$AK$2:$AK$167,economics!$AJ$2:$AJ$167,TRUE))*economics!$AM$2:$AM$167))/(SUMPRODUCT((economics!$AG$2:$AG$167=$B54)*(economics!$D$2:$D$167="whr")*economics!$AI$2:$AI$167*(_xlfn.NORM.DIST(BT$3,economics!$AK$2:$AK$167,economics!$AJ$2:$AJ$167,TRUE)-_xlfn.NORM.DIST(BT$30,economics!$AK$2:$AK$167,economics!$AJ$2:$AJ$167,TRUE)))),"")</f>
        <v/>
      </c>
      <c r="BU54" t="str">
        <f t="array" ref="BU54">IFERROR((SUMPRODUCT((economics!$AG$2:$AG$167=$B54)*(economics!$D$2:$D$167="whr")*economics!$AI$2:$AI$167*(_xlfn.NORM.DIST(BU$3,economics!$AK$2:$AK$167,economics!$AJ$2:$AJ$167,TRUE)-_xlfn.NORM.DIST(BU$30,economics!$AK$2:$AK$167,economics!$AJ$2:$AJ$167,TRUE))*economics!$AM$2:$AM$167))/(SUMPRODUCT((economics!$AG$2:$AG$167=$B54)*(economics!$D$2:$D$167="whr")*economics!$AI$2:$AI$167*(_xlfn.NORM.DIST(BU$3,economics!$AK$2:$AK$167,economics!$AJ$2:$AJ$167,TRUE)-_xlfn.NORM.DIST(BU$30,economics!$AK$2:$AK$167,economics!$AJ$2:$AJ$167,TRUE)))),"")</f>
        <v/>
      </c>
      <c r="BV54" t="str">
        <f t="array" ref="BV54">IFERROR((SUMPRODUCT((economics!$AG$2:$AG$167=$B54)*(economics!$D$2:$D$167="whr")*economics!$AI$2:$AI$167*(_xlfn.NORM.DIST(BV$3,economics!$AK$2:$AK$167,economics!$AJ$2:$AJ$167,TRUE)-_xlfn.NORM.DIST(BV$30,economics!$AK$2:$AK$167,economics!$AJ$2:$AJ$167,TRUE))*economics!$AM$2:$AM$167))/(SUMPRODUCT((economics!$AG$2:$AG$167=$B54)*(economics!$D$2:$D$167="whr")*economics!$AI$2:$AI$167*(_xlfn.NORM.DIST(BV$3,economics!$AK$2:$AK$167,economics!$AJ$2:$AJ$167,TRUE)-_xlfn.NORM.DIST(BV$30,economics!$AK$2:$AK$167,economics!$AJ$2:$AJ$167,TRUE)))),"")</f>
        <v/>
      </c>
      <c r="BW54" t="str">
        <f t="array" ref="BW54">IFERROR((SUMPRODUCT((economics!$AG$2:$AG$167=$B54)*(economics!$D$2:$D$167="whr")*economics!$AI$2:$AI$167*(_xlfn.NORM.DIST(BW$3,economics!$AK$2:$AK$167,economics!$AJ$2:$AJ$167,TRUE)-_xlfn.NORM.DIST(BW$30,economics!$AK$2:$AK$167,economics!$AJ$2:$AJ$167,TRUE))*economics!$AM$2:$AM$167))/(SUMPRODUCT((economics!$AG$2:$AG$167=$B54)*(economics!$D$2:$D$167="whr")*economics!$AI$2:$AI$167*(_xlfn.NORM.DIST(BW$3,economics!$AK$2:$AK$167,economics!$AJ$2:$AJ$167,TRUE)-_xlfn.NORM.DIST(BW$30,economics!$AK$2:$AK$167,economics!$AJ$2:$AJ$167,TRUE)))),"")</f>
        <v/>
      </c>
      <c r="BX54" t="str">
        <f t="array" ref="BX54">IFERROR((SUMPRODUCT((economics!$AG$2:$AG$167=$B54)*(economics!$D$2:$D$167="whr")*economics!$AI$2:$AI$167*(_xlfn.NORM.DIST(BX$3,economics!$AK$2:$AK$167,economics!$AJ$2:$AJ$167,TRUE)-_xlfn.NORM.DIST(BX$30,economics!$AK$2:$AK$167,economics!$AJ$2:$AJ$167,TRUE))*economics!$AM$2:$AM$167))/(SUMPRODUCT((economics!$AG$2:$AG$167=$B54)*(economics!$D$2:$D$167="whr")*economics!$AI$2:$AI$167*(_xlfn.NORM.DIST(BX$3,economics!$AK$2:$AK$167,economics!$AJ$2:$AJ$167,TRUE)-_xlfn.NORM.DIST(BX$30,economics!$AK$2:$AK$167,economics!$AJ$2:$AJ$167,TRUE)))),"")</f>
        <v/>
      </c>
      <c r="BY54" t="str">
        <f t="array" ref="BY54">IFERROR((SUMPRODUCT((economics!$AG$2:$AG$167=$B54)*(economics!$D$2:$D$167="whr")*economics!$AI$2:$AI$167*(_xlfn.NORM.DIST(BY$3,economics!$AK$2:$AK$167,economics!$AJ$2:$AJ$167,TRUE)-_xlfn.NORM.DIST(BY$30,economics!$AK$2:$AK$167,economics!$AJ$2:$AJ$167,TRUE))*economics!$AM$2:$AM$167))/(SUMPRODUCT((economics!$AG$2:$AG$167=$B54)*(economics!$D$2:$D$167="whr")*economics!$AI$2:$AI$167*(_xlfn.NORM.DIST(BY$3,economics!$AK$2:$AK$167,economics!$AJ$2:$AJ$167,TRUE)-_xlfn.NORM.DIST(BY$30,economics!$AK$2:$AK$167,economics!$AJ$2:$AJ$167,TRUE)))),"")</f>
        <v/>
      </c>
      <c r="BZ54" t="str">
        <f t="array" ref="BZ54">IFERROR((SUMPRODUCT((economics!$AG$2:$AG$167=$B54)*(economics!$D$2:$D$167="whr")*economics!$AI$2:$AI$167*(_xlfn.NORM.DIST(BZ$3,economics!$AK$2:$AK$167,economics!$AJ$2:$AJ$167,TRUE)-_xlfn.NORM.DIST(BZ$30,economics!$AK$2:$AK$167,economics!$AJ$2:$AJ$167,TRUE))*economics!$AM$2:$AM$167))/(SUMPRODUCT((economics!$AG$2:$AG$167=$B54)*(economics!$D$2:$D$167="whr")*economics!$AI$2:$AI$167*(_xlfn.NORM.DIST(BZ$3,economics!$AK$2:$AK$167,economics!$AJ$2:$AJ$167,TRUE)-_xlfn.NORM.DIST(BZ$30,economics!$AK$2:$AK$167,economics!$AJ$2:$AJ$167,TRUE)))),"")</f>
        <v/>
      </c>
      <c r="CA54" t="str">
        <f t="array" ref="CA54">IFERROR((SUMPRODUCT((economics!$AG$2:$AG$167=$B54)*(economics!$D$2:$D$167="whr")*economics!$AI$2:$AI$167*(_xlfn.NORM.DIST(CA$3,economics!$AK$2:$AK$167,economics!$AJ$2:$AJ$167,TRUE)-_xlfn.NORM.DIST(CA$30,economics!$AK$2:$AK$167,economics!$AJ$2:$AJ$167,TRUE))*economics!$AM$2:$AM$167))/(SUMPRODUCT((economics!$AG$2:$AG$167=$B54)*(economics!$D$2:$D$167="whr")*economics!$AI$2:$AI$167*(_xlfn.NORM.DIST(CA$3,economics!$AK$2:$AK$167,economics!$AJ$2:$AJ$167,TRUE)-_xlfn.NORM.DIST(CA$30,economics!$AK$2:$AK$167,economics!$AJ$2:$AJ$167,TRUE)))),"")</f>
        <v/>
      </c>
      <c r="CB54" t="str">
        <f t="array" ref="CB54">IFERROR((SUMPRODUCT((economics!$AG$2:$AG$167=$B54)*(economics!$D$2:$D$167="whr")*economics!$AI$2:$AI$167*(_xlfn.NORM.DIST(CB$3,economics!$AK$2:$AK$167,economics!$AJ$2:$AJ$167,TRUE)-_xlfn.NORM.DIST(CB$30,economics!$AK$2:$AK$167,economics!$AJ$2:$AJ$167,TRUE))*economics!$AM$2:$AM$167))/(SUMPRODUCT((economics!$AG$2:$AG$167=$B54)*(economics!$D$2:$D$167="whr")*economics!$AI$2:$AI$167*(_xlfn.NORM.DIST(CB$3,economics!$AK$2:$AK$167,economics!$AJ$2:$AJ$167,TRUE)-_xlfn.NORM.DIST(CB$30,economics!$AK$2:$AK$167,economics!$AJ$2:$AJ$167,TRUE)))),"")</f>
        <v/>
      </c>
      <c r="CC54" t="str">
        <f t="array" ref="CC54">IFERROR((SUMPRODUCT((economics!$AG$2:$AG$167=$B54)*(economics!$D$2:$D$167="whr")*economics!$AI$2:$AI$167*(_xlfn.NORM.DIST(CC$3,economics!$AK$2:$AK$167,economics!$AJ$2:$AJ$167,TRUE)-_xlfn.NORM.DIST(CC$30,economics!$AK$2:$AK$167,economics!$AJ$2:$AJ$167,TRUE))*economics!$AM$2:$AM$167))/(SUMPRODUCT((economics!$AG$2:$AG$167=$B54)*(economics!$D$2:$D$167="whr")*economics!$AI$2:$AI$167*(_xlfn.NORM.DIST(CC$3,economics!$AK$2:$AK$167,economics!$AJ$2:$AJ$167,TRUE)-_xlfn.NORM.DIST(CC$30,economics!$AK$2:$AK$167,economics!$AJ$2:$AJ$167,TRUE)))),"")</f>
        <v/>
      </c>
      <c r="CD54" t="str">
        <f t="array" ref="CD54">IFERROR((SUMPRODUCT((economics!$AG$2:$AG$167=$B54)*(economics!$D$2:$D$167="whr")*economics!$AI$2:$AI$167*(_xlfn.NORM.DIST(CD$3,economics!$AK$2:$AK$167,economics!$AJ$2:$AJ$167,TRUE)-_xlfn.NORM.DIST(CD$30,economics!$AK$2:$AK$167,economics!$AJ$2:$AJ$167,TRUE))*economics!$AM$2:$AM$167))/(SUMPRODUCT((economics!$AG$2:$AG$167=$B54)*(economics!$D$2:$D$167="whr")*economics!$AI$2:$AI$167*(_xlfn.NORM.DIST(CD$3,economics!$AK$2:$AK$167,economics!$AJ$2:$AJ$167,TRUE)-_xlfn.NORM.DIST(CD$30,economics!$AK$2:$AK$167,economics!$AJ$2:$AJ$167,TRUE)))),"")</f>
        <v/>
      </c>
      <c r="CE54" t="str">
        <f t="array" ref="CE54">IFERROR((SUMPRODUCT((economics!$AG$2:$AG$167=$B54)*(economics!$D$2:$D$167="whr")*economics!$AI$2:$AI$167*(_xlfn.NORM.DIST(CE$3,economics!$AK$2:$AK$167,economics!$AJ$2:$AJ$167,TRUE)-_xlfn.NORM.DIST(CE$30,economics!$AK$2:$AK$167,economics!$AJ$2:$AJ$167,TRUE))*economics!$AM$2:$AM$167))/(SUMPRODUCT((economics!$AG$2:$AG$167=$B54)*(economics!$D$2:$D$167="whr")*economics!$AI$2:$AI$167*(_xlfn.NORM.DIST(CE$3,economics!$AK$2:$AK$167,economics!$AJ$2:$AJ$167,TRUE)-_xlfn.NORM.DIST(CE$30,economics!$AK$2:$AK$167,economics!$AJ$2:$AJ$167,TRUE)))),"")</f>
        <v/>
      </c>
      <c r="CF54" t="str">
        <f t="array" ref="CF54">IFERROR((SUMPRODUCT((economics!$AG$2:$AG$167=$B54)*(economics!$D$2:$D$167="whr")*economics!$AI$2:$AI$167*(_xlfn.NORM.DIST(CF$3,economics!$AK$2:$AK$167,economics!$AJ$2:$AJ$167,TRUE)-_xlfn.NORM.DIST(CF$30,economics!$AK$2:$AK$167,economics!$AJ$2:$AJ$167,TRUE))*economics!$AM$2:$AM$167))/(SUMPRODUCT((economics!$AG$2:$AG$167=$B54)*(economics!$D$2:$D$167="whr")*economics!$AI$2:$AI$167*(_xlfn.NORM.DIST(CF$3,economics!$AK$2:$AK$167,economics!$AJ$2:$AJ$167,TRUE)-_xlfn.NORM.DIST(CF$30,economics!$AK$2:$AK$167,economics!$AJ$2:$AJ$167,TRUE)))),"")</f>
        <v/>
      </c>
      <c r="CG54" t="str">
        <f t="array" ref="CG54">IFERROR((SUMPRODUCT((economics!$AG$2:$AG$167=$B54)*(economics!$D$2:$D$167="whr")*economics!$AI$2:$AI$167*(_xlfn.NORM.DIST(CG$3,economics!$AK$2:$AK$167,economics!$AJ$2:$AJ$167,TRUE)-_xlfn.NORM.DIST(CG$30,economics!$AK$2:$AK$167,economics!$AJ$2:$AJ$167,TRUE))*economics!$AM$2:$AM$167))/(SUMPRODUCT((economics!$AG$2:$AG$167=$B54)*(economics!$D$2:$D$167="whr")*economics!$AI$2:$AI$167*(_xlfn.NORM.DIST(CG$3,economics!$AK$2:$AK$167,economics!$AJ$2:$AJ$167,TRUE)-_xlfn.NORM.DIST(CG$30,economics!$AK$2:$AK$167,economics!$AJ$2:$AJ$167,TRUE)))),"")</f>
        <v/>
      </c>
      <c r="CH54" t="str">
        <f t="array" ref="CH54">IFERROR((SUMPRODUCT((economics!$AG$2:$AG$167=$B54)*(economics!$D$2:$D$167="whr")*economics!$AI$2:$AI$167*(_xlfn.NORM.DIST(CH$3,economics!$AK$2:$AK$167,economics!$AJ$2:$AJ$167,TRUE)-_xlfn.NORM.DIST(CH$30,economics!$AK$2:$AK$167,economics!$AJ$2:$AJ$167,TRUE))*economics!$AM$2:$AM$167))/(SUMPRODUCT((economics!$AG$2:$AG$167=$B54)*(economics!$D$2:$D$167="whr")*economics!$AI$2:$AI$167*(_xlfn.NORM.DIST(CH$3,economics!$AK$2:$AK$167,economics!$AJ$2:$AJ$167,TRUE)-_xlfn.NORM.DIST(CH$30,economics!$AK$2:$AK$167,economics!$AJ$2:$AJ$167,TRUE)))),"")</f>
        <v/>
      </c>
    </row>
    <row r="55" spans="1:86" x14ac:dyDescent="0.35">
      <c r="A55" t="str">
        <f t="shared" si="0"/>
        <v>energy pipelines and gas processing 352T353</v>
      </c>
      <c r="B55" t="str">
        <f t="shared" si="0"/>
        <v>352T353</v>
      </c>
      <c r="E55" t="str">
        <f t="array" ref="E55">IFERROR((SUMPRODUCT((economics!$AG$2:$AG$167=$B55)*(economics!$D$2:$D$167="whr")*economics!$AI$2:$AI$167*(_xlfn.NORM.DIST(E$3,economics!$AK$2:$AK$167,economics!$AJ$2:$AJ$167,TRUE)-_xlfn.NORM.DIST(E$30,economics!$AK$2:$AK$167,economics!$AJ$2:$AJ$167,TRUE))*economics!$AM$2:$AM$167))/(SUMPRODUCT((economics!$AG$2:$AG$167=$B55)*(economics!$D$2:$D$167="whr")*economics!$AI$2:$AI$167*(_xlfn.NORM.DIST(E$3,economics!$AK$2:$AK$167,economics!$AJ$2:$AJ$167,TRUE)-_xlfn.NORM.DIST(E$30,economics!$AK$2:$AK$167,economics!$AJ$2:$AJ$167,TRUE)))),"")</f>
        <v/>
      </c>
      <c r="F55" t="str">
        <f t="array" ref="F55">IFERROR((SUMPRODUCT((economics!$AG$2:$AG$167=$B55)*(economics!$D$2:$D$167="whr")*economics!$AI$2:$AI$167*(_xlfn.NORM.DIST(F$3,economics!$AK$2:$AK$167,economics!$AJ$2:$AJ$167,TRUE)-_xlfn.NORM.DIST(F$30,economics!$AK$2:$AK$167,economics!$AJ$2:$AJ$167,TRUE))*economics!$AM$2:$AM$167))/(SUMPRODUCT((economics!$AG$2:$AG$167=$B55)*(economics!$D$2:$D$167="whr")*economics!$AI$2:$AI$167*(_xlfn.NORM.DIST(F$3,economics!$AK$2:$AK$167,economics!$AJ$2:$AJ$167,TRUE)-_xlfn.NORM.DIST(F$30,economics!$AK$2:$AK$167,economics!$AJ$2:$AJ$167,TRUE)))),"")</f>
        <v/>
      </c>
      <c r="G55" t="str">
        <f t="array" ref="G55">IFERROR((SUMPRODUCT((economics!$AG$2:$AG$167=$B55)*(economics!$D$2:$D$167="whr")*economics!$AI$2:$AI$167*(_xlfn.NORM.DIST(G$3,economics!$AK$2:$AK$167,economics!$AJ$2:$AJ$167,TRUE)-_xlfn.NORM.DIST(G$30,economics!$AK$2:$AK$167,economics!$AJ$2:$AJ$167,TRUE))*economics!$AM$2:$AM$167))/(SUMPRODUCT((economics!$AG$2:$AG$167=$B55)*(economics!$D$2:$D$167="whr")*economics!$AI$2:$AI$167*(_xlfn.NORM.DIST(G$3,economics!$AK$2:$AK$167,economics!$AJ$2:$AJ$167,TRUE)-_xlfn.NORM.DIST(G$30,economics!$AK$2:$AK$167,economics!$AJ$2:$AJ$167,TRUE)))),"")</f>
        <v/>
      </c>
      <c r="H55" t="str">
        <f t="array" ref="H55">IFERROR((SUMPRODUCT((economics!$AG$2:$AG$167=$B55)*(economics!$D$2:$D$167="whr")*economics!$AI$2:$AI$167*(_xlfn.NORM.DIST(H$3,economics!$AK$2:$AK$167,economics!$AJ$2:$AJ$167,TRUE)-_xlfn.NORM.DIST(H$30,economics!$AK$2:$AK$167,economics!$AJ$2:$AJ$167,TRUE))*economics!$AM$2:$AM$167))/(SUMPRODUCT((economics!$AG$2:$AG$167=$B55)*(economics!$D$2:$D$167="whr")*economics!$AI$2:$AI$167*(_xlfn.NORM.DIST(H$3,economics!$AK$2:$AK$167,economics!$AJ$2:$AJ$167,TRUE)-_xlfn.NORM.DIST(H$30,economics!$AK$2:$AK$167,economics!$AJ$2:$AJ$167,TRUE)))),"")</f>
        <v/>
      </c>
      <c r="I55" t="str">
        <f t="array" ref="I55">IFERROR((SUMPRODUCT((economics!$AG$2:$AG$167=$B55)*(economics!$D$2:$D$167="whr")*economics!$AI$2:$AI$167*(_xlfn.NORM.DIST(I$3,economics!$AK$2:$AK$167,economics!$AJ$2:$AJ$167,TRUE)-_xlfn.NORM.DIST(I$30,economics!$AK$2:$AK$167,economics!$AJ$2:$AJ$167,TRUE))*economics!$AM$2:$AM$167))/(SUMPRODUCT((economics!$AG$2:$AG$167=$B55)*(economics!$D$2:$D$167="whr")*economics!$AI$2:$AI$167*(_xlfn.NORM.DIST(I$3,economics!$AK$2:$AK$167,economics!$AJ$2:$AJ$167,TRUE)-_xlfn.NORM.DIST(I$30,economics!$AK$2:$AK$167,economics!$AJ$2:$AJ$167,TRUE)))),"")</f>
        <v/>
      </c>
      <c r="J55" t="str">
        <f t="array" ref="J55">IFERROR((SUMPRODUCT((economics!$AG$2:$AG$167=$B55)*(economics!$D$2:$D$167="whr")*economics!$AI$2:$AI$167*(_xlfn.NORM.DIST(J$3,economics!$AK$2:$AK$167,economics!$AJ$2:$AJ$167,TRUE)-_xlfn.NORM.DIST(J$30,economics!$AK$2:$AK$167,economics!$AJ$2:$AJ$167,TRUE))*economics!$AM$2:$AM$167))/(SUMPRODUCT((economics!$AG$2:$AG$167=$B55)*(economics!$D$2:$D$167="whr")*economics!$AI$2:$AI$167*(_xlfn.NORM.DIST(J$3,economics!$AK$2:$AK$167,economics!$AJ$2:$AJ$167,TRUE)-_xlfn.NORM.DIST(J$30,economics!$AK$2:$AK$167,economics!$AJ$2:$AJ$167,TRUE)))),"")</f>
        <v/>
      </c>
      <c r="K55" t="str">
        <f t="array" ref="K55">IFERROR((SUMPRODUCT((economics!$AG$2:$AG$167=$B55)*(economics!$D$2:$D$167="whr")*economics!$AI$2:$AI$167*(_xlfn.NORM.DIST(K$3,economics!$AK$2:$AK$167,economics!$AJ$2:$AJ$167,TRUE)-_xlfn.NORM.DIST(K$30,economics!$AK$2:$AK$167,economics!$AJ$2:$AJ$167,TRUE))*economics!$AM$2:$AM$167))/(SUMPRODUCT((economics!$AG$2:$AG$167=$B55)*(economics!$D$2:$D$167="whr")*economics!$AI$2:$AI$167*(_xlfn.NORM.DIST(K$3,economics!$AK$2:$AK$167,economics!$AJ$2:$AJ$167,TRUE)-_xlfn.NORM.DIST(K$30,economics!$AK$2:$AK$167,economics!$AJ$2:$AJ$167,TRUE)))),"")</f>
        <v/>
      </c>
      <c r="L55" t="str">
        <f t="array" ref="L55">IFERROR((SUMPRODUCT((economics!$AG$2:$AG$167=$B55)*(economics!$D$2:$D$167="whr")*economics!$AI$2:$AI$167*(_xlfn.NORM.DIST(L$3,economics!$AK$2:$AK$167,economics!$AJ$2:$AJ$167,TRUE)-_xlfn.NORM.DIST(L$30,economics!$AK$2:$AK$167,economics!$AJ$2:$AJ$167,TRUE))*economics!$AM$2:$AM$167))/(SUMPRODUCT((economics!$AG$2:$AG$167=$B55)*(economics!$D$2:$D$167="whr")*economics!$AI$2:$AI$167*(_xlfn.NORM.DIST(L$3,economics!$AK$2:$AK$167,economics!$AJ$2:$AJ$167,TRUE)-_xlfn.NORM.DIST(L$30,economics!$AK$2:$AK$167,economics!$AJ$2:$AJ$167,TRUE)))),"")</f>
        <v/>
      </c>
      <c r="M55" t="str">
        <f t="array" ref="M55">IFERROR((SUMPRODUCT((economics!$AG$2:$AG$167=$B55)*(economics!$D$2:$D$167="whr")*economics!$AI$2:$AI$167*(_xlfn.NORM.DIST(M$3,economics!$AK$2:$AK$167,economics!$AJ$2:$AJ$167,TRUE)-_xlfn.NORM.DIST(M$30,economics!$AK$2:$AK$167,economics!$AJ$2:$AJ$167,TRUE))*economics!$AM$2:$AM$167))/(SUMPRODUCT((economics!$AG$2:$AG$167=$B55)*(economics!$D$2:$D$167="whr")*economics!$AI$2:$AI$167*(_xlfn.NORM.DIST(M$3,economics!$AK$2:$AK$167,economics!$AJ$2:$AJ$167,TRUE)-_xlfn.NORM.DIST(M$30,economics!$AK$2:$AK$167,economics!$AJ$2:$AJ$167,TRUE)))),"")</f>
        <v/>
      </c>
      <c r="N55" t="str">
        <f t="array" ref="N55">IFERROR((SUMPRODUCT((economics!$AG$2:$AG$167=$B55)*(economics!$D$2:$D$167="whr")*economics!$AI$2:$AI$167*(_xlfn.NORM.DIST(N$3,economics!$AK$2:$AK$167,economics!$AJ$2:$AJ$167,TRUE)-_xlfn.NORM.DIST(N$30,economics!$AK$2:$AK$167,economics!$AJ$2:$AJ$167,TRUE))*economics!$AM$2:$AM$167))/(SUMPRODUCT((economics!$AG$2:$AG$167=$B55)*(economics!$D$2:$D$167="whr")*economics!$AI$2:$AI$167*(_xlfn.NORM.DIST(N$3,economics!$AK$2:$AK$167,economics!$AJ$2:$AJ$167,TRUE)-_xlfn.NORM.DIST(N$30,economics!$AK$2:$AK$167,economics!$AJ$2:$AJ$167,TRUE)))),"")</f>
        <v/>
      </c>
      <c r="O55" t="str">
        <f t="array" ref="O55">IFERROR((SUMPRODUCT((economics!$AG$2:$AG$167=$B55)*(economics!$D$2:$D$167="whr")*economics!$AI$2:$AI$167*(_xlfn.NORM.DIST(O$3,economics!$AK$2:$AK$167,economics!$AJ$2:$AJ$167,TRUE)-_xlfn.NORM.DIST(O$30,economics!$AK$2:$AK$167,economics!$AJ$2:$AJ$167,TRUE))*economics!$AM$2:$AM$167))/(SUMPRODUCT((economics!$AG$2:$AG$167=$B55)*(economics!$D$2:$D$167="whr")*economics!$AI$2:$AI$167*(_xlfn.NORM.DIST(O$3,economics!$AK$2:$AK$167,economics!$AJ$2:$AJ$167,TRUE)-_xlfn.NORM.DIST(O$30,economics!$AK$2:$AK$167,economics!$AJ$2:$AJ$167,TRUE)))),"")</f>
        <v/>
      </c>
      <c r="P55" t="str">
        <f t="array" ref="P55">IFERROR((SUMPRODUCT((economics!$AG$2:$AG$167=$B55)*(economics!$D$2:$D$167="whr")*economics!$AI$2:$AI$167*(_xlfn.NORM.DIST(P$3,economics!$AK$2:$AK$167,economics!$AJ$2:$AJ$167,TRUE)-_xlfn.NORM.DIST(P$30,economics!$AK$2:$AK$167,economics!$AJ$2:$AJ$167,TRUE))*economics!$AM$2:$AM$167))/(SUMPRODUCT((economics!$AG$2:$AG$167=$B55)*(economics!$D$2:$D$167="whr")*economics!$AI$2:$AI$167*(_xlfn.NORM.DIST(P$3,economics!$AK$2:$AK$167,economics!$AJ$2:$AJ$167,TRUE)-_xlfn.NORM.DIST(P$30,economics!$AK$2:$AK$167,economics!$AJ$2:$AJ$167,TRUE)))),"")</f>
        <v/>
      </c>
      <c r="Q55" t="str">
        <f t="array" ref="Q55">IFERROR((SUMPRODUCT((economics!$AG$2:$AG$167=$B55)*(economics!$D$2:$D$167="whr")*economics!$AI$2:$AI$167*(_xlfn.NORM.DIST(Q$3,economics!$AK$2:$AK$167,economics!$AJ$2:$AJ$167,TRUE)-_xlfn.NORM.DIST(Q$30,economics!$AK$2:$AK$167,economics!$AJ$2:$AJ$167,TRUE))*economics!$AM$2:$AM$167))/(SUMPRODUCT((economics!$AG$2:$AG$167=$B55)*(economics!$D$2:$D$167="whr")*economics!$AI$2:$AI$167*(_xlfn.NORM.DIST(Q$3,economics!$AK$2:$AK$167,economics!$AJ$2:$AJ$167,TRUE)-_xlfn.NORM.DIST(Q$30,economics!$AK$2:$AK$167,economics!$AJ$2:$AJ$167,TRUE)))),"")</f>
        <v/>
      </c>
      <c r="R55" t="str">
        <f t="array" ref="R55">IFERROR((SUMPRODUCT((economics!$AG$2:$AG$167=$B55)*(economics!$D$2:$D$167="whr")*economics!$AI$2:$AI$167*(_xlfn.NORM.DIST(R$3,economics!$AK$2:$AK$167,economics!$AJ$2:$AJ$167,TRUE)-_xlfn.NORM.DIST(R$30,economics!$AK$2:$AK$167,economics!$AJ$2:$AJ$167,TRUE))*economics!$AM$2:$AM$167))/(SUMPRODUCT((economics!$AG$2:$AG$167=$B55)*(economics!$D$2:$D$167="whr")*economics!$AI$2:$AI$167*(_xlfn.NORM.DIST(R$3,economics!$AK$2:$AK$167,economics!$AJ$2:$AJ$167,TRUE)-_xlfn.NORM.DIST(R$30,economics!$AK$2:$AK$167,economics!$AJ$2:$AJ$167,TRUE)))),"")</f>
        <v/>
      </c>
      <c r="S55" t="str">
        <f t="array" ref="S55">IFERROR((SUMPRODUCT((economics!$AG$2:$AG$167=$B55)*(economics!$D$2:$D$167="whr")*economics!$AI$2:$AI$167*(_xlfn.NORM.DIST(S$3,economics!$AK$2:$AK$167,economics!$AJ$2:$AJ$167,TRUE)-_xlfn.NORM.DIST(S$30,economics!$AK$2:$AK$167,economics!$AJ$2:$AJ$167,TRUE))*economics!$AM$2:$AM$167))/(SUMPRODUCT((economics!$AG$2:$AG$167=$B55)*(economics!$D$2:$D$167="whr")*economics!$AI$2:$AI$167*(_xlfn.NORM.DIST(S$3,economics!$AK$2:$AK$167,economics!$AJ$2:$AJ$167,TRUE)-_xlfn.NORM.DIST(S$30,economics!$AK$2:$AK$167,economics!$AJ$2:$AJ$167,TRUE)))),"")</f>
        <v/>
      </c>
      <c r="T55" t="str">
        <f t="array" ref="T55">IFERROR((SUMPRODUCT((economics!$AG$2:$AG$167=$B55)*(economics!$D$2:$D$167="whr")*economics!$AI$2:$AI$167*(_xlfn.NORM.DIST(T$3,economics!$AK$2:$AK$167,economics!$AJ$2:$AJ$167,TRUE)-_xlfn.NORM.DIST(T$30,economics!$AK$2:$AK$167,economics!$AJ$2:$AJ$167,TRUE))*economics!$AM$2:$AM$167))/(SUMPRODUCT((economics!$AG$2:$AG$167=$B55)*(economics!$D$2:$D$167="whr")*economics!$AI$2:$AI$167*(_xlfn.NORM.DIST(T$3,economics!$AK$2:$AK$167,economics!$AJ$2:$AJ$167,TRUE)-_xlfn.NORM.DIST(T$30,economics!$AK$2:$AK$167,economics!$AJ$2:$AJ$167,TRUE)))),"")</f>
        <v/>
      </c>
      <c r="U55" t="str">
        <f t="array" ref="U55">IFERROR((SUMPRODUCT((economics!$AG$2:$AG$167=$B55)*(economics!$D$2:$D$167="whr")*economics!$AI$2:$AI$167*(_xlfn.NORM.DIST(U$3,economics!$AK$2:$AK$167,economics!$AJ$2:$AJ$167,TRUE)-_xlfn.NORM.DIST(U$30,economics!$AK$2:$AK$167,economics!$AJ$2:$AJ$167,TRUE))*economics!$AM$2:$AM$167))/(SUMPRODUCT((economics!$AG$2:$AG$167=$B55)*(economics!$D$2:$D$167="whr")*economics!$AI$2:$AI$167*(_xlfn.NORM.DIST(U$3,economics!$AK$2:$AK$167,economics!$AJ$2:$AJ$167,TRUE)-_xlfn.NORM.DIST(U$30,economics!$AK$2:$AK$167,economics!$AJ$2:$AJ$167,TRUE)))),"")</f>
        <v/>
      </c>
      <c r="V55" t="str">
        <f t="array" ref="V55">IFERROR((SUMPRODUCT((economics!$AG$2:$AG$167=$B55)*(economics!$D$2:$D$167="whr")*economics!$AI$2:$AI$167*(_xlfn.NORM.DIST(V$3,economics!$AK$2:$AK$167,economics!$AJ$2:$AJ$167,TRUE)-_xlfn.NORM.DIST(V$30,economics!$AK$2:$AK$167,economics!$AJ$2:$AJ$167,TRUE))*economics!$AM$2:$AM$167))/(SUMPRODUCT((economics!$AG$2:$AG$167=$B55)*(economics!$D$2:$D$167="whr")*economics!$AI$2:$AI$167*(_xlfn.NORM.DIST(V$3,economics!$AK$2:$AK$167,economics!$AJ$2:$AJ$167,TRUE)-_xlfn.NORM.DIST(V$30,economics!$AK$2:$AK$167,economics!$AJ$2:$AJ$167,TRUE)))),"")</f>
        <v/>
      </c>
      <c r="W55" t="str">
        <f t="array" ref="W55">IFERROR((SUMPRODUCT((economics!$AG$2:$AG$167=$B55)*(economics!$D$2:$D$167="whr")*economics!$AI$2:$AI$167*(_xlfn.NORM.DIST(W$3,economics!$AK$2:$AK$167,economics!$AJ$2:$AJ$167,TRUE)-_xlfn.NORM.DIST(W$30,economics!$AK$2:$AK$167,economics!$AJ$2:$AJ$167,TRUE))*economics!$AM$2:$AM$167))/(SUMPRODUCT((economics!$AG$2:$AG$167=$B55)*(economics!$D$2:$D$167="whr")*economics!$AI$2:$AI$167*(_xlfn.NORM.DIST(W$3,economics!$AK$2:$AK$167,economics!$AJ$2:$AJ$167,TRUE)-_xlfn.NORM.DIST(W$30,economics!$AK$2:$AK$167,economics!$AJ$2:$AJ$167,TRUE)))),"")</f>
        <v/>
      </c>
      <c r="X55" t="str">
        <f t="array" ref="X55">IFERROR((SUMPRODUCT((economics!$AG$2:$AG$167=$B55)*(economics!$D$2:$D$167="whr")*economics!$AI$2:$AI$167*(_xlfn.NORM.DIST(X$3,economics!$AK$2:$AK$167,economics!$AJ$2:$AJ$167,TRUE)-_xlfn.NORM.DIST(X$30,economics!$AK$2:$AK$167,economics!$AJ$2:$AJ$167,TRUE))*economics!$AM$2:$AM$167))/(SUMPRODUCT((economics!$AG$2:$AG$167=$B55)*(economics!$D$2:$D$167="whr")*economics!$AI$2:$AI$167*(_xlfn.NORM.DIST(X$3,economics!$AK$2:$AK$167,economics!$AJ$2:$AJ$167,TRUE)-_xlfn.NORM.DIST(X$30,economics!$AK$2:$AK$167,economics!$AJ$2:$AJ$167,TRUE)))),"")</f>
        <v/>
      </c>
      <c r="Y55" t="str">
        <f t="array" ref="Y55">IFERROR((SUMPRODUCT((economics!$AG$2:$AG$167=$B55)*(economics!$D$2:$D$167="whr")*economics!$AI$2:$AI$167*(_xlfn.NORM.DIST(Y$3,economics!$AK$2:$AK$167,economics!$AJ$2:$AJ$167,TRUE)-_xlfn.NORM.DIST(Y$30,economics!$AK$2:$AK$167,economics!$AJ$2:$AJ$167,TRUE))*economics!$AM$2:$AM$167))/(SUMPRODUCT((economics!$AG$2:$AG$167=$B55)*(economics!$D$2:$D$167="whr")*economics!$AI$2:$AI$167*(_xlfn.NORM.DIST(Y$3,economics!$AK$2:$AK$167,economics!$AJ$2:$AJ$167,TRUE)-_xlfn.NORM.DIST(Y$30,economics!$AK$2:$AK$167,economics!$AJ$2:$AJ$167,TRUE)))),"")</f>
        <v/>
      </c>
      <c r="Z55" t="str">
        <f t="array" ref="Z55">IFERROR((SUMPRODUCT((economics!$AG$2:$AG$167=$B55)*(economics!$D$2:$D$167="whr")*economics!$AI$2:$AI$167*(_xlfn.NORM.DIST(Z$3,economics!$AK$2:$AK$167,economics!$AJ$2:$AJ$167,TRUE)-_xlfn.NORM.DIST(Z$30,economics!$AK$2:$AK$167,economics!$AJ$2:$AJ$167,TRUE))*economics!$AM$2:$AM$167))/(SUMPRODUCT((economics!$AG$2:$AG$167=$B55)*(economics!$D$2:$D$167="whr")*economics!$AI$2:$AI$167*(_xlfn.NORM.DIST(Z$3,economics!$AK$2:$AK$167,economics!$AJ$2:$AJ$167,TRUE)-_xlfn.NORM.DIST(Z$30,economics!$AK$2:$AK$167,economics!$AJ$2:$AJ$167,TRUE)))),"")</f>
        <v/>
      </c>
      <c r="AA55" t="str">
        <f t="array" ref="AA55">IFERROR((SUMPRODUCT((economics!$AG$2:$AG$167=$B55)*(economics!$D$2:$D$167="whr")*economics!$AI$2:$AI$167*(_xlfn.NORM.DIST(AA$3,economics!$AK$2:$AK$167,economics!$AJ$2:$AJ$167,TRUE)-_xlfn.NORM.DIST(AA$30,economics!$AK$2:$AK$167,economics!$AJ$2:$AJ$167,TRUE))*economics!$AM$2:$AM$167))/(SUMPRODUCT((economics!$AG$2:$AG$167=$B55)*(economics!$D$2:$D$167="whr")*economics!$AI$2:$AI$167*(_xlfn.NORM.DIST(AA$3,economics!$AK$2:$AK$167,economics!$AJ$2:$AJ$167,TRUE)-_xlfn.NORM.DIST(AA$30,economics!$AK$2:$AK$167,economics!$AJ$2:$AJ$167,TRUE)))),"")</f>
        <v/>
      </c>
      <c r="AB55" t="str">
        <f t="array" ref="AB55">IFERROR((SUMPRODUCT((economics!$AG$2:$AG$167=$B55)*(economics!$D$2:$D$167="whr")*economics!$AI$2:$AI$167*(_xlfn.NORM.DIST(AB$3,economics!$AK$2:$AK$167,economics!$AJ$2:$AJ$167,TRUE)-_xlfn.NORM.DIST(AB$30,economics!$AK$2:$AK$167,economics!$AJ$2:$AJ$167,TRUE))*economics!$AM$2:$AM$167))/(SUMPRODUCT((economics!$AG$2:$AG$167=$B55)*(economics!$D$2:$D$167="whr")*economics!$AI$2:$AI$167*(_xlfn.NORM.DIST(AB$3,economics!$AK$2:$AK$167,economics!$AJ$2:$AJ$167,TRUE)-_xlfn.NORM.DIST(AB$30,economics!$AK$2:$AK$167,economics!$AJ$2:$AJ$167,TRUE)))),"")</f>
        <v/>
      </c>
      <c r="AC55" t="str">
        <f t="array" ref="AC55">IFERROR((SUMPRODUCT((economics!$AG$2:$AG$167=$B55)*(economics!$D$2:$D$167="whr")*economics!$AI$2:$AI$167*(_xlfn.NORM.DIST(AC$3,economics!$AK$2:$AK$167,economics!$AJ$2:$AJ$167,TRUE)-_xlfn.NORM.DIST(AC$30,economics!$AK$2:$AK$167,economics!$AJ$2:$AJ$167,TRUE))*economics!$AM$2:$AM$167))/(SUMPRODUCT((economics!$AG$2:$AG$167=$B55)*(economics!$D$2:$D$167="whr")*economics!$AI$2:$AI$167*(_xlfn.NORM.DIST(AC$3,economics!$AK$2:$AK$167,economics!$AJ$2:$AJ$167,TRUE)-_xlfn.NORM.DIST(AC$30,economics!$AK$2:$AK$167,economics!$AJ$2:$AJ$167,TRUE)))),"")</f>
        <v/>
      </c>
      <c r="AD55" t="str">
        <f t="array" ref="AD55">IFERROR((SUMPRODUCT((economics!$AG$2:$AG$167=$B55)*(economics!$D$2:$D$167="whr")*economics!$AI$2:$AI$167*(_xlfn.NORM.DIST(AD$3,economics!$AK$2:$AK$167,economics!$AJ$2:$AJ$167,TRUE)-_xlfn.NORM.DIST(AD$30,economics!$AK$2:$AK$167,economics!$AJ$2:$AJ$167,TRUE))*economics!$AM$2:$AM$167))/(SUMPRODUCT((economics!$AG$2:$AG$167=$B55)*(economics!$D$2:$D$167="whr")*economics!$AI$2:$AI$167*(_xlfn.NORM.DIST(AD$3,economics!$AK$2:$AK$167,economics!$AJ$2:$AJ$167,TRUE)-_xlfn.NORM.DIST(AD$30,economics!$AK$2:$AK$167,economics!$AJ$2:$AJ$167,TRUE)))),"")</f>
        <v/>
      </c>
      <c r="AE55" t="str">
        <f t="array" ref="AE55">IFERROR((SUMPRODUCT((economics!$AG$2:$AG$167=$B55)*(economics!$D$2:$D$167="whr")*economics!$AI$2:$AI$167*(_xlfn.NORM.DIST(AE$3,economics!$AK$2:$AK$167,economics!$AJ$2:$AJ$167,TRUE)-_xlfn.NORM.DIST(AE$30,economics!$AK$2:$AK$167,economics!$AJ$2:$AJ$167,TRUE))*economics!$AM$2:$AM$167))/(SUMPRODUCT((economics!$AG$2:$AG$167=$B55)*(economics!$D$2:$D$167="whr")*economics!$AI$2:$AI$167*(_xlfn.NORM.DIST(AE$3,economics!$AK$2:$AK$167,economics!$AJ$2:$AJ$167,TRUE)-_xlfn.NORM.DIST(AE$30,economics!$AK$2:$AK$167,economics!$AJ$2:$AJ$167,TRUE)))),"")</f>
        <v/>
      </c>
      <c r="AF55" t="str">
        <f t="array" ref="AF55">IFERROR((SUMPRODUCT((economics!$AG$2:$AG$167=$B55)*(economics!$D$2:$D$167="whr")*economics!$AI$2:$AI$167*(_xlfn.NORM.DIST(AF$3,economics!$AK$2:$AK$167,economics!$AJ$2:$AJ$167,TRUE)-_xlfn.NORM.DIST(AF$30,economics!$AK$2:$AK$167,economics!$AJ$2:$AJ$167,TRUE))*economics!$AM$2:$AM$167))/(SUMPRODUCT((economics!$AG$2:$AG$167=$B55)*(economics!$D$2:$D$167="whr")*economics!$AI$2:$AI$167*(_xlfn.NORM.DIST(AF$3,economics!$AK$2:$AK$167,economics!$AJ$2:$AJ$167,TRUE)-_xlfn.NORM.DIST(AF$30,economics!$AK$2:$AK$167,economics!$AJ$2:$AJ$167,TRUE)))),"")</f>
        <v/>
      </c>
      <c r="AG55" t="str">
        <f t="array" ref="AG55">IFERROR((SUMPRODUCT((economics!$AG$2:$AG$167=$B55)*(economics!$D$2:$D$167="whr")*economics!$AI$2:$AI$167*(_xlfn.NORM.DIST(AG$3,economics!$AK$2:$AK$167,economics!$AJ$2:$AJ$167,TRUE)-_xlfn.NORM.DIST(AG$30,economics!$AK$2:$AK$167,economics!$AJ$2:$AJ$167,TRUE))*economics!$AM$2:$AM$167))/(SUMPRODUCT((economics!$AG$2:$AG$167=$B55)*(economics!$D$2:$D$167="whr")*economics!$AI$2:$AI$167*(_xlfn.NORM.DIST(AG$3,economics!$AK$2:$AK$167,economics!$AJ$2:$AJ$167,TRUE)-_xlfn.NORM.DIST(AG$30,economics!$AK$2:$AK$167,economics!$AJ$2:$AJ$167,TRUE)))),"")</f>
        <v/>
      </c>
      <c r="AH55" t="str">
        <f t="array" ref="AH55">IFERROR((SUMPRODUCT((economics!$AG$2:$AG$167=$B55)*(economics!$D$2:$D$167="whr")*economics!$AI$2:$AI$167*(_xlfn.NORM.DIST(AH$3,economics!$AK$2:$AK$167,economics!$AJ$2:$AJ$167,TRUE)-_xlfn.NORM.DIST(AH$30,economics!$AK$2:$AK$167,economics!$AJ$2:$AJ$167,TRUE))*economics!$AM$2:$AM$167))/(SUMPRODUCT((economics!$AG$2:$AG$167=$B55)*(economics!$D$2:$D$167="whr")*economics!$AI$2:$AI$167*(_xlfn.NORM.DIST(AH$3,economics!$AK$2:$AK$167,economics!$AJ$2:$AJ$167,TRUE)-_xlfn.NORM.DIST(AH$30,economics!$AK$2:$AK$167,economics!$AJ$2:$AJ$167,TRUE)))),"")</f>
        <v/>
      </c>
      <c r="AI55" t="str">
        <f t="array" ref="AI55">IFERROR((SUMPRODUCT((economics!$AG$2:$AG$167=$B55)*(economics!$D$2:$D$167="whr")*economics!$AI$2:$AI$167*(_xlfn.NORM.DIST(AI$3,economics!$AK$2:$AK$167,economics!$AJ$2:$AJ$167,TRUE)-_xlfn.NORM.DIST(AI$30,economics!$AK$2:$AK$167,economics!$AJ$2:$AJ$167,TRUE))*economics!$AM$2:$AM$167))/(SUMPRODUCT((economics!$AG$2:$AG$167=$B55)*(economics!$D$2:$D$167="whr")*economics!$AI$2:$AI$167*(_xlfn.NORM.DIST(AI$3,economics!$AK$2:$AK$167,economics!$AJ$2:$AJ$167,TRUE)-_xlfn.NORM.DIST(AI$30,economics!$AK$2:$AK$167,economics!$AJ$2:$AJ$167,TRUE)))),"")</f>
        <v/>
      </c>
      <c r="AJ55" t="str">
        <f t="array" ref="AJ55">IFERROR((SUMPRODUCT((economics!$AG$2:$AG$167=$B55)*(economics!$D$2:$D$167="whr")*economics!$AI$2:$AI$167*(_xlfn.NORM.DIST(AJ$3,economics!$AK$2:$AK$167,economics!$AJ$2:$AJ$167,TRUE)-_xlfn.NORM.DIST(AJ$30,economics!$AK$2:$AK$167,economics!$AJ$2:$AJ$167,TRUE))*economics!$AM$2:$AM$167))/(SUMPRODUCT((economics!$AG$2:$AG$167=$B55)*(economics!$D$2:$D$167="whr")*economics!$AI$2:$AI$167*(_xlfn.NORM.DIST(AJ$3,economics!$AK$2:$AK$167,economics!$AJ$2:$AJ$167,TRUE)-_xlfn.NORM.DIST(AJ$30,economics!$AK$2:$AK$167,economics!$AJ$2:$AJ$167,TRUE)))),"")</f>
        <v/>
      </c>
      <c r="AK55" t="str">
        <f t="array" ref="AK55">IFERROR((SUMPRODUCT((economics!$AG$2:$AG$167=$B55)*(economics!$D$2:$D$167="whr")*economics!$AI$2:$AI$167*(_xlfn.NORM.DIST(AK$3,economics!$AK$2:$AK$167,economics!$AJ$2:$AJ$167,TRUE)-_xlfn.NORM.DIST(AK$30,economics!$AK$2:$AK$167,economics!$AJ$2:$AJ$167,TRUE))*economics!$AM$2:$AM$167))/(SUMPRODUCT((economics!$AG$2:$AG$167=$B55)*(economics!$D$2:$D$167="whr")*economics!$AI$2:$AI$167*(_xlfn.NORM.DIST(AK$3,economics!$AK$2:$AK$167,economics!$AJ$2:$AJ$167,TRUE)-_xlfn.NORM.DIST(AK$30,economics!$AK$2:$AK$167,economics!$AJ$2:$AJ$167,TRUE)))),"")</f>
        <v/>
      </c>
      <c r="AL55" t="str">
        <f t="array" ref="AL55">IFERROR((SUMPRODUCT((economics!$AG$2:$AG$167=$B55)*(economics!$D$2:$D$167="whr")*economics!$AI$2:$AI$167*(_xlfn.NORM.DIST(AL$3,economics!$AK$2:$AK$167,economics!$AJ$2:$AJ$167,TRUE)-_xlfn.NORM.DIST(AL$30,economics!$AK$2:$AK$167,economics!$AJ$2:$AJ$167,TRUE))*economics!$AM$2:$AM$167))/(SUMPRODUCT((economics!$AG$2:$AG$167=$B55)*(economics!$D$2:$D$167="whr")*economics!$AI$2:$AI$167*(_xlfn.NORM.DIST(AL$3,economics!$AK$2:$AK$167,economics!$AJ$2:$AJ$167,TRUE)-_xlfn.NORM.DIST(AL$30,economics!$AK$2:$AK$167,economics!$AJ$2:$AJ$167,TRUE)))),"")</f>
        <v/>
      </c>
      <c r="AM55" t="str">
        <f t="array" ref="AM55">IFERROR((SUMPRODUCT((economics!$AG$2:$AG$167=$B55)*(economics!$D$2:$D$167="whr")*economics!$AI$2:$AI$167*(_xlfn.NORM.DIST(AM$3,economics!$AK$2:$AK$167,economics!$AJ$2:$AJ$167,TRUE)-_xlfn.NORM.DIST(AM$30,economics!$AK$2:$AK$167,economics!$AJ$2:$AJ$167,TRUE))*economics!$AM$2:$AM$167))/(SUMPRODUCT((economics!$AG$2:$AG$167=$B55)*(economics!$D$2:$D$167="whr")*economics!$AI$2:$AI$167*(_xlfn.NORM.DIST(AM$3,economics!$AK$2:$AK$167,economics!$AJ$2:$AJ$167,TRUE)-_xlfn.NORM.DIST(AM$30,economics!$AK$2:$AK$167,economics!$AJ$2:$AJ$167,TRUE)))),"")</f>
        <v/>
      </c>
      <c r="AN55" t="str">
        <f t="array" ref="AN55">IFERROR((SUMPRODUCT((economics!$AG$2:$AG$167=$B55)*(economics!$D$2:$D$167="whr")*economics!$AI$2:$AI$167*(_xlfn.NORM.DIST(AN$3,economics!$AK$2:$AK$167,economics!$AJ$2:$AJ$167,TRUE)-_xlfn.NORM.DIST(AN$30,economics!$AK$2:$AK$167,economics!$AJ$2:$AJ$167,TRUE))*economics!$AM$2:$AM$167))/(SUMPRODUCT((economics!$AG$2:$AG$167=$B55)*(economics!$D$2:$D$167="whr")*economics!$AI$2:$AI$167*(_xlfn.NORM.DIST(AN$3,economics!$AK$2:$AK$167,economics!$AJ$2:$AJ$167,TRUE)-_xlfn.NORM.DIST(AN$30,economics!$AK$2:$AK$167,economics!$AJ$2:$AJ$167,TRUE)))),"")</f>
        <v/>
      </c>
      <c r="AO55" t="str">
        <f t="array" ref="AO55">IFERROR((SUMPRODUCT((economics!$AG$2:$AG$167=$B55)*(economics!$D$2:$D$167="whr")*economics!$AI$2:$AI$167*(_xlfn.NORM.DIST(AO$3,economics!$AK$2:$AK$167,economics!$AJ$2:$AJ$167,TRUE)-_xlfn.NORM.DIST(AO$30,economics!$AK$2:$AK$167,economics!$AJ$2:$AJ$167,TRUE))*economics!$AM$2:$AM$167))/(SUMPRODUCT((economics!$AG$2:$AG$167=$B55)*(economics!$D$2:$D$167="whr")*economics!$AI$2:$AI$167*(_xlfn.NORM.DIST(AO$3,economics!$AK$2:$AK$167,economics!$AJ$2:$AJ$167,TRUE)-_xlfn.NORM.DIST(AO$30,economics!$AK$2:$AK$167,economics!$AJ$2:$AJ$167,TRUE)))),"")</f>
        <v/>
      </c>
      <c r="AP55" t="str">
        <f t="array" ref="AP55">IFERROR((SUMPRODUCT((economics!$AG$2:$AG$167=$B55)*(economics!$D$2:$D$167="whr")*economics!$AI$2:$AI$167*(_xlfn.NORM.DIST(AP$3,economics!$AK$2:$AK$167,economics!$AJ$2:$AJ$167,TRUE)-_xlfn.NORM.DIST(AP$30,economics!$AK$2:$AK$167,economics!$AJ$2:$AJ$167,TRUE))*economics!$AM$2:$AM$167))/(SUMPRODUCT((economics!$AG$2:$AG$167=$B55)*(economics!$D$2:$D$167="whr")*economics!$AI$2:$AI$167*(_xlfn.NORM.DIST(AP$3,economics!$AK$2:$AK$167,economics!$AJ$2:$AJ$167,TRUE)-_xlfn.NORM.DIST(AP$30,economics!$AK$2:$AK$167,economics!$AJ$2:$AJ$167,TRUE)))),"")</f>
        <v/>
      </c>
      <c r="AQ55" t="str">
        <f t="array" ref="AQ55">IFERROR((SUMPRODUCT((economics!$AG$2:$AG$167=$B55)*(economics!$D$2:$D$167="whr")*economics!$AI$2:$AI$167*(_xlfn.NORM.DIST(AQ$3,economics!$AK$2:$AK$167,economics!$AJ$2:$AJ$167,TRUE)-_xlfn.NORM.DIST(AQ$30,economics!$AK$2:$AK$167,economics!$AJ$2:$AJ$167,TRUE))*economics!$AM$2:$AM$167))/(SUMPRODUCT((economics!$AG$2:$AG$167=$B55)*(economics!$D$2:$D$167="whr")*economics!$AI$2:$AI$167*(_xlfn.NORM.DIST(AQ$3,economics!$AK$2:$AK$167,economics!$AJ$2:$AJ$167,TRUE)-_xlfn.NORM.DIST(AQ$30,economics!$AK$2:$AK$167,economics!$AJ$2:$AJ$167,TRUE)))),"")</f>
        <v/>
      </c>
      <c r="AR55" t="str">
        <f t="array" ref="AR55">IFERROR((SUMPRODUCT((economics!$AG$2:$AG$167=$B55)*(economics!$D$2:$D$167="whr")*economics!$AI$2:$AI$167*(_xlfn.NORM.DIST(AR$3,economics!$AK$2:$AK$167,economics!$AJ$2:$AJ$167,TRUE)-_xlfn.NORM.DIST(AR$30,economics!$AK$2:$AK$167,economics!$AJ$2:$AJ$167,TRUE))*economics!$AM$2:$AM$167))/(SUMPRODUCT((economics!$AG$2:$AG$167=$B55)*(economics!$D$2:$D$167="whr")*economics!$AI$2:$AI$167*(_xlfn.NORM.DIST(AR$3,economics!$AK$2:$AK$167,economics!$AJ$2:$AJ$167,TRUE)-_xlfn.NORM.DIST(AR$30,economics!$AK$2:$AK$167,economics!$AJ$2:$AJ$167,TRUE)))),"")</f>
        <v/>
      </c>
      <c r="AS55" t="str">
        <f t="array" ref="AS55">IFERROR((SUMPRODUCT((economics!$AG$2:$AG$167=$B55)*(economics!$D$2:$D$167="whr")*economics!$AI$2:$AI$167*(_xlfn.NORM.DIST(AS$3,economics!$AK$2:$AK$167,economics!$AJ$2:$AJ$167,TRUE)-_xlfn.NORM.DIST(AS$30,economics!$AK$2:$AK$167,economics!$AJ$2:$AJ$167,TRUE))*economics!$AM$2:$AM$167))/(SUMPRODUCT((economics!$AG$2:$AG$167=$B55)*(economics!$D$2:$D$167="whr")*economics!$AI$2:$AI$167*(_xlfn.NORM.DIST(AS$3,economics!$AK$2:$AK$167,economics!$AJ$2:$AJ$167,TRUE)-_xlfn.NORM.DIST(AS$30,economics!$AK$2:$AK$167,economics!$AJ$2:$AJ$167,TRUE)))),"")</f>
        <v/>
      </c>
      <c r="AT55" t="str">
        <f t="array" ref="AT55">IFERROR((SUMPRODUCT((economics!$AG$2:$AG$167=$B55)*(economics!$D$2:$D$167="whr")*economics!$AI$2:$AI$167*(_xlfn.NORM.DIST(AT$3,economics!$AK$2:$AK$167,economics!$AJ$2:$AJ$167,TRUE)-_xlfn.NORM.DIST(AT$30,economics!$AK$2:$AK$167,economics!$AJ$2:$AJ$167,TRUE))*economics!$AM$2:$AM$167))/(SUMPRODUCT((economics!$AG$2:$AG$167=$B55)*(economics!$D$2:$D$167="whr")*economics!$AI$2:$AI$167*(_xlfn.NORM.DIST(AT$3,economics!$AK$2:$AK$167,economics!$AJ$2:$AJ$167,TRUE)-_xlfn.NORM.DIST(AT$30,economics!$AK$2:$AK$167,economics!$AJ$2:$AJ$167,TRUE)))),"")</f>
        <v/>
      </c>
      <c r="AU55" t="str">
        <f t="array" ref="AU55">IFERROR((SUMPRODUCT((economics!$AG$2:$AG$167=$B55)*(economics!$D$2:$D$167="whr")*economics!$AI$2:$AI$167*(_xlfn.NORM.DIST(AU$3,economics!$AK$2:$AK$167,economics!$AJ$2:$AJ$167,TRUE)-_xlfn.NORM.DIST(AU$30,economics!$AK$2:$AK$167,economics!$AJ$2:$AJ$167,TRUE))*economics!$AM$2:$AM$167))/(SUMPRODUCT((economics!$AG$2:$AG$167=$B55)*(economics!$D$2:$D$167="whr")*economics!$AI$2:$AI$167*(_xlfn.NORM.DIST(AU$3,economics!$AK$2:$AK$167,economics!$AJ$2:$AJ$167,TRUE)-_xlfn.NORM.DIST(AU$30,economics!$AK$2:$AK$167,economics!$AJ$2:$AJ$167,TRUE)))),"")</f>
        <v/>
      </c>
      <c r="AV55" t="str">
        <f t="array" ref="AV55">IFERROR((SUMPRODUCT((economics!$AG$2:$AG$167=$B55)*(economics!$D$2:$D$167="whr")*economics!$AI$2:$AI$167*(_xlfn.NORM.DIST(AV$3,economics!$AK$2:$AK$167,economics!$AJ$2:$AJ$167,TRUE)-_xlfn.NORM.DIST(AV$30,economics!$AK$2:$AK$167,economics!$AJ$2:$AJ$167,TRUE))*economics!$AM$2:$AM$167))/(SUMPRODUCT((economics!$AG$2:$AG$167=$B55)*(economics!$D$2:$D$167="whr")*economics!$AI$2:$AI$167*(_xlfn.NORM.DIST(AV$3,economics!$AK$2:$AK$167,economics!$AJ$2:$AJ$167,TRUE)-_xlfn.NORM.DIST(AV$30,economics!$AK$2:$AK$167,economics!$AJ$2:$AJ$167,TRUE)))),"")</f>
        <v/>
      </c>
      <c r="AW55" t="str">
        <f t="array" ref="AW55">IFERROR((SUMPRODUCT((economics!$AG$2:$AG$167=$B55)*(economics!$D$2:$D$167="whr")*economics!$AI$2:$AI$167*(_xlfn.NORM.DIST(AW$3,economics!$AK$2:$AK$167,economics!$AJ$2:$AJ$167,TRUE)-_xlfn.NORM.DIST(AW$30,economics!$AK$2:$AK$167,economics!$AJ$2:$AJ$167,TRUE))*economics!$AM$2:$AM$167))/(SUMPRODUCT((economics!$AG$2:$AG$167=$B55)*(economics!$D$2:$D$167="whr")*economics!$AI$2:$AI$167*(_xlfn.NORM.DIST(AW$3,economics!$AK$2:$AK$167,economics!$AJ$2:$AJ$167,TRUE)-_xlfn.NORM.DIST(AW$30,economics!$AK$2:$AK$167,economics!$AJ$2:$AJ$167,TRUE)))),"")</f>
        <v/>
      </c>
      <c r="AX55" t="str">
        <f t="array" ref="AX55">IFERROR((SUMPRODUCT((economics!$AG$2:$AG$167=$B55)*(economics!$D$2:$D$167="whr")*economics!$AI$2:$AI$167*(_xlfn.NORM.DIST(AX$3,economics!$AK$2:$AK$167,economics!$AJ$2:$AJ$167,TRUE)-_xlfn.NORM.DIST(AX$30,economics!$AK$2:$AK$167,economics!$AJ$2:$AJ$167,TRUE))*economics!$AM$2:$AM$167))/(SUMPRODUCT((economics!$AG$2:$AG$167=$B55)*(economics!$D$2:$D$167="whr")*economics!$AI$2:$AI$167*(_xlfn.NORM.DIST(AX$3,economics!$AK$2:$AK$167,economics!$AJ$2:$AJ$167,TRUE)-_xlfn.NORM.DIST(AX$30,economics!$AK$2:$AK$167,economics!$AJ$2:$AJ$167,TRUE)))),"")</f>
        <v/>
      </c>
      <c r="AY55" t="str">
        <f t="array" ref="AY55">IFERROR((SUMPRODUCT((economics!$AG$2:$AG$167=$B55)*(economics!$D$2:$D$167="whr")*economics!$AI$2:$AI$167*(_xlfn.NORM.DIST(AY$3,economics!$AK$2:$AK$167,economics!$AJ$2:$AJ$167,TRUE)-_xlfn.NORM.DIST(AY$30,economics!$AK$2:$AK$167,economics!$AJ$2:$AJ$167,TRUE))*economics!$AM$2:$AM$167))/(SUMPRODUCT((economics!$AG$2:$AG$167=$B55)*(economics!$D$2:$D$167="whr")*economics!$AI$2:$AI$167*(_xlfn.NORM.DIST(AY$3,economics!$AK$2:$AK$167,economics!$AJ$2:$AJ$167,TRUE)-_xlfn.NORM.DIST(AY$30,economics!$AK$2:$AK$167,economics!$AJ$2:$AJ$167,TRUE)))),"")</f>
        <v/>
      </c>
      <c r="AZ55" t="str">
        <f t="array" ref="AZ55">IFERROR((SUMPRODUCT((economics!$AG$2:$AG$167=$B55)*(economics!$D$2:$D$167="whr")*economics!$AI$2:$AI$167*(_xlfn.NORM.DIST(AZ$3,economics!$AK$2:$AK$167,economics!$AJ$2:$AJ$167,TRUE)-_xlfn.NORM.DIST(AZ$30,economics!$AK$2:$AK$167,economics!$AJ$2:$AJ$167,TRUE))*economics!$AM$2:$AM$167))/(SUMPRODUCT((economics!$AG$2:$AG$167=$B55)*(economics!$D$2:$D$167="whr")*economics!$AI$2:$AI$167*(_xlfn.NORM.DIST(AZ$3,economics!$AK$2:$AK$167,economics!$AJ$2:$AJ$167,TRUE)-_xlfn.NORM.DIST(AZ$30,economics!$AK$2:$AK$167,economics!$AJ$2:$AJ$167,TRUE)))),"")</f>
        <v/>
      </c>
      <c r="BA55" t="str">
        <f t="array" ref="BA55">IFERROR((SUMPRODUCT((economics!$AG$2:$AG$167=$B55)*(economics!$D$2:$D$167="whr")*economics!$AI$2:$AI$167*(_xlfn.NORM.DIST(BA$3,economics!$AK$2:$AK$167,economics!$AJ$2:$AJ$167,TRUE)-_xlfn.NORM.DIST(BA$30,economics!$AK$2:$AK$167,economics!$AJ$2:$AJ$167,TRUE))*economics!$AM$2:$AM$167))/(SUMPRODUCT((economics!$AG$2:$AG$167=$B55)*(economics!$D$2:$D$167="whr")*economics!$AI$2:$AI$167*(_xlfn.NORM.DIST(BA$3,economics!$AK$2:$AK$167,economics!$AJ$2:$AJ$167,TRUE)-_xlfn.NORM.DIST(BA$30,economics!$AK$2:$AK$167,economics!$AJ$2:$AJ$167,TRUE)))),"")</f>
        <v/>
      </c>
      <c r="BB55" t="str">
        <f t="array" ref="BB55">IFERROR((SUMPRODUCT((economics!$AG$2:$AG$167=$B55)*(economics!$D$2:$D$167="whr")*economics!$AI$2:$AI$167*(_xlfn.NORM.DIST(BB$3,economics!$AK$2:$AK$167,economics!$AJ$2:$AJ$167,TRUE)-_xlfn.NORM.DIST(BB$30,economics!$AK$2:$AK$167,economics!$AJ$2:$AJ$167,TRUE))*economics!$AM$2:$AM$167))/(SUMPRODUCT((economics!$AG$2:$AG$167=$B55)*(economics!$D$2:$D$167="whr")*economics!$AI$2:$AI$167*(_xlfn.NORM.DIST(BB$3,economics!$AK$2:$AK$167,economics!$AJ$2:$AJ$167,TRUE)-_xlfn.NORM.DIST(BB$30,economics!$AK$2:$AK$167,economics!$AJ$2:$AJ$167,TRUE)))),"")</f>
        <v/>
      </c>
      <c r="BC55" t="str">
        <f t="array" ref="BC55">IFERROR((SUMPRODUCT((economics!$AG$2:$AG$167=$B55)*(economics!$D$2:$D$167="whr")*economics!$AI$2:$AI$167*(_xlfn.NORM.DIST(BC$3,economics!$AK$2:$AK$167,economics!$AJ$2:$AJ$167,TRUE)-_xlfn.NORM.DIST(BC$30,economics!$AK$2:$AK$167,economics!$AJ$2:$AJ$167,TRUE))*economics!$AM$2:$AM$167))/(SUMPRODUCT((economics!$AG$2:$AG$167=$B55)*(economics!$D$2:$D$167="whr")*economics!$AI$2:$AI$167*(_xlfn.NORM.DIST(BC$3,economics!$AK$2:$AK$167,economics!$AJ$2:$AJ$167,TRUE)-_xlfn.NORM.DIST(BC$30,economics!$AK$2:$AK$167,economics!$AJ$2:$AJ$167,TRUE)))),"")</f>
        <v/>
      </c>
      <c r="BD55" t="str">
        <f t="array" ref="BD55">IFERROR((SUMPRODUCT((economics!$AG$2:$AG$167=$B55)*(economics!$D$2:$D$167="whr")*economics!$AI$2:$AI$167*(_xlfn.NORM.DIST(BD$3,economics!$AK$2:$AK$167,economics!$AJ$2:$AJ$167,TRUE)-_xlfn.NORM.DIST(BD$30,economics!$AK$2:$AK$167,economics!$AJ$2:$AJ$167,TRUE))*economics!$AM$2:$AM$167))/(SUMPRODUCT((economics!$AG$2:$AG$167=$B55)*(economics!$D$2:$D$167="whr")*economics!$AI$2:$AI$167*(_xlfn.NORM.DIST(BD$3,economics!$AK$2:$AK$167,economics!$AJ$2:$AJ$167,TRUE)-_xlfn.NORM.DIST(BD$30,economics!$AK$2:$AK$167,economics!$AJ$2:$AJ$167,TRUE)))),"")</f>
        <v/>
      </c>
      <c r="BE55" t="str">
        <f t="array" ref="BE55">IFERROR((SUMPRODUCT((economics!$AG$2:$AG$167=$B55)*(economics!$D$2:$D$167="whr")*economics!$AI$2:$AI$167*(_xlfn.NORM.DIST(BE$3,economics!$AK$2:$AK$167,economics!$AJ$2:$AJ$167,TRUE)-_xlfn.NORM.DIST(BE$30,economics!$AK$2:$AK$167,economics!$AJ$2:$AJ$167,TRUE))*economics!$AM$2:$AM$167))/(SUMPRODUCT((economics!$AG$2:$AG$167=$B55)*(economics!$D$2:$D$167="whr")*economics!$AI$2:$AI$167*(_xlfn.NORM.DIST(BE$3,economics!$AK$2:$AK$167,economics!$AJ$2:$AJ$167,TRUE)-_xlfn.NORM.DIST(BE$30,economics!$AK$2:$AK$167,economics!$AJ$2:$AJ$167,TRUE)))),"")</f>
        <v/>
      </c>
      <c r="BF55" t="str">
        <f t="array" ref="BF55">IFERROR((SUMPRODUCT((economics!$AG$2:$AG$167=$B55)*(economics!$D$2:$D$167="whr")*economics!$AI$2:$AI$167*(_xlfn.NORM.DIST(BF$3,economics!$AK$2:$AK$167,economics!$AJ$2:$AJ$167,TRUE)-_xlfn.NORM.DIST(BF$30,economics!$AK$2:$AK$167,economics!$AJ$2:$AJ$167,TRUE))*economics!$AM$2:$AM$167))/(SUMPRODUCT((economics!$AG$2:$AG$167=$B55)*(economics!$D$2:$D$167="whr")*economics!$AI$2:$AI$167*(_xlfn.NORM.DIST(BF$3,economics!$AK$2:$AK$167,economics!$AJ$2:$AJ$167,TRUE)-_xlfn.NORM.DIST(BF$30,economics!$AK$2:$AK$167,economics!$AJ$2:$AJ$167,TRUE)))),"")</f>
        <v/>
      </c>
      <c r="BG55" t="str">
        <f t="array" ref="BG55">IFERROR((SUMPRODUCT((economics!$AG$2:$AG$167=$B55)*(economics!$D$2:$D$167="whr")*economics!$AI$2:$AI$167*(_xlfn.NORM.DIST(BG$3,economics!$AK$2:$AK$167,economics!$AJ$2:$AJ$167,TRUE)-_xlfn.NORM.DIST(BG$30,economics!$AK$2:$AK$167,economics!$AJ$2:$AJ$167,TRUE))*economics!$AM$2:$AM$167))/(SUMPRODUCT((economics!$AG$2:$AG$167=$B55)*(economics!$D$2:$D$167="whr")*economics!$AI$2:$AI$167*(_xlfn.NORM.DIST(BG$3,economics!$AK$2:$AK$167,economics!$AJ$2:$AJ$167,TRUE)-_xlfn.NORM.DIST(BG$30,economics!$AK$2:$AK$167,economics!$AJ$2:$AJ$167,TRUE)))),"")</f>
        <v/>
      </c>
      <c r="BH55" t="str">
        <f t="array" ref="BH55">IFERROR((SUMPRODUCT((economics!$AG$2:$AG$167=$B55)*(economics!$D$2:$D$167="whr")*economics!$AI$2:$AI$167*(_xlfn.NORM.DIST(BH$3,economics!$AK$2:$AK$167,economics!$AJ$2:$AJ$167,TRUE)-_xlfn.NORM.DIST(BH$30,economics!$AK$2:$AK$167,economics!$AJ$2:$AJ$167,TRUE))*economics!$AM$2:$AM$167))/(SUMPRODUCT((economics!$AG$2:$AG$167=$B55)*(economics!$D$2:$D$167="whr")*economics!$AI$2:$AI$167*(_xlfn.NORM.DIST(BH$3,economics!$AK$2:$AK$167,economics!$AJ$2:$AJ$167,TRUE)-_xlfn.NORM.DIST(BH$30,economics!$AK$2:$AK$167,economics!$AJ$2:$AJ$167,TRUE)))),"")</f>
        <v/>
      </c>
      <c r="BI55" t="str">
        <f t="array" ref="BI55">IFERROR((SUMPRODUCT((economics!$AG$2:$AG$167=$B55)*(economics!$D$2:$D$167="whr")*economics!$AI$2:$AI$167*(_xlfn.NORM.DIST(BI$3,economics!$AK$2:$AK$167,economics!$AJ$2:$AJ$167,TRUE)-_xlfn.NORM.DIST(BI$30,economics!$AK$2:$AK$167,economics!$AJ$2:$AJ$167,TRUE))*economics!$AM$2:$AM$167))/(SUMPRODUCT((economics!$AG$2:$AG$167=$B55)*(economics!$D$2:$D$167="whr")*economics!$AI$2:$AI$167*(_xlfn.NORM.DIST(BI$3,economics!$AK$2:$AK$167,economics!$AJ$2:$AJ$167,TRUE)-_xlfn.NORM.DIST(BI$30,economics!$AK$2:$AK$167,economics!$AJ$2:$AJ$167,TRUE)))),"")</f>
        <v/>
      </c>
      <c r="BJ55" t="str">
        <f t="array" ref="BJ55">IFERROR((SUMPRODUCT((economics!$AG$2:$AG$167=$B55)*(economics!$D$2:$D$167="whr")*economics!$AI$2:$AI$167*(_xlfn.NORM.DIST(BJ$3,economics!$AK$2:$AK$167,economics!$AJ$2:$AJ$167,TRUE)-_xlfn.NORM.DIST(BJ$30,economics!$AK$2:$AK$167,economics!$AJ$2:$AJ$167,TRUE))*economics!$AM$2:$AM$167))/(SUMPRODUCT((economics!$AG$2:$AG$167=$B55)*(economics!$D$2:$D$167="whr")*economics!$AI$2:$AI$167*(_xlfn.NORM.DIST(BJ$3,economics!$AK$2:$AK$167,economics!$AJ$2:$AJ$167,TRUE)-_xlfn.NORM.DIST(BJ$30,economics!$AK$2:$AK$167,economics!$AJ$2:$AJ$167,TRUE)))),"")</f>
        <v/>
      </c>
      <c r="BK55" t="str">
        <f t="array" ref="BK55">IFERROR((SUMPRODUCT((economics!$AG$2:$AG$167=$B55)*(economics!$D$2:$D$167="whr")*economics!$AI$2:$AI$167*(_xlfn.NORM.DIST(BK$3,economics!$AK$2:$AK$167,economics!$AJ$2:$AJ$167,TRUE)-_xlfn.NORM.DIST(BK$30,economics!$AK$2:$AK$167,economics!$AJ$2:$AJ$167,TRUE))*economics!$AM$2:$AM$167))/(SUMPRODUCT((economics!$AG$2:$AG$167=$B55)*(economics!$D$2:$D$167="whr")*economics!$AI$2:$AI$167*(_xlfn.NORM.DIST(BK$3,economics!$AK$2:$AK$167,economics!$AJ$2:$AJ$167,TRUE)-_xlfn.NORM.DIST(BK$30,economics!$AK$2:$AK$167,economics!$AJ$2:$AJ$167,TRUE)))),"")</f>
        <v/>
      </c>
      <c r="BL55" t="str">
        <f t="array" ref="BL55">IFERROR((SUMPRODUCT((economics!$AG$2:$AG$167=$B55)*(economics!$D$2:$D$167="whr")*economics!$AI$2:$AI$167*(_xlfn.NORM.DIST(BL$3,economics!$AK$2:$AK$167,economics!$AJ$2:$AJ$167,TRUE)-_xlfn.NORM.DIST(BL$30,economics!$AK$2:$AK$167,economics!$AJ$2:$AJ$167,TRUE))*economics!$AM$2:$AM$167))/(SUMPRODUCT((economics!$AG$2:$AG$167=$B55)*(economics!$D$2:$D$167="whr")*economics!$AI$2:$AI$167*(_xlfn.NORM.DIST(BL$3,economics!$AK$2:$AK$167,economics!$AJ$2:$AJ$167,TRUE)-_xlfn.NORM.DIST(BL$30,economics!$AK$2:$AK$167,economics!$AJ$2:$AJ$167,TRUE)))),"")</f>
        <v/>
      </c>
      <c r="BM55" t="str">
        <f t="array" ref="BM55">IFERROR((SUMPRODUCT((economics!$AG$2:$AG$167=$B55)*(economics!$D$2:$D$167="whr")*economics!$AI$2:$AI$167*(_xlfn.NORM.DIST(BM$3,economics!$AK$2:$AK$167,economics!$AJ$2:$AJ$167,TRUE)-_xlfn.NORM.DIST(BM$30,economics!$AK$2:$AK$167,economics!$AJ$2:$AJ$167,TRUE))*economics!$AM$2:$AM$167))/(SUMPRODUCT((economics!$AG$2:$AG$167=$B55)*(economics!$D$2:$D$167="whr")*economics!$AI$2:$AI$167*(_xlfn.NORM.DIST(BM$3,economics!$AK$2:$AK$167,economics!$AJ$2:$AJ$167,TRUE)-_xlfn.NORM.DIST(BM$30,economics!$AK$2:$AK$167,economics!$AJ$2:$AJ$167,TRUE)))),"")</f>
        <v/>
      </c>
      <c r="BN55" t="str">
        <f t="array" ref="BN55">IFERROR((SUMPRODUCT((economics!$AG$2:$AG$167=$B55)*(economics!$D$2:$D$167="whr")*economics!$AI$2:$AI$167*(_xlfn.NORM.DIST(BN$3,economics!$AK$2:$AK$167,economics!$AJ$2:$AJ$167,TRUE)-_xlfn.NORM.DIST(BN$30,economics!$AK$2:$AK$167,economics!$AJ$2:$AJ$167,TRUE))*economics!$AM$2:$AM$167))/(SUMPRODUCT((economics!$AG$2:$AG$167=$B55)*(economics!$D$2:$D$167="whr")*economics!$AI$2:$AI$167*(_xlfn.NORM.DIST(BN$3,economics!$AK$2:$AK$167,economics!$AJ$2:$AJ$167,TRUE)-_xlfn.NORM.DIST(BN$30,economics!$AK$2:$AK$167,economics!$AJ$2:$AJ$167,TRUE)))),"")</f>
        <v/>
      </c>
      <c r="BO55" t="str">
        <f t="array" ref="BO55">IFERROR((SUMPRODUCT((economics!$AG$2:$AG$167=$B55)*(economics!$D$2:$D$167="whr")*economics!$AI$2:$AI$167*(_xlfn.NORM.DIST(BO$3,economics!$AK$2:$AK$167,economics!$AJ$2:$AJ$167,TRUE)-_xlfn.NORM.DIST(BO$30,economics!$AK$2:$AK$167,economics!$AJ$2:$AJ$167,TRUE))*economics!$AM$2:$AM$167))/(SUMPRODUCT((economics!$AG$2:$AG$167=$B55)*(economics!$D$2:$D$167="whr")*economics!$AI$2:$AI$167*(_xlfn.NORM.DIST(BO$3,economics!$AK$2:$AK$167,economics!$AJ$2:$AJ$167,TRUE)-_xlfn.NORM.DIST(BO$30,economics!$AK$2:$AK$167,economics!$AJ$2:$AJ$167,TRUE)))),"")</f>
        <v/>
      </c>
      <c r="BP55" t="str">
        <f t="array" ref="BP55">IFERROR((SUMPRODUCT((economics!$AG$2:$AG$167=$B55)*(economics!$D$2:$D$167="whr")*economics!$AI$2:$AI$167*(_xlfn.NORM.DIST(BP$3,economics!$AK$2:$AK$167,economics!$AJ$2:$AJ$167,TRUE)-_xlfn.NORM.DIST(BP$30,economics!$AK$2:$AK$167,economics!$AJ$2:$AJ$167,TRUE))*economics!$AM$2:$AM$167))/(SUMPRODUCT((economics!$AG$2:$AG$167=$B55)*(economics!$D$2:$D$167="whr")*economics!$AI$2:$AI$167*(_xlfn.NORM.DIST(BP$3,economics!$AK$2:$AK$167,economics!$AJ$2:$AJ$167,TRUE)-_xlfn.NORM.DIST(BP$30,economics!$AK$2:$AK$167,economics!$AJ$2:$AJ$167,TRUE)))),"")</f>
        <v/>
      </c>
      <c r="BQ55" t="str">
        <f t="array" ref="BQ55">IFERROR((SUMPRODUCT((economics!$AG$2:$AG$167=$B55)*(economics!$D$2:$D$167="whr")*economics!$AI$2:$AI$167*(_xlfn.NORM.DIST(BQ$3,economics!$AK$2:$AK$167,economics!$AJ$2:$AJ$167,TRUE)-_xlfn.NORM.DIST(BQ$30,economics!$AK$2:$AK$167,economics!$AJ$2:$AJ$167,TRUE))*economics!$AM$2:$AM$167))/(SUMPRODUCT((economics!$AG$2:$AG$167=$B55)*(economics!$D$2:$D$167="whr")*economics!$AI$2:$AI$167*(_xlfn.NORM.DIST(BQ$3,economics!$AK$2:$AK$167,economics!$AJ$2:$AJ$167,TRUE)-_xlfn.NORM.DIST(BQ$30,economics!$AK$2:$AK$167,economics!$AJ$2:$AJ$167,TRUE)))),"")</f>
        <v/>
      </c>
      <c r="BR55" t="str">
        <f t="array" ref="BR55">IFERROR((SUMPRODUCT((economics!$AG$2:$AG$167=$B55)*(economics!$D$2:$D$167="whr")*economics!$AI$2:$AI$167*(_xlfn.NORM.DIST(BR$3,economics!$AK$2:$AK$167,economics!$AJ$2:$AJ$167,TRUE)-_xlfn.NORM.DIST(BR$30,economics!$AK$2:$AK$167,economics!$AJ$2:$AJ$167,TRUE))*economics!$AM$2:$AM$167))/(SUMPRODUCT((economics!$AG$2:$AG$167=$B55)*(economics!$D$2:$D$167="whr")*economics!$AI$2:$AI$167*(_xlfn.NORM.DIST(BR$3,economics!$AK$2:$AK$167,economics!$AJ$2:$AJ$167,TRUE)-_xlfn.NORM.DIST(BR$30,economics!$AK$2:$AK$167,economics!$AJ$2:$AJ$167,TRUE)))),"")</f>
        <v/>
      </c>
      <c r="BS55" t="str">
        <f t="array" ref="BS55">IFERROR((SUMPRODUCT((economics!$AG$2:$AG$167=$B55)*(economics!$D$2:$D$167="whr")*economics!$AI$2:$AI$167*(_xlfn.NORM.DIST(BS$3,economics!$AK$2:$AK$167,economics!$AJ$2:$AJ$167,TRUE)-_xlfn.NORM.DIST(BS$30,economics!$AK$2:$AK$167,economics!$AJ$2:$AJ$167,TRUE))*economics!$AM$2:$AM$167))/(SUMPRODUCT((economics!$AG$2:$AG$167=$B55)*(economics!$D$2:$D$167="whr")*economics!$AI$2:$AI$167*(_xlfn.NORM.DIST(BS$3,economics!$AK$2:$AK$167,economics!$AJ$2:$AJ$167,TRUE)-_xlfn.NORM.DIST(BS$30,economics!$AK$2:$AK$167,economics!$AJ$2:$AJ$167,TRUE)))),"")</f>
        <v/>
      </c>
      <c r="BT55" t="str">
        <f t="array" ref="BT55">IFERROR((SUMPRODUCT((economics!$AG$2:$AG$167=$B55)*(economics!$D$2:$D$167="whr")*economics!$AI$2:$AI$167*(_xlfn.NORM.DIST(BT$3,economics!$AK$2:$AK$167,economics!$AJ$2:$AJ$167,TRUE)-_xlfn.NORM.DIST(BT$30,economics!$AK$2:$AK$167,economics!$AJ$2:$AJ$167,TRUE))*economics!$AM$2:$AM$167))/(SUMPRODUCT((economics!$AG$2:$AG$167=$B55)*(economics!$D$2:$D$167="whr")*economics!$AI$2:$AI$167*(_xlfn.NORM.DIST(BT$3,economics!$AK$2:$AK$167,economics!$AJ$2:$AJ$167,TRUE)-_xlfn.NORM.DIST(BT$30,economics!$AK$2:$AK$167,economics!$AJ$2:$AJ$167,TRUE)))),"")</f>
        <v/>
      </c>
      <c r="BU55" t="str">
        <f t="array" ref="BU55">IFERROR((SUMPRODUCT((economics!$AG$2:$AG$167=$B55)*(economics!$D$2:$D$167="whr")*economics!$AI$2:$AI$167*(_xlfn.NORM.DIST(BU$3,economics!$AK$2:$AK$167,economics!$AJ$2:$AJ$167,TRUE)-_xlfn.NORM.DIST(BU$30,economics!$AK$2:$AK$167,economics!$AJ$2:$AJ$167,TRUE))*economics!$AM$2:$AM$167))/(SUMPRODUCT((economics!$AG$2:$AG$167=$B55)*(economics!$D$2:$D$167="whr")*economics!$AI$2:$AI$167*(_xlfn.NORM.DIST(BU$3,economics!$AK$2:$AK$167,economics!$AJ$2:$AJ$167,TRUE)-_xlfn.NORM.DIST(BU$30,economics!$AK$2:$AK$167,economics!$AJ$2:$AJ$167,TRUE)))),"")</f>
        <v/>
      </c>
      <c r="BV55" t="str">
        <f t="array" ref="BV55">IFERROR((SUMPRODUCT((economics!$AG$2:$AG$167=$B55)*(economics!$D$2:$D$167="whr")*economics!$AI$2:$AI$167*(_xlfn.NORM.DIST(BV$3,economics!$AK$2:$AK$167,economics!$AJ$2:$AJ$167,TRUE)-_xlfn.NORM.DIST(BV$30,economics!$AK$2:$AK$167,economics!$AJ$2:$AJ$167,TRUE))*economics!$AM$2:$AM$167))/(SUMPRODUCT((economics!$AG$2:$AG$167=$B55)*(economics!$D$2:$D$167="whr")*economics!$AI$2:$AI$167*(_xlfn.NORM.DIST(BV$3,economics!$AK$2:$AK$167,economics!$AJ$2:$AJ$167,TRUE)-_xlfn.NORM.DIST(BV$30,economics!$AK$2:$AK$167,economics!$AJ$2:$AJ$167,TRUE)))),"")</f>
        <v/>
      </c>
      <c r="BW55" t="str">
        <f t="array" ref="BW55">IFERROR((SUMPRODUCT((economics!$AG$2:$AG$167=$B55)*(economics!$D$2:$D$167="whr")*economics!$AI$2:$AI$167*(_xlfn.NORM.DIST(BW$3,economics!$AK$2:$AK$167,economics!$AJ$2:$AJ$167,TRUE)-_xlfn.NORM.DIST(BW$30,economics!$AK$2:$AK$167,economics!$AJ$2:$AJ$167,TRUE))*economics!$AM$2:$AM$167))/(SUMPRODUCT((economics!$AG$2:$AG$167=$B55)*(economics!$D$2:$D$167="whr")*economics!$AI$2:$AI$167*(_xlfn.NORM.DIST(BW$3,economics!$AK$2:$AK$167,economics!$AJ$2:$AJ$167,TRUE)-_xlfn.NORM.DIST(BW$30,economics!$AK$2:$AK$167,economics!$AJ$2:$AJ$167,TRUE)))),"")</f>
        <v/>
      </c>
      <c r="BX55" t="str">
        <f t="array" ref="BX55">IFERROR((SUMPRODUCT((economics!$AG$2:$AG$167=$B55)*(economics!$D$2:$D$167="whr")*economics!$AI$2:$AI$167*(_xlfn.NORM.DIST(BX$3,economics!$AK$2:$AK$167,economics!$AJ$2:$AJ$167,TRUE)-_xlfn.NORM.DIST(BX$30,economics!$AK$2:$AK$167,economics!$AJ$2:$AJ$167,TRUE))*economics!$AM$2:$AM$167))/(SUMPRODUCT((economics!$AG$2:$AG$167=$B55)*(economics!$D$2:$D$167="whr")*economics!$AI$2:$AI$167*(_xlfn.NORM.DIST(BX$3,economics!$AK$2:$AK$167,economics!$AJ$2:$AJ$167,TRUE)-_xlfn.NORM.DIST(BX$30,economics!$AK$2:$AK$167,economics!$AJ$2:$AJ$167,TRUE)))),"")</f>
        <v/>
      </c>
      <c r="BY55" t="str">
        <f t="array" ref="BY55">IFERROR((SUMPRODUCT((economics!$AG$2:$AG$167=$B55)*(economics!$D$2:$D$167="whr")*economics!$AI$2:$AI$167*(_xlfn.NORM.DIST(BY$3,economics!$AK$2:$AK$167,economics!$AJ$2:$AJ$167,TRUE)-_xlfn.NORM.DIST(BY$30,economics!$AK$2:$AK$167,economics!$AJ$2:$AJ$167,TRUE))*economics!$AM$2:$AM$167))/(SUMPRODUCT((economics!$AG$2:$AG$167=$B55)*(economics!$D$2:$D$167="whr")*economics!$AI$2:$AI$167*(_xlfn.NORM.DIST(BY$3,economics!$AK$2:$AK$167,economics!$AJ$2:$AJ$167,TRUE)-_xlfn.NORM.DIST(BY$30,economics!$AK$2:$AK$167,economics!$AJ$2:$AJ$167,TRUE)))),"")</f>
        <v/>
      </c>
      <c r="BZ55" t="str">
        <f t="array" ref="BZ55">IFERROR((SUMPRODUCT((economics!$AG$2:$AG$167=$B55)*(economics!$D$2:$D$167="whr")*economics!$AI$2:$AI$167*(_xlfn.NORM.DIST(BZ$3,economics!$AK$2:$AK$167,economics!$AJ$2:$AJ$167,TRUE)-_xlfn.NORM.DIST(BZ$30,economics!$AK$2:$AK$167,economics!$AJ$2:$AJ$167,TRUE))*economics!$AM$2:$AM$167))/(SUMPRODUCT((economics!$AG$2:$AG$167=$B55)*(economics!$D$2:$D$167="whr")*economics!$AI$2:$AI$167*(_xlfn.NORM.DIST(BZ$3,economics!$AK$2:$AK$167,economics!$AJ$2:$AJ$167,TRUE)-_xlfn.NORM.DIST(BZ$30,economics!$AK$2:$AK$167,economics!$AJ$2:$AJ$167,TRUE)))),"")</f>
        <v/>
      </c>
      <c r="CA55" t="str">
        <f t="array" ref="CA55">IFERROR((SUMPRODUCT((economics!$AG$2:$AG$167=$B55)*(economics!$D$2:$D$167="whr")*economics!$AI$2:$AI$167*(_xlfn.NORM.DIST(CA$3,economics!$AK$2:$AK$167,economics!$AJ$2:$AJ$167,TRUE)-_xlfn.NORM.DIST(CA$30,economics!$AK$2:$AK$167,economics!$AJ$2:$AJ$167,TRUE))*economics!$AM$2:$AM$167))/(SUMPRODUCT((economics!$AG$2:$AG$167=$B55)*(economics!$D$2:$D$167="whr")*economics!$AI$2:$AI$167*(_xlfn.NORM.DIST(CA$3,economics!$AK$2:$AK$167,economics!$AJ$2:$AJ$167,TRUE)-_xlfn.NORM.DIST(CA$30,economics!$AK$2:$AK$167,economics!$AJ$2:$AJ$167,TRUE)))),"")</f>
        <v/>
      </c>
      <c r="CB55" t="str">
        <f t="array" ref="CB55">IFERROR((SUMPRODUCT((economics!$AG$2:$AG$167=$B55)*(economics!$D$2:$D$167="whr")*economics!$AI$2:$AI$167*(_xlfn.NORM.DIST(CB$3,economics!$AK$2:$AK$167,economics!$AJ$2:$AJ$167,TRUE)-_xlfn.NORM.DIST(CB$30,economics!$AK$2:$AK$167,economics!$AJ$2:$AJ$167,TRUE))*economics!$AM$2:$AM$167))/(SUMPRODUCT((economics!$AG$2:$AG$167=$B55)*(economics!$D$2:$D$167="whr")*economics!$AI$2:$AI$167*(_xlfn.NORM.DIST(CB$3,economics!$AK$2:$AK$167,economics!$AJ$2:$AJ$167,TRUE)-_xlfn.NORM.DIST(CB$30,economics!$AK$2:$AK$167,economics!$AJ$2:$AJ$167,TRUE)))),"")</f>
        <v/>
      </c>
      <c r="CC55" t="str">
        <f t="array" ref="CC55">IFERROR((SUMPRODUCT((economics!$AG$2:$AG$167=$B55)*(economics!$D$2:$D$167="whr")*economics!$AI$2:$AI$167*(_xlfn.NORM.DIST(CC$3,economics!$AK$2:$AK$167,economics!$AJ$2:$AJ$167,TRUE)-_xlfn.NORM.DIST(CC$30,economics!$AK$2:$AK$167,economics!$AJ$2:$AJ$167,TRUE))*economics!$AM$2:$AM$167))/(SUMPRODUCT((economics!$AG$2:$AG$167=$B55)*(economics!$D$2:$D$167="whr")*economics!$AI$2:$AI$167*(_xlfn.NORM.DIST(CC$3,economics!$AK$2:$AK$167,economics!$AJ$2:$AJ$167,TRUE)-_xlfn.NORM.DIST(CC$30,economics!$AK$2:$AK$167,economics!$AJ$2:$AJ$167,TRUE)))),"")</f>
        <v/>
      </c>
      <c r="CD55" t="str">
        <f t="array" ref="CD55">IFERROR((SUMPRODUCT((economics!$AG$2:$AG$167=$B55)*(economics!$D$2:$D$167="whr")*economics!$AI$2:$AI$167*(_xlfn.NORM.DIST(CD$3,economics!$AK$2:$AK$167,economics!$AJ$2:$AJ$167,TRUE)-_xlfn.NORM.DIST(CD$30,economics!$AK$2:$AK$167,economics!$AJ$2:$AJ$167,TRUE))*economics!$AM$2:$AM$167))/(SUMPRODUCT((economics!$AG$2:$AG$167=$B55)*(economics!$D$2:$D$167="whr")*economics!$AI$2:$AI$167*(_xlfn.NORM.DIST(CD$3,economics!$AK$2:$AK$167,economics!$AJ$2:$AJ$167,TRUE)-_xlfn.NORM.DIST(CD$30,economics!$AK$2:$AK$167,economics!$AJ$2:$AJ$167,TRUE)))),"")</f>
        <v/>
      </c>
      <c r="CE55" t="str">
        <f t="array" ref="CE55">IFERROR((SUMPRODUCT((economics!$AG$2:$AG$167=$B55)*(economics!$D$2:$D$167="whr")*economics!$AI$2:$AI$167*(_xlfn.NORM.DIST(CE$3,economics!$AK$2:$AK$167,economics!$AJ$2:$AJ$167,TRUE)-_xlfn.NORM.DIST(CE$30,economics!$AK$2:$AK$167,economics!$AJ$2:$AJ$167,TRUE))*economics!$AM$2:$AM$167))/(SUMPRODUCT((economics!$AG$2:$AG$167=$B55)*(economics!$D$2:$D$167="whr")*economics!$AI$2:$AI$167*(_xlfn.NORM.DIST(CE$3,economics!$AK$2:$AK$167,economics!$AJ$2:$AJ$167,TRUE)-_xlfn.NORM.DIST(CE$30,economics!$AK$2:$AK$167,economics!$AJ$2:$AJ$167,TRUE)))),"")</f>
        <v/>
      </c>
      <c r="CF55" t="str">
        <f t="array" ref="CF55">IFERROR((SUMPRODUCT((economics!$AG$2:$AG$167=$B55)*(economics!$D$2:$D$167="whr")*economics!$AI$2:$AI$167*(_xlfn.NORM.DIST(CF$3,economics!$AK$2:$AK$167,economics!$AJ$2:$AJ$167,TRUE)-_xlfn.NORM.DIST(CF$30,economics!$AK$2:$AK$167,economics!$AJ$2:$AJ$167,TRUE))*economics!$AM$2:$AM$167))/(SUMPRODUCT((economics!$AG$2:$AG$167=$B55)*(economics!$D$2:$D$167="whr")*economics!$AI$2:$AI$167*(_xlfn.NORM.DIST(CF$3,economics!$AK$2:$AK$167,economics!$AJ$2:$AJ$167,TRUE)-_xlfn.NORM.DIST(CF$30,economics!$AK$2:$AK$167,economics!$AJ$2:$AJ$167,TRUE)))),"")</f>
        <v/>
      </c>
      <c r="CG55" t="str">
        <f t="array" ref="CG55">IFERROR((SUMPRODUCT((economics!$AG$2:$AG$167=$B55)*(economics!$D$2:$D$167="whr")*economics!$AI$2:$AI$167*(_xlfn.NORM.DIST(CG$3,economics!$AK$2:$AK$167,economics!$AJ$2:$AJ$167,TRUE)-_xlfn.NORM.DIST(CG$30,economics!$AK$2:$AK$167,economics!$AJ$2:$AJ$167,TRUE))*economics!$AM$2:$AM$167))/(SUMPRODUCT((economics!$AG$2:$AG$167=$B55)*(economics!$D$2:$D$167="whr")*economics!$AI$2:$AI$167*(_xlfn.NORM.DIST(CG$3,economics!$AK$2:$AK$167,economics!$AJ$2:$AJ$167,TRUE)-_xlfn.NORM.DIST(CG$30,economics!$AK$2:$AK$167,economics!$AJ$2:$AJ$167,TRUE)))),"")</f>
        <v/>
      </c>
      <c r="CH55" t="str">
        <f t="array" ref="CH55">IFERROR((SUMPRODUCT((economics!$AG$2:$AG$167=$B55)*(economics!$D$2:$D$167="whr")*economics!$AI$2:$AI$167*(_xlfn.NORM.DIST(CH$3,economics!$AK$2:$AK$167,economics!$AJ$2:$AJ$167,TRUE)-_xlfn.NORM.DIST(CH$30,economics!$AK$2:$AK$167,economics!$AJ$2:$AJ$167,TRUE))*economics!$AM$2:$AM$167))/(SUMPRODUCT((economics!$AG$2:$AG$167=$B55)*(economics!$D$2:$D$167="whr")*economics!$AI$2:$AI$167*(_xlfn.NORM.DIST(CH$3,economics!$AK$2:$AK$167,economics!$AJ$2:$AJ$167,TRUE)-_xlfn.NORM.DIST(CH$30,economics!$AK$2:$AK$167,economics!$AJ$2:$AJ$167,TRUE)))),"")</f>
        <v/>
      </c>
    </row>
    <row r="56" spans="1:86" x14ac:dyDescent="0.35">
      <c r="A56" t="str">
        <f t="shared" si="0"/>
        <v>water and waste 36T39</v>
      </c>
      <c r="B56" t="str">
        <f t="shared" si="0"/>
        <v>36T39</v>
      </c>
      <c r="E56" t="str">
        <f t="array" ref="E56">IFERROR((SUMPRODUCT((economics!$AG$2:$AG$167=$B56)*(economics!$D$2:$D$167="whr")*economics!$AI$2:$AI$167*(_xlfn.NORM.DIST(E$3,economics!$AK$2:$AK$167,economics!$AJ$2:$AJ$167,TRUE)-_xlfn.NORM.DIST(E$30,economics!$AK$2:$AK$167,economics!$AJ$2:$AJ$167,TRUE))*economics!$AM$2:$AM$167))/(SUMPRODUCT((economics!$AG$2:$AG$167=$B56)*(economics!$D$2:$D$167="whr")*economics!$AI$2:$AI$167*(_xlfn.NORM.DIST(E$3,economics!$AK$2:$AK$167,economics!$AJ$2:$AJ$167,TRUE)-_xlfn.NORM.DIST(E$30,economics!$AK$2:$AK$167,economics!$AJ$2:$AJ$167,TRUE)))),"")</f>
        <v/>
      </c>
      <c r="F56" t="str">
        <f t="array" ref="F56">IFERROR((SUMPRODUCT((economics!$AG$2:$AG$167=$B56)*(economics!$D$2:$D$167="whr")*economics!$AI$2:$AI$167*(_xlfn.NORM.DIST(F$3,economics!$AK$2:$AK$167,economics!$AJ$2:$AJ$167,TRUE)-_xlfn.NORM.DIST(F$30,economics!$AK$2:$AK$167,economics!$AJ$2:$AJ$167,TRUE))*economics!$AM$2:$AM$167))/(SUMPRODUCT((economics!$AG$2:$AG$167=$B56)*(economics!$D$2:$D$167="whr")*economics!$AI$2:$AI$167*(_xlfn.NORM.DIST(F$3,economics!$AK$2:$AK$167,economics!$AJ$2:$AJ$167,TRUE)-_xlfn.NORM.DIST(F$30,economics!$AK$2:$AK$167,economics!$AJ$2:$AJ$167,TRUE)))),"")</f>
        <v/>
      </c>
      <c r="G56" t="str">
        <f t="array" ref="G56">IFERROR((SUMPRODUCT((economics!$AG$2:$AG$167=$B56)*(economics!$D$2:$D$167="whr")*economics!$AI$2:$AI$167*(_xlfn.NORM.DIST(G$3,economics!$AK$2:$AK$167,economics!$AJ$2:$AJ$167,TRUE)-_xlfn.NORM.DIST(G$30,economics!$AK$2:$AK$167,economics!$AJ$2:$AJ$167,TRUE))*economics!$AM$2:$AM$167))/(SUMPRODUCT((economics!$AG$2:$AG$167=$B56)*(economics!$D$2:$D$167="whr")*economics!$AI$2:$AI$167*(_xlfn.NORM.DIST(G$3,economics!$AK$2:$AK$167,economics!$AJ$2:$AJ$167,TRUE)-_xlfn.NORM.DIST(G$30,economics!$AK$2:$AK$167,economics!$AJ$2:$AJ$167,TRUE)))),"")</f>
        <v/>
      </c>
      <c r="H56" t="str">
        <f t="array" ref="H56">IFERROR((SUMPRODUCT((economics!$AG$2:$AG$167=$B56)*(economics!$D$2:$D$167="whr")*economics!$AI$2:$AI$167*(_xlfn.NORM.DIST(H$3,economics!$AK$2:$AK$167,economics!$AJ$2:$AJ$167,TRUE)-_xlfn.NORM.DIST(H$30,economics!$AK$2:$AK$167,economics!$AJ$2:$AJ$167,TRUE))*economics!$AM$2:$AM$167))/(SUMPRODUCT((economics!$AG$2:$AG$167=$B56)*(economics!$D$2:$D$167="whr")*economics!$AI$2:$AI$167*(_xlfn.NORM.DIST(H$3,economics!$AK$2:$AK$167,economics!$AJ$2:$AJ$167,TRUE)-_xlfn.NORM.DIST(H$30,economics!$AK$2:$AK$167,economics!$AJ$2:$AJ$167,TRUE)))),"")</f>
        <v/>
      </c>
      <c r="I56" t="str">
        <f t="array" ref="I56">IFERROR((SUMPRODUCT((economics!$AG$2:$AG$167=$B56)*(economics!$D$2:$D$167="whr")*economics!$AI$2:$AI$167*(_xlfn.NORM.DIST(I$3,economics!$AK$2:$AK$167,economics!$AJ$2:$AJ$167,TRUE)-_xlfn.NORM.DIST(I$30,economics!$AK$2:$AK$167,economics!$AJ$2:$AJ$167,TRUE))*economics!$AM$2:$AM$167))/(SUMPRODUCT((economics!$AG$2:$AG$167=$B56)*(economics!$D$2:$D$167="whr")*economics!$AI$2:$AI$167*(_xlfn.NORM.DIST(I$3,economics!$AK$2:$AK$167,economics!$AJ$2:$AJ$167,TRUE)-_xlfn.NORM.DIST(I$30,economics!$AK$2:$AK$167,economics!$AJ$2:$AJ$167,TRUE)))),"")</f>
        <v/>
      </c>
      <c r="J56" t="str">
        <f t="array" ref="J56">IFERROR((SUMPRODUCT((economics!$AG$2:$AG$167=$B56)*(economics!$D$2:$D$167="whr")*economics!$AI$2:$AI$167*(_xlfn.NORM.DIST(J$3,economics!$AK$2:$AK$167,economics!$AJ$2:$AJ$167,TRUE)-_xlfn.NORM.DIST(J$30,economics!$AK$2:$AK$167,economics!$AJ$2:$AJ$167,TRUE))*economics!$AM$2:$AM$167))/(SUMPRODUCT((economics!$AG$2:$AG$167=$B56)*(economics!$D$2:$D$167="whr")*economics!$AI$2:$AI$167*(_xlfn.NORM.DIST(J$3,economics!$AK$2:$AK$167,economics!$AJ$2:$AJ$167,TRUE)-_xlfn.NORM.DIST(J$30,economics!$AK$2:$AK$167,economics!$AJ$2:$AJ$167,TRUE)))),"")</f>
        <v/>
      </c>
      <c r="K56" t="str">
        <f t="array" ref="K56">IFERROR((SUMPRODUCT((economics!$AG$2:$AG$167=$B56)*(economics!$D$2:$D$167="whr")*economics!$AI$2:$AI$167*(_xlfn.NORM.DIST(K$3,economics!$AK$2:$AK$167,economics!$AJ$2:$AJ$167,TRUE)-_xlfn.NORM.DIST(K$30,economics!$AK$2:$AK$167,economics!$AJ$2:$AJ$167,TRUE))*economics!$AM$2:$AM$167))/(SUMPRODUCT((economics!$AG$2:$AG$167=$B56)*(economics!$D$2:$D$167="whr")*economics!$AI$2:$AI$167*(_xlfn.NORM.DIST(K$3,economics!$AK$2:$AK$167,economics!$AJ$2:$AJ$167,TRUE)-_xlfn.NORM.DIST(K$30,economics!$AK$2:$AK$167,economics!$AJ$2:$AJ$167,TRUE)))),"")</f>
        <v/>
      </c>
      <c r="L56" t="str">
        <f t="array" ref="L56">IFERROR((SUMPRODUCT((economics!$AG$2:$AG$167=$B56)*(economics!$D$2:$D$167="whr")*economics!$AI$2:$AI$167*(_xlfn.NORM.DIST(L$3,economics!$AK$2:$AK$167,economics!$AJ$2:$AJ$167,TRUE)-_xlfn.NORM.DIST(L$30,economics!$AK$2:$AK$167,economics!$AJ$2:$AJ$167,TRUE))*economics!$AM$2:$AM$167))/(SUMPRODUCT((economics!$AG$2:$AG$167=$B56)*(economics!$D$2:$D$167="whr")*economics!$AI$2:$AI$167*(_xlfn.NORM.DIST(L$3,economics!$AK$2:$AK$167,economics!$AJ$2:$AJ$167,TRUE)-_xlfn.NORM.DIST(L$30,economics!$AK$2:$AK$167,economics!$AJ$2:$AJ$167,TRUE)))),"")</f>
        <v/>
      </c>
      <c r="M56" t="str">
        <f t="array" ref="M56">IFERROR((SUMPRODUCT((economics!$AG$2:$AG$167=$B56)*(economics!$D$2:$D$167="whr")*economics!$AI$2:$AI$167*(_xlfn.NORM.DIST(M$3,economics!$AK$2:$AK$167,economics!$AJ$2:$AJ$167,TRUE)-_xlfn.NORM.DIST(M$30,economics!$AK$2:$AK$167,economics!$AJ$2:$AJ$167,TRUE))*economics!$AM$2:$AM$167))/(SUMPRODUCT((economics!$AG$2:$AG$167=$B56)*(economics!$D$2:$D$167="whr")*economics!$AI$2:$AI$167*(_xlfn.NORM.DIST(M$3,economics!$AK$2:$AK$167,economics!$AJ$2:$AJ$167,TRUE)-_xlfn.NORM.DIST(M$30,economics!$AK$2:$AK$167,economics!$AJ$2:$AJ$167,TRUE)))),"")</f>
        <v/>
      </c>
      <c r="N56" t="str">
        <f t="array" ref="N56">IFERROR((SUMPRODUCT((economics!$AG$2:$AG$167=$B56)*(economics!$D$2:$D$167="whr")*economics!$AI$2:$AI$167*(_xlfn.NORM.DIST(N$3,economics!$AK$2:$AK$167,economics!$AJ$2:$AJ$167,TRUE)-_xlfn.NORM.DIST(N$30,economics!$AK$2:$AK$167,economics!$AJ$2:$AJ$167,TRUE))*economics!$AM$2:$AM$167))/(SUMPRODUCT((economics!$AG$2:$AG$167=$B56)*(economics!$D$2:$D$167="whr")*economics!$AI$2:$AI$167*(_xlfn.NORM.DIST(N$3,economics!$AK$2:$AK$167,economics!$AJ$2:$AJ$167,TRUE)-_xlfn.NORM.DIST(N$30,economics!$AK$2:$AK$167,economics!$AJ$2:$AJ$167,TRUE)))),"")</f>
        <v/>
      </c>
      <c r="O56" t="str">
        <f t="array" ref="O56">IFERROR((SUMPRODUCT((economics!$AG$2:$AG$167=$B56)*(economics!$D$2:$D$167="whr")*economics!$AI$2:$AI$167*(_xlfn.NORM.DIST(O$3,economics!$AK$2:$AK$167,economics!$AJ$2:$AJ$167,TRUE)-_xlfn.NORM.DIST(O$30,economics!$AK$2:$AK$167,economics!$AJ$2:$AJ$167,TRUE))*economics!$AM$2:$AM$167))/(SUMPRODUCT((economics!$AG$2:$AG$167=$B56)*(economics!$D$2:$D$167="whr")*economics!$AI$2:$AI$167*(_xlfn.NORM.DIST(O$3,economics!$AK$2:$AK$167,economics!$AJ$2:$AJ$167,TRUE)-_xlfn.NORM.DIST(O$30,economics!$AK$2:$AK$167,economics!$AJ$2:$AJ$167,TRUE)))),"")</f>
        <v/>
      </c>
      <c r="P56" t="str">
        <f t="array" ref="P56">IFERROR((SUMPRODUCT((economics!$AG$2:$AG$167=$B56)*(economics!$D$2:$D$167="whr")*economics!$AI$2:$AI$167*(_xlfn.NORM.DIST(P$3,economics!$AK$2:$AK$167,economics!$AJ$2:$AJ$167,TRUE)-_xlfn.NORM.DIST(P$30,economics!$AK$2:$AK$167,economics!$AJ$2:$AJ$167,TRUE))*economics!$AM$2:$AM$167))/(SUMPRODUCT((economics!$AG$2:$AG$167=$B56)*(economics!$D$2:$D$167="whr")*economics!$AI$2:$AI$167*(_xlfn.NORM.DIST(P$3,economics!$AK$2:$AK$167,economics!$AJ$2:$AJ$167,TRUE)-_xlfn.NORM.DIST(P$30,economics!$AK$2:$AK$167,economics!$AJ$2:$AJ$167,TRUE)))),"")</f>
        <v/>
      </c>
      <c r="Q56" t="str">
        <f t="array" ref="Q56">IFERROR((SUMPRODUCT((economics!$AG$2:$AG$167=$B56)*(economics!$D$2:$D$167="whr")*economics!$AI$2:$AI$167*(_xlfn.NORM.DIST(Q$3,economics!$AK$2:$AK$167,economics!$AJ$2:$AJ$167,TRUE)-_xlfn.NORM.DIST(Q$30,economics!$AK$2:$AK$167,economics!$AJ$2:$AJ$167,TRUE))*economics!$AM$2:$AM$167))/(SUMPRODUCT((economics!$AG$2:$AG$167=$B56)*(economics!$D$2:$D$167="whr")*economics!$AI$2:$AI$167*(_xlfn.NORM.DIST(Q$3,economics!$AK$2:$AK$167,economics!$AJ$2:$AJ$167,TRUE)-_xlfn.NORM.DIST(Q$30,economics!$AK$2:$AK$167,economics!$AJ$2:$AJ$167,TRUE)))),"")</f>
        <v/>
      </c>
      <c r="R56" t="str">
        <f t="array" ref="R56">IFERROR((SUMPRODUCT((economics!$AG$2:$AG$167=$B56)*(economics!$D$2:$D$167="whr")*economics!$AI$2:$AI$167*(_xlfn.NORM.DIST(R$3,economics!$AK$2:$AK$167,economics!$AJ$2:$AJ$167,TRUE)-_xlfn.NORM.DIST(R$30,economics!$AK$2:$AK$167,economics!$AJ$2:$AJ$167,TRUE))*economics!$AM$2:$AM$167))/(SUMPRODUCT((economics!$AG$2:$AG$167=$B56)*(economics!$D$2:$D$167="whr")*economics!$AI$2:$AI$167*(_xlfn.NORM.DIST(R$3,economics!$AK$2:$AK$167,economics!$AJ$2:$AJ$167,TRUE)-_xlfn.NORM.DIST(R$30,economics!$AK$2:$AK$167,economics!$AJ$2:$AJ$167,TRUE)))),"")</f>
        <v/>
      </c>
      <c r="S56" t="str">
        <f t="array" ref="S56">IFERROR((SUMPRODUCT((economics!$AG$2:$AG$167=$B56)*(economics!$D$2:$D$167="whr")*economics!$AI$2:$AI$167*(_xlfn.NORM.DIST(S$3,economics!$AK$2:$AK$167,economics!$AJ$2:$AJ$167,TRUE)-_xlfn.NORM.DIST(S$30,economics!$AK$2:$AK$167,economics!$AJ$2:$AJ$167,TRUE))*economics!$AM$2:$AM$167))/(SUMPRODUCT((economics!$AG$2:$AG$167=$B56)*(economics!$D$2:$D$167="whr")*economics!$AI$2:$AI$167*(_xlfn.NORM.DIST(S$3,economics!$AK$2:$AK$167,economics!$AJ$2:$AJ$167,TRUE)-_xlfn.NORM.DIST(S$30,economics!$AK$2:$AK$167,economics!$AJ$2:$AJ$167,TRUE)))),"")</f>
        <v/>
      </c>
      <c r="T56" t="str">
        <f t="array" ref="T56">IFERROR((SUMPRODUCT((economics!$AG$2:$AG$167=$B56)*(economics!$D$2:$D$167="whr")*economics!$AI$2:$AI$167*(_xlfn.NORM.DIST(T$3,economics!$AK$2:$AK$167,economics!$AJ$2:$AJ$167,TRUE)-_xlfn.NORM.DIST(T$30,economics!$AK$2:$AK$167,economics!$AJ$2:$AJ$167,TRUE))*economics!$AM$2:$AM$167))/(SUMPRODUCT((economics!$AG$2:$AG$167=$B56)*(economics!$D$2:$D$167="whr")*economics!$AI$2:$AI$167*(_xlfn.NORM.DIST(T$3,economics!$AK$2:$AK$167,economics!$AJ$2:$AJ$167,TRUE)-_xlfn.NORM.DIST(T$30,economics!$AK$2:$AK$167,economics!$AJ$2:$AJ$167,TRUE)))),"")</f>
        <v/>
      </c>
      <c r="U56" t="str">
        <f t="array" ref="U56">IFERROR((SUMPRODUCT((economics!$AG$2:$AG$167=$B56)*(economics!$D$2:$D$167="whr")*economics!$AI$2:$AI$167*(_xlfn.NORM.DIST(U$3,economics!$AK$2:$AK$167,economics!$AJ$2:$AJ$167,TRUE)-_xlfn.NORM.DIST(U$30,economics!$AK$2:$AK$167,economics!$AJ$2:$AJ$167,TRUE))*economics!$AM$2:$AM$167))/(SUMPRODUCT((economics!$AG$2:$AG$167=$B56)*(economics!$D$2:$D$167="whr")*economics!$AI$2:$AI$167*(_xlfn.NORM.DIST(U$3,economics!$AK$2:$AK$167,economics!$AJ$2:$AJ$167,TRUE)-_xlfn.NORM.DIST(U$30,economics!$AK$2:$AK$167,economics!$AJ$2:$AJ$167,TRUE)))),"")</f>
        <v/>
      </c>
      <c r="V56" t="str">
        <f t="array" ref="V56">IFERROR((SUMPRODUCT((economics!$AG$2:$AG$167=$B56)*(economics!$D$2:$D$167="whr")*economics!$AI$2:$AI$167*(_xlfn.NORM.DIST(V$3,economics!$AK$2:$AK$167,economics!$AJ$2:$AJ$167,TRUE)-_xlfn.NORM.DIST(V$30,economics!$AK$2:$AK$167,economics!$AJ$2:$AJ$167,TRUE))*economics!$AM$2:$AM$167))/(SUMPRODUCT((economics!$AG$2:$AG$167=$B56)*(economics!$D$2:$D$167="whr")*economics!$AI$2:$AI$167*(_xlfn.NORM.DIST(V$3,economics!$AK$2:$AK$167,economics!$AJ$2:$AJ$167,TRUE)-_xlfn.NORM.DIST(V$30,economics!$AK$2:$AK$167,economics!$AJ$2:$AJ$167,TRUE)))),"")</f>
        <v/>
      </c>
      <c r="W56" t="str">
        <f t="array" ref="W56">IFERROR((SUMPRODUCT((economics!$AG$2:$AG$167=$B56)*(economics!$D$2:$D$167="whr")*economics!$AI$2:$AI$167*(_xlfn.NORM.DIST(W$3,economics!$AK$2:$AK$167,economics!$AJ$2:$AJ$167,TRUE)-_xlfn.NORM.DIST(W$30,economics!$AK$2:$AK$167,economics!$AJ$2:$AJ$167,TRUE))*economics!$AM$2:$AM$167))/(SUMPRODUCT((economics!$AG$2:$AG$167=$B56)*(economics!$D$2:$D$167="whr")*economics!$AI$2:$AI$167*(_xlfn.NORM.DIST(W$3,economics!$AK$2:$AK$167,economics!$AJ$2:$AJ$167,TRUE)-_xlfn.NORM.DIST(W$30,economics!$AK$2:$AK$167,economics!$AJ$2:$AJ$167,TRUE)))),"")</f>
        <v/>
      </c>
      <c r="X56" t="str">
        <f t="array" ref="X56">IFERROR((SUMPRODUCT((economics!$AG$2:$AG$167=$B56)*(economics!$D$2:$D$167="whr")*economics!$AI$2:$AI$167*(_xlfn.NORM.DIST(X$3,economics!$AK$2:$AK$167,economics!$AJ$2:$AJ$167,TRUE)-_xlfn.NORM.DIST(X$30,economics!$AK$2:$AK$167,economics!$AJ$2:$AJ$167,TRUE))*economics!$AM$2:$AM$167))/(SUMPRODUCT((economics!$AG$2:$AG$167=$B56)*(economics!$D$2:$D$167="whr")*economics!$AI$2:$AI$167*(_xlfn.NORM.DIST(X$3,economics!$AK$2:$AK$167,economics!$AJ$2:$AJ$167,TRUE)-_xlfn.NORM.DIST(X$30,economics!$AK$2:$AK$167,economics!$AJ$2:$AJ$167,TRUE)))),"")</f>
        <v/>
      </c>
      <c r="Y56" t="str">
        <f t="array" ref="Y56">IFERROR((SUMPRODUCT((economics!$AG$2:$AG$167=$B56)*(economics!$D$2:$D$167="whr")*economics!$AI$2:$AI$167*(_xlfn.NORM.DIST(Y$3,economics!$AK$2:$AK$167,economics!$AJ$2:$AJ$167,TRUE)-_xlfn.NORM.DIST(Y$30,economics!$AK$2:$AK$167,economics!$AJ$2:$AJ$167,TRUE))*economics!$AM$2:$AM$167))/(SUMPRODUCT((economics!$AG$2:$AG$167=$B56)*(economics!$D$2:$D$167="whr")*economics!$AI$2:$AI$167*(_xlfn.NORM.DIST(Y$3,economics!$AK$2:$AK$167,economics!$AJ$2:$AJ$167,TRUE)-_xlfn.NORM.DIST(Y$30,economics!$AK$2:$AK$167,economics!$AJ$2:$AJ$167,TRUE)))),"")</f>
        <v/>
      </c>
      <c r="Z56" t="str">
        <f t="array" ref="Z56">IFERROR((SUMPRODUCT((economics!$AG$2:$AG$167=$B56)*(economics!$D$2:$D$167="whr")*economics!$AI$2:$AI$167*(_xlfn.NORM.DIST(Z$3,economics!$AK$2:$AK$167,economics!$AJ$2:$AJ$167,TRUE)-_xlfn.NORM.DIST(Z$30,economics!$AK$2:$AK$167,economics!$AJ$2:$AJ$167,TRUE))*economics!$AM$2:$AM$167))/(SUMPRODUCT((economics!$AG$2:$AG$167=$B56)*(economics!$D$2:$D$167="whr")*economics!$AI$2:$AI$167*(_xlfn.NORM.DIST(Z$3,economics!$AK$2:$AK$167,economics!$AJ$2:$AJ$167,TRUE)-_xlfn.NORM.DIST(Z$30,economics!$AK$2:$AK$167,economics!$AJ$2:$AJ$167,TRUE)))),"")</f>
        <v/>
      </c>
      <c r="AA56" t="str">
        <f t="array" ref="AA56">IFERROR((SUMPRODUCT((economics!$AG$2:$AG$167=$B56)*(economics!$D$2:$D$167="whr")*economics!$AI$2:$AI$167*(_xlfn.NORM.DIST(AA$3,economics!$AK$2:$AK$167,economics!$AJ$2:$AJ$167,TRUE)-_xlfn.NORM.DIST(AA$30,economics!$AK$2:$AK$167,economics!$AJ$2:$AJ$167,TRUE))*economics!$AM$2:$AM$167))/(SUMPRODUCT((economics!$AG$2:$AG$167=$B56)*(economics!$D$2:$D$167="whr")*economics!$AI$2:$AI$167*(_xlfn.NORM.DIST(AA$3,economics!$AK$2:$AK$167,economics!$AJ$2:$AJ$167,TRUE)-_xlfn.NORM.DIST(AA$30,economics!$AK$2:$AK$167,economics!$AJ$2:$AJ$167,TRUE)))),"")</f>
        <v/>
      </c>
      <c r="AB56" t="str">
        <f t="array" ref="AB56">IFERROR((SUMPRODUCT((economics!$AG$2:$AG$167=$B56)*(economics!$D$2:$D$167="whr")*economics!$AI$2:$AI$167*(_xlfn.NORM.DIST(AB$3,economics!$AK$2:$AK$167,economics!$AJ$2:$AJ$167,TRUE)-_xlfn.NORM.DIST(AB$30,economics!$AK$2:$AK$167,economics!$AJ$2:$AJ$167,TRUE))*economics!$AM$2:$AM$167))/(SUMPRODUCT((economics!$AG$2:$AG$167=$B56)*(economics!$D$2:$D$167="whr")*economics!$AI$2:$AI$167*(_xlfn.NORM.DIST(AB$3,economics!$AK$2:$AK$167,economics!$AJ$2:$AJ$167,TRUE)-_xlfn.NORM.DIST(AB$30,economics!$AK$2:$AK$167,economics!$AJ$2:$AJ$167,TRUE)))),"")</f>
        <v/>
      </c>
      <c r="AC56" t="str">
        <f t="array" ref="AC56">IFERROR((SUMPRODUCT((economics!$AG$2:$AG$167=$B56)*(economics!$D$2:$D$167="whr")*economics!$AI$2:$AI$167*(_xlfn.NORM.DIST(AC$3,economics!$AK$2:$AK$167,economics!$AJ$2:$AJ$167,TRUE)-_xlfn.NORM.DIST(AC$30,economics!$AK$2:$AK$167,economics!$AJ$2:$AJ$167,TRUE))*economics!$AM$2:$AM$167))/(SUMPRODUCT((economics!$AG$2:$AG$167=$B56)*(economics!$D$2:$D$167="whr")*economics!$AI$2:$AI$167*(_xlfn.NORM.DIST(AC$3,economics!$AK$2:$AK$167,economics!$AJ$2:$AJ$167,TRUE)-_xlfn.NORM.DIST(AC$30,economics!$AK$2:$AK$167,economics!$AJ$2:$AJ$167,TRUE)))),"")</f>
        <v/>
      </c>
      <c r="AD56" t="str">
        <f t="array" ref="AD56">IFERROR((SUMPRODUCT((economics!$AG$2:$AG$167=$B56)*(economics!$D$2:$D$167="whr")*economics!$AI$2:$AI$167*(_xlfn.NORM.DIST(AD$3,economics!$AK$2:$AK$167,economics!$AJ$2:$AJ$167,TRUE)-_xlfn.NORM.DIST(AD$30,economics!$AK$2:$AK$167,economics!$AJ$2:$AJ$167,TRUE))*economics!$AM$2:$AM$167))/(SUMPRODUCT((economics!$AG$2:$AG$167=$B56)*(economics!$D$2:$D$167="whr")*economics!$AI$2:$AI$167*(_xlfn.NORM.DIST(AD$3,economics!$AK$2:$AK$167,economics!$AJ$2:$AJ$167,TRUE)-_xlfn.NORM.DIST(AD$30,economics!$AK$2:$AK$167,economics!$AJ$2:$AJ$167,TRUE)))),"")</f>
        <v/>
      </c>
      <c r="AE56" t="str">
        <f t="array" ref="AE56">IFERROR((SUMPRODUCT((economics!$AG$2:$AG$167=$B56)*(economics!$D$2:$D$167="whr")*economics!$AI$2:$AI$167*(_xlfn.NORM.DIST(AE$3,economics!$AK$2:$AK$167,economics!$AJ$2:$AJ$167,TRUE)-_xlfn.NORM.DIST(AE$30,economics!$AK$2:$AK$167,economics!$AJ$2:$AJ$167,TRUE))*economics!$AM$2:$AM$167))/(SUMPRODUCT((economics!$AG$2:$AG$167=$B56)*(economics!$D$2:$D$167="whr")*economics!$AI$2:$AI$167*(_xlfn.NORM.DIST(AE$3,economics!$AK$2:$AK$167,economics!$AJ$2:$AJ$167,TRUE)-_xlfn.NORM.DIST(AE$30,economics!$AK$2:$AK$167,economics!$AJ$2:$AJ$167,TRUE)))),"")</f>
        <v/>
      </c>
      <c r="AF56" t="str">
        <f t="array" ref="AF56">IFERROR((SUMPRODUCT((economics!$AG$2:$AG$167=$B56)*(economics!$D$2:$D$167="whr")*economics!$AI$2:$AI$167*(_xlfn.NORM.DIST(AF$3,economics!$AK$2:$AK$167,economics!$AJ$2:$AJ$167,TRUE)-_xlfn.NORM.DIST(AF$30,economics!$AK$2:$AK$167,economics!$AJ$2:$AJ$167,TRUE))*economics!$AM$2:$AM$167))/(SUMPRODUCT((economics!$AG$2:$AG$167=$B56)*(economics!$D$2:$D$167="whr")*economics!$AI$2:$AI$167*(_xlfn.NORM.DIST(AF$3,economics!$AK$2:$AK$167,economics!$AJ$2:$AJ$167,TRUE)-_xlfn.NORM.DIST(AF$30,economics!$AK$2:$AK$167,economics!$AJ$2:$AJ$167,TRUE)))),"")</f>
        <v/>
      </c>
      <c r="AG56" t="str">
        <f t="array" ref="AG56">IFERROR((SUMPRODUCT((economics!$AG$2:$AG$167=$B56)*(economics!$D$2:$D$167="whr")*economics!$AI$2:$AI$167*(_xlfn.NORM.DIST(AG$3,economics!$AK$2:$AK$167,economics!$AJ$2:$AJ$167,TRUE)-_xlfn.NORM.DIST(AG$30,economics!$AK$2:$AK$167,economics!$AJ$2:$AJ$167,TRUE))*economics!$AM$2:$AM$167))/(SUMPRODUCT((economics!$AG$2:$AG$167=$B56)*(economics!$D$2:$D$167="whr")*economics!$AI$2:$AI$167*(_xlfn.NORM.DIST(AG$3,economics!$AK$2:$AK$167,economics!$AJ$2:$AJ$167,TRUE)-_xlfn.NORM.DIST(AG$30,economics!$AK$2:$AK$167,economics!$AJ$2:$AJ$167,TRUE)))),"")</f>
        <v/>
      </c>
      <c r="AH56" t="str">
        <f t="array" ref="AH56">IFERROR((SUMPRODUCT((economics!$AG$2:$AG$167=$B56)*(economics!$D$2:$D$167="whr")*economics!$AI$2:$AI$167*(_xlfn.NORM.DIST(AH$3,economics!$AK$2:$AK$167,economics!$AJ$2:$AJ$167,TRUE)-_xlfn.NORM.DIST(AH$30,economics!$AK$2:$AK$167,economics!$AJ$2:$AJ$167,TRUE))*economics!$AM$2:$AM$167))/(SUMPRODUCT((economics!$AG$2:$AG$167=$B56)*(economics!$D$2:$D$167="whr")*economics!$AI$2:$AI$167*(_xlfn.NORM.DIST(AH$3,economics!$AK$2:$AK$167,economics!$AJ$2:$AJ$167,TRUE)-_xlfn.NORM.DIST(AH$30,economics!$AK$2:$AK$167,economics!$AJ$2:$AJ$167,TRUE)))),"")</f>
        <v/>
      </c>
      <c r="AI56" t="str">
        <f t="array" ref="AI56">IFERROR((SUMPRODUCT((economics!$AG$2:$AG$167=$B56)*(economics!$D$2:$D$167="whr")*economics!$AI$2:$AI$167*(_xlfn.NORM.DIST(AI$3,economics!$AK$2:$AK$167,economics!$AJ$2:$AJ$167,TRUE)-_xlfn.NORM.DIST(AI$30,economics!$AK$2:$AK$167,economics!$AJ$2:$AJ$167,TRUE))*economics!$AM$2:$AM$167))/(SUMPRODUCT((economics!$AG$2:$AG$167=$B56)*(economics!$D$2:$D$167="whr")*economics!$AI$2:$AI$167*(_xlfn.NORM.DIST(AI$3,economics!$AK$2:$AK$167,economics!$AJ$2:$AJ$167,TRUE)-_xlfn.NORM.DIST(AI$30,economics!$AK$2:$AK$167,economics!$AJ$2:$AJ$167,TRUE)))),"")</f>
        <v/>
      </c>
      <c r="AJ56" t="str">
        <f t="array" ref="AJ56">IFERROR((SUMPRODUCT((economics!$AG$2:$AG$167=$B56)*(economics!$D$2:$D$167="whr")*economics!$AI$2:$AI$167*(_xlfn.NORM.DIST(AJ$3,economics!$AK$2:$AK$167,economics!$AJ$2:$AJ$167,TRUE)-_xlfn.NORM.DIST(AJ$30,economics!$AK$2:$AK$167,economics!$AJ$2:$AJ$167,TRUE))*economics!$AM$2:$AM$167))/(SUMPRODUCT((economics!$AG$2:$AG$167=$B56)*(economics!$D$2:$D$167="whr")*economics!$AI$2:$AI$167*(_xlfn.NORM.DIST(AJ$3,economics!$AK$2:$AK$167,economics!$AJ$2:$AJ$167,TRUE)-_xlfn.NORM.DIST(AJ$30,economics!$AK$2:$AK$167,economics!$AJ$2:$AJ$167,TRUE)))),"")</f>
        <v/>
      </c>
      <c r="AK56" t="str">
        <f t="array" ref="AK56">IFERROR((SUMPRODUCT((economics!$AG$2:$AG$167=$B56)*(economics!$D$2:$D$167="whr")*economics!$AI$2:$AI$167*(_xlfn.NORM.DIST(AK$3,economics!$AK$2:$AK$167,economics!$AJ$2:$AJ$167,TRUE)-_xlfn.NORM.DIST(AK$30,economics!$AK$2:$AK$167,economics!$AJ$2:$AJ$167,TRUE))*economics!$AM$2:$AM$167))/(SUMPRODUCT((economics!$AG$2:$AG$167=$B56)*(economics!$D$2:$D$167="whr")*economics!$AI$2:$AI$167*(_xlfn.NORM.DIST(AK$3,economics!$AK$2:$AK$167,economics!$AJ$2:$AJ$167,TRUE)-_xlfn.NORM.DIST(AK$30,economics!$AK$2:$AK$167,economics!$AJ$2:$AJ$167,TRUE)))),"")</f>
        <v/>
      </c>
      <c r="AL56" t="str">
        <f t="array" ref="AL56">IFERROR((SUMPRODUCT((economics!$AG$2:$AG$167=$B56)*(economics!$D$2:$D$167="whr")*economics!$AI$2:$AI$167*(_xlfn.NORM.DIST(AL$3,economics!$AK$2:$AK$167,economics!$AJ$2:$AJ$167,TRUE)-_xlfn.NORM.DIST(AL$30,economics!$AK$2:$AK$167,economics!$AJ$2:$AJ$167,TRUE))*economics!$AM$2:$AM$167))/(SUMPRODUCT((economics!$AG$2:$AG$167=$B56)*(economics!$D$2:$D$167="whr")*economics!$AI$2:$AI$167*(_xlfn.NORM.DIST(AL$3,economics!$AK$2:$AK$167,economics!$AJ$2:$AJ$167,TRUE)-_xlfn.NORM.DIST(AL$30,economics!$AK$2:$AK$167,economics!$AJ$2:$AJ$167,TRUE)))),"")</f>
        <v/>
      </c>
      <c r="AM56" t="str">
        <f t="array" ref="AM56">IFERROR((SUMPRODUCT((economics!$AG$2:$AG$167=$B56)*(economics!$D$2:$D$167="whr")*economics!$AI$2:$AI$167*(_xlfn.NORM.DIST(AM$3,economics!$AK$2:$AK$167,economics!$AJ$2:$AJ$167,TRUE)-_xlfn.NORM.DIST(AM$30,economics!$AK$2:$AK$167,economics!$AJ$2:$AJ$167,TRUE))*economics!$AM$2:$AM$167))/(SUMPRODUCT((economics!$AG$2:$AG$167=$B56)*(economics!$D$2:$D$167="whr")*economics!$AI$2:$AI$167*(_xlfn.NORM.DIST(AM$3,economics!$AK$2:$AK$167,economics!$AJ$2:$AJ$167,TRUE)-_xlfn.NORM.DIST(AM$30,economics!$AK$2:$AK$167,economics!$AJ$2:$AJ$167,TRUE)))),"")</f>
        <v/>
      </c>
      <c r="AN56" t="str">
        <f t="array" ref="AN56">IFERROR((SUMPRODUCT((economics!$AG$2:$AG$167=$B56)*(economics!$D$2:$D$167="whr")*economics!$AI$2:$AI$167*(_xlfn.NORM.DIST(AN$3,economics!$AK$2:$AK$167,economics!$AJ$2:$AJ$167,TRUE)-_xlfn.NORM.DIST(AN$30,economics!$AK$2:$AK$167,economics!$AJ$2:$AJ$167,TRUE))*economics!$AM$2:$AM$167))/(SUMPRODUCT((economics!$AG$2:$AG$167=$B56)*(economics!$D$2:$D$167="whr")*economics!$AI$2:$AI$167*(_xlfn.NORM.DIST(AN$3,economics!$AK$2:$AK$167,economics!$AJ$2:$AJ$167,TRUE)-_xlfn.NORM.DIST(AN$30,economics!$AK$2:$AK$167,economics!$AJ$2:$AJ$167,TRUE)))),"")</f>
        <v/>
      </c>
      <c r="AO56" t="str">
        <f t="array" ref="AO56">IFERROR((SUMPRODUCT((economics!$AG$2:$AG$167=$B56)*(economics!$D$2:$D$167="whr")*economics!$AI$2:$AI$167*(_xlfn.NORM.DIST(AO$3,economics!$AK$2:$AK$167,economics!$AJ$2:$AJ$167,TRUE)-_xlfn.NORM.DIST(AO$30,economics!$AK$2:$AK$167,economics!$AJ$2:$AJ$167,TRUE))*economics!$AM$2:$AM$167))/(SUMPRODUCT((economics!$AG$2:$AG$167=$B56)*(economics!$D$2:$D$167="whr")*economics!$AI$2:$AI$167*(_xlfn.NORM.DIST(AO$3,economics!$AK$2:$AK$167,economics!$AJ$2:$AJ$167,TRUE)-_xlfn.NORM.DIST(AO$30,economics!$AK$2:$AK$167,economics!$AJ$2:$AJ$167,TRUE)))),"")</f>
        <v/>
      </c>
      <c r="AP56" t="str">
        <f t="array" ref="AP56">IFERROR((SUMPRODUCT((economics!$AG$2:$AG$167=$B56)*(economics!$D$2:$D$167="whr")*economics!$AI$2:$AI$167*(_xlfn.NORM.DIST(AP$3,economics!$AK$2:$AK$167,economics!$AJ$2:$AJ$167,TRUE)-_xlfn.NORM.DIST(AP$30,economics!$AK$2:$AK$167,economics!$AJ$2:$AJ$167,TRUE))*economics!$AM$2:$AM$167))/(SUMPRODUCT((economics!$AG$2:$AG$167=$B56)*(economics!$D$2:$D$167="whr")*economics!$AI$2:$AI$167*(_xlfn.NORM.DIST(AP$3,economics!$AK$2:$AK$167,economics!$AJ$2:$AJ$167,TRUE)-_xlfn.NORM.DIST(AP$30,economics!$AK$2:$AK$167,economics!$AJ$2:$AJ$167,TRUE)))),"")</f>
        <v/>
      </c>
      <c r="AQ56" t="str">
        <f t="array" ref="AQ56">IFERROR((SUMPRODUCT((economics!$AG$2:$AG$167=$B56)*(economics!$D$2:$D$167="whr")*economics!$AI$2:$AI$167*(_xlfn.NORM.DIST(AQ$3,economics!$AK$2:$AK$167,economics!$AJ$2:$AJ$167,TRUE)-_xlfn.NORM.DIST(AQ$30,economics!$AK$2:$AK$167,economics!$AJ$2:$AJ$167,TRUE))*economics!$AM$2:$AM$167))/(SUMPRODUCT((economics!$AG$2:$AG$167=$B56)*(economics!$D$2:$D$167="whr")*economics!$AI$2:$AI$167*(_xlfn.NORM.DIST(AQ$3,economics!$AK$2:$AK$167,economics!$AJ$2:$AJ$167,TRUE)-_xlfn.NORM.DIST(AQ$30,economics!$AK$2:$AK$167,economics!$AJ$2:$AJ$167,TRUE)))),"")</f>
        <v/>
      </c>
      <c r="AR56" t="str">
        <f t="array" ref="AR56">IFERROR((SUMPRODUCT((economics!$AG$2:$AG$167=$B56)*(economics!$D$2:$D$167="whr")*economics!$AI$2:$AI$167*(_xlfn.NORM.DIST(AR$3,economics!$AK$2:$AK$167,economics!$AJ$2:$AJ$167,TRUE)-_xlfn.NORM.DIST(AR$30,economics!$AK$2:$AK$167,economics!$AJ$2:$AJ$167,TRUE))*economics!$AM$2:$AM$167))/(SUMPRODUCT((economics!$AG$2:$AG$167=$B56)*(economics!$D$2:$D$167="whr")*economics!$AI$2:$AI$167*(_xlfn.NORM.DIST(AR$3,economics!$AK$2:$AK$167,economics!$AJ$2:$AJ$167,TRUE)-_xlfn.NORM.DIST(AR$30,economics!$AK$2:$AK$167,economics!$AJ$2:$AJ$167,TRUE)))),"")</f>
        <v/>
      </c>
      <c r="AS56" t="str">
        <f t="array" ref="AS56">IFERROR((SUMPRODUCT((economics!$AG$2:$AG$167=$B56)*(economics!$D$2:$D$167="whr")*economics!$AI$2:$AI$167*(_xlfn.NORM.DIST(AS$3,economics!$AK$2:$AK$167,economics!$AJ$2:$AJ$167,TRUE)-_xlfn.NORM.DIST(AS$30,economics!$AK$2:$AK$167,economics!$AJ$2:$AJ$167,TRUE))*economics!$AM$2:$AM$167))/(SUMPRODUCT((economics!$AG$2:$AG$167=$B56)*(economics!$D$2:$D$167="whr")*economics!$AI$2:$AI$167*(_xlfn.NORM.DIST(AS$3,economics!$AK$2:$AK$167,economics!$AJ$2:$AJ$167,TRUE)-_xlfn.NORM.DIST(AS$30,economics!$AK$2:$AK$167,economics!$AJ$2:$AJ$167,TRUE)))),"")</f>
        <v/>
      </c>
      <c r="AT56" t="str">
        <f t="array" ref="AT56">IFERROR((SUMPRODUCT((economics!$AG$2:$AG$167=$B56)*(economics!$D$2:$D$167="whr")*economics!$AI$2:$AI$167*(_xlfn.NORM.DIST(AT$3,economics!$AK$2:$AK$167,economics!$AJ$2:$AJ$167,TRUE)-_xlfn.NORM.DIST(AT$30,economics!$AK$2:$AK$167,economics!$AJ$2:$AJ$167,TRUE))*economics!$AM$2:$AM$167))/(SUMPRODUCT((economics!$AG$2:$AG$167=$B56)*(economics!$D$2:$D$167="whr")*economics!$AI$2:$AI$167*(_xlfn.NORM.DIST(AT$3,economics!$AK$2:$AK$167,economics!$AJ$2:$AJ$167,TRUE)-_xlfn.NORM.DIST(AT$30,economics!$AK$2:$AK$167,economics!$AJ$2:$AJ$167,TRUE)))),"")</f>
        <v/>
      </c>
      <c r="AU56" t="str">
        <f t="array" ref="AU56">IFERROR((SUMPRODUCT((economics!$AG$2:$AG$167=$B56)*(economics!$D$2:$D$167="whr")*economics!$AI$2:$AI$167*(_xlfn.NORM.DIST(AU$3,economics!$AK$2:$AK$167,economics!$AJ$2:$AJ$167,TRUE)-_xlfn.NORM.DIST(AU$30,economics!$AK$2:$AK$167,economics!$AJ$2:$AJ$167,TRUE))*economics!$AM$2:$AM$167))/(SUMPRODUCT((economics!$AG$2:$AG$167=$B56)*(economics!$D$2:$D$167="whr")*economics!$AI$2:$AI$167*(_xlfn.NORM.DIST(AU$3,economics!$AK$2:$AK$167,economics!$AJ$2:$AJ$167,TRUE)-_xlfn.NORM.DIST(AU$30,economics!$AK$2:$AK$167,economics!$AJ$2:$AJ$167,TRUE)))),"")</f>
        <v/>
      </c>
      <c r="AV56" t="str">
        <f t="array" ref="AV56">IFERROR((SUMPRODUCT((economics!$AG$2:$AG$167=$B56)*(economics!$D$2:$D$167="whr")*economics!$AI$2:$AI$167*(_xlfn.NORM.DIST(AV$3,economics!$AK$2:$AK$167,economics!$AJ$2:$AJ$167,TRUE)-_xlfn.NORM.DIST(AV$30,economics!$AK$2:$AK$167,economics!$AJ$2:$AJ$167,TRUE))*economics!$AM$2:$AM$167))/(SUMPRODUCT((economics!$AG$2:$AG$167=$B56)*(economics!$D$2:$D$167="whr")*economics!$AI$2:$AI$167*(_xlfn.NORM.DIST(AV$3,economics!$AK$2:$AK$167,economics!$AJ$2:$AJ$167,TRUE)-_xlfn.NORM.DIST(AV$30,economics!$AK$2:$AK$167,economics!$AJ$2:$AJ$167,TRUE)))),"")</f>
        <v/>
      </c>
      <c r="AW56" t="str">
        <f t="array" ref="AW56">IFERROR((SUMPRODUCT((economics!$AG$2:$AG$167=$B56)*(economics!$D$2:$D$167="whr")*economics!$AI$2:$AI$167*(_xlfn.NORM.DIST(AW$3,economics!$AK$2:$AK$167,economics!$AJ$2:$AJ$167,TRUE)-_xlfn.NORM.DIST(AW$30,economics!$AK$2:$AK$167,economics!$AJ$2:$AJ$167,TRUE))*economics!$AM$2:$AM$167))/(SUMPRODUCT((economics!$AG$2:$AG$167=$B56)*(economics!$D$2:$D$167="whr")*economics!$AI$2:$AI$167*(_xlfn.NORM.DIST(AW$3,economics!$AK$2:$AK$167,economics!$AJ$2:$AJ$167,TRUE)-_xlfn.NORM.DIST(AW$30,economics!$AK$2:$AK$167,economics!$AJ$2:$AJ$167,TRUE)))),"")</f>
        <v/>
      </c>
      <c r="AX56" t="str">
        <f t="array" ref="AX56">IFERROR((SUMPRODUCT((economics!$AG$2:$AG$167=$B56)*(economics!$D$2:$D$167="whr")*economics!$AI$2:$AI$167*(_xlfn.NORM.DIST(AX$3,economics!$AK$2:$AK$167,economics!$AJ$2:$AJ$167,TRUE)-_xlfn.NORM.DIST(AX$30,economics!$AK$2:$AK$167,economics!$AJ$2:$AJ$167,TRUE))*economics!$AM$2:$AM$167))/(SUMPRODUCT((economics!$AG$2:$AG$167=$B56)*(economics!$D$2:$D$167="whr")*economics!$AI$2:$AI$167*(_xlfn.NORM.DIST(AX$3,economics!$AK$2:$AK$167,economics!$AJ$2:$AJ$167,TRUE)-_xlfn.NORM.DIST(AX$30,economics!$AK$2:$AK$167,economics!$AJ$2:$AJ$167,TRUE)))),"")</f>
        <v/>
      </c>
      <c r="AY56" t="str">
        <f t="array" ref="AY56">IFERROR((SUMPRODUCT((economics!$AG$2:$AG$167=$B56)*(economics!$D$2:$D$167="whr")*economics!$AI$2:$AI$167*(_xlfn.NORM.DIST(AY$3,economics!$AK$2:$AK$167,economics!$AJ$2:$AJ$167,TRUE)-_xlfn.NORM.DIST(AY$30,economics!$AK$2:$AK$167,economics!$AJ$2:$AJ$167,TRUE))*economics!$AM$2:$AM$167))/(SUMPRODUCT((economics!$AG$2:$AG$167=$B56)*(economics!$D$2:$D$167="whr")*economics!$AI$2:$AI$167*(_xlfn.NORM.DIST(AY$3,economics!$AK$2:$AK$167,economics!$AJ$2:$AJ$167,TRUE)-_xlfn.NORM.DIST(AY$30,economics!$AK$2:$AK$167,economics!$AJ$2:$AJ$167,TRUE)))),"")</f>
        <v/>
      </c>
      <c r="AZ56" t="str">
        <f t="array" ref="AZ56">IFERROR((SUMPRODUCT((economics!$AG$2:$AG$167=$B56)*(economics!$D$2:$D$167="whr")*economics!$AI$2:$AI$167*(_xlfn.NORM.DIST(AZ$3,economics!$AK$2:$AK$167,economics!$AJ$2:$AJ$167,TRUE)-_xlfn.NORM.DIST(AZ$30,economics!$AK$2:$AK$167,economics!$AJ$2:$AJ$167,TRUE))*economics!$AM$2:$AM$167))/(SUMPRODUCT((economics!$AG$2:$AG$167=$B56)*(economics!$D$2:$D$167="whr")*economics!$AI$2:$AI$167*(_xlfn.NORM.DIST(AZ$3,economics!$AK$2:$AK$167,economics!$AJ$2:$AJ$167,TRUE)-_xlfn.NORM.DIST(AZ$30,economics!$AK$2:$AK$167,economics!$AJ$2:$AJ$167,TRUE)))),"")</f>
        <v/>
      </c>
      <c r="BA56" t="str">
        <f t="array" ref="BA56">IFERROR((SUMPRODUCT((economics!$AG$2:$AG$167=$B56)*(economics!$D$2:$D$167="whr")*economics!$AI$2:$AI$167*(_xlfn.NORM.DIST(BA$3,economics!$AK$2:$AK$167,economics!$AJ$2:$AJ$167,TRUE)-_xlfn.NORM.DIST(BA$30,economics!$AK$2:$AK$167,economics!$AJ$2:$AJ$167,TRUE))*economics!$AM$2:$AM$167))/(SUMPRODUCT((economics!$AG$2:$AG$167=$B56)*(economics!$D$2:$D$167="whr")*economics!$AI$2:$AI$167*(_xlfn.NORM.DIST(BA$3,economics!$AK$2:$AK$167,economics!$AJ$2:$AJ$167,TRUE)-_xlfn.NORM.DIST(BA$30,economics!$AK$2:$AK$167,economics!$AJ$2:$AJ$167,TRUE)))),"")</f>
        <v/>
      </c>
      <c r="BB56" t="str">
        <f t="array" ref="BB56">IFERROR((SUMPRODUCT((economics!$AG$2:$AG$167=$B56)*(economics!$D$2:$D$167="whr")*economics!$AI$2:$AI$167*(_xlfn.NORM.DIST(BB$3,economics!$AK$2:$AK$167,economics!$AJ$2:$AJ$167,TRUE)-_xlfn.NORM.DIST(BB$30,economics!$AK$2:$AK$167,economics!$AJ$2:$AJ$167,TRUE))*economics!$AM$2:$AM$167))/(SUMPRODUCT((economics!$AG$2:$AG$167=$B56)*(economics!$D$2:$D$167="whr")*economics!$AI$2:$AI$167*(_xlfn.NORM.DIST(BB$3,economics!$AK$2:$AK$167,economics!$AJ$2:$AJ$167,TRUE)-_xlfn.NORM.DIST(BB$30,economics!$AK$2:$AK$167,economics!$AJ$2:$AJ$167,TRUE)))),"")</f>
        <v/>
      </c>
      <c r="BC56" t="str">
        <f t="array" ref="BC56">IFERROR((SUMPRODUCT((economics!$AG$2:$AG$167=$B56)*(economics!$D$2:$D$167="whr")*economics!$AI$2:$AI$167*(_xlfn.NORM.DIST(BC$3,economics!$AK$2:$AK$167,economics!$AJ$2:$AJ$167,TRUE)-_xlfn.NORM.DIST(BC$30,economics!$AK$2:$AK$167,economics!$AJ$2:$AJ$167,TRUE))*economics!$AM$2:$AM$167))/(SUMPRODUCT((economics!$AG$2:$AG$167=$B56)*(economics!$D$2:$D$167="whr")*economics!$AI$2:$AI$167*(_xlfn.NORM.DIST(BC$3,economics!$AK$2:$AK$167,economics!$AJ$2:$AJ$167,TRUE)-_xlfn.NORM.DIST(BC$30,economics!$AK$2:$AK$167,economics!$AJ$2:$AJ$167,TRUE)))),"")</f>
        <v/>
      </c>
      <c r="BD56" t="str">
        <f t="array" ref="BD56">IFERROR((SUMPRODUCT((economics!$AG$2:$AG$167=$B56)*(economics!$D$2:$D$167="whr")*economics!$AI$2:$AI$167*(_xlfn.NORM.DIST(BD$3,economics!$AK$2:$AK$167,economics!$AJ$2:$AJ$167,TRUE)-_xlfn.NORM.DIST(BD$30,economics!$AK$2:$AK$167,economics!$AJ$2:$AJ$167,TRUE))*economics!$AM$2:$AM$167))/(SUMPRODUCT((economics!$AG$2:$AG$167=$B56)*(economics!$D$2:$D$167="whr")*economics!$AI$2:$AI$167*(_xlfn.NORM.DIST(BD$3,economics!$AK$2:$AK$167,economics!$AJ$2:$AJ$167,TRUE)-_xlfn.NORM.DIST(BD$30,economics!$AK$2:$AK$167,economics!$AJ$2:$AJ$167,TRUE)))),"")</f>
        <v/>
      </c>
      <c r="BE56" t="str">
        <f t="array" ref="BE56">IFERROR((SUMPRODUCT((economics!$AG$2:$AG$167=$B56)*(economics!$D$2:$D$167="whr")*economics!$AI$2:$AI$167*(_xlfn.NORM.DIST(BE$3,economics!$AK$2:$AK$167,economics!$AJ$2:$AJ$167,TRUE)-_xlfn.NORM.DIST(BE$30,economics!$AK$2:$AK$167,economics!$AJ$2:$AJ$167,TRUE))*economics!$AM$2:$AM$167))/(SUMPRODUCT((economics!$AG$2:$AG$167=$B56)*(economics!$D$2:$D$167="whr")*economics!$AI$2:$AI$167*(_xlfn.NORM.DIST(BE$3,economics!$AK$2:$AK$167,economics!$AJ$2:$AJ$167,TRUE)-_xlfn.NORM.DIST(BE$30,economics!$AK$2:$AK$167,economics!$AJ$2:$AJ$167,TRUE)))),"")</f>
        <v/>
      </c>
      <c r="BF56" t="str">
        <f t="array" ref="BF56">IFERROR((SUMPRODUCT((economics!$AG$2:$AG$167=$B56)*(economics!$D$2:$D$167="whr")*economics!$AI$2:$AI$167*(_xlfn.NORM.DIST(BF$3,economics!$AK$2:$AK$167,economics!$AJ$2:$AJ$167,TRUE)-_xlfn.NORM.DIST(BF$30,economics!$AK$2:$AK$167,economics!$AJ$2:$AJ$167,TRUE))*economics!$AM$2:$AM$167))/(SUMPRODUCT((economics!$AG$2:$AG$167=$B56)*(economics!$D$2:$D$167="whr")*economics!$AI$2:$AI$167*(_xlfn.NORM.DIST(BF$3,economics!$AK$2:$AK$167,economics!$AJ$2:$AJ$167,TRUE)-_xlfn.NORM.DIST(BF$30,economics!$AK$2:$AK$167,economics!$AJ$2:$AJ$167,TRUE)))),"")</f>
        <v/>
      </c>
      <c r="BG56" t="str">
        <f t="array" ref="BG56">IFERROR((SUMPRODUCT((economics!$AG$2:$AG$167=$B56)*(economics!$D$2:$D$167="whr")*economics!$AI$2:$AI$167*(_xlfn.NORM.DIST(BG$3,economics!$AK$2:$AK$167,economics!$AJ$2:$AJ$167,TRUE)-_xlfn.NORM.DIST(BG$30,economics!$AK$2:$AK$167,economics!$AJ$2:$AJ$167,TRUE))*economics!$AM$2:$AM$167))/(SUMPRODUCT((economics!$AG$2:$AG$167=$B56)*(economics!$D$2:$D$167="whr")*economics!$AI$2:$AI$167*(_xlfn.NORM.DIST(BG$3,economics!$AK$2:$AK$167,economics!$AJ$2:$AJ$167,TRUE)-_xlfn.NORM.DIST(BG$30,economics!$AK$2:$AK$167,economics!$AJ$2:$AJ$167,TRUE)))),"")</f>
        <v/>
      </c>
      <c r="BH56" t="str">
        <f t="array" ref="BH56">IFERROR((SUMPRODUCT((economics!$AG$2:$AG$167=$B56)*(economics!$D$2:$D$167="whr")*economics!$AI$2:$AI$167*(_xlfn.NORM.DIST(BH$3,economics!$AK$2:$AK$167,economics!$AJ$2:$AJ$167,TRUE)-_xlfn.NORM.DIST(BH$30,economics!$AK$2:$AK$167,economics!$AJ$2:$AJ$167,TRUE))*economics!$AM$2:$AM$167))/(SUMPRODUCT((economics!$AG$2:$AG$167=$B56)*(economics!$D$2:$D$167="whr")*economics!$AI$2:$AI$167*(_xlfn.NORM.DIST(BH$3,economics!$AK$2:$AK$167,economics!$AJ$2:$AJ$167,TRUE)-_xlfn.NORM.DIST(BH$30,economics!$AK$2:$AK$167,economics!$AJ$2:$AJ$167,TRUE)))),"")</f>
        <v/>
      </c>
      <c r="BI56" t="str">
        <f t="array" ref="BI56">IFERROR((SUMPRODUCT((economics!$AG$2:$AG$167=$B56)*(economics!$D$2:$D$167="whr")*economics!$AI$2:$AI$167*(_xlfn.NORM.DIST(BI$3,economics!$AK$2:$AK$167,economics!$AJ$2:$AJ$167,TRUE)-_xlfn.NORM.DIST(BI$30,economics!$AK$2:$AK$167,economics!$AJ$2:$AJ$167,TRUE))*economics!$AM$2:$AM$167))/(SUMPRODUCT((economics!$AG$2:$AG$167=$B56)*(economics!$D$2:$D$167="whr")*economics!$AI$2:$AI$167*(_xlfn.NORM.DIST(BI$3,economics!$AK$2:$AK$167,economics!$AJ$2:$AJ$167,TRUE)-_xlfn.NORM.DIST(BI$30,economics!$AK$2:$AK$167,economics!$AJ$2:$AJ$167,TRUE)))),"")</f>
        <v/>
      </c>
      <c r="BJ56" t="str">
        <f t="array" ref="BJ56">IFERROR((SUMPRODUCT((economics!$AG$2:$AG$167=$B56)*(economics!$D$2:$D$167="whr")*economics!$AI$2:$AI$167*(_xlfn.NORM.DIST(BJ$3,economics!$AK$2:$AK$167,economics!$AJ$2:$AJ$167,TRUE)-_xlfn.NORM.DIST(BJ$30,economics!$AK$2:$AK$167,economics!$AJ$2:$AJ$167,TRUE))*economics!$AM$2:$AM$167))/(SUMPRODUCT((economics!$AG$2:$AG$167=$B56)*(economics!$D$2:$D$167="whr")*economics!$AI$2:$AI$167*(_xlfn.NORM.DIST(BJ$3,economics!$AK$2:$AK$167,economics!$AJ$2:$AJ$167,TRUE)-_xlfn.NORM.DIST(BJ$30,economics!$AK$2:$AK$167,economics!$AJ$2:$AJ$167,TRUE)))),"")</f>
        <v/>
      </c>
      <c r="BK56" t="str">
        <f t="array" ref="BK56">IFERROR((SUMPRODUCT((economics!$AG$2:$AG$167=$B56)*(economics!$D$2:$D$167="whr")*economics!$AI$2:$AI$167*(_xlfn.NORM.DIST(BK$3,economics!$AK$2:$AK$167,economics!$AJ$2:$AJ$167,TRUE)-_xlfn.NORM.DIST(BK$30,economics!$AK$2:$AK$167,economics!$AJ$2:$AJ$167,TRUE))*economics!$AM$2:$AM$167))/(SUMPRODUCT((economics!$AG$2:$AG$167=$B56)*(economics!$D$2:$D$167="whr")*economics!$AI$2:$AI$167*(_xlfn.NORM.DIST(BK$3,economics!$AK$2:$AK$167,economics!$AJ$2:$AJ$167,TRUE)-_xlfn.NORM.DIST(BK$30,economics!$AK$2:$AK$167,economics!$AJ$2:$AJ$167,TRUE)))),"")</f>
        <v/>
      </c>
      <c r="BL56" t="str">
        <f t="array" ref="BL56">IFERROR((SUMPRODUCT((economics!$AG$2:$AG$167=$B56)*(economics!$D$2:$D$167="whr")*economics!$AI$2:$AI$167*(_xlfn.NORM.DIST(BL$3,economics!$AK$2:$AK$167,economics!$AJ$2:$AJ$167,TRUE)-_xlfn.NORM.DIST(BL$30,economics!$AK$2:$AK$167,economics!$AJ$2:$AJ$167,TRUE))*economics!$AM$2:$AM$167))/(SUMPRODUCT((economics!$AG$2:$AG$167=$B56)*(economics!$D$2:$D$167="whr")*economics!$AI$2:$AI$167*(_xlfn.NORM.DIST(BL$3,economics!$AK$2:$AK$167,economics!$AJ$2:$AJ$167,TRUE)-_xlfn.NORM.DIST(BL$30,economics!$AK$2:$AK$167,economics!$AJ$2:$AJ$167,TRUE)))),"")</f>
        <v/>
      </c>
      <c r="BM56" t="str">
        <f t="array" ref="BM56">IFERROR((SUMPRODUCT((economics!$AG$2:$AG$167=$B56)*(economics!$D$2:$D$167="whr")*economics!$AI$2:$AI$167*(_xlfn.NORM.DIST(BM$3,economics!$AK$2:$AK$167,economics!$AJ$2:$AJ$167,TRUE)-_xlfn.NORM.DIST(BM$30,economics!$AK$2:$AK$167,economics!$AJ$2:$AJ$167,TRUE))*economics!$AM$2:$AM$167))/(SUMPRODUCT((economics!$AG$2:$AG$167=$B56)*(economics!$D$2:$D$167="whr")*economics!$AI$2:$AI$167*(_xlfn.NORM.DIST(BM$3,economics!$AK$2:$AK$167,economics!$AJ$2:$AJ$167,TRUE)-_xlfn.NORM.DIST(BM$30,economics!$AK$2:$AK$167,economics!$AJ$2:$AJ$167,TRUE)))),"")</f>
        <v/>
      </c>
      <c r="BN56" t="str">
        <f t="array" ref="BN56">IFERROR((SUMPRODUCT((economics!$AG$2:$AG$167=$B56)*(economics!$D$2:$D$167="whr")*economics!$AI$2:$AI$167*(_xlfn.NORM.DIST(BN$3,economics!$AK$2:$AK$167,economics!$AJ$2:$AJ$167,TRUE)-_xlfn.NORM.DIST(BN$30,economics!$AK$2:$AK$167,economics!$AJ$2:$AJ$167,TRUE))*economics!$AM$2:$AM$167))/(SUMPRODUCT((economics!$AG$2:$AG$167=$B56)*(economics!$D$2:$D$167="whr")*economics!$AI$2:$AI$167*(_xlfn.NORM.DIST(BN$3,economics!$AK$2:$AK$167,economics!$AJ$2:$AJ$167,TRUE)-_xlfn.NORM.DIST(BN$30,economics!$AK$2:$AK$167,economics!$AJ$2:$AJ$167,TRUE)))),"")</f>
        <v/>
      </c>
      <c r="BO56" t="str">
        <f t="array" ref="BO56">IFERROR((SUMPRODUCT((economics!$AG$2:$AG$167=$B56)*(economics!$D$2:$D$167="whr")*economics!$AI$2:$AI$167*(_xlfn.NORM.DIST(BO$3,economics!$AK$2:$AK$167,economics!$AJ$2:$AJ$167,TRUE)-_xlfn.NORM.DIST(BO$30,economics!$AK$2:$AK$167,economics!$AJ$2:$AJ$167,TRUE))*economics!$AM$2:$AM$167))/(SUMPRODUCT((economics!$AG$2:$AG$167=$B56)*(economics!$D$2:$D$167="whr")*economics!$AI$2:$AI$167*(_xlfn.NORM.DIST(BO$3,economics!$AK$2:$AK$167,economics!$AJ$2:$AJ$167,TRUE)-_xlfn.NORM.DIST(BO$30,economics!$AK$2:$AK$167,economics!$AJ$2:$AJ$167,TRUE)))),"")</f>
        <v/>
      </c>
      <c r="BP56" t="str">
        <f t="array" ref="BP56">IFERROR((SUMPRODUCT((economics!$AG$2:$AG$167=$B56)*(economics!$D$2:$D$167="whr")*economics!$AI$2:$AI$167*(_xlfn.NORM.DIST(BP$3,economics!$AK$2:$AK$167,economics!$AJ$2:$AJ$167,TRUE)-_xlfn.NORM.DIST(BP$30,economics!$AK$2:$AK$167,economics!$AJ$2:$AJ$167,TRUE))*economics!$AM$2:$AM$167))/(SUMPRODUCT((economics!$AG$2:$AG$167=$B56)*(economics!$D$2:$D$167="whr")*economics!$AI$2:$AI$167*(_xlfn.NORM.DIST(BP$3,economics!$AK$2:$AK$167,economics!$AJ$2:$AJ$167,TRUE)-_xlfn.NORM.DIST(BP$30,economics!$AK$2:$AK$167,economics!$AJ$2:$AJ$167,TRUE)))),"")</f>
        <v/>
      </c>
      <c r="BQ56" t="str">
        <f t="array" ref="BQ56">IFERROR((SUMPRODUCT((economics!$AG$2:$AG$167=$B56)*(economics!$D$2:$D$167="whr")*economics!$AI$2:$AI$167*(_xlfn.NORM.DIST(BQ$3,economics!$AK$2:$AK$167,economics!$AJ$2:$AJ$167,TRUE)-_xlfn.NORM.DIST(BQ$30,economics!$AK$2:$AK$167,economics!$AJ$2:$AJ$167,TRUE))*economics!$AM$2:$AM$167))/(SUMPRODUCT((economics!$AG$2:$AG$167=$B56)*(economics!$D$2:$D$167="whr")*economics!$AI$2:$AI$167*(_xlfn.NORM.DIST(BQ$3,economics!$AK$2:$AK$167,economics!$AJ$2:$AJ$167,TRUE)-_xlfn.NORM.DIST(BQ$30,economics!$AK$2:$AK$167,economics!$AJ$2:$AJ$167,TRUE)))),"")</f>
        <v/>
      </c>
      <c r="BR56" t="str">
        <f t="array" ref="BR56">IFERROR((SUMPRODUCT((economics!$AG$2:$AG$167=$B56)*(economics!$D$2:$D$167="whr")*economics!$AI$2:$AI$167*(_xlfn.NORM.DIST(BR$3,economics!$AK$2:$AK$167,economics!$AJ$2:$AJ$167,TRUE)-_xlfn.NORM.DIST(BR$30,economics!$AK$2:$AK$167,economics!$AJ$2:$AJ$167,TRUE))*economics!$AM$2:$AM$167))/(SUMPRODUCT((economics!$AG$2:$AG$167=$B56)*(economics!$D$2:$D$167="whr")*economics!$AI$2:$AI$167*(_xlfn.NORM.DIST(BR$3,economics!$AK$2:$AK$167,economics!$AJ$2:$AJ$167,TRUE)-_xlfn.NORM.DIST(BR$30,economics!$AK$2:$AK$167,economics!$AJ$2:$AJ$167,TRUE)))),"")</f>
        <v/>
      </c>
      <c r="BS56" t="str">
        <f t="array" ref="BS56">IFERROR((SUMPRODUCT((economics!$AG$2:$AG$167=$B56)*(economics!$D$2:$D$167="whr")*economics!$AI$2:$AI$167*(_xlfn.NORM.DIST(BS$3,economics!$AK$2:$AK$167,economics!$AJ$2:$AJ$167,TRUE)-_xlfn.NORM.DIST(BS$30,economics!$AK$2:$AK$167,economics!$AJ$2:$AJ$167,TRUE))*economics!$AM$2:$AM$167))/(SUMPRODUCT((economics!$AG$2:$AG$167=$B56)*(economics!$D$2:$D$167="whr")*economics!$AI$2:$AI$167*(_xlfn.NORM.DIST(BS$3,economics!$AK$2:$AK$167,economics!$AJ$2:$AJ$167,TRUE)-_xlfn.NORM.DIST(BS$30,economics!$AK$2:$AK$167,economics!$AJ$2:$AJ$167,TRUE)))),"")</f>
        <v/>
      </c>
      <c r="BT56" t="str">
        <f t="array" ref="BT56">IFERROR((SUMPRODUCT((economics!$AG$2:$AG$167=$B56)*(economics!$D$2:$D$167="whr")*economics!$AI$2:$AI$167*(_xlfn.NORM.DIST(BT$3,economics!$AK$2:$AK$167,economics!$AJ$2:$AJ$167,TRUE)-_xlfn.NORM.DIST(BT$30,economics!$AK$2:$AK$167,economics!$AJ$2:$AJ$167,TRUE))*economics!$AM$2:$AM$167))/(SUMPRODUCT((economics!$AG$2:$AG$167=$B56)*(economics!$D$2:$D$167="whr")*economics!$AI$2:$AI$167*(_xlfn.NORM.DIST(BT$3,economics!$AK$2:$AK$167,economics!$AJ$2:$AJ$167,TRUE)-_xlfn.NORM.DIST(BT$30,economics!$AK$2:$AK$167,economics!$AJ$2:$AJ$167,TRUE)))),"")</f>
        <v/>
      </c>
      <c r="BU56" t="str">
        <f t="array" ref="BU56">IFERROR((SUMPRODUCT((economics!$AG$2:$AG$167=$B56)*(economics!$D$2:$D$167="whr")*economics!$AI$2:$AI$167*(_xlfn.NORM.DIST(BU$3,economics!$AK$2:$AK$167,economics!$AJ$2:$AJ$167,TRUE)-_xlfn.NORM.DIST(BU$30,economics!$AK$2:$AK$167,economics!$AJ$2:$AJ$167,TRUE))*economics!$AM$2:$AM$167))/(SUMPRODUCT((economics!$AG$2:$AG$167=$B56)*(economics!$D$2:$D$167="whr")*economics!$AI$2:$AI$167*(_xlfn.NORM.DIST(BU$3,economics!$AK$2:$AK$167,economics!$AJ$2:$AJ$167,TRUE)-_xlfn.NORM.DIST(BU$30,economics!$AK$2:$AK$167,economics!$AJ$2:$AJ$167,TRUE)))),"")</f>
        <v/>
      </c>
      <c r="BV56" t="str">
        <f t="array" ref="BV56">IFERROR((SUMPRODUCT((economics!$AG$2:$AG$167=$B56)*(economics!$D$2:$D$167="whr")*economics!$AI$2:$AI$167*(_xlfn.NORM.DIST(BV$3,economics!$AK$2:$AK$167,economics!$AJ$2:$AJ$167,TRUE)-_xlfn.NORM.DIST(BV$30,economics!$AK$2:$AK$167,economics!$AJ$2:$AJ$167,TRUE))*economics!$AM$2:$AM$167))/(SUMPRODUCT((economics!$AG$2:$AG$167=$B56)*(economics!$D$2:$D$167="whr")*economics!$AI$2:$AI$167*(_xlfn.NORM.DIST(BV$3,economics!$AK$2:$AK$167,economics!$AJ$2:$AJ$167,TRUE)-_xlfn.NORM.DIST(BV$30,economics!$AK$2:$AK$167,economics!$AJ$2:$AJ$167,TRUE)))),"")</f>
        <v/>
      </c>
      <c r="BW56" t="str">
        <f t="array" ref="BW56">IFERROR((SUMPRODUCT((economics!$AG$2:$AG$167=$B56)*(economics!$D$2:$D$167="whr")*economics!$AI$2:$AI$167*(_xlfn.NORM.DIST(BW$3,economics!$AK$2:$AK$167,economics!$AJ$2:$AJ$167,TRUE)-_xlfn.NORM.DIST(BW$30,economics!$AK$2:$AK$167,economics!$AJ$2:$AJ$167,TRUE))*economics!$AM$2:$AM$167))/(SUMPRODUCT((economics!$AG$2:$AG$167=$B56)*(economics!$D$2:$D$167="whr")*economics!$AI$2:$AI$167*(_xlfn.NORM.DIST(BW$3,economics!$AK$2:$AK$167,economics!$AJ$2:$AJ$167,TRUE)-_xlfn.NORM.DIST(BW$30,economics!$AK$2:$AK$167,economics!$AJ$2:$AJ$167,TRUE)))),"")</f>
        <v/>
      </c>
      <c r="BX56" t="str">
        <f t="array" ref="BX56">IFERROR((SUMPRODUCT((economics!$AG$2:$AG$167=$B56)*(economics!$D$2:$D$167="whr")*economics!$AI$2:$AI$167*(_xlfn.NORM.DIST(BX$3,economics!$AK$2:$AK$167,economics!$AJ$2:$AJ$167,TRUE)-_xlfn.NORM.DIST(BX$30,economics!$AK$2:$AK$167,economics!$AJ$2:$AJ$167,TRUE))*economics!$AM$2:$AM$167))/(SUMPRODUCT((economics!$AG$2:$AG$167=$B56)*(economics!$D$2:$D$167="whr")*economics!$AI$2:$AI$167*(_xlfn.NORM.DIST(BX$3,economics!$AK$2:$AK$167,economics!$AJ$2:$AJ$167,TRUE)-_xlfn.NORM.DIST(BX$30,economics!$AK$2:$AK$167,economics!$AJ$2:$AJ$167,TRUE)))),"")</f>
        <v/>
      </c>
      <c r="BY56" t="str">
        <f t="array" ref="BY56">IFERROR((SUMPRODUCT((economics!$AG$2:$AG$167=$B56)*(economics!$D$2:$D$167="whr")*economics!$AI$2:$AI$167*(_xlfn.NORM.DIST(BY$3,economics!$AK$2:$AK$167,economics!$AJ$2:$AJ$167,TRUE)-_xlfn.NORM.DIST(BY$30,economics!$AK$2:$AK$167,economics!$AJ$2:$AJ$167,TRUE))*economics!$AM$2:$AM$167))/(SUMPRODUCT((economics!$AG$2:$AG$167=$B56)*(economics!$D$2:$D$167="whr")*economics!$AI$2:$AI$167*(_xlfn.NORM.DIST(BY$3,economics!$AK$2:$AK$167,economics!$AJ$2:$AJ$167,TRUE)-_xlfn.NORM.DIST(BY$30,economics!$AK$2:$AK$167,economics!$AJ$2:$AJ$167,TRUE)))),"")</f>
        <v/>
      </c>
      <c r="BZ56" t="str">
        <f t="array" ref="BZ56">IFERROR((SUMPRODUCT((economics!$AG$2:$AG$167=$B56)*(economics!$D$2:$D$167="whr")*economics!$AI$2:$AI$167*(_xlfn.NORM.DIST(BZ$3,economics!$AK$2:$AK$167,economics!$AJ$2:$AJ$167,TRUE)-_xlfn.NORM.DIST(BZ$30,economics!$AK$2:$AK$167,economics!$AJ$2:$AJ$167,TRUE))*economics!$AM$2:$AM$167))/(SUMPRODUCT((economics!$AG$2:$AG$167=$B56)*(economics!$D$2:$D$167="whr")*economics!$AI$2:$AI$167*(_xlfn.NORM.DIST(BZ$3,economics!$AK$2:$AK$167,economics!$AJ$2:$AJ$167,TRUE)-_xlfn.NORM.DIST(BZ$30,economics!$AK$2:$AK$167,economics!$AJ$2:$AJ$167,TRUE)))),"")</f>
        <v/>
      </c>
      <c r="CA56" t="str">
        <f t="array" ref="CA56">IFERROR((SUMPRODUCT((economics!$AG$2:$AG$167=$B56)*(economics!$D$2:$D$167="whr")*economics!$AI$2:$AI$167*(_xlfn.NORM.DIST(CA$3,economics!$AK$2:$AK$167,economics!$AJ$2:$AJ$167,TRUE)-_xlfn.NORM.DIST(CA$30,economics!$AK$2:$AK$167,economics!$AJ$2:$AJ$167,TRUE))*economics!$AM$2:$AM$167))/(SUMPRODUCT((economics!$AG$2:$AG$167=$B56)*(economics!$D$2:$D$167="whr")*economics!$AI$2:$AI$167*(_xlfn.NORM.DIST(CA$3,economics!$AK$2:$AK$167,economics!$AJ$2:$AJ$167,TRUE)-_xlfn.NORM.DIST(CA$30,economics!$AK$2:$AK$167,economics!$AJ$2:$AJ$167,TRUE)))),"")</f>
        <v/>
      </c>
      <c r="CB56" t="str">
        <f t="array" ref="CB56">IFERROR((SUMPRODUCT((economics!$AG$2:$AG$167=$B56)*(economics!$D$2:$D$167="whr")*economics!$AI$2:$AI$167*(_xlfn.NORM.DIST(CB$3,economics!$AK$2:$AK$167,economics!$AJ$2:$AJ$167,TRUE)-_xlfn.NORM.DIST(CB$30,economics!$AK$2:$AK$167,economics!$AJ$2:$AJ$167,TRUE))*economics!$AM$2:$AM$167))/(SUMPRODUCT((economics!$AG$2:$AG$167=$B56)*(economics!$D$2:$D$167="whr")*economics!$AI$2:$AI$167*(_xlfn.NORM.DIST(CB$3,economics!$AK$2:$AK$167,economics!$AJ$2:$AJ$167,TRUE)-_xlfn.NORM.DIST(CB$30,economics!$AK$2:$AK$167,economics!$AJ$2:$AJ$167,TRUE)))),"")</f>
        <v/>
      </c>
      <c r="CC56" t="str">
        <f t="array" ref="CC56">IFERROR((SUMPRODUCT((economics!$AG$2:$AG$167=$B56)*(economics!$D$2:$D$167="whr")*economics!$AI$2:$AI$167*(_xlfn.NORM.DIST(CC$3,economics!$AK$2:$AK$167,economics!$AJ$2:$AJ$167,TRUE)-_xlfn.NORM.DIST(CC$30,economics!$AK$2:$AK$167,economics!$AJ$2:$AJ$167,TRUE))*economics!$AM$2:$AM$167))/(SUMPRODUCT((economics!$AG$2:$AG$167=$B56)*(economics!$D$2:$D$167="whr")*economics!$AI$2:$AI$167*(_xlfn.NORM.DIST(CC$3,economics!$AK$2:$AK$167,economics!$AJ$2:$AJ$167,TRUE)-_xlfn.NORM.DIST(CC$30,economics!$AK$2:$AK$167,economics!$AJ$2:$AJ$167,TRUE)))),"")</f>
        <v/>
      </c>
      <c r="CD56" t="str">
        <f t="array" ref="CD56">IFERROR((SUMPRODUCT((economics!$AG$2:$AG$167=$B56)*(economics!$D$2:$D$167="whr")*economics!$AI$2:$AI$167*(_xlfn.NORM.DIST(CD$3,economics!$AK$2:$AK$167,economics!$AJ$2:$AJ$167,TRUE)-_xlfn.NORM.DIST(CD$30,economics!$AK$2:$AK$167,economics!$AJ$2:$AJ$167,TRUE))*economics!$AM$2:$AM$167))/(SUMPRODUCT((economics!$AG$2:$AG$167=$B56)*(economics!$D$2:$D$167="whr")*economics!$AI$2:$AI$167*(_xlfn.NORM.DIST(CD$3,economics!$AK$2:$AK$167,economics!$AJ$2:$AJ$167,TRUE)-_xlfn.NORM.DIST(CD$30,economics!$AK$2:$AK$167,economics!$AJ$2:$AJ$167,TRUE)))),"")</f>
        <v/>
      </c>
      <c r="CE56" t="str">
        <f t="array" ref="CE56">IFERROR((SUMPRODUCT((economics!$AG$2:$AG$167=$B56)*(economics!$D$2:$D$167="whr")*economics!$AI$2:$AI$167*(_xlfn.NORM.DIST(CE$3,economics!$AK$2:$AK$167,economics!$AJ$2:$AJ$167,TRUE)-_xlfn.NORM.DIST(CE$30,economics!$AK$2:$AK$167,economics!$AJ$2:$AJ$167,TRUE))*economics!$AM$2:$AM$167))/(SUMPRODUCT((economics!$AG$2:$AG$167=$B56)*(economics!$D$2:$D$167="whr")*economics!$AI$2:$AI$167*(_xlfn.NORM.DIST(CE$3,economics!$AK$2:$AK$167,economics!$AJ$2:$AJ$167,TRUE)-_xlfn.NORM.DIST(CE$30,economics!$AK$2:$AK$167,economics!$AJ$2:$AJ$167,TRUE)))),"")</f>
        <v/>
      </c>
      <c r="CF56" t="str">
        <f t="array" ref="CF56">IFERROR((SUMPRODUCT((economics!$AG$2:$AG$167=$B56)*(economics!$D$2:$D$167="whr")*economics!$AI$2:$AI$167*(_xlfn.NORM.DIST(CF$3,economics!$AK$2:$AK$167,economics!$AJ$2:$AJ$167,TRUE)-_xlfn.NORM.DIST(CF$30,economics!$AK$2:$AK$167,economics!$AJ$2:$AJ$167,TRUE))*economics!$AM$2:$AM$167))/(SUMPRODUCT((economics!$AG$2:$AG$167=$B56)*(economics!$D$2:$D$167="whr")*economics!$AI$2:$AI$167*(_xlfn.NORM.DIST(CF$3,economics!$AK$2:$AK$167,economics!$AJ$2:$AJ$167,TRUE)-_xlfn.NORM.DIST(CF$30,economics!$AK$2:$AK$167,economics!$AJ$2:$AJ$167,TRUE)))),"")</f>
        <v/>
      </c>
      <c r="CG56" t="str">
        <f t="array" ref="CG56">IFERROR((SUMPRODUCT((economics!$AG$2:$AG$167=$B56)*(economics!$D$2:$D$167="whr")*economics!$AI$2:$AI$167*(_xlfn.NORM.DIST(CG$3,economics!$AK$2:$AK$167,economics!$AJ$2:$AJ$167,TRUE)-_xlfn.NORM.DIST(CG$30,economics!$AK$2:$AK$167,economics!$AJ$2:$AJ$167,TRUE))*economics!$AM$2:$AM$167))/(SUMPRODUCT((economics!$AG$2:$AG$167=$B56)*(economics!$D$2:$D$167="whr")*economics!$AI$2:$AI$167*(_xlfn.NORM.DIST(CG$3,economics!$AK$2:$AK$167,economics!$AJ$2:$AJ$167,TRUE)-_xlfn.NORM.DIST(CG$30,economics!$AK$2:$AK$167,economics!$AJ$2:$AJ$167,TRUE)))),"")</f>
        <v/>
      </c>
      <c r="CH56" t="str">
        <f t="array" ref="CH56">IFERROR((SUMPRODUCT((economics!$AG$2:$AG$167=$B56)*(economics!$D$2:$D$167="whr")*economics!$AI$2:$AI$167*(_xlfn.NORM.DIST(CH$3,economics!$AK$2:$AK$167,economics!$AJ$2:$AJ$167,TRUE)-_xlfn.NORM.DIST(CH$30,economics!$AK$2:$AK$167,economics!$AJ$2:$AJ$167,TRUE))*economics!$AM$2:$AM$167))/(SUMPRODUCT((economics!$AG$2:$AG$167=$B56)*(economics!$D$2:$D$167="whr")*economics!$AI$2:$AI$167*(_xlfn.NORM.DIST(CH$3,economics!$AK$2:$AK$167,economics!$AJ$2:$AJ$167,TRUE)-_xlfn.NORM.DIST(CH$30,economics!$AK$2:$AK$167,economics!$AJ$2:$AJ$167,TRUE)))),"")</f>
        <v/>
      </c>
    </row>
    <row r="57" spans="1:86" x14ac:dyDescent="0.35">
      <c r="A57" t="str">
        <f t="shared" si="0"/>
        <v>construction 41T43</v>
      </c>
      <c r="B57" t="str">
        <f t="shared" si="0"/>
        <v>41T43</v>
      </c>
      <c r="E57" t="str">
        <f t="array" ref="E57">IFERROR((SUMPRODUCT((economics!$AG$2:$AG$167=$B57)*(economics!$D$2:$D$167="whr")*economics!$AI$2:$AI$167*(_xlfn.NORM.DIST(E$3,economics!$AK$2:$AK$167,economics!$AJ$2:$AJ$167,TRUE)-_xlfn.NORM.DIST(E$30,economics!$AK$2:$AK$167,economics!$AJ$2:$AJ$167,TRUE))*economics!$AM$2:$AM$167))/(SUMPRODUCT((economics!$AG$2:$AG$167=$B57)*(economics!$D$2:$D$167="whr")*economics!$AI$2:$AI$167*(_xlfn.NORM.DIST(E$3,economics!$AK$2:$AK$167,economics!$AJ$2:$AJ$167,TRUE)-_xlfn.NORM.DIST(E$30,economics!$AK$2:$AK$167,economics!$AJ$2:$AJ$167,TRUE)))),"")</f>
        <v/>
      </c>
      <c r="F57" t="str">
        <f t="array" ref="F57">IFERROR((SUMPRODUCT((economics!$AG$2:$AG$167=$B57)*(economics!$D$2:$D$167="whr")*economics!$AI$2:$AI$167*(_xlfn.NORM.DIST(F$3,economics!$AK$2:$AK$167,economics!$AJ$2:$AJ$167,TRUE)-_xlfn.NORM.DIST(F$30,economics!$AK$2:$AK$167,economics!$AJ$2:$AJ$167,TRUE))*economics!$AM$2:$AM$167))/(SUMPRODUCT((economics!$AG$2:$AG$167=$B57)*(economics!$D$2:$D$167="whr")*economics!$AI$2:$AI$167*(_xlfn.NORM.DIST(F$3,economics!$AK$2:$AK$167,economics!$AJ$2:$AJ$167,TRUE)-_xlfn.NORM.DIST(F$30,economics!$AK$2:$AK$167,economics!$AJ$2:$AJ$167,TRUE)))),"")</f>
        <v/>
      </c>
      <c r="G57" t="str">
        <f t="array" ref="G57">IFERROR((SUMPRODUCT((economics!$AG$2:$AG$167=$B57)*(economics!$D$2:$D$167="whr")*economics!$AI$2:$AI$167*(_xlfn.NORM.DIST(G$3,economics!$AK$2:$AK$167,economics!$AJ$2:$AJ$167,TRUE)-_xlfn.NORM.DIST(G$30,economics!$AK$2:$AK$167,economics!$AJ$2:$AJ$167,TRUE))*economics!$AM$2:$AM$167))/(SUMPRODUCT((economics!$AG$2:$AG$167=$B57)*(economics!$D$2:$D$167="whr")*economics!$AI$2:$AI$167*(_xlfn.NORM.DIST(G$3,economics!$AK$2:$AK$167,economics!$AJ$2:$AJ$167,TRUE)-_xlfn.NORM.DIST(G$30,economics!$AK$2:$AK$167,economics!$AJ$2:$AJ$167,TRUE)))),"")</f>
        <v/>
      </c>
      <c r="H57" t="str">
        <f t="array" ref="H57">IFERROR((SUMPRODUCT((economics!$AG$2:$AG$167=$B57)*(economics!$D$2:$D$167="whr")*economics!$AI$2:$AI$167*(_xlfn.NORM.DIST(H$3,economics!$AK$2:$AK$167,economics!$AJ$2:$AJ$167,TRUE)-_xlfn.NORM.DIST(H$30,economics!$AK$2:$AK$167,economics!$AJ$2:$AJ$167,TRUE))*economics!$AM$2:$AM$167))/(SUMPRODUCT((economics!$AG$2:$AG$167=$B57)*(economics!$D$2:$D$167="whr")*economics!$AI$2:$AI$167*(_xlfn.NORM.DIST(H$3,economics!$AK$2:$AK$167,economics!$AJ$2:$AJ$167,TRUE)-_xlfn.NORM.DIST(H$30,economics!$AK$2:$AK$167,economics!$AJ$2:$AJ$167,TRUE)))),"")</f>
        <v/>
      </c>
      <c r="I57" t="str">
        <f t="array" ref="I57">IFERROR((SUMPRODUCT((economics!$AG$2:$AG$167=$B57)*(economics!$D$2:$D$167="whr")*economics!$AI$2:$AI$167*(_xlfn.NORM.DIST(I$3,economics!$AK$2:$AK$167,economics!$AJ$2:$AJ$167,TRUE)-_xlfn.NORM.DIST(I$30,economics!$AK$2:$AK$167,economics!$AJ$2:$AJ$167,TRUE))*economics!$AM$2:$AM$167))/(SUMPRODUCT((economics!$AG$2:$AG$167=$B57)*(economics!$D$2:$D$167="whr")*economics!$AI$2:$AI$167*(_xlfn.NORM.DIST(I$3,economics!$AK$2:$AK$167,economics!$AJ$2:$AJ$167,TRUE)-_xlfn.NORM.DIST(I$30,economics!$AK$2:$AK$167,economics!$AJ$2:$AJ$167,TRUE)))),"")</f>
        <v/>
      </c>
      <c r="J57" t="str">
        <f t="array" ref="J57">IFERROR((SUMPRODUCT((economics!$AG$2:$AG$167=$B57)*(economics!$D$2:$D$167="whr")*economics!$AI$2:$AI$167*(_xlfn.NORM.DIST(J$3,economics!$AK$2:$AK$167,economics!$AJ$2:$AJ$167,TRUE)-_xlfn.NORM.DIST(J$30,economics!$AK$2:$AK$167,economics!$AJ$2:$AJ$167,TRUE))*economics!$AM$2:$AM$167))/(SUMPRODUCT((economics!$AG$2:$AG$167=$B57)*(economics!$D$2:$D$167="whr")*economics!$AI$2:$AI$167*(_xlfn.NORM.DIST(J$3,economics!$AK$2:$AK$167,economics!$AJ$2:$AJ$167,TRUE)-_xlfn.NORM.DIST(J$30,economics!$AK$2:$AK$167,economics!$AJ$2:$AJ$167,TRUE)))),"")</f>
        <v/>
      </c>
      <c r="K57" t="str">
        <f t="array" ref="K57">IFERROR((SUMPRODUCT((economics!$AG$2:$AG$167=$B57)*(economics!$D$2:$D$167="whr")*economics!$AI$2:$AI$167*(_xlfn.NORM.DIST(K$3,economics!$AK$2:$AK$167,economics!$AJ$2:$AJ$167,TRUE)-_xlfn.NORM.DIST(K$30,economics!$AK$2:$AK$167,economics!$AJ$2:$AJ$167,TRUE))*economics!$AM$2:$AM$167))/(SUMPRODUCT((economics!$AG$2:$AG$167=$B57)*(economics!$D$2:$D$167="whr")*economics!$AI$2:$AI$167*(_xlfn.NORM.DIST(K$3,economics!$AK$2:$AK$167,economics!$AJ$2:$AJ$167,TRUE)-_xlfn.NORM.DIST(K$30,economics!$AK$2:$AK$167,economics!$AJ$2:$AJ$167,TRUE)))),"")</f>
        <v/>
      </c>
      <c r="L57" t="str">
        <f t="array" ref="L57">IFERROR((SUMPRODUCT((economics!$AG$2:$AG$167=$B57)*(economics!$D$2:$D$167="whr")*economics!$AI$2:$AI$167*(_xlfn.NORM.DIST(L$3,economics!$AK$2:$AK$167,economics!$AJ$2:$AJ$167,TRUE)-_xlfn.NORM.DIST(L$30,economics!$AK$2:$AK$167,economics!$AJ$2:$AJ$167,TRUE))*economics!$AM$2:$AM$167))/(SUMPRODUCT((economics!$AG$2:$AG$167=$B57)*(economics!$D$2:$D$167="whr")*economics!$AI$2:$AI$167*(_xlfn.NORM.DIST(L$3,economics!$AK$2:$AK$167,economics!$AJ$2:$AJ$167,TRUE)-_xlfn.NORM.DIST(L$30,economics!$AK$2:$AK$167,economics!$AJ$2:$AJ$167,TRUE)))),"")</f>
        <v/>
      </c>
      <c r="M57" t="str">
        <f t="array" ref="M57">IFERROR((SUMPRODUCT((economics!$AG$2:$AG$167=$B57)*(economics!$D$2:$D$167="whr")*economics!$AI$2:$AI$167*(_xlfn.NORM.DIST(M$3,economics!$AK$2:$AK$167,economics!$AJ$2:$AJ$167,TRUE)-_xlfn.NORM.DIST(M$30,economics!$AK$2:$AK$167,economics!$AJ$2:$AJ$167,TRUE))*economics!$AM$2:$AM$167))/(SUMPRODUCT((economics!$AG$2:$AG$167=$B57)*(economics!$D$2:$D$167="whr")*economics!$AI$2:$AI$167*(_xlfn.NORM.DIST(M$3,economics!$AK$2:$AK$167,economics!$AJ$2:$AJ$167,TRUE)-_xlfn.NORM.DIST(M$30,economics!$AK$2:$AK$167,economics!$AJ$2:$AJ$167,TRUE)))),"")</f>
        <v/>
      </c>
      <c r="N57" t="str">
        <f t="array" ref="N57">IFERROR((SUMPRODUCT((economics!$AG$2:$AG$167=$B57)*(economics!$D$2:$D$167="whr")*economics!$AI$2:$AI$167*(_xlfn.NORM.DIST(N$3,economics!$AK$2:$AK$167,economics!$AJ$2:$AJ$167,TRUE)-_xlfn.NORM.DIST(N$30,economics!$AK$2:$AK$167,economics!$AJ$2:$AJ$167,TRUE))*economics!$AM$2:$AM$167))/(SUMPRODUCT((economics!$AG$2:$AG$167=$B57)*(economics!$D$2:$D$167="whr")*economics!$AI$2:$AI$167*(_xlfn.NORM.DIST(N$3,economics!$AK$2:$AK$167,economics!$AJ$2:$AJ$167,TRUE)-_xlfn.NORM.DIST(N$30,economics!$AK$2:$AK$167,economics!$AJ$2:$AJ$167,TRUE)))),"")</f>
        <v/>
      </c>
      <c r="O57" t="str">
        <f t="array" ref="O57">IFERROR((SUMPRODUCT((economics!$AG$2:$AG$167=$B57)*(economics!$D$2:$D$167="whr")*economics!$AI$2:$AI$167*(_xlfn.NORM.DIST(O$3,economics!$AK$2:$AK$167,economics!$AJ$2:$AJ$167,TRUE)-_xlfn.NORM.DIST(O$30,economics!$AK$2:$AK$167,economics!$AJ$2:$AJ$167,TRUE))*economics!$AM$2:$AM$167))/(SUMPRODUCT((economics!$AG$2:$AG$167=$B57)*(economics!$D$2:$D$167="whr")*economics!$AI$2:$AI$167*(_xlfn.NORM.DIST(O$3,economics!$AK$2:$AK$167,economics!$AJ$2:$AJ$167,TRUE)-_xlfn.NORM.DIST(O$30,economics!$AK$2:$AK$167,economics!$AJ$2:$AJ$167,TRUE)))),"")</f>
        <v/>
      </c>
      <c r="P57" t="str">
        <f t="array" ref="P57">IFERROR((SUMPRODUCT((economics!$AG$2:$AG$167=$B57)*(economics!$D$2:$D$167="whr")*economics!$AI$2:$AI$167*(_xlfn.NORM.DIST(P$3,economics!$AK$2:$AK$167,economics!$AJ$2:$AJ$167,TRUE)-_xlfn.NORM.DIST(P$30,economics!$AK$2:$AK$167,economics!$AJ$2:$AJ$167,TRUE))*economics!$AM$2:$AM$167))/(SUMPRODUCT((economics!$AG$2:$AG$167=$B57)*(economics!$D$2:$D$167="whr")*economics!$AI$2:$AI$167*(_xlfn.NORM.DIST(P$3,economics!$AK$2:$AK$167,economics!$AJ$2:$AJ$167,TRUE)-_xlfn.NORM.DIST(P$30,economics!$AK$2:$AK$167,economics!$AJ$2:$AJ$167,TRUE)))),"")</f>
        <v/>
      </c>
      <c r="Q57" t="str">
        <f t="array" ref="Q57">IFERROR((SUMPRODUCT((economics!$AG$2:$AG$167=$B57)*(economics!$D$2:$D$167="whr")*economics!$AI$2:$AI$167*(_xlfn.NORM.DIST(Q$3,economics!$AK$2:$AK$167,economics!$AJ$2:$AJ$167,TRUE)-_xlfn.NORM.DIST(Q$30,economics!$AK$2:$AK$167,economics!$AJ$2:$AJ$167,TRUE))*economics!$AM$2:$AM$167))/(SUMPRODUCT((economics!$AG$2:$AG$167=$B57)*(economics!$D$2:$D$167="whr")*economics!$AI$2:$AI$167*(_xlfn.NORM.DIST(Q$3,economics!$AK$2:$AK$167,economics!$AJ$2:$AJ$167,TRUE)-_xlfn.NORM.DIST(Q$30,economics!$AK$2:$AK$167,economics!$AJ$2:$AJ$167,TRUE)))),"")</f>
        <v/>
      </c>
      <c r="R57" t="str">
        <f t="array" ref="R57">IFERROR((SUMPRODUCT((economics!$AG$2:$AG$167=$B57)*(economics!$D$2:$D$167="whr")*economics!$AI$2:$AI$167*(_xlfn.NORM.DIST(R$3,economics!$AK$2:$AK$167,economics!$AJ$2:$AJ$167,TRUE)-_xlfn.NORM.DIST(R$30,economics!$AK$2:$AK$167,economics!$AJ$2:$AJ$167,TRUE))*economics!$AM$2:$AM$167))/(SUMPRODUCT((economics!$AG$2:$AG$167=$B57)*(economics!$D$2:$D$167="whr")*economics!$AI$2:$AI$167*(_xlfn.NORM.DIST(R$3,economics!$AK$2:$AK$167,economics!$AJ$2:$AJ$167,TRUE)-_xlfn.NORM.DIST(R$30,economics!$AK$2:$AK$167,economics!$AJ$2:$AJ$167,TRUE)))),"")</f>
        <v/>
      </c>
      <c r="S57" t="str">
        <f t="array" ref="S57">IFERROR((SUMPRODUCT((economics!$AG$2:$AG$167=$B57)*(economics!$D$2:$D$167="whr")*economics!$AI$2:$AI$167*(_xlfn.NORM.DIST(S$3,economics!$AK$2:$AK$167,economics!$AJ$2:$AJ$167,TRUE)-_xlfn.NORM.DIST(S$30,economics!$AK$2:$AK$167,economics!$AJ$2:$AJ$167,TRUE))*economics!$AM$2:$AM$167))/(SUMPRODUCT((economics!$AG$2:$AG$167=$B57)*(economics!$D$2:$D$167="whr")*economics!$AI$2:$AI$167*(_xlfn.NORM.DIST(S$3,economics!$AK$2:$AK$167,economics!$AJ$2:$AJ$167,TRUE)-_xlfn.NORM.DIST(S$30,economics!$AK$2:$AK$167,economics!$AJ$2:$AJ$167,TRUE)))),"")</f>
        <v/>
      </c>
      <c r="T57" t="str">
        <f t="array" ref="T57">IFERROR((SUMPRODUCT((economics!$AG$2:$AG$167=$B57)*(economics!$D$2:$D$167="whr")*economics!$AI$2:$AI$167*(_xlfn.NORM.DIST(T$3,economics!$AK$2:$AK$167,economics!$AJ$2:$AJ$167,TRUE)-_xlfn.NORM.DIST(T$30,economics!$AK$2:$AK$167,economics!$AJ$2:$AJ$167,TRUE))*economics!$AM$2:$AM$167))/(SUMPRODUCT((economics!$AG$2:$AG$167=$B57)*(economics!$D$2:$D$167="whr")*economics!$AI$2:$AI$167*(_xlfn.NORM.DIST(T$3,economics!$AK$2:$AK$167,economics!$AJ$2:$AJ$167,TRUE)-_xlfn.NORM.DIST(T$30,economics!$AK$2:$AK$167,economics!$AJ$2:$AJ$167,TRUE)))),"")</f>
        <v/>
      </c>
      <c r="U57" t="str">
        <f t="array" ref="U57">IFERROR((SUMPRODUCT((economics!$AG$2:$AG$167=$B57)*(economics!$D$2:$D$167="whr")*economics!$AI$2:$AI$167*(_xlfn.NORM.DIST(U$3,economics!$AK$2:$AK$167,economics!$AJ$2:$AJ$167,TRUE)-_xlfn.NORM.DIST(U$30,economics!$AK$2:$AK$167,economics!$AJ$2:$AJ$167,TRUE))*economics!$AM$2:$AM$167))/(SUMPRODUCT((economics!$AG$2:$AG$167=$B57)*(economics!$D$2:$D$167="whr")*economics!$AI$2:$AI$167*(_xlfn.NORM.DIST(U$3,economics!$AK$2:$AK$167,economics!$AJ$2:$AJ$167,TRUE)-_xlfn.NORM.DIST(U$30,economics!$AK$2:$AK$167,economics!$AJ$2:$AJ$167,TRUE)))),"")</f>
        <v/>
      </c>
      <c r="V57" t="str">
        <f t="array" ref="V57">IFERROR((SUMPRODUCT((economics!$AG$2:$AG$167=$B57)*(economics!$D$2:$D$167="whr")*economics!$AI$2:$AI$167*(_xlfn.NORM.DIST(V$3,economics!$AK$2:$AK$167,economics!$AJ$2:$AJ$167,TRUE)-_xlfn.NORM.DIST(V$30,economics!$AK$2:$AK$167,economics!$AJ$2:$AJ$167,TRUE))*economics!$AM$2:$AM$167))/(SUMPRODUCT((economics!$AG$2:$AG$167=$B57)*(economics!$D$2:$D$167="whr")*economics!$AI$2:$AI$167*(_xlfn.NORM.DIST(V$3,economics!$AK$2:$AK$167,economics!$AJ$2:$AJ$167,TRUE)-_xlfn.NORM.DIST(V$30,economics!$AK$2:$AK$167,economics!$AJ$2:$AJ$167,TRUE)))),"")</f>
        <v/>
      </c>
      <c r="W57" t="str">
        <f t="array" ref="W57">IFERROR((SUMPRODUCT((economics!$AG$2:$AG$167=$B57)*(economics!$D$2:$D$167="whr")*economics!$AI$2:$AI$167*(_xlfn.NORM.DIST(W$3,economics!$AK$2:$AK$167,economics!$AJ$2:$AJ$167,TRUE)-_xlfn.NORM.DIST(W$30,economics!$AK$2:$AK$167,economics!$AJ$2:$AJ$167,TRUE))*economics!$AM$2:$AM$167))/(SUMPRODUCT((economics!$AG$2:$AG$167=$B57)*(economics!$D$2:$D$167="whr")*economics!$AI$2:$AI$167*(_xlfn.NORM.DIST(W$3,economics!$AK$2:$AK$167,economics!$AJ$2:$AJ$167,TRUE)-_xlfn.NORM.DIST(W$30,economics!$AK$2:$AK$167,economics!$AJ$2:$AJ$167,TRUE)))),"")</f>
        <v/>
      </c>
      <c r="X57" t="str">
        <f t="array" ref="X57">IFERROR((SUMPRODUCT((economics!$AG$2:$AG$167=$B57)*(economics!$D$2:$D$167="whr")*economics!$AI$2:$AI$167*(_xlfn.NORM.DIST(X$3,economics!$AK$2:$AK$167,economics!$AJ$2:$AJ$167,TRUE)-_xlfn.NORM.DIST(X$30,economics!$AK$2:$AK$167,economics!$AJ$2:$AJ$167,TRUE))*economics!$AM$2:$AM$167))/(SUMPRODUCT((economics!$AG$2:$AG$167=$B57)*(economics!$D$2:$D$167="whr")*economics!$AI$2:$AI$167*(_xlfn.NORM.DIST(X$3,economics!$AK$2:$AK$167,economics!$AJ$2:$AJ$167,TRUE)-_xlfn.NORM.DIST(X$30,economics!$AK$2:$AK$167,economics!$AJ$2:$AJ$167,TRUE)))),"")</f>
        <v/>
      </c>
      <c r="Y57" t="str">
        <f t="array" ref="Y57">IFERROR((SUMPRODUCT((economics!$AG$2:$AG$167=$B57)*(economics!$D$2:$D$167="whr")*economics!$AI$2:$AI$167*(_xlfn.NORM.DIST(Y$3,economics!$AK$2:$AK$167,economics!$AJ$2:$AJ$167,TRUE)-_xlfn.NORM.DIST(Y$30,economics!$AK$2:$AK$167,economics!$AJ$2:$AJ$167,TRUE))*economics!$AM$2:$AM$167))/(SUMPRODUCT((economics!$AG$2:$AG$167=$B57)*(economics!$D$2:$D$167="whr")*economics!$AI$2:$AI$167*(_xlfn.NORM.DIST(Y$3,economics!$AK$2:$AK$167,economics!$AJ$2:$AJ$167,TRUE)-_xlfn.NORM.DIST(Y$30,economics!$AK$2:$AK$167,economics!$AJ$2:$AJ$167,TRUE)))),"")</f>
        <v/>
      </c>
      <c r="Z57" t="str">
        <f t="array" ref="Z57">IFERROR((SUMPRODUCT((economics!$AG$2:$AG$167=$B57)*(economics!$D$2:$D$167="whr")*economics!$AI$2:$AI$167*(_xlfn.NORM.DIST(Z$3,economics!$AK$2:$AK$167,economics!$AJ$2:$AJ$167,TRUE)-_xlfn.NORM.DIST(Z$30,economics!$AK$2:$AK$167,economics!$AJ$2:$AJ$167,TRUE))*economics!$AM$2:$AM$167))/(SUMPRODUCT((economics!$AG$2:$AG$167=$B57)*(economics!$D$2:$D$167="whr")*economics!$AI$2:$AI$167*(_xlfn.NORM.DIST(Z$3,economics!$AK$2:$AK$167,economics!$AJ$2:$AJ$167,TRUE)-_xlfn.NORM.DIST(Z$30,economics!$AK$2:$AK$167,economics!$AJ$2:$AJ$167,TRUE)))),"")</f>
        <v/>
      </c>
      <c r="AA57" t="str">
        <f t="array" ref="AA57">IFERROR((SUMPRODUCT((economics!$AG$2:$AG$167=$B57)*(economics!$D$2:$D$167="whr")*economics!$AI$2:$AI$167*(_xlfn.NORM.DIST(AA$3,economics!$AK$2:$AK$167,economics!$AJ$2:$AJ$167,TRUE)-_xlfn.NORM.DIST(AA$30,economics!$AK$2:$AK$167,economics!$AJ$2:$AJ$167,TRUE))*economics!$AM$2:$AM$167))/(SUMPRODUCT((economics!$AG$2:$AG$167=$B57)*(economics!$D$2:$D$167="whr")*economics!$AI$2:$AI$167*(_xlfn.NORM.DIST(AA$3,economics!$AK$2:$AK$167,economics!$AJ$2:$AJ$167,TRUE)-_xlfn.NORM.DIST(AA$30,economics!$AK$2:$AK$167,economics!$AJ$2:$AJ$167,TRUE)))),"")</f>
        <v/>
      </c>
      <c r="AB57" t="str">
        <f t="array" ref="AB57">IFERROR((SUMPRODUCT((economics!$AG$2:$AG$167=$B57)*(economics!$D$2:$D$167="whr")*economics!$AI$2:$AI$167*(_xlfn.NORM.DIST(AB$3,economics!$AK$2:$AK$167,economics!$AJ$2:$AJ$167,TRUE)-_xlfn.NORM.DIST(AB$30,economics!$AK$2:$AK$167,economics!$AJ$2:$AJ$167,TRUE))*economics!$AM$2:$AM$167))/(SUMPRODUCT((economics!$AG$2:$AG$167=$B57)*(economics!$D$2:$D$167="whr")*economics!$AI$2:$AI$167*(_xlfn.NORM.DIST(AB$3,economics!$AK$2:$AK$167,economics!$AJ$2:$AJ$167,TRUE)-_xlfn.NORM.DIST(AB$30,economics!$AK$2:$AK$167,economics!$AJ$2:$AJ$167,TRUE)))),"")</f>
        <v/>
      </c>
      <c r="AC57" t="str">
        <f t="array" ref="AC57">IFERROR((SUMPRODUCT((economics!$AG$2:$AG$167=$B57)*(economics!$D$2:$D$167="whr")*economics!$AI$2:$AI$167*(_xlfn.NORM.DIST(AC$3,economics!$AK$2:$AK$167,economics!$AJ$2:$AJ$167,TRUE)-_xlfn.NORM.DIST(AC$30,economics!$AK$2:$AK$167,economics!$AJ$2:$AJ$167,TRUE))*economics!$AM$2:$AM$167))/(SUMPRODUCT((economics!$AG$2:$AG$167=$B57)*(economics!$D$2:$D$167="whr")*economics!$AI$2:$AI$167*(_xlfn.NORM.DIST(AC$3,economics!$AK$2:$AK$167,economics!$AJ$2:$AJ$167,TRUE)-_xlfn.NORM.DIST(AC$30,economics!$AK$2:$AK$167,economics!$AJ$2:$AJ$167,TRUE)))),"")</f>
        <v/>
      </c>
      <c r="AD57" t="str">
        <f t="array" ref="AD57">IFERROR((SUMPRODUCT((economics!$AG$2:$AG$167=$B57)*(economics!$D$2:$D$167="whr")*economics!$AI$2:$AI$167*(_xlfn.NORM.DIST(AD$3,economics!$AK$2:$AK$167,economics!$AJ$2:$AJ$167,TRUE)-_xlfn.NORM.DIST(AD$30,economics!$AK$2:$AK$167,economics!$AJ$2:$AJ$167,TRUE))*economics!$AM$2:$AM$167))/(SUMPRODUCT((economics!$AG$2:$AG$167=$B57)*(economics!$D$2:$D$167="whr")*economics!$AI$2:$AI$167*(_xlfn.NORM.DIST(AD$3,economics!$AK$2:$AK$167,economics!$AJ$2:$AJ$167,TRUE)-_xlfn.NORM.DIST(AD$30,economics!$AK$2:$AK$167,economics!$AJ$2:$AJ$167,TRUE)))),"")</f>
        <v/>
      </c>
      <c r="AE57" t="str">
        <f t="array" ref="AE57">IFERROR((SUMPRODUCT((economics!$AG$2:$AG$167=$B57)*(economics!$D$2:$D$167="whr")*economics!$AI$2:$AI$167*(_xlfn.NORM.DIST(AE$3,economics!$AK$2:$AK$167,economics!$AJ$2:$AJ$167,TRUE)-_xlfn.NORM.DIST(AE$30,economics!$AK$2:$AK$167,economics!$AJ$2:$AJ$167,TRUE))*economics!$AM$2:$AM$167))/(SUMPRODUCT((economics!$AG$2:$AG$167=$B57)*(economics!$D$2:$D$167="whr")*economics!$AI$2:$AI$167*(_xlfn.NORM.DIST(AE$3,economics!$AK$2:$AK$167,economics!$AJ$2:$AJ$167,TRUE)-_xlfn.NORM.DIST(AE$30,economics!$AK$2:$AK$167,economics!$AJ$2:$AJ$167,TRUE)))),"")</f>
        <v/>
      </c>
      <c r="AF57" t="str">
        <f t="array" ref="AF57">IFERROR((SUMPRODUCT((economics!$AG$2:$AG$167=$B57)*(economics!$D$2:$D$167="whr")*economics!$AI$2:$AI$167*(_xlfn.NORM.DIST(AF$3,economics!$AK$2:$AK$167,economics!$AJ$2:$AJ$167,TRUE)-_xlfn.NORM.DIST(AF$30,economics!$AK$2:$AK$167,economics!$AJ$2:$AJ$167,TRUE))*economics!$AM$2:$AM$167))/(SUMPRODUCT((economics!$AG$2:$AG$167=$B57)*(economics!$D$2:$D$167="whr")*economics!$AI$2:$AI$167*(_xlfn.NORM.DIST(AF$3,economics!$AK$2:$AK$167,economics!$AJ$2:$AJ$167,TRUE)-_xlfn.NORM.DIST(AF$30,economics!$AK$2:$AK$167,economics!$AJ$2:$AJ$167,TRUE)))),"")</f>
        <v/>
      </c>
      <c r="AG57" t="str">
        <f t="array" ref="AG57">IFERROR((SUMPRODUCT((economics!$AG$2:$AG$167=$B57)*(economics!$D$2:$D$167="whr")*economics!$AI$2:$AI$167*(_xlfn.NORM.DIST(AG$3,economics!$AK$2:$AK$167,economics!$AJ$2:$AJ$167,TRUE)-_xlfn.NORM.DIST(AG$30,economics!$AK$2:$AK$167,economics!$AJ$2:$AJ$167,TRUE))*economics!$AM$2:$AM$167))/(SUMPRODUCT((economics!$AG$2:$AG$167=$B57)*(economics!$D$2:$D$167="whr")*economics!$AI$2:$AI$167*(_xlfn.NORM.DIST(AG$3,economics!$AK$2:$AK$167,economics!$AJ$2:$AJ$167,TRUE)-_xlfn.NORM.DIST(AG$30,economics!$AK$2:$AK$167,economics!$AJ$2:$AJ$167,TRUE)))),"")</f>
        <v/>
      </c>
      <c r="AH57" t="str">
        <f t="array" ref="AH57">IFERROR((SUMPRODUCT((economics!$AG$2:$AG$167=$B57)*(economics!$D$2:$D$167="whr")*economics!$AI$2:$AI$167*(_xlfn.NORM.DIST(AH$3,economics!$AK$2:$AK$167,economics!$AJ$2:$AJ$167,TRUE)-_xlfn.NORM.DIST(AH$30,economics!$AK$2:$AK$167,economics!$AJ$2:$AJ$167,TRUE))*economics!$AM$2:$AM$167))/(SUMPRODUCT((economics!$AG$2:$AG$167=$B57)*(economics!$D$2:$D$167="whr")*economics!$AI$2:$AI$167*(_xlfn.NORM.DIST(AH$3,economics!$AK$2:$AK$167,economics!$AJ$2:$AJ$167,TRUE)-_xlfn.NORM.DIST(AH$30,economics!$AK$2:$AK$167,economics!$AJ$2:$AJ$167,TRUE)))),"")</f>
        <v/>
      </c>
      <c r="AI57" t="str">
        <f t="array" ref="AI57">IFERROR((SUMPRODUCT((economics!$AG$2:$AG$167=$B57)*(economics!$D$2:$D$167="whr")*economics!$AI$2:$AI$167*(_xlfn.NORM.DIST(AI$3,economics!$AK$2:$AK$167,economics!$AJ$2:$AJ$167,TRUE)-_xlfn.NORM.DIST(AI$30,economics!$AK$2:$AK$167,economics!$AJ$2:$AJ$167,TRUE))*economics!$AM$2:$AM$167))/(SUMPRODUCT((economics!$AG$2:$AG$167=$B57)*(economics!$D$2:$D$167="whr")*economics!$AI$2:$AI$167*(_xlfn.NORM.DIST(AI$3,economics!$AK$2:$AK$167,economics!$AJ$2:$AJ$167,TRUE)-_xlfn.NORM.DIST(AI$30,economics!$AK$2:$AK$167,economics!$AJ$2:$AJ$167,TRUE)))),"")</f>
        <v/>
      </c>
      <c r="AJ57" t="str">
        <f t="array" ref="AJ57">IFERROR((SUMPRODUCT((economics!$AG$2:$AG$167=$B57)*(economics!$D$2:$D$167="whr")*economics!$AI$2:$AI$167*(_xlfn.NORM.DIST(AJ$3,economics!$AK$2:$AK$167,economics!$AJ$2:$AJ$167,TRUE)-_xlfn.NORM.DIST(AJ$30,economics!$AK$2:$AK$167,economics!$AJ$2:$AJ$167,TRUE))*economics!$AM$2:$AM$167))/(SUMPRODUCT((economics!$AG$2:$AG$167=$B57)*(economics!$D$2:$D$167="whr")*economics!$AI$2:$AI$167*(_xlfn.NORM.DIST(AJ$3,economics!$AK$2:$AK$167,economics!$AJ$2:$AJ$167,TRUE)-_xlfn.NORM.DIST(AJ$30,economics!$AK$2:$AK$167,economics!$AJ$2:$AJ$167,TRUE)))),"")</f>
        <v/>
      </c>
      <c r="AK57" t="str">
        <f t="array" ref="AK57">IFERROR((SUMPRODUCT((economics!$AG$2:$AG$167=$B57)*(economics!$D$2:$D$167="whr")*economics!$AI$2:$AI$167*(_xlfn.NORM.DIST(AK$3,economics!$AK$2:$AK$167,economics!$AJ$2:$AJ$167,TRUE)-_xlfn.NORM.DIST(AK$30,economics!$AK$2:$AK$167,economics!$AJ$2:$AJ$167,TRUE))*economics!$AM$2:$AM$167))/(SUMPRODUCT((economics!$AG$2:$AG$167=$B57)*(economics!$D$2:$D$167="whr")*economics!$AI$2:$AI$167*(_xlfn.NORM.DIST(AK$3,economics!$AK$2:$AK$167,economics!$AJ$2:$AJ$167,TRUE)-_xlfn.NORM.DIST(AK$30,economics!$AK$2:$AK$167,economics!$AJ$2:$AJ$167,TRUE)))),"")</f>
        <v/>
      </c>
      <c r="AL57" t="str">
        <f t="array" ref="AL57">IFERROR((SUMPRODUCT((economics!$AG$2:$AG$167=$B57)*(economics!$D$2:$D$167="whr")*economics!$AI$2:$AI$167*(_xlfn.NORM.DIST(AL$3,economics!$AK$2:$AK$167,economics!$AJ$2:$AJ$167,TRUE)-_xlfn.NORM.DIST(AL$30,economics!$AK$2:$AK$167,economics!$AJ$2:$AJ$167,TRUE))*economics!$AM$2:$AM$167))/(SUMPRODUCT((economics!$AG$2:$AG$167=$B57)*(economics!$D$2:$D$167="whr")*economics!$AI$2:$AI$167*(_xlfn.NORM.DIST(AL$3,economics!$AK$2:$AK$167,economics!$AJ$2:$AJ$167,TRUE)-_xlfn.NORM.DIST(AL$30,economics!$AK$2:$AK$167,economics!$AJ$2:$AJ$167,TRUE)))),"")</f>
        <v/>
      </c>
      <c r="AM57" t="str">
        <f t="array" ref="AM57">IFERROR((SUMPRODUCT((economics!$AG$2:$AG$167=$B57)*(economics!$D$2:$D$167="whr")*economics!$AI$2:$AI$167*(_xlfn.NORM.DIST(AM$3,economics!$AK$2:$AK$167,economics!$AJ$2:$AJ$167,TRUE)-_xlfn.NORM.DIST(AM$30,economics!$AK$2:$AK$167,economics!$AJ$2:$AJ$167,TRUE))*economics!$AM$2:$AM$167))/(SUMPRODUCT((economics!$AG$2:$AG$167=$B57)*(economics!$D$2:$D$167="whr")*economics!$AI$2:$AI$167*(_xlfn.NORM.DIST(AM$3,economics!$AK$2:$AK$167,economics!$AJ$2:$AJ$167,TRUE)-_xlfn.NORM.DIST(AM$30,economics!$AK$2:$AK$167,economics!$AJ$2:$AJ$167,TRUE)))),"")</f>
        <v/>
      </c>
      <c r="AN57" t="str">
        <f t="array" ref="AN57">IFERROR((SUMPRODUCT((economics!$AG$2:$AG$167=$B57)*(economics!$D$2:$D$167="whr")*economics!$AI$2:$AI$167*(_xlfn.NORM.DIST(AN$3,economics!$AK$2:$AK$167,economics!$AJ$2:$AJ$167,TRUE)-_xlfn.NORM.DIST(AN$30,economics!$AK$2:$AK$167,economics!$AJ$2:$AJ$167,TRUE))*economics!$AM$2:$AM$167))/(SUMPRODUCT((economics!$AG$2:$AG$167=$B57)*(economics!$D$2:$D$167="whr")*economics!$AI$2:$AI$167*(_xlfn.NORM.DIST(AN$3,economics!$AK$2:$AK$167,economics!$AJ$2:$AJ$167,TRUE)-_xlfn.NORM.DIST(AN$30,economics!$AK$2:$AK$167,economics!$AJ$2:$AJ$167,TRUE)))),"")</f>
        <v/>
      </c>
      <c r="AO57" t="str">
        <f t="array" ref="AO57">IFERROR((SUMPRODUCT((economics!$AG$2:$AG$167=$B57)*(economics!$D$2:$D$167="whr")*economics!$AI$2:$AI$167*(_xlfn.NORM.DIST(AO$3,economics!$AK$2:$AK$167,economics!$AJ$2:$AJ$167,TRUE)-_xlfn.NORM.DIST(AO$30,economics!$AK$2:$AK$167,economics!$AJ$2:$AJ$167,TRUE))*economics!$AM$2:$AM$167))/(SUMPRODUCT((economics!$AG$2:$AG$167=$B57)*(economics!$D$2:$D$167="whr")*economics!$AI$2:$AI$167*(_xlfn.NORM.DIST(AO$3,economics!$AK$2:$AK$167,economics!$AJ$2:$AJ$167,TRUE)-_xlfn.NORM.DIST(AO$30,economics!$AK$2:$AK$167,economics!$AJ$2:$AJ$167,TRUE)))),"")</f>
        <v/>
      </c>
      <c r="AP57" t="str">
        <f t="array" ref="AP57">IFERROR((SUMPRODUCT((economics!$AG$2:$AG$167=$B57)*(economics!$D$2:$D$167="whr")*economics!$AI$2:$AI$167*(_xlfn.NORM.DIST(AP$3,economics!$AK$2:$AK$167,economics!$AJ$2:$AJ$167,TRUE)-_xlfn.NORM.DIST(AP$30,economics!$AK$2:$AK$167,economics!$AJ$2:$AJ$167,TRUE))*economics!$AM$2:$AM$167))/(SUMPRODUCT((economics!$AG$2:$AG$167=$B57)*(economics!$D$2:$D$167="whr")*economics!$AI$2:$AI$167*(_xlfn.NORM.DIST(AP$3,economics!$AK$2:$AK$167,economics!$AJ$2:$AJ$167,TRUE)-_xlfn.NORM.DIST(AP$30,economics!$AK$2:$AK$167,economics!$AJ$2:$AJ$167,TRUE)))),"")</f>
        <v/>
      </c>
      <c r="AQ57" t="str">
        <f t="array" ref="AQ57">IFERROR((SUMPRODUCT((economics!$AG$2:$AG$167=$B57)*(economics!$D$2:$D$167="whr")*economics!$AI$2:$AI$167*(_xlfn.NORM.DIST(AQ$3,economics!$AK$2:$AK$167,economics!$AJ$2:$AJ$167,TRUE)-_xlfn.NORM.DIST(AQ$30,economics!$AK$2:$AK$167,economics!$AJ$2:$AJ$167,TRUE))*economics!$AM$2:$AM$167))/(SUMPRODUCT((economics!$AG$2:$AG$167=$B57)*(economics!$D$2:$D$167="whr")*economics!$AI$2:$AI$167*(_xlfn.NORM.DIST(AQ$3,economics!$AK$2:$AK$167,economics!$AJ$2:$AJ$167,TRUE)-_xlfn.NORM.DIST(AQ$30,economics!$AK$2:$AK$167,economics!$AJ$2:$AJ$167,TRUE)))),"")</f>
        <v/>
      </c>
      <c r="AR57" t="str">
        <f t="array" ref="AR57">IFERROR((SUMPRODUCT((economics!$AG$2:$AG$167=$B57)*(economics!$D$2:$D$167="whr")*economics!$AI$2:$AI$167*(_xlfn.NORM.DIST(AR$3,economics!$AK$2:$AK$167,economics!$AJ$2:$AJ$167,TRUE)-_xlfn.NORM.DIST(AR$30,economics!$AK$2:$AK$167,economics!$AJ$2:$AJ$167,TRUE))*economics!$AM$2:$AM$167))/(SUMPRODUCT((economics!$AG$2:$AG$167=$B57)*(economics!$D$2:$D$167="whr")*economics!$AI$2:$AI$167*(_xlfn.NORM.DIST(AR$3,economics!$AK$2:$AK$167,economics!$AJ$2:$AJ$167,TRUE)-_xlfn.NORM.DIST(AR$30,economics!$AK$2:$AK$167,economics!$AJ$2:$AJ$167,TRUE)))),"")</f>
        <v/>
      </c>
      <c r="AS57" t="str">
        <f t="array" ref="AS57">IFERROR((SUMPRODUCT((economics!$AG$2:$AG$167=$B57)*(economics!$D$2:$D$167="whr")*economics!$AI$2:$AI$167*(_xlfn.NORM.DIST(AS$3,economics!$AK$2:$AK$167,economics!$AJ$2:$AJ$167,TRUE)-_xlfn.NORM.DIST(AS$30,economics!$AK$2:$AK$167,economics!$AJ$2:$AJ$167,TRUE))*economics!$AM$2:$AM$167))/(SUMPRODUCT((economics!$AG$2:$AG$167=$B57)*(economics!$D$2:$D$167="whr")*economics!$AI$2:$AI$167*(_xlfn.NORM.DIST(AS$3,economics!$AK$2:$AK$167,economics!$AJ$2:$AJ$167,TRUE)-_xlfn.NORM.DIST(AS$30,economics!$AK$2:$AK$167,economics!$AJ$2:$AJ$167,TRUE)))),"")</f>
        <v/>
      </c>
      <c r="AT57" t="str">
        <f t="array" ref="AT57">IFERROR((SUMPRODUCT((economics!$AG$2:$AG$167=$B57)*(economics!$D$2:$D$167="whr")*economics!$AI$2:$AI$167*(_xlfn.NORM.DIST(AT$3,economics!$AK$2:$AK$167,economics!$AJ$2:$AJ$167,TRUE)-_xlfn.NORM.DIST(AT$30,economics!$AK$2:$AK$167,economics!$AJ$2:$AJ$167,TRUE))*economics!$AM$2:$AM$167))/(SUMPRODUCT((economics!$AG$2:$AG$167=$B57)*(economics!$D$2:$D$167="whr")*economics!$AI$2:$AI$167*(_xlfn.NORM.DIST(AT$3,economics!$AK$2:$AK$167,economics!$AJ$2:$AJ$167,TRUE)-_xlfn.NORM.DIST(AT$30,economics!$AK$2:$AK$167,economics!$AJ$2:$AJ$167,TRUE)))),"")</f>
        <v/>
      </c>
      <c r="AU57" t="str">
        <f t="array" ref="AU57">IFERROR((SUMPRODUCT((economics!$AG$2:$AG$167=$B57)*(economics!$D$2:$D$167="whr")*economics!$AI$2:$AI$167*(_xlfn.NORM.DIST(AU$3,economics!$AK$2:$AK$167,economics!$AJ$2:$AJ$167,TRUE)-_xlfn.NORM.DIST(AU$30,economics!$AK$2:$AK$167,economics!$AJ$2:$AJ$167,TRUE))*economics!$AM$2:$AM$167))/(SUMPRODUCT((economics!$AG$2:$AG$167=$B57)*(economics!$D$2:$D$167="whr")*economics!$AI$2:$AI$167*(_xlfn.NORM.DIST(AU$3,economics!$AK$2:$AK$167,economics!$AJ$2:$AJ$167,TRUE)-_xlfn.NORM.DIST(AU$30,economics!$AK$2:$AK$167,economics!$AJ$2:$AJ$167,TRUE)))),"")</f>
        <v/>
      </c>
      <c r="AV57" t="str">
        <f t="array" ref="AV57">IFERROR((SUMPRODUCT((economics!$AG$2:$AG$167=$B57)*(economics!$D$2:$D$167="whr")*economics!$AI$2:$AI$167*(_xlfn.NORM.DIST(AV$3,economics!$AK$2:$AK$167,economics!$AJ$2:$AJ$167,TRUE)-_xlfn.NORM.DIST(AV$30,economics!$AK$2:$AK$167,economics!$AJ$2:$AJ$167,TRUE))*economics!$AM$2:$AM$167))/(SUMPRODUCT((economics!$AG$2:$AG$167=$B57)*(economics!$D$2:$D$167="whr")*economics!$AI$2:$AI$167*(_xlfn.NORM.DIST(AV$3,economics!$AK$2:$AK$167,economics!$AJ$2:$AJ$167,TRUE)-_xlfn.NORM.DIST(AV$30,economics!$AK$2:$AK$167,economics!$AJ$2:$AJ$167,TRUE)))),"")</f>
        <v/>
      </c>
      <c r="AW57" t="str">
        <f t="array" ref="AW57">IFERROR((SUMPRODUCT((economics!$AG$2:$AG$167=$B57)*(economics!$D$2:$D$167="whr")*economics!$AI$2:$AI$167*(_xlfn.NORM.DIST(AW$3,economics!$AK$2:$AK$167,economics!$AJ$2:$AJ$167,TRUE)-_xlfn.NORM.DIST(AW$30,economics!$AK$2:$AK$167,economics!$AJ$2:$AJ$167,TRUE))*economics!$AM$2:$AM$167))/(SUMPRODUCT((economics!$AG$2:$AG$167=$B57)*(economics!$D$2:$D$167="whr")*economics!$AI$2:$AI$167*(_xlfn.NORM.DIST(AW$3,economics!$AK$2:$AK$167,economics!$AJ$2:$AJ$167,TRUE)-_xlfn.NORM.DIST(AW$30,economics!$AK$2:$AK$167,economics!$AJ$2:$AJ$167,TRUE)))),"")</f>
        <v/>
      </c>
      <c r="AX57" t="str">
        <f t="array" ref="AX57">IFERROR((SUMPRODUCT((economics!$AG$2:$AG$167=$B57)*(economics!$D$2:$D$167="whr")*economics!$AI$2:$AI$167*(_xlfn.NORM.DIST(AX$3,economics!$AK$2:$AK$167,economics!$AJ$2:$AJ$167,TRUE)-_xlfn.NORM.DIST(AX$30,economics!$AK$2:$AK$167,economics!$AJ$2:$AJ$167,TRUE))*economics!$AM$2:$AM$167))/(SUMPRODUCT((economics!$AG$2:$AG$167=$B57)*(economics!$D$2:$D$167="whr")*economics!$AI$2:$AI$167*(_xlfn.NORM.DIST(AX$3,economics!$AK$2:$AK$167,economics!$AJ$2:$AJ$167,TRUE)-_xlfn.NORM.DIST(AX$30,economics!$AK$2:$AK$167,economics!$AJ$2:$AJ$167,TRUE)))),"")</f>
        <v/>
      </c>
      <c r="AY57" t="str">
        <f t="array" ref="AY57">IFERROR((SUMPRODUCT((economics!$AG$2:$AG$167=$B57)*(economics!$D$2:$D$167="whr")*economics!$AI$2:$AI$167*(_xlfn.NORM.DIST(AY$3,economics!$AK$2:$AK$167,economics!$AJ$2:$AJ$167,TRUE)-_xlfn.NORM.DIST(AY$30,economics!$AK$2:$AK$167,economics!$AJ$2:$AJ$167,TRUE))*economics!$AM$2:$AM$167))/(SUMPRODUCT((economics!$AG$2:$AG$167=$B57)*(economics!$D$2:$D$167="whr")*economics!$AI$2:$AI$167*(_xlfn.NORM.DIST(AY$3,economics!$AK$2:$AK$167,economics!$AJ$2:$AJ$167,TRUE)-_xlfn.NORM.DIST(AY$30,economics!$AK$2:$AK$167,economics!$AJ$2:$AJ$167,TRUE)))),"")</f>
        <v/>
      </c>
      <c r="AZ57" t="str">
        <f t="array" ref="AZ57">IFERROR((SUMPRODUCT((economics!$AG$2:$AG$167=$B57)*(economics!$D$2:$D$167="whr")*economics!$AI$2:$AI$167*(_xlfn.NORM.DIST(AZ$3,economics!$AK$2:$AK$167,economics!$AJ$2:$AJ$167,TRUE)-_xlfn.NORM.DIST(AZ$30,economics!$AK$2:$AK$167,economics!$AJ$2:$AJ$167,TRUE))*economics!$AM$2:$AM$167))/(SUMPRODUCT((economics!$AG$2:$AG$167=$B57)*(economics!$D$2:$D$167="whr")*economics!$AI$2:$AI$167*(_xlfn.NORM.DIST(AZ$3,economics!$AK$2:$AK$167,economics!$AJ$2:$AJ$167,TRUE)-_xlfn.NORM.DIST(AZ$30,economics!$AK$2:$AK$167,economics!$AJ$2:$AJ$167,TRUE)))),"")</f>
        <v/>
      </c>
      <c r="BA57" t="str">
        <f t="array" ref="BA57">IFERROR((SUMPRODUCT((economics!$AG$2:$AG$167=$B57)*(economics!$D$2:$D$167="whr")*economics!$AI$2:$AI$167*(_xlfn.NORM.DIST(BA$3,economics!$AK$2:$AK$167,economics!$AJ$2:$AJ$167,TRUE)-_xlfn.NORM.DIST(BA$30,economics!$AK$2:$AK$167,economics!$AJ$2:$AJ$167,TRUE))*economics!$AM$2:$AM$167))/(SUMPRODUCT((economics!$AG$2:$AG$167=$B57)*(economics!$D$2:$D$167="whr")*economics!$AI$2:$AI$167*(_xlfn.NORM.DIST(BA$3,economics!$AK$2:$AK$167,economics!$AJ$2:$AJ$167,TRUE)-_xlfn.NORM.DIST(BA$30,economics!$AK$2:$AK$167,economics!$AJ$2:$AJ$167,TRUE)))),"")</f>
        <v/>
      </c>
      <c r="BB57" t="str">
        <f t="array" ref="BB57">IFERROR((SUMPRODUCT((economics!$AG$2:$AG$167=$B57)*(economics!$D$2:$D$167="whr")*economics!$AI$2:$AI$167*(_xlfn.NORM.DIST(BB$3,economics!$AK$2:$AK$167,economics!$AJ$2:$AJ$167,TRUE)-_xlfn.NORM.DIST(BB$30,economics!$AK$2:$AK$167,economics!$AJ$2:$AJ$167,TRUE))*economics!$AM$2:$AM$167))/(SUMPRODUCT((economics!$AG$2:$AG$167=$B57)*(economics!$D$2:$D$167="whr")*economics!$AI$2:$AI$167*(_xlfn.NORM.DIST(BB$3,economics!$AK$2:$AK$167,economics!$AJ$2:$AJ$167,TRUE)-_xlfn.NORM.DIST(BB$30,economics!$AK$2:$AK$167,economics!$AJ$2:$AJ$167,TRUE)))),"")</f>
        <v/>
      </c>
      <c r="BC57" t="str">
        <f t="array" ref="BC57">IFERROR((SUMPRODUCT((economics!$AG$2:$AG$167=$B57)*(economics!$D$2:$D$167="whr")*economics!$AI$2:$AI$167*(_xlfn.NORM.DIST(BC$3,economics!$AK$2:$AK$167,economics!$AJ$2:$AJ$167,TRUE)-_xlfn.NORM.DIST(BC$30,economics!$AK$2:$AK$167,economics!$AJ$2:$AJ$167,TRUE))*economics!$AM$2:$AM$167))/(SUMPRODUCT((economics!$AG$2:$AG$167=$B57)*(economics!$D$2:$D$167="whr")*economics!$AI$2:$AI$167*(_xlfn.NORM.DIST(BC$3,economics!$AK$2:$AK$167,economics!$AJ$2:$AJ$167,TRUE)-_xlfn.NORM.DIST(BC$30,economics!$AK$2:$AK$167,economics!$AJ$2:$AJ$167,TRUE)))),"")</f>
        <v/>
      </c>
      <c r="BD57" t="str">
        <f t="array" ref="BD57">IFERROR((SUMPRODUCT((economics!$AG$2:$AG$167=$B57)*(economics!$D$2:$D$167="whr")*economics!$AI$2:$AI$167*(_xlfn.NORM.DIST(BD$3,economics!$AK$2:$AK$167,economics!$AJ$2:$AJ$167,TRUE)-_xlfn.NORM.DIST(BD$30,economics!$AK$2:$AK$167,economics!$AJ$2:$AJ$167,TRUE))*economics!$AM$2:$AM$167))/(SUMPRODUCT((economics!$AG$2:$AG$167=$B57)*(economics!$D$2:$D$167="whr")*economics!$AI$2:$AI$167*(_xlfn.NORM.DIST(BD$3,economics!$AK$2:$AK$167,economics!$AJ$2:$AJ$167,TRUE)-_xlfn.NORM.DIST(BD$30,economics!$AK$2:$AK$167,economics!$AJ$2:$AJ$167,TRUE)))),"")</f>
        <v/>
      </c>
      <c r="BE57" t="str">
        <f t="array" ref="BE57">IFERROR((SUMPRODUCT((economics!$AG$2:$AG$167=$B57)*(economics!$D$2:$D$167="whr")*economics!$AI$2:$AI$167*(_xlfn.NORM.DIST(BE$3,economics!$AK$2:$AK$167,economics!$AJ$2:$AJ$167,TRUE)-_xlfn.NORM.DIST(BE$30,economics!$AK$2:$AK$167,economics!$AJ$2:$AJ$167,TRUE))*economics!$AM$2:$AM$167))/(SUMPRODUCT((economics!$AG$2:$AG$167=$B57)*(economics!$D$2:$D$167="whr")*economics!$AI$2:$AI$167*(_xlfn.NORM.DIST(BE$3,economics!$AK$2:$AK$167,economics!$AJ$2:$AJ$167,TRUE)-_xlfn.NORM.DIST(BE$30,economics!$AK$2:$AK$167,economics!$AJ$2:$AJ$167,TRUE)))),"")</f>
        <v/>
      </c>
      <c r="BF57" t="str">
        <f t="array" ref="BF57">IFERROR((SUMPRODUCT((economics!$AG$2:$AG$167=$B57)*(economics!$D$2:$D$167="whr")*economics!$AI$2:$AI$167*(_xlfn.NORM.DIST(BF$3,economics!$AK$2:$AK$167,economics!$AJ$2:$AJ$167,TRUE)-_xlfn.NORM.DIST(BF$30,economics!$AK$2:$AK$167,economics!$AJ$2:$AJ$167,TRUE))*economics!$AM$2:$AM$167))/(SUMPRODUCT((economics!$AG$2:$AG$167=$B57)*(economics!$D$2:$D$167="whr")*economics!$AI$2:$AI$167*(_xlfn.NORM.DIST(BF$3,economics!$AK$2:$AK$167,economics!$AJ$2:$AJ$167,TRUE)-_xlfn.NORM.DIST(BF$30,economics!$AK$2:$AK$167,economics!$AJ$2:$AJ$167,TRUE)))),"")</f>
        <v/>
      </c>
      <c r="BG57" t="str">
        <f t="array" ref="BG57">IFERROR((SUMPRODUCT((economics!$AG$2:$AG$167=$B57)*(economics!$D$2:$D$167="whr")*economics!$AI$2:$AI$167*(_xlfn.NORM.DIST(BG$3,economics!$AK$2:$AK$167,economics!$AJ$2:$AJ$167,TRUE)-_xlfn.NORM.DIST(BG$30,economics!$AK$2:$AK$167,economics!$AJ$2:$AJ$167,TRUE))*economics!$AM$2:$AM$167))/(SUMPRODUCT((economics!$AG$2:$AG$167=$B57)*(economics!$D$2:$D$167="whr")*economics!$AI$2:$AI$167*(_xlfn.NORM.DIST(BG$3,economics!$AK$2:$AK$167,economics!$AJ$2:$AJ$167,TRUE)-_xlfn.NORM.DIST(BG$30,economics!$AK$2:$AK$167,economics!$AJ$2:$AJ$167,TRUE)))),"")</f>
        <v/>
      </c>
      <c r="BH57" t="str">
        <f t="array" ref="BH57">IFERROR((SUMPRODUCT((economics!$AG$2:$AG$167=$B57)*(economics!$D$2:$D$167="whr")*economics!$AI$2:$AI$167*(_xlfn.NORM.DIST(BH$3,economics!$AK$2:$AK$167,economics!$AJ$2:$AJ$167,TRUE)-_xlfn.NORM.DIST(BH$30,economics!$AK$2:$AK$167,economics!$AJ$2:$AJ$167,TRUE))*economics!$AM$2:$AM$167))/(SUMPRODUCT((economics!$AG$2:$AG$167=$B57)*(economics!$D$2:$D$167="whr")*economics!$AI$2:$AI$167*(_xlfn.NORM.DIST(BH$3,economics!$AK$2:$AK$167,economics!$AJ$2:$AJ$167,TRUE)-_xlfn.NORM.DIST(BH$30,economics!$AK$2:$AK$167,economics!$AJ$2:$AJ$167,TRUE)))),"")</f>
        <v/>
      </c>
      <c r="BI57" t="str">
        <f t="array" ref="BI57">IFERROR((SUMPRODUCT((economics!$AG$2:$AG$167=$B57)*(economics!$D$2:$D$167="whr")*economics!$AI$2:$AI$167*(_xlfn.NORM.DIST(BI$3,economics!$AK$2:$AK$167,economics!$AJ$2:$AJ$167,TRUE)-_xlfn.NORM.DIST(BI$30,economics!$AK$2:$AK$167,economics!$AJ$2:$AJ$167,TRUE))*economics!$AM$2:$AM$167))/(SUMPRODUCT((economics!$AG$2:$AG$167=$B57)*(economics!$D$2:$D$167="whr")*economics!$AI$2:$AI$167*(_xlfn.NORM.DIST(BI$3,economics!$AK$2:$AK$167,economics!$AJ$2:$AJ$167,TRUE)-_xlfn.NORM.DIST(BI$30,economics!$AK$2:$AK$167,economics!$AJ$2:$AJ$167,TRUE)))),"")</f>
        <v/>
      </c>
      <c r="BJ57" t="str">
        <f t="array" ref="BJ57">IFERROR((SUMPRODUCT((economics!$AG$2:$AG$167=$B57)*(economics!$D$2:$D$167="whr")*economics!$AI$2:$AI$167*(_xlfn.NORM.DIST(BJ$3,economics!$AK$2:$AK$167,economics!$AJ$2:$AJ$167,TRUE)-_xlfn.NORM.DIST(BJ$30,economics!$AK$2:$AK$167,economics!$AJ$2:$AJ$167,TRUE))*economics!$AM$2:$AM$167))/(SUMPRODUCT((economics!$AG$2:$AG$167=$B57)*(economics!$D$2:$D$167="whr")*economics!$AI$2:$AI$167*(_xlfn.NORM.DIST(BJ$3,economics!$AK$2:$AK$167,economics!$AJ$2:$AJ$167,TRUE)-_xlfn.NORM.DIST(BJ$30,economics!$AK$2:$AK$167,economics!$AJ$2:$AJ$167,TRUE)))),"")</f>
        <v/>
      </c>
      <c r="BK57" t="str">
        <f t="array" ref="BK57">IFERROR((SUMPRODUCT((economics!$AG$2:$AG$167=$B57)*(economics!$D$2:$D$167="whr")*economics!$AI$2:$AI$167*(_xlfn.NORM.DIST(BK$3,economics!$AK$2:$AK$167,economics!$AJ$2:$AJ$167,TRUE)-_xlfn.NORM.DIST(BK$30,economics!$AK$2:$AK$167,economics!$AJ$2:$AJ$167,TRUE))*economics!$AM$2:$AM$167))/(SUMPRODUCT((economics!$AG$2:$AG$167=$B57)*(economics!$D$2:$D$167="whr")*economics!$AI$2:$AI$167*(_xlfn.NORM.DIST(BK$3,economics!$AK$2:$AK$167,economics!$AJ$2:$AJ$167,TRUE)-_xlfn.NORM.DIST(BK$30,economics!$AK$2:$AK$167,economics!$AJ$2:$AJ$167,TRUE)))),"")</f>
        <v/>
      </c>
      <c r="BL57" t="str">
        <f t="array" ref="BL57">IFERROR((SUMPRODUCT((economics!$AG$2:$AG$167=$B57)*(economics!$D$2:$D$167="whr")*economics!$AI$2:$AI$167*(_xlfn.NORM.DIST(BL$3,economics!$AK$2:$AK$167,economics!$AJ$2:$AJ$167,TRUE)-_xlfn.NORM.DIST(BL$30,economics!$AK$2:$AK$167,economics!$AJ$2:$AJ$167,TRUE))*economics!$AM$2:$AM$167))/(SUMPRODUCT((economics!$AG$2:$AG$167=$B57)*(economics!$D$2:$D$167="whr")*economics!$AI$2:$AI$167*(_xlfn.NORM.DIST(BL$3,economics!$AK$2:$AK$167,economics!$AJ$2:$AJ$167,TRUE)-_xlfn.NORM.DIST(BL$30,economics!$AK$2:$AK$167,economics!$AJ$2:$AJ$167,TRUE)))),"")</f>
        <v/>
      </c>
      <c r="BM57" t="str">
        <f t="array" ref="BM57">IFERROR((SUMPRODUCT((economics!$AG$2:$AG$167=$B57)*(economics!$D$2:$D$167="whr")*economics!$AI$2:$AI$167*(_xlfn.NORM.DIST(BM$3,economics!$AK$2:$AK$167,economics!$AJ$2:$AJ$167,TRUE)-_xlfn.NORM.DIST(BM$30,economics!$AK$2:$AK$167,economics!$AJ$2:$AJ$167,TRUE))*economics!$AM$2:$AM$167))/(SUMPRODUCT((economics!$AG$2:$AG$167=$B57)*(economics!$D$2:$D$167="whr")*economics!$AI$2:$AI$167*(_xlfn.NORM.DIST(BM$3,economics!$AK$2:$AK$167,economics!$AJ$2:$AJ$167,TRUE)-_xlfn.NORM.DIST(BM$30,economics!$AK$2:$AK$167,economics!$AJ$2:$AJ$167,TRUE)))),"")</f>
        <v/>
      </c>
      <c r="BN57" t="str">
        <f t="array" ref="BN57">IFERROR((SUMPRODUCT((economics!$AG$2:$AG$167=$B57)*(economics!$D$2:$D$167="whr")*economics!$AI$2:$AI$167*(_xlfn.NORM.DIST(BN$3,economics!$AK$2:$AK$167,economics!$AJ$2:$AJ$167,TRUE)-_xlfn.NORM.DIST(BN$30,economics!$AK$2:$AK$167,economics!$AJ$2:$AJ$167,TRUE))*economics!$AM$2:$AM$167))/(SUMPRODUCT((economics!$AG$2:$AG$167=$B57)*(economics!$D$2:$D$167="whr")*economics!$AI$2:$AI$167*(_xlfn.NORM.DIST(BN$3,economics!$AK$2:$AK$167,economics!$AJ$2:$AJ$167,TRUE)-_xlfn.NORM.DIST(BN$30,economics!$AK$2:$AK$167,economics!$AJ$2:$AJ$167,TRUE)))),"")</f>
        <v/>
      </c>
      <c r="BO57" t="str">
        <f t="array" ref="BO57">IFERROR((SUMPRODUCT((economics!$AG$2:$AG$167=$B57)*(economics!$D$2:$D$167="whr")*economics!$AI$2:$AI$167*(_xlfn.NORM.DIST(BO$3,economics!$AK$2:$AK$167,economics!$AJ$2:$AJ$167,TRUE)-_xlfn.NORM.DIST(BO$30,economics!$AK$2:$AK$167,economics!$AJ$2:$AJ$167,TRUE))*economics!$AM$2:$AM$167))/(SUMPRODUCT((economics!$AG$2:$AG$167=$B57)*(economics!$D$2:$D$167="whr")*economics!$AI$2:$AI$167*(_xlfn.NORM.DIST(BO$3,economics!$AK$2:$AK$167,economics!$AJ$2:$AJ$167,TRUE)-_xlfn.NORM.DIST(BO$30,economics!$AK$2:$AK$167,economics!$AJ$2:$AJ$167,TRUE)))),"")</f>
        <v/>
      </c>
      <c r="BP57" t="str">
        <f t="array" ref="BP57">IFERROR((SUMPRODUCT((economics!$AG$2:$AG$167=$B57)*(economics!$D$2:$D$167="whr")*economics!$AI$2:$AI$167*(_xlfn.NORM.DIST(BP$3,economics!$AK$2:$AK$167,economics!$AJ$2:$AJ$167,TRUE)-_xlfn.NORM.DIST(BP$30,economics!$AK$2:$AK$167,economics!$AJ$2:$AJ$167,TRUE))*economics!$AM$2:$AM$167))/(SUMPRODUCT((economics!$AG$2:$AG$167=$B57)*(economics!$D$2:$D$167="whr")*economics!$AI$2:$AI$167*(_xlfn.NORM.DIST(BP$3,economics!$AK$2:$AK$167,economics!$AJ$2:$AJ$167,TRUE)-_xlfn.NORM.DIST(BP$30,economics!$AK$2:$AK$167,economics!$AJ$2:$AJ$167,TRUE)))),"")</f>
        <v/>
      </c>
      <c r="BQ57" t="str">
        <f t="array" ref="BQ57">IFERROR((SUMPRODUCT((economics!$AG$2:$AG$167=$B57)*(economics!$D$2:$D$167="whr")*economics!$AI$2:$AI$167*(_xlfn.NORM.DIST(BQ$3,economics!$AK$2:$AK$167,economics!$AJ$2:$AJ$167,TRUE)-_xlfn.NORM.DIST(BQ$30,economics!$AK$2:$AK$167,economics!$AJ$2:$AJ$167,TRUE))*economics!$AM$2:$AM$167))/(SUMPRODUCT((economics!$AG$2:$AG$167=$B57)*(economics!$D$2:$D$167="whr")*economics!$AI$2:$AI$167*(_xlfn.NORM.DIST(BQ$3,economics!$AK$2:$AK$167,economics!$AJ$2:$AJ$167,TRUE)-_xlfn.NORM.DIST(BQ$30,economics!$AK$2:$AK$167,economics!$AJ$2:$AJ$167,TRUE)))),"")</f>
        <v/>
      </c>
      <c r="BR57" t="str">
        <f t="array" ref="BR57">IFERROR((SUMPRODUCT((economics!$AG$2:$AG$167=$B57)*(economics!$D$2:$D$167="whr")*economics!$AI$2:$AI$167*(_xlfn.NORM.DIST(BR$3,economics!$AK$2:$AK$167,economics!$AJ$2:$AJ$167,TRUE)-_xlfn.NORM.DIST(BR$30,economics!$AK$2:$AK$167,economics!$AJ$2:$AJ$167,TRUE))*economics!$AM$2:$AM$167))/(SUMPRODUCT((economics!$AG$2:$AG$167=$B57)*(economics!$D$2:$D$167="whr")*economics!$AI$2:$AI$167*(_xlfn.NORM.DIST(BR$3,economics!$AK$2:$AK$167,economics!$AJ$2:$AJ$167,TRUE)-_xlfn.NORM.DIST(BR$30,economics!$AK$2:$AK$167,economics!$AJ$2:$AJ$167,TRUE)))),"")</f>
        <v/>
      </c>
      <c r="BS57" t="str">
        <f t="array" ref="BS57">IFERROR((SUMPRODUCT((economics!$AG$2:$AG$167=$B57)*(economics!$D$2:$D$167="whr")*economics!$AI$2:$AI$167*(_xlfn.NORM.DIST(BS$3,economics!$AK$2:$AK$167,economics!$AJ$2:$AJ$167,TRUE)-_xlfn.NORM.DIST(BS$30,economics!$AK$2:$AK$167,economics!$AJ$2:$AJ$167,TRUE))*economics!$AM$2:$AM$167))/(SUMPRODUCT((economics!$AG$2:$AG$167=$B57)*(economics!$D$2:$D$167="whr")*economics!$AI$2:$AI$167*(_xlfn.NORM.DIST(BS$3,economics!$AK$2:$AK$167,economics!$AJ$2:$AJ$167,TRUE)-_xlfn.NORM.DIST(BS$30,economics!$AK$2:$AK$167,economics!$AJ$2:$AJ$167,TRUE)))),"")</f>
        <v/>
      </c>
      <c r="BT57" t="str">
        <f t="array" ref="BT57">IFERROR((SUMPRODUCT((economics!$AG$2:$AG$167=$B57)*(economics!$D$2:$D$167="whr")*economics!$AI$2:$AI$167*(_xlfn.NORM.DIST(BT$3,economics!$AK$2:$AK$167,economics!$AJ$2:$AJ$167,TRUE)-_xlfn.NORM.DIST(BT$30,economics!$AK$2:$AK$167,economics!$AJ$2:$AJ$167,TRUE))*economics!$AM$2:$AM$167))/(SUMPRODUCT((economics!$AG$2:$AG$167=$B57)*(economics!$D$2:$D$167="whr")*economics!$AI$2:$AI$167*(_xlfn.NORM.DIST(BT$3,economics!$AK$2:$AK$167,economics!$AJ$2:$AJ$167,TRUE)-_xlfn.NORM.DIST(BT$30,economics!$AK$2:$AK$167,economics!$AJ$2:$AJ$167,TRUE)))),"")</f>
        <v/>
      </c>
      <c r="BU57" t="str">
        <f t="array" ref="BU57">IFERROR((SUMPRODUCT((economics!$AG$2:$AG$167=$B57)*(economics!$D$2:$D$167="whr")*economics!$AI$2:$AI$167*(_xlfn.NORM.DIST(BU$3,economics!$AK$2:$AK$167,economics!$AJ$2:$AJ$167,TRUE)-_xlfn.NORM.DIST(BU$30,economics!$AK$2:$AK$167,economics!$AJ$2:$AJ$167,TRUE))*economics!$AM$2:$AM$167))/(SUMPRODUCT((economics!$AG$2:$AG$167=$B57)*(economics!$D$2:$D$167="whr")*economics!$AI$2:$AI$167*(_xlfn.NORM.DIST(BU$3,economics!$AK$2:$AK$167,economics!$AJ$2:$AJ$167,TRUE)-_xlfn.NORM.DIST(BU$30,economics!$AK$2:$AK$167,economics!$AJ$2:$AJ$167,TRUE)))),"")</f>
        <v/>
      </c>
      <c r="BV57" t="str">
        <f t="array" ref="BV57">IFERROR((SUMPRODUCT((economics!$AG$2:$AG$167=$B57)*(economics!$D$2:$D$167="whr")*economics!$AI$2:$AI$167*(_xlfn.NORM.DIST(BV$3,economics!$AK$2:$AK$167,economics!$AJ$2:$AJ$167,TRUE)-_xlfn.NORM.DIST(BV$30,economics!$AK$2:$AK$167,economics!$AJ$2:$AJ$167,TRUE))*economics!$AM$2:$AM$167))/(SUMPRODUCT((economics!$AG$2:$AG$167=$B57)*(economics!$D$2:$D$167="whr")*economics!$AI$2:$AI$167*(_xlfn.NORM.DIST(BV$3,economics!$AK$2:$AK$167,economics!$AJ$2:$AJ$167,TRUE)-_xlfn.NORM.DIST(BV$30,economics!$AK$2:$AK$167,economics!$AJ$2:$AJ$167,TRUE)))),"")</f>
        <v/>
      </c>
      <c r="BW57" t="str">
        <f t="array" ref="BW57">IFERROR((SUMPRODUCT((economics!$AG$2:$AG$167=$B57)*(economics!$D$2:$D$167="whr")*economics!$AI$2:$AI$167*(_xlfn.NORM.DIST(BW$3,economics!$AK$2:$AK$167,economics!$AJ$2:$AJ$167,TRUE)-_xlfn.NORM.DIST(BW$30,economics!$AK$2:$AK$167,economics!$AJ$2:$AJ$167,TRUE))*economics!$AM$2:$AM$167))/(SUMPRODUCT((economics!$AG$2:$AG$167=$B57)*(economics!$D$2:$D$167="whr")*economics!$AI$2:$AI$167*(_xlfn.NORM.DIST(BW$3,economics!$AK$2:$AK$167,economics!$AJ$2:$AJ$167,TRUE)-_xlfn.NORM.DIST(BW$30,economics!$AK$2:$AK$167,economics!$AJ$2:$AJ$167,TRUE)))),"")</f>
        <v/>
      </c>
      <c r="BX57" t="str">
        <f t="array" ref="BX57">IFERROR((SUMPRODUCT((economics!$AG$2:$AG$167=$B57)*(economics!$D$2:$D$167="whr")*economics!$AI$2:$AI$167*(_xlfn.NORM.DIST(BX$3,economics!$AK$2:$AK$167,economics!$AJ$2:$AJ$167,TRUE)-_xlfn.NORM.DIST(BX$30,economics!$AK$2:$AK$167,economics!$AJ$2:$AJ$167,TRUE))*economics!$AM$2:$AM$167))/(SUMPRODUCT((economics!$AG$2:$AG$167=$B57)*(economics!$D$2:$D$167="whr")*economics!$AI$2:$AI$167*(_xlfn.NORM.DIST(BX$3,economics!$AK$2:$AK$167,economics!$AJ$2:$AJ$167,TRUE)-_xlfn.NORM.DIST(BX$30,economics!$AK$2:$AK$167,economics!$AJ$2:$AJ$167,TRUE)))),"")</f>
        <v/>
      </c>
      <c r="BY57" t="str">
        <f t="array" ref="BY57">IFERROR((SUMPRODUCT((economics!$AG$2:$AG$167=$B57)*(economics!$D$2:$D$167="whr")*economics!$AI$2:$AI$167*(_xlfn.NORM.DIST(BY$3,economics!$AK$2:$AK$167,economics!$AJ$2:$AJ$167,TRUE)-_xlfn.NORM.DIST(BY$30,economics!$AK$2:$AK$167,economics!$AJ$2:$AJ$167,TRUE))*economics!$AM$2:$AM$167))/(SUMPRODUCT((economics!$AG$2:$AG$167=$B57)*(economics!$D$2:$D$167="whr")*economics!$AI$2:$AI$167*(_xlfn.NORM.DIST(BY$3,economics!$AK$2:$AK$167,economics!$AJ$2:$AJ$167,TRUE)-_xlfn.NORM.DIST(BY$30,economics!$AK$2:$AK$167,economics!$AJ$2:$AJ$167,TRUE)))),"")</f>
        <v/>
      </c>
      <c r="BZ57" t="str">
        <f t="array" ref="BZ57">IFERROR((SUMPRODUCT((economics!$AG$2:$AG$167=$B57)*(economics!$D$2:$D$167="whr")*economics!$AI$2:$AI$167*(_xlfn.NORM.DIST(BZ$3,economics!$AK$2:$AK$167,economics!$AJ$2:$AJ$167,TRUE)-_xlfn.NORM.DIST(BZ$30,economics!$AK$2:$AK$167,economics!$AJ$2:$AJ$167,TRUE))*economics!$AM$2:$AM$167))/(SUMPRODUCT((economics!$AG$2:$AG$167=$B57)*(economics!$D$2:$D$167="whr")*economics!$AI$2:$AI$167*(_xlfn.NORM.DIST(BZ$3,economics!$AK$2:$AK$167,economics!$AJ$2:$AJ$167,TRUE)-_xlfn.NORM.DIST(BZ$30,economics!$AK$2:$AK$167,economics!$AJ$2:$AJ$167,TRUE)))),"")</f>
        <v/>
      </c>
      <c r="CA57" t="str">
        <f t="array" ref="CA57">IFERROR((SUMPRODUCT((economics!$AG$2:$AG$167=$B57)*(economics!$D$2:$D$167="whr")*economics!$AI$2:$AI$167*(_xlfn.NORM.DIST(CA$3,economics!$AK$2:$AK$167,economics!$AJ$2:$AJ$167,TRUE)-_xlfn.NORM.DIST(CA$30,economics!$AK$2:$AK$167,economics!$AJ$2:$AJ$167,TRUE))*economics!$AM$2:$AM$167))/(SUMPRODUCT((economics!$AG$2:$AG$167=$B57)*(economics!$D$2:$D$167="whr")*economics!$AI$2:$AI$167*(_xlfn.NORM.DIST(CA$3,economics!$AK$2:$AK$167,economics!$AJ$2:$AJ$167,TRUE)-_xlfn.NORM.DIST(CA$30,economics!$AK$2:$AK$167,economics!$AJ$2:$AJ$167,TRUE)))),"")</f>
        <v/>
      </c>
      <c r="CB57" t="str">
        <f t="array" ref="CB57">IFERROR((SUMPRODUCT((economics!$AG$2:$AG$167=$B57)*(economics!$D$2:$D$167="whr")*economics!$AI$2:$AI$167*(_xlfn.NORM.DIST(CB$3,economics!$AK$2:$AK$167,economics!$AJ$2:$AJ$167,TRUE)-_xlfn.NORM.DIST(CB$30,economics!$AK$2:$AK$167,economics!$AJ$2:$AJ$167,TRUE))*economics!$AM$2:$AM$167))/(SUMPRODUCT((economics!$AG$2:$AG$167=$B57)*(economics!$D$2:$D$167="whr")*economics!$AI$2:$AI$167*(_xlfn.NORM.DIST(CB$3,economics!$AK$2:$AK$167,economics!$AJ$2:$AJ$167,TRUE)-_xlfn.NORM.DIST(CB$30,economics!$AK$2:$AK$167,economics!$AJ$2:$AJ$167,TRUE)))),"")</f>
        <v/>
      </c>
      <c r="CC57" t="str">
        <f t="array" ref="CC57">IFERROR((SUMPRODUCT((economics!$AG$2:$AG$167=$B57)*(economics!$D$2:$D$167="whr")*economics!$AI$2:$AI$167*(_xlfn.NORM.DIST(CC$3,economics!$AK$2:$AK$167,economics!$AJ$2:$AJ$167,TRUE)-_xlfn.NORM.DIST(CC$30,economics!$AK$2:$AK$167,economics!$AJ$2:$AJ$167,TRUE))*economics!$AM$2:$AM$167))/(SUMPRODUCT((economics!$AG$2:$AG$167=$B57)*(economics!$D$2:$D$167="whr")*economics!$AI$2:$AI$167*(_xlfn.NORM.DIST(CC$3,economics!$AK$2:$AK$167,economics!$AJ$2:$AJ$167,TRUE)-_xlfn.NORM.DIST(CC$30,economics!$AK$2:$AK$167,economics!$AJ$2:$AJ$167,TRUE)))),"")</f>
        <v/>
      </c>
      <c r="CD57" t="str">
        <f t="array" ref="CD57">IFERROR((SUMPRODUCT((economics!$AG$2:$AG$167=$B57)*(economics!$D$2:$D$167="whr")*economics!$AI$2:$AI$167*(_xlfn.NORM.DIST(CD$3,economics!$AK$2:$AK$167,economics!$AJ$2:$AJ$167,TRUE)-_xlfn.NORM.DIST(CD$30,economics!$AK$2:$AK$167,economics!$AJ$2:$AJ$167,TRUE))*economics!$AM$2:$AM$167))/(SUMPRODUCT((economics!$AG$2:$AG$167=$B57)*(economics!$D$2:$D$167="whr")*economics!$AI$2:$AI$167*(_xlfn.NORM.DIST(CD$3,economics!$AK$2:$AK$167,economics!$AJ$2:$AJ$167,TRUE)-_xlfn.NORM.DIST(CD$30,economics!$AK$2:$AK$167,economics!$AJ$2:$AJ$167,TRUE)))),"")</f>
        <v/>
      </c>
      <c r="CE57" t="str">
        <f t="array" ref="CE57">IFERROR((SUMPRODUCT((economics!$AG$2:$AG$167=$B57)*(economics!$D$2:$D$167="whr")*economics!$AI$2:$AI$167*(_xlfn.NORM.DIST(CE$3,economics!$AK$2:$AK$167,economics!$AJ$2:$AJ$167,TRUE)-_xlfn.NORM.DIST(CE$30,economics!$AK$2:$AK$167,economics!$AJ$2:$AJ$167,TRUE))*economics!$AM$2:$AM$167))/(SUMPRODUCT((economics!$AG$2:$AG$167=$B57)*(economics!$D$2:$D$167="whr")*economics!$AI$2:$AI$167*(_xlfn.NORM.DIST(CE$3,economics!$AK$2:$AK$167,economics!$AJ$2:$AJ$167,TRUE)-_xlfn.NORM.DIST(CE$30,economics!$AK$2:$AK$167,economics!$AJ$2:$AJ$167,TRUE)))),"")</f>
        <v/>
      </c>
      <c r="CF57" t="str">
        <f t="array" ref="CF57">IFERROR((SUMPRODUCT((economics!$AG$2:$AG$167=$B57)*(economics!$D$2:$D$167="whr")*economics!$AI$2:$AI$167*(_xlfn.NORM.DIST(CF$3,economics!$AK$2:$AK$167,economics!$AJ$2:$AJ$167,TRUE)-_xlfn.NORM.DIST(CF$30,economics!$AK$2:$AK$167,economics!$AJ$2:$AJ$167,TRUE))*economics!$AM$2:$AM$167))/(SUMPRODUCT((economics!$AG$2:$AG$167=$B57)*(economics!$D$2:$D$167="whr")*economics!$AI$2:$AI$167*(_xlfn.NORM.DIST(CF$3,economics!$AK$2:$AK$167,economics!$AJ$2:$AJ$167,TRUE)-_xlfn.NORM.DIST(CF$30,economics!$AK$2:$AK$167,economics!$AJ$2:$AJ$167,TRUE)))),"")</f>
        <v/>
      </c>
      <c r="CG57" t="str">
        <f t="array" ref="CG57">IFERROR((SUMPRODUCT((economics!$AG$2:$AG$167=$B57)*(economics!$D$2:$D$167="whr")*economics!$AI$2:$AI$167*(_xlfn.NORM.DIST(CG$3,economics!$AK$2:$AK$167,economics!$AJ$2:$AJ$167,TRUE)-_xlfn.NORM.DIST(CG$30,economics!$AK$2:$AK$167,economics!$AJ$2:$AJ$167,TRUE))*economics!$AM$2:$AM$167))/(SUMPRODUCT((economics!$AG$2:$AG$167=$B57)*(economics!$D$2:$D$167="whr")*economics!$AI$2:$AI$167*(_xlfn.NORM.DIST(CG$3,economics!$AK$2:$AK$167,economics!$AJ$2:$AJ$167,TRUE)-_xlfn.NORM.DIST(CG$30,economics!$AK$2:$AK$167,economics!$AJ$2:$AJ$167,TRUE)))),"")</f>
        <v/>
      </c>
      <c r="CH57" t="str">
        <f t="array" ref="CH57">IFERROR((SUMPRODUCT((economics!$AG$2:$AG$167=$B57)*(economics!$D$2:$D$167="whr")*economics!$AI$2:$AI$167*(_xlfn.NORM.DIST(CH$3,economics!$AK$2:$AK$167,economics!$AJ$2:$AJ$167,TRUE)-_xlfn.NORM.DIST(CH$30,economics!$AK$2:$AK$167,economics!$AJ$2:$AJ$167,TRUE))*economics!$AM$2:$AM$167))/(SUMPRODUCT((economics!$AG$2:$AG$167=$B57)*(economics!$D$2:$D$167="whr")*economics!$AI$2:$AI$167*(_xlfn.NORM.DIST(CH$3,economics!$AK$2:$AK$167,economics!$AJ$2:$AJ$167,TRUE)-_xlfn.NORM.DIST(CH$30,economics!$AK$2:$AK$167,economics!$AJ$2:$AJ$167,TRUE)))),"")</f>
        <v/>
      </c>
    </row>
    <row r="59" spans="1:86" x14ac:dyDescent="0.35">
      <c r="A59" s="1" t="s">
        <v>770</v>
      </c>
      <c r="B59">
        <f t="array" ref="B59">SUMPRODUCT((E4:E28&gt;0.000000001)*(E33:E57=""))+SUMPRODUCT(((F4:CH28-E4:CG28)&gt;0.000000001)*(F33:CH57=""))</f>
        <v>0</v>
      </c>
      <c r="C59" t="str">
        <f>IF(B59=0,"ok","FAIL")</f>
        <v>ok</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9"/>
  <sheetViews>
    <sheetView workbookViewId="0">
      <pane xSplit="4" ySplit="3" topLeftCell="E34" activePane="bottomRight" state="frozen"/>
      <selection pane="topRight" activeCell="E1" sqref="E1"/>
      <selection pane="bottomLeft" activeCell="A4" sqref="A4"/>
      <selection pane="bottomRight" activeCell="G38" sqref="G38"/>
    </sheetView>
  </sheetViews>
  <sheetFormatPr defaultRowHeight="14.5" x14ac:dyDescent="0.35"/>
  <sheetData>
    <row r="1" spans="1:86" x14ac:dyDescent="0.35">
      <c r="A1" s="1" t="s">
        <v>773</v>
      </c>
    </row>
    <row r="3" spans="1:86" x14ac:dyDescent="0.35">
      <c r="A3" s="1" t="s">
        <v>273</v>
      </c>
      <c r="B3" s="1" t="s">
        <v>665</v>
      </c>
      <c r="C3" s="1" t="s">
        <v>744</v>
      </c>
      <c r="D3" s="1" t="s">
        <v>745</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35">
      <c r="A4" t="str">
        <f>WHRPbI!A2</f>
        <v>agriculture and forestry 01T03</v>
      </c>
      <c r="B4" t="s">
        <v>760</v>
      </c>
      <c r="C4" s="68">
        <f>WHRPbI!B2</f>
        <v>0</v>
      </c>
      <c r="D4" t="b">
        <f>ISNUMBER(MATCH($B4,'energy base (MECS)'!$K$4:$K$9,0))</f>
        <v>0</v>
      </c>
      <c r="E4" s="68">
        <f t="array" ref="E4">IF($D4,SUMPRODUCT((economics!$AG$2:$AG$167=$B4)*(economics!$D$2:$D$167="process")*economics!$AI$2:$AI$167*_xlfn.NORM.DIST(E$3,economics!$AK$2:$AK$167,economics!$AJ$2:$AJ$167,TRUE)),0)</f>
        <v>0</v>
      </c>
      <c r="F4" s="68">
        <f t="array" ref="F4">IF($D4,SUMPRODUCT((economics!$AG$2:$AG$167=$B4)*(economics!$D$2:$D$167="process")*economics!$AI$2:$AI$167*_xlfn.NORM.DIST(F$3,economics!$AK$2:$AK$167,economics!$AJ$2:$AJ$167,TRUE)),0)</f>
        <v>0</v>
      </c>
      <c r="G4" s="68">
        <f t="array" ref="G4">IF($D4,SUMPRODUCT((economics!$AG$2:$AG$167=$B4)*(economics!$D$2:$D$167="process")*economics!$AI$2:$AI$167*_xlfn.NORM.DIST(G$3,economics!$AK$2:$AK$167,economics!$AJ$2:$AJ$167,TRUE)),0)</f>
        <v>0</v>
      </c>
      <c r="H4" s="68">
        <f t="array" ref="H4">IF($D4,SUMPRODUCT((economics!$AG$2:$AG$167=$B4)*(economics!$D$2:$D$167="process")*economics!$AI$2:$AI$167*_xlfn.NORM.DIST(H$3,economics!$AK$2:$AK$167,economics!$AJ$2:$AJ$167,TRUE)),0)</f>
        <v>0</v>
      </c>
      <c r="I4" s="68">
        <f t="array" ref="I4">IF($D4,SUMPRODUCT((economics!$AG$2:$AG$167=$B4)*(economics!$D$2:$D$167="process")*economics!$AI$2:$AI$167*_xlfn.NORM.DIST(I$3,economics!$AK$2:$AK$167,economics!$AJ$2:$AJ$167,TRUE)),0)</f>
        <v>0</v>
      </c>
      <c r="J4" s="68">
        <f t="array" ref="J4">IF($D4,SUMPRODUCT((economics!$AG$2:$AG$167=$B4)*(economics!$D$2:$D$167="process")*economics!$AI$2:$AI$167*_xlfn.NORM.DIST(J$3,economics!$AK$2:$AK$167,economics!$AJ$2:$AJ$167,TRUE)),0)</f>
        <v>0</v>
      </c>
      <c r="K4" s="68">
        <f t="array" ref="K4">IF($D4,SUMPRODUCT((economics!$AG$2:$AG$167=$B4)*(economics!$D$2:$D$167="process")*economics!$AI$2:$AI$167*_xlfn.NORM.DIST(K$3,economics!$AK$2:$AK$167,economics!$AJ$2:$AJ$167,TRUE)),0)</f>
        <v>0</v>
      </c>
      <c r="L4" s="68">
        <f t="array" ref="L4">IF($D4,SUMPRODUCT((economics!$AG$2:$AG$167=$B4)*(economics!$D$2:$D$167="process")*economics!$AI$2:$AI$167*_xlfn.NORM.DIST(L$3,economics!$AK$2:$AK$167,economics!$AJ$2:$AJ$167,TRUE)),0)</f>
        <v>0</v>
      </c>
      <c r="M4" s="68">
        <f t="array" ref="M4">IF($D4,SUMPRODUCT((economics!$AG$2:$AG$167=$B4)*(economics!$D$2:$D$167="process")*economics!$AI$2:$AI$167*_xlfn.NORM.DIST(M$3,economics!$AK$2:$AK$167,economics!$AJ$2:$AJ$167,TRUE)),0)</f>
        <v>0</v>
      </c>
      <c r="N4" s="68">
        <f t="array" ref="N4">IF($D4,SUMPRODUCT((economics!$AG$2:$AG$167=$B4)*(economics!$D$2:$D$167="process")*economics!$AI$2:$AI$167*_xlfn.NORM.DIST(N$3,economics!$AK$2:$AK$167,economics!$AJ$2:$AJ$167,TRUE)),0)</f>
        <v>0</v>
      </c>
      <c r="O4" s="68">
        <f t="array" ref="O4">IF($D4,SUMPRODUCT((economics!$AG$2:$AG$167=$B4)*(economics!$D$2:$D$167="process")*economics!$AI$2:$AI$167*_xlfn.NORM.DIST(O$3,economics!$AK$2:$AK$167,economics!$AJ$2:$AJ$167,TRUE)),0)</f>
        <v>0</v>
      </c>
      <c r="P4" s="68">
        <f t="array" ref="P4">IF($D4,SUMPRODUCT((economics!$AG$2:$AG$167=$B4)*(economics!$D$2:$D$167="process")*economics!$AI$2:$AI$167*_xlfn.NORM.DIST(P$3,economics!$AK$2:$AK$167,economics!$AJ$2:$AJ$167,TRUE)),0)</f>
        <v>0</v>
      </c>
      <c r="Q4" s="68">
        <f t="array" ref="Q4">IF($D4,SUMPRODUCT((economics!$AG$2:$AG$167=$B4)*(economics!$D$2:$D$167="process")*economics!$AI$2:$AI$167*_xlfn.NORM.DIST(Q$3,economics!$AK$2:$AK$167,economics!$AJ$2:$AJ$167,TRUE)),0)</f>
        <v>0</v>
      </c>
      <c r="R4" s="68">
        <f t="array" ref="R4">IF($D4,SUMPRODUCT((economics!$AG$2:$AG$167=$B4)*(economics!$D$2:$D$167="process")*economics!$AI$2:$AI$167*_xlfn.NORM.DIST(R$3,economics!$AK$2:$AK$167,economics!$AJ$2:$AJ$167,TRUE)),0)</f>
        <v>0</v>
      </c>
      <c r="S4" s="68">
        <f t="array" ref="S4">IF($D4,SUMPRODUCT((economics!$AG$2:$AG$167=$B4)*(economics!$D$2:$D$167="process")*economics!$AI$2:$AI$167*_xlfn.NORM.DIST(S$3,economics!$AK$2:$AK$167,economics!$AJ$2:$AJ$167,TRUE)),0)</f>
        <v>0</v>
      </c>
      <c r="T4" s="68">
        <f t="array" ref="T4">IF($D4,SUMPRODUCT((economics!$AG$2:$AG$167=$B4)*(economics!$D$2:$D$167="process")*economics!$AI$2:$AI$167*_xlfn.NORM.DIST(T$3,economics!$AK$2:$AK$167,economics!$AJ$2:$AJ$167,TRUE)),0)</f>
        <v>0</v>
      </c>
      <c r="U4" s="68">
        <f t="array" ref="U4">IF($D4,SUMPRODUCT((economics!$AG$2:$AG$167=$B4)*(economics!$D$2:$D$167="process")*economics!$AI$2:$AI$167*_xlfn.NORM.DIST(U$3,economics!$AK$2:$AK$167,economics!$AJ$2:$AJ$167,TRUE)),0)</f>
        <v>0</v>
      </c>
      <c r="V4" s="68">
        <f t="array" ref="V4">IF($D4,SUMPRODUCT((economics!$AG$2:$AG$167=$B4)*(economics!$D$2:$D$167="process")*economics!$AI$2:$AI$167*_xlfn.NORM.DIST(V$3,economics!$AK$2:$AK$167,economics!$AJ$2:$AJ$167,TRUE)),0)</f>
        <v>0</v>
      </c>
      <c r="W4" s="68">
        <f t="array" ref="W4">IF($D4,SUMPRODUCT((economics!$AG$2:$AG$167=$B4)*(economics!$D$2:$D$167="process")*economics!$AI$2:$AI$167*_xlfn.NORM.DIST(W$3,economics!$AK$2:$AK$167,economics!$AJ$2:$AJ$167,TRUE)),0)</f>
        <v>0</v>
      </c>
      <c r="X4" s="68">
        <f t="array" ref="X4">IF($D4,SUMPRODUCT((economics!$AG$2:$AG$167=$B4)*(economics!$D$2:$D$167="process")*economics!$AI$2:$AI$167*_xlfn.NORM.DIST(X$3,economics!$AK$2:$AK$167,economics!$AJ$2:$AJ$167,TRUE)),0)</f>
        <v>0</v>
      </c>
      <c r="Y4" s="68">
        <f t="array" ref="Y4">IF($D4,SUMPRODUCT((economics!$AG$2:$AG$167=$B4)*(economics!$D$2:$D$167="process")*economics!$AI$2:$AI$167*_xlfn.NORM.DIST(Y$3,economics!$AK$2:$AK$167,economics!$AJ$2:$AJ$167,TRUE)),0)</f>
        <v>0</v>
      </c>
      <c r="Z4" s="68">
        <f t="array" ref="Z4">IF($D4,SUMPRODUCT((economics!$AG$2:$AG$167=$B4)*(economics!$D$2:$D$167="process")*economics!$AI$2:$AI$167*_xlfn.NORM.DIST(Z$3,economics!$AK$2:$AK$167,economics!$AJ$2:$AJ$167,TRUE)),0)</f>
        <v>0</v>
      </c>
      <c r="AA4" s="68">
        <f t="array" ref="AA4">IF($D4,SUMPRODUCT((economics!$AG$2:$AG$167=$B4)*(economics!$D$2:$D$167="process")*economics!$AI$2:$AI$167*_xlfn.NORM.DIST(AA$3,economics!$AK$2:$AK$167,economics!$AJ$2:$AJ$167,TRUE)),0)</f>
        <v>0</v>
      </c>
      <c r="AB4" s="68">
        <f t="array" ref="AB4">IF($D4,SUMPRODUCT((economics!$AG$2:$AG$167=$B4)*(economics!$D$2:$D$167="process")*economics!$AI$2:$AI$167*_xlfn.NORM.DIST(AB$3,economics!$AK$2:$AK$167,economics!$AJ$2:$AJ$167,TRUE)),0)</f>
        <v>0</v>
      </c>
      <c r="AC4" s="68">
        <f t="array" ref="AC4">IF($D4,SUMPRODUCT((economics!$AG$2:$AG$167=$B4)*(economics!$D$2:$D$167="process")*economics!$AI$2:$AI$167*_xlfn.NORM.DIST(AC$3,economics!$AK$2:$AK$167,economics!$AJ$2:$AJ$167,TRUE)),0)</f>
        <v>0</v>
      </c>
      <c r="AD4" s="68">
        <f t="array" ref="AD4">IF($D4,SUMPRODUCT((economics!$AG$2:$AG$167=$B4)*(economics!$D$2:$D$167="process")*economics!$AI$2:$AI$167*_xlfn.NORM.DIST(AD$3,economics!$AK$2:$AK$167,economics!$AJ$2:$AJ$167,TRUE)),0)</f>
        <v>0</v>
      </c>
      <c r="AE4" s="68">
        <f t="array" ref="AE4">IF($D4,SUMPRODUCT((economics!$AG$2:$AG$167=$B4)*(economics!$D$2:$D$167="process")*economics!$AI$2:$AI$167*_xlfn.NORM.DIST(AE$3,economics!$AK$2:$AK$167,economics!$AJ$2:$AJ$167,TRUE)),0)</f>
        <v>0</v>
      </c>
      <c r="AF4" s="68">
        <f t="array" ref="AF4">IF($D4,SUMPRODUCT((economics!$AG$2:$AG$167=$B4)*(economics!$D$2:$D$167="process")*economics!$AI$2:$AI$167*_xlfn.NORM.DIST(AF$3,economics!$AK$2:$AK$167,economics!$AJ$2:$AJ$167,TRUE)),0)</f>
        <v>0</v>
      </c>
      <c r="AG4" s="68">
        <f t="array" ref="AG4">IF($D4,SUMPRODUCT((economics!$AG$2:$AG$167=$B4)*(economics!$D$2:$D$167="process")*economics!$AI$2:$AI$167*_xlfn.NORM.DIST(AG$3,economics!$AK$2:$AK$167,economics!$AJ$2:$AJ$167,TRUE)),0)</f>
        <v>0</v>
      </c>
      <c r="AH4" s="68">
        <f t="array" ref="AH4">IF($D4,SUMPRODUCT((economics!$AG$2:$AG$167=$B4)*(economics!$D$2:$D$167="process")*economics!$AI$2:$AI$167*_xlfn.NORM.DIST(AH$3,economics!$AK$2:$AK$167,economics!$AJ$2:$AJ$167,TRUE)),0)</f>
        <v>0</v>
      </c>
      <c r="AI4" s="68">
        <f t="array" ref="AI4">IF($D4,SUMPRODUCT((economics!$AG$2:$AG$167=$B4)*(economics!$D$2:$D$167="process")*economics!$AI$2:$AI$167*_xlfn.NORM.DIST(AI$3,economics!$AK$2:$AK$167,economics!$AJ$2:$AJ$167,TRUE)),0)</f>
        <v>0</v>
      </c>
      <c r="AJ4" s="68">
        <f t="array" ref="AJ4">IF($D4,SUMPRODUCT((economics!$AG$2:$AG$167=$B4)*(economics!$D$2:$D$167="process")*economics!$AI$2:$AI$167*_xlfn.NORM.DIST(AJ$3,economics!$AK$2:$AK$167,economics!$AJ$2:$AJ$167,TRUE)),0)</f>
        <v>0</v>
      </c>
      <c r="AK4" s="68">
        <f t="array" ref="AK4">IF($D4,SUMPRODUCT((economics!$AG$2:$AG$167=$B4)*(economics!$D$2:$D$167="process")*economics!$AI$2:$AI$167*_xlfn.NORM.DIST(AK$3,economics!$AK$2:$AK$167,economics!$AJ$2:$AJ$167,TRUE)),0)</f>
        <v>0</v>
      </c>
      <c r="AL4" s="68">
        <f t="array" ref="AL4">IF($D4,SUMPRODUCT((economics!$AG$2:$AG$167=$B4)*(economics!$D$2:$D$167="process")*economics!$AI$2:$AI$167*_xlfn.NORM.DIST(AL$3,economics!$AK$2:$AK$167,economics!$AJ$2:$AJ$167,TRUE)),0)</f>
        <v>0</v>
      </c>
      <c r="AM4" s="68">
        <f t="array" ref="AM4">IF($D4,SUMPRODUCT((economics!$AG$2:$AG$167=$B4)*(economics!$D$2:$D$167="process")*economics!$AI$2:$AI$167*_xlfn.NORM.DIST(AM$3,economics!$AK$2:$AK$167,economics!$AJ$2:$AJ$167,TRUE)),0)</f>
        <v>0</v>
      </c>
      <c r="AN4" s="68">
        <f t="array" ref="AN4">IF($D4,SUMPRODUCT((economics!$AG$2:$AG$167=$B4)*(economics!$D$2:$D$167="process")*economics!$AI$2:$AI$167*_xlfn.NORM.DIST(AN$3,economics!$AK$2:$AK$167,economics!$AJ$2:$AJ$167,TRUE)),0)</f>
        <v>0</v>
      </c>
      <c r="AO4" s="68">
        <f t="array" ref="AO4">IF($D4,SUMPRODUCT((economics!$AG$2:$AG$167=$B4)*(economics!$D$2:$D$167="process")*economics!$AI$2:$AI$167*_xlfn.NORM.DIST(AO$3,economics!$AK$2:$AK$167,economics!$AJ$2:$AJ$167,TRUE)),0)</f>
        <v>0</v>
      </c>
      <c r="AP4" s="68">
        <f t="array" ref="AP4">IF($D4,SUMPRODUCT((economics!$AG$2:$AG$167=$B4)*(economics!$D$2:$D$167="process")*economics!$AI$2:$AI$167*_xlfn.NORM.DIST(AP$3,economics!$AK$2:$AK$167,economics!$AJ$2:$AJ$167,TRUE)),0)</f>
        <v>0</v>
      </c>
      <c r="AQ4" s="68">
        <f t="array" ref="AQ4">IF($D4,SUMPRODUCT((economics!$AG$2:$AG$167=$B4)*(economics!$D$2:$D$167="process")*economics!$AI$2:$AI$167*_xlfn.NORM.DIST(AQ$3,economics!$AK$2:$AK$167,economics!$AJ$2:$AJ$167,TRUE)),0)</f>
        <v>0</v>
      </c>
      <c r="AR4" s="68">
        <f t="array" ref="AR4">IF($D4,SUMPRODUCT((economics!$AG$2:$AG$167=$B4)*(economics!$D$2:$D$167="process")*economics!$AI$2:$AI$167*_xlfn.NORM.DIST(AR$3,economics!$AK$2:$AK$167,economics!$AJ$2:$AJ$167,TRUE)),0)</f>
        <v>0</v>
      </c>
      <c r="AS4" s="68">
        <f t="array" ref="AS4">IF($D4,SUMPRODUCT((economics!$AG$2:$AG$167=$B4)*(economics!$D$2:$D$167="process")*economics!$AI$2:$AI$167*_xlfn.NORM.DIST(AS$3,economics!$AK$2:$AK$167,economics!$AJ$2:$AJ$167,TRUE)),0)</f>
        <v>0</v>
      </c>
      <c r="AT4" s="68">
        <f t="array" ref="AT4">IF($D4,SUMPRODUCT((economics!$AG$2:$AG$167=$B4)*(economics!$D$2:$D$167="process")*economics!$AI$2:$AI$167*_xlfn.NORM.DIST(AT$3,economics!$AK$2:$AK$167,economics!$AJ$2:$AJ$167,TRUE)),0)</f>
        <v>0</v>
      </c>
      <c r="AU4" s="68">
        <f t="array" ref="AU4">IF($D4,SUMPRODUCT((economics!$AG$2:$AG$167=$B4)*(economics!$D$2:$D$167="process")*economics!$AI$2:$AI$167*_xlfn.NORM.DIST(AU$3,economics!$AK$2:$AK$167,economics!$AJ$2:$AJ$167,TRUE)),0)</f>
        <v>0</v>
      </c>
      <c r="AV4" s="68">
        <f t="array" ref="AV4">IF($D4,SUMPRODUCT((economics!$AG$2:$AG$167=$B4)*(economics!$D$2:$D$167="process")*economics!$AI$2:$AI$167*_xlfn.NORM.DIST(AV$3,economics!$AK$2:$AK$167,economics!$AJ$2:$AJ$167,TRUE)),0)</f>
        <v>0</v>
      </c>
      <c r="AW4" s="68">
        <f t="array" ref="AW4">IF($D4,SUMPRODUCT((economics!$AG$2:$AG$167=$B4)*(economics!$D$2:$D$167="process")*economics!$AI$2:$AI$167*_xlfn.NORM.DIST(AW$3,economics!$AK$2:$AK$167,economics!$AJ$2:$AJ$167,TRUE)),0)</f>
        <v>0</v>
      </c>
      <c r="AX4" s="68">
        <f t="array" ref="AX4">IF($D4,SUMPRODUCT((economics!$AG$2:$AG$167=$B4)*(economics!$D$2:$D$167="process")*economics!$AI$2:$AI$167*_xlfn.NORM.DIST(AX$3,economics!$AK$2:$AK$167,economics!$AJ$2:$AJ$167,TRUE)),0)</f>
        <v>0</v>
      </c>
      <c r="AY4" s="68">
        <f t="array" ref="AY4">IF($D4,SUMPRODUCT((economics!$AG$2:$AG$167=$B4)*(economics!$D$2:$D$167="process")*economics!$AI$2:$AI$167*_xlfn.NORM.DIST(AY$3,economics!$AK$2:$AK$167,economics!$AJ$2:$AJ$167,TRUE)),0)</f>
        <v>0</v>
      </c>
      <c r="AZ4" s="68">
        <f t="array" ref="AZ4">IF($D4,SUMPRODUCT((economics!$AG$2:$AG$167=$B4)*(economics!$D$2:$D$167="process")*economics!$AI$2:$AI$167*_xlfn.NORM.DIST(AZ$3,economics!$AK$2:$AK$167,economics!$AJ$2:$AJ$167,TRUE)),0)</f>
        <v>0</v>
      </c>
      <c r="BA4" s="68">
        <f t="array" ref="BA4">IF($D4,SUMPRODUCT((economics!$AG$2:$AG$167=$B4)*(economics!$D$2:$D$167="process")*economics!$AI$2:$AI$167*_xlfn.NORM.DIST(BA$3,economics!$AK$2:$AK$167,economics!$AJ$2:$AJ$167,TRUE)),0)</f>
        <v>0</v>
      </c>
      <c r="BB4" s="68">
        <f t="array" ref="BB4">IF($D4,SUMPRODUCT((economics!$AG$2:$AG$167=$B4)*(economics!$D$2:$D$167="process")*economics!$AI$2:$AI$167*_xlfn.NORM.DIST(BB$3,economics!$AK$2:$AK$167,economics!$AJ$2:$AJ$167,TRUE)),0)</f>
        <v>0</v>
      </c>
      <c r="BC4" s="68">
        <f t="array" ref="BC4">IF($D4,SUMPRODUCT((economics!$AG$2:$AG$167=$B4)*(economics!$D$2:$D$167="process")*economics!$AI$2:$AI$167*_xlfn.NORM.DIST(BC$3,economics!$AK$2:$AK$167,economics!$AJ$2:$AJ$167,TRUE)),0)</f>
        <v>0</v>
      </c>
      <c r="BD4" s="68">
        <f t="array" ref="BD4">IF($D4,SUMPRODUCT((economics!$AG$2:$AG$167=$B4)*(economics!$D$2:$D$167="process")*economics!$AI$2:$AI$167*_xlfn.NORM.DIST(BD$3,economics!$AK$2:$AK$167,economics!$AJ$2:$AJ$167,TRUE)),0)</f>
        <v>0</v>
      </c>
      <c r="BE4" s="68">
        <f t="array" ref="BE4">IF($D4,SUMPRODUCT((economics!$AG$2:$AG$167=$B4)*(economics!$D$2:$D$167="process")*economics!$AI$2:$AI$167*_xlfn.NORM.DIST(BE$3,economics!$AK$2:$AK$167,economics!$AJ$2:$AJ$167,TRUE)),0)</f>
        <v>0</v>
      </c>
      <c r="BF4" s="68">
        <f t="array" ref="BF4">IF($D4,SUMPRODUCT((economics!$AG$2:$AG$167=$B4)*(economics!$D$2:$D$167="process")*economics!$AI$2:$AI$167*_xlfn.NORM.DIST(BF$3,economics!$AK$2:$AK$167,economics!$AJ$2:$AJ$167,TRUE)),0)</f>
        <v>0</v>
      </c>
      <c r="BG4" s="68">
        <f t="array" ref="BG4">IF($D4,SUMPRODUCT((economics!$AG$2:$AG$167=$B4)*(economics!$D$2:$D$167="process")*economics!$AI$2:$AI$167*_xlfn.NORM.DIST(BG$3,economics!$AK$2:$AK$167,economics!$AJ$2:$AJ$167,TRUE)),0)</f>
        <v>0</v>
      </c>
      <c r="BH4" s="68">
        <f t="array" ref="BH4">IF($D4,SUMPRODUCT((economics!$AG$2:$AG$167=$B4)*(economics!$D$2:$D$167="process")*economics!$AI$2:$AI$167*_xlfn.NORM.DIST(BH$3,economics!$AK$2:$AK$167,economics!$AJ$2:$AJ$167,TRUE)),0)</f>
        <v>0</v>
      </c>
      <c r="BI4" s="68">
        <f t="array" ref="BI4">IF($D4,SUMPRODUCT((economics!$AG$2:$AG$167=$B4)*(economics!$D$2:$D$167="process")*economics!$AI$2:$AI$167*_xlfn.NORM.DIST(BI$3,economics!$AK$2:$AK$167,economics!$AJ$2:$AJ$167,TRUE)),0)</f>
        <v>0</v>
      </c>
      <c r="BJ4" s="68">
        <f t="array" ref="BJ4">IF($D4,SUMPRODUCT((economics!$AG$2:$AG$167=$B4)*(economics!$D$2:$D$167="process")*economics!$AI$2:$AI$167*_xlfn.NORM.DIST(BJ$3,economics!$AK$2:$AK$167,economics!$AJ$2:$AJ$167,TRUE)),0)</f>
        <v>0</v>
      </c>
      <c r="BK4" s="68">
        <f t="array" ref="BK4">IF($D4,SUMPRODUCT((economics!$AG$2:$AG$167=$B4)*(economics!$D$2:$D$167="process")*economics!$AI$2:$AI$167*_xlfn.NORM.DIST(BK$3,economics!$AK$2:$AK$167,economics!$AJ$2:$AJ$167,TRUE)),0)</f>
        <v>0</v>
      </c>
      <c r="BL4" s="68">
        <f t="array" ref="BL4">IF($D4,SUMPRODUCT((economics!$AG$2:$AG$167=$B4)*(economics!$D$2:$D$167="process")*economics!$AI$2:$AI$167*_xlfn.NORM.DIST(BL$3,economics!$AK$2:$AK$167,economics!$AJ$2:$AJ$167,TRUE)),0)</f>
        <v>0</v>
      </c>
      <c r="BM4" s="68">
        <f t="array" ref="BM4">IF($D4,SUMPRODUCT((economics!$AG$2:$AG$167=$B4)*(economics!$D$2:$D$167="process")*economics!$AI$2:$AI$167*_xlfn.NORM.DIST(BM$3,economics!$AK$2:$AK$167,economics!$AJ$2:$AJ$167,TRUE)),0)</f>
        <v>0</v>
      </c>
      <c r="BN4" s="68">
        <f t="array" ref="BN4">IF($D4,SUMPRODUCT((economics!$AG$2:$AG$167=$B4)*(economics!$D$2:$D$167="process")*economics!$AI$2:$AI$167*_xlfn.NORM.DIST(BN$3,economics!$AK$2:$AK$167,economics!$AJ$2:$AJ$167,TRUE)),0)</f>
        <v>0</v>
      </c>
      <c r="BO4" s="68">
        <f t="array" ref="BO4">IF($D4,SUMPRODUCT((economics!$AG$2:$AG$167=$B4)*(economics!$D$2:$D$167="process")*economics!$AI$2:$AI$167*_xlfn.NORM.DIST(BO$3,economics!$AK$2:$AK$167,economics!$AJ$2:$AJ$167,TRUE)),0)</f>
        <v>0</v>
      </c>
      <c r="BP4" s="68">
        <f t="array" ref="BP4">IF($D4,SUMPRODUCT((economics!$AG$2:$AG$167=$B4)*(economics!$D$2:$D$167="process")*economics!$AI$2:$AI$167*_xlfn.NORM.DIST(BP$3,economics!$AK$2:$AK$167,economics!$AJ$2:$AJ$167,TRUE)),0)</f>
        <v>0</v>
      </c>
      <c r="BQ4" s="68">
        <f t="array" ref="BQ4">IF($D4,SUMPRODUCT((economics!$AG$2:$AG$167=$B4)*(economics!$D$2:$D$167="process")*economics!$AI$2:$AI$167*_xlfn.NORM.DIST(BQ$3,economics!$AK$2:$AK$167,economics!$AJ$2:$AJ$167,TRUE)),0)</f>
        <v>0</v>
      </c>
      <c r="BR4" s="68">
        <f t="array" ref="BR4">IF($D4,SUMPRODUCT((economics!$AG$2:$AG$167=$B4)*(economics!$D$2:$D$167="process")*economics!$AI$2:$AI$167*_xlfn.NORM.DIST(BR$3,economics!$AK$2:$AK$167,economics!$AJ$2:$AJ$167,TRUE)),0)</f>
        <v>0</v>
      </c>
      <c r="BS4" s="68">
        <f t="array" ref="BS4">IF($D4,SUMPRODUCT((economics!$AG$2:$AG$167=$B4)*(economics!$D$2:$D$167="process")*economics!$AI$2:$AI$167*_xlfn.NORM.DIST(BS$3,economics!$AK$2:$AK$167,economics!$AJ$2:$AJ$167,TRUE)),0)</f>
        <v>0</v>
      </c>
      <c r="BT4" s="68">
        <f t="array" ref="BT4">IF($D4,SUMPRODUCT((economics!$AG$2:$AG$167=$B4)*(economics!$D$2:$D$167="process")*economics!$AI$2:$AI$167*_xlfn.NORM.DIST(BT$3,economics!$AK$2:$AK$167,economics!$AJ$2:$AJ$167,TRUE)),0)</f>
        <v>0</v>
      </c>
      <c r="BU4" s="68">
        <f t="array" ref="BU4">IF($D4,SUMPRODUCT((economics!$AG$2:$AG$167=$B4)*(economics!$D$2:$D$167="process")*economics!$AI$2:$AI$167*_xlfn.NORM.DIST(BU$3,economics!$AK$2:$AK$167,economics!$AJ$2:$AJ$167,TRUE)),0)</f>
        <v>0</v>
      </c>
      <c r="BV4" s="68">
        <f t="array" ref="BV4">IF($D4,SUMPRODUCT((economics!$AG$2:$AG$167=$B4)*(economics!$D$2:$D$167="process")*economics!$AI$2:$AI$167*_xlfn.NORM.DIST(BV$3,economics!$AK$2:$AK$167,economics!$AJ$2:$AJ$167,TRUE)),0)</f>
        <v>0</v>
      </c>
      <c r="BW4" s="68">
        <f t="array" ref="BW4">IF($D4,SUMPRODUCT((economics!$AG$2:$AG$167=$B4)*(economics!$D$2:$D$167="process")*economics!$AI$2:$AI$167*_xlfn.NORM.DIST(BW$3,economics!$AK$2:$AK$167,economics!$AJ$2:$AJ$167,TRUE)),0)</f>
        <v>0</v>
      </c>
      <c r="BX4" s="68">
        <f t="array" ref="BX4">IF($D4,SUMPRODUCT((economics!$AG$2:$AG$167=$B4)*(economics!$D$2:$D$167="process")*economics!$AI$2:$AI$167*_xlfn.NORM.DIST(BX$3,economics!$AK$2:$AK$167,economics!$AJ$2:$AJ$167,TRUE)),0)</f>
        <v>0</v>
      </c>
      <c r="BY4" s="68">
        <f t="array" ref="BY4">IF($D4,SUMPRODUCT((economics!$AG$2:$AG$167=$B4)*(economics!$D$2:$D$167="process")*economics!$AI$2:$AI$167*_xlfn.NORM.DIST(BY$3,economics!$AK$2:$AK$167,economics!$AJ$2:$AJ$167,TRUE)),0)</f>
        <v>0</v>
      </c>
      <c r="BZ4" s="68">
        <f t="array" ref="BZ4">IF($D4,SUMPRODUCT((economics!$AG$2:$AG$167=$B4)*(economics!$D$2:$D$167="process")*economics!$AI$2:$AI$167*_xlfn.NORM.DIST(BZ$3,economics!$AK$2:$AK$167,economics!$AJ$2:$AJ$167,TRUE)),0)</f>
        <v>0</v>
      </c>
      <c r="CA4" s="68">
        <f t="array" ref="CA4">IF($D4,SUMPRODUCT((economics!$AG$2:$AG$167=$B4)*(economics!$D$2:$D$167="process")*economics!$AI$2:$AI$167*_xlfn.NORM.DIST(CA$3,economics!$AK$2:$AK$167,economics!$AJ$2:$AJ$167,TRUE)),0)</f>
        <v>0</v>
      </c>
      <c r="CB4" s="68">
        <f t="array" ref="CB4">IF($D4,SUMPRODUCT((economics!$AG$2:$AG$167=$B4)*(economics!$D$2:$D$167="process")*economics!$AI$2:$AI$167*_xlfn.NORM.DIST(CB$3,economics!$AK$2:$AK$167,economics!$AJ$2:$AJ$167,TRUE)),0)</f>
        <v>0</v>
      </c>
      <c r="CC4" s="68">
        <f t="array" ref="CC4">IF($D4,SUMPRODUCT((economics!$AG$2:$AG$167=$B4)*(economics!$D$2:$D$167="process")*economics!$AI$2:$AI$167*_xlfn.NORM.DIST(CC$3,economics!$AK$2:$AK$167,economics!$AJ$2:$AJ$167,TRUE)),0)</f>
        <v>0</v>
      </c>
      <c r="CD4" s="68">
        <f t="array" ref="CD4">IF($D4,SUMPRODUCT((economics!$AG$2:$AG$167=$B4)*(economics!$D$2:$D$167="process")*economics!$AI$2:$AI$167*_xlfn.NORM.DIST(CD$3,economics!$AK$2:$AK$167,economics!$AJ$2:$AJ$167,TRUE)),0)</f>
        <v>0</v>
      </c>
      <c r="CE4" s="68">
        <f t="array" ref="CE4">IF($D4,SUMPRODUCT((economics!$AG$2:$AG$167=$B4)*(economics!$D$2:$D$167="process")*economics!$AI$2:$AI$167*_xlfn.NORM.DIST(CE$3,economics!$AK$2:$AK$167,economics!$AJ$2:$AJ$167,TRUE)),0)</f>
        <v>0</v>
      </c>
      <c r="CF4" s="68">
        <f t="array" ref="CF4">IF($D4,SUMPRODUCT((economics!$AG$2:$AG$167=$B4)*(economics!$D$2:$D$167="process")*economics!$AI$2:$AI$167*_xlfn.NORM.DIST(CF$3,economics!$AK$2:$AK$167,economics!$AJ$2:$AJ$167,TRUE)),0)</f>
        <v>0</v>
      </c>
      <c r="CG4" s="68">
        <f t="array" ref="CG4">IF($D4,SUMPRODUCT((economics!$AG$2:$AG$167=$B4)*(economics!$D$2:$D$167="process")*economics!$AI$2:$AI$167*_xlfn.NORM.DIST(CG$3,economics!$AK$2:$AK$167,economics!$AJ$2:$AJ$167,TRUE)),0)</f>
        <v>0</v>
      </c>
      <c r="CH4" s="68">
        <f t="array" ref="CH4">IF($D4,SUMPRODUCT((economics!$AG$2:$AG$167=$B4)*(economics!$D$2:$D$167="process")*economics!$AI$2:$AI$167*_xlfn.NORM.DIST(CH$3,economics!$AK$2:$AK$167,economics!$AJ$2:$AJ$167,TRUE)),0)</f>
        <v>0</v>
      </c>
    </row>
    <row r="5" spans="1:86" x14ac:dyDescent="0.35">
      <c r="A5" t="str">
        <f>WHRPbI!A3</f>
        <v>coal mining 05</v>
      </c>
      <c r="B5">
        <v>5</v>
      </c>
      <c r="C5" s="68">
        <f>WHRPbI!B3</f>
        <v>0</v>
      </c>
      <c r="D5" t="b">
        <f>ISNUMBER(MATCH($B5,'energy base (MECS)'!$K$4:$K$9,0))</f>
        <v>0</v>
      </c>
      <c r="E5" s="68">
        <f t="array" ref="E5">IF($D5,SUMPRODUCT((economics!$AG$2:$AG$167=$B5)*(economics!$D$2:$D$167="process")*economics!$AI$2:$AI$167*_xlfn.NORM.DIST(E$3,economics!$AK$2:$AK$167,economics!$AJ$2:$AJ$167,TRUE)),0)</f>
        <v>0</v>
      </c>
      <c r="F5" s="68">
        <f t="array" ref="F5">IF($D5,SUMPRODUCT((economics!$AG$2:$AG$167=$B5)*(economics!$D$2:$D$167="process")*economics!$AI$2:$AI$167*_xlfn.NORM.DIST(F$3,economics!$AK$2:$AK$167,economics!$AJ$2:$AJ$167,TRUE)),0)</f>
        <v>0</v>
      </c>
      <c r="G5" s="68">
        <f t="array" ref="G5">IF($D5,SUMPRODUCT((economics!$AG$2:$AG$167=$B5)*(economics!$D$2:$D$167="process")*economics!$AI$2:$AI$167*_xlfn.NORM.DIST(G$3,economics!$AK$2:$AK$167,economics!$AJ$2:$AJ$167,TRUE)),0)</f>
        <v>0</v>
      </c>
      <c r="H5" s="68">
        <f t="array" ref="H5">IF($D5,SUMPRODUCT((economics!$AG$2:$AG$167=$B5)*(economics!$D$2:$D$167="process")*economics!$AI$2:$AI$167*_xlfn.NORM.DIST(H$3,economics!$AK$2:$AK$167,economics!$AJ$2:$AJ$167,TRUE)),0)</f>
        <v>0</v>
      </c>
      <c r="I5" s="68">
        <f t="array" ref="I5">IF($D5,SUMPRODUCT((economics!$AG$2:$AG$167=$B5)*(economics!$D$2:$D$167="process")*economics!$AI$2:$AI$167*_xlfn.NORM.DIST(I$3,economics!$AK$2:$AK$167,economics!$AJ$2:$AJ$167,TRUE)),0)</f>
        <v>0</v>
      </c>
      <c r="J5" s="68">
        <f t="array" ref="J5">IF($D5,SUMPRODUCT((economics!$AG$2:$AG$167=$B5)*(economics!$D$2:$D$167="process")*economics!$AI$2:$AI$167*_xlfn.NORM.DIST(J$3,economics!$AK$2:$AK$167,economics!$AJ$2:$AJ$167,TRUE)),0)</f>
        <v>0</v>
      </c>
      <c r="K5" s="68">
        <f t="array" ref="K5">IF($D5,SUMPRODUCT((economics!$AG$2:$AG$167=$B5)*(economics!$D$2:$D$167="process")*economics!$AI$2:$AI$167*_xlfn.NORM.DIST(K$3,economics!$AK$2:$AK$167,economics!$AJ$2:$AJ$167,TRUE)),0)</f>
        <v>0</v>
      </c>
      <c r="L5" s="68">
        <f t="array" ref="L5">IF($D5,SUMPRODUCT((economics!$AG$2:$AG$167=$B5)*(economics!$D$2:$D$167="process")*economics!$AI$2:$AI$167*_xlfn.NORM.DIST(L$3,economics!$AK$2:$AK$167,economics!$AJ$2:$AJ$167,TRUE)),0)</f>
        <v>0</v>
      </c>
      <c r="M5" s="68">
        <f t="array" ref="M5">IF($D5,SUMPRODUCT((economics!$AG$2:$AG$167=$B5)*(economics!$D$2:$D$167="process")*economics!$AI$2:$AI$167*_xlfn.NORM.DIST(M$3,economics!$AK$2:$AK$167,economics!$AJ$2:$AJ$167,TRUE)),0)</f>
        <v>0</v>
      </c>
      <c r="N5" s="68">
        <f t="array" ref="N5">IF($D5,SUMPRODUCT((economics!$AG$2:$AG$167=$B5)*(economics!$D$2:$D$167="process")*economics!$AI$2:$AI$167*_xlfn.NORM.DIST(N$3,economics!$AK$2:$AK$167,economics!$AJ$2:$AJ$167,TRUE)),0)</f>
        <v>0</v>
      </c>
      <c r="O5" s="68">
        <f t="array" ref="O5">IF($D5,SUMPRODUCT((economics!$AG$2:$AG$167=$B5)*(economics!$D$2:$D$167="process")*economics!$AI$2:$AI$167*_xlfn.NORM.DIST(O$3,economics!$AK$2:$AK$167,economics!$AJ$2:$AJ$167,TRUE)),0)</f>
        <v>0</v>
      </c>
      <c r="P5" s="68">
        <f t="array" ref="P5">IF($D5,SUMPRODUCT((economics!$AG$2:$AG$167=$B5)*(economics!$D$2:$D$167="process")*economics!$AI$2:$AI$167*_xlfn.NORM.DIST(P$3,economics!$AK$2:$AK$167,economics!$AJ$2:$AJ$167,TRUE)),0)</f>
        <v>0</v>
      </c>
      <c r="Q5" s="68">
        <f t="array" ref="Q5">IF($D5,SUMPRODUCT((economics!$AG$2:$AG$167=$B5)*(economics!$D$2:$D$167="process")*economics!$AI$2:$AI$167*_xlfn.NORM.DIST(Q$3,economics!$AK$2:$AK$167,economics!$AJ$2:$AJ$167,TRUE)),0)</f>
        <v>0</v>
      </c>
      <c r="R5" s="68">
        <f t="array" ref="R5">IF($D5,SUMPRODUCT((economics!$AG$2:$AG$167=$B5)*(economics!$D$2:$D$167="process")*economics!$AI$2:$AI$167*_xlfn.NORM.DIST(R$3,economics!$AK$2:$AK$167,economics!$AJ$2:$AJ$167,TRUE)),0)</f>
        <v>0</v>
      </c>
      <c r="S5" s="68">
        <f t="array" ref="S5">IF($D5,SUMPRODUCT((economics!$AG$2:$AG$167=$B5)*(economics!$D$2:$D$167="process")*economics!$AI$2:$AI$167*_xlfn.NORM.DIST(S$3,economics!$AK$2:$AK$167,economics!$AJ$2:$AJ$167,TRUE)),0)</f>
        <v>0</v>
      </c>
      <c r="T5" s="68">
        <f t="array" ref="T5">IF($D5,SUMPRODUCT((economics!$AG$2:$AG$167=$B5)*(economics!$D$2:$D$167="process")*economics!$AI$2:$AI$167*_xlfn.NORM.DIST(T$3,economics!$AK$2:$AK$167,economics!$AJ$2:$AJ$167,TRUE)),0)</f>
        <v>0</v>
      </c>
      <c r="U5" s="68">
        <f t="array" ref="U5">IF($D5,SUMPRODUCT((economics!$AG$2:$AG$167=$B5)*(economics!$D$2:$D$167="process")*economics!$AI$2:$AI$167*_xlfn.NORM.DIST(U$3,economics!$AK$2:$AK$167,economics!$AJ$2:$AJ$167,TRUE)),0)</f>
        <v>0</v>
      </c>
      <c r="V5" s="68">
        <f t="array" ref="V5">IF($D5,SUMPRODUCT((economics!$AG$2:$AG$167=$B5)*(economics!$D$2:$D$167="process")*economics!$AI$2:$AI$167*_xlfn.NORM.DIST(V$3,economics!$AK$2:$AK$167,economics!$AJ$2:$AJ$167,TRUE)),0)</f>
        <v>0</v>
      </c>
      <c r="W5" s="68">
        <f t="array" ref="W5">IF($D5,SUMPRODUCT((economics!$AG$2:$AG$167=$B5)*(economics!$D$2:$D$167="process")*economics!$AI$2:$AI$167*_xlfn.NORM.DIST(W$3,economics!$AK$2:$AK$167,economics!$AJ$2:$AJ$167,TRUE)),0)</f>
        <v>0</v>
      </c>
      <c r="X5" s="68">
        <f t="array" ref="X5">IF($D5,SUMPRODUCT((economics!$AG$2:$AG$167=$B5)*(economics!$D$2:$D$167="process")*economics!$AI$2:$AI$167*_xlfn.NORM.DIST(X$3,economics!$AK$2:$AK$167,economics!$AJ$2:$AJ$167,TRUE)),0)</f>
        <v>0</v>
      </c>
      <c r="Y5" s="68">
        <f t="array" ref="Y5">IF($D5,SUMPRODUCT((economics!$AG$2:$AG$167=$B5)*(economics!$D$2:$D$167="process")*economics!$AI$2:$AI$167*_xlfn.NORM.DIST(Y$3,economics!$AK$2:$AK$167,economics!$AJ$2:$AJ$167,TRUE)),0)</f>
        <v>0</v>
      </c>
      <c r="Z5" s="68">
        <f t="array" ref="Z5">IF($D5,SUMPRODUCT((economics!$AG$2:$AG$167=$B5)*(economics!$D$2:$D$167="process")*economics!$AI$2:$AI$167*_xlfn.NORM.DIST(Z$3,economics!$AK$2:$AK$167,economics!$AJ$2:$AJ$167,TRUE)),0)</f>
        <v>0</v>
      </c>
      <c r="AA5" s="68">
        <f t="array" ref="AA5">IF($D5,SUMPRODUCT((economics!$AG$2:$AG$167=$B5)*(economics!$D$2:$D$167="process")*economics!$AI$2:$AI$167*_xlfn.NORM.DIST(AA$3,economics!$AK$2:$AK$167,economics!$AJ$2:$AJ$167,TRUE)),0)</f>
        <v>0</v>
      </c>
      <c r="AB5" s="68">
        <f t="array" ref="AB5">IF($D5,SUMPRODUCT((economics!$AG$2:$AG$167=$B5)*(economics!$D$2:$D$167="process")*economics!$AI$2:$AI$167*_xlfn.NORM.DIST(AB$3,economics!$AK$2:$AK$167,economics!$AJ$2:$AJ$167,TRUE)),0)</f>
        <v>0</v>
      </c>
      <c r="AC5" s="68">
        <f t="array" ref="AC5">IF($D5,SUMPRODUCT((economics!$AG$2:$AG$167=$B5)*(economics!$D$2:$D$167="process")*economics!$AI$2:$AI$167*_xlfn.NORM.DIST(AC$3,economics!$AK$2:$AK$167,economics!$AJ$2:$AJ$167,TRUE)),0)</f>
        <v>0</v>
      </c>
      <c r="AD5" s="68">
        <f t="array" ref="AD5">IF($D5,SUMPRODUCT((economics!$AG$2:$AG$167=$B5)*(economics!$D$2:$D$167="process")*economics!$AI$2:$AI$167*_xlfn.NORM.DIST(AD$3,economics!$AK$2:$AK$167,economics!$AJ$2:$AJ$167,TRUE)),0)</f>
        <v>0</v>
      </c>
      <c r="AE5" s="68">
        <f t="array" ref="AE5">IF($D5,SUMPRODUCT((economics!$AG$2:$AG$167=$B5)*(economics!$D$2:$D$167="process")*economics!$AI$2:$AI$167*_xlfn.NORM.DIST(AE$3,economics!$AK$2:$AK$167,economics!$AJ$2:$AJ$167,TRUE)),0)</f>
        <v>0</v>
      </c>
      <c r="AF5" s="68">
        <f t="array" ref="AF5">IF($D5,SUMPRODUCT((economics!$AG$2:$AG$167=$B5)*(economics!$D$2:$D$167="process")*economics!$AI$2:$AI$167*_xlfn.NORM.DIST(AF$3,economics!$AK$2:$AK$167,economics!$AJ$2:$AJ$167,TRUE)),0)</f>
        <v>0</v>
      </c>
      <c r="AG5" s="68">
        <f t="array" ref="AG5">IF($D5,SUMPRODUCT((economics!$AG$2:$AG$167=$B5)*(economics!$D$2:$D$167="process")*economics!$AI$2:$AI$167*_xlfn.NORM.DIST(AG$3,economics!$AK$2:$AK$167,economics!$AJ$2:$AJ$167,TRUE)),0)</f>
        <v>0</v>
      </c>
      <c r="AH5" s="68">
        <f t="array" ref="AH5">IF($D5,SUMPRODUCT((economics!$AG$2:$AG$167=$B5)*(economics!$D$2:$D$167="process")*economics!$AI$2:$AI$167*_xlfn.NORM.DIST(AH$3,economics!$AK$2:$AK$167,economics!$AJ$2:$AJ$167,TRUE)),0)</f>
        <v>0</v>
      </c>
      <c r="AI5" s="68">
        <f t="array" ref="AI5">IF($D5,SUMPRODUCT((economics!$AG$2:$AG$167=$B5)*(economics!$D$2:$D$167="process")*economics!$AI$2:$AI$167*_xlfn.NORM.DIST(AI$3,economics!$AK$2:$AK$167,economics!$AJ$2:$AJ$167,TRUE)),0)</f>
        <v>0</v>
      </c>
      <c r="AJ5" s="68">
        <f t="array" ref="AJ5">IF($D5,SUMPRODUCT((economics!$AG$2:$AG$167=$B5)*(economics!$D$2:$D$167="process")*economics!$AI$2:$AI$167*_xlfn.NORM.DIST(AJ$3,economics!$AK$2:$AK$167,economics!$AJ$2:$AJ$167,TRUE)),0)</f>
        <v>0</v>
      </c>
      <c r="AK5" s="68">
        <f t="array" ref="AK5">IF($D5,SUMPRODUCT((economics!$AG$2:$AG$167=$B5)*(economics!$D$2:$D$167="process")*economics!$AI$2:$AI$167*_xlfn.NORM.DIST(AK$3,economics!$AK$2:$AK$167,economics!$AJ$2:$AJ$167,TRUE)),0)</f>
        <v>0</v>
      </c>
      <c r="AL5" s="68">
        <f t="array" ref="AL5">IF($D5,SUMPRODUCT((economics!$AG$2:$AG$167=$B5)*(economics!$D$2:$D$167="process")*economics!$AI$2:$AI$167*_xlfn.NORM.DIST(AL$3,economics!$AK$2:$AK$167,economics!$AJ$2:$AJ$167,TRUE)),0)</f>
        <v>0</v>
      </c>
      <c r="AM5" s="68">
        <f t="array" ref="AM5">IF($D5,SUMPRODUCT((economics!$AG$2:$AG$167=$B5)*(economics!$D$2:$D$167="process")*economics!$AI$2:$AI$167*_xlfn.NORM.DIST(AM$3,economics!$AK$2:$AK$167,economics!$AJ$2:$AJ$167,TRUE)),0)</f>
        <v>0</v>
      </c>
      <c r="AN5" s="68">
        <f t="array" ref="AN5">IF($D5,SUMPRODUCT((economics!$AG$2:$AG$167=$B5)*(economics!$D$2:$D$167="process")*economics!$AI$2:$AI$167*_xlfn.NORM.DIST(AN$3,economics!$AK$2:$AK$167,economics!$AJ$2:$AJ$167,TRUE)),0)</f>
        <v>0</v>
      </c>
      <c r="AO5" s="68">
        <f t="array" ref="AO5">IF($D5,SUMPRODUCT((economics!$AG$2:$AG$167=$B5)*(economics!$D$2:$D$167="process")*economics!$AI$2:$AI$167*_xlfn.NORM.DIST(AO$3,economics!$AK$2:$AK$167,economics!$AJ$2:$AJ$167,TRUE)),0)</f>
        <v>0</v>
      </c>
      <c r="AP5" s="68">
        <f t="array" ref="AP5">IF($D5,SUMPRODUCT((economics!$AG$2:$AG$167=$B5)*(economics!$D$2:$D$167="process")*economics!$AI$2:$AI$167*_xlfn.NORM.DIST(AP$3,economics!$AK$2:$AK$167,economics!$AJ$2:$AJ$167,TRUE)),0)</f>
        <v>0</v>
      </c>
      <c r="AQ5" s="68">
        <f t="array" ref="AQ5">IF($D5,SUMPRODUCT((economics!$AG$2:$AG$167=$B5)*(economics!$D$2:$D$167="process")*economics!$AI$2:$AI$167*_xlfn.NORM.DIST(AQ$3,economics!$AK$2:$AK$167,economics!$AJ$2:$AJ$167,TRUE)),0)</f>
        <v>0</v>
      </c>
      <c r="AR5" s="68">
        <f t="array" ref="AR5">IF($D5,SUMPRODUCT((economics!$AG$2:$AG$167=$B5)*(economics!$D$2:$D$167="process")*economics!$AI$2:$AI$167*_xlfn.NORM.DIST(AR$3,economics!$AK$2:$AK$167,economics!$AJ$2:$AJ$167,TRUE)),0)</f>
        <v>0</v>
      </c>
      <c r="AS5" s="68">
        <f t="array" ref="AS5">IF($D5,SUMPRODUCT((economics!$AG$2:$AG$167=$B5)*(economics!$D$2:$D$167="process")*economics!$AI$2:$AI$167*_xlfn.NORM.DIST(AS$3,economics!$AK$2:$AK$167,economics!$AJ$2:$AJ$167,TRUE)),0)</f>
        <v>0</v>
      </c>
      <c r="AT5" s="68">
        <f t="array" ref="AT5">IF($D5,SUMPRODUCT((economics!$AG$2:$AG$167=$B5)*(economics!$D$2:$D$167="process")*economics!$AI$2:$AI$167*_xlfn.NORM.DIST(AT$3,economics!$AK$2:$AK$167,economics!$AJ$2:$AJ$167,TRUE)),0)</f>
        <v>0</v>
      </c>
      <c r="AU5" s="68">
        <f t="array" ref="AU5">IF($D5,SUMPRODUCT((economics!$AG$2:$AG$167=$B5)*(economics!$D$2:$D$167="process")*economics!$AI$2:$AI$167*_xlfn.NORM.DIST(AU$3,economics!$AK$2:$AK$167,economics!$AJ$2:$AJ$167,TRUE)),0)</f>
        <v>0</v>
      </c>
      <c r="AV5" s="68">
        <f t="array" ref="AV5">IF($D5,SUMPRODUCT((economics!$AG$2:$AG$167=$B5)*(economics!$D$2:$D$167="process")*economics!$AI$2:$AI$167*_xlfn.NORM.DIST(AV$3,economics!$AK$2:$AK$167,economics!$AJ$2:$AJ$167,TRUE)),0)</f>
        <v>0</v>
      </c>
      <c r="AW5" s="68">
        <f t="array" ref="AW5">IF($D5,SUMPRODUCT((economics!$AG$2:$AG$167=$B5)*(economics!$D$2:$D$167="process")*economics!$AI$2:$AI$167*_xlfn.NORM.DIST(AW$3,economics!$AK$2:$AK$167,economics!$AJ$2:$AJ$167,TRUE)),0)</f>
        <v>0</v>
      </c>
      <c r="AX5" s="68">
        <f t="array" ref="AX5">IF($D5,SUMPRODUCT((economics!$AG$2:$AG$167=$B5)*(economics!$D$2:$D$167="process")*economics!$AI$2:$AI$167*_xlfn.NORM.DIST(AX$3,economics!$AK$2:$AK$167,economics!$AJ$2:$AJ$167,TRUE)),0)</f>
        <v>0</v>
      </c>
      <c r="AY5" s="68">
        <f t="array" ref="AY5">IF($D5,SUMPRODUCT((economics!$AG$2:$AG$167=$B5)*(economics!$D$2:$D$167="process")*economics!$AI$2:$AI$167*_xlfn.NORM.DIST(AY$3,economics!$AK$2:$AK$167,economics!$AJ$2:$AJ$167,TRUE)),0)</f>
        <v>0</v>
      </c>
      <c r="AZ5" s="68">
        <f t="array" ref="AZ5">IF($D5,SUMPRODUCT((economics!$AG$2:$AG$167=$B5)*(economics!$D$2:$D$167="process")*economics!$AI$2:$AI$167*_xlfn.NORM.DIST(AZ$3,economics!$AK$2:$AK$167,economics!$AJ$2:$AJ$167,TRUE)),0)</f>
        <v>0</v>
      </c>
      <c r="BA5" s="68">
        <f t="array" ref="BA5">IF($D5,SUMPRODUCT((economics!$AG$2:$AG$167=$B5)*(economics!$D$2:$D$167="process")*economics!$AI$2:$AI$167*_xlfn.NORM.DIST(BA$3,economics!$AK$2:$AK$167,economics!$AJ$2:$AJ$167,TRUE)),0)</f>
        <v>0</v>
      </c>
      <c r="BB5" s="68">
        <f t="array" ref="BB5">IF($D5,SUMPRODUCT((economics!$AG$2:$AG$167=$B5)*(economics!$D$2:$D$167="process")*economics!$AI$2:$AI$167*_xlfn.NORM.DIST(BB$3,economics!$AK$2:$AK$167,economics!$AJ$2:$AJ$167,TRUE)),0)</f>
        <v>0</v>
      </c>
      <c r="BC5" s="68">
        <f t="array" ref="BC5">IF($D5,SUMPRODUCT((economics!$AG$2:$AG$167=$B5)*(economics!$D$2:$D$167="process")*economics!$AI$2:$AI$167*_xlfn.NORM.DIST(BC$3,economics!$AK$2:$AK$167,economics!$AJ$2:$AJ$167,TRUE)),0)</f>
        <v>0</v>
      </c>
      <c r="BD5" s="68">
        <f t="array" ref="BD5">IF($D5,SUMPRODUCT((economics!$AG$2:$AG$167=$B5)*(economics!$D$2:$D$167="process")*economics!$AI$2:$AI$167*_xlfn.NORM.DIST(BD$3,economics!$AK$2:$AK$167,economics!$AJ$2:$AJ$167,TRUE)),0)</f>
        <v>0</v>
      </c>
      <c r="BE5" s="68">
        <f t="array" ref="BE5">IF($D5,SUMPRODUCT((economics!$AG$2:$AG$167=$B5)*(economics!$D$2:$D$167="process")*economics!$AI$2:$AI$167*_xlfn.NORM.DIST(BE$3,economics!$AK$2:$AK$167,economics!$AJ$2:$AJ$167,TRUE)),0)</f>
        <v>0</v>
      </c>
      <c r="BF5" s="68">
        <f t="array" ref="BF5">IF($D5,SUMPRODUCT((economics!$AG$2:$AG$167=$B5)*(economics!$D$2:$D$167="process")*economics!$AI$2:$AI$167*_xlfn.NORM.DIST(BF$3,economics!$AK$2:$AK$167,economics!$AJ$2:$AJ$167,TRUE)),0)</f>
        <v>0</v>
      </c>
      <c r="BG5" s="68">
        <f t="array" ref="BG5">IF($D5,SUMPRODUCT((economics!$AG$2:$AG$167=$B5)*(economics!$D$2:$D$167="process")*economics!$AI$2:$AI$167*_xlfn.NORM.DIST(BG$3,economics!$AK$2:$AK$167,economics!$AJ$2:$AJ$167,TRUE)),0)</f>
        <v>0</v>
      </c>
      <c r="BH5" s="68">
        <f t="array" ref="BH5">IF($D5,SUMPRODUCT((economics!$AG$2:$AG$167=$B5)*(economics!$D$2:$D$167="process")*economics!$AI$2:$AI$167*_xlfn.NORM.DIST(BH$3,economics!$AK$2:$AK$167,economics!$AJ$2:$AJ$167,TRUE)),0)</f>
        <v>0</v>
      </c>
      <c r="BI5" s="68">
        <f t="array" ref="BI5">IF($D5,SUMPRODUCT((economics!$AG$2:$AG$167=$B5)*(economics!$D$2:$D$167="process")*economics!$AI$2:$AI$167*_xlfn.NORM.DIST(BI$3,economics!$AK$2:$AK$167,economics!$AJ$2:$AJ$167,TRUE)),0)</f>
        <v>0</v>
      </c>
      <c r="BJ5" s="68">
        <f t="array" ref="BJ5">IF($D5,SUMPRODUCT((economics!$AG$2:$AG$167=$B5)*(economics!$D$2:$D$167="process")*economics!$AI$2:$AI$167*_xlfn.NORM.DIST(BJ$3,economics!$AK$2:$AK$167,economics!$AJ$2:$AJ$167,TRUE)),0)</f>
        <v>0</v>
      </c>
      <c r="BK5" s="68">
        <f t="array" ref="BK5">IF($D5,SUMPRODUCT((economics!$AG$2:$AG$167=$B5)*(economics!$D$2:$D$167="process")*economics!$AI$2:$AI$167*_xlfn.NORM.DIST(BK$3,economics!$AK$2:$AK$167,economics!$AJ$2:$AJ$167,TRUE)),0)</f>
        <v>0</v>
      </c>
      <c r="BL5" s="68">
        <f t="array" ref="BL5">IF($D5,SUMPRODUCT((economics!$AG$2:$AG$167=$B5)*(economics!$D$2:$D$167="process")*economics!$AI$2:$AI$167*_xlfn.NORM.DIST(BL$3,economics!$AK$2:$AK$167,economics!$AJ$2:$AJ$167,TRUE)),0)</f>
        <v>0</v>
      </c>
      <c r="BM5" s="68">
        <f t="array" ref="BM5">IF($D5,SUMPRODUCT((economics!$AG$2:$AG$167=$B5)*(economics!$D$2:$D$167="process")*economics!$AI$2:$AI$167*_xlfn.NORM.DIST(BM$3,economics!$AK$2:$AK$167,economics!$AJ$2:$AJ$167,TRUE)),0)</f>
        <v>0</v>
      </c>
      <c r="BN5" s="68">
        <f t="array" ref="BN5">IF($D5,SUMPRODUCT((economics!$AG$2:$AG$167=$B5)*(economics!$D$2:$D$167="process")*economics!$AI$2:$AI$167*_xlfn.NORM.DIST(BN$3,economics!$AK$2:$AK$167,economics!$AJ$2:$AJ$167,TRUE)),0)</f>
        <v>0</v>
      </c>
      <c r="BO5" s="68">
        <f t="array" ref="BO5">IF($D5,SUMPRODUCT((economics!$AG$2:$AG$167=$B5)*(economics!$D$2:$D$167="process")*economics!$AI$2:$AI$167*_xlfn.NORM.DIST(BO$3,economics!$AK$2:$AK$167,economics!$AJ$2:$AJ$167,TRUE)),0)</f>
        <v>0</v>
      </c>
      <c r="BP5" s="68">
        <f t="array" ref="BP5">IF($D5,SUMPRODUCT((economics!$AG$2:$AG$167=$B5)*(economics!$D$2:$D$167="process")*economics!$AI$2:$AI$167*_xlfn.NORM.DIST(BP$3,economics!$AK$2:$AK$167,economics!$AJ$2:$AJ$167,TRUE)),0)</f>
        <v>0</v>
      </c>
      <c r="BQ5" s="68">
        <f t="array" ref="BQ5">IF($D5,SUMPRODUCT((economics!$AG$2:$AG$167=$B5)*(economics!$D$2:$D$167="process")*economics!$AI$2:$AI$167*_xlfn.NORM.DIST(BQ$3,economics!$AK$2:$AK$167,economics!$AJ$2:$AJ$167,TRUE)),0)</f>
        <v>0</v>
      </c>
      <c r="BR5" s="68">
        <f t="array" ref="BR5">IF($D5,SUMPRODUCT((economics!$AG$2:$AG$167=$B5)*(economics!$D$2:$D$167="process")*economics!$AI$2:$AI$167*_xlfn.NORM.DIST(BR$3,economics!$AK$2:$AK$167,economics!$AJ$2:$AJ$167,TRUE)),0)</f>
        <v>0</v>
      </c>
      <c r="BS5" s="68">
        <f t="array" ref="BS5">IF($D5,SUMPRODUCT((economics!$AG$2:$AG$167=$B5)*(economics!$D$2:$D$167="process")*economics!$AI$2:$AI$167*_xlfn.NORM.DIST(BS$3,economics!$AK$2:$AK$167,economics!$AJ$2:$AJ$167,TRUE)),0)</f>
        <v>0</v>
      </c>
      <c r="BT5" s="68">
        <f t="array" ref="BT5">IF($D5,SUMPRODUCT((economics!$AG$2:$AG$167=$B5)*(economics!$D$2:$D$167="process")*economics!$AI$2:$AI$167*_xlfn.NORM.DIST(BT$3,economics!$AK$2:$AK$167,economics!$AJ$2:$AJ$167,TRUE)),0)</f>
        <v>0</v>
      </c>
      <c r="BU5" s="68">
        <f t="array" ref="BU5">IF($D5,SUMPRODUCT((economics!$AG$2:$AG$167=$B5)*(economics!$D$2:$D$167="process")*economics!$AI$2:$AI$167*_xlfn.NORM.DIST(BU$3,economics!$AK$2:$AK$167,economics!$AJ$2:$AJ$167,TRUE)),0)</f>
        <v>0</v>
      </c>
      <c r="BV5" s="68">
        <f t="array" ref="BV5">IF($D5,SUMPRODUCT((economics!$AG$2:$AG$167=$B5)*(economics!$D$2:$D$167="process")*economics!$AI$2:$AI$167*_xlfn.NORM.DIST(BV$3,economics!$AK$2:$AK$167,economics!$AJ$2:$AJ$167,TRUE)),0)</f>
        <v>0</v>
      </c>
      <c r="BW5" s="68">
        <f t="array" ref="BW5">IF($D5,SUMPRODUCT((economics!$AG$2:$AG$167=$B5)*(economics!$D$2:$D$167="process")*economics!$AI$2:$AI$167*_xlfn.NORM.DIST(BW$3,economics!$AK$2:$AK$167,economics!$AJ$2:$AJ$167,TRUE)),0)</f>
        <v>0</v>
      </c>
      <c r="BX5" s="68">
        <f t="array" ref="BX5">IF($D5,SUMPRODUCT((economics!$AG$2:$AG$167=$B5)*(economics!$D$2:$D$167="process")*economics!$AI$2:$AI$167*_xlfn.NORM.DIST(BX$3,economics!$AK$2:$AK$167,economics!$AJ$2:$AJ$167,TRUE)),0)</f>
        <v>0</v>
      </c>
      <c r="BY5" s="68">
        <f t="array" ref="BY5">IF($D5,SUMPRODUCT((economics!$AG$2:$AG$167=$B5)*(economics!$D$2:$D$167="process")*economics!$AI$2:$AI$167*_xlfn.NORM.DIST(BY$3,economics!$AK$2:$AK$167,economics!$AJ$2:$AJ$167,TRUE)),0)</f>
        <v>0</v>
      </c>
      <c r="BZ5" s="68">
        <f t="array" ref="BZ5">IF($D5,SUMPRODUCT((economics!$AG$2:$AG$167=$B5)*(economics!$D$2:$D$167="process")*economics!$AI$2:$AI$167*_xlfn.NORM.DIST(BZ$3,economics!$AK$2:$AK$167,economics!$AJ$2:$AJ$167,TRUE)),0)</f>
        <v>0</v>
      </c>
      <c r="CA5" s="68">
        <f t="array" ref="CA5">IF($D5,SUMPRODUCT((economics!$AG$2:$AG$167=$B5)*(economics!$D$2:$D$167="process")*economics!$AI$2:$AI$167*_xlfn.NORM.DIST(CA$3,economics!$AK$2:$AK$167,economics!$AJ$2:$AJ$167,TRUE)),0)</f>
        <v>0</v>
      </c>
      <c r="CB5" s="68">
        <f t="array" ref="CB5">IF($D5,SUMPRODUCT((economics!$AG$2:$AG$167=$B5)*(economics!$D$2:$D$167="process")*economics!$AI$2:$AI$167*_xlfn.NORM.DIST(CB$3,economics!$AK$2:$AK$167,economics!$AJ$2:$AJ$167,TRUE)),0)</f>
        <v>0</v>
      </c>
      <c r="CC5" s="68">
        <f t="array" ref="CC5">IF($D5,SUMPRODUCT((economics!$AG$2:$AG$167=$B5)*(economics!$D$2:$D$167="process")*economics!$AI$2:$AI$167*_xlfn.NORM.DIST(CC$3,economics!$AK$2:$AK$167,economics!$AJ$2:$AJ$167,TRUE)),0)</f>
        <v>0</v>
      </c>
      <c r="CD5" s="68">
        <f t="array" ref="CD5">IF($D5,SUMPRODUCT((economics!$AG$2:$AG$167=$B5)*(economics!$D$2:$D$167="process")*economics!$AI$2:$AI$167*_xlfn.NORM.DIST(CD$3,economics!$AK$2:$AK$167,economics!$AJ$2:$AJ$167,TRUE)),0)</f>
        <v>0</v>
      </c>
      <c r="CE5" s="68">
        <f t="array" ref="CE5">IF($D5,SUMPRODUCT((economics!$AG$2:$AG$167=$B5)*(economics!$D$2:$D$167="process")*economics!$AI$2:$AI$167*_xlfn.NORM.DIST(CE$3,economics!$AK$2:$AK$167,economics!$AJ$2:$AJ$167,TRUE)),0)</f>
        <v>0</v>
      </c>
      <c r="CF5" s="68">
        <f t="array" ref="CF5">IF($D5,SUMPRODUCT((economics!$AG$2:$AG$167=$B5)*(economics!$D$2:$D$167="process")*economics!$AI$2:$AI$167*_xlfn.NORM.DIST(CF$3,economics!$AK$2:$AK$167,economics!$AJ$2:$AJ$167,TRUE)),0)</f>
        <v>0</v>
      </c>
      <c r="CG5" s="68">
        <f t="array" ref="CG5">IF($D5,SUMPRODUCT((economics!$AG$2:$AG$167=$B5)*(economics!$D$2:$D$167="process")*economics!$AI$2:$AI$167*_xlfn.NORM.DIST(CG$3,economics!$AK$2:$AK$167,economics!$AJ$2:$AJ$167,TRUE)),0)</f>
        <v>0</v>
      </c>
      <c r="CH5" s="68">
        <f t="array" ref="CH5">IF($D5,SUMPRODUCT((economics!$AG$2:$AG$167=$B5)*(economics!$D$2:$D$167="process")*economics!$AI$2:$AI$167*_xlfn.NORM.DIST(CH$3,economics!$AK$2:$AK$167,economics!$AJ$2:$AJ$167,TRUE)),0)</f>
        <v>0</v>
      </c>
    </row>
    <row r="6" spans="1:86" x14ac:dyDescent="0.35">
      <c r="A6" t="str">
        <f>WHRPbI!A4</f>
        <v>oil and gas extraction 06</v>
      </c>
      <c r="B6">
        <v>6</v>
      </c>
      <c r="C6" s="68">
        <f>WHRPbI!B4</f>
        <v>0</v>
      </c>
      <c r="D6" t="b">
        <f>ISNUMBER(MATCH($B6,'energy base (MECS)'!$K$4:$K$9,0))</f>
        <v>0</v>
      </c>
      <c r="E6" s="68">
        <f t="array" ref="E6">IF($D6,SUMPRODUCT((economics!$AG$2:$AG$167=$B6)*(economics!$D$2:$D$167="process")*economics!$AI$2:$AI$167*_xlfn.NORM.DIST(E$3,economics!$AK$2:$AK$167,economics!$AJ$2:$AJ$167,TRUE)),0)</f>
        <v>0</v>
      </c>
      <c r="F6" s="68">
        <f t="array" ref="F6">IF($D6,SUMPRODUCT((economics!$AG$2:$AG$167=$B6)*(economics!$D$2:$D$167="process")*economics!$AI$2:$AI$167*_xlfn.NORM.DIST(F$3,economics!$AK$2:$AK$167,economics!$AJ$2:$AJ$167,TRUE)),0)</f>
        <v>0</v>
      </c>
      <c r="G6" s="68">
        <f t="array" ref="G6">IF($D6,SUMPRODUCT((economics!$AG$2:$AG$167=$B6)*(economics!$D$2:$D$167="process")*economics!$AI$2:$AI$167*_xlfn.NORM.DIST(G$3,economics!$AK$2:$AK$167,economics!$AJ$2:$AJ$167,TRUE)),0)</f>
        <v>0</v>
      </c>
      <c r="H6" s="68">
        <f t="array" ref="H6">IF($D6,SUMPRODUCT((economics!$AG$2:$AG$167=$B6)*(economics!$D$2:$D$167="process")*economics!$AI$2:$AI$167*_xlfn.NORM.DIST(H$3,economics!$AK$2:$AK$167,economics!$AJ$2:$AJ$167,TRUE)),0)</f>
        <v>0</v>
      </c>
      <c r="I6" s="68">
        <f t="array" ref="I6">IF($D6,SUMPRODUCT((economics!$AG$2:$AG$167=$B6)*(economics!$D$2:$D$167="process")*economics!$AI$2:$AI$167*_xlfn.NORM.DIST(I$3,economics!$AK$2:$AK$167,economics!$AJ$2:$AJ$167,TRUE)),0)</f>
        <v>0</v>
      </c>
      <c r="J6" s="68">
        <f t="array" ref="J6">IF($D6,SUMPRODUCT((economics!$AG$2:$AG$167=$B6)*(economics!$D$2:$D$167="process")*economics!$AI$2:$AI$167*_xlfn.NORM.DIST(J$3,economics!$AK$2:$AK$167,economics!$AJ$2:$AJ$167,TRUE)),0)</f>
        <v>0</v>
      </c>
      <c r="K6" s="68">
        <f t="array" ref="K6">IF($D6,SUMPRODUCT((economics!$AG$2:$AG$167=$B6)*(economics!$D$2:$D$167="process")*economics!$AI$2:$AI$167*_xlfn.NORM.DIST(K$3,economics!$AK$2:$AK$167,economics!$AJ$2:$AJ$167,TRUE)),0)</f>
        <v>0</v>
      </c>
      <c r="L6" s="68">
        <f t="array" ref="L6">IF($D6,SUMPRODUCT((economics!$AG$2:$AG$167=$B6)*(economics!$D$2:$D$167="process")*economics!$AI$2:$AI$167*_xlfn.NORM.DIST(L$3,economics!$AK$2:$AK$167,economics!$AJ$2:$AJ$167,TRUE)),0)</f>
        <v>0</v>
      </c>
      <c r="M6" s="68">
        <f t="array" ref="M6">IF($D6,SUMPRODUCT((economics!$AG$2:$AG$167=$B6)*(economics!$D$2:$D$167="process")*economics!$AI$2:$AI$167*_xlfn.NORM.DIST(M$3,economics!$AK$2:$AK$167,economics!$AJ$2:$AJ$167,TRUE)),0)</f>
        <v>0</v>
      </c>
      <c r="N6" s="68">
        <f t="array" ref="N6">IF($D6,SUMPRODUCT((economics!$AG$2:$AG$167=$B6)*(economics!$D$2:$D$167="process")*economics!$AI$2:$AI$167*_xlfn.NORM.DIST(N$3,economics!$AK$2:$AK$167,economics!$AJ$2:$AJ$167,TRUE)),0)</f>
        <v>0</v>
      </c>
      <c r="O6" s="68">
        <f t="array" ref="O6">IF($D6,SUMPRODUCT((economics!$AG$2:$AG$167=$B6)*(economics!$D$2:$D$167="process")*economics!$AI$2:$AI$167*_xlfn.NORM.DIST(O$3,economics!$AK$2:$AK$167,economics!$AJ$2:$AJ$167,TRUE)),0)</f>
        <v>0</v>
      </c>
      <c r="P6" s="68">
        <f t="array" ref="P6">IF($D6,SUMPRODUCT((economics!$AG$2:$AG$167=$B6)*(economics!$D$2:$D$167="process")*economics!$AI$2:$AI$167*_xlfn.NORM.DIST(P$3,economics!$AK$2:$AK$167,economics!$AJ$2:$AJ$167,TRUE)),0)</f>
        <v>0</v>
      </c>
      <c r="Q6" s="68">
        <f t="array" ref="Q6">IF($D6,SUMPRODUCT((economics!$AG$2:$AG$167=$B6)*(economics!$D$2:$D$167="process")*economics!$AI$2:$AI$167*_xlfn.NORM.DIST(Q$3,economics!$AK$2:$AK$167,economics!$AJ$2:$AJ$167,TRUE)),0)</f>
        <v>0</v>
      </c>
      <c r="R6" s="68">
        <f t="array" ref="R6">IF($D6,SUMPRODUCT((economics!$AG$2:$AG$167=$B6)*(economics!$D$2:$D$167="process")*economics!$AI$2:$AI$167*_xlfn.NORM.DIST(R$3,economics!$AK$2:$AK$167,economics!$AJ$2:$AJ$167,TRUE)),0)</f>
        <v>0</v>
      </c>
      <c r="S6" s="68">
        <f t="array" ref="S6">IF($D6,SUMPRODUCT((economics!$AG$2:$AG$167=$B6)*(economics!$D$2:$D$167="process")*economics!$AI$2:$AI$167*_xlfn.NORM.DIST(S$3,economics!$AK$2:$AK$167,economics!$AJ$2:$AJ$167,TRUE)),0)</f>
        <v>0</v>
      </c>
      <c r="T6" s="68">
        <f t="array" ref="T6">IF($D6,SUMPRODUCT((economics!$AG$2:$AG$167=$B6)*(economics!$D$2:$D$167="process")*economics!$AI$2:$AI$167*_xlfn.NORM.DIST(T$3,economics!$AK$2:$AK$167,economics!$AJ$2:$AJ$167,TRUE)),0)</f>
        <v>0</v>
      </c>
      <c r="U6" s="68">
        <f t="array" ref="U6">IF($D6,SUMPRODUCT((economics!$AG$2:$AG$167=$B6)*(economics!$D$2:$D$167="process")*economics!$AI$2:$AI$167*_xlfn.NORM.DIST(U$3,economics!$AK$2:$AK$167,economics!$AJ$2:$AJ$167,TRUE)),0)</f>
        <v>0</v>
      </c>
      <c r="V6" s="68">
        <f t="array" ref="V6">IF($D6,SUMPRODUCT((economics!$AG$2:$AG$167=$B6)*(economics!$D$2:$D$167="process")*economics!$AI$2:$AI$167*_xlfn.NORM.DIST(V$3,economics!$AK$2:$AK$167,economics!$AJ$2:$AJ$167,TRUE)),0)</f>
        <v>0</v>
      </c>
      <c r="W6" s="68">
        <f t="array" ref="W6">IF($D6,SUMPRODUCT((economics!$AG$2:$AG$167=$B6)*(economics!$D$2:$D$167="process")*economics!$AI$2:$AI$167*_xlfn.NORM.DIST(W$3,economics!$AK$2:$AK$167,economics!$AJ$2:$AJ$167,TRUE)),0)</f>
        <v>0</v>
      </c>
      <c r="X6" s="68">
        <f t="array" ref="X6">IF($D6,SUMPRODUCT((economics!$AG$2:$AG$167=$B6)*(economics!$D$2:$D$167="process")*economics!$AI$2:$AI$167*_xlfn.NORM.DIST(X$3,economics!$AK$2:$AK$167,economics!$AJ$2:$AJ$167,TRUE)),0)</f>
        <v>0</v>
      </c>
      <c r="Y6" s="68">
        <f t="array" ref="Y6">IF($D6,SUMPRODUCT((economics!$AG$2:$AG$167=$B6)*(economics!$D$2:$D$167="process")*economics!$AI$2:$AI$167*_xlfn.NORM.DIST(Y$3,economics!$AK$2:$AK$167,economics!$AJ$2:$AJ$167,TRUE)),0)</f>
        <v>0</v>
      </c>
      <c r="Z6" s="68">
        <f t="array" ref="Z6">IF($D6,SUMPRODUCT((economics!$AG$2:$AG$167=$B6)*(economics!$D$2:$D$167="process")*economics!$AI$2:$AI$167*_xlfn.NORM.DIST(Z$3,economics!$AK$2:$AK$167,economics!$AJ$2:$AJ$167,TRUE)),0)</f>
        <v>0</v>
      </c>
      <c r="AA6" s="68">
        <f t="array" ref="AA6">IF($D6,SUMPRODUCT((economics!$AG$2:$AG$167=$B6)*(economics!$D$2:$D$167="process")*economics!$AI$2:$AI$167*_xlfn.NORM.DIST(AA$3,economics!$AK$2:$AK$167,economics!$AJ$2:$AJ$167,TRUE)),0)</f>
        <v>0</v>
      </c>
      <c r="AB6" s="68">
        <f t="array" ref="AB6">IF($D6,SUMPRODUCT((economics!$AG$2:$AG$167=$B6)*(economics!$D$2:$D$167="process")*economics!$AI$2:$AI$167*_xlfn.NORM.DIST(AB$3,economics!$AK$2:$AK$167,economics!$AJ$2:$AJ$167,TRUE)),0)</f>
        <v>0</v>
      </c>
      <c r="AC6" s="68">
        <f t="array" ref="AC6">IF($D6,SUMPRODUCT((economics!$AG$2:$AG$167=$B6)*(economics!$D$2:$D$167="process")*economics!$AI$2:$AI$167*_xlfn.NORM.DIST(AC$3,economics!$AK$2:$AK$167,economics!$AJ$2:$AJ$167,TRUE)),0)</f>
        <v>0</v>
      </c>
      <c r="AD6" s="68">
        <f t="array" ref="AD6">IF($D6,SUMPRODUCT((economics!$AG$2:$AG$167=$B6)*(economics!$D$2:$D$167="process")*economics!$AI$2:$AI$167*_xlfn.NORM.DIST(AD$3,economics!$AK$2:$AK$167,economics!$AJ$2:$AJ$167,TRUE)),0)</f>
        <v>0</v>
      </c>
      <c r="AE6" s="68">
        <f t="array" ref="AE6">IF($D6,SUMPRODUCT((economics!$AG$2:$AG$167=$B6)*(economics!$D$2:$D$167="process")*economics!$AI$2:$AI$167*_xlfn.NORM.DIST(AE$3,economics!$AK$2:$AK$167,economics!$AJ$2:$AJ$167,TRUE)),0)</f>
        <v>0</v>
      </c>
      <c r="AF6" s="68">
        <f t="array" ref="AF6">IF($D6,SUMPRODUCT((economics!$AG$2:$AG$167=$B6)*(economics!$D$2:$D$167="process")*economics!$AI$2:$AI$167*_xlfn.NORM.DIST(AF$3,economics!$AK$2:$AK$167,economics!$AJ$2:$AJ$167,TRUE)),0)</f>
        <v>0</v>
      </c>
      <c r="AG6" s="68">
        <f t="array" ref="AG6">IF($D6,SUMPRODUCT((economics!$AG$2:$AG$167=$B6)*(economics!$D$2:$D$167="process")*economics!$AI$2:$AI$167*_xlfn.NORM.DIST(AG$3,economics!$AK$2:$AK$167,economics!$AJ$2:$AJ$167,TRUE)),0)</f>
        <v>0</v>
      </c>
      <c r="AH6" s="68">
        <f t="array" ref="AH6">IF($D6,SUMPRODUCT((economics!$AG$2:$AG$167=$B6)*(economics!$D$2:$D$167="process")*economics!$AI$2:$AI$167*_xlfn.NORM.DIST(AH$3,economics!$AK$2:$AK$167,economics!$AJ$2:$AJ$167,TRUE)),0)</f>
        <v>0</v>
      </c>
      <c r="AI6" s="68">
        <f t="array" ref="AI6">IF($D6,SUMPRODUCT((economics!$AG$2:$AG$167=$B6)*(economics!$D$2:$D$167="process")*economics!$AI$2:$AI$167*_xlfn.NORM.DIST(AI$3,economics!$AK$2:$AK$167,economics!$AJ$2:$AJ$167,TRUE)),0)</f>
        <v>0</v>
      </c>
      <c r="AJ6" s="68">
        <f t="array" ref="AJ6">IF($D6,SUMPRODUCT((economics!$AG$2:$AG$167=$B6)*(economics!$D$2:$D$167="process")*economics!$AI$2:$AI$167*_xlfn.NORM.DIST(AJ$3,economics!$AK$2:$AK$167,economics!$AJ$2:$AJ$167,TRUE)),0)</f>
        <v>0</v>
      </c>
      <c r="AK6" s="68">
        <f t="array" ref="AK6">IF($D6,SUMPRODUCT((economics!$AG$2:$AG$167=$B6)*(economics!$D$2:$D$167="process")*economics!$AI$2:$AI$167*_xlfn.NORM.DIST(AK$3,economics!$AK$2:$AK$167,economics!$AJ$2:$AJ$167,TRUE)),0)</f>
        <v>0</v>
      </c>
      <c r="AL6" s="68">
        <f t="array" ref="AL6">IF($D6,SUMPRODUCT((economics!$AG$2:$AG$167=$B6)*(economics!$D$2:$D$167="process")*economics!$AI$2:$AI$167*_xlfn.NORM.DIST(AL$3,economics!$AK$2:$AK$167,economics!$AJ$2:$AJ$167,TRUE)),0)</f>
        <v>0</v>
      </c>
      <c r="AM6" s="68">
        <f t="array" ref="AM6">IF($D6,SUMPRODUCT((economics!$AG$2:$AG$167=$B6)*(economics!$D$2:$D$167="process")*economics!$AI$2:$AI$167*_xlfn.NORM.DIST(AM$3,economics!$AK$2:$AK$167,economics!$AJ$2:$AJ$167,TRUE)),0)</f>
        <v>0</v>
      </c>
      <c r="AN6" s="68">
        <f t="array" ref="AN6">IF($D6,SUMPRODUCT((economics!$AG$2:$AG$167=$B6)*(economics!$D$2:$D$167="process")*economics!$AI$2:$AI$167*_xlfn.NORM.DIST(AN$3,economics!$AK$2:$AK$167,economics!$AJ$2:$AJ$167,TRUE)),0)</f>
        <v>0</v>
      </c>
      <c r="AO6" s="68">
        <f t="array" ref="AO6">IF($D6,SUMPRODUCT((economics!$AG$2:$AG$167=$B6)*(economics!$D$2:$D$167="process")*economics!$AI$2:$AI$167*_xlfn.NORM.DIST(AO$3,economics!$AK$2:$AK$167,economics!$AJ$2:$AJ$167,TRUE)),0)</f>
        <v>0</v>
      </c>
      <c r="AP6" s="68">
        <f t="array" ref="AP6">IF($D6,SUMPRODUCT((economics!$AG$2:$AG$167=$B6)*(economics!$D$2:$D$167="process")*economics!$AI$2:$AI$167*_xlfn.NORM.DIST(AP$3,economics!$AK$2:$AK$167,economics!$AJ$2:$AJ$167,TRUE)),0)</f>
        <v>0</v>
      </c>
      <c r="AQ6" s="68">
        <f t="array" ref="AQ6">IF($D6,SUMPRODUCT((economics!$AG$2:$AG$167=$B6)*(economics!$D$2:$D$167="process")*economics!$AI$2:$AI$167*_xlfn.NORM.DIST(AQ$3,economics!$AK$2:$AK$167,economics!$AJ$2:$AJ$167,TRUE)),0)</f>
        <v>0</v>
      </c>
      <c r="AR6" s="68">
        <f t="array" ref="AR6">IF($D6,SUMPRODUCT((economics!$AG$2:$AG$167=$B6)*(economics!$D$2:$D$167="process")*economics!$AI$2:$AI$167*_xlfn.NORM.DIST(AR$3,economics!$AK$2:$AK$167,economics!$AJ$2:$AJ$167,TRUE)),0)</f>
        <v>0</v>
      </c>
      <c r="AS6" s="68">
        <f t="array" ref="AS6">IF($D6,SUMPRODUCT((economics!$AG$2:$AG$167=$B6)*(economics!$D$2:$D$167="process")*economics!$AI$2:$AI$167*_xlfn.NORM.DIST(AS$3,economics!$AK$2:$AK$167,economics!$AJ$2:$AJ$167,TRUE)),0)</f>
        <v>0</v>
      </c>
      <c r="AT6" s="68">
        <f t="array" ref="AT6">IF($D6,SUMPRODUCT((economics!$AG$2:$AG$167=$B6)*(economics!$D$2:$D$167="process")*economics!$AI$2:$AI$167*_xlfn.NORM.DIST(AT$3,economics!$AK$2:$AK$167,economics!$AJ$2:$AJ$167,TRUE)),0)</f>
        <v>0</v>
      </c>
      <c r="AU6" s="68">
        <f t="array" ref="AU6">IF($D6,SUMPRODUCT((economics!$AG$2:$AG$167=$B6)*(economics!$D$2:$D$167="process")*economics!$AI$2:$AI$167*_xlfn.NORM.DIST(AU$3,economics!$AK$2:$AK$167,economics!$AJ$2:$AJ$167,TRUE)),0)</f>
        <v>0</v>
      </c>
      <c r="AV6" s="68">
        <f t="array" ref="AV6">IF($D6,SUMPRODUCT((economics!$AG$2:$AG$167=$B6)*(economics!$D$2:$D$167="process")*economics!$AI$2:$AI$167*_xlfn.NORM.DIST(AV$3,economics!$AK$2:$AK$167,economics!$AJ$2:$AJ$167,TRUE)),0)</f>
        <v>0</v>
      </c>
      <c r="AW6" s="68">
        <f t="array" ref="AW6">IF($D6,SUMPRODUCT((economics!$AG$2:$AG$167=$B6)*(economics!$D$2:$D$167="process")*economics!$AI$2:$AI$167*_xlfn.NORM.DIST(AW$3,economics!$AK$2:$AK$167,economics!$AJ$2:$AJ$167,TRUE)),0)</f>
        <v>0</v>
      </c>
      <c r="AX6" s="68">
        <f t="array" ref="AX6">IF($D6,SUMPRODUCT((economics!$AG$2:$AG$167=$B6)*(economics!$D$2:$D$167="process")*economics!$AI$2:$AI$167*_xlfn.NORM.DIST(AX$3,economics!$AK$2:$AK$167,economics!$AJ$2:$AJ$167,TRUE)),0)</f>
        <v>0</v>
      </c>
      <c r="AY6" s="68">
        <f t="array" ref="AY6">IF($D6,SUMPRODUCT((economics!$AG$2:$AG$167=$B6)*(economics!$D$2:$D$167="process")*economics!$AI$2:$AI$167*_xlfn.NORM.DIST(AY$3,economics!$AK$2:$AK$167,economics!$AJ$2:$AJ$167,TRUE)),0)</f>
        <v>0</v>
      </c>
      <c r="AZ6" s="68">
        <f t="array" ref="AZ6">IF($D6,SUMPRODUCT((economics!$AG$2:$AG$167=$B6)*(economics!$D$2:$D$167="process")*economics!$AI$2:$AI$167*_xlfn.NORM.DIST(AZ$3,economics!$AK$2:$AK$167,economics!$AJ$2:$AJ$167,TRUE)),0)</f>
        <v>0</v>
      </c>
      <c r="BA6" s="68">
        <f t="array" ref="BA6">IF($D6,SUMPRODUCT((economics!$AG$2:$AG$167=$B6)*(economics!$D$2:$D$167="process")*economics!$AI$2:$AI$167*_xlfn.NORM.DIST(BA$3,economics!$AK$2:$AK$167,economics!$AJ$2:$AJ$167,TRUE)),0)</f>
        <v>0</v>
      </c>
      <c r="BB6" s="68">
        <f t="array" ref="BB6">IF($D6,SUMPRODUCT((economics!$AG$2:$AG$167=$B6)*(economics!$D$2:$D$167="process")*economics!$AI$2:$AI$167*_xlfn.NORM.DIST(BB$3,economics!$AK$2:$AK$167,economics!$AJ$2:$AJ$167,TRUE)),0)</f>
        <v>0</v>
      </c>
      <c r="BC6" s="68">
        <f t="array" ref="BC6">IF($D6,SUMPRODUCT((economics!$AG$2:$AG$167=$B6)*(economics!$D$2:$D$167="process")*economics!$AI$2:$AI$167*_xlfn.NORM.DIST(BC$3,economics!$AK$2:$AK$167,economics!$AJ$2:$AJ$167,TRUE)),0)</f>
        <v>0</v>
      </c>
      <c r="BD6" s="68">
        <f t="array" ref="BD6">IF($D6,SUMPRODUCT((economics!$AG$2:$AG$167=$B6)*(economics!$D$2:$D$167="process")*economics!$AI$2:$AI$167*_xlfn.NORM.DIST(BD$3,economics!$AK$2:$AK$167,economics!$AJ$2:$AJ$167,TRUE)),0)</f>
        <v>0</v>
      </c>
      <c r="BE6" s="68">
        <f t="array" ref="BE6">IF($D6,SUMPRODUCT((economics!$AG$2:$AG$167=$B6)*(economics!$D$2:$D$167="process")*economics!$AI$2:$AI$167*_xlfn.NORM.DIST(BE$3,economics!$AK$2:$AK$167,economics!$AJ$2:$AJ$167,TRUE)),0)</f>
        <v>0</v>
      </c>
      <c r="BF6" s="68">
        <f t="array" ref="BF6">IF($D6,SUMPRODUCT((economics!$AG$2:$AG$167=$B6)*(economics!$D$2:$D$167="process")*economics!$AI$2:$AI$167*_xlfn.NORM.DIST(BF$3,economics!$AK$2:$AK$167,economics!$AJ$2:$AJ$167,TRUE)),0)</f>
        <v>0</v>
      </c>
      <c r="BG6" s="68">
        <f t="array" ref="BG6">IF($D6,SUMPRODUCT((economics!$AG$2:$AG$167=$B6)*(economics!$D$2:$D$167="process")*economics!$AI$2:$AI$167*_xlfn.NORM.DIST(BG$3,economics!$AK$2:$AK$167,economics!$AJ$2:$AJ$167,TRUE)),0)</f>
        <v>0</v>
      </c>
      <c r="BH6" s="68">
        <f t="array" ref="BH6">IF($D6,SUMPRODUCT((economics!$AG$2:$AG$167=$B6)*(economics!$D$2:$D$167="process")*economics!$AI$2:$AI$167*_xlfn.NORM.DIST(BH$3,economics!$AK$2:$AK$167,economics!$AJ$2:$AJ$167,TRUE)),0)</f>
        <v>0</v>
      </c>
      <c r="BI6" s="68">
        <f t="array" ref="BI6">IF($D6,SUMPRODUCT((economics!$AG$2:$AG$167=$B6)*(economics!$D$2:$D$167="process")*economics!$AI$2:$AI$167*_xlfn.NORM.DIST(BI$3,economics!$AK$2:$AK$167,economics!$AJ$2:$AJ$167,TRUE)),0)</f>
        <v>0</v>
      </c>
      <c r="BJ6" s="68">
        <f t="array" ref="BJ6">IF($D6,SUMPRODUCT((economics!$AG$2:$AG$167=$B6)*(economics!$D$2:$D$167="process")*economics!$AI$2:$AI$167*_xlfn.NORM.DIST(BJ$3,economics!$AK$2:$AK$167,economics!$AJ$2:$AJ$167,TRUE)),0)</f>
        <v>0</v>
      </c>
      <c r="BK6" s="68">
        <f t="array" ref="BK6">IF($D6,SUMPRODUCT((economics!$AG$2:$AG$167=$B6)*(economics!$D$2:$D$167="process")*economics!$AI$2:$AI$167*_xlfn.NORM.DIST(BK$3,economics!$AK$2:$AK$167,economics!$AJ$2:$AJ$167,TRUE)),0)</f>
        <v>0</v>
      </c>
      <c r="BL6" s="68">
        <f t="array" ref="BL6">IF($D6,SUMPRODUCT((economics!$AG$2:$AG$167=$B6)*(economics!$D$2:$D$167="process")*economics!$AI$2:$AI$167*_xlfn.NORM.DIST(BL$3,economics!$AK$2:$AK$167,economics!$AJ$2:$AJ$167,TRUE)),0)</f>
        <v>0</v>
      </c>
      <c r="BM6" s="68">
        <f t="array" ref="BM6">IF($D6,SUMPRODUCT((economics!$AG$2:$AG$167=$B6)*(economics!$D$2:$D$167="process")*economics!$AI$2:$AI$167*_xlfn.NORM.DIST(BM$3,economics!$AK$2:$AK$167,economics!$AJ$2:$AJ$167,TRUE)),0)</f>
        <v>0</v>
      </c>
      <c r="BN6" s="68">
        <f t="array" ref="BN6">IF($D6,SUMPRODUCT((economics!$AG$2:$AG$167=$B6)*(economics!$D$2:$D$167="process")*economics!$AI$2:$AI$167*_xlfn.NORM.DIST(BN$3,economics!$AK$2:$AK$167,economics!$AJ$2:$AJ$167,TRUE)),0)</f>
        <v>0</v>
      </c>
      <c r="BO6" s="68">
        <f t="array" ref="BO6">IF($D6,SUMPRODUCT((economics!$AG$2:$AG$167=$B6)*(economics!$D$2:$D$167="process")*economics!$AI$2:$AI$167*_xlfn.NORM.DIST(BO$3,economics!$AK$2:$AK$167,economics!$AJ$2:$AJ$167,TRUE)),0)</f>
        <v>0</v>
      </c>
      <c r="BP6" s="68">
        <f t="array" ref="BP6">IF($D6,SUMPRODUCT((economics!$AG$2:$AG$167=$B6)*(economics!$D$2:$D$167="process")*economics!$AI$2:$AI$167*_xlfn.NORM.DIST(BP$3,economics!$AK$2:$AK$167,economics!$AJ$2:$AJ$167,TRUE)),0)</f>
        <v>0</v>
      </c>
      <c r="BQ6" s="68">
        <f t="array" ref="BQ6">IF($D6,SUMPRODUCT((economics!$AG$2:$AG$167=$B6)*(economics!$D$2:$D$167="process")*economics!$AI$2:$AI$167*_xlfn.NORM.DIST(BQ$3,economics!$AK$2:$AK$167,economics!$AJ$2:$AJ$167,TRUE)),0)</f>
        <v>0</v>
      </c>
      <c r="BR6" s="68">
        <f t="array" ref="BR6">IF($D6,SUMPRODUCT((economics!$AG$2:$AG$167=$B6)*(economics!$D$2:$D$167="process")*economics!$AI$2:$AI$167*_xlfn.NORM.DIST(BR$3,economics!$AK$2:$AK$167,economics!$AJ$2:$AJ$167,TRUE)),0)</f>
        <v>0</v>
      </c>
      <c r="BS6" s="68">
        <f t="array" ref="BS6">IF($D6,SUMPRODUCT((economics!$AG$2:$AG$167=$B6)*(economics!$D$2:$D$167="process")*economics!$AI$2:$AI$167*_xlfn.NORM.DIST(BS$3,economics!$AK$2:$AK$167,economics!$AJ$2:$AJ$167,TRUE)),0)</f>
        <v>0</v>
      </c>
      <c r="BT6" s="68">
        <f t="array" ref="BT6">IF($D6,SUMPRODUCT((economics!$AG$2:$AG$167=$B6)*(economics!$D$2:$D$167="process")*economics!$AI$2:$AI$167*_xlfn.NORM.DIST(BT$3,economics!$AK$2:$AK$167,economics!$AJ$2:$AJ$167,TRUE)),0)</f>
        <v>0</v>
      </c>
      <c r="BU6" s="68">
        <f t="array" ref="BU6">IF($D6,SUMPRODUCT((economics!$AG$2:$AG$167=$B6)*(economics!$D$2:$D$167="process")*economics!$AI$2:$AI$167*_xlfn.NORM.DIST(BU$3,economics!$AK$2:$AK$167,economics!$AJ$2:$AJ$167,TRUE)),0)</f>
        <v>0</v>
      </c>
      <c r="BV6" s="68">
        <f t="array" ref="BV6">IF($D6,SUMPRODUCT((economics!$AG$2:$AG$167=$B6)*(economics!$D$2:$D$167="process")*economics!$AI$2:$AI$167*_xlfn.NORM.DIST(BV$3,economics!$AK$2:$AK$167,economics!$AJ$2:$AJ$167,TRUE)),0)</f>
        <v>0</v>
      </c>
      <c r="BW6" s="68">
        <f t="array" ref="BW6">IF($D6,SUMPRODUCT((economics!$AG$2:$AG$167=$B6)*(economics!$D$2:$D$167="process")*economics!$AI$2:$AI$167*_xlfn.NORM.DIST(BW$3,economics!$AK$2:$AK$167,economics!$AJ$2:$AJ$167,TRUE)),0)</f>
        <v>0</v>
      </c>
      <c r="BX6" s="68">
        <f t="array" ref="BX6">IF($D6,SUMPRODUCT((economics!$AG$2:$AG$167=$B6)*(economics!$D$2:$D$167="process")*economics!$AI$2:$AI$167*_xlfn.NORM.DIST(BX$3,economics!$AK$2:$AK$167,economics!$AJ$2:$AJ$167,TRUE)),0)</f>
        <v>0</v>
      </c>
      <c r="BY6" s="68">
        <f t="array" ref="BY6">IF($D6,SUMPRODUCT((economics!$AG$2:$AG$167=$B6)*(economics!$D$2:$D$167="process")*economics!$AI$2:$AI$167*_xlfn.NORM.DIST(BY$3,economics!$AK$2:$AK$167,economics!$AJ$2:$AJ$167,TRUE)),0)</f>
        <v>0</v>
      </c>
      <c r="BZ6" s="68">
        <f t="array" ref="BZ6">IF($D6,SUMPRODUCT((economics!$AG$2:$AG$167=$B6)*(economics!$D$2:$D$167="process")*economics!$AI$2:$AI$167*_xlfn.NORM.DIST(BZ$3,economics!$AK$2:$AK$167,economics!$AJ$2:$AJ$167,TRUE)),0)</f>
        <v>0</v>
      </c>
      <c r="CA6" s="68">
        <f t="array" ref="CA6">IF($D6,SUMPRODUCT((economics!$AG$2:$AG$167=$B6)*(economics!$D$2:$D$167="process")*economics!$AI$2:$AI$167*_xlfn.NORM.DIST(CA$3,economics!$AK$2:$AK$167,economics!$AJ$2:$AJ$167,TRUE)),0)</f>
        <v>0</v>
      </c>
      <c r="CB6" s="68">
        <f t="array" ref="CB6">IF($D6,SUMPRODUCT((economics!$AG$2:$AG$167=$B6)*(economics!$D$2:$D$167="process")*economics!$AI$2:$AI$167*_xlfn.NORM.DIST(CB$3,economics!$AK$2:$AK$167,economics!$AJ$2:$AJ$167,TRUE)),0)</f>
        <v>0</v>
      </c>
      <c r="CC6" s="68">
        <f t="array" ref="CC6">IF($D6,SUMPRODUCT((economics!$AG$2:$AG$167=$B6)*(economics!$D$2:$D$167="process")*economics!$AI$2:$AI$167*_xlfn.NORM.DIST(CC$3,economics!$AK$2:$AK$167,economics!$AJ$2:$AJ$167,TRUE)),0)</f>
        <v>0</v>
      </c>
      <c r="CD6" s="68">
        <f t="array" ref="CD6">IF($D6,SUMPRODUCT((economics!$AG$2:$AG$167=$B6)*(economics!$D$2:$D$167="process")*economics!$AI$2:$AI$167*_xlfn.NORM.DIST(CD$3,economics!$AK$2:$AK$167,economics!$AJ$2:$AJ$167,TRUE)),0)</f>
        <v>0</v>
      </c>
      <c r="CE6" s="68">
        <f t="array" ref="CE6">IF($D6,SUMPRODUCT((economics!$AG$2:$AG$167=$B6)*(economics!$D$2:$D$167="process")*economics!$AI$2:$AI$167*_xlfn.NORM.DIST(CE$3,economics!$AK$2:$AK$167,economics!$AJ$2:$AJ$167,TRUE)),0)</f>
        <v>0</v>
      </c>
      <c r="CF6" s="68">
        <f t="array" ref="CF6">IF($D6,SUMPRODUCT((economics!$AG$2:$AG$167=$B6)*(economics!$D$2:$D$167="process")*economics!$AI$2:$AI$167*_xlfn.NORM.DIST(CF$3,economics!$AK$2:$AK$167,economics!$AJ$2:$AJ$167,TRUE)),0)</f>
        <v>0</v>
      </c>
      <c r="CG6" s="68">
        <f t="array" ref="CG6">IF($D6,SUMPRODUCT((economics!$AG$2:$AG$167=$B6)*(economics!$D$2:$D$167="process")*economics!$AI$2:$AI$167*_xlfn.NORM.DIST(CG$3,economics!$AK$2:$AK$167,economics!$AJ$2:$AJ$167,TRUE)),0)</f>
        <v>0</v>
      </c>
      <c r="CH6" s="68">
        <f t="array" ref="CH6">IF($D6,SUMPRODUCT((economics!$AG$2:$AG$167=$B6)*(economics!$D$2:$D$167="process")*economics!$AI$2:$AI$167*_xlfn.NORM.DIST(CH$3,economics!$AK$2:$AK$167,economics!$AJ$2:$AJ$167,TRUE)),0)</f>
        <v>0</v>
      </c>
    </row>
    <row r="7" spans="1:86" x14ac:dyDescent="0.35">
      <c r="A7" t="str">
        <f>WHRPbI!A5</f>
        <v>other mining and quarrying 07T08</v>
      </c>
      <c r="B7" t="s">
        <v>761</v>
      </c>
      <c r="C7" s="68">
        <f>WHRPbI!B5</f>
        <v>1.0437097252055405E-2</v>
      </c>
      <c r="D7" t="b">
        <f>ISNUMBER(MATCH($B7,'energy base (MECS)'!$K$4:$K$9,0))</f>
        <v>0</v>
      </c>
      <c r="E7" s="68">
        <f t="array" ref="E7">IF($D7,SUMPRODUCT((economics!$AG$2:$AG$167=$B7)*(economics!$D$2:$D$167="process")*economics!$AI$2:$AI$167*_xlfn.NORM.DIST(E$3,economics!$AK$2:$AK$167,economics!$AJ$2:$AJ$167,TRUE)),0)</f>
        <v>0</v>
      </c>
      <c r="F7" s="68">
        <f t="array" ref="F7">IF($D7,SUMPRODUCT((economics!$AG$2:$AG$167=$B7)*(economics!$D$2:$D$167="process")*economics!$AI$2:$AI$167*_xlfn.NORM.DIST(F$3,economics!$AK$2:$AK$167,economics!$AJ$2:$AJ$167,TRUE)),0)</f>
        <v>0</v>
      </c>
      <c r="G7" s="68">
        <f t="array" ref="G7">IF($D7,SUMPRODUCT((economics!$AG$2:$AG$167=$B7)*(economics!$D$2:$D$167="process")*economics!$AI$2:$AI$167*_xlfn.NORM.DIST(G$3,economics!$AK$2:$AK$167,economics!$AJ$2:$AJ$167,TRUE)),0)</f>
        <v>0</v>
      </c>
      <c r="H7" s="68">
        <f t="array" ref="H7">IF($D7,SUMPRODUCT((economics!$AG$2:$AG$167=$B7)*(economics!$D$2:$D$167="process")*economics!$AI$2:$AI$167*_xlfn.NORM.DIST(H$3,economics!$AK$2:$AK$167,economics!$AJ$2:$AJ$167,TRUE)),0)</f>
        <v>0</v>
      </c>
      <c r="I7" s="68">
        <f t="array" ref="I7">IF($D7,SUMPRODUCT((economics!$AG$2:$AG$167=$B7)*(economics!$D$2:$D$167="process")*economics!$AI$2:$AI$167*_xlfn.NORM.DIST(I$3,economics!$AK$2:$AK$167,economics!$AJ$2:$AJ$167,TRUE)),0)</f>
        <v>0</v>
      </c>
      <c r="J7" s="68">
        <f t="array" ref="J7">IF($D7,SUMPRODUCT((economics!$AG$2:$AG$167=$B7)*(economics!$D$2:$D$167="process")*economics!$AI$2:$AI$167*_xlfn.NORM.DIST(J$3,economics!$AK$2:$AK$167,economics!$AJ$2:$AJ$167,TRUE)),0)</f>
        <v>0</v>
      </c>
      <c r="K7" s="68">
        <f t="array" ref="K7">IF($D7,SUMPRODUCT((economics!$AG$2:$AG$167=$B7)*(economics!$D$2:$D$167="process")*economics!$AI$2:$AI$167*_xlfn.NORM.DIST(K$3,economics!$AK$2:$AK$167,economics!$AJ$2:$AJ$167,TRUE)),0)</f>
        <v>0</v>
      </c>
      <c r="L7" s="68">
        <f t="array" ref="L7">IF($D7,SUMPRODUCT((economics!$AG$2:$AG$167=$B7)*(economics!$D$2:$D$167="process")*economics!$AI$2:$AI$167*_xlfn.NORM.DIST(L$3,economics!$AK$2:$AK$167,economics!$AJ$2:$AJ$167,TRUE)),0)</f>
        <v>0</v>
      </c>
      <c r="M7" s="68">
        <f t="array" ref="M7">IF($D7,SUMPRODUCT((economics!$AG$2:$AG$167=$B7)*(economics!$D$2:$D$167="process")*economics!$AI$2:$AI$167*_xlfn.NORM.DIST(M$3,economics!$AK$2:$AK$167,economics!$AJ$2:$AJ$167,TRUE)),0)</f>
        <v>0</v>
      </c>
      <c r="N7" s="68">
        <f t="array" ref="N7">IF($D7,SUMPRODUCT((economics!$AG$2:$AG$167=$B7)*(economics!$D$2:$D$167="process")*economics!$AI$2:$AI$167*_xlfn.NORM.DIST(N$3,economics!$AK$2:$AK$167,economics!$AJ$2:$AJ$167,TRUE)),0)</f>
        <v>0</v>
      </c>
      <c r="O7" s="68">
        <f t="array" ref="O7">IF($D7,SUMPRODUCT((economics!$AG$2:$AG$167=$B7)*(economics!$D$2:$D$167="process")*economics!$AI$2:$AI$167*_xlfn.NORM.DIST(O$3,economics!$AK$2:$AK$167,economics!$AJ$2:$AJ$167,TRUE)),0)</f>
        <v>0</v>
      </c>
      <c r="P7" s="68">
        <f t="array" ref="P7">IF($D7,SUMPRODUCT((economics!$AG$2:$AG$167=$B7)*(economics!$D$2:$D$167="process")*economics!$AI$2:$AI$167*_xlfn.NORM.DIST(P$3,economics!$AK$2:$AK$167,economics!$AJ$2:$AJ$167,TRUE)),0)</f>
        <v>0</v>
      </c>
      <c r="Q7" s="68">
        <f t="array" ref="Q7">IF($D7,SUMPRODUCT((economics!$AG$2:$AG$167=$B7)*(economics!$D$2:$D$167="process")*economics!$AI$2:$AI$167*_xlfn.NORM.DIST(Q$3,economics!$AK$2:$AK$167,economics!$AJ$2:$AJ$167,TRUE)),0)</f>
        <v>0</v>
      </c>
      <c r="R7" s="68">
        <f t="array" ref="R7">IF($D7,SUMPRODUCT((economics!$AG$2:$AG$167=$B7)*(economics!$D$2:$D$167="process")*economics!$AI$2:$AI$167*_xlfn.NORM.DIST(R$3,economics!$AK$2:$AK$167,economics!$AJ$2:$AJ$167,TRUE)),0)</f>
        <v>0</v>
      </c>
      <c r="S7" s="68">
        <f t="array" ref="S7">IF($D7,SUMPRODUCT((economics!$AG$2:$AG$167=$B7)*(economics!$D$2:$D$167="process")*economics!$AI$2:$AI$167*_xlfn.NORM.DIST(S$3,economics!$AK$2:$AK$167,economics!$AJ$2:$AJ$167,TRUE)),0)</f>
        <v>0</v>
      </c>
      <c r="T7" s="68">
        <f t="array" ref="T7">IF($D7,SUMPRODUCT((economics!$AG$2:$AG$167=$B7)*(economics!$D$2:$D$167="process")*economics!$AI$2:$AI$167*_xlfn.NORM.DIST(T$3,economics!$AK$2:$AK$167,economics!$AJ$2:$AJ$167,TRUE)),0)</f>
        <v>0</v>
      </c>
      <c r="U7" s="68">
        <f t="array" ref="U7">IF($D7,SUMPRODUCT((economics!$AG$2:$AG$167=$B7)*(economics!$D$2:$D$167="process")*economics!$AI$2:$AI$167*_xlfn.NORM.DIST(U$3,economics!$AK$2:$AK$167,economics!$AJ$2:$AJ$167,TRUE)),0)</f>
        <v>0</v>
      </c>
      <c r="V7" s="68">
        <f t="array" ref="V7">IF($D7,SUMPRODUCT((economics!$AG$2:$AG$167=$B7)*(economics!$D$2:$D$167="process")*economics!$AI$2:$AI$167*_xlfn.NORM.DIST(V$3,economics!$AK$2:$AK$167,economics!$AJ$2:$AJ$167,TRUE)),0)</f>
        <v>0</v>
      </c>
      <c r="W7" s="68">
        <f t="array" ref="W7">IF($D7,SUMPRODUCT((economics!$AG$2:$AG$167=$B7)*(economics!$D$2:$D$167="process")*economics!$AI$2:$AI$167*_xlfn.NORM.DIST(W$3,economics!$AK$2:$AK$167,economics!$AJ$2:$AJ$167,TRUE)),0)</f>
        <v>0</v>
      </c>
      <c r="X7" s="68">
        <f t="array" ref="X7">IF($D7,SUMPRODUCT((economics!$AG$2:$AG$167=$B7)*(economics!$D$2:$D$167="process")*economics!$AI$2:$AI$167*_xlfn.NORM.DIST(X$3,economics!$AK$2:$AK$167,economics!$AJ$2:$AJ$167,TRUE)),0)</f>
        <v>0</v>
      </c>
      <c r="Y7" s="68">
        <f t="array" ref="Y7">IF($D7,SUMPRODUCT((economics!$AG$2:$AG$167=$B7)*(economics!$D$2:$D$167="process")*economics!$AI$2:$AI$167*_xlfn.NORM.DIST(Y$3,economics!$AK$2:$AK$167,economics!$AJ$2:$AJ$167,TRUE)),0)</f>
        <v>0</v>
      </c>
      <c r="Z7" s="68">
        <f t="array" ref="Z7">IF($D7,SUMPRODUCT((economics!$AG$2:$AG$167=$B7)*(economics!$D$2:$D$167="process")*economics!$AI$2:$AI$167*_xlfn.NORM.DIST(Z$3,economics!$AK$2:$AK$167,economics!$AJ$2:$AJ$167,TRUE)),0)</f>
        <v>0</v>
      </c>
      <c r="AA7" s="68">
        <f t="array" ref="AA7">IF($D7,SUMPRODUCT((economics!$AG$2:$AG$167=$B7)*(economics!$D$2:$D$167="process")*economics!$AI$2:$AI$167*_xlfn.NORM.DIST(AA$3,economics!$AK$2:$AK$167,economics!$AJ$2:$AJ$167,TRUE)),0)</f>
        <v>0</v>
      </c>
      <c r="AB7" s="68">
        <f t="array" ref="AB7">IF($D7,SUMPRODUCT((economics!$AG$2:$AG$167=$B7)*(economics!$D$2:$D$167="process")*economics!$AI$2:$AI$167*_xlfn.NORM.DIST(AB$3,economics!$AK$2:$AK$167,economics!$AJ$2:$AJ$167,TRUE)),0)</f>
        <v>0</v>
      </c>
      <c r="AC7" s="68">
        <f t="array" ref="AC7">IF($D7,SUMPRODUCT((economics!$AG$2:$AG$167=$B7)*(economics!$D$2:$D$167="process")*economics!$AI$2:$AI$167*_xlfn.NORM.DIST(AC$3,economics!$AK$2:$AK$167,economics!$AJ$2:$AJ$167,TRUE)),0)</f>
        <v>0</v>
      </c>
      <c r="AD7" s="68">
        <f t="array" ref="AD7">IF($D7,SUMPRODUCT((economics!$AG$2:$AG$167=$B7)*(economics!$D$2:$D$167="process")*economics!$AI$2:$AI$167*_xlfn.NORM.DIST(AD$3,economics!$AK$2:$AK$167,economics!$AJ$2:$AJ$167,TRUE)),0)</f>
        <v>0</v>
      </c>
      <c r="AE7" s="68">
        <f t="array" ref="AE7">IF($D7,SUMPRODUCT((economics!$AG$2:$AG$167=$B7)*(economics!$D$2:$D$167="process")*economics!$AI$2:$AI$167*_xlfn.NORM.DIST(AE$3,economics!$AK$2:$AK$167,economics!$AJ$2:$AJ$167,TRUE)),0)</f>
        <v>0</v>
      </c>
      <c r="AF7" s="68">
        <f t="array" ref="AF7">IF($D7,SUMPRODUCT((economics!$AG$2:$AG$167=$B7)*(economics!$D$2:$D$167="process")*economics!$AI$2:$AI$167*_xlfn.NORM.DIST(AF$3,economics!$AK$2:$AK$167,economics!$AJ$2:$AJ$167,TRUE)),0)</f>
        <v>0</v>
      </c>
      <c r="AG7" s="68">
        <f t="array" ref="AG7">IF($D7,SUMPRODUCT((economics!$AG$2:$AG$167=$B7)*(economics!$D$2:$D$167="process")*economics!$AI$2:$AI$167*_xlfn.NORM.DIST(AG$3,economics!$AK$2:$AK$167,economics!$AJ$2:$AJ$167,TRUE)),0)</f>
        <v>0</v>
      </c>
      <c r="AH7" s="68">
        <f t="array" ref="AH7">IF($D7,SUMPRODUCT((economics!$AG$2:$AG$167=$B7)*(economics!$D$2:$D$167="process")*economics!$AI$2:$AI$167*_xlfn.NORM.DIST(AH$3,economics!$AK$2:$AK$167,economics!$AJ$2:$AJ$167,TRUE)),0)</f>
        <v>0</v>
      </c>
      <c r="AI7" s="68">
        <f t="array" ref="AI7">IF($D7,SUMPRODUCT((economics!$AG$2:$AG$167=$B7)*(economics!$D$2:$D$167="process")*economics!$AI$2:$AI$167*_xlfn.NORM.DIST(AI$3,economics!$AK$2:$AK$167,economics!$AJ$2:$AJ$167,TRUE)),0)</f>
        <v>0</v>
      </c>
      <c r="AJ7" s="68">
        <f t="array" ref="AJ7">IF($D7,SUMPRODUCT((economics!$AG$2:$AG$167=$B7)*(economics!$D$2:$D$167="process")*economics!$AI$2:$AI$167*_xlfn.NORM.DIST(AJ$3,economics!$AK$2:$AK$167,economics!$AJ$2:$AJ$167,TRUE)),0)</f>
        <v>0</v>
      </c>
      <c r="AK7" s="68">
        <f t="array" ref="AK7">IF($D7,SUMPRODUCT((economics!$AG$2:$AG$167=$B7)*(economics!$D$2:$D$167="process")*economics!$AI$2:$AI$167*_xlfn.NORM.DIST(AK$3,economics!$AK$2:$AK$167,economics!$AJ$2:$AJ$167,TRUE)),0)</f>
        <v>0</v>
      </c>
      <c r="AL7" s="68">
        <f t="array" ref="AL7">IF($D7,SUMPRODUCT((economics!$AG$2:$AG$167=$B7)*(economics!$D$2:$D$167="process")*economics!$AI$2:$AI$167*_xlfn.NORM.DIST(AL$3,economics!$AK$2:$AK$167,economics!$AJ$2:$AJ$167,TRUE)),0)</f>
        <v>0</v>
      </c>
      <c r="AM7" s="68">
        <f t="array" ref="AM7">IF($D7,SUMPRODUCT((economics!$AG$2:$AG$167=$B7)*(economics!$D$2:$D$167="process")*economics!$AI$2:$AI$167*_xlfn.NORM.DIST(AM$3,economics!$AK$2:$AK$167,economics!$AJ$2:$AJ$167,TRUE)),0)</f>
        <v>0</v>
      </c>
      <c r="AN7" s="68">
        <f t="array" ref="AN7">IF($D7,SUMPRODUCT((economics!$AG$2:$AG$167=$B7)*(economics!$D$2:$D$167="process")*economics!$AI$2:$AI$167*_xlfn.NORM.DIST(AN$3,economics!$AK$2:$AK$167,economics!$AJ$2:$AJ$167,TRUE)),0)</f>
        <v>0</v>
      </c>
      <c r="AO7" s="68">
        <f t="array" ref="AO7">IF($D7,SUMPRODUCT((economics!$AG$2:$AG$167=$B7)*(economics!$D$2:$D$167="process")*economics!$AI$2:$AI$167*_xlfn.NORM.DIST(AO$3,economics!$AK$2:$AK$167,economics!$AJ$2:$AJ$167,TRUE)),0)</f>
        <v>0</v>
      </c>
      <c r="AP7" s="68">
        <f t="array" ref="AP7">IF($D7,SUMPRODUCT((economics!$AG$2:$AG$167=$B7)*(economics!$D$2:$D$167="process")*economics!$AI$2:$AI$167*_xlfn.NORM.DIST(AP$3,economics!$AK$2:$AK$167,economics!$AJ$2:$AJ$167,TRUE)),0)</f>
        <v>0</v>
      </c>
      <c r="AQ7" s="68">
        <f t="array" ref="AQ7">IF($D7,SUMPRODUCT((economics!$AG$2:$AG$167=$B7)*(economics!$D$2:$D$167="process")*economics!$AI$2:$AI$167*_xlfn.NORM.DIST(AQ$3,economics!$AK$2:$AK$167,economics!$AJ$2:$AJ$167,TRUE)),0)</f>
        <v>0</v>
      </c>
      <c r="AR7" s="68">
        <f t="array" ref="AR7">IF($D7,SUMPRODUCT((economics!$AG$2:$AG$167=$B7)*(economics!$D$2:$D$167="process")*economics!$AI$2:$AI$167*_xlfn.NORM.DIST(AR$3,economics!$AK$2:$AK$167,economics!$AJ$2:$AJ$167,TRUE)),0)</f>
        <v>0</v>
      </c>
      <c r="AS7" s="68">
        <f t="array" ref="AS7">IF($D7,SUMPRODUCT((economics!$AG$2:$AG$167=$B7)*(economics!$D$2:$D$167="process")*economics!$AI$2:$AI$167*_xlfn.NORM.DIST(AS$3,economics!$AK$2:$AK$167,economics!$AJ$2:$AJ$167,TRUE)),0)</f>
        <v>0</v>
      </c>
      <c r="AT7" s="68">
        <f t="array" ref="AT7">IF($D7,SUMPRODUCT((economics!$AG$2:$AG$167=$B7)*(economics!$D$2:$D$167="process")*economics!$AI$2:$AI$167*_xlfn.NORM.DIST(AT$3,economics!$AK$2:$AK$167,economics!$AJ$2:$AJ$167,TRUE)),0)</f>
        <v>0</v>
      </c>
      <c r="AU7" s="68">
        <f t="array" ref="AU7">IF($D7,SUMPRODUCT((economics!$AG$2:$AG$167=$B7)*(economics!$D$2:$D$167="process")*economics!$AI$2:$AI$167*_xlfn.NORM.DIST(AU$3,economics!$AK$2:$AK$167,economics!$AJ$2:$AJ$167,TRUE)),0)</f>
        <v>0</v>
      </c>
      <c r="AV7" s="68">
        <f t="array" ref="AV7">IF($D7,SUMPRODUCT((economics!$AG$2:$AG$167=$B7)*(economics!$D$2:$D$167="process")*economics!$AI$2:$AI$167*_xlfn.NORM.DIST(AV$3,economics!$AK$2:$AK$167,economics!$AJ$2:$AJ$167,TRUE)),0)</f>
        <v>0</v>
      </c>
      <c r="AW7" s="68">
        <f t="array" ref="AW7">IF($D7,SUMPRODUCT((economics!$AG$2:$AG$167=$B7)*(economics!$D$2:$D$167="process")*economics!$AI$2:$AI$167*_xlfn.NORM.DIST(AW$3,economics!$AK$2:$AK$167,economics!$AJ$2:$AJ$167,TRUE)),0)</f>
        <v>0</v>
      </c>
      <c r="AX7" s="68">
        <f t="array" ref="AX7">IF($D7,SUMPRODUCT((economics!$AG$2:$AG$167=$B7)*(economics!$D$2:$D$167="process")*economics!$AI$2:$AI$167*_xlfn.NORM.DIST(AX$3,economics!$AK$2:$AK$167,economics!$AJ$2:$AJ$167,TRUE)),0)</f>
        <v>0</v>
      </c>
      <c r="AY7" s="68">
        <f t="array" ref="AY7">IF($D7,SUMPRODUCT((economics!$AG$2:$AG$167=$B7)*(economics!$D$2:$D$167="process")*economics!$AI$2:$AI$167*_xlfn.NORM.DIST(AY$3,economics!$AK$2:$AK$167,economics!$AJ$2:$AJ$167,TRUE)),0)</f>
        <v>0</v>
      </c>
      <c r="AZ7" s="68">
        <f t="array" ref="AZ7">IF($D7,SUMPRODUCT((economics!$AG$2:$AG$167=$B7)*(economics!$D$2:$D$167="process")*economics!$AI$2:$AI$167*_xlfn.NORM.DIST(AZ$3,economics!$AK$2:$AK$167,economics!$AJ$2:$AJ$167,TRUE)),0)</f>
        <v>0</v>
      </c>
      <c r="BA7" s="68">
        <f t="array" ref="BA7">IF($D7,SUMPRODUCT((economics!$AG$2:$AG$167=$B7)*(economics!$D$2:$D$167="process")*economics!$AI$2:$AI$167*_xlfn.NORM.DIST(BA$3,economics!$AK$2:$AK$167,economics!$AJ$2:$AJ$167,TRUE)),0)</f>
        <v>0</v>
      </c>
      <c r="BB7" s="68">
        <f t="array" ref="BB7">IF($D7,SUMPRODUCT((economics!$AG$2:$AG$167=$B7)*(economics!$D$2:$D$167="process")*economics!$AI$2:$AI$167*_xlfn.NORM.DIST(BB$3,economics!$AK$2:$AK$167,economics!$AJ$2:$AJ$167,TRUE)),0)</f>
        <v>0</v>
      </c>
      <c r="BC7" s="68">
        <f t="array" ref="BC7">IF($D7,SUMPRODUCT((economics!$AG$2:$AG$167=$B7)*(economics!$D$2:$D$167="process")*economics!$AI$2:$AI$167*_xlfn.NORM.DIST(BC$3,economics!$AK$2:$AK$167,economics!$AJ$2:$AJ$167,TRUE)),0)</f>
        <v>0</v>
      </c>
      <c r="BD7" s="68">
        <f t="array" ref="BD7">IF($D7,SUMPRODUCT((economics!$AG$2:$AG$167=$B7)*(economics!$D$2:$D$167="process")*economics!$AI$2:$AI$167*_xlfn.NORM.DIST(BD$3,economics!$AK$2:$AK$167,economics!$AJ$2:$AJ$167,TRUE)),0)</f>
        <v>0</v>
      </c>
      <c r="BE7" s="68">
        <f t="array" ref="BE7">IF($D7,SUMPRODUCT((economics!$AG$2:$AG$167=$B7)*(economics!$D$2:$D$167="process")*economics!$AI$2:$AI$167*_xlfn.NORM.DIST(BE$3,economics!$AK$2:$AK$167,economics!$AJ$2:$AJ$167,TRUE)),0)</f>
        <v>0</v>
      </c>
      <c r="BF7" s="68">
        <f t="array" ref="BF7">IF($D7,SUMPRODUCT((economics!$AG$2:$AG$167=$B7)*(economics!$D$2:$D$167="process")*economics!$AI$2:$AI$167*_xlfn.NORM.DIST(BF$3,economics!$AK$2:$AK$167,economics!$AJ$2:$AJ$167,TRUE)),0)</f>
        <v>0</v>
      </c>
      <c r="BG7" s="68">
        <f t="array" ref="BG7">IF($D7,SUMPRODUCT((economics!$AG$2:$AG$167=$B7)*(economics!$D$2:$D$167="process")*economics!$AI$2:$AI$167*_xlfn.NORM.DIST(BG$3,economics!$AK$2:$AK$167,economics!$AJ$2:$AJ$167,TRUE)),0)</f>
        <v>0</v>
      </c>
      <c r="BH7" s="68">
        <f t="array" ref="BH7">IF($D7,SUMPRODUCT((economics!$AG$2:$AG$167=$B7)*(economics!$D$2:$D$167="process")*economics!$AI$2:$AI$167*_xlfn.NORM.DIST(BH$3,economics!$AK$2:$AK$167,economics!$AJ$2:$AJ$167,TRUE)),0)</f>
        <v>0</v>
      </c>
      <c r="BI7" s="68">
        <f t="array" ref="BI7">IF($D7,SUMPRODUCT((economics!$AG$2:$AG$167=$B7)*(economics!$D$2:$D$167="process")*economics!$AI$2:$AI$167*_xlfn.NORM.DIST(BI$3,economics!$AK$2:$AK$167,economics!$AJ$2:$AJ$167,TRUE)),0)</f>
        <v>0</v>
      </c>
      <c r="BJ7" s="68">
        <f t="array" ref="BJ7">IF($D7,SUMPRODUCT((economics!$AG$2:$AG$167=$B7)*(economics!$D$2:$D$167="process")*economics!$AI$2:$AI$167*_xlfn.NORM.DIST(BJ$3,economics!$AK$2:$AK$167,economics!$AJ$2:$AJ$167,TRUE)),0)</f>
        <v>0</v>
      </c>
      <c r="BK7" s="68">
        <f t="array" ref="BK7">IF($D7,SUMPRODUCT((economics!$AG$2:$AG$167=$B7)*(economics!$D$2:$D$167="process")*economics!$AI$2:$AI$167*_xlfn.NORM.DIST(BK$3,economics!$AK$2:$AK$167,economics!$AJ$2:$AJ$167,TRUE)),0)</f>
        <v>0</v>
      </c>
      <c r="BL7" s="68">
        <f t="array" ref="BL7">IF($D7,SUMPRODUCT((economics!$AG$2:$AG$167=$B7)*(economics!$D$2:$D$167="process")*economics!$AI$2:$AI$167*_xlfn.NORM.DIST(BL$3,economics!$AK$2:$AK$167,economics!$AJ$2:$AJ$167,TRUE)),0)</f>
        <v>0</v>
      </c>
      <c r="BM7" s="68">
        <f t="array" ref="BM7">IF($D7,SUMPRODUCT((economics!$AG$2:$AG$167=$B7)*(economics!$D$2:$D$167="process")*economics!$AI$2:$AI$167*_xlfn.NORM.DIST(BM$3,economics!$AK$2:$AK$167,economics!$AJ$2:$AJ$167,TRUE)),0)</f>
        <v>0</v>
      </c>
      <c r="BN7" s="68">
        <f t="array" ref="BN7">IF($D7,SUMPRODUCT((economics!$AG$2:$AG$167=$B7)*(economics!$D$2:$D$167="process")*economics!$AI$2:$AI$167*_xlfn.NORM.DIST(BN$3,economics!$AK$2:$AK$167,economics!$AJ$2:$AJ$167,TRUE)),0)</f>
        <v>0</v>
      </c>
      <c r="BO7" s="68">
        <f t="array" ref="BO7">IF($D7,SUMPRODUCT((economics!$AG$2:$AG$167=$B7)*(economics!$D$2:$D$167="process")*economics!$AI$2:$AI$167*_xlfn.NORM.DIST(BO$3,economics!$AK$2:$AK$167,economics!$AJ$2:$AJ$167,TRUE)),0)</f>
        <v>0</v>
      </c>
      <c r="BP7" s="68">
        <f t="array" ref="BP7">IF($D7,SUMPRODUCT((economics!$AG$2:$AG$167=$B7)*(economics!$D$2:$D$167="process")*economics!$AI$2:$AI$167*_xlfn.NORM.DIST(BP$3,economics!$AK$2:$AK$167,economics!$AJ$2:$AJ$167,TRUE)),0)</f>
        <v>0</v>
      </c>
      <c r="BQ7" s="68">
        <f t="array" ref="BQ7">IF($D7,SUMPRODUCT((economics!$AG$2:$AG$167=$B7)*(economics!$D$2:$D$167="process")*economics!$AI$2:$AI$167*_xlfn.NORM.DIST(BQ$3,economics!$AK$2:$AK$167,economics!$AJ$2:$AJ$167,TRUE)),0)</f>
        <v>0</v>
      </c>
      <c r="BR7" s="68">
        <f t="array" ref="BR7">IF($D7,SUMPRODUCT((economics!$AG$2:$AG$167=$B7)*(economics!$D$2:$D$167="process")*economics!$AI$2:$AI$167*_xlfn.NORM.DIST(BR$3,economics!$AK$2:$AK$167,economics!$AJ$2:$AJ$167,TRUE)),0)</f>
        <v>0</v>
      </c>
      <c r="BS7" s="68">
        <f t="array" ref="BS7">IF($D7,SUMPRODUCT((economics!$AG$2:$AG$167=$B7)*(economics!$D$2:$D$167="process")*economics!$AI$2:$AI$167*_xlfn.NORM.DIST(BS$3,economics!$AK$2:$AK$167,economics!$AJ$2:$AJ$167,TRUE)),0)</f>
        <v>0</v>
      </c>
      <c r="BT7" s="68">
        <f t="array" ref="BT7">IF($D7,SUMPRODUCT((economics!$AG$2:$AG$167=$B7)*(economics!$D$2:$D$167="process")*economics!$AI$2:$AI$167*_xlfn.NORM.DIST(BT$3,economics!$AK$2:$AK$167,economics!$AJ$2:$AJ$167,TRUE)),0)</f>
        <v>0</v>
      </c>
      <c r="BU7" s="68">
        <f t="array" ref="BU7">IF($D7,SUMPRODUCT((economics!$AG$2:$AG$167=$B7)*(economics!$D$2:$D$167="process")*economics!$AI$2:$AI$167*_xlfn.NORM.DIST(BU$3,economics!$AK$2:$AK$167,economics!$AJ$2:$AJ$167,TRUE)),0)</f>
        <v>0</v>
      </c>
      <c r="BV7" s="68">
        <f t="array" ref="BV7">IF($D7,SUMPRODUCT((economics!$AG$2:$AG$167=$B7)*(economics!$D$2:$D$167="process")*economics!$AI$2:$AI$167*_xlfn.NORM.DIST(BV$3,economics!$AK$2:$AK$167,economics!$AJ$2:$AJ$167,TRUE)),0)</f>
        <v>0</v>
      </c>
      <c r="BW7" s="68">
        <f t="array" ref="BW7">IF($D7,SUMPRODUCT((economics!$AG$2:$AG$167=$B7)*(economics!$D$2:$D$167="process")*economics!$AI$2:$AI$167*_xlfn.NORM.DIST(BW$3,economics!$AK$2:$AK$167,economics!$AJ$2:$AJ$167,TRUE)),0)</f>
        <v>0</v>
      </c>
      <c r="BX7" s="68">
        <f t="array" ref="BX7">IF($D7,SUMPRODUCT((economics!$AG$2:$AG$167=$B7)*(economics!$D$2:$D$167="process")*economics!$AI$2:$AI$167*_xlfn.NORM.DIST(BX$3,economics!$AK$2:$AK$167,economics!$AJ$2:$AJ$167,TRUE)),0)</f>
        <v>0</v>
      </c>
      <c r="BY7" s="68">
        <f t="array" ref="BY7">IF($D7,SUMPRODUCT((economics!$AG$2:$AG$167=$B7)*(economics!$D$2:$D$167="process")*economics!$AI$2:$AI$167*_xlfn.NORM.DIST(BY$3,economics!$AK$2:$AK$167,economics!$AJ$2:$AJ$167,TRUE)),0)</f>
        <v>0</v>
      </c>
      <c r="BZ7" s="68">
        <f t="array" ref="BZ7">IF($D7,SUMPRODUCT((economics!$AG$2:$AG$167=$B7)*(economics!$D$2:$D$167="process")*economics!$AI$2:$AI$167*_xlfn.NORM.DIST(BZ$3,economics!$AK$2:$AK$167,economics!$AJ$2:$AJ$167,TRUE)),0)</f>
        <v>0</v>
      </c>
      <c r="CA7" s="68">
        <f t="array" ref="CA7">IF($D7,SUMPRODUCT((economics!$AG$2:$AG$167=$B7)*(economics!$D$2:$D$167="process")*economics!$AI$2:$AI$167*_xlfn.NORM.DIST(CA$3,economics!$AK$2:$AK$167,economics!$AJ$2:$AJ$167,TRUE)),0)</f>
        <v>0</v>
      </c>
      <c r="CB7" s="68">
        <f t="array" ref="CB7">IF($D7,SUMPRODUCT((economics!$AG$2:$AG$167=$B7)*(economics!$D$2:$D$167="process")*economics!$AI$2:$AI$167*_xlfn.NORM.DIST(CB$3,economics!$AK$2:$AK$167,economics!$AJ$2:$AJ$167,TRUE)),0)</f>
        <v>0</v>
      </c>
      <c r="CC7" s="68">
        <f t="array" ref="CC7">IF($D7,SUMPRODUCT((economics!$AG$2:$AG$167=$B7)*(economics!$D$2:$D$167="process")*economics!$AI$2:$AI$167*_xlfn.NORM.DIST(CC$3,economics!$AK$2:$AK$167,economics!$AJ$2:$AJ$167,TRUE)),0)</f>
        <v>0</v>
      </c>
      <c r="CD7" s="68">
        <f t="array" ref="CD7">IF($D7,SUMPRODUCT((economics!$AG$2:$AG$167=$B7)*(economics!$D$2:$D$167="process")*economics!$AI$2:$AI$167*_xlfn.NORM.DIST(CD$3,economics!$AK$2:$AK$167,economics!$AJ$2:$AJ$167,TRUE)),0)</f>
        <v>0</v>
      </c>
      <c r="CE7" s="68">
        <f t="array" ref="CE7">IF($D7,SUMPRODUCT((economics!$AG$2:$AG$167=$B7)*(economics!$D$2:$D$167="process")*economics!$AI$2:$AI$167*_xlfn.NORM.DIST(CE$3,economics!$AK$2:$AK$167,economics!$AJ$2:$AJ$167,TRUE)),0)</f>
        <v>0</v>
      </c>
      <c r="CF7" s="68">
        <f t="array" ref="CF7">IF($D7,SUMPRODUCT((economics!$AG$2:$AG$167=$B7)*(economics!$D$2:$D$167="process")*economics!$AI$2:$AI$167*_xlfn.NORM.DIST(CF$3,economics!$AK$2:$AK$167,economics!$AJ$2:$AJ$167,TRUE)),0)</f>
        <v>0</v>
      </c>
      <c r="CG7" s="68">
        <f t="array" ref="CG7">IF($D7,SUMPRODUCT((economics!$AG$2:$AG$167=$B7)*(economics!$D$2:$D$167="process")*economics!$AI$2:$AI$167*_xlfn.NORM.DIST(CG$3,economics!$AK$2:$AK$167,economics!$AJ$2:$AJ$167,TRUE)),0)</f>
        <v>0</v>
      </c>
      <c r="CH7" s="68">
        <f t="array" ref="CH7">IF($D7,SUMPRODUCT((economics!$AG$2:$AG$167=$B7)*(economics!$D$2:$D$167="process")*economics!$AI$2:$AI$167*_xlfn.NORM.DIST(CH$3,economics!$AK$2:$AK$167,economics!$AJ$2:$AJ$167,TRUE)),0)</f>
        <v>0</v>
      </c>
    </row>
    <row r="8" spans="1:86" x14ac:dyDescent="0.35">
      <c r="A8" t="str">
        <f>WHRPbI!A6</f>
        <v>food beverage and tobacco 10T12</v>
      </c>
      <c r="B8" t="s">
        <v>762</v>
      </c>
      <c r="C8" s="68">
        <f>WHRPbI!B6</f>
        <v>9.2204861491295309E-2</v>
      </c>
      <c r="D8" t="b">
        <f>ISNUMBER(MATCH($B8,'energy base (MECS)'!$K$4:$K$9,0))</f>
        <v>0</v>
      </c>
      <c r="E8" s="68">
        <f t="array" ref="E8">IF($D8,SUMPRODUCT((economics!$AG$2:$AG$167=$B8)*(economics!$D$2:$D$167="process")*economics!$AI$2:$AI$167*_xlfn.NORM.DIST(E$3,economics!$AK$2:$AK$167,economics!$AJ$2:$AJ$167,TRUE)),0)</f>
        <v>0</v>
      </c>
      <c r="F8" s="68">
        <f t="array" ref="F8">IF($D8,SUMPRODUCT((economics!$AG$2:$AG$167=$B8)*(economics!$D$2:$D$167="process")*economics!$AI$2:$AI$167*_xlfn.NORM.DIST(F$3,economics!$AK$2:$AK$167,economics!$AJ$2:$AJ$167,TRUE)),0)</f>
        <v>0</v>
      </c>
      <c r="G8" s="68">
        <f t="array" ref="G8">IF($D8,SUMPRODUCT((economics!$AG$2:$AG$167=$B8)*(economics!$D$2:$D$167="process")*economics!$AI$2:$AI$167*_xlfn.NORM.DIST(G$3,economics!$AK$2:$AK$167,economics!$AJ$2:$AJ$167,TRUE)),0)</f>
        <v>0</v>
      </c>
      <c r="H8" s="68">
        <f t="array" ref="H8">IF($D8,SUMPRODUCT((economics!$AG$2:$AG$167=$B8)*(economics!$D$2:$D$167="process")*economics!$AI$2:$AI$167*_xlfn.NORM.DIST(H$3,economics!$AK$2:$AK$167,economics!$AJ$2:$AJ$167,TRUE)),0)</f>
        <v>0</v>
      </c>
      <c r="I8" s="68">
        <f t="array" ref="I8">IF($D8,SUMPRODUCT((economics!$AG$2:$AG$167=$B8)*(economics!$D$2:$D$167="process")*economics!$AI$2:$AI$167*_xlfn.NORM.DIST(I$3,economics!$AK$2:$AK$167,economics!$AJ$2:$AJ$167,TRUE)),0)</f>
        <v>0</v>
      </c>
      <c r="J8" s="68">
        <f t="array" ref="J8">IF($D8,SUMPRODUCT((economics!$AG$2:$AG$167=$B8)*(economics!$D$2:$D$167="process")*economics!$AI$2:$AI$167*_xlfn.NORM.DIST(J$3,economics!$AK$2:$AK$167,economics!$AJ$2:$AJ$167,TRUE)),0)</f>
        <v>0</v>
      </c>
      <c r="K8" s="68">
        <f t="array" ref="K8">IF($D8,SUMPRODUCT((economics!$AG$2:$AG$167=$B8)*(economics!$D$2:$D$167="process")*economics!$AI$2:$AI$167*_xlfn.NORM.DIST(K$3,economics!$AK$2:$AK$167,economics!$AJ$2:$AJ$167,TRUE)),0)</f>
        <v>0</v>
      </c>
      <c r="L8" s="68">
        <f t="array" ref="L8">IF($D8,SUMPRODUCT((economics!$AG$2:$AG$167=$B8)*(economics!$D$2:$D$167="process")*economics!$AI$2:$AI$167*_xlfn.NORM.DIST(L$3,economics!$AK$2:$AK$167,economics!$AJ$2:$AJ$167,TRUE)),0)</f>
        <v>0</v>
      </c>
      <c r="M8" s="68">
        <f t="array" ref="M8">IF($D8,SUMPRODUCT((economics!$AG$2:$AG$167=$B8)*(economics!$D$2:$D$167="process")*economics!$AI$2:$AI$167*_xlfn.NORM.DIST(M$3,economics!$AK$2:$AK$167,economics!$AJ$2:$AJ$167,TRUE)),0)</f>
        <v>0</v>
      </c>
      <c r="N8" s="68">
        <f t="array" ref="N8">IF($D8,SUMPRODUCT((economics!$AG$2:$AG$167=$B8)*(economics!$D$2:$D$167="process")*economics!$AI$2:$AI$167*_xlfn.NORM.DIST(N$3,economics!$AK$2:$AK$167,economics!$AJ$2:$AJ$167,TRUE)),0)</f>
        <v>0</v>
      </c>
      <c r="O8" s="68">
        <f t="array" ref="O8">IF($D8,SUMPRODUCT((economics!$AG$2:$AG$167=$B8)*(economics!$D$2:$D$167="process")*economics!$AI$2:$AI$167*_xlfn.NORM.DIST(O$3,economics!$AK$2:$AK$167,economics!$AJ$2:$AJ$167,TRUE)),0)</f>
        <v>0</v>
      </c>
      <c r="P8" s="68">
        <f t="array" ref="P8">IF($D8,SUMPRODUCT((economics!$AG$2:$AG$167=$B8)*(economics!$D$2:$D$167="process")*economics!$AI$2:$AI$167*_xlfn.NORM.DIST(P$3,economics!$AK$2:$AK$167,economics!$AJ$2:$AJ$167,TRUE)),0)</f>
        <v>0</v>
      </c>
      <c r="Q8" s="68">
        <f t="array" ref="Q8">IF($D8,SUMPRODUCT((economics!$AG$2:$AG$167=$B8)*(economics!$D$2:$D$167="process")*economics!$AI$2:$AI$167*_xlfn.NORM.DIST(Q$3,economics!$AK$2:$AK$167,economics!$AJ$2:$AJ$167,TRUE)),0)</f>
        <v>0</v>
      </c>
      <c r="R8" s="68">
        <f t="array" ref="R8">IF($D8,SUMPRODUCT((economics!$AG$2:$AG$167=$B8)*(economics!$D$2:$D$167="process")*economics!$AI$2:$AI$167*_xlfn.NORM.DIST(R$3,economics!$AK$2:$AK$167,economics!$AJ$2:$AJ$167,TRUE)),0)</f>
        <v>0</v>
      </c>
      <c r="S8" s="68">
        <f t="array" ref="S8">IF($D8,SUMPRODUCT((economics!$AG$2:$AG$167=$B8)*(economics!$D$2:$D$167="process")*economics!$AI$2:$AI$167*_xlfn.NORM.DIST(S$3,economics!$AK$2:$AK$167,economics!$AJ$2:$AJ$167,TRUE)),0)</f>
        <v>0</v>
      </c>
      <c r="T8" s="68">
        <f t="array" ref="T8">IF($D8,SUMPRODUCT((economics!$AG$2:$AG$167=$B8)*(economics!$D$2:$D$167="process")*economics!$AI$2:$AI$167*_xlfn.NORM.DIST(T$3,economics!$AK$2:$AK$167,economics!$AJ$2:$AJ$167,TRUE)),0)</f>
        <v>0</v>
      </c>
      <c r="U8" s="68">
        <f t="array" ref="U8">IF($D8,SUMPRODUCT((economics!$AG$2:$AG$167=$B8)*(economics!$D$2:$D$167="process")*economics!$AI$2:$AI$167*_xlfn.NORM.DIST(U$3,economics!$AK$2:$AK$167,economics!$AJ$2:$AJ$167,TRUE)),0)</f>
        <v>0</v>
      </c>
      <c r="V8" s="68">
        <f t="array" ref="V8">IF($D8,SUMPRODUCT((economics!$AG$2:$AG$167=$B8)*(economics!$D$2:$D$167="process")*economics!$AI$2:$AI$167*_xlfn.NORM.DIST(V$3,economics!$AK$2:$AK$167,economics!$AJ$2:$AJ$167,TRUE)),0)</f>
        <v>0</v>
      </c>
      <c r="W8" s="68">
        <f t="array" ref="W8">IF($D8,SUMPRODUCT((economics!$AG$2:$AG$167=$B8)*(economics!$D$2:$D$167="process")*economics!$AI$2:$AI$167*_xlfn.NORM.DIST(W$3,economics!$AK$2:$AK$167,economics!$AJ$2:$AJ$167,TRUE)),0)</f>
        <v>0</v>
      </c>
      <c r="X8" s="68">
        <f t="array" ref="X8">IF($D8,SUMPRODUCT((economics!$AG$2:$AG$167=$B8)*(economics!$D$2:$D$167="process")*economics!$AI$2:$AI$167*_xlfn.NORM.DIST(X$3,economics!$AK$2:$AK$167,economics!$AJ$2:$AJ$167,TRUE)),0)</f>
        <v>0</v>
      </c>
      <c r="Y8" s="68">
        <f t="array" ref="Y8">IF($D8,SUMPRODUCT((economics!$AG$2:$AG$167=$B8)*(economics!$D$2:$D$167="process")*economics!$AI$2:$AI$167*_xlfn.NORM.DIST(Y$3,economics!$AK$2:$AK$167,economics!$AJ$2:$AJ$167,TRUE)),0)</f>
        <v>0</v>
      </c>
      <c r="Z8" s="68">
        <f t="array" ref="Z8">IF($D8,SUMPRODUCT((economics!$AG$2:$AG$167=$B8)*(economics!$D$2:$D$167="process")*economics!$AI$2:$AI$167*_xlfn.NORM.DIST(Z$3,economics!$AK$2:$AK$167,economics!$AJ$2:$AJ$167,TRUE)),0)</f>
        <v>0</v>
      </c>
      <c r="AA8" s="68">
        <f t="array" ref="AA8">IF($D8,SUMPRODUCT((economics!$AG$2:$AG$167=$B8)*(economics!$D$2:$D$167="process")*economics!$AI$2:$AI$167*_xlfn.NORM.DIST(AA$3,economics!$AK$2:$AK$167,economics!$AJ$2:$AJ$167,TRUE)),0)</f>
        <v>0</v>
      </c>
      <c r="AB8" s="68">
        <f t="array" ref="AB8">IF($D8,SUMPRODUCT((economics!$AG$2:$AG$167=$B8)*(economics!$D$2:$D$167="process")*economics!$AI$2:$AI$167*_xlfn.NORM.DIST(AB$3,economics!$AK$2:$AK$167,economics!$AJ$2:$AJ$167,TRUE)),0)</f>
        <v>0</v>
      </c>
      <c r="AC8" s="68">
        <f t="array" ref="AC8">IF($D8,SUMPRODUCT((economics!$AG$2:$AG$167=$B8)*(economics!$D$2:$D$167="process")*economics!$AI$2:$AI$167*_xlfn.NORM.DIST(AC$3,economics!$AK$2:$AK$167,economics!$AJ$2:$AJ$167,TRUE)),0)</f>
        <v>0</v>
      </c>
      <c r="AD8" s="68">
        <f t="array" ref="AD8">IF($D8,SUMPRODUCT((economics!$AG$2:$AG$167=$B8)*(economics!$D$2:$D$167="process")*economics!$AI$2:$AI$167*_xlfn.NORM.DIST(AD$3,economics!$AK$2:$AK$167,economics!$AJ$2:$AJ$167,TRUE)),0)</f>
        <v>0</v>
      </c>
      <c r="AE8" s="68">
        <f t="array" ref="AE8">IF($D8,SUMPRODUCT((economics!$AG$2:$AG$167=$B8)*(economics!$D$2:$D$167="process")*economics!$AI$2:$AI$167*_xlfn.NORM.DIST(AE$3,economics!$AK$2:$AK$167,economics!$AJ$2:$AJ$167,TRUE)),0)</f>
        <v>0</v>
      </c>
      <c r="AF8" s="68">
        <f t="array" ref="AF8">IF($D8,SUMPRODUCT((economics!$AG$2:$AG$167=$B8)*(economics!$D$2:$D$167="process")*economics!$AI$2:$AI$167*_xlfn.NORM.DIST(AF$3,economics!$AK$2:$AK$167,economics!$AJ$2:$AJ$167,TRUE)),0)</f>
        <v>0</v>
      </c>
      <c r="AG8" s="68">
        <f t="array" ref="AG8">IF($D8,SUMPRODUCT((economics!$AG$2:$AG$167=$B8)*(economics!$D$2:$D$167="process")*economics!$AI$2:$AI$167*_xlfn.NORM.DIST(AG$3,economics!$AK$2:$AK$167,economics!$AJ$2:$AJ$167,TRUE)),0)</f>
        <v>0</v>
      </c>
      <c r="AH8" s="68">
        <f t="array" ref="AH8">IF($D8,SUMPRODUCT((economics!$AG$2:$AG$167=$B8)*(economics!$D$2:$D$167="process")*economics!$AI$2:$AI$167*_xlfn.NORM.DIST(AH$3,economics!$AK$2:$AK$167,economics!$AJ$2:$AJ$167,TRUE)),0)</f>
        <v>0</v>
      </c>
      <c r="AI8" s="68">
        <f t="array" ref="AI8">IF($D8,SUMPRODUCT((economics!$AG$2:$AG$167=$B8)*(economics!$D$2:$D$167="process")*economics!$AI$2:$AI$167*_xlfn.NORM.DIST(AI$3,economics!$AK$2:$AK$167,economics!$AJ$2:$AJ$167,TRUE)),0)</f>
        <v>0</v>
      </c>
      <c r="AJ8" s="68">
        <f t="array" ref="AJ8">IF($D8,SUMPRODUCT((economics!$AG$2:$AG$167=$B8)*(economics!$D$2:$D$167="process")*economics!$AI$2:$AI$167*_xlfn.NORM.DIST(AJ$3,economics!$AK$2:$AK$167,economics!$AJ$2:$AJ$167,TRUE)),0)</f>
        <v>0</v>
      </c>
      <c r="AK8" s="68">
        <f t="array" ref="AK8">IF($D8,SUMPRODUCT((economics!$AG$2:$AG$167=$B8)*(economics!$D$2:$D$167="process")*economics!$AI$2:$AI$167*_xlfn.NORM.DIST(AK$3,economics!$AK$2:$AK$167,economics!$AJ$2:$AJ$167,TRUE)),0)</f>
        <v>0</v>
      </c>
      <c r="AL8" s="68">
        <f t="array" ref="AL8">IF($D8,SUMPRODUCT((economics!$AG$2:$AG$167=$B8)*(economics!$D$2:$D$167="process")*economics!$AI$2:$AI$167*_xlfn.NORM.DIST(AL$3,economics!$AK$2:$AK$167,economics!$AJ$2:$AJ$167,TRUE)),0)</f>
        <v>0</v>
      </c>
      <c r="AM8" s="68">
        <f t="array" ref="AM8">IF($D8,SUMPRODUCT((economics!$AG$2:$AG$167=$B8)*(economics!$D$2:$D$167="process")*economics!$AI$2:$AI$167*_xlfn.NORM.DIST(AM$3,economics!$AK$2:$AK$167,economics!$AJ$2:$AJ$167,TRUE)),0)</f>
        <v>0</v>
      </c>
      <c r="AN8" s="68">
        <f t="array" ref="AN8">IF($D8,SUMPRODUCT((economics!$AG$2:$AG$167=$B8)*(economics!$D$2:$D$167="process")*economics!$AI$2:$AI$167*_xlfn.NORM.DIST(AN$3,economics!$AK$2:$AK$167,economics!$AJ$2:$AJ$167,TRUE)),0)</f>
        <v>0</v>
      </c>
      <c r="AO8" s="68">
        <f t="array" ref="AO8">IF($D8,SUMPRODUCT((economics!$AG$2:$AG$167=$B8)*(economics!$D$2:$D$167="process")*economics!$AI$2:$AI$167*_xlfn.NORM.DIST(AO$3,economics!$AK$2:$AK$167,economics!$AJ$2:$AJ$167,TRUE)),0)</f>
        <v>0</v>
      </c>
      <c r="AP8" s="68">
        <f t="array" ref="AP8">IF($D8,SUMPRODUCT((economics!$AG$2:$AG$167=$B8)*(economics!$D$2:$D$167="process")*economics!$AI$2:$AI$167*_xlfn.NORM.DIST(AP$3,economics!$AK$2:$AK$167,economics!$AJ$2:$AJ$167,TRUE)),0)</f>
        <v>0</v>
      </c>
      <c r="AQ8" s="68">
        <f t="array" ref="AQ8">IF($D8,SUMPRODUCT((economics!$AG$2:$AG$167=$B8)*(economics!$D$2:$D$167="process")*economics!$AI$2:$AI$167*_xlfn.NORM.DIST(AQ$3,economics!$AK$2:$AK$167,economics!$AJ$2:$AJ$167,TRUE)),0)</f>
        <v>0</v>
      </c>
      <c r="AR8" s="68">
        <f t="array" ref="AR8">IF($D8,SUMPRODUCT((economics!$AG$2:$AG$167=$B8)*(economics!$D$2:$D$167="process")*economics!$AI$2:$AI$167*_xlfn.NORM.DIST(AR$3,economics!$AK$2:$AK$167,economics!$AJ$2:$AJ$167,TRUE)),0)</f>
        <v>0</v>
      </c>
      <c r="AS8" s="68">
        <f t="array" ref="AS8">IF($D8,SUMPRODUCT((economics!$AG$2:$AG$167=$B8)*(economics!$D$2:$D$167="process")*economics!$AI$2:$AI$167*_xlfn.NORM.DIST(AS$3,economics!$AK$2:$AK$167,economics!$AJ$2:$AJ$167,TRUE)),0)</f>
        <v>0</v>
      </c>
      <c r="AT8" s="68">
        <f t="array" ref="AT8">IF($D8,SUMPRODUCT((economics!$AG$2:$AG$167=$B8)*(economics!$D$2:$D$167="process")*economics!$AI$2:$AI$167*_xlfn.NORM.DIST(AT$3,economics!$AK$2:$AK$167,economics!$AJ$2:$AJ$167,TRUE)),0)</f>
        <v>0</v>
      </c>
      <c r="AU8" s="68">
        <f t="array" ref="AU8">IF($D8,SUMPRODUCT((economics!$AG$2:$AG$167=$B8)*(economics!$D$2:$D$167="process")*economics!$AI$2:$AI$167*_xlfn.NORM.DIST(AU$3,economics!$AK$2:$AK$167,economics!$AJ$2:$AJ$167,TRUE)),0)</f>
        <v>0</v>
      </c>
      <c r="AV8" s="68">
        <f t="array" ref="AV8">IF($D8,SUMPRODUCT((economics!$AG$2:$AG$167=$B8)*(economics!$D$2:$D$167="process")*economics!$AI$2:$AI$167*_xlfn.NORM.DIST(AV$3,economics!$AK$2:$AK$167,economics!$AJ$2:$AJ$167,TRUE)),0)</f>
        <v>0</v>
      </c>
      <c r="AW8" s="68">
        <f t="array" ref="AW8">IF($D8,SUMPRODUCT((economics!$AG$2:$AG$167=$B8)*(economics!$D$2:$D$167="process")*economics!$AI$2:$AI$167*_xlfn.NORM.DIST(AW$3,economics!$AK$2:$AK$167,economics!$AJ$2:$AJ$167,TRUE)),0)</f>
        <v>0</v>
      </c>
      <c r="AX8" s="68">
        <f t="array" ref="AX8">IF($D8,SUMPRODUCT((economics!$AG$2:$AG$167=$B8)*(economics!$D$2:$D$167="process")*economics!$AI$2:$AI$167*_xlfn.NORM.DIST(AX$3,economics!$AK$2:$AK$167,economics!$AJ$2:$AJ$167,TRUE)),0)</f>
        <v>0</v>
      </c>
      <c r="AY8" s="68">
        <f t="array" ref="AY8">IF($D8,SUMPRODUCT((economics!$AG$2:$AG$167=$B8)*(economics!$D$2:$D$167="process")*economics!$AI$2:$AI$167*_xlfn.NORM.DIST(AY$3,economics!$AK$2:$AK$167,economics!$AJ$2:$AJ$167,TRUE)),0)</f>
        <v>0</v>
      </c>
      <c r="AZ8" s="68">
        <f t="array" ref="AZ8">IF($D8,SUMPRODUCT((economics!$AG$2:$AG$167=$B8)*(economics!$D$2:$D$167="process")*economics!$AI$2:$AI$167*_xlfn.NORM.DIST(AZ$3,economics!$AK$2:$AK$167,economics!$AJ$2:$AJ$167,TRUE)),0)</f>
        <v>0</v>
      </c>
      <c r="BA8" s="68">
        <f t="array" ref="BA8">IF($D8,SUMPRODUCT((economics!$AG$2:$AG$167=$B8)*(economics!$D$2:$D$167="process")*economics!$AI$2:$AI$167*_xlfn.NORM.DIST(BA$3,economics!$AK$2:$AK$167,economics!$AJ$2:$AJ$167,TRUE)),0)</f>
        <v>0</v>
      </c>
      <c r="BB8" s="68">
        <f t="array" ref="BB8">IF($D8,SUMPRODUCT((economics!$AG$2:$AG$167=$B8)*(economics!$D$2:$D$167="process")*economics!$AI$2:$AI$167*_xlfn.NORM.DIST(BB$3,economics!$AK$2:$AK$167,economics!$AJ$2:$AJ$167,TRUE)),0)</f>
        <v>0</v>
      </c>
      <c r="BC8" s="68">
        <f t="array" ref="BC8">IF($D8,SUMPRODUCT((economics!$AG$2:$AG$167=$B8)*(economics!$D$2:$D$167="process")*economics!$AI$2:$AI$167*_xlfn.NORM.DIST(BC$3,economics!$AK$2:$AK$167,economics!$AJ$2:$AJ$167,TRUE)),0)</f>
        <v>0</v>
      </c>
      <c r="BD8" s="68">
        <f t="array" ref="BD8">IF($D8,SUMPRODUCT((economics!$AG$2:$AG$167=$B8)*(economics!$D$2:$D$167="process")*economics!$AI$2:$AI$167*_xlfn.NORM.DIST(BD$3,economics!$AK$2:$AK$167,economics!$AJ$2:$AJ$167,TRUE)),0)</f>
        <v>0</v>
      </c>
      <c r="BE8" s="68">
        <f t="array" ref="BE8">IF($D8,SUMPRODUCT((economics!$AG$2:$AG$167=$B8)*(economics!$D$2:$D$167="process")*economics!$AI$2:$AI$167*_xlfn.NORM.DIST(BE$3,economics!$AK$2:$AK$167,economics!$AJ$2:$AJ$167,TRUE)),0)</f>
        <v>0</v>
      </c>
      <c r="BF8" s="68">
        <f t="array" ref="BF8">IF($D8,SUMPRODUCT((economics!$AG$2:$AG$167=$B8)*(economics!$D$2:$D$167="process")*economics!$AI$2:$AI$167*_xlfn.NORM.DIST(BF$3,economics!$AK$2:$AK$167,economics!$AJ$2:$AJ$167,TRUE)),0)</f>
        <v>0</v>
      </c>
      <c r="BG8" s="68">
        <f t="array" ref="BG8">IF($D8,SUMPRODUCT((economics!$AG$2:$AG$167=$B8)*(economics!$D$2:$D$167="process")*economics!$AI$2:$AI$167*_xlfn.NORM.DIST(BG$3,economics!$AK$2:$AK$167,economics!$AJ$2:$AJ$167,TRUE)),0)</f>
        <v>0</v>
      </c>
      <c r="BH8" s="68">
        <f t="array" ref="BH8">IF($D8,SUMPRODUCT((economics!$AG$2:$AG$167=$B8)*(economics!$D$2:$D$167="process")*economics!$AI$2:$AI$167*_xlfn.NORM.DIST(BH$3,economics!$AK$2:$AK$167,economics!$AJ$2:$AJ$167,TRUE)),0)</f>
        <v>0</v>
      </c>
      <c r="BI8" s="68">
        <f t="array" ref="BI8">IF($D8,SUMPRODUCT((economics!$AG$2:$AG$167=$B8)*(economics!$D$2:$D$167="process")*economics!$AI$2:$AI$167*_xlfn.NORM.DIST(BI$3,economics!$AK$2:$AK$167,economics!$AJ$2:$AJ$167,TRUE)),0)</f>
        <v>0</v>
      </c>
      <c r="BJ8" s="68">
        <f t="array" ref="BJ8">IF($D8,SUMPRODUCT((economics!$AG$2:$AG$167=$B8)*(economics!$D$2:$D$167="process")*economics!$AI$2:$AI$167*_xlfn.NORM.DIST(BJ$3,economics!$AK$2:$AK$167,economics!$AJ$2:$AJ$167,TRUE)),0)</f>
        <v>0</v>
      </c>
      <c r="BK8" s="68">
        <f t="array" ref="BK8">IF($D8,SUMPRODUCT((economics!$AG$2:$AG$167=$B8)*(economics!$D$2:$D$167="process")*economics!$AI$2:$AI$167*_xlfn.NORM.DIST(BK$3,economics!$AK$2:$AK$167,economics!$AJ$2:$AJ$167,TRUE)),0)</f>
        <v>0</v>
      </c>
      <c r="BL8" s="68">
        <f t="array" ref="BL8">IF($D8,SUMPRODUCT((economics!$AG$2:$AG$167=$B8)*(economics!$D$2:$D$167="process")*economics!$AI$2:$AI$167*_xlfn.NORM.DIST(BL$3,economics!$AK$2:$AK$167,economics!$AJ$2:$AJ$167,TRUE)),0)</f>
        <v>0</v>
      </c>
      <c r="BM8" s="68">
        <f t="array" ref="BM8">IF($D8,SUMPRODUCT((economics!$AG$2:$AG$167=$B8)*(economics!$D$2:$D$167="process")*economics!$AI$2:$AI$167*_xlfn.NORM.DIST(BM$3,economics!$AK$2:$AK$167,economics!$AJ$2:$AJ$167,TRUE)),0)</f>
        <v>0</v>
      </c>
      <c r="BN8" s="68">
        <f t="array" ref="BN8">IF($D8,SUMPRODUCT((economics!$AG$2:$AG$167=$B8)*(economics!$D$2:$D$167="process")*economics!$AI$2:$AI$167*_xlfn.NORM.DIST(BN$3,economics!$AK$2:$AK$167,economics!$AJ$2:$AJ$167,TRUE)),0)</f>
        <v>0</v>
      </c>
      <c r="BO8" s="68">
        <f t="array" ref="BO8">IF($D8,SUMPRODUCT((economics!$AG$2:$AG$167=$B8)*(economics!$D$2:$D$167="process")*economics!$AI$2:$AI$167*_xlfn.NORM.DIST(BO$3,economics!$AK$2:$AK$167,economics!$AJ$2:$AJ$167,TRUE)),0)</f>
        <v>0</v>
      </c>
      <c r="BP8" s="68">
        <f t="array" ref="BP8">IF($D8,SUMPRODUCT((economics!$AG$2:$AG$167=$B8)*(economics!$D$2:$D$167="process")*economics!$AI$2:$AI$167*_xlfn.NORM.DIST(BP$3,economics!$AK$2:$AK$167,economics!$AJ$2:$AJ$167,TRUE)),0)</f>
        <v>0</v>
      </c>
      <c r="BQ8" s="68">
        <f t="array" ref="BQ8">IF($D8,SUMPRODUCT((economics!$AG$2:$AG$167=$B8)*(economics!$D$2:$D$167="process")*economics!$AI$2:$AI$167*_xlfn.NORM.DIST(BQ$3,economics!$AK$2:$AK$167,economics!$AJ$2:$AJ$167,TRUE)),0)</f>
        <v>0</v>
      </c>
      <c r="BR8" s="68">
        <f t="array" ref="BR8">IF($D8,SUMPRODUCT((economics!$AG$2:$AG$167=$B8)*(economics!$D$2:$D$167="process")*economics!$AI$2:$AI$167*_xlfn.NORM.DIST(BR$3,economics!$AK$2:$AK$167,economics!$AJ$2:$AJ$167,TRUE)),0)</f>
        <v>0</v>
      </c>
      <c r="BS8" s="68">
        <f t="array" ref="BS8">IF($D8,SUMPRODUCT((economics!$AG$2:$AG$167=$B8)*(economics!$D$2:$D$167="process")*economics!$AI$2:$AI$167*_xlfn.NORM.DIST(BS$3,economics!$AK$2:$AK$167,economics!$AJ$2:$AJ$167,TRUE)),0)</f>
        <v>0</v>
      </c>
      <c r="BT8" s="68">
        <f t="array" ref="BT8">IF($D8,SUMPRODUCT((economics!$AG$2:$AG$167=$B8)*(economics!$D$2:$D$167="process")*economics!$AI$2:$AI$167*_xlfn.NORM.DIST(BT$3,economics!$AK$2:$AK$167,economics!$AJ$2:$AJ$167,TRUE)),0)</f>
        <v>0</v>
      </c>
      <c r="BU8" s="68">
        <f t="array" ref="BU8">IF($D8,SUMPRODUCT((economics!$AG$2:$AG$167=$B8)*(economics!$D$2:$D$167="process")*economics!$AI$2:$AI$167*_xlfn.NORM.DIST(BU$3,economics!$AK$2:$AK$167,economics!$AJ$2:$AJ$167,TRUE)),0)</f>
        <v>0</v>
      </c>
      <c r="BV8" s="68">
        <f t="array" ref="BV8">IF($D8,SUMPRODUCT((economics!$AG$2:$AG$167=$B8)*(economics!$D$2:$D$167="process")*economics!$AI$2:$AI$167*_xlfn.NORM.DIST(BV$3,economics!$AK$2:$AK$167,economics!$AJ$2:$AJ$167,TRUE)),0)</f>
        <v>0</v>
      </c>
      <c r="BW8" s="68">
        <f t="array" ref="BW8">IF($D8,SUMPRODUCT((economics!$AG$2:$AG$167=$B8)*(economics!$D$2:$D$167="process")*economics!$AI$2:$AI$167*_xlfn.NORM.DIST(BW$3,economics!$AK$2:$AK$167,economics!$AJ$2:$AJ$167,TRUE)),0)</f>
        <v>0</v>
      </c>
      <c r="BX8" s="68">
        <f t="array" ref="BX8">IF($D8,SUMPRODUCT((economics!$AG$2:$AG$167=$B8)*(economics!$D$2:$D$167="process")*economics!$AI$2:$AI$167*_xlfn.NORM.DIST(BX$3,economics!$AK$2:$AK$167,economics!$AJ$2:$AJ$167,TRUE)),0)</f>
        <v>0</v>
      </c>
      <c r="BY8" s="68">
        <f t="array" ref="BY8">IF($D8,SUMPRODUCT((economics!$AG$2:$AG$167=$B8)*(economics!$D$2:$D$167="process")*economics!$AI$2:$AI$167*_xlfn.NORM.DIST(BY$3,economics!$AK$2:$AK$167,economics!$AJ$2:$AJ$167,TRUE)),0)</f>
        <v>0</v>
      </c>
      <c r="BZ8" s="68">
        <f t="array" ref="BZ8">IF($D8,SUMPRODUCT((economics!$AG$2:$AG$167=$B8)*(economics!$D$2:$D$167="process")*economics!$AI$2:$AI$167*_xlfn.NORM.DIST(BZ$3,economics!$AK$2:$AK$167,economics!$AJ$2:$AJ$167,TRUE)),0)</f>
        <v>0</v>
      </c>
      <c r="CA8" s="68">
        <f t="array" ref="CA8">IF($D8,SUMPRODUCT((economics!$AG$2:$AG$167=$B8)*(economics!$D$2:$D$167="process")*economics!$AI$2:$AI$167*_xlfn.NORM.DIST(CA$3,economics!$AK$2:$AK$167,economics!$AJ$2:$AJ$167,TRUE)),0)</f>
        <v>0</v>
      </c>
      <c r="CB8" s="68">
        <f t="array" ref="CB8">IF($D8,SUMPRODUCT((economics!$AG$2:$AG$167=$B8)*(economics!$D$2:$D$167="process")*economics!$AI$2:$AI$167*_xlfn.NORM.DIST(CB$3,economics!$AK$2:$AK$167,economics!$AJ$2:$AJ$167,TRUE)),0)</f>
        <v>0</v>
      </c>
      <c r="CC8" s="68">
        <f t="array" ref="CC8">IF($D8,SUMPRODUCT((economics!$AG$2:$AG$167=$B8)*(economics!$D$2:$D$167="process")*economics!$AI$2:$AI$167*_xlfn.NORM.DIST(CC$3,economics!$AK$2:$AK$167,economics!$AJ$2:$AJ$167,TRUE)),0)</f>
        <v>0</v>
      </c>
      <c r="CD8" s="68">
        <f t="array" ref="CD8">IF($D8,SUMPRODUCT((economics!$AG$2:$AG$167=$B8)*(economics!$D$2:$D$167="process")*economics!$AI$2:$AI$167*_xlfn.NORM.DIST(CD$3,economics!$AK$2:$AK$167,economics!$AJ$2:$AJ$167,TRUE)),0)</f>
        <v>0</v>
      </c>
      <c r="CE8" s="68">
        <f t="array" ref="CE8">IF($D8,SUMPRODUCT((economics!$AG$2:$AG$167=$B8)*(economics!$D$2:$D$167="process")*economics!$AI$2:$AI$167*_xlfn.NORM.DIST(CE$3,economics!$AK$2:$AK$167,economics!$AJ$2:$AJ$167,TRUE)),0)</f>
        <v>0</v>
      </c>
      <c r="CF8" s="68">
        <f t="array" ref="CF8">IF($D8,SUMPRODUCT((economics!$AG$2:$AG$167=$B8)*(economics!$D$2:$D$167="process")*economics!$AI$2:$AI$167*_xlfn.NORM.DIST(CF$3,economics!$AK$2:$AK$167,economics!$AJ$2:$AJ$167,TRUE)),0)</f>
        <v>0</v>
      </c>
      <c r="CG8" s="68">
        <f t="array" ref="CG8">IF($D8,SUMPRODUCT((economics!$AG$2:$AG$167=$B8)*(economics!$D$2:$D$167="process")*economics!$AI$2:$AI$167*_xlfn.NORM.DIST(CG$3,economics!$AK$2:$AK$167,economics!$AJ$2:$AJ$167,TRUE)),0)</f>
        <v>0</v>
      </c>
      <c r="CH8" s="68">
        <f t="array" ref="CH8">IF($D8,SUMPRODUCT((economics!$AG$2:$AG$167=$B8)*(economics!$D$2:$D$167="process")*economics!$AI$2:$AI$167*_xlfn.NORM.DIST(CH$3,economics!$AK$2:$AK$167,economics!$AJ$2:$AJ$167,TRUE)),0)</f>
        <v>0</v>
      </c>
    </row>
    <row r="9" spans="1:86" x14ac:dyDescent="0.35">
      <c r="A9" t="str">
        <f>WHRPbI!A7</f>
        <v>textiles apparel and leather 13T15</v>
      </c>
      <c r="B9" t="s">
        <v>763</v>
      </c>
      <c r="C9" s="68">
        <f>WHRPbI!B7</f>
        <v>2.2499999999999996E-2</v>
      </c>
      <c r="D9" t="b">
        <f>ISNUMBER(MATCH($B9,'energy base (MECS)'!$K$4:$K$9,0))</f>
        <v>0</v>
      </c>
      <c r="E9" s="68">
        <f t="array" ref="E9">IF($D9,SUMPRODUCT((economics!$AG$2:$AG$167=$B9)*(economics!$D$2:$D$167="process")*economics!$AI$2:$AI$167*_xlfn.NORM.DIST(E$3,economics!$AK$2:$AK$167,economics!$AJ$2:$AJ$167,TRUE)),0)</f>
        <v>0</v>
      </c>
      <c r="F9" s="68">
        <f t="array" ref="F9">IF($D9,SUMPRODUCT((economics!$AG$2:$AG$167=$B9)*(economics!$D$2:$D$167="process")*economics!$AI$2:$AI$167*_xlfn.NORM.DIST(F$3,economics!$AK$2:$AK$167,economics!$AJ$2:$AJ$167,TRUE)),0)</f>
        <v>0</v>
      </c>
      <c r="G9" s="68">
        <f t="array" ref="G9">IF($D9,SUMPRODUCT((economics!$AG$2:$AG$167=$B9)*(economics!$D$2:$D$167="process")*economics!$AI$2:$AI$167*_xlfn.NORM.DIST(G$3,economics!$AK$2:$AK$167,economics!$AJ$2:$AJ$167,TRUE)),0)</f>
        <v>0</v>
      </c>
      <c r="H9" s="68">
        <f t="array" ref="H9">IF($D9,SUMPRODUCT((economics!$AG$2:$AG$167=$B9)*(economics!$D$2:$D$167="process")*economics!$AI$2:$AI$167*_xlfn.NORM.DIST(H$3,economics!$AK$2:$AK$167,economics!$AJ$2:$AJ$167,TRUE)),0)</f>
        <v>0</v>
      </c>
      <c r="I9" s="68">
        <f t="array" ref="I9">IF($D9,SUMPRODUCT((economics!$AG$2:$AG$167=$B9)*(economics!$D$2:$D$167="process")*economics!$AI$2:$AI$167*_xlfn.NORM.DIST(I$3,economics!$AK$2:$AK$167,economics!$AJ$2:$AJ$167,TRUE)),0)</f>
        <v>0</v>
      </c>
      <c r="J9" s="68">
        <f t="array" ref="J9">IF($D9,SUMPRODUCT((economics!$AG$2:$AG$167=$B9)*(economics!$D$2:$D$167="process")*economics!$AI$2:$AI$167*_xlfn.NORM.DIST(J$3,economics!$AK$2:$AK$167,economics!$AJ$2:$AJ$167,TRUE)),0)</f>
        <v>0</v>
      </c>
      <c r="K9" s="68">
        <f t="array" ref="K9">IF($D9,SUMPRODUCT((economics!$AG$2:$AG$167=$B9)*(economics!$D$2:$D$167="process")*economics!$AI$2:$AI$167*_xlfn.NORM.DIST(K$3,economics!$AK$2:$AK$167,economics!$AJ$2:$AJ$167,TRUE)),0)</f>
        <v>0</v>
      </c>
      <c r="L9" s="68">
        <f t="array" ref="L9">IF($D9,SUMPRODUCT((economics!$AG$2:$AG$167=$B9)*(economics!$D$2:$D$167="process")*economics!$AI$2:$AI$167*_xlfn.NORM.DIST(L$3,economics!$AK$2:$AK$167,economics!$AJ$2:$AJ$167,TRUE)),0)</f>
        <v>0</v>
      </c>
      <c r="M9" s="68">
        <f t="array" ref="M9">IF($D9,SUMPRODUCT((economics!$AG$2:$AG$167=$B9)*(economics!$D$2:$D$167="process")*economics!$AI$2:$AI$167*_xlfn.NORM.DIST(M$3,economics!$AK$2:$AK$167,economics!$AJ$2:$AJ$167,TRUE)),0)</f>
        <v>0</v>
      </c>
      <c r="N9" s="68">
        <f t="array" ref="N9">IF($D9,SUMPRODUCT((economics!$AG$2:$AG$167=$B9)*(economics!$D$2:$D$167="process")*economics!$AI$2:$AI$167*_xlfn.NORM.DIST(N$3,economics!$AK$2:$AK$167,economics!$AJ$2:$AJ$167,TRUE)),0)</f>
        <v>0</v>
      </c>
      <c r="O9" s="68">
        <f t="array" ref="O9">IF($D9,SUMPRODUCT((economics!$AG$2:$AG$167=$B9)*(economics!$D$2:$D$167="process")*economics!$AI$2:$AI$167*_xlfn.NORM.DIST(O$3,economics!$AK$2:$AK$167,economics!$AJ$2:$AJ$167,TRUE)),0)</f>
        <v>0</v>
      </c>
      <c r="P9" s="68">
        <f t="array" ref="P9">IF($D9,SUMPRODUCT((economics!$AG$2:$AG$167=$B9)*(economics!$D$2:$D$167="process")*economics!$AI$2:$AI$167*_xlfn.NORM.DIST(P$3,economics!$AK$2:$AK$167,economics!$AJ$2:$AJ$167,TRUE)),0)</f>
        <v>0</v>
      </c>
      <c r="Q9" s="68">
        <f t="array" ref="Q9">IF($D9,SUMPRODUCT((economics!$AG$2:$AG$167=$B9)*(economics!$D$2:$D$167="process")*economics!$AI$2:$AI$167*_xlfn.NORM.DIST(Q$3,economics!$AK$2:$AK$167,economics!$AJ$2:$AJ$167,TRUE)),0)</f>
        <v>0</v>
      </c>
      <c r="R9" s="68">
        <f t="array" ref="R9">IF($D9,SUMPRODUCT((economics!$AG$2:$AG$167=$B9)*(economics!$D$2:$D$167="process")*economics!$AI$2:$AI$167*_xlfn.NORM.DIST(R$3,economics!$AK$2:$AK$167,economics!$AJ$2:$AJ$167,TRUE)),0)</f>
        <v>0</v>
      </c>
      <c r="S9" s="68">
        <f t="array" ref="S9">IF($D9,SUMPRODUCT((economics!$AG$2:$AG$167=$B9)*(economics!$D$2:$D$167="process")*economics!$AI$2:$AI$167*_xlfn.NORM.DIST(S$3,economics!$AK$2:$AK$167,economics!$AJ$2:$AJ$167,TRUE)),0)</f>
        <v>0</v>
      </c>
      <c r="T9" s="68">
        <f t="array" ref="T9">IF($D9,SUMPRODUCT((economics!$AG$2:$AG$167=$B9)*(economics!$D$2:$D$167="process")*economics!$AI$2:$AI$167*_xlfn.NORM.DIST(T$3,economics!$AK$2:$AK$167,economics!$AJ$2:$AJ$167,TRUE)),0)</f>
        <v>0</v>
      </c>
      <c r="U9" s="68">
        <f t="array" ref="U9">IF($D9,SUMPRODUCT((economics!$AG$2:$AG$167=$B9)*(economics!$D$2:$D$167="process")*economics!$AI$2:$AI$167*_xlfn.NORM.DIST(U$3,economics!$AK$2:$AK$167,economics!$AJ$2:$AJ$167,TRUE)),0)</f>
        <v>0</v>
      </c>
      <c r="V9" s="68">
        <f t="array" ref="V9">IF($D9,SUMPRODUCT((economics!$AG$2:$AG$167=$B9)*(economics!$D$2:$D$167="process")*economics!$AI$2:$AI$167*_xlfn.NORM.DIST(V$3,economics!$AK$2:$AK$167,economics!$AJ$2:$AJ$167,TRUE)),0)</f>
        <v>0</v>
      </c>
      <c r="W9" s="68">
        <f t="array" ref="W9">IF($D9,SUMPRODUCT((economics!$AG$2:$AG$167=$B9)*(economics!$D$2:$D$167="process")*economics!$AI$2:$AI$167*_xlfn.NORM.DIST(W$3,economics!$AK$2:$AK$167,economics!$AJ$2:$AJ$167,TRUE)),0)</f>
        <v>0</v>
      </c>
      <c r="X9" s="68">
        <f t="array" ref="X9">IF($D9,SUMPRODUCT((economics!$AG$2:$AG$167=$B9)*(economics!$D$2:$D$167="process")*economics!$AI$2:$AI$167*_xlfn.NORM.DIST(X$3,economics!$AK$2:$AK$167,economics!$AJ$2:$AJ$167,TRUE)),0)</f>
        <v>0</v>
      </c>
      <c r="Y9" s="68">
        <f t="array" ref="Y9">IF($D9,SUMPRODUCT((economics!$AG$2:$AG$167=$B9)*(economics!$D$2:$D$167="process")*economics!$AI$2:$AI$167*_xlfn.NORM.DIST(Y$3,economics!$AK$2:$AK$167,economics!$AJ$2:$AJ$167,TRUE)),0)</f>
        <v>0</v>
      </c>
      <c r="Z9" s="68">
        <f t="array" ref="Z9">IF($D9,SUMPRODUCT((economics!$AG$2:$AG$167=$B9)*(economics!$D$2:$D$167="process")*economics!$AI$2:$AI$167*_xlfn.NORM.DIST(Z$3,economics!$AK$2:$AK$167,economics!$AJ$2:$AJ$167,TRUE)),0)</f>
        <v>0</v>
      </c>
      <c r="AA9" s="68">
        <f t="array" ref="AA9">IF($D9,SUMPRODUCT((economics!$AG$2:$AG$167=$B9)*(economics!$D$2:$D$167="process")*economics!$AI$2:$AI$167*_xlfn.NORM.DIST(AA$3,economics!$AK$2:$AK$167,economics!$AJ$2:$AJ$167,TRUE)),0)</f>
        <v>0</v>
      </c>
      <c r="AB9" s="68">
        <f t="array" ref="AB9">IF($D9,SUMPRODUCT((economics!$AG$2:$AG$167=$B9)*(economics!$D$2:$D$167="process")*economics!$AI$2:$AI$167*_xlfn.NORM.DIST(AB$3,economics!$AK$2:$AK$167,economics!$AJ$2:$AJ$167,TRUE)),0)</f>
        <v>0</v>
      </c>
      <c r="AC9" s="68">
        <f t="array" ref="AC9">IF($D9,SUMPRODUCT((economics!$AG$2:$AG$167=$B9)*(economics!$D$2:$D$167="process")*economics!$AI$2:$AI$167*_xlfn.NORM.DIST(AC$3,economics!$AK$2:$AK$167,economics!$AJ$2:$AJ$167,TRUE)),0)</f>
        <v>0</v>
      </c>
      <c r="AD9" s="68">
        <f t="array" ref="AD9">IF($D9,SUMPRODUCT((economics!$AG$2:$AG$167=$B9)*(economics!$D$2:$D$167="process")*economics!$AI$2:$AI$167*_xlfn.NORM.DIST(AD$3,economics!$AK$2:$AK$167,economics!$AJ$2:$AJ$167,TRUE)),0)</f>
        <v>0</v>
      </c>
      <c r="AE9" s="68">
        <f t="array" ref="AE9">IF($D9,SUMPRODUCT((economics!$AG$2:$AG$167=$B9)*(economics!$D$2:$D$167="process")*economics!$AI$2:$AI$167*_xlfn.NORM.DIST(AE$3,economics!$AK$2:$AK$167,economics!$AJ$2:$AJ$167,TRUE)),0)</f>
        <v>0</v>
      </c>
      <c r="AF9" s="68">
        <f t="array" ref="AF9">IF($D9,SUMPRODUCT((economics!$AG$2:$AG$167=$B9)*(economics!$D$2:$D$167="process")*economics!$AI$2:$AI$167*_xlfn.NORM.DIST(AF$3,economics!$AK$2:$AK$167,economics!$AJ$2:$AJ$167,TRUE)),0)</f>
        <v>0</v>
      </c>
      <c r="AG9" s="68">
        <f t="array" ref="AG9">IF($D9,SUMPRODUCT((economics!$AG$2:$AG$167=$B9)*(economics!$D$2:$D$167="process")*economics!$AI$2:$AI$167*_xlfn.NORM.DIST(AG$3,economics!$AK$2:$AK$167,economics!$AJ$2:$AJ$167,TRUE)),0)</f>
        <v>0</v>
      </c>
      <c r="AH9" s="68">
        <f t="array" ref="AH9">IF($D9,SUMPRODUCT((economics!$AG$2:$AG$167=$B9)*(economics!$D$2:$D$167="process")*economics!$AI$2:$AI$167*_xlfn.NORM.DIST(AH$3,economics!$AK$2:$AK$167,economics!$AJ$2:$AJ$167,TRUE)),0)</f>
        <v>0</v>
      </c>
      <c r="AI9" s="68">
        <f t="array" ref="AI9">IF($D9,SUMPRODUCT((economics!$AG$2:$AG$167=$B9)*(economics!$D$2:$D$167="process")*economics!$AI$2:$AI$167*_xlfn.NORM.DIST(AI$3,economics!$AK$2:$AK$167,economics!$AJ$2:$AJ$167,TRUE)),0)</f>
        <v>0</v>
      </c>
      <c r="AJ9" s="68">
        <f t="array" ref="AJ9">IF($D9,SUMPRODUCT((economics!$AG$2:$AG$167=$B9)*(economics!$D$2:$D$167="process")*economics!$AI$2:$AI$167*_xlfn.NORM.DIST(AJ$3,economics!$AK$2:$AK$167,economics!$AJ$2:$AJ$167,TRUE)),0)</f>
        <v>0</v>
      </c>
      <c r="AK9" s="68">
        <f t="array" ref="AK9">IF($D9,SUMPRODUCT((economics!$AG$2:$AG$167=$B9)*(economics!$D$2:$D$167="process")*economics!$AI$2:$AI$167*_xlfn.NORM.DIST(AK$3,economics!$AK$2:$AK$167,economics!$AJ$2:$AJ$167,TRUE)),0)</f>
        <v>0</v>
      </c>
      <c r="AL9" s="68">
        <f t="array" ref="AL9">IF($D9,SUMPRODUCT((economics!$AG$2:$AG$167=$B9)*(economics!$D$2:$D$167="process")*economics!$AI$2:$AI$167*_xlfn.NORM.DIST(AL$3,economics!$AK$2:$AK$167,economics!$AJ$2:$AJ$167,TRUE)),0)</f>
        <v>0</v>
      </c>
      <c r="AM9" s="68">
        <f t="array" ref="AM9">IF($D9,SUMPRODUCT((economics!$AG$2:$AG$167=$B9)*(economics!$D$2:$D$167="process")*economics!$AI$2:$AI$167*_xlfn.NORM.DIST(AM$3,economics!$AK$2:$AK$167,economics!$AJ$2:$AJ$167,TRUE)),0)</f>
        <v>0</v>
      </c>
      <c r="AN9" s="68">
        <f t="array" ref="AN9">IF($D9,SUMPRODUCT((economics!$AG$2:$AG$167=$B9)*(economics!$D$2:$D$167="process")*economics!$AI$2:$AI$167*_xlfn.NORM.DIST(AN$3,economics!$AK$2:$AK$167,economics!$AJ$2:$AJ$167,TRUE)),0)</f>
        <v>0</v>
      </c>
      <c r="AO9" s="68">
        <f t="array" ref="AO9">IF($D9,SUMPRODUCT((economics!$AG$2:$AG$167=$B9)*(economics!$D$2:$D$167="process")*economics!$AI$2:$AI$167*_xlfn.NORM.DIST(AO$3,economics!$AK$2:$AK$167,economics!$AJ$2:$AJ$167,TRUE)),0)</f>
        <v>0</v>
      </c>
      <c r="AP9" s="68">
        <f t="array" ref="AP9">IF($D9,SUMPRODUCT((economics!$AG$2:$AG$167=$B9)*(economics!$D$2:$D$167="process")*economics!$AI$2:$AI$167*_xlfn.NORM.DIST(AP$3,economics!$AK$2:$AK$167,economics!$AJ$2:$AJ$167,TRUE)),0)</f>
        <v>0</v>
      </c>
      <c r="AQ9" s="68">
        <f t="array" ref="AQ9">IF($D9,SUMPRODUCT((economics!$AG$2:$AG$167=$B9)*(economics!$D$2:$D$167="process")*economics!$AI$2:$AI$167*_xlfn.NORM.DIST(AQ$3,economics!$AK$2:$AK$167,economics!$AJ$2:$AJ$167,TRUE)),0)</f>
        <v>0</v>
      </c>
      <c r="AR9" s="68">
        <f t="array" ref="AR9">IF($D9,SUMPRODUCT((economics!$AG$2:$AG$167=$B9)*(economics!$D$2:$D$167="process")*economics!$AI$2:$AI$167*_xlfn.NORM.DIST(AR$3,economics!$AK$2:$AK$167,economics!$AJ$2:$AJ$167,TRUE)),0)</f>
        <v>0</v>
      </c>
      <c r="AS9" s="68">
        <f t="array" ref="AS9">IF($D9,SUMPRODUCT((economics!$AG$2:$AG$167=$B9)*(economics!$D$2:$D$167="process")*economics!$AI$2:$AI$167*_xlfn.NORM.DIST(AS$3,economics!$AK$2:$AK$167,economics!$AJ$2:$AJ$167,TRUE)),0)</f>
        <v>0</v>
      </c>
      <c r="AT9" s="68">
        <f t="array" ref="AT9">IF($D9,SUMPRODUCT((economics!$AG$2:$AG$167=$B9)*(economics!$D$2:$D$167="process")*economics!$AI$2:$AI$167*_xlfn.NORM.DIST(AT$3,economics!$AK$2:$AK$167,economics!$AJ$2:$AJ$167,TRUE)),0)</f>
        <v>0</v>
      </c>
      <c r="AU9" s="68">
        <f t="array" ref="AU9">IF($D9,SUMPRODUCT((economics!$AG$2:$AG$167=$B9)*(economics!$D$2:$D$167="process")*economics!$AI$2:$AI$167*_xlfn.NORM.DIST(AU$3,economics!$AK$2:$AK$167,economics!$AJ$2:$AJ$167,TRUE)),0)</f>
        <v>0</v>
      </c>
      <c r="AV9" s="68">
        <f t="array" ref="AV9">IF($D9,SUMPRODUCT((economics!$AG$2:$AG$167=$B9)*(economics!$D$2:$D$167="process")*economics!$AI$2:$AI$167*_xlfn.NORM.DIST(AV$3,economics!$AK$2:$AK$167,economics!$AJ$2:$AJ$167,TRUE)),0)</f>
        <v>0</v>
      </c>
      <c r="AW9" s="68">
        <f t="array" ref="AW9">IF($D9,SUMPRODUCT((economics!$AG$2:$AG$167=$B9)*(economics!$D$2:$D$167="process")*economics!$AI$2:$AI$167*_xlfn.NORM.DIST(AW$3,economics!$AK$2:$AK$167,economics!$AJ$2:$AJ$167,TRUE)),0)</f>
        <v>0</v>
      </c>
      <c r="AX9" s="68">
        <f t="array" ref="AX9">IF($D9,SUMPRODUCT((economics!$AG$2:$AG$167=$B9)*(economics!$D$2:$D$167="process")*economics!$AI$2:$AI$167*_xlfn.NORM.DIST(AX$3,economics!$AK$2:$AK$167,economics!$AJ$2:$AJ$167,TRUE)),0)</f>
        <v>0</v>
      </c>
      <c r="AY9" s="68">
        <f t="array" ref="AY9">IF($D9,SUMPRODUCT((economics!$AG$2:$AG$167=$B9)*(economics!$D$2:$D$167="process")*economics!$AI$2:$AI$167*_xlfn.NORM.DIST(AY$3,economics!$AK$2:$AK$167,economics!$AJ$2:$AJ$167,TRUE)),0)</f>
        <v>0</v>
      </c>
      <c r="AZ9" s="68">
        <f t="array" ref="AZ9">IF($D9,SUMPRODUCT((economics!$AG$2:$AG$167=$B9)*(economics!$D$2:$D$167="process")*economics!$AI$2:$AI$167*_xlfn.NORM.DIST(AZ$3,economics!$AK$2:$AK$167,economics!$AJ$2:$AJ$167,TRUE)),0)</f>
        <v>0</v>
      </c>
      <c r="BA9" s="68">
        <f t="array" ref="BA9">IF($D9,SUMPRODUCT((economics!$AG$2:$AG$167=$B9)*(economics!$D$2:$D$167="process")*economics!$AI$2:$AI$167*_xlfn.NORM.DIST(BA$3,economics!$AK$2:$AK$167,economics!$AJ$2:$AJ$167,TRUE)),0)</f>
        <v>0</v>
      </c>
      <c r="BB9" s="68">
        <f t="array" ref="BB9">IF($D9,SUMPRODUCT((economics!$AG$2:$AG$167=$B9)*(economics!$D$2:$D$167="process")*economics!$AI$2:$AI$167*_xlfn.NORM.DIST(BB$3,economics!$AK$2:$AK$167,economics!$AJ$2:$AJ$167,TRUE)),0)</f>
        <v>0</v>
      </c>
      <c r="BC9" s="68">
        <f t="array" ref="BC9">IF($D9,SUMPRODUCT((economics!$AG$2:$AG$167=$B9)*(economics!$D$2:$D$167="process")*economics!$AI$2:$AI$167*_xlfn.NORM.DIST(BC$3,economics!$AK$2:$AK$167,economics!$AJ$2:$AJ$167,TRUE)),0)</f>
        <v>0</v>
      </c>
      <c r="BD9" s="68">
        <f t="array" ref="BD9">IF($D9,SUMPRODUCT((economics!$AG$2:$AG$167=$B9)*(economics!$D$2:$D$167="process")*economics!$AI$2:$AI$167*_xlfn.NORM.DIST(BD$3,economics!$AK$2:$AK$167,economics!$AJ$2:$AJ$167,TRUE)),0)</f>
        <v>0</v>
      </c>
      <c r="BE9" s="68">
        <f t="array" ref="BE9">IF($D9,SUMPRODUCT((economics!$AG$2:$AG$167=$B9)*(economics!$D$2:$D$167="process")*economics!$AI$2:$AI$167*_xlfn.NORM.DIST(BE$3,economics!$AK$2:$AK$167,economics!$AJ$2:$AJ$167,TRUE)),0)</f>
        <v>0</v>
      </c>
      <c r="BF9" s="68">
        <f t="array" ref="BF9">IF($D9,SUMPRODUCT((economics!$AG$2:$AG$167=$B9)*(economics!$D$2:$D$167="process")*economics!$AI$2:$AI$167*_xlfn.NORM.DIST(BF$3,economics!$AK$2:$AK$167,economics!$AJ$2:$AJ$167,TRUE)),0)</f>
        <v>0</v>
      </c>
      <c r="BG9" s="68">
        <f t="array" ref="BG9">IF($D9,SUMPRODUCT((economics!$AG$2:$AG$167=$B9)*(economics!$D$2:$D$167="process")*economics!$AI$2:$AI$167*_xlfn.NORM.DIST(BG$3,economics!$AK$2:$AK$167,economics!$AJ$2:$AJ$167,TRUE)),0)</f>
        <v>0</v>
      </c>
      <c r="BH9" s="68">
        <f t="array" ref="BH9">IF($D9,SUMPRODUCT((economics!$AG$2:$AG$167=$B9)*(economics!$D$2:$D$167="process")*economics!$AI$2:$AI$167*_xlfn.NORM.DIST(BH$3,economics!$AK$2:$AK$167,economics!$AJ$2:$AJ$167,TRUE)),0)</f>
        <v>0</v>
      </c>
      <c r="BI9" s="68">
        <f t="array" ref="BI9">IF($D9,SUMPRODUCT((economics!$AG$2:$AG$167=$B9)*(economics!$D$2:$D$167="process")*economics!$AI$2:$AI$167*_xlfn.NORM.DIST(BI$3,economics!$AK$2:$AK$167,economics!$AJ$2:$AJ$167,TRUE)),0)</f>
        <v>0</v>
      </c>
      <c r="BJ9" s="68">
        <f t="array" ref="BJ9">IF($D9,SUMPRODUCT((economics!$AG$2:$AG$167=$B9)*(economics!$D$2:$D$167="process")*economics!$AI$2:$AI$167*_xlfn.NORM.DIST(BJ$3,economics!$AK$2:$AK$167,economics!$AJ$2:$AJ$167,TRUE)),0)</f>
        <v>0</v>
      </c>
      <c r="BK9" s="68">
        <f t="array" ref="BK9">IF($D9,SUMPRODUCT((economics!$AG$2:$AG$167=$B9)*(economics!$D$2:$D$167="process")*economics!$AI$2:$AI$167*_xlfn.NORM.DIST(BK$3,economics!$AK$2:$AK$167,economics!$AJ$2:$AJ$167,TRUE)),0)</f>
        <v>0</v>
      </c>
      <c r="BL9" s="68">
        <f t="array" ref="BL9">IF($D9,SUMPRODUCT((economics!$AG$2:$AG$167=$B9)*(economics!$D$2:$D$167="process")*economics!$AI$2:$AI$167*_xlfn.NORM.DIST(BL$3,economics!$AK$2:$AK$167,economics!$AJ$2:$AJ$167,TRUE)),0)</f>
        <v>0</v>
      </c>
      <c r="BM9" s="68">
        <f t="array" ref="BM9">IF($D9,SUMPRODUCT((economics!$AG$2:$AG$167=$B9)*(economics!$D$2:$D$167="process")*economics!$AI$2:$AI$167*_xlfn.NORM.DIST(BM$3,economics!$AK$2:$AK$167,economics!$AJ$2:$AJ$167,TRUE)),0)</f>
        <v>0</v>
      </c>
      <c r="BN9" s="68">
        <f t="array" ref="BN9">IF($D9,SUMPRODUCT((economics!$AG$2:$AG$167=$B9)*(economics!$D$2:$D$167="process")*economics!$AI$2:$AI$167*_xlfn.NORM.DIST(BN$3,economics!$AK$2:$AK$167,economics!$AJ$2:$AJ$167,TRUE)),0)</f>
        <v>0</v>
      </c>
      <c r="BO9" s="68">
        <f t="array" ref="BO9">IF($D9,SUMPRODUCT((economics!$AG$2:$AG$167=$B9)*(economics!$D$2:$D$167="process")*economics!$AI$2:$AI$167*_xlfn.NORM.DIST(BO$3,economics!$AK$2:$AK$167,economics!$AJ$2:$AJ$167,TRUE)),0)</f>
        <v>0</v>
      </c>
      <c r="BP9" s="68">
        <f t="array" ref="BP9">IF($D9,SUMPRODUCT((economics!$AG$2:$AG$167=$B9)*(economics!$D$2:$D$167="process")*economics!$AI$2:$AI$167*_xlfn.NORM.DIST(BP$3,economics!$AK$2:$AK$167,economics!$AJ$2:$AJ$167,TRUE)),0)</f>
        <v>0</v>
      </c>
      <c r="BQ9" s="68">
        <f t="array" ref="BQ9">IF($D9,SUMPRODUCT((economics!$AG$2:$AG$167=$B9)*(economics!$D$2:$D$167="process")*economics!$AI$2:$AI$167*_xlfn.NORM.DIST(BQ$3,economics!$AK$2:$AK$167,economics!$AJ$2:$AJ$167,TRUE)),0)</f>
        <v>0</v>
      </c>
      <c r="BR9" s="68">
        <f t="array" ref="BR9">IF($D9,SUMPRODUCT((economics!$AG$2:$AG$167=$B9)*(economics!$D$2:$D$167="process")*economics!$AI$2:$AI$167*_xlfn.NORM.DIST(BR$3,economics!$AK$2:$AK$167,economics!$AJ$2:$AJ$167,TRUE)),0)</f>
        <v>0</v>
      </c>
      <c r="BS9" s="68">
        <f t="array" ref="BS9">IF($D9,SUMPRODUCT((economics!$AG$2:$AG$167=$B9)*(economics!$D$2:$D$167="process")*economics!$AI$2:$AI$167*_xlfn.NORM.DIST(BS$3,economics!$AK$2:$AK$167,economics!$AJ$2:$AJ$167,TRUE)),0)</f>
        <v>0</v>
      </c>
      <c r="BT9" s="68">
        <f t="array" ref="BT9">IF($D9,SUMPRODUCT((economics!$AG$2:$AG$167=$B9)*(economics!$D$2:$D$167="process")*economics!$AI$2:$AI$167*_xlfn.NORM.DIST(BT$3,economics!$AK$2:$AK$167,economics!$AJ$2:$AJ$167,TRUE)),0)</f>
        <v>0</v>
      </c>
      <c r="BU9" s="68">
        <f t="array" ref="BU9">IF($D9,SUMPRODUCT((economics!$AG$2:$AG$167=$B9)*(economics!$D$2:$D$167="process")*economics!$AI$2:$AI$167*_xlfn.NORM.DIST(BU$3,economics!$AK$2:$AK$167,economics!$AJ$2:$AJ$167,TRUE)),0)</f>
        <v>0</v>
      </c>
      <c r="BV9" s="68">
        <f t="array" ref="BV9">IF($D9,SUMPRODUCT((economics!$AG$2:$AG$167=$B9)*(economics!$D$2:$D$167="process")*economics!$AI$2:$AI$167*_xlfn.NORM.DIST(BV$3,economics!$AK$2:$AK$167,economics!$AJ$2:$AJ$167,TRUE)),0)</f>
        <v>0</v>
      </c>
      <c r="BW9" s="68">
        <f t="array" ref="BW9">IF($D9,SUMPRODUCT((economics!$AG$2:$AG$167=$B9)*(economics!$D$2:$D$167="process")*economics!$AI$2:$AI$167*_xlfn.NORM.DIST(BW$3,economics!$AK$2:$AK$167,economics!$AJ$2:$AJ$167,TRUE)),0)</f>
        <v>0</v>
      </c>
      <c r="BX9" s="68">
        <f t="array" ref="BX9">IF($D9,SUMPRODUCT((economics!$AG$2:$AG$167=$B9)*(economics!$D$2:$D$167="process")*economics!$AI$2:$AI$167*_xlfn.NORM.DIST(BX$3,economics!$AK$2:$AK$167,economics!$AJ$2:$AJ$167,TRUE)),0)</f>
        <v>0</v>
      </c>
      <c r="BY9" s="68">
        <f t="array" ref="BY9">IF($D9,SUMPRODUCT((economics!$AG$2:$AG$167=$B9)*(economics!$D$2:$D$167="process")*economics!$AI$2:$AI$167*_xlfn.NORM.DIST(BY$3,economics!$AK$2:$AK$167,economics!$AJ$2:$AJ$167,TRUE)),0)</f>
        <v>0</v>
      </c>
      <c r="BZ9" s="68">
        <f t="array" ref="BZ9">IF($D9,SUMPRODUCT((economics!$AG$2:$AG$167=$B9)*(economics!$D$2:$D$167="process")*economics!$AI$2:$AI$167*_xlfn.NORM.DIST(BZ$3,economics!$AK$2:$AK$167,economics!$AJ$2:$AJ$167,TRUE)),0)</f>
        <v>0</v>
      </c>
      <c r="CA9" s="68">
        <f t="array" ref="CA9">IF($D9,SUMPRODUCT((economics!$AG$2:$AG$167=$B9)*(economics!$D$2:$D$167="process")*economics!$AI$2:$AI$167*_xlfn.NORM.DIST(CA$3,economics!$AK$2:$AK$167,economics!$AJ$2:$AJ$167,TRUE)),0)</f>
        <v>0</v>
      </c>
      <c r="CB9" s="68">
        <f t="array" ref="CB9">IF($D9,SUMPRODUCT((economics!$AG$2:$AG$167=$B9)*(economics!$D$2:$D$167="process")*economics!$AI$2:$AI$167*_xlfn.NORM.DIST(CB$3,economics!$AK$2:$AK$167,economics!$AJ$2:$AJ$167,TRUE)),0)</f>
        <v>0</v>
      </c>
      <c r="CC9" s="68">
        <f t="array" ref="CC9">IF($D9,SUMPRODUCT((economics!$AG$2:$AG$167=$B9)*(economics!$D$2:$D$167="process")*economics!$AI$2:$AI$167*_xlfn.NORM.DIST(CC$3,economics!$AK$2:$AK$167,economics!$AJ$2:$AJ$167,TRUE)),0)</f>
        <v>0</v>
      </c>
      <c r="CD9" s="68">
        <f t="array" ref="CD9">IF($D9,SUMPRODUCT((economics!$AG$2:$AG$167=$B9)*(economics!$D$2:$D$167="process")*economics!$AI$2:$AI$167*_xlfn.NORM.DIST(CD$3,economics!$AK$2:$AK$167,economics!$AJ$2:$AJ$167,TRUE)),0)</f>
        <v>0</v>
      </c>
      <c r="CE9" s="68">
        <f t="array" ref="CE9">IF($D9,SUMPRODUCT((economics!$AG$2:$AG$167=$B9)*(economics!$D$2:$D$167="process")*economics!$AI$2:$AI$167*_xlfn.NORM.DIST(CE$3,economics!$AK$2:$AK$167,economics!$AJ$2:$AJ$167,TRUE)),0)</f>
        <v>0</v>
      </c>
      <c r="CF9" s="68">
        <f t="array" ref="CF9">IF($D9,SUMPRODUCT((economics!$AG$2:$AG$167=$B9)*(economics!$D$2:$D$167="process")*economics!$AI$2:$AI$167*_xlfn.NORM.DIST(CF$3,economics!$AK$2:$AK$167,economics!$AJ$2:$AJ$167,TRUE)),0)</f>
        <v>0</v>
      </c>
      <c r="CG9" s="68">
        <f t="array" ref="CG9">IF($D9,SUMPRODUCT((economics!$AG$2:$AG$167=$B9)*(economics!$D$2:$D$167="process")*economics!$AI$2:$AI$167*_xlfn.NORM.DIST(CG$3,economics!$AK$2:$AK$167,economics!$AJ$2:$AJ$167,TRUE)),0)</f>
        <v>0</v>
      </c>
      <c r="CH9" s="68">
        <f t="array" ref="CH9">IF($D9,SUMPRODUCT((economics!$AG$2:$AG$167=$B9)*(economics!$D$2:$D$167="process")*economics!$AI$2:$AI$167*_xlfn.NORM.DIST(CH$3,economics!$AK$2:$AK$167,economics!$AJ$2:$AJ$167,TRUE)),0)</f>
        <v>0</v>
      </c>
    </row>
    <row r="10" spans="1:86" x14ac:dyDescent="0.35">
      <c r="A10" t="str">
        <f>WHRPbI!A8</f>
        <v>wood products 16</v>
      </c>
      <c r="B10">
        <v>16</v>
      </c>
      <c r="C10" s="68">
        <f>WHRPbI!B8</f>
        <v>9.1981735159817352E-3</v>
      </c>
      <c r="D10" t="b">
        <f>ISNUMBER(MATCH($B10,'energy base (MECS)'!$K$4:$K$9,0))</f>
        <v>0</v>
      </c>
      <c r="E10" s="68">
        <f t="array" ref="E10">IF($D10,SUMPRODUCT((economics!$AG$2:$AG$167=$B10)*(economics!$D$2:$D$167="process")*economics!$AI$2:$AI$167*_xlfn.NORM.DIST(E$3,economics!$AK$2:$AK$167,economics!$AJ$2:$AJ$167,TRUE)),0)</f>
        <v>0</v>
      </c>
      <c r="F10" s="68">
        <f t="array" ref="F10">IF($D10,SUMPRODUCT((economics!$AG$2:$AG$167=$B10)*(economics!$D$2:$D$167="process")*economics!$AI$2:$AI$167*_xlfn.NORM.DIST(F$3,economics!$AK$2:$AK$167,economics!$AJ$2:$AJ$167,TRUE)),0)</f>
        <v>0</v>
      </c>
      <c r="G10" s="68">
        <f t="array" ref="G10">IF($D10,SUMPRODUCT((economics!$AG$2:$AG$167=$B10)*(economics!$D$2:$D$167="process")*economics!$AI$2:$AI$167*_xlfn.NORM.DIST(G$3,economics!$AK$2:$AK$167,economics!$AJ$2:$AJ$167,TRUE)),0)</f>
        <v>0</v>
      </c>
      <c r="H10" s="68">
        <f t="array" ref="H10">IF($D10,SUMPRODUCT((economics!$AG$2:$AG$167=$B10)*(economics!$D$2:$D$167="process")*economics!$AI$2:$AI$167*_xlfn.NORM.DIST(H$3,economics!$AK$2:$AK$167,economics!$AJ$2:$AJ$167,TRUE)),0)</f>
        <v>0</v>
      </c>
      <c r="I10" s="68">
        <f t="array" ref="I10">IF($D10,SUMPRODUCT((economics!$AG$2:$AG$167=$B10)*(economics!$D$2:$D$167="process")*economics!$AI$2:$AI$167*_xlfn.NORM.DIST(I$3,economics!$AK$2:$AK$167,economics!$AJ$2:$AJ$167,TRUE)),0)</f>
        <v>0</v>
      </c>
      <c r="J10" s="68">
        <f t="array" ref="J10">IF($D10,SUMPRODUCT((economics!$AG$2:$AG$167=$B10)*(economics!$D$2:$D$167="process")*economics!$AI$2:$AI$167*_xlfn.NORM.DIST(J$3,economics!$AK$2:$AK$167,economics!$AJ$2:$AJ$167,TRUE)),0)</f>
        <v>0</v>
      </c>
      <c r="K10" s="68">
        <f t="array" ref="K10">IF($D10,SUMPRODUCT((economics!$AG$2:$AG$167=$B10)*(economics!$D$2:$D$167="process")*economics!$AI$2:$AI$167*_xlfn.NORM.DIST(K$3,economics!$AK$2:$AK$167,economics!$AJ$2:$AJ$167,TRUE)),0)</f>
        <v>0</v>
      </c>
      <c r="L10" s="68">
        <f t="array" ref="L10">IF($D10,SUMPRODUCT((economics!$AG$2:$AG$167=$B10)*(economics!$D$2:$D$167="process")*economics!$AI$2:$AI$167*_xlfn.NORM.DIST(L$3,economics!$AK$2:$AK$167,economics!$AJ$2:$AJ$167,TRUE)),0)</f>
        <v>0</v>
      </c>
      <c r="M10" s="68">
        <f t="array" ref="M10">IF($D10,SUMPRODUCT((economics!$AG$2:$AG$167=$B10)*(economics!$D$2:$D$167="process")*economics!$AI$2:$AI$167*_xlfn.NORM.DIST(M$3,economics!$AK$2:$AK$167,economics!$AJ$2:$AJ$167,TRUE)),0)</f>
        <v>0</v>
      </c>
      <c r="N10" s="68">
        <f t="array" ref="N10">IF($D10,SUMPRODUCT((economics!$AG$2:$AG$167=$B10)*(economics!$D$2:$D$167="process")*economics!$AI$2:$AI$167*_xlfn.NORM.DIST(N$3,economics!$AK$2:$AK$167,economics!$AJ$2:$AJ$167,TRUE)),0)</f>
        <v>0</v>
      </c>
      <c r="O10" s="68">
        <f t="array" ref="O10">IF($D10,SUMPRODUCT((economics!$AG$2:$AG$167=$B10)*(economics!$D$2:$D$167="process")*economics!$AI$2:$AI$167*_xlfn.NORM.DIST(O$3,economics!$AK$2:$AK$167,economics!$AJ$2:$AJ$167,TRUE)),0)</f>
        <v>0</v>
      </c>
      <c r="P10" s="68">
        <f t="array" ref="P10">IF($D10,SUMPRODUCT((economics!$AG$2:$AG$167=$B10)*(economics!$D$2:$D$167="process")*economics!$AI$2:$AI$167*_xlfn.NORM.DIST(P$3,economics!$AK$2:$AK$167,economics!$AJ$2:$AJ$167,TRUE)),0)</f>
        <v>0</v>
      </c>
      <c r="Q10" s="68">
        <f t="array" ref="Q10">IF($D10,SUMPRODUCT((economics!$AG$2:$AG$167=$B10)*(economics!$D$2:$D$167="process")*economics!$AI$2:$AI$167*_xlfn.NORM.DIST(Q$3,economics!$AK$2:$AK$167,economics!$AJ$2:$AJ$167,TRUE)),0)</f>
        <v>0</v>
      </c>
      <c r="R10" s="68">
        <f t="array" ref="R10">IF($D10,SUMPRODUCT((economics!$AG$2:$AG$167=$B10)*(economics!$D$2:$D$167="process")*economics!$AI$2:$AI$167*_xlfn.NORM.DIST(R$3,economics!$AK$2:$AK$167,economics!$AJ$2:$AJ$167,TRUE)),0)</f>
        <v>0</v>
      </c>
      <c r="S10" s="68">
        <f t="array" ref="S10">IF($D10,SUMPRODUCT((economics!$AG$2:$AG$167=$B10)*(economics!$D$2:$D$167="process")*economics!$AI$2:$AI$167*_xlfn.NORM.DIST(S$3,economics!$AK$2:$AK$167,economics!$AJ$2:$AJ$167,TRUE)),0)</f>
        <v>0</v>
      </c>
      <c r="T10" s="68">
        <f t="array" ref="T10">IF($D10,SUMPRODUCT((economics!$AG$2:$AG$167=$B10)*(economics!$D$2:$D$167="process")*economics!$AI$2:$AI$167*_xlfn.NORM.DIST(T$3,economics!$AK$2:$AK$167,economics!$AJ$2:$AJ$167,TRUE)),0)</f>
        <v>0</v>
      </c>
      <c r="U10" s="68">
        <f t="array" ref="U10">IF($D10,SUMPRODUCT((economics!$AG$2:$AG$167=$B10)*(economics!$D$2:$D$167="process")*economics!$AI$2:$AI$167*_xlfn.NORM.DIST(U$3,economics!$AK$2:$AK$167,economics!$AJ$2:$AJ$167,TRUE)),0)</f>
        <v>0</v>
      </c>
      <c r="V10" s="68">
        <f t="array" ref="V10">IF($D10,SUMPRODUCT((economics!$AG$2:$AG$167=$B10)*(economics!$D$2:$D$167="process")*economics!$AI$2:$AI$167*_xlfn.NORM.DIST(V$3,economics!$AK$2:$AK$167,economics!$AJ$2:$AJ$167,TRUE)),0)</f>
        <v>0</v>
      </c>
      <c r="W10" s="68">
        <f t="array" ref="W10">IF($D10,SUMPRODUCT((economics!$AG$2:$AG$167=$B10)*(economics!$D$2:$D$167="process")*economics!$AI$2:$AI$167*_xlfn.NORM.DIST(W$3,economics!$AK$2:$AK$167,economics!$AJ$2:$AJ$167,TRUE)),0)</f>
        <v>0</v>
      </c>
      <c r="X10" s="68">
        <f t="array" ref="X10">IF($D10,SUMPRODUCT((economics!$AG$2:$AG$167=$B10)*(economics!$D$2:$D$167="process")*economics!$AI$2:$AI$167*_xlfn.NORM.DIST(X$3,economics!$AK$2:$AK$167,economics!$AJ$2:$AJ$167,TRUE)),0)</f>
        <v>0</v>
      </c>
      <c r="Y10" s="68">
        <f t="array" ref="Y10">IF($D10,SUMPRODUCT((economics!$AG$2:$AG$167=$B10)*(economics!$D$2:$D$167="process")*economics!$AI$2:$AI$167*_xlfn.NORM.DIST(Y$3,economics!$AK$2:$AK$167,economics!$AJ$2:$AJ$167,TRUE)),0)</f>
        <v>0</v>
      </c>
      <c r="Z10" s="68">
        <f t="array" ref="Z10">IF($D10,SUMPRODUCT((economics!$AG$2:$AG$167=$B10)*(economics!$D$2:$D$167="process")*economics!$AI$2:$AI$167*_xlfn.NORM.DIST(Z$3,economics!$AK$2:$AK$167,economics!$AJ$2:$AJ$167,TRUE)),0)</f>
        <v>0</v>
      </c>
      <c r="AA10" s="68">
        <f t="array" ref="AA10">IF($D10,SUMPRODUCT((economics!$AG$2:$AG$167=$B10)*(economics!$D$2:$D$167="process")*economics!$AI$2:$AI$167*_xlfn.NORM.DIST(AA$3,economics!$AK$2:$AK$167,economics!$AJ$2:$AJ$167,TRUE)),0)</f>
        <v>0</v>
      </c>
      <c r="AB10" s="68">
        <f t="array" ref="AB10">IF($D10,SUMPRODUCT((economics!$AG$2:$AG$167=$B10)*(economics!$D$2:$D$167="process")*economics!$AI$2:$AI$167*_xlfn.NORM.DIST(AB$3,economics!$AK$2:$AK$167,economics!$AJ$2:$AJ$167,TRUE)),0)</f>
        <v>0</v>
      </c>
      <c r="AC10" s="68">
        <f t="array" ref="AC10">IF($D10,SUMPRODUCT((economics!$AG$2:$AG$167=$B10)*(economics!$D$2:$D$167="process")*economics!$AI$2:$AI$167*_xlfn.NORM.DIST(AC$3,economics!$AK$2:$AK$167,economics!$AJ$2:$AJ$167,TRUE)),0)</f>
        <v>0</v>
      </c>
      <c r="AD10" s="68">
        <f t="array" ref="AD10">IF($D10,SUMPRODUCT((economics!$AG$2:$AG$167=$B10)*(economics!$D$2:$D$167="process")*economics!$AI$2:$AI$167*_xlfn.NORM.DIST(AD$3,economics!$AK$2:$AK$167,economics!$AJ$2:$AJ$167,TRUE)),0)</f>
        <v>0</v>
      </c>
      <c r="AE10" s="68">
        <f t="array" ref="AE10">IF($D10,SUMPRODUCT((economics!$AG$2:$AG$167=$B10)*(economics!$D$2:$D$167="process")*economics!$AI$2:$AI$167*_xlfn.NORM.DIST(AE$3,economics!$AK$2:$AK$167,economics!$AJ$2:$AJ$167,TRUE)),0)</f>
        <v>0</v>
      </c>
      <c r="AF10" s="68">
        <f t="array" ref="AF10">IF($D10,SUMPRODUCT((economics!$AG$2:$AG$167=$B10)*(economics!$D$2:$D$167="process")*economics!$AI$2:$AI$167*_xlfn.NORM.DIST(AF$3,economics!$AK$2:$AK$167,economics!$AJ$2:$AJ$167,TRUE)),0)</f>
        <v>0</v>
      </c>
      <c r="AG10" s="68">
        <f t="array" ref="AG10">IF($D10,SUMPRODUCT((economics!$AG$2:$AG$167=$B10)*(economics!$D$2:$D$167="process")*economics!$AI$2:$AI$167*_xlfn.NORM.DIST(AG$3,economics!$AK$2:$AK$167,economics!$AJ$2:$AJ$167,TRUE)),0)</f>
        <v>0</v>
      </c>
      <c r="AH10" s="68">
        <f t="array" ref="AH10">IF($D10,SUMPRODUCT((economics!$AG$2:$AG$167=$B10)*(economics!$D$2:$D$167="process")*economics!$AI$2:$AI$167*_xlfn.NORM.DIST(AH$3,economics!$AK$2:$AK$167,economics!$AJ$2:$AJ$167,TRUE)),0)</f>
        <v>0</v>
      </c>
      <c r="AI10" s="68">
        <f t="array" ref="AI10">IF($D10,SUMPRODUCT((economics!$AG$2:$AG$167=$B10)*(economics!$D$2:$D$167="process")*economics!$AI$2:$AI$167*_xlfn.NORM.DIST(AI$3,economics!$AK$2:$AK$167,economics!$AJ$2:$AJ$167,TRUE)),0)</f>
        <v>0</v>
      </c>
      <c r="AJ10" s="68">
        <f t="array" ref="AJ10">IF($D10,SUMPRODUCT((economics!$AG$2:$AG$167=$B10)*(economics!$D$2:$D$167="process")*economics!$AI$2:$AI$167*_xlfn.NORM.DIST(AJ$3,economics!$AK$2:$AK$167,economics!$AJ$2:$AJ$167,TRUE)),0)</f>
        <v>0</v>
      </c>
      <c r="AK10" s="68">
        <f t="array" ref="AK10">IF($D10,SUMPRODUCT((economics!$AG$2:$AG$167=$B10)*(economics!$D$2:$D$167="process")*economics!$AI$2:$AI$167*_xlfn.NORM.DIST(AK$3,economics!$AK$2:$AK$167,economics!$AJ$2:$AJ$167,TRUE)),0)</f>
        <v>0</v>
      </c>
      <c r="AL10" s="68">
        <f t="array" ref="AL10">IF($D10,SUMPRODUCT((economics!$AG$2:$AG$167=$B10)*(economics!$D$2:$D$167="process")*economics!$AI$2:$AI$167*_xlfn.NORM.DIST(AL$3,economics!$AK$2:$AK$167,economics!$AJ$2:$AJ$167,TRUE)),0)</f>
        <v>0</v>
      </c>
      <c r="AM10" s="68">
        <f t="array" ref="AM10">IF($D10,SUMPRODUCT((economics!$AG$2:$AG$167=$B10)*(economics!$D$2:$D$167="process")*economics!$AI$2:$AI$167*_xlfn.NORM.DIST(AM$3,economics!$AK$2:$AK$167,economics!$AJ$2:$AJ$167,TRUE)),0)</f>
        <v>0</v>
      </c>
      <c r="AN10" s="68">
        <f t="array" ref="AN10">IF($D10,SUMPRODUCT((economics!$AG$2:$AG$167=$B10)*(economics!$D$2:$D$167="process")*economics!$AI$2:$AI$167*_xlfn.NORM.DIST(AN$3,economics!$AK$2:$AK$167,economics!$AJ$2:$AJ$167,TRUE)),0)</f>
        <v>0</v>
      </c>
      <c r="AO10" s="68">
        <f t="array" ref="AO10">IF($D10,SUMPRODUCT((economics!$AG$2:$AG$167=$B10)*(economics!$D$2:$D$167="process")*economics!$AI$2:$AI$167*_xlfn.NORM.DIST(AO$3,economics!$AK$2:$AK$167,economics!$AJ$2:$AJ$167,TRUE)),0)</f>
        <v>0</v>
      </c>
      <c r="AP10" s="68">
        <f t="array" ref="AP10">IF($D10,SUMPRODUCT((economics!$AG$2:$AG$167=$B10)*(economics!$D$2:$D$167="process")*economics!$AI$2:$AI$167*_xlfn.NORM.DIST(AP$3,economics!$AK$2:$AK$167,economics!$AJ$2:$AJ$167,TRUE)),0)</f>
        <v>0</v>
      </c>
      <c r="AQ10" s="68">
        <f t="array" ref="AQ10">IF($D10,SUMPRODUCT((economics!$AG$2:$AG$167=$B10)*(economics!$D$2:$D$167="process")*economics!$AI$2:$AI$167*_xlfn.NORM.DIST(AQ$3,economics!$AK$2:$AK$167,economics!$AJ$2:$AJ$167,TRUE)),0)</f>
        <v>0</v>
      </c>
      <c r="AR10" s="68">
        <f t="array" ref="AR10">IF($D10,SUMPRODUCT((economics!$AG$2:$AG$167=$B10)*(economics!$D$2:$D$167="process")*economics!$AI$2:$AI$167*_xlfn.NORM.DIST(AR$3,economics!$AK$2:$AK$167,economics!$AJ$2:$AJ$167,TRUE)),0)</f>
        <v>0</v>
      </c>
      <c r="AS10" s="68">
        <f t="array" ref="AS10">IF($D10,SUMPRODUCT((economics!$AG$2:$AG$167=$B10)*(economics!$D$2:$D$167="process")*economics!$AI$2:$AI$167*_xlfn.NORM.DIST(AS$3,economics!$AK$2:$AK$167,economics!$AJ$2:$AJ$167,TRUE)),0)</f>
        <v>0</v>
      </c>
      <c r="AT10" s="68">
        <f t="array" ref="AT10">IF($D10,SUMPRODUCT((economics!$AG$2:$AG$167=$B10)*(economics!$D$2:$D$167="process")*economics!$AI$2:$AI$167*_xlfn.NORM.DIST(AT$3,economics!$AK$2:$AK$167,economics!$AJ$2:$AJ$167,TRUE)),0)</f>
        <v>0</v>
      </c>
      <c r="AU10" s="68">
        <f t="array" ref="AU10">IF($D10,SUMPRODUCT((economics!$AG$2:$AG$167=$B10)*(economics!$D$2:$D$167="process")*economics!$AI$2:$AI$167*_xlfn.NORM.DIST(AU$3,economics!$AK$2:$AK$167,economics!$AJ$2:$AJ$167,TRUE)),0)</f>
        <v>0</v>
      </c>
      <c r="AV10" s="68">
        <f t="array" ref="AV10">IF($D10,SUMPRODUCT((economics!$AG$2:$AG$167=$B10)*(economics!$D$2:$D$167="process")*economics!$AI$2:$AI$167*_xlfn.NORM.DIST(AV$3,economics!$AK$2:$AK$167,economics!$AJ$2:$AJ$167,TRUE)),0)</f>
        <v>0</v>
      </c>
      <c r="AW10" s="68">
        <f t="array" ref="AW10">IF($D10,SUMPRODUCT((economics!$AG$2:$AG$167=$B10)*(economics!$D$2:$D$167="process")*economics!$AI$2:$AI$167*_xlfn.NORM.DIST(AW$3,economics!$AK$2:$AK$167,economics!$AJ$2:$AJ$167,TRUE)),0)</f>
        <v>0</v>
      </c>
      <c r="AX10" s="68">
        <f t="array" ref="AX10">IF($D10,SUMPRODUCT((economics!$AG$2:$AG$167=$B10)*(economics!$D$2:$D$167="process")*economics!$AI$2:$AI$167*_xlfn.NORM.DIST(AX$3,economics!$AK$2:$AK$167,economics!$AJ$2:$AJ$167,TRUE)),0)</f>
        <v>0</v>
      </c>
      <c r="AY10" s="68">
        <f t="array" ref="AY10">IF($D10,SUMPRODUCT((economics!$AG$2:$AG$167=$B10)*(economics!$D$2:$D$167="process")*economics!$AI$2:$AI$167*_xlfn.NORM.DIST(AY$3,economics!$AK$2:$AK$167,economics!$AJ$2:$AJ$167,TRUE)),0)</f>
        <v>0</v>
      </c>
      <c r="AZ10" s="68">
        <f t="array" ref="AZ10">IF($D10,SUMPRODUCT((economics!$AG$2:$AG$167=$B10)*(economics!$D$2:$D$167="process")*economics!$AI$2:$AI$167*_xlfn.NORM.DIST(AZ$3,economics!$AK$2:$AK$167,economics!$AJ$2:$AJ$167,TRUE)),0)</f>
        <v>0</v>
      </c>
      <c r="BA10" s="68">
        <f t="array" ref="BA10">IF($D10,SUMPRODUCT((economics!$AG$2:$AG$167=$B10)*(economics!$D$2:$D$167="process")*economics!$AI$2:$AI$167*_xlfn.NORM.DIST(BA$3,economics!$AK$2:$AK$167,economics!$AJ$2:$AJ$167,TRUE)),0)</f>
        <v>0</v>
      </c>
      <c r="BB10" s="68">
        <f t="array" ref="BB10">IF($D10,SUMPRODUCT((economics!$AG$2:$AG$167=$B10)*(economics!$D$2:$D$167="process")*economics!$AI$2:$AI$167*_xlfn.NORM.DIST(BB$3,economics!$AK$2:$AK$167,economics!$AJ$2:$AJ$167,TRUE)),0)</f>
        <v>0</v>
      </c>
      <c r="BC10" s="68">
        <f t="array" ref="BC10">IF($D10,SUMPRODUCT((economics!$AG$2:$AG$167=$B10)*(economics!$D$2:$D$167="process")*economics!$AI$2:$AI$167*_xlfn.NORM.DIST(BC$3,economics!$AK$2:$AK$167,economics!$AJ$2:$AJ$167,TRUE)),0)</f>
        <v>0</v>
      </c>
      <c r="BD10" s="68">
        <f t="array" ref="BD10">IF($D10,SUMPRODUCT((economics!$AG$2:$AG$167=$B10)*(economics!$D$2:$D$167="process")*economics!$AI$2:$AI$167*_xlfn.NORM.DIST(BD$3,economics!$AK$2:$AK$167,economics!$AJ$2:$AJ$167,TRUE)),0)</f>
        <v>0</v>
      </c>
      <c r="BE10" s="68">
        <f t="array" ref="BE10">IF($D10,SUMPRODUCT((economics!$AG$2:$AG$167=$B10)*(economics!$D$2:$D$167="process")*economics!$AI$2:$AI$167*_xlfn.NORM.DIST(BE$3,economics!$AK$2:$AK$167,economics!$AJ$2:$AJ$167,TRUE)),0)</f>
        <v>0</v>
      </c>
      <c r="BF10" s="68">
        <f t="array" ref="BF10">IF($D10,SUMPRODUCT((economics!$AG$2:$AG$167=$B10)*(economics!$D$2:$D$167="process")*economics!$AI$2:$AI$167*_xlfn.NORM.DIST(BF$3,economics!$AK$2:$AK$167,economics!$AJ$2:$AJ$167,TRUE)),0)</f>
        <v>0</v>
      </c>
      <c r="BG10" s="68">
        <f t="array" ref="BG10">IF($D10,SUMPRODUCT((economics!$AG$2:$AG$167=$B10)*(economics!$D$2:$D$167="process")*economics!$AI$2:$AI$167*_xlfn.NORM.DIST(BG$3,economics!$AK$2:$AK$167,economics!$AJ$2:$AJ$167,TRUE)),0)</f>
        <v>0</v>
      </c>
      <c r="BH10" s="68">
        <f t="array" ref="BH10">IF($D10,SUMPRODUCT((economics!$AG$2:$AG$167=$B10)*(economics!$D$2:$D$167="process")*economics!$AI$2:$AI$167*_xlfn.NORM.DIST(BH$3,economics!$AK$2:$AK$167,economics!$AJ$2:$AJ$167,TRUE)),0)</f>
        <v>0</v>
      </c>
      <c r="BI10" s="68">
        <f t="array" ref="BI10">IF($D10,SUMPRODUCT((economics!$AG$2:$AG$167=$B10)*(economics!$D$2:$D$167="process")*economics!$AI$2:$AI$167*_xlfn.NORM.DIST(BI$3,economics!$AK$2:$AK$167,economics!$AJ$2:$AJ$167,TRUE)),0)</f>
        <v>0</v>
      </c>
      <c r="BJ10" s="68">
        <f t="array" ref="BJ10">IF($D10,SUMPRODUCT((economics!$AG$2:$AG$167=$B10)*(economics!$D$2:$D$167="process")*economics!$AI$2:$AI$167*_xlfn.NORM.DIST(BJ$3,economics!$AK$2:$AK$167,economics!$AJ$2:$AJ$167,TRUE)),0)</f>
        <v>0</v>
      </c>
      <c r="BK10" s="68">
        <f t="array" ref="BK10">IF($D10,SUMPRODUCT((economics!$AG$2:$AG$167=$B10)*(economics!$D$2:$D$167="process")*economics!$AI$2:$AI$167*_xlfn.NORM.DIST(BK$3,economics!$AK$2:$AK$167,economics!$AJ$2:$AJ$167,TRUE)),0)</f>
        <v>0</v>
      </c>
      <c r="BL10" s="68">
        <f t="array" ref="BL10">IF($D10,SUMPRODUCT((economics!$AG$2:$AG$167=$B10)*(economics!$D$2:$D$167="process")*economics!$AI$2:$AI$167*_xlfn.NORM.DIST(BL$3,economics!$AK$2:$AK$167,economics!$AJ$2:$AJ$167,TRUE)),0)</f>
        <v>0</v>
      </c>
      <c r="BM10" s="68">
        <f t="array" ref="BM10">IF($D10,SUMPRODUCT((economics!$AG$2:$AG$167=$B10)*(economics!$D$2:$D$167="process")*economics!$AI$2:$AI$167*_xlfn.NORM.DIST(BM$3,economics!$AK$2:$AK$167,economics!$AJ$2:$AJ$167,TRUE)),0)</f>
        <v>0</v>
      </c>
      <c r="BN10" s="68">
        <f t="array" ref="BN10">IF($D10,SUMPRODUCT((economics!$AG$2:$AG$167=$B10)*(economics!$D$2:$D$167="process")*economics!$AI$2:$AI$167*_xlfn.NORM.DIST(BN$3,economics!$AK$2:$AK$167,economics!$AJ$2:$AJ$167,TRUE)),0)</f>
        <v>0</v>
      </c>
      <c r="BO10" s="68">
        <f t="array" ref="BO10">IF($D10,SUMPRODUCT((economics!$AG$2:$AG$167=$B10)*(economics!$D$2:$D$167="process")*economics!$AI$2:$AI$167*_xlfn.NORM.DIST(BO$3,economics!$AK$2:$AK$167,economics!$AJ$2:$AJ$167,TRUE)),0)</f>
        <v>0</v>
      </c>
      <c r="BP10" s="68">
        <f t="array" ref="BP10">IF($D10,SUMPRODUCT((economics!$AG$2:$AG$167=$B10)*(economics!$D$2:$D$167="process")*economics!$AI$2:$AI$167*_xlfn.NORM.DIST(BP$3,economics!$AK$2:$AK$167,economics!$AJ$2:$AJ$167,TRUE)),0)</f>
        <v>0</v>
      </c>
      <c r="BQ10" s="68">
        <f t="array" ref="BQ10">IF($D10,SUMPRODUCT((economics!$AG$2:$AG$167=$B10)*(economics!$D$2:$D$167="process")*economics!$AI$2:$AI$167*_xlfn.NORM.DIST(BQ$3,economics!$AK$2:$AK$167,economics!$AJ$2:$AJ$167,TRUE)),0)</f>
        <v>0</v>
      </c>
      <c r="BR10" s="68">
        <f t="array" ref="BR10">IF($D10,SUMPRODUCT((economics!$AG$2:$AG$167=$B10)*(economics!$D$2:$D$167="process")*economics!$AI$2:$AI$167*_xlfn.NORM.DIST(BR$3,economics!$AK$2:$AK$167,economics!$AJ$2:$AJ$167,TRUE)),0)</f>
        <v>0</v>
      </c>
      <c r="BS10" s="68">
        <f t="array" ref="BS10">IF($D10,SUMPRODUCT((economics!$AG$2:$AG$167=$B10)*(economics!$D$2:$D$167="process")*economics!$AI$2:$AI$167*_xlfn.NORM.DIST(BS$3,economics!$AK$2:$AK$167,economics!$AJ$2:$AJ$167,TRUE)),0)</f>
        <v>0</v>
      </c>
      <c r="BT10" s="68">
        <f t="array" ref="BT10">IF($D10,SUMPRODUCT((economics!$AG$2:$AG$167=$B10)*(economics!$D$2:$D$167="process")*economics!$AI$2:$AI$167*_xlfn.NORM.DIST(BT$3,economics!$AK$2:$AK$167,economics!$AJ$2:$AJ$167,TRUE)),0)</f>
        <v>0</v>
      </c>
      <c r="BU10" s="68">
        <f t="array" ref="BU10">IF($D10,SUMPRODUCT((economics!$AG$2:$AG$167=$B10)*(economics!$D$2:$D$167="process")*economics!$AI$2:$AI$167*_xlfn.NORM.DIST(BU$3,economics!$AK$2:$AK$167,economics!$AJ$2:$AJ$167,TRUE)),0)</f>
        <v>0</v>
      </c>
      <c r="BV10" s="68">
        <f t="array" ref="BV10">IF($D10,SUMPRODUCT((economics!$AG$2:$AG$167=$B10)*(economics!$D$2:$D$167="process")*economics!$AI$2:$AI$167*_xlfn.NORM.DIST(BV$3,economics!$AK$2:$AK$167,economics!$AJ$2:$AJ$167,TRUE)),0)</f>
        <v>0</v>
      </c>
      <c r="BW10" s="68">
        <f t="array" ref="BW10">IF($D10,SUMPRODUCT((economics!$AG$2:$AG$167=$B10)*(economics!$D$2:$D$167="process")*economics!$AI$2:$AI$167*_xlfn.NORM.DIST(BW$3,economics!$AK$2:$AK$167,economics!$AJ$2:$AJ$167,TRUE)),0)</f>
        <v>0</v>
      </c>
      <c r="BX10" s="68">
        <f t="array" ref="BX10">IF($D10,SUMPRODUCT((economics!$AG$2:$AG$167=$B10)*(economics!$D$2:$D$167="process")*economics!$AI$2:$AI$167*_xlfn.NORM.DIST(BX$3,economics!$AK$2:$AK$167,economics!$AJ$2:$AJ$167,TRUE)),0)</f>
        <v>0</v>
      </c>
      <c r="BY10" s="68">
        <f t="array" ref="BY10">IF($D10,SUMPRODUCT((economics!$AG$2:$AG$167=$B10)*(economics!$D$2:$D$167="process")*economics!$AI$2:$AI$167*_xlfn.NORM.DIST(BY$3,economics!$AK$2:$AK$167,economics!$AJ$2:$AJ$167,TRUE)),0)</f>
        <v>0</v>
      </c>
      <c r="BZ10" s="68">
        <f t="array" ref="BZ10">IF($D10,SUMPRODUCT((economics!$AG$2:$AG$167=$B10)*(economics!$D$2:$D$167="process")*economics!$AI$2:$AI$167*_xlfn.NORM.DIST(BZ$3,economics!$AK$2:$AK$167,economics!$AJ$2:$AJ$167,TRUE)),0)</f>
        <v>0</v>
      </c>
      <c r="CA10" s="68">
        <f t="array" ref="CA10">IF($D10,SUMPRODUCT((economics!$AG$2:$AG$167=$B10)*(economics!$D$2:$D$167="process")*economics!$AI$2:$AI$167*_xlfn.NORM.DIST(CA$3,economics!$AK$2:$AK$167,economics!$AJ$2:$AJ$167,TRUE)),0)</f>
        <v>0</v>
      </c>
      <c r="CB10" s="68">
        <f t="array" ref="CB10">IF($D10,SUMPRODUCT((economics!$AG$2:$AG$167=$B10)*(economics!$D$2:$D$167="process")*economics!$AI$2:$AI$167*_xlfn.NORM.DIST(CB$3,economics!$AK$2:$AK$167,economics!$AJ$2:$AJ$167,TRUE)),0)</f>
        <v>0</v>
      </c>
      <c r="CC10" s="68">
        <f t="array" ref="CC10">IF($D10,SUMPRODUCT((economics!$AG$2:$AG$167=$B10)*(economics!$D$2:$D$167="process")*economics!$AI$2:$AI$167*_xlfn.NORM.DIST(CC$3,economics!$AK$2:$AK$167,economics!$AJ$2:$AJ$167,TRUE)),0)</f>
        <v>0</v>
      </c>
      <c r="CD10" s="68">
        <f t="array" ref="CD10">IF($D10,SUMPRODUCT((economics!$AG$2:$AG$167=$B10)*(economics!$D$2:$D$167="process")*economics!$AI$2:$AI$167*_xlfn.NORM.DIST(CD$3,economics!$AK$2:$AK$167,economics!$AJ$2:$AJ$167,TRUE)),0)</f>
        <v>0</v>
      </c>
      <c r="CE10" s="68">
        <f t="array" ref="CE10">IF($D10,SUMPRODUCT((economics!$AG$2:$AG$167=$B10)*(economics!$D$2:$D$167="process")*economics!$AI$2:$AI$167*_xlfn.NORM.DIST(CE$3,economics!$AK$2:$AK$167,economics!$AJ$2:$AJ$167,TRUE)),0)</f>
        <v>0</v>
      </c>
      <c r="CF10" s="68">
        <f t="array" ref="CF10">IF($D10,SUMPRODUCT((economics!$AG$2:$AG$167=$B10)*(economics!$D$2:$D$167="process")*economics!$AI$2:$AI$167*_xlfn.NORM.DIST(CF$3,economics!$AK$2:$AK$167,economics!$AJ$2:$AJ$167,TRUE)),0)</f>
        <v>0</v>
      </c>
      <c r="CG10" s="68">
        <f t="array" ref="CG10">IF($D10,SUMPRODUCT((economics!$AG$2:$AG$167=$B10)*(economics!$D$2:$D$167="process")*economics!$AI$2:$AI$167*_xlfn.NORM.DIST(CG$3,economics!$AK$2:$AK$167,economics!$AJ$2:$AJ$167,TRUE)),0)</f>
        <v>0</v>
      </c>
      <c r="CH10" s="68">
        <f t="array" ref="CH10">IF($D10,SUMPRODUCT((economics!$AG$2:$AG$167=$B10)*(economics!$D$2:$D$167="process")*economics!$AI$2:$AI$167*_xlfn.NORM.DIST(CH$3,economics!$AK$2:$AK$167,economics!$AJ$2:$AJ$167,TRUE)),0)</f>
        <v>0</v>
      </c>
    </row>
    <row r="11" spans="1:86" x14ac:dyDescent="0.35">
      <c r="A11" t="str">
        <f>WHRPbI!A9</f>
        <v>pulp paper and printing 17T18</v>
      </c>
      <c r="B11" t="s">
        <v>640</v>
      </c>
      <c r="C11" s="68">
        <f>WHRPbI!B9</f>
        <v>5.2623494992685933E-2</v>
      </c>
      <c r="D11" t="b">
        <f>ISNUMBER(MATCH($B11,'energy base (MECS)'!$K$4:$K$9,0))</f>
        <v>1</v>
      </c>
      <c r="E11" s="68">
        <f t="array" ref="E11">IF($D11,SUMPRODUCT((economics!$AG$2:$AG$167=$B11)*(economics!$D$2:$D$167="process")*economics!$AI$2:$AI$167*_xlfn.NORM.DIST(E$3,economics!$AK$2:$AK$167,economics!$AJ$2:$AJ$167,TRUE)),0)</f>
        <v>1.1899699437200977E-5</v>
      </c>
      <c r="F11" s="68">
        <f t="array" ref="F11">IF($D11,SUMPRODUCT((economics!$AG$2:$AG$167=$B11)*(economics!$D$2:$D$167="process")*economics!$AI$2:$AI$167*_xlfn.NORM.DIST(F$3,economics!$AK$2:$AK$167,economics!$AJ$2:$AJ$167,TRUE)),0)</f>
        <v>6.4179342269837659E-5</v>
      </c>
      <c r="G11" s="68">
        <f t="array" ref="G11">IF($D11,SUMPRODUCT((economics!$AG$2:$AG$167=$B11)*(economics!$D$2:$D$167="process")*economics!$AI$2:$AI$167*_xlfn.NORM.DIST(G$3,economics!$AK$2:$AK$167,economics!$AJ$2:$AJ$167,TRUE)),0)</f>
        <v>3.3158926423525127E-4</v>
      </c>
      <c r="H11" s="68">
        <f t="array" ref="H11">IF($D11,SUMPRODUCT((economics!$AG$2:$AG$167=$B11)*(economics!$D$2:$D$167="process")*economics!$AI$2:$AI$167*_xlfn.NORM.DIST(H$3,economics!$AK$2:$AK$167,economics!$AJ$2:$AJ$167,TRUE)),0)</f>
        <v>1.2760804658629543E-3</v>
      </c>
      <c r="I11" s="68">
        <f t="array" ref="I11">IF($D11,SUMPRODUCT((economics!$AG$2:$AG$167=$B11)*(economics!$D$2:$D$167="process")*economics!$AI$2:$AI$167*_xlfn.NORM.DIST(I$3,economics!$AK$2:$AK$167,economics!$AJ$2:$AJ$167,TRUE)),0)</f>
        <v>3.5446450898724219E-3</v>
      </c>
      <c r="J11" s="68">
        <f t="array" ref="J11">IF($D11,SUMPRODUCT((economics!$AG$2:$AG$167=$B11)*(economics!$D$2:$D$167="process")*economics!$AI$2:$AI$167*_xlfn.NORM.DIST(J$3,economics!$AK$2:$AK$167,economics!$AJ$2:$AJ$167,TRUE)),0)</f>
        <v>7.2409194773521805E-3</v>
      </c>
      <c r="K11" s="68">
        <f t="array" ref="K11">IF($D11,SUMPRODUCT((economics!$AG$2:$AG$167=$B11)*(economics!$D$2:$D$167="process")*economics!$AI$2:$AI$167*_xlfn.NORM.DIST(K$3,economics!$AK$2:$AK$167,economics!$AJ$2:$AJ$167,TRUE)),0)</f>
        <v>1.1325263431320561E-2</v>
      </c>
      <c r="L11" s="68">
        <f t="array" ref="L11">IF($D11,SUMPRODUCT((economics!$AG$2:$AG$167=$B11)*(economics!$D$2:$D$167="process")*economics!$AI$2:$AI$167*_xlfn.NORM.DIST(L$3,economics!$AK$2:$AK$167,economics!$AJ$2:$AJ$167,TRUE)),0)</f>
        <v>1.4387412471071347E-2</v>
      </c>
      <c r="M11" s="68">
        <f t="array" ref="M11">IF($D11,SUMPRODUCT((economics!$AG$2:$AG$167=$B11)*(economics!$D$2:$D$167="process")*economics!$AI$2:$AI$167*_xlfn.NORM.DIST(M$3,economics!$AK$2:$AK$167,economics!$AJ$2:$AJ$167,TRUE)),0)</f>
        <v>1.5948682552383665E-2</v>
      </c>
      <c r="N11" s="68">
        <f t="array" ref="N11">IF($D11,SUMPRODUCT((economics!$AG$2:$AG$167=$B11)*(economics!$D$2:$D$167="process")*economics!$AI$2:$AI$167*_xlfn.NORM.DIST(N$3,economics!$AK$2:$AK$167,economics!$AJ$2:$AJ$167,TRUE)),0)</f>
        <v>1.6496984422904745E-2</v>
      </c>
      <c r="O11" s="68">
        <f t="array" ref="O11">IF($D11,SUMPRODUCT((economics!$AG$2:$AG$167=$B11)*(economics!$D$2:$D$167="process")*economics!$AI$2:$AI$167*_xlfn.NORM.DIST(O$3,economics!$AK$2:$AK$167,economics!$AJ$2:$AJ$167,TRUE)),0)</f>
        <v>1.6641078570375605E-2</v>
      </c>
      <c r="P11" s="68">
        <f t="array" ref="P11">IF($D11,SUMPRODUCT((economics!$AG$2:$AG$167=$B11)*(economics!$D$2:$D$167="process")*economics!$AI$2:$AI$167*_xlfn.NORM.DIST(P$3,economics!$AK$2:$AK$167,economics!$AJ$2:$AJ$167,TRUE)),0)</f>
        <v>1.6685950421245314E-2</v>
      </c>
      <c r="Q11" s="68">
        <f t="array" ref="Q11">IF($D11,SUMPRODUCT((economics!$AG$2:$AG$167=$B11)*(economics!$D$2:$D$167="process")*economics!$AI$2:$AI$167*_xlfn.NORM.DIST(Q$3,economics!$AK$2:$AK$167,economics!$AJ$2:$AJ$167,TRUE)),0)</f>
        <v>1.6719576468547128E-2</v>
      </c>
      <c r="R11" s="68">
        <f t="array" ref="R11">IF($D11,SUMPRODUCT((economics!$AG$2:$AG$167=$B11)*(economics!$D$2:$D$167="process")*economics!$AI$2:$AI$167*_xlfn.NORM.DIST(R$3,economics!$AK$2:$AK$167,economics!$AJ$2:$AJ$167,TRUE)),0)</f>
        <v>1.6758595399346449E-2</v>
      </c>
      <c r="S11" s="68">
        <f t="array" ref="S11">IF($D11,SUMPRODUCT((economics!$AG$2:$AG$167=$B11)*(economics!$D$2:$D$167="process")*economics!$AI$2:$AI$167*_xlfn.NORM.DIST(S$3,economics!$AK$2:$AK$167,economics!$AJ$2:$AJ$167,TRUE)),0)</f>
        <v>1.680602451666861E-2</v>
      </c>
      <c r="T11" s="68">
        <f t="array" ref="T11">IF($D11,SUMPRODUCT((economics!$AG$2:$AG$167=$B11)*(economics!$D$2:$D$167="process")*economics!$AI$2:$AI$167*_xlfn.NORM.DIST(T$3,economics!$AK$2:$AK$167,economics!$AJ$2:$AJ$167,TRUE)),0)</f>
        <v>1.6863309474744546E-2</v>
      </c>
      <c r="U11" s="68">
        <f t="array" ref="U11">IF($D11,SUMPRODUCT((economics!$AG$2:$AG$167=$B11)*(economics!$D$2:$D$167="process")*economics!$AI$2:$AI$167*_xlfn.NORM.DIST(U$3,economics!$AK$2:$AK$167,economics!$AJ$2:$AJ$167,TRUE)),0)</f>
        <v>1.693181952744903E-2</v>
      </c>
      <c r="V11" s="68">
        <f t="array" ref="V11">IF($D11,SUMPRODUCT((economics!$AG$2:$AG$167=$B11)*(economics!$D$2:$D$167="process")*economics!$AI$2:$AI$167*_xlfn.NORM.DIST(V$3,economics!$AK$2:$AK$167,economics!$AJ$2:$AJ$167,TRUE)),0)</f>
        <v>1.7012935114468598E-2</v>
      </c>
      <c r="W11" s="68">
        <f t="array" ref="W11">IF($D11,SUMPRODUCT((economics!$AG$2:$AG$167=$B11)*(economics!$D$2:$D$167="process")*economics!$AI$2:$AI$167*_xlfn.NORM.DIST(W$3,economics!$AK$2:$AK$167,economics!$AJ$2:$AJ$167,TRUE)),0)</f>
        <v>1.7108013656816676E-2</v>
      </c>
      <c r="X11" s="68">
        <f t="array" ref="X11">IF($D11,SUMPRODUCT((economics!$AG$2:$AG$167=$B11)*(economics!$D$2:$D$167="process")*economics!$AI$2:$AI$167*_xlfn.NORM.DIST(X$3,economics!$AK$2:$AK$167,economics!$AJ$2:$AJ$167,TRUE)),0)</f>
        <v>1.7218344362649511E-2</v>
      </c>
      <c r="Y11" s="68">
        <f t="array" ref="Y11">IF($D11,SUMPRODUCT((economics!$AG$2:$AG$167=$B11)*(economics!$D$2:$D$167="process")*economics!$AI$2:$AI$167*_xlfn.NORM.DIST(Y$3,economics!$AK$2:$AK$167,economics!$AJ$2:$AJ$167,TRUE)),0)</f>
        <v>1.7345099929311353E-2</v>
      </c>
      <c r="Z11" s="68">
        <f t="array" ref="Z11">IF($D11,SUMPRODUCT((economics!$AG$2:$AG$167=$B11)*(economics!$D$2:$D$167="process")*economics!$AI$2:$AI$167*_xlfn.NORM.DIST(Z$3,economics!$AK$2:$AK$167,economics!$AJ$2:$AJ$167,TRUE)),0)</f>
        <v>1.7489287756485169E-2</v>
      </c>
      <c r="AA11" s="68">
        <f t="array" ref="AA11">IF($D11,SUMPRODUCT((economics!$AG$2:$AG$167=$B11)*(economics!$D$2:$D$167="process")*economics!$AI$2:$AI$167*_xlfn.NORM.DIST(AA$3,economics!$AK$2:$AK$167,economics!$AJ$2:$AJ$167,TRUE)),0)</f>
        <v>1.7651703342870566E-2</v>
      </c>
      <c r="AB11" s="68">
        <f t="array" ref="AB11">IF($D11,SUMPRODUCT((economics!$AG$2:$AG$167=$B11)*(economics!$D$2:$D$167="process")*economics!$AI$2:$AI$167*_xlfn.NORM.DIST(AB$3,economics!$AK$2:$AK$167,economics!$AJ$2:$AJ$167,TRUE)),0)</f>
        <v>1.7832888583349877E-2</v>
      </c>
      <c r="AC11" s="68">
        <f t="array" ref="AC11">IF($D11,SUMPRODUCT((economics!$AG$2:$AG$167=$B11)*(economics!$D$2:$D$167="process")*economics!$AI$2:$AI$167*_xlfn.NORM.DIST(AC$3,economics!$AK$2:$AK$167,economics!$AJ$2:$AJ$167,TRUE)),0)</f>
        <v>1.8033097502649996E-2</v>
      </c>
      <c r="AD11" s="68">
        <f t="array" ref="AD11">IF($D11,SUMPRODUCT((economics!$AG$2:$AG$167=$B11)*(economics!$D$2:$D$167="process")*economics!$AI$2:$AI$167*_xlfn.NORM.DIST(AD$3,economics!$AK$2:$AK$167,economics!$AJ$2:$AJ$167,TRUE)),0)</f>
        <v>1.8252271557800868E-2</v>
      </c>
      <c r="AE11" s="68">
        <f t="array" ref="AE11">IF($D11,SUMPRODUCT((economics!$AG$2:$AG$167=$B11)*(economics!$D$2:$D$167="process")*economics!$AI$2:$AI$167*_xlfn.NORM.DIST(AE$3,economics!$AK$2:$AK$167,economics!$AJ$2:$AJ$167,TRUE)),0)</f>
        <v>1.8490026049392136E-2</v>
      </c>
      <c r="AF11" s="68">
        <f t="array" ref="AF11">IF($D11,SUMPRODUCT((economics!$AG$2:$AG$167=$B11)*(economics!$D$2:$D$167="process")*economics!$AI$2:$AI$167*_xlfn.NORM.DIST(AF$3,economics!$AK$2:$AK$167,economics!$AJ$2:$AJ$167,TRUE)),0)</f>
        <v>1.8745648458028466E-2</v>
      </c>
      <c r="AG11" s="68">
        <f t="array" ref="AG11">IF($D11,SUMPRODUCT((economics!$AG$2:$AG$167=$B11)*(economics!$D$2:$D$167="process")*economics!$AI$2:$AI$167*_xlfn.NORM.DIST(AG$3,economics!$AK$2:$AK$167,economics!$AJ$2:$AJ$167,TRUE)),0)</f>
        <v>1.9018108740317397E-2</v>
      </c>
      <c r="AH11" s="68">
        <f t="array" ref="AH11">IF($D11,SUMPRODUCT((economics!$AG$2:$AG$167=$B11)*(economics!$D$2:$D$167="process")*economics!$AI$2:$AI$167*_xlfn.NORM.DIST(AH$3,economics!$AK$2:$AK$167,economics!$AJ$2:$AJ$167,TRUE)),0)</f>
        <v>1.9306080856635457E-2</v>
      </c>
      <c r="AI11" s="68">
        <f t="array" ref="AI11">IF($D11,SUMPRODUCT((economics!$AG$2:$AG$167=$B11)*(economics!$D$2:$D$167="process")*economics!$AI$2:$AI$167*_xlfn.NORM.DIST(AI$3,economics!$AK$2:$AK$167,economics!$AJ$2:$AJ$167,TRUE)),0)</f>
        <v>1.9607974134206195E-2</v>
      </c>
      <c r="AJ11" s="68">
        <f t="array" ref="AJ11">IF($D11,SUMPRODUCT((economics!$AG$2:$AG$167=$B11)*(economics!$D$2:$D$167="process")*economics!$AI$2:$AI$167*_xlfn.NORM.DIST(AJ$3,economics!$AK$2:$AK$167,economics!$AJ$2:$AJ$167,TRUE)),0)</f>
        <v>1.9921972552481022E-2</v>
      </c>
      <c r="AK11" s="68">
        <f t="array" ref="AK11">IF($D11,SUMPRODUCT((economics!$AG$2:$AG$167=$B11)*(economics!$D$2:$D$167="process")*economics!$AI$2:$AI$167*_xlfn.NORM.DIST(AK$3,economics!$AK$2:$AK$167,economics!$AJ$2:$AJ$167,TRUE)),0)</f>
        <v>2.0246079710753775E-2</v>
      </c>
      <c r="AL11" s="68">
        <f t="array" ref="AL11">IF($D11,SUMPRODUCT((economics!$AG$2:$AG$167=$B11)*(economics!$D$2:$D$167="process")*economics!$AI$2:$AI$167*_xlfn.NORM.DIST(AL$3,economics!$AK$2:$AK$167,economics!$AJ$2:$AJ$167,TRUE)),0)</f>
        <v>2.0578167112995031E-2</v>
      </c>
      <c r="AM11" s="68">
        <f t="array" ref="AM11">IF($D11,SUMPRODUCT((economics!$AG$2:$AG$167=$B11)*(economics!$D$2:$D$167="process")*economics!$AI$2:$AI$167*_xlfn.NORM.DIST(AM$3,economics!$AK$2:$AK$167,economics!$AJ$2:$AJ$167,TRUE)),0)</f>
        <v>2.0916023470763385E-2</v>
      </c>
      <c r="AN11" s="68">
        <f t="array" ref="AN11">IF($D11,SUMPRODUCT((economics!$AG$2:$AG$167=$B11)*(economics!$D$2:$D$167="process")*economics!$AI$2:$AI$167*_xlfn.NORM.DIST(AN$3,economics!$AK$2:$AK$167,economics!$AJ$2:$AJ$167,TRUE)),0)</f>
        <v>2.1257402950707813E-2</v>
      </c>
      <c r="AO11" s="68">
        <f t="array" ref="AO11">IF($D11,SUMPRODUCT((economics!$AG$2:$AG$167=$B11)*(economics!$D$2:$D$167="process")*economics!$AI$2:$AI$167*_xlfn.NORM.DIST(AO$3,economics!$AK$2:$AK$167,economics!$AJ$2:$AJ$167,TRUE)),0)</f>
        <v>2.1600070634442983E-2</v>
      </c>
      <c r="AP11" s="68">
        <f t="array" ref="AP11">IF($D11,SUMPRODUCT((economics!$AG$2:$AG$167=$B11)*(economics!$D$2:$D$167="process")*economics!$AI$2:$AI$167*_xlfn.NORM.DIST(AP$3,economics!$AK$2:$AK$167,economics!$AJ$2:$AJ$167,TRUE)),0)</f>
        <v>2.194184386571317E-2</v>
      </c>
      <c r="AQ11" s="68">
        <f t="array" ref="AQ11">IF($D11,SUMPRODUCT((economics!$AG$2:$AG$167=$B11)*(economics!$D$2:$D$167="process")*economics!$AI$2:$AI$167*_xlfn.NORM.DIST(AQ$3,economics!$AK$2:$AK$167,economics!$AJ$2:$AJ$167,TRUE)),0)</f>
        <v>2.2280628584629078E-2</v>
      </c>
      <c r="AR11" s="68">
        <f t="array" ref="AR11">IF($D11,SUMPRODUCT((economics!$AG$2:$AG$167=$B11)*(economics!$D$2:$D$167="process")*economics!$AI$2:$AI$167*_xlfn.NORM.DIST(AR$3,economics!$AK$2:$AK$167,economics!$AJ$2:$AJ$167,TRUE)),0)</f>
        <v>2.2614450150533288E-2</v>
      </c>
      <c r="AS11" s="68">
        <f t="array" ref="AS11">IF($D11,SUMPRODUCT((economics!$AG$2:$AG$167=$B11)*(economics!$D$2:$D$167="process")*economics!$AI$2:$AI$167*_xlfn.NORM.DIST(AS$3,economics!$AK$2:$AK$167,economics!$AJ$2:$AJ$167,TRUE)),0)</f>
        <v>2.2941478503740446E-2</v>
      </c>
      <c r="AT11" s="68">
        <f t="array" ref="AT11">IF($D11,SUMPRODUCT((economics!$AG$2:$AG$167=$B11)*(economics!$D$2:$D$167="process")*economics!$AI$2:$AI$167*_xlfn.NORM.DIST(AT$3,economics!$AK$2:$AK$167,economics!$AJ$2:$AJ$167,TRUE)),0)</f>
        <v>2.3260047794141842E-2</v>
      </c>
      <c r="AU11" s="68">
        <f t="array" ref="AU11">IF($D11,SUMPRODUCT((economics!$AG$2:$AG$167=$B11)*(economics!$D$2:$D$167="process")*economics!$AI$2:$AI$167*_xlfn.NORM.DIST(AU$3,economics!$AK$2:$AK$167,economics!$AJ$2:$AJ$167,TRUE)),0)</f>
        <v>2.3568670805029265E-2</v>
      </c>
      <c r="AV11" s="68">
        <f t="array" ref="AV11">IF($D11,SUMPRODUCT((economics!$AG$2:$AG$167=$B11)*(economics!$D$2:$D$167="process")*economics!$AI$2:$AI$167*_xlfn.NORM.DIST(AV$3,economics!$AK$2:$AK$167,economics!$AJ$2:$AJ$167,TRUE)),0)</f>
        <v>2.3866048626409071E-2</v>
      </c>
      <c r="AW11" s="68">
        <f t="array" ref="AW11">IF($D11,SUMPRODUCT((economics!$AG$2:$AG$167=$B11)*(economics!$D$2:$D$167="process")*economics!$AI$2:$AI$167*_xlfn.NORM.DIST(AW$3,economics!$AK$2:$AK$167,economics!$AJ$2:$AJ$167,TRUE)),0)</f>
        <v>2.4151076093092881E-2</v>
      </c>
      <c r="AX11" s="68">
        <f t="array" ref="AX11">IF($D11,SUMPRODUCT((economics!$AG$2:$AG$167=$B11)*(economics!$D$2:$D$167="process")*economics!$AI$2:$AI$167*_xlfn.NORM.DIST(AX$3,economics!$AK$2:$AK$167,economics!$AJ$2:$AJ$167,TRUE)),0)</f>
        <v>2.4422843512313795E-2</v>
      </c>
      <c r="AY11" s="68">
        <f t="array" ref="AY11">IF($D11,SUMPRODUCT((economics!$AG$2:$AG$167=$B11)*(economics!$D$2:$D$167="process")*economics!$AI$2:$AI$167*_xlfn.NORM.DIST(AY$3,economics!$AK$2:$AK$167,economics!$AJ$2:$AJ$167,TRUE)),0)</f>
        <v>2.4680635178246126E-2</v>
      </c>
      <c r="AZ11" s="68">
        <f t="array" ref="AZ11">IF($D11,SUMPRODUCT((economics!$AG$2:$AG$167=$B11)*(economics!$D$2:$D$167="process")*economics!$AI$2:$AI$167*_xlfn.NORM.DIST(AZ$3,economics!$AK$2:$AK$167,economics!$AJ$2:$AJ$167,TRUE)),0)</f>
        <v>2.4923925120863624E-2</v>
      </c>
      <c r="BA11" s="68">
        <f t="array" ref="BA11">IF($D11,SUMPRODUCT((economics!$AG$2:$AG$167=$B11)*(economics!$D$2:$D$167="process")*economics!$AI$2:$AI$167*_xlfn.NORM.DIST(BA$3,economics!$AK$2:$AK$167,economics!$AJ$2:$AJ$167,TRUE)),0)</f>
        <v>2.5152370476667268E-2</v>
      </c>
      <c r="BB11" s="68">
        <f t="array" ref="BB11">IF($D11,SUMPRODUCT((economics!$AG$2:$AG$167=$B11)*(economics!$D$2:$D$167="process")*economics!$AI$2:$AI$167*_xlfn.NORM.DIST(BB$3,economics!$AK$2:$AK$167,economics!$AJ$2:$AJ$167,TRUE)),0)</f>
        <v>2.5365802809254642E-2</v>
      </c>
      <c r="BC11" s="68">
        <f t="array" ref="BC11">IF($D11,SUMPRODUCT((economics!$AG$2:$AG$167=$B11)*(economics!$D$2:$D$167="process")*economics!$AI$2:$AI$167*_xlfn.NORM.DIST(BC$3,economics!$AK$2:$AK$167,economics!$AJ$2:$AJ$167,TRUE)),0)</f>
        <v>2.5564217656206152E-2</v>
      </c>
      <c r="BD11" s="68">
        <f t="array" ref="BD11">IF($D11,SUMPRODUCT((economics!$AG$2:$AG$167=$B11)*(economics!$D$2:$D$167="process")*economics!$AI$2:$AI$167*_xlfn.NORM.DIST(BD$3,economics!$AK$2:$AK$167,economics!$AJ$2:$AJ$167,TRUE)),0)</f>
        <v>2.5747762540414436E-2</v>
      </c>
      <c r="BE11" s="68">
        <f t="array" ref="BE11">IF($D11,SUMPRODUCT((economics!$AG$2:$AG$167=$B11)*(economics!$D$2:$D$167="process")*economics!$AI$2:$AI$167*_xlfn.NORM.DIST(BE$3,economics!$AK$2:$AK$167,economics!$AJ$2:$AJ$167,TRUE)),0)</f>
        <v>2.5916723661321847E-2</v>
      </c>
      <c r="BF11" s="68">
        <f t="array" ref="BF11">IF($D11,SUMPRODUCT((economics!$AG$2:$AG$167=$B11)*(economics!$D$2:$D$167="process")*economics!$AI$2:$AI$167*_xlfn.NORM.DIST(BF$3,economics!$AK$2:$AK$167,economics!$AJ$2:$AJ$167,TRUE)),0)</f>
        <v>2.6071511474736436E-2</v>
      </c>
      <c r="BG11" s="68">
        <f t="array" ref="BG11">IF($D11,SUMPRODUCT((economics!$AG$2:$AG$167=$B11)*(economics!$D$2:$D$167="process")*economics!$AI$2:$AI$167*_xlfn.NORM.DIST(BG$3,economics!$AK$2:$AK$167,economics!$AJ$2:$AJ$167,TRUE)),0)</f>
        <v>2.6212645377066947E-2</v>
      </c>
      <c r="BH11" s="68">
        <f t="array" ref="BH11">IF($D11,SUMPRODUCT((economics!$AG$2:$AG$167=$B11)*(economics!$D$2:$D$167="process")*economics!$AI$2:$AI$167*_xlfn.NORM.DIST(BH$3,economics!$AK$2:$AK$167,economics!$AJ$2:$AJ$167,TRUE)),0)</f>
        <v>2.6340737727362638E-2</v>
      </c>
      <c r="BI11" s="68">
        <f t="array" ref="BI11">IF($D11,SUMPRODUCT((economics!$AG$2:$AG$167=$B11)*(economics!$D$2:$D$167="process")*economics!$AI$2:$AI$167*_xlfn.NORM.DIST(BI$3,economics!$AK$2:$AK$167,economics!$AJ$2:$AJ$167,TRUE)),0)</f>
        <v>2.6456477463699474E-2</v>
      </c>
      <c r="BJ11" s="68">
        <f t="array" ref="BJ11">IF($D11,SUMPRODUCT((economics!$AG$2:$AG$167=$B11)*(economics!$D$2:$D$167="process")*economics!$AI$2:$AI$167*_xlfn.NORM.DIST(BJ$3,economics!$AK$2:$AK$167,economics!$AJ$2:$AJ$167,TRUE)),0)</f>
        <v>2.6560613593890961E-2</v>
      </c>
      <c r="BK11" s="68">
        <f t="array" ref="BK11">IF($D11,SUMPRODUCT((economics!$AG$2:$AG$167=$B11)*(economics!$D$2:$D$167="process")*economics!$AI$2:$AI$167*_xlfn.NORM.DIST(BK$3,economics!$AK$2:$AK$167,economics!$AJ$2:$AJ$167,TRUE)),0)</f>
        <v>2.6653938858978703E-2</v>
      </c>
      <c r="BL11" s="68">
        <f t="array" ref="BL11">IF($D11,SUMPRODUCT((economics!$AG$2:$AG$167=$B11)*(economics!$D$2:$D$167="process")*economics!$AI$2:$AI$167*_xlfn.NORM.DIST(BL$3,economics!$AK$2:$AK$167,economics!$AJ$2:$AJ$167,TRUE)),0)</f>
        <v>2.6737273876947458E-2</v>
      </c>
      <c r="BM11" s="68">
        <f t="array" ref="BM11">IF($D11,SUMPRODUCT((economics!$AG$2:$AG$167=$B11)*(economics!$D$2:$D$167="process")*economics!$AI$2:$AI$167*_xlfn.NORM.DIST(BM$3,economics!$AK$2:$AK$167,economics!$AJ$2:$AJ$167,TRUE)),0)</f>
        <v>2.6811452070315211E-2</v>
      </c>
      <c r="BN11" s="68">
        <f t="array" ref="BN11">IF($D11,SUMPRODUCT((economics!$AG$2:$AG$167=$B11)*(economics!$D$2:$D$167="process")*economics!$AI$2:$AI$167*_xlfn.NORM.DIST(BN$3,economics!$AK$2:$AK$167,economics!$AJ$2:$AJ$167,TRUE)),0)</f>
        <v>2.687730566294292E-2</v>
      </c>
      <c r="BO11" s="68">
        <f t="array" ref="BO11">IF($D11,SUMPRODUCT((economics!$AG$2:$AG$167=$B11)*(economics!$D$2:$D$167="process")*economics!$AI$2:$AI$167*_xlfn.NORM.DIST(BO$3,economics!$AK$2:$AK$167,economics!$AJ$2:$AJ$167,TRUE)),0)</f>
        <v>2.693565299856196E-2</v>
      </c>
      <c r="BP11" s="68">
        <f t="array" ref="BP11">IF($D11,SUMPRODUCT((economics!$AG$2:$AG$167=$B11)*(economics!$D$2:$D$167="process")*economics!$AI$2:$AI$167*_xlfn.NORM.DIST(BP$3,economics!$AK$2:$AK$167,economics!$AJ$2:$AJ$167,TRUE)),0)</f>
        <v>2.6987287387707955E-2</v>
      </c>
      <c r="BQ11" s="68">
        <f t="array" ref="BQ11">IF($D11,SUMPRODUCT((economics!$AG$2:$AG$167=$B11)*(economics!$D$2:$D$167="process")*economics!$AI$2:$AI$167*_xlfn.NORM.DIST(BQ$3,economics!$AK$2:$AK$167,economics!$AJ$2:$AJ$167,TRUE)),0)</f>
        <v>2.7032967633882132E-2</v>
      </c>
      <c r="BR11" s="68">
        <f t="array" ref="BR11">IF($D11,SUMPRODUCT((economics!$AG$2:$AG$167=$B11)*(economics!$D$2:$D$167="process")*economics!$AI$2:$AI$167*_xlfn.NORM.DIST(BR$3,economics!$AK$2:$AK$167,economics!$AJ$2:$AJ$167,TRUE)),0)</f>
        <v>2.7073410327653404E-2</v>
      </c>
      <c r="BS11" s="68">
        <f t="array" ref="BS11">IF($D11,SUMPRODUCT((economics!$AG$2:$AG$167=$B11)*(economics!$D$2:$D$167="process")*economics!$AI$2:$AI$167*_xlfn.NORM.DIST(BS$3,economics!$AK$2:$AK$167,economics!$AJ$2:$AJ$167,TRUE)),0)</f>
        <v>2.7109283933315652E-2</v>
      </c>
      <c r="BT11" s="68">
        <f t="array" ref="BT11">IF($D11,SUMPRODUCT((economics!$AG$2:$AG$167=$B11)*(economics!$D$2:$D$167="process")*economics!$AI$2:$AI$167*_xlfn.NORM.DIST(BT$3,economics!$AK$2:$AK$167,economics!$AJ$2:$AJ$167,TRUE)),0)</f>
        <v>2.7141204630826476E-2</v>
      </c>
      <c r="BU11" s="68">
        <f t="array" ref="BU11">IF($D11,SUMPRODUCT((economics!$AG$2:$AG$167=$B11)*(economics!$D$2:$D$167="process")*economics!$AI$2:$AI$167*_xlfn.NORM.DIST(BU$3,economics!$AK$2:$AK$167,economics!$AJ$2:$AJ$167,TRUE)),0)</f>
        <v>2.7169733819814461E-2</v>
      </c>
      <c r="BV11" s="68">
        <f t="array" ref="BV11">IF($D11,SUMPRODUCT((economics!$AG$2:$AG$167=$B11)*(economics!$D$2:$D$167="process")*economics!$AI$2:$AI$167*_xlfn.NORM.DIST(BV$3,economics!$AK$2:$AK$167,economics!$AJ$2:$AJ$167,TRUE)),0)</f>
        <v>2.7195377145412591E-2</v>
      </c>
      <c r="BW11" s="68">
        <f t="array" ref="BW11">IF($D11,SUMPRODUCT((economics!$AG$2:$AG$167=$B11)*(economics!$D$2:$D$167="process")*economics!$AI$2:$AI$167*_xlfn.NORM.DIST(BW$3,economics!$AK$2:$AK$167,economics!$AJ$2:$AJ$167,TRUE)),0)</f>
        <v>2.7218584869551837E-2</v>
      </c>
      <c r="BX11" s="68">
        <f t="array" ref="BX11">IF($D11,SUMPRODUCT((economics!$AG$2:$AG$167=$B11)*(economics!$D$2:$D$167="process")*economics!$AI$2:$AI$167*_xlfn.NORM.DIST(BX$3,economics!$AK$2:$AK$167,economics!$AJ$2:$AJ$167,TRUE)),0)</f>
        <v>2.7239753387103209E-2</v>
      </c>
      <c r="BY11" s="68">
        <f t="array" ref="BY11">IF($D11,SUMPRODUCT((economics!$AG$2:$AG$167=$B11)*(economics!$D$2:$D$167="process")*economics!$AI$2:$AI$167*_xlfn.NORM.DIST(BY$3,economics!$AK$2:$AK$167,economics!$AJ$2:$AJ$167,TRUE)),0)</f>
        <v>2.7259227673887894E-2</v>
      </c>
      <c r="BZ11" s="68">
        <f t="array" ref="BZ11">IF($D11,SUMPRODUCT((economics!$AG$2:$AG$167=$B11)*(economics!$D$2:$D$167="process")*economics!$AI$2:$AI$167*_xlfn.NORM.DIST(BZ$3,economics!$AK$2:$AK$167,economics!$AJ$2:$AJ$167,TRUE)),0)</f>
        <v>2.7277304452249768E-2</v>
      </c>
      <c r="CA11" s="68">
        <f t="array" ref="CA11">IF($D11,SUMPRODUCT((economics!$AG$2:$AG$167=$B11)*(economics!$D$2:$D$167="process")*economics!$AI$2:$AI$167*_xlfn.NORM.DIST(CA$3,economics!$AK$2:$AK$167,economics!$AJ$2:$AJ$167,TRUE)),0)</f>
        <v>2.7294235868132753E-2</v>
      </c>
      <c r="CB11" s="68">
        <f t="array" ref="CB11">IF($D11,SUMPRODUCT((economics!$AG$2:$AG$167=$B11)*(economics!$D$2:$D$167="process")*economics!$AI$2:$AI$167*_xlfn.NORM.DIST(CB$3,economics!$AK$2:$AK$167,economics!$AJ$2:$AJ$167,TRUE)),0)</f>
        <v>2.7310233489540689E-2</v>
      </c>
      <c r="CC11" s="68">
        <f t="array" ref="CC11">IF($D11,SUMPRODUCT((economics!$AG$2:$AG$167=$B11)*(economics!$D$2:$D$167="process")*economics!$AI$2:$AI$167*_xlfn.NORM.DIST(CC$3,economics!$AK$2:$AK$167,economics!$AJ$2:$AJ$167,TRUE)),0)</f>
        <v>2.7325472457794348E-2</v>
      </c>
      <c r="CD11" s="68">
        <f t="array" ref="CD11">IF($D11,SUMPRODUCT((economics!$AG$2:$AG$167=$B11)*(economics!$D$2:$D$167="process")*economics!$AI$2:$AI$167*_xlfn.NORM.DIST(CD$3,economics!$AK$2:$AK$167,economics!$AJ$2:$AJ$167,TRUE)),0)</f>
        <v>2.7340095648051635E-2</v>
      </c>
      <c r="CE11" s="68">
        <f t="array" ref="CE11">IF($D11,SUMPRODUCT((economics!$AG$2:$AG$167=$B11)*(economics!$D$2:$D$167="process")*economics!$AI$2:$AI$167*_xlfn.NORM.DIST(CE$3,economics!$AK$2:$AK$167,economics!$AJ$2:$AJ$167,TRUE)),0)</f>
        <v>2.7354217722186415E-2</v>
      </c>
      <c r="CF11" s="68">
        <f t="array" ref="CF11">IF($D11,SUMPRODUCT((economics!$AG$2:$AG$167=$B11)*(economics!$D$2:$D$167="process")*economics!$AI$2:$AI$167*_xlfn.NORM.DIST(CF$3,economics!$AK$2:$AK$167,economics!$AJ$2:$AJ$167,TRUE)),0)</f>
        <v>2.736792898365905E-2</v>
      </c>
      <c r="CG11" s="68">
        <f t="array" ref="CG11">IF($D11,SUMPRODUCT((economics!$AG$2:$AG$167=$B11)*(economics!$D$2:$D$167="process")*economics!$AI$2:$AI$167*_xlfn.NORM.DIST(CG$3,economics!$AK$2:$AK$167,economics!$AJ$2:$AJ$167,TRUE)),0)</f>
        <v>2.7381298969117715E-2</v>
      </c>
      <c r="CH11" s="68">
        <f t="array" ref="CH11">IF($D11,SUMPRODUCT((economics!$AG$2:$AG$167=$B11)*(economics!$D$2:$D$167="process")*economics!$AI$2:$AI$167*_xlfn.NORM.DIST(CH$3,economics!$AK$2:$AK$167,economics!$AJ$2:$AJ$167,TRUE)),0)</f>
        <v>2.7734326658768141E-2</v>
      </c>
    </row>
    <row r="12" spans="1:86" x14ac:dyDescent="0.35">
      <c r="A12" t="str">
        <f>WHRPbI!A10</f>
        <v>refined petroleum and coke 19</v>
      </c>
      <c r="B12">
        <v>19</v>
      </c>
      <c r="C12" s="68">
        <f>WHRPbI!B10</f>
        <v>0</v>
      </c>
      <c r="D12" t="b">
        <f>ISNUMBER(MATCH($B12,'energy base (MECS)'!$K$4:$K$9,0))</f>
        <v>0</v>
      </c>
      <c r="E12" s="68">
        <f t="array" ref="E12">IF($D12,SUMPRODUCT((economics!$AG$2:$AG$167=$B12)*(economics!$D$2:$D$167="process")*economics!$AI$2:$AI$167*_xlfn.NORM.DIST(E$3,economics!$AK$2:$AK$167,economics!$AJ$2:$AJ$167,TRUE)),0)</f>
        <v>0</v>
      </c>
      <c r="F12" s="68">
        <f t="array" ref="F12">IF($D12,SUMPRODUCT((economics!$AG$2:$AG$167=$B12)*(economics!$D$2:$D$167="process")*economics!$AI$2:$AI$167*_xlfn.NORM.DIST(F$3,economics!$AK$2:$AK$167,economics!$AJ$2:$AJ$167,TRUE)),0)</f>
        <v>0</v>
      </c>
      <c r="G12" s="68">
        <f t="array" ref="G12">IF($D12,SUMPRODUCT((economics!$AG$2:$AG$167=$B12)*(economics!$D$2:$D$167="process")*economics!$AI$2:$AI$167*_xlfn.NORM.DIST(G$3,economics!$AK$2:$AK$167,economics!$AJ$2:$AJ$167,TRUE)),0)</f>
        <v>0</v>
      </c>
      <c r="H12" s="68">
        <f t="array" ref="H12">IF($D12,SUMPRODUCT((economics!$AG$2:$AG$167=$B12)*(economics!$D$2:$D$167="process")*economics!$AI$2:$AI$167*_xlfn.NORM.DIST(H$3,economics!$AK$2:$AK$167,economics!$AJ$2:$AJ$167,TRUE)),0)</f>
        <v>0</v>
      </c>
      <c r="I12" s="68">
        <f t="array" ref="I12">IF($D12,SUMPRODUCT((economics!$AG$2:$AG$167=$B12)*(economics!$D$2:$D$167="process")*economics!$AI$2:$AI$167*_xlfn.NORM.DIST(I$3,economics!$AK$2:$AK$167,economics!$AJ$2:$AJ$167,TRUE)),0)</f>
        <v>0</v>
      </c>
      <c r="J12" s="68">
        <f t="array" ref="J12">IF($D12,SUMPRODUCT((economics!$AG$2:$AG$167=$B12)*(economics!$D$2:$D$167="process")*economics!$AI$2:$AI$167*_xlfn.NORM.DIST(J$3,economics!$AK$2:$AK$167,economics!$AJ$2:$AJ$167,TRUE)),0)</f>
        <v>0</v>
      </c>
      <c r="K12" s="68">
        <f t="array" ref="K12">IF($D12,SUMPRODUCT((economics!$AG$2:$AG$167=$B12)*(economics!$D$2:$D$167="process")*economics!$AI$2:$AI$167*_xlfn.NORM.DIST(K$3,economics!$AK$2:$AK$167,economics!$AJ$2:$AJ$167,TRUE)),0)</f>
        <v>0</v>
      </c>
      <c r="L12" s="68">
        <f t="array" ref="L12">IF($D12,SUMPRODUCT((economics!$AG$2:$AG$167=$B12)*(economics!$D$2:$D$167="process")*economics!$AI$2:$AI$167*_xlfn.NORM.DIST(L$3,economics!$AK$2:$AK$167,economics!$AJ$2:$AJ$167,TRUE)),0)</f>
        <v>0</v>
      </c>
      <c r="M12" s="68">
        <f t="array" ref="M12">IF($D12,SUMPRODUCT((economics!$AG$2:$AG$167=$B12)*(economics!$D$2:$D$167="process")*economics!$AI$2:$AI$167*_xlfn.NORM.DIST(M$3,economics!$AK$2:$AK$167,economics!$AJ$2:$AJ$167,TRUE)),0)</f>
        <v>0</v>
      </c>
      <c r="N12" s="68">
        <f t="array" ref="N12">IF($D12,SUMPRODUCT((economics!$AG$2:$AG$167=$B12)*(economics!$D$2:$D$167="process")*economics!$AI$2:$AI$167*_xlfn.NORM.DIST(N$3,economics!$AK$2:$AK$167,economics!$AJ$2:$AJ$167,TRUE)),0)</f>
        <v>0</v>
      </c>
      <c r="O12" s="68">
        <f t="array" ref="O12">IF($D12,SUMPRODUCT((economics!$AG$2:$AG$167=$B12)*(economics!$D$2:$D$167="process")*economics!$AI$2:$AI$167*_xlfn.NORM.DIST(O$3,economics!$AK$2:$AK$167,economics!$AJ$2:$AJ$167,TRUE)),0)</f>
        <v>0</v>
      </c>
      <c r="P12" s="68">
        <f t="array" ref="P12">IF($D12,SUMPRODUCT((economics!$AG$2:$AG$167=$B12)*(economics!$D$2:$D$167="process")*economics!$AI$2:$AI$167*_xlfn.NORM.DIST(P$3,economics!$AK$2:$AK$167,economics!$AJ$2:$AJ$167,TRUE)),0)</f>
        <v>0</v>
      </c>
      <c r="Q12" s="68">
        <f t="array" ref="Q12">IF($D12,SUMPRODUCT((economics!$AG$2:$AG$167=$B12)*(economics!$D$2:$D$167="process")*economics!$AI$2:$AI$167*_xlfn.NORM.DIST(Q$3,economics!$AK$2:$AK$167,economics!$AJ$2:$AJ$167,TRUE)),0)</f>
        <v>0</v>
      </c>
      <c r="R12" s="68">
        <f t="array" ref="R12">IF($D12,SUMPRODUCT((economics!$AG$2:$AG$167=$B12)*(economics!$D$2:$D$167="process")*economics!$AI$2:$AI$167*_xlfn.NORM.DIST(R$3,economics!$AK$2:$AK$167,economics!$AJ$2:$AJ$167,TRUE)),0)</f>
        <v>0</v>
      </c>
      <c r="S12" s="68">
        <f t="array" ref="S12">IF($D12,SUMPRODUCT((economics!$AG$2:$AG$167=$B12)*(economics!$D$2:$D$167="process")*economics!$AI$2:$AI$167*_xlfn.NORM.DIST(S$3,economics!$AK$2:$AK$167,economics!$AJ$2:$AJ$167,TRUE)),0)</f>
        <v>0</v>
      </c>
      <c r="T12" s="68">
        <f t="array" ref="T12">IF($D12,SUMPRODUCT((economics!$AG$2:$AG$167=$B12)*(economics!$D$2:$D$167="process")*economics!$AI$2:$AI$167*_xlfn.NORM.DIST(T$3,economics!$AK$2:$AK$167,economics!$AJ$2:$AJ$167,TRUE)),0)</f>
        <v>0</v>
      </c>
      <c r="U12" s="68">
        <f t="array" ref="U12">IF($D12,SUMPRODUCT((economics!$AG$2:$AG$167=$B12)*(economics!$D$2:$D$167="process")*economics!$AI$2:$AI$167*_xlfn.NORM.DIST(U$3,economics!$AK$2:$AK$167,economics!$AJ$2:$AJ$167,TRUE)),0)</f>
        <v>0</v>
      </c>
      <c r="V12" s="68">
        <f t="array" ref="V12">IF($D12,SUMPRODUCT((economics!$AG$2:$AG$167=$B12)*(economics!$D$2:$D$167="process")*economics!$AI$2:$AI$167*_xlfn.NORM.DIST(V$3,economics!$AK$2:$AK$167,economics!$AJ$2:$AJ$167,TRUE)),0)</f>
        <v>0</v>
      </c>
      <c r="W12" s="68">
        <f t="array" ref="W12">IF($D12,SUMPRODUCT((economics!$AG$2:$AG$167=$B12)*(economics!$D$2:$D$167="process")*economics!$AI$2:$AI$167*_xlfn.NORM.DIST(W$3,economics!$AK$2:$AK$167,economics!$AJ$2:$AJ$167,TRUE)),0)</f>
        <v>0</v>
      </c>
      <c r="X12" s="68">
        <f t="array" ref="X12">IF($D12,SUMPRODUCT((economics!$AG$2:$AG$167=$B12)*(economics!$D$2:$D$167="process")*economics!$AI$2:$AI$167*_xlfn.NORM.DIST(X$3,economics!$AK$2:$AK$167,economics!$AJ$2:$AJ$167,TRUE)),0)</f>
        <v>0</v>
      </c>
      <c r="Y12" s="68">
        <f t="array" ref="Y12">IF($D12,SUMPRODUCT((economics!$AG$2:$AG$167=$B12)*(economics!$D$2:$D$167="process")*economics!$AI$2:$AI$167*_xlfn.NORM.DIST(Y$3,economics!$AK$2:$AK$167,economics!$AJ$2:$AJ$167,TRUE)),0)</f>
        <v>0</v>
      </c>
      <c r="Z12" s="68">
        <f t="array" ref="Z12">IF($D12,SUMPRODUCT((economics!$AG$2:$AG$167=$B12)*(economics!$D$2:$D$167="process")*economics!$AI$2:$AI$167*_xlfn.NORM.DIST(Z$3,economics!$AK$2:$AK$167,economics!$AJ$2:$AJ$167,TRUE)),0)</f>
        <v>0</v>
      </c>
      <c r="AA12" s="68">
        <f t="array" ref="AA12">IF($D12,SUMPRODUCT((economics!$AG$2:$AG$167=$B12)*(economics!$D$2:$D$167="process")*economics!$AI$2:$AI$167*_xlfn.NORM.DIST(AA$3,economics!$AK$2:$AK$167,economics!$AJ$2:$AJ$167,TRUE)),0)</f>
        <v>0</v>
      </c>
      <c r="AB12" s="68">
        <f t="array" ref="AB12">IF($D12,SUMPRODUCT((economics!$AG$2:$AG$167=$B12)*(economics!$D$2:$D$167="process")*economics!$AI$2:$AI$167*_xlfn.NORM.DIST(AB$3,economics!$AK$2:$AK$167,economics!$AJ$2:$AJ$167,TRUE)),0)</f>
        <v>0</v>
      </c>
      <c r="AC12" s="68">
        <f t="array" ref="AC12">IF($D12,SUMPRODUCT((economics!$AG$2:$AG$167=$B12)*(economics!$D$2:$D$167="process")*economics!$AI$2:$AI$167*_xlfn.NORM.DIST(AC$3,economics!$AK$2:$AK$167,economics!$AJ$2:$AJ$167,TRUE)),0)</f>
        <v>0</v>
      </c>
      <c r="AD12" s="68">
        <f t="array" ref="AD12">IF($D12,SUMPRODUCT((economics!$AG$2:$AG$167=$B12)*(economics!$D$2:$D$167="process")*economics!$AI$2:$AI$167*_xlfn.NORM.DIST(AD$3,economics!$AK$2:$AK$167,economics!$AJ$2:$AJ$167,TRUE)),0)</f>
        <v>0</v>
      </c>
      <c r="AE12" s="68">
        <f t="array" ref="AE12">IF($D12,SUMPRODUCT((economics!$AG$2:$AG$167=$B12)*(economics!$D$2:$D$167="process")*economics!$AI$2:$AI$167*_xlfn.NORM.DIST(AE$3,economics!$AK$2:$AK$167,economics!$AJ$2:$AJ$167,TRUE)),0)</f>
        <v>0</v>
      </c>
      <c r="AF12" s="68">
        <f t="array" ref="AF12">IF($D12,SUMPRODUCT((economics!$AG$2:$AG$167=$B12)*(economics!$D$2:$D$167="process")*economics!$AI$2:$AI$167*_xlfn.NORM.DIST(AF$3,economics!$AK$2:$AK$167,economics!$AJ$2:$AJ$167,TRUE)),0)</f>
        <v>0</v>
      </c>
      <c r="AG12" s="68">
        <f t="array" ref="AG12">IF($D12,SUMPRODUCT((economics!$AG$2:$AG$167=$B12)*(economics!$D$2:$D$167="process")*economics!$AI$2:$AI$167*_xlfn.NORM.DIST(AG$3,economics!$AK$2:$AK$167,economics!$AJ$2:$AJ$167,TRUE)),0)</f>
        <v>0</v>
      </c>
      <c r="AH12" s="68">
        <f t="array" ref="AH12">IF($D12,SUMPRODUCT((economics!$AG$2:$AG$167=$B12)*(economics!$D$2:$D$167="process")*economics!$AI$2:$AI$167*_xlfn.NORM.DIST(AH$3,economics!$AK$2:$AK$167,economics!$AJ$2:$AJ$167,TRUE)),0)</f>
        <v>0</v>
      </c>
      <c r="AI12" s="68">
        <f t="array" ref="AI12">IF($D12,SUMPRODUCT((economics!$AG$2:$AG$167=$B12)*(economics!$D$2:$D$167="process")*economics!$AI$2:$AI$167*_xlfn.NORM.DIST(AI$3,economics!$AK$2:$AK$167,economics!$AJ$2:$AJ$167,TRUE)),0)</f>
        <v>0</v>
      </c>
      <c r="AJ12" s="68">
        <f t="array" ref="AJ12">IF($D12,SUMPRODUCT((economics!$AG$2:$AG$167=$B12)*(economics!$D$2:$D$167="process")*economics!$AI$2:$AI$167*_xlfn.NORM.DIST(AJ$3,economics!$AK$2:$AK$167,economics!$AJ$2:$AJ$167,TRUE)),0)</f>
        <v>0</v>
      </c>
      <c r="AK12" s="68">
        <f t="array" ref="AK12">IF($D12,SUMPRODUCT((economics!$AG$2:$AG$167=$B12)*(economics!$D$2:$D$167="process")*economics!$AI$2:$AI$167*_xlfn.NORM.DIST(AK$3,economics!$AK$2:$AK$167,economics!$AJ$2:$AJ$167,TRUE)),0)</f>
        <v>0</v>
      </c>
      <c r="AL12" s="68">
        <f t="array" ref="AL12">IF($D12,SUMPRODUCT((economics!$AG$2:$AG$167=$B12)*(economics!$D$2:$D$167="process")*economics!$AI$2:$AI$167*_xlfn.NORM.DIST(AL$3,economics!$AK$2:$AK$167,economics!$AJ$2:$AJ$167,TRUE)),0)</f>
        <v>0</v>
      </c>
      <c r="AM12" s="68">
        <f t="array" ref="AM12">IF($D12,SUMPRODUCT((economics!$AG$2:$AG$167=$B12)*(economics!$D$2:$D$167="process")*economics!$AI$2:$AI$167*_xlfn.NORM.DIST(AM$3,economics!$AK$2:$AK$167,economics!$AJ$2:$AJ$167,TRUE)),0)</f>
        <v>0</v>
      </c>
      <c r="AN12" s="68">
        <f t="array" ref="AN12">IF($D12,SUMPRODUCT((economics!$AG$2:$AG$167=$B12)*(economics!$D$2:$D$167="process")*economics!$AI$2:$AI$167*_xlfn.NORM.DIST(AN$3,economics!$AK$2:$AK$167,economics!$AJ$2:$AJ$167,TRUE)),0)</f>
        <v>0</v>
      </c>
      <c r="AO12" s="68">
        <f t="array" ref="AO12">IF($D12,SUMPRODUCT((economics!$AG$2:$AG$167=$B12)*(economics!$D$2:$D$167="process")*economics!$AI$2:$AI$167*_xlfn.NORM.DIST(AO$3,economics!$AK$2:$AK$167,economics!$AJ$2:$AJ$167,TRUE)),0)</f>
        <v>0</v>
      </c>
      <c r="AP12" s="68">
        <f t="array" ref="AP12">IF($D12,SUMPRODUCT((economics!$AG$2:$AG$167=$B12)*(economics!$D$2:$D$167="process")*economics!$AI$2:$AI$167*_xlfn.NORM.DIST(AP$3,economics!$AK$2:$AK$167,economics!$AJ$2:$AJ$167,TRUE)),0)</f>
        <v>0</v>
      </c>
      <c r="AQ12" s="68">
        <f t="array" ref="AQ12">IF($D12,SUMPRODUCT((economics!$AG$2:$AG$167=$B12)*(economics!$D$2:$D$167="process")*economics!$AI$2:$AI$167*_xlfn.NORM.DIST(AQ$3,economics!$AK$2:$AK$167,economics!$AJ$2:$AJ$167,TRUE)),0)</f>
        <v>0</v>
      </c>
      <c r="AR12" s="68">
        <f t="array" ref="AR12">IF($D12,SUMPRODUCT((economics!$AG$2:$AG$167=$B12)*(economics!$D$2:$D$167="process")*economics!$AI$2:$AI$167*_xlfn.NORM.DIST(AR$3,economics!$AK$2:$AK$167,economics!$AJ$2:$AJ$167,TRUE)),0)</f>
        <v>0</v>
      </c>
      <c r="AS12" s="68">
        <f t="array" ref="AS12">IF($D12,SUMPRODUCT((economics!$AG$2:$AG$167=$B12)*(economics!$D$2:$D$167="process")*economics!$AI$2:$AI$167*_xlfn.NORM.DIST(AS$3,economics!$AK$2:$AK$167,economics!$AJ$2:$AJ$167,TRUE)),0)</f>
        <v>0</v>
      </c>
      <c r="AT12" s="68">
        <f t="array" ref="AT12">IF($D12,SUMPRODUCT((economics!$AG$2:$AG$167=$B12)*(economics!$D$2:$D$167="process")*economics!$AI$2:$AI$167*_xlfn.NORM.DIST(AT$3,economics!$AK$2:$AK$167,economics!$AJ$2:$AJ$167,TRUE)),0)</f>
        <v>0</v>
      </c>
      <c r="AU12" s="68">
        <f t="array" ref="AU12">IF($D12,SUMPRODUCT((economics!$AG$2:$AG$167=$B12)*(economics!$D$2:$D$167="process")*economics!$AI$2:$AI$167*_xlfn.NORM.DIST(AU$3,economics!$AK$2:$AK$167,economics!$AJ$2:$AJ$167,TRUE)),0)</f>
        <v>0</v>
      </c>
      <c r="AV12" s="68">
        <f t="array" ref="AV12">IF($D12,SUMPRODUCT((economics!$AG$2:$AG$167=$B12)*(economics!$D$2:$D$167="process")*economics!$AI$2:$AI$167*_xlfn.NORM.DIST(AV$3,economics!$AK$2:$AK$167,economics!$AJ$2:$AJ$167,TRUE)),0)</f>
        <v>0</v>
      </c>
      <c r="AW12" s="68">
        <f t="array" ref="AW12">IF($D12,SUMPRODUCT((economics!$AG$2:$AG$167=$B12)*(economics!$D$2:$D$167="process")*economics!$AI$2:$AI$167*_xlfn.NORM.DIST(AW$3,economics!$AK$2:$AK$167,economics!$AJ$2:$AJ$167,TRUE)),0)</f>
        <v>0</v>
      </c>
      <c r="AX12" s="68">
        <f t="array" ref="AX12">IF($D12,SUMPRODUCT((economics!$AG$2:$AG$167=$B12)*(economics!$D$2:$D$167="process")*economics!$AI$2:$AI$167*_xlfn.NORM.DIST(AX$3,economics!$AK$2:$AK$167,economics!$AJ$2:$AJ$167,TRUE)),0)</f>
        <v>0</v>
      </c>
      <c r="AY12" s="68">
        <f t="array" ref="AY12">IF($D12,SUMPRODUCT((economics!$AG$2:$AG$167=$B12)*(economics!$D$2:$D$167="process")*economics!$AI$2:$AI$167*_xlfn.NORM.DIST(AY$3,economics!$AK$2:$AK$167,economics!$AJ$2:$AJ$167,TRUE)),0)</f>
        <v>0</v>
      </c>
      <c r="AZ12" s="68">
        <f t="array" ref="AZ12">IF($D12,SUMPRODUCT((economics!$AG$2:$AG$167=$B12)*(economics!$D$2:$D$167="process")*economics!$AI$2:$AI$167*_xlfn.NORM.DIST(AZ$3,economics!$AK$2:$AK$167,economics!$AJ$2:$AJ$167,TRUE)),0)</f>
        <v>0</v>
      </c>
      <c r="BA12" s="68">
        <f t="array" ref="BA12">IF($D12,SUMPRODUCT((economics!$AG$2:$AG$167=$B12)*(economics!$D$2:$D$167="process")*economics!$AI$2:$AI$167*_xlfn.NORM.DIST(BA$3,economics!$AK$2:$AK$167,economics!$AJ$2:$AJ$167,TRUE)),0)</f>
        <v>0</v>
      </c>
      <c r="BB12" s="68">
        <f t="array" ref="BB12">IF($D12,SUMPRODUCT((economics!$AG$2:$AG$167=$B12)*(economics!$D$2:$D$167="process")*economics!$AI$2:$AI$167*_xlfn.NORM.DIST(BB$3,economics!$AK$2:$AK$167,economics!$AJ$2:$AJ$167,TRUE)),0)</f>
        <v>0</v>
      </c>
      <c r="BC12" s="68">
        <f t="array" ref="BC12">IF($D12,SUMPRODUCT((economics!$AG$2:$AG$167=$B12)*(economics!$D$2:$D$167="process")*economics!$AI$2:$AI$167*_xlfn.NORM.DIST(BC$3,economics!$AK$2:$AK$167,economics!$AJ$2:$AJ$167,TRUE)),0)</f>
        <v>0</v>
      </c>
      <c r="BD12" s="68">
        <f t="array" ref="BD12">IF($D12,SUMPRODUCT((economics!$AG$2:$AG$167=$B12)*(economics!$D$2:$D$167="process")*economics!$AI$2:$AI$167*_xlfn.NORM.DIST(BD$3,economics!$AK$2:$AK$167,economics!$AJ$2:$AJ$167,TRUE)),0)</f>
        <v>0</v>
      </c>
      <c r="BE12" s="68">
        <f t="array" ref="BE12">IF($D12,SUMPRODUCT((economics!$AG$2:$AG$167=$B12)*(economics!$D$2:$D$167="process")*economics!$AI$2:$AI$167*_xlfn.NORM.DIST(BE$3,economics!$AK$2:$AK$167,economics!$AJ$2:$AJ$167,TRUE)),0)</f>
        <v>0</v>
      </c>
      <c r="BF12" s="68">
        <f t="array" ref="BF12">IF($D12,SUMPRODUCT((economics!$AG$2:$AG$167=$B12)*(economics!$D$2:$D$167="process")*economics!$AI$2:$AI$167*_xlfn.NORM.DIST(BF$3,economics!$AK$2:$AK$167,economics!$AJ$2:$AJ$167,TRUE)),0)</f>
        <v>0</v>
      </c>
      <c r="BG12" s="68">
        <f t="array" ref="BG12">IF($D12,SUMPRODUCT((economics!$AG$2:$AG$167=$B12)*(economics!$D$2:$D$167="process")*economics!$AI$2:$AI$167*_xlfn.NORM.DIST(BG$3,economics!$AK$2:$AK$167,economics!$AJ$2:$AJ$167,TRUE)),0)</f>
        <v>0</v>
      </c>
      <c r="BH12" s="68">
        <f t="array" ref="BH12">IF($D12,SUMPRODUCT((economics!$AG$2:$AG$167=$B12)*(economics!$D$2:$D$167="process")*economics!$AI$2:$AI$167*_xlfn.NORM.DIST(BH$3,economics!$AK$2:$AK$167,economics!$AJ$2:$AJ$167,TRUE)),0)</f>
        <v>0</v>
      </c>
      <c r="BI12" s="68">
        <f t="array" ref="BI12">IF($D12,SUMPRODUCT((economics!$AG$2:$AG$167=$B12)*(economics!$D$2:$D$167="process")*economics!$AI$2:$AI$167*_xlfn.NORM.DIST(BI$3,economics!$AK$2:$AK$167,economics!$AJ$2:$AJ$167,TRUE)),0)</f>
        <v>0</v>
      </c>
      <c r="BJ12" s="68">
        <f t="array" ref="BJ12">IF($D12,SUMPRODUCT((economics!$AG$2:$AG$167=$B12)*(economics!$D$2:$D$167="process")*economics!$AI$2:$AI$167*_xlfn.NORM.DIST(BJ$3,economics!$AK$2:$AK$167,economics!$AJ$2:$AJ$167,TRUE)),0)</f>
        <v>0</v>
      </c>
      <c r="BK12" s="68">
        <f t="array" ref="BK12">IF($D12,SUMPRODUCT((economics!$AG$2:$AG$167=$B12)*(economics!$D$2:$D$167="process")*economics!$AI$2:$AI$167*_xlfn.NORM.DIST(BK$3,economics!$AK$2:$AK$167,economics!$AJ$2:$AJ$167,TRUE)),0)</f>
        <v>0</v>
      </c>
      <c r="BL12" s="68">
        <f t="array" ref="BL12">IF($D12,SUMPRODUCT((economics!$AG$2:$AG$167=$B12)*(economics!$D$2:$D$167="process")*economics!$AI$2:$AI$167*_xlfn.NORM.DIST(BL$3,economics!$AK$2:$AK$167,economics!$AJ$2:$AJ$167,TRUE)),0)</f>
        <v>0</v>
      </c>
      <c r="BM12" s="68">
        <f t="array" ref="BM12">IF($D12,SUMPRODUCT((economics!$AG$2:$AG$167=$B12)*(economics!$D$2:$D$167="process")*economics!$AI$2:$AI$167*_xlfn.NORM.DIST(BM$3,economics!$AK$2:$AK$167,economics!$AJ$2:$AJ$167,TRUE)),0)</f>
        <v>0</v>
      </c>
      <c r="BN12" s="68">
        <f t="array" ref="BN12">IF($D12,SUMPRODUCT((economics!$AG$2:$AG$167=$B12)*(economics!$D$2:$D$167="process")*economics!$AI$2:$AI$167*_xlfn.NORM.DIST(BN$3,economics!$AK$2:$AK$167,economics!$AJ$2:$AJ$167,TRUE)),0)</f>
        <v>0</v>
      </c>
      <c r="BO12" s="68">
        <f t="array" ref="BO12">IF($D12,SUMPRODUCT((economics!$AG$2:$AG$167=$B12)*(economics!$D$2:$D$167="process")*economics!$AI$2:$AI$167*_xlfn.NORM.DIST(BO$3,economics!$AK$2:$AK$167,economics!$AJ$2:$AJ$167,TRUE)),0)</f>
        <v>0</v>
      </c>
      <c r="BP12" s="68">
        <f t="array" ref="BP12">IF($D12,SUMPRODUCT((economics!$AG$2:$AG$167=$B12)*(economics!$D$2:$D$167="process")*economics!$AI$2:$AI$167*_xlfn.NORM.DIST(BP$3,economics!$AK$2:$AK$167,economics!$AJ$2:$AJ$167,TRUE)),0)</f>
        <v>0</v>
      </c>
      <c r="BQ12" s="68">
        <f t="array" ref="BQ12">IF($D12,SUMPRODUCT((economics!$AG$2:$AG$167=$B12)*(economics!$D$2:$D$167="process")*economics!$AI$2:$AI$167*_xlfn.NORM.DIST(BQ$3,economics!$AK$2:$AK$167,economics!$AJ$2:$AJ$167,TRUE)),0)</f>
        <v>0</v>
      </c>
      <c r="BR12" s="68">
        <f t="array" ref="BR12">IF($D12,SUMPRODUCT((economics!$AG$2:$AG$167=$B12)*(economics!$D$2:$D$167="process")*economics!$AI$2:$AI$167*_xlfn.NORM.DIST(BR$3,economics!$AK$2:$AK$167,economics!$AJ$2:$AJ$167,TRUE)),0)</f>
        <v>0</v>
      </c>
      <c r="BS12" s="68">
        <f t="array" ref="BS12">IF($D12,SUMPRODUCT((economics!$AG$2:$AG$167=$B12)*(economics!$D$2:$D$167="process")*economics!$AI$2:$AI$167*_xlfn.NORM.DIST(BS$3,economics!$AK$2:$AK$167,economics!$AJ$2:$AJ$167,TRUE)),0)</f>
        <v>0</v>
      </c>
      <c r="BT12" s="68">
        <f t="array" ref="BT12">IF($D12,SUMPRODUCT((economics!$AG$2:$AG$167=$B12)*(economics!$D$2:$D$167="process")*economics!$AI$2:$AI$167*_xlfn.NORM.DIST(BT$3,economics!$AK$2:$AK$167,economics!$AJ$2:$AJ$167,TRUE)),0)</f>
        <v>0</v>
      </c>
      <c r="BU12" s="68">
        <f t="array" ref="BU12">IF($D12,SUMPRODUCT((economics!$AG$2:$AG$167=$B12)*(economics!$D$2:$D$167="process")*economics!$AI$2:$AI$167*_xlfn.NORM.DIST(BU$3,economics!$AK$2:$AK$167,economics!$AJ$2:$AJ$167,TRUE)),0)</f>
        <v>0</v>
      </c>
      <c r="BV12" s="68">
        <f t="array" ref="BV12">IF($D12,SUMPRODUCT((economics!$AG$2:$AG$167=$B12)*(economics!$D$2:$D$167="process")*economics!$AI$2:$AI$167*_xlfn.NORM.DIST(BV$3,economics!$AK$2:$AK$167,economics!$AJ$2:$AJ$167,TRUE)),0)</f>
        <v>0</v>
      </c>
      <c r="BW12" s="68">
        <f t="array" ref="BW12">IF($D12,SUMPRODUCT((economics!$AG$2:$AG$167=$B12)*(economics!$D$2:$D$167="process")*economics!$AI$2:$AI$167*_xlfn.NORM.DIST(BW$3,economics!$AK$2:$AK$167,economics!$AJ$2:$AJ$167,TRUE)),0)</f>
        <v>0</v>
      </c>
      <c r="BX12" s="68">
        <f t="array" ref="BX12">IF($D12,SUMPRODUCT((economics!$AG$2:$AG$167=$B12)*(economics!$D$2:$D$167="process")*economics!$AI$2:$AI$167*_xlfn.NORM.DIST(BX$3,economics!$AK$2:$AK$167,economics!$AJ$2:$AJ$167,TRUE)),0)</f>
        <v>0</v>
      </c>
      <c r="BY12" s="68">
        <f t="array" ref="BY12">IF($D12,SUMPRODUCT((economics!$AG$2:$AG$167=$B12)*(economics!$D$2:$D$167="process")*economics!$AI$2:$AI$167*_xlfn.NORM.DIST(BY$3,economics!$AK$2:$AK$167,economics!$AJ$2:$AJ$167,TRUE)),0)</f>
        <v>0</v>
      </c>
      <c r="BZ12" s="68">
        <f t="array" ref="BZ12">IF($D12,SUMPRODUCT((economics!$AG$2:$AG$167=$B12)*(economics!$D$2:$D$167="process")*economics!$AI$2:$AI$167*_xlfn.NORM.DIST(BZ$3,economics!$AK$2:$AK$167,economics!$AJ$2:$AJ$167,TRUE)),0)</f>
        <v>0</v>
      </c>
      <c r="CA12" s="68">
        <f t="array" ref="CA12">IF($D12,SUMPRODUCT((economics!$AG$2:$AG$167=$B12)*(economics!$D$2:$D$167="process")*economics!$AI$2:$AI$167*_xlfn.NORM.DIST(CA$3,economics!$AK$2:$AK$167,economics!$AJ$2:$AJ$167,TRUE)),0)</f>
        <v>0</v>
      </c>
      <c r="CB12" s="68">
        <f t="array" ref="CB12">IF($D12,SUMPRODUCT((economics!$AG$2:$AG$167=$B12)*(economics!$D$2:$D$167="process")*economics!$AI$2:$AI$167*_xlfn.NORM.DIST(CB$3,economics!$AK$2:$AK$167,economics!$AJ$2:$AJ$167,TRUE)),0)</f>
        <v>0</v>
      </c>
      <c r="CC12" s="68">
        <f t="array" ref="CC12">IF($D12,SUMPRODUCT((economics!$AG$2:$AG$167=$B12)*(economics!$D$2:$D$167="process")*economics!$AI$2:$AI$167*_xlfn.NORM.DIST(CC$3,economics!$AK$2:$AK$167,economics!$AJ$2:$AJ$167,TRUE)),0)</f>
        <v>0</v>
      </c>
      <c r="CD12" s="68">
        <f t="array" ref="CD12">IF($D12,SUMPRODUCT((economics!$AG$2:$AG$167=$B12)*(economics!$D$2:$D$167="process")*economics!$AI$2:$AI$167*_xlfn.NORM.DIST(CD$3,economics!$AK$2:$AK$167,economics!$AJ$2:$AJ$167,TRUE)),0)</f>
        <v>0</v>
      </c>
      <c r="CE12" s="68">
        <f t="array" ref="CE12">IF($D12,SUMPRODUCT((economics!$AG$2:$AG$167=$B12)*(economics!$D$2:$D$167="process")*economics!$AI$2:$AI$167*_xlfn.NORM.DIST(CE$3,economics!$AK$2:$AK$167,economics!$AJ$2:$AJ$167,TRUE)),0)</f>
        <v>0</v>
      </c>
      <c r="CF12" s="68">
        <f t="array" ref="CF12">IF($D12,SUMPRODUCT((economics!$AG$2:$AG$167=$B12)*(economics!$D$2:$D$167="process")*economics!$AI$2:$AI$167*_xlfn.NORM.DIST(CF$3,economics!$AK$2:$AK$167,economics!$AJ$2:$AJ$167,TRUE)),0)</f>
        <v>0</v>
      </c>
      <c r="CG12" s="68">
        <f t="array" ref="CG12">IF($D12,SUMPRODUCT((economics!$AG$2:$AG$167=$B12)*(economics!$D$2:$D$167="process")*economics!$AI$2:$AI$167*_xlfn.NORM.DIST(CG$3,economics!$AK$2:$AK$167,economics!$AJ$2:$AJ$167,TRUE)),0)</f>
        <v>0</v>
      </c>
      <c r="CH12" s="68">
        <f t="array" ref="CH12">IF($D12,SUMPRODUCT((economics!$AG$2:$AG$167=$B12)*(economics!$D$2:$D$167="process")*economics!$AI$2:$AI$167*_xlfn.NORM.DIST(CH$3,economics!$AK$2:$AK$167,economics!$AJ$2:$AJ$167,TRUE)),0)</f>
        <v>0</v>
      </c>
    </row>
    <row r="13" spans="1:86" x14ac:dyDescent="0.35">
      <c r="A13" t="str">
        <f>WHRPbI!A11</f>
        <v>chemicals 20</v>
      </c>
      <c r="B13">
        <v>20</v>
      </c>
      <c r="C13" s="68">
        <f>WHRPbI!B11</f>
        <v>7.9594820017559256E-2</v>
      </c>
      <c r="D13" t="b">
        <f>ISNUMBER(MATCH($B13,'energy base (MECS)'!$K$4:$K$9,0))</f>
        <v>1</v>
      </c>
      <c r="E13" s="68">
        <f t="array" ref="E13">IF($D13,SUMPRODUCT((economics!$AG$2:$AG$167=$B13)*(economics!$D$2:$D$167="process")*economics!$AI$2:$AI$167*_xlfn.NORM.DIST(E$3,economics!$AK$2:$AK$167,economics!$AJ$2:$AJ$167,TRUE)),0)</f>
        <v>7.1109135100353671E-7</v>
      </c>
      <c r="F13" s="68">
        <f t="array" ref="F13">IF($D13,SUMPRODUCT((economics!$AG$2:$AG$167=$B13)*(economics!$D$2:$D$167="process")*economics!$AI$2:$AI$167*_xlfn.NORM.DIST(F$3,economics!$AK$2:$AK$167,economics!$AJ$2:$AJ$167,TRUE)),0)</f>
        <v>2.1629327333381187E-6</v>
      </c>
      <c r="G13" s="68">
        <f t="array" ref="G13">IF($D13,SUMPRODUCT((economics!$AG$2:$AG$167=$B13)*(economics!$D$2:$D$167="process")*economics!$AI$2:$AI$167*_xlfn.NORM.DIST(G$3,economics!$AK$2:$AK$167,economics!$AJ$2:$AJ$167,TRUE)),0)</f>
        <v>5.9906944512237916E-6</v>
      </c>
      <c r="H13" s="68">
        <f t="array" ref="H13">IF($D13,SUMPRODUCT((economics!$AG$2:$AG$167=$B13)*(economics!$D$2:$D$167="process")*economics!$AI$2:$AI$167*_xlfn.NORM.DIST(H$3,economics!$AK$2:$AK$167,economics!$AJ$2:$AJ$167,TRUE)),0)</f>
        <v>1.5089973146953016E-5</v>
      </c>
      <c r="I13" s="68">
        <f t="array" ref="I13">IF($D13,SUMPRODUCT((economics!$AG$2:$AG$167=$B13)*(economics!$D$2:$D$167="process")*economics!$AI$2:$AI$167*_xlfn.NORM.DIST(I$3,economics!$AK$2:$AK$167,economics!$AJ$2:$AJ$167,TRUE)),0)</f>
        <v>3.4566513971989217E-5</v>
      </c>
      <c r="J13" s="68">
        <f t="array" ref="J13">IF($D13,SUMPRODUCT((economics!$AG$2:$AG$167=$B13)*(economics!$D$2:$D$167="process")*economics!$AI$2:$AI$167*_xlfn.NORM.DIST(J$3,economics!$AK$2:$AK$167,economics!$AJ$2:$AJ$167,TRUE)),0)</f>
        <v>7.2072399081479313E-5</v>
      </c>
      <c r="K13" s="68">
        <f t="array" ref="K13">IF($D13,SUMPRODUCT((economics!$AG$2:$AG$167=$B13)*(economics!$D$2:$D$167="process")*economics!$AI$2:$AI$167*_xlfn.NORM.DIST(K$3,economics!$AK$2:$AK$167,economics!$AJ$2:$AJ$167,TRUE)),0)</f>
        <v>1.3702266406046947E-4</v>
      </c>
      <c r="L13" s="68">
        <f t="array" ref="L13">IF($D13,SUMPRODUCT((economics!$AG$2:$AG$167=$B13)*(economics!$D$2:$D$167="process")*economics!$AI$2:$AI$167*_xlfn.NORM.DIST(L$3,economics!$AK$2:$AK$167,economics!$AJ$2:$AJ$167,TRUE)),0)</f>
        <v>2.3815889376012459E-4</v>
      </c>
      <c r="M13" s="68">
        <f t="array" ref="M13">IF($D13,SUMPRODUCT((economics!$AG$2:$AG$167=$B13)*(economics!$D$2:$D$167="process")*economics!$AI$2:$AI$167*_xlfn.NORM.DIST(M$3,economics!$AK$2:$AK$167,economics!$AJ$2:$AJ$167,TRUE)),0)</f>
        <v>3.7978841373716491E-4</v>
      </c>
      <c r="N13" s="68">
        <f t="array" ref="N13">IF($D13,SUMPRODUCT((economics!$AG$2:$AG$167=$B13)*(economics!$D$2:$D$167="process")*economics!$AI$2:$AI$167*_xlfn.NORM.DIST(N$3,economics!$AK$2:$AK$167,economics!$AJ$2:$AJ$167,TRUE)),0)</f>
        <v>5.5824274896334948E-4</v>
      </c>
      <c r="O13" s="68">
        <f t="array" ref="O13">IF($D13,SUMPRODUCT((economics!$AG$2:$AG$167=$B13)*(economics!$D$2:$D$167="process")*economics!$AI$2:$AI$167*_xlfn.NORM.DIST(O$3,economics!$AK$2:$AK$167,economics!$AJ$2:$AJ$167,TRUE)),0)</f>
        <v>7.6071990353710026E-4</v>
      </c>
      <c r="P13" s="68">
        <f t="array" ref="P13">IF($D13,SUMPRODUCT((economics!$AG$2:$AG$167=$B13)*(economics!$D$2:$D$167="process")*economics!$AI$2:$AI$167*_xlfn.NORM.DIST(P$3,economics!$AK$2:$AK$167,economics!$AJ$2:$AJ$167,TRUE)),0)</f>
        <v>9.6784277790057339E-4</v>
      </c>
      <c r="Q13" s="68">
        <f t="array" ref="Q13">IF($D13,SUMPRODUCT((economics!$AG$2:$AG$167=$B13)*(economics!$D$2:$D$167="process")*economics!$AI$2:$AI$167*_xlfn.NORM.DIST(Q$3,economics!$AK$2:$AK$167,economics!$AJ$2:$AJ$167,TRUE)),0)</f>
        <v>1.1592024972449846E-3</v>
      </c>
      <c r="R13" s="68">
        <f t="array" ref="R13">IF($D13,SUMPRODUCT((economics!$AG$2:$AG$167=$B13)*(economics!$D$2:$D$167="process")*economics!$AI$2:$AI$167*_xlfn.NORM.DIST(R$3,economics!$AK$2:$AK$167,economics!$AJ$2:$AJ$167,TRUE)),0)</f>
        <v>1.3192906265698061E-3</v>
      </c>
      <c r="S13" s="68">
        <f t="array" ref="S13">IF($D13,SUMPRODUCT((economics!$AG$2:$AG$167=$B13)*(economics!$D$2:$D$167="process")*economics!$AI$2:$AI$167*_xlfn.NORM.DIST(S$3,economics!$AK$2:$AK$167,economics!$AJ$2:$AJ$167,TRUE)),0)</f>
        <v>1.4410239392973951E-3</v>
      </c>
      <c r="T13" s="68">
        <f t="array" ref="T13">IF($D13,SUMPRODUCT((economics!$AG$2:$AG$167=$B13)*(economics!$D$2:$D$167="process")*economics!$AI$2:$AI$167*_xlfn.NORM.DIST(T$3,economics!$AK$2:$AK$167,economics!$AJ$2:$AJ$167,TRUE)),0)</f>
        <v>1.5256554698088334E-3</v>
      </c>
      <c r="U13" s="68">
        <f t="array" ref="U13">IF($D13,SUMPRODUCT((economics!$AG$2:$AG$167=$B13)*(economics!$D$2:$D$167="process")*economics!$AI$2:$AI$167*_xlfn.NORM.DIST(U$3,economics!$AK$2:$AK$167,economics!$AJ$2:$AJ$167,TRUE)),0)</f>
        <v>1.5799427157977249E-3</v>
      </c>
      <c r="V13" s="68">
        <f t="array" ref="V13">IF($D13,SUMPRODUCT((economics!$AG$2:$AG$167=$B13)*(economics!$D$2:$D$167="process")*economics!$AI$2:$AI$167*_xlfn.NORM.DIST(V$3,economics!$AK$2:$AK$167,economics!$AJ$2:$AJ$167,TRUE)),0)</f>
        <v>1.6125387380385601E-3</v>
      </c>
      <c r="W13" s="68">
        <f t="array" ref="W13">IF($D13,SUMPRODUCT((economics!$AG$2:$AG$167=$B13)*(economics!$D$2:$D$167="process")*economics!$AI$2:$AI$167*_xlfn.NORM.DIST(W$3,economics!$AK$2:$AK$167,economics!$AJ$2:$AJ$167,TRUE)),0)</f>
        <v>1.6312633126503401E-3</v>
      </c>
      <c r="X13" s="68">
        <f t="array" ref="X13">IF($D13,SUMPRODUCT((economics!$AG$2:$AG$167=$B13)*(economics!$D$2:$D$167="process")*economics!$AI$2:$AI$167*_xlfn.NORM.DIST(X$3,economics!$AK$2:$AK$167,economics!$AJ$2:$AJ$167,TRUE)),0)</f>
        <v>1.6418614143893094E-3</v>
      </c>
      <c r="Y13" s="68">
        <f t="array" ref="Y13">IF($D13,SUMPRODUCT((economics!$AG$2:$AG$167=$B13)*(economics!$D$2:$D$167="process")*economics!$AI$2:$AI$167*_xlfn.NORM.DIST(Y$3,economics!$AK$2:$AK$167,economics!$AJ$2:$AJ$167,TRUE)),0)</f>
        <v>1.6479591660641642E-3</v>
      </c>
      <c r="Z13" s="68">
        <f t="array" ref="Z13">IF($D13,SUMPRODUCT((economics!$AG$2:$AG$167=$B13)*(economics!$D$2:$D$167="process")*economics!$AI$2:$AI$167*_xlfn.NORM.DIST(Z$3,economics!$AK$2:$AK$167,economics!$AJ$2:$AJ$167,TRUE)),0)</f>
        <v>1.6515976775134933E-3</v>
      </c>
      <c r="AA13" s="68">
        <f t="array" ref="AA13">IF($D13,SUMPRODUCT((economics!$AG$2:$AG$167=$B13)*(economics!$D$2:$D$167="process")*economics!$AI$2:$AI$167*_xlfn.NORM.DIST(AA$3,economics!$AK$2:$AK$167,economics!$AJ$2:$AJ$167,TRUE)),0)</f>
        <v>1.6538456097208486E-3</v>
      </c>
      <c r="AB13" s="68">
        <f t="array" ref="AB13">IF($D13,SUMPRODUCT((economics!$AG$2:$AG$167=$B13)*(economics!$D$2:$D$167="process")*economics!$AI$2:$AI$167*_xlfn.NORM.DIST(AB$3,economics!$AK$2:$AK$167,economics!$AJ$2:$AJ$167,TRUE)),0)</f>
        <v>1.6552559919184575E-3</v>
      </c>
      <c r="AC13" s="68">
        <f t="array" ref="AC13">IF($D13,SUMPRODUCT((economics!$AG$2:$AG$167=$B13)*(economics!$D$2:$D$167="process")*economics!$AI$2:$AI$167*_xlfn.NORM.DIST(AC$3,economics!$AK$2:$AK$167,economics!$AJ$2:$AJ$167,TRUE)),0)</f>
        <v>1.6561334712342935E-3</v>
      </c>
      <c r="AD13" s="68">
        <f t="array" ref="AD13">IF($D13,SUMPRODUCT((economics!$AG$2:$AG$167=$B13)*(economics!$D$2:$D$167="process")*economics!$AI$2:$AI$167*_xlfn.NORM.DIST(AD$3,economics!$AK$2:$AK$167,economics!$AJ$2:$AJ$167,TRUE)),0)</f>
        <v>1.6566647300327204E-3</v>
      </c>
      <c r="AE13" s="68">
        <f t="array" ref="AE13">IF($D13,SUMPRODUCT((economics!$AG$2:$AG$167=$B13)*(economics!$D$2:$D$167="process")*economics!$AI$2:$AI$167*_xlfn.NORM.DIST(AE$3,economics!$AK$2:$AK$167,economics!$AJ$2:$AJ$167,TRUE)),0)</f>
        <v>1.6569740567804006E-3</v>
      </c>
      <c r="AF13" s="68">
        <f t="array" ref="AF13">IF($D13,SUMPRODUCT((economics!$AG$2:$AG$167=$B13)*(economics!$D$2:$D$167="process")*economics!$AI$2:$AI$167*_xlfn.NORM.DIST(AF$3,economics!$AK$2:$AK$167,economics!$AJ$2:$AJ$167,TRUE)),0)</f>
        <v>1.6571461522982157E-3</v>
      </c>
      <c r="AG13" s="68">
        <f t="array" ref="AG13">IF($D13,SUMPRODUCT((economics!$AG$2:$AG$167=$B13)*(economics!$D$2:$D$167="process")*economics!$AI$2:$AI$167*_xlfn.NORM.DIST(AG$3,economics!$AK$2:$AK$167,economics!$AJ$2:$AJ$167,TRUE)),0)</f>
        <v>1.6572373453813303E-3</v>
      </c>
      <c r="AH13" s="68">
        <f t="array" ref="AH13">IF($D13,SUMPRODUCT((economics!$AG$2:$AG$167=$B13)*(economics!$D$2:$D$167="process")*economics!$AI$2:$AI$167*_xlfn.NORM.DIST(AH$3,economics!$AK$2:$AK$167,economics!$AJ$2:$AJ$167,TRUE)),0)</f>
        <v>1.6572833009168789E-3</v>
      </c>
      <c r="AI13" s="68">
        <f t="array" ref="AI13">IF($D13,SUMPRODUCT((economics!$AG$2:$AG$167=$B13)*(economics!$D$2:$D$167="process")*economics!$AI$2:$AI$167*_xlfn.NORM.DIST(AI$3,economics!$AK$2:$AK$167,economics!$AJ$2:$AJ$167,TRUE)),0)</f>
        <v>1.65730531016219E-3</v>
      </c>
      <c r="AJ13" s="68">
        <f t="array" ref="AJ13">IF($D13,SUMPRODUCT((economics!$AG$2:$AG$167=$B13)*(economics!$D$2:$D$167="process")*economics!$AI$2:$AI$167*_xlfn.NORM.DIST(AJ$3,economics!$AK$2:$AK$167,economics!$AJ$2:$AJ$167,TRUE)),0)</f>
        <v>1.6573153249041105E-3</v>
      </c>
      <c r="AK13" s="68">
        <f t="array" ref="AK13">IF($D13,SUMPRODUCT((economics!$AG$2:$AG$167=$B13)*(economics!$D$2:$D$167="process")*economics!$AI$2:$AI$167*_xlfn.NORM.DIST(AK$3,economics!$AK$2:$AK$167,economics!$AJ$2:$AJ$167,TRUE)),0)</f>
        <v>1.6573196539399824E-3</v>
      </c>
      <c r="AL13" s="68">
        <f t="array" ref="AL13">IF($D13,SUMPRODUCT((economics!$AG$2:$AG$167=$B13)*(economics!$D$2:$D$167="process")*economics!$AI$2:$AI$167*_xlfn.NORM.DIST(AL$3,economics!$AK$2:$AK$167,economics!$AJ$2:$AJ$167,TRUE)),0)</f>
        <v>1.6573214315628805E-3</v>
      </c>
      <c r="AM13" s="68">
        <f t="array" ref="AM13">IF($D13,SUMPRODUCT((economics!$AG$2:$AG$167=$B13)*(economics!$D$2:$D$167="process")*economics!$AI$2:$AI$167*_xlfn.NORM.DIST(AM$3,economics!$AK$2:$AK$167,economics!$AJ$2:$AJ$167,TRUE)),0)</f>
        <v>1.657322124952813E-3</v>
      </c>
      <c r="AN13" s="68">
        <f t="array" ref="AN13">IF($D13,SUMPRODUCT((economics!$AG$2:$AG$167=$B13)*(economics!$D$2:$D$167="process")*economics!$AI$2:$AI$167*_xlfn.NORM.DIST(AN$3,economics!$AK$2:$AK$167,economics!$AJ$2:$AJ$167,TRUE)),0)</f>
        <v>1.6573223818751727E-3</v>
      </c>
      <c r="AO13" s="68">
        <f t="array" ref="AO13">IF($D13,SUMPRODUCT((economics!$AG$2:$AG$167=$B13)*(economics!$D$2:$D$167="process")*economics!$AI$2:$AI$167*_xlfn.NORM.DIST(AO$3,economics!$AK$2:$AK$167,economics!$AJ$2:$AJ$167,TRUE)),0)</f>
        <v>1.6573224723049453E-3</v>
      </c>
      <c r="AP13" s="68">
        <f t="array" ref="AP13">IF($D13,SUMPRODUCT((economics!$AG$2:$AG$167=$B13)*(economics!$D$2:$D$167="process")*economics!$AI$2:$AI$167*_xlfn.NORM.DIST(AP$3,economics!$AK$2:$AK$167,economics!$AJ$2:$AJ$167,TRUE)),0)</f>
        <v>1.6573225025396257E-3</v>
      </c>
      <c r="AQ13" s="68">
        <f t="array" ref="AQ13">IF($D13,SUMPRODUCT((economics!$AG$2:$AG$167=$B13)*(economics!$D$2:$D$167="process")*economics!$AI$2:$AI$167*_xlfn.NORM.DIST(AQ$3,economics!$AK$2:$AK$167,economics!$AJ$2:$AJ$167,TRUE)),0)</f>
        <v>1.6573225121421001E-3</v>
      </c>
      <c r="AR13" s="68">
        <f t="array" ref="AR13">IF($D13,SUMPRODUCT((economics!$AG$2:$AG$167=$B13)*(economics!$D$2:$D$167="process")*economics!$AI$2:$AI$167*_xlfn.NORM.DIST(AR$3,economics!$AK$2:$AK$167,economics!$AJ$2:$AJ$167,TRUE)),0)</f>
        <v>1.6573225150390719E-3</v>
      </c>
      <c r="AS13" s="68">
        <f t="array" ref="AS13">IF($D13,SUMPRODUCT((economics!$AG$2:$AG$167=$B13)*(economics!$D$2:$D$167="process")*economics!$AI$2:$AI$167*_xlfn.NORM.DIST(AS$3,economics!$AK$2:$AK$167,economics!$AJ$2:$AJ$167,TRUE)),0)</f>
        <v>1.6573225158692819E-3</v>
      </c>
      <c r="AT13" s="68">
        <f t="array" ref="AT13">IF($D13,SUMPRODUCT((economics!$AG$2:$AG$167=$B13)*(economics!$D$2:$D$167="process")*economics!$AI$2:$AI$167*_xlfn.NORM.DIST(AT$3,economics!$AK$2:$AK$167,economics!$AJ$2:$AJ$167,TRUE)),0)</f>
        <v>1.6573225160952851E-3</v>
      </c>
      <c r="AU13" s="68">
        <f t="array" ref="AU13">IF($D13,SUMPRODUCT((economics!$AG$2:$AG$167=$B13)*(economics!$D$2:$D$167="process")*economics!$AI$2:$AI$167*_xlfn.NORM.DIST(AU$3,economics!$AK$2:$AK$167,economics!$AJ$2:$AJ$167,TRUE)),0)</f>
        <v>1.6573225161537267E-3</v>
      </c>
      <c r="AV13" s="68">
        <f t="array" ref="AV13">IF($D13,SUMPRODUCT((economics!$AG$2:$AG$167=$B13)*(economics!$D$2:$D$167="process")*economics!$AI$2:$AI$167*_xlfn.NORM.DIST(AV$3,economics!$AK$2:$AK$167,economics!$AJ$2:$AJ$167,TRUE)),0)</f>
        <v>1.6573225161680815E-3</v>
      </c>
      <c r="AW13" s="68">
        <f t="array" ref="AW13">IF($D13,SUMPRODUCT((economics!$AG$2:$AG$167=$B13)*(economics!$D$2:$D$167="process")*economics!$AI$2:$AI$167*_xlfn.NORM.DIST(AW$3,economics!$AK$2:$AK$167,economics!$AJ$2:$AJ$167,TRUE)),0)</f>
        <v>1.6573225161714313E-3</v>
      </c>
      <c r="AX13" s="68">
        <f t="array" ref="AX13">IF($D13,SUMPRODUCT((economics!$AG$2:$AG$167=$B13)*(economics!$D$2:$D$167="process")*economics!$AI$2:$AI$167*_xlfn.NORM.DIST(AX$3,economics!$AK$2:$AK$167,economics!$AJ$2:$AJ$167,TRUE)),0)</f>
        <v>1.6573225161721737E-3</v>
      </c>
      <c r="AY13" s="68">
        <f t="array" ref="AY13">IF($D13,SUMPRODUCT((economics!$AG$2:$AG$167=$B13)*(economics!$D$2:$D$167="process")*economics!$AI$2:$AI$167*_xlfn.NORM.DIST(AY$3,economics!$AK$2:$AK$167,economics!$AJ$2:$AJ$167,TRUE)),0)</f>
        <v>1.6573225161723298E-3</v>
      </c>
      <c r="AZ13" s="68">
        <f t="array" ref="AZ13">IF($D13,SUMPRODUCT((economics!$AG$2:$AG$167=$B13)*(economics!$D$2:$D$167="process")*economics!$AI$2:$AI$167*_xlfn.NORM.DIST(AZ$3,economics!$AK$2:$AK$167,economics!$AJ$2:$AJ$167,TRUE)),0)</f>
        <v>1.6573225161723611E-3</v>
      </c>
      <c r="BA13" s="68">
        <f t="array" ref="BA13">IF($D13,SUMPRODUCT((economics!$AG$2:$AG$167=$B13)*(economics!$D$2:$D$167="process")*economics!$AI$2:$AI$167*_xlfn.NORM.DIST(BA$3,economics!$AK$2:$AK$167,economics!$AJ$2:$AJ$167,TRUE)),0)</f>
        <v>1.6573225161723671E-3</v>
      </c>
      <c r="BB13" s="68">
        <f t="array" ref="BB13">IF($D13,SUMPRODUCT((economics!$AG$2:$AG$167=$B13)*(economics!$D$2:$D$167="process")*economics!$AI$2:$AI$167*_xlfn.NORM.DIST(BB$3,economics!$AK$2:$AK$167,economics!$AJ$2:$AJ$167,TRUE)),0)</f>
        <v>1.657322516172368E-3</v>
      </c>
      <c r="BC13" s="68">
        <f t="array" ref="BC13">IF($D13,SUMPRODUCT((economics!$AG$2:$AG$167=$B13)*(economics!$D$2:$D$167="process")*economics!$AI$2:$AI$167*_xlfn.NORM.DIST(BC$3,economics!$AK$2:$AK$167,economics!$AJ$2:$AJ$167,TRUE)),0)</f>
        <v>1.6573225161723684E-3</v>
      </c>
      <c r="BD13" s="68">
        <f t="array" ref="BD13">IF($D13,SUMPRODUCT((economics!$AG$2:$AG$167=$B13)*(economics!$D$2:$D$167="process")*economics!$AI$2:$AI$167*_xlfn.NORM.DIST(BD$3,economics!$AK$2:$AK$167,economics!$AJ$2:$AJ$167,TRUE)),0)</f>
        <v>1.6573225161723684E-3</v>
      </c>
      <c r="BE13" s="68">
        <f t="array" ref="BE13">IF($D13,SUMPRODUCT((economics!$AG$2:$AG$167=$B13)*(economics!$D$2:$D$167="process")*economics!$AI$2:$AI$167*_xlfn.NORM.DIST(BE$3,economics!$AK$2:$AK$167,economics!$AJ$2:$AJ$167,TRUE)),0)</f>
        <v>1.6573225161723684E-3</v>
      </c>
      <c r="BF13" s="68">
        <f t="array" ref="BF13">IF($D13,SUMPRODUCT((economics!$AG$2:$AG$167=$B13)*(economics!$D$2:$D$167="process")*economics!$AI$2:$AI$167*_xlfn.NORM.DIST(BF$3,economics!$AK$2:$AK$167,economics!$AJ$2:$AJ$167,TRUE)),0)</f>
        <v>1.6573225161723684E-3</v>
      </c>
      <c r="BG13" s="68">
        <f t="array" ref="BG13">IF($D13,SUMPRODUCT((economics!$AG$2:$AG$167=$B13)*(economics!$D$2:$D$167="process")*economics!$AI$2:$AI$167*_xlfn.NORM.DIST(BG$3,economics!$AK$2:$AK$167,economics!$AJ$2:$AJ$167,TRUE)),0)</f>
        <v>1.6573225161723684E-3</v>
      </c>
      <c r="BH13" s="68">
        <f t="array" ref="BH13">IF($D13,SUMPRODUCT((economics!$AG$2:$AG$167=$B13)*(economics!$D$2:$D$167="process")*economics!$AI$2:$AI$167*_xlfn.NORM.DIST(BH$3,economics!$AK$2:$AK$167,economics!$AJ$2:$AJ$167,TRUE)),0)</f>
        <v>1.6573225161723684E-3</v>
      </c>
      <c r="BI13" s="68">
        <f t="array" ref="BI13">IF($D13,SUMPRODUCT((economics!$AG$2:$AG$167=$B13)*(economics!$D$2:$D$167="process")*economics!$AI$2:$AI$167*_xlfn.NORM.DIST(BI$3,economics!$AK$2:$AK$167,economics!$AJ$2:$AJ$167,TRUE)),0)</f>
        <v>1.6573225161723684E-3</v>
      </c>
      <c r="BJ13" s="68">
        <f t="array" ref="BJ13">IF($D13,SUMPRODUCT((economics!$AG$2:$AG$167=$B13)*(economics!$D$2:$D$167="process")*economics!$AI$2:$AI$167*_xlfn.NORM.DIST(BJ$3,economics!$AK$2:$AK$167,economics!$AJ$2:$AJ$167,TRUE)),0)</f>
        <v>1.6573225161723684E-3</v>
      </c>
      <c r="BK13" s="68">
        <f t="array" ref="BK13">IF($D13,SUMPRODUCT((economics!$AG$2:$AG$167=$B13)*(economics!$D$2:$D$167="process")*economics!$AI$2:$AI$167*_xlfn.NORM.DIST(BK$3,economics!$AK$2:$AK$167,economics!$AJ$2:$AJ$167,TRUE)),0)</f>
        <v>1.6573225161723684E-3</v>
      </c>
      <c r="BL13" s="68">
        <f t="array" ref="BL13">IF($D13,SUMPRODUCT((economics!$AG$2:$AG$167=$B13)*(economics!$D$2:$D$167="process")*economics!$AI$2:$AI$167*_xlfn.NORM.DIST(BL$3,economics!$AK$2:$AK$167,economics!$AJ$2:$AJ$167,TRUE)),0)</f>
        <v>1.6573225161723684E-3</v>
      </c>
      <c r="BM13" s="68">
        <f t="array" ref="BM13">IF($D13,SUMPRODUCT((economics!$AG$2:$AG$167=$B13)*(economics!$D$2:$D$167="process")*economics!$AI$2:$AI$167*_xlfn.NORM.DIST(BM$3,economics!$AK$2:$AK$167,economics!$AJ$2:$AJ$167,TRUE)),0)</f>
        <v>1.6573225161723684E-3</v>
      </c>
      <c r="BN13" s="68">
        <f t="array" ref="BN13">IF($D13,SUMPRODUCT((economics!$AG$2:$AG$167=$B13)*(economics!$D$2:$D$167="process")*economics!$AI$2:$AI$167*_xlfn.NORM.DIST(BN$3,economics!$AK$2:$AK$167,economics!$AJ$2:$AJ$167,TRUE)),0)</f>
        <v>1.6573225161723684E-3</v>
      </c>
      <c r="BO13" s="68">
        <f t="array" ref="BO13">IF($D13,SUMPRODUCT((economics!$AG$2:$AG$167=$B13)*(economics!$D$2:$D$167="process")*economics!$AI$2:$AI$167*_xlfn.NORM.DIST(BO$3,economics!$AK$2:$AK$167,economics!$AJ$2:$AJ$167,TRUE)),0)</f>
        <v>1.6573225161723684E-3</v>
      </c>
      <c r="BP13" s="68">
        <f t="array" ref="BP13">IF($D13,SUMPRODUCT((economics!$AG$2:$AG$167=$B13)*(economics!$D$2:$D$167="process")*economics!$AI$2:$AI$167*_xlfn.NORM.DIST(BP$3,economics!$AK$2:$AK$167,economics!$AJ$2:$AJ$167,TRUE)),0)</f>
        <v>1.6573225161723684E-3</v>
      </c>
      <c r="BQ13" s="68">
        <f t="array" ref="BQ13">IF($D13,SUMPRODUCT((economics!$AG$2:$AG$167=$B13)*(economics!$D$2:$D$167="process")*economics!$AI$2:$AI$167*_xlfn.NORM.DIST(BQ$3,economics!$AK$2:$AK$167,economics!$AJ$2:$AJ$167,TRUE)),0)</f>
        <v>1.6573225161723684E-3</v>
      </c>
      <c r="BR13" s="68">
        <f t="array" ref="BR13">IF($D13,SUMPRODUCT((economics!$AG$2:$AG$167=$B13)*(economics!$D$2:$D$167="process")*economics!$AI$2:$AI$167*_xlfn.NORM.DIST(BR$3,economics!$AK$2:$AK$167,economics!$AJ$2:$AJ$167,TRUE)),0)</f>
        <v>1.6573225161723684E-3</v>
      </c>
      <c r="BS13" s="68">
        <f t="array" ref="BS13">IF($D13,SUMPRODUCT((economics!$AG$2:$AG$167=$B13)*(economics!$D$2:$D$167="process")*economics!$AI$2:$AI$167*_xlfn.NORM.DIST(BS$3,economics!$AK$2:$AK$167,economics!$AJ$2:$AJ$167,TRUE)),0)</f>
        <v>1.6573225161723684E-3</v>
      </c>
      <c r="BT13" s="68">
        <f t="array" ref="BT13">IF($D13,SUMPRODUCT((economics!$AG$2:$AG$167=$B13)*(economics!$D$2:$D$167="process")*economics!$AI$2:$AI$167*_xlfn.NORM.DIST(BT$3,economics!$AK$2:$AK$167,economics!$AJ$2:$AJ$167,TRUE)),0)</f>
        <v>1.6573225161723684E-3</v>
      </c>
      <c r="BU13" s="68">
        <f t="array" ref="BU13">IF($D13,SUMPRODUCT((economics!$AG$2:$AG$167=$B13)*(economics!$D$2:$D$167="process")*economics!$AI$2:$AI$167*_xlfn.NORM.DIST(BU$3,economics!$AK$2:$AK$167,economics!$AJ$2:$AJ$167,TRUE)),0)</f>
        <v>1.6573225161723684E-3</v>
      </c>
      <c r="BV13" s="68">
        <f t="array" ref="BV13">IF($D13,SUMPRODUCT((economics!$AG$2:$AG$167=$B13)*(economics!$D$2:$D$167="process")*economics!$AI$2:$AI$167*_xlfn.NORM.DIST(BV$3,economics!$AK$2:$AK$167,economics!$AJ$2:$AJ$167,TRUE)),0)</f>
        <v>1.6573225161723684E-3</v>
      </c>
      <c r="BW13" s="68">
        <f t="array" ref="BW13">IF($D13,SUMPRODUCT((economics!$AG$2:$AG$167=$B13)*(economics!$D$2:$D$167="process")*economics!$AI$2:$AI$167*_xlfn.NORM.DIST(BW$3,economics!$AK$2:$AK$167,economics!$AJ$2:$AJ$167,TRUE)),0)</f>
        <v>1.6573225161723684E-3</v>
      </c>
      <c r="BX13" s="68">
        <f t="array" ref="BX13">IF($D13,SUMPRODUCT((economics!$AG$2:$AG$167=$B13)*(economics!$D$2:$D$167="process")*economics!$AI$2:$AI$167*_xlfn.NORM.DIST(BX$3,economics!$AK$2:$AK$167,economics!$AJ$2:$AJ$167,TRUE)),0)</f>
        <v>1.6573225161723684E-3</v>
      </c>
      <c r="BY13" s="68">
        <f t="array" ref="BY13">IF($D13,SUMPRODUCT((economics!$AG$2:$AG$167=$B13)*(economics!$D$2:$D$167="process")*economics!$AI$2:$AI$167*_xlfn.NORM.DIST(BY$3,economics!$AK$2:$AK$167,economics!$AJ$2:$AJ$167,TRUE)),0)</f>
        <v>1.6573225161723684E-3</v>
      </c>
      <c r="BZ13" s="68">
        <f t="array" ref="BZ13">IF($D13,SUMPRODUCT((economics!$AG$2:$AG$167=$B13)*(economics!$D$2:$D$167="process")*economics!$AI$2:$AI$167*_xlfn.NORM.DIST(BZ$3,economics!$AK$2:$AK$167,economics!$AJ$2:$AJ$167,TRUE)),0)</f>
        <v>1.6573225161723684E-3</v>
      </c>
      <c r="CA13" s="68">
        <f t="array" ref="CA13">IF($D13,SUMPRODUCT((economics!$AG$2:$AG$167=$B13)*(economics!$D$2:$D$167="process")*economics!$AI$2:$AI$167*_xlfn.NORM.DIST(CA$3,economics!$AK$2:$AK$167,economics!$AJ$2:$AJ$167,TRUE)),0)</f>
        <v>1.6573225161723684E-3</v>
      </c>
      <c r="CB13" s="68">
        <f t="array" ref="CB13">IF($D13,SUMPRODUCT((economics!$AG$2:$AG$167=$B13)*(economics!$D$2:$D$167="process")*economics!$AI$2:$AI$167*_xlfn.NORM.DIST(CB$3,economics!$AK$2:$AK$167,economics!$AJ$2:$AJ$167,TRUE)),0)</f>
        <v>1.6573225161723684E-3</v>
      </c>
      <c r="CC13" s="68">
        <f t="array" ref="CC13">IF($D13,SUMPRODUCT((economics!$AG$2:$AG$167=$B13)*(economics!$D$2:$D$167="process")*economics!$AI$2:$AI$167*_xlfn.NORM.DIST(CC$3,economics!$AK$2:$AK$167,economics!$AJ$2:$AJ$167,TRUE)),0)</f>
        <v>1.6573225161723684E-3</v>
      </c>
      <c r="CD13" s="68">
        <f t="array" ref="CD13">IF($D13,SUMPRODUCT((economics!$AG$2:$AG$167=$B13)*(economics!$D$2:$D$167="process")*economics!$AI$2:$AI$167*_xlfn.NORM.DIST(CD$3,economics!$AK$2:$AK$167,economics!$AJ$2:$AJ$167,TRUE)),0)</f>
        <v>1.6573225161723684E-3</v>
      </c>
      <c r="CE13" s="68">
        <f t="array" ref="CE13">IF($D13,SUMPRODUCT((economics!$AG$2:$AG$167=$B13)*(economics!$D$2:$D$167="process")*economics!$AI$2:$AI$167*_xlfn.NORM.DIST(CE$3,economics!$AK$2:$AK$167,economics!$AJ$2:$AJ$167,TRUE)),0)</f>
        <v>1.6573225161723684E-3</v>
      </c>
      <c r="CF13" s="68">
        <f t="array" ref="CF13">IF($D13,SUMPRODUCT((economics!$AG$2:$AG$167=$B13)*(economics!$D$2:$D$167="process")*economics!$AI$2:$AI$167*_xlfn.NORM.DIST(CF$3,economics!$AK$2:$AK$167,economics!$AJ$2:$AJ$167,TRUE)),0)</f>
        <v>1.6573225161723684E-3</v>
      </c>
      <c r="CG13" s="68">
        <f t="array" ref="CG13">IF($D13,SUMPRODUCT((economics!$AG$2:$AG$167=$B13)*(economics!$D$2:$D$167="process")*economics!$AI$2:$AI$167*_xlfn.NORM.DIST(CG$3,economics!$AK$2:$AK$167,economics!$AJ$2:$AJ$167,TRUE)),0)</f>
        <v>1.6573225161723684E-3</v>
      </c>
      <c r="CH13" s="68">
        <f t="array" ref="CH13">IF($D13,SUMPRODUCT((economics!$AG$2:$AG$167=$B13)*(economics!$D$2:$D$167="process")*economics!$AI$2:$AI$167*_xlfn.NORM.DIST(CH$3,economics!$AK$2:$AK$167,economics!$AJ$2:$AJ$167,TRUE)),0)</f>
        <v>1.6573225161723684E-3</v>
      </c>
    </row>
    <row r="14" spans="1:86" x14ac:dyDescent="0.35">
      <c r="A14" t="str">
        <f>WHRPbI!A12</f>
        <v>rubber and plastic products 22</v>
      </c>
      <c r="B14">
        <v>22</v>
      </c>
      <c r="C14" s="68">
        <f>WHRPbI!B12</f>
        <v>0.11700000000000001</v>
      </c>
      <c r="D14" t="b">
        <f>ISNUMBER(MATCH($B14,'energy base (MECS)'!$K$4:$K$9,0))</f>
        <v>0</v>
      </c>
      <c r="E14" s="68">
        <f t="array" ref="E14">IF($D14,SUMPRODUCT((economics!$AG$2:$AG$167=$B14)*(economics!$D$2:$D$167="process")*economics!$AI$2:$AI$167*_xlfn.NORM.DIST(E$3,economics!$AK$2:$AK$167,economics!$AJ$2:$AJ$167,TRUE)),0)</f>
        <v>0</v>
      </c>
      <c r="F14" s="68">
        <f t="array" ref="F14">IF($D14,SUMPRODUCT((economics!$AG$2:$AG$167=$B14)*(economics!$D$2:$D$167="process")*economics!$AI$2:$AI$167*_xlfn.NORM.DIST(F$3,economics!$AK$2:$AK$167,economics!$AJ$2:$AJ$167,TRUE)),0)</f>
        <v>0</v>
      </c>
      <c r="G14" s="68">
        <f t="array" ref="G14">IF($D14,SUMPRODUCT((economics!$AG$2:$AG$167=$B14)*(economics!$D$2:$D$167="process")*economics!$AI$2:$AI$167*_xlfn.NORM.DIST(G$3,economics!$AK$2:$AK$167,economics!$AJ$2:$AJ$167,TRUE)),0)</f>
        <v>0</v>
      </c>
      <c r="H14" s="68">
        <f t="array" ref="H14">IF($D14,SUMPRODUCT((economics!$AG$2:$AG$167=$B14)*(economics!$D$2:$D$167="process")*economics!$AI$2:$AI$167*_xlfn.NORM.DIST(H$3,economics!$AK$2:$AK$167,economics!$AJ$2:$AJ$167,TRUE)),0)</f>
        <v>0</v>
      </c>
      <c r="I14" s="68">
        <f t="array" ref="I14">IF($D14,SUMPRODUCT((economics!$AG$2:$AG$167=$B14)*(economics!$D$2:$D$167="process")*economics!$AI$2:$AI$167*_xlfn.NORM.DIST(I$3,economics!$AK$2:$AK$167,economics!$AJ$2:$AJ$167,TRUE)),0)</f>
        <v>0</v>
      </c>
      <c r="J14" s="68">
        <f t="array" ref="J14">IF($D14,SUMPRODUCT((economics!$AG$2:$AG$167=$B14)*(economics!$D$2:$D$167="process")*economics!$AI$2:$AI$167*_xlfn.NORM.DIST(J$3,economics!$AK$2:$AK$167,economics!$AJ$2:$AJ$167,TRUE)),0)</f>
        <v>0</v>
      </c>
      <c r="K14" s="68">
        <f t="array" ref="K14">IF($D14,SUMPRODUCT((economics!$AG$2:$AG$167=$B14)*(economics!$D$2:$D$167="process")*economics!$AI$2:$AI$167*_xlfn.NORM.DIST(K$3,economics!$AK$2:$AK$167,economics!$AJ$2:$AJ$167,TRUE)),0)</f>
        <v>0</v>
      </c>
      <c r="L14" s="68">
        <f t="array" ref="L14">IF($D14,SUMPRODUCT((economics!$AG$2:$AG$167=$B14)*(economics!$D$2:$D$167="process")*economics!$AI$2:$AI$167*_xlfn.NORM.DIST(L$3,economics!$AK$2:$AK$167,economics!$AJ$2:$AJ$167,TRUE)),0)</f>
        <v>0</v>
      </c>
      <c r="M14" s="68">
        <f t="array" ref="M14">IF($D14,SUMPRODUCT((economics!$AG$2:$AG$167=$B14)*(economics!$D$2:$D$167="process")*economics!$AI$2:$AI$167*_xlfn.NORM.DIST(M$3,economics!$AK$2:$AK$167,economics!$AJ$2:$AJ$167,TRUE)),0)</f>
        <v>0</v>
      </c>
      <c r="N14" s="68">
        <f t="array" ref="N14">IF($D14,SUMPRODUCT((economics!$AG$2:$AG$167=$B14)*(economics!$D$2:$D$167="process")*economics!$AI$2:$AI$167*_xlfn.NORM.DIST(N$3,economics!$AK$2:$AK$167,economics!$AJ$2:$AJ$167,TRUE)),0)</f>
        <v>0</v>
      </c>
      <c r="O14" s="68">
        <f t="array" ref="O14">IF($D14,SUMPRODUCT((economics!$AG$2:$AG$167=$B14)*(economics!$D$2:$D$167="process")*economics!$AI$2:$AI$167*_xlfn.NORM.DIST(O$3,economics!$AK$2:$AK$167,economics!$AJ$2:$AJ$167,TRUE)),0)</f>
        <v>0</v>
      </c>
      <c r="P14" s="68">
        <f t="array" ref="P14">IF($D14,SUMPRODUCT((economics!$AG$2:$AG$167=$B14)*(economics!$D$2:$D$167="process")*economics!$AI$2:$AI$167*_xlfn.NORM.DIST(P$3,economics!$AK$2:$AK$167,economics!$AJ$2:$AJ$167,TRUE)),0)</f>
        <v>0</v>
      </c>
      <c r="Q14" s="68">
        <f t="array" ref="Q14">IF($D14,SUMPRODUCT((economics!$AG$2:$AG$167=$B14)*(economics!$D$2:$D$167="process")*economics!$AI$2:$AI$167*_xlfn.NORM.DIST(Q$3,economics!$AK$2:$AK$167,economics!$AJ$2:$AJ$167,TRUE)),0)</f>
        <v>0</v>
      </c>
      <c r="R14" s="68">
        <f t="array" ref="R14">IF($D14,SUMPRODUCT((economics!$AG$2:$AG$167=$B14)*(economics!$D$2:$D$167="process")*economics!$AI$2:$AI$167*_xlfn.NORM.DIST(R$3,economics!$AK$2:$AK$167,economics!$AJ$2:$AJ$167,TRUE)),0)</f>
        <v>0</v>
      </c>
      <c r="S14" s="68">
        <f t="array" ref="S14">IF($D14,SUMPRODUCT((economics!$AG$2:$AG$167=$B14)*(economics!$D$2:$D$167="process")*economics!$AI$2:$AI$167*_xlfn.NORM.DIST(S$3,economics!$AK$2:$AK$167,economics!$AJ$2:$AJ$167,TRUE)),0)</f>
        <v>0</v>
      </c>
      <c r="T14" s="68">
        <f t="array" ref="T14">IF($D14,SUMPRODUCT((economics!$AG$2:$AG$167=$B14)*(economics!$D$2:$D$167="process")*economics!$AI$2:$AI$167*_xlfn.NORM.DIST(T$3,economics!$AK$2:$AK$167,economics!$AJ$2:$AJ$167,TRUE)),0)</f>
        <v>0</v>
      </c>
      <c r="U14" s="68">
        <f t="array" ref="U14">IF($D14,SUMPRODUCT((economics!$AG$2:$AG$167=$B14)*(economics!$D$2:$D$167="process")*economics!$AI$2:$AI$167*_xlfn.NORM.DIST(U$3,economics!$AK$2:$AK$167,economics!$AJ$2:$AJ$167,TRUE)),0)</f>
        <v>0</v>
      </c>
      <c r="V14" s="68">
        <f t="array" ref="V14">IF($D14,SUMPRODUCT((economics!$AG$2:$AG$167=$B14)*(economics!$D$2:$D$167="process")*economics!$AI$2:$AI$167*_xlfn.NORM.DIST(V$3,economics!$AK$2:$AK$167,economics!$AJ$2:$AJ$167,TRUE)),0)</f>
        <v>0</v>
      </c>
      <c r="W14" s="68">
        <f t="array" ref="W14">IF($D14,SUMPRODUCT((economics!$AG$2:$AG$167=$B14)*(economics!$D$2:$D$167="process")*economics!$AI$2:$AI$167*_xlfn.NORM.DIST(W$3,economics!$AK$2:$AK$167,economics!$AJ$2:$AJ$167,TRUE)),0)</f>
        <v>0</v>
      </c>
      <c r="X14" s="68">
        <f t="array" ref="X14">IF($D14,SUMPRODUCT((economics!$AG$2:$AG$167=$B14)*(economics!$D$2:$D$167="process")*economics!$AI$2:$AI$167*_xlfn.NORM.DIST(X$3,economics!$AK$2:$AK$167,economics!$AJ$2:$AJ$167,TRUE)),0)</f>
        <v>0</v>
      </c>
      <c r="Y14" s="68">
        <f t="array" ref="Y14">IF($D14,SUMPRODUCT((economics!$AG$2:$AG$167=$B14)*(economics!$D$2:$D$167="process")*economics!$AI$2:$AI$167*_xlfn.NORM.DIST(Y$3,economics!$AK$2:$AK$167,economics!$AJ$2:$AJ$167,TRUE)),0)</f>
        <v>0</v>
      </c>
      <c r="Z14" s="68">
        <f t="array" ref="Z14">IF($D14,SUMPRODUCT((economics!$AG$2:$AG$167=$B14)*(economics!$D$2:$D$167="process")*economics!$AI$2:$AI$167*_xlfn.NORM.DIST(Z$3,economics!$AK$2:$AK$167,economics!$AJ$2:$AJ$167,TRUE)),0)</f>
        <v>0</v>
      </c>
      <c r="AA14" s="68">
        <f t="array" ref="AA14">IF($D14,SUMPRODUCT((economics!$AG$2:$AG$167=$B14)*(economics!$D$2:$D$167="process")*economics!$AI$2:$AI$167*_xlfn.NORM.DIST(AA$3,economics!$AK$2:$AK$167,economics!$AJ$2:$AJ$167,TRUE)),0)</f>
        <v>0</v>
      </c>
      <c r="AB14" s="68">
        <f t="array" ref="AB14">IF($D14,SUMPRODUCT((economics!$AG$2:$AG$167=$B14)*(economics!$D$2:$D$167="process")*economics!$AI$2:$AI$167*_xlfn.NORM.DIST(AB$3,economics!$AK$2:$AK$167,economics!$AJ$2:$AJ$167,TRUE)),0)</f>
        <v>0</v>
      </c>
      <c r="AC14" s="68">
        <f t="array" ref="AC14">IF($D14,SUMPRODUCT((economics!$AG$2:$AG$167=$B14)*(economics!$D$2:$D$167="process")*economics!$AI$2:$AI$167*_xlfn.NORM.DIST(AC$3,economics!$AK$2:$AK$167,economics!$AJ$2:$AJ$167,TRUE)),0)</f>
        <v>0</v>
      </c>
      <c r="AD14" s="68">
        <f t="array" ref="AD14">IF($D14,SUMPRODUCT((economics!$AG$2:$AG$167=$B14)*(economics!$D$2:$D$167="process")*economics!$AI$2:$AI$167*_xlfn.NORM.DIST(AD$3,economics!$AK$2:$AK$167,economics!$AJ$2:$AJ$167,TRUE)),0)</f>
        <v>0</v>
      </c>
      <c r="AE14" s="68">
        <f t="array" ref="AE14">IF($D14,SUMPRODUCT((economics!$AG$2:$AG$167=$B14)*(economics!$D$2:$D$167="process")*economics!$AI$2:$AI$167*_xlfn.NORM.DIST(AE$3,economics!$AK$2:$AK$167,economics!$AJ$2:$AJ$167,TRUE)),0)</f>
        <v>0</v>
      </c>
      <c r="AF14" s="68">
        <f t="array" ref="AF14">IF($D14,SUMPRODUCT((economics!$AG$2:$AG$167=$B14)*(economics!$D$2:$D$167="process")*economics!$AI$2:$AI$167*_xlfn.NORM.DIST(AF$3,economics!$AK$2:$AK$167,economics!$AJ$2:$AJ$167,TRUE)),0)</f>
        <v>0</v>
      </c>
      <c r="AG14" s="68">
        <f t="array" ref="AG14">IF($D14,SUMPRODUCT((economics!$AG$2:$AG$167=$B14)*(economics!$D$2:$D$167="process")*economics!$AI$2:$AI$167*_xlfn.NORM.DIST(AG$3,economics!$AK$2:$AK$167,economics!$AJ$2:$AJ$167,TRUE)),0)</f>
        <v>0</v>
      </c>
      <c r="AH14" s="68">
        <f t="array" ref="AH14">IF($D14,SUMPRODUCT((economics!$AG$2:$AG$167=$B14)*(economics!$D$2:$D$167="process")*economics!$AI$2:$AI$167*_xlfn.NORM.DIST(AH$3,economics!$AK$2:$AK$167,economics!$AJ$2:$AJ$167,TRUE)),0)</f>
        <v>0</v>
      </c>
      <c r="AI14" s="68">
        <f t="array" ref="AI14">IF($D14,SUMPRODUCT((economics!$AG$2:$AG$167=$B14)*(economics!$D$2:$D$167="process")*economics!$AI$2:$AI$167*_xlfn.NORM.DIST(AI$3,economics!$AK$2:$AK$167,economics!$AJ$2:$AJ$167,TRUE)),0)</f>
        <v>0</v>
      </c>
      <c r="AJ14" s="68">
        <f t="array" ref="AJ14">IF($D14,SUMPRODUCT((economics!$AG$2:$AG$167=$B14)*(economics!$D$2:$D$167="process")*economics!$AI$2:$AI$167*_xlfn.NORM.DIST(AJ$3,economics!$AK$2:$AK$167,economics!$AJ$2:$AJ$167,TRUE)),0)</f>
        <v>0</v>
      </c>
      <c r="AK14" s="68">
        <f t="array" ref="AK14">IF($D14,SUMPRODUCT((economics!$AG$2:$AG$167=$B14)*(economics!$D$2:$D$167="process")*economics!$AI$2:$AI$167*_xlfn.NORM.DIST(AK$3,economics!$AK$2:$AK$167,economics!$AJ$2:$AJ$167,TRUE)),0)</f>
        <v>0</v>
      </c>
      <c r="AL14" s="68">
        <f t="array" ref="AL14">IF($D14,SUMPRODUCT((economics!$AG$2:$AG$167=$B14)*(economics!$D$2:$D$167="process")*economics!$AI$2:$AI$167*_xlfn.NORM.DIST(AL$3,economics!$AK$2:$AK$167,economics!$AJ$2:$AJ$167,TRUE)),0)</f>
        <v>0</v>
      </c>
      <c r="AM14" s="68">
        <f t="array" ref="AM14">IF($D14,SUMPRODUCT((economics!$AG$2:$AG$167=$B14)*(economics!$D$2:$D$167="process")*economics!$AI$2:$AI$167*_xlfn.NORM.DIST(AM$3,economics!$AK$2:$AK$167,economics!$AJ$2:$AJ$167,TRUE)),0)</f>
        <v>0</v>
      </c>
      <c r="AN14" s="68">
        <f t="array" ref="AN14">IF($D14,SUMPRODUCT((economics!$AG$2:$AG$167=$B14)*(economics!$D$2:$D$167="process")*economics!$AI$2:$AI$167*_xlfn.NORM.DIST(AN$3,economics!$AK$2:$AK$167,economics!$AJ$2:$AJ$167,TRUE)),0)</f>
        <v>0</v>
      </c>
      <c r="AO14" s="68">
        <f t="array" ref="AO14">IF($D14,SUMPRODUCT((economics!$AG$2:$AG$167=$B14)*(economics!$D$2:$D$167="process")*economics!$AI$2:$AI$167*_xlfn.NORM.DIST(AO$3,economics!$AK$2:$AK$167,economics!$AJ$2:$AJ$167,TRUE)),0)</f>
        <v>0</v>
      </c>
      <c r="AP14" s="68">
        <f t="array" ref="AP14">IF($D14,SUMPRODUCT((economics!$AG$2:$AG$167=$B14)*(economics!$D$2:$D$167="process")*economics!$AI$2:$AI$167*_xlfn.NORM.DIST(AP$3,economics!$AK$2:$AK$167,economics!$AJ$2:$AJ$167,TRUE)),0)</f>
        <v>0</v>
      </c>
      <c r="AQ14" s="68">
        <f t="array" ref="AQ14">IF($D14,SUMPRODUCT((economics!$AG$2:$AG$167=$B14)*(economics!$D$2:$D$167="process")*economics!$AI$2:$AI$167*_xlfn.NORM.DIST(AQ$3,economics!$AK$2:$AK$167,economics!$AJ$2:$AJ$167,TRUE)),0)</f>
        <v>0</v>
      </c>
      <c r="AR14" s="68">
        <f t="array" ref="AR14">IF($D14,SUMPRODUCT((economics!$AG$2:$AG$167=$B14)*(economics!$D$2:$D$167="process")*economics!$AI$2:$AI$167*_xlfn.NORM.DIST(AR$3,economics!$AK$2:$AK$167,economics!$AJ$2:$AJ$167,TRUE)),0)</f>
        <v>0</v>
      </c>
      <c r="AS14" s="68">
        <f t="array" ref="AS14">IF($D14,SUMPRODUCT((economics!$AG$2:$AG$167=$B14)*(economics!$D$2:$D$167="process")*economics!$AI$2:$AI$167*_xlfn.NORM.DIST(AS$3,economics!$AK$2:$AK$167,economics!$AJ$2:$AJ$167,TRUE)),0)</f>
        <v>0</v>
      </c>
      <c r="AT14" s="68">
        <f t="array" ref="AT14">IF($D14,SUMPRODUCT((economics!$AG$2:$AG$167=$B14)*(economics!$D$2:$D$167="process")*economics!$AI$2:$AI$167*_xlfn.NORM.DIST(AT$3,economics!$AK$2:$AK$167,economics!$AJ$2:$AJ$167,TRUE)),0)</f>
        <v>0</v>
      </c>
      <c r="AU14" s="68">
        <f t="array" ref="AU14">IF($D14,SUMPRODUCT((economics!$AG$2:$AG$167=$B14)*(economics!$D$2:$D$167="process")*economics!$AI$2:$AI$167*_xlfn.NORM.DIST(AU$3,economics!$AK$2:$AK$167,economics!$AJ$2:$AJ$167,TRUE)),0)</f>
        <v>0</v>
      </c>
      <c r="AV14" s="68">
        <f t="array" ref="AV14">IF($D14,SUMPRODUCT((economics!$AG$2:$AG$167=$B14)*(economics!$D$2:$D$167="process")*economics!$AI$2:$AI$167*_xlfn.NORM.DIST(AV$3,economics!$AK$2:$AK$167,economics!$AJ$2:$AJ$167,TRUE)),0)</f>
        <v>0</v>
      </c>
      <c r="AW14" s="68">
        <f t="array" ref="AW14">IF($D14,SUMPRODUCT((economics!$AG$2:$AG$167=$B14)*(economics!$D$2:$D$167="process")*economics!$AI$2:$AI$167*_xlfn.NORM.DIST(AW$3,economics!$AK$2:$AK$167,economics!$AJ$2:$AJ$167,TRUE)),0)</f>
        <v>0</v>
      </c>
      <c r="AX14" s="68">
        <f t="array" ref="AX14">IF($D14,SUMPRODUCT((economics!$AG$2:$AG$167=$B14)*(economics!$D$2:$D$167="process")*economics!$AI$2:$AI$167*_xlfn.NORM.DIST(AX$3,economics!$AK$2:$AK$167,economics!$AJ$2:$AJ$167,TRUE)),0)</f>
        <v>0</v>
      </c>
      <c r="AY14" s="68">
        <f t="array" ref="AY14">IF($D14,SUMPRODUCT((economics!$AG$2:$AG$167=$B14)*(economics!$D$2:$D$167="process")*economics!$AI$2:$AI$167*_xlfn.NORM.DIST(AY$3,economics!$AK$2:$AK$167,economics!$AJ$2:$AJ$167,TRUE)),0)</f>
        <v>0</v>
      </c>
      <c r="AZ14" s="68">
        <f t="array" ref="AZ14">IF($D14,SUMPRODUCT((economics!$AG$2:$AG$167=$B14)*(economics!$D$2:$D$167="process")*economics!$AI$2:$AI$167*_xlfn.NORM.DIST(AZ$3,economics!$AK$2:$AK$167,economics!$AJ$2:$AJ$167,TRUE)),0)</f>
        <v>0</v>
      </c>
      <c r="BA14" s="68">
        <f t="array" ref="BA14">IF($D14,SUMPRODUCT((economics!$AG$2:$AG$167=$B14)*(economics!$D$2:$D$167="process")*economics!$AI$2:$AI$167*_xlfn.NORM.DIST(BA$3,economics!$AK$2:$AK$167,economics!$AJ$2:$AJ$167,TRUE)),0)</f>
        <v>0</v>
      </c>
      <c r="BB14" s="68">
        <f t="array" ref="BB14">IF($D14,SUMPRODUCT((economics!$AG$2:$AG$167=$B14)*(economics!$D$2:$D$167="process")*economics!$AI$2:$AI$167*_xlfn.NORM.DIST(BB$3,economics!$AK$2:$AK$167,economics!$AJ$2:$AJ$167,TRUE)),0)</f>
        <v>0</v>
      </c>
      <c r="BC14" s="68">
        <f t="array" ref="BC14">IF($D14,SUMPRODUCT((economics!$AG$2:$AG$167=$B14)*(economics!$D$2:$D$167="process")*economics!$AI$2:$AI$167*_xlfn.NORM.DIST(BC$3,economics!$AK$2:$AK$167,economics!$AJ$2:$AJ$167,TRUE)),0)</f>
        <v>0</v>
      </c>
      <c r="BD14" s="68">
        <f t="array" ref="BD14">IF($D14,SUMPRODUCT((economics!$AG$2:$AG$167=$B14)*(economics!$D$2:$D$167="process")*economics!$AI$2:$AI$167*_xlfn.NORM.DIST(BD$3,economics!$AK$2:$AK$167,economics!$AJ$2:$AJ$167,TRUE)),0)</f>
        <v>0</v>
      </c>
      <c r="BE14" s="68">
        <f t="array" ref="BE14">IF($D14,SUMPRODUCT((economics!$AG$2:$AG$167=$B14)*(economics!$D$2:$D$167="process")*economics!$AI$2:$AI$167*_xlfn.NORM.DIST(BE$3,economics!$AK$2:$AK$167,economics!$AJ$2:$AJ$167,TRUE)),0)</f>
        <v>0</v>
      </c>
      <c r="BF14" s="68">
        <f t="array" ref="BF14">IF($D14,SUMPRODUCT((economics!$AG$2:$AG$167=$B14)*(economics!$D$2:$D$167="process")*economics!$AI$2:$AI$167*_xlfn.NORM.DIST(BF$3,economics!$AK$2:$AK$167,economics!$AJ$2:$AJ$167,TRUE)),0)</f>
        <v>0</v>
      </c>
      <c r="BG14" s="68">
        <f t="array" ref="BG14">IF($D14,SUMPRODUCT((economics!$AG$2:$AG$167=$B14)*(economics!$D$2:$D$167="process")*economics!$AI$2:$AI$167*_xlfn.NORM.DIST(BG$3,economics!$AK$2:$AK$167,economics!$AJ$2:$AJ$167,TRUE)),0)</f>
        <v>0</v>
      </c>
      <c r="BH14" s="68">
        <f t="array" ref="BH14">IF($D14,SUMPRODUCT((economics!$AG$2:$AG$167=$B14)*(economics!$D$2:$D$167="process")*economics!$AI$2:$AI$167*_xlfn.NORM.DIST(BH$3,economics!$AK$2:$AK$167,economics!$AJ$2:$AJ$167,TRUE)),0)</f>
        <v>0</v>
      </c>
      <c r="BI14" s="68">
        <f t="array" ref="BI14">IF($D14,SUMPRODUCT((economics!$AG$2:$AG$167=$B14)*(economics!$D$2:$D$167="process")*economics!$AI$2:$AI$167*_xlfn.NORM.DIST(BI$3,economics!$AK$2:$AK$167,economics!$AJ$2:$AJ$167,TRUE)),0)</f>
        <v>0</v>
      </c>
      <c r="BJ14" s="68">
        <f t="array" ref="BJ14">IF($D14,SUMPRODUCT((economics!$AG$2:$AG$167=$B14)*(economics!$D$2:$D$167="process")*economics!$AI$2:$AI$167*_xlfn.NORM.DIST(BJ$3,economics!$AK$2:$AK$167,economics!$AJ$2:$AJ$167,TRUE)),0)</f>
        <v>0</v>
      </c>
      <c r="BK14" s="68">
        <f t="array" ref="BK14">IF($D14,SUMPRODUCT((economics!$AG$2:$AG$167=$B14)*(economics!$D$2:$D$167="process")*economics!$AI$2:$AI$167*_xlfn.NORM.DIST(BK$3,economics!$AK$2:$AK$167,economics!$AJ$2:$AJ$167,TRUE)),0)</f>
        <v>0</v>
      </c>
      <c r="BL14" s="68">
        <f t="array" ref="BL14">IF($D14,SUMPRODUCT((economics!$AG$2:$AG$167=$B14)*(economics!$D$2:$D$167="process")*economics!$AI$2:$AI$167*_xlfn.NORM.DIST(BL$3,economics!$AK$2:$AK$167,economics!$AJ$2:$AJ$167,TRUE)),0)</f>
        <v>0</v>
      </c>
      <c r="BM14" s="68">
        <f t="array" ref="BM14">IF($D14,SUMPRODUCT((economics!$AG$2:$AG$167=$B14)*(economics!$D$2:$D$167="process")*economics!$AI$2:$AI$167*_xlfn.NORM.DIST(BM$3,economics!$AK$2:$AK$167,economics!$AJ$2:$AJ$167,TRUE)),0)</f>
        <v>0</v>
      </c>
      <c r="BN14" s="68">
        <f t="array" ref="BN14">IF($D14,SUMPRODUCT((economics!$AG$2:$AG$167=$B14)*(economics!$D$2:$D$167="process")*economics!$AI$2:$AI$167*_xlfn.NORM.DIST(BN$3,economics!$AK$2:$AK$167,economics!$AJ$2:$AJ$167,TRUE)),0)</f>
        <v>0</v>
      </c>
      <c r="BO14" s="68">
        <f t="array" ref="BO14">IF($D14,SUMPRODUCT((economics!$AG$2:$AG$167=$B14)*(economics!$D$2:$D$167="process")*economics!$AI$2:$AI$167*_xlfn.NORM.DIST(BO$3,economics!$AK$2:$AK$167,economics!$AJ$2:$AJ$167,TRUE)),0)</f>
        <v>0</v>
      </c>
      <c r="BP14" s="68">
        <f t="array" ref="BP14">IF($D14,SUMPRODUCT((economics!$AG$2:$AG$167=$B14)*(economics!$D$2:$D$167="process")*economics!$AI$2:$AI$167*_xlfn.NORM.DIST(BP$3,economics!$AK$2:$AK$167,economics!$AJ$2:$AJ$167,TRUE)),0)</f>
        <v>0</v>
      </c>
      <c r="BQ14" s="68">
        <f t="array" ref="BQ14">IF($D14,SUMPRODUCT((economics!$AG$2:$AG$167=$B14)*(economics!$D$2:$D$167="process")*economics!$AI$2:$AI$167*_xlfn.NORM.DIST(BQ$3,economics!$AK$2:$AK$167,economics!$AJ$2:$AJ$167,TRUE)),0)</f>
        <v>0</v>
      </c>
      <c r="BR14" s="68">
        <f t="array" ref="BR14">IF($D14,SUMPRODUCT((economics!$AG$2:$AG$167=$B14)*(economics!$D$2:$D$167="process")*economics!$AI$2:$AI$167*_xlfn.NORM.DIST(BR$3,economics!$AK$2:$AK$167,economics!$AJ$2:$AJ$167,TRUE)),0)</f>
        <v>0</v>
      </c>
      <c r="BS14" s="68">
        <f t="array" ref="BS14">IF($D14,SUMPRODUCT((economics!$AG$2:$AG$167=$B14)*(economics!$D$2:$D$167="process")*economics!$AI$2:$AI$167*_xlfn.NORM.DIST(BS$3,economics!$AK$2:$AK$167,economics!$AJ$2:$AJ$167,TRUE)),0)</f>
        <v>0</v>
      </c>
      <c r="BT14" s="68">
        <f t="array" ref="BT14">IF($D14,SUMPRODUCT((economics!$AG$2:$AG$167=$B14)*(economics!$D$2:$D$167="process")*economics!$AI$2:$AI$167*_xlfn.NORM.DIST(BT$3,economics!$AK$2:$AK$167,economics!$AJ$2:$AJ$167,TRUE)),0)</f>
        <v>0</v>
      </c>
      <c r="BU14" s="68">
        <f t="array" ref="BU14">IF($D14,SUMPRODUCT((economics!$AG$2:$AG$167=$B14)*(economics!$D$2:$D$167="process")*economics!$AI$2:$AI$167*_xlfn.NORM.DIST(BU$3,economics!$AK$2:$AK$167,economics!$AJ$2:$AJ$167,TRUE)),0)</f>
        <v>0</v>
      </c>
      <c r="BV14" s="68">
        <f t="array" ref="BV14">IF($D14,SUMPRODUCT((economics!$AG$2:$AG$167=$B14)*(economics!$D$2:$D$167="process")*economics!$AI$2:$AI$167*_xlfn.NORM.DIST(BV$3,economics!$AK$2:$AK$167,economics!$AJ$2:$AJ$167,TRUE)),0)</f>
        <v>0</v>
      </c>
      <c r="BW14" s="68">
        <f t="array" ref="BW14">IF($D14,SUMPRODUCT((economics!$AG$2:$AG$167=$B14)*(economics!$D$2:$D$167="process")*economics!$AI$2:$AI$167*_xlfn.NORM.DIST(BW$3,economics!$AK$2:$AK$167,economics!$AJ$2:$AJ$167,TRUE)),0)</f>
        <v>0</v>
      </c>
      <c r="BX14" s="68">
        <f t="array" ref="BX14">IF($D14,SUMPRODUCT((economics!$AG$2:$AG$167=$B14)*(economics!$D$2:$D$167="process")*economics!$AI$2:$AI$167*_xlfn.NORM.DIST(BX$3,economics!$AK$2:$AK$167,economics!$AJ$2:$AJ$167,TRUE)),0)</f>
        <v>0</v>
      </c>
      <c r="BY14" s="68">
        <f t="array" ref="BY14">IF($D14,SUMPRODUCT((economics!$AG$2:$AG$167=$B14)*(economics!$D$2:$D$167="process")*economics!$AI$2:$AI$167*_xlfn.NORM.DIST(BY$3,economics!$AK$2:$AK$167,economics!$AJ$2:$AJ$167,TRUE)),0)</f>
        <v>0</v>
      </c>
      <c r="BZ14" s="68">
        <f t="array" ref="BZ14">IF($D14,SUMPRODUCT((economics!$AG$2:$AG$167=$B14)*(economics!$D$2:$D$167="process")*economics!$AI$2:$AI$167*_xlfn.NORM.DIST(BZ$3,economics!$AK$2:$AK$167,economics!$AJ$2:$AJ$167,TRUE)),0)</f>
        <v>0</v>
      </c>
      <c r="CA14" s="68">
        <f t="array" ref="CA14">IF($D14,SUMPRODUCT((economics!$AG$2:$AG$167=$B14)*(economics!$D$2:$D$167="process")*economics!$AI$2:$AI$167*_xlfn.NORM.DIST(CA$3,economics!$AK$2:$AK$167,economics!$AJ$2:$AJ$167,TRUE)),0)</f>
        <v>0</v>
      </c>
      <c r="CB14" s="68">
        <f t="array" ref="CB14">IF($D14,SUMPRODUCT((economics!$AG$2:$AG$167=$B14)*(economics!$D$2:$D$167="process")*economics!$AI$2:$AI$167*_xlfn.NORM.DIST(CB$3,economics!$AK$2:$AK$167,economics!$AJ$2:$AJ$167,TRUE)),0)</f>
        <v>0</v>
      </c>
      <c r="CC14" s="68">
        <f t="array" ref="CC14">IF($D14,SUMPRODUCT((economics!$AG$2:$AG$167=$B14)*(economics!$D$2:$D$167="process")*economics!$AI$2:$AI$167*_xlfn.NORM.DIST(CC$3,economics!$AK$2:$AK$167,economics!$AJ$2:$AJ$167,TRUE)),0)</f>
        <v>0</v>
      </c>
      <c r="CD14" s="68">
        <f t="array" ref="CD14">IF($D14,SUMPRODUCT((economics!$AG$2:$AG$167=$B14)*(economics!$D$2:$D$167="process")*economics!$AI$2:$AI$167*_xlfn.NORM.DIST(CD$3,economics!$AK$2:$AK$167,economics!$AJ$2:$AJ$167,TRUE)),0)</f>
        <v>0</v>
      </c>
      <c r="CE14" s="68">
        <f t="array" ref="CE14">IF($D14,SUMPRODUCT((economics!$AG$2:$AG$167=$B14)*(economics!$D$2:$D$167="process")*economics!$AI$2:$AI$167*_xlfn.NORM.DIST(CE$3,economics!$AK$2:$AK$167,economics!$AJ$2:$AJ$167,TRUE)),0)</f>
        <v>0</v>
      </c>
      <c r="CF14" s="68">
        <f t="array" ref="CF14">IF($D14,SUMPRODUCT((economics!$AG$2:$AG$167=$B14)*(economics!$D$2:$D$167="process")*economics!$AI$2:$AI$167*_xlfn.NORM.DIST(CF$3,economics!$AK$2:$AK$167,economics!$AJ$2:$AJ$167,TRUE)),0)</f>
        <v>0</v>
      </c>
      <c r="CG14" s="68">
        <f t="array" ref="CG14">IF($D14,SUMPRODUCT((economics!$AG$2:$AG$167=$B14)*(economics!$D$2:$D$167="process")*economics!$AI$2:$AI$167*_xlfn.NORM.DIST(CG$3,economics!$AK$2:$AK$167,economics!$AJ$2:$AJ$167,TRUE)),0)</f>
        <v>0</v>
      </c>
      <c r="CH14" s="68">
        <f t="array" ref="CH14">IF($D14,SUMPRODUCT((economics!$AG$2:$AG$167=$B14)*(economics!$D$2:$D$167="process")*economics!$AI$2:$AI$167*_xlfn.NORM.DIST(CH$3,economics!$AK$2:$AK$167,economics!$AJ$2:$AJ$167,TRUE)),0)</f>
        <v>0</v>
      </c>
    </row>
    <row r="15" spans="1:86" x14ac:dyDescent="0.35">
      <c r="A15" t="str">
        <f>WHRPbI!A13</f>
        <v>glass and glass products 231</v>
      </c>
      <c r="B15">
        <v>231</v>
      </c>
      <c r="C15" s="68">
        <f>WHRPbI!B13</f>
        <v>9.8489208633093517E-2</v>
      </c>
      <c r="D15" t="b">
        <f>ISNUMBER(MATCH($B15,'energy base (MECS)'!$K$4:$K$9,0))</f>
        <v>1</v>
      </c>
      <c r="E15" s="68">
        <f t="array" ref="E15">IF($D15,SUMPRODUCT((economics!$AG$2:$AG$167=$B15)*(economics!$D$2:$D$167="process")*economics!$AI$2:$AI$167*_xlfn.NORM.DIST(E$3,economics!$AK$2:$AK$167,economics!$AJ$2:$AJ$167,TRUE)),0)</f>
        <v>0</v>
      </c>
      <c r="F15" s="68">
        <f t="array" ref="F15">IF($D15,SUMPRODUCT((economics!$AG$2:$AG$167=$B15)*(economics!$D$2:$D$167="process")*economics!$AI$2:$AI$167*_xlfn.NORM.DIST(F$3,economics!$AK$2:$AK$167,economics!$AJ$2:$AJ$167,TRUE)),0)</f>
        <v>0</v>
      </c>
      <c r="G15" s="68">
        <f t="array" ref="G15">IF($D15,SUMPRODUCT((economics!$AG$2:$AG$167=$B15)*(economics!$D$2:$D$167="process")*economics!$AI$2:$AI$167*_xlfn.NORM.DIST(G$3,economics!$AK$2:$AK$167,economics!$AJ$2:$AJ$167,TRUE)),0)</f>
        <v>0</v>
      </c>
      <c r="H15" s="68">
        <f t="array" ref="H15">IF($D15,SUMPRODUCT((economics!$AG$2:$AG$167=$B15)*(economics!$D$2:$D$167="process")*economics!$AI$2:$AI$167*_xlfn.NORM.DIST(H$3,economics!$AK$2:$AK$167,economics!$AJ$2:$AJ$167,TRUE)),0)</f>
        <v>0</v>
      </c>
      <c r="I15" s="68">
        <f t="array" ref="I15">IF($D15,SUMPRODUCT((economics!$AG$2:$AG$167=$B15)*(economics!$D$2:$D$167="process")*economics!$AI$2:$AI$167*_xlfn.NORM.DIST(I$3,economics!$AK$2:$AK$167,economics!$AJ$2:$AJ$167,TRUE)),0)</f>
        <v>0</v>
      </c>
      <c r="J15" s="68">
        <f t="array" ref="J15">IF($D15,SUMPRODUCT((economics!$AG$2:$AG$167=$B15)*(economics!$D$2:$D$167="process")*economics!$AI$2:$AI$167*_xlfn.NORM.DIST(J$3,economics!$AK$2:$AK$167,economics!$AJ$2:$AJ$167,TRUE)),0)</f>
        <v>0</v>
      </c>
      <c r="K15" s="68">
        <f t="array" ref="K15">IF($D15,SUMPRODUCT((economics!$AG$2:$AG$167=$B15)*(economics!$D$2:$D$167="process")*economics!$AI$2:$AI$167*_xlfn.NORM.DIST(K$3,economics!$AK$2:$AK$167,economics!$AJ$2:$AJ$167,TRUE)),0)</f>
        <v>0</v>
      </c>
      <c r="L15" s="68">
        <f t="array" ref="L15">IF($D15,SUMPRODUCT((economics!$AG$2:$AG$167=$B15)*(economics!$D$2:$D$167="process")*economics!$AI$2:$AI$167*_xlfn.NORM.DIST(L$3,economics!$AK$2:$AK$167,economics!$AJ$2:$AJ$167,TRUE)),0)</f>
        <v>0</v>
      </c>
      <c r="M15" s="68">
        <f t="array" ref="M15">IF($D15,SUMPRODUCT((economics!$AG$2:$AG$167=$B15)*(economics!$D$2:$D$167="process")*economics!$AI$2:$AI$167*_xlfn.NORM.DIST(M$3,economics!$AK$2:$AK$167,economics!$AJ$2:$AJ$167,TRUE)),0)</f>
        <v>0</v>
      </c>
      <c r="N15" s="68">
        <f t="array" ref="N15">IF($D15,SUMPRODUCT((economics!$AG$2:$AG$167=$B15)*(economics!$D$2:$D$167="process")*economics!$AI$2:$AI$167*_xlfn.NORM.DIST(N$3,economics!$AK$2:$AK$167,economics!$AJ$2:$AJ$167,TRUE)),0)</f>
        <v>0</v>
      </c>
      <c r="O15" s="68">
        <f t="array" ref="O15">IF($D15,SUMPRODUCT((economics!$AG$2:$AG$167=$B15)*(economics!$D$2:$D$167="process")*economics!$AI$2:$AI$167*_xlfn.NORM.DIST(O$3,economics!$AK$2:$AK$167,economics!$AJ$2:$AJ$167,TRUE)),0)</f>
        <v>0</v>
      </c>
      <c r="P15" s="68">
        <f t="array" ref="P15">IF($D15,SUMPRODUCT((economics!$AG$2:$AG$167=$B15)*(economics!$D$2:$D$167="process")*economics!$AI$2:$AI$167*_xlfn.NORM.DIST(P$3,economics!$AK$2:$AK$167,economics!$AJ$2:$AJ$167,TRUE)),0)</f>
        <v>0</v>
      </c>
      <c r="Q15" s="68">
        <f t="array" ref="Q15">IF($D15,SUMPRODUCT((economics!$AG$2:$AG$167=$B15)*(economics!$D$2:$D$167="process")*economics!$AI$2:$AI$167*_xlfn.NORM.DIST(Q$3,economics!$AK$2:$AK$167,economics!$AJ$2:$AJ$167,TRUE)),0)</f>
        <v>0</v>
      </c>
      <c r="R15" s="68">
        <f t="array" ref="R15">IF($D15,SUMPRODUCT((economics!$AG$2:$AG$167=$B15)*(economics!$D$2:$D$167="process")*economics!$AI$2:$AI$167*_xlfn.NORM.DIST(R$3,economics!$AK$2:$AK$167,economics!$AJ$2:$AJ$167,TRUE)),0)</f>
        <v>0</v>
      </c>
      <c r="S15" s="68">
        <f t="array" ref="S15">IF($D15,SUMPRODUCT((economics!$AG$2:$AG$167=$B15)*(economics!$D$2:$D$167="process")*economics!$AI$2:$AI$167*_xlfn.NORM.DIST(S$3,economics!$AK$2:$AK$167,economics!$AJ$2:$AJ$167,TRUE)),0)</f>
        <v>0</v>
      </c>
      <c r="T15" s="68">
        <f t="array" ref="T15">IF($D15,SUMPRODUCT((economics!$AG$2:$AG$167=$B15)*(economics!$D$2:$D$167="process")*economics!$AI$2:$AI$167*_xlfn.NORM.DIST(T$3,economics!$AK$2:$AK$167,economics!$AJ$2:$AJ$167,TRUE)),0)</f>
        <v>0</v>
      </c>
      <c r="U15" s="68">
        <f t="array" ref="U15">IF($D15,SUMPRODUCT((economics!$AG$2:$AG$167=$B15)*(economics!$D$2:$D$167="process")*economics!$AI$2:$AI$167*_xlfn.NORM.DIST(U$3,economics!$AK$2:$AK$167,economics!$AJ$2:$AJ$167,TRUE)),0)</f>
        <v>0</v>
      </c>
      <c r="V15" s="68">
        <f t="array" ref="V15">IF($D15,SUMPRODUCT((economics!$AG$2:$AG$167=$B15)*(economics!$D$2:$D$167="process")*economics!$AI$2:$AI$167*_xlfn.NORM.DIST(V$3,economics!$AK$2:$AK$167,economics!$AJ$2:$AJ$167,TRUE)),0)</f>
        <v>0</v>
      </c>
      <c r="W15" s="68">
        <f t="array" ref="W15">IF($D15,SUMPRODUCT((economics!$AG$2:$AG$167=$B15)*(economics!$D$2:$D$167="process")*economics!$AI$2:$AI$167*_xlfn.NORM.DIST(W$3,economics!$AK$2:$AK$167,economics!$AJ$2:$AJ$167,TRUE)),0)</f>
        <v>0</v>
      </c>
      <c r="X15" s="68">
        <f t="array" ref="X15">IF($D15,SUMPRODUCT((economics!$AG$2:$AG$167=$B15)*(economics!$D$2:$D$167="process")*economics!$AI$2:$AI$167*_xlfn.NORM.DIST(X$3,economics!$AK$2:$AK$167,economics!$AJ$2:$AJ$167,TRUE)),0)</f>
        <v>0</v>
      </c>
      <c r="Y15" s="68">
        <f t="array" ref="Y15">IF($D15,SUMPRODUCT((economics!$AG$2:$AG$167=$B15)*(economics!$D$2:$D$167="process")*economics!$AI$2:$AI$167*_xlfn.NORM.DIST(Y$3,economics!$AK$2:$AK$167,economics!$AJ$2:$AJ$167,TRUE)),0)</f>
        <v>0</v>
      </c>
      <c r="Z15" s="68">
        <f t="array" ref="Z15">IF($D15,SUMPRODUCT((economics!$AG$2:$AG$167=$B15)*(economics!$D$2:$D$167="process")*economics!$AI$2:$AI$167*_xlfn.NORM.DIST(Z$3,economics!$AK$2:$AK$167,economics!$AJ$2:$AJ$167,TRUE)),0)</f>
        <v>0</v>
      </c>
      <c r="AA15" s="68">
        <f t="array" ref="AA15">IF($D15,SUMPRODUCT((economics!$AG$2:$AG$167=$B15)*(economics!$D$2:$D$167="process")*economics!$AI$2:$AI$167*_xlfn.NORM.DIST(AA$3,economics!$AK$2:$AK$167,economics!$AJ$2:$AJ$167,TRUE)),0)</f>
        <v>0</v>
      </c>
      <c r="AB15" s="68">
        <f t="array" ref="AB15">IF($D15,SUMPRODUCT((economics!$AG$2:$AG$167=$B15)*(economics!$D$2:$D$167="process")*economics!$AI$2:$AI$167*_xlfn.NORM.DIST(AB$3,economics!$AK$2:$AK$167,economics!$AJ$2:$AJ$167,TRUE)),0)</f>
        <v>0</v>
      </c>
      <c r="AC15" s="68">
        <f t="array" ref="AC15">IF($D15,SUMPRODUCT((economics!$AG$2:$AG$167=$B15)*(economics!$D$2:$D$167="process")*economics!$AI$2:$AI$167*_xlfn.NORM.DIST(AC$3,economics!$AK$2:$AK$167,economics!$AJ$2:$AJ$167,TRUE)),0)</f>
        <v>0</v>
      </c>
      <c r="AD15" s="68">
        <f t="array" ref="AD15">IF($D15,SUMPRODUCT((economics!$AG$2:$AG$167=$B15)*(economics!$D$2:$D$167="process")*economics!$AI$2:$AI$167*_xlfn.NORM.DIST(AD$3,economics!$AK$2:$AK$167,economics!$AJ$2:$AJ$167,TRUE)),0)</f>
        <v>0</v>
      </c>
      <c r="AE15" s="68">
        <f t="array" ref="AE15">IF($D15,SUMPRODUCT((economics!$AG$2:$AG$167=$B15)*(economics!$D$2:$D$167="process")*economics!$AI$2:$AI$167*_xlfn.NORM.DIST(AE$3,economics!$AK$2:$AK$167,economics!$AJ$2:$AJ$167,TRUE)),0)</f>
        <v>0</v>
      </c>
      <c r="AF15" s="68">
        <f t="array" ref="AF15">IF($D15,SUMPRODUCT((economics!$AG$2:$AG$167=$B15)*(economics!$D$2:$D$167="process")*economics!$AI$2:$AI$167*_xlfn.NORM.DIST(AF$3,economics!$AK$2:$AK$167,economics!$AJ$2:$AJ$167,TRUE)),0)</f>
        <v>0</v>
      </c>
      <c r="AG15" s="68">
        <f t="array" ref="AG15">IF($D15,SUMPRODUCT((economics!$AG$2:$AG$167=$B15)*(economics!$D$2:$D$167="process")*economics!$AI$2:$AI$167*_xlfn.NORM.DIST(AG$3,economics!$AK$2:$AK$167,economics!$AJ$2:$AJ$167,TRUE)),0)</f>
        <v>0</v>
      </c>
      <c r="AH15" s="68">
        <f t="array" ref="AH15">IF($D15,SUMPRODUCT((economics!$AG$2:$AG$167=$B15)*(economics!$D$2:$D$167="process")*economics!$AI$2:$AI$167*_xlfn.NORM.DIST(AH$3,economics!$AK$2:$AK$167,economics!$AJ$2:$AJ$167,TRUE)),0)</f>
        <v>0</v>
      </c>
      <c r="AI15" s="68">
        <f t="array" ref="AI15">IF($D15,SUMPRODUCT((economics!$AG$2:$AG$167=$B15)*(economics!$D$2:$D$167="process")*economics!$AI$2:$AI$167*_xlfn.NORM.DIST(AI$3,economics!$AK$2:$AK$167,economics!$AJ$2:$AJ$167,TRUE)),0)</f>
        <v>0</v>
      </c>
      <c r="AJ15" s="68">
        <f t="array" ref="AJ15">IF($D15,SUMPRODUCT((economics!$AG$2:$AG$167=$B15)*(economics!$D$2:$D$167="process")*economics!$AI$2:$AI$167*_xlfn.NORM.DIST(AJ$3,economics!$AK$2:$AK$167,economics!$AJ$2:$AJ$167,TRUE)),0)</f>
        <v>0</v>
      </c>
      <c r="AK15" s="68">
        <f t="array" ref="AK15">IF($D15,SUMPRODUCT((economics!$AG$2:$AG$167=$B15)*(economics!$D$2:$D$167="process")*economics!$AI$2:$AI$167*_xlfn.NORM.DIST(AK$3,economics!$AK$2:$AK$167,economics!$AJ$2:$AJ$167,TRUE)),0)</f>
        <v>0</v>
      </c>
      <c r="AL15" s="68">
        <f t="array" ref="AL15">IF($D15,SUMPRODUCT((economics!$AG$2:$AG$167=$B15)*(economics!$D$2:$D$167="process")*economics!$AI$2:$AI$167*_xlfn.NORM.DIST(AL$3,economics!$AK$2:$AK$167,economics!$AJ$2:$AJ$167,TRUE)),0)</f>
        <v>0</v>
      </c>
      <c r="AM15" s="68">
        <f t="array" ref="AM15">IF($D15,SUMPRODUCT((economics!$AG$2:$AG$167=$B15)*(economics!$D$2:$D$167="process")*economics!$AI$2:$AI$167*_xlfn.NORM.DIST(AM$3,economics!$AK$2:$AK$167,economics!$AJ$2:$AJ$167,TRUE)),0)</f>
        <v>0</v>
      </c>
      <c r="AN15" s="68">
        <f t="array" ref="AN15">IF($D15,SUMPRODUCT((economics!$AG$2:$AG$167=$B15)*(economics!$D$2:$D$167="process")*economics!$AI$2:$AI$167*_xlfn.NORM.DIST(AN$3,economics!$AK$2:$AK$167,economics!$AJ$2:$AJ$167,TRUE)),0)</f>
        <v>0</v>
      </c>
      <c r="AO15" s="68">
        <f t="array" ref="AO15">IF($D15,SUMPRODUCT((economics!$AG$2:$AG$167=$B15)*(economics!$D$2:$D$167="process")*economics!$AI$2:$AI$167*_xlfn.NORM.DIST(AO$3,economics!$AK$2:$AK$167,economics!$AJ$2:$AJ$167,TRUE)),0)</f>
        <v>0</v>
      </c>
      <c r="AP15" s="68">
        <f t="array" ref="AP15">IF($D15,SUMPRODUCT((economics!$AG$2:$AG$167=$B15)*(economics!$D$2:$D$167="process")*economics!$AI$2:$AI$167*_xlfn.NORM.DIST(AP$3,economics!$AK$2:$AK$167,economics!$AJ$2:$AJ$167,TRUE)),0)</f>
        <v>0</v>
      </c>
      <c r="AQ15" s="68">
        <f t="array" ref="AQ15">IF($D15,SUMPRODUCT((economics!$AG$2:$AG$167=$B15)*(economics!$D$2:$D$167="process")*economics!$AI$2:$AI$167*_xlfn.NORM.DIST(AQ$3,economics!$AK$2:$AK$167,economics!$AJ$2:$AJ$167,TRUE)),0)</f>
        <v>0</v>
      </c>
      <c r="AR15" s="68">
        <f t="array" ref="AR15">IF($D15,SUMPRODUCT((economics!$AG$2:$AG$167=$B15)*(economics!$D$2:$D$167="process")*economics!$AI$2:$AI$167*_xlfn.NORM.DIST(AR$3,economics!$AK$2:$AK$167,economics!$AJ$2:$AJ$167,TRUE)),0)</f>
        <v>0</v>
      </c>
      <c r="AS15" s="68">
        <f t="array" ref="AS15">IF($D15,SUMPRODUCT((economics!$AG$2:$AG$167=$B15)*(economics!$D$2:$D$167="process")*economics!$AI$2:$AI$167*_xlfn.NORM.DIST(AS$3,economics!$AK$2:$AK$167,economics!$AJ$2:$AJ$167,TRUE)),0)</f>
        <v>0</v>
      </c>
      <c r="AT15" s="68">
        <f t="array" ref="AT15">IF($D15,SUMPRODUCT((economics!$AG$2:$AG$167=$B15)*(economics!$D$2:$D$167="process")*economics!$AI$2:$AI$167*_xlfn.NORM.DIST(AT$3,economics!$AK$2:$AK$167,economics!$AJ$2:$AJ$167,TRUE)),0)</f>
        <v>0</v>
      </c>
      <c r="AU15" s="68">
        <f t="array" ref="AU15">IF($D15,SUMPRODUCT((economics!$AG$2:$AG$167=$B15)*(economics!$D$2:$D$167="process")*economics!$AI$2:$AI$167*_xlfn.NORM.DIST(AU$3,economics!$AK$2:$AK$167,economics!$AJ$2:$AJ$167,TRUE)),0)</f>
        <v>0</v>
      </c>
      <c r="AV15" s="68">
        <f t="array" ref="AV15">IF($D15,SUMPRODUCT((economics!$AG$2:$AG$167=$B15)*(economics!$D$2:$D$167="process")*economics!$AI$2:$AI$167*_xlfn.NORM.DIST(AV$3,economics!$AK$2:$AK$167,economics!$AJ$2:$AJ$167,TRUE)),0)</f>
        <v>0</v>
      </c>
      <c r="AW15" s="68">
        <f t="array" ref="AW15">IF($D15,SUMPRODUCT((economics!$AG$2:$AG$167=$B15)*(economics!$D$2:$D$167="process")*economics!$AI$2:$AI$167*_xlfn.NORM.DIST(AW$3,economics!$AK$2:$AK$167,economics!$AJ$2:$AJ$167,TRUE)),0)</f>
        <v>0</v>
      </c>
      <c r="AX15" s="68">
        <f t="array" ref="AX15">IF($D15,SUMPRODUCT((economics!$AG$2:$AG$167=$B15)*(economics!$D$2:$D$167="process")*economics!$AI$2:$AI$167*_xlfn.NORM.DIST(AX$3,economics!$AK$2:$AK$167,economics!$AJ$2:$AJ$167,TRUE)),0)</f>
        <v>0</v>
      </c>
      <c r="AY15" s="68">
        <f t="array" ref="AY15">IF($D15,SUMPRODUCT((economics!$AG$2:$AG$167=$B15)*(economics!$D$2:$D$167="process")*economics!$AI$2:$AI$167*_xlfn.NORM.DIST(AY$3,economics!$AK$2:$AK$167,economics!$AJ$2:$AJ$167,TRUE)),0)</f>
        <v>0</v>
      </c>
      <c r="AZ15" s="68">
        <f t="array" ref="AZ15">IF($D15,SUMPRODUCT((economics!$AG$2:$AG$167=$B15)*(economics!$D$2:$D$167="process")*economics!$AI$2:$AI$167*_xlfn.NORM.DIST(AZ$3,economics!$AK$2:$AK$167,economics!$AJ$2:$AJ$167,TRUE)),0)</f>
        <v>0</v>
      </c>
      <c r="BA15" s="68">
        <f t="array" ref="BA15">IF($D15,SUMPRODUCT((economics!$AG$2:$AG$167=$B15)*(economics!$D$2:$D$167="process")*economics!$AI$2:$AI$167*_xlfn.NORM.DIST(BA$3,economics!$AK$2:$AK$167,economics!$AJ$2:$AJ$167,TRUE)),0)</f>
        <v>0</v>
      </c>
      <c r="BB15" s="68">
        <f t="array" ref="BB15">IF($D15,SUMPRODUCT((economics!$AG$2:$AG$167=$B15)*(economics!$D$2:$D$167="process")*economics!$AI$2:$AI$167*_xlfn.NORM.DIST(BB$3,economics!$AK$2:$AK$167,economics!$AJ$2:$AJ$167,TRUE)),0)</f>
        <v>0</v>
      </c>
      <c r="BC15" s="68">
        <f t="array" ref="BC15">IF($D15,SUMPRODUCT((economics!$AG$2:$AG$167=$B15)*(economics!$D$2:$D$167="process")*economics!$AI$2:$AI$167*_xlfn.NORM.DIST(BC$3,economics!$AK$2:$AK$167,economics!$AJ$2:$AJ$167,TRUE)),0)</f>
        <v>0</v>
      </c>
      <c r="BD15" s="68">
        <f t="array" ref="BD15">IF($D15,SUMPRODUCT((economics!$AG$2:$AG$167=$B15)*(economics!$D$2:$D$167="process")*economics!$AI$2:$AI$167*_xlfn.NORM.DIST(BD$3,economics!$AK$2:$AK$167,economics!$AJ$2:$AJ$167,TRUE)),0)</f>
        <v>0</v>
      </c>
      <c r="BE15" s="68">
        <f t="array" ref="BE15">IF($D15,SUMPRODUCT((economics!$AG$2:$AG$167=$B15)*(economics!$D$2:$D$167="process")*economics!$AI$2:$AI$167*_xlfn.NORM.DIST(BE$3,economics!$AK$2:$AK$167,economics!$AJ$2:$AJ$167,TRUE)),0)</f>
        <v>0</v>
      </c>
      <c r="BF15" s="68">
        <f t="array" ref="BF15">IF($D15,SUMPRODUCT((economics!$AG$2:$AG$167=$B15)*(economics!$D$2:$D$167="process")*economics!$AI$2:$AI$167*_xlfn.NORM.DIST(BF$3,economics!$AK$2:$AK$167,economics!$AJ$2:$AJ$167,TRUE)),0)</f>
        <v>0</v>
      </c>
      <c r="BG15" s="68">
        <f t="array" ref="BG15">IF($D15,SUMPRODUCT((economics!$AG$2:$AG$167=$B15)*(economics!$D$2:$D$167="process")*economics!$AI$2:$AI$167*_xlfn.NORM.DIST(BG$3,economics!$AK$2:$AK$167,economics!$AJ$2:$AJ$167,TRUE)),0)</f>
        <v>0</v>
      </c>
      <c r="BH15" s="68">
        <f t="array" ref="BH15">IF($D15,SUMPRODUCT((economics!$AG$2:$AG$167=$B15)*(economics!$D$2:$D$167="process")*economics!$AI$2:$AI$167*_xlfn.NORM.DIST(BH$3,economics!$AK$2:$AK$167,economics!$AJ$2:$AJ$167,TRUE)),0)</f>
        <v>0</v>
      </c>
      <c r="BI15" s="68">
        <f t="array" ref="BI15">IF($D15,SUMPRODUCT((economics!$AG$2:$AG$167=$B15)*(economics!$D$2:$D$167="process")*economics!$AI$2:$AI$167*_xlfn.NORM.DIST(BI$3,economics!$AK$2:$AK$167,economics!$AJ$2:$AJ$167,TRUE)),0)</f>
        <v>0</v>
      </c>
      <c r="BJ15" s="68">
        <f t="array" ref="BJ15">IF($D15,SUMPRODUCT((economics!$AG$2:$AG$167=$B15)*(economics!$D$2:$D$167="process")*economics!$AI$2:$AI$167*_xlfn.NORM.DIST(BJ$3,economics!$AK$2:$AK$167,economics!$AJ$2:$AJ$167,TRUE)),0)</f>
        <v>0</v>
      </c>
      <c r="BK15" s="68">
        <f t="array" ref="BK15">IF($D15,SUMPRODUCT((economics!$AG$2:$AG$167=$B15)*(economics!$D$2:$D$167="process")*economics!$AI$2:$AI$167*_xlfn.NORM.DIST(BK$3,economics!$AK$2:$AK$167,economics!$AJ$2:$AJ$167,TRUE)),0)</f>
        <v>0</v>
      </c>
      <c r="BL15" s="68">
        <f t="array" ref="BL15">IF($D15,SUMPRODUCT((economics!$AG$2:$AG$167=$B15)*(economics!$D$2:$D$167="process")*economics!$AI$2:$AI$167*_xlfn.NORM.DIST(BL$3,economics!$AK$2:$AK$167,economics!$AJ$2:$AJ$167,TRUE)),0)</f>
        <v>0</v>
      </c>
      <c r="BM15" s="68">
        <f t="array" ref="BM15">IF($D15,SUMPRODUCT((economics!$AG$2:$AG$167=$B15)*(economics!$D$2:$D$167="process")*economics!$AI$2:$AI$167*_xlfn.NORM.DIST(BM$3,economics!$AK$2:$AK$167,economics!$AJ$2:$AJ$167,TRUE)),0)</f>
        <v>0</v>
      </c>
      <c r="BN15" s="68">
        <f t="array" ref="BN15">IF($D15,SUMPRODUCT((economics!$AG$2:$AG$167=$B15)*(economics!$D$2:$D$167="process")*economics!$AI$2:$AI$167*_xlfn.NORM.DIST(BN$3,economics!$AK$2:$AK$167,economics!$AJ$2:$AJ$167,TRUE)),0)</f>
        <v>0</v>
      </c>
      <c r="BO15" s="68">
        <f t="array" ref="BO15">IF($D15,SUMPRODUCT((economics!$AG$2:$AG$167=$B15)*(economics!$D$2:$D$167="process")*economics!$AI$2:$AI$167*_xlfn.NORM.DIST(BO$3,economics!$AK$2:$AK$167,economics!$AJ$2:$AJ$167,TRUE)),0)</f>
        <v>0</v>
      </c>
      <c r="BP15" s="68">
        <f t="array" ref="BP15">IF($D15,SUMPRODUCT((economics!$AG$2:$AG$167=$B15)*(economics!$D$2:$D$167="process")*economics!$AI$2:$AI$167*_xlfn.NORM.DIST(BP$3,economics!$AK$2:$AK$167,economics!$AJ$2:$AJ$167,TRUE)),0)</f>
        <v>0</v>
      </c>
      <c r="BQ15" s="68">
        <f t="array" ref="BQ15">IF($D15,SUMPRODUCT((economics!$AG$2:$AG$167=$B15)*(economics!$D$2:$D$167="process")*economics!$AI$2:$AI$167*_xlfn.NORM.DIST(BQ$3,economics!$AK$2:$AK$167,economics!$AJ$2:$AJ$167,TRUE)),0)</f>
        <v>0</v>
      </c>
      <c r="BR15" s="68">
        <f t="array" ref="BR15">IF($D15,SUMPRODUCT((economics!$AG$2:$AG$167=$B15)*(economics!$D$2:$D$167="process")*economics!$AI$2:$AI$167*_xlfn.NORM.DIST(BR$3,economics!$AK$2:$AK$167,economics!$AJ$2:$AJ$167,TRUE)),0)</f>
        <v>0</v>
      </c>
      <c r="BS15" s="68">
        <f t="array" ref="BS15">IF($D15,SUMPRODUCT((economics!$AG$2:$AG$167=$B15)*(economics!$D$2:$D$167="process")*economics!$AI$2:$AI$167*_xlfn.NORM.DIST(BS$3,economics!$AK$2:$AK$167,economics!$AJ$2:$AJ$167,TRUE)),0)</f>
        <v>0</v>
      </c>
      <c r="BT15" s="68">
        <f t="array" ref="BT15">IF($D15,SUMPRODUCT((economics!$AG$2:$AG$167=$B15)*(economics!$D$2:$D$167="process")*economics!$AI$2:$AI$167*_xlfn.NORM.DIST(BT$3,economics!$AK$2:$AK$167,economics!$AJ$2:$AJ$167,TRUE)),0)</f>
        <v>0</v>
      </c>
      <c r="BU15" s="68">
        <f t="array" ref="BU15">IF($D15,SUMPRODUCT((economics!$AG$2:$AG$167=$B15)*(economics!$D$2:$D$167="process")*economics!$AI$2:$AI$167*_xlfn.NORM.DIST(BU$3,economics!$AK$2:$AK$167,economics!$AJ$2:$AJ$167,TRUE)),0)</f>
        <v>0</v>
      </c>
      <c r="BV15" s="68">
        <f t="array" ref="BV15">IF($D15,SUMPRODUCT((economics!$AG$2:$AG$167=$B15)*(economics!$D$2:$D$167="process")*economics!$AI$2:$AI$167*_xlfn.NORM.DIST(BV$3,economics!$AK$2:$AK$167,economics!$AJ$2:$AJ$167,TRUE)),0)</f>
        <v>0</v>
      </c>
      <c r="BW15" s="68">
        <f t="array" ref="BW15">IF($D15,SUMPRODUCT((economics!$AG$2:$AG$167=$B15)*(economics!$D$2:$D$167="process")*economics!$AI$2:$AI$167*_xlfn.NORM.DIST(BW$3,economics!$AK$2:$AK$167,economics!$AJ$2:$AJ$167,TRUE)),0)</f>
        <v>0</v>
      </c>
      <c r="BX15" s="68">
        <f t="array" ref="BX15">IF($D15,SUMPRODUCT((economics!$AG$2:$AG$167=$B15)*(economics!$D$2:$D$167="process")*economics!$AI$2:$AI$167*_xlfn.NORM.DIST(BX$3,economics!$AK$2:$AK$167,economics!$AJ$2:$AJ$167,TRUE)),0)</f>
        <v>0</v>
      </c>
      <c r="BY15" s="68">
        <f t="array" ref="BY15">IF($D15,SUMPRODUCT((economics!$AG$2:$AG$167=$B15)*(economics!$D$2:$D$167="process")*economics!$AI$2:$AI$167*_xlfn.NORM.DIST(BY$3,economics!$AK$2:$AK$167,economics!$AJ$2:$AJ$167,TRUE)),0)</f>
        <v>0</v>
      </c>
      <c r="BZ15" s="68">
        <f t="array" ref="BZ15">IF($D15,SUMPRODUCT((economics!$AG$2:$AG$167=$B15)*(economics!$D$2:$D$167="process")*economics!$AI$2:$AI$167*_xlfn.NORM.DIST(BZ$3,economics!$AK$2:$AK$167,economics!$AJ$2:$AJ$167,TRUE)),0)</f>
        <v>0</v>
      </c>
      <c r="CA15" s="68">
        <f t="array" ref="CA15">IF($D15,SUMPRODUCT((economics!$AG$2:$AG$167=$B15)*(economics!$D$2:$D$167="process")*economics!$AI$2:$AI$167*_xlfn.NORM.DIST(CA$3,economics!$AK$2:$AK$167,economics!$AJ$2:$AJ$167,TRUE)),0)</f>
        <v>0</v>
      </c>
      <c r="CB15" s="68">
        <f t="array" ref="CB15">IF($D15,SUMPRODUCT((economics!$AG$2:$AG$167=$B15)*(economics!$D$2:$D$167="process")*economics!$AI$2:$AI$167*_xlfn.NORM.DIST(CB$3,economics!$AK$2:$AK$167,economics!$AJ$2:$AJ$167,TRUE)),0)</f>
        <v>0</v>
      </c>
      <c r="CC15" s="68">
        <f t="array" ref="CC15">IF($D15,SUMPRODUCT((economics!$AG$2:$AG$167=$B15)*(economics!$D$2:$D$167="process")*economics!$AI$2:$AI$167*_xlfn.NORM.DIST(CC$3,economics!$AK$2:$AK$167,economics!$AJ$2:$AJ$167,TRUE)),0)</f>
        <v>0</v>
      </c>
      <c r="CD15" s="68">
        <f t="array" ref="CD15">IF($D15,SUMPRODUCT((economics!$AG$2:$AG$167=$B15)*(economics!$D$2:$D$167="process")*economics!$AI$2:$AI$167*_xlfn.NORM.DIST(CD$3,economics!$AK$2:$AK$167,economics!$AJ$2:$AJ$167,TRUE)),0)</f>
        <v>0</v>
      </c>
      <c r="CE15" s="68">
        <f t="array" ref="CE15">IF($D15,SUMPRODUCT((economics!$AG$2:$AG$167=$B15)*(economics!$D$2:$D$167="process")*economics!$AI$2:$AI$167*_xlfn.NORM.DIST(CE$3,economics!$AK$2:$AK$167,economics!$AJ$2:$AJ$167,TRUE)),0)</f>
        <v>0</v>
      </c>
      <c r="CF15" s="68">
        <f t="array" ref="CF15">IF($D15,SUMPRODUCT((economics!$AG$2:$AG$167=$B15)*(economics!$D$2:$D$167="process")*economics!$AI$2:$AI$167*_xlfn.NORM.DIST(CF$3,economics!$AK$2:$AK$167,economics!$AJ$2:$AJ$167,TRUE)),0)</f>
        <v>0</v>
      </c>
      <c r="CG15" s="68">
        <f t="array" ref="CG15">IF($D15,SUMPRODUCT((economics!$AG$2:$AG$167=$B15)*(economics!$D$2:$D$167="process")*economics!$AI$2:$AI$167*_xlfn.NORM.DIST(CG$3,economics!$AK$2:$AK$167,economics!$AJ$2:$AJ$167,TRUE)),0)</f>
        <v>0</v>
      </c>
      <c r="CH15" s="68">
        <f t="array" ref="CH15">IF($D15,SUMPRODUCT((economics!$AG$2:$AG$167=$B15)*(economics!$D$2:$D$167="process")*economics!$AI$2:$AI$167*_xlfn.NORM.DIST(CH$3,economics!$AK$2:$AK$167,economics!$AJ$2:$AJ$167,TRUE)),0)</f>
        <v>0</v>
      </c>
    </row>
    <row r="16" spans="1:86"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IF($D16,SUMPRODUCT((economics!$AG$2:$AG$167=$B16)*(economics!$D$2:$D$167="process")*economics!$AI$2:$AI$167*_xlfn.NORM.DIST(E$3,economics!$AK$2:$AK$167,economics!$AJ$2:$AJ$167,TRUE)),0)</f>
        <v>3.62516033346881E-5</v>
      </c>
      <c r="F16" s="68">
        <f t="array" ref="F16">IF($D16,SUMPRODUCT((economics!$AG$2:$AG$167=$B16)*(economics!$D$2:$D$167="process")*economics!$AI$2:$AI$167*_xlfn.NORM.DIST(F$3,economics!$AK$2:$AK$167,economics!$AJ$2:$AJ$167,TRUE)),0)</f>
        <v>4.6262497570200725E-5</v>
      </c>
      <c r="G16" s="68">
        <f t="array" ref="G16">IF($D16,SUMPRODUCT((economics!$AG$2:$AG$167=$B16)*(economics!$D$2:$D$167="process")*economics!$AI$2:$AI$167*_xlfn.NORM.DIST(G$3,economics!$AK$2:$AK$167,economics!$AJ$2:$AJ$167,TRUE)),0)</f>
        <v>6.0533918496432277E-5</v>
      </c>
      <c r="H16" s="68">
        <f t="array" ref="H16">IF($D16,SUMPRODUCT((economics!$AG$2:$AG$167=$B16)*(economics!$D$2:$D$167="process")*economics!$AI$2:$AI$167*_xlfn.NORM.DIST(H$3,economics!$AK$2:$AK$167,economics!$AJ$2:$AJ$167,TRUE)),0)</f>
        <v>8.133509494575893E-5</v>
      </c>
      <c r="I16" s="68">
        <f t="array" ref="I16">IF($D16,SUMPRODUCT((economics!$AG$2:$AG$167=$B16)*(economics!$D$2:$D$167="process")*economics!$AI$2:$AI$167*_xlfn.NORM.DIST(I$3,economics!$AK$2:$AK$167,economics!$AJ$2:$AJ$167,TRUE)),0)</f>
        <v>1.1201372620010027E-4</v>
      </c>
      <c r="J16" s="68">
        <f t="array" ref="J16">IF($D16,SUMPRODUCT((economics!$AG$2:$AG$167=$B16)*(economics!$D$2:$D$167="process")*economics!$AI$2:$AI$167*_xlfn.NORM.DIST(J$3,economics!$AK$2:$AK$167,economics!$AJ$2:$AJ$167,TRUE)),0)</f>
        <v>1.573065755970405E-4</v>
      </c>
      <c r="K16" s="68">
        <f t="array" ref="K16">IF($D16,SUMPRODUCT((economics!$AG$2:$AG$167=$B16)*(economics!$D$2:$D$167="process")*economics!$AI$2:$AI$167*_xlfn.NORM.DIST(K$3,economics!$AK$2:$AK$167,economics!$AJ$2:$AJ$167,TRUE)),0)</f>
        <v>2.2360532301522599E-4</v>
      </c>
      <c r="L16" s="68">
        <f t="array" ref="L16">IF($D16,SUMPRODUCT((economics!$AG$2:$AG$167=$B16)*(economics!$D$2:$D$167="process")*economics!$AI$2:$AI$167*_xlfn.NORM.DIST(L$3,economics!$AK$2:$AK$167,economics!$AJ$2:$AJ$167,TRUE)),0)</f>
        <v>3.1908741377998669E-4</v>
      </c>
      <c r="M16" s="68">
        <f t="array" ref="M16">IF($D16,SUMPRODUCT((economics!$AG$2:$AG$167=$B16)*(economics!$D$2:$D$167="process")*economics!$AI$2:$AI$167*_xlfn.NORM.DIST(M$3,economics!$AK$2:$AK$167,economics!$AJ$2:$AJ$167,TRUE)),0)</f>
        <v>4.5360365367514555E-4</v>
      </c>
      <c r="N16" s="68">
        <f t="array" ref="N16">IF($D16,SUMPRODUCT((economics!$AG$2:$AG$167=$B16)*(economics!$D$2:$D$167="process")*economics!$AI$2:$AI$167*_xlfn.NORM.DIST(N$3,economics!$AK$2:$AK$167,economics!$AJ$2:$AJ$167,TRUE)),0)</f>
        <v>6.3822068243617875E-4</v>
      </c>
      <c r="O16" s="68">
        <f t="array" ref="O16">IF($D16,SUMPRODUCT((economics!$AG$2:$AG$167=$B16)*(economics!$D$2:$D$167="process")*economics!$AI$2:$AI$167*_xlfn.NORM.DIST(O$3,economics!$AK$2:$AK$167,economics!$AJ$2:$AJ$167,TRUE)),0)</f>
        <v>8.8435841510071239E-4</v>
      </c>
      <c r="P16" s="68">
        <f t="array" ref="P16">IF($D16,SUMPRODUCT((economics!$AG$2:$AG$167=$B16)*(economics!$D$2:$D$167="process")*economics!$AI$2:$AI$167*_xlfn.NORM.DIST(P$3,economics!$AK$2:$AK$167,economics!$AJ$2:$AJ$167,TRUE)),0)</f>
        <v>1.2025427149387796E-3</v>
      </c>
      <c r="Q16" s="68">
        <f t="array" ref="Q16">IF($D16,SUMPRODUCT((economics!$AG$2:$AG$167=$B16)*(economics!$D$2:$D$167="process")*economics!$AI$2:$AI$167*_xlfn.NORM.DIST(Q$3,economics!$AK$2:$AK$167,economics!$AJ$2:$AJ$167,TRUE)),0)</f>
        <v>1.6009006045985717E-3</v>
      </c>
      <c r="R16" s="68">
        <f t="array" ref="R16">IF($D16,SUMPRODUCT((economics!$AG$2:$AG$167=$B16)*(economics!$D$2:$D$167="process")*economics!$AI$2:$AI$167*_xlfn.NORM.DIST(R$3,economics!$AK$2:$AK$167,economics!$AJ$2:$AJ$167,TRUE)),0)</f>
        <v>2.0836326885694048E-3</v>
      </c>
      <c r="S16" s="68">
        <f t="array" ref="S16">IF($D16,SUMPRODUCT((economics!$AG$2:$AG$167=$B16)*(economics!$D$2:$D$167="process")*economics!$AI$2:$AI$167*_xlfn.NORM.DIST(S$3,economics!$AK$2:$AK$167,economics!$AJ$2:$AJ$167,TRUE)),0)</f>
        <v>2.6497689196301089E-3</v>
      </c>
      <c r="T16" s="68">
        <f t="array" ref="T16">IF($D16,SUMPRODUCT((economics!$AG$2:$AG$167=$B16)*(economics!$D$2:$D$167="process")*economics!$AI$2:$AI$167*_xlfn.NORM.DIST(T$3,economics!$AK$2:$AK$167,economics!$AJ$2:$AJ$167,TRUE)),0)</f>
        <v>3.2925154907588947E-3</v>
      </c>
      <c r="U16" s="68">
        <f t="array" ref="U16">IF($D16,SUMPRODUCT((economics!$AG$2:$AG$167=$B16)*(economics!$D$2:$D$167="process")*economics!$AI$2:$AI$167*_xlfn.NORM.DIST(U$3,economics!$AK$2:$AK$167,economics!$AJ$2:$AJ$167,TRUE)),0)</f>
        <v>3.9994155731888229E-3</v>
      </c>
      <c r="V16" s="68">
        <f t="array" ref="V16">IF($D16,SUMPRODUCT((economics!$AG$2:$AG$167=$B16)*(economics!$D$2:$D$167="process")*economics!$AI$2:$AI$167*_xlfn.NORM.DIST(V$3,economics!$AK$2:$AK$167,economics!$AJ$2:$AJ$167,TRUE)),0)</f>
        <v>4.7533858483648087E-3</v>
      </c>
      <c r="W16" s="68">
        <f t="array" ref="W16">IF($D16,SUMPRODUCT((economics!$AG$2:$AG$167=$B16)*(economics!$D$2:$D$167="process")*economics!$AI$2:$AI$167*_xlfn.NORM.DIST(W$3,economics!$AK$2:$AK$167,economics!$AJ$2:$AJ$167,TRUE)),0)</f>
        <v>5.5344941331292394E-3</v>
      </c>
      <c r="X16" s="68">
        <f t="array" ref="X16">IF($D16,SUMPRODUCT((economics!$AG$2:$AG$167=$B16)*(economics!$D$2:$D$167="process")*economics!$AI$2:$AI$167*_xlfn.NORM.DIST(X$3,economics!$AK$2:$AK$167,economics!$AJ$2:$AJ$167,TRUE)),0)</f>
        <v>6.3221681755924316E-3</v>
      </c>
      <c r="Y16" s="68">
        <f t="array" ref="Y16">IF($D16,SUMPRODUCT((economics!$AG$2:$AG$167=$B16)*(economics!$D$2:$D$167="process")*economics!$AI$2:$AI$167*_xlfn.NORM.DIST(Y$3,economics!$AK$2:$AK$167,economics!$AJ$2:$AJ$167,TRUE)),0)</f>
        <v>7.0974264367529407E-3</v>
      </c>
      <c r="Z16" s="68">
        <f t="array" ref="Z16">IF($D16,SUMPRODUCT((economics!$AG$2:$AG$167=$B16)*(economics!$D$2:$D$167="process")*economics!$AI$2:$AI$167*_xlfn.NORM.DIST(Z$3,economics!$AK$2:$AK$167,economics!$AJ$2:$AJ$167,TRUE)),0)</f>
        <v>7.8447293404174338E-3</v>
      </c>
      <c r="AA16" s="68">
        <f t="array" ref="AA16">IF($D16,SUMPRODUCT((economics!$AG$2:$AG$167=$B16)*(economics!$D$2:$D$167="process")*economics!$AI$2:$AI$167*_xlfn.NORM.DIST(AA$3,economics!$AK$2:$AK$167,economics!$AJ$2:$AJ$167,TRUE)),0)</f>
        <v>8.5531594266573772E-3</v>
      </c>
      <c r="AB16" s="68">
        <f t="array" ref="AB16">IF($D16,SUMPRODUCT((economics!$AG$2:$AG$167=$B16)*(economics!$D$2:$D$167="process")*economics!$AI$2:$AI$167*_xlfn.NORM.DIST(AB$3,economics!$AK$2:$AK$167,economics!$AJ$2:$AJ$167,TRUE)),0)</f>
        <v>9.216813063582345E-3</v>
      </c>
      <c r="AC16" s="68">
        <f t="array" ref="AC16">IF($D16,SUMPRODUCT((economics!$AG$2:$AG$167=$B16)*(economics!$D$2:$D$167="process")*economics!$AI$2:$AI$167*_xlfn.NORM.DIST(AC$3,economics!$AK$2:$AK$167,economics!$AJ$2:$AJ$167,TRUE)),0)</f>
        <v>9.8344688765196787E-3</v>
      </c>
      <c r="AD16" s="68">
        <f t="array" ref="AD16">IF($D16,SUMPRODUCT((economics!$AG$2:$AG$167=$B16)*(economics!$D$2:$D$167="process")*economics!$AI$2:$AI$167*_xlfn.NORM.DIST(AD$3,economics!$AK$2:$AK$167,economics!$AJ$2:$AJ$167,TRUE)),0)</f>
        <v>1.040873628803559E-2</v>
      </c>
      <c r="AE16" s="68">
        <f t="array" ref="AE16">IF($D16,SUMPRODUCT((economics!$AG$2:$AG$167=$B16)*(economics!$D$2:$D$167="process")*economics!$AI$2:$AI$167*_xlfn.NORM.DIST(AE$3,economics!$AK$2:$AK$167,economics!$AJ$2:$AJ$167,TRUE)),0)</f>
        <v>1.094495031566069E-2</v>
      </c>
      <c r="AF16" s="68">
        <f t="array" ref="AF16">IF($D16,SUMPRODUCT((economics!$AG$2:$AG$167=$B16)*(economics!$D$2:$D$167="process")*economics!$AI$2:$AI$167*_xlfn.NORM.DIST(AF$3,economics!$AK$2:$AK$167,economics!$AJ$2:$AJ$167,TRUE)),0)</f>
        <v>1.1450063633945516E-2</v>
      </c>
      <c r="AG16" s="68">
        <f t="array" ref="AG16">IF($D16,SUMPRODUCT((economics!$AG$2:$AG$167=$B16)*(economics!$D$2:$D$167="process")*economics!$AI$2:$AI$167*_xlfn.NORM.DIST(AG$3,economics!$AK$2:$AK$167,economics!$AJ$2:$AJ$167,TRUE)),0)</f>
        <v>1.1931715766664561E-2</v>
      </c>
      <c r="AH16" s="68">
        <f t="array" ref="AH16">IF($D16,SUMPRODUCT((economics!$AG$2:$AG$167=$B16)*(economics!$D$2:$D$167="process")*economics!$AI$2:$AI$167*_xlfn.NORM.DIST(AH$3,economics!$AK$2:$AK$167,economics!$AJ$2:$AJ$167,TRUE)),0)</f>
        <v>1.2397565810792198E-2</v>
      </c>
      <c r="AI16" s="68">
        <f t="array" ref="AI16">IF($D16,SUMPRODUCT((economics!$AG$2:$AG$167=$B16)*(economics!$D$2:$D$167="process")*economics!$AI$2:$AI$167*_xlfn.NORM.DIST(AI$3,economics!$AK$2:$AK$167,economics!$AJ$2:$AJ$167,TRUE)),0)</f>
        <v>1.2854890799603766E-2</v>
      </c>
      <c r="AJ16" s="68">
        <f t="array" ref="AJ16">IF($D16,SUMPRODUCT((economics!$AG$2:$AG$167=$B16)*(economics!$D$2:$D$167="process")*economics!$AI$2:$AI$167*_xlfn.NORM.DIST(AJ$3,economics!$AK$2:$AK$167,economics!$AJ$2:$AJ$167,TRUE)),0)</f>
        <v>1.3310396325641715E-2</v>
      </c>
      <c r="AK16" s="68">
        <f t="array" ref="AK16">IF($D16,SUMPRODUCT((economics!$AG$2:$AG$167=$B16)*(economics!$D$2:$D$167="process")*economics!$AI$2:$AI$167*_xlfn.NORM.DIST(AK$3,economics!$AK$2:$AK$167,economics!$AJ$2:$AJ$167,TRUE)),0)</f>
        <v>1.3770164328074683E-2</v>
      </c>
      <c r="AL16" s="68">
        <f t="array" ref="AL16">IF($D16,SUMPRODUCT((economics!$AG$2:$AG$167=$B16)*(economics!$D$2:$D$167="process")*economics!$AI$2:$AI$167*_xlfn.NORM.DIST(AL$3,economics!$AK$2:$AK$167,economics!$AJ$2:$AJ$167,TRUE)),0)</f>
        <v>1.4239668407852641E-2</v>
      </c>
      <c r="AM16" s="68">
        <f t="array" ref="AM16">IF($D16,SUMPRODUCT((economics!$AG$2:$AG$167=$B16)*(economics!$D$2:$D$167="process")*economics!$AI$2:$AI$167*_xlfn.NORM.DIST(AM$3,economics!$AK$2:$AK$167,economics!$AJ$2:$AJ$167,TRUE)),0)</f>
        <v>1.4723807562088433E-2</v>
      </c>
      <c r="AN16" s="68">
        <f t="array" ref="AN16">IF($D16,SUMPRODUCT((economics!$AG$2:$AG$167=$B16)*(economics!$D$2:$D$167="process")*economics!$AI$2:$AI$167*_xlfn.NORM.DIST(AN$3,economics!$AK$2:$AK$167,economics!$AJ$2:$AJ$167,TRUE)),0)</f>
        <v>1.522693300394724E-2</v>
      </c>
      <c r="AO16" s="68">
        <f t="array" ref="AO16">IF($D16,SUMPRODUCT((economics!$AG$2:$AG$167=$B16)*(economics!$D$2:$D$167="process")*economics!$AI$2:$AI$167*_xlfn.NORM.DIST(AO$3,economics!$AK$2:$AK$167,economics!$AJ$2:$AJ$167,TRUE)),0)</f>
        <v>1.5752861772160245E-2</v>
      </c>
      <c r="AP16" s="68">
        <f t="array" ref="AP16">IF($D16,SUMPRODUCT((economics!$AG$2:$AG$167=$B16)*(economics!$D$2:$D$167="process")*economics!$AI$2:$AI$167*_xlfn.NORM.DIST(AP$3,economics!$AK$2:$AK$167,economics!$AJ$2:$AJ$167,TRUE)),0)</f>
        <v>1.6304881896980518E-2</v>
      </c>
      <c r="AQ16" s="68">
        <f t="array" ref="AQ16">IF($D16,SUMPRODUCT((economics!$AG$2:$AG$167=$B16)*(economics!$D$2:$D$167="process")*economics!$AI$2:$AI$167*_xlfn.NORM.DIST(AQ$3,economics!$AK$2:$AK$167,economics!$AJ$2:$AJ$167,TRUE)),0)</f>
        <v>1.6885757480686658E-2</v>
      </c>
      <c r="AR16" s="68">
        <f t="array" ref="AR16">IF($D16,SUMPRODUCT((economics!$AG$2:$AG$167=$B16)*(economics!$D$2:$D$167="process")*economics!$AI$2:$AI$167*_xlfn.NORM.DIST(AR$3,economics!$AK$2:$AK$167,economics!$AJ$2:$AJ$167,TRUE)),0)</f>
        <v>1.7497740637997014E-2</v>
      </c>
      <c r="AS16" s="68">
        <f t="array" ref="AS16">IF($D16,SUMPRODUCT((economics!$AG$2:$AG$167=$B16)*(economics!$D$2:$D$167="process")*economics!$AI$2:$AI$167*_xlfn.NORM.DIST(AS$3,economics!$AK$2:$AK$167,economics!$AJ$2:$AJ$167,TRUE)),0)</f>
        <v>1.8142593636178685E-2</v>
      </c>
      <c r="AT16" s="68">
        <f t="array" ref="AT16">IF($D16,SUMPRODUCT((economics!$AG$2:$AG$167=$B16)*(economics!$D$2:$D$167="process")*economics!$AI$2:$AI$167*_xlfn.NORM.DIST(AT$3,economics!$AK$2:$AK$167,economics!$AJ$2:$AJ$167,TRUE)),0)</f>
        <v>1.882162093492917E-2</v>
      </c>
      <c r="AU16" s="68">
        <f t="array" ref="AU16">IF($D16,SUMPRODUCT((economics!$AG$2:$AG$167=$B16)*(economics!$D$2:$D$167="process")*economics!$AI$2:$AI$167*_xlfn.NORM.DIST(AU$3,economics!$AK$2:$AK$167,economics!$AJ$2:$AJ$167,TRUE)),0)</f>
        <v>1.9535708322848927E-2</v>
      </c>
      <c r="AV16" s="68">
        <f t="array" ref="AV16">IF($D16,SUMPRODUCT((economics!$AG$2:$AG$167=$B16)*(economics!$D$2:$D$167="process")*economics!$AI$2:$AI$167*_xlfn.NORM.DIST(AV$3,economics!$AK$2:$AK$167,economics!$AJ$2:$AJ$167,TRUE)),0)</f>
        <v>2.0285365283737793E-2</v>
      </c>
      <c r="AW16" s="68">
        <f t="array" ref="AW16">IF($D16,SUMPRODUCT((economics!$AG$2:$AG$167=$B16)*(economics!$D$2:$D$167="process")*economics!$AI$2:$AI$167*_xlfn.NORM.DIST(AW$3,economics!$AK$2:$AK$167,economics!$AJ$2:$AJ$167,TRUE)),0)</f>
        <v>2.1070766858158729E-2</v>
      </c>
      <c r="AX16" s="68">
        <f t="array" ref="AX16">IF($D16,SUMPRODUCT((economics!$AG$2:$AG$167=$B16)*(economics!$D$2:$D$167="process")*economics!$AI$2:$AI$167*_xlfn.NORM.DIST(AX$3,economics!$AK$2:$AK$167,economics!$AJ$2:$AJ$167,TRUE)),0)</f>
        <v>2.189179212753934E-2</v>
      </c>
      <c r="AY16" s="68">
        <f t="array" ref="AY16">IF($D16,SUMPRODUCT((economics!$AG$2:$AG$167=$B16)*(economics!$D$2:$D$167="process")*economics!$AI$2:$AI$167*_xlfn.NORM.DIST(AY$3,economics!$AK$2:$AK$167,economics!$AJ$2:$AJ$167,TRUE)),0)</f>
        <v>2.2748057581706702E-2</v>
      </c>
      <c r="AZ16" s="68">
        <f t="array" ref="AZ16">IF($D16,SUMPRODUCT((economics!$AG$2:$AG$167=$B16)*(economics!$D$2:$D$167="process")*economics!$AI$2:$AI$167*_xlfn.NORM.DIST(AZ$3,economics!$AK$2:$AK$167,economics!$AJ$2:$AJ$167,TRUE)),0)</f>
        <v>2.3638944703463727E-2</v>
      </c>
      <c r="BA16" s="68">
        <f t="array" ref="BA16">IF($D16,SUMPRODUCT((economics!$AG$2:$AG$167=$B16)*(economics!$D$2:$D$167="process")*economics!$AI$2:$AI$167*_xlfn.NORM.DIST(BA$3,economics!$AK$2:$AK$167,economics!$AJ$2:$AJ$167,TRUE)),0)</f>
        <v>2.4563621934974293E-2</v>
      </c>
      <c r="BB16" s="68">
        <f t="array" ref="BB16">IF($D16,SUMPRODUCT((economics!$AG$2:$AG$167=$B16)*(economics!$D$2:$D$167="process")*economics!$AI$2:$AI$167*_xlfn.NORM.DIST(BB$3,economics!$AK$2:$AK$167,economics!$AJ$2:$AJ$167,TRUE)),0)</f>
        <v>2.5521061726468695E-2</v>
      </c>
      <c r="BC16" s="68">
        <f t="array" ref="BC16">IF($D16,SUMPRODUCT((economics!$AG$2:$AG$167=$B16)*(economics!$D$2:$D$167="process")*economics!$AI$2:$AI$167*_xlfn.NORM.DIST(BC$3,economics!$AK$2:$AK$167,economics!$AJ$2:$AJ$167,TRUE)),0)</f>
        <v>2.6510053636190144E-2</v>
      </c>
      <c r="BD16" s="68">
        <f t="array" ref="BD16">IF($D16,SUMPRODUCT((economics!$AG$2:$AG$167=$B16)*(economics!$D$2:$D$167="process")*economics!$AI$2:$AI$167*_xlfn.NORM.DIST(BD$3,economics!$AK$2:$AK$167,economics!$AJ$2:$AJ$167,TRUE)),0)</f>
        <v>2.7529214518349224E-2</v>
      </c>
      <c r="BE16" s="68">
        <f t="array" ref="BE16">IF($D16,SUMPRODUCT((economics!$AG$2:$AG$167=$B16)*(economics!$D$2:$D$167="process")*economics!$AI$2:$AI$167*_xlfn.NORM.DIST(BE$3,economics!$AK$2:$AK$167,economics!$AJ$2:$AJ$167,TRUE)),0)</f>
        <v>2.857699677685463E-2</v>
      </c>
      <c r="BF16" s="68">
        <f t="array" ref="BF16">IF($D16,SUMPRODUCT((economics!$AG$2:$AG$167=$B16)*(economics!$D$2:$D$167="process")*economics!$AI$2:$AI$167*_xlfn.NORM.DIST(BF$3,economics!$AK$2:$AK$167,economics!$AJ$2:$AJ$167,TRUE)),0)</f>
        <v>2.9651695539132192E-2</v>
      </c>
      <c r="BG16" s="68">
        <f t="array" ref="BG16">IF($D16,SUMPRODUCT((economics!$AG$2:$AG$167=$B16)*(economics!$D$2:$D$167="process")*economics!$AI$2:$AI$167*_xlfn.NORM.DIST(BG$3,economics!$AK$2:$AK$167,economics!$AJ$2:$AJ$167,TRUE)),0)</f>
        <v>3.0751455460350401E-2</v>
      </c>
      <c r="BH16" s="68">
        <f t="array" ref="BH16">IF($D16,SUMPRODUCT((economics!$AG$2:$AG$167=$B16)*(economics!$D$2:$D$167="process")*economics!$AI$2:$AI$167*_xlfn.NORM.DIST(BH$3,economics!$AK$2:$AK$167,economics!$AJ$2:$AJ$167,TRUE)),0)</f>
        <v>3.1874277729489163E-2</v>
      </c>
      <c r="BI16" s="68">
        <f t="array" ref="BI16">IF($D16,SUMPRODUCT((economics!$AG$2:$AG$167=$B16)*(economics!$D$2:$D$167="process")*economics!$AI$2:$AI$167*_xlfn.NORM.DIST(BI$3,economics!$AK$2:$AK$167,economics!$AJ$2:$AJ$167,TRUE)),0)</f>
        <v>3.3018027726212318E-2</v>
      </c>
      <c r="BJ16" s="68">
        <f t="array" ref="BJ16">IF($D16,SUMPRODUCT((economics!$AG$2:$AG$167=$B16)*(economics!$D$2:$D$167="process")*economics!$AI$2:$AI$167*_xlfn.NORM.DIST(BJ$3,economics!$AK$2:$AK$167,economics!$AJ$2:$AJ$167,TRUE)),0)</f>
        <v>3.4180443673336919E-2</v>
      </c>
      <c r="BK16" s="68">
        <f t="array" ref="BK16">IF($D16,SUMPRODUCT((economics!$AG$2:$AG$167=$B16)*(economics!$D$2:$D$167="process")*economics!$AI$2:$AI$167*_xlfn.NORM.DIST(BK$3,economics!$AK$2:$AK$167,economics!$AJ$2:$AJ$167,TRUE)),0)</f>
        <v>3.5359146540815158E-2</v>
      </c>
      <c r="BL16" s="68">
        <f t="array" ref="BL16">IF($D16,SUMPRODUCT((economics!$AG$2:$AG$167=$B16)*(economics!$D$2:$D$167="process")*economics!$AI$2:$AI$167*_xlfn.NORM.DIST(BL$3,economics!$AK$2:$AK$167,economics!$AJ$2:$AJ$167,TRUE)),0)</f>
        <v>3.6551651378892339E-2</v>
      </c>
      <c r="BM16" s="68">
        <f t="array" ref="BM16">IF($D16,SUMPRODUCT((economics!$AG$2:$AG$167=$B16)*(economics!$D$2:$D$167="process")*economics!$AI$2:$AI$167*_xlfn.NORM.DIST(BM$3,economics!$AK$2:$AK$167,economics!$AJ$2:$AJ$167,TRUE)),0)</f>
        <v>3.7755380186181194E-2</v>
      </c>
      <c r="BN16" s="68">
        <f t="array" ref="BN16">IF($D16,SUMPRODUCT((economics!$AG$2:$AG$167=$B16)*(economics!$D$2:$D$167="process")*economics!$AI$2:$AI$167*_xlfn.NORM.DIST(BN$3,economics!$AK$2:$AK$167,economics!$AJ$2:$AJ$167,TRUE)),0)</f>
        <v>3.8967676349841419E-2</v>
      </c>
      <c r="BO16" s="68">
        <f t="array" ref="BO16">IF($D16,SUMPRODUCT((economics!$AG$2:$AG$167=$B16)*(economics!$D$2:$D$167="process")*economics!$AI$2:$AI$167*_xlfn.NORM.DIST(BO$3,economics!$AK$2:$AK$167,economics!$AJ$2:$AJ$167,TRUE)),0)</f>
        <v>4.0185820628497668E-2</v>
      </c>
      <c r="BP16" s="68">
        <f t="array" ref="BP16">IF($D16,SUMPRODUCT((economics!$AG$2:$AG$167=$B16)*(economics!$D$2:$D$167="process")*economics!$AI$2:$AI$167*_xlfn.NORM.DIST(BP$3,economics!$AK$2:$AK$167,economics!$AJ$2:$AJ$167,TRUE)),0)</f>
        <v>4.1407048584003861E-2</v>
      </c>
      <c r="BQ16" s="68">
        <f t="array" ref="BQ16">IF($D16,SUMPRODUCT((economics!$AG$2:$AG$167=$B16)*(economics!$D$2:$D$167="process")*economics!$AI$2:$AI$167*_xlfn.NORM.DIST(BQ$3,economics!$AK$2:$AK$167,economics!$AJ$2:$AJ$167,TRUE)),0)</f>
        <v>4.2628569306730014E-2</v>
      </c>
      <c r="BR16" s="68">
        <f t="array" ref="BR16">IF($D16,SUMPRODUCT((economics!$AG$2:$AG$167=$B16)*(economics!$D$2:$D$167="process")*economics!$AI$2:$AI$167*_xlfn.NORM.DIST(BR$3,economics!$AK$2:$AK$167,economics!$AJ$2:$AJ$167,TRUE)),0)</f>
        <v>4.3847585222395576E-2</v>
      </c>
      <c r="BS16" s="68">
        <f t="array" ref="BS16">IF($D16,SUMPRODUCT((economics!$AG$2:$AG$167=$B16)*(economics!$D$2:$D$167="process")*economics!$AI$2:$AI$167*_xlfn.NORM.DIST(BS$3,economics!$AK$2:$AK$167,economics!$AJ$2:$AJ$167,TRUE)),0)</f>
        <v>4.5061312718517439E-2</v>
      </c>
      <c r="BT16" s="68">
        <f t="array" ref="BT16">IF($D16,SUMPRODUCT((economics!$AG$2:$AG$167=$B16)*(economics!$D$2:$D$167="process")*economics!$AI$2:$AI$167*_xlfn.NORM.DIST(BT$3,economics!$AK$2:$AK$167,economics!$AJ$2:$AJ$167,TRUE)),0)</f>
        <v>4.6267003287126046E-2</v>
      </c>
      <c r="BU16" s="68">
        <f t="array" ref="BU16">IF($D16,SUMPRODUCT((economics!$AG$2:$AG$167=$B16)*(economics!$D$2:$D$167="process")*economics!$AI$2:$AI$167*_xlfn.NORM.DIST(BU$3,economics!$AK$2:$AK$167,economics!$AJ$2:$AJ$167,TRUE)),0)</f>
        <v>4.7461964849078386E-2</v>
      </c>
      <c r="BV16" s="68">
        <f t="array" ref="BV16">IF($D16,SUMPRODUCT((economics!$AG$2:$AG$167=$B16)*(economics!$D$2:$D$167="process")*economics!$AI$2:$AI$167*_xlfn.NORM.DIST(BV$3,economics!$AK$2:$AK$167,economics!$AJ$2:$AJ$167,TRUE)),0)</f>
        <v>4.8643582905166259E-2</v>
      </c>
      <c r="BW16" s="68">
        <f t="array" ref="BW16">IF($D16,SUMPRODUCT((economics!$AG$2:$AG$167=$B16)*(economics!$D$2:$D$167="process")*economics!$AI$2:$AI$167*_xlfn.NORM.DIST(BW$3,economics!$AK$2:$AK$167,economics!$AJ$2:$AJ$167,TRUE)),0)</f>
        <v>4.9809341150869053E-2</v>
      </c>
      <c r="BX16" s="68">
        <f t="array" ref="BX16">IF($D16,SUMPRODUCT((economics!$AG$2:$AG$167=$B16)*(economics!$D$2:$D$167="process")*economics!$AI$2:$AI$167*_xlfn.NORM.DIST(BX$3,economics!$AK$2:$AK$167,economics!$AJ$2:$AJ$167,TRUE)),0)</f>
        <v>5.095684119508026E-2</v>
      </c>
      <c r="BY16" s="68">
        <f t="array" ref="BY16">IF($D16,SUMPRODUCT((economics!$AG$2:$AG$167=$B16)*(economics!$D$2:$D$167="process")*economics!$AI$2:$AI$167*_xlfn.NORM.DIST(BY$3,economics!$AK$2:$AK$167,economics!$AJ$2:$AJ$167,TRUE)),0)</f>
        <v>5.2083821037980593E-2</v>
      </c>
      <c r="BZ16" s="68">
        <f t="array" ref="BZ16">IF($D16,SUMPRODUCT((economics!$AG$2:$AG$167=$B16)*(economics!$D$2:$D$167="process")*economics!$AI$2:$AI$167*_xlfn.NORM.DIST(BZ$3,economics!$AK$2:$AK$167,economics!$AJ$2:$AJ$167,TRUE)),0)</f>
        <v>5.3188171988514298E-2</v>
      </c>
      <c r="CA16" s="68">
        <f t="array" ref="CA16">IF($D16,SUMPRODUCT((economics!$AG$2:$AG$167=$B16)*(economics!$D$2:$D$167="process")*economics!$AI$2:$AI$167*_xlfn.NORM.DIST(CA$3,economics!$AK$2:$AK$167,economics!$AJ$2:$AJ$167,TRUE)),0)</f>
        <v>5.4267953736350676E-2</v>
      </c>
      <c r="CB16" s="68">
        <f t="array" ref="CB16">IF($D16,SUMPRODUCT((economics!$AG$2:$AG$167=$B16)*(economics!$D$2:$D$167="process")*economics!$AI$2:$AI$167*_xlfn.NORM.DIST(CB$3,economics!$AK$2:$AK$167,economics!$AJ$2:$AJ$167,TRUE)),0)</f>
        <v>5.5321407335195777E-2</v>
      </c>
      <c r="CC16" s="68">
        <f t="array" ref="CC16">IF($D16,SUMPRODUCT((economics!$AG$2:$AG$167=$B16)*(economics!$D$2:$D$167="process")*economics!$AI$2:$AI$167*_xlfn.NORM.DIST(CC$3,economics!$AK$2:$AK$167,economics!$AJ$2:$AJ$167,TRUE)),0)</f>
        <v>5.6346965902090207E-2</v>
      </c>
      <c r="CD16" s="68">
        <f t="array" ref="CD16">IF($D16,SUMPRODUCT((economics!$AG$2:$AG$167=$B16)*(economics!$D$2:$D$167="process")*economics!$AI$2:$AI$167*_xlfn.NORM.DIST(CD$3,economics!$AK$2:$AK$167,economics!$AJ$2:$AJ$167,TRUE)),0)</f>
        <v>5.7343262889027108E-2</v>
      </c>
      <c r="CE16" s="68">
        <f t="array" ref="CE16">IF($D16,SUMPRODUCT((economics!$AG$2:$AG$167=$B16)*(economics!$D$2:$D$167="process")*economics!$AI$2:$AI$167*_xlfn.NORM.DIST(CE$3,economics!$AK$2:$AK$167,economics!$AJ$2:$AJ$167,TRUE)),0)</f>
        <v>5.8309137836987143E-2</v>
      </c>
      <c r="CF16" s="68">
        <f t="array" ref="CF16">IF($D16,SUMPRODUCT((economics!$AG$2:$AG$167=$B16)*(economics!$D$2:$D$167="process")*economics!$AI$2:$AI$167*_xlfn.NORM.DIST(CF$3,economics!$AK$2:$AK$167,economics!$AJ$2:$AJ$167,TRUE)),0)</f>
        <v>5.9243639576527306E-2</v>
      </c>
      <c r="CG16" s="68">
        <f t="array" ref="CG16">IF($D16,SUMPRODUCT((economics!$AG$2:$AG$167=$B16)*(economics!$D$2:$D$167="process")*economics!$AI$2:$AI$167*_xlfn.NORM.DIST(CG$3,economics!$AK$2:$AK$167,economics!$AJ$2:$AJ$167,TRUE)),0)</f>
        <v>6.0146026891730167E-2</v>
      </c>
      <c r="CH16" s="68">
        <f t="array" ref="CH16">IF($D16,SUMPRODUCT((economics!$AG$2:$AG$167=$B16)*(economics!$D$2:$D$167="process")*economics!$AI$2:$AI$167*_xlfn.NORM.DIST(CH$3,economics!$AK$2:$AK$167,economics!$AJ$2:$AJ$167,TRUE)),0)</f>
        <v>8.4490689373648536E-2</v>
      </c>
    </row>
    <row r="17" spans="1:86" x14ac:dyDescent="0.35">
      <c r="A17" t="str">
        <f>WHRPbI!A15</f>
        <v>iron and steel 241</v>
      </c>
      <c r="B17">
        <v>241</v>
      </c>
      <c r="C17" s="68">
        <f>WHRPbI!B15</f>
        <v>0.13965548098434002</v>
      </c>
      <c r="D17" t="b">
        <f>ISNUMBER(MATCH($B17,'energy base (MECS)'!$K$4:$K$9,0))</f>
        <v>1</v>
      </c>
      <c r="E17" s="68">
        <f t="array" ref="E17">IF($D17,SUMPRODUCT((economics!$AG$2:$AG$167=$B17)*(economics!$D$2:$D$167="process")*economics!$AI$2:$AI$167*_xlfn.NORM.DIST(E$3,economics!$AK$2:$AK$167,economics!$AJ$2:$AJ$167,TRUE)),0)</f>
        <v>1.42454116692401E-2</v>
      </c>
      <c r="F17" s="68">
        <f t="array" ref="F17">IF($D17,SUMPRODUCT((economics!$AG$2:$AG$167=$B17)*(economics!$D$2:$D$167="process")*economics!$AI$2:$AI$167*_xlfn.NORM.DIST(F$3,economics!$AK$2:$AK$167,economics!$AJ$2:$AJ$167,TRUE)),0)</f>
        <v>1.427106962490248E-2</v>
      </c>
      <c r="G17" s="68">
        <f t="array" ref="G17">IF($D17,SUMPRODUCT((economics!$AG$2:$AG$167=$B17)*(economics!$D$2:$D$167="process")*economics!$AI$2:$AI$167*_xlfn.NORM.DIST(G$3,economics!$AK$2:$AK$167,economics!$AJ$2:$AJ$167,TRUE)),0)</f>
        <v>1.4482798096719393E-2</v>
      </c>
      <c r="H17" s="68">
        <f t="array" ref="H17">IF($D17,SUMPRODUCT((economics!$AG$2:$AG$167=$B17)*(economics!$D$2:$D$167="process")*economics!$AI$2:$AI$167*_xlfn.NORM.DIST(H$3,economics!$AK$2:$AK$167,economics!$AJ$2:$AJ$167,TRUE)),0)</f>
        <v>1.4761022518071407E-2</v>
      </c>
      <c r="I17" s="68">
        <f t="array" ref="I17">IF($D17,SUMPRODUCT((economics!$AG$2:$AG$167=$B17)*(economics!$D$2:$D$167="process")*economics!$AI$2:$AI$167*_xlfn.NORM.DIST(I$3,economics!$AK$2:$AK$167,economics!$AJ$2:$AJ$167,TRUE)),0)</f>
        <v>1.481086241909459E-2</v>
      </c>
      <c r="J17" s="68">
        <f t="array" ref="J17">IF($D17,SUMPRODUCT((economics!$AG$2:$AG$167=$B17)*(economics!$D$2:$D$167="process")*economics!$AI$2:$AI$167*_xlfn.NORM.DIST(J$3,economics!$AK$2:$AK$167,economics!$AJ$2:$AJ$167,TRUE)),0)</f>
        <v>1.4812401038240934E-2</v>
      </c>
      <c r="K17" s="68">
        <f t="array" ref="K17">IF($D17,SUMPRODUCT((economics!$AG$2:$AG$167=$B17)*(economics!$D$2:$D$167="process")*economics!$AI$2:$AI$167*_xlfn.NORM.DIST(K$3,economics!$AK$2:$AK$167,economics!$AJ$2:$AJ$167,TRUE)),0)</f>
        <v>1.481304668188471E-2</v>
      </c>
      <c r="L17" s="68">
        <f t="array" ref="L17">IF($D17,SUMPRODUCT((economics!$AG$2:$AG$167=$B17)*(economics!$D$2:$D$167="process")*economics!$AI$2:$AI$167*_xlfn.NORM.DIST(L$3,economics!$AK$2:$AK$167,economics!$AJ$2:$AJ$167,TRUE)),0)</f>
        <v>1.4813901496071296E-2</v>
      </c>
      <c r="M17" s="68">
        <f t="array" ref="M17">IF($D17,SUMPRODUCT((economics!$AG$2:$AG$167=$B17)*(economics!$D$2:$D$167="process")*economics!$AI$2:$AI$167*_xlfn.NORM.DIST(M$3,economics!$AK$2:$AK$167,economics!$AJ$2:$AJ$167,TRUE)),0)</f>
        <v>1.4815027549058087E-2</v>
      </c>
      <c r="N17" s="68">
        <f t="array" ref="N17">IF($D17,SUMPRODUCT((economics!$AG$2:$AG$167=$B17)*(economics!$D$2:$D$167="process")*economics!$AI$2:$AI$167*_xlfn.NORM.DIST(N$3,economics!$AK$2:$AK$167,economics!$AJ$2:$AJ$167,TRUE)),0)</f>
        <v>1.4816494880666362E-2</v>
      </c>
      <c r="O17" s="68">
        <f t="array" ref="O17">IF($D17,SUMPRODUCT((economics!$AG$2:$AG$167=$B17)*(economics!$D$2:$D$167="process")*economics!$AI$2:$AI$167*_xlfn.NORM.DIST(O$3,economics!$AK$2:$AK$167,economics!$AJ$2:$AJ$167,TRUE)),0)</f>
        <v>1.4818385270169388E-2</v>
      </c>
      <c r="P17" s="68">
        <f t="array" ref="P17">IF($D17,SUMPRODUCT((economics!$AG$2:$AG$167=$B17)*(economics!$D$2:$D$167="process")*economics!$AI$2:$AI$167*_xlfn.NORM.DIST(P$3,economics!$AK$2:$AK$167,economics!$AJ$2:$AJ$167,TRUE)),0)</f>
        <v>1.4820792376790902E-2</v>
      </c>
      <c r="Q17" s="68">
        <f t="array" ref="Q17">IF($D17,SUMPRODUCT((economics!$AG$2:$AG$167=$B17)*(economics!$D$2:$D$167="process")*economics!$AI$2:$AI$167*_xlfn.NORM.DIST(Q$3,economics!$AK$2:$AK$167,economics!$AJ$2:$AJ$167,TRUE)),0)</f>
        <v>1.4823821067126628E-2</v>
      </c>
      <c r="R17" s="68">
        <f t="array" ref="R17">IF($D17,SUMPRODUCT((economics!$AG$2:$AG$167=$B17)*(economics!$D$2:$D$167="process")*economics!$AI$2:$AI$167*_xlfn.NORM.DIST(R$3,economics!$AK$2:$AK$167,economics!$AJ$2:$AJ$167,TRUE)),0)</f>
        <v>1.4827585889546904E-2</v>
      </c>
      <c r="S17" s="68">
        <f t="array" ref="S17">IF($D17,SUMPRODUCT((economics!$AG$2:$AG$167=$B17)*(economics!$D$2:$D$167="process")*economics!$AI$2:$AI$167*_xlfn.NORM.DIST(S$3,economics!$AK$2:$AK$167,economics!$AJ$2:$AJ$167,TRUE)),0)</f>
        <v>1.4832208612222769E-2</v>
      </c>
      <c r="T17" s="68">
        <f t="array" ref="T17">IF($D17,SUMPRODUCT((economics!$AG$2:$AG$167=$B17)*(economics!$D$2:$D$167="process")*economics!$AI$2:$AI$167*_xlfn.NORM.DIST(T$3,economics!$AK$2:$AK$167,economics!$AJ$2:$AJ$167,TRUE)),0)</f>
        <v>1.4837814793846427E-2</v>
      </c>
      <c r="U17" s="68">
        <f t="array" ref="U17">IF($D17,SUMPRODUCT((economics!$AG$2:$AG$167=$B17)*(economics!$D$2:$D$167="process")*economics!$AI$2:$AI$167*_xlfn.NORM.DIST(U$3,economics!$AK$2:$AK$167,economics!$AJ$2:$AJ$167,TRUE)),0)</f>
        <v>1.48445294379642E-2</v>
      </c>
      <c r="V17" s="68">
        <f t="array" ref="V17">IF($D17,SUMPRODUCT((economics!$AG$2:$AG$167=$B17)*(economics!$D$2:$D$167="process")*economics!$AI$2:$AI$167*_xlfn.NORM.DIST(V$3,economics!$AK$2:$AK$167,economics!$AJ$2:$AJ$167,TRUE)),0)</f>
        <v>1.4852471877632088E-2</v>
      </c>
      <c r="W17" s="68">
        <f t="array" ref="W17">IF($D17,SUMPRODUCT((economics!$AG$2:$AG$167=$B17)*(economics!$D$2:$D$167="process")*economics!$AI$2:$AI$167*_xlfn.NORM.DIST(W$3,economics!$AK$2:$AK$167,economics!$AJ$2:$AJ$167,TRUE)),0)</f>
        <v>1.4861750136014089E-2</v>
      </c>
      <c r="X17" s="68">
        <f t="array" ref="X17">IF($D17,SUMPRODUCT((economics!$AG$2:$AG$167=$B17)*(economics!$D$2:$D$167="process")*economics!$AI$2:$AI$167*_xlfn.NORM.DIST(X$3,economics!$AK$2:$AK$167,economics!$AJ$2:$AJ$167,TRUE)),0)</f>
        <v>1.4872455098272723E-2</v>
      </c>
      <c r="Y17" s="68">
        <f t="array" ref="Y17">IF($D17,SUMPRODUCT((economics!$AG$2:$AG$167=$B17)*(economics!$D$2:$D$167="process")*economics!$AI$2:$AI$167*_xlfn.NORM.DIST(Y$3,economics!$AK$2:$AK$167,economics!$AJ$2:$AJ$167,TRUE)),0)</f>
        <v>1.4884654897480197E-2</v>
      </c>
      <c r="Z17" s="68">
        <f t="array" ref="Z17">IF($D17,SUMPRODUCT((economics!$AG$2:$AG$167=$B17)*(economics!$D$2:$D$167="process")*economics!$AI$2:$AI$167*_xlfn.NORM.DIST(Z$3,economics!$AK$2:$AK$167,economics!$AJ$2:$AJ$167,TRUE)),0)</f>
        <v>1.4898389950132387E-2</v>
      </c>
      <c r="AA17" s="68">
        <f t="array" ref="AA17">IF($D17,SUMPRODUCT((economics!$AG$2:$AG$167=$B17)*(economics!$D$2:$D$167="process")*economics!$AI$2:$AI$167*_xlfn.NORM.DIST(AA$3,economics!$AK$2:$AK$167,economics!$AJ$2:$AJ$167,TRUE)),0)</f>
        <v>1.4913669066126506E-2</v>
      </c>
      <c r="AB17" s="68">
        <f t="array" ref="AB17">IF($D17,SUMPRODUCT((economics!$AG$2:$AG$167=$B17)*(economics!$D$2:$D$167="process")*economics!$AI$2:$AI$167*_xlfn.NORM.DIST(AB$3,economics!$AK$2:$AK$167,economics!$AJ$2:$AJ$167,TRUE)),0)</f>
        <v>1.493046699976909E-2</v>
      </c>
      <c r="AC17" s="68">
        <f t="array" ref="AC17">IF($D17,SUMPRODUCT((economics!$AG$2:$AG$167=$B17)*(economics!$D$2:$D$167="process")*economics!$AI$2:$AI$167*_xlfn.NORM.DIST(AC$3,economics!$AK$2:$AK$167,economics!$AJ$2:$AJ$167,TRUE)),0)</f>
        <v>1.4948723704876574E-2</v>
      </c>
      <c r="AD17" s="68">
        <f t="array" ref="AD17">IF($D17,SUMPRODUCT((economics!$AG$2:$AG$167=$B17)*(economics!$D$2:$D$167="process")*economics!$AI$2:$AI$167*_xlfn.NORM.DIST(AD$3,economics!$AK$2:$AK$167,economics!$AJ$2:$AJ$167,TRUE)),0)</f>
        <v>1.4968345417394294E-2</v>
      </c>
      <c r="AE17" s="68">
        <f t="array" ref="AE17">IF($D17,SUMPRODUCT((economics!$AG$2:$AG$167=$B17)*(economics!$D$2:$D$167="process")*economics!$AI$2:$AI$167*_xlfn.NORM.DIST(AE$3,economics!$AK$2:$AK$167,economics!$AJ$2:$AJ$167,TRUE)),0)</f>
        <v>1.4989207528200618E-2</v>
      </c>
      <c r="AF17" s="68">
        <f t="array" ref="AF17">IF($D17,SUMPRODUCT((economics!$AG$2:$AG$167=$B17)*(economics!$D$2:$D$167="process")*economics!$AI$2:$AI$167*_xlfn.NORM.DIST(AF$3,economics!$AK$2:$AK$167,economics!$AJ$2:$AJ$167,TRUE)),0)</f>
        <v>1.5011159045931916E-2</v>
      </c>
      <c r="AG17" s="68">
        <f t="array" ref="AG17">IF($D17,SUMPRODUCT((economics!$AG$2:$AG$167=$B17)*(economics!$D$2:$D$167="process")*economics!$AI$2:$AI$167*_xlfn.NORM.DIST(AG$3,economics!$AK$2:$AK$167,economics!$AJ$2:$AJ$167,TRUE)),0)</f>
        <v>1.5034028305115512E-2</v>
      </c>
      <c r="AH17" s="68">
        <f t="array" ref="AH17">IF($D17,SUMPRODUCT((economics!$AG$2:$AG$167=$B17)*(economics!$D$2:$D$167="process")*economics!$AI$2:$AI$167*_xlfn.NORM.DIST(AH$3,economics!$AK$2:$AK$167,economics!$AJ$2:$AJ$167,TRUE)),0)</f>
        <v>1.5057629467161054E-2</v>
      </c>
      <c r="AI17" s="68">
        <f t="array" ref="AI17">IF($D17,SUMPRODUCT((economics!$AG$2:$AG$167=$B17)*(economics!$D$2:$D$167="process")*economics!$AI$2:$AI$167*_xlfn.NORM.DIST(AI$3,economics!$AK$2:$AK$167,economics!$AJ$2:$AJ$167,TRUE)),0)</f>
        <v>1.5081769304579759E-2</v>
      </c>
      <c r="AJ17" s="68">
        <f t="array" ref="AJ17">IF($D17,SUMPRODUCT((economics!$AG$2:$AG$167=$B17)*(economics!$D$2:$D$167="process")*economics!$AI$2:$AI$167*_xlfn.NORM.DIST(AJ$3,economics!$AK$2:$AK$167,economics!$AJ$2:$AJ$167,TRUE)),0)</f>
        <v>1.5106253758901646E-2</v>
      </c>
      <c r="AK17" s="68">
        <f t="array" ref="AK17">IF($D17,SUMPRODUCT((economics!$AG$2:$AG$167=$B17)*(economics!$D$2:$D$167="process")*economics!$AI$2:$AI$167*_xlfn.NORM.DIST(AK$3,economics!$AK$2:$AK$167,economics!$AJ$2:$AJ$167,TRUE)),0)</f>
        <v>1.5130893818774657E-2</v>
      </c>
      <c r="AL17" s="68">
        <f t="array" ref="AL17">IF($D17,SUMPRODUCT((economics!$AG$2:$AG$167=$B17)*(economics!$D$2:$D$167="process")*economics!$AI$2:$AI$167*_xlfn.NORM.DIST(AL$3,economics!$AK$2:$AK$167,economics!$AJ$2:$AJ$167,TRUE)),0)</f>
        <v>1.5155510367483346E-2</v>
      </c>
      <c r="AM17" s="68">
        <f t="array" ref="AM17">IF($D17,SUMPRODUCT((economics!$AG$2:$AG$167=$B17)*(economics!$D$2:$D$167="process")*economics!$AI$2:$AI$167*_xlfn.NORM.DIST(AM$3,economics!$AK$2:$AK$167,economics!$AJ$2:$AJ$167,TRUE)),0)</f>
        <v>1.5179937783238711E-2</v>
      </c>
      <c r="AN17" s="68">
        <f t="array" ref="AN17">IF($D17,SUMPRODUCT((economics!$AG$2:$AG$167=$B17)*(economics!$D$2:$D$167="process")*economics!$AI$2:$AI$167*_xlfn.NORM.DIST(AN$3,economics!$AK$2:$AK$167,economics!$AJ$2:$AJ$167,TRUE)),0)</f>
        <v>1.5204026222069397E-2</v>
      </c>
      <c r="AO17" s="68">
        <f t="array" ref="AO17">IF($D17,SUMPRODUCT((economics!$AG$2:$AG$167=$B17)*(economics!$D$2:$D$167="process")*economics!$AI$2:$AI$167*_xlfn.NORM.DIST(AO$3,economics!$AK$2:$AK$167,economics!$AJ$2:$AJ$167,TRUE)),0)</f>
        <v>1.5227642652463257E-2</v>
      </c>
      <c r="AP17" s="68">
        <f t="array" ref="AP17">IF($D17,SUMPRODUCT((economics!$AG$2:$AG$167=$B17)*(economics!$D$2:$D$167="process")*economics!$AI$2:$AI$167*_xlfn.NORM.DIST(AP$3,economics!$AK$2:$AK$167,economics!$AJ$2:$AJ$167,TRUE)),0)</f>
        <v>1.5250670826019115E-2</v>
      </c>
      <c r="AQ17" s="68">
        <f t="array" ref="AQ17">IF($D17,SUMPRODUCT((economics!$AG$2:$AG$167=$B17)*(economics!$D$2:$D$167="process")*economics!$AI$2:$AI$167*_xlfn.NORM.DIST(AQ$3,economics!$AK$2:$AK$167,economics!$AJ$2:$AJ$167,TRUE)),0)</f>
        <v>1.5273010447095739E-2</v>
      </c>
      <c r="AR17" s="68">
        <f t="array" ref="AR17">IF($D17,SUMPRODUCT((economics!$AG$2:$AG$167=$B17)*(economics!$D$2:$D$167="process")*economics!$AI$2:$AI$167*_xlfn.NORM.DIST(AR$3,economics!$AK$2:$AK$167,economics!$AJ$2:$AJ$167,TRUE)),0)</f>
        <v>1.5294575840891885E-2</v>
      </c>
      <c r="AS17" s="68">
        <f t="array" ref="AS17">IF($D17,SUMPRODUCT((economics!$AG$2:$AG$167=$B17)*(economics!$D$2:$D$167="process")*economics!$AI$2:$AI$167*_xlfn.NORM.DIST(AS$3,economics!$AK$2:$AK$167,economics!$AJ$2:$AJ$167,TRUE)),0)</f>
        <v>1.5315294414195492E-2</v>
      </c>
      <c r="AT17" s="68">
        <f t="array" ref="AT17">IF($D17,SUMPRODUCT((economics!$AG$2:$AG$167=$B17)*(economics!$D$2:$D$167="process")*economics!$AI$2:$AI$167*_xlfn.NORM.DIST(AT$3,economics!$AK$2:$AK$167,economics!$AJ$2:$AJ$167,TRUE)),0)</f>
        <v>1.5335105162547453E-2</v>
      </c>
      <c r="AU17" s="68">
        <f t="array" ref="AU17">IF($D17,SUMPRODUCT((economics!$AG$2:$AG$167=$B17)*(economics!$D$2:$D$167="process")*economics!$AI$2:$AI$167*_xlfn.NORM.DIST(AU$3,economics!$AK$2:$AK$167,economics!$AJ$2:$AJ$167,TRUE)),0)</f>
        <v>1.5353957412181603E-2</v>
      </c>
      <c r="AV17" s="68">
        <f t="array" ref="AV17">IF($D17,SUMPRODUCT((economics!$AG$2:$AG$167=$B17)*(economics!$D$2:$D$167="process")*economics!$AI$2:$AI$167*_xlfn.NORM.DIST(AV$3,economics!$AK$2:$AK$167,economics!$AJ$2:$AJ$167,TRUE)),0)</f>
        <v>1.5371809907209833E-2</v>
      </c>
      <c r="AW17" s="68">
        <f t="array" ref="AW17">IF($D17,SUMPRODUCT((economics!$AG$2:$AG$167=$B17)*(economics!$D$2:$D$167="process")*economics!$AI$2:$AI$167*_xlfn.NORM.DIST(AW$3,economics!$AK$2:$AK$167,economics!$AJ$2:$AJ$167,TRUE)),0)</f>
        <v>1.5388630274370096E-2</v>
      </c>
      <c r="AX17" s="68">
        <f t="array" ref="AX17">IF($D17,SUMPRODUCT((economics!$AG$2:$AG$167=$B17)*(economics!$D$2:$D$167="process")*economics!$AI$2:$AI$167*_xlfn.NORM.DIST(AX$3,economics!$AK$2:$AK$167,economics!$AJ$2:$AJ$167,TRUE)),0)</f>
        <v>1.54043948295918E-2</v>
      </c>
      <c r="AY17" s="68">
        <f t="array" ref="AY17">IF($D17,SUMPRODUCT((economics!$AG$2:$AG$167=$B17)*(economics!$D$2:$D$167="process")*economics!$AI$2:$AI$167*_xlfn.NORM.DIST(AY$3,economics!$AK$2:$AK$167,economics!$AJ$2:$AJ$167,TRUE)),0)</f>
        <v>1.5419088639907125E-2</v>
      </c>
      <c r="AZ17" s="68">
        <f t="array" ref="AZ17">IF($D17,SUMPRODUCT((economics!$AG$2:$AG$167=$B17)*(economics!$D$2:$D$167="process")*economics!$AI$2:$AI$167*_xlfn.NORM.DIST(AZ$3,economics!$AK$2:$AK$167,economics!$AJ$2:$AJ$167,TRUE)),0)</f>
        <v>1.5432705724487619E-2</v>
      </c>
      <c r="BA17" s="68">
        <f t="array" ref="BA17">IF($D17,SUMPRODUCT((economics!$AG$2:$AG$167=$B17)*(economics!$D$2:$D$167="process")*economics!$AI$2:$AI$167*_xlfn.NORM.DIST(BA$3,economics!$AK$2:$AK$167,economics!$AJ$2:$AJ$167,TRUE)),0)</f>
        <v>1.5445249269971973E-2</v>
      </c>
      <c r="BB17" s="68">
        <f t="array" ref="BB17">IF($D17,SUMPRODUCT((economics!$AG$2:$AG$167=$B17)*(economics!$D$2:$D$167="process")*economics!$AI$2:$AI$167*_xlfn.NORM.DIST(BB$3,economics!$AK$2:$AK$167,economics!$AJ$2:$AJ$167,TRUE)),0)</f>
        <v>1.5456731745082636E-2</v>
      </c>
      <c r="BC17" s="68">
        <f t="array" ref="BC17">IF($D17,SUMPRODUCT((economics!$AG$2:$AG$167=$B17)*(economics!$D$2:$D$167="process")*economics!$AI$2:$AI$167*_xlfn.NORM.DIST(BC$3,economics!$AK$2:$AK$167,economics!$AJ$2:$AJ$167,TRUE)),0)</f>
        <v>1.5467174823195973E-2</v>
      </c>
      <c r="BD17" s="68">
        <f t="array" ref="BD17">IF($D17,SUMPRODUCT((economics!$AG$2:$AG$167=$B17)*(economics!$D$2:$D$167="process")*economics!$AI$2:$AI$167*_xlfn.NORM.DIST(BD$3,economics!$AK$2:$AK$167,economics!$AJ$2:$AJ$167,TRUE)),0)</f>
        <v>1.5476609053524578E-2</v>
      </c>
      <c r="BE17" s="68">
        <f t="array" ref="BE17">IF($D17,SUMPRODUCT((economics!$AG$2:$AG$167=$B17)*(economics!$D$2:$D$167="process")*economics!$AI$2:$AI$167*_xlfn.NORM.DIST(BE$3,economics!$AK$2:$AK$167,economics!$AJ$2:$AJ$167,TRUE)),0)</f>
        <v>1.5485073256416439E-2</v>
      </c>
      <c r="BF17" s="68">
        <f t="array" ref="BF17">IF($D17,SUMPRODUCT((economics!$AG$2:$AG$167=$B17)*(economics!$D$2:$D$167="process")*economics!$AI$2:$AI$167*_xlfn.NORM.DIST(BF$3,economics!$AK$2:$AK$167,economics!$AJ$2:$AJ$167,TRUE)),0)</f>
        <v>1.5492613651252717E-2</v>
      </c>
      <c r="BG17" s="68">
        <f t="array" ref="BG17">IF($D17,SUMPRODUCT((economics!$AG$2:$AG$167=$B17)*(economics!$D$2:$D$167="process")*economics!$AI$2:$AI$167*_xlfn.NORM.DIST(BG$3,economics!$AK$2:$AK$167,economics!$AJ$2:$AJ$167,TRUE)),0)</f>
        <v>1.5499282753015004E-2</v>
      </c>
      <c r="BH17" s="68">
        <f t="array" ref="BH17">IF($D17,SUMPRODUCT((economics!$AG$2:$AG$167=$B17)*(economics!$D$2:$D$167="process")*economics!$AI$2:$AI$167*_xlfn.NORM.DIST(BH$3,economics!$AK$2:$AK$167,economics!$AJ$2:$AJ$167,TRUE)),0)</f>
        <v>1.5505138093654818E-2</v>
      </c>
      <c r="BI17" s="68">
        <f t="array" ref="BI17">IF($D17,SUMPRODUCT((economics!$AG$2:$AG$167=$B17)*(economics!$D$2:$D$167="process")*economics!$AI$2:$AI$167*_xlfn.NORM.DIST(BI$3,economics!$AK$2:$AK$167,economics!$AJ$2:$AJ$167,TRUE)),0)</f>
        <v>1.5510240836121358E-2</v>
      </c>
      <c r="BJ17" s="68">
        <f t="array" ref="BJ17">IF($D17,SUMPRODUCT((economics!$AG$2:$AG$167=$B17)*(economics!$D$2:$D$167="process")*economics!$AI$2:$AI$167*_xlfn.NORM.DIST(BJ$3,economics!$AK$2:$AK$167,economics!$AJ$2:$AJ$167,TRUE)),0)</f>
        <v>1.5514654352590836E-2</v>
      </c>
      <c r="BK17" s="68">
        <f t="array" ref="BK17">IF($D17,SUMPRODUCT((economics!$AG$2:$AG$167=$B17)*(economics!$D$2:$D$167="process")*economics!$AI$2:$AI$167*_xlfn.NORM.DIST(BK$3,economics!$AK$2:$AK$167,economics!$AJ$2:$AJ$167,TRUE)),0)</f>
        <v>1.5518442835207268E-2</v>
      </c>
      <c r="BL17" s="68">
        <f t="array" ref="BL17">IF($D17,SUMPRODUCT((economics!$AG$2:$AG$167=$B17)*(economics!$D$2:$D$167="process")*economics!$AI$2:$AI$167*_xlfn.NORM.DIST(BL$3,economics!$AK$2:$AK$167,economics!$AJ$2:$AJ$167,TRUE)),0)</f>
        <v>1.5521669999092616E-2</v>
      </c>
      <c r="BM17" s="68">
        <f t="array" ref="BM17">IF($D17,SUMPRODUCT((economics!$AG$2:$AG$167=$B17)*(economics!$D$2:$D$167="process")*economics!$AI$2:$AI$167*_xlfn.NORM.DIST(BM$3,economics!$AK$2:$AK$167,economics!$AJ$2:$AJ$167,TRUE)),0)</f>
        <v>1.5524397925305635E-2</v>
      </c>
      <c r="BN17" s="68">
        <f t="array" ref="BN17">IF($D17,SUMPRODUCT((economics!$AG$2:$AG$167=$B17)*(economics!$D$2:$D$167="process")*economics!$AI$2:$AI$167*_xlfn.NORM.DIST(BN$3,economics!$AK$2:$AK$167,economics!$AJ$2:$AJ$167,TRUE)),0)</f>
        <v>1.5526686077564598E-2</v>
      </c>
      <c r="BO17" s="68">
        <f t="array" ref="BO17">IF($D17,SUMPRODUCT((economics!$AG$2:$AG$167=$B17)*(economics!$D$2:$D$167="process")*economics!$AI$2:$AI$167*_xlfn.NORM.DIST(BO$3,economics!$AK$2:$AK$167,economics!$AJ$2:$AJ$167,TRUE)),0)</f>
        <v>1.5528590512421264E-2</v>
      </c>
      <c r="BP17" s="68">
        <f t="array" ref="BP17">IF($D17,SUMPRODUCT((economics!$AG$2:$AG$167=$B17)*(economics!$D$2:$D$167="process")*economics!$AI$2:$AI$167*_xlfn.NORM.DIST(BP$3,economics!$AK$2:$AK$167,economics!$AJ$2:$AJ$167,TRUE)),0)</f>
        <v>1.5530163289386124E-2</v>
      </c>
      <c r="BQ17" s="68">
        <f t="array" ref="BQ17">IF($D17,SUMPRODUCT((economics!$AG$2:$AG$167=$B17)*(economics!$D$2:$D$167="process")*economics!$AI$2:$AI$167*_xlfn.NORM.DIST(BQ$3,economics!$AK$2:$AK$167,economics!$AJ$2:$AJ$167,TRUE)),0)</f>
        <v>1.553145207610763E-2</v>
      </c>
      <c r="BR17" s="68">
        <f t="array" ref="BR17">IF($D17,SUMPRODUCT((economics!$AG$2:$AG$167=$B17)*(economics!$D$2:$D$167="process")*economics!$AI$2:$AI$167*_xlfn.NORM.DIST(BR$3,economics!$AK$2:$AK$167,economics!$AJ$2:$AJ$167,TRUE)),0)</f>
        <v>1.5532499934605277E-2</v>
      </c>
      <c r="BS17" s="68">
        <f t="array" ref="BS17">IF($D17,SUMPRODUCT((economics!$AG$2:$AG$167=$B17)*(economics!$D$2:$D$167="process")*economics!$AI$2:$AI$167*_xlfn.NORM.DIST(BS$3,economics!$AK$2:$AK$167,economics!$AJ$2:$AJ$167,TRUE)),0)</f>
        <v>1.5533345267948858E-2</v>
      </c>
      <c r="BT17" s="68">
        <f t="array" ref="BT17">IF($D17,SUMPRODUCT((economics!$AG$2:$AG$167=$B17)*(economics!$D$2:$D$167="process")*economics!$AI$2:$AI$167*_xlfn.NORM.DIST(BT$3,economics!$AK$2:$AK$167,economics!$AJ$2:$AJ$167,TRUE)),0)</f>
        <v>1.5534021902619365E-2</v>
      </c>
      <c r="BU17" s="68">
        <f t="array" ref="BU17">IF($D17,SUMPRODUCT((economics!$AG$2:$AG$167=$B17)*(economics!$D$2:$D$167="process")*economics!$AI$2:$AI$167*_xlfn.NORM.DIST(BU$3,economics!$AK$2:$AK$167,economics!$AJ$2:$AJ$167,TRUE)),0)</f>
        <v>1.5534559279856865E-2</v>
      </c>
      <c r="BV17" s="68">
        <f t="array" ref="BV17">IF($D17,SUMPRODUCT((economics!$AG$2:$AG$167=$B17)*(economics!$D$2:$D$167="process")*economics!$AI$2:$AI$167*_xlfn.NORM.DIST(BV$3,economics!$AK$2:$AK$167,economics!$AJ$2:$AJ$167,TRUE)),0)</f>
        <v>1.5534982729256647E-2</v>
      </c>
      <c r="BW17" s="68">
        <f t="array" ref="BW17">IF($D17,SUMPRODUCT((economics!$AG$2:$AG$167=$B17)*(economics!$D$2:$D$167="process")*economics!$AI$2:$AI$167*_xlfn.NORM.DIST(BW$3,economics!$AK$2:$AK$167,economics!$AJ$2:$AJ$167,TRUE)),0)</f>
        <v>1.5535313799316592E-2</v>
      </c>
      <c r="BX17" s="68">
        <f t="array" ref="BX17">IF($D17,SUMPRODUCT((economics!$AG$2:$AG$167=$B17)*(economics!$D$2:$D$167="process")*economics!$AI$2:$AI$167*_xlfn.NORM.DIST(BX$3,economics!$AK$2:$AK$167,economics!$AJ$2:$AJ$167,TRUE)),0)</f>
        <v>1.5535570622151693E-2</v>
      </c>
      <c r="BY17" s="68">
        <f t="array" ref="BY17">IF($D17,SUMPRODUCT((economics!$AG$2:$AG$167=$B17)*(economics!$D$2:$D$167="process")*economics!$AI$2:$AI$167*_xlfn.NORM.DIST(BY$3,economics!$AK$2:$AK$167,economics!$AJ$2:$AJ$167,TRUE)),0)</f>
        <v>1.5535768292783345E-2</v>
      </c>
      <c r="BZ17" s="68">
        <f t="array" ref="BZ17">IF($D17,SUMPRODUCT((economics!$AG$2:$AG$167=$B17)*(economics!$D$2:$D$167="process")*economics!$AI$2:$AI$167*_xlfn.NORM.DIST(BZ$3,economics!$AK$2:$AK$167,economics!$AJ$2:$AJ$167,TRUE)),0)</f>
        <v>1.5535919246934314E-2</v>
      </c>
      <c r="CA17" s="68">
        <f t="array" ref="CA17">IF($D17,SUMPRODUCT((economics!$AG$2:$AG$167=$B17)*(economics!$D$2:$D$167="process")*economics!$AI$2:$AI$167*_xlfn.NORM.DIST(CA$3,economics!$AK$2:$AK$167,economics!$AJ$2:$AJ$167,TRUE)),0)</f>
        <v>1.5536033624827967E-2</v>
      </c>
      <c r="CB17" s="68">
        <f t="array" ref="CB17">IF($D17,SUMPRODUCT((economics!$AG$2:$AG$167=$B17)*(economics!$D$2:$D$167="process")*economics!$AI$2:$AI$167*_xlfn.NORM.DIST(CB$3,economics!$AK$2:$AK$167,economics!$AJ$2:$AJ$167,TRUE)),0)</f>
        <v>1.5536119611881484E-2</v>
      </c>
      <c r="CC17" s="68">
        <f t="array" ref="CC17">IF($D17,SUMPRODUCT((economics!$AG$2:$AG$167=$B17)*(economics!$D$2:$D$167="process")*economics!$AI$2:$AI$167*_xlfn.NORM.DIST(CC$3,economics!$AK$2:$AK$167,economics!$AJ$2:$AJ$167,TRUE)),0)</f>
        <v>1.5536183750241557E-2</v>
      </c>
      <c r="CD17" s="68">
        <f t="array" ref="CD17">IF($D17,SUMPRODUCT((economics!$AG$2:$AG$167=$B17)*(economics!$D$2:$D$167="process")*economics!$AI$2:$AI$167*_xlfn.NORM.DIST(CD$3,economics!$AK$2:$AK$167,economics!$AJ$2:$AJ$167,TRUE)),0)</f>
        <v>1.5536231217741689E-2</v>
      </c>
      <c r="CE17" s="68">
        <f t="array" ref="CE17">IF($D17,SUMPRODUCT((economics!$AG$2:$AG$167=$B17)*(economics!$D$2:$D$167="process")*economics!$AI$2:$AI$167*_xlfn.NORM.DIST(CE$3,economics!$AK$2:$AK$167,economics!$AJ$2:$AJ$167,TRUE)),0)</f>
        <v>1.5536266073018487E-2</v>
      </c>
      <c r="CF17" s="68">
        <f t="array" ref="CF17">IF($D17,SUMPRODUCT((economics!$AG$2:$AG$167=$B17)*(economics!$D$2:$D$167="process")*economics!$AI$2:$AI$167*_xlfn.NORM.DIST(CF$3,economics!$AK$2:$AK$167,economics!$AJ$2:$AJ$167,TRUE)),0)</f>
        <v>1.5536291467207038E-2</v>
      </c>
      <c r="CG17" s="68">
        <f t="array" ref="CG17">IF($D17,SUMPRODUCT((economics!$AG$2:$AG$167=$B17)*(economics!$D$2:$D$167="process")*economics!$AI$2:$AI$167*_xlfn.NORM.DIST(CG$3,economics!$AK$2:$AK$167,economics!$AJ$2:$AJ$167,TRUE)),0)</f>
        <v>1.5536309823870515E-2</v>
      </c>
      <c r="CH17" s="68">
        <f t="array" ref="CH17">IF($D17,SUMPRODUCT((economics!$AG$2:$AG$167=$B17)*(economics!$D$2:$D$167="process")*economics!$AI$2:$AI$167*_xlfn.NORM.DIST(CH$3,economics!$AK$2:$AK$167,economics!$AJ$2:$AJ$167,TRUE)),0)</f>
        <v>1.5536353639056174E-2</v>
      </c>
    </row>
    <row r="18" spans="1:86" x14ac:dyDescent="0.35">
      <c r="A18" t="str">
        <f>WHRPbI!A16</f>
        <v>other metals 242</v>
      </c>
      <c r="B18">
        <v>242</v>
      </c>
      <c r="C18" s="68">
        <f>WHRPbI!B16</f>
        <v>3.9415384615384609E-2</v>
      </c>
      <c r="D18" t="b">
        <f>ISNUMBER(MATCH($B18,'energy base (MECS)'!$K$4:$K$9,0))</f>
        <v>1</v>
      </c>
      <c r="E18" s="68">
        <f t="array" ref="E18">IF($D18,SUMPRODUCT((economics!$AG$2:$AG$167=$B18)*(economics!$D$2:$D$167="process")*economics!$AI$2:$AI$167*_xlfn.NORM.DIST(E$3,economics!$AK$2:$AK$167,economics!$AJ$2:$AJ$167,TRUE)),0)</f>
        <v>7.6262282591669714E-3</v>
      </c>
      <c r="F18" s="68">
        <f t="array" ref="F18">IF($D18,SUMPRODUCT((economics!$AG$2:$AG$167=$B18)*(economics!$D$2:$D$167="process")*economics!$AI$2:$AI$167*_xlfn.NORM.DIST(F$3,economics!$AK$2:$AK$167,economics!$AJ$2:$AJ$167,TRUE)),0)</f>
        <v>7.6284316404782544E-3</v>
      </c>
      <c r="G18" s="68">
        <f t="array" ref="G18">IF($D18,SUMPRODUCT((economics!$AG$2:$AG$167=$B18)*(economics!$D$2:$D$167="process")*economics!$AI$2:$AI$167*_xlfn.NORM.DIST(G$3,economics!$AK$2:$AK$167,economics!$AJ$2:$AJ$167,TRUE)),0)</f>
        <v>7.6295988929139316E-3</v>
      </c>
      <c r="H18" s="68">
        <f t="array" ref="H18">IF($D18,SUMPRODUCT((economics!$AG$2:$AG$167=$B18)*(economics!$D$2:$D$167="process")*economics!$AI$2:$AI$167*_xlfn.NORM.DIST(H$3,economics!$AK$2:$AK$167,economics!$AJ$2:$AJ$167,TRUE)),0)</f>
        <v>7.6303190305737215E-3</v>
      </c>
      <c r="I18" s="68">
        <f t="array" ref="I18">IF($D18,SUMPRODUCT((economics!$AG$2:$AG$167=$B18)*(economics!$D$2:$D$167="process")*economics!$AI$2:$AI$167*_xlfn.NORM.DIST(I$3,economics!$AK$2:$AK$167,economics!$AJ$2:$AJ$167,TRUE)),0)</f>
        <v>7.6308738636239699E-3</v>
      </c>
      <c r="J18" s="68">
        <f t="array" ref="J18">IF($D18,SUMPRODUCT((economics!$AG$2:$AG$167=$B18)*(economics!$D$2:$D$167="process")*economics!$AI$2:$AI$167*_xlfn.NORM.DIST(J$3,economics!$AK$2:$AK$167,economics!$AJ$2:$AJ$167,TRUE)),0)</f>
        <v>7.6313915707824313E-3</v>
      </c>
      <c r="K18" s="68">
        <f t="array" ref="K18">IF($D18,SUMPRODUCT((economics!$AG$2:$AG$167=$B18)*(economics!$D$2:$D$167="process")*economics!$AI$2:$AI$167*_xlfn.NORM.DIST(K$3,economics!$AK$2:$AK$167,economics!$AJ$2:$AJ$167,TRUE)),0)</f>
        <v>7.6319287751715672E-3</v>
      </c>
      <c r="L18" s="68">
        <f t="array" ref="L18">IF($D18,SUMPRODUCT((economics!$AG$2:$AG$167=$B18)*(economics!$D$2:$D$167="process")*economics!$AI$2:$AI$167*_xlfn.NORM.DIST(L$3,economics!$AK$2:$AK$167,economics!$AJ$2:$AJ$167,TRUE)),0)</f>
        <v>7.6325110800493879E-3</v>
      </c>
      <c r="M18" s="68">
        <f t="array" ref="M18">IF($D18,SUMPRODUCT((economics!$AG$2:$AG$167=$B18)*(economics!$D$2:$D$167="process")*economics!$AI$2:$AI$167*_xlfn.NORM.DIST(M$3,economics!$AK$2:$AK$167,economics!$AJ$2:$AJ$167,TRUE)),0)</f>
        <v>7.6331516608411573E-3</v>
      </c>
      <c r="N18" s="68">
        <f t="array" ref="N18">IF($D18,SUMPRODUCT((economics!$AG$2:$AG$167=$B18)*(economics!$D$2:$D$167="process")*economics!$AI$2:$AI$167*_xlfn.NORM.DIST(N$3,economics!$AK$2:$AK$167,economics!$AJ$2:$AJ$167,TRUE)),0)</f>
        <v>7.6338592175623481E-3</v>
      </c>
      <c r="O18" s="68">
        <f t="array" ref="O18">IF($D18,SUMPRODUCT((economics!$AG$2:$AG$167=$B18)*(economics!$D$2:$D$167="process")*economics!$AI$2:$AI$167*_xlfn.NORM.DIST(O$3,economics!$AK$2:$AK$167,economics!$AJ$2:$AJ$167,TRUE)),0)</f>
        <v>7.6346411623740666E-3</v>
      </c>
      <c r="P18" s="68">
        <f t="array" ref="P18">IF($D18,SUMPRODUCT((economics!$AG$2:$AG$167=$B18)*(economics!$D$2:$D$167="process")*economics!$AI$2:$AI$167*_xlfn.NORM.DIST(P$3,economics!$AK$2:$AK$167,economics!$AJ$2:$AJ$167,TRUE)),0)</f>
        <v>7.6355048274431405E-3</v>
      </c>
      <c r="Q18" s="68">
        <f t="array" ref="Q18">IF($D18,SUMPRODUCT((economics!$AG$2:$AG$167=$B18)*(economics!$D$2:$D$167="process")*economics!$AI$2:$AI$167*_xlfn.NORM.DIST(Q$3,economics!$AK$2:$AK$167,economics!$AJ$2:$AJ$167,TRUE)),0)</f>
        <v>7.636457907332435E-3</v>
      </c>
      <c r="R18" s="68">
        <f t="array" ref="R18">IF($D18,SUMPRODUCT((economics!$AG$2:$AG$167=$B18)*(economics!$D$2:$D$167="process")*economics!$AI$2:$AI$167*_xlfn.NORM.DIST(R$3,economics!$AK$2:$AK$167,economics!$AJ$2:$AJ$167,TRUE)),0)</f>
        <v>7.6375086253652677E-3</v>
      </c>
      <c r="S18" s="68">
        <f t="array" ref="S18">IF($D18,SUMPRODUCT((economics!$AG$2:$AG$167=$B18)*(economics!$D$2:$D$167="process")*economics!$AI$2:$AI$167*_xlfn.NORM.DIST(S$3,economics!$AK$2:$AK$167,economics!$AJ$2:$AJ$167,TRUE)),0)</f>
        <v>7.6386658070729868E-3</v>
      </c>
      <c r="T18" s="68">
        <f t="array" ref="T18">IF($D18,SUMPRODUCT((economics!$AG$2:$AG$167=$B18)*(economics!$D$2:$D$167="process")*economics!$AI$2:$AI$167*_xlfn.NORM.DIST(T$3,economics!$AK$2:$AK$167,economics!$AJ$2:$AJ$167,TRUE)),0)</f>
        <v>7.6399389244500111E-3</v>
      </c>
      <c r="U18" s="68">
        <f t="array" ref="U18">IF($D18,SUMPRODUCT((economics!$AG$2:$AG$167=$B18)*(economics!$D$2:$D$167="process")*economics!$AI$2:$AI$167*_xlfn.NORM.DIST(U$3,economics!$AK$2:$AK$167,economics!$AJ$2:$AJ$167,TRUE)),0)</f>
        <v>7.6413381316362428E-3</v>
      </c>
      <c r="V18" s="68">
        <f t="array" ref="V18">IF($D18,SUMPRODUCT((economics!$AG$2:$AG$167=$B18)*(economics!$D$2:$D$167="process")*economics!$AI$2:$AI$167*_xlfn.NORM.DIST(V$3,economics!$AK$2:$AK$167,economics!$AJ$2:$AJ$167,TRUE)),0)</f>
        <v>7.6428742981732726E-3</v>
      </c>
      <c r="W18" s="68">
        <f t="array" ref="W18">IF($D18,SUMPRODUCT((economics!$AG$2:$AG$167=$B18)*(economics!$D$2:$D$167="process")*economics!$AI$2:$AI$167*_xlfn.NORM.DIST(W$3,economics!$AK$2:$AK$167,economics!$AJ$2:$AJ$167,TRUE)),0)</f>
        <v>7.6445590414429216E-3</v>
      </c>
      <c r="X18" s="68">
        <f t="array" ref="X18">IF($D18,SUMPRODUCT((economics!$AG$2:$AG$167=$B18)*(economics!$D$2:$D$167="process")*economics!$AI$2:$AI$167*_xlfn.NORM.DIST(X$3,economics!$AK$2:$AK$167,economics!$AJ$2:$AJ$167,TRUE)),0)</f>
        <v>7.6464047585587287E-3</v>
      </c>
      <c r="Y18" s="68">
        <f t="array" ref="Y18">IF($D18,SUMPRODUCT((economics!$AG$2:$AG$167=$B18)*(economics!$D$2:$D$167="process")*economics!$AI$2:$AI$167*_xlfn.NORM.DIST(Y$3,economics!$AK$2:$AK$167,economics!$AJ$2:$AJ$167,TRUE)),0)</f>
        <v>7.6484246576024343E-3</v>
      </c>
      <c r="Z18" s="68">
        <f t="array" ref="Z18">IF($D18,SUMPRODUCT((economics!$AG$2:$AG$167=$B18)*(economics!$D$2:$D$167="process")*economics!$AI$2:$AI$167*_xlfn.NORM.DIST(Z$3,economics!$AK$2:$AK$167,economics!$AJ$2:$AJ$167,TRUE)),0)</f>
        <v>7.6506327879872771E-3</v>
      </c>
      <c r="AA18" s="68">
        <f t="array" ref="AA18">IF($D18,SUMPRODUCT((economics!$AG$2:$AG$167=$B18)*(economics!$D$2:$D$167="process")*economics!$AI$2:$AI$167*_xlfn.NORM.DIST(AA$3,economics!$AK$2:$AK$167,economics!$AJ$2:$AJ$167,TRUE)),0)</f>
        <v>7.6530440696902634E-3</v>
      </c>
      <c r="AB18" s="68">
        <f t="array" ref="AB18">IF($D18,SUMPRODUCT((economics!$AG$2:$AG$167=$B18)*(economics!$D$2:$D$167="process")*economics!$AI$2:$AI$167*_xlfn.NORM.DIST(AB$3,economics!$AK$2:$AK$167,economics!$AJ$2:$AJ$167,TRUE)),0)</f>
        <v>7.6556743210734789E-3</v>
      </c>
      <c r="AC18" s="68">
        <f t="array" ref="AC18">IF($D18,SUMPRODUCT((economics!$AG$2:$AG$167=$B18)*(economics!$D$2:$D$167="process")*economics!$AI$2:$AI$167*_xlfn.NORM.DIST(AC$3,economics!$AK$2:$AK$167,economics!$AJ$2:$AJ$167,TRUE)),0)</f>
        <v>7.6585402849971944E-3</v>
      </c>
      <c r="AD18" s="68">
        <f t="array" ref="AD18">IF($D18,SUMPRODUCT((economics!$AG$2:$AG$167=$B18)*(economics!$D$2:$D$167="process")*economics!$AI$2:$AI$167*_xlfn.NORM.DIST(AD$3,economics!$AK$2:$AK$167,economics!$AJ$2:$AJ$167,TRUE)),0)</f>
        <v>7.6616596529119332E-3</v>
      </c>
      <c r="AE18" s="68">
        <f t="array" ref="AE18">IF($D18,SUMPRODUCT((economics!$AG$2:$AG$167=$B18)*(economics!$D$2:$D$167="process")*economics!$AI$2:$AI$167*_xlfn.NORM.DIST(AE$3,economics!$AK$2:$AK$167,economics!$AJ$2:$AJ$167,TRUE)),0)</f>
        <v>7.6650510866024977E-3</v>
      </c>
      <c r="AF18" s="68">
        <f t="array" ref="AF18">IF($D18,SUMPRODUCT((economics!$AG$2:$AG$167=$B18)*(economics!$D$2:$D$167="process")*economics!$AI$2:$AI$167*_xlfn.NORM.DIST(AF$3,economics!$AK$2:$AK$167,economics!$AJ$2:$AJ$167,TRUE)),0)</f>
        <v>7.6687342372442468E-3</v>
      </c>
      <c r="AG18" s="68">
        <f t="array" ref="AG18">IF($D18,SUMPRODUCT((economics!$AG$2:$AG$167=$B18)*(economics!$D$2:$D$167="process")*economics!$AI$2:$AI$167*_xlfn.NORM.DIST(AG$3,economics!$AK$2:$AK$167,economics!$AJ$2:$AJ$167,TRUE)),0)</f>
        <v>7.6727297614208887E-3</v>
      </c>
      <c r="AH18" s="68">
        <f t="array" ref="AH18">IF($D18,SUMPRODUCT((economics!$AG$2:$AG$167=$B18)*(economics!$D$2:$D$167="process")*economics!$AI$2:$AI$167*_xlfn.NORM.DIST(AH$3,economics!$AK$2:$AK$167,economics!$AJ$2:$AJ$167,TRUE)),0)</f>
        <v>7.6770593337440254E-3</v>
      </c>
      <c r="AI18" s="68">
        <f t="array" ref="AI18">IF($D18,SUMPRODUCT((economics!$AG$2:$AG$167=$B18)*(economics!$D$2:$D$167="process")*economics!$AI$2:$AI$167*_xlfn.NORM.DIST(AI$3,economics!$AK$2:$AK$167,economics!$AJ$2:$AJ$167,TRUE)),0)</f>
        <v>7.6817456557077982E-3</v>
      </c>
      <c r="AJ18" s="68">
        <f t="array" ref="AJ18">IF($D18,SUMPRODUCT((economics!$AG$2:$AG$167=$B18)*(economics!$D$2:$D$167="process")*economics!$AI$2:$AI$167*_xlfn.NORM.DIST(AJ$3,economics!$AK$2:$AK$167,economics!$AJ$2:$AJ$167,TRUE)),0)</f>
        <v>7.6868124604076273E-3</v>
      </c>
      <c r="AK18" s="68">
        <f t="array" ref="AK18">IF($D18,SUMPRODUCT((economics!$AG$2:$AG$167=$B18)*(economics!$D$2:$D$167="process")*economics!$AI$2:$AI$167*_xlfn.NORM.DIST(AK$3,economics!$AK$2:$AK$167,economics!$AJ$2:$AJ$167,TRUE)),0)</f>
        <v>7.6922845127503307E-3</v>
      </c>
      <c r="AL18" s="68">
        <f t="array" ref="AL18">IF($D18,SUMPRODUCT((economics!$AG$2:$AG$167=$B18)*(economics!$D$2:$D$167="process")*economics!$AI$2:$AI$167*_xlfn.NORM.DIST(AL$3,economics!$AK$2:$AK$167,economics!$AJ$2:$AJ$167,TRUE)),0)</f>
        <v>7.6981876047842119E-3</v>
      </c>
      <c r="AM18" s="68">
        <f t="array" ref="AM18">IF($D18,SUMPRODUCT((economics!$AG$2:$AG$167=$B18)*(economics!$D$2:$D$167="process")*economics!$AI$2:$AI$167*_xlfn.NORM.DIST(AM$3,economics!$AK$2:$AK$167,economics!$AJ$2:$AJ$167,TRUE)),0)</f>
        <v>7.7045485457821654E-3</v>
      </c>
      <c r="AN18" s="68">
        <f t="array" ref="AN18">IF($D18,SUMPRODUCT((economics!$AG$2:$AG$167=$B18)*(economics!$D$2:$D$167="process")*economics!$AI$2:$AI$167*_xlfn.NORM.DIST(AN$3,economics!$AK$2:$AK$167,economics!$AJ$2:$AJ$167,TRUE)),0)</f>
        <v>7.7113951467187294E-3</v>
      </c>
      <c r="AO18" s="68">
        <f t="array" ref="AO18">IF($D18,SUMPRODUCT((economics!$AG$2:$AG$167=$B18)*(economics!$D$2:$D$167="process")*economics!$AI$2:$AI$167*_xlfn.NORM.DIST(AO$3,economics!$AK$2:$AK$167,economics!$AJ$2:$AJ$167,TRUE)),0)</f>
        <v>7.7187561987934906E-3</v>
      </c>
      <c r="AP18" s="68">
        <f t="array" ref="AP18">IF($D18,SUMPRODUCT((economics!$AG$2:$AG$167=$B18)*(economics!$D$2:$D$167="process")*economics!$AI$2:$AI$167*_xlfn.NORM.DIST(AP$3,economics!$AK$2:$AK$167,economics!$AJ$2:$AJ$167,TRUE)),0)</f>
        <v>7.7266614456685248E-3</v>
      </c>
      <c r="AQ18" s="68">
        <f t="array" ref="AQ18">IF($D18,SUMPRODUCT((economics!$AG$2:$AG$167=$B18)*(economics!$D$2:$D$167="process")*economics!$AI$2:$AI$167*_xlfn.NORM.DIST(AQ$3,economics!$AK$2:$AK$167,economics!$AJ$2:$AJ$167,TRUE)),0)</f>
        <v>7.7351415491067402E-3</v>
      </c>
      <c r="AR18" s="68">
        <f t="array" ref="AR18">IF($D18,SUMPRODUCT((economics!$AG$2:$AG$167=$B18)*(economics!$D$2:$D$167="process")*economics!$AI$2:$AI$167*_xlfn.NORM.DIST(AR$3,economics!$AK$2:$AK$167,economics!$AJ$2:$AJ$167,TRUE)),0)</f>
        <v>7.7442280477212399E-3</v>
      </c>
      <c r="AS18" s="68">
        <f t="array" ref="AS18">IF($D18,SUMPRODUCT((economics!$AG$2:$AG$167=$B18)*(economics!$D$2:$D$167="process")*economics!$AI$2:$AI$167*_xlfn.NORM.DIST(AS$3,economics!$AK$2:$AK$167,economics!$AJ$2:$AJ$167,TRUE)),0)</f>
        <v>7.7539533085732113E-3</v>
      </c>
      <c r="AT18" s="68">
        <f t="array" ref="AT18">IF($D18,SUMPRODUCT((economics!$AG$2:$AG$167=$B18)*(economics!$D$2:$D$167="process")*economics!$AI$2:$AI$167*_xlfn.NORM.DIST(AT$3,economics!$AK$2:$AK$167,economics!$AJ$2:$AJ$167,TRUE)),0)</f>
        <v>7.7643504713873959E-3</v>
      </c>
      <c r="AU18" s="68">
        <f t="array" ref="AU18">IF($D18,SUMPRODUCT((economics!$AG$2:$AG$167=$B18)*(economics!$D$2:$D$167="process")*economics!$AI$2:$AI$167*_xlfn.NORM.DIST(AU$3,economics!$AK$2:$AK$167,economics!$AJ$2:$AJ$167,TRUE)),0)</f>
        <v>7.7754533851899701E-3</v>
      </c>
      <c r="AV18" s="68">
        <f t="array" ref="AV18">IF($D18,SUMPRODUCT((economics!$AG$2:$AG$167=$B18)*(economics!$D$2:$D$167="process")*economics!$AI$2:$AI$167*_xlfn.NORM.DIST(AV$3,economics!$AK$2:$AK$167,economics!$AJ$2:$AJ$167,TRUE)),0)</f>
        <v>7.7872965372135601E-3</v>
      </c>
      <c r="AW18" s="68">
        <f t="array" ref="AW18">IF($D18,SUMPRODUCT((economics!$AG$2:$AG$167=$B18)*(economics!$D$2:$D$167="process")*economics!$AI$2:$AI$167*_xlfn.NORM.DIST(AW$3,economics!$AK$2:$AK$167,economics!$AJ$2:$AJ$167,TRUE)),0)</f>
        <v>7.7999149739580945E-3</v>
      </c>
      <c r="AX18" s="68">
        <f t="array" ref="AX18">IF($D18,SUMPRODUCT((economics!$AG$2:$AG$167=$B18)*(economics!$D$2:$D$167="process")*economics!$AI$2:$AI$167*_xlfn.NORM.DIST(AX$3,economics!$AK$2:$AK$167,economics!$AJ$2:$AJ$167,TRUE)),0)</f>
        <v>7.8133442143441083E-3</v>
      </c>
      <c r="AY18" s="68">
        <f t="array" ref="AY18">IF($D18,SUMPRODUCT((economics!$AG$2:$AG$167=$B18)*(economics!$D$2:$D$167="process")*economics!$AI$2:$AI$167*_xlfn.NORM.DIST(AY$3,economics!$AK$2:$AK$167,economics!$AJ$2:$AJ$167,TRUE)),0)</f>
        <v>7.8276201549467711E-3</v>
      </c>
      <c r="AZ18" s="68">
        <f t="array" ref="AZ18">IF($D18,SUMPRODUCT((economics!$AG$2:$AG$167=$B18)*(economics!$D$2:$D$167="process")*economics!$AI$2:$AI$167*_xlfn.NORM.DIST(AZ$3,economics!$AK$2:$AK$167,economics!$AJ$2:$AJ$167,TRUE)),0)</f>
        <v>7.8427789673540978E-3</v>
      </c>
      <c r="BA18" s="68">
        <f t="array" ref="BA18">IF($D18,SUMPRODUCT((economics!$AG$2:$AG$167=$B18)*(economics!$D$2:$D$167="process")*economics!$AI$2:$AI$167*_xlfn.NORM.DIST(BA$3,economics!$AK$2:$AK$167,economics!$AJ$2:$AJ$167,TRUE)),0)</f>
        <v>7.8588569877511734E-3</v>
      </c>
      <c r="BB18" s="68">
        <f t="array" ref="BB18">IF($D18,SUMPRODUCT((economics!$AG$2:$AG$167=$B18)*(economics!$D$2:$D$167="process")*economics!$AI$2:$AI$167*_xlfn.NORM.DIST(BB$3,economics!$AK$2:$AK$167,economics!$AJ$2:$AJ$167,TRUE)),0)</f>
        <v>7.8758905988935458E-3</v>
      </c>
      <c r="BC18" s="68">
        <f t="array" ref="BC18">IF($D18,SUMPRODUCT((economics!$AG$2:$AG$167=$B18)*(economics!$D$2:$D$167="process")*economics!$AI$2:$AI$167*_xlfn.NORM.DIST(BC$3,economics!$AK$2:$AK$167,economics!$AJ$2:$AJ$167,TRUE)),0)</f>
        <v>7.8939161046966862E-3</v>
      </c>
      <c r="BD18" s="68">
        <f t="array" ref="BD18">IF($D18,SUMPRODUCT((economics!$AG$2:$AG$167=$B18)*(economics!$D$2:$D$167="process")*economics!$AI$2:$AI$167*_xlfn.NORM.DIST(BD$3,economics!$AK$2:$AK$167,economics!$AJ$2:$AJ$167,TRUE)),0)</f>
        <v>7.9129695977342273E-3</v>
      </c>
      <c r="BE18" s="68">
        <f t="array" ref="BE18">IF($D18,SUMPRODUCT((economics!$AG$2:$AG$167=$B18)*(economics!$D$2:$D$167="process")*economics!$AI$2:$AI$167*_xlfn.NORM.DIST(BE$3,economics!$AK$2:$AK$167,economics!$AJ$2:$AJ$167,TRUE)),0)</f>
        <v>7.9330868200050888E-3</v>
      </c>
      <c r="BF18" s="68">
        <f t="array" ref="BF18">IF($D18,SUMPRODUCT((economics!$AG$2:$AG$167=$B18)*(economics!$D$2:$D$167="process")*economics!$AI$2:$AI$167*_xlfn.NORM.DIST(BF$3,economics!$AK$2:$AK$167,economics!$AJ$2:$AJ$167,TRUE)),0)</f>
        <v>7.9543030173979349E-3</v>
      </c>
      <c r="BG18" s="68">
        <f t="array" ref="BG18">IF($D18,SUMPRODUCT((economics!$AG$2:$AG$167=$B18)*(economics!$D$2:$D$167="process")*economics!$AI$2:$AI$167*_xlfn.NORM.DIST(BG$3,economics!$AK$2:$AK$167,economics!$AJ$2:$AJ$167,TRUE)),0)</f>
        <v>7.9766527883502279E-3</v>
      </c>
      <c r="BH18" s="68">
        <f t="array" ref="BH18">IF($D18,SUMPRODUCT((economics!$AG$2:$AG$167=$B18)*(economics!$D$2:$D$167="process")*economics!$AI$2:$AI$167*_xlfn.NORM.DIST(BH$3,economics!$AK$2:$AK$167,economics!$AJ$2:$AJ$167,TRUE)),0)</f>
        <v>8.0001699272677484E-3</v>
      </c>
      <c r="BI18" s="68">
        <f t="array" ref="BI18">IF($D18,SUMPRODUCT((economics!$AG$2:$AG$167=$B18)*(economics!$D$2:$D$167="process")*economics!$AI$2:$AI$167*_xlfn.NORM.DIST(BI$3,economics!$AK$2:$AK$167,economics!$AJ$2:$AJ$167,TRUE)),0)</f>
        <v>8.0248872633382051E-3</v>
      </c>
      <c r="BJ18" s="68">
        <f t="array" ref="BJ18">IF($D18,SUMPRODUCT((economics!$AG$2:$AG$167=$B18)*(economics!$D$2:$D$167="process")*economics!$AI$2:$AI$167*_xlfn.NORM.DIST(BJ$3,economics!$AK$2:$AK$167,economics!$AJ$2:$AJ$167,TRUE)),0)</f>
        <v>8.0508364954387842E-3</v>
      </c>
      <c r="BK18" s="68">
        <f t="array" ref="BK18">IF($D18,SUMPRODUCT((economics!$AG$2:$AG$167=$B18)*(economics!$D$2:$D$167="process")*economics!$AI$2:$AI$167*_xlfn.NORM.DIST(BK$3,economics!$AK$2:$AK$167,economics!$AJ$2:$AJ$167,TRUE)),0)</f>
        <v>8.0780480239014824E-3</v>
      </c>
      <c r="BL18" s="68">
        <f t="array" ref="BL18">IF($D18,SUMPRODUCT((economics!$AG$2:$AG$167=$B18)*(economics!$D$2:$D$167="process")*economics!$AI$2:$AI$167*_xlfn.NORM.DIST(BL$3,economics!$AK$2:$AK$167,economics!$AJ$2:$AJ$167,TRUE)),0)</f>
        <v>8.1065507799611154E-3</v>
      </c>
      <c r="BM18" s="68">
        <f t="array" ref="BM18">IF($D18,SUMPRODUCT((economics!$AG$2:$AG$167=$B18)*(economics!$D$2:$D$167="process")*economics!$AI$2:$AI$167*_xlfn.NORM.DIST(BM$3,economics!$AK$2:$AK$167,economics!$AJ$2:$AJ$167,TRUE)),0)</f>
        <v>8.1363720537682999E-3</v>
      </c>
      <c r="BN18" s="68">
        <f t="array" ref="BN18">IF($D18,SUMPRODUCT((economics!$AG$2:$AG$167=$B18)*(economics!$D$2:$D$167="process")*economics!$AI$2:$AI$167*_xlfn.NORM.DIST(BN$3,economics!$AK$2:$AK$167,economics!$AJ$2:$AJ$167,TRUE)),0)</f>
        <v>8.1675373219026459E-3</v>
      </c>
      <c r="BO18" s="68">
        <f t="array" ref="BO18">IF($D18,SUMPRODUCT((economics!$AG$2:$AG$167=$B18)*(economics!$D$2:$D$167="process")*economics!$AI$2:$AI$167*_xlfn.NORM.DIST(BO$3,economics!$AK$2:$AK$167,economics!$AJ$2:$AJ$167,TRUE)),0)</f>
        <v>8.2000700753693551E-3</v>
      </c>
      <c r="BP18" s="68">
        <f t="array" ref="BP18">IF($D18,SUMPRODUCT((economics!$AG$2:$AG$167=$B18)*(economics!$D$2:$D$167="process")*economics!$AI$2:$AI$167*_xlfn.NORM.DIST(BP$3,economics!$AK$2:$AK$167,economics!$AJ$2:$AJ$167,TRUE)),0)</f>
        <v>8.2339916491045093E-3</v>
      </c>
      <c r="BQ18" s="68">
        <f t="array" ref="BQ18">IF($D18,SUMPRODUCT((economics!$AG$2:$AG$167=$B18)*(economics!$D$2:$D$167="process")*economics!$AI$2:$AI$167*_xlfn.NORM.DIST(BQ$3,economics!$AK$2:$AK$167,economics!$AJ$2:$AJ$167,TRUE)),0)</f>
        <v>8.2693210540499724E-3</v>
      </c>
      <c r="BR18" s="68">
        <f t="array" ref="BR18">IF($D18,SUMPRODUCT((economics!$AG$2:$AG$167=$B18)*(economics!$D$2:$D$167="process")*economics!$AI$2:$AI$167*_xlfn.NORM.DIST(BR$3,economics!$AK$2:$AK$167,economics!$AJ$2:$AJ$167,TRUE)),0)</f>
        <v>8.3060748128874953E-3</v>
      </c>
      <c r="BS18" s="68">
        <f t="array" ref="BS18">IF($D18,SUMPRODUCT((economics!$AG$2:$AG$167=$B18)*(economics!$D$2:$D$167="process")*economics!$AI$2:$AI$167*_xlfn.NORM.DIST(BS$3,economics!$AK$2:$AK$167,economics!$AJ$2:$AJ$167,TRUE)),0)</f>
        <v>8.3442668005425172E-3</v>
      </c>
      <c r="BT18" s="68">
        <f t="array" ref="BT18">IF($D18,SUMPRODUCT((economics!$AG$2:$AG$167=$B18)*(economics!$D$2:$D$167="process")*economics!$AI$2:$AI$167*_xlfn.NORM.DIST(BT$3,economics!$AK$2:$AK$167,economics!$AJ$2:$AJ$167,TRUE)),0)</f>
        <v>8.3839080905809601E-3</v>
      </c>
      <c r="BU18" s="68">
        <f t="array" ref="BU18">IF($D18,SUMPRODUCT((economics!$AG$2:$AG$167=$B18)*(economics!$D$2:$D$167="process")*economics!$AI$2:$AI$167*_xlfn.NORM.DIST(BU$3,economics!$AK$2:$AK$167,economics!$AJ$2:$AJ$167,TRUE)),0)</f>
        <v>8.4250068086264892E-3</v>
      </c>
      <c r="BV18" s="68">
        <f t="array" ref="BV18">IF($D18,SUMPRODUCT((economics!$AG$2:$AG$167=$B18)*(economics!$D$2:$D$167="process")*economics!$AI$2:$AI$167*_xlfn.NORM.DIST(BV$3,economics!$AK$2:$AK$167,economics!$AJ$2:$AJ$167,TRUE)),0)</f>
        <v>8.4675679939208697E-3</v>
      </c>
      <c r="BW18" s="68">
        <f t="array" ref="BW18">IF($D18,SUMPRODUCT((economics!$AG$2:$AG$167=$B18)*(economics!$D$2:$D$167="process")*economics!$AI$2:$AI$167*_xlfn.NORM.DIST(BW$3,economics!$AK$2:$AK$167,economics!$AJ$2:$AJ$167,TRUE)),0)</f>
        <v>8.5115934701358482E-3</v>
      </c>
      <c r="BX18" s="68">
        <f t="array" ref="BX18">IF($D18,SUMPRODUCT((economics!$AG$2:$AG$167=$B18)*(economics!$D$2:$D$167="process")*economics!$AI$2:$AI$167*_xlfn.NORM.DIST(BX$3,economics!$AK$2:$AK$167,economics!$AJ$2:$AJ$167,TRUE)),0)</f>
        <v>8.5570817265213511E-3</v>
      </c>
      <c r="BY18" s="68">
        <f t="array" ref="BY18">IF($D18,SUMPRODUCT((economics!$AG$2:$AG$167=$B18)*(economics!$D$2:$D$167="process")*economics!$AI$2:$AI$167*_xlfn.NORM.DIST(BY$3,economics!$AK$2:$AK$167,economics!$AJ$2:$AJ$167,TRUE)),0)</f>
        <v>8.6040278104413653E-3</v>
      </c>
      <c r="BZ18" s="68">
        <f t="array" ref="BZ18">IF($D18,SUMPRODUCT((economics!$AG$2:$AG$167=$B18)*(economics!$D$2:$D$167="process")*economics!$AI$2:$AI$167*_xlfn.NORM.DIST(BZ$3,economics!$AK$2:$AK$167,economics!$AJ$2:$AJ$167,TRUE)),0)</f>
        <v>8.652423232305799E-3</v>
      </c>
      <c r="CA18" s="68">
        <f t="array" ref="CA18">IF($D18,SUMPRODUCT((economics!$AG$2:$AG$167=$B18)*(economics!$D$2:$D$167="process")*economics!$AI$2:$AI$167*_xlfn.NORM.DIST(CA$3,economics!$AK$2:$AK$167,economics!$AJ$2:$AJ$167,TRUE)),0)</f>
        <v>8.7022558838539057E-3</v>
      </c>
      <c r="CB18" s="68">
        <f t="array" ref="CB18">IF($D18,SUMPRODUCT((economics!$AG$2:$AG$167=$B18)*(economics!$D$2:$D$167="process")*economics!$AI$2:$AI$167*_xlfn.NORM.DIST(CB$3,economics!$AK$2:$AK$167,economics!$AJ$2:$AJ$167,TRUE)),0)</f>
        <v>8.7535099706826901E-3</v>
      </c>
      <c r="CC18" s="68">
        <f t="array" ref="CC18">IF($D18,SUMPRODUCT((economics!$AG$2:$AG$167=$B18)*(economics!$D$2:$D$167="process")*economics!$AI$2:$AI$167*_xlfn.NORM.DIST(CC$3,economics!$AK$2:$AK$167,economics!$AJ$2:$AJ$167,TRUE)),0)</f>
        <v>8.8061659598422711E-3</v>
      </c>
      <c r="CD18" s="68">
        <f t="array" ref="CD18">IF($D18,SUMPRODUCT((economics!$AG$2:$AG$167=$B18)*(economics!$D$2:$D$167="process")*economics!$AI$2:$AI$167*_xlfn.NORM.DIST(CD$3,economics!$AK$2:$AK$167,economics!$AJ$2:$AJ$167,TRUE)),0)</f>
        <v>8.8602005432400228E-3</v>
      </c>
      <c r="CE18" s="68">
        <f t="array" ref="CE18">IF($D18,SUMPRODUCT((economics!$AG$2:$AG$167=$B18)*(economics!$D$2:$D$167="process")*economics!$AI$2:$AI$167*_xlfn.NORM.DIST(CE$3,economics!$AK$2:$AK$167,economics!$AJ$2:$AJ$167,TRUE)),0)</f>
        <v>8.9155866175067381E-3</v>
      </c>
      <c r="CF18" s="68">
        <f t="array" ref="CF18">IF($D18,SUMPRODUCT((economics!$AG$2:$AG$167=$B18)*(economics!$D$2:$D$167="process")*economics!$AI$2:$AI$167*_xlfn.NORM.DIST(CF$3,economics!$AK$2:$AK$167,economics!$AJ$2:$AJ$167,TRUE)),0)</f>
        <v>8.9722932808817563E-3</v>
      </c>
      <c r="CG18" s="68">
        <f t="array" ref="CG18">IF($D18,SUMPRODUCT((economics!$AG$2:$AG$167=$B18)*(economics!$D$2:$D$167="process")*economics!$AI$2:$AI$167*_xlfn.NORM.DIST(CG$3,economics!$AK$2:$AK$167,economics!$AJ$2:$AJ$167,TRUE)),0)</f>
        <v>9.030285847570603E-3</v>
      </c>
      <c r="CH18" s="68">
        <f t="array" ref="CH18">IF($D18,SUMPRODUCT((economics!$AG$2:$AG$167=$B18)*(economics!$D$2:$D$167="process")*economics!$AI$2:$AI$167*_xlfn.NORM.DIST(CH$3,economics!$AK$2:$AK$167,economics!$AJ$2:$AJ$167,TRUE)),0)</f>
        <v>1.4241144568321179E-2</v>
      </c>
    </row>
    <row r="19" spans="1:86"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IF($D19,SUMPRODUCT((economics!$AG$2:$AG$167=$B19)*(economics!$D$2:$D$167="process")*economics!$AI$2:$AI$167*_xlfn.NORM.DIST(E$3,economics!$AK$2:$AK$167,economics!$AJ$2:$AJ$167,TRUE)),0)</f>
        <v>0</v>
      </c>
      <c r="F19" s="68">
        <f t="array" ref="F19">IF($D19,SUMPRODUCT((economics!$AG$2:$AG$167=$B19)*(economics!$D$2:$D$167="process")*economics!$AI$2:$AI$167*_xlfn.NORM.DIST(F$3,economics!$AK$2:$AK$167,economics!$AJ$2:$AJ$167,TRUE)),0)</f>
        <v>0</v>
      </c>
      <c r="G19" s="68">
        <f t="array" ref="G19">IF($D19,SUMPRODUCT((economics!$AG$2:$AG$167=$B19)*(economics!$D$2:$D$167="process")*economics!$AI$2:$AI$167*_xlfn.NORM.DIST(G$3,economics!$AK$2:$AK$167,economics!$AJ$2:$AJ$167,TRUE)),0)</f>
        <v>0</v>
      </c>
      <c r="H19" s="68">
        <f t="array" ref="H19">IF($D19,SUMPRODUCT((economics!$AG$2:$AG$167=$B19)*(economics!$D$2:$D$167="process")*economics!$AI$2:$AI$167*_xlfn.NORM.DIST(H$3,economics!$AK$2:$AK$167,economics!$AJ$2:$AJ$167,TRUE)),0)</f>
        <v>0</v>
      </c>
      <c r="I19" s="68">
        <f t="array" ref="I19">IF($D19,SUMPRODUCT((economics!$AG$2:$AG$167=$B19)*(economics!$D$2:$D$167="process")*economics!$AI$2:$AI$167*_xlfn.NORM.DIST(I$3,economics!$AK$2:$AK$167,economics!$AJ$2:$AJ$167,TRUE)),0)</f>
        <v>0</v>
      </c>
      <c r="J19" s="68">
        <f t="array" ref="J19">IF($D19,SUMPRODUCT((economics!$AG$2:$AG$167=$B19)*(economics!$D$2:$D$167="process")*economics!$AI$2:$AI$167*_xlfn.NORM.DIST(J$3,economics!$AK$2:$AK$167,economics!$AJ$2:$AJ$167,TRUE)),0)</f>
        <v>0</v>
      </c>
      <c r="K19" s="68">
        <f t="array" ref="K19">IF($D19,SUMPRODUCT((economics!$AG$2:$AG$167=$B19)*(economics!$D$2:$D$167="process")*economics!$AI$2:$AI$167*_xlfn.NORM.DIST(K$3,economics!$AK$2:$AK$167,economics!$AJ$2:$AJ$167,TRUE)),0)</f>
        <v>0</v>
      </c>
      <c r="L19" s="68">
        <f t="array" ref="L19">IF($D19,SUMPRODUCT((economics!$AG$2:$AG$167=$B19)*(economics!$D$2:$D$167="process")*economics!$AI$2:$AI$167*_xlfn.NORM.DIST(L$3,economics!$AK$2:$AK$167,economics!$AJ$2:$AJ$167,TRUE)),0)</f>
        <v>0</v>
      </c>
      <c r="M19" s="68">
        <f t="array" ref="M19">IF($D19,SUMPRODUCT((economics!$AG$2:$AG$167=$B19)*(economics!$D$2:$D$167="process")*economics!$AI$2:$AI$167*_xlfn.NORM.DIST(M$3,economics!$AK$2:$AK$167,economics!$AJ$2:$AJ$167,TRUE)),0)</f>
        <v>0</v>
      </c>
      <c r="N19" s="68">
        <f t="array" ref="N19">IF($D19,SUMPRODUCT((economics!$AG$2:$AG$167=$B19)*(economics!$D$2:$D$167="process")*economics!$AI$2:$AI$167*_xlfn.NORM.DIST(N$3,economics!$AK$2:$AK$167,economics!$AJ$2:$AJ$167,TRUE)),0)</f>
        <v>0</v>
      </c>
      <c r="O19" s="68">
        <f t="array" ref="O19">IF($D19,SUMPRODUCT((economics!$AG$2:$AG$167=$B19)*(economics!$D$2:$D$167="process")*economics!$AI$2:$AI$167*_xlfn.NORM.DIST(O$3,economics!$AK$2:$AK$167,economics!$AJ$2:$AJ$167,TRUE)),0)</f>
        <v>0</v>
      </c>
      <c r="P19" s="68">
        <f t="array" ref="P19">IF($D19,SUMPRODUCT((economics!$AG$2:$AG$167=$B19)*(economics!$D$2:$D$167="process")*economics!$AI$2:$AI$167*_xlfn.NORM.DIST(P$3,economics!$AK$2:$AK$167,economics!$AJ$2:$AJ$167,TRUE)),0)</f>
        <v>0</v>
      </c>
      <c r="Q19" s="68">
        <f t="array" ref="Q19">IF($D19,SUMPRODUCT((economics!$AG$2:$AG$167=$B19)*(economics!$D$2:$D$167="process")*economics!$AI$2:$AI$167*_xlfn.NORM.DIST(Q$3,economics!$AK$2:$AK$167,economics!$AJ$2:$AJ$167,TRUE)),0)</f>
        <v>0</v>
      </c>
      <c r="R19" s="68">
        <f t="array" ref="R19">IF($D19,SUMPRODUCT((economics!$AG$2:$AG$167=$B19)*(economics!$D$2:$D$167="process")*economics!$AI$2:$AI$167*_xlfn.NORM.DIST(R$3,economics!$AK$2:$AK$167,economics!$AJ$2:$AJ$167,TRUE)),0)</f>
        <v>0</v>
      </c>
      <c r="S19" s="68">
        <f t="array" ref="S19">IF($D19,SUMPRODUCT((economics!$AG$2:$AG$167=$B19)*(economics!$D$2:$D$167="process")*economics!$AI$2:$AI$167*_xlfn.NORM.DIST(S$3,economics!$AK$2:$AK$167,economics!$AJ$2:$AJ$167,TRUE)),0)</f>
        <v>0</v>
      </c>
      <c r="T19" s="68">
        <f t="array" ref="T19">IF($D19,SUMPRODUCT((economics!$AG$2:$AG$167=$B19)*(economics!$D$2:$D$167="process")*economics!$AI$2:$AI$167*_xlfn.NORM.DIST(T$3,economics!$AK$2:$AK$167,economics!$AJ$2:$AJ$167,TRUE)),0)</f>
        <v>0</v>
      </c>
      <c r="U19" s="68">
        <f t="array" ref="U19">IF($D19,SUMPRODUCT((economics!$AG$2:$AG$167=$B19)*(economics!$D$2:$D$167="process")*economics!$AI$2:$AI$167*_xlfn.NORM.DIST(U$3,economics!$AK$2:$AK$167,economics!$AJ$2:$AJ$167,TRUE)),0)</f>
        <v>0</v>
      </c>
      <c r="V19" s="68">
        <f t="array" ref="V19">IF($D19,SUMPRODUCT((economics!$AG$2:$AG$167=$B19)*(economics!$D$2:$D$167="process")*economics!$AI$2:$AI$167*_xlfn.NORM.DIST(V$3,economics!$AK$2:$AK$167,economics!$AJ$2:$AJ$167,TRUE)),0)</f>
        <v>0</v>
      </c>
      <c r="W19" s="68">
        <f t="array" ref="W19">IF($D19,SUMPRODUCT((economics!$AG$2:$AG$167=$B19)*(economics!$D$2:$D$167="process")*economics!$AI$2:$AI$167*_xlfn.NORM.DIST(W$3,economics!$AK$2:$AK$167,economics!$AJ$2:$AJ$167,TRUE)),0)</f>
        <v>0</v>
      </c>
      <c r="X19" s="68">
        <f t="array" ref="X19">IF($D19,SUMPRODUCT((economics!$AG$2:$AG$167=$B19)*(economics!$D$2:$D$167="process")*economics!$AI$2:$AI$167*_xlfn.NORM.DIST(X$3,economics!$AK$2:$AK$167,economics!$AJ$2:$AJ$167,TRUE)),0)</f>
        <v>0</v>
      </c>
      <c r="Y19" s="68">
        <f t="array" ref="Y19">IF($D19,SUMPRODUCT((economics!$AG$2:$AG$167=$B19)*(economics!$D$2:$D$167="process")*economics!$AI$2:$AI$167*_xlfn.NORM.DIST(Y$3,economics!$AK$2:$AK$167,economics!$AJ$2:$AJ$167,TRUE)),0)</f>
        <v>0</v>
      </c>
      <c r="Z19" s="68">
        <f t="array" ref="Z19">IF($D19,SUMPRODUCT((economics!$AG$2:$AG$167=$B19)*(economics!$D$2:$D$167="process")*economics!$AI$2:$AI$167*_xlfn.NORM.DIST(Z$3,economics!$AK$2:$AK$167,economics!$AJ$2:$AJ$167,TRUE)),0)</f>
        <v>0</v>
      </c>
      <c r="AA19" s="68">
        <f t="array" ref="AA19">IF($D19,SUMPRODUCT((economics!$AG$2:$AG$167=$B19)*(economics!$D$2:$D$167="process")*economics!$AI$2:$AI$167*_xlfn.NORM.DIST(AA$3,economics!$AK$2:$AK$167,economics!$AJ$2:$AJ$167,TRUE)),0)</f>
        <v>0</v>
      </c>
      <c r="AB19" s="68">
        <f t="array" ref="AB19">IF($D19,SUMPRODUCT((economics!$AG$2:$AG$167=$B19)*(economics!$D$2:$D$167="process")*economics!$AI$2:$AI$167*_xlfn.NORM.DIST(AB$3,economics!$AK$2:$AK$167,economics!$AJ$2:$AJ$167,TRUE)),0)</f>
        <v>0</v>
      </c>
      <c r="AC19" s="68">
        <f t="array" ref="AC19">IF($D19,SUMPRODUCT((economics!$AG$2:$AG$167=$B19)*(economics!$D$2:$D$167="process")*economics!$AI$2:$AI$167*_xlfn.NORM.DIST(AC$3,economics!$AK$2:$AK$167,economics!$AJ$2:$AJ$167,TRUE)),0)</f>
        <v>0</v>
      </c>
      <c r="AD19" s="68">
        <f t="array" ref="AD19">IF($D19,SUMPRODUCT((economics!$AG$2:$AG$167=$B19)*(economics!$D$2:$D$167="process")*economics!$AI$2:$AI$167*_xlfn.NORM.DIST(AD$3,economics!$AK$2:$AK$167,economics!$AJ$2:$AJ$167,TRUE)),0)</f>
        <v>0</v>
      </c>
      <c r="AE19" s="68">
        <f t="array" ref="AE19">IF($D19,SUMPRODUCT((economics!$AG$2:$AG$167=$B19)*(economics!$D$2:$D$167="process")*economics!$AI$2:$AI$167*_xlfn.NORM.DIST(AE$3,economics!$AK$2:$AK$167,economics!$AJ$2:$AJ$167,TRUE)),0)</f>
        <v>0</v>
      </c>
      <c r="AF19" s="68">
        <f t="array" ref="AF19">IF($D19,SUMPRODUCT((economics!$AG$2:$AG$167=$B19)*(economics!$D$2:$D$167="process")*economics!$AI$2:$AI$167*_xlfn.NORM.DIST(AF$3,economics!$AK$2:$AK$167,economics!$AJ$2:$AJ$167,TRUE)),0)</f>
        <v>0</v>
      </c>
      <c r="AG19" s="68">
        <f t="array" ref="AG19">IF($D19,SUMPRODUCT((economics!$AG$2:$AG$167=$B19)*(economics!$D$2:$D$167="process")*economics!$AI$2:$AI$167*_xlfn.NORM.DIST(AG$3,economics!$AK$2:$AK$167,economics!$AJ$2:$AJ$167,TRUE)),0)</f>
        <v>0</v>
      </c>
      <c r="AH19" s="68">
        <f t="array" ref="AH19">IF($D19,SUMPRODUCT((economics!$AG$2:$AG$167=$B19)*(economics!$D$2:$D$167="process")*economics!$AI$2:$AI$167*_xlfn.NORM.DIST(AH$3,economics!$AK$2:$AK$167,economics!$AJ$2:$AJ$167,TRUE)),0)</f>
        <v>0</v>
      </c>
      <c r="AI19" s="68">
        <f t="array" ref="AI19">IF($D19,SUMPRODUCT((economics!$AG$2:$AG$167=$B19)*(economics!$D$2:$D$167="process")*economics!$AI$2:$AI$167*_xlfn.NORM.DIST(AI$3,economics!$AK$2:$AK$167,economics!$AJ$2:$AJ$167,TRUE)),0)</f>
        <v>0</v>
      </c>
      <c r="AJ19" s="68">
        <f t="array" ref="AJ19">IF($D19,SUMPRODUCT((economics!$AG$2:$AG$167=$B19)*(economics!$D$2:$D$167="process")*economics!$AI$2:$AI$167*_xlfn.NORM.DIST(AJ$3,economics!$AK$2:$AK$167,economics!$AJ$2:$AJ$167,TRUE)),0)</f>
        <v>0</v>
      </c>
      <c r="AK19" s="68">
        <f t="array" ref="AK19">IF($D19,SUMPRODUCT((economics!$AG$2:$AG$167=$B19)*(economics!$D$2:$D$167="process")*economics!$AI$2:$AI$167*_xlfn.NORM.DIST(AK$3,economics!$AK$2:$AK$167,economics!$AJ$2:$AJ$167,TRUE)),0)</f>
        <v>0</v>
      </c>
      <c r="AL19" s="68">
        <f t="array" ref="AL19">IF($D19,SUMPRODUCT((economics!$AG$2:$AG$167=$B19)*(economics!$D$2:$D$167="process")*economics!$AI$2:$AI$167*_xlfn.NORM.DIST(AL$3,economics!$AK$2:$AK$167,economics!$AJ$2:$AJ$167,TRUE)),0)</f>
        <v>0</v>
      </c>
      <c r="AM19" s="68">
        <f t="array" ref="AM19">IF($D19,SUMPRODUCT((economics!$AG$2:$AG$167=$B19)*(economics!$D$2:$D$167="process")*economics!$AI$2:$AI$167*_xlfn.NORM.DIST(AM$3,economics!$AK$2:$AK$167,economics!$AJ$2:$AJ$167,TRUE)),0)</f>
        <v>0</v>
      </c>
      <c r="AN19" s="68">
        <f t="array" ref="AN19">IF($D19,SUMPRODUCT((economics!$AG$2:$AG$167=$B19)*(economics!$D$2:$D$167="process")*economics!$AI$2:$AI$167*_xlfn.NORM.DIST(AN$3,economics!$AK$2:$AK$167,economics!$AJ$2:$AJ$167,TRUE)),0)</f>
        <v>0</v>
      </c>
      <c r="AO19" s="68">
        <f t="array" ref="AO19">IF($D19,SUMPRODUCT((economics!$AG$2:$AG$167=$B19)*(economics!$D$2:$D$167="process")*economics!$AI$2:$AI$167*_xlfn.NORM.DIST(AO$3,economics!$AK$2:$AK$167,economics!$AJ$2:$AJ$167,TRUE)),0)</f>
        <v>0</v>
      </c>
      <c r="AP19" s="68">
        <f t="array" ref="AP19">IF($D19,SUMPRODUCT((economics!$AG$2:$AG$167=$B19)*(economics!$D$2:$D$167="process")*economics!$AI$2:$AI$167*_xlfn.NORM.DIST(AP$3,economics!$AK$2:$AK$167,economics!$AJ$2:$AJ$167,TRUE)),0)</f>
        <v>0</v>
      </c>
      <c r="AQ19" s="68">
        <f t="array" ref="AQ19">IF($D19,SUMPRODUCT((economics!$AG$2:$AG$167=$B19)*(economics!$D$2:$D$167="process")*economics!$AI$2:$AI$167*_xlfn.NORM.DIST(AQ$3,economics!$AK$2:$AK$167,economics!$AJ$2:$AJ$167,TRUE)),0)</f>
        <v>0</v>
      </c>
      <c r="AR19" s="68">
        <f t="array" ref="AR19">IF($D19,SUMPRODUCT((economics!$AG$2:$AG$167=$B19)*(economics!$D$2:$D$167="process")*economics!$AI$2:$AI$167*_xlfn.NORM.DIST(AR$3,economics!$AK$2:$AK$167,economics!$AJ$2:$AJ$167,TRUE)),0)</f>
        <v>0</v>
      </c>
      <c r="AS19" s="68">
        <f t="array" ref="AS19">IF($D19,SUMPRODUCT((economics!$AG$2:$AG$167=$B19)*(economics!$D$2:$D$167="process")*economics!$AI$2:$AI$167*_xlfn.NORM.DIST(AS$3,economics!$AK$2:$AK$167,economics!$AJ$2:$AJ$167,TRUE)),0)</f>
        <v>0</v>
      </c>
      <c r="AT19" s="68">
        <f t="array" ref="AT19">IF($D19,SUMPRODUCT((economics!$AG$2:$AG$167=$B19)*(economics!$D$2:$D$167="process")*economics!$AI$2:$AI$167*_xlfn.NORM.DIST(AT$3,economics!$AK$2:$AK$167,economics!$AJ$2:$AJ$167,TRUE)),0)</f>
        <v>0</v>
      </c>
      <c r="AU19" s="68">
        <f t="array" ref="AU19">IF($D19,SUMPRODUCT((economics!$AG$2:$AG$167=$B19)*(economics!$D$2:$D$167="process")*economics!$AI$2:$AI$167*_xlfn.NORM.DIST(AU$3,economics!$AK$2:$AK$167,economics!$AJ$2:$AJ$167,TRUE)),0)</f>
        <v>0</v>
      </c>
      <c r="AV19" s="68">
        <f t="array" ref="AV19">IF($D19,SUMPRODUCT((economics!$AG$2:$AG$167=$B19)*(economics!$D$2:$D$167="process")*economics!$AI$2:$AI$167*_xlfn.NORM.DIST(AV$3,economics!$AK$2:$AK$167,economics!$AJ$2:$AJ$167,TRUE)),0)</f>
        <v>0</v>
      </c>
      <c r="AW19" s="68">
        <f t="array" ref="AW19">IF($D19,SUMPRODUCT((economics!$AG$2:$AG$167=$B19)*(economics!$D$2:$D$167="process")*economics!$AI$2:$AI$167*_xlfn.NORM.DIST(AW$3,economics!$AK$2:$AK$167,economics!$AJ$2:$AJ$167,TRUE)),0)</f>
        <v>0</v>
      </c>
      <c r="AX19" s="68">
        <f t="array" ref="AX19">IF($D19,SUMPRODUCT((economics!$AG$2:$AG$167=$B19)*(economics!$D$2:$D$167="process")*economics!$AI$2:$AI$167*_xlfn.NORM.DIST(AX$3,economics!$AK$2:$AK$167,economics!$AJ$2:$AJ$167,TRUE)),0)</f>
        <v>0</v>
      </c>
      <c r="AY19" s="68">
        <f t="array" ref="AY19">IF($D19,SUMPRODUCT((economics!$AG$2:$AG$167=$B19)*(economics!$D$2:$D$167="process")*economics!$AI$2:$AI$167*_xlfn.NORM.DIST(AY$3,economics!$AK$2:$AK$167,economics!$AJ$2:$AJ$167,TRUE)),0)</f>
        <v>0</v>
      </c>
      <c r="AZ19" s="68">
        <f t="array" ref="AZ19">IF($D19,SUMPRODUCT((economics!$AG$2:$AG$167=$B19)*(economics!$D$2:$D$167="process")*economics!$AI$2:$AI$167*_xlfn.NORM.DIST(AZ$3,economics!$AK$2:$AK$167,economics!$AJ$2:$AJ$167,TRUE)),0)</f>
        <v>0</v>
      </c>
      <c r="BA19" s="68">
        <f t="array" ref="BA19">IF($D19,SUMPRODUCT((economics!$AG$2:$AG$167=$B19)*(economics!$D$2:$D$167="process")*economics!$AI$2:$AI$167*_xlfn.NORM.DIST(BA$3,economics!$AK$2:$AK$167,economics!$AJ$2:$AJ$167,TRUE)),0)</f>
        <v>0</v>
      </c>
      <c r="BB19" s="68">
        <f t="array" ref="BB19">IF($D19,SUMPRODUCT((economics!$AG$2:$AG$167=$B19)*(economics!$D$2:$D$167="process")*economics!$AI$2:$AI$167*_xlfn.NORM.DIST(BB$3,economics!$AK$2:$AK$167,economics!$AJ$2:$AJ$167,TRUE)),0)</f>
        <v>0</v>
      </c>
      <c r="BC19" s="68">
        <f t="array" ref="BC19">IF($D19,SUMPRODUCT((economics!$AG$2:$AG$167=$B19)*(economics!$D$2:$D$167="process")*economics!$AI$2:$AI$167*_xlfn.NORM.DIST(BC$3,economics!$AK$2:$AK$167,economics!$AJ$2:$AJ$167,TRUE)),0)</f>
        <v>0</v>
      </c>
      <c r="BD19" s="68">
        <f t="array" ref="BD19">IF($D19,SUMPRODUCT((economics!$AG$2:$AG$167=$B19)*(economics!$D$2:$D$167="process")*economics!$AI$2:$AI$167*_xlfn.NORM.DIST(BD$3,economics!$AK$2:$AK$167,economics!$AJ$2:$AJ$167,TRUE)),0)</f>
        <v>0</v>
      </c>
      <c r="BE19" s="68">
        <f t="array" ref="BE19">IF($D19,SUMPRODUCT((economics!$AG$2:$AG$167=$B19)*(economics!$D$2:$D$167="process")*economics!$AI$2:$AI$167*_xlfn.NORM.DIST(BE$3,economics!$AK$2:$AK$167,economics!$AJ$2:$AJ$167,TRUE)),0)</f>
        <v>0</v>
      </c>
      <c r="BF19" s="68">
        <f t="array" ref="BF19">IF($D19,SUMPRODUCT((economics!$AG$2:$AG$167=$B19)*(economics!$D$2:$D$167="process")*economics!$AI$2:$AI$167*_xlfn.NORM.DIST(BF$3,economics!$AK$2:$AK$167,economics!$AJ$2:$AJ$167,TRUE)),0)</f>
        <v>0</v>
      </c>
      <c r="BG19" s="68">
        <f t="array" ref="BG19">IF($D19,SUMPRODUCT((economics!$AG$2:$AG$167=$B19)*(economics!$D$2:$D$167="process")*economics!$AI$2:$AI$167*_xlfn.NORM.DIST(BG$3,economics!$AK$2:$AK$167,economics!$AJ$2:$AJ$167,TRUE)),0)</f>
        <v>0</v>
      </c>
      <c r="BH19" s="68">
        <f t="array" ref="BH19">IF($D19,SUMPRODUCT((economics!$AG$2:$AG$167=$B19)*(economics!$D$2:$D$167="process")*economics!$AI$2:$AI$167*_xlfn.NORM.DIST(BH$3,economics!$AK$2:$AK$167,economics!$AJ$2:$AJ$167,TRUE)),0)</f>
        <v>0</v>
      </c>
      <c r="BI19" s="68">
        <f t="array" ref="BI19">IF($D19,SUMPRODUCT((economics!$AG$2:$AG$167=$B19)*(economics!$D$2:$D$167="process")*economics!$AI$2:$AI$167*_xlfn.NORM.DIST(BI$3,economics!$AK$2:$AK$167,economics!$AJ$2:$AJ$167,TRUE)),0)</f>
        <v>0</v>
      </c>
      <c r="BJ19" s="68">
        <f t="array" ref="BJ19">IF($D19,SUMPRODUCT((economics!$AG$2:$AG$167=$B19)*(economics!$D$2:$D$167="process")*economics!$AI$2:$AI$167*_xlfn.NORM.DIST(BJ$3,economics!$AK$2:$AK$167,economics!$AJ$2:$AJ$167,TRUE)),0)</f>
        <v>0</v>
      </c>
      <c r="BK19" s="68">
        <f t="array" ref="BK19">IF($D19,SUMPRODUCT((economics!$AG$2:$AG$167=$B19)*(economics!$D$2:$D$167="process")*economics!$AI$2:$AI$167*_xlfn.NORM.DIST(BK$3,economics!$AK$2:$AK$167,economics!$AJ$2:$AJ$167,TRUE)),0)</f>
        <v>0</v>
      </c>
      <c r="BL19" s="68">
        <f t="array" ref="BL19">IF($D19,SUMPRODUCT((economics!$AG$2:$AG$167=$B19)*(economics!$D$2:$D$167="process")*economics!$AI$2:$AI$167*_xlfn.NORM.DIST(BL$3,economics!$AK$2:$AK$167,economics!$AJ$2:$AJ$167,TRUE)),0)</f>
        <v>0</v>
      </c>
      <c r="BM19" s="68">
        <f t="array" ref="BM19">IF($D19,SUMPRODUCT((economics!$AG$2:$AG$167=$B19)*(economics!$D$2:$D$167="process")*economics!$AI$2:$AI$167*_xlfn.NORM.DIST(BM$3,economics!$AK$2:$AK$167,economics!$AJ$2:$AJ$167,TRUE)),0)</f>
        <v>0</v>
      </c>
      <c r="BN19" s="68">
        <f t="array" ref="BN19">IF($D19,SUMPRODUCT((economics!$AG$2:$AG$167=$B19)*(economics!$D$2:$D$167="process")*economics!$AI$2:$AI$167*_xlfn.NORM.DIST(BN$3,economics!$AK$2:$AK$167,economics!$AJ$2:$AJ$167,TRUE)),0)</f>
        <v>0</v>
      </c>
      <c r="BO19" s="68">
        <f t="array" ref="BO19">IF($D19,SUMPRODUCT((economics!$AG$2:$AG$167=$B19)*(economics!$D$2:$D$167="process")*economics!$AI$2:$AI$167*_xlfn.NORM.DIST(BO$3,economics!$AK$2:$AK$167,economics!$AJ$2:$AJ$167,TRUE)),0)</f>
        <v>0</v>
      </c>
      <c r="BP19" s="68">
        <f t="array" ref="BP19">IF($D19,SUMPRODUCT((economics!$AG$2:$AG$167=$B19)*(economics!$D$2:$D$167="process")*economics!$AI$2:$AI$167*_xlfn.NORM.DIST(BP$3,economics!$AK$2:$AK$167,economics!$AJ$2:$AJ$167,TRUE)),0)</f>
        <v>0</v>
      </c>
      <c r="BQ19" s="68">
        <f t="array" ref="BQ19">IF($D19,SUMPRODUCT((economics!$AG$2:$AG$167=$B19)*(economics!$D$2:$D$167="process")*economics!$AI$2:$AI$167*_xlfn.NORM.DIST(BQ$3,economics!$AK$2:$AK$167,economics!$AJ$2:$AJ$167,TRUE)),0)</f>
        <v>0</v>
      </c>
      <c r="BR19" s="68">
        <f t="array" ref="BR19">IF($D19,SUMPRODUCT((economics!$AG$2:$AG$167=$B19)*(economics!$D$2:$D$167="process")*economics!$AI$2:$AI$167*_xlfn.NORM.DIST(BR$3,economics!$AK$2:$AK$167,economics!$AJ$2:$AJ$167,TRUE)),0)</f>
        <v>0</v>
      </c>
      <c r="BS19" s="68">
        <f t="array" ref="BS19">IF($D19,SUMPRODUCT((economics!$AG$2:$AG$167=$B19)*(economics!$D$2:$D$167="process")*economics!$AI$2:$AI$167*_xlfn.NORM.DIST(BS$3,economics!$AK$2:$AK$167,economics!$AJ$2:$AJ$167,TRUE)),0)</f>
        <v>0</v>
      </c>
      <c r="BT19" s="68">
        <f t="array" ref="BT19">IF($D19,SUMPRODUCT((economics!$AG$2:$AG$167=$B19)*(economics!$D$2:$D$167="process")*economics!$AI$2:$AI$167*_xlfn.NORM.DIST(BT$3,economics!$AK$2:$AK$167,economics!$AJ$2:$AJ$167,TRUE)),0)</f>
        <v>0</v>
      </c>
      <c r="BU19" s="68">
        <f t="array" ref="BU19">IF($D19,SUMPRODUCT((economics!$AG$2:$AG$167=$B19)*(economics!$D$2:$D$167="process")*economics!$AI$2:$AI$167*_xlfn.NORM.DIST(BU$3,economics!$AK$2:$AK$167,economics!$AJ$2:$AJ$167,TRUE)),0)</f>
        <v>0</v>
      </c>
      <c r="BV19" s="68">
        <f t="array" ref="BV19">IF($D19,SUMPRODUCT((economics!$AG$2:$AG$167=$B19)*(economics!$D$2:$D$167="process")*economics!$AI$2:$AI$167*_xlfn.NORM.DIST(BV$3,economics!$AK$2:$AK$167,economics!$AJ$2:$AJ$167,TRUE)),0)</f>
        <v>0</v>
      </c>
      <c r="BW19" s="68">
        <f t="array" ref="BW19">IF($D19,SUMPRODUCT((economics!$AG$2:$AG$167=$B19)*(economics!$D$2:$D$167="process")*economics!$AI$2:$AI$167*_xlfn.NORM.DIST(BW$3,economics!$AK$2:$AK$167,economics!$AJ$2:$AJ$167,TRUE)),0)</f>
        <v>0</v>
      </c>
      <c r="BX19" s="68">
        <f t="array" ref="BX19">IF($D19,SUMPRODUCT((economics!$AG$2:$AG$167=$B19)*(economics!$D$2:$D$167="process")*economics!$AI$2:$AI$167*_xlfn.NORM.DIST(BX$3,economics!$AK$2:$AK$167,economics!$AJ$2:$AJ$167,TRUE)),0)</f>
        <v>0</v>
      </c>
      <c r="BY19" s="68">
        <f t="array" ref="BY19">IF($D19,SUMPRODUCT((economics!$AG$2:$AG$167=$B19)*(economics!$D$2:$D$167="process")*economics!$AI$2:$AI$167*_xlfn.NORM.DIST(BY$3,economics!$AK$2:$AK$167,economics!$AJ$2:$AJ$167,TRUE)),0)</f>
        <v>0</v>
      </c>
      <c r="BZ19" s="68">
        <f t="array" ref="BZ19">IF($D19,SUMPRODUCT((economics!$AG$2:$AG$167=$B19)*(economics!$D$2:$D$167="process")*economics!$AI$2:$AI$167*_xlfn.NORM.DIST(BZ$3,economics!$AK$2:$AK$167,economics!$AJ$2:$AJ$167,TRUE)),0)</f>
        <v>0</v>
      </c>
      <c r="CA19" s="68">
        <f t="array" ref="CA19">IF($D19,SUMPRODUCT((economics!$AG$2:$AG$167=$B19)*(economics!$D$2:$D$167="process")*economics!$AI$2:$AI$167*_xlfn.NORM.DIST(CA$3,economics!$AK$2:$AK$167,economics!$AJ$2:$AJ$167,TRUE)),0)</f>
        <v>0</v>
      </c>
      <c r="CB19" s="68">
        <f t="array" ref="CB19">IF($D19,SUMPRODUCT((economics!$AG$2:$AG$167=$B19)*(economics!$D$2:$D$167="process")*economics!$AI$2:$AI$167*_xlfn.NORM.DIST(CB$3,economics!$AK$2:$AK$167,economics!$AJ$2:$AJ$167,TRUE)),0)</f>
        <v>0</v>
      </c>
      <c r="CC19" s="68">
        <f t="array" ref="CC19">IF($D19,SUMPRODUCT((economics!$AG$2:$AG$167=$B19)*(economics!$D$2:$D$167="process")*economics!$AI$2:$AI$167*_xlfn.NORM.DIST(CC$3,economics!$AK$2:$AK$167,economics!$AJ$2:$AJ$167,TRUE)),0)</f>
        <v>0</v>
      </c>
      <c r="CD19" s="68">
        <f t="array" ref="CD19">IF($D19,SUMPRODUCT((economics!$AG$2:$AG$167=$B19)*(economics!$D$2:$D$167="process")*economics!$AI$2:$AI$167*_xlfn.NORM.DIST(CD$3,economics!$AK$2:$AK$167,economics!$AJ$2:$AJ$167,TRUE)),0)</f>
        <v>0</v>
      </c>
      <c r="CE19" s="68">
        <f t="array" ref="CE19">IF($D19,SUMPRODUCT((economics!$AG$2:$AG$167=$B19)*(economics!$D$2:$D$167="process")*economics!$AI$2:$AI$167*_xlfn.NORM.DIST(CE$3,economics!$AK$2:$AK$167,economics!$AJ$2:$AJ$167,TRUE)),0)</f>
        <v>0</v>
      </c>
      <c r="CF19" s="68">
        <f t="array" ref="CF19">IF($D19,SUMPRODUCT((economics!$AG$2:$AG$167=$B19)*(economics!$D$2:$D$167="process")*economics!$AI$2:$AI$167*_xlfn.NORM.DIST(CF$3,economics!$AK$2:$AK$167,economics!$AJ$2:$AJ$167,TRUE)),0)</f>
        <v>0</v>
      </c>
      <c r="CG19" s="68">
        <f t="array" ref="CG19">IF($D19,SUMPRODUCT((economics!$AG$2:$AG$167=$B19)*(economics!$D$2:$D$167="process")*economics!$AI$2:$AI$167*_xlfn.NORM.DIST(CG$3,economics!$AK$2:$AK$167,economics!$AJ$2:$AJ$167,TRUE)),0)</f>
        <v>0</v>
      </c>
      <c r="CH19" s="68">
        <f t="array" ref="CH19">IF($D19,SUMPRODUCT((economics!$AG$2:$AG$167=$B19)*(economics!$D$2:$D$167="process")*economics!$AI$2:$AI$167*_xlfn.NORM.DIST(CH$3,economics!$AK$2:$AK$167,economics!$AJ$2:$AJ$167,TRUE)),0)</f>
        <v>0</v>
      </c>
    </row>
    <row r="20" spans="1:86" x14ac:dyDescent="0.35">
      <c r="A20" t="str">
        <f>WHRPbI!A18</f>
        <v>computers and electronics 26</v>
      </c>
      <c r="B20">
        <v>26</v>
      </c>
      <c r="C20" s="68">
        <f>WHRPbI!B18</f>
        <v>0.21884210526315792</v>
      </c>
      <c r="D20" t="b">
        <f>ISNUMBER(MATCH($B20,'energy base (MECS)'!$K$4:$K$9,0))</f>
        <v>0</v>
      </c>
      <c r="E20" s="68">
        <f t="array" ref="E20">IF($D20,SUMPRODUCT((economics!$AG$2:$AG$167=$B20)*(economics!$D$2:$D$167="process")*economics!$AI$2:$AI$167*_xlfn.NORM.DIST(E$3,economics!$AK$2:$AK$167,economics!$AJ$2:$AJ$167,TRUE)),0)</f>
        <v>0</v>
      </c>
      <c r="F20" s="68">
        <f t="array" ref="F20">IF($D20,SUMPRODUCT((economics!$AG$2:$AG$167=$B20)*(economics!$D$2:$D$167="process")*economics!$AI$2:$AI$167*_xlfn.NORM.DIST(F$3,economics!$AK$2:$AK$167,economics!$AJ$2:$AJ$167,TRUE)),0)</f>
        <v>0</v>
      </c>
      <c r="G20" s="68">
        <f t="array" ref="G20">IF($D20,SUMPRODUCT((economics!$AG$2:$AG$167=$B20)*(economics!$D$2:$D$167="process")*economics!$AI$2:$AI$167*_xlfn.NORM.DIST(G$3,economics!$AK$2:$AK$167,economics!$AJ$2:$AJ$167,TRUE)),0)</f>
        <v>0</v>
      </c>
      <c r="H20" s="68">
        <f t="array" ref="H20">IF($D20,SUMPRODUCT((economics!$AG$2:$AG$167=$B20)*(economics!$D$2:$D$167="process")*economics!$AI$2:$AI$167*_xlfn.NORM.DIST(H$3,economics!$AK$2:$AK$167,economics!$AJ$2:$AJ$167,TRUE)),0)</f>
        <v>0</v>
      </c>
      <c r="I20" s="68">
        <f t="array" ref="I20">IF($D20,SUMPRODUCT((economics!$AG$2:$AG$167=$B20)*(economics!$D$2:$D$167="process")*economics!$AI$2:$AI$167*_xlfn.NORM.DIST(I$3,economics!$AK$2:$AK$167,economics!$AJ$2:$AJ$167,TRUE)),0)</f>
        <v>0</v>
      </c>
      <c r="J20" s="68">
        <f t="array" ref="J20">IF($D20,SUMPRODUCT((economics!$AG$2:$AG$167=$B20)*(economics!$D$2:$D$167="process")*economics!$AI$2:$AI$167*_xlfn.NORM.DIST(J$3,economics!$AK$2:$AK$167,economics!$AJ$2:$AJ$167,TRUE)),0)</f>
        <v>0</v>
      </c>
      <c r="K20" s="68">
        <f t="array" ref="K20">IF($D20,SUMPRODUCT((economics!$AG$2:$AG$167=$B20)*(economics!$D$2:$D$167="process")*economics!$AI$2:$AI$167*_xlfn.NORM.DIST(K$3,economics!$AK$2:$AK$167,economics!$AJ$2:$AJ$167,TRUE)),0)</f>
        <v>0</v>
      </c>
      <c r="L20" s="68">
        <f t="array" ref="L20">IF($D20,SUMPRODUCT((economics!$AG$2:$AG$167=$B20)*(economics!$D$2:$D$167="process")*economics!$AI$2:$AI$167*_xlfn.NORM.DIST(L$3,economics!$AK$2:$AK$167,economics!$AJ$2:$AJ$167,TRUE)),0)</f>
        <v>0</v>
      </c>
      <c r="M20" s="68">
        <f t="array" ref="M20">IF($D20,SUMPRODUCT((economics!$AG$2:$AG$167=$B20)*(economics!$D$2:$D$167="process")*economics!$AI$2:$AI$167*_xlfn.NORM.DIST(M$3,economics!$AK$2:$AK$167,economics!$AJ$2:$AJ$167,TRUE)),0)</f>
        <v>0</v>
      </c>
      <c r="N20" s="68">
        <f t="array" ref="N20">IF($D20,SUMPRODUCT((economics!$AG$2:$AG$167=$B20)*(economics!$D$2:$D$167="process")*economics!$AI$2:$AI$167*_xlfn.NORM.DIST(N$3,economics!$AK$2:$AK$167,economics!$AJ$2:$AJ$167,TRUE)),0)</f>
        <v>0</v>
      </c>
      <c r="O20" s="68">
        <f t="array" ref="O20">IF($D20,SUMPRODUCT((economics!$AG$2:$AG$167=$B20)*(economics!$D$2:$D$167="process")*economics!$AI$2:$AI$167*_xlfn.NORM.DIST(O$3,economics!$AK$2:$AK$167,economics!$AJ$2:$AJ$167,TRUE)),0)</f>
        <v>0</v>
      </c>
      <c r="P20" s="68">
        <f t="array" ref="P20">IF($D20,SUMPRODUCT((economics!$AG$2:$AG$167=$B20)*(economics!$D$2:$D$167="process")*economics!$AI$2:$AI$167*_xlfn.NORM.DIST(P$3,economics!$AK$2:$AK$167,economics!$AJ$2:$AJ$167,TRUE)),0)</f>
        <v>0</v>
      </c>
      <c r="Q20" s="68">
        <f t="array" ref="Q20">IF($D20,SUMPRODUCT((economics!$AG$2:$AG$167=$B20)*(economics!$D$2:$D$167="process")*economics!$AI$2:$AI$167*_xlfn.NORM.DIST(Q$3,economics!$AK$2:$AK$167,economics!$AJ$2:$AJ$167,TRUE)),0)</f>
        <v>0</v>
      </c>
      <c r="R20" s="68">
        <f t="array" ref="R20">IF($D20,SUMPRODUCT((economics!$AG$2:$AG$167=$B20)*(economics!$D$2:$D$167="process")*economics!$AI$2:$AI$167*_xlfn.NORM.DIST(R$3,economics!$AK$2:$AK$167,economics!$AJ$2:$AJ$167,TRUE)),0)</f>
        <v>0</v>
      </c>
      <c r="S20" s="68">
        <f t="array" ref="S20">IF($D20,SUMPRODUCT((economics!$AG$2:$AG$167=$B20)*(economics!$D$2:$D$167="process")*economics!$AI$2:$AI$167*_xlfn.NORM.DIST(S$3,economics!$AK$2:$AK$167,economics!$AJ$2:$AJ$167,TRUE)),0)</f>
        <v>0</v>
      </c>
      <c r="T20" s="68">
        <f t="array" ref="T20">IF($D20,SUMPRODUCT((economics!$AG$2:$AG$167=$B20)*(economics!$D$2:$D$167="process")*economics!$AI$2:$AI$167*_xlfn.NORM.DIST(T$3,economics!$AK$2:$AK$167,economics!$AJ$2:$AJ$167,TRUE)),0)</f>
        <v>0</v>
      </c>
      <c r="U20" s="68">
        <f t="array" ref="U20">IF($D20,SUMPRODUCT((economics!$AG$2:$AG$167=$B20)*(economics!$D$2:$D$167="process")*economics!$AI$2:$AI$167*_xlfn.NORM.DIST(U$3,economics!$AK$2:$AK$167,economics!$AJ$2:$AJ$167,TRUE)),0)</f>
        <v>0</v>
      </c>
      <c r="V20" s="68">
        <f t="array" ref="V20">IF($D20,SUMPRODUCT((economics!$AG$2:$AG$167=$B20)*(economics!$D$2:$D$167="process")*economics!$AI$2:$AI$167*_xlfn.NORM.DIST(V$3,economics!$AK$2:$AK$167,economics!$AJ$2:$AJ$167,TRUE)),0)</f>
        <v>0</v>
      </c>
      <c r="W20" s="68">
        <f t="array" ref="W20">IF($D20,SUMPRODUCT((economics!$AG$2:$AG$167=$B20)*(economics!$D$2:$D$167="process")*economics!$AI$2:$AI$167*_xlfn.NORM.DIST(W$3,economics!$AK$2:$AK$167,economics!$AJ$2:$AJ$167,TRUE)),0)</f>
        <v>0</v>
      </c>
      <c r="X20" s="68">
        <f t="array" ref="X20">IF($D20,SUMPRODUCT((economics!$AG$2:$AG$167=$B20)*(economics!$D$2:$D$167="process")*economics!$AI$2:$AI$167*_xlfn.NORM.DIST(X$3,economics!$AK$2:$AK$167,economics!$AJ$2:$AJ$167,TRUE)),0)</f>
        <v>0</v>
      </c>
      <c r="Y20" s="68">
        <f t="array" ref="Y20">IF($D20,SUMPRODUCT((economics!$AG$2:$AG$167=$B20)*(economics!$D$2:$D$167="process")*economics!$AI$2:$AI$167*_xlfn.NORM.DIST(Y$3,economics!$AK$2:$AK$167,economics!$AJ$2:$AJ$167,TRUE)),0)</f>
        <v>0</v>
      </c>
      <c r="Z20" s="68">
        <f t="array" ref="Z20">IF($D20,SUMPRODUCT((economics!$AG$2:$AG$167=$B20)*(economics!$D$2:$D$167="process")*economics!$AI$2:$AI$167*_xlfn.NORM.DIST(Z$3,economics!$AK$2:$AK$167,economics!$AJ$2:$AJ$167,TRUE)),0)</f>
        <v>0</v>
      </c>
      <c r="AA20" s="68">
        <f t="array" ref="AA20">IF($D20,SUMPRODUCT((economics!$AG$2:$AG$167=$B20)*(economics!$D$2:$D$167="process")*economics!$AI$2:$AI$167*_xlfn.NORM.DIST(AA$3,economics!$AK$2:$AK$167,economics!$AJ$2:$AJ$167,TRUE)),0)</f>
        <v>0</v>
      </c>
      <c r="AB20" s="68">
        <f t="array" ref="AB20">IF($D20,SUMPRODUCT((economics!$AG$2:$AG$167=$B20)*(economics!$D$2:$D$167="process")*economics!$AI$2:$AI$167*_xlfn.NORM.DIST(AB$3,economics!$AK$2:$AK$167,economics!$AJ$2:$AJ$167,TRUE)),0)</f>
        <v>0</v>
      </c>
      <c r="AC20" s="68">
        <f t="array" ref="AC20">IF($D20,SUMPRODUCT((economics!$AG$2:$AG$167=$B20)*(economics!$D$2:$D$167="process")*economics!$AI$2:$AI$167*_xlfn.NORM.DIST(AC$3,economics!$AK$2:$AK$167,economics!$AJ$2:$AJ$167,TRUE)),0)</f>
        <v>0</v>
      </c>
      <c r="AD20" s="68">
        <f t="array" ref="AD20">IF($D20,SUMPRODUCT((economics!$AG$2:$AG$167=$B20)*(economics!$D$2:$D$167="process")*economics!$AI$2:$AI$167*_xlfn.NORM.DIST(AD$3,economics!$AK$2:$AK$167,economics!$AJ$2:$AJ$167,TRUE)),0)</f>
        <v>0</v>
      </c>
      <c r="AE20" s="68">
        <f t="array" ref="AE20">IF($D20,SUMPRODUCT((economics!$AG$2:$AG$167=$B20)*(economics!$D$2:$D$167="process")*economics!$AI$2:$AI$167*_xlfn.NORM.DIST(AE$3,economics!$AK$2:$AK$167,economics!$AJ$2:$AJ$167,TRUE)),0)</f>
        <v>0</v>
      </c>
      <c r="AF20" s="68">
        <f t="array" ref="AF20">IF($D20,SUMPRODUCT((economics!$AG$2:$AG$167=$B20)*(economics!$D$2:$D$167="process")*economics!$AI$2:$AI$167*_xlfn.NORM.DIST(AF$3,economics!$AK$2:$AK$167,economics!$AJ$2:$AJ$167,TRUE)),0)</f>
        <v>0</v>
      </c>
      <c r="AG20" s="68">
        <f t="array" ref="AG20">IF($D20,SUMPRODUCT((economics!$AG$2:$AG$167=$B20)*(economics!$D$2:$D$167="process")*economics!$AI$2:$AI$167*_xlfn.NORM.DIST(AG$3,economics!$AK$2:$AK$167,economics!$AJ$2:$AJ$167,TRUE)),0)</f>
        <v>0</v>
      </c>
      <c r="AH20" s="68">
        <f t="array" ref="AH20">IF($D20,SUMPRODUCT((economics!$AG$2:$AG$167=$B20)*(economics!$D$2:$D$167="process")*economics!$AI$2:$AI$167*_xlfn.NORM.DIST(AH$3,economics!$AK$2:$AK$167,economics!$AJ$2:$AJ$167,TRUE)),0)</f>
        <v>0</v>
      </c>
      <c r="AI20" s="68">
        <f t="array" ref="AI20">IF($D20,SUMPRODUCT((economics!$AG$2:$AG$167=$B20)*(economics!$D$2:$D$167="process")*economics!$AI$2:$AI$167*_xlfn.NORM.DIST(AI$3,economics!$AK$2:$AK$167,economics!$AJ$2:$AJ$167,TRUE)),0)</f>
        <v>0</v>
      </c>
      <c r="AJ20" s="68">
        <f t="array" ref="AJ20">IF($D20,SUMPRODUCT((economics!$AG$2:$AG$167=$B20)*(economics!$D$2:$D$167="process")*economics!$AI$2:$AI$167*_xlfn.NORM.DIST(AJ$3,economics!$AK$2:$AK$167,economics!$AJ$2:$AJ$167,TRUE)),0)</f>
        <v>0</v>
      </c>
      <c r="AK20" s="68">
        <f t="array" ref="AK20">IF($D20,SUMPRODUCT((economics!$AG$2:$AG$167=$B20)*(economics!$D$2:$D$167="process")*economics!$AI$2:$AI$167*_xlfn.NORM.DIST(AK$3,economics!$AK$2:$AK$167,economics!$AJ$2:$AJ$167,TRUE)),0)</f>
        <v>0</v>
      </c>
      <c r="AL20" s="68">
        <f t="array" ref="AL20">IF($D20,SUMPRODUCT((economics!$AG$2:$AG$167=$B20)*(economics!$D$2:$D$167="process")*economics!$AI$2:$AI$167*_xlfn.NORM.DIST(AL$3,economics!$AK$2:$AK$167,economics!$AJ$2:$AJ$167,TRUE)),0)</f>
        <v>0</v>
      </c>
      <c r="AM20" s="68">
        <f t="array" ref="AM20">IF($D20,SUMPRODUCT((economics!$AG$2:$AG$167=$B20)*(economics!$D$2:$D$167="process")*economics!$AI$2:$AI$167*_xlfn.NORM.DIST(AM$3,economics!$AK$2:$AK$167,economics!$AJ$2:$AJ$167,TRUE)),0)</f>
        <v>0</v>
      </c>
      <c r="AN20" s="68">
        <f t="array" ref="AN20">IF($D20,SUMPRODUCT((economics!$AG$2:$AG$167=$B20)*(economics!$D$2:$D$167="process")*economics!$AI$2:$AI$167*_xlfn.NORM.DIST(AN$3,economics!$AK$2:$AK$167,economics!$AJ$2:$AJ$167,TRUE)),0)</f>
        <v>0</v>
      </c>
      <c r="AO20" s="68">
        <f t="array" ref="AO20">IF($D20,SUMPRODUCT((economics!$AG$2:$AG$167=$B20)*(economics!$D$2:$D$167="process")*economics!$AI$2:$AI$167*_xlfn.NORM.DIST(AO$3,economics!$AK$2:$AK$167,economics!$AJ$2:$AJ$167,TRUE)),0)</f>
        <v>0</v>
      </c>
      <c r="AP20" s="68">
        <f t="array" ref="AP20">IF($D20,SUMPRODUCT((economics!$AG$2:$AG$167=$B20)*(economics!$D$2:$D$167="process")*economics!$AI$2:$AI$167*_xlfn.NORM.DIST(AP$3,economics!$AK$2:$AK$167,economics!$AJ$2:$AJ$167,TRUE)),0)</f>
        <v>0</v>
      </c>
      <c r="AQ20" s="68">
        <f t="array" ref="AQ20">IF($D20,SUMPRODUCT((economics!$AG$2:$AG$167=$B20)*(economics!$D$2:$D$167="process")*economics!$AI$2:$AI$167*_xlfn.NORM.DIST(AQ$3,economics!$AK$2:$AK$167,economics!$AJ$2:$AJ$167,TRUE)),0)</f>
        <v>0</v>
      </c>
      <c r="AR20" s="68">
        <f t="array" ref="AR20">IF($D20,SUMPRODUCT((economics!$AG$2:$AG$167=$B20)*(economics!$D$2:$D$167="process")*economics!$AI$2:$AI$167*_xlfn.NORM.DIST(AR$3,economics!$AK$2:$AK$167,economics!$AJ$2:$AJ$167,TRUE)),0)</f>
        <v>0</v>
      </c>
      <c r="AS20" s="68">
        <f t="array" ref="AS20">IF($D20,SUMPRODUCT((economics!$AG$2:$AG$167=$B20)*(economics!$D$2:$D$167="process")*economics!$AI$2:$AI$167*_xlfn.NORM.DIST(AS$3,economics!$AK$2:$AK$167,economics!$AJ$2:$AJ$167,TRUE)),0)</f>
        <v>0</v>
      </c>
      <c r="AT20" s="68">
        <f t="array" ref="AT20">IF($D20,SUMPRODUCT((economics!$AG$2:$AG$167=$B20)*(economics!$D$2:$D$167="process")*economics!$AI$2:$AI$167*_xlfn.NORM.DIST(AT$3,economics!$AK$2:$AK$167,economics!$AJ$2:$AJ$167,TRUE)),0)</f>
        <v>0</v>
      </c>
      <c r="AU20" s="68">
        <f t="array" ref="AU20">IF($D20,SUMPRODUCT((economics!$AG$2:$AG$167=$B20)*(economics!$D$2:$D$167="process")*economics!$AI$2:$AI$167*_xlfn.NORM.DIST(AU$3,economics!$AK$2:$AK$167,economics!$AJ$2:$AJ$167,TRUE)),0)</f>
        <v>0</v>
      </c>
      <c r="AV20" s="68">
        <f t="array" ref="AV20">IF($D20,SUMPRODUCT((economics!$AG$2:$AG$167=$B20)*(economics!$D$2:$D$167="process")*economics!$AI$2:$AI$167*_xlfn.NORM.DIST(AV$3,economics!$AK$2:$AK$167,economics!$AJ$2:$AJ$167,TRUE)),0)</f>
        <v>0</v>
      </c>
      <c r="AW20" s="68">
        <f t="array" ref="AW20">IF($D20,SUMPRODUCT((economics!$AG$2:$AG$167=$B20)*(economics!$D$2:$D$167="process")*economics!$AI$2:$AI$167*_xlfn.NORM.DIST(AW$3,economics!$AK$2:$AK$167,economics!$AJ$2:$AJ$167,TRUE)),0)</f>
        <v>0</v>
      </c>
      <c r="AX20" s="68">
        <f t="array" ref="AX20">IF($D20,SUMPRODUCT((economics!$AG$2:$AG$167=$B20)*(economics!$D$2:$D$167="process")*economics!$AI$2:$AI$167*_xlfn.NORM.DIST(AX$3,economics!$AK$2:$AK$167,economics!$AJ$2:$AJ$167,TRUE)),0)</f>
        <v>0</v>
      </c>
      <c r="AY20" s="68">
        <f t="array" ref="AY20">IF($D20,SUMPRODUCT((economics!$AG$2:$AG$167=$B20)*(economics!$D$2:$D$167="process")*economics!$AI$2:$AI$167*_xlfn.NORM.DIST(AY$3,economics!$AK$2:$AK$167,economics!$AJ$2:$AJ$167,TRUE)),0)</f>
        <v>0</v>
      </c>
      <c r="AZ20" s="68">
        <f t="array" ref="AZ20">IF($D20,SUMPRODUCT((economics!$AG$2:$AG$167=$B20)*(economics!$D$2:$D$167="process")*economics!$AI$2:$AI$167*_xlfn.NORM.DIST(AZ$3,economics!$AK$2:$AK$167,economics!$AJ$2:$AJ$167,TRUE)),0)</f>
        <v>0</v>
      </c>
      <c r="BA20" s="68">
        <f t="array" ref="BA20">IF($D20,SUMPRODUCT((economics!$AG$2:$AG$167=$B20)*(economics!$D$2:$D$167="process")*economics!$AI$2:$AI$167*_xlfn.NORM.DIST(BA$3,economics!$AK$2:$AK$167,economics!$AJ$2:$AJ$167,TRUE)),0)</f>
        <v>0</v>
      </c>
      <c r="BB20" s="68">
        <f t="array" ref="BB20">IF($D20,SUMPRODUCT((economics!$AG$2:$AG$167=$B20)*(economics!$D$2:$D$167="process")*economics!$AI$2:$AI$167*_xlfn.NORM.DIST(BB$3,economics!$AK$2:$AK$167,economics!$AJ$2:$AJ$167,TRUE)),0)</f>
        <v>0</v>
      </c>
      <c r="BC20" s="68">
        <f t="array" ref="BC20">IF($D20,SUMPRODUCT((economics!$AG$2:$AG$167=$B20)*(economics!$D$2:$D$167="process")*economics!$AI$2:$AI$167*_xlfn.NORM.DIST(BC$3,economics!$AK$2:$AK$167,economics!$AJ$2:$AJ$167,TRUE)),0)</f>
        <v>0</v>
      </c>
      <c r="BD20" s="68">
        <f t="array" ref="BD20">IF($D20,SUMPRODUCT((economics!$AG$2:$AG$167=$B20)*(economics!$D$2:$D$167="process")*economics!$AI$2:$AI$167*_xlfn.NORM.DIST(BD$3,economics!$AK$2:$AK$167,economics!$AJ$2:$AJ$167,TRUE)),0)</f>
        <v>0</v>
      </c>
      <c r="BE20" s="68">
        <f t="array" ref="BE20">IF($D20,SUMPRODUCT((economics!$AG$2:$AG$167=$B20)*(economics!$D$2:$D$167="process")*economics!$AI$2:$AI$167*_xlfn.NORM.DIST(BE$3,economics!$AK$2:$AK$167,economics!$AJ$2:$AJ$167,TRUE)),0)</f>
        <v>0</v>
      </c>
      <c r="BF20" s="68">
        <f t="array" ref="BF20">IF($D20,SUMPRODUCT((economics!$AG$2:$AG$167=$B20)*(economics!$D$2:$D$167="process")*economics!$AI$2:$AI$167*_xlfn.NORM.DIST(BF$3,economics!$AK$2:$AK$167,economics!$AJ$2:$AJ$167,TRUE)),0)</f>
        <v>0</v>
      </c>
      <c r="BG20" s="68">
        <f t="array" ref="BG20">IF($D20,SUMPRODUCT((economics!$AG$2:$AG$167=$B20)*(economics!$D$2:$D$167="process")*economics!$AI$2:$AI$167*_xlfn.NORM.DIST(BG$3,economics!$AK$2:$AK$167,economics!$AJ$2:$AJ$167,TRUE)),0)</f>
        <v>0</v>
      </c>
      <c r="BH20" s="68">
        <f t="array" ref="BH20">IF($D20,SUMPRODUCT((economics!$AG$2:$AG$167=$B20)*(economics!$D$2:$D$167="process")*economics!$AI$2:$AI$167*_xlfn.NORM.DIST(BH$3,economics!$AK$2:$AK$167,economics!$AJ$2:$AJ$167,TRUE)),0)</f>
        <v>0</v>
      </c>
      <c r="BI20" s="68">
        <f t="array" ref="BI20">IF($D20,SUMPRODUCT((economics!$AG$2:$AG$167=$B20)*(economics!$D$2:$D$167="process")*economics!$AI$2:$AI$167*_xlfn.NORM.DIST(BI$3,economics!$AK$2:$AK$167,economics!$AJ$2:$AJ$167,TRUE)),0)</f>
        <v>0</v>
      </c>
      <c r="BJ20" s="68">
        <f t="array" ref="BJ20">IF($D20,SUMPRODUCT((economics!$AG$2:$AG$167=$B20)*(economics!$D$2:$D$167="process")*economics!$AI$2:$AI$167*_xlfn.NORM.DIST(BJ$3,economics!$AK$2:$AK$167,economics!$AJ$2:$AJ$167,TRUE)),0)</f>
        <v>0</v>
      </c>
      <c r="BK20" s="68">
        <f t="array" ref="BK20">IF($D20,SUMPRODUCT((economics!$AG$2:$AG$167=$B20)*(economics!$D$2:$D$167="process")*economics!$AI$2:$AI$167*_xlfn.NORM.DIST(BK$3,economics!$AK$2:$AK$167,economics!$AJ$2:$AJ$167,TRUE)),0)</f>
        <v>0</v>
      </c>
      <c r="BL20" s="68">
        <f t="array" ref="BL20">IF($D20,SUMPRODUCT((economics!$AG$2:$AG$167=$B20)*(economics!$D$2:$D$167="process")*economics!$AI$2:$AI$167*_xlfn.NORM.DIST(BL$3,economics!$AK$2:$AK$167,economics!$AJ$2:$AJ$167,TRUE)),0)</f>
        <v>0</v>
      </c>
      <c r="BM20" s="68">
        <f t="array" ref="BM20">IF($D20,SUMPRODUCT((economics!$AG$2:$AG$167=$B20)*(economics!$D$2:$D$167="process")*economics!$AI$2:$AI$167*_xlfn.NORM.DIST(BM$3,economics!$AK$2:$AK$167,economics!$AJ$2:$AJ$167,TRUE)),0)</f>
        <v>0</v>
      </c>
      <c r="BN20" s="68">
        <f t="array" ref="BN20">IF($D20,SUMPRODUCT((economics!$AG$2:$AG$167=$B20)*(economics!$D$2:$D$167="process")*economics!$AI$2:$AI$167*_xlfn.NORM.DIST(BN$3,economics!$AK$2:$AK$167,economics!$AJ$2:$AJ$167,TRUE)),0)</f>
        <v>0</v>
      </c>
      <c r="BO20" s="68">
        <f t="array" ref="BO20">IF($D20,SUMPRODUCT((economics!$AG$2:$AG$167=$B20)*(economics!$D$2:$D$167="process")*economics!$AI$2:$AI$167*_xlfn.NORM.DIST(BO$3,economics!$AK$2:$AK$167,economics!$AJ$2:$AJ$167,TRUE)),0)</f>
        <v>0</v>
      </c>
      <c r="BP20" s="68">
        <f t="array" ref="BP20">IF($D20,SUMPRODUCT((economics!$AG$2:$AG$167=$B20)*(economics!$D$2:$D$167="process")*economics!$AI$2:$AI$167*_xlfn.NORM.DIST(BP$3,economics!$AK$2:$AK$167,economics!$AJ$2:$AJ$167,TRUE)),0)</f>
        <v>0</v>
      </c>
      <c r="BQ20" s="68">
        <f t="array" ref="BQ20">IF($D20,SUMPRODUCT((economics!$AG$2:$AG$167=$B20)*(economics!$D$2:$D$167="process")*economics!$AI$2:$AI$167*_xlfn.NORM.DIST(BQ$3,economics!$AK$2:$AK$167,economics!$AJ$2:$AJ$167,TRUE)),0)</f>
        <v>0</v>
      </c>
      <c r="BR20" s="68">
        <f t="array" ref="BR20">IF($D20,SUMPRODUCT((economics!$AG$2:$AG$167=$B20)*(economics!$D$2:$D$167="process")*economics!$AI$2:$AI$167*_xlfn.NORM.DIST(BR$3,economics!$AK$2:$AK$167,economics!$AJ$2:$AJ$167,TRUE)),0)</f>
        <v>0</v>
      </c>
      <c r="BS20" s="68">
        <f t="array" ref="BS20">IF($D20,SUMPRODUCT((economics!$AG$2:$AG$167=$B20)*(economics!$D$2:$D$167="process")*economics!$AI$2:$AI$167*_xlfn.NORM.DIST(BS$3,economics!$AK$2:$AK$167,economics!$AJ$2:$AJ$167,TRUE)),0)</f>
        <v>0</v>
      </c>
      <c r="BT20" s="68">
        <f t="array" ref="BT20">IF($D20,SUMPRODUCT((economics!$AG$2:$AG$167=$B20)*(economics!$D$2:$D$167="process")*economics!$AI$2:$AI$167*_xlfn.NORM.DIST(BT$3,economics!$AK$2:$AK$167,economics!$AJ$2:$AJ$167,TRUE)),0)</f>
        <v>0</v>
      </c>
      <c r="BU20" s="68">
        <f t="array" ref="BU20">IF($D20,SUMPRODUCT((economics!$AG$2:$AG$167=$B20)*(economics!$D$2:$D$167="process")*economics!$AI$2:$AI$167*_xlfn.NORM.DIST(BU$3,economics!$AK$2:$AK$167,economics!$AJ$2:$AJ$167,TRUE)),0)</f>
        <v>0</v>
      </c>
      <c r="BV20" s="68">
        <f t="array" ref="BV20">IF($D20,SUMPRODUCT((economics!$AG$2:$AG$167=$B20)*(economics!$D$2:$D$167="process")*economics!$AI$2:$AI$167*_xlfn.NORM.DIST(BV$3,economics!$AK$2:$AK$167,economics!$AJ$2:$AJ$167,TRUE)),0)</f>
        <v>0</v>
      </c>
      <c r="BW20" s="68">
        <f t="array" ref="BW20">IF($D20,SUMPRODUCT((economics!$AG$2:$AG$167=$B20)*(economics!$D$2:$D$167="process")*economics!$AI$2:$AI$167*_xlfn.NORM.DIST(BW$3,economics!$AK$2:$AK$167,economics!$AJ$2:$AJ$167,TRUE)),0)</f>
        <v>0</v>
      </c>
      <c r="BX20" s="68">
        <f t="array" ref="BX20">IF($D20,SUMPRODUCT((economics!$AG$2:$AG$167=$B20)*(economics!$D$2:$D$167="process")*economics!$AI$2:$AI$167*_xlfn.NORM.DIST(BX$3,economics!$AK$2:$AK$167,economics!$AJ$2:$AJ$167,TRUE)),0)</f>
        <v>0</v>
      </c>
      <c r="BY20" s="68">
        <f t="array" ref="BY20">IF($D20,SUMPRODUCT((economics!$AG$2:$AG$167=$B20)*(economics!$D$2:$D$167="process")*economics!$AI$2:$AI$167*_xlfn.NORM.DIST(BY$3,economics!$AK$2:$AK$167,economics!$AJ$2:$AJ$167,TRUE)),0)</f>
        <v>0</v>
      </c>
      <c r="BZ20" s="68">
        <f t="array" ref="BZ20">IF($D20,SUMPRODUCT((economics!$AG$2:$AG$167=$B20)*(economics!$D$2:$D$167="process")*economics!$AI$2:$AI$167*_xlfn.NORM.DIST(BZ$3,economics!$AK$2:$AK$167,economics!$AJ$2:$AJ$167,TRUE)),0)</f>
        <v>0</v>
      </c>
      <c r="CA20" s="68">
        <f t="array" ref="CA20">IF($D20,SUMPRODUCT((economics!$AG$2:$AG$167=$B20)*(economics!$D$2:$D$167="process")*economics!$AI$2:$AI$167*_xlfn.NORM.DIST(CA$3,economics!$AK$2:$AK$167,economics!$AJ$2:$AJ$167,TRUE)),0)</f>
        <v>0</v>
      </c>
      <c r="CB20" s="68">
        <f t="array" ref="CB20">IF($D20,SUMPRODUCT((economics!$AG$2:$AG$167=$B20)*(economics!$D$2:$D$167="process")*economics!$AI$2:$AI$167*_xlfn.NORM.DIST(CB$3,economics!$AK$2:$AK$167,economics!$AJ$2:$AJ$167,TRUE)),0)</f>
        <v>0</v>
      </c>
      <c r="CC20" s="68">
        <f t="array" ref="CC20">IF($D20,SUMPRODUCT((economics!$AG$2:$AG$167=$B20)*(economics!$D$2:$D$167="process")*economics!$AI$2:$AI$167*_xlfn.NORM.DIST(CC$3,economics!$AK$2:$AK$167,economics!$AJ$2:$AJ$167,TRUE)),0)</f>
        <v>0</v>
      </c>
      <c r="CD20" s="68">
        <f t="array" ref="CD20">IF($D20,SUMPRODUCT((economics!$AG$2:$AG$167=$B20)*(economics!$D$2:$D$167="process")*economics!$AI$2:$AI$167*_xlfn.NORM.DIST(CD$3,economics!$AK$2:$AK$167,economics!$AJ$2:$AJ$167,TRUE)),0)</f>
        <v>0</v>
      </c>
      <c r="CE20" s="68">
        <f t="array" ref="CE20">IF($D20,SUMPRODUCT((economics!$AG$2:$AG$167=$B20)*(economics!$D$2:$D$167="process")*economics!$AI$2:$AI$167*_xlfn.NORM.DIST(CE$3,economics!$AK$2:$AK$167,economics!$AJ$2:$AJ$167,TRUE)),0)</f>
        <v>0</v>
      </c>
      <c r="CF20" s="68">
        <f t="array" ref="CF20">IF($D20,SUMPRODUCT((economics!$AG$2:$AG$167=$B20)*(economics!$D$2:$D$167="process")*economics!$AI$2:$AI$167*_xlfn.NORM.DIST(CF$3,economics!$AK$2:$AK$167,economics!$AJ$2:$AJ$167,TRUE)),0)</f>
        <v>0</v>
      </c>
      <c r="CG20" s="68">
        <f t="array" ref="CG20">IF($D20,SUMPRODUCT((economics!$AG$2:$AG$167=$B20)*(economics!$D$2:$D$167="process")*economics!$AI$2:$AI$167*_xlfn.NORM.DIST(CG$3,economics!$AK$2:$AK$167,economics!$AJ$2:$AJ$167,TRUE)),0)</f>
        <v>0</v>
      </c>
      <c r="CH20" s="68">
        <f t="array" ref="CH20">IF($D20,SUMPRODUCT((economics!$AG$2:$AG$167=$B20)*(economics!$D$2:$D$167="process")*economics!$AI$2:$AI$167*_xlfn.NORM.DIST(CH$3,economics!$AK$2:$AK$167,economics!$AJ$2:$AJ$167,TRUE)),0)</f>
        <v>0</v>
      </c>
    </row>
    <row r="21" spans="1:86" x14ac:dyDescent="0.35">
      <c r="A21" t="str">
        <f>WHRPbI!A19</f>
        <v>appliances and electrical equipment 27</v>
      </c>
      <c r="B21">
        <v>27</v>
      </c>
      <c r="C21" s="68">
        <f>WHRPbI!B19</f>
        <v>9.646153846153846E-2</v>
      </c>
      <c r="D21" t="b">
        <f>ISNUMBER(MATCH($B21,'energy base (MECS)'!$K$4:$K$9,0))</f>
        <v>0</v>
      </c>
      <c r="E21" s="68">
        <f t="array" ref="E21">IF($D21,SUMPRODUCT((economics!$AG$2:$AG$167=$B21)*(economics!$D$2:$D$167="process")*economics!$AI$2:$AI$167*_xlfn.NORM.DIST(E$3,economics!$AK$2:$AK$167,economics!$AJ$2:$AJ$167,TRUE)),0)</f>
        <v>0</v>
      </c>
      <c r="F21" s="68">
        <f t="array" ref="F21">IF($D21,SUMPRODUCT((economics!$AG$2:$AG$167=$B21)*(economics!$D$2:$D$167="process")*economics!$AI$2:$AI$167*_xlfn.NORM.DIST(F$3,economics!$AK$2:$AK$167,economics!$AJ$2:$AJ$167,TRUE)),0)</f>
        <v>0</v>
      </c>
      <c r="G21" s="68">
        <f t="array" ref="G21">IF($D21,SUMPRODUCT((economics!$AG$2:$AG$167=$B21)*(economics!$D$2:$D$167="process")*economics!$AI$2:$AI$167*_xlfn.NORM.DIST(G$3,economics!$AK$2:$AK$167,economics!$AJ$2:$AJ$167,TRUE)),0)</f>
        <v>0</v>
      </c>
      <c r="H21" s="68">
        <f t="array" ref="H21">IF($D21,SUMPRODUCT((economics!$AG$2:$AG$167=$B21)*(economics!$D$2:$D$167="process")*economics!$AI$2:$AI$167*_xlfn.NORM.DIST(H$3,economics!$AK$2:$AK$167,economics!$AJ$2:$AJ$167,TRUE)),0)</f>
        <v>0</v>
      </c>
      <c r="I21" s="68">
        <f t="array" ref="I21">IF($D21,SUMPRODUCT((economics!$AG$2:$AG$167=$B21)*(economics!$D$2:$D$167="process")*economics!$AI$2:$AI$167*_xlfn.NORM.DIST(I$3,economics!$AK$2:$AK$167,economics!$AJ$2:$AJ$167,TRUE)),0)</f>
        <v>0</v>
      </c>
      <c r="J21" s="68">
        <f t="array" ref="J21">IF($D21,SUMPRODUCT((economics!$AG$2:$AG$167=$B21)*(economics!$D$2:$D$167="process")*economics!$AI$2:$AI$167*_xlfn.NORM.DIST(J$3,economics!$AK$2:$AK$167,economics!$AJ$2:$AJ$167,TRUE)),0)</f>
        <v>0</v>
      </c>
      <c r="K21" s="68">
        <f t="array" ref="K21">IF($D21,SUMPRODUCT((economics!$AG$2:$AG$167=$B21)*(economics!$D$2:$D$167="process")*economics!$AI$2:$AI$167*_xlfn.NORM.DIST(K$3,economics!$AK$2:$AK$167,economics!$AJ$2:$AJ$167,TRUE)),0)</f>
        <v>0</v>
      </c>
      <c r="L21" s="68">
        <f t="array" ref="L21">IF($D21,SUMPRODUCT((economics!$AG$2:$AG$167=$B21)*(economics!$D$2:$D$167="process")*economics!$AI$2:$AI$167*_xlfn.NORM.DIST(L$3,economics!$AK$2:$AK$167,economics!$AJ$2:$AJ$167,TRUE)),0)</f>
        <v>0</v>
      </c>
      <c r="M21" s="68">
        <f t="array" ref="M21">IF($D21,SUMPRODUCT((economics!$AG$2:$AG$167=$B21)*(economics!$D$2:$D$167="process")*economics!$AI$2:$AI$167*_xlfn.NORM.DIST(M$3,economics!$AK$2:$AK$167,economics!$AJ$2:$AJ$167,TRUE)),0)</f>
        <v>0</v>
      </c>
      <c r="N21" s="68">
        <f t="array" ref="N21">IF($D21,SUMPRODUCT((economics!$AG$2:$AG$167=$B21)*(economics!$D$2:$D$167="process")*economics!$AI$2:$AI$167*_xlfn.NORM.DIST(N$3,economics!$AK$2:$AK$167,economics!$AJ$2:$AJ$167,TRUE)),0)</f>
        <v>0</v>
      </c>
      <c r="O21" s="68">
        <f t="array" ref="O21">IF($D21,SUMPRODUCT((economics!$AG$2:$AG$167=$B21)*(economics!$D$2:$D$167="process")*economics!$AI$2:$AI$167*_xlfn.NORM.DIST(O$3,economics!$AK$2:$AK$167,economics!$AJ$2:$AJ$167,TRUE)),0)</f>
        <v>0</v>
      </c>
      <c r="P21" s="68">
        <f t="array" ref="P21">IF($D21,SUMPRODUCT((economics!$AG$2:$AG$167=$B21)*(economics!$D$2:$D$167="process")*economics!$AI$2:$AI$167*_xlfn.NORM.DIST(P$3,economics!$AK$2:$AK$167,economics!$AJ$2:$AJ$167,TRUE)),0)</f>
        <v>0</v>
      </c>
      <c r="Q21" s="68">
        <f t="array" ref="Q21">IF($D21,SUMPRODUCT((economics!$AG$2:$AG$167=$B21)*(economics!$D$2:$D$167="process")*economics!$AI$2:$AI$167*_xlfn.NORM.DIST(Q$3,economics!$AK$2:$AK$167,economics!$AJ$2:$AJ$167,TRUE)),0)</f>
        <v>0</v>
      </c>
      <c r="R21" s="68">
        <f t="array" ref="R21">IF($D21,SUMPRODUCT((economics!$AG$2:$AG$167=$B21)*(economics!$D$2:$D$167="process")*economics!$AI$2:$AI$167*_xlfn.NORM.DIST(R$3,economics!$AK$2:$AK$167,economics!$AJ$2:$AJ$167,TRUE)),0)</f>
        <v>0</v>
      </c>
      <c r="S21" s="68">
        <f t="array" ref="S21">IF($D21,SUMPRODUCT((economics!$AG$2:$AG$167=$B21)*(economics!$D$2:$D$167="process")*economics!$AI$2:$AI$167*_xlfn.NORM.DIST(S$3,economics!$AK$2:$AK$167,economics!$AJ$2:$AJ$167,TRUE)),0)</f>
        <v>0</v>
      </c>
      <c r="T21" s="68">
        <f t="array" ref="T21">IF($D21,SUMPRODUCT((economics!$AG$2:$AG$167=$B21)*(economics!$D$2:$D$167="process")*economics!$AI$2:$AI$167*_xlfn.NORM.DIST(T$3,economics!$AK$2:$AK$167,economics!$AJ$2:$AJ$167,TRUE)),0)</f>
        <v>0</v>
      </c>
      <c r="U21" s="68">
        <f t="array" ref="U21">IF($D21,SUMPRODUCT((economics!$AG$2:$AG$167=$B21)*(economics!$D$2:$D$167="process")*economics!$AI$2:$AI$167*_xlfn.NORM.DIST(U$3,economics!$AK$2:$AK$167,economics!$AJ$2:$AJ$167,TRUE)),0)</f>
        <v>0</v>
      </c>
      <c r="V21" s="68">
        <f t="array" ref="V21">IF($D21,SUMPRODUCT((economics!$AG$2:$AG$167=$B21)*(economics!$D$2:$D$167="process")*economics!$AI$2:$AI$167*_xlfn.NORM.DIST(V$3,economics!$AK$2:$AK$167,economics!$AJ$2:$AJ$167,TRUE)),0)</f>
        <v>0</v>
      </c>
      <c r="W21" s="68">
        <f t="array" ref="W21">IF($D21,SUMPRODUCT((economics!$AG$2:$AG$167=$B21)*(economics!$D$2:$D$167="process")*economics!$AI$2:$AI$167*_xlfn.NORM.DIST(W$3,economics!$AK$2:$AK$167,economics!$AJ$2:$AJ$167,TRUE)),0)</f>
        <v>0</v>
      </c>
      <c r="X21" s="68">
        <f t="array" ref="X21">IF($D21,SUMPRODUCT((economics!$AG$2:$AG$167=$B21)*(economics!$D$2:$D$167="process")*economics!$AI$2:$AI$167*_xlfn.NORM.DIST(X$3,economics!$AK$2:$AK$167,economics!$AJ$2:$AJ$167,TRUE)),0)</f>
        <v>0</v>
      </c>
      <c r="Y21" s="68">
        <f t="array" ref="Y21">IF($D21,SUMPRODUCT((economics!$AG$2:$AG$167=$B21)*(economics!$D$2:$D$167="process")*economics!$AI$2:$AI$167*_xlfn.NORM.DIST(Y$3,economics!$AK$2:$AK$167,economics!$AJ$2:$AJ$167,TRUE)),0)</f>
        <v>0</v>
      </c>
      <c r="Z21" s="68">
        <f t="array" ref="Z21">IF($D21,SUMPRODUCT((economics!$AG$2:$AG$167=$B21)*(economics!$D$2:$D$167="process")*economics!$AI$2:$AI$167*_xlfn.NORM.DIST(Z$3,economics!$AK$2:$AK$167,economics!$AJ$2:$AJ$167,TRUE)),0)</f>
        <v>0</v>
      </c>
      <c r="AA21" s="68">
        <f t="array" ref="AA21">IF($D21,SUMPRODUCT((economics!$AG$2:$AG$167=$B21)*(economics!$D$2:$D$167="process")*economics!$AI$2:$AI$167*_xlfn.NORM.DIST(AA$3,economics!$AK$2:$AK$167,economics!$AJ$2:$AJ$167,TRUE)),0)</f>
        <v>0</v>
      </c>
      <c r="AB21" s="68">
        <f t="array" ref="AB21">IF($D21,SUMPRODUCT((economics!$AG$2:$AG$167=$B21)*(economics!$D$2:$D$167="process")*economics!$AI$2:$AI$167*_xlfn.NORM.DIST(AB$3,economics!$AK$2:$AK$167,economics!$AJ$2:$AJ$167,TRUE)),0)</f>
        <v>0</v>
      </c>
      <c r="AC21" s="68">
        <f t="array" ref="AC21">IF($D21,SUMPRODUCT((economics!$AG$2:$AG$167=$B21)*(economics!$D$2:$D$167="process")*economics!$AI$2:$AI$167*_xlfn.NORM.DIST(AC$3,economics!$AK$2:$AK$167,economics!$AJ$2:$AJ$167,TRUE)),0)</f>
        <v>0</v>
      </c>
      <c r="AD21" s="68">
        <f t="array" ref="AD21">IF($D21,SUMPRODUCT((economics!$AG$2:$AG$167=$B21)*(economics!$D$2:$D$167="process")*economics!$AI$2:$AI$167*_xlfn.NORM.DIST(AD$3,economics!$AK$2:$AK$167,economics!$AJ$2:$AJ$167,TRUE)),0)</f>
        <v>0</v>
      </c>
      <c r="AE21" s="68">
        <f t="array" ref="AE21">IF($D21,SUMPRODUCT((economics!$AG$2:$AG$167=$B21)*(economics!$D$2:$D$167="process")*economics!$AI$2:$AI$167*_xlfn.NORM.DIST(AE$3,economics!$AK$2:$AK$167,economics!$AJ$2:$AJ$167,TRUE)),0)</f>
        <v>0</v>
      </c>
      <c r="AF21" s="68">
        <f t="array" ref="AF21">IF($D21,SUMPRODUCT((economics!$AG$2:$AG$167=$B21)*(economics!$D$2:$D$167="process")*economics!$AI$2:$AI$167*_xlfn.NORM.DIST(AF$3,economics!$AK$2:$AK$167,economics!$AJ$2:$AJ$167,TRUE)),0)</f>
        <v>0</v>
      </c>
      <c r="AG21" s="68">
        <f t="array" ref="AG21">IF($D21,SUMPRODUCT((economics!$AG$2:$AG$167=$B21)*(economics!$D$2:$D$167="process")*economics!$AI$2:$AI$167*_xlfn.NORM.DIST(AG$3,economics!$AK$2:$AK$167,economics!$AJ$2:$AJ$167,TRUE)),0)</f>
        <v>0</v>
      </c>
      <c r="AH21" s="68">
        <f t="array" ref="AH21">IF($D21,SUMPRODUCT((economics!$AG$2:$AG$167=$B21)*(economics!$D$2:$D$167="process")*economics!$AI$2:$AI$167*_xlfn.NORM.DIST(AH$3,economics!$AK$2:$AK$167,economics!$AJ$2:$AJ$167,TRUE)),0)</f>
        <v>0</v>
      </c>
      <c r="AI21" s="68">
        <f t="array" ref="AI21">IF($D21,SUMPRODUCT((economics!$AG$2:$AG$167=$B21)*(economics!$D$2:$D$167="process")*economics!$AI$2:$AI$167*_xlfn.NORM.DIST(AI$3,economics!$AK$2:$AK$167,economics!$AJ$2:$AJ$167,TRUE)),0)</f>
        <v>0</v>
      </c>
      <c r="AJ21" s="68">
        <f t="array" ref="AJ21">IF($D21,SUMPRODUCT((economics!$AG$2:$AG$167=$B21)*(economics!$D$2:$D$167="process")*economics!$AI$2:$AI$167*_xlfn.NORM.DIST(AJ$3,economics!$AK$2:$AK$167,economics!$AJ$2:$AJ$167,TRUE)),0)</f>
        <v>0</v>
      </c>
      <c r="AK21" s="68">
        <f t="array" ref="AK21">IF($D21,SUMPRODUCT((economics!$AG$2:$AG$167=$B21)*(economics!$D$2:$D$167="process")*economics!$AI$2:$AI$167*_xlfn.NORM.DIST(AK$3,economics!$AK$2:$AK$167,economics!$AJ$2:$AJ$167,TRUE)),0)</f>
        <v>0</v>
      </c>
      <c r="AL21" s="68">
        <f t="array" ref="AL21">IF($D21,SUMPRODUCT((economics!$AG$2:$AG$167=$B21)*(economics!$D$2:$D$167="process")*economics!$AI$2:$AI$167*_xlfn.NORM.DIST(AL$3,economics!$AK$2:$AK$167,economics!$AJ$2:$AJ$167,TRUE)),0)</f>
        <v>0</v>
      </c>
      <c r="AM21" s="68">
        <f t="array" ref="AM21">IF($D21,SUMPRODUCT((economics!$AG$2:$AG$167=$B21)*(economics!$D$2:$D$167="process")*economics!$AI$2:$AI$167*_xlfn.NORM.DIST(AM$3,economics!$AK$2:$AK$167,economics!$AJ$2:$AJ$167,TRUE)),0)</f>
        <v>0</v>
      </c>
      <c r="AN21" s="68">
        <f t="array" ref="AN21">IF($D21,SUMPRODUCT((economics!$AG$2:$AG$167=$B21)*(economics!$D$2:$D$167="process")*economics!$AI$2:$AI$167*_xlfn.NORM.DIST(AN$3,economics!$AK$2:$AK$167,economics!$AJ$2:$AJ$167,TRUE)),0)</f>
        <v>0</v>
      </c>
      <c r="AO21" s="68">
        <f t="array" ref="AO21">IF($D21,SUMPRODUCT((economics!$AG$2:$AG$167=$B21)*(economics!$D$2:$D$167="process")*economics!$AI$2:$AI$167*_xlfn.NORM.DIST(AO$3,economics!$AK$2:$AK$167,economics!$AJ$2:$AJ$167,TRUE)),0)</f>
        <v>0</v>
      </c>
      <c r="AP21" s="68">
        <f t="array" ref="AP21">IF($D21,SUMPRODUCT((economics!$AG$2:$AG$167=$B21)*(economics!$D$2:$D$167="process")*economics!$AI$2:$AI$167*_xlfn.NORM.DIST(AP$3,economics!$AK$2:$AK$167,economics!$AJ$2:$AJ$167,TRUE)),0)</f>
        <v>0</v>
      </c>
      <c r="AQ21" s="68">
        <f t="array" ref="AQ21">IF($D21,SUMPRODUCT((economics!$AG$2:$AG$167=$B21)*(economics!$D$2:$D$167="process")*economics!$AI$2:$AI$167*_xlfn.NORM.DIST(AQ$3,economics!$AK$2:$AK$167,economics!$AJ$2:$AJ$167,TRUE)),0)</f>
        <v>0</v>
      </c>
      <c r="AR21" s="68">
        <f t="array" ref="AR21">IF($D21,SUMPRODUCT((economics!$AG$2:$AG$167=$B21)*(economics!$D$2:$D$167="process")*economics!$AI$2:$AI$167*_xlfn.NORM.DIST(AR$3,economics!$AK$2:$AK$167,economics!$AJ$2:$AJ$167,TRUE)),0)</f>
        <v>0</v>
      </c>
      <c r="AS21" s="68">
        <f t="array" ref="AS21">IF($D21,SUMPRODUCT((economics!$AG$2:$AG$167=$B21)*(economics!$D$2:$D$167="process")*economics!$AI$2:$AI$167*_xlfn.NORM.DIST(AS$3,economics!$AK$2:$AK$167,economics!$AJ$2:$AJ$167,TRUE)),0)</f>
        <v>0</v>
      </c>
      <c r="AT21" s="68">
        <f t="array" ref="AT21">IF($D21,SUMPRODUCT((economics!$AG$2:$AG$167=$B21)*(economics!$D$2:$D$167="process")*economics!$AI$2:$AI$167*_xlfn.NORM.DIST(AT$3,economics!$AK$2:$AK$167,economics!$AJ$2:$AJ$167,TRUE)),0)</f>
        <v>0</v>
      </c>
      <c r="AU21" s="68">
        <f t="array" ref="AU21">IF($D21,SUMPRODUCT((economics!$AG$2:$AG$167=$B21)*(economics!$D$2:$D$167="process")*economics!$AI$2:$AI$167*_xlfn.NORM.DIST(AU$3,economics!$AK$2:$AK$167,economics!$AJ$2:$AJ$167,TRUE)),0)</f>
        <v>0</v>
      </c>
      <c r="AV21" s="68">
        <f t="array" ref="AV21">IF($D21,SUMPRODUCT((economics!$AG$2:$AG$167=$B21)*(economics!$D$2:$D$167="process")*economics!$AI$2:$AI$167*_xlfn.NORM.DIST(AV$3,economics!$AK$2:$AK$167,economics!$AJ$2:$AJ$167,TRUE)),0)</f>
        <v>0</v>
      </c>
      <c r="AW21" s="68">
        <f t="array" ref="AW21">IF($D21,SUMPRODUCT((economics!$AG$2:$AG$167=$B21)*(economics!$D$2:$D$167="process")*economics!$AI$2:$AI$167*_xlfn.NORM.DIST(AW$3,economics!$AK$2:$AK$167,economics!$AJ$2:$AJ$167,TRUE)),0)</f>
        <v>0</v>
      </c>
      <c r="AX21" s="68">
        <f t="array" ref="AX21">IF($D21,SUMPRODUCT((economics!$AG$2:$AG$167=$B21)*(economics!$D$2:$D$167="process")*economics!$AI$2:$AI$167*_xlfn.NORM.DIST(AX$3,economics!$AK$2:$AK$167,economics!$AJ$2:$AJ$167,TRUE)),0)</f>
        <v>0</v>
      </c>
      <c r="AY21" s="68">
        <f t="array" ref="AY21">IF($D21,SUMPRODUCT((economics!$AG$2:$AG$167=$B21)*(economics!$D$2:$D$167="process")*economics!$AI$2:$AI$167*_xlfn.NORM.DIST(AY$3,economics!$AK$2:$AK$167,economics!$AJ$2:$AJ$167,TRUE)),0)</f>
        <v>0</v>
      </c>
      <c r="AZ21" s="68">
        <f t="array" ref="AZ21">IF($D21,SUMPRODUCT((economics!$AG$2:$AG$167=$B21)*(economics!$D$2:$D$167="process")*economics!$AI$2:$AI$167*_xlfn.NORM.DIST(AZ$3,economics!$AK$2:$AK$167,economics!$AJ$2:$AJ$167,TRUE)),0)</f>
        <v>0</v>
      </c>
      <c r="BA21" s="68">
        <f t="array" ref="BA21">IF($D21,SUMPRODUCT((economics!$AG$2:$AG$167=$B21)*(economics!$D$2:$D$167="process")*economics!$AI$2:$AI$167*_xlfn.NORM.DIST(BA$3,economics!$AK$2:$AK$167,economics!$AJ$2:$AJ$167,TRUE)),0)</f>
        <v>0</v>
      </c>
      <c r="BB21" s="68">
        <f t="array" ref="BB21">IF($D21,SUMPRODUCT((economics!$AG$2:$AG$167=$B21)*(economics!$D$2:$D$167="process")*economics!$AI$2:$AI$167*_xlfn.NORM.DIST(BB$3,economics!$AK$2:$AK$167,economics!$AJ$2:$AJ$167,TRUE)),0)</f>
        <v>0</v>
      </c>
      <c r="BC21" s="68">
        <f t="array" ref="BC21">IF($D21,SUMPRODUCT((economics!$AG$2:$AG$167=$B21)*(economics!$D$2:$D$167="process")*economics!$AI$2:$AI$167*_xlfn.NORM.DIST(BC$3,economics!$AK$2:$AK$167,economics!$AJ$2:$AJ$167,TRUE)),0)</f>
        <v>0</v>
      </c>
      <c r="BD21" s="68">
        <f t="array" ref="BD21">IF($D21,SUMPRODUCT((economics!$AG$2:$AG$167=$B21)*(economics!$D$2:$D$167="process")*economics!$AI$2:$AI$167*_xlfn.NORM.DIST(BD$3,economics!$AK$2:$AK$167,economics!$AJ$2:$AJ$167,TRUE)),0)</f>
        <v>0</v>
      </c>
      <c r="BE21" s="68">
        <f t="array" ref="BE21">IF($D21,SUMPRODUCT((economics!$AG$2:$AG$167=$B21)*(economics!$D$2:$D$167="process")*economics!$AI$2:$AI$167*_xlfn.NORM.DIST(BE$3,economics!$AK$2:$AK$167,economics!$AJ$2:$AJ$167,TRUE)),0)</f>
        <v>0</v>
      </c>
      <c r="BF21" s="68">
        <f t="array" ref="BF21">IF($D21,SUMPRODUCT((economics!$AG$2:$AG$167=$B21)*(economics!$D$2:$D$167="process")*economics!$AI$2:$AI$167*_xlfn.NORM.DIST(BF$3,economics!$AK$2:$AK$167,economics!$AJ$2:$AJ$167,TRUE)),0)</f>
        <v>0</v>
      </c>
      <c r="BG21" s="68">
        <f t="array" ref="BG21">IF($D21,SUMPRODUCT((economics!$AG$2:$AG$167=$B21)*(economics!$D$2:$D$167="process")*economics!$AI$2:$AI$167*_xlfn.NORM.DIST(BG$3,economics!$AK$2:$AK$167,economics!$AJ$2:$AJ$167,TRUE)),0)</f>
        <v>0</v>
      </c>
      <c r="BH21" s="68">
        <f t="array" ref="BH21">IF($D21,SUMPRODUCT((economics!$AG$2:$AG$167=$B21)*(economics!$D$2:$D$167="process")*economics!$AI$2:$AI$167*_xlfn.NORM.DIST(BH$3,economics!$AK$2:$AK$167,economics!$AJ$2:$AJ$167,TRUE)),0)</f>
        <v>0</v>
      </c>
      <c r="BI21" s="68">
        <f t="array" ref="BI21">IF($D21,SUMPRODUCT((economics!$AG$2:$AG$167=$B21)*(economics!$D$2:$D$167="process")*economics!$AI$2:$AI$167*_xlfn.NORM.DIST(BI$3,economics!$AK$2:$AK$167,economics!$AJ$2:$AJ$167,TRUE)),0)</f>
        <v>0</v>
      </c>
      <c r="BJ21" s="68">
        <f t="array" ref="BJ21">IF($D21,SUMPRODUCT((economics!$AG$2:$AG$167=$B21)*(economics!$D$2:$D$167="process")*economics!$AI$2:$AI$167*_xlfn.NORM.DIST(BJ$3,economics!$AK$2:$AK$167,economics!$AJ$2:$AJ$167,TRUE)),0)</f>
        <v>0</v>
      </c>
      <c r="BK21" s="68">
        <f t="array" ref="BK21">IF($D21,SUMPRODUCT((economics!$AG$2:$AG$167=$B21)*(economics!$D$2:$D$167="process")*economics!$AI$2:$AI$167*_xlfn.NORM.DIST(BK$3,economics!$AK$2:$AK$167,economics!$AJ$2:$AJ$167,TRUE)),0)</f>
        <v>0</v>
      </c>
      <c r="BL21" s="68">
        <f t="array" ref="BL21">IF($D21,SUMPRODUCT((economics!$AG$2:$AG$167=$B21)*(economics!$D$2:$D$167="process")*economics!$AI$2:$AI$167*_xlfn.NORM.DIST(BL$3,economics!$AK$2:$AK$167,economics!$AJ$2:$AJ$167,TRUE)),0)</f>
        <v>0</v>
      </c>
      <c r="BM21" s="68">
        <f t="array" ref="BM21">IF($D21,SUMPRODUCT((economics!$AG$2:$AG$167=$B21)*(economics!$D$2:$D$167="process")*economics!$AI$2:$AI$167*_xlfn.NORM.DIST(BM$3,economics!$AK$2:$AK$167,economics!$AJ$2:$AJ$167,TRUE)),0)</f>
        <v>0</v>
      </c>
      <c r="BN21" s="68">
        <f t="array" ref="BN21">IF($D21,SUMPRODUCT((economics!$AG$2:$AG$167=$B21)*(economics!$D$2:$D$167="process")*economics!$AI$2:$AI$167*_xlfn.NORM.DIST(BN$3,economics!$AK$2:$AK$167,economics!$AJ$2:$AJ$167,TRUE)),0)</f>
        <v>0</v>
      </c>
      <c r="BO21" s="68">
        <f t="array" ref="BO21">IF($D21,SUMPRODUCT((economics!$AG$2:$AG$167=$B21)*(economics!$D$2:$D$167="process")*economics!$AI$2:$AI$167*_xlfn.NORM.DIST(BO$3,economics!$AK$2:$AK$167,economics!$AJ$2:$AJ$167,TRUE)),0)</f>
        <v>0</v>
      </c>
      <c r="BP21" s="68">
        <f t="array" ref="BP21">IF($D21,SUMPRODUCT((economics!$AG$2:$AG$167=$B21)*(economics!$D$2:$D$167="process")*economics!$AI$2:$AI$167*_xlfn.NORM.DIST(BP$3,economics!$AK$2:$AK$167,economics!$AJ$2:$AJ$167,TRUE)),0)</f>
        <v>0</v>
      </c>
      <c r="BQ21" s="68">
        <f t="array" ref="BQ21">IF($D21,SUMPRODUCT((economics!$AG$2:$AG$167=$B21)*(economics!$D$2:$D$167="process")*economics!$AI$2:$AI$167*_xlfn.NORM.DIST(BQ$3,economics!$AK$2:$AK$167,economics!$AJ$2:$AJ$167,TRUE)),0)</f>
        <v>0</v>
      </c>
      <c r="BR21" s="68">
        <f t="array" ref="BR21">IF($D21,SUMPRODUCT((economics!$AG$2:$AG$167=$B21)*(economics!$D$2:$D$167="process")*economics!$AI$2:$AI$167*_xlfn.NORM.DIST(BR$3,economics!$AK$2:$AK$167,economics!$AJ$2:$AJ$167,TRUE)),0)</f>
        <v>0</v>
      </c>
      <c r="BS21" s="68">
        <f t="array" ref="BS21">IF($D21,SUMPRODUCT((economics!$AG$2:$AG$167=$B21)*(economics!$D$2:$D$167="process")*economics!$AI$2:$AI$167*_xlfn.NORM.DIST(BS$3,economics!$AK$2:$AK$167,economics!$AJ$2:$AJ$167,TRUE)),0)</f>
        <v>0</v>
      </c>
      <c r="BT21" s="68">
        <f t="array" ref="BT21">IF($D21,SUMPRODUCT((economics!$AG$2:$AG$167=$B21)*(economics!$D$2:$D$167="process")*economics!$AI$2:$AI$167*_xlfn.NORM.DIST(BT$3,economics!$AK$2:$AK$167,economics!$AJ$2:$AJ$167,TRUE)),0)</f>
        <v>0</v>
      </c>
      <c r="BU21" s="68">
        <f t="array" ref="BU21">IF($D21,SUMPRODUCT((economics!$AG$2:$AG$167=$B21)*(economics!$D$2:$D$167="process")*economics!$AI$2:$AI$167*_xlfn.NORM.DIST(BU$3,economics!$AK$2:$AK$167,economics!$AJ$2:$AJ$167,TRUE)),0)</f>
        <v>0</v>
      </c>
      <c r="BV21" s="68">
        <f t="array" ref="BV21">IF($D21,SUMPRODUCT((economics!$AG$2:$AG$167=$B21)*(economics!$D$2:$D$167="process")*economics!$AI$2:$AI$167*_xlfn.NORM.DIST(BV$3,economics!$AK$2:$AK$167,economics!$AJ$2:$AJ$167,TRUE)),0)</f>
        <v>0</v>
      </c>
      <c r="BW21" s="68">
        <f t="array" ref="BW21">IF($D21,SUMPRODUCT((economics!$AG$2:$AG$167=$B21)*(economics!$D$2:$D$167="process")*economics!$AI$2:$AI$167*_xlfn.NORM.DIST(BW$3,economics!$AK$2:$AK$167,economics!$AJ$2:$AJ$167,TRUE)),0)</f>
        <v>0</v>
      </c>
      <c r="BX21" s="68">
        <f t="array" ref="BX21">IF($D21,SUMPRODUCT((economics!$AG$2:$AG$167=$B21)*(economics!$D$2:$D$167="process")*economics!$AI$2:$AI$167*_xlfn.NORM.DIST(BX$3,economics!$AK$2:$AK$167,economics!$AJ$2:$AJ$167,TRUE)),0)</f>
        <v>0</v>
      </c>
      <c r="BY21" s="68">
        <f t="array" ref="BY21">IF($D21,SUMPRODUCT((economics!$AG$2:$AG$167=$B21)*(economics!$D$2:$D$167="process")*economics!$AI$2:$AI$167*_xlfn.NORM.DIST(BY$3,economics!$AK$2:$AK$167,economics!$AJ$2:$AJ$167,TRUE)),0)</f>
        <v>0</v>
      </c>
      <c r="BZ21" s="68">
        <f t="array" ref="BZ21">IF($D21,SUMPRODUCT((economics!$AG$2:$AG$167=$B21)*(economics!$D$2:$D$167="process")*economics!$AI$2:$AI$167*_xlfn.NORM.DIST(BZ$3,economics!$AK$2:$AK$167,economics!$AJ$2:$AJ$167,TRUE)),0)</f>
        <v>0</v>
      </c>
      <c r="CA21" s="68">
        <f t="array" ref="CA21">IF($D21,SUMPRODUCT((economics!$AG$2:$AG$167=$B21)*(economics!$D$2:$D$167="process")*economics!$AI$2:$AI$167*_xlfn.NORM.DIST(CA$3,economics!$AK$2:$AK$167,economics!$AJ$2:$AJ$167,TRUE)),0)</f>
        <v>0</v>
      </c>
      <c r="CB21" s="68">
        <f t="array" ref="CB21">IF($D21,SUMPRODUCT((economics!$AG$2:$AG$167=$B21)*(economics!$D$2:$D$167="process")*economics!$AI$2:$AI$167*_xlfn.NORM.DIST(CB$3,economics!$AK$2:$AK$167,economics!$AJ$2:$AJ$167,TRUE)),0)</f>
        <v>0</v>
      </c>
      <c r="CC21" s="68">
        <f t="array" ref="CC21">IF($D21,SUMPRODUCT((economics!$AG$2:$AG$167=$B21)*(economics!$D$2:$D$167="process")*economics!$AI$2:$AI$167*_xlfn.NORM.DIST(CC$3,economics!$AK$2:$AK$167,economics!$AJ$2:$AJ$167,TRUE)),0)</f>
        <v>0</v>
      </c>
      <c r="CD21" s="68">
        <f t="array" ref="CD21">IF($D21,SUMPRODUCT((economics!$AG$2:$AG$167=$B21)*(economics!$D$2:$D$167="process")*economics!$AI$2:$AI$167*_xlfn.NORM.DIST(CD$3,economics!$AK$2:$AK$167,economics!$AJ$2:$AJ$167,TRUE)),0)</f>
        <v>0</v>
      </c>
      <c r="CE21" s="68">
        <f t="array" ref="CE21">IF($D21,SUMPRODUCT((economics!$AG$2:$AG$167=$B21)*(economics!$D$2:$D$167="process")*economics!$AI$2:$AI$167*_xlfn.NORM.DIST(CE$3,economics!$AK$2:$AK$167,economics!$AJ$2:$AJ$167,TRUE)),0)</f>
        <v>0</v>
      </c>
      <c r="CF21" s="68">
        <f t="array" ref="CF21">IF($D21,SUMPRODUCT((economics!$AG$2:$AG$167=$B21)*(economics!$D$2:$D$167="process")*economics!$AI$2:$AI$167*_xlfn.NORM.DIST(CF$3,economics!$AK$2:$AK$167,economics!$AJ$2:$AJ$167,TRUE)),0)</f>
        <v>0</v>
      </c>
      <c r="CG21" s="68">
        <f t="array" ref="CG21">IF($D21,SUMPRODUCT((economics!$AG$2:$AG$167=$B21)*(economics!$D$2:$D$167="process")*economics!$AI$2:$AI$167*_xlfn.NORM.DIST(CG$3,economics!$AK$2:$AK$167,economics!$AJ$2:$AJ$167,TRUE)),0)</f>
        <v>0</v>
      </c>
      <c r="CH21" s="68">
        <f t="array" ref="CH21">IF($D21,SUMPRODUCT((economics!$AG$2:$AG$167=$B21)*(economics!$D$2:$D$167="process")*economics!$AI$2:$AI$167*_xlfn.NORM.DIST(CH$3,economics!$AK$2:$AK$167,economics!$AJ$2:$AJ$167,TRUE)),0)</f>
        <v>0</v>
      </c>
    </row>
    <row r="22" spans="1:86" x14ac:dyDescent="0.35">
      <c r="A22" t="str">
        <f>WHRPbI!A20</f>
        <v>other machinery 28</v>
      </c>
      <c r="B22">
        <v>28</v>
      </c>
      <c r="C22" s="68">
        <f>WHRPbI!B20</f>
        <v>0.15116129032258066</v>
      </c>
      <c r="D22" t="b">
        <f>ISNUMBER(MATCH($B22,'energy base (MECS)'!$K$4:$K$9,0))</f>
        <v>0</v>
      </c>
      <c r="E22" s="68">
        <f t="array" ref="E22">IF($D22,SUMPRODUCT((economics!$AG$2:$AG$167=$B22)*(economics!$D$2:$D$167="process")*economics!$AI$2:$AI$167*_xlfn.NORM.DIST(E$3,economics!$AK$2:$AK$167,economics!$AJ$2:$AJ$167,TRUE)),0)</f>
        <v>0</v>
      </c>
      <c r="F22" s="68">
        <f t="array" ref="F22">IF($D22,SUMPRODUCT((economics!$AG$2:$AG$167=$B22)*(economics!$D$2:$D$167="process")*economics!$AI$2:$AI$167*_xlfn.NORM.DIST(F$3,economics!$AK$2:$AK$167,economics!$AJ$2:$AJ$167,TRUE)),0)</f>
        <v>0</v>
      </c>
      <c r="G22" s="68">
        <f t="array" ref="G22">IF($D22,SUMPRODUCT((economics!$AG$2:$AG$167=$B22)*(economics!$D$2:$D$167="process")*economics!$AI$2:$AI$167*_xlfn.NORM.DIST(G$3,economics!$AK$2:$AK$167,economics!$AJ$2:$AJ$167,TRUE)),0)</f>
        <v>0</v>
      </c>
      <c r="H22" s="68">
        <f t="array" ref="H22">IF($D22,SUMPRODUCT((economics!$AG$2:$AG$167=$B22)*(economics!$D$2:$D$167="process")*economics!$AI$2:$AI$167*_xlfn.NORM.DIST(H$3,economics!$AK$2:$AK$167,economics!$AJ$2:$AJ$167,TRUE)),0)</f>
        <v>0</v>
      </c>
      <c r="I22" s="68">
        <f t="array" ref="I22">IF($D22,SUMPRODUCT((economics!$AG$2:$AG$167=$B22)*(economics!$D$2:$D$167="process")*economics!$AI$2:$AI$167*_xlfn.NORM.DIST(I$3,economics!$AK$2:$AK$167,economics!$AJ$2:$AJ$167,TRUE)),0)</f>
        <v>0</v>
      </c>
      <c r="J22" s="68">
        <f t="array" ref="J22">IF($D22,SUMPRODUCT((economics!$AG$2:$AG$167=$B22)*(economics!$D$2:$D$167="process")*economics!$AI$2:$AI$167*_xlfn.NORM.DIST(J$3,economics!$AK$2:$AK$167,economics!$AJ$2:$AJ$167,TRUE)),0)</f>
        <v>0</v>
      </c>
      <c r="K22" s="68">
        <f t="array" ref="K22">IF($D22,SUMPRODUCT((economics!$AG$2:$AG$167=$B22)*(economics!$D$2:$D$167="process")*economics!$AI$2:$AI$167*_xlfn.NORM.DIST(K$3,economics!$AK$2:$AK$167,economics!$AJ$2:$AJ$167,TRUE)),0)</f>
        <v>0</v>
      </c>
      <c r="L22" s="68">
        <f t="array" ref="L22">IF($D22,SUMPRODUCT((economics!$AG$2:$AG$167=$B22)*(economics!$D$2:$D$167="process")*economics!$AI$2:$AI$167*_xlfn.NORM.DIST(L$3,economics!$AK$2:$AK$167,economics!$AJ$2:$AJ$167,TRUE)),0)</f>
        <v>0</v>
      </c>
      <c r="M22" s="68">
        <f t="array" ref="M22">IF($D22,SUMPRODUCT((economics!$AG$2:$AG$167=$B22)*(economics!$D$2:$D$167="process")*economics!$AI$2:$AI$167*_xlfn.NORM.DIST(M$3,economics!$AK$2:$AK$167,economics!$AJ$2:$AJ$167,TRUE)),0)</f>
        <v>0</v>
      </c>
      <c r="N22" s="68">
        <f t="array" ref="N22">IF($D22,SUMPRODUCT((economics!$AG$2:$AG$167=$B22)*(economics!$D$2:$D$167="process")*economics!$AI$2:$AI$167*_xlfn.NORM.DIST(N$3,economics!$AK$2:$AK$167,economics!$AJ$2:$AJ$167,TRUE)),0)</f>
        <v>0</v>
      </c>
      <c r="O22" s="68">
        <f t="array" ref="O22">IF($D22,SUMPRODUCT((economics!$AG$2:$AG$167=$B22)*(economics!$D$2:$D$167="process")*economics!$AI$2:$AI$167*_xlfn.NORM.DIST(O$3,economics!$AK$2:$AK$167,economics!$AJ$2:$AJ$167,TRUE)),0)</f>
        <v>0</v>
      </c>
      <c r="P22" s="68">
        <f t="array" ref="P22">IF($D22,SUMPRODUCT((economics!$AG$2:$AG$167=$B22)*(economics!$D$2:$D$167="process")*economics!$AI$2:$AI$167*_xlfn.NORM.DIST(P$3,economics!$AK$2:$AK$167,economics!$AJ$2:$AJ$167,TRUE)),0)</f>
        <v>0</v>
      </c>
      <c r="Q22" s="68">
        <f t="array" ref="Q22">IF($D22,SUMPRODUCT((economics!$AG$2:$AG$167=$B22)*(economics!$D$2:$D$167="process")*economics!$AI$2:$AI$167*_xlfn.NORM.DIST(Q$3,economics!$AK$2:$AK$167,economics!$AJ$2:$AJ$167,TRUE)),0)</f>
        <v>0</v>
      </c>
      <c r="R22" s="68">
        <f t="array" ref="R22">IF($D22,SUMPRODUCT((economics!$AG$2:$AG$167=$B22)*(economics!$D$2:$D$167="process")*economics!$AI$2:$AI$167*_xlfn.NORM.DIST(R$3,economics!$AK$2:$AK$167,economics!$AJ$2:$AJ$167,TRUE)),0)</f>
        <v>0</v>
      </c>
      <c r="S22" s="68">
        <f t="array" ref="S22">IF($D22,SUMPRODUCT((economics!$AG$2:$AG$167=$B22)*(economics!$D$2:$D$167="process")*economics!$AI$2:$AI$167*_xlfn.NORM.DIST(S$3,economics!$AK$2:$AK$167,economics!$AJ$2:$AJ$167,TRUE)),0)</f>
        <v>0</v>
      </c>
      <c r="T22" s="68">
        <f t="array" ref="T22">IF($D22,SUMPRODUCT((economics!$AG$2:$AG$167=$B22)*(economics!$D$2:$D$167="process")*economics!$AI$2:$AI$167*_xlfn.NORM.DIST(T$3,economics!$AK$2:$AK$167,economics!$AJ$2:$AJ$167,TRUE)),0)</f>
        <v>0</v>
      </c>
      <c r="U22" s="68">
        <f t="array" ref="U22">IF($D22,SUMPRODUCT((economics!$AG$2:$AG$167=$B22)*(economics!$D$2:$D$167="process")*economics!$AI$2:$AI$167*_xlfn.NORM.DIST(U$3,economics!$AK$2:$AK$167,economics!$AJ$2:$AJ$167,TRUE)),0)</f>
        <v>0</v>
      </c>
      <c r="V22" s="68">
        <f t="array" ref="V22">IF($D22,SUMPRODUCT((economics!$AG$2:$AG$167=$B22)*(economics!$D$2:$D$167="process")*economics!$AI$2:$AI$167*_xlfn.NORM.DIST(V$3,economics!$AK$2:$AK$167,economics!$AJ$2:$AJ$167,TRUE)),0)</f>
        <v>0</v>
      </c>
      <c r="W22" s="68">
        <f t="array" ref="W22">IF($D22,SUMPRODUCT((economics!$AG$2:$AG$167=$B22)*(economics!$D$2:$D$167="process")*economics!$AI$2:$AI$167*_xlfn.NORM.DIST(W$3,economics!$AK$2:$AK$167,economics!$AJ$2:$AJ$167,TRUE)),0)</f>
        <v>0</v>
      </c>
      <c r="X22" s="68">
        <f t="array" ref="X22">IF($D22,SUMPRODUCT((economics!$AG$2:$AG$167=$B22)*(economics!$D$2:$D$167="process")*economics!$AI$2:$AI$167*_xlfn.NORM.DIST(X$3,economics!$AK$2:$AK$167,economics!$AJ$2:$AJ$167,TRUE)),0)</f>
        <v>0</v>
      </c>
      <c r="Y22" s="68">
        <f t="array" ref="Y22">IF($D22,SUMPRODUCT((economics!$AG$2:$AG$167=$B22)*(economics!$D$2:$D$167="process")*economics!$AI$2:$AI$167*_xlfn.NORM.DIST(Y$3,economics!$AK$2:$AK$167,economics!$AJ$2:$AJ$167,TRUE)),0)</f>
        <v>0</v>
      </c>
      <c r="Z22" s="68">
        <f t="array" ref="Z22">IF($D22,SUMPRODUCT((economics!$AG$2:$AG$167=$B22)*(economics!$D$2:$D$167="process")*economics!$AI$2:$AI$167*_xlfn.NORM.DIST(Z$3,economics!$AK$2:$AK$167,economics!$AJ$2:$AJ$167,TRUE)),0)</f>
        <v>0</v>
      </c>
      <c r="AA22" s="68">
        <f t="array" ref="AA22">IF($D22,SUMPRODUCT((economics!$AG$2:$AG$167=$B22)*(economics!$D$2:$D$167="process")*economics!$AI$2:$AI$167*_xlfn.NORM.DIST(AA$3,economics!$AK$2:$AK$167,economics!$AJ$2:$AJ$167,TRUE)),0)</f>
        <v>0</v>
      </c>
      <c r="AB22" s="68">
        <f t="array" ref="AB22">IF($D22,SUMPRODUCT((economics!$AG$2:$AG$167=$B22)*(economics!$D$2:$D$167="process")*economics!$AI$2:$AI$167*_xlfn.NORM.DIST(AB$3,economics!$AK$2:$AK$167,economics!$AJ$2:$AJ$167,TRUE)),0)</f>
        <v>0</v>
      </c>
      <c r="AC22" s="68">
        <f t="array" ref="AC22">IF($D22,SUMPRODUCT((economics!$AG$2:$AG$167=$B22)*(economics!$D$2:$D$167="process")*economics!$AI$2:$AI$167*_xlfn.NORM.DIST(AC$3,economics!$AK$2:$AK$167,economics!$AJ$2:$AJ$167,TRUE)),0)</f>
        <v>0</v>
      </c>
      <c r="AD22" s="68">
        <f t="array" ref="AD22">IF($D22,SUMPRODUCT((economics!$AG$2:$AG$167=$B22)*(economics!$D$2:$D$167="process")*economics!$AI$2:$AI$167*_xlfn.NORM.DIST(AD$3,economics!$AK$2:$AK$167,economics!$AJ$2:$AJ$167,TRUE)),0)</f>
        <v>0</v>
      </c>
      <c r="AE22" s="68">
        <f t="array" ref="AE22">IF($D22,SUMPRODUCT((economics!$AG$2:$AG$167=$B22)*(economics!$D$2:$D$167="process")*economics!$AI$2:$AI$167*_xlfn.NORM.DIST(AE$3,economics!$AK$2:$AK$167,economics!$AJ$2:$AJ$167,TRUE)),0)</f>
        <v>0</v>
      </c>
      <c r="AF22" s="68">
        <f t="array" ref="AF22">IF($D22,SUMPRODUCT((economics!$AG$2:$AG$167=$B22)*(economics!$D$2:$D$167="process")*economics!$AI$2:$AI$167*_xlfn.NORM.DIST(AF$3,economics!$AK$2:$AK$167,economics!$AJ$2:$AJ$167,TRUE)),0)</f>
        <v>0</v>
      </c>
      <c r="AG22" s="68">
        <f t="array" ref="AG22">IF($D22,SUMPRODUCT((economics!$AG$2:$AG$167=$B22)*(economics!$D$2:$D$167="process")*economics!$AI$2:$AI$167*_xlfn.NORM.DIST(AG$3,economics!$AK$2:$AK$167,economics!$AJ$2:$AJ$167,TRUE)),0)</f>
        <v>0</v>
      </c>
      <c r="AH22" s="68">
        <f t="array" ref="AH22">IF($D22,SUMPRODUCT((economics!$AG$2:$AG$167=$B22)*(economics!$D$2:$D$167="process")*economics!$AI$2:$AI$167*_xlfn.NORM.DIST(AH$3,economics!$AK$2:$AK$167,economics!$AJ$2:$AJ$167,TRUE)),0)</f>
        <v>0</v>
      </c>
      <c r="AI22" s="68">
        <f t="array" ref="AI22">IF($D22,SUMPRODUCT((economics!$AG$2:$AG$167=$B22)*(economics!$D$2:$D$167="process")*economics!$AI$2:$AI$167*_xlfn.NORM.DIST(AI$3,economics!$AK$2:$AK$167,economics!$AJ$2:$AJ$167,TRUE)),0)</f>
        <v>0</v>
      </c>
      <c r="AJ22" s="68">
        <f t="array" ref="AJ22">IF($D22,SUMPRODUCT((economics!$AG$2:$AG$167=$B22)*(economics!$D$2:$D$167="process")*economics!$AI$2:$AI$167*_xlfn.NORM.DIST(AJ$3,economics!$AK$2:$AK$167,economics!$AJ$2:$AJ$167,TRUE)),0)</f>
        <v>0</v>
      </c>
      <c r="AK22" s="68">
        <f t="array" ref="AK22">IF($D22,SUMPRODUCT((economics!$AG$2:$AG$167=$B22)*(economics!$D$2:$D$167="process")*economics!$AI$2:$AI$167*_xlfn.NORM.DIST(AK$3,economics!$AK$2:$AK$167,economics!$AJ$2:$AJ$167,TRUE)),0)</f>
        <v>0</v>
      </c>
      <c r="AL22" s="68">
        <f t="array" ref="AL22">IF($D22,SUMPRODUCT((economics!$AG$2:$AG$167=$B22)*(economics!$D$2:$D$167="process")*economics!$AI$2:$AI$167*_xlfn.NORM.DIST(AL$3,economics!$AK$2:$AK$167,economics!$AJ$2:$AJ$167,TRUE)),0)</f>
        <v>0</v>
      </c>
      <c r="AM22" s="68">
        <f t="array" ref="AM22">IF($D22,SUMPRODUCT((economics!$AG$2:$AG$167=$B22)*(economics!$D$2:$D$167="process")*economics!$AI$2:$AI$167*_xlfn.NORM.DIST(AM$3,economics!$AK$2:$AK$167,economics!$AJ$2:$AJ$167,TRUE)),0)</f>
        <v>0</v>
      </c>
      <c r="AN22" s="68">
        <f t="array" ref="AN22">IF($D22,SUMPRODUCT((economics!$AG$2:$AG$167=$B22)*(economics!$D$2:$D$167="process")*economics!$AI$2:$AI$167*_xlfn.NORM.DIST(AN$3,economics!$AK$2:$AK$167,economics!$AJ$2:$AJ$167,TRUE)),0)</f>
        <v>0</v>
      </c>
      <c r="AO22" s="68">
        <f t="array" ref="AO22">IF($D22,SUMPRODUCT((economics!$AG$2:$AG$167=$B22)*(economics!$D$2:$D$167="process")*economics!$AI$2:$AI$167*_xlfn.NORM.DIST(AO$3,economics!$AK$2:$AK$167,economics!$AJ$2:$AJ$167,TRUE)),0)</f>
        <v>0</v>
      </c>
      <c r="AP22" s="68">
        <f t="array" ref="AP22">IF($D22,SUMPRODUCT((economics!$AG$2:$AG$167=$B22)*(economics!$D$2:$D$167="process")*economics!$AI$2:$AI$167*_xlfn.NORM.DIST(AP$3,economics!$AK$2:$AK$167,economics!$AJ$2:$AJ$167,TRUE)),0)</f>
        <v>0</v>
      </c>
      <c r="AQ22" s="68">
        <f t="array" ref="AQ22">IF($D22,SUMPRODUCT((economics!$AG$2:$AG$167=$B22)*(economics!$D$2:$D$167="process")*economics!$AI$2:$AI$167*_xlfn.NORM.DIST(AQ$3,economics!$AK$2:$AK$167,economics!$AJ$2:$AJ$167,TRUE)),0)</f>
        <v>0</v>
      </c>
      <c r="AR22" s="68">
        <f t="array" ref="AR22">IF($D22,SUMPRODUCT((economics!$AG$2:$AG$167=$B22)*(economics!$D$2:$D$167="process")*economics!$AI$2:$AI$167*_xlfn.NORM.DIST(AR$3,economics!$AK$2:$AK$167,economics!$AJ$2:$AJ$167,TRUE)),0)</f>
        <v>0</v>
      </c>
      <c r="AS22" s="68">
        <f t="array" ref="AS22">IF($D22,SUMPRODUCT((economics!$AG$2:$AG$167=$B22)*(economics!$D$2:$D$167="process")*economics!$AI$2:$AI$167*_xlfn.NORM.DIST(AS$3,economics!$AK$2:$AK$167,economics!$AJ$2:$AJ$167,TRUE)),0)</f>
        <v>0</v>
      </c>
      <c r="AT22" s="68">
        <f t="array" ref="AT22">IF($D22,SUMPRODUCT((economics!$AG$2:$AG$167=$B22)*(economics!$D$2:$D$167="process")*economics!$AI$2:$AI$167*_xlfn.NORM.DIST(AT$3,economics!$AK$2:$AK$167,economics!$AJ$2:$AJ$167,TRUE)),0)</f>
        <v>0</v>
      </c>
      <c r="AU22" s="68">
        <f t="array" ref="AU22">IF($D22,SUMPRODUCT((economics!$AG$2:$AG$167=$B22)*(economics!$D$2:$D$167="process")*economics!$AI$2:$AI$167*_xlfn.NORM.DIST(AU$3,economics!$AK$2:$AK$167,economics!$AJ$2:$AJ$167,TRUE)),0)</f>
        <v>0</v>
      </c>
      <c r="AV22" s="68">
        <f t="array" ref="AV22">IF($D22,SUMPRODUCT((economics!$AG$2:$AG$167=$B22)*(economics!$D$2:$D$167="process")*economics!$AI$2:$AI$167*_xlfn.NORM.DIST(AV$3,economics!$AK$2:$AK$167,economics!$AJ$2:$AJ$167,TRUE)),0)</f>
        <v>0</v>
      </c>
      <c r="AW22" s="68">
        <f t="array" ref="AW22">IF($D22,SUMPRODUCT((economics!$AG$2:$AG$167=$B22)*(economics!$D$2:$D$167="process")*economics!$AI$2:$AI$167*_xlfn.NORM.DIST(AW$3,economics!$AK$2:$AK$167,economics!$AJ$2:$AJ$167,TRUE)),0)</f>
        <v>0</v>
      </c>
      <c r="AX22" s="68">
        <f t="array" ref="AX22">IF($D22,SUMPRODUCT((economics!$AG$2:$AG$167=$B22)*(economics!$D$2:$D$167="process")*economics!$AI$2:$AI$167*_xlfn.NORM.DIST(AX$3,economics!$AK$2:$AK$167,economics!$AJ$2:$AJ$167,TRUE)),0)</f>
        <v>0</v>
      </c>
      <c r="AY22" s="68">
        <f t="array" ref="AY22">IF($D22,SUMPRODUCT((economics!$AG$2:$AG$167=$B22)*(economics!$D$2:$D$167="process")*economics!$AI$2:$AI$167*_xlfn.NORM.DIST(AY$3,economics!$AK$2:$AK$167,economics!$AJ$2:$AJ$167,TRUE)),0)</f>
        <v>0</v>
      </c>
      <c r="AZ22" s="68">
        <f t="array" ref="AZ22">IF($D22,SUMPRODUCT((economics!$AG$2:$AG$167=$B22)*(economics!$D$2:$D$167="process")*economics!$AI$2:$AI$167*_xlfn.NORM.DIST(AZ$3,economics!$AK$2:$AK$167,economics!$AJ$2:$AJ$167,TRUE)),0)</f>
        <v>0</v>
      </c>
      <c r="BA22" s="68">
        <f t="array" ref="BA22">IF($D22,SUMPRODUCT((economics!$AG$2:$AG$167=$B22)*(economics!$D$2:$D$167="process")*economics!$AI$2:$AI$167*_xlfn.NORM.DIST(BA$3,economics!$AK$2:$AK$167,economics!$AJ$2:$AJ$167,TRUE)),0)</f>
        <v>0</v>
      </c>
      <c r="BB22" s="68">
        <f t="array" ref="BB22">IF($D22,SUMPRODUCT((economics!$AG$2:$AG$167=$B22)*(economics!$D$2:$D$167="process")*economics!$AI$2:$AI$167*_xlfn.NORM.DIST(BB$3,economics!$AK$2:$AK$167,economics!$AJ$2:$AJ$167,TRUE)),0)</f>
        <v>0</v>
      </c>
      <c r="BC22" s="68">
        <f t="array" ref="BC22">IF($D22,SUMPRODUCT((economics!$AG$2:$AG$167=$B22)*(economics!$D$2:$D$167="process")*economics!$AI$2:$AI$167*_xlfn.NORM.DIST(BC$3,economics!$AK$2:$AK$167,economics!$AJ$2:$AJ$167,TRUE)),0)</f>
        <v>0</v>
      </c>
      <c r="BD22" s="68">
        <f t="array" ref="BD22">IF($D22,SUMPRODUCT((economics!$AG$2:$AG$167=$B22)*(economics!$D$2:$D$167="process")*economics!$AI$2:$AI$167*_xlfn.NORM.DIST(BD$3,economics!$AK$2:$AK$167,economics!$AJ$2:$AJ$167,TRUE)),0)</f>
        <v>0</v>
      </c>
      <c r="BE22" s="68">
        <f t="array" ref="BE22">IF($D22,SUMPRODUCT((economics!$AG$2:$AG$167=$B22)*(economics!$D$2:$D$167="process")*economics!$AI$2:$AI$167*_xlfn.NORM.DIST(BE$3,economics!$AK$2:$AK$167,economics!$AJ$2:$AJ$167,TRUE)),0)</f>
        <v>0</v>
      </c>
      <c r="BF22" s="68">
        <f t="array" ref="BF22">IF($D22,SUMPRODUCT((economics!$AG$2:$AG$167=$B22)*(economics!$D$2:$D$167="process")*economics!$AI$2:$AI$167*_xlfn.NORM.DIST(BF$3,economics!$AK$2:$AK$167,economics!$AJ$2:$AJ$167,TRUE)),0)</f>
        <v>0</v>
      </c>
      <c r="BG22" s="68">
        <f t="array" ref="BG22">IF($D22,SUMPRODUCT((economics!$AG$2:$AG$167=$B22)*(economics!$D$2:$D$167="process")*economics!$AI$2:$AI$167*_xlfn.NORM.DIST(BG$3,economics!$AK$2:$AK$167,economics!$AJ$2:$AJ$167,TRUE)),0)</f>
        <v>0</v>
      </c>
      <c r="BH22" s="68">
        <f t="array" ref="BH22">IF($D22,SUMPRODUCT((economics!$AG$2:$AG$167=$B22)*(economics!$D$2:$D$167="process")*economics!$AI$2:$AI$167*_xlfn.NORM.DIST(BH$3,economics!$AK$2:$AK$167,economics!$AJ$2:$AJ$167,TRUE)),0)</f>
        <v>0</v>
      </c>
      <c r="BI22" s="68">
        <f t="array" ref="BI22">IF($D22,SUMPRODUCT((economics!$AG$2:$AG$167=$B22)*(economics!$D$2:$D$167="process")*economics!$AI$2:$AI$167*_xlfn.NORM.DIST(BI$3,economics!$AK$2:$AK$167,economics!$AJ$2:$AJ$167,TRUE)),0)</f>
        <v>0</v>
      </c>
      <c r="BJ22" s="68">
        <f t="array" ref="BJ22">IF($D22,SUMPRODUCT((economics!$AG$2:$AG$167=$B22)*(economics!$D$2:$D$167="process")*economics!$AI$2:$AI$167*_xlfn.NORM.DIST(BJ$3,economics!$AK$2:$AK$167,economics!$AJ$2:$AJ$167,TRUE)),0)</f>
        <v>0</v>
      </c>
      <c r="BK22" s="68">
        <f t="array" ref="BK22">IF($D22,SUMPRODUCT((economics!$AG$2:$AG$167=$B22)*(economics!$D$2:$D$167="process")*economics!$AI$2:$AI$167*_xlfn.NORM.DIST(BK$3,economics!$AK$2:$AK$167,economics!$AJ$2:$AJ$167,TRUE)),0)</f>
        <v>0</v>
      </c>
      <c r="BL22" s="68">
        <f t="array" ref="BL22">IF($D22,SUMPRODUCT((economics!$AG$2:$AG$167=$B22)*(economics!$D$2:$D$167="process")*economics!$AI$2:$AI$167*_xlfn.NORM.DIST(BL$3,economics!$AK$2:$AK$167,economics!$AJ$2:$AJ$167,TRUE)),0)</f>
        <v>0</v>
      </c>
      <c r="BM22" s="68">
        <f t="array" ref="BM22">IF($D22,SUMPRODUCT((economics!$AG$2:$AG$167=$B22)*(economics!$D$2:$D$167="process")*economics!$AI$2:$AI$167*_xlfn.NORM.DIST(BM$3,economics!$AK$2:$AK$167,economics!$AJ$2:$AJ$167,TRUE)),0)</f>
        <v>0</v>
      </c>
      <c r="BN22" s="68">
        <f t="array" ref="BN22">IF($D22,SUMPRODUCT((economics!$AG$2:$AG$167=$B22)*(economics!$D$2:$D$167="process")*economics!$AI$2:$AI$167*_xlfn.NORM.DIST(BN$3,economics!$AK$2:$AK$167,economics!$AJ$2:$AJ$167,TRUE)),0)</f>
        <v>0</v>
      </c>
      <c r="BO22" s="68">
        <f t="array" ref="BO22">IF($D22,SUMPRODUCT((economics!$AG$2:$AG$167=$B22)*(economics!$D$2:$D$167="process")*economics!$AI$2:$AI$167*_xlfn.NORM.DIST(BO$3,economics!$AK$2:$AK$167,economics!$AJ$2:$AJ$167,TRUE)),0)</f>
        <v>0</v>
      </c>
      <c r="BP22" s="68">
        <f t="array" ref="BP22">IF($D22,SUMPRODUCT((economics!$AG$2:$AG$167=$B22)*(economics!$D$2:$D$167="process")*economics!$AI$2:$AI$167*_xlfn.NORM.DIST(BP$3,economics!$AK$2:$AK$167,economics!$AJ$2:$AJ$167,TRUE)),0)</f>
        <v>0</v>
      </c>
      <c r="BQ22" s="68">
        <f t="array" ref="BQ22">IF($D22,SUMPRODUCT((economics!$AG$2:$AG$167=$B22)*(economics!$D$2:$D$167="process")*economics!$AI$2:$AI$167*_xlfn.NORM.DIST(BQ$3,economics!$AK$2:$AK$167,economics!$AJ$2:$AJ$167,TRUE)),0)</f>
        <v>0</v>
      </c>
      <c r="BR22" s="68">
        <f t="array" ref="BR22">IF($D22,SUMPRODUCT((economics!$AG$2:$AG$167=$B22)*(economics!$D$2:$D$167="process")*economics!$AI$2:$AI$167*_xlfn.NORM.DIST(BR$3,economics!$AK$2:$AK$167,economics!$AJ$2:$AJ$167,TRUE)),0)</f>
        <v>0</v>
      </c>
      <c r="BS22" s="68">
        <f t="array" ref="BS22">IF($D22,SUMPRODUCT((economics!$AG$2:$AG$167=$B22)*(economics!$D$2:$D$167="process")*economics!$AI$2:$AI$167*_xlfn.NORM.DIST(BS$3,economics!$AK$2:$AK$167,economics!$AJ$2:$AJ$167,TRUE)),0)</f>
        <v>0</v>
      </c>
      <c r="BT22" s="68">
        <f t="array" ref="BT22">IF($D22,SUMPRODUCT((economics!$AG$2:$AG$167=$B22)*(economics!$D$2:$D$167="process")*economics!$AI$2:$AI$167*_xlfn.NORM.DIST(BT$3,economics!$AK$2:$AK$167,economics!$AJ$2:$AJ$167,TRUE)),0)</f>
        <v>0</v>
      </c>
      <c r="BU22" s="68">
        <f t="array" ref="BU22">IF($D22,SUMPRODUCT((economics!$AG$2:$AG$167=$B22)*(economics!$D$2:$D$167="process")*economics!$AI$2:$AI$167*_xlfn.NORM.DIST(BU$3,economics!$AK$2:$AK$167,economics!$AJ$2:$AJ$167,TRUE)),0)</f>
        <v>0</v>
      </c>
      <c r="BV22" s="68">
        <f t="array" ref="BV22">IF($D22,SUMPRODUCT((economics!$AG$2:$AG$167=$B22)*(economics!$D$2:$D$167="process")*economics!$AI$2:$AI$167*_xlfn.NORM.DIST(BV$3,economics!$AK$2:$AK$167,economics!$AJ$2:$AJ$167,TRUE)),0)</f>
        <v>0</v>
      </c>
      <c r="BW22" s="68">
        <f t="array" ref="BW22">IF($D22,SUMPRODUCT((economics!$AG$2:$AG$167=$B22)*(economics!$D$2:$D$167="process")*economics!$AI$2:$AI$167*_xlfn.NORM.DIST(BW$3,economics!$AK$2:$AK$167,economics!$AJ$2:$AJ$167,TRUE)),0)</f>
        <v>0</v>
      </c>
      <c r="BX22" s="68">
        <f t="array" ref="BX22">IF($D22,SUMPRODUCT((economics!$AG$2:$AG$167=$B22)*(economics!$D$2:$D$167="process")*economics!$AI$2:$AI$167*_xlfn.NORM.DIST(BX$3,economics!$AK$2:$AK$167,economics!$AJ$2:$AJ$167,TRUE)),0)</f>
        <v>0</v>
      </c>
      <c r="BY22" s="68">
        <f t="array" ref="BY22">IF($D22,SUMPRODUCT((economics!$AG$2:$AG$167=$B22)*(economics!$D$2:$D$167="process")*economics!$AI$2:$AI$167*_xlfn.NORM.DIST(BY$3,economics!$AK$2:$AK$167,economics!$AJ$2:$AJ$167,TRUE)),0)</f>
        <v>0</v>
      </c>
      <c r="BZ22" s="68">
        <f t="array" ref="BZ22">IF($D22,SUMPRODUCT((economics!$AG$2:$AG$167=$B22)*(economics!$D$2:$D$167="process")*economics!$AI$2:$AI$167*_xlfn.NORM.DIST(BZ$3,economics!$AK$2:$AK$167,economics!$AJ$2:$AJ$167,TRUE)),0)</f>
        <v>0</v>
      </c>
      <c r="CA22" s="68">
        <f t="array" ref="CA22">IF($D22,SUMPRODUCT((economics!$AG$2:$AG$167=$B22)*(economics!$D$2:$D$167="process")*economics!$AI$2:$AI$167*_xlfn.NORM.DIST(CA$3,economics!$AK$2:$AK$167,economics!$AJ$2:$AJ$167,TRUE)),0)</f>
        <v>0</v>
      </c>
      <c r="CB22" s="68">
        <f t="array" ref="CB22">IF($D22,SUMPRODUCT((economics!$AG$2:$AG$167=$B22)*(economics!$D$2:$D$167="process")*economics!$AI$2:$AI$167*_xlfn.NORM.DIST(CB$3,economics!$AK$2:$AK$167,economics!$AJ$2:$AJ$167,TRUE)),0)</f>
        <v>0</v>
      </c>
      <c r="CC22" s="68">
        <f t="array" ref="CC22">IF($D22,SUMPRODUCT((economics!$AG$2:$AG$167=$B22)*(economics!$D$2:$D$167="process")*economics!$AI$2:$AI$167*_xlfn.NORM.DIST(CC$3,economics!$AK$2:$AK$167,economics!$AJ$2:$AJ$167,TRUE)),0)</f>
        <v>0</v>
      </c>
      <c r="CD22" s="68">
        <f t="array" ref="CD22">IF($D22,SUMPRODUCT((economics!$AG$2:$AG$167=$B22)*(economics!$D$2:$D$167="process")*economics!$AI$2:$AI$167*_xlfn.NORM.DIST(CD$3,economics!$AK$2:$AK$167,economics!$AJ$2:$AJ$167,TRUE)),0)</f>
        <v>0</v>
      </c>
      <c r="CE22" s="68">
        <f t="array" ref="CE22">IF($D22,SUMPRODUCT((economics!$AG$2:$AG$167=$B22)*(economics!$D$2:$D$167="process")*economics!$AI$2:$AI$167*_xlfn.NORM.DIST(CE$3,economics!$AK$2:$AK$167,economics!$AJ$2:$AJ$167,TRUE)),0)</f>
        <v>0</v>
      </c>
      <c r="CF22" s="68">
        <f t="array" ref="CF22">IF($D22,SUMPRODUCT((economics!$AG$2:$AG$167=$B22)*(economics!$D$2:$D$167="process")*economics!$AI$2:$AI$167*_xlfn.NORM.DIST(CF$3,economics!$AK$2:$AK$167,economics!$AJ$2:$AJ$167,TRUE)),0)</f>
        <v>0</v>
      </c>
      <c r="CG22" s="68">
        <f t="array" ref="CG22">IF($D22,SUMPRODUCT((economics!$AG$2:$AG$167=$B22)*(economics!$D$2:$D$167="process")*economics!$AI$2:$AI$167*_xlfn.NORM.DIST(CG$3,economics!$AK$2:$AK$167,economics!$AJ$2:$AJ$167,TRUE)),0)</f>
        <v>0</v>
      </c>
      <c r="CH22" s="68">
        <f t="array" ref="CH22">IF($D22,SUMPRODUCT((economics!$AG$2:$AG$167=$B22)*(economics!$D$2:$D$167="process")*economics!$AI$2:$AI$167*_xlfn.NORM.DIST(CH$3,economics!$AK$2:$AK$167,economics!$AJ$2:$AJ$167,TRUE)),0)</f>
        <v>0</v>
      </c>
    </row>
    <row r="23" spans="1:86" x14ac:dyDescent="0.35">
      <c r="A23" t="str">
        <f>WHRPbI!A21</f>
        <v>road vehicles 29</v>
      </c>
      <c r="B23">
        <v>29</v>
      </c>
      <c r="C23" s="68">
        <f>WHRPbI!B21</f>
        <v>2.9033333333333331E-2</v>
      </c>
      <c r="D23" t="b">
        <f>ISNUMBER(MATCH($B23,'energy base (MECS)'!$K$4:$K$9,0))</f>
        <v>0</v>
      </c>
      <c r="E23" s="68">
        <f t="array" ref="E23">IF($D23,SUMPRODUCT((economics!$AG$2:$AG$167=$B23)*(economics!$D$2:$D$167="process")*economics!$AI$2:$AI$167*_xlfn.NORM.DIST(E$3,economics!$AK$2:$AK$167,economics!$AJ$2:$AJ$167,TRUE)),0)</f>
        <v>0</v>
      </c>
      <c r="F23" s="68">
        <f t="array" ref="F23">IF($D23,SUMPRODUCT((economics!$AG$2:$AG$167=$B23)*(economics!$D$2:$D$167="process")*economics!$AI$2:$AI$167*_xlfn.NORM.DIST(F$3,economics!$AK$2:$AK$167,economics!$AJ$2:$AJ$167,TRUE)),0)</f>
        <v>0</v>
      </c>
      <c r="G23" s="68">
        <f t="array" ref="G23">IF($D23,SUMPRODUCT((economics!$AG$2:$AG$167=$B23)*(economics!$D$2:$D$167="process")*economics!$AI$2:$AI$167*_xlfn.NORM.DIST(G$3,economics!$AK$2:$AK$167,economics!$AJ$2:$AJ$167,TRUE)),0)</f>
        <v>0</v>
      </c>
      <c r="H23" s="68">
        <f t="array" ref="H23">IF($D23,SUMPRODUCT((economics!$AG$2:$AG$167=$B23)*(economics!$D$2:$D$167="process")*economics!$AI$2:$AI$167*_xlfn.NORM.DIST(H$3,economics!$AK$2:$AK$167,economics!$AJ$2:$AJ$167,TRUE)),0)</f>
        <v>0</v>
      </c>
      <c r="I23" s="68">
        <f t="array" ref="I23">IF($D23,SUMPRODUCT((economics!$AG$2:$AG$167=$B23)*(economics!$D$2:$D$167="process")*economics!$AI$2:$AI$167*_xlfn.NORM.DIST(I$3,economics!$AK$2:$AK$167,economics!$AJ$2:$AJ$167,TRUE)),0)</f>
        <v>0</v>
      </c>
      <c r="J23" s="68">
        <f t="array" ref="J23">IF($D23,SUMPRODUCT((economics!$AG$2:$AG$167=$B23)*(economics!$D$2:$D$167="process")*economics!$AI$2:$AI$167*_xlfn.NORM.DIST(J$3,economics!$AK$2:$AK$167,economics!$AJ$2:$AJ$167,TRUE)),0)</f>
        <v>0</v>
      </c>
      <c r="K23" s="68">
        <f t="array" ref="K23">IF($D23,SUMPRODUCT((economics!$AG$2:$AG$167=$B23)*(economics!$D$2:$D$167="process")*economics!$AI$2:$AI$167*_xlfn.NORM.DIST(K$3,economics!$AK$2:$AK$167,economics!$AJ$2:$AJ$167,TRUE)),0)</f>
        <v>0</v>
      </c>
      <c r="L23" s="68">
        <f t="array" ref="L23">IF($D23,SUMPRODUCT((economics!$AG$2:$AG$167=$B23)*(economics!$D$2:$D$167="process")*economics!$AI$2:$AI$167*_xlfn.NORM.DIST(L$3,economics!$AK$2:$AK$167,economics!$AJ$2:$AJ$167,TRUE)),0)</f>
        <v>0</v>
      </c>
      <c r="M23" s="68">
        <f t="array" ref="M23">IF($D23,SUMPRODUCT((economics!$AG$2:$AG$167=$B23)*(economics!$D$2:$D$167="process")*economics!$AI$2:$AI$167*_xlfn.NORM.DIST(M$3,economics!$AK$2:$AK$167,economics!$AJ$2:$AJ$167,TRUE)),0)</f>
        <v>0</v>
      </c>
      <c r="N23" s="68">
        <f t="array" ref="N23">IF($D23,SUMPRODUCT((economics!$AG$2:$AG$167=$B23)*(economics!$D$2:$D$167="process")*economics!$AI$2:$AI$167*_xlfn.NORM.DIST(N$3,economics!$AK$2:$AK$167,economics!$AJ$2:$AJ$167,TRUE)),0)</f>
        <v>0</v>
      </c>
      <c r="O23" s="68">
        <f t="array" ref="O23">IF($D23,SUMPRODUCT((economics!$AG$2:$AG$167=$B23)*(economics!$D$2:$D$167="process")*economics!$AI$2:$AI$167*_xlfn.NORM.DIST(O$3,economics!$AK$2:$AK$167,economics!$AJ$2:$AJ$167,TRUE)),0)</f>
        <v>0</v>
      </c>
      <c r="P23" s="68">
        <f t="array" ref="P23">IF($D23,SUMPRODUCT((economics!$AG$2:$AG$167=$B23)*(economics!$D$2:$D$167="process")*economics!$AI$2:$AI$167*_xlfn.NORM.DIST(P$3,economics!$AK$2:$AK$167,economics!$AJ$2:$AJ$167,TRUE)),0)</f>
        <v>0</v>
      </c>
      <c r="Q23" s="68">
        <f t="array" ref="Q23">IF($D23,SUMPRODUCT((economics!$AG$2:$AG$167=$B23)*(economics!$D$2:$D$167="process")*economics!$AI$2:$AI$167*_xlfn.NORM.DIST(Q$3,economics!$AK$2:$AK$167,economics!$AJ$2:$AJ$167,TRUE)),0)</f>
        <v>0</v>
      </c>
      <c r="R23" s="68">
        <f t="array" ref="R23">IF($D23,SUMPRODUCT((economics!$AG$2:$AG$167=$B23)*(economics!$D$2:$D$167="process")*economics!$AI$2:$AI$167*_xlfn.NORM.DIST(R$3,economics!$AK$2:$AK$167,economics!$AJ$2:$AJ$167,TRUE)),0)</f>
        <v>0</v>
      </c>
      <c r="S23" s="68">
        <f t="array" ref="S23">IF($D23,SUMPRODUCT((economics!$AG$2:$AG$167=$B23)*(economics!$D$2:$D$167="process")*economics!$AI$2:$AI$167*_xlfn.NORM.DIST(S$3,economics!$AK$2:$AK$167,economics!$AJ$2:$AJ$167,TRUE)),0)</f>
        <v>0</v>
      </c>
      <c r="T23" s="68">
        <f t="array" ref="T23">IF($D23,SUMPRODUCT((economics!$AG$2:$AG$167=$B23)*(economics!$D$2:$D$167="process")*economics!$AI$2:$AI$167*_xlfn.NORM.DIST(T$3,economics!$AK$2:$AK$167,economics!$AJ$2:$AJ$167,TRUE)),0)</f>
        <v>0</v>
      </c>
      <c r="U23" s="68">
        <f t="array" ref="U23">IF($D23,SUMPRODUCT((economics!$AG$2:$AG$167=$B23)*(economics!$D$2:$D$167="process")*economics!$AI$2:$AI$167*_xlfn.NORM.DIST(U$3,economics!$AK$2:$AK$167,economics!$AJ$2:$AJ$167,TRUE)),0)</f>
        <v>0</v>
      </c>
      <c r="V23" s="68">
        <f t="array" ref="V23">IF($D23,SUMPRODUCT((economics!$AG$2:$AG$167=$B23)*(economics!$D$2:$D$167="process")*economics!$AI$2:$AI$167*_xlfn.NORM.DIST(V$3,economics!$AK$2:$AK$167,economics!$AJ$2:$AJ$167,TRUE)),0)</f>
        <v>0</v>
      </c>
      <c r="W23" s="68">
        <f t="array" ref="W23">IF($D23,SUMPRODUCT((economics!$AG$2:$AG$167=$B23)*(economics!$D$2:$D$167="process")*economics!$AI$2:$AI$167*_xlfn.NORM.DIST(W$3,economics!$AK$2:$AK$167,economics!$AJ$2:$AJ$167,TRUE)),0)</f>
        <v>0</v>
      </c>
      <c r="X23" s="68">
        <f t="array" ref="X23">IF($D23,SUMPRODUCT((economics!$AG$2:$AG$167=$B23)*(economics!$D$2:$D$167="process")*economics!$AI$2:$AI$167*_xlfn.NORM.DIST(X$3,economics!$AK$2:$AK$167,economics!$AJ$2:$AJ$167,TRUE)),0)</f>
        <v>0</v>
      </c>
      <c r="Y23" s="68">
        <f t="array" ref="Y23">IF($D23,SUMPRODUCT((economics!$AG$2:$AG$167=$B23)*(economics!$D$2:$D$167="process")*economics!$AI$2:$AI$167*_xlfn.NORM.DIST(Y$3,economics!$AK$2:$AK$167,economics!$AJ$2:$AJ$167,TRUE)),0)</f>
        <v>0</v>
      </c>
      <c r="Z23" s="68">
        <f t="array" ref="Z23">IF($D23,SUMPRODUCT((economics!$AG$2:$AG$167=$B23)*(economics!$D$2:$D$167="process")*economics!$AI$2:$AI$167*_xlfn.NORM.DIST(Z$3,economics!$AK$2:$AK$167,economics!$AJ$2:$AJ$167,TRUE)),0)</f>
        <v>0</v>
      </c>
      <c r="AA23" s="68">
        <f t="array" ref="AA23">IF($D23,SUMPRODUCT((economics!$AG$2:$AG$167=$B23)*(economics!$D$2:$D$167="process")*economics!$AI$2:$AI$167*_xlfn.NORM.DIST(AA$3,economics!$AK$2:$AK$167,economics!$AJ$2:$AJ$167,TRUE)),0)</f>
        <v>0</v>
      </c>
      <c r="AB23" s="68">
        <f t="array" ref="AB23">IF($D23,SUMPRODUCT((economics!$AG$2:$AG$167=$B23)*(economics!$D$2:$D$167="process")*economics!$AI$2:$AI$167*_xlfn.NORM.DIST(AB$3,economics!$AK$2:$AK$167,economics!$AJ$2:$AJ$167,TRUE)),0)</f>
        <v>0</v>
      </c>
      <c r="AC23" s="68">
        <f t="array" ref="AC23">IF($D23,SUMPRODUCT((economics!$AG$2:$AG$167=$B23)*(economics!$D$2:$D$167="process")*economics!$AI$2:$AI$167*_xlfn.NORM.DIST(AC$3,economics!$AK$2:$AK$167,economics!$AJ$2:$AJ$167,TRUE)),0)</f>
        <v>0</v>
      </c>
      <c r="AD23" s="68">
        <f t="array" ref="AD23">IF($D23,SUMPRODUCT((economics!$AG$2:$AG$167=$B23)*(economics!$D$2:$D$167="process")*economics!$AI$2:$AI$167*_xlfn.NORM.DIST(AD$3,economics!$AK$2:$AK$167,economics!$AJ$2:$AJ$167,TRUE)),0)</f>
        <v>0</v>
      </c>
      <c r="AE23" s="68">
        <f t="array" ref="AE23">IF($D23,SUMPRODUCT((economics!$AG$2:$AG$167=$B23)*(economics!$D$2:$D$167="process")*economics!$AI$2:$AI$167*_xlfn.NORM.DIST(AE$3,economics!$AK$2:$AK$167,economics!$AJ$2:$AJ$167,TRUE)),0)</f>
        <v>0</v>
      </c>
      <c r="AF23" s="68">
        <f t="array" ref="AF23">IF($D23,SUMPRODUCT((economics!$AG$2:$AG$167=$B23)*(economics!$D$2:$D$167="process")*economics!$AI$2:$AI$167*_xlfn.NORM.DIST(AF$3,economics!$AK$2:$AK$167,economics!$AJ$2:$AJ$167,TRUE)),0)</f>
        <v>0</v>
      </c>
      <c r="AG23" s="68">
        <f t="array" ref="AG23">IF($D23,SUMPRODUCT((economics!$AG$2:$AG$167=$B23)*(economics!$D$2:$D$167="process")*economics!$AI$2:$AI$167*_xlfn.NORM.DIST(AG$3,economics!$AK$2:$AK$167,economics!$AJ$2:$AJ$167,TRUE)),0)</f>
        <v>0</v>
      </c>
      <c r="AH23" s="68">
        <f t="array" ref="AH23">IF($D23,SUMPRODUCT((economics!$AG$2:$AG$167=$B23)*(economics!$D$2:$D$167="process")*economics!$AI$2:$AI$167*_xlfn.NORM.DIST(AH$3,economics!$AK$2:$AK$167,economics!$AJ$2:$AJ$167,TRUE)),0)</f>
        <v>0</v>
      </c>
      <c r="AI23" s="68">
        <f t="array" ref="AI23">IF($D23,SUMPRODUCT((economics!$AG$2:$AG$167=$B23)*(economics!$D$2:$D$167="process")*economics!$AI$2:$AI$167*_xlfn.NORM.DIST(AI$3,economics!$AK$2:$AK$167,economics!$AJ$2:$AJ$167,TRUE)),0)</f>
        <v>0</v>
      </c>
      <c r="AJ23" s="68">
        <f t="array" ref="AJ23">IF($D23,SUMPRODUCT((economics!$AG$2:$AG$167=$B23)*(economics!$D$2:$D$167="process")*economics!$AI$2:$AI$167*_xlfn.NORM.DIST(AJ$3,economics!$AK$2:$AK$167,economics!$AJ$2:$AJ$167,TRUE)),0)</f>
        <v>0</v>
      </c>
      <c r="AK23" s="68">
        <f t="array" ref="AK23">IF($D23,SUMPRODUCT((economics!$AG$2:$AG$167=$B23)*(economics!$D$2:$D$167="process")*economics!$AI$2:$AI$167*_xlfn.NORM.DIST(AK$3,economics!$AK$2:$AK$167,economics!$AJ$2:$AJ$167,TRUE)),0)</f>
        <v>0</v>
      </c>
      <c r="AL23" s="68">
        <f t="array" ref="AL23">IF($D23,SUMPRODUCT((economics!$AG$2:$AG$167=$B23)*(economics!$D$2:$D$167="process")*economics!$AI$2:$AI$167*_xlfn.NORM.DIST(AL$3,economics!$AK$2:$AK$167,economics!$AJ$2:$AJ$167,TRUE)),0)</f>
        <v>0</v>
      </c>
      <c r="AM23" s="68">
        <f t="array" ref="AM23">IF($D23,SUMPRODUCT((economics!$AG$2:$AG$167=$B23)*(economics!$D$2:$D$167="process")*economics!$AI$2:$AI$167*_xlfn.NORM.DIST(AM$3,economics!$AK$2:$AK$167,economics!$AJ$2:$AJ$167,TRUE)),0)</f>
        <v>0</v>
      </c>
      <c r="AN23" s="68">
        <f t="array" ref="AN23">IF($D23,SUMPRODUCT((economics!$AG$2:$AG$167=$B23)*(economics!$D$2:$D$167="process")*economics!$AI$2:$AI$167*_xlfn.NORM.DIST(AN$3,economics!$AK$2:$AK$167,economics!$AJ$2:$AJ$167,TRUE)),0)</f>
        <v>0</v>
      </c>
      <c r="AO23" s="68">
        <f t="array" ref="AO23">IF($D23,SUMPRODUCT((economics!$AG$2:$AG$167=$B23)*(economics!$D$2:$D$167="process")*economics!$AI$2:$AI$167*_xlfn.NORM.DIST(AO$3,economics!$AK$2:$AK$167,economics!$AJ$2:$AJ$167,TRUE)),0)</f>
        <v>0</v>
      </c>
      <c r="AP23" s="68">
        <f t="array" ref="AP23">IF($D23,SUMPRODUCT((economics!$AG$2:$AG$167=$B23)*(economics!$D$2:$D$167="process")*economics!$AI$2:$AI$167*_xlfn.NORM.DIST(AP$3,economics!$AK$2:$AK$167,economics!$AJ$2:$AJ$167,TRUE)),0)</f>
        <v>0</v>
      </c>
      <c r="AQ23" s="68">
        <f t="array" ref="AQ23">IF($D23,SUMPRODUCT((economics!$AG$2:$AG$167=$B23)*(economics!$D$2:$D$167="process")*economics!$AI$2:$AI$167*_xlfn.NORM.DIST(AQ$3,economics!$AK$2:$AK$167,economics!$AJ$2:$AJ$167,TRUE)),0)</f>
        <v>0</v>
      </c>
      <c r="AR23" s="68">
        <f t="array" ref="AR23">IF($D23,SUMPRODUCT((economics!$AG$2:$AG$167=$B23)*(economics!$D$2:$D$167="process")*economics!$AI$2:$AI$167*_xlfn.NORM.DIST(AR$3,economics!$AK$2:$AK$167,economics!$AJ$2:$AJ$167,TRUE)),0)</f>
        <v>0</v>
      </c>
      <c r="AS23" s="68">
        <f t="array" ref="AS23">IF($D23,SUMPRODUCT((economics!$AG$2:$AG$167=$B23)*(economics!$D$2:$D$167="process")*economics!$AI$2:$AI$167*_xlfn.NORM.DIST(AS$3,economics!$AK$2:$AK$167,economics!$AJ$2:$AJ$167,TRUE)),0)</f>
        <v>0</v>
      </c>
      <c r="AT23" s="68">
        <f t="array" ref="AT23">IF($D23,SUMPRODUCT((economics!$AG$2:$AG$167=$B23)*(economics!$D$2:$D$167="process")*economics!$AI$2:$AI$167*_xlfn.NORM.DIST(AT$3,economics!$AK$2:$AK$167,economics!$AJ$2:$AJ$167,TRUE)),0)</f>
        <v>0</v>
      </c>
      <c r="AU23" s="68">
        <f t="array" ref="AU23">IF($D23,SUMPRODUCT((economics!$AG$2:$AG$167=$B23)*(economics!$D$2:$D$167="process")*economics!$AI$2:$AI$167*_xlfn.NORM.DIST(AU$3,economics!$AK$2:$AK$167,economics!$AJ$2:$AJ$167,TRUE)),0)</f>
        <v>0</v>
      </c>
      <c r="AV23" s="68">
        <f t="array" ref="AV23">IF($D23,SUMPRODUCT((economics!$AG$2:$AG$167=$B23)*(economics!$D$2:$D$167="process")*economics!$AI$2:$AI$167*_xlfn.NORM.DIST(AV$3,economics!$AK$2:$AK$167,economics!$AJ$2:$AJ$167,TRUE)),0)</f>
        <v>0</v>
      </c>
      <c r="AW23" s="68">
        <f t="array" ref="AW23">IF($D23,SUMPRODUCT((economics!$AG$2:$AG$167=$B23)*(economics!$D$2:$D$167="process")*economics!$AI$2:$AI$167*_xlfn.NORM.DIST(AW$3,economics!$AK$2:$AK$167,economics!$AJ$2:$AJ$167,TRUE)),0)</f>
        <v>0</v>
      </c>
      <c r="AX23" s="68">
        <f t="array" ref="AX23">IF($D23,SUMPRODUCT((economics!$AG$2:$AG$167=$B23)*(economics!$D$2:$D$167="process")*economics!$AI$2:$AI$167*_xlfn.NORM.DIST(AX$3,economics!$AK$2:$AK$167,economics!$AJ$2:$AJ$167,TRUE)),0)</f>
        <v>0</v>
      </c>
      <c r="AY23" s="68">
        <f t="array" ref="AY23">IF($D23,SUMPRODUCT((economics!$AG$2:$AG$167=$B23)*(economics!$D$2:$D$167="process")*economics!$AI$2:$AI$167*_xlfn.NORM.DIST(AY$3,economics!$AK$2:$AK$167,economics!$AJ$2:$AJ$167,TRUE)),0)</f>
        <v>0</v>
      </c>
      <c r="AZ23" s="68">
        <f t="array" ref="AZ23">IF($D23,SUMPRODUCT((economics!$AG$2:$AG$167=$B23)*(economics!$D$2:$D$167="process")*economics!$AI$2:$AI$167*_xlfn.NORM.DIST(AZ$3,economics!$AK$2:$AK$167,economics!$AJ$2:$AJ$167,TRUE)),0)</f>
        <v>0</v>
      </c>
      <c r="BA23" s="68">
        <f t="array" ref="BA23">IF($D23,SUMPRODUCT((economics!$AG$2:$AG$167=$B23)*(economics!$D$2:$D$167="process")*economics!$AI$2:$AI$167*_xlfn.NORM.DIST(BA$3,economics!$AK$2:$AK$167,economics!$AJ$2:$AJ$167,TRUE)),0)</f>
        <v>0</v>
      </c>
      <c r="BB23" s="68">
        <f t="array" ref="BB23">IF($D23,SUMPRODUCT((economics!$AG$2:$AG$167=$B23)*(economics!$D$2:$D$167="process")*economics!$AI$2:$AI$167*_xlfn.NORM.DIST(BB$3,economics!$AK$2:$AK$167,economics!$AJ$2:$AJ$167,TRUE)),0)</f>
        <v>0</v>
      </c>
      <c r="BC23" s="68">
        <f t="array" ref="BC23">IF($D23,SUMPRODUCT((economics!$AG$2:$AG$167=$B23)*(economics!$D$2:$D$167="process")*economics!$AI$2:$AI$167*_xlfn.NORM.DIST(BC$3,economics!$AK$2:$AK$167,economics!$AJ$2:$AJ$167,TRUE)),0)</f>
        <v>0</v>
      </c>
      <c r="BD23" s="68">
        <f t="array" ref="BD23">IF($D23,SUMPRODUCT((economics!$AG$2:$AG$167=$B23)*(economics!$D$2:$D$167="process")*economics!$AI$2:$AI$167*_xlfn.NORM.DIST(BD$3,economics!$AK$2:$AK$167,economics!$AJ$2:$AJ$167,TRUE)),0)</f>
        <v>0</v>
      </c>
      <c r="BE23" s="68">
        <f t="array" ref="BE23">IF($D23,SUMPRODUCT((economics!$AG$2:$AG$167=$B23)*(economics!$D$2:$D$167="process")*economics!$AI$2:$AI$167*_xlfn.NORM.DIST(BE$3,economics!$AK$2:$AK$167,economics!$AJ$2:$AJ$167,TRUE)),0)</f>
        <v>0</v>
      </c>
      <c r="BF23" s="68">
        <f t="array" ref="BF23">IF($D23,SUMPRODUCT((economics!$AG$2:$AG$167=$B23)*(economics!$D$2:$D$167="process")*economics!$AI$2:$AI$167*_xlfn.NORM.DIST(BF$3,economics!$AK$2:$AK$167,economics!$AJ$2:$AJ$167,TRUE)),0)</f>
        <v>0</v>
      </c>
      <c r="BG23" s="68">
        <f t="array" ref="BG23">IF($D23,SUMPRODUCT((economics!$AG$2:$AG$167=$B23)*(economics!$D$2:$D$167="process")*economics!$AI$2:$AI$167*_xlfn.NORM.DIST(BG$3,economics!$AK$2:$AK$167,economics!$AJ$2:$AJ$167,TRUE)),0)</f>
        <v>0</v>
      </c>
      <c r="BH23" s="68">
        <f t="array" ref="BH23">IF($D23,SUMPRODUCT((economics!$AG$2:$AG$167=$B23)*(economics!$D$2:$D$167="process")*economics!$AI$2:$AI$167*_xlfn.NORM.DIST(BH$3,economics!$AK$2:$AK$167,economics!$AJ$2:$AJ$167,TRUE)),0)</f>
        <v>0</v>
      </c>
      <c r="BI23" s="68">
        <f t="array" ref="BI23">IF($D23,SUMPRODUCT((economics!$AG$2:$AG$167=$B23)*(economics!$D$2:$D$167="process")*economics!$AI$2:$AI$167*_xlfn.NORM.DIST(BI$3,economics!$AK$2:$AK$167,economics!$AJ$2:$AJ$167,TRUE)),0)</f>
        <v>0</v>
      </c>
      <c r="BJ23" s="68">
        <f t="array" ref="BJ23">IF($D23,SUMPRODUCT((economics!$AG$2:$AG$167=$B23)*(economics!$D$2:$D$167="process")*economics!$AI$2:$AI$167*_xlfn.NORM.DIST(BJ$3,economics!$AK$2:$AK$167,economics!$AJ$2:$AJ$167,TRUE)),0)</f>
        <v>0</v>
      </c>
      <c r="BK23" s="68">
        <f t="array" ref="BK23">IF($D23,SUMPRODUCT((economics!$AG$2:$AG$167=$B23)*(economics!$D$2:$D$167="process")*economics!$AI$2:$AI$167*_xlfn.NORM.DIST(BK$3,economics!$AK$2:$AK$167,economics!$AJ$2:$AJ$167,TRUE)),0)</f>
        <v>0</v>
      </c>
      <c r="BL23" s="68">
        <f t="array" ref="BL23">IF($D23,SUMPRODUCT((economics!$AG$2:$AG$167=$B23)*(economics!$D$2:$D$167="process")*economics!$AI$2:$AI$167*_xlfn.NORM.DIST(BL$3,economics!$AK$2:$AK$167,economics!$AJ$2:$AJ$167,TRUE)),0)</f>
        <v>0</v>
      </c>
      <c r="BM23" s="68">
        <f t="array" ref="BM23">IF($D23,SUMPRODUCT((economics!$AG$2:$AG$167=$B23)*(economics!$D$2:$D$167="process")*economics!$AI$2:$AI$167*_xlfn.NORM.DIST(BM$3,economics!$AK$2:$AK$167,economics!$AJ$2:$AJ$167,TRUE)),0)</f>
        <v>0</v>
      </c>
      <c r="BN23" s="68">
        <f t="array" ref="BN23">IF($D23,SUMPRODUCT((economics!$AG$2:$AG$167=$B23)*(economics!$D$2:$D$167="process")*economics!$AI$2:$AI$167*_xlfn.NORM.DIST(BN$3,economics!$AK$2:$AK$167,economics!$AJ$2:$AJ$167,TRUE)),0)</f>
        <v>0</v>
      </c>
      <c r="BO23" s="68">
        <f t="array" ref="BO23">IF($D23,SUMPRODUCT((economics!$AG$2:$AG$167=$B23)*(economics!$D$2:$D$167="process")*economics!$AI$2:$AI$167*_xlfn.NORM.DIST(BO$3,economics!$AK$2:$AK$167,economics!$AJ$2:$AJ$167,TRUE)),0)</f>
        <v>0</v>
      </c>
      <c r="BP23" s="68">
        <f t="array" ref="BP23">IF($D23,SUMPRODUCT((economics!$AG$2:$AG$167=$B23)*(economics!$D$2:$D$167="process")*economics!$AI$2:$AI$167*_xlfn.NORM.DIST(BP$3,economics!$AK$2:$AK$167,economics!$AJ$2:$AJ$167,TRUE)),0)</f>
        <v>0</v>
      </c>
      <c r="BQ23" s="68">
        <f t="array" ref="BQ23">IF($D23,SUMPRODUCT((economics!$AG$2:$AG$167=$B23)*(economics!$D$2:$D$167="process")*economics!$AI$2:$AI$167*_xlfn.NORM.DIST(BQ$3,economics!$AK$2:$AK$167,economics!$AJ$2:$AJ$167,TRUE)),0)</f>
        <v>0</v>
      </c>
      <c r="BR23" s="68">
        <f t="array" ref="BR23">IF($D23,SUMPRODUCT((economics!$AG$2:$AG$167=$B23)*(economics!$D$2:$D$167="process")*economics!$AI$2:$AI$167*_xlfn.NORM.DIST(BR$3,economics!$AK$2:$AK$167,economics!$AJ$2:$AJ$167,TRUE)),0)</f>
        <v>0</v>
      </c>
      <c r="BS23" s="68">
        <f t="array" ref="BS23">IF($D23,SUMPRODUCT((economics!$AG$2:$AG$167=$B23)*(economics!$D$2:$D$167="process")*economics!$AI$2:$AI$167*_xlfn.NORM.DIST(BS$3,economics!$AK$2:$AK$167,economics!$AJ$2:$AJ$167,TRUE)),0)</f>
        <v>0</v>
      </c>
      <c r="BT23" s="68">
        <f t="array" ref="BT23">IF($D23,SUMPRODUCT((economics!$AG$2:$AG$167=$B23)*(economics!$D$2:$D$167="process")*economics!$AI$2:$AI$167*_xlfn.NORM.DIST(BT$3,economics!$AK$2:$AK$167,economics!$AJ$2:$AJ$167,TRUE)),0)</f>
        <v>0</v>
      </c>
      <c r="BU23" s="68">
        <f t="array" ref="BU23">IF($D23,SUMPRODUCT((economics!$AG$2:$AG$167=$B23)*(economics!$D$2:$D$167="process")*economics!$AI$2:$AI$167*_xlfn.NORM.DIST(BU$3,economics!$AK$2:$AK$167,economics!$AJ$2:$AJ$167,TRUE)),0)</f>
        <v>0</v>
      </c>
      <c r="BV23" s="68">
        <f t="array" ref="BV23">IF($D23,SUMPRODUCT((economics!$AG$2:$AG$167=$B23)*(economics!$D$2:$D$167="process")*economics!$AI$2:$AI$167*_xlfn.NORM.DIST(BV$3,economics!$AK$2:$AK$167,economics!$AJ$2:$AJ$167,TRUE)),0)</f>
        <v>0</v>
      </c>
      <c r="BW23" s="68">
        <f t="array" ref="BW23">IF($D23,SUMPRODUCT((economics!$AG$2:$AG$167=$B23)*(economics!$D$2:$D$167="process")*economics!$AI$2:$AI$167*_xlfn.NORM.DIST(BW$3,economics!$AK$2:$AK$167,economics!$AJ$2:$AJ$167,TRUE)),0)</f>
        <v>0</v>
      </c>
      <c r="BX23" s="68">
        <f t="array" ref="BX23">IF($D23,SUMPRODUCT((economics!$AG$2:$AG$167=$B23)*(economics!$D$2:$D$167="process")*economics!$AI$2:$AI$167*_xlfn.NORM.DIST(BX$3,economics!$AK$2:$AK$167,economics!$AJ$2:$AJ$167,TRUE)),0)</f>
        <v>0</v>
      </c>
      <c r="BY23" s="68">
        <f t="array" ref="BY23">IF($D23,SUMPRODUCT((economics!$AG$2:$AG$167=$B23)*(economics!$D$2:$D$167="process")*economics!$AI$2:$AI$167*_xlfn.NORM.DIST(BY$3,economics!$AK$2:$AK$167,economics!$AJ$2:$AJ$167,TRUE)),0)</f>
        <v>0</v>
      </c>
      <c r="BZ23" s="68">
        <f t="array" ref="BZ23">IF($D23,SUMPRODUCT((economics!$AG$2:$AG$167=$B23)*(economics!$D$2:$D$167="process")*economics!$AI$2:$AI$167*_xlfn.NORM.DIST(BZ$3,economics!$AK$2:$AK$167,economics!$AJ$2:$AJ$167,TRUE)),0)</f>
        <v>0</v>
      </c>
      <c r="CA23" s="68">
        <f t="array" ref="CA23">IF($D23,SUMPRODUCT((economics!$AG$2:$AG$167=$B23)*(economics!$D$2:$D$167="process")*economics!$AI$2:$AI$167*_xlfn.NORM.DIST(CA$3,economics!$AK$2:$AK$167,economics!$AJ$2:$AJ$167,TRUE)),0)</f>
        <v>0</v>
      </c>
      <c r="CB23" s="68">
        <f t="array" ref="CB23">IF($D23,SUMPRODUCT((economics!$AG$2:$AG$167=$B23)*(economics!$D$2:$D$167="process")*economics!$AI$2:$AI$167*_xlfn.NORM.DIST(CB$3,economics!$AK$2:$AK$167,economics!$AJ$2:$AJ$167,TRUE)),0)</f>
        <v>0</v>
      </c>
      <c r="CC23" s="68">
        <f t="array" ref="CC23">IF($D23,SUMPRODUCT((economics!$AG$2:$AG$167=$B23)*(economics!$D$2:$D$167="process")*economics!$AI$2:$AI$167*_xlfn.NORM.DIST(CC$3,economics!$AK$2:$AK$167,economics!$AJ$2:$AJ$167,TRUE)),0)</f>
        <v>0</v>
      </c>
      <c r="CD23" s="68">
        <f t="array" ref="CD23">IF($D23,SUMPRODUCT((economics!$AG$2:$AG$167=$B23)*(economics!$D$2:$D$167="process")*economics!$AI$2:$AI$167*_xlfn.NORM.DIST(CD$3,economics!$AK$2:$AK$167,economics!$AJ$2:$AJ$167,TRUE)),0)</f>
        <v>0</v>
      </c>
      <c r="CE23" s="68">
        <f t="array" ref="CE23">IF($D23,SUMPRODUCT((economics!$AG$2:$AG$167=$B23)*(economics!$D$2:$D$167="process")*economics!$AI$2:$AI$167*_xlfn.NORM.DIST(CE$3,economics!$AK$2:$AK$167,economics!$AJ$2:$AJ$167,TRUE)),0)</f>
        <v>0</v>
      </c>
      <c r="CF23" s="68">
        <f t="array" ref="CF23">IF($D23,SUMPRODUCT((economics!$AG$2:$AG$167=$B23)*(economics!$D$2:$D$167="process")*economics!$AI$2:$AI$167*_xlfn.NORM.DIST(CF$3,economics!$AK$2:$AK$167,economics!$AJ$2:$AJ$167,TRUE)),0)</f>
        <v>0</v>
      </c>
      <c r="CG23" s="68">
        <f t="array" ref="CG23">IF($D23,SUMPRODUCT((economics!$AG$2:$AG$167=$B23)*(economics!$D$2:$D$167="process")*economics!$AI$2:$AI$167*_xlfn.NORM.DIST(CG$3,economics!$AK$2:$AK$167,economics!$AJ$2:$AJ$167,TRUE)),0)</f>
        <v>0</v>
      </c>
      <c r="CH23" s="68">
        <f t="array" ref="CH23">IF($D23,SUMPRODUCT((economics!$AG$2:$AG$167=$B23)*(economics!$D$2:$D$167="process")*economics!$AI$2:$AI$167*_xlfn.NORM.DIST(CH$3,economics!$AK$2:$AK$167,economics!$AJ$2:$AJ$167,TRUE)),0)</f>
        <v>0</v>
      </c>
    </row>
    <row r="24" spans="1:86" x14ac:dyDescent="0.35">
      <c r="A24" t="str">
        <f>WHRPbI!A22</f>
        <v>nonroad vehicles 30</v>
      </c>
      <c r="B24">
        <v>30</v>
      </c>
      <c r="C24" s="68">
        <f>WHRPbI!B22</f>
        <v>3.9684210526315787E-2</v>
      </c>
      <c r="D24" t="b">
        <f>ISNUMBER(MATCH($B24,'energy base (MECS)'!$K$4:$K$9,0))</f>
        <v>0</v>
      </c>
      <c r="E24" s="68">
        <f t="array" ref="E24">IF($D24,SUMPRODUCT((economics!$AG$2:$AG$167=$B24)*(economics!$D$2:$D$167="process")*economics!$AI$2:$AI$167*_xlfn.NORM.DIST(E$3,economics!$AK$2:$AK$167,economics!$AJ$2:$AJ$167,TRUE)),0)</f>
        <v>0</v>
      </c>
      <c r="F24" s="68">
        <f t="array" ref="F24">IF($D24,SUMPRODUCT((economics!$AG$2:$AG$167=$B24)*(economics!$D$2:$D$167="process")*economics!$AI$2:$AI$167*_xlfn.NORM.DIST(F$3,economics!$AK$2:$AK$167,economics!$AJ$2:$AJ$167,TRUE)),0)</f>
        <v>0</v>
      </c>
      <c r="G24" s="68">
        <f t="array" ref="G24">IF($D24,SUMPRODUCT((economics!$AG$2:$AG$167=$B24)*(economics!$D$2:$D$167="process")*economics!$AI$2:$AI$167*_xlfn.NORM.DIST(G$3,economics!$AK$2:$AK$167,economics!$AJ$2:$AJ$167,TRUE)),0)</f>
        <v>0</v>
      </c>
      <c r="H24" s="68">
        <f t="array" ref="H24">IF($D24,SUMPRODUCT((economics!$AG$2:$AG$167=$B24)*(economics!$D$2:$D$167="process")*economics!$AI$2:$AI$167*_xlfn.NORM.DIST(H$3,economics!$AK$2:$AK$167,economics!$AJ$2:$AJ$167,TRUE)),0)</f>
        <v>0</v>
      </c>
      <c r="I24" s="68">
        <f t="array" ref="I24">IF($D24,SUMPRODUCT((economics!$AG$2:$AG$167=$B24)*(economics!$D$2:$D$167="process")*economics!$AI$2:$AI$167*_xlfn.NORM.DIST(I$3,economics!$AK$2:$AK$167,economics!$AJ$2:$AJ$167,TRUE)),0)</f>
        <v>0</v>
      </c>
      <c r="J24" s="68">
        <f t="array" ref="J24">IF($D24,SUMPRODUCT((economics!$AG$2:$AG$167=$B24)*(economics!$D$2:$D$167="process")*economics!$AI$2:$AI$167*_xlfn.NORM.DIST(J$3,economics!$AK$2:$AK$167,economics!$AJ$2:$AJ$167,TRUE)),0)</f>
        <v>0</v>
      </c>
      <c r="K24" s="68">
        <f t="array" ref="K24">IF($D24,SUMPRODUCT((economics!$AG$2:$AG$167=$B24)*(economics!$D$2:$D$167="process")*economics!$AI$2:$AI$167*_xlfn.NORM.DIST(K$3,economics!$AK$2:$AK$167,economics!$AJ$2:$AJ$167,TRUE)),0)</f>
        <v>0</v>
      </c>
      <c r="L24" s="68">
        <f t="array" ref="L24">IF($D24,SUMPRODUCT((economics!$AG$2:$AG$167=$B24)*(economics!$D$2:$D$167="process")*economics!$AI$2:$AI$167*_xlfn.NORM.DIST(L$3,economics!$AK$2:$AK$167,economics!$AJ$2:$AJ$167,TRUE)),0)</f>
        <v>0</v>
      </c>
      <c r="M24" s="68">
        <f t="array" ref="M24">IF($D24,SUMPRODUCT((economics!$AG$2:$AG$167=$B24)*(economics!$D$2:$D$167="process")*economics!$AI$2:$AI$167*_xlfn.NORM.DIST(M$3,economics!$AK$2:$AK$167,economics!$AJ$2:$AJ$167,TRUE)),0)</f>
        <v>0</v>
      </c>
      <c r="N24" s="68">
        <f t="array" ref="N24">IF($D24,SUMPRODUCT((economics!$AG$2:$AG$167=$B24)*(economics!$D$2:$D$167="process")*economics!$AI$2:$AI$167*_xlfn.NORM.DIST(N$3,economics!$AK$2:$AK$167,economics!$AJ$2:$AJ$167,TRUE)),0)</f>
        <v>0</v>
      </c>
      <c r="O24" s="68">
        <f t="array" ref="O24">IF($D24,SUMPRODUCT((economics!$AG$2:$AG$167=$B24)*(economics!$D$2:$D$167="process")*economics!$AI$2:$AI$167*_xlfn.NORM.DIST(O$3,economics!$AK$2:$AK$167,economics!$AJ$2:$AJ$167,TRUE)),0)</f>
        <v>0</v>
      </c>
      <c r="P24" s="68">
        <f t="array" ref="P24">IF($D24,SUMPRODUCT((economics!$AG$2:$AG$167=$B24)*(economics!$D$2:$D$167="process")*economics!$AI$2:$AI$167*_xlfn.NORM.DIST(P$3,economics!$AK$2:$AK$167,economics!$AJ$2:$AJ$167,TRUE)),0)</f>
        <v>0</v>
      </c>
      <c r="Q24" s="68">
        <f t="array" ref="Q24">IF($D24,SUMPRODUCT((economics!$AG$2:$AG$167=$B24)*(economics!$D$2:$D$167="process")*economics!$AI$2:$AI$167*_xlfn.NORM.DIST(Q$3,economics!$AK$2:$AK$167,economics!$AJ$2:$AJ$167,TRUE)),0)</f>
        <v>0</v>
      </c>
      <c r="R24" s="68">
        <f t="array" ref="R24">IF($D24,SUMPRODUCT((economics!$AG$2:$AG$167=$B24)*(economics!$D$2:$D$167="process")*economics!$AI$2:$AI$167*_xlfn.NORM.DIST(R$3,economics!$AK$2:$AK$167,economics!$AJ$2:$AJ$167,TRUE)),0)</f>
        <v>0</v>
      </c>
      <c r="S24" s="68">
        <f t="array" ref="S24">IF($D24,SUMPRODUCT((economics!$AG$2:$AG$167=$B24)*(economics!$D$2:$D$167="process")*economics!$AI$2:$AI$167*_xlfn.NORM.DIST(S$3,economics!$AK$2:$AK$167,economics!$AJ$2:$AJ$167,TRUE)),0)</f>
        <v>0</v>
      </c>
      <c r="T24" s="68">
        <f t="array" ref="T24">IF($D24,SUMPRODUCT((economics!$AG$2:$AG$167=$B24)*(economics!$D$2:$D$167="process")*economics!$AI$2:$AI$167*_xlfn.NORM.DIST(T$3,economics!$AK$2:$AK$167,economics!$AJ$2:$AJ$167,TRUE)),0)</f>
        <v>0</v>
      </c>
      <c r="U24" s="68">
        <f t="array" ref="U24">IF($D24,SUMPRODUCT((economics!$AG$2:$AG$167=$B24)*(economics!$D$2:$D$167="process")*economics!$AI$2:$AI$167*_xlfn.NORM.DIST(U$3,economics!$AK$2:$AK$167,economics!$AJ$2:$AJ$167,TRUE)),0)</f>
        <v>0</v>
      </c>
      <c r="V24" s="68">
        <f t="array" ref="V24">IF($D24,SUMPRODUCT((economics!$AG$2:$AG$167=$B24)*(economics!$D$2:$D$167="process")*economics!$AI$2:$AI$167*_xlfn.NORM.DIST(V$3,economics!$AK$2:$AK$167,economics!$AJ$2:$AJ$167,TRUE)),0)</f>
        <v>0</v>
      </c>
      <c r="W24" s="68">
        <f t="array" ref="W24">IF($D24,SUMPRODUCT((economics!$AG$2:$AG$167=$B24)*(economics!$D$2:$D$167="process")*economics!$AI$2:$AI$167*_xlfn.NORM.DIST(W$3,economics!$AK$2:$AK$167,economics!$AJ$2:$AJ$167,TRUE)),0)</f>
        <v>0</v>
      </c>
      <c r="X24" s="68">
        <f t="array" ref="X24">IF($D24,SUMPRODUCT((economics!$AG$2:$AG$167=$B24)*(economics!$D$2:$D$167="process")*economics!$AI$2:$AI$167*_xlfn.NORM.DIST(X$3,economics!$AK$2:$AK$167,economics!$AJ$2:$AJ$167,TRUE)),0)</f>
        <v>0</v>
      </c>
      <c r="Y24" s="68">
        <f t="array" ref="Y24">IF($D24,SUMPRODUCT((economics!$AG$2:$AG$167=$B24)*(economics!$D$2:$D$167="process")*economics!$AI$2:$AI$167*_xlfn.NORM.DIST(Y$3,economics!$AK$2:$AK$167,economics!$AJ$2:$AJ$167,TRUE)),0)</f>
        <v>0</v>
      </c>
      <c r="Z24" s="68">
        <f t="array" ref="Z24">IF($D24,SUMPRODUCT((economics!$AG$2:$AG$167=$B24)*(economics!$D$2:$D$167="process")*economics!$AI$2:$AI$167*_xlfn.NORM.DIST(Z$3,economics!$AK$2:$AK$167,economics!$AJ$2:$AJ$167,TRUE)),0)</f>
        <v>0</v>
      </c>
      <c r="AA24" s="68">
        <f t="array" ref="AA24">IF($D24,SUMPRODUCT((economics!$AG$2:$AG$167=$B24)*(economics!$D$2:$D$167="process")*economics!$AI$2:$AI$167*_xlfn.NORM.DIST(AA$3,economics!$AK$2:$AK$167,economics!$AJ$2:$AJ$167,TRUE)),0)</f>
        <v>0</v>
      </c>
      <c r="AB24" s="68">
        <f t="array" ref="AB24">IF($D24,SUMPRODUCT((economics!$AG$2:$AG$167=$B24)*(economics!$D$2:$D$167="process")*economics!$AI$2:$AI$167*_xlfn.NORM.DIST(AB$3,economics!$AK$2:$AK$167,economics!$AJ$2:$AJ$167,TRUE)),0)</f>
        <v>0</v>
      </c>
      <c r="AC24" s="68">
        <f t="array" ref="AC24">IF($D24,SUMPRODUCT((economics!$AG$2:$AG$167=$B24)*(economics!$D$2:$D$167="process")*economics!$AI$2:$AI$167*_xlfn.NORM.DIST(AC$3,economics!$AK$2:$AK$167,economics!$AJ$2:$AJ$167,TRUE)),0)</f>
        <v>0</v>
      </c>
      <c r="AD24" s="68">
        <f t="array" ref="AD24">IF($D24,SUMPRODUCT((economics!$AG$2:$AG$167=$B24)*(economics!$D$2:$D$167="process")*economics!$AI$2:$AI$167*_xlfn.NORM.DIST(AD$3,economics!$AK$2:$AK$167,economics!$AJ$2:$AJ$167,TRUE)),0)</f>
        <v>0</v>
      </c>
      <c r="AE24" s="68">
        <f t="array" ref="AE24">IF($D24,SUMPRODUCT((economics!$AG$2:$AG$167=$B24)*(economics!$D$2:$D$167="process")*economics!$AI$2:$AI$167*_xlfn.NORM.DIST(AE$3,economics!$AK$2:$AK$167,economics!$AJ$2:$AJ$167,TRUE)),0)</f>
        <v>0</v>
      </c>
      <c r="AF24" s="68">
        <f t="array" ref="AF24">IF($D24,SUMPRODUCT((economics!$AG$2:$AG$167=$B24)*(economics!$D$2:$D$167="process")*economics!$AI$2:$AI$167*_xlfn.NORM.DIST(AF$3,economics!$AK$2:$AK$167,economics!$AJ$2:$AJ$167,TRUE)),0)</f>
        <v>0</v>
      </c>
      <c r="AG24" s="68">
        <f t="array" ref="AG24">IF($D24,SUMPRODUCT((economics!$AG$2:$AG$167=$B24)*(economics!$D$2:$D$167="process")*economics!$AI$2:$AI$167*_xlfn.NORM.DIST(AG$3,economics!$AK$2:$AK$167,economics!$AJ$2:$AJ$167,TRUE)),0)</f>
        <v>0</v>
      </c>
      <c r="AH24" s="68">
        <f t="array" ref="AH24">IF($D24,SUMPRODUCT((economics!$AG$2:$AG$167=$B24)*(economics!$D$2:$D$167="process")*economics!$AI$2:$AI$167*_xlfn.NORM.DIST(AH$3,economics!$AK$2:$AK$167,economics!$AJ$2:$AJ$167,TRUE)),0)</f>
        <v>0</v>
      </c>
      <c r="AI24" s="68">
        <f t="array" ref="AI24">IF($D24,SUMPRODUCT((economics!$AG$2:$AG$167=$B24)*(economics!$D$2:$D$167="process")*economics!$AI$2:$AI$167*_xlfn.NORM.DIST(AI$3,economics!$AK$2:$AK$167,economics!$AJ$2:$AJ$167,TRUE)),0)</f>
        <v>0</v>
      </c>
      <c r="AJ24" s="68">
        <f t="array" ref="AJ24">IF($D24,SUMPRODUCT((economics!$AG$2:$AG$167=$B24)*(economics!$D$2:$D$167="process")*economics!$AI$2:$AI$167*_xlfn.NORM.DIST(AJ$3,economics!$AK$2:$AK$167,economics!$AJ$2:$AJ$167,TRUE)),0)</f>
        <v>0</v>
      </c>
      <c r="AK24" s="68">
        <f t="array" ref="AK24">IF($D24,SUMPRODUCT((economics!$AG$2:$AG$167=$B24)*(economics!$D$2:$D$167="process")*economics!$AI$2:$AI$167*_xlfn.NORM.DIST(AK$3,economics!$AK$2:$AK$167,economics!$AJ$2:$AJ$167,TRUE)),0)</f>
        <v>0</v>
      </c>
      <c r="AL24" s="68">
        <f t="array" ref="AL24">IF($D24,SUMPRODUCT((economics!$AG$2:$AG$167=$B24)*(economics!$D$2:$D$167="process")*economics!$AI$2:$AI$167*_xlfn.NORM.DIST(AL$3,economics!$AK$2:$AK$167,economics!$AJ$2:$AJ$167,TRUE)),0)</f>
        <v>0</v>
      </c>
      <c r="AM24" s="68">
        <f t="array" ref="AM24">IF($D24,SUMPRODUCT((economics!$AG$2:$AG$167=$B24)*(economics!$D$2:$D$167="process")*economics!$AI$2:$AI$167*_xlfn.NORM.DIST(AM$3,economics!$AK$2:$AK$167,economics!$AJ$2:$AJ$167,TRUE)),0)</f>
        <v>0</v>
      </c>
      <c r="AN24" s="68">
        <f t="array" ref="AN24">IF($D24,SUMPRODUCT((economics!$AG$2:$AG$167=$B24)*(economics!$D$2:$D$167="process")*economics!$AI$2:$AI$167*_xlfn.NORM.DIST(AN$3,economics!$AK$2:$AK$167,economics!$AJ$2:$AJ$167,TRUE)),0)</f>
        <v>0</v>
      </c>
      <c r="AO24" s="68">
        <f t="array" ref="AO24">IF($D24,SUMPRODUCT((economics!$AG$2:$AG$167=$B24)*(economics!$D$2:$D$167="process")*economics!$AI$2:$AI$167*_xlfn.NORM.DIST(AO$3,economics!$AK$2:$AK$167,economics!$AJ$2:$AJ$167,TRUE)),0)</f>
        <v>0</v>
      </c>
      <c r="AP24" s="68">
        <f t="array" ref="AP24">IF($D24,SUMPRODUCT((economics!$AG$2:$AG$167=$B24)*(economics!$D$2:$D$167="process")*economics!$AI$2:$AI$167*_xlfn.NORM.DIST(AP$3,economics!$AK$2:$AK$167,economics!$AJ$2:$AJ$167,TRUE)),0)</f>
        <v>0</v>
      </c>
      <c r="AQ24" s="68">
        <f t="array" ref="AQ24">IF($D24,SUMPRODUCT((economics!$AG$2:$AG$167=$B24)*(economics!$D$2:$D$167="process")*economics!$AI$2:$AI$167*_xlfn.NORM.DIST(AQ$3,economics!$AK$2:$AK$167,economics!$AJ$2:$AJ$167,TRUE)),0)</f>
        <v>0</v>
      </c>
      <c r="AR24" s="68">
        <f t="array" ref="AR24">IF($D24,SUMPRODUCT((economics!$AG$2:$AG$167=$B24)*(economics!$D$2:$D$167="process")*economics!$AI$2:$AI$167*_xlfn.NORM.DIST(AR$3,economics!$AK$2:$AK$167,economics!$AJ$2:$AJ$167,TRUE)),0)</f>
        <v>0</v>
      </c>
      <c r="AS24" s="68">
        <f t="array" ref="AS24">IF($D24,SUMPRODUCT((economics!$AG$2:$AG$167=$B24)*(economics!$D$2:$D$167="process")*economics!$AI$2:$AI$167*_xlfn.NORM.DIST(AS$3,economics!$AK$2:$AK$167,economics!$AJ$2:$AJ$167,TRUE)),0)</f>
        <v>0</v>
      </c>
      <c r="AT24" s="68">
        <f t="array" ref="AT24">IF($D24,SUMPRODUCT((economics!$AG$2:$AG$167=$B24)*(economics!$D$2:$D$167="process")*economics!$AI$2:$AI$167*_xlfn.NORM.DIST(AT$3,economics!$AK$2:$AK$167,economics!$AJ$2:$AJ$167,TRUE)),0)</f>
        <v>0</v>
      </c>
      <c r="AU24" s="68">
        <f t="array" ref="AU24">IF($D24,SUMPRODUCT((economics!$AG$2:$AG$167=$B24)*(economics!$D$2:$D$167="process")*economics!$AI$2:$AI$167*_xlfn.NORM.DIST(AU$3,economics!$AK$2:$AK$167,economics!$AJ$2:$AJ$167,TRUE)),0)</f>
        <v>0</v>
      </c>
      <c r="AV24" s="68">
        <f t="array" ref="AV24">IF($D24,SUMPRODUCT((economics!$AG$2:$AG$167=$B24)*(economics!$D$2:$D$167="process")*economics!$AI$2:$AI$167*_xlfn.NORM.DIST(AV$3,economics!$AK$2:$AK$167,economics!$AJ$2:$AJ$167,TRUE)),0)</f>
        <v>0</v>
      </c>
      <c r="AW24" s="68">
        <f t="array" ref="AW24">IF($D24,SUMPRODUCT((economics!$AG$2:$AG$167=$B24)*(economics!$D$2:$D$167="process")*economics!$AI$2:$AI$167*_xlfn.NORM.DIST(AW$3,economics!$AK$2:$AK$167,economics!$AJ$2:$AJ$167,TRUE)),0)</f>
        <v>0</v>
      </c>
      <c r="AX24" s="68">
        <f t="array" ref="AX24">IF($D24,SUMPRODUCT((economics!$AG$2:$AG$167=$B24)*(economics!$D$2:$D$167="process")*economics!$AI$2:$AI$167*_xlfn.NORM.DIST(AX$3,economics!$AK$2:$AK$167,economics!$AJ$2:$AJ$167,TRUE)),0)</f>
        <v>0</v>
      </c>
      <c r="AY24" s="68">
        <f t="array" ref="AY24">IF($D24,SUMPRODUCT((economics!$AG$2:$AG$167=$B24)*(economics!$D$2:$D$167="process")*economics!$AI$2:$AI$167*_xlfn.NORM.DIST(AY$3,economics!$AK$2:$AK$167,economics!$AJ$2:$AJ$167,TRUE)),0)</f>
        <v>0</v>
      </c>
      <c r="AZ24" s="68">
        <f t="array" ref="AZ24">IF($D24,SUMPRODUCT((economics!$AG$2:$AG$167=$B24)*(economics!$D$2:$D$167="process")*economics!$AI$2:$AI$167*_xlfn.NORM.DIST(AZ$3,economics!$AK$2:$AK$167,economics!$AJ$2:$AJ$167,TRUE)),0)</f>
        <v>0</v>
      </c>
      <c r="BA24" s="68">
        <f t="array" ref="BA24">IF($D24,SUMPRODUCT((economics!$AG$2:$AG$167=$B24)*(economics!$D$2:$D$167="process")*economics!$AI$2:$AI$167*_xlfn.NORM.DIST(BA$3,economics!$AK$2:$AK$167,economics!$AJ$2:$AJ$167,TRUE)),0)</f>
        <v>0</v>
      </c>
      <c r="BB24" s="68">
        <f t="array" ref="BB24">IF($D24,SUMPRODUCT((economics!$AG$2:$AG$167=$B24)*(economics!$D$2:$D$167="process")*economics!$AI$2:$AI$167*_xlfn.NORM.DIST(BB$3,economics!$AK$2:$AK$167,economics!$AJ$2:$AJ$167,TRUE)),0)</f>
        <v>0</v>
      </c>
      <c r="BC24" s="68">
        <f t="array" ref="BC24">IF($D24,SUMPRODUCT((economics!$AG$2:$AG$167=$B24)*(economics!$D$2:$D$167="process")*economics!$AI$2:$AI$167*_xlfn.NORM.DIST(BC$3,economics!$AK$2:$AK$167,economics!$AJ$2:$AJ$167,TRUE)),0)</f>
        <v>0</v>
      </c>
      <c r="BD24" s="68">
        <f t="array" ref="BD24">IF($D24,SUMPRODUCT((economics!$AG$2:$AG$167=$B24)*(economics!$D$2:$D$167="process")*economics!$AI$2:$AI$167*_xlfn.NORM.DIST(BD$3,economics!$AK$2:$AK$167,economics!$AJ$2:$AJ$167,TRUE)),0)</f>
        <v>0</v>
      </c>
      <c r="BE24" s="68">
        <f t="array" ref="BE24">IF($D24,SUMPRODUCT((economics!$AG$2:$AG$167=$B24)*(economics!$D$2:$D$167="process")*economics!$AI$2:$AI$167*_xlfn.NORM.DIST(BE$3,economics!$AK$2:$AK$167,economics!$AJ$2:$AJ$167,TRUE)),0)</f>
        <v>0</v>
      </c>
      <c r="BF24" s="68">
        <f t="array" ref="BF24">IF($D24,SUMPRODUCT((economics!$AG$2:$AG$167=$B24)*(economics!$D$2:$D$167="process")*economics!$AI$2:$AI$167*_xlfn.NORM.DIST(BF$3,economics!$AK$2:$AK$167,economics!$AJ$2:$AJ$167,TRUE)),0)</f>
        <v>0</v>
      </c>
      <c r="BG24" s="68">
        <f t="array" ref="BG24">IF($D24,SUMPRODUCT((economics!$AG$2:$AG$167=$B24)*(economics!$D$2:$D$167="process")*economics!$AI$2:$AI$167*_xlfn.NORM.DIST(BG$3,economics!$AK$2:$AK$167,economics!$AJ$2:$AJ$167,TRUE)),0)</f>
        <v>0</v>
      </c>
      <c r="BH24" s="68">
        <f t="array" ref="BH24">IF($D24,SUMPRODUCT((economics!$AG$2:$AG$167=$B24)*(economics!$D$2:$D$167="process")*economics!$AI$2:$AI$167*_xlfn.NORM.DIST(BH$3,economics!$AK$2:$AK$167,economics!$AJ$2:$AJ$167,TRUE)),0)</f>
        <v>0</v>
      </c>
      <c r="BI24" s="68">
        <f t="array" ref="BI24">IF($D24,SUMPRODUCT((economics!$AG$2:$AG$167=$B24)*(economics!$D$2:$D$167="process")*economics!$AI$2:$AI$167*_xlfn.NORM.DIST(BI$3,economics!$AK$2:$AK$167,economics!$AJ$2:$AJ$167,TRUE)),0)</f>
        <v>0</v>
      </c>
      <c r="BJ24" s="68">
        <f t="array" ref="BJ24">IF($D24,SUMPRODUCT((economics!$AG$2:$AG$167=$B24)*(economics!$D$2:$D$167="process")*economics!$AI$2:$AI$167*_xlfn.NORM.DIST(BJ$3,economics!$AK$2:$AK$167,economics!$AJ$2:$AJ$167,TRUE)),0)</f>
        <v>0</v>
      </c>
      <c r="BK24" s="68">
        <f t="array" ref="BK24">IF($D24,SUMPRODUCT((economics!$AG$2:$AG$167=$B24)*(economics!$D$2:$D$167="process")*economics!$AI$2:$AI$167*_xlfn.NORM.DIST(BK$3,economics!$AK$2:$AK$167,economics!$AJ$2:$AJ$167,TRUE)),0)</f>
        <v>0</v>
      </c>
      <c r="BL24" s="68">
        <f t="array" ref="BL24">IF($D24,SUMPRODUCT((economics!$AG$2:$AG$167=$B24)*(economics!$D$2:$D$167="process")*economics!$AI$2:$AI$167*_xlfn.NORM.DIST(BL$3,economics!$AK$2:$AK$167,economics!$AJ$2:$AJ$167,TRUE)),0)</f>
        <v>0</v>
      </c>
      <c r="BM24" s="68">
        <f t="array" ref="BM24">IF($D24,SUMPRODUCT((economics!$AG$2:$AG$167=$B24)*(economics!$D$2:$D$167="process")*economics!$AI$2:$AI$167*_xlfn.NORM.DIST(BM$3,economics!$AK$2:$AK$167,economics!$AJ$2:$AJ$167,TRUE)),0)</f>
        <v>0</v>
      </c>
      <c r="BN24" s="68">
        <f t="array" ref="BN24">IF($D24,SUMPRODUCT((economics!$AG$2:$AG$167=$B24)*(economics!$D$2:$D$167="process")*economics!$AI$2:$AI$167*_xlfn.NORM.DIST(BN$3,economics!$AK$2:$AK$167,economics!$AJ$2:$AJ$167,TRUE)),0)</f>
        <v>0</v>
      </c>
      <c r="BO24" s="68">
        <f t="array" ref="BO24">IF($D24,SUMPRODUCT((economics!$AG$2:$AG$167=$B24)*(economics!$D$2:$D$167="process")*economics!$AI$2:$AI$167*_xlfn.NORM.DIST(BO$3,economics!$AK$2:$AK$167,economics!$AJ$2:$AJ$167,TRUE)),0)</f>
        <v>0</v>
      </c>
      <c r="BP24" s="68">
        <f t="array" ref="BP24">IF($D24,SUMPRODUCT((economics!$AG$2:$AG$167=$B24)*(economics!$D$2:$D$167="process")*economics!$AI$2:$AI$167*_xlfn.NORM.DIST(BP$3,economics!$AK$2:$AK$167,economics!$AJ$2:$AJ$167,TRUE)),0)</f>
        <v>0</v>
      </c>
      <c r="BQ24" s="68">
        <f t="array" ref="BQ24">IF($D24,SUMPRODUCT((economics!$AG$2:$AG$167=$B24)*(economics!$D$2:$D$167="process")*economics!$AI$2:$AI$167*_xlfn.NORM.DIST(BQ$3,economics!$AK$2:$AK$167,economics!$AJ$2:$AJ$167,TRUE)),0)</f>
        <v>0</v>
      </c>
      <c r="BR24" s="68">
        <f t="array" ref="BR24">IF($D24,SUMPRODUCT((economics!$AG$2:$AG$167=$B24)*(economics!$D$2:$D$167="process")*economics!$AI$2:$AI$167*_xlfn.NORM.DIST(BR$3,economics!$AK$2:$AK$167,economics!$AJ$2:$AJ$167,TRUE)),0)</f>
        <v>0</v>
      </c>
      <c r="BS24" s="68">
        <f t="array" ref="BS24">IF($D24,SUMPRODUCT((economics!$AG$2:$AG$167=$B24)*(economics!$D$2:$D$167="process")*economics!$AI$2:$AI$167*_xlfn.NORM.DIST(BS$3,economics!$AK$2:$AK$167,economics!$AJ$2:$AJ$167,TRUE)),0)</f>
        <v>0</v>
      </c>
      <c r="BT24" s="68">
        <f t="array" ref="BT24">IF($D24,SUMPRODUCT((economics!$AG$2:$AG$167=$B24)*(economics!$D$2:$D$167="process")*economics!$AI$2:$AI$167*_xlfn.NORM.DIST(BT$3,economics!$AK$2:$AK$167,economics!$AJ$2:$AJ$167,TRUE)),0)</f>
        <v>0</v>
      </c>
      <c r="BU24" s="68">
        <f t="array" ref="BU24">IF($D24,SUMPRODUCT((economics!$AG$2:$AG$167=$B24)*(economics!$D$2:$D$167="process")*economics!$AI$2:$AI$167*_xlfn.NORM.DIST(BU$3,economics!$AK$2:$AK$167,economics!$AJ$2:$AJ$167,TRUE)),0)</f>
        <v>0</v>
      </c>
      <c r="BV24" s="68">
        <f t="array" ref="BV24">IF($D24,SUMPRODUCT((economics!$AG$2:$AG$167=$B24)*(economics!$D$2:$D$167="process")*economics!$AI$2:$AI$167*_xlfn.NORM.DIST(BV$3,economics!$AK$2:$AK$167,economics!$AJ$2:$AJ$167,TRUE)),0)</f>
        <v>0</v>
      </c>
      <c r="BW24" s="68">
        <f t="array" ref="BW24">IF($D24,SUMPRODUCT((economics!$AG$2:$AG$167=$B24)*(economics!$D$2:$D$167="process")*economics!$AI$2:$AI$167*_xlfn.NORM.DIST(BW$3,economics!$AK$2:$AK$167,economics!$AJ$2:$AJ$167,TRUE)),0)</f>
        <v>0</v>
      </c>
      <c r="BX24" s="68">
        <f t="array" ref="BX24">IF($D24,SUMPRODUCT((economics!$AG$2:$AG$167=$B24)*(economics!$D$2:$D$167="process")*economics!$AI$2:$AI$167*_xlfn.NORM.DIST(BX$3,economics!$AK$2:$AK$167,economics!$AJ$2:$AJ$167,TRUE)),0)</f>
        <v>0</v>
      </c>
      <c r="BY24" s="68">
        <f t="array" ref="BY24">IF($D24,SUMPRODUCT((economics!$AG$2:$AG$167=$B24)*(economics!$D$2:$D$167="process")*economics!$AI$2:$AI$167*_xlfn.NORM.DIST(BY$3,economics!$AK$2:$AK$167,economics!$AJ$2:$AJ$167,TRUE)),0)</f>
        <v>0</v>
      </c>
      <c r="BZ24" s="68">
        <f t="array" ref="BZ24">IF($D24,SUMPRODUCT((economics!$AG$2:$AG$167=$B24)*(economics!$D$2:$D$167="process")*economics!$AI$2:$AI$167*_xlfn.NORM.DIST(BZ$3,economics!$AK$2:$AK$167,economics!$AJ$2:$AJ$167,TRUE)),0)</f>
        <v>0</v>
      </c>
      <c r="CA24" s="68">
        <f t="array" ref="CA24">IF($D24,SUMPRODUCT((economics!$AG$2:$AG$167=$B24)*(economics!$D$2:$D$167="process")*economics!$AI$2:$AI$167*_xlfn.NORM.DIST(CA$3,economics!$AK$2:$AK$167,economics!$AJ$2:$AJ$167,TRUE)),0)</f>
        <v>0</v>
      </c>
      <c r="CB24" s="68">
        <f t="array" ref="CB24">IF($D24,SUMPRODUCT((economics!$AG$2:$AG$167=$B24)*(economics!$D$2:$D$167="process")*economics!$AI$2:$AI$167*_xlfn.NORM.DIST(CB$3,economics!$AK$2:$AK$167,economics!$AJ$2:$AJ$167,TRUE)),0)</f>
        <v>0</v>
      </c>
      <c r="CC24" s="68">
        <f t="array" ref="CC24">IF($D24,SUMPRODUCT((economics!$AG$2:$AG$167=$B24)*(economics!$D$2:$D$167="process")*economics!$AI$2:$AI$167*_xlfn.NORM.DIST(CC$3,economics!$AK$2:$AK$167,economics!$AJ$2:$AJ$167,TRUE)),0)</f>
        <v>0</v>
      </c>
      <c r="CD24" s="68">
        <f t="array" ref="CD24">IF($D24,SUMPRODUCT((economics!$AG$2:$AG$167=$B24)*(economics!$D$2:$D$167="process")*economics!$AI$2:$AI$167*_xlfn.NORM.DIST(CD$3,economics!$AK$2:$AK$167,economics!$AJ$2:$AJ$167,TRUE)),0)</f>
        <v>0</v>
      </c>
      <c r="CE24" s="68">
        <f t="array" ref="CE24">IF($D24,SUMPRODUCT((economics!$AG$2:$AG$167=$B24)*(economics!$D$2:$D$167="process")*economics!$AI$2:$AI$167*_xlfn.NORM.DIST(CE$3,economics!$AK$2:$AK$167,economics!$AJ$2:$AJ$167,TRUE)),0)</f>
        <v>0</v>
      </c>
      <c r="CF24" s="68">
        <f t="array" ref="CF24">IF($D24,SUMPRODUCT((economics!$AG$2:$AG$167=$B24)*(economics!$D$2:$D$167="process")*economics!$AI$2:$AI$167*_xlfn.NORM.DIST(CF$3,economics!$AK$2:$AK$167,economics!$AJ$2:$AJ$167,TRUE)),0)</f>
        <v>0</v>
      </c>
      <c r="CG24" s="68">
        <f t="array" ref="CG24">IF($D24,SUMPRODUCT((economics!$AG$2:$AG$167=$B24)*(economics!$D$2:$D$167="process")*economics!$AI$2:$AI$167*_xlfn.NORM.DIST(CG$3,economics!$AK$2:$AK$167,economics!$AJ$2:$AJ$167,TRUE)),0)</f>
        <v>0</v>
      </c>
      <c r="CH24" s="68">
        <f t="array" ref="CH24">IF($D24,SUMPRODUCT((economics!$AG$2:$AG$167=$B24)*(economics!$D$2:$D$167="process")*economics!$AI$2:$AI$167*_xlfn.NORM.DIST(CH$3,economics!$AK$2:$AK$167,economics!$AJ$2:$AJ$167,TRUE)),0)</f>
        <v>0</v>
      </c>
    </row>
    <row r="25" spans="1:86" x14ac:dyDescent="0.35">
      <c r="A25" t="str">
        <f>WHRPbI!A23</f>
        <v>other manufacturing 31T33</v>
      </c>
      <c r="B25" t="s">
        <v>764</v>
      </c>
      <c r="C25" s="68">
        <f>WHRPbI!B23</f>
        <v>9.7254807692307696E-2</v>
      </c>
      <c r="D25" t="b">
        <f>ISNUMBER(MATCH($B25,'energy base (MECS)'!$K$4:$K$9,0))</f>
        <v>0</v>
      </c>
      <c r="E25" s="68">
        <f t="array" ref="E25">IF($D25,SUMPRODUCT((economics!$AG$2:$AG$167=$B25)*(economics!$D$2:$D$167="process")*economics!$AI$2:$AI$167*_xlfn.NORM.DIST(E$3,economics!$AK$2:$AK$167,economics!$AJ$2:$AJ$167,TRUE)),0)</f>
        <v>0</v>
      </c>
      <c r="F25" s="68">
        <f t="array" ref="F25">IF($D25,SUMPRODUCT((economics!$AG$2:$AG$167=$B25)*(economics!$D$2:$D$167="process")*economics!$AI$2:$AI$167*_xlfn.NORM.DIST(F$3,economics!$AK$2:$AK$167,economics!$AJ$2:$AJ$167,TRUE)),0)</f>
        <v>0</v>
      </c>
      <c r="G25" s="68">
        <f t="array" ref="G25">IF($D25,SUMPRODUCT((economics!$AG$2:$AG$167=$B25)*(economics!$D$2:$D$167="process")*economics!$AI$2:$AI$167*_xlfn.NORM.DIST(G$3,economics!$AK$2:$AK$167,economics!$AJ$2:$AJ$167,TRUE)),0)</f>
        <v>0</v>
      </c>
      <c r="H25" s="68">
        <f t="array" ref="H25">IF($D25,SUMPRODUCT((economics!$AG$2:$AG$167=$B25)*(economics!$D$2:$D$167="process")*economics!$AI$2:$AI$167*_xlfn.NORM.DIST(H$3,economics!$AK$2:$AK$167,economics!$AJ$2:$AJ$167,TRUE)),0)</f>
        <v>0</v>
      </c>
      <c r="I25" s="68">
        <f t="array" ref="I25">IF($D25,SUMPRODUCT((economics!$AG$2:$AG$167=$B25)*(economics!$D$2:$D$167="process")*economics!$AI$2:$AI$167*_xlfn.NORM.DIST(I$3,economics!$AK$2:$AK$167,economics!$AJ$2:$AJ$167,TRUE)),0)</f>
        <v>0</v>
      </c>
      <c r="J25" s="68">
        <f t="array" ref="J25">IF($D25,SUMPRODUCT((economics!$AG$2:$AG$167=$B25)*(economics!$D$2:$D$167="process")*economics!$AI$2:$AI$167*_xlfn.NORM.DIST(J$3,economics!$AK$2:$AK$167,economics!$AJ$2:$AJ$167,TRUE)),0)</f>
        <v>0</v>
      </c>
      <c r="K25" s="68">
        <f t="array" ref="K25">IF($D25,SUMPRODUCT((economics!$AG$2:$AG$167=$B25)*(economics!$D$2:$D$167="process")*economics!$AI$2:$AI$167*_xlfn.NORM.DIST(K$3,economics!$AK$2:$AK$167,economics!$AJ$2:$AJ$167,TRUE)),0)</f>
        <v>0</v>
      </c>
      <c r="L25" s="68">
        <f t="array" ref="L25">IF($D25,SUMPRODUCT((economics!$AG$2:$AG$167=$B25)*(economics!$D$2:$D$167="process")*economics!$AI$2:$AI$167*_xlfn.NORM.DIST(L$3,economics!$AK$2:$AK$167,economics!$AJ$2:$AJ$167,TRUE)),0)</f>
        <v>0</v>
      </c>
      <c r="M25" s="68">
        <f t="array" ref="M25">IF($D25,SUMPRODUCT((economics!$AG$2:$AG$167=$B25)*(economics!$D$2:$D$167="process")*economics!$AI$2:$AI$167*_xlfn.NORM.DIST(M$3,economics!$AK$2:$AK$167,economics!$AJ$2:$AJ$167,TRUE)),0)</f>
        <v>0</v>
      </c>
      <c r="N25" s="68">
        <f t="array" ref="N25">IF($D25,SUMPRODUCT((economics!$AG$2:$AG$167=$B25)*(economics!$D$2:$D$167="process")*economics!$AI$2:$AI$167*_xlfn.NORM.DIST(N$3,economics!$AK$2:$AK$167,economics!$AJ$2:$AJ$167,TRUE)),0)</f>
        <v>0</v>
      </c>
      <c r="O25" s="68">
        <f t="array" ref="O25">IF($D25,SUMPRODUCT((economics!$AG$2:$AG$167=$B25)*(economics!$D$2:$D$167="process")*economics!$AI$2:$AI$167*_xlfn.NORM.DIST(O$3,economics!$AK$2:$AK$167,economics!$AJ$2:$AJ$167,TRUE)),0)</f>
        <v>0</v>
      </c>
      <c r="P25" s="68">
        <f t="array" ref="P25">IF($D25,SUMPRODUCT((economics!$AG$2:$AG$167=$B25)*(economics!$D$2:$D$167="process")*economics!$AI$2:$AI$167*_xlfn.NORM.DIST(P$3,economics!$AK$2:$AK$167,economics!$AJ$2:$AJ$167,TRUE)),0)</f>
        <v>0</v>
      </c>
      <c r="Q25" s="68">
        <f t="array" ref="Q25">IF($D25,SUMPRODUCT((economics!$AG$2:$AG$167=$B25)*(economics!$D$2:$D$167="process")*economics!$AI$2:$AI$167*_xlfn.NORM.DIST(Q$3,economics!$AK$2:$AK$167,economics!$AJ$2:$AJ$167,TRUE)),0)</f>
        <v>0</v>
      </c>
      <c r="R25" s="68">
        <f t="array" ref="R25">IF($D25,SUMPRODUCT((economics!$AG$2:$AG$167=$B25)*(economics!$D$2:$D$167="process")*economics!$AI$2:$AI$167*_xlfn.NORM.DIST(R$3,economics!$AK$2:$AK$167,economics!$AJ$2:$AJ$167,TRUE)),0)</f>
        <v>0</v>
      </c>
      <c r="S25" s="68">
        <f t="array" ref="S25">IF($D25,SUMPRODUCT((economics!$AG$2:$AG$167=$B25)*(economics!$D$2:$D$167="process")*economics!$AI$2:$AI$167*_xlfn.NORM.DIST(S$3,economics!$AK$2:$AK$167,economics!$AJ$2:$AJ$167,TRUE)),0)</f>
        <v>0</v>
      </c>
      <c r="T25" s="68">
        <f t="array" ref="T25">IF($D25,SUMPRODUCT((economics!$AG$2:$AG$167=$B25)*(economics!$D$2:$D$167="process")*economics!$AI$2:$AI$167*_xlfn.NORM.DIST(T$3,economics!$AK$2:$AK$167,economics!$AJ$2:$AJ$167,TRUE)),0)</f>
        <v>0</v>
      </c>
      <c r="U25" s="68">
        <f t="array" ref="U25">IF($D25,SUMPRODUCT((economics!$AG$2:$AG$167=$B25)*(economics!$D$2:$D$167="process")*economics!$AI$2:$AI$167*_xlfn.NORM.DIST(U$3,economics!$AK$2:$AK$167,economics!$AJ$2:$AJ$167,TRUE)),0)</f>
        <v>0</v>
      </c>
      <c r="V25" s="68">
        <f t="array" ref="V25">IF($D25,SUMPRODUCT((economics!$AG$2:$AG$167=$B25)*(economics!$D$2:$D$167="process")*economics!$AI$2:$AI$167*_xlfn.NORM.DIST(V$3,economics!$AK$2:$AK$167,economics!$AJ$2:$AJ$167,TRUE)),0)</f>
        <v>0</v>
      </c>
      <c r="W25" s="68">
        <f t="array" ref="W25">IF($D25,SUMPRODUCT((economics!$AG$2:$AG$167=$B25)*(economics!$D$2:$D$167="process")*economics!$AI$2:$AI$167*_xlfn.NORM.DIST(W$3,economics!$AK$2:$AK$167,economics!$AJ$2:$AJ$167,TRUE)),0)</f>
        <v>0</v>
      </c>
      <c r="X25" s="68">
        <f t="array" ref="X25">IF($D25,SUMPRODUCT((economics!$AG$2:$AG$167=$B25)*(economics!$D$2:$D$167="process")*economics!$AI$2:$AI$167*_xlfn.NORM.DIST(X$3,economics!$AK$2:$AK$167,economics!$AJ$2:$AJ$167,TRUE)),0)</f>
        <v>0</v>
      </c>
      <c r="Y25" s="68">
        <f t="array" ref="Y25">IF($D25,SUMPRODUCT((economics!$AG$2:$AG$167=$B25)*(economics!$D$2:$D$167="process")*economics!$AI$2:$AI$167*_xlfn.NORM.DIST(Y$3,economics!$AK$2:$AK$167,economics!$AJ$2:$AJ$167,TRUE)),0)</f>
        <v>0</v>
      </c>
      <c r="Z25" s="68">
        <f t="array" ref="Z25">IF($D25,SUMPRODUCT((economics!$AG$2:$AG$167=$B25)*(economics!$D$2:$D$167="process")*economics!$AI$2:$AI$167*_xlfn.NORM.DIST(Z$3,economics!$AK$2:$AK$167,economics!$AJ$2:$AJ$167,TRUE)),0)</f>
        <v>0</v>
      </c>
      <c r="AA25" s="68">
        <f t="array" ref="AA25">IF($D25,SUMPRODUCT((economics!$AG$2:$AG$167=$B25)*(economics!$D$2:$D$167="process")*economics!$AI$2:$AI$167*_xlfn.NORM.DIST(AA$3,economics!$AK$2:$AK$167,economics!$AJ$2:$AJ$167,TRUE)),0)</f>
        <v>0</v>
      </c>
      <c r="AB25" s="68">
        <f t="array" ref="AB25">IF($D25,SUMPRODUCT((economics!$AG$2:$AG$167=$B25)*(economics!$D$2:$D$167="process")*economics!$AI$2:$AI$167*_xlfn.NORM.DIST(AB$3,economics!$AK$2:$AK$167,economics!$AJ$2:$AJ$167,TRUE)),0)</f>
        <v>0</v>
      </c>
      <c r="AC25" s="68">
        <f t="array" ref="AC25">IF($D25,SUMPRODUCT((economics!$AG$2:$AG$167=$B25)*(economics!$D$2:$D$167="process")*economics!$AI$2:$AI$167*_xlfn.NORM.DIST(AC$3,economics!$AK$2:$AK$167,economics!$AJ$2:$AJ$167,TRUE)),0)</f>
        <v>0</v>
      </c>
      <c r="AD25" s="68">
        <f t="array" ref="AD25">IF($D25,SUMPRODUCT((economics!$AG$2:$AG$167=$B25)*(economics!$D$2:$D$167="process")*economics!$AI$2:$AI$167*_xlfn.NORM.DIST(AD$3,economics!$AK$2:$AK$167,economics!$AJ$2:$AJ$167,TRUE)),0)</f>
        <v>0</v>
      </c>
      <c r="AE25" s="68">
        <f t="array" ref="AE25">IF($D25,SUMPRODUCT((economics!$AG$2:$AG$167=$B25)*(economics!$D$2:$D$167="process")*economics!$AI$2:$AI$167*_xlfn.NORM.DIST(AE$3,economics!$AK$2:$AK$167,economics!$AJ$2:$AJ$167,TRUE)),0)</f>
        <v>0</v>
      </c>
      <c r="AF25" s="68">
        <f t="array" ref="AF25">IF($D25,SUMPRODUCT((economics!$AG$2:$AG$167=$B25)*(economics!$D$2:$D$167="process")*economics!$AI$2:$AI$167*_xlfn.NORM.DIST(AF$3,economics!$AK$2:$AK$167,economics!$AJ$2:$AJ$167,TRUE)),0)</f>
        <v>0</v>
      </c>
      <c r="AG25" s="68">
        <f t="array" ref="AG25">IF($D25,SUMPRODUCT((economics!$AG$2:$AG$167=$B25)*(economics!$D$2:$D$167="process")*economics!$AI$2:$AI$167*_xlfn.NORM.DIST(AG$3,economics!$AK$2:$AK$167,economics!$AJ$2:$AJ$167,TRUE)),0)</f>
        <v>0</v>
      </c>
      <c r="AH25" s="68">
        <f t="array" ref="AH25">IF($D25,SUMPRODUCT((economics!$AG$2:$AG$167=$B25)*(economics!$D$2:$D$167="process")*economics!$AI$2:$AI$167*_xlfn.NORM.DIST(AH$3,economics!$AK$2:$AK$167,economics!$AJ$2:$AJ$167,TRUE)),0)</f>
        <v>0</v>
      </c>
      <c r="AI25" s="68">
        <f t="array" ref="AI25">IF($D25,SUMPRODUCT((economics!$AG$2:$AG$167=$B25)*(economics!$D$2:$D$167="process")*economics!$AI$2:$AI$167*_xlfn.NORM.DIST(AI$3,economics!$AK$2:$AK$167,economics!$AJ$2:$AJ$167,TRUE)),0)</f>
        <v>0</v>
      </c>
      <c r="AJ25" s="68">
        <f t="array" ref="AJ25">IF($D25,SUMPRODUCT((economics!$AG$2:$AG$167=$B25)*(economics!$D$2:$D$167="process")*economics!$AI$2:$AI$167*_xlfn.NORM.DIST(AJ$3,economics!$AK$2:$AK$167,economics!$AJ$2:$AJ$167,TRUE)),0)</f>
        <v>0</v>
      </c>
      <c r="AK25" s="68">
        <f t="array" ref="AK25">IF($D25,SUMPRODUCT((economics!$AG$2:$AG$167=$B25)*(economics!$D$2:$D$167="process")*economics!$AI$2:$AI$167*_xlfn.NORM.DIST(AK$3,economics!$AK$2:$AK$167,economics!$AJ$2:$AJ$167,TRUE)),0)</f>
        <v>0</v>
      </c>
      <c r="AL25" s="68">
        <f t="array" ref="AL25">IF($D25,SUMPRODUCT((economics!$AG$2:$AG$167=$B25)*(economics!$D$2:$D$167="process")*economics!$AI$2:$AI$167*_xlfn.NORM.DIST(AL$3,economics!$AK$2:$AK$167,economics!$AJ$2:$AJ$167,TRUE)),0)</f>
        <v>0</v>
      </c>
      <c r="AM25" s="68">
        <f t="array" ref="AM25">IF($D25,SUMPRODUCT((economics!$AG$2:$AG$167=$B25)*(economics!$D$2:$D$167="process")*economics!$AI$2:$AI$167*_xlfn.NORM.DIST(AM$3,economics!$AK$2:$AK$167,economics!$AJ$2:$AJ$167,TRUE)),0)</f>
        <v>0</v>
      </c>
      <c r="AN25" s="68">
        <f t="array" ref="AN25">IF($D25,SUMPRODUCT((economics!$AG$2:$AG$167=$B25)*(economics!$D$2:$D$167="process")*economics!$AI$2:$AI$167*_xlfn.NORM.DIST(AN$3,economics!$AK$2:$AK$167,economics!$AJ$2:$AJ$167,TRUE)),0)</f>
        <v>0</v>
      </c>
      <c r="AO25" s="68">
        <f t="array" ref="AO25">IF($D25,SUMPRODUCT((economics!$AG$2:$AG$167=$B25)*(economics!$D$2:$D$167="process")*economics!$AI$2:$AI$167*_xlfn.NORM.DIST(AO$3,economics!$AK$2:$AK$167,economics!$AJ$2:$AJ$167,TRUE)),0)</f>
        <v>0</v>
      </c>
      <c r="AP25" s="68">
        <f t="array" ref="AP25">IF($D25,SUMPRODUCT((economics!$AG$2:$AG$167=$B25)*(economics!$D$2:$D$167="process")*economics!$AI$2:$AI$167*_xlfn.NORM.DIST(AP$3,economics!$AK$2:$AK$167,economics!$AJ$2:$AJ$167,TRUE)),0)</f>
        <v>0</v>
      </c>
      <c r="AQ25" s="68">
        <f t="array" ref="AQ25">IF($D25,SUMPRODUCT((economics!$AG$2:$AG$167=$B25)*(economics!$D$2:$D$167="process")*economics!$AI$2:$AI$167*_xlfn.NORM.DIST(AQ$3,economics!$AK$2:$AK$167,economics!$AJ$2:$AJ$167,TRUE)),0)</f>
        <v>0</v>
      </c>
      <c r="AR25" s="68">
        <f t="array" ref="AR25">IF($D25,SUMPRODUCT((economics!$AG$2:$AG$167=$B25)*(economics!$D$2:$D$167="process")*economics!$AI$2:$AI$167*_xlfn.NORM.DIST(AR$3,economics!$AK$2:$AK$167,economics!$AJ$2:$AJ$167,TRUE)),0)</f>
        <v>0</v>
      </c>
      <c r="AS25" s="68">
        <f t="array" ref="AS25">IF($D25,SUMPRODUCT((economics!$AG$2:$AG$167=$B25)*(economics!$D$2:$D$167="process")*economics!$AI$2:$AI$167*_xlfn.NORM.DIST(AS$3,economics!$AK$2:$AK$167,economics!$AJ$2:$AJ$167,TRUE)),0)</f>
        <v>0</v>
      </c>
      <c r="AT25" s="68">
        <f t="array" ref="AT25">IF($D25,SUMPRODUCT((economics!$AG$2:$AG$167=$B25)*(economics!$D$2:$D$167="process")*economics!$AI$2:$AI$167*_xlfn.NORM.DIST(AT$3,economics!$AK$2:$AK$167,economics!$AJ$2:$AJ$167,TRUE)),0)</f>
        <v>0</v>
      </c>
      <c r="AU25" s="68">
        <f t="array" ref="AU25">IF($D25,SUMPRODUCT((economics!$AG$2:$AG$167=$B25)*(economics!$D$2:$D$167="process")*economics!$AI$2:$AI$167*_xlfn.NORM.DIST(AU$3,economics!$AK$2:$AK$167,economics!$AJ$2:$AJ$167,TRUE)),0)</f>
        <v>0</v>
      </c>
      <c r="AV25" s="68">
        <f t="array" ref="AV25">IF($D25,SUMPRODUCT((economics!$AG$2:$AG$167=$B25)*(economics!$D$2:$D$167="process")*economics!$AI$2:$AI$167*_xlfn.NORM.DIST(AV$3,economics!$AK$2:$AK$167,economics!$AJ$2:$AJ$167,TRUE)),0)</f>
        <v>0</v>
      </c>
      <c r="AW25" s="68">
        <f t="array" ref="AW25">IF($D25,SUMPRODUCT((economics!$AG$2:$AG$167=$B25)*(economics!$D$2:$D$167="process")*economics!$AI$2:$AI$167*_xlfn.NORM.DIST(AW$3,economics!$AK$2:$AK$167,economics!$AJ$2:$AJ$167,TRUE)),0)</f>
        <v>0</v>
      </c>
      <c r="AX25" s="68">
        <f t="array" ref="AX25">IF($D25,SUMPRODUCT((economics!$AG$2:$AG$167=$B25)*(economics!$D$2:$D$167="process")*economics!$AI$2:$AI$167*_xlfn.NORM.DIST(AX$3,economics!$AK$2:$AK$167,economics!$AJ$2:$AJ$167,TRUE)),0)</f>
        <v>0</v>
      </c>
      <c r="AY25" s="68">
        <f t="array" ref="AY25">IF($D25,SUMPRODUCT((economics!$AG$2:$AG$167=$B25)*(economics!$D$2:$D$167="process")*economics!$AI$2:$AI$167*_xlfn.NORM.DIST(AY$3,economics!$AK$2:$AK$167,economics!$AJ$2:$AJ$167,TRUE)),0)</f>
        <v>0</v>
      </c>
      <c r="AZ25" s="68">
        <f t="array" ref="AZ25">IF($D25,SUMPRODUCT((economics!$AG$2:$AG$167=$B25)*(economics!$D$2:$D$167="process")*economics!$AI$2:$AI$167*_xlfn.NORM.DIST(AZ$3,economics!$AK$2:$AK$167,economics!$AJ$2:$AJ$167,TRUE)),0)</f>
        <v>0</v>
      </c>
      <c r="BA25" s="68">
        <f t="array" ref="BA25">IF($D25,SUMPRODUCT((economics!$AG$2:$AG$167=$B25)*(economics!$D$2:$D$167="process")*economics!$AI$2:$AI$167*_xlfn.NORM.DIST(BA$3,economics!$AK$2:$AK$167,economics!$AJ$2:$AJ$167,TRUE)),0)</f>
        <v>0</v>
      </c>
      <c r="BB25" s="68">
        <f t="array" ref="BB25">IF($D25,SUMPRODUCT((economics!$AG$2:$AG$167=$B25)*(economics!$D$2:$D$167="process")*economics!$AI$2:$AI$167*_xlfn.NORM.DIST(BB$3,economics!$AK$2:$AK$167,economics!$AJ$2:$AJ$167,TRUE)),0)</f>
        <v>0</v>
      </c>
      <c r="BC25" s="68">
        <f t="array" ref="BC25">IF($D25,SUMPRODUCT((economics!$AG$2:$AG$167=$B25)*(economics!$D$2:$D$167="process")*economics!$AI$2:$AI$167*_xlfn.NORM.DIST(BC$3,economics!$AK$2:$AK$167,economics!$AJ$2:$AJ$167,TRUE)),0)</f>
        <v>0</v>
      </c>
      <c r="BD25" s="68">
        <f t="array" ref="BD25">IF($D25,SUMPRODUCT((economics!$AG$2:$AG$167=$B25)*(economics!$D$2:$D$167="process")*economics!$AI$2:$AI$167*_xlfn.NORM.DIST(BD$3,economics!$AK$2:$AK$167,economics!$AJ$2:$AJ$167,TRUE)),0)</f>
        <v>0</v>
      </c>
      <c r="BE25" s="68">
        <f t="array" ref="BE25">IF($D25,SUMPRODUCT((economics!$AG$2:$AG$167=$B25)*(economics!$D$2:$D$167="process")*economics!$AI$2:$AI$167*_xlfn.NORM.DIST(BE$3,economics!$AK$2:$AK$167,economics!$AJ$2:$AJ$167,TRUE)),0)</f>
        <v>0</v>
      </c>
      <c r="BF25" s="68">
        <f t="array" ref="BF25">IF($D25,SUMPRODUCT((economics!$AG$2:$AG$167=$B25)*(economics!$D$2:$D$167="process")*economics!$AI$2:$AI$167*_xlfn.NORM.DIST(BF$3,economics!$AK$2:$AK$167,economics!$AJ$2:$AJ$167,TRUE)),0)</f>
        <v>0</v>
      </c>
      <c r="BG25" s="68">
        <f t="array" ref="BG25">IF($D25,SUMPRODUCT((economics!$AG$2:$AG$167=$B25)*(economics!$D$2:$D$167="process")*economics!$AI$2:$AI$167*_xlfn.NORM.DIST(BG$3,economics!$AK$2:$AK$167,economics!$AJ$2:$AJ$167,TRUE)),0)</f>
        <v>0</v>
      </c>
      <c r="BH25" s="68">
        <f t="array" ref="BH25">IF($D25,SUMPRODUCT((economics!$AG$2:$AG$167=$B25)*(economics!$D$2:$D$167="process")*economics!$AI$2:$AI$167*_xlfn.NORM.DIST(BH$3,economics!$AK$2:$AK$167,economics!$AJ$2:$AJ$167,TRUE)),0)</f>
        <v>0</v>
      </c>
      <c r="BI25" s="68">
        <f t="array" ref="BI25">IF($D25,SUMPRODUCT((economics!$AG$2:$AG$167=$B25)*(economics!$D$2:$D$167="process")*economics!$AI$2:$AI$167*_xlfn.NORM.DIST(BI$3,economics!$AK$2:$AK$167,economics!$AJ$2:$AJ$167,TRUE)),0)</f>
        <v>0</v>
      </c>
      <c r="BJ25" s="68">
        <f t="array" ref="BJ25">IF($D25,SUMPRODUCT((economics!$AG$2:$AG$167=$B25)*(economics!$D$2:$D$167="process")*economics!$AI$2:$AI$167*_xlfn.NORM.DIST(BJ$3,economics!$AK$2:$AK$167,economics!$AJ$2:$AJ$167,TRUE)),0)</f>
        <v>0</v>
      </c>
      <c r="BK25" s="68">
        <f t="array" ref="BK25">IF($D25,SUMPRODUCT((economics!$AG$2:$AG$167=$B25)*(economics!$D$2:$D$167="process")*economics!$AI$2:$AI$167*_xlfn.NORM.DIST(BK$3,economics!$AK$2:$AK$167,economics!$AJ$2:$AJ$167,TRUE)),0)</f>
        <v>0</v>
      </c>
      <c r="BL25" s="68">
        <f t="array" ref="BL25">IF($D25,SUMPRODUCT((economics!$AG$2:$AG$167=$B25)*(economics!$D$2:$D$167="process")*economics!$AI$2:$AI$167*_xlfn.NORM.DIST(BL$3,economics!$AK$2:$AK$167,economics!$AJ$2:$AJ$167,TRUE)),0)</f>
        <v>0</v>
      </c>
      <c r="BM25" s="68">
        <f t="array" ref="BM25">IF($D25,SUMPRODUCT((economics!$AG$2:$AG$167=$B25)*(economics!$D$2:$D$167="process")*economics!$AI$2:$AI$167*_xlfn.NORM.DIST(BM$3,economics!$AK$2:$AK$167,economics!$AJ$2:$AJ$167,TRUE)),0)</f>
        <v>0</v>
      </c>
      <c r="BN25" s="68">
        <f t="array" ref="BN25">IF($D25,SUMPRODUCT((economics!$AG$2:$AG$167=$B25)*(economics!$D$2:$D$167="process")*economics!$AI$2:$AI$167*_xlfn.NORM.DIST(BN$3,economics!$AK$2:$AK$167,economics!$AJ$2:$AJ$167,TRUE)),0)</f>
        <v>0</v>
      </c>
      <c r="BO25" s="68">
        <f t="array" ref="BO25">IF($D25,SUMPRODUCT((economics!$AG$2:$AG$167=$B25)*(economics!$D$2:$D$167="process")*economics!$AI$2:$AI$167*_xlfn.NORM.DIST(BO$3,economics!$AK$2:$AK$167,economics!$AJ$2:$AJ$167,TRUE)),0)</f>
        <v>0</v>
      </c>
      <c r="BP25" s="68">
        <f t="array" ref="BP25">IF($D25,SUMPRODUCT((economics!$AG$2:$AG$167=$B25)*(economics!$D$2:$D$167="process")*economics!$AI$2:$AI$167*_xlfn.NORM.DIST(BP$3,economics!$AK$2:$AK$167,economics!$AJ$2:$AJ$167,TRUE)),0)</f>
        <v>0</v>
      </c>
      <c r="BQ25" s="68">
        <f t="array" ref="BQ25">IF($D25,SUMPRODUCT((economics!$AG$2:$AG$167=$B25)*(economics!$D$2:$D$167="process")*economics!$AI$2:$AI$167*_xlfn.NORM.DIST(BQ$3,economics!$AK$2:$AK$167,economics!$AJ$2:$AJ$167,TRUE)),0)</f>
        <v>0</v>
      </c>
      <c r="BR25" s="68">
        <f t="array" ref="BR25">IF($D25,SUMPRODUCT((economics!$AG$2:$AG$167=$B25)*(economics!$D$2:$D$167="process")*economics!$AI$2:$AI$167*_xlfn.NORM.DIST(BR$3,economics!$AK$2:$AK$167,economics!$AJ$2:$AJ$167,TRUE)),0)</f>
        <v>0</v>
      </c>
      <c r="BS25" s="68">
        <f t="array" ref="BS25">IF($D25,SUMPRODUCT((economics!$AG$2:$AG$167=$B25)*(economics!$D$2:$D$167="process")*economics!$AI$2:$AI$167*_xlfn.NORM.DIST(BS$3,economics!$AK$2:$AK$167,economics!$AJ$2:$AJ$167,TRUE)),0)</f>
        <v>0</v>
      </c>
      <c r="BT25" s="68">
        <f t="array" ref="BT25">IF($D25,SUMPRODUCT((economics!$AG$2:$AG$167=$B25)*(economics!$D$2:$D$167="process")*economics!$AI$2:$AI$167*_xlfn.NORM.DIST(BT$3,economics!$AK$2:$AK$167,economics!$AJ$2:$AJ$167,TRUE)),0)</f>
        <v>0</v>
      </c>
      <c r="BU25" s="68">
        <f t="array" ref="BU25">IF($D25,SUMPRODUCT((economics!$AG$2:$AG$167=$B25)*(economics!$D$2:$D$167="process")*economics!$AI$2:$AI$167*_xlfn.NORM.DIST(BU$3,economics!$AK$2:$AK$167,economics!$AJ$2:$AJ$167,TRUE)),0)</f>
        <v>0</v>
      </c>
      <c r="BV25" s="68">
        <f t="array" ref="BV25">IF($D25,SUMPRODUCT((economics!$AG$2:$AG$167=$B25)*(economics!$D$2:$D$167="process")*economics!$AI$2:$AI$167*_xlfn.NORM.DIST(BV$3,economics!$AK$2:$AK$167,economics!$AJ$2:$AJ$167,TRUE)),0)</f>
        <v>0</v>
      </c>
      <c r="BW25" s="68">
        <f t="array" ref="BW25">IF($D25,SUMPRODUCT((economics!$AG$2:$AG$167=$B25)*(economics!$D$2:$D$167="process")*economics!$AI$2:$AI$167*_xlfn.NORM.DIST(BW$3,economics!$AK$2:$AK$167,economics!$AJ$2:$AJ$167,TRUE)),0)</f>
        <v>0</v>
      </c>
      <c r="BX25" s="68">
        <f t="array" ref="BX25">IF($D25,SUMPRODUCT((economics!$AG$2:$AG$167=$B25)*(economics!$D$2:$D$167="process")*economics!$AI$2:$AI$167*_xlfn.NORM.DIST(BX$3,economics!$AK$2:$AK$167,economics!$AJ$2:$AJ$167,TRUE)),0)</f>
        <v>0</v>
      </c>
      <c r="BY25" s="68">
        <f t="array" ref="BY25">IF($D25,SUMPRODUCT((economics!$AG$2:$AG$167=$B25)*(economics!$D$2:$D$167="process")*economics!$AI$2:$AI$167*_xlfn.NORM.DIST(BY$3,economics!$AK$2:$AK$167,economics!$AJ$2:$AJ$167,TRUE)),0)</f>
        <v>0</v>
      </c>
      <c r="BZ25" s="68">
        <f t="array" ref="BZ25">IF($D25,SUMPRODUCT((economics!$AG$2:$AG$167=$B25)*(economics!$D$2:$D$167="process")*economics!$AI$2:$AI$167*_xlfn.NORM.DIST(BZ$3,economics!$AK$2:$AK$167,economics!$AJ$2:$AJ$167,TRUE)),0)</f>
        <v>0</v>
      </c>
      <c r="CA25" s="68">
        <f t="array" ref="CA25">IF($D25,SUMPRODUCT((economics!$AG$2:$AG$167=$B25)*(economics!$D$2:$D$167="process")*economics!$AI$2:$AI$167*_xlfn.NORM.DIST(CA$3,economics!$AK$2:$AK$167,economics!$AJ$2:$AJ$167,TRUE)),0)</f>
        <v>0</v>
      </c>
      <c r="CB25" s="68">
        <f t="array" ref="CB25">IF($D25,SUMPRODUCT((economics!$AG$2:$AG$167=$B25)*(economics!$D$2:$D$167="process")*economics!$AI$2:$AI$167*_xlfn.NORM.DIST(CB$3,economics!$AK$2:$AK$167,economics!$AJ$2:$AJ$167,TRUE)),0)</f>
        <v>0</v>
      </c>
      <c r="CC25" s="68">
        <f t="array" ref="CC25">IF($D25,SUMPRODUCT((economics!$AG$2:$AG$167=$B25)*(economics!$D$2:$D$167="process")*economics!$AI$2:$AI$167*_xlfn.NORM.DIST(CC$3,economics!$AK$2:$AK$167,economics!$AJ$2:$AJ$167,TRUE)),0)</f>
        <v>0</v>
      </c>
      <c r="CD25" s="68">
        <f t="array" ref="CD25">IF($D25,SUMPRODUCT((economics!$AG$2:$AG$167=$B25)*(economics!$D$2:$D$167="process")*economics!$AI$2:$AI$167*_xlfn.NORM.DIST(CD$3,economics!$AK$2:$AK$167,economics!$AJ$2:$AJ$167,TRUE)),0)</f>
        <v>0</v>
      </c>
      <c r="CE25" s="68">
        <f t="array" ref="CE25">IF($D25,SUMPRODUCT((economics!$AG$2:$AG$167=$B25)*(economics!$D$2:$D$167="process")*economics!$AI$2:$AI$167*_xlfn.NORM.DIST(CE$3,economics!$AK$2:$AK$167,economics!$AJ$2:$AJ$167,TRUE)),0)</f>
        <v>0</v>
      </c>
      <c r="CF25" s="68">
        <f t="array" ref="CF25">IF($D25,SUMPRODUCT((economics!$AG$2:$AG$167=$B25)*(economics!$D$2:$D$167="process")*economics!$AI$2:$AI$167*_xlfn.NORM.DIST(CF$3,economics!$AK$2:$AK$167,economics!$AJ$2:$AJ$167,TRUE)),0)</f>
        <v>0</v>
      </c>
      <c r="CG25" s="68">
        <f t="array" ref="CG25">IF($D25,SUMPRODUCT((economics!$AG$2:$AG$167=$B25)*(economics!$D$2:$D$167="process")*economics!$AI$2:$AI$167*_xlfn.NORM.DIST(CG$3,economics!$AK$2:$AK$167,economics!$AJ$2:$AJ$167,TRUE)),0)</f>
        <v>0</v>
      </c>
      <c r="CH25" s="68">
        <f t="array" ref="CH25">IF($D25,SUMPRODUCT((economics!$AG$2:$AG$167=$B25)*(economics!$D$2:$D$167="process")*economics!$AI$2:$AI$167*_xlfn.NORM.DIST(CH$3,economics!$AK$2:$AK$167,economics!$AJ$2:$AJ$167,TRUE)),0)</f>
        <v>0</v>
      </c>
    </row>
    <row r="26" spans="1:86" x14ac:dyDescent="0.35">
      <c r="A26" t="str">
        <f>WHRPbI!A24</f>
        <v>energy pipelines and gas processing 352T353</v>
      </c>
      <c r="B26" t="s">
        <v>765</v>
      </c>
      <c r="C26" s="68">
        <f>WHRPbI!B24</f>
        <v>0</v>
      </c>
      <c r="D26" t="b">
        <f>ISNUMBER(MATCH($B26,'energy base (MECS)'!$K$4:$K$9,0))</f>
        <v>0</v>
      </c>
      <c r="E26" s="68">
        <f t="array" ref="E26">IF($D26,SUMPRODUCT((economics!$AG$2:$AG$167=$B26)*(economics!$D$2:$D$167="process")*economics!$AI$2:$AI$167*_xlfn.NORM.DIST(E$3,economics!$AK$2:$AK$167,economics!$AJ$2:$AJ$167,TRUE)),0)</f>
        <v>0</v>
      </c>
      <c r="F26" s="68">
        <f t="array" ref="F26">IF($D26,SUMPRODUCT((economics!$AG$2:$AG$167=$B26)*(economics!$D$2:$D$167="process")*economics!$AI$2:$AI$167*_xlfn.NORM.DIST(F$3,economics!$AK$2:$AK$167,economics!$AJ$2:$AJ$167,TRUE)),0)</f>
        <v>0</v>
      </c>
      <c r="G26" s="68">
        <f t="array" ref="G26">IF($D26,SUMPRODUCT((economics!$AG$2:$AG$167=$B26)*(economics!$D$2:$D$167="process")*economics!$AI$2:$AI$167*_xlfn.NORM.DIST(G$3,economics!$AK$2:$AK$167,economics!$AJ$2:$AJ$167,TRUE)),0)</f>
        <v>0</v>
      </c>
      <c r="H26" s="68">
        <f t="array" ref="H26">IF($D26,SUMPRODUCT((economics!$AG$2:$AG$167=$B26)*(economics!$D$2:$D$167="process")*economics!$AI$2:$AI$167*_xlfn.NORM.DIST(H$3,economics!$AK$2:$AK$167,economics!$AJ$2:$AJ$167,TRUE)),0)</f>
        <v>0</v>
      </c>
      <c r="I26" s="68">
        <f t="array" ref="I26">IF($D26,SUMPRODUCT((economics!$AG$2:$AG$167=$B26)*(economics!$D$2:$D$167="process")*economics!$AI$2:$AI$167*_xlfn.NORM.DIST(I$3,economics!$AK$2:$AK$167,economics!$AJ$2:$AJ$167,TRUE)),0)</f>
        <v>0</v>
      </c>
      <c r="J26" s="68">
        <f t="array" ref="J26">IF($D26,SUMPRODUCT((economics!$AG$2:$AG$167=$B26)*(economics!$D$2:$D$167="process")*economics!$AI$2:$AI$167*_xlfn.NORM.DIST(J$3,economics!$AK$2:$AK$167,economics!$AJ$2:$AJ$167,TRUE)),0)</f>
        <v>0</v>
      </c>
      <c r="K26" s="68">
        <f t="array" ref="K26">IF($D26,SUMPRODUCT((economics!$AG$2:$AG$167=$B26)*(economics!$D$2:$D$167="process")*economics!$AI$2:$AI$167*_xlfn.NORM.DIST(K$3,economics!$AK$2:$AK$167,economics!$AJ$2:$AJ$167,TRUE)),0)</f>
        <v>0</v>
      </c>
      <c r="L26" s="68">
        <f t="array" ref="L26">IF($D26,SUMPRODUCT((economics!$AG$2:$AG$167=$B26)*(economics!$D$2:$D$167="process")*economics!$AI$2:$AI$167*_xlfn.NORM.DIST(L$3,economics!$AK$2:$AK$167,economics!$AJ$2:$AJ$167,TRUE)),0)</f>
        <v>0</v>
      </c>
      <c r="M26" s="68">
        <f t="array" ref="M26">IF($D26,SUMPRODUCT((economics!$AG$2:$AG$167=$B26)*(economics!$D$2:$D$167="process")*economics!$AI$2:$AI$167*_xlfn.NORM.DIST(M$3,economics!$AK$2:$AK$167,economics!$AJ$2:$AJ$167,TRUE)),0)</f>
        <v>0</v>
      </c>
      <c r="N26" s="68">
        <f t="array" ref="N26">IF($D26,SUMPRODUCT((economics!$AG$2:$AG$167=$B26)*(economics!$D$2:$D$167="process")*economics!$AI$2:$AI$167*_xlfn.NORM.DIST(N$3,economics!$AK$2:$AK$167,economics!$AJ$2:$AJ$167,TRUE)),0)</f>
        <v>0</v>
      </c>
      <c r="O26" s="68">
        <f t="array" ref="O26">IF($D26,SUMPRODUCT((economics!$AG$2:$AG$167=$B26)*(economics!$D$2:$D$167="process")*economics!$AI$2:$AI$167*_xlfn.NORM.DIST(O$3,economics!$AK$2:$AK$167,economics!$AJ$2:$AJ$167,TRUE)),0)</f>
        <v>0</v>
      </c>
      <c r="P26" s="68">
        <f t="array" ref="P26">IF($D26,SUMPRODUCT((economics!$AG$2:$AG$167=$B26)*(economics!$D$2:$D$167="process")*economics!$AI$2:$AI$167*_xlfn.NORM.DIST(P$3,economics!$AK$2:$AK$167,economics!$AJ$2:$AJ$167,TRUE)),0)</f>
        <v>0</v>
      </c>
      <c r="Q26" s="68">
        <f t="array" ref="Q26">IF($D26,SUMPRODUCT((economics!$AG$2:$AG$167=$B26)*(economics!$D$2:$D$167="process")*economics!$AI$2:$AI$167*_xlfn.NORM.DIST(Q$3,economics!$AK$2:$AK$167,economics!$AJ$2:$AJ$167,TRUE)),0)</f>
        <v>0</v>
      </c>
      <c r="R26" s="68">
        <f t="array" ref="R26">IF($D26,SUMPRODUCT((economics!$AG$2:$AG$167=$B26)*(economics!$D$2:$D$167="process")*economics!$AI$2:$AI$167*_xlfn.NORM.DIST(R$3,economics!$AK$2:$AK$167,economics!$AJ$2:$AJ$167,TRUE)),0)</f>
        <v>0</v>
      </c>
      <c r="S26" s="68">
        <f t="array" ref="S26">IF($D26,SUMPRODUCT((economics!$AG$2:$AG$167=$B26)*(economics!$D$2:$D$167="process")*economics!$AI$2:$AI$167*_xlfn.NORM.DIST(S$3,economics!$AK$2:$AK$167,economics!$AJ$2:$AJ$167,TRUE)),0)</f>
        <v>0</v>
      </c>
      <c r="T26" s="68">
        <f t="array" ref="T26">IF($D26,SUMPRODUCT((economics!$AG$2:$AG$167=$B26)*(economics!$D$2:$D$167="process")*economics!$AI$2:$AI$167*_xlfn.NORM.DIST(T$3,economics!$AK$2:$AK$167,economics!$AJ$2:$AJ$167,TRUE)),0)</f>
        <v>0</v>
      </c>
      <c r="U26" s="68">
        <f t="array" ref="U26">IF($D26,SUMPRODUCT((economics!$AG$2:$AG$167=$B26)*(economics!$D$2:$D$167="process")*economics!$AI$2:$AI$167*_xlfn.NORM.DIST(U$3,economics!$AK$2:$AK$167,economics!$AJ$2:$AJ$167,TRUE)),0)</f>
        <v>0</v>
      </c>
      <c r="V26" s="68">
        <f t="array" ref="V26">IF($D26,SUMPRODUCT((economics!$AG$2:$AG$167=$B26)*(economics!$D$2:$D$167="process")*economics!$AI$2:$AI$167*_xlfn.NORM.DIST(V$3,economics!$AK$2:$AK$167,economics!$AJ$2:$AJ$167,TRUE)),0)</f>
        <v>0</v>
      </c>
      <c r="W26" s="68">
        <f t="array" ref="W26">IF($D26,SUMPRODUCT((economics!$AG$2:$AG$167=$B26)*(economics!$D$2:$D$167="process")*economics!$AI$2:$AI$167*_xlfn.NORM.DIST(W$3,economics!$AK$2:$AK$167,economics!$AJ$2:$AJ$167,TRUE)),0)</f>
        <v>0</v>
      </c>
      <c r="X26" s="68">
        <f t="array" ref="X26">IF($D26,SUMPRODUCT((economics!$AG$2:$AG$167=$B26)*(economics!$D$2:$D$167="process")*economics!$AI$2:$AI$167*_xlfn.NORM.DIST(X$3,economics!$AK$2:$AK$167,economics!$AJ$2:$AJ$167,TRUE)),0)</f>
        <v>0</v>
      </c>
      <c r="Y26" s="68">
        <f t="array" ref="Y26">IF($D26,SUMPRODUCT((economics!$AG$2:$AG$167=$B26)*(economics!$D$2:$D$167="process")*economics!$AI$2:$AI$167*_xlfn.NORM.DIST(Y$3,economics!$AK$2:$AK$167,economics!$AJ$2:$AJ$167,TRUE)),0)</f>
        <v>0</v>
      </c>
      <c r="Z26" s="68">
        <f t="array" ref="Z26">IF($D26,SUMPRODUCT((economics!$AG$2:$AG$167=$B26)*(economics!$D$2:$D$167="process")*economics!$AI$2:$AI$167*_xlfn.NORM.DIST(Z$3,economics!$AK$2:$AK$167,economics!$AJ$2:$AJ$167,TRUE)),0)</f>
        <v>0</v>
      </c>
      <c r="AA26" s="68">
        <f t="array" ref="AA26">IF($D26,SUMPRODUCT((economics!$AG$2:$AG$167=$B26)*(economics!$D$2:$D$167="process")*economics!$AI$2:$AI$167*_xlfn.NORM.DIST(AA$3,economics!$AK$2:$AK$167,economics!$AJ$2:$AJ$167,TRUE)),0)</f>
        <v>0</v>
      </c>
      <c r="AB26" s="68">
        <f t="array" ref="AB26">IF($D26,SUMPRODUCT((economics!$AG$2:$AG$167=$B26)*(economics!$D$2:$D$167="process")*economics!$AI$2:$AI$167*_xlfn.NORM.DIST(AB$3,economics!$AK$2:$AK$167,economics!$AJ$2:$AJ$167,TRUE)),0)</f>
        <v>0</v>
      </c>
      <c r="AC26" s="68">
        <f t="array" ref="AC26">IF($D26,SUMPRODUCT((economics!$AG$2:$AG$167=$B26)*(economics!$D$2:$D$167="process")*economics!$AI$2:$AI$167*_xlfn.NORM.DIST(AC$3,economics!$AK$2:$AK$167,economics!$AJ$2:$AJ$167,TRUE)),0)</f>
        <v>0</v>
      </c>
      <c r="AD26" s="68">
        <f t="array" ref="AD26">IF($D26,SUMPRODUCT((economics!$AG$2:$AG$167=$B26)*(economics!$D$2:$D$167="process")*economics!$AI$2:$AI$167*_xlfn.NORM.DIST(AD$3,economics!$AK$2:$AK$167,economics!$AJ$2:$AJ$167,TRUE)),0)</f>
        <v>0</v>
      </c>
      <c r="AE26" s="68">
        <f t="array" ref="AE26">IF($D26,SUMPRODUCT((economics!$AG$2:$AG$167=$B26)*(economics!$D$2:$D$167="process")*economics!$AI$2:$AI$167*_xlfn.NORM.DIST(AE$3,economics!$AK$2:$AK$167,economics!$AJ$2:$AJ$167,TRUE)),0)</f>
        <v>0</v>
      </c>
      <c r="AF26" s="68">
        <f t="array" ref="AF26">IF($D26,SUMPRODUCT((economics!$AG$2:$AG$167=$B26)*(economics!$D$2:$D$167="process")*economics!$AI$2:$AI$167*_xlfn.NORM.DIST(AF$3,economics!$AK$2:$AK$167,economics!$AJ$2:$AJ$167,TRUE)),0)</f>
        <v>0</v>
      </c>
      <c r="AG26" s="68">
        <f t="array" ref="AG26">IF($D26,SUMPRODUCT((economics!$AG$2:$AG$167=$B26)*(economics!$D$2:$D$167="process")*economics!$AI$2:$AI$167*_xlfn.NORM.DIST(AG$3,economics!$AK$2:$AK$167,economics!$AJ$2:$AJ$167,TRUE)),0)</f>
        <v>0</v>
      </c>
      <c r="AH26" s="68">
        <f t="array" ref="AH26">IF($D26,SUMPRODUCT((economics!$AG$2:$AG$167=$B26)*(economics!$D$2:$D$167="process")*economics!$AI$2:$AI$167*_xlfn.NORM.DIST(AH$3,economics!$AK$2:$AK$167,economics!$AJ$2:$AJ$167,TRUE)),0)</f>
        <v>0</v>
      </c>
      <c r="AI26" s="68">
        <f t="array" ref="AI26">IF($D26,SUMPRODUCT((economics!$AG$2:$AG$167=$B26)*(economics!$D$2:$D$167="process")*economics!$AI$2:$AI$167*_xlfn.NORM.DIST(AI$3,economics!$AK$2:$AK$167,economics!$AJ$2:$AJ$167,TRUE)),0)</f>
        <v>0</v>
      </c>
      <c r="AJ26" s="68">
        <f t="array" ref="AJ26">IF($D26,SUMPRODUCT((economics!$AG$2:$AG$167=$B26)*(economics!$D$2:$D$167="process")*economics!$AI$2:$AI$167*_xlfn.NORM.DIST(AJ$3,economics!$AK$2:$AK$167,economics!$AJ$2:$AJ$167,TRUE)),0)</f>
        <v>0</v>
      </c>
      <c r="AK26" s="68">
        <f t="array" ref="AK26">IF($D26,SUMPRODUCT((economics!$AG$2:$AG$167=$B26)*(economics!$D$2:$D$167="process")*economics!$AI$2:$AI$167*_xlfn.NORM.DIST(AK$3,economics!$AK$2:$AK$167,economics!$AJ$2:$AJ$167,TRUE)),0)</f>
        <v>0</v>
      </c>
      <c r="AL26" s="68">
        <f t="array" ref="AL26">IF($D26,SUMPRODUCT((economics!$AG$2:$AG$167=$B26)*(economics!$D$2:$D$167="process")*economics!$AI$2:$AI$167*_xlfn.NORM.DIST(AL$3,economics!$AK$2:$AK$167,economics!$AJ$2:$AJ$167,TRUE)),0)</f>
        <v>0</v>
      </c>
      <c r="AM26" s="68">
        <f t="array" ref="AM26">IF($D26,SUMPRODUCT((economics!$AG$2:$AG$167=$B26)*(economics!$D$2:$D$167="process")*economics!$AI$2:$AI$167*_xlfn.NORM.DIST(AM$3,economics!$AK$2:$AK$167,economics!$AJ$2:$AJ$167,TRUE)),0)</f>
        <v>0</v>
      </c>
      <c r="AN26" s="68">
        <f t="array" ref="AN26">IF($D26,SUMPRODUCT((economics!$AG$2:$AG$167=$B26)*(economics!$D$2:$D$167="process")*economics!$AI$2:$AI$167*_xlfn.NORM.DIST(AN$3,economics!$AK$2:$AK$167,economics!$AJ$2:$AJ$167,TRUE)),0)</f>
        <v>0</v>
      </c>
      <c r="AO26" s="68">
        <f t="array" ref="AO26">IF($D26,SUMPRODUCT((economics!$AG$2:$AG$167=$B26)*(economics!$D$2:$D$167="process")*economics!$AI$2:$AI$167*_xlfn.NORM.DIST(AO$3,economics!$AK$2:$AK$167,economics!$AJ$2:$AJ$167,TRUE)),0)</f>
        <v>0</v>
      </c>
      <c r="AP26" s="68">
        <f t="array" ref="AP26">IF($D26,SUMPRODUCT((economics!$AG$2:$AG$167=$B26)*(economics!$D$2:$D$167="process")*economics!$AI$2:$AI$167*_xlfn.NORM.DIST(AP$3,economics!$AK$2:$AK$167,economics!$AJ$2:$AJ$167,TRUE)),0)</f>
        <v>0</v>
      </c>
      <c r="AQ26" s="68">
        <f t="array" ref="AQ26">IF($D26,SUMPRODUCT((economics!$AG$2:$AG$167=$B26)*(economics!$D$2:$D$167="process")*economics!$AI$2:$AI$167*_xlfn.NORM.DIST(AQ$3,economics!$AK$2:$AK$167,economics!$AJ$2:$AJ$167,TRUE)),0)</f>
        <v>0</v>
      </c>
      <c r="AR26" s="68">
        <f t="array" ref="AR26">IF($D26,SUMPRODUCT((economics!$AG$2:$AG$167=$B26)*(economics!$D$2:$D$167="process")*economics!$AI$2:$AI$167*_xlfn.NORM.DIST(AR$3,economics!$AK$2:$AK$167,economics!$AJ$2:$AJ$167,TRUE)),0)</f>
        <v>0</v>
      </c>
      <c r="AS26" s="68">
        <f t="array" ref="AS26">IF($D26,SUMPRODUCT((economics!$AG$2:$AG$167=$B26)*(economics!$D$2:$D$167="process")*economics!$AI$2:$AI$167*_xlfn.NORM.DIST(AS$3,economics!$AK$2:$AK$167,economics!$AJ$2:$AJ$167,TRUE)),0)</f>
        <v>0</v>
      </c>
      <c r="AT26" s="68">
        <f t="array" ref="AT26">IF($D26,SUMPRODUCT((economics!$AG$2:$AG$167=$B26)*(economics!$D$2:$D$167="process")*economics!$AI$2:$AI$167*_xlfn.NORM.DIST(AT$3,economics!$AK$2:$AK$167,economics!$AJ$2:$AJ$167,TRUE)),0)</f>
        <v>0</v>
      </c>
      <c r="AU26" s="68">
        <f t="array" ref="AU26">IF($D26,SUMPRODUCT((economics!$AG$2:$AG$167=$B26)*(economics!$D$2:$D$167="process")*economics!$AI$2:$AI$167*_xlfn.NORM.DIST(AU$3,economics!$AK$2:$AK$167,economics!$AJ$2:$AJ$167,TRUE)),0)</f>
        <v>0</v>
      </c>
      <c r="AV26" s="68">
        <f t="array" ref="AV26">IF($D26,SUMPRODUCT((economics!$AG$2:$AG$167=$B26)*(economics!$D$2:$D$167="process")*economics!$AI$2:$AI$167*_xlfn.NORM.DIST(AV$3,economics!$AK$2:$AK$167,economics!$AJ$2:$AJ$167,TRUE)),0)</f>
        <v>0</v>
      </c>
      <c r="AW26" s="68">
        <f t="array" ref="AW26">IF($D26,SUMPRODUCT((economics!$AG$2:$AG$167=$B26)*(economics!$D$2:$D$167="process")*economics!$AI$2:$AI$167*_xlfn.NORM.DIST(AW$3,economics!$AK$2:$AK$167,economics!$AJ$2:$AJ$167,TRUE)),0)</f>
        <v>0</v>
      </c>
      <c r="AX26" s="68">
        <f t="array" ref="AX26">IF($D26,SUMPRODUCT((economics!$AG$2:$AG$167=$B26)*(economics!$D$2:$D$167="process")*economics!$AI$2:$AI$167*_xlfn.NORM.DIST(AX$3,economics!$AK$2:$AK$167,economics!$AJ$2:$AJ$167,TRUE)),0)</f>
        <v>0</v>
      </c>
      <c r="AY26" s="68">
        <f t="array" ref="AY26">IF($D26,SUMPRODUCT((economics!$AG$2:$AG$167=$B26)*(economics!$D$2:$D$167="process")*economics!$AI$2:$AI$167*_xlfn.NORM.DIST(AY$3,economics!$AK$2:$AK$167,economics!$AJ$2:$AJ$167,TRUE)),0)</f>
        <v>0</v>
      </c>
      <c r="AZ26" s="68">
        <f t="array" ref="AZ26">IF($D26,SUMPRODUCT((economics!$AG$2:$AG$167=$B26)*(economics!$D$2:$D$167="process")*economics!$AI$2:$AI$167*_xlfn.NORM.DIST(AZ$3,economics!$AK$2:$AK$167,economics!$AJ$2:$AJ$167,TRUE)),0)</f>
        <v>0</v>
      </c>
      <c r="BA26" s="68">
        <f t="array" ref="BA26">IF($D26,SUMPRODUCT((economics!$AG$2:$AG$167=$B26)*(economics!$D$2:$D$167="process")*economics!$AI$2:$AI$167*_xlfn.NORM.DIST(BA$3,economics!$AK$2:$AK$167,economics!$AJ$2:$AJ$167,TRUE)),0)</f>
        <v>0</v>
      </c>
      <c r="BB26" s="68">
        <f t="array" ref="BB26">IF($D26,SUMPRODUCT((economics!$AG$2:$AG$167=$B26)*(economics!$D$2:$D$167="process")*economics!$AI$2:$AI$167*_xlfn.NORM.DIST(BB$3,economics!$AK$2:$AK$167,economics!$AJ$2:$AJ$167,TRUE)),0)</f>
        <v>0</v>
      </c>
      <c r="BC26" s="68">
        <f t="array" ref="BC26">IF($D26,SUMPRODUCT((economics!$AG$2:$AG$167=$B26)*(economics!$D$2:$D$167="process")*economics!$AI$2:$AI$167*_xlfn.NORM.DIST(BC$3,economics!$AK$2:$AK$167,economics!$AJ$2:$AJ$167,TRUE)),0)</f>
        <v>0</v>
      </c>
      <c r="BD26" s="68">
        <f t="array" ref="BD26">IF($D26,SUMPRODUCT((economics!$AG$2:$AG$167=$B26)*(economics!$D$2:$D$167="process")*economics!$AI$2:$AI$167*_xlfn.NORM.DIST(BD$3,economics!$AK$2:$AK$167,economics!$AJ$2:$AJ$167,TRUE)),0)</f>
        <v>0</v>
      </c>
      <c r="BE26" s="68">
        <f t="array" ref="BE26">IF($D26,SUMPRODUCT((economics!$AG$2:$AG$167=$B26)*(economics!$D$2:$D$167="process")*economics!$AI$2:$AI$167*_xlfn.NORM.DIST(BE$3,economics!$AK$2:$AK$167,economics!$AJ$2:$AJ$167,TRUE)),0)</f>
        <v>0</v>
      </c>
      <c r="BF26" s="68">
        <f t="array" ref="BF26">IF($D26,SUMPRODUCT((economics!$AG$2:$AG$167=$B26)*(economics!$D$2:$D$167="process")*economics!$AI$2:$AI$167*_xlfn.NORM.DIST(BF$3,economics!$AK$2:$AK$167,economics!$AJ$2:$AJ$167,TRUE)),0)</f>
        <v>0</v>
      </c>
      <c r="BG26" s="68">
        <f t="array" ref="BG26">IF($D26,SUMPRODUCT((economics!$AG$2:$AG$167=$B26)*(economics!$D$2:$D$167="process")*economics!$AI$2:$AI$167*_xlfn.NORM.DIST(BG$3,economics!$AK$2:$AK$167,economics!$AJ$2:$AJ$167,TRUE)),0)</f>
        <v>0</v>
      </c>
      <c r="BH26" s="68">
        <f t="array" ref="BH26">IF($D26,SUMPRODUCT((economics!$AG$2:$AG$167=$B26)*(economics!$D$2:$D$167="process")*economics!$AI$2:$AI$167*_xlfn.NORM.DIST(BH$3,economics!$AK$2:$AK$167,economics!$AJ$2:$AJ$167,TRUE)),0)</f>
        <v>0</v>
      </c>
      <c r="BI26" s="68">
        <f t="array" ref="BI26">IF($D26,SUMPRODUCT((economics!$AG$2:$AG$167=$B26)*(economics!$D$2:$D$167="process")*economics!$AI$2:$AI$167*_xlfn.NORM.DIST(BI$3,economics!$AK$2:$AK$167,economics!$AJ$2:$AJ$167,TRUE)),0)</f>
        <v>0</v>
      </c>
      <c r="BJ26" s="68">
        <f t="array" ref="BJ26">IF($D26,SUMPRODUCT((economics!$AG$2:$AG$167=$B26)*(economics!$D$2:$D$167="process")*economics!$AI$2:$AI$167*_xlfn.NORM.DIST(BJ$3,economics!$AK$2:$AK$167,economics!$AJ$2:$AJ$167,TRUE)),0)</f>
        <v>0</v>
      </c>
      <c r="BK26" s="68">
        <f t="array" ref="BK26">IF($D26,SUMPRODUCT((economics!$AG$2:$AG$167=$B26)*(economics!$D$2:$D$167="process")*economics!$AI$2:$AI$167*_xlfn.NORM.DIST(BK$3,economics!$AK$2:$AK$167,economics!$AJ$2:$AJ$167,TRUE)),0)</f>
        <v>0</v>
      </c>
      <c r="BL26" s="68">
        <f t="array" ref="BL26">IF($D26,SUMPRODUCT((economics!$AG$2:$AG$167=$B26)*(economics!$D$2:$D$167="process")*economics!$AI$2:$AI$167*_xlfn.NORM.DIST(BL$3,economics!$AK$2:$AK$167,economics!$AJ$2:$AJ$167,TRUE)),0)</f>
        <v>0</v>
      </c>
      <c r="BM26" s="68">
        <f t="array" ref="BM26">IF($D26,SUMPRODUCT((economics!$AG$2:$AG$167=$B26)*(economics!$D$2:$D$167="process")*economics!$AI$2:$AI$167*_xlfn.NORM.DIST(BM$3,economics!$AK$2:$AK$167,economics!$AJ$2:$AJ$167,TRUE)),0)</f>
        <v>0</v>
      </c>
      <c r="BN26" s="68">
        <f t="array" ref="BN26">IF($D26,SUMPRODUCT((economics!$AG$2:$AG$167=$B26)*(economics!$D$2:$D$167="process")*economics!$AI$2:$AI$167*_xlfn.NORM.DIST(BN$3,economics!$AK$2:$AK$167,economics!$AJ$2:$AJ$167,TRUE)),0)</f>
        <v>0</v>
      </c>
      <c r="BO26" s="68">
        <f t="array" ref="BO26">IF($D26,SUMPRODUCT((economics!$AG$2:$AG$167=$B26)*(economics!$D$2:$D$167="process")*economics!$AI$2:$AI$167*_xlfn.NORM.DIST(BO$3,economics!$AK$2:$AK$167,economics!$AJ$2:$AJ$167,TRUE)),0)</f>
        <v>0</v>
      </c>
      <c r="BP26" s="68">
        <f t="array" ref="BP26">IF($D26,SUMPRODUCT((economics!$AG$2:$AG$167=$B26)*(economics!$D$2:$D$167="process")*economics!$AI$2:$AI$167*_xlfn.NORM.DIST(BP$3,economics!$AK$2:$AK$167,economics!$AJ$2:$AJ$167,TRUE)),0)</f>
        <v>0</v>
      </c>
      <c r="BQ26" s="68">
        <f t="array" ref="BQ26">IF($D26,SUMPRODUCT((economics!$AG$2:$AG$167=$B26)*(economics!$D$2:$D$167="process")*economics!$AI$2:$AI$167*_xlfn.NORM.DIST(BQ$3,economics!$AK$2:$AK$167,economics!$AJ$2:$AJ$167,TRUE)),0)</f>
        <v>0</v>
      </c>
      <c r="BR26" s="68">
        <f t="array" ref="BR26">IF($D26,SUMPRODUCT((economics!$AG$2:$AG$167=$B26)*(economics!$D$2:$D$167="process")*economics!$AI$2:$AI$167*_xlfn.NORM.DIST(BR$3,economics!$AK$2:$AK$167,economics!$AJ$2:$AJ$167,TRUE)),0)</f>
        <v>0</v>
      </c>
      <c r="BS26" s="68">
        <f t="array" ref="BS26">IF($D26,SUMPRODUCT((economics!$AG$2:$AG$167=$B26)*(economics!$D$2:$D$167="process")*economics!$AI$2:$AI$167*_xlfn.NORM.DIST(BS$3,economics!$AK$2:$AK$167,economics!$AJ$2:$AJ$167,TRUE)),0)</f>
        <v>0</v>
      </c>
      <c r="BT26" s="68">
        <f t="array" ref="BT26">IF($D26,SUMPRODUCT((economics!$AG$2:$AG$167=$B26)*(economics!$D$2:$D$167="process")*economics!$AI$2:$AI$167*_xlfn.NORM.DIST(BT$3,economics!$AK$2:$AK$167,economics!$AJ$2:$AJ$167,TRUE)),0)</f>
        <v>0</v>
      </c>
      <c r="BU26" s="68">
        <f t="array" ref="BU26">IF($D26,SUMPRODUCT((economics!$AG$2:$AG$167=$B26)*(economics!$D$2:$D$167="process")*economics!$AI$2:$AI$167*_xlfn.NORM.DIST(BU$3,economics!$AK$2:$AK$167,economics!$AJ$2:$AJ$167,TRUE)),0)</f>
        <v>0</v>
      </c>
      <c r="BV26" s="68">
        <f t="array" ref="BV26">IF($D26,SUMPRODUCT((economics!$AG$2:$AG$167=$B26)*(economics!$D$2:$D$167="process")*economics!$AI$2:$AI$167*_xlfn.NORM.DIST(BV$3,economics!$AK$2:$AK$167,economics!$AJ$2:$AJ$167,TRUE)),0)</f>
        <v>0</v>
      </c>
      <c r="BW26" s="68">
        <f t="array" ref="BW26">IF($D26,SUMPRODUCT((economics!$AG$2:$AG$167=$B26)*(economics!$D$2:$D$167="process")*economics!$AI$2:$AI$167*_xlfn.NORM.DIST(BW$3,economics!$AK$2:$AK$167,economics!$AJ$2:$AJ$167,TRUE)),0)</f>
        <v>0</v>
      </c>
      <c r="BX26" s="68">
        <f t="array" ref="BX26">IF($D26,SUMPRODUCT((economics!$AG$2:$AG$167=$B26)*(economics!$D$2:$D$167="process")*economics!$AI$2:$AI$167*_xlfn.NORM.DIST(BX$3,economics!$AK$2:$AK$167,economics!$AJ$2:$AJ$167,TRUE)),0)</f>
        <v>0</v>
      </c>
      <c r="BY26" s="68">
        <f t="array" ref="BY26">IF($D26,SUMPRODUCT((economics!$AG$2:$AG$167=$B26)*(economics!$D$2:$D$167="process")*economics!$AI$2:$AI$167*_xlfn.NORM.DIST(BY$3,economics!$AK$2:$AK$167,economics!$AJ$2:$AJ$167,TRUE)),0)</f>
        <v>0</v>
      </c>
      <c r="BZ26" s="68">
        <f t="array" ref="BZ26">IF($D26,SUMPRODUCT((economics!$AG$2:$AG$167=$B26)*(economics!$D$2:$D$167="process")*economics!$AI$2:$AI$167*_xlfn.NORM.DIST(BZ$3,economics!$AK$2:$AK$167,economics!$AJ$2:$AJ$167,TRUE)),0)</f>
        <v>0</v>
      </c>
      <c r="CA26" s="68">
        <f t="array" ref="CA26">IF($D26,SUMPRODUCT((economics!$AG$2:$AG$167=$B26)*(economics!$D$2:$D$167="process")*economics!$AI$2:$AI$167*_xlfn.NORM.DIST(CA$3,economics!$AK$2:$AK$167,economics!$AJ$2:$AJ$167,TRUE)),0)</f>
        <v>0</v>
      </c>
      <c r="CB26" s="68">
        <f t="array" ref="CB26">IF($D26,SUMPRODUCT((economics!$AG$2:$AG$167=$B26)*(economics!$D$2:$D$167="process")*economics!$AI$2:$AI$167*_xlfn.NORM.DIST(CB$3,economics!$AK$2:$AK$167,economics!$AJ$2:$AJ$167,TRUE)),0)</f>
        <v>0</v>
      </c>
      <c r="CC26" s="68">
        <f t="array" ref="CC26">IF($D26,SUMPRODUCT((economics!$AG$2:$AG$167=$B26)*(economics!$D$2:$D$167="process")*economics!$AI$2:$AI$167*_xlfn.NORM.DIST(CC$3,economics!$AK$2:$AK$167,economics!$AJ$2:$AJ$167,TRUE)),0)</f>
        <v>0</v>
      </c>
      <c r="CD26" s="68">
        <f t="array" ref="CD26">IF($D26,SUMPRODUCT((economics!$AG$2:$AG$167=$B26)*(economics!$D$2:$D$167="process")*economics!$AI$2:$AI$167*_xlfn.NORM.DIST(CD$3,economics!$AK$2:$AK$167,economics!$AJ$2:$AJ$167,TRUE)),0)</f>
        <v>0</v>
      </c>
      <c r="CE26" s="68">
        <f t="array" ref="CE26">IF($D26,SUMPRODUCT((economics!$AG$2:$AG$167=$B26)*(economics!$D$2:$D$167="process")*economics!$AI$2:$AI$167*_xlfn.NORM.DIST(CE$3,economics!$AK$2:$AK$167,economics!$AJ$2:$AJ$167,TRUE)),0)</f>
        <v>0</v>
      </c>
      <c r="CF26" s="68">
        <f t="array" ref="CF26">IF($D26,SUMPRODUCT((economics!$AG$2:$AG$167=$B26)*(economics!$D$2:$D$167="process")*economics!$AI$2:$AI$167*_xlfn.NORM.DIST(CF$3,economics!$AK$2:$AK$167,economics!$AJ$2:$AJ$167,TRUE)),0)</f>
        <v>0</v>
      </c>
      <c r="CG26" s="68">
        <f t="array" ref="CG26">IF($D26,SUMPRODUCT((economics!$AG$2:$AG$167=$B26)*(economics!$D$2:$D$167="process")*economics!$AI$2:$AI$167*_xlfn.NORM.DIST(CG$3,economics!$AK$2:$AK$167,economics!$AJ$2:$AJ$167,TRUE)),0)</f>
        <v>0</v>
      </c>
      <c r="CH26" s="68">
        <f t="array" ref="CH26">IF($D26,SUMPRODUCT((economics!$AG$2:$AG$167=$B26)*(economics!$D$2:$D$167="process")*economics!$AI$2:$AI$167*_xlfn.NORM.DIST(CH$3,economics!$AK$2:$AK$167,economics!$AJ$2:$AJ$167,TRUE)),0)</f>
        <v>0</v>
      </c>
    </row>
    <row r="27" spans="1:86" x14ac:dyDescent="0.35">
      <c r="A27" t="str">
        <f>WHRPbI!A25</f>
        <v>water and waste 36T39</v>
      </c>
      <c r="B27" t="s">
        <v>766</v>
      </c>
      <c r="C27" s="68">
        <f>WHRPbI!B25</f>
        <v>0</v>
      </c>
      <c r="D27" t="b">
        <f>ISNUMBER(MATCH($B27,'energy base (MECS)'!$K$4:$K$9,0))</f>
        <v>0</v>
      </c>
      <c r="E27" s="68">
        <f t="array" ref="E27">IF($D27,SUMPRODUCT((economics!$AG$2:$AG$167=$B27)*(economics!$D$2:$D$167="process")*economics!$AI$2:$AI$167*_xlfn.NORM.DIST(E$3,economics!$AK$2:$AK$167,economics!$AJ$2:$AJ$167,TRUE)),0)</f>
        <v>0</v>
      </c>
      <c r="F27" s="68">
        <f t="array" ref="F27">IF($D27,SUMPRODUCT((economics!$AG$2:$AG$167=$B27)*(economics!$D$2:$D$167="process")*economics!$AI$2:$AI$167*_xlfn.NORM.DIST(F$3,economics!$AK$2:$AK$167,economics!$AJ$2:$AJ$167,TRUE)),0)</f>
        <v>0</v>
      </c>
      <c r="G27" s="68">
        <f t="array" ref="G27">IF($D27,SUMPRODUCT((economics!$AG$2:$AG$167=$B27)*(economics!$D$2:$D$167="process")*economics!$AI$2:$AI$167*_xlfn.NORM.DIST(G$3,economics!$AK$2:$AK$167,economics!$AJ$2:$AJ$167,TRUE)),0)</f>
        <v>0</v>
      </c>
      <c r="H27" s="68">
        <f t="array" ref="H27">IF($D27,SUMPRODUCT((economics!$AG$2:$AG$167=$B27)*(economics!$D$2:$D$167="process")*economics!$AI$2:$AI$167*_xlfn.NORM.DIST(H$3,economics!$AK$2:$AK$167,economics!$AJ$2:$AJ$167,TRUE)),0)</f>
        <v>0</v>
      </c>
      <c r="I27" s="68">
        <f t="array" ref="I27">IF($D27,SUMPRODUCT((economics!$AG$2:$AG$167=$B27)*(economics!$D$2:$D$167="process")*economics!$AI$2:$AI$167*_xlfn.NORM.DIST(I$3,economics!$AK$2:$AK$167,economics!$AJ$2:$AJ$167,TRUE)),0)</f>
        <v>0</v>
      </c>
      <c r="J27" s="68">
        <f t="array" ref="J27">IF($D27,SUMPRODUCT((economics!$AG$2:$AG$167=$B27)*(economics!$D$2:$D$167="process")*economics!$AI$2:$AI$167*_xlfn.NORM.DIST(J$3,economics!$AK$2:$AK$167,economics!$AJ$2:$AJ$167,TRUE)),0)</f>
        <v>0</v>
      </c>
      <c r="K27" s="68">
        <f t="array" ref="K27">IF($D27,SUMPRODUCT((economics!$AG$2:$AG$167=$B27)*(economics!$D$2:$D$167="process")*economics!$AI$2:$AI$167*_xlfn.NORM.DIST(K$3,economics!$AK$2:$AK$167,economics!$AJ$2:$AJ$167,TRUE)),0)</f>
        <v>0</v>
      </c>
      <c r="L27" s="68">
        <f t="array" ref="L27">IF($D27,SUMPRODUCT((economics!$AG$2:$AG$167=$B27)*(economics!$D$2:$D$167="process")*economics!$AI$2:$AI$167*_xlfn.NORM.DIST(L$3,economics!$AK$2:$AK$167,economics!$AJ$2:$AJ$167,TRUE)),0)</f>
        <v>0</v>
      </c>
      <c r="M27" s="68">
        <f t="array" ref="M27">IF($D27,SUMPRODUCT((economics!$AG$2:$AG$167=$B27)*(economics!$D$2:$D$167="process")*economics!$AI$2:$AI$167*_xlfn.NORM.DIST(M$3,economics!$AK$2:$AK$167,economics!$AJ$2:$AJ$167,TRUE)),0)</f>
        <v>0</v>
      </c>
      <c r="N27" s="68">
        <f t="array" ref="N27">IF($D27,SUMPRODUCT((economics!$AG$2:$AG$167=$B27)*(economics!$D$2:$D$167="process")*economics!$AI$2:$AI$167*_xlfn.NORM.DIST(N$3,economics!$AK$2:$AK$167,economics!$AJ$2:$AJ$167,TRUE)),0)</f>
        <v>0</v>
      </c>
      <c r="O27" s="68">
        <f t="array" ref="O27">IF($D27,SUMPRODUCT((economics!$AG$2:$AG$167=$B27)*(economics!$D$2:$D$167="process")*economics!$AI$2:$AI$167*_xlfn.NORM.DIST(O$3,economics!$AK$2:$AK$167,economics!$AJ$2:$AJ$167,TRUE)),0)</f>
        <v>0</v>
      </c>
      <c r="P27" s="68">
        <f t="array" ref="P27">IF($D27,SUMPRODUCT((economics!$AG$2:$AG$167=$B27)*(economics!$D$2:$D$167="process")*economics!$AI$2:$AI$167*_xlfn.NORM.DIST(P$3,economics!$AK$2:$AK$167,economics!$AJ$2:$AJ$167,TRUE)),0)</f>
        <v>0</v>
      </c>
      <c r="Q27" s="68">
        <f t="array" ref="Q27">IF($D27,SUMPRODUCT((economics!$AG$2:$AG$167=$B27)*(economics!$D$2:$D$167="process")*economics!$AI$2:$AI$167*_xlfn.NORM.DIST(Q$3,economics!$AK$2:$AK$167,economics!$AJ$2:$AJ$167,TRUE)),0)</f>
        <v>0</v>
      </c>
      <c r="R27" s="68">
        <f t="array" ref="R27">IF($D27,SUMPRODUCT((economics!$AG$2:$AG$167=$B27)*(economics!$D$2:$D$167="process")*economics!$AI$2:$AI$167*_xlfn.NORM.DIST(R$3,economics!$AK$2:$AK$167,economics!$AJ$2:$AJ$167,TRUE)),0)</f>
        <v>0</v>
      </c>
      <c r="S27" s="68">
        <f t="array" ref="S27">IF($D27,SUMPRODUCT((economics!$AG$2:$AG$167=$B27)*(economics!$D$2:$D$167="process")*economics!$AI$2:$AI$167*_xlfn.NORM.DIST(S$3,economics!$AK$2:$AK$167,economics!$AJ$2:$AJ$167,TRUE)),0)</f>
        <v>0</v>
      </c>
      <c r="T27" s="68">
        <f t="array" ref="T27">IF($D27,SUMPRODUCT((economics!$AG$2:$AG$167=$B27)*(economics!$D$2:$D$167="process")*economics!$AI$2:$AI$167*_xlfn.NORM.DIST(T$3,economics!$AK$2:$AK$167,economics!$AJ$2:$AJ$167,TRUE)),0)</f>
        <v>0</v>
      </c>
      <c r="U27" s="68">
        <f t="array" ref="U27">IF($D27,SUMPRODUCT((economics!$AG$2:$AG$167=$B27)*(economics!$D$2:$D$167="process")*economics!$AI$2:$AI$167*_xlfn.NORM.DIST(U$3,economics!$AK$2:$AK$167,economics!$AJ$2:$AJ$167,TRUE)),0)</f>
        <v>0</v>
      </c>
      <c r="V27" s="68">
        <f t="array" ref="V27">IF($D27,SUMPRODUCT((economics!$AG$2:$AG$167=$B27)*(economics!$D$2:$D$167="process")*economics!$AI$2:$AI$167*_xlfn.NORM.DIST(V$3,economics!$AK$2:$AK$167,economics!$AJ$2:$AJ$167,TRUE)),0)</f>
        <v>0</v>
      </c>
      <c r="W27" s="68">
        <f t="array" ref="W27">IF($D27,SUMPRODUCT((economics!$AG$2:$AG$167=$B27)*(economics!$D$2:$D$167="process")*economics!$AI$2:$AI$167*_xlfn.NORM.DIST(W$3,economics!$AK$2:$AK$167,economics!$AJ$2:$AJ$167,TRUE)),0)</f>
        <v>0</v>
      </c>
      <c r="X27" s="68">
        <f t="array" ref="X27">IF($D27,SUMPRODUCT((economics!$AG$2:$AG$167=$B27)*(economics!$D$2:$D$167="process")*economics!$AI$2:$AI$167*_xlfn.NORM.DIST(X$3,economics!$AK$2:$AK$167,economics!$AJ$2:$AJ$167,TRUE)),0)</f>
        <v>0</v>
      </c>
      <c r="Y27" s="68">
        <f t="array" ref="Y27">IF($D27,SUMPRODUCT((economics!$AG$2:$AG$167=$B27)*(economics!$D$2:$D$167="process")*economics!$AI$2:$AI$167*_xlfn.NORM.DIST(Y$3,economics!$AK$2:$AK$167,economics!$AJ$2:$AJ$167,TRUE)),0)</f>
        <v>0</v>
      </c>
      <c r="Z27" s="68">
        <f t="array" ref="Z27">IF($D27,SUMPRODUCT((economics!$AG$2:$AG$167=$B27)*(economics!$D$2:$D$167="process")*economics!$AI$2:$AI$167*_xlfn.NORM.DIST(Z$3,economics!$AK$2:$AK$167,economics!$AJ$2:$AJ$167,TRUE)),0)</f>
        <v>0</v>
      </c>
      <c r="AA27" s="68">
        <f t="array" ref="AA27">IF($D27,SUMPRODUCT((economics!$AG$2:$AG$167=$B27)*(economics!$D$2:$D$167="process")*economics!$AI$2:$AI$167*_xlfn.NORM.DIST(AA$3,economics!$AK$2:$AK$167,economics!$AJ$2:$AJ$167,TRUE)),0)</f>
        <v>0</v>
      </c>
      <c r="AB27" s="68">
        <f t="array" ref="AB27">IF($D27,SUMPRODUCT((economics!$AG$2:$AG$167=$B27)*(economics!$D$2:$D$167="process")*economics!$AI$2:$AI$167*_xlfn.NORM.DIST(AB$3,economics!$AK$2:$AK$167,economics!$AJ$2:$AJ$167,TRUE)),0)</f>
        <v>0</v>
      </c>
      <c r="AC27" s="68">
        <f t="array" ref="AC27">IF($D27,SUMPRODUCT((economics!$AG$2:$AG$167=$B27)*(economics!$D$2:$D$167="process")*economics!$AI$2:$AI$167*_xlfn.NORM.DIST(AC$3,economics!$AK$2:$AK$167,economics!$AJ$2:$AJ$167,TRUE)),0)</f>
        <v>0</v>
      </c>
      <c r="AD27" s="68">
        <f t="array" ref="AD27">IF($D27,SUMPRODUCT((economics!$AG$2:$AG$167=$B27)*(economics!$D$2:$D$167="process")*economics!$AI$2:$AI$167*_xlfn.NORM.DIST(AD$3,economics!$AK$2:$AK$167,economics!$AJ$2:$AJ$167,TRUE)),0)</f>
        <v>0</v>
      </c>
      <c r="AE27" s="68">
        <f t="array" ref="AE27">IF($D27,SUMPRODUCT((economics!$AG$2:$AG$167=$B27)*(economics!$D$2:$D$167="process")*economics!$AI$2:$AI$167*_xlfn.NORM.DIST(AE$3,economics!$AK$2:$AK$167,economics!$AJ$2:$AJ$167,TRUE)),0)</f>
        <v>0</v>
      </c>
      <c r="AF27" s="68">
        <f t="array" ref="AF27">IF($D27,SUMPRODUCT((economics!$AG$2:$AG$167=$B27)*(economics!$D$2:$D$167="process")*economics!$AI$2:$AI$167*_xlfn.NORM.DIST(AF$3,economics!$AK$2:$AK$167,economics!$AJ$2:$AJ$167,TRUE)),0)</f>
        <v>0</v>
      </c>
      <c r="AG27" s="68">
        <f t="array" ref="AG27">IF($D27,SUMPRODUCT((economics!$AG$2:$AG$167=$B27)*(economics!$D$2:$D$167="process")*economics!$AI$2:$AI$167*_xlfn.NORM.DIST(AG$3,economics!$AK$2:$AK$167,economics!$AJ$2:$AJ$167,TRUE)),0)</f>
        <v>0</v>
      </c>
      <c r="AH27" s="68">
        <f t="array" ref="AH27">IF($D27,SUMPRODUCT((economics!$AG$2:$AG$167=$B27)*(economics!$D$2:$D$167="process")*economics!$AI$2:$AI$167*_xlfn.NORM.DIST(AH$3,economics!$AK$2:$AK$167,economics!$AJ$2:$AJ$167,TRUE)),0)</f>
        <v>0</v>
      </c>
      <c r="AI27" s="68">
        <f t="array" ref="AI27">IF($D27,SUMPRODUCT((economics!$AG$2:$AG$167=$B27)*(economics!$D$2:$D$167="process")*economics!$AI$2:$AI$167*_xlfn.NORM.DIST(AI$3,economics!$AK$2:$AK$167,economics!$AJ$2:$AJ$167,TRUE)),0)</f>
        <v>0</v>
      </c>
      <c r="AJ27" s="68">
        <f t="array" ref="AJ27">IF($D27,SUMPRODUCT((economics!$AG$2:$AG$167=$B27)*(economics!$D$2:$D$167="process")*economics!$AI$2:$AI$167*_xlfn.NORM.DIST(AJ$3,economics!$AK$2:$AK$167,economics!$AJ$2:$AJ$167,TRUE)),0)</f>
        <v>0</v>
      </c>
      <c r="AK27" s="68">
        <f t="array" ref="AK27">IF($D27,SUMPRODUCT((economics!$AG$2:$AG$167=$B27)*(economics!$D$2:$D$167="process")*economics!$AI$2:$AI$167*_xlfn.NORM.DIST(AK$3,economics!$AK$2:$AK$167,economics!$AJ$2:$AJ$167,TRUE)),0)</f>
        <v>0</v>
      </c>
      <c r="AL27" s="68">
        <f t="array" ref="AL27">IF($D27,SUMPRODUCT((economics!$AG$2:$AG$167=$B27)*(economics!$D$2:$D$167="process")*economics!$AI$2:$AI$167*_xlfn.NORM.DIST(AL$3,economics!$AK$2:$AK$167,economics!$AJ$2:$AJ$167,TRUE)),0)</f>
        <v>0</v>
      </c>
      <c r="AM27" s="68">
        <f t="array" ref="AM27">IF($D27,SUMPRODUCT((economics!$AG$2:$AG$167=$B27)*(economics!$D$2:$D$167="process")*economics!$AI$2:$AI$167*_xlfn.NORM.DIST(AM$3,economics!$AK$2:$AK$167,economics!$AJ$2:$AJ$167,TRUE)),0)</f>
        <v>0</v>
      </c>
      <c r="AN27" s="68">
        <f t="array" ref="AN27">IF($D27,SUMPRODUCT((economics!$AG$2:$AG$167=$B27)*(economics!$D$2:$D$167="process")*economics!$AI$2:$AI$167*_xlfn.NORM.DIST(AN$3,economics!$AK$2:$AK$167,economics!$AJ$2:$AJ$167,TRUE)),0)</f>
        <v>0</v>
      </c>
      <c r="AO27" s="68">
        <f t="array" ref="AO27">IF($D27,SUMPRODUCT((economics!$AG$2:$AG$167=$B27)*(economics!$D$2:$D$167="process")*economics!$AI$2:$AI$167*_xlfn.NORM.DIST(AO$3,economics!$AK$2:$AK$167,economics!$AJ$2:$AJ$167,TRUE)),0)</f>
        <v>0</v>
      </c>
      <c r="AP27" s="68">
        <f t="array" ref="AP27">IF($D27,SUMPRODUCT((economics!$AG$2:$AG$167=$B27)*(economics!$D$2:$D$167="process")*economics!$AI$2:$AI$167*_xlfn.NORM.DIST(AP$3,economics!$AK$2:$AK$167,economics!$AJ$2:$AJ$167,TRUE)),0)</f>
        <v>0</v>
      </c>
      <c r="AQ27" s="68">
        <f t="array" ref="AQ27">IF($D27,SUMPRODUCT((economics!$AG$2:$AG$167=$B27)*(economics!$D$2:$D$167="process")*economics!$AI$2:$AI$167*_xlfn.NORM.DIST(AQ$3,economics!$AK$2:$AK$167,economics!$AJ$2:$AJ$167,TRUE)),0)</f>
        <v>0</v>
      </c>
      <c r="AR27" s="68">
        <f t="array" ref="AR27">IF($D27,SUMPRODUCT((economics!$AG$2:$AG$167=$B27)*(economics!$D$2:$D$167="process")*economics!$AI$2:$AI$167*_xlfn.NORM.DIST(AR$3,economics!$AK$2:$AK$167,economics!$AJ$2:$AJ$167,TRUE)),0)</f>
        <v>0</v>
      </c>
      <c r="AS27" s="68">
        <f t="array" ref="AS27">IF($D27,SUMPRODUCT((economics!$AG$2:$AG$167=$B27)*(economics!$D$2:$D$167="process")*economics!$AI$2:$AI$167*_xlfn.NORM.DIST(AS$3,economics!$AK$2:$AK$167,economics!$AJ$2:$AJ$167,TRUE)),0)</f>
        <v>0</v>
      </c>
      <c r="AT27" s="68">
        <f t="array" ref="AT27">IF($D27,SUMPRODUCT((economics!$AG$2:$AG$167=$B27)*(economics!$D$2:$D$167="process")*economics!$AI$2:$AI$167*_xlfn.NORM.DIST(AT$3,economics!$AK$2:$AK$167,economics!$AJ$2:$AJ$167,TRUE)),0)</f>
        <v>0</v>
      </c>
      <c r="AU27" s="68">
        <f t="array" ref="AU27">IF($D27,SUMPRODUCT((economics!$AG$2:$AG$167=$B27)*(economics!$D$2:$D$167="process")*economics!$AI$2:$AI$167*_xlfn.NORM.DIST(AU$3,economics!$AK$2:$AK$167,economics!$AJ$2:$AJ$167,TRUE)),0)</f>
        <v>0</v>
      </c>
      <c r="AV27" s="68">
        <f t="array" ref="AV27">IF($D27,SUMPRODUCT((economics!$AG$2:$AG$167=$B27)*(economics!$D$2:$D$167="process")*economics!$AI$2:$AI$167*_xlfn.NORM.DIST(AV$3,economics!$AK$2:$AK$167,economics!$AJ$2:$AJ$167,TRUE)),0)</f>
        <v>0</v>
      </c>
      <c r="AW27" s="68">
        <f t="array" ref="AW27">IF($D27,SUMPRODUCT((economics!$AG$2:$AG$167=$B27)*(economics!$D$2:$D$167="process")*economics!$AI$2:$AI$167*_xlfn.NORM.DIST(AW$3,economics!$AK$2:$AK$167,economics!$AJ$2:$AJ$167,TRUE)),0)</f>
        <v>0</v>
      </c>
      <c r="AX27" s="68">
        <f t="array" ref="AX27">IF($D27,SUMPRODUCT((economics!$AG$2:$AG$167=$B27)*(economics!$D$2:$D$167="process")*economics!$AI$2:$AI$167*_xlfn.NORM.DIST(AX$3,economics!$AK$2:$AK$167,economics!$AJ$2:$AJ$167,TRUE)),0)</f>
        <v>0</v>
      </c>
      <c r="AY27" s="68">
        <f t="array" ref="AY27">IF($D27,SUMPRODUCT((economics!$AG$2:$AG$167=$B27)*(economics!$D$2:$D$167="process")*economics!$AI$2:$AI$167*_xlfn.NORM.DIST(AY$3,economics!$AK$2:$AK$167,economics!$AJ$2:$AJ$167,TRUE)),0)</f>
        <v>0</v>
      </c>
      <c r="AZ27" s="68">
        <f t="array" ref="AZ27">IF($D27,SUMPRODUCT((economics!$AG$2:$AG$167=$B27)*(economics!$D$2:$D$167="process")*economics!$AI$2:$AI$167*_xlfn.NORM.DIST(AZ$3,economics!$AK$2:$AK$167,economics!$AJ$2:$AJ$167,TRUE)),0)</f>
        <v>0</v>
      </c>
      <c r="BA27" s="68">
        <f t="array" ref="BA27">IF($D27,SUMPRODUCT((economics!$AG$2:$AG$167=$B27)*(economics!$D$2:$D$167="process")*economics!$AI$2:$AI$167*_xlfn.NORM.DIST(BA$3,economics!$AK$2:$AK$167,economics!$AJ$2:$AJ$167,TRUE)),0)</f>
        <v>0</v>
      </c>
      <c r="BB27" s="68">
        <f t="array" ref="BB27">IF($D27,SUMPRODUCT((economics!$AG$2:$AG$167=$B27)*(economics!$D$2:$D$167="process")*economics!$AI$2:$AI$167*_xlfn.NORM.DIST(BB$3,economics!$AK$2:$AK$167,economics!$AJ$2:$AJ$167,TRUE)),0)</f>
        <v>0</v>
      </c>
      <c r="BC27" s="68">
        <f t="array" ref="BC27">IF($D27,SUMPRODUCT((economics!$AG$2:$AG$167=$B27)*(economics!$D$2:$D$167="process")*economics!$AI$2:$AI$167*_xlfn.NORM.DIST(BC$3,economics!$AK$2:$AK$167,economics!$AJ$2:$AJ$167,TRUE)),0)</f>
        <v>0</v>
      </c>
      <c r="BD27" s="68">
        <f t="array" ref="BD27">IF($D27,SUMPRODUCT((economics!$AG$2:$AG$167=$B27)*(economics!$D$2:$D$167="process")*economics!$AI$2:$AI$167*_xlfn.NORM.DIST(BD$3,economics!$AK$2:$AK$167,economics!$AJ$2:$AJ$167,TRUE)),0)</f>
        <v>0</v>
      </c>
      <c r="BE27" s="68">
        <f t="array" ref="BE27">IF($D27,SUMPRODUCT((economics!$AG$2:$AG$167=$B27)*(economics!$D$2:$D$167="process")*economics!$AI$2:$AI$167*_xlfn.NORM.DIST(BE$3,economics!$AK$2:$AK$167,economics!$AJ$2:$AJ$167,TRUE)),0)</f>
        <v>0</v>
      </c>
      <c r="BF27" s="68">
        <f t="array" ref="BF27">IF($D27,SUMPRODUCT((economics!$AG$2:$AG$167=$B27)*(economics!$D$2:$D$167="process")*economics!$AI$2:$AI$167*_xlfn.NORM.DIST(BF$3,economics!$AK$2:$AK$167,economics!$AJ$2:$AJ$167,TRUE)),0)</f>
        <v>0</v>
      </c>
      <c r="BG27" s="68">
        <f t="array" ref="BG27">IF($D27,SUMPRODUCT((economics!$AG$2:$AG$167=$B27)*(economics!$D$2:$D$167="process")*economics!$AI$2:$AI$167*_xlfn.NORM.DIST(BG$3,economics!$AK$2:$AK$167,economics!$AJ$2:$AJ$167,TRUE)),0)</f>
        <v>0</v>
      </c>
      <c r="BH27" s="68">
        <f t="array" ref="BH27">IF($D27,SUMPRODUCT((economics!$AG$2:$AG$167=$B27)*(economics!$D$2:$D$167="process")*economics!$AI$2:$AI$167*_xlfn.NORM.DIST(BH$3,economics!$AK$2:$AK$167,economics!$AJ$2:$AJ$167,TRUE)),0)</f>
        <v>0</v>
      </c>
      <c r="BI27" s="68">
        <f t="array" ref="BI27">IF($D27,SUMPRODUCT((economics!$AG$2:$AG$167=$B27)*(economics!$D$2:$D$167="process")*economics!$AI$2:$AI$167*_xlfn.NORM.DIST(BI$3,economics!$AK$2:$AK$167,economics!$AJ$2:$AJ$167,TRUE)),0)</f>
        <v>0</v>
      </c>
      <c r="BJ27" s="68">
        <f t="array" ref="BJ27">IF($D27,SUMPRODUCT((economics!$AG$2:$AG$167=$B27)*(economics!$D$2:$D$167="process")*economics!$AI$2:$AI$167*_xlfn.NORM.DIST(BJ$3,economics!$AK$2:$AK$167,economics!$AJ$2:$AJ$167,TRUE)),0)</f>
        <v>0</v>
      </c>
      <c r="BK27" s="68">
        <f t="array" ref="BK27">IF($D27,SUMPRODUCT((economics!$AG$2:$AG$167=$B27)*(economics!$D$2:$D$167="process")*economics!$AI$2:$AI$167*_xlfn.NORM.DIST(BK$3,economics!$AK$2:$AK$167,economics!$AJ$2:$AJ$167,TRUE)),0)</f>
        <v>0</v>
      </c>
      <c r="BL27" s="68">
        <f t="array" ref="BL27">IF($D27,SUMPRODUCT((economics!$AG$2:$AG$167=$B27)*(economics!$D$2:$D$167="process")*economics!$AI$2:$AI$167*_xlfn.NORM.DIST(BL$3,economics!$AK$2:$AK$167,economics!$AJ$2:$AJ$167,TRUE)),0)</f>
        <v>0</v>
      </c>
      <c r="BM27" s="68">
        <f t="array" ref="BM27">IF($D27,SUMPRODUCT((economics!$AG$2:$AG$167=$B27)*(economics!$D$2:$D$167="process")*economics!$AI$2:$AI$167*_xlfn.NORM.DIST(BM$3,economics!$AK$2:$AK$167,economics!$AJ$2:$AJ$167,TRUE)),0)</f>
        <v>0</v>
      </c>
      <c r="BN27" s="68">
        <f t="array" ref="BN27">IF($D27,SUMPRODUCT((economics!$AG$2:$AG$167=$B27)*(economics!$D$2:$D$167="process")*economics!$AI$2:$AI$167*_xlfn.NORM.DIST(BN$3,economics!$AK$2:$AK$167,economics!$AJ$2:$AJ$167,TRUE)),0)</f>
        <v>0</v>
      </c>
      <c r="BO27" s="68">
        <f t="array" ref="BO27">IF($D27,SUMPRODUCT((economics!$AG$2:$AG$167=$B27)*(economics!$D$2:$D$167="process")*economics!$AI$2:$AI$167*_xlfn.NORM.DIST(BO$3,economics!$AK$2:$AK$167,economics!$AJ$2:$AJ$167,TRUE)),0)</f>
        <v>0</v>
      </c>
      <c r="BP27" s="68">
        <f t="array" ref="BP27">IF($D27,SUMPRODUCT((economics!$AG$2:$AG$167=$B27)*(economics!$D$2:$D$167="process")*economics!$AI$2:$AI$167*_xlfn.NORM.DIST(BP$3,economics!$AK$2:$AK$167,economics!$AJ$2:$AJ$167,TRUE)),0)</f>
        <v>0</v>
      </c>
      <c r="BQ27" s="68">
        <f t="array" ref="BQ27">IF($D27,SUMPRODUCT((economics!$AG$2:$AG$167=$B27)*(economics!$D$2:$D$167="process")*economics!$AI$2:$AI$167*_xlfn.NORM.DIST(BQ$3,economics!$AK$2:$AK$167,economics!$AJ$2:$AJ$167,TRUE)),0)</f>
        <v>0</v>
      </c>
      <c r="BR27" s="68">
        <f t="array" ref="BR27">IF($D27,SUMPRODUCT((economics!$AG$2:$AG$167=$B27)*(economics!$D$2:$D$167="process")*economics!$AI$2:$AI$167*_xlfn.NORM.DIST(BR$3,economics!$AK$2:$AK$167,economics!$AJ$2:$AJ$167,TRUE)),0)</f>
        <v>0</v>
      </c>
      <c r="BS27" s="68">
        <f t="array" ref="BS27">IF($D27,SUMPRODUCT((economics!$AG$2:$AG$167=$B27)*(economics!$D$2:$D$167="process")*economics!$AI$2:$AI$167*_xlfn.NORM.DIST(BS$3,economics!$AK$2:$AK$167,economics!$AJ$2:$AJ$167,TRUE)),0)</f>
        <v>0</v>
      </c>
      <c r="BT27" s="68">
        <f t="array" ref="BT27">IF($D27,SUMPRODUCT((economics!$AG$2:$AG$167=$B27)*(economics!$D$2:$D$167="process")*economics!$AI$2:$AI$167*_xlfn.NORM.DIST(BT$3,economics!$AK$2:$AK$167,economics!$AJ$2:$AJ$167,TRUE)),0)</f>
        <v>0</v>
      </c>
      <c r="BU27" s="68">
        <f t="array" ref="BU27">IF($D27,SUMPRODUCT((economics!$AG$2:$AG$167=$B27)*(economics!$D$2:$D$167="process")*economics!$AI$2:$AI$167*_xlfn.NORM.DIST(BU$3,economics!$AK$2:$AK$167,economics!$AJ$2:$AJ$167,TRUE)),0)</f>
        <v>0</v>
      </c>
      <c r="BV27" s="68">
        <f t="array" ref="BV27">IF($D27,SUMPRODUCT((economics!$AG$2:$AG$167=$B27)*(economics!$D$2:$D$167="process")*economics!$AI$2:$AI$167*_xlfn.NORM.DIST(BV$3,economics!$AK$2:$AK$167,economics!$AJ$2:$AJ$167,TRUE)),0)</f>
        <v>0</v>
      </c>
      <c r="BW27" s="68">
        <f t="array" ref="BW27">IF($D27,SUMPRODUCT((economics!$AG$2:$AG$167=$B27)*(economics!$D$2:$D$167="process")*economics!$AI$2:$AI$167*_xlfn.NORM.DIST(BW$3,economics!$AK$2:$AK$167,economics!$AJ$2:$AJ$167,TRUE)),0)</f>
        <v>0</v>
      </c>
      <c r="BX27" s="68">
        <f t="array" ref="BX27">IF($D27,SUMPRODUCT((economics!$AG$2:$AG$167=$B27)*(economics!$D$2:$D$167="process")*economics!$AI$2:$AI$167*_xlfn.NORM.DIST(BX$3,economics!$AK$2:$AK$167,economics!$AJ$2:$AJ$167,TRUE)),0)</f>
        <v>0</v>
      </c>
      <c r="BY27" s="68">
        <f t="array" ref="BY27">IF($D27,SUMPRODUCT((economics!$AG$2:$AG$167=$B27)*(economics!$D$2:$D$167="process")*economics!$AI$2:$AI$167*_xlfn.NORM.DIST(BY$3,economics!$AK$2:$AK$167,economics!$AJ$2:$AJ$167,TRUE)),0)</f>
        <v>0</v>
      </c>
      <c r="BZ27" s="68">
        <f t="array" ref="BZ27">IF($D27,SUMPRODUCT((economics!$AG$2:$AG$167=$B27)*(economics!$D$2:$D$167="process")*economics!$AI$2:$AI$167*_xlfn.NORM.DIST(BZ$3,economics!$AK$2:$AK$167,economics!$AJ$2:$AJ$167,TRUE)),0)</f>
        <v>0</v>
      </c>
      <c r="CA27" s="68">
        <f t="array" ref="CA27">IF($D27,SUMPRODUCT((economics!$AG$2:$AG$167=$B27)*(economics!$D$2:$D$167="process")*economics!$AI$2:$AI$167*_xlfn.NORM.DIST(CA$3,economics!$AK$2:$AK$167,economics!$AJ$2:$AJ$167,TRUE)),0)</f>
        <v>0</v>
      </c>
      <c r="CB27" s="68">
        <f t="array" ref="CB27">IF($D27,SUMPRODUCT((economics!$AG$2:$AG$167=$B27)*(economics!$D$2:$D$167="process")*economics!$AI$2:$AI$167*_xlfn.NORM.DIST(CB$3,economics!$AK$2:$AK$167,economics!$AJ$2:$AJ$167,TRUE)),0)</f>
        <v>0</v>
      </c>
      <c r="CC27" s="68">
        <f t="array" ref="CC27">IF($D27,SUMPRODUCT((economics!$AG$2:$AG$167=$B27)*(economics!$D$2:$D$167="process")*economics!$AI$2:$AI$167*_xlfn.NORM.DIST(CC$3,economics!$AK$2:$AK$167,economics!$AJ$2:$AJ$167,TRUE)),0)</f>
        <v>0</v>
      </c>
      <c r="CD27" s="68">
        <f t="array" ref="CD27">IF($D27,SUMPRODUCT((economics!$AG$2:$AG$167=$B27)*(economics!$D$2:$D$167="process")*economics!$AI$2:$AI$167*_xlfn.NORM.DIST(CD$3,economics!$AK$2:$AK$167,economics!$AJ$2:$AJ$167,TRUE)),0)</f>
        <v>0</v>
      </c>
      <c r="CE27" s="68">
        <f t="array" ref="CE27">IF($D27,SUMPRODUCT((economics!$AG$2:$AG$167=$B27)*(economics!$D$2:$D$167="process")*economics!$AI$2:$AI$167*_xlfn.NORM.DIST(CE$3,economics!$AK$2:$AK$167,economics!$AJ$2:$AJ$167,TRUE)),0)</f>
        <v>0</v>
      </c>
      <c r="CF27" s="68">
        <f t="array" ref="CF27">IF($D27,SUMPRODUCT((economics!$AG$2:$AG$167=$B27)*(economics!$D$2:$D$167="process")*economics!$AI$2:$AI$167*_xlfn.NORM.DIST(CF$3,economics!$AK$2:$AK$167,economics!$AJ$2:$AJ$167,TRUE)),0)</f>
        <v>0</v>
      </c>
      <c r="CG27" s="68">
        <f t="array" ref="CG27">IF($D27,SUMPRODUCT((economics!$AG$2:$AG$167=$B27)*(economics!$D$2:$D$167="process")*economics!$AI$2:$AI$167*_xlfn.NORM.DIST(CG$3,economics!$AK$2:$AK$167,economics!$AJ$2:$AJ$167,TRUE)),0)</f>
        <v>0</v>
      </c>
      <c r="CH27" s="68">
        <f t="array" ref="CH27">IF($D27,SUMPRODUCT((economics!$AG$2:$AG$167=$B27)*(economics!$D$2:$D$167="process")*economics!$AI$2:$AI$167*_xlfn.NORM.DIST(CH$3,economics!$AK$2:$AK$167,economics!$AJ$2:$AJ$167,TRUE)),0)</f>
        <v>0</v>
      </c>
    </row>
    <row r="28" spans="1:86" x14ac:dyDescent="0.35">
      <c r="A28" t="str">
        <f>WHRPbI!A26</f>
        <v>construction 41T43</v>
      </c>
      <c r="B28" t="s">
        <v>767</v>
      </c>
      <c r="C28" s="68">
        <f>WHRPbI!B26</f>
        <v>8.023044086258925E-2</v>
      </c>
      <c r="D28" t="b">
        <f>ISNUMBER(MATCH($B28,'energy base (MECS)'!$K$4:$K$9,0))</f>
        <v>0</v>
      </c>
      <c r="E28" s="68">
        <f t="array" ref="E28">IF($D28,SUMPRODUCT((economics!$AG$2:$AG$167=$B28)*(economics!$D$2:$D$167="process")*economics!$AI$2:$AI$167*_xlfn.NORM.DIST(E$3,economics!$AK$2:$AK$167,economics!$AJ$2:$AJ$167,TRUE)),0)</f>
        <v>0</v>
      </c>
      <c r="F28" s="68">
        <f t="array" ref="F28">IF($D28,SUMPRODUCT((economics!$AG$2:$AG$167=$B28)*(economics!$D$2:$D$167="process")*economics!$AI$2:$AI$167*_xlfn.NORM.DIST(F$3,economics!$AK$2:$AK$167,economics!$AJ$2:$AJ$167,TRUE)),0)</f>
        <v>0</v>
      </c>
      <c r="G28" s="68">
        <f t="array" ref="G28">IF($D28,SUMPRODUCT((economics!$AG$2:$AG$167=$B28)*(economics!$D$2:$D$167="process")*economics!$AI$2:$AI$167*_xlfn.NORM.DIST(G$3,economics!$AK$2:$AK$167,economics!$AJ$2:$AJ$167,TRUE)),0)</f>
        <v>0</v>
      </c>
      <c r="H28" s="68">
        <f t="array" ref="H28">IF($D28,SUMPRODUCT((economics!$AG$2:$AG$167=$B28)*(economics!$D$2:$D$167="process")*economics!$AI$2:$AI$167*_xlfn.NORM.DIST(H$3,economics!$AK$2:$AK$167,economics!$AJ$2:$AJ$167,TRUE)),0)</f>
        <v>0</v>
      </c>
      <c r="I28" s="68">
        <f t="array" ref="I28">IF($D28,SUMPRODUCT((economics!$AG$2:$AG$167=$B28)*(economics!$D$2:$D$167="process")*economics!$AI$2:$AI$167*_xlfn.NORM.DIST(I$3,economics!$AK$2:$AK$167,economics!$AJ$2:$AJ$167,TRUE)),0)</f>
        <v>0</v>
      </c>
      <c r="J28" s="68">
        <f t="array" ref="J28">IF($D28,SUMPRODUCT((economics!$AG$2:$AG$167=$B28)*(economics!$D$2:$D$167="process")*economics!$AI$2:$AI$167*_xlfn.NORM.DIST(J$3,economics!$AK$2:$AK$167,economics!$AJ$2:$AJ$167,TRUE)),0)</f>
        <v>0</v>
      </c>
      <c r="K28" s="68">
        <f t="array" ref="K28">IF($D28,SUMPRODUCT((economics!$AG$2:$AG$167=$B28)*(economics!$D$2:$D$167="process")*economics!$AI$2:$AI$167*_xlfn.NORM.DIST(K$3,economics!$AK$2:$AK$167,economics!$AJ$2:$AJ$167,TRUE)),0)</f>
        <v>0</v>
      </c>
      <c r="L28" s="68">
        <f t="array" ref="L28">IF($D28,SUMPRODUCT((economics!$AG$2:$AG$167=$B28)*(economics!$D$2:$D$167="process")*economics!$AI$2:$AI$167*_xlfn.NORM.DIST(L$3,economics!$AK$2:$AK$167,economics!$AJ$2:$AJ$167,TRUE)),0)</f>
        <v>0</v>
      </c>
      <c r="M28" s="68">
        <f t="array" ref="M28">IF($D28,SUMPRODUCT((economics!$AG$2:$AG$167=$B28)*(economics!$D$2:$D$167="process")*economics!$AI$2:$AI$167*_xlfn.NORM.DIST(M$3,economics!$AK$2:$AK$167,economics!$AJ$2:$AJ$167,TRUE)),0)</f>
        <v>0</v>
      </c>
      <c r="N28" s="68">
        <f t="array" ref="N28">IF($D28,SUMPRODUCT((economics!$AG$2:$AG$167=$B28)*(economics!$D$2:$D$167="process")*economics!$AI$2:$AI$167*_xlfn.NORM.DIST(N$3,economics!$AK$2:$AK$167,economics!$AJ$2:$AJ$167,TRUE)),0)</f>
        <v>0</v>
      </c>
      <c r="O28" s="68">
        <f t="array" ref="O28">IF($D28,SUMPRODUCT((economics!$AG$2:$AG$167=$B28)*(economics!$D$2:$D$167="process")*economics!$AI$2:$AI$167*_xlfn.NORM.DIST(O$3,economics!$AK$2:$AK$167,economics!$AJ$2:$AJ$167,TRUE)),0)</f>
        <v>0</v>
      </c>
      <c r="P28" s="68">
        <f t="array" ref="P28">IF($D28,SUMPRODUCT((economics!$AG$2:$AG$167=$B28)*(economics!$D$2:$D$167="process")*economics!$AI$2:$AI$167*_xlfn.NORM.DIST(P$3,economics!$AK$2:$AK$167,economics!$AJ$2:$AJ$167,TRUE)),0)</f>
        <v>0</v>
      </c>
      <c r="Q28" s="68">
        <f t="array" ref="Q28">IF($D28,SUMPRODUCT((economics!$AG$2:$AG$167=$B28)*(economics!$D$2:$D$167="process")*economics!$AI$2:$AI$167*_xlfn.NORM.DIST(Q$3,economics!$AK$2:$AK$167,economics!$AJ$2:$AJ$167,TRUE)),0)</f>
        <v>0</v>
      </c>
      <c r="R28" s="68">
        <f t="array" ref="R28">IF($D28,SUMPRODUCT((economics!$AG$2:$AG$167=$B28)*(economics!$D$2:$D$167="process")*economics!$AI$2:$AI$167*_xlfn.NORM.DIST(R$3,economics!$AK$2:$AK$167,economics!$AJ$2:$AJ$167,TRUE)),0)</f>
        <v>0</v>
      </c>
      <c r="S28" s="68">
        <f t="array" ref="S28">IF($D28,SUMPRODUCT((economics!$AG$2:$AG$167=$B28)*(economics!$D$2:$D$167="process")*economics!$AI$2:$AI$167*_xlfn.NORM.DIST(S$3,economics!$AK$2:$AK$167,economics!$AJ$2:$AJ$167,TRUE)),0)</f>
        <v>0</v>
      </c>
      <c r="T28" s="68">
        <f t="array" ref="T28">IF($D28,SUMPRODUCT((economics!$AG$2:$AG$167=$B28)*(economics!$D$2:$D$167="process")*economics!$AI$2:$AI$167*_xlfn.NORM.DIST(T$3,economics!$AK$2:$AK$167,economics!$AJ$2:$AJ$167,TRUE)),0)</f>
        <v>0</v>
      </c>
      <c r="U28" s="68">
        <f t="array" ref="U28">IF($D28,SUMPRODUCT((economics!$AG$2:$AG$167=$B28)*(economics!$D$2:$D$167="process")*economics!$AI$2:$AI$167*_xlfn.NORM.DIST(U$3,economics!$AK$2:$AK$167,economics!$AJ$2:$AJ$167,TRUE)),0)</f>
        <v>0</v>
      </c>
      <c r="V28" s="68">
        <f t="array" ref="V28">IF($D28,SUMPRODUCT((economics!$AG$2:$AG$167=$B28)*(economics!$D$2:$D$167="process")*economics!$AI$2:$AI$167*_xlfn.NORM.DIST(V$3,economics!$AK$2:$AK$167,economics!$AJ$2:$AJ$167,TRUE)),0)</f>
        <v>0</v>
      </c>
      <c r="W28" s="68">
        <f t="array" ref="W28">IF($D28,SUMPRODUCT((economics!$AG$2:$AG$167=$B28)*(economics!$D$2:$D$167="process")*economics!$AI$2:$AI$167*_xlfn.NORM.DIST(W$3,economics!$AK$2:$AK$167,economics!$AJ$2:$AJ$167,TRUE)),0)</f>
        <v>0</v>
      </c>
      <c r="X28" s="68">
        <f t="array" ref="X28">IF($D28,SUMPRODUCT((economics!$AG$2:$AG$167=$B28)*(economics!$D$2:$D$167="process")*economics!$AI$2:$AI$167*_xlfn.NORM.DIST(X$3,economics!$AK$2:$AK$167,economics!$AJ$2:$AJ$167,TRUE)),0)</f>
        <v>0</v>
      </c>
      <c r="Y28" s="68">
        <f t="array" ref="Y28">IF($D28,SUMPRODUCT((economics!$AG$2:$AG$167=$B28)*(economics!$D$2:$D$167="process")*economics!$AI$2:$AI$167*_xlfn.NORM.DIST(Y$3,economics!$AK$2:$AK$167,economics!$AJ$2:$AJ$167,TRUE)),0)</f>
        <v>0</v>
      </c>
      <c r="Z28" s="68">
        <f t="array" ref="Z28">IF($D28,SUMPRODUCT((economics!$AG$2:$AG$167=$B28)*(economics!$D$2:$D$167="process")*economics!$AI$2:$AI$167*_xlfn.NORM.DIST(Z$3,economics!$AK$2:$AK$167,economics!$AJ$2:$AJ$167,TRUE)),0)</f>
        <v>0</v>
      </c>
      <c r="AA28" s="68">
        <f t="array" ref="AA28">IF($D28,SUMPRODUCT((economics!$AG$2:$AG$167=$B28)*(economics!$D$2:$D$167="process")*economics!$AI$2:$AI$167*_xlfn.NORM.DIST(AA$3,economics!$AK$2:$AK$167,economics!$AJ$2:$AJ$167,TRUE)),0)</f>
        <v>0</v>
      </c>
      <c r="AB28" s="68">
        <f t="array" ref="AB28">IF($D28,SUMPRODUCT((economics!$AG$2:$AG$167=$B28)*(economics!$D$2:$D$167="process")*economics!$AI$2:$AI$167*_xlfn.NORM.DIST(AB$3,economics!$AK$2:$AK$167,economics!$AJ$2:$AJ$167,TRUE)),0)</f>
        <v>0</v>
      </c>
      <c r="AC28" s="68">
        <f t="array" ref="AC28">IF($D28,SUMPRODUCT((economics!$AG$2:$AG$167=$B28)*(economics!$D$2:$D$167="process")*economics!$AI$2:$AI$167*_xlfn.NORM.DIST(AC$3,economics!$AK$2:$AK$167,economics!$AJ$2:$AJ$167,TRUE)),0)</f>
        <v>0</v>
      </c>
      <c r="AD28" s="68">
        <f t="array" ref="AD28">IF($D28,SUMPRODUCT((economics!$AG$2:$AG$167=$B28)*(economics!$D$2:$D$167="process")*economics!$AI$2:$AI$167*_xlfn.NORM.DIST(AD$3,economics!$AK$2:$AK$167,economics!$AJ$2:$AJ$167,TRUE)),0)</f>
        <v>0</v>
      </c>
      <c r="AE28" s="68">
        <f t="array" ref="AE28">IF($D28,SUMPRODUCT((economics!$AG$2:$AG$167=$B28)*(economics!$D$2:$D$167="process")*economics!$AI$2:$AI$167*_xlfn.NORM.DIST(AE$3,economics!$AK$2:$AK$167,economics!$AJ$2:$AJ$167,TRUE)),0)</f>
        <v>0</v>
      </c>
      <c r="AF28" s="68">
        <f t="array" ref="AF28">IF($D28,SUMPRODUCT((economics!$AG$2:$AG$167=$B28)*(economics!$D$2:$D$167="process")*economics!$AI$2:$AI$167*_xlfn.NORM.DIST(AF$3,economics!$AK$2:$AK$167,economics!$AJ$2:$AJ$167,TRUE)),0)</f>
        <v>0</v>
      </c>
      <c r="AG28" s="68">
        <f t="array" ref="AG28">IF($D28,SUMPRODUCT((economics!$AG$2:$AG$167=$B28)*(economics!$D$2:$D$167="process")*economics!$AI$2:$AI$167*_xlfn.NORM.DIST(AG$3,economics!$AK$2:$AK$167,economics!$AJ$2:$AJ$167,TRUE)),0)</f>
        <v>0</v>
      </c>
      <c r="AH28" s="68">
        <f t="array" ref="AH28">IF($D28,SUMPRODUCT((economics!$AG$2:$AG$167=$B28)*(economics!$D$2:$D$167="process")*economics!$AI$2:$AI$167*_xlfn.NORM.DIST(AH$3,economics!$AK$2:$AK$167,economics!$AJ$2:$AJ$167,TRUE)),0)</f>
        <v>0</v>
      </c>
      <c r="AI28" s="68">
        <f t="array" ref="AI28">IF($D28,SUMPRODUCT((economics!$AG$2:$AG$167=$B28)*(economics!$D$2:$D$167="process")*economics!$AI$2:$AI$167*_xlfn.NORM.DIST(AI$3,economics!$AK$2:$AK$167,economics!$AJ$2:$AJ$167,TRUE)),0)</f>
        <v>0</v>
      </c>
      <c r="AJ28" s="68">
        <f t="array" ref="AJ28">IF($D28,SUMPRODUCT((economics!$AG$2:$AG$167=$B28)*(economics!$D$2:$D$167="process")*economics!$AI$2:$AI$167*_xlfn.NORM.DIST(AJ$3,economics!$AK$2:$AK$167,economics!$AJ$2:$AJ$167,TRUE)),0)</f>
        <v>0</v>
      </c>
      <c r="AK28" s="68">
        <f t="array" ref="AK28">IF($D28,SUMPRODUCT((economics!$AG$2:$AG$167=$B28)*(economics!$D$2:$D$167="process")*economics!$AI$2:$AI$167*_xlfn.NORM.DIST(AK$3,economics!$AK$2:$AK$167,economics!$AJ$2:$AJ$167,TRUE)),0)</f>
        <v>0</v>
      </c>
      <c r="AL28" s="68">
        <f t="array" ref="AL28">IF($D28,SUMPRODUCT((economics!$AG$2:$AG$167=$B28)*(economics!$D$2:$D$167="process")*economics!$AI$2:$AI$167*_xlfn.NORM.DIST(AL$3,economics!$AK$2:$AK$167,economics!$AJ$2:$AJ$167,TRUE)),0)</f>
        <v>0</v>
      </c>
      <c r="AM28" s="68">
        <f t="array" ref="AM28">IF($D28,SUMPRODUCT((economics!$AG$2:$AG$167=$B28)*(economics!$D$2:$D$167="process")*economics!$AI$2:$AI$167*_xlfn.NORM.DIST(AM$3,economics!$AK$2:$AK$167,economics!$AJ$2:$AJ$167,TRUE)),0)</f>
        <v>0</v>
      </c>
      <c r="AN28" s="68">
        <f t="array" ref="AN28">IF($D28,SUMPRODUCT((economics!$AG$2:$AG$167=$B28)*(economics!$D$2:$D$167="process")*economics!$AI$2:$AI$167*_xlfn.NORM.DIST(AN$3,economics!$AK$2:$AK$167,economics!$AJ$2:$AJ$167,TRUE)),0)</f>
        <v>0</v>
      </c>
      <c r="AO28" s="68">
        <f t="array" ref="AO28">IF($D28,SUMPRODUCT((economics!$AG$2:$AG$167=$B28)*(economics!$D$2:$D$167="process")*economics!$AI$2:$AI$167*_xlfn.NORM.DIST(AO$3,economics!$AK$2:$AK$167,economics!$AJ$2:$AJ$167,TRUE)),0)</f>
        <v>0</v>
      </c>
      <c r="AP28" s="68">
        <f t="array" ref="AP28">IF($D28,SUMPRODUCT((economics!$AG$2:$AG$167=$B28)*(economics!$D$2:$D$167="process")*economics!$AI$2:$AI$167*_xlfn.NORM.DIST(AP$3,economics!$AK$2:$AK$167,economics!$AJ$2:$AJ$167,TRUE)),0)</f>
        <v>0</v>
      </c>
      <c r="AQ28" s="68">
        <f t="array" ref="AQ28">IF($D28,SUMPRODUCT((economics!$AG$2:$AG$167=$B28)*(economics!$D$2:$D$167="process")*economics!$AI$2:$AI$167*_xlfn.NORM.DIST(AQ$3,economics!$AK$2:$AK$167,economics!$AJ$2:$AJ$167,TRUE)),0)</f>
        <v>0</v>
      </c>
      <c r="AR28" s="68">
        <f t="array" ref="AR28">IF($D28,SUMPRODUCT((economics!$AG$2:$AG$167=$B28)*(economics!$D$2:$D$167="process")*economics!$AI$2:$AI$167*_xlfn.NORM.DIST(AR$3,economics!$AK$2:$AK$167,economics!$AJ$2:$AJ$167,TRUE)),0)</f>
        <v>0</v>
      </c>
      <c r="AS28" s="68">
        <f t="array" ref="AS28">IF($D28,SUMPRODUCT((economics!$AG$2:$AG$167=$B28)*(economics!$D$2:$D$167="process")*economics!$AI$2:$AI$167*_xlfn.NORM.DIST(AS$3,economics!$AK$2:$AK$167,economics!$AJ$2:$AJ$167,TRUE)),0)</f>
        <v>0</v>
      </c>
      <c r="AT28" s="68">
        <f t="array" ref="AT28">IF($D28,SUMPRODUCT((economics!$AG$2:$AG$167=$B28)*(economics!$D$2:$D$167="process")*economics!$AI$2:$AI$167*_xlfn.NORM.DIST(AT$3,economics!$AK$2:$AK$167,economics!$AJ$2:$AJ$167,TRUE)),0)</f>
        <v>0</v>
      </c>
      <c r="AU28" s="68">
        <f t="array" ref="AU28">IF($D28,SUMPRODUCT((economics!$AG$2:$AG$167=$B28)*(economics!$D$2:$D$167="process")*economics!$AI$2:$AI$167*_xlfn.NORM.DIST(AU$3,economics!$AK$2:$AK$167,economics!$AJ$2:$AJ$167,TRUE)),0)</f>
        <v>0</v>
      </c>
      <c r="AV28" s="68">
        <f t="array" ref="AV28">IF($D28,SUMPRODUCT((economics!$AG$2:$AG$167=$B28)*(economics!$D$2:$D$167="process")*economics!$AI$2:$AI$167*_xlfn.NORM.DIST(AV$3,economics!$AK$2:$AK$167,economics!$AJ$2:$AJ$167,TRUE)),0)</f>
        <v>0</v>
      </c>
      <c r="AW28" s="68">
        <f t="array" ref="AW28">IF($D28,SUMPRODUCT((economics!$AG$2:$AG$167=$B28)*(economics!$D$2:$D$167="process")*economics!$AI$2:$AI$167*_xlfn.NORM.DIST(AW$3,economics!$AK$2:$AK$167,economics!$AJ$2:$AJ$167,TRUE)),0)</f>
        <v>0</v>
      </c>
      <c r="AX28" s="68">
        <f t="array" ref="AX28">IF($D28,SUMPRODUCT((economics!$AG$2:$AG$167=$B28)*(economics!$D$2:$D$167="process")*economics!$AI$2:$AI$167*_xlfn.NORM.DIST(AX$3,economics!$AK$2:$AK$167,economics!$AJ$2:$AJ$167,TRUE)),0)</f>
        <v>0</v>
      </c>
      <c r="AY28" s="68">
        <f t="array" ref="AY28">IF($D28,SUMPRODUCT((economics!$AG$2:$AG$167=$B28)*(economics!$D$2:$D$167="process")*economics!$AI$2:$AI$167*_xlfn.NORM.DIST(AY$3,economics!$AK$2:$AK$167,economics!$AJ$2:$AJ$167,TRUE)),0)</f>
        <v>0</v>
      </c>
      <c r="AZ28" s="68">
        <f t="array" ref="AZ28">IF($D28,SUMPRODUCT((economics!$AG$2:$AG$167=$B28)*(economics!$D$2:$D$167="process")*economics!$AI$2:$AI$167*_xlfn.NORM.DIST(AZ$3,economics!$AK$2:$AK$167,economics!$AJ$2:$AJ$167,TRUE)),0)</f>
        <v>0</v>
      </c>
      <c r="BA28" s="68">
        <f t="array" ref="BA28">IF($D28,SUMPRODUCT((economics!$AG$2:$AG$167=$B28)*(economics!$D$2:$D$167="process")*economics!$AI$2:$AI$167*_xlfn.NORM.DIST(BA$3,economics!$AK$2:$AK$167,economics!$AJ$2:$AJ$167,TRUE)),0)</f>
        <v>0</v>
      </c>
      <c r="BB28" s="68">
        <f t="array" ref="BB28">IF($D28,SUMPRODUCT((economics!$AG$2:$AG$167=$B28)*(economics!$D$2:$D$167="process")*economics!$AI$2:$AI$167*_xlfn.NORM.DIST(BB$3,economics!$AK$2:$AK$167,economics!$AJ$2:$AJ$167,TRUE)),0)</f>
        <v>0</v>
      </c>
      <c r="BC28" s="68">
        <f t="array" ref="BC28">IF($D28,SUMPRODUCT((economics!$AG$2:$AG$167=$B28)*(economics!$D$2:$D$167="process")*economics!$AI$2:$AI$167*_xlfn.NORM.DIST(BC$3,economics!$AK$2:$AK$167,economics!$AJ$2:$AJ$167,TRUE)),0)</f>
        <v>0</v>
      </c>
      <c r="BD28" s="68">
        <f t="array" ref="BD28">IF($D28,SUMPRODUCT((economics!$AG$2:$AG$167=$B28)*(economics!$D$2:$D$167="process")*economics!$AI$2:$AI$167*_xlfn.NORM.DIST(BD$3,economics!$AK$2:$AK$167,economics!$AJ$2:$AJ$167,TRUE)),0)</f>
        <v>0</v>
      </c>
      <c r="BE28" s="68">
        <f t="array" ref="BE28">IF($D28,SUMPRODUCT((economics!$AG$2:$AG$167=$B28)*(economics!$D$2:$D$167="process")*economics!$AI$2:$AI$167*_xlfn.NORM.DIST(BE$3,economics!$AK$2:$AK$167,economics!$AJ$2:$AJ$167,TRUE)),0)</f>
        <v>0</v>
      </c>
      <c r="BF28" s="68">
        <f t="array" ref="BF28">IF($D28,SUMPRODUCT((economics!$AG$2:$AG$167=$B28)*(economics!$D$2:$D$167="process")*economics!$AI$2:$AI$167*_xlfn.NORM.DIST(BF$3,economics!$AK$2:$AK$167,economics!$AJ$2:$AJ$167,TRUE)),0)</f>
        <v>0</v>
      </c>
      <c r="BG28" s="68">
        <f t="array" ref="BG28">IF($D28,SUMPRODUCT((economics!$AG$2:$AG$167=$B28)*(economics!$D$2:$D$167="process")*economics!$AI$2:$AI$167*_xlfn.NORM.DIST(BG$3,economics!$AK$2:$AK$167,economics!$AJ$2:$AJ$167,TRUE)),0)</f>
        <v>0</v>
      </c>
      <c r="BH28" s="68">
        <f t="array" ref="BH28">IF($D28,SUMPRODUCT((economics!$AG$2:$AG$167=$B28)*(economics!$D$2:$D$167="process")*economics!$AI$2:$AI$167*_xlfn.NORM.DIST(BH$3,economics!$AK$2:$AK$167,economics!$AJ$2:$AJ$167,TRUE)),0)</f>
        <v>0</v>
      </c>
      <c r="BI28" s="68">
        <f t="array" ref="BI28">IF($D28,SUMPRODUCT((economics!$AG$2:$AG$167=$B28)*(economics!$D$2:$D$167="process")*economics!$AI$2:$AI$167*_xlfn.NORM.DIST(BI$3,economics!$AK$2:$AK$167,economics!$AJ$2:$AJ$167,TRUE)),0)</f>
        <v>0</v>
      </c>
      <c r="BJ28" s="68">
        <f t="array" ref="BJ28">IF($D28,SUMPRODUCT((economics!$AG$2:$AG$167=$B28)*(economics!$D$2:$D$167="process")*economics!$AI$2:$AI$167*_xlfn.NORM.DIST(BJ$3,economics!$AK$2:$AK$167,economics!$AJ$2:$AJ$167,TRUE)),0)</f>
        <v>0</v>
      </c>
      <c r="BK28" s="68">
        <f t="array" ref="BK28">IF($D28,SUMPRODUCT((economics!$AG$2:$AG$167=$B28)*(economics!$D$2:$D$167="process")*economics!$AI$2:$AI$167*_xlfn.NORM.DIST(BK$3,economics!$AK$2:$AK$167,economics!$AJ$2:$AJ$167,TRUE)),0)</f>
        <v>0</v>
      </c>
      <c r="BL28" s="68">
        <f t="array" ref="BL28">IF($D28,SUMPRODUCT((economics!$AG$2:$AG$167=$B28)*(economics!$D$2:$D$167="process")*economics!$AI$2:$AI$167*_xlfn.NORM.DIST(BL$3,economics!$AK$2:$AK$167,economics!$AJ$2:$AJ$167,TRUE)),0)</f>
        <v>0</v>
      </c>
      <c r="BM28" s="68">
        <f t="array" ref="BM28">IF($D28,SUMPRODUCT((economics!$AG$2:$AG$167=$B28)*(economics!$D$2:$D$167="process")*economics!$AI$2:$AI$167*_xlfn.NORM.DIST(BM$3,economics!$AK$2:$AK$167,economics!$AJ$2:$AJ$167,TRUE)),0)</f>
        <v>0</v>
      </c>
      <c r="BN28" s="68">
        <f t="array" ref="BN28">IF($D28,SUMPRODUCT((economics!$AG$2:$AG$167=$B28)*(economics!$D$2:$D$167="process")*economics!$AI$2:$AI$167*_xlfn.NORM.DIST(BN$3,economics!$AK$2:$AK$167,economics!$AJ$2:$AJ$167,TRUE)),0)</f>
        <v>0</v>
      </c>
      <c r="BO28" s="68">
        <f t="array" ref="BO28">IF($D28,SUMPRODUCT((economics!$AG$2:$AG$167=$B28)*(economics!$D$2:$D$167="process")*economics!$AI$2:$AI$167*_xlfn.NORM.DIST(BO$3,economics!$AK$2:$AK$167,economics!$AJ$2:$AJ$167,TRUE)),0)</f>
        <v>0</v>
      </c>
      <c r="BP28" s="68">
        <f t="array" ref="BP28">IF($D28,SUMPRODUCT((economics!$AG$2:$AG$167=$B28)*(economics!$D$2:$D$167="process")*economics!$AI$2:$AI$167*_xlfn.NORM.DIST(BP$3,economics!$AK$2:$AK$167,economics!$AJ$2:$AJ$167,TRUE)),0)</f>
        <v>0</v>
      </c>
      <c r="BQ28" s="68">
        <f t="array" ref="BQ28">IF($D28,SUMPRODUCT((economics!$AG$2:$AG$167=$B28)*(economics!$D$2:$D$167="process")*economics!$AI$2:$AI$167*_xlfn.NORM.DIST(BQ$3,economics!$AK$2:$AK$167,economics!$AJ$2:$AJ$167,TRUE)),0)</f>
        <v>0</v>
      </c>
      <c r="BR28" s="68">
        <f t="array" ref="BR28">IF($D28,SUMPRODUCT((economics!$AG$2:$AG$167=$B28)*(economics!$D$2:$D$167="process")*economics!$AI$2:$AI$167*_xlfn.NORM.DIST(BR$3,economics!$AK$2:$AK$167,economics!$AJ$2:$AJ$167,TRUE)),0)</f>
        <v>0</v>
      </c>
      <c r="BS28" s="68">
        <f t="array" ref="BS28">IF($D28,SUMPRODUCT((economics!$AG$2:$AG$167=$B28)*(economics!$D$2:$D$167="process")*economics!$AI$2:$AI$167*_xlfn.NORM.DIST(BS$3,economics!$AK$2:$AK$167,economics!$AJ$2:$AJ$167,TRUE)),0)</f>
        <v>0</v>
      </c>
      <c r="BT28" s="68">
        <f t="array" ref="BT28">IF($D28,SUMPRODUCT((economics!$AG$2:$AG$167=$B28)*(economics!$D$2:$D$167="process")*economics!$AI$2:$AI$167*_xlfn.NORM.DIST(BT$3,economics!$AK$2:$AK$167,economics!$AJ$2:$AJ$167,TRUE)),0)</f>
        <v>0</v>
      </c>
      <c r="BU28" s="68">
        <f t="array" ref="BU28">IF($D28,SUMPRODUCT((economics!$AG$2:$AG$167=$B28)*(economics!$D$2:$D$167="process")*economics!$AI$2:$AI$167*_xlfn.NORM.DIST(BU$3,economics!$AK$2:$AK$167,economics!$AJ$2:$AJ$167,TRUE)),0)</f>
        <v>0</v>
      </c>
      <c r="BV28" s="68">
        <f t="array" ref="BV28">IF($D28,SUMPRODUCT((economics!$AG$2:$AG$167=$B28)*(economics!$D$2:$D$167="process")*economics!$AI$2:$AI$167*_xlfn.NORM.DIST(BV$3,economics!$AK$2:$AK$167,economics!$AJ$2:$AJ$167,TRUE)),0)</f>
        <v>0</v>
      </c>
      <c r="BW28" s="68">
        <f t="array" ref="BW28">IF($D28,SUMPRODUCT((economics!$AG$2:$AG$167=$B28)*(economics!$D$2:$D$167="process")*economics!$AI$2:$AI$167*_xlfn.NORM.DIST(BW$3,economics!$AK$2:$AK$167,economics!$AJ$2:$AJ$167,TRUE)),0)</f>
        <v>0</v>
      </c>
      <c r="BX28" s="68">
        <f t="array" ref="BX28">IF($D28,SUMPRODUCT((economics!$AG$2:$AG$167=$B28)*(economics!$D$2:$D$167="process")*economics!$AI$2:$AI$167*_xlfn.NORM.DIST(BX$3,economics!$AK$2:$AK$167,economics!$AJ$2:$AJ$167,TRUE)),0)</f>
        <v>0</v>
      </c>
      <c r="BY28" s="68">
        <f t="array" ref="BY28">IF($D28,SUMPRODUCT((economics!$AG$2:$AG$167=$B28)*(economics!$D$2:$D$167="process")*economics!$AI$2:$AI$167*_xlfn.NORM.DIST(BY$3,economics!$AK$2:$AK$167,economics!$AJ$2:$AJ$167,TRUE)),0)</f>
        <v>0</v>
      </c>
      <c r="BZ28" s="68">
        <f t="array" ref="BZ28">IF($D28,SUMPRODUCT((economics!$AG$2:$AG$167=$B28)*(economics!$D$2:$D$167="process")*economics!$AI$2:$AI$167*_xlfn.NORM.DIST(BZ$3,economics!$AK$2:$AK$167,economics!$AJ$2:$AJ$167,TRUE)),0)</f>
        <v>0</v>
      </c>
      <c r="CA28" s="68">
        <f t="array" ref="CA28">IF($D28,SUMPRODUCT((economics!$AG$2:$AG$167=$B28)*(economics!$D$2:$D$167="process")*economics!$AI$2:$AI$167*_xlfn.NORM.DIST(CA$3,economics!$AK$2:$AK$167,economics!$AJ$2:$AJ$167,TRUE)),0)</f>
        <v>0</v>
      </c>
      <c r="CB28" s="68">
        <f t="array" ref="CB28">IF($D28,SUMPRODUCT((economics!$AG$2:$AG$167=$B28)*(economics!$D$2:$D$167="process")*economics!$AI$2:$AI$167*_xlfn.NORM.DIST(CB$3,economics!$AK$2:$AK$167,economics!$AJ$2:$AJ$167,TRUE)),0)</f>
        <v>0</v>
      </c>
      <c r="CC28" s="68">
        <f t="array" ref="CC28">IF($D28,SUMPRODUCT((economics!$AG$2:$AG$167=$B28)*(economics!$D$2:$D$167="process")*economics!$AI$2:$AI$167*_xlfn.NORM.DIST(CC$3,economics!$AK$2:$AK$167,economics!$AJ$2:$AJ$167,TRUE)),0)</f>
        <v>0</v>
      </c>
      <c r="CD28" s="68">
        <f t="array" ref="CD28">IF($D28,SUMPRODUCT((economics!$AG$2:$AG$167=$B28)*(economics!$D$2:$D$167="process")*economics!$AI$2:$AI$167*_xlfn.NORM.DIST(CD$3,economics!$AK$2:$AK$167,economics!$AJ$2:$AJ$167,TRUE)),0)</f>
        <v>0</v>
      </c>
      <c r="CE28" s="68">
        <f t="array" ref="CE28">IF($D28,SUMPRODUCT((economics!$AG$2:$AG$167=$B28)*(economics!$D$2:$D$167="process")*economics!$AI$2:$AI$167*_xlfn.NORM.DIST(CE$3,economics!$AK$2:$AK$167,economics!$AJ$2:$AJ$167,TRUE)),0)</f>
        <v>0</v>
      </c>
      <c r="CF28" s="68">
        <f t="array" ref="CF28">IF($D28,SUMPRODUCT((economics!$AG$2:$AG$167=$B28)*(economics!$D$2:$D$167="process")*economics!$AI$2:$AI$167*_xlfn.NORM.DIST(CF$3,economics!$AK$2:$AK$167,economics!$AJ$2:$AJ$167,TRUE)),0)</f>
        <v>0</v>
      </c>
      <c r="CG28" s="68">
        <f t="array" ref="CG28">IF($D28,SUMPRODUCT((economics!$AG$2:$AG$167=$B28)*(economics!$D$2:$D$167="process")*economics!$AI$2:$AI$167*_xlfn.NORM.DIST(CG$3,economics!$AK$2:$AK$167,economics!$AJ$2:$AJ$167,TRUE)),0)</f>
        <v>0</v>
      </c>
      <c r="CH28" s="68">
        <f t="array" ref="CH28">IF($D28,SUMPRODUCT((economics!$AG$2:$AG$167=$B28)*(economics!$D$2:$D$167="process")*economics!$AI$2:$AI$167*_xlfn.NORM.DIST(CH$3,economics!$AK$2:$AK$167,economics!$AJ$2:$AJ$167,TRUE)),0)</f>
        <v>0</v>
      </c>
    </row>
    <row r="30" spans="1:86" x14ac:dyDescent="0.35">
      <c r="A30" t="s">
        <v>768</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35">
      <c r="A31" s="1" t="s">
        <v>769</v>
      </c>
    </row>
    <row r="33" spans="1:86" x14ac:dyDescent="0.35">
      <c r="A33" t="str">
        <f t="shared" ref="A33:B57" si="0">A4</f>
        <v>agriculture and forestry 01T03</v>
      </c>
      <c r="B33" t="str">
        <f t="shared" si="0"/>
        <v>01T03</v>
      </c>
      <c r="E33" t="str">
        <f t="array" ref="E33">IFERROR((SUMPRODUCT((economics!$AG$2:$AG$167=$B33)*(economics!$D$2:$D$167="process")*economics!$AI$2:$AI$167*(_xlfn.NORM.DIST(E$3,economics!$AK$2:$AK$167,economics!$AJ$2:$AJ$167,TRUE)-_xlfn.NORM.DIST(E$30,economics!$AK$2:$AK$167,economics!$AJ$2:$AJ$167,TRUE))*economics!$AM$2:$AM$167))/(SUMPRODUCT((economics!$AG$2:$AG$167=$B33)*(economics!$D$2:$D$167="process")*economics!$AI$2:$AI$167*(_xlfn.NORM.DIST(E$3,economics!$AK$2:$AK$167,economics!$AJ$2:$AJ$167,TRUE)-_xlfn.NORM.DIST(E$30,economics!$AK$2:$AK$167,economics!$AJ$2:$AJ$167,TRUE)))),"")</f>
        <v/>
      </c>
      <c r="F33" t="str">
        <f t="array" ref="F33">IFERROR((SUMPRODUCT((economics!$AG$2:$AG$167=$B33)*(economics!$D$2:$D$167="process")*economics!$AI$2:$AI$167*(_xlfn.NORM.DIST(F$3,economics!$AK$2:$AK$167,economics!$AJ$2:$AJ$167,TRUE)-_xlfn.NORM.DIST(F$30,economics!$AK$2:$AK$167,economics!$AJ$2:$AJ$167,TRUE))*economics!$AM$2:$AM$167))/(SUMPRODUCT((economics!$AG$2:$AG$167=$B33)*(economics!$D$2:$D$167="process")*economics!$AI$2:$AI$167*(_xlfn.NORM.DIST(F$3,economics!$AK$2:$AK$167,economics!$AJ$2:$AJ$167,TRUE)-_xlfn.NORM.DIST(F$30,economics!$AK$2:$AK$167,economics!$AJ$2:$AJ$167,TRUE)))),"")</f>
        <v/>
      </c>
      <c r="G33" t="str">
        <f t="array" ref="G33">IFERROR((SUMPRODUCT((economics!$AG$2:$AG$167=$B33)*(economics!$D$2:$D$167="process")*economics!$AI$2:$AI$167*(_xlfn.NORM.DIST(G$3,economics!$AK$2:$AK$167,economics!$AJ$2:$AJ$167,TRUE)-_xlfn.NORM.DIST(G$30,economics!$AK$2:$AK$167,economics!$AJ$2:$AJ$167,TRUE))*economics!$AM$2:$AM$167))/(SUMPRODUCT((economics!$AG$2:$AG$167=$B33)*(economics!$D$2:$D$167="process")*economics!$AI$2:$AI$167*(_xlfn.NORM.DIST(G$3,economics!$AK$2:$AK$167,economics!$AJ$2:$AJ$167,TRUE)-_xlfn.NORM.DIST(G$30,economics!$AK$2:$AK$167,economics!$AJ$2:$AJ$167,TRUE)))),"")</f>
        <v/>
      </c>
      <c r="H33" t="str">
        <f t="array" ref="H33">IFERROR((SUMPRODUCT((economics!$AG$2:$AG$167=$B33)*(economics!$D$2:$D$167="process")*economics!$AI$2:$AI$167*(_xlfn.NORM.DIST(H$3,economics!$AK$2:$AK$167,economics!$AJ$2:$AJ$167,TRUE)-_xlfn.NORM.DIST(H$30,economics!$AK$2:$AK$167,economics!$AJ$2:$AJ$167,TRUE))*economics!$AM$2:$AM$167))/(SUMPRODUCT((economics!$AG$2:$AG$167=$B33)*(economics!$D$2:$D$167="process")*economics!$AI$2:$AI$167*(_xlfn.NORM.DIST(H$3,economics!$AK$2:$AK$167,economics!$AJ$2:$AJ$167,TRUE)-_xlfn.NORM.DIST(H$30,economics!$AK$2:$AK$167,economics!$AJ$2:$AJ$167,TRUE)))),"")</f>
        <v/>
      </c>
      <c r="I33" t="str">
        <f t="array" ref="I33">IFERROR((SUMPRODUCT((economics!$AG$2:$AG$167=$B33)*(economics!$D$2:$D$167="process")*economics!$AI$2:$AI$167*(_xlfn.NORM.DIST(I$3,economics!$AK$2:$AK$167,economics!$AJ$2:$AJ$167,TRUE)-_xlfn.NORM.DIST(I$30,economics!$AK$2:$AK$167,economics!$AJ$2:$AJ$167,TRUE))*economics!$AM$2:$AM$167))/(SUMPRODUCT((economics!$AG$2:$AG$167=$B33)*(economics!$D$2:$D$167="process")*economics!$AI$2:$AI$167*(_xlfn.NORM.DIST(I$3,economics!$AK$2:$AK$167,economics!$AJ$2:$AJ$167,TRUE)-_xlfn.NORM.DIST(I$30,economics!$AK$2:$AK$167,economics!$AJ$2:$AJ$167,TRUE)))),"")</f>
        <v/>
      </c>
      <c r="J33" t="str">
        <f t="array" ref="J33">IFERROR((SUMPRODUCT((economics!$AG$2:$AG$167=$B33)*(economics!$D$2:$D$167="process")*economics!$AI$2:$AI$167*(_xlfn.NORM.DIST(J$3,economics!$AK$2:$AK$167,economics!$AJ$2:$AJ$167,TRUE)-_xlfn.NORM.DIST(J$30,economics!$AK$2:$AK$167,economics!$AJ$2:$AJ$167,TRUE))*economics!$AM$2:$AM$167))/(SUMPRODUCT((economics!$AG$2:$AG$167=$B33)*(economics!$D$2:$D$167="process")*economics!$AI$2:$AI$167*(_xlfn.NORM.DIST(J$3,economics!$AK$2:$AK$167,economics!$AJ$2:$AJ$167,TRUE)-_xlfn.NORM.DIST(J$30,economics!$AK$2:$AK$167,economics!$AJ$2:$AJ$167,TRUE)))),"")</f>
        <v/>
      </c>
      <c r="K33" t="str">
        <f t="array" ref="K33">IFERROR((SUMPRODUCT((economics!$AG$2:$AG$167=$B33)*(economics!$D$2:$D$167="process")*economics!$AI$2:$AI$167*(_xlfn.NORM.DIST(K$3,economics!$AK$2:$AK$167,economics!$AJ$2:$AJ$167,TRUE)-_xlfn.NORM.DIST(K$30,economics!$AK$2:$AK$167,economics!$AJ$2:$AJ$167,TRUE))*economics!$AM$2:$AM$167))/(SUMPRODUCT((economics!$AG$2:$AG$167=$B33)*(economics!$D$2:$D$167="process")*economics!$AI$2:$AI$167*(_xlfn.NORM.DIST(K$3,economics!$AK$2:$AK$167,economics!$AJ$2:$AJ$167,TRUE)-_xlfn.NORM.DIST(K$30,economics!$AK$2:$AK$167,economics!$AJ$2:$AJ$167,TRUE)))),"")</f>
        <v/>
      </c>
      <c r="L33" t="str">
        <f t="array" ref="L33">IFERROR((SUMPRODUCT((economics!$AG$2:$AG$167=$B33)*(economics!$D$2:$D$167="process")*economics!$AI$2:$AI$167*(_xlfn.NORM.DIST(L$3,economics!$AK$2:$AK$167,economics!$AJ$2:$AJ$167,TRUE)-_xlfn.NORM.DIST(L$30,economics!$AK$2:$AK$167,economics!$AJ$2:$AJ$167,TRUE))*economics!$AM$2:$AM$167))/(SUMPRODUCT((economics!$AG$2:$AG$167=$B33)*(economics!$D$2:$D$167="process")*economics!$AI$2:$AI$167*(_xlfn.NORM.DIST(L$3,economics!$AK$2:$AK$167,economics!$AJ$2:$AJ$167,TRUE)-_xlfn.NORM.DIST(L$30,economics!$AK$2:$AK$167,economics!$AJ$2:$AJ$167,TRUE)))),"")</f>
        <v/>
      </c>
      <c r="M33" t="str">
        <f t="array" ref="M33">IFERROR((SUMPRODUCT((economics!$AG$2:$AG$167=$B33)*(economics!$D$2:$D$167="process")*economics!$AI$2:$AI$167*(_xlfn.NORM.DIST(M$3,economics!$AK$2:$AK$167,economics!$AJ$2:$AJ$167,TRUE)-_xlfn.NORM.DIST(M$30,economics!$AK$2:$AK$167,economics!$AJ$2:$AJ$167,TRUE))*economics!$AM$2:$AM$167))/(SUMPRODUCT((economics!$AG$2:$AG$167=$B33)*(economics!$D$2:$D$167="process")*economics!$AI$2:$AI$167*(_xlfn.NORM.DIST(M$3,economics!$AK$2:$AK$167,economics!$AJ$2:$AJ$167,TRUE)-_xlfn.NORM.DIST(M$30,economics!$AK$2:$AK$167,economics!$AJ$2:$AJ$167,TRUE)))),"")</f>
        <v/>
      </c>
      <c r="N33" t="str">
        <f t="array" ref="N33">IFERROR((SUMPRODUCT((economics!$AG$2:$AG$167=$B33)*(economics!$D$2:$D$167="process")*economics!$AI$2:$AI$167*(_xlfn.NORM.DIST(N$3,economics!$AK$2:$AK$167,economics!$AJ$2:$AJ$167,TRUE)-_xlfn.NORM.DIST(N$30,economics!$AK$2:$AK$167,economics!$AJ$2:$AJ$167,TRUE))*economics!$AM$2:$AM$167))/(SUMPRODUCT((economics!$AG$2:$AG$167=$B33)*(economics!$D$2:$D$167="process")*economics!$AI$2:$AI$167*(_xlfn.NORM.DIST(N$3,economics!$AK$2:$AK$167,economics!$AJ$2:$AJ$167,TRUE)-_xlfn.NORM.DIST(N$30,economics!$AK$2:$AK$167,economics!$AJ$2:$AJ$167,TRUE)))),"")</f>
        <v/>
      </c>
      <c r="O33" t="str">
        <f t="array" ref="O33">IFERROR((SUMPRODUCT((economics!$AG$2:$AG$167=$B33)*(economics!$D$2:$D$167="process")*economics!$AI$2:$AI$167*(_xlfn.NORM.DIST(O$3,economics!$AK$2:$AK$167,economics!$AJ$2:$AJ$167,TRUE)-_xlfn.NORM.DIST(O$30,economics!$AK$2:$AK$167,economics!$AJ$2:$AJ$167,TRUE))*economics!$AM$2:$AM$167))/(SUMPRODUCT((economics!$AG$2:$AG$167=$B33)*(economics!$D$2:$D$167="process")*economics!$AI$2:$AI$167*(_xlfn.NORM.DIST(O$3,economics!$AK$2:$AK$167,economics!$AJ$2:$AJ$167,TRUE)-_xlfn.NORM.DIST(O$30,economics!$AK$2:$AK$167,economics!$AJ$2:$AJ$167,TRUE)))),"")</f>
        <v/>
      </c>
      <c r="P33" t="str">
        <f t="array" ref="P33">IFERROR((SUMPRODUCT((economics!$AG$2:$AG$167=$B33)*(economics!$D$2:$D$167="process")*economics!$AI$2:$AI$167*(_xlfn.NORM.DIST(P$3,economics!$AK$2:$AK$167,economics!$AJ$2:$AJ$167,TRUE)-_xlfn.NORM.DIST(P$30,economics!$AK$2:$AK$167,economics!$AJ$2:$AJ$167,TRUE))*economics!$AM$2:$AM$167))/(SUMPRODUCT((economics!$AG$2:$AG$167=$B33)*(economics!$D$2:$D$167="process")*economics!$AI$2:$AI$167*(_xlfn.NORM.DIST(P$3,economics!$AK$2:$AK$167,economics!$AJ$2:$AJ$167,TRUE)-_xlfn.NORM.DIST(P$30,economics!$AK$2:$AK$167,economics!$AJ$2:$AJ$167,TRUE)))),"")</f>
        <v/>
      </c>
      <c r="Q33" t="str">
        <f t="array" ref="Q33">IFERROR((SUMPRODUCT((economics!$AG$2:$AG$167=$B33)*(economics!$D$2:$D$167="process")*economics!$AI$2:$AI$167*(_xlfn.NORM.DIST(Q$3,economics!$AK$2:$AK$167,economics!$AJ$2:$AJ$167,TRUE)-_xlfn.NORM.DIST(Q$30,economics!$AK$2:$AK$167,economics!$AJ$2:$AJ$167,TRUE))*economics!$AM$2:$AM$167))/(SUMPRODUCT((economics!$AG$2:$AG$167=$B33)*(economics!$D$2:$D$167="process")*economics!$AI$2:$AI$167*(_xlfn.NORM.DIST(Q$3,economics!$AK$2:$AK$167,economics!$AJ$2:$AJ$167,TRUE)-_xlfn.NORM.DIST(Q$30,economics!$AK$2:$AK$167,economics!$AJ$2:$AJ$167,TRUE)))),"")</f>
        <v/>
      </c>
      <c r="R33" t="str">
        <f t="array" ref="R33">IFERROR((SUMPRODUCT((economics!$AG$2:$AG$167=$B33)*(economics!$D$2:$D$167="process")*economics!$AI$2:$AI$167*(_xlfn.NORM.DIST(R$3,economics!$AK$2:$AK$167,economics!$AJ$2:$AJ$167,TRUE)-_xlfn.NORM.DIST(R$30,economics!$AK$2:$AK$167,economics!$AJ$2:$AJ$167,TRUE))*economics!$AM$2:$AM$167))/(SUMPRODUCT((economics!$AG$2:$AG$167=$B33)*(economics!$D$2:$D$167="process")*economics!$AI$2:$AI$167*(_xlfn.NORM.DIST(R$3,economics!$AK$2:$AK$167,economics!$AJ$2:$AJ$167,TRUE)-_xlfn.NORM.DIST(R$30,economics!$AK$2:$AK$167,economics!$AJ$2:$AJ$167,TRUE)))),"")</f>
        <v/>
      </c>
      <c r="S33" t="str">
        <f t="array" ref="S33">IFERROR((SUMPRODUCT((economics!$AG$2:$AG$167=$B33)*(economics!$D$2:$D$167="process")*economics!$AI$2:$AI$167*(_xlfn.NORM.DIST(S$3,economics!$AK$2:$AK$167,economics!$AJ$2:$AJ$167,TRUE)-_xlfn.NORM.DIST(S$30,economics!$AK$2:$AK$167,economics!$AJ$2:$AJ$167,TRUE))*economics!$AM$2:$AM$167))/(SUMPRODUCT((economics!$AG$2:$AG$167=$B33)*(economics!$D$2:$D$167="process")*economics!$AI$2:$AI$167*(_xlfn.NORM.DIST(S$3,economics!$AK$2:$AK$167,economics!$AJ$2:$AJ$167,TRUE)-_xlfn.NORM.DIST(S$30,economics!$AK$2:$AK$167,economics!$AJ$2:$AJ$167,TRUE)))),"")</f>
        <v/>
      </c>
      <c r="T33" t="str">
        <f t="array" ref="T33">IFERROR((SUMPRODUCT((economics!$AG$2:$AG$167=$B33)*(economics!$D$2:$D$167="process")*economics!$AI$2:$AI$167*(_xlfn.NORM.DIST(T$3,economics!$AK$2:$AK$167,economics!$AJ$2:$AJ$167,TRUE)-_xlfn.NORM.DIST(T$30,economics!$AK$2:$AK$167,economics!$AJ$2:$AJ$167,TRUE))*economics!$AM$2:$AM$167))/(SUMPRODUCT((economics!$AG$2:$AG$167=$B33)*(economics!$D$2:$D$167="process")*economics!$AI$2:$AI$167*(_xlfn.NORM.DIST(T$3,economics!$AK$2:$AK$167,economics!$AJ$2:$AJ$167,TRUE)-_xlfn.NORM.DIST(T$30,economics!$AK$2:$AK$167,economics!$AJ$2:$AJ$167,TRUE)))),"")</f>
        <v/>
      </c>
      <c r="U33" t="str">
        <f t="array" ref="U33">IFERROR((SUMPRODUCT((economics!$AG$2:$AG$167=$B33)*(economics!$D$2:$D$167="process")*economics!$AI$2:$AI$167*(_xlfn.NORM.DIST(U$3,economics!$AK$2:$AK$167,economics!$AJ$2:$AJ$167,TRUE)-_xlfn.NORM.DIST(U$30,economics!$AK$2:$AK$167,economics!$AJ$2:$AJ$167,TRUE))*economics!$AM$2:$AM$167))/(SUMPRODUCT((economics!$AG$2:$AG$167=$B33)*(economics!$D$2:$D$167="process")*economics!$AI$2:$AI$167*(_xlfn.NORM.DIST(U$3,economics!$AK$2:$AK$167,economics!$AJ$2:$AJ$167,TRUE)-_xlfn.NORM.DIST(U$30,economics!$AK$2:$AK$167,economics!$AJ$2:$AJ$167,TRUE)))),"")</f>
        <v/>
      </c>
      <c r="V33" t="str">
        <f t="array" ref="V33">IFERROR((SUMPRODUCT((economics!$AG$2:$AG$167=$B33)*(economics!$D$2:$D$167="process")*economics!$AI$2:$AI$167*(_xlfn.NORM.DIST(V$3,economics!$AK$2:$AK$167,economics!$AJ$2:$AJ$167,TRUE)-_xlfn.NORM.DIST(V$30,economics!$AK$2:$AK$167,economics!$AJ$2:$AJ$167,TRUE))*economics!$AM$2:$AM$167))/(SUMPRODUCT((economics!$AG$2:$AG$167=$B33)*(economics!$D$2:$D$167="process")*economics!$AI$2:$AI$167*(_xlfn.NORM.DIST(V$3,economics!$AK$2:$AK$167,economics!$AJ$2:$AJ$167,TRUE)-_xlfn.NORM.DIST(V$30,economics!$AK$2:$AK$167,economics!$AJ$2:$AJ$167,TRUE)))),"")</f>
        <v/>
      </c>
      <c r="W33" t="str">
        <f t="array" ref="W33">IFERROR((SUMPRODUCT((economics!$AG$2:$AG$167=$B33)*(economics!$D$2:$D$167="process")*economics!$AI$2:$AI$167*(_xlfn.NORM.DIST(W$3,economics!$AK$2:$AK$167,economics!$AJ$2:$AJ$167,TRUE)-_xlfn.NORM.DIST(W$30,economics!$AK$2:$AK$167,economics!$AJ$2:$AJ$167,TRUE))*economics!$AM$2:$AM$167))/(SUMPRODUCT((economics!$AG$2:$AG$167=$B33)*(economics!$D$2:$D$167="process")*economics!$AI$2:$AI$167*(_xlfn.NORM.DIST(W$3,economics!$AK$2:$AK$167,economics!$AJ$2:$AJ$167,TRUE)-_xlfn.NORM.DIST(W$30,economics!$AK$2:$AK$167,economics!$AJ$2:$AJ$167,TRUE)))),"")</f>
        <v/>
      </c>
      <c r="X33" t="str">
        <f t="array" ref="X33">IFERROR((SUMPRODUCT((economics!$AG$2:$AG$167=$B33)*(economics!$D$2:$D$167="process")*economics!$AI$2:$AI$167*(_xlfn.NORM.DIST(X$3,economics!$AK$2:$AK$167,economics!$AJ$2:$AJ$167,TRUE)-_xlfn.NORM.DIST(X$30,economics!$AK$2:$AK$167,economics!$AJ$2:$AJ$167,TRUE))*economics!$AM$2:$AM$167))/(SUMPRODUCT((economics!$AG$2:$AG$167=$B33)*(economics!$D$2:$D$167="process")*economics!$AI$2:$AI$167*(_xlfn.NORM.DIST(X$3,economics!$AK$2:$AK$167,economics!$AJ$2:$AJ$167,TRUE)-_xlfn.NORM.DIST(X$30,economics!$AK$2:$AK$167,economics!$AJ$2:$AJ$167,TRUE)))),"")</f>
        <v/>
      </c>
      <c r="Y33" t="str">
        <f t="array" ref="Y33">IFERROR((SUMPRODUCT((economics!$AG$2:$AG$167=$B33)*(economics!$D$2:$D$167="process")*economics!$AI$2:$AI$167*(_xlfn.NORM.DIST(Y$3,economics!$AK$2:$AK$167,economics!$AJ$2:$AJ$167,TRUE)-_xlfn.NORM.DIST(Y$30,economics!$AK$2:$AK$167,economics!$AJ$2:$AJ$167,TRUE))*economics!$AM$2:$AM$167))/(SUMPRODUCT((economics!$AG$2:$AG$167=$B33)*(economics!$D$2:$D$167="process")*economics!$AI$2:$AI$167*(_xlfn.NORM.DIST(Y$3,economics!$AK$2:$AK$167,economics!$AJ$2:$AJ$167,TRUE)-_xlfn.NORM.DIST(Y$30,economics!$AK$2:$AK$167,economics!$AJ$2:$AJ$167,TRUE)))),"")</f>
        <v/>
      </c>
      <c r="Z33" t="str">
        <f t="array" ref="Z33">IFERROR((SUMPRODUCT((economics!$AG$2:$AG$167=$B33)*(economics!$D$2:$D$167="process")*economics!$AI$2:$AI$167*(_xlfn.NORM.DIST(Z$3,economics!$AK$2:$AK$167,economics!$AJ$2:$AJ$167,TRUE)-_xlfn.NORM.DIST(Z$30,economics!$AK$2:$AK$167,economics!$AJ$2:$AJ$167,TRUE))*economics!$AM$2:$AM$167))/(SUMPRODUCT((economics!$AG$2:$AG$167=$B33)*(economics!$D$2:$D$167="process")*economics!$AI$2:$AI$167*(_xlfn.NORM.DIST(Z$3,economics!$AK$2:$AK$167,economics!$AJ$2:$AJ$167,TRUE)-_xlfn.NORM.DIST(Z$30,economics!$AK$2:$AK$167,economics!$AJ$2:$AJ$167,TRUE)))),"")</f>
        <v/>
      </c>
      <c r="AA33" t="str">
        <f t="array" ref="AA33">IFERROR((SUMPRODUCT((economics!$AG$2:$AG$167=$B33)*(economics!$D$2:$D$167="process")*economics!$AI$2:$AI$167*(_xlfn.NORM.DIST(AA$3,economics!$AK$2:$AK$167,economics!$AJ$2:$AJ$167,TRUE)-_xlfn.NORM.DIST(AA$30,economics!$AK$2:$AK$167,economics!$AJ$2:$AJ$167,TRUE))*economics!$AM$2:$AM$167))/(SUMPRODUCT((economics!$AG$2:$AG$167=$B33)*(economics!$D$2:$D$167="process")*economics!$AI$2:$AI$167*(_xlfn.NORM.DIST(AA$3,economics!$AK$2:$AK$167,economics!$AJ$2:$AJ$167,TRUE)-_xlfn.NORM.DIST(AA$30,economics!$AK$2:$AK$167,economics!$AJ$2:$AJ$167,TRUE)))),"")</f>
        <v/>
      </c>
      <c r="AB33" t="str">
        <f t="array" ref="AB33">IFERROR((SUMPRODUCT((economics!$AG$2:$AG$167=$B33)*(economics!$D$2:$D$167="process")*economics!$AI$2:$AI$167*(_xlfn.NORM.DIST(AB$3,economics!$AK$2:$AK$167,economics!$AJ$2:$AJ$167,TRUE)-_xlfn.NORM.DIST(AB$30,economics!$AK$2:$AK$167,economics!$AJ$2:$AJ$167,TRUE))*economics!$AM$2:$AM$167))/(SUMPRODUCT((economics!$AG$2:$AG$167=$B33)*(economics!$D$2:$D$167="process")*economics!$AI$2:$AI$167*(_xlfn.NORM.DIST(AB$3,economics!$AK$2:$AK$167,economics!$AJ$2:$AJ$167,TRUE)-_xlfn.NORM.DIST(AB$30,economics!$AK$2:$AK$167,economics!$AJ$2:$AJ$167,TRUE)))),"")</f>
        <v/>
      </c>
      <c r="AC33" t="str">
        <f t="array" ref="AC33">IFERROR((SUMPRODUCT((economics!$AG$2:$AG$167=$B33)*(economics!$D$2:$D$167="process")*economics!$AI$2:$AI$167*(_xlfn.NORM.DIST(AC$3,economics!$AK$2:$AK$167,economics!$AJ$2:$AJ$167,TRUE)-_xlfn.NORM.DIST(AC$30,economics!$AK$2:$AK$167,economics!$AJ$2:$AJ$167,TRUE))*economics!$AM$2:$AM$167))/(SUMPRODUCT((economics!$AG$2:$AG$167=$B33)*(economics!$D$2:$D$167="process")*economics!$AI$2:$AI$167*(_xlfn.NORM.DIST(AC$3,economics!$AK$2:$AK$167,economics!$AJ$2:$AJ$167,TRUE)-_xlfn.NORM.DIST(AC$30,economics!$AK$2:$AK$167,economics!$AJ$2:$AJ$167,TRUE)))),"")</f>
        <v/>
      </c>
      <c r="AD33" t="str">
        <f t="array" ref="AD33">IFERROR((SUMPRODUCT((economics!$AG$2:$AG$167=$B33)*(economics!$D$2:$D$167="process")*economics!$AI$2:$AI$167*(_xlfn.NORM.DIST(AD$3,economics!$AK$2:$AK$167,economics!$AJ$2:$AJ$167,TRUE)-_xlfn.NORM.DIST(AD$30,economics!$AK$2:$AK$167,economics!$AJ$2:$AJ$167,TRUE))*economics!$AM$2:$AM$167))/(SUMPRODUCT((economics!$AG$2:$AG$167=$B33)*(economics!$D$2:$D$167="process")*economics!$AI$2:$AI$167*(_xlfn.NORM.DIST(AD$3,economics!$AK$2:$AK$167,economics!$AJ$2:$AJ$167,TRUE)-_xlfn.NORM.DIST(AD$30,economics!$AK$2:$AK$167,economics!$AJ$2:$AJ$167,TRUE)))),"")</f>
        <v/>
      </c>
      <c r="AE33" t="str">
        <f t="array" ref="AE33">IFERROR((SUMPRODUCT((economics!$AG$2:$AG$167=$B33)*(economics!$D$2:$D$167="process")*economics!$AI$2:$AI$167*(_xlfn.NORM.DIST(AE$3,economics!$AK$2:$AK$167,economics!$AJ$2:$AJ$167,TRUE)-_xlfn.NORM.DIST(AE$30,economics!$AK$2:$AK$167,economics!$AJ$2:$AJ$167,TRUE))*economics!$AM$2:$AM$167))/(SUMPRODUCT((economics!$AG$2:$AG$167=$B33)*(economics!$D$2:$D$167="process")*economics!$AI$2:$AI$167*(_xlfn.NORM.DIST(AE$3,economics!$AK$2:$AK$167,economics!$AJ$2:$AJ$167,TRUE)-_xlfn.NORM.DIST(AE$30,economics!$AK$2:$AK$167,economics!$AJ$2:$AJ$167,TRUE)))),"")</f>
        <v/>
      </c>
      <c r="AF33" t="str">
        <f t="array" ref="AF33">IFERROR((SUMPRODUCT((economics!$AG$2:$AG$167=$B33)*(economics!$D$2:$D$167="process")*economics!$AI$2:$AI$167*(_xlfn.NORM.DIST(AF$3,economics!$AK$2:$AK$167,economics!$AJ$2:$AJ$167,TRUE)-_xlfn.NORM.DIST(AF$30,economics!$AK$2:$AK$167,economics!$AJ$2:$AJ$167,TRUE))*economics!$AM$2:$AM$167))/(SUMPRODUCT((economics!$AG$2:$AG$167=$B33)*(economics!$D$2:$D$167="process")*economics!$AI$2:$AI$167*(_xlfn.NORM.DIST(AF$3,economics!$AK$2:$AK$167,economics!$AJ$2:$AJ$167,TRUE)-_xlfn.NORM.DIST(AF$30,economics!$AK$2:$AK$167,economics!$AJ$2:$AJ$167,TRUE)))),"")</f>
        <v/>
      </c>
      <c r="AG33" t="str">
        <f t="array" ref="AG33">IFERROR((SUMPRODUCT((economics!$AG$2:$AG$167=$B33)*(economics!$D$2:$D$167="process")*economics!$AI$2:$AI$167*(_xlfn.NORM.DIST(AG$3,economics!$AK$2:$AK$167,economics!$AJ$2:$AJ$167,TRUE)-_xlfn.NORM.DIST(AG$30,economics!$AK$2:$AK$167,economics!$AJ$2:$AJ$167,TRUE))*economics!$AM$2:$AM$167))/(SUMPRODUCT((economics!$AG$2:$AG$167=$B33)*(economics!$D$2:$D$167="process")*economics!$AI$2:$AI$167*(_xlfn.NORM.DIST(AG$3,economics!$AK$2:$AK$167,economics!$AJ$2:$AJ$167,TRUE)-_xlfn.NORM.DIST(AG$30,economics!$AK$2:$AK$167,economics!$AJ$2:$AJ$167,TRUE)))),"")</f>
        <v/>
      </c>
      <c r="AH33" t="str">
        <f t="array" ref="AH33">IFERROR((SUMPRODUCT((economics!$AG$2:$AG$167=$B33)*(economics!$D$2:$D$167="process")*economics!$AI$2:$AI$167*(_xlfn.NORM.DIST(AH$3,economics!$AK$2:$AK$167,economics!$AJ$2:$AJ$167,TRUE)-_xlfn.NORM.DIST(AH$30,economics!$AK$2:$AK$167,economics!$AJ$2:$AJ$167,TRUE))*economics!$AM$2:$AM$167))/(SUMPRODUCT((economics!$AG$2:$AG$167=$B33)*(economics!$D$2:$D$167="process")*economics!$AI$2:$AI$167*(_xlfn.NORM.DIST(AH$3,economics!$AK$2:$AK$167,economics!$AJ$2:$AJ$167,TRUE)-_xlfn.NORM.DIST(AH$30,economics!$AK$2:$AK$167,economics!$AJ$2:$AJ$167,TRUE)))),"")</f>
        <v/>
      </c>
      <c r="AI33" t="str">
        <f t="array" ref="AI33">IFERROR((SUMPRODUCT((economics!$AG$2:$AG$167=$B33)*(economics!$D$2:$D$167="process")*economics!$AI$2:$AI$167*(_xlfn.NORM.DIST(AI$3,economics!$AK$2:$AK$167,economics!$AJ$2:$AJ$167,TRUE)-_xlfn.NORM.DIST(AI$30,economics!$AK$2:$AK$167,economics!$AJ$2:$AJ$167,TRUE))*economics!$AM$2:$AM$167))/(SUMPRODUCT((economics!$AG$2:$AG$167=$B33)*(economics!$D$2:$D$167="process")*economics!$AI$2:$AI$167*(_xlfn.NORM.DIST(AI$3,economics!$AK$2:$AK$167,economics!$AJ$2:$AJ$167,TRUE)-_xlfn.NORM.DIST(AI$30,economics!$AK$2:$AK$167,economics!$AJ$2:$AJ$167,TRUE)))),"")</f>
        <v/>
      </c>
      <c r="AJ33" t="str">
        <f t="array" ref="AJ33">IFERROR((SUMPRODUCT((economics!$AG$2:$AG$167=$B33)*(economics!$D$2:$D$167="process")*economics!$AI$2:$AI$167*(_xlfn.NORM.DIST(AJ$3,economics!$AK$2:$AK$167,economics!$AJ$2:$AJ$167,TRUE)-_xlfn.NORM.DIST(AJ$30,economics!$AK$2:$AK$167,economics!$AJ$2:$AJ$167,TRUE))*economics!$AM$2:$AM$167))/(SUMPRODUCT((economics!$AG$2:$AG$167=$B33)*(economics!$D$2:$D$167="process")*economics!$AI$2:$AI$167*(_xlfn.NORM.DIST(AJ$3,economics!$AK$2:$AK$167,economics!$AJ$2:$AJ$167,TRUE)-_xlfn.NORM.DIST(AJ$30,economics!$AK$2:$AK$167,economics!$AJ$2:$AJ$167,TRUE)))),"")</f>
        <v/>
      </c>
      <c r="AK33" t="str">
        <f t="array" ref="AK33">IFERROR((SUMPRODUCT((economics!$AG$2:$AG$167=$B33)*(economics!$D$2:$D$167="process")*economics!$AI$2:$AI$167*(_xlfn.NORM.DIST(AK$3,economics!$AK$2:$AK$167,economics!$AJ$2:$AJ$167,TRUE)-_xlfn.NORM.DIST(AK$30,economics!$AK$2:$AK$167,economics!$AJ$2:$AJ$167,TRUE))*economics!$AM$2:$AM$167))/(SUMPRODUCT((economics!$AG$2:$AG$167=$B33)*(economics!$D$2:$D$167="process")*economics!$AI$2:$AI$167*(_xlfn.NORM.DIST(AK$3,economics!$AK$2:$AK$167,economics!$AJ$2:$AJ$167,TRUE)-_xlfn.NORM.DIST(AK$30,economics!$AK$2:$AK$167,economics!$AJ$2:$AJ$167,TRUE)))),"")</f>
        <v/>
      </c>
      <c r="AL33" t="str">
        <f t="array" ref="AL33">IFERROR((SUMPRODUCT((economics!$AG$2:$AG$167=$B33)*(economics!$D$2:$D$167="process")*economics!$AI$2:$AI$167*(_xlfn.NORM.DIST(AL$3,economics!$AK$2:$AK$167,economics!$AJ$2:$AJ$167,TRUE)-_xlfn.NORM.DIST(AL$30,economics!$AK$2:$AK$167,economics!$AJ$2:$AJ$167,TRUE))*economics!$AM$2:$AM$167))/(SUMPRODUCT((economics!$AG$2:$AG$167=$B33)*(economics!$D$2:$D$167="process")*economics!$AI$2:$AI$167*(_xlfn.NORM.DIST(AL$3,economics!$AK$2:$AK$167,economics!$AJ$2:$AJ$167,TRUE)-_xlfn.NORM.DIST(AL$30,economics!$AK$2:$AK$167,economics!$AJ$2:$AJ$167,TRUE)))),"")</f>
        <v/>
      </c>
      <c r="AM33" t="str">
        <f t="array" ref="AM33">IFERROR((SUMPRODUCT((economics!$AG$2:$AG$167=$B33)*(economics!$D$2:$D$167="process")*economics!$AI$2:$AI$167*(_xlfn.NORM.DIST(AM$3,economics!$AK$2:$AK$167,economics!$AJ$2:$AJ$167,TRUE)-_xlfn.NORM.DIST(AM$30,economics!$AK$2:$AK$167,economics!$AJ$2:$AJ$167,TRUE))*economics!$AM$2:$AM$167))/(SUMPRODUCT((economics!$AG$2:$AG$167=$B33)*(economics!$D$2:$D$167="process")*economics!$AI$2:$AI$167*(_xlfn.NORM.DIST(AM$3,economics!$AK$2:$AK$167,economics!$AJ$2:$AJ$167,TRUE)-_xlfn.NORM.DIST(AM$30,economics!$AK$2:$AK$167,economics!$AJ$2:$AJ$167,TRUE)))),"")</f>
        <v/>
      </c>
      <c r="AN33" t="str">
        <f t="array" ref="AN33">IFERROR((SUMPRODUCT((economics!$AG$2:$AG$167=$B33)*(economics!$D$2:$D$167="process")*economics!$AI$2:$AI$167*(_xlfn.NORM.DIST(AN$3,economics!$AK$2:$AK$167,economics!$AJ$2:$AJ$167,TRUE)-_xlfn.NORM.DIST(AN$30,economics!$AK$2:$AK$167,economics!$AJ$2:$AJ$167,TRUE))*economics!$AM$2:$AM$167))/(SUMPRODUCT((economics!$AG$2:$AG$167=$B33)*(economics!$D$2:$D$167="process")*economics!$AI$2:$AI$167*(_xlfn.NORM.DIST(AN$3,economics!$AK$2:$AK$167,economics!$AJ$2:$AJ$167,TRUE)-_xlfn.NORM.DIST(AN$30,economics!$AK$2:$AK$167,economics!$AJ$2:$AJ$167,TRUE)))),"")</f>
        <v/>
      </c>
      <c r="AO33" t="str">
        <f t="array" ref="AO33">IFERROR((SUMPRODUCT((economics!$AG$2:$AG$167=$B33)*(economics!$D$2:$D$167="process")*economics!$AI$2:$AI$167*(_xlfn.NORM.DIST(AO$3,economics!$AK$2:$AK$167,economics!$AJ$2:$AJ$167,TRUE)-_xlfn.NORM.DIST(AO$30,economics!$AK$2:$AK$167,economics!$AJ$2:$AJ$167,TRUE))*economics!$AM$2:$AM$167))/(SUMPRODUCT((economics!$AG$2:$AG$167=$B33)*(economics!$D$2:$D$167="process")*economics!$AI$2:$AI$167*(_xlfn.NORM.DIST(AO$3,economics!$AK$2:$AK$167,economics!$AJ$2:$AJ$167,TRUE)-_xlfn.NORM.DIST(AO$30,economics!$AK$2:$AK$167,economics!$AJ$2:$AJ$167,TRUE)))),"")</f>
        <v/>
      </c>
      <c r="AP33" t="str">
        <f t="array" ref="AP33">IFERROR((SUMPRODUCT((economics!$AG$2:$AG$167=$B33)*(economics!$D$2:$D$167="process")*economics!$AI$2:$AI$167*(_xlfn.NORM.DIST(AP$3,economics!$AK$2:$AK$167,economics!$AJ$2:$AJ$167,TRUE)-_xlfn.NORM.DIST(AP$30,economics!$AK$2:$AK$167,economics!$AJ$2:$AJ$167,TRUE))*economics!$AM$2:$AM$167))/(SUMPRODUCT((economics!$AG$2:$AG$167=$B33)*(economics!$D$2:$D$167="process")*economics!$AI$2:$AI$167*(_xlfn.NORM.DIST(AP$3,economics!$AK$2:$AK$167,economics!$AJ$2:$AJ$167,TRUE)-_xlfn.NORM.DIST(AP$30,economics!$AK$2:$AK$167,economics!$AJ$2:$AJ$167,TRUE)))),"")</f>
        <v/>
      </c>
      <c r="AQ33" t="str">
        <f t="array" ref="AQ33">IFERROR((SUMPRODUCT((economics!$AG$2:$AG$167=$B33)*(economics!$D$2:$D$167="process")*economics!$AI$2:$AI$167*(_xlfn.NORM.DIST(AQ$3,economics!$AK$2:$AK$167,economics!$AJ$2:$AJ$167,TRUE)-_xlfn.NORM.DIST(AQ$30,economics!$AK$2:$AK$167,economics!$AJ$2:$AJ$167,TRUE))*economics!$AM$2:$AM$167))/(SUMPRODUCT((economics!$AG$2:$AG$167=$B33)*(economics!$D$2:$D$167="process")*economics!$AI$2:$AI$167*(_xlfn.NORM.DIST(AQ$3,economics!$AK$2:$AK$167,economics!$AJ$2:$AJ$167,TRUE)-_xlfn.NORM.DIST(AQ$30,economics!$AK$2:$AK$167,economics!$AJ$2:$AJ$167,TRUE)))),"")</f>
        <v/>
      </c>
      <c r="AR33" t="str">
        <f t="array" ref="AR33">IFERROR((SUMPRODUCT((economics!$AG$2:$AG$167=$B33)*(economics!$D$2:$D$167="process")*economics!$AI$2:$AI$167*(_xlfn.NORM.DIST(AR$3,economics!$AK$2:$AK$167,economics!$AJ$2:$AJ$167,TRUE)-_xlfn.NORM.DIST(AR$30,economics!$AK$2:$AK$167,economics!$AJ$2:$AJ$167,TRUE))*economics!$AM$2:$AM$167))/(SUMPRODUCT((economics!$AG$2:$AG$167=$B33)*(economics!$D$2:$D$167="process")*economics!$AI$2:$AI$167*(_xlfn.NORM.DIST(AR$3,economics!$AK$2:$AK$167,economics!$AJ$2:$AJ$167,TRUE)-_xlfn.NORM.DIST(AR$30,economics!$AK$2:$AK$167,economics!$AJ$2:$AJ$167,TRUE)))),"")</f>
        <v/>
      </c>
      <c r="AS33" t="str">
        <f t="array" ref="AS33">IFERROR((SUMPRODUCT((economics!$AG$2:$AG$167=$B33)*(economics!$D$2:$D$167="process")*economics!$AI$2:$AI$167*(_xlfn.NORM.DIST(AS$3,economics!$AK$2:$AK$167,economics!$AJ$2:$AJ$167,TRUE)-_xlfn.NORM.DIST(AS$30,economics!$AK$2:$AK$167,economics!$AJ$2:$AJ$167,TRUE))*economics!$AM$2:$AM$167))/(SUMPRODUCT((economics!$AG$2:$AG$167=$B33)*(economics!$D$2:$D$167="process")*economics!$AI$2:$AI$167*(_xlfn.NORM.DIST(AS$3,economics!$AK$2:$AK$167,economics!$AJ$2:$AJ$167,TRUE)-_xlfn.NORM.DIST(AS$30,economics!$AK$2:$AK$167,economics!$AJ$2:$AJ$167,TRUE)))),"")</f>
        <v/>
      </c>
      <c r="AT33" t="str">
        <f t="array" ref="AT33">IFERROR((SUMPRODUCT((economics!$AG$2:$AG$167=$B33)*(economics!$D$2:$D$167="process")*economics!$AI$2:$AI$167*(_xlfn.NORM.DIST(AT$3,economics!$AK$2:$AK$167,economics!$AJ$2:$AJ$167,TRUE)-_xlfn.NORM.DIST(AT$30,economics!$AK$2:$AK$167,economics!$AJ$2:$AJ$167,TRUE))*economics!$AM$2:$AM$167))/(SUMPRODUCT((economics!$AG$2:$AG$167=$B33)*(economics!$D$2:$D$167="process")*economics!$AI$2:$AI$167*(_xlfn.NORM.DIST(AT$3,economics!$AK$2:$AK$167,economics!$AJ$2:$AJ$167,TRUE)-_xlfn.NORM.DIST(AT$30,economics!$AK$2:$AK$167,economics!$AJ$2:$AJ$167,TRUE)))),"")</f>
        <v/>
      </c>
      <c r="AU33" t="str">
        <f t="array" ref="AU33">IFERROR((SUMPRODUCT((economics!$AG$2:$AG$167=$B33)*(economics!$D$2:$D$167="process")*economics!$AI$2:$AI$167*(_xlfn.NORM.DIST(AU$3,economics!$AK$2:$AK$167,economics!$AJ$2:$AJ$167,TRUE)-_xlfn.NORM.DIST(AU$30,economics!$AK$2:$AK$167,economics!$AJ$2:$AJ$167,TRUE))*economics!$AM$2:$AM$167))/(SUMPRODUCT((economics!$AG$2:$AG$167=$B33)*(economics!$D$2:$D$167="process")*economics!$AI$2:$AI$167*(_xlfn.NORM.DIST(AU$3,economics!$AK$2:$AK$167,economics!$AJ$2:$AJ$167,TRUE)-_xlfn.NORM.DIST(AU$30,economics!$AK$2:$AK$167,economics!$AJ$2:$AJ$167,TRUE)))),"")</f>
        <v/>
      </c>
      <c r="AV33" t="str">
        <f t="array" ref="AV33">IFERROR((SUMPRODUCT((economics!$AG$2:$AG$167=$B33)*(economics!$D$2:$D$167="process")*economics!$AI$2:$AI$167*(_xlfn.NORM.DIST(AV$3,economics!$AK$2:$AK$167,economics!$AJ$2:$AJ$167,TRUE)-_xlfn.NORM.DIST(AV$30,economics!$AK$2:$AK$167,economics!$AJ$2:$AJ$167,TRUE))*economics!$AM$2:$AM$167))/(SUMPRODUCT((economics!$AG$2:$AG$167=$B33)*(economics!$D$2:$D$167="process")*economics!$AI$2:$AI$167*(_xlfn.NORM.DIST(AV$3,economics!$AK$2:$AK$167,economics!$AJ$2:$AJ$167,TRUE)-_xlfn.NORM.DIST(AV$30,economics!$AK$2:$AK$167,economics!$AJ$2:$AJ$167,TRUE)))),"")</f>
        <v/>
      </c>
      <c r="AW33" t="str">
        <f t="array" ref="AW33">IFERROR((SUMPRODUCT((economics!$AG$2:$AG$167=$B33)*(economics!$D$2:$D$167="process")*economics!$AI$2:$AI$167*(_xlfn.NORM.DIST(AW$3,economics!$AK$2:$AK$167,economics!$AJ$2:$AJ$167,TRUE)-_xlfn.NORM.DIST(AW$30,economics!$AK$2:$AK$167,economics!$AJ$2:$AJ$167,TRUE))*economics!$AM$2:$AM$167))/(SUMPRODUCT((economics!$AG$2:$AG$167=$B33)*(economics!$D$2:$D$167="process")*economics!$AI$2:$AI$167*(_xlfn.NORM.DIST(AW$3,economics!$AK$2:$AK$167,economics!$AJ$2:$AJ$167,TRUE)-_xlfn.NORM.DIST(AW$30,economics!$AK$2:$AK$167,economics!$AJ$2:$AJ$167,TRUE)))),"")</f>
        <v/>
      </c>
      <c r="AX33" t="str">
        <f t="array" ref="AX33">IFERROR((SUMPRODUCT((economics!$AG$2:$AG$167=$B33)*(economics!$D$2:$D$167="process")*economics!$AI$2:$AI$167*(_xlfn.NORM.DIST(AX$3,economics!$AK$2:$AK$167,economics!$AJ$2:$AJ$167,TRUE)-_xlfn.NORM.DIST(AX$30,economics!$AK$2:$AK$167,economics!$AJ$2:$AJ$167,TRUE))*economics!$AM$2:$AM$167))/(SUMPRODUCT((economics!$AG$2:$AG$167=$B33)*(economics!$D$2:$D$167="process")*economics!$AI$2:$AI$167*(_xlfn.NORM.DIST(AX$3,economics!$AK$2:$AK$167,economics!$AJ$2:$AJ$167,TRUE)-_xlfn.NORM.DIST(AX$30,economics!$AK$2:$AK$167,economics!$AJ$2:$AJ$167,TRUE)))),"")</f>
        <v/>
      </c>
      <c r="AY33" t="str">
        <f t="array" ref="AY33">IFERROR((SUMPRODUCT((economics!$AG$2:$AG$167=$B33)*(economics!$D$2:$D$167="process")*economics!$AI$2:$AI$167*(_xlfn.NORM.DIST(AY$3,economics!$AK$2:$AK$167,economics!$AJ$2:$AJ$167,TRUE)-_xlfn.NORM.DIST(AY$30,economics!$AK$2:$AK$167,economics!$AJ$2:$AJ$167,TRUE))*economics!$AM$2:$AM$167))/(SUMPRODUCT((economics!$AG$2:$AG$167=$B33)*(economics!$D$2:$D$167="process")*economics!$AI$2:$AI$167*(_xlfn.NORM.DIST(AY$3,economics!$AK$2:$AK$167,economics!$AJ$2:$AJ$167,TRUE)-_xlfn.NORM.DIST(AY$30,economics!$AK$2:$AK$167,economics!$AJ$2:$AJ$167,TRUE)))),"")</f>
        <v/>
      </c>
      <c r="AZ33" t="str">
        <f t="array" ref="AZ33">IFERROR((SUMPRODUCT((economics!$AG$2:$AG$167=$B33)*(economics!$D$2:$D$167="process")*economics!$AI$2:$AI$167*(_xlfn.NORM.DIST(AZ$3,economics!$AK$2:$AK$167,economics!$AJ$2:$AJ$167,TRUE)-_xlfn.NORM.DIST(AZ$30,economics!$AK$2:$AK$167,economics!$AJ$2:$AJ$167,TRUE))*economics!$AM$2:$AM$167))/(SUMPRODUCT((economics!$AG$2:$AG$167=$B33)*(economics!$D$2:$D$167="process")*economics!$AI$2:$AI$167*(_xlfn.NORM.DIST(AZ$3,economics!$AK$2:$AK$167,economics!$AJ$2:$AJ$167,TRUE)-_xlfn.NORM.DIST(AZ$30,economics!$AK$2:$AK$167,economics!$AJ$2:$AJ$167,TRUE)))),"")</f>
        <v/>
      </c>
      <c r="BA33" t="str">
        <f t="array" ref="BA33">IFERROR((SUMPRODUCT((economics!$AG$2:$AG$167=$B33)*(economics!$D$2:$D$167="process")*economics!$AI$2:$AI$167*(_xlfn.NORM.DIST(BA$3,economics!$AK$2:$AK$167,economics!$AJ$2:$AJ$167,TRUE)-_xlfn.NORM.DIST(BA$30,economics!$AK$2:$AK$167,economics!$AJ$2:$AJ$167,TRUE))*economics!$AM$2:$AM$167))/(SUMPRODUCT((economics!$AG$2:$AG$167=$B33)*(economics!$D$2:$D$167="process")*economics!$AI$2:$AI$167*(_xlfn.NORM.DIST(BA$3,economics!$AK$2:$AK$167,economics!$AJ$2:$AJ$167,TRUE)-_xlfn.NORM.DIST(BA$30,economics!$AK$2:$AK$167,economics!$AJ$2:$AJ$167,TRUE)))),"")</f>
        <v/>
      </c>
      <c r="BB33" t="str">
        <f t="array" ref="BB33">IFERROR((SUMPRODUCT((economics!$AG$2:$AG$167=$B33)*(economics!$D$2:$D$167="process")*economics!$AI$2:$AI$167*(_xlfn.NORM.DIST(BB$3,economics!$AK$2:$AK$167,economics!$AJ$2:$AJ$167,TRUE)-_xlfn.NORM.DIST(BB$30,economics!$AK$2:$AK$167,economics!$AJ$2:$AJ$167,TRUE))*economics!$AM$2:$AM$167))/(SUMPRODUCT((economics!$AG$2:$AG$167=$B33)*(economics!$D$2:$D$167="process")*economics!$AI$2:$AI$167*(_xlfn.NORM.DIST(BB$3,economics!$AK$2:$AK$167,economics!$AJ$2:$AJ$167,TRUE)-_xlfn.NORM.DIST(BB$30,economics!$AK$2:$AK$167,economics!$AJ$2:$AJ$167,TRUE)))),"")</f>
        <v/>
      </c>
      <c r="BC33" t="str">
        <f t="array" ref="BC33">IFERROR((SUMPRODUCT((economics!$AG$2:$AG$167=$B33)*(economics!$D$2:$D$167="process")*economics!$AI$2:$AI$167*(_xlfn.NORM.DIST(BC$3,economics!$AK$2:$AK$167,economics!$AJ$2:$AJ$167,TRUE)-_xlfn.NORM.DIST(BC$30,economics!$AK$2:$AK$167,economics!$AJ$2:$AJ$167,TRUE))*economics!$AM$2:$AM$167))/(SUMPRODUCT((economics!$AG$2:$AG$167=$B33)*(economics!$D$2:$D$167="process")*economics!$AI$2:$AI$167*(_xlfn.NORM.DIST(BC$3,economics!$AK$2:$AK$167,economics!$AJ$2:$AJ$167,TRUE)-_xlfn.NORM.DIST(BC$30,economics!$AK$2:$AK$167,economics!$AJ$2:$AJ$167,TRUE)))),"")</f>
        <v/>
      </c>
      <c r="BD33" t="str">
        <f t="array" ref="BD33">IFERROR((SUMPRODUCT((economics!$AG$2:$AG$167=$B33)*(economics!$D$2:$D$167="process")*economics!$AI$2:$AI$167*(_xlfn.NORM.DIST(BD$3,economics!$AK$2:$AK$167,economics!$AJ$2:$AJ$167,TRUE)-_xlfn.NORM.DIST(BD$30,economics!$AK$2:$AK$167,economics!$AJ$2:$AJ$167,TRUE))*economics!$AM$2:$AM$167))/(SUMPRODUCT((economics!$AG$2:$AG$167=$B33)*(economics!$D$2:$D$167="process")*economics!$AI$2:$AI$167*(_xlfn.NORM.DIST(BD$3,economics!$AK$2:$AK$167,economics!$AJ$2:$AJ$167,TRUE)-_xlfn.NORM.DIST(BD$30,economics!$AK$2:$AK$167,economics!$AJ$2:$AJ$167,TRUE)))),"")</f>
        <v/>
      </c>
      <c r="BE33" t="str">
        <f t="array" ref="BE33">IFERROR((SUMPRODUCT((economics!$AG$2:$AG$167=$B33)*(economics!$D$2:$D$167="process")*economics!$AI$2:$AI$167*(_xlfn.NORM.DIST(BE$3,economics!$AK$2:$AK$167,economics!$AJ$2:$AJ$167,TRUE)-_xlfn.NORM.DIST(BE$30,economics!$AK$2:$AK$167,economics!$AJ$2:$AJ$167,TRUE))*economics!$AM$2:$AM$167))/(SUMPRODUCT((economics!$AG$2:$AG$167=$B33)*(economics!$D$2:$D$167="process")*economics!$AI$2:$AI$167*(_xlfn.NORM.DIST(BE$3,economics!$AK$2:$AK$167,economics!$AJ$2:$AJ$167,TRUE)-_xlfn.NORM.DIST(BE$30,economics!$AK$2:$AK$167,economics!$AJ$2:$AJ$167,TRUE)))),"")</f>
        <v/>
      </c>
      <c r="BF33" t="str">
        <f t="array" ref="BF33">IFERROR((SUMPRODUCT((economics!$AG$2:$AG$167=$B33)*(economics!$D$2:$D$167="process")*economics!$AI$2:$AI$167*(_xlfn.NORM.DIST(BF$3,economics!$AK$2:$AK$167,economics!$AJ$2:$AJ$167,TRUE)-_xlfn.NORM.DIST(BF$30,economics!$AK$2:$AK$167,economics!$AJ$2:$AJ$167,TRUE))*economics!$AM$2:$AM$167))/(SUMPRODUCT((economics!$AG$2:$AG$167=$B33)*(economics!$D$2:$D$167="process")*economics!$AI$2:$AI$167*(_xlfn.NORM.DIST(BF$3,economics!$AK$2:$AK$167,economics!$AJ$2:$AJ$167,TRUE)-_xlfn.NORM.DIST(BF$30,economics!$AK$2:$AK$167,economics!$AJ$2:$AJ$167,TRUE)))),"")</f>
        <v/>
      </c>
      <c r="BG33" t="str">
        <f t="array" ref="BG33">IFERROR((SUMPRODUCT((economics!$AG$2:$AG$167=$B33)*(economics!$D$2:$D$167="process")*economics!$AI$2:$AI$167*(_xlfn.NORM.DIST(BG$3,economics!$AK$2:$AK$167,economics!$AJ$2:$AJ$167,TRUE)-_xlfn.NORM.DIST(BG$30,economics!$AK$2:$AK$167,economics!$AJ$2:$AJ$167,TRUE))*economics!$AM$2:$AM$167))/(SUMPRODUCT((economics!$AG$2:$AG$167=$B33)*(economics!$D$2:$D$167="process")*economics!$AI$2:$AI$167*(_xlfn.NORM.DIST(BG$3,economics!$AK$2:$AK$167,economics!$AJ$2:$AJ$167,TRUE)-_xlfn.NORM.DIST(BG$30,economics!$AK$2:$AK$167,economics!$AJ$2:$AJ$167,TRUE)))),"")</f>
        <v/>
      </c>
      <c r="BH33" t="str">
        <f t="array" ref="BH33">IFERROR((SUMPRODUCT((economics!$AG$2:$AG$167=$B33)*(economics!$D$2:$D$167="process")*economics!$AI$2:$AI$167*(_xlfn.NORM.DIST(BH$3,economics!$AK$2:$AK$167,economics!$AJ$2:$AJ$167,TRUE)-_xlfn.NORM.DIST(BH$30,economics!$AK$2:$AK$167,economics!$AJ$2:$AJ$167,TRUE))*economics!$AM$2:$AM$167))/(SUMPRODUCT((economics!$AG$2:$AG$167=$B33)*(economics!$D$2:$D$167="process")*economics!$AI$2:$AI$167*(_xlfn.NORM.DIST(BH$3,economics!$AK$2:$AK$167,economics!$AJ$2:$AJ$167,TRUE)-_xlfn.NORM.DIST(BH$30,economics!$AK$2:$AK$167,economics!$AJ$2:$AJ$167,TRUE)))),"")</f>
        <v/>
      </c>
      <c r="BI33" t="str">
        <f t="array" ref="BI33">IFERROR((SUMPRODUCT((economics!$AG$2:$AG$167=$B33)*(economics!$D$2:$D$167="process")*economics!$AI$2:$AI$167*(_xlfn.NORM.DIST(BI$3,economics!$AK$2:$AK$167,economics!$AJ$2:$AJ$167,TRUE)-_xlfn.NORM.DIST(BI$30,economics!$AK$2:$AK$167,economics!$AJ$2:$AJ$167,TRUE))*economics!$AM$2:$AM$167))/(SUMPRODUCT((economics!$AG$2:$AG$167=$B33)*(economics!$D$2:$D$167="process")*economics!$AI$2:$AI$167*(_xlfn.NORM.DIST(BI$3,economics!$AK$2:$AK$167,economics!$AJ$2:$AJ$167,TRUE)-_xlfn.NORM.DIST(BI$30,economics!$AK$2:$AK$167,economics!$AJ$2:$AJ$167,TRUE)))),"")</f>
        <v/>
      </c>
      <c r="BJ33" t="str">
        <f t="array" ref="BJ33">IFERROR((SUMPRODUCT((economics!$AG$2:$AG$167=$B33)*(economics!$D$2:$D$167="process")*economics!$AI$2:$AI$167*(_xlfn.NORM.DIST(BJ$3,economics!$AK$2:$AK$167,economics!$AJ$2:$AJ$167,TRUE)-_xlfn.NORM.DIST(BJ$30,economics!$AK$2:$AK$167,economics!$AJ$2:$AJ$167,TRUE))*economics!$AM$2:$AM$167))/(SUMPRODUCT((economics!$AG$2:$AG$167=$B33)*(economics!$D$2:$D$167="process")*economics!$AI$2:$AI$167*(_xlfn.NORM.DIST(BJ$3,economics!$AK$2:$AK$167,economics!$AJ$2:$AJ$167,TRUE)-_xlfn.NORM.DIST(BJ$30,economics!$AK$2:$AK$167,economics!$AJ$2:$AJ$167,TRUE)))),"")</f>
        <v/>
      </c>
      <c r="BK33" t="str">
        <f t="array" ref="BK33">IFERROR((SUMPRODUCT((economics!$AG$2:$AG$167=$B33)*(economics!$D$2:$D$167="process")*economics!$AI$2:$AI$167*(_xlfn.NORM.DIST(BK$3,economics!$AK$2:$AK$167,economics!$AJ$2:$AJ$167,TRUE)-_xlfn.NORM.DIST(BK$30,economics!$AK$2:$AK$167,economics!$AJ$2:$AJ$167,TRUE))*economics!$AM$2:$AM$167))/(SUMPRODUCT((economics!$AG$2:$AG$167=$B33)*(economics!$D$2:$D$167="process")*economics!$AI$2:$AI$167*(_xlfn.NORM.DIST(BK$3,economics!$AK$2:$AK$167,economics!$AJ$2:$AJ$167,TRUE)-_xlfn.NORM.DIST(BK$30,economics!$AK$2:$AK$167,economics!$AJ$2:$AJ$167,TRUE)))),"")</f>
        <v/>
      </c>
      <c r="BL33" t="str">
        <f t="array" ref="BL33">IFERROR((SUMPRODUCT((economics!$AG$2:$AG$167=$B33)*(economics!$D$2:$D$167="process")*economics!$AI$2:$AI$167*(_xlfn.NORM.DIST(BL$3,economics!$AK$2:$AK$167,economics!$AJ$2:$AJ$167,TRUE)-_xlfn.NORM.DIST(BL$30,economics!$AK$2:$AK$167,economics!$AJ$2:$AJ$167,TRUE))*economics!$AM$2:$AM$167))/(SUMPRODUCT((economics!$AG$2:$AG$167=$B33)*(economics!$D$2:$D$167="process")*economics!$AI$2:$AI$167*(_xlfn.NORM.DIST(BL$3,economics!$AK$2:$AK$167,economics!$AJ$2:$AJ$167,TRUE)-_xlfn.NORM.DIST(BL$30,economics!$AK$2:$AK$167,economics!$AJ$2:$AJ$167,TRUE)))),"")</f>
        <v/>
      </c>
      <c r="BM33" t="str">
        <f t="array" ref="BM33">IFERROR((SUMPRODUCT((economics!$AG$2:$AG$167=$B33)*(economics!$D$2:$D$167="process")*economics!$AI$2:$AI$167*(_xlfn.NORM.DIST(BM$3,economics!$AK$2:$AK$167,economics!$AJ$2:$AJ$167,TRUE)-_xlfn.NORM.DIST(BM$30,economics!$AK$2:$AK$167,economics!$AJ$2:$AJ$167,TRUE))*economics!$AM$2:$AM$167))/(SUMPRODUCT((economics!$AG$2:$AG$167=$B33)*(economics!$D$2:$D$167="process")*economics!$AI$2:$AI$167*(_xlfn.NORM.DIST(BM$3,economics!$AK$2:$AK$167,economics!$AJ$2:$AJ$167,TRUE)-_xlfn.NORM.DIST(BM$30,economics!$AK$2:$AK$167,economics!$AJ$2:$AJ$167,TRUE)))),"")</f>
        <v/>
      </c>
      <c r="BN33" t="str">
        <f t="array" ref="BN33">IFERROR((SUMPRODUCT((economics!$AG$2:$AG$167=$B33)*(economics!$D$2:$D$167="process")*economics!$AI$2:$AI$167*(_xlfn.NORM.DIST(BN$3,economics!$AK$2:$AK$167,economics!$AJ$2:$AJ$167,TRUE)-_xlfn.NORM.DIST(BN$30,economics!$AK$2:$AK$167,economics!$AJ$2:$AJ$167,TRUE))*economics!$AM$2:$AM$167))/(SUMPRODUCT((economics!$AG$2:$AG$167=$B33)*(economics!$D$2:$D$167="process")*economics!$AI$2:$AI$167*(_xlfn.NORM.DIST(BN$3,economics!$AK$2:$AK$167,economics!$AJ$2:$AJ$167,TRUE)-_xlfn.NORM.DIST(BN$30,economics!$AK$2:$AK$167,economics!$AJ$2:$AJ$167,TRUE)))),"")</f>
        <v/>
      </c>
      <c r="BO33" t="str">
        <f t="array" ref="BO33">IFERROR((SUMPRODUCT((economics!$AG$2:$AG$167=$B33)*(economics!$D$2:$D$167="process")*economics!$AI$2:$AI$167*(_xlfn.NORM.DIST(BO$3,economics!$AK$2:$AK$167,economics!$AJ$2:$AJ$167,TRUE)-_xlfn.NORM.DIST(BO$30,economics!$AK$2:$AK$167,economics!$AJ$2:$AJ$167,TRUE))*economics!$AM$2:$AM$167))/(SUMPRODUCT((economics!$AG$2:$AG$167=$B33)*(economics!$D$2:$D$167="process")*economics!$AI$2:$AI$167*(_xlfn.NORM.DIST(BO$3,economics!$AK$2:$AK$167,economics!$AJ$2:$AJ$167,TRUE)-_xlfn.NORM.DIST(BO$30,economics!$AK$2:$AK$167,economics!$AJ$2:$AJ$167,TRUE)))),"")</f>
        <v/>
      </c>
      <c r="BP33" t="str">
        <f t="array" ref="BP33">IFERROR((SUMPRODUCT((economics!$AG$2:$AG$167=$B33)*(economics!$D$2:$D$167="process")*economics!$AI$2:$AI$167*(_xlfn.NORM.DIST(BP$3,economics!$AK$2:$AK$167,economics!$AJ$2:$AJ$167,TRUE)-_xlfn.NORM.DIST(BP$30,economics!$AK$2:$AK$167,economics!$AJ$2:$AJ$167,TRUE))*economics!$AM$2:$AM$167))/(SUMPRODUCT((economics!$AG$2:$AG$167=$B33)*(economics!$D$2:$D$167="process")*economics!$AI$2:$AI$167*(_xlfn.NORM.DIST(BP$3,economics!$AK$2:$AK$167,economics!$AJ$2:$AJ$167,TRUE)-_xlfn.NORM.DIST(BP$30,economics!$AK$2:$AK$167,economics!$AJ$2:$AJ$167,TRUE)))),"")</f>
        <v/>
      </c>
      <c r="BQ33" t="str">
        <f t="array" ref="BQ33">IFERROR((SUMPRODUCT((economics!$AG$2:$AG$167=$B33)*(economics!$D$2:$D$167="process")*economics!$AI$2:$AI$167*(_xlfn.NORM.DIST(BQ$3,economics!$AK$2:$AK$167,economics!$AJ$2:$AJ$167,TRUE)-_xlfn.NORM.DIST(BQ$30,economics!$AK$2:$AK$167,economics!$AJ$2:$AJ$167,TRUE))*economics!$AM$2:$AM$167))/(SUMPRODUCT((economics!$AG$2:$AG$167=$B33)*(economics!$D$2:$D$167="process")*economics!$AI$2:$AI$167*(_xlfn.NORM.DIST(BQ$3,economics!$AK$2:$AK$167,economics!$AJ$2:$AJ$167,TRUE)-_xlfn.NORM.DIST(BQ$30,economics!$AK$2:$AK$167,economics!$AJ$2:$AJ$167,TRUE)))),"")</f>
        <v/>
      </c>
      <c r="BR33" t="str">
        <f t="array" ref="BR33">IFERROR((SUMPRODUCT((economics!$AG$2:$AG$167=$B33)*(economics!$D$2:$D$167="process")*economics!$AI$2:$AI$167*(_xlfn.NORM.DIST(BR$3,economics!$AK$2:$AK$167,economics!$AJ$2:$AJ$167,TRUE)-_xlfn.NORM.DIST(BR$30,economics!$AK$2:$AK$167,economics!$AJ$2:$AJ$167,TRUE))*economics!$AM$2:$AM$167))/(SUMPRODUCT((economics!$AG$2:$AG$167=$B33)*(economics!$D$2:$D$167="process")*economics!$AI$2:$AI$167*(_xlfn.NORM.DIST(BR$3,economics!$AK$2:$AK$167,economics!$AJ$2:$AJ$167,TRUE)-_xlfn.NORM.DIST(BR$30,economics!$AK$2:$AK$167,economics!$AJ$2:$AJ$167,TRUE)))),"")</f>
        <v/>
      </c>
      <c r="BS33" t="str">
        <f t="array" ref="BS33">IFERROR((SUMPRODUCT((economics!$AG$2:$AG$167=$B33)*(economics!$D$2:$D$167="process")*economics!$AI$2:$AI$167*(_xlfn.NORM.DIST(BS$3,economics!$AK$2:$AK$167,economics!$AJ$2:$AJ$167,TRUE)-_xlfn.NORM.DIST(BS$30,economics!$AK$2:$AK$167,economics!$AJ$2:$AJ$167,TRUE))*economics!$AM$2:$AM$167))/(SUMPRODUCT((economics!$AG$2:$AG$167=$B33)*(economics!$D$2:$D$167="process")*economics!$AI$2:$AI$167*(_xlfn.NORM.DIST(BS$3,economics!$AK$2:$AK$167,economics!$AJ$2:$AJ$167,TRUE)-_xlfn.NORM.DIST(BS$30,economics!$AK$2:$AK$167,economics!$AJ$2:$AJ$167,TRUE)))),"")</f>
        <v/>
      </c>
      <c r="BT33" t="str">
        <f t="array" ref="BT33">IFERROR((SUMPRODUCT((economics!$AG$2:$AG$167=$B33)*(economics!$D$2:$D$167="process")*economics!$AI$2:$AI$167*(_xlfn.NORM.DIST(BT$3,economics!$AK$2:$AK$167,economics!$AJ$2:$AJ$167,TRUE)-_xlfn.NORM.DIST(BT$30,economics!$AK$2:$AK$167,economics!$AJ$2:$AJ$167,TRUE))*economics!$AM$2:$AM$167))/(SUMPRODUCT((economics!$AG$2:$AG$167=$B33)*(economics!$D$2:$D$167="process")*economics!$AI$2:$AI$167*(_xlfn.NORM.DIST(BT$3,economics!$AK$2:$AK$167,economics!$AJ$2:$AJ$167,TRUE)-_xlfn.NORM.DIST(BT$30,economics!$AK$2:$AK$167,economics!$AJ$2:$AJ$167,TRUE)))),"")</f>
        <v/>
      </c>
      <c r="BU33" t="str">
        <f t="array" ref="BU33">IFERROR((SUMPRODUCT((economics!$AG$2:$AG$167=$B33)*(economics!$D$2:$D$167="process")*economics!$AI$2:$AI$167*(_xlfn.NORM.DIST(BU$3,economics!$AK$2:$AK$167,economics!$AJ$2:$AJ$167,TRUE)-_xlfn.NORM.DIST(BU$30,economics!$AK$2:$AK$167,economics!$AJ$2:$AJ$167,TRUE))*economics!$AM$2:$AM$167))/(SUMPRODUCT((economics!$AG$2:$AG$167=$B33)*(economics!$D$2:$D$167="process")*economics!$AI$2:$AI$167*(_xlfn.NORM.DIST(BU$3,economics!$AK$2:$AK$167,economics!$AJ$2:$AJ$167,TRUE)-_xlfn.NORM.DIST(BU$30,economics!$AK$2:$AK$167,economics!$AJ$2:$AJ$167,TRUE)))),"")</f>
        <v/>
      </c>
      <c r="BV33" t="str">
        <f t="array" ref="BV33">IFERROR((SUMPRODUCT((economics!$AG$2:$AG$167=$B33)*(economics!$D$2:$D$167="process")*economics!$AI$2:$AI$167*(_xlfn.NORM.DIST(BV$3,economics!$AK$2:$AK$167,economics!$AJ$2:$AJ$167,TRUE)-_xlfn.NORM.DIST(BV$30,economics!$AK$2:$AK$167,economics!$AJ$2:$AJ$167,TRUE))*economics!$AM$2:$AM$167))/(SUMPRODUCT((economics!$AG$2:$AG$167=$B33)*(economics!$D$2:$D$167="process")*economics!$AI$2:$AI$167*(_xlfn.NORM.DIST(BV$3,economics!$AK$2:$AK$167,economics!$AJ$2:$AJ$167,TRUE)-_xlfn.NORM.DIST(BV$30,economics!$AK$2:$AK$167,economics!$AJ$2:$AJ$167,TRUE)))),"")</f>
        <v/>
      </c>
      <c r="BW33" t="str">
        <f t="array" ref="BW33">IFERROR((SUMPRODUCT((economics!$AG$2:$AG$167=$B33)*(economics!$D$2:$D$167="process")*economics!$AI$2:$AI$167*(_xlfn.NORM.DIST(BW$3,economics!$AK$2:$AK$167,economics!$AJ$2:$AJ$167,TRUE)-_xlfn.NORM.DIST(BW$30,economics!$AK$2:$AK$167,economics!$AJ$2:$AJ$167,TRUE))*economics!$AM$2:$AM$167))/(SUMPRODUCT((economics!$AG$2:$AG$167=$B33)*(economics!$D$2:$D$167="process")*economics!$AI$2:$AI$167*(_xlfn.NORM.DIST(BW$3,economics!$AK$2:$AK$167,economics!$AJ$2:$AJ$167,TRUE)-_xlfn.NORM.DIST(BW$30,economics!$AK$2:$AK$167,economics!$AJ$2:$AJ$167,TRUE)))),"")</f>
        <v/>
      </c>
      <c r="BX33" t="str">
        <f t="array" ref="BX33">IFERROR((SUMPRODUCT((economics!$AG$2:$AG$167=$B33)*(economics!$D$2:$D$167="process")*economics!$AI$2:$AI$167*(_xlfn.NORM.DIST(BX$3,economics!$AK$2:$AK$167,economics!$AJ$2:$AJ$167,TRUE)-_xlfn.NORM.DIST(BX$30,economics!$AK$2:$AK$167,economics!$AJ$2:$AJ$167,TRUE))*economics!$AM$2:$AM$167))/(SUMPRODUCT((economics!$AG$2:$AG$167=$B33)*(economics!$D$2:$D$167="process")*economics!$AI$2:$AI$167*(_xlfn.NORM.DIST(BX$3,economics!$AK$2:$AK$167,economics!$AJ$2:$AJ$167,TRUE)-_xlfn.NORM.DIST(BX$30,economics!$AK$2:$AK$167,economics!$AJ$2:$AJ$167,TRUE)))),"")</f>
        <v/>
      </c>
      <c r="BY33" t="str">
        <f t="array" ref="BY33">IFERROR((SUMPRODUCT((economics!$AG$2:$AG$167=$B33)*(economics!$D$2:$D$167="process")*economics!$AI$2:$AI$167*(_xlfn.NORM.DIST(BY$3,economics!$AK$2:$AK$167,economics!$AJ$2:$AJ$167,TRUE)-_xlfn.NORM.DIST(BY$30,economics!$AK$2:$AK$167,economics!$AJ$2:$AJ$167,TRUE))*economics!$AM$2:$AM$167))/(SUMPRODUCT((economics!$AG$2:$AG$167=$B33)*(economics!$D$2:$D$167="process")*economics!$AI$2:$AI$167*(_xlfn.NORM.DIST(BY$3,economics!$AK$2:$AK$167,economics!$AJ$2:$AJ$167,TRUE)-_xlfn.NORM.DIST(BY$30,economics!$AK$2:$AK$167,economics!$AJ$2:$AJ$167,TRUE)))),"")</f>
        <v/>
      </c>
      <c r="BZ33" t="str">
        <f t="array" ref="BZ33">IFERROR((SUMPRODUCT((economics!$AG$2:$AG$167=$B33)*(economics!$D$2:$D$167="process")*economics!$AI$2:$AI$167*(_xlfn.NORM.DIST(BZ$3,economics!$AK$2:$AK$167,economics!$AJ$2:$AJ$167,TRUE)-_xlfn.NORM.DIST(BZ$30,economics!$AK$2:$AK$167,economics!$AJ$2:$AJ$167,TRUE))*economics!$AM$2:$AM$167))/(SUMPRODUCT((economics!$AG$2:$AG$167=$B33)*(economics!$D$2:$D$167="process")*economics!$AI$2:$AI$167*(_xlfn.NORM.DIST(BZ$3,economics!$AK$2:$AK$167,economics!$AJ$2:$AJ$167,TRUE)-_xlfn.NORM.DIST(BZ$30,economics!$AK$2:$AK$167,economics!$AJ$2:$AJ$167,TRUE)))),"")</f>
        <v/>
      </c>
      <c r="CA33" t="str">
        <f t="array" ref="CA33">IFERROR((SUMPRODUCT((economics!$AG$2:$AG$167=$B33)*(economics!$D$2:$D$167="process")*economics!$AI$2:$AI$167*(_xlfn.NORM.DIST(CA$3,economics!$AK$2:$AK$167,economics!$AJ$2:$AJ$167,TRUE)-_xlfn.NORM.DIST(CA$30,economics!$AK$2:$AK$167,economics!$AJ$2:$AJ$167,TRUE))*economics!$AM$2:$AM$167))/(SUMPRODUCT((economics!$AG$2:$AG$167=$B33)*(economics!$D$2:$D$167="process")*economics!$AI$2:$AI$167*(_xlfn.NORM.DIST(CA$3,economics!$AK$2:$AK$167,economics!$AJ$2:$AJ$167,TRUE)-_xlfn.NORM.DIST(CA$30,economics!$AK$2:$AK$167,economics!$AJ$2:$AJ$167,TRUE)))),"")</f>
        <v/>
      </c>
      <c r="CB33" t="str">
        <f t="array" ref="CB33">IFERROR((SUMPRODUCT((economics!$AG$2:$AG$167=$B33)*(economics!$D$2:$D$167="process")*economics!$AI$2:$AI$167*(_xlfn.NORM.DIST(CB$3,economics!$AK$2:$AK$167,economics!$AJ$2:$AJ$167,TRUE)-_xlfn.NORM.DIST(CB$30,economics!$AK$2:$AK$167,economics!$AJ$2:$AJ$167,TRUE))*economics!$AM$2:$AM$167))/(SUMPRODUCT((economics!$AG$2:$AG$167=$B33)*(economics!$D$2:$D$167="process")*economics!$AI$2:$AI$167*(_xlfn.NORM.DIST(CB$3,economics!$AK$2:$AK$167,economics!$AJ$2:$AJ$167,TRUE)-_xlfn.NORM.DIST(CB$30,economics!$AK$2:$AK$167,economics!$AJ$2:$AJ$167,TRUE)))),"")</f>
        <v/>
      </c>
      <c r="CC33" t="str">
        <f t="array" ref="CC33">IFERROR((SUMPRODUCT((economics!$AG$2:$AG$167=$B33)*(economics!$D$2:$D$167="process")*economics!$AI$2:$AI$167*(_xlfn.NORM.DIST(CC$3,economics!$AK$2:$AK$167,economics!$AJ$2:$AJ$167,TRUE)-_xlfn.NORM.DIST(CC$30,economics!$AK$2:$AK$167,economics!$AJ$2:$AJ$167,TRUE))*economics!$AM$2:$AM$167))/(SUMPRODUCT((economics!$AG$2:$AG$167=$B33)*(economics!$D$2:$D$167="process")*economics!$AI$2:$AI$167*(_xlfn.NORM.DIST(CC$3,economics!$AK$2:$AK$167,economics!$AJ$2:$AJ$167,TRUE)-_xlfn.NORM.DIST(CC$30,economics!$AK$2:$AK$167,economics!$AJ$2:$AJ$167,TRUE)))),"")</f>
        <v/>
      </c>
      <c r="CD33" t="str">
        <f t="array" ref="CD33">IFERROR((SUMPRODUCT((economics!$AG$2:$AG$167=$B33)*(economics!$D$2:$D$167="process")*economics!$AI$2:$AI$167*(_xlfn.NORM.DIST(CD$3,economics!$AK$2:$AK$167,economics!$AJ$2:$AJ$167,TRUE)-_xlfn.NORM.DIST(CD$30,economics!$AK$2:$AK$167,economics!$AJ$2:$AJ$167,TRUE))*economics!$AM$2:$AM$167))/(SUMPRODUCT((economics!$AG$2:$AG$167=$B33)*(economics!$D$2:$D$167="process")*economics!$AI$2:$AI$167*(_xlfn.NORM.DIST(CD$3,economics!$AK$2:$AK$167,economics!$AJ$2:$AJ$167,TRUE)-_xlfn.NORM.DIST(CD$30,economics!$AK$2:$AK$167,economics!$AJ$2:$AJ$167,TRUE)))),"")</f>
        <v/>
      </c>
      <c r="CE33" t="str">
        <f t="array" ref="CE33">IFERROR((SUMPRODUCT((economics!$AG$2:$AG$167=$B33)*(economics!$D$2:$D$167="process")*economics!$AI$2:$AI$167*(_xlfn.NORM.DIST(CE$3,economics!$AK$2:$AK$167,economics!$AJ$2:$AJ$167,TRUE)-_xlfn.NORM.DIST(CE$30,economics!$AK$2:$AK$167,economics!$AJ$2:$AJ$167,TRUE))*economics!$AM$2:$AM$167))/(SUMPRODUCT((economics!$AG$2:$AG$167=$B33)*(economics!$D$2:$D$167="process")*economics!$AI$2:$AI$167*(_xlfn.NORM.DIST(CE$3,economics!$AK$2:$AK$167,economics!$AJ$2:$AJ$167,TRUE)-_xlfn.NORM.DIST(CE$30,economics!$AK$2:$AK$167,economics!$AJ$2:$AJ$167,TRUE)))),"")</f>
        <v/>
      </c>
      <c r="CF33" t="str">
        <f t="array" ref="CF33">IFERROR((SUMPRODUCT((economics!$AG$2:$AG$167=$B33)*(economics!$D$2:$D$167="process")*economics!$AI$2:$AI$167*(_xlfn.NORM.DIST(CF$3,economics!$AK$2:$AK$167,economics!$AJ$2:$AJ$167,TRUE)-_xlfn.NORM.DIST(CF$30,economics!$AK$2:$AK$167,economics!$AJ$2:$AJ$167,TRUE))*economics!$AM$2:$AM$167))/(SUMPRODUCT((economics!$AG$2:$AG$167=$B33)*(economics!$D$2:$D$167="process")*economics!$AI$2:$AI$167*(_xlfn.NORM.DIST(CF$3,economics!$AK$2:$AK$167,economics!$AJ$2:$AJ$167,TRUE)-_xlfn.NORM.DIST(CF$30,economics!$AK$2:$AK$167,economics!$AJ$2:$AJ$167,TRUE)))),"")</f>
        <v/>
      </c>
      <c r="CG33" t="str">
        <f t="array" ref="CG33">IFERROR((SUMPRODUCT((economics!$AG$2:$AG$167=$B33)*(economics!$D$2:$D$167="process")*economics!$AI$2:$AI$167*(_xlfn.NORM.DIST(CG$3,economics!$AK$2:$AK$167,economics!$AJ$2:$AJ$167,TRUE)-_xlfn.NORM.DIST(CG$30,economics!$AK$2:$AK$167,economics!$AJ$2:$AJ$167,TRUE))*economics!$AM$2:$AM$167))/(SUMPRODUCT((economics!$AG$2:$AG$167=$B33)*(economics!$D$2:$D$167="process")*economics!$AI$2:$AI$167*(_xlfn.NORM.DIST(CG$3,economics!$AK$2:$AK$167,economics!$AJ$2:$AJ$167,TRUE)-_xlfn.NORM.DIST(CG$30,economics!$AK$2:$AK$167,economics!$AJ$2:$AJ$167,TRUE)))),"")</f>
        <v/>
      </c>
      <c r="CH33" t="str">
        <f t="array" ref="CH33">IFERROR((SUMPRODUCT((economics!$AG$2:$AG$167=$B33)*(economics!$D$2:$D$167="process")*economics!$AI$2:$AI$167*(_xlfn.NORM.DIST(CH$3,economics!$AK$2:$AK$167,economics!$AJ$2:$AJ$167,TRUE)-_xlfn.NORM.DIST(CH$30,economics!$AK$2:$AK$167,economics!$AJ$2:$AJ$167,TRUE))*economics!$AM$2:$AM$167))/(SUMPRODUCT((economics!$AG$2:$AG$167=$B33)*(economics!$D$2:$D$167="process")*economics!$AI$2:$AI$167*(_xlfn.NORM.DIST(CH$3,economics!$AK$2:$AK$167,economics!$AJ$2:$AJ$167,TRUE)-_xlfn.NORM.DIST(CH$30,economics!$AK$2:$AK$167,economics!$AJ$2:$AJ$167,TRUE)))),"")</f>
        <v/>
      </c>
    </row>
    <row r="34" spans="1:86" x14ac:dyDescent="0.35">
      <c r="A34" t="str">
        <f t="shared" si="0"/>
        <v>coal mining 05</v>
      </c>
      <c r="B34">
        <f t="shared" si="0"/>
        <v>5</v>
      </c>
      <c r="E34" t="str">
        <f t="array" ref="E34">IFERROR((SUMPRODUCT((economics!$AG$2:$AG$167=$B34)*(economics!$D$2:$D$167="process")*economics!$AI$2:$AI$167*(_xlfn.NORM.DIST(E$3,economics!$AK$2:$AK$167,economics!$AJ$2:$AJ$167,TRUE)-_xlfn.NORM.DIST(E$30,economics!$AK$2:$AK$167,economics!$AJ$2:$AJ$167,TRUE))*economics!$AM$2:$AM$167))/(SUMPRODUCT((economics!$AG$2:$AG$167=$B34)*(economics!$D$2:$D$167="process")*economics!$AI$2:$AI$167*(_xlfn.NORM.DIST(E$3,economics!$AK$2:$AK$167,economics!$AJ$2:$AJ$167,TRUE)-_xlfn.NORM.DIST(E$30,economics!$AK$2:$AK$167,economics!$AJ$2:$AJ$167,TRUE)))),"")</f>
        <v/>
      </c>
      <c r="F34" t="str">
        <f t="array" ref="F34">IFERROR((SUMPRODUCT((economics!$AG$2:$AG$167=$B34)*(economics!$D$2:$D$167="process")*economics!$AI$2:$AI$167*(_xlfn.NORM.DIST(F$3,economics!$AK$2:$AK$167,economics!$AJ$2:$AJ$167,TRUE)-_xlfn.NORM.DIST(F$30,economics!$AK$2:$AK$167,economics!$AJ$2:$AJ$167,TRUE))*economics!$AM$2:$AM$167))/(SUMPRODUCT((economics!$AG$2:$AG$167=$B34)*(economics!$D$2:$D$167="process")*economics!$AI$2:$AI$167*(_xlfn.NORM.DIST(F$3,economics!$AK$2:$AK$167,economics!$AJ$2:$AJ$167,TRUE)-_xlfn.NORM.DIST(F$30,economics!$AK$2:$AK$167,economics!$AJ$2:$AJ$167,TRUE)))),"")</f>
        <v/>
      </c>
      <c r="G34" t="str">
        <f t="array" ref="G34">IFERROR((SUMPRODUCT((economics!$AG$2:$AG$167=$B34)*(economics!$D$2:$D$167="process")*economics!$AI$2:$AI$167*(_xlfn.NORM.DIST(G$3,economics!$AK$2:$AK$167,economics!$AJ$2:$AJ$167,TRUE)-_xlfn.NORM.DIST(G$30,economics!$AK$2:$AK$167,economics!$AJ$2:$AJ$167,TRUE))*economics!$AM$2:$AM$167))/(SUMPRODUCT((economics!$AG$2:$AG$167=$B34)*(economics!$D$2:$D$167="process")*economics!$AI$2:$AI$167*(_xlfn.NORM.DIST(G$3,economics!$AK$2:$AK$167,economics!$AJ$2:$AJ$167,TRUE)-_xlfn.NORM.DIST(G$30,economics!$AK$2:$AK$167,economics!$AJ$2:$AJ$167,TRUE)))),"")</f>
        <v/>
      </c>
      <c r="H34" t="str">
        <f t="array" ref="H34">IFERROR((SUMPRODUCT((economics!$AG$2:$AG$167=$B34)*(economics!$D$2:$D$167="process")*economics!$AI$2:$AI$167*(_xlfn.NORM.DIST(H$3,economics!$AK$2:$AK$167,economics!$AJ$2:$AJ$167,TRUE)-_xlfn.NORM.DIST(H$30,economics!$AK$2:$AK$167,economics!$AJ$2:$AJ$167,TRUE))*economics!$AM$2:$AM$167))/(SUMPRODUCT((economics!$AG$2:$AG$167=$B34)*(economics!$D$2:$D$167="process")*economics!$AI$2:$AI$167*(_xlfn.NORM.DIST(H$3,economics!$AK$2:$AK$167,economics!$AJ$2:$AJ$167,TRUE)-_xlfn.NORM.DIST(H$30,economics!$AK$2:$AK$167,economics!$AJ$2:$AJ$167,TRUE)))),"")</f>
        <v/>
      </c>
      <c r="I34" t="str">
        <f t="array" ref="I34">IFERROR((SUMPRODUCT((economics!$AG$2:$AG$167=$B34)*(economics!$D$2:$D$167="process")*economics!$AI$2:$AI$167*(_xlfn.NORM.DIST(I$3,economics!$AK$2:$AK$167,economics!$AJ$2:$AJ$167,TRUE)-_xlfn.NORM.DIST(I$30,economics!$AK$2:$AK$167,economics!$AJ$2:$AJ$167,TRUE))*economics!$AM$2:$AM$167))/(SUMPRODUCT((economics!$AG$2:$AG$167=$B34)*(economics!$D$2:$D$167="process")*economics!$AI$2:$AI$167*(_xlfn.NORM.DIST(I$3,economics!$AK$2:$AK$167,economics!$AJ$2:$AJ$167,TRUE)-_xlfn.NORM.DIST(I$30,economics!$AK$2:$AK$167,economics!$AJ$2:$AJ$167,TRUE)))),"")</f>
        <v/>
      </c>
      <c r="J34" t="str">
        <f t="array" ref="J34">IFERROR((SUMPRODUCT((economics!$AG$2:$AG$167=$B34)*(economics!$D$2:$D$167="process")*economics!$AI$2:$AI$167*(_xlfn.NORM.DIST(J$3,economics!$AK$2:$AK$167,economics!$AJ$2:$AJ$167,TRUE)-_xlfn.NORM.DIST(J$30,economics!$AK$2:$AK$167,economics!$AJ$2:$AJ$167,TRUE))*economics!$AM$2:$AM$167))/(SUMPRODUCT((economics!$AG$2:$AG$167=$B34)*(economics!$D$2:$D$167="process")*economics!$AI$2:$AI$167*(_xlfn.NORM.DIST(J$3,economics!$AK$2:$AK$167,economics!$AJ$2:$AJ$167,TRUE)-_xlfn.NORM.DIST(J$30,economics!$AK$2:$AK$167,economics!$AJ$2:$AJ$167,TRUE)))),"")</f>
        <v/>
      </c>
      <c r="K34" t="str">
        <f t="array" ref="K34">IFERROR((SUMPRODUCT((economics!$AG$2:$AG$167=$B34)*(economics!$D$2:$D$167="process")*economics!$AI$2:$AI$167*(_xlfn.NORM.DIST(K$3,economics!$AK$2:$AK$167,economics!$AJ$2:$AJ$167,TRUE)-_xlfn.NORM.DIST(K$30,economics!$AK$2:$AK$167,economics!$AJ$2:$AJ$167,TRUE))*economics!$AM$2:$AM$167))/(SUMPRODUCT((economics!$AG$2:$AG$167=$B34)*(economics!$D$2:$D$167="process")*economics!$AI$2:$AI$167*(_xlfn.NORM.DIST(K$3,economics!$AK$2:$AK$167,economics!$AJ$2:$AJ$167,TRUE)-_xlfn.NORM.DIST(K$30,economics!$AK$2:$AK$167,economics!$AJ$2:$AJ$167,TRUE)))),"")</f>
        <v/>
      </c>
      <c r="L34" t="str">
        <f t="array" ref="L34">IFERROR((SUMPRODUCT((economics!$AG$2:$AG$167=$B34)*(economics!$D$2:$D$167="process")*economics!$AI$2:$AI$167*(_xlfn.NORM.DIST(L$3,economics!$AK$2:$AK$167,economics!$AJ$2:$AJ$167,TRUE)-_xlfn.NORM.DIST(L$30,economics!$AK$2:$AK$167,economics!$AJ$2:$AJ$167,TRUE))*economics!$AM$2:$AM$167))/(SUMPRODUCT((economics!$AG$2:$AG$167=$B34)*(economics!$D$2:$D$167="process")*economics!$AI$2:$AI$167*(_xlfn.NORM.DIST(L$3,economics!$AK$2:$AK$167,economics!$AJ$2:$AJ$167,TRUE)-_xlfn.NORM.DIST(L$30,economics!$AK$2:$AK$167,economics!$AJ$2:$AJ$167,TRUE)))),"")</f>
        <v/>
      </c>
      <c r="M34" t="str">
        <f t="array" ref="M34">IFERROR((SUMPRODUCT((economics!$AG$2:$AG$167=$B34)*(economics!$D$2:$D$167="process")*economics!$AI$2:$AI$167*(_xlfn.NORM.DIST(M$3,economics!$AK$2:$AK$167,economics!$AJ$2:$AJ$167,TRUE)-_xlfn.NORM.DIST(M$30,economics!$AK$2:$AK$167,economics!$AJ$2:$AJ$167,TRUE))*economics!$AM$2:$AM$167))/(SUMPRODUCT((economics!$AG$2:$AG$167=$B34)*(economics!$D$2:$D$167="process")*economics!$AI$2:$AI$167*(_xlfn.NORM.DIST(M$3,economics!$AK$2:$AK$167,economics!$AJ$2:$AJ$167,TRUE)-_xlfn.NORM.DIST(M$30,economics!$AK$2:$AK$167,economics!$AJ$2:$AJ$167,TRUE)))),"")</f>
        <v/>
      </c>
      <c r="N34" t="str">
        <f t="array" ref="N34">IFERROR((SUMPRODUCT((economics!$AG$2:$AG$167=$B34)*(economics!$D$2:$D$167="process")*economics!$AI$2:$AI$167*(_xlfn.NORM.DIST(N$3,economics!$AK$2:$AK$167,economics!$AJ$2:$AJ$167,TRUE)-_xlfn.NORM.DIST(N$30,economics!$AK$2:$AK$167,economics!$AJ$2:$AJ$167,TRUE))*economics!$AM$2:$AM$167))/(SUMPRODUCT((economics!$AG$2:$AG$167=$B34)*(economics!$D$2:$D$167="process")*economics!$AI$2:$AI$167*(_xlfn.NORM.DIST(N$3,economics!$AK$2:$AK$167,economics!$AJ$2:$AJ$167,TRUE)-_xlfn.NORM.DIST(N$30,economics!$AK$2:$AK$167,economics!$AJ$2:$AJ$167,TRUE)))),"")</f>
        <v/>
      </c>
      <c r="O34" t="str">
        <f t="array" ref="O34">IFERROR((SUMPRODUCT((economics!$AG$2:$AG$167=$B34)*(economics!$D$2:$D$167="process")*economics!$AI$2:$AI$167*(_xlfn.NORM.DIST(O$3,economics!$AK$2:$AK$167,economics!$AJ$2:$AJ$167,TRUE)-_xlfn.NORM.DIST(O$30,economics!$AK$2:$AK$167,economics!$AJ$2:$AJ$167,TRUE))*economics!$AM$2:$AM$167))/(SUMPRODUCT((economics!$AG$2:$AG$167=$B34)*(economics!$D$2:$D$167="process")*economics!$AI$2:$AI$167*(_xlfn.NORM.DIST(O$3,economics!$AK$2:$AK$167,economics!$AJ$2:$AJ$167,TRUE)-_xlfn.NORM.DIST(O$30,economics!$AK$2:$AK$167,economics!$AJ$2:$AJ$167,TRUE)))),"")</f>
        <v/>
      </c>
      <c r="P34" t="str">
        <f t="array" ref="P34">IFERROR((SUMPRODUCT((economics!$AG$2:$AG$167=$B34)*(economics!$D$2:$D$167="process")*economics!$AI$2:$AI$167*(_xlfn.NORM.DIST(P$3,economics!$AK$2:$AK$167,economics!$AJ$2:$AJ$167,TRUE)-_xlfn.NORM.DIST(P$30,economics!$AK$2:$AK$167,economics!$AJ$2:$AJ$167,TRUE))*economics!$AM$2:$AM$167))/(SUMPRODUCT((economics!$AG$2:$AG$167=$B34)*(economics!$D$2:$D$167="process")*economics!$AI$2:$AI$167*(_xlfn.NORM.DIST(P$3,economics!$AK$2:$AK$167,economics!$AJ$2:$AJ$167,TRUE)-_xlfn.NORM.DIST(P$30,economics!$AK$2:$AK$167,economics!$AJ$2:$AJ$167,TRUE)))),"")</f>
        <v/>
      </c>
      <c r="Q34" t="str">
        <f t="array" ref="Q34">IFERROR((SUMPRODUCT((economics!$AG$2:$AG$167=$B34)*(economics!$D$2:$D$167="process")*economics!$AI$2:$AI$167*(_xlfn.NORM.DIST(Q$3,economics!$AK$2:$AK$167,economics!$AJ$2:$AJ$167,TRUE)-_xlfn.NORM.DIST(Q$30,economics!$AK$2:$AK$167,economics!$AJ$2:$AJ$167,TRUE))*economics!$AM$2:$AM$167))/(SUMPRODUCT((economics!$AG$2:$AG$167=$B34)*(economics!$D$2:$D$167="process")*economics!$AI$2:$AI$167*(_xlfn.NORM.DIST(Q$3,economics!$AK$2:$AK$167,economics!$AJ$2:$AJ$167,TRUE)-_xlfn.NORM.DIST(Q$30,economics!$AK$2:$AK$167,economics!$AJ$2:$AJ$167,TRUE)))),"")</f>
        <v/>
      </c>
      <c r="R34" t="str">
        <f t="array" ref="R34">IFERROR((SUMPRODUCT((economics!$AG$2:$AG$167=$B34)*(economics!$D$2:$D$167="process")*economics!$AI$2:$AI$167*(_xlfn.NORM.DIST(R$3,economics!$AK$2:$AK$167,economics!$AJ$2:$AJ$167,TRUE)-_xlfn.NORM.DIST(R$30,economics!$AK$2:$AK$167,economics!$AJ$2:$AJ$167,TRUE))*economics!$AM$2:$AM$167))/(SUMPRODUCT((economics!$AG$2:$AG$167=$B34)*(economics!$D$2:$D$167="process")*economics!$AI$2:$AI$167*(_xlfn.NORM.DIST(R$3,economics!$AK$2:$AK$167,economics!$AJ$2:$AJ$167,TRUE)-_xlfn.NORM.DIST(R$30,economics!$AK$2:$AK$167,economics!$AJ$2:$AJ$167,TRUE)))),"")</f>
        <v/>
      </c>
      <c r="S34" t="str">
        <f t="array" ref="S34">IFERROR((SUMPRODUCT((economics!$AG$2:$AG$167=$B34)*(economics!$D$2:$D$167="process")*economics!$AI$2:$AI$167*(_xlfn.NORM.DIST(S$3,economics!$AK$2:$AK$167,economics!$AJ$2:$AJ$167,TRUE)-_xlfn.NORM.DIST(S$30,economics!$AK$2:$AK$167,economics!$AJ$2:$AJ$167,TRUE))*economics!$AM$2:$AM$167))/(SUMPRODUCT((economics!$AG$2:$AG$167=$B34)*(economics!$D$2:$D$167="process")*economics!$AI$2:$AI$167*(_xlfn.NORM.DIST(S$3,economics!$AK$2:$AK$167,economics!$AJ$2:$AJ$167,TRUE)-_xlfn.NORM.DIST(S$30,economics!$AK$2:$AK$167,economics!$AJ$2:$AJ$167,TRUE)))),"")</f>
        <v/>
      </c>
      <c r="T34" t="str">
        <f t="array" ref="T34">IFERROR((SUMPRODUCT((economics!$AG$2:$AG$167=$B34)*(economics!$D$2:$D$167="process")*economics!$AI$2:$AI$167*(_xlfn.NORM.DIST(T$3,economics!$AK$2:$AK$167,economics!$AJ$2:$AJ$167,TRUE)-_xlfn.NORM.DIST(T$30,economics!$AK$2:$AK$167,economics!$AJ$2:$AJ$167,TRUE))*economics!$AM$2:$AM$167))/(SUMPRODUCT((economics!$AG$2:$AG$167=$B34)*(economics!$D$2:$D$167="process")*economics!$AI$2:$AI$167*(_xlfn.NORM.DIST(T$3,economics!$AK$2:$AK$167,economics!$AJ$2:$AJ$167,TRUE)-_xlfn.NORM.DIST(T$30,economics!$AK$2:$AK$167,economics!$AJ$2:$AJ$167,TRUE)))),"")</f>
        <v/>
      </c>
      <c r="U34" t="str">
        <f t="array" ref="U34">IFERROR((SUMPRODUCT((economics!$AG$2:$AG$167=$B34)*(economics!$D$2:$D$167="process")*economics!$AI$2:$AI$167*(_xlfn.NORM.DIST(U$3,economics!$AK$2:$AK$167,economics!$AJ$2:$AJ$167,TRUE)-_xlfn.NORM.DIST(U$30,economics!$AK$2:$AK$167,economics!$AJ$2:$AJ$167,TRUE))*economics!$AM$2:$AM$167))/(SUMPRODUCT((economics!$AG$2:$AG$167=$B34)*(economics!$D$2:$D$167="process")*economics!$AI$2:$AI$167*(_xlfn.NORM.DIST(U$3,economics!$AK$2:$AK$167,economics!$AJ$2:$AJ$167,TRUE)-_xlfn.NORM.DIST(U$30,economics!$AK$2:$AK$167,economics!$AJ$2:$AJ$167,TRUE)))),"")</f>
        <v/>
      </c>
      <c r="V34" t="str">
        <f t="array" ref="V34">IFERROR((SUMPRODUCT((economics!$AG$2:$AG$167=$B34)*(economics!$D$2:$D$167="process")*economics!$AI$2:$AI$167*(_xlfn.NORM.DIST(V$3,economics!$AK$2:$AK$167,economics!$AJ$2:$AJ$167,TRUE)-_xlfn.NORM.DIST(V$30,economics!$AK$2:$AK$167,economics!$AJ$2:$AJ$167,TRUE))*economics!$AM$2:$AM$167))/(SUMPRODUCT((economics!$AG$2:$AG$167=$B34)*(economics!$D$2:$D$167="process")*economics!$AI$2:$AI$167*(_xlfn.NORM.DIST(V$3,economics!$AK$2:$AK$167,economics!$AJ$2:$AJ$167,TRUE)-_xlfn.NORM.DIST(V$30,economics!$AK$2:$AK$167,economics!$AJ$2:$AJ$167,TRUE)))),"")</f>
        <v/>
      </c>
      <c r="W34" t="str">
        <f t="array" ref="W34">IFERROR((SUMPRODUCT((economics!$AG$2:$AG$167=$B34)*(economics!$D$2:$D$167="process")*economics!$AI$2:$AI$167*(_xlfn.NORM.DIST(W$3,economics!$AK$2:$AK$167,economics!$AJ$2:$AJ$167,TRUE)-_xlfn.NORM.DIST(W$30,economics!$AK$2:$AK$167,economics!$AJ$2:$AJ$167,TRUE))*economics!$AM$2:$AM$167))/(SUMPRODUCT((economics!$AG$2:$AG$167=$B34)*(economics!$D$2:$D$167="process")*economics!$AI$2:$AI$167*(_xlfn.NORM.DIST(W$3,economics!$AK$2:$AK$167,economics!$AJ$2:$AJ$167,TRUE)-_xlfn.NORM.DIST(W$30,economics!$AK$2:$AK$167,economics!$AJ$2:$AJ$167,TRUE)))),"")</f>
        <v/>
      </c>
      <c r="X34" t="str">
        <f t="array" ref="X34">IFERROR((SUMPRODUCT((economics!$AG$2:$AG$167=$B34)*(economics!$D$2:$D$167="process")*economics!$AI$2:$AI$167*(_xlfn.NORM.DIST(X$3,economics!$AK$2:$AK$167,economics!$AJ$2:$AJ$167,TRUE)-_xlfn.NORM.DIST(X$30,economics!$AK$2:$AK$167,economics!$AJ$2:$AJ$167,TRUE))*economics!$AM$2:$AM$167))/(SUMPRODUCT((economics!$AG$2:$AG$167=$B34)*(economics!$D$2:$D$167="process")*economics!$AI$2:$AI$167*(_xlfn.NORM.DIST(X$3,economics!$AK$2:$AK$167,economics!$AJ$2:$AJ$167,TRUE)-_xlfn.NORM.DIST(X$30,economics!$AK$2:$AK$167,economics!$AJ$2:$AJ$167,TRUE)))),"")</f>
        <v/>
      </c>
      <c r="Y34" t="str">
        <f t="array" ref="Y34">IFERROR((SUMPRODUCT((economics!$AG$2:$AG$167=$B34)*(economics!$D$2:$D$167="process")*economics!$AI$2:$AI$167*(_xlfn.NORM.DIST(Y$3,economics!$AK$2:$AK$167,economics!$AJ$2:$AJ$167,TRUE)-_xlfn.NORM.DIST(Y$30,economics!$AK$2:$AK$167,economics!$AJ$2:$AJ$167,TRUE))*economics!$AM$2:$AM$167))/(SUMPRODUCT((economics!$AG$2:$AG$167=$B34)*(economics!$D$2:$D$167="process")*economics!$AI$2:$AI$167*(_xlfn.NORM.DIST(Y$3,economics!$AK$2:$AK$167,economics!$AJ$2:$AJ$167,TRUE)-_xlfn.NORM.DIST(Y$30,economics!$AK$2:$AK$167,economics!$AJ$2:$AJ$167,TRUE)))),"")</f>
        <v/>
      </c>
      <c r="Z34" t="str">
        <f t="array" ref="Z34">IFERROR((SUMPRODUCT((economics!$AG$2:$AG$167=$B34)*(economics!$D$2:$D$167="process")*economics!$AI$2:$AI$167*(_xlfn.NORM.DIST(Z$3,economics!$AK$2:$AK$167,economics!$AJ$2:$AJ$167,TRUE)-_xlfn.NORM.DIST(Z$30,economics!$AK$2:$AK$167,economics!$AJ$2:$AJ$167,TRUE))*economics!$AM$2:$AM$167))/(SUMPRODUCT((economics!$AG$2:$AG$167=$B34)*(economics!$D$2:$D$167="process")*economics!$AI$2:$AI$167*(_xlfn.NORM.DIST(Z$3,economics!$AK$2:$AK$167,economics!$AJ$2:$AJ$167,TRUE)-_xlfn.NORM.DIST(Z$30,economics!$AK$2:$AK$167,economics!$AJ$2:$AJ$167,TRUE)))),"")</f>
        <v/>
      </c>
      <c r="AA34" t="str">
        <f t="array" ref="AA34">IFERROR((SUMPRODUCT((economics!$AG$2:$AG$167=$B34)*(economics!$D$2:$D$167="process")*economics!$AI$2:$AI$167*(_xlfn.NORM.DIST(AA$3,economics!$AK$2:$AK$167,economics!$AJ$2:$AJ$167,TRUE)-_xlfn.NORM.DIST(AA$30,economics!$AK$2:$AK$167,economics!$AJ$2:$AJ$167,TRUE))*economics!$AM$2:$AM$167))/(SUMPRODUCT((economics!$AG$2:$AG$167=$B34)*(economics!$D$2:$D$167="process")*economics!$AI$2:$AI$167*(_xlfn.NORM.DIST(AA$3,economics!$AK$2:$AK$167,economics!$AJ$2:$AJ$167,TRUE)-_xlfn.NORM.DIST(AA$30,economics!$AK$2:$AK$167,economics!$AJ$2:$AJ$167,TRUE)))),"")</f>
        <v/>
      </c>
      <c r="AB34" t="str">
        <f t="array" ref="AB34">IFERROR((SUMPRODUCT((economics!$AG$2:$AG$167=$B34)*(economics!$D$2:$D$167="process")*economics!$AI$2:$AI$167*(_xlfn.NORM.DIST(AB$3,economics!$AK$2:$AK$167,economics!$AJ$2:$AJ$167,TRUE)-_xlfn.NORM.DIST(AB$30,economics!$AK$2:$AK$167,economics!$AJ$2:$AJ$167,TRUE))*economics!$AM$2:$AM$167))/(SUMPRODUCT((economics!$AG$2:$AG$167=$B34)*(economics!$D$2:$D$167="process")*economics!$AI$2:$AI$167*(_xlfn.NORM.DIST(AB$3,economics!$AK$2:$AK$167,economics!$AJ$2:$AJ$167,TRUE)-_xlfn.NORM.DIST(AB$30,economics!$AK$2:$AK$167,economics!$AJ$2:$AJ$167,TRUE)))),"")</f>
        <v/>
      </c>
      <c r="AC34" t="str">
        <f t="array" ref="AC34">IFERROR((SUMPRODUCT((economics!$AG$2:$AG$167=$B34)*(economics!$D$2:$D$167="process")*economics!$AI$2:$AI$167*(_xlfn.NORM.DIST(AC$3,economics!$AK$2:$AK$167,economics!$AJ$2:$AJ$167,TRUE)-_xlfn.NORM.DIST(AC$30,economics!$AK$2:$AK$167,economics!$AJ$2:$AJ$167,TRUE))*economics!$AM$2:$AM$167))/(SUMPRODUCT((economics!$AG$2:$AG$167=$B34)*(economics!$D$2:$D$167="process")*economics!$AI$2:$AI$167*(_xlfn.NORM.DIST(AC$3,economics!$AK$2:$AK$167,economics!$AJ$2:$AJ$167,TRUE)-_xlfn.NORM.DIST(AC$30,economics!$AK$2:$AK$167,economics!$AJ$2:$AJ$167,TRUE)))),"")</f>
        <v/>
      </c>
      <c r="AD34" t="str">
        <f t="array" ref="AD34">IFERROR((SUMPRODUCT((economics!$AG$2:$AG$167=$B34)*(economics!$D$2:$D$167="process")*economics!$AI$2:$AI$167*(_xlfn.NORM.DIST(AD$3,economics!$AK$2:$AK$167,economics!$AJ$2:$AJ$167,TRUE)-_xlfn.NORM.DIST(AD$30,economics!$AK$2:$AK$167,economics!$AJ$2:$AJ$167,TRUE))*economics!$AM$2:$AM$167))/(SUMPRODUCT((economics!$AG$2:$AG$167=$B34)*(economics!$D$2:$D$167="process")*economics!$AI$2:$AI$167*(_xlfn.NORM.DIST(AD$3,economics!$AK$2:$AK$167,economics!$AJ$2:$AJ$167,TRUE)-_xlfn.NORM.DIST(AD$30,economics!$AK$2:$AK$167,economics!$AJ$2:$AJ$167,TRUE)))),"")</f>
        <v/>
      </c>
      <c r="AE34" t="str">
        <f t="array" ref="AE34">IFERROR((SUMPRODUCT((economics!$AG$2:$AG$167=$B34)*(economics!$D$2:$D$167="process")*economics!$AI$2:$AI$167*(_xlfn.NORM.DIST(AE$3,economics!$AK$2:$AK$167,economics!$AJ$2:$AJ$167,TRUE)-_xlfn.NORM.DIST(AE$30,economics!$AK$2:$AK$167,economics!$AJ$2:$AJ$167,TRUE))*economics!$AM$2:$AM$167))/(SUMPRODUCT((economics!$AG$2:$AG$167=$B34)*(economics!$D$2:$D$167="process")*economics!$AI$2:$AI$167*(_xlfn.NORM.DIST(AE$3,economics!$AK$2:$AK$167,economics!$AJ$2:$AJ$167,TRUE)-_xlfn.NORM.DIST(AE$30,economics!$AK$2:$AK$167,economics!$AJ$2:$AJ$167,TRUE)))),"")</f>
        <v/>
      </c>
      <c r="AF34" t="str">
        <f t="array" ref="AF34">IFERROR((SUMPRODUCT((economics!$AG$2:$AG$167=$B34)*(economics!$D$2:$D$167="process")*economics!$AI$2:$AI$167*(_xlfn.NORM.DIST(AF$3,economics!$AK$2:$AK$167,economics!$AJ$2:$AJ$167,TRUE)-_xlfn.NORM.DIST(AF$30,economics!$AK$2:$AK$167,economics!$AJ$2:$AJ$167,TRUE))*economics!$AM$2:$AM$167))/(SUMPRODUCT((economics!$AG$2:$AG$167=$B34)*(economics!$D$2:$D$167="process")*economics!$AI$2:$AI$167*(_xlfn.NORM.DIST(AF$3,economics!$AK$2:$AK$167,economics!$AJ$2:$AJ$167,TRUE)-_xlfn.NORM.DIST(AF$30,economics!$AK$2:$AK$167,economics!$AJ$2:$AJ$167,TRUE)))),"")</f>
        <v/>
      </c>
      <c r="AG34" t="str">
        <f t="array" ref="AG34">IFERROR((SUMPRODUCT((economics!$AG$2:$AG$167=$B34)*(economics!$D$2:$D$167="process")*economics!$AI$2:$AI$167*(_xlfn.NORM.DIST(AG$3,economics!$AK$2:$AK$167,economics!$AJ$2:$AJ$167,TRUE)-_xlfn.NORM.DIST(AG$30,economics!$AK$2:$AK$167,economics!$AJ$2:$AJ$167,TRUE))*economics!$AM$2:$AM$167))/(SUMPRODUCT((economics!$AG$2:$AG$167=$B34)*(economics!$D$2:$D$167="process")*economics!$AI$2:$AI$167*(_xlfn.NORM.DIST(AG$3,economics!$AK$2:$AK$167,economics!$AJ$2:$AJ$167,TRUE)-_xlfn.NORM.DIST(AG$30,economics!$AK$2:$AK$167,economics!$AJ$2:$AJ$167,TRUE)))),"")</f>
        <v/>
      </c>
      <c r="AH34" t="str">
        <f t="array" ref="AH34">IFERROR((SUMPRODUCT((economics!$AG$2:$AG$167=$B34)*(economics!$D$2:$D$167="process")*economics!$AI$2:$AI$167*(_xlfn.NORM.DIST(AH$3,economics!$AK$2:$AK$167,economics!$AJ$2:$AJ$167,TRUE)-_xlfn.NORM.DIST(AH$30,economics!$AK$2:$AK$167,economics!$AJ$2:$AJ$167,TRUE))*economics!$AM$2:$AM$167))/(SUMPRODUCT((economics!$AG$2:$AG$167=$B34)*(economics!$D$2:$D$167="process")*economics!$AI$2:$AI$167*(_xlfn.NORM.DIST(AH$3,economics!$AK$2:$AK$167,economics!$AJ$2:$AJ$167,TRUE)-_xlfn.NORM.DIST(AH$30,economics!$AK$2:$AK$167,economics!$AJ$2:$AJ$167,TRUE)))),"")</f>
        <v/>
      </c>
      <c r="AI34" t="str">
        <f t="array" ref="AI34">IFERROR((SUMPRODUCT((economics!$AG$2:$AG$167=$B34)*(economics!$D$2:$D$167="process")*economics!$AI$2:$AI$167*(_xlfn.NORM.DIST(AI$3,economics!$AK$2:$AK$167,economics!$AJ$2:$AJ$167,TRUE)-_xlfn.NORM.DIST(AI$30,economics!$AK$2:$AK$167,economics!$AJ$2:$AJ$167,TRUE))*economics!$AM$2:$AM$167))/(SUMPRODUCT((economics!$AG$2:$AG$167=$B34)*(economics!$D$2:$D$167="process")*economics!$AI$2:$AI$167*(_xlfn.NORM.DIST(AI$3,economics!$AK$2:$AK$167,economics!$AJ$2:$AJ$167,TRUE)-_xlfn.NORM.DIST(AI$30,economics!$AK$2:$AK$167,economics!$AJ$2:$AJ$167,TRUE)))),"")</f>
        <v/>
      </c>
      <c r="AJ34" t="str">
        <f t="array" ref="AJ34">IFERROR((SUMPRODUCT((economics!$AG$2:$AG$167=$B34)*(economics!$D$2:$D$167="process")*economics!$AI$2:$AI$167*(_xlfn.NORM.DIST(AJ$3,economics!$AK$2:$AK$167,economics!$AJ$2:$AJ$167,TRUE)-_xlfn.NORM.DIST(AJ$30,economics!$AK$2:$AK$167,economics!$AJ$2:$AJ$167,TRUE))*economics!$AM$2:$AM$167))/(SUMPRODUCT((economics!$AG$2:$AG$167=$B34)*(economics!$D$2:$D$167="process")*economics!$AI$2:$AI$167*(_xlfn.NORM.DIST(AJ$3,economics!$AK$2:$AK$167,economics!$AJ$2:$AJ$167,TRUE)-_xlfn.NORM.DIST(AJ$30,economics!$AK$2:$AK$167,economics!$AJ$2:$AJ$167,TRUE)))),"")</f>
        <v/>
      </c>
      <c r="AK34" t="str">
        <f t="array" ref="AK34">IFERROR((SUMPRODUCT((economics!$AG$2:$AG$167=$B34)*(economics!$D$2:$D$167="process")*economics!$AI$2:$AI$167*(_xlfn.NORM.DIST(AK$3,economics!$AK$2:$AK$167,economics!$AJ$2:$AJ$167,TRUE)-_xlfn.NORM.DIST(AK$30,economics!$AK$2:$AK$167,economics!$AJ$2:$AJ$167,TRUE))*economics!$AM$2:$AM$167))/(SUMPRODUCT((economics!$AG$2:$AG$167=$B34)*(economics!$D$2:$D$167="process")*economics!$AI$2:$AI$167*(_xlfn.NORM.DIST(AK$3,economics!$AK$2:$AK$167,economics!$AJ$2:$AJ$167,TRUE)-_xlfn.NORM.DIST(AK$30,economics!$AK$2:$AK$167,economics!$AJ$2:$AJ$167,TRUE)))),"")</f>
        <v/>
      </c>
      <c r="AL34" t="str">
        <f t="array" ref="AL34">IFERROR((SUMPRODUCT((economics!$AG$2:$AG$167=$B34)*(economics!$D$2:$D$167="process")*economics!$AI$2:$AI$167*(_xlfn.NORM.DIST(AL$3,economics!$AK$2:$AK$167,economics!$AJ$2:$AJ$167,TRUE)-_xlfn.NORM.DIST(AL$30,economics!$AK$2:$AK$167,economics!$AJ$2:$AJ$167,TRUE))*economics!$AM$2:$AM$167))/(SUMPRODUCT((economics!$AG$2:$AG$167=$B34)*(economics!$D$2:$D$167="process")*economics!$AI$2:$AI$167*(_xlfn.NORM.DIST(AL$3,economics!$AK$2:$AK$167,economics!$AJ$2:$AJ$167,TRUE)-_xlfn.NORM.DIST(AL$30,economics!$AK$2:$AK$167,economics!$AJ$2:$AJ$167,TRUE)))),"")</f>
        <v/>
      </c>
      <c r="AM34" t="str">
        <f t="array" ref="AM34">IFERROR((SUMPRODUCT((economics!$AG$2:$AG$167=$B34)*(economics!$D$2:$D$167="process")*economics!$AI$2:$AI$167*(_xlfn.NORM.DIST(AM$3,economics!$AK$2:$AK$167,economics!$AJ$2:$AJ$167,TRUE)-_xlfn.NORM.DIST(AM$30,economics!$AK$2:$AK$167,economics!$AJ$2:$AJ$167,TRUE))*economics!$AM$2:$AM$167))/(SUMPRODUCT((economics!$AG$2:$AG$167=$B34)*(economics!$D$2:$D$167="process")*economics!$AI$2:$AI$167*(_xlfn.NORM.DIST(AM$3,economics!$AK$2:$AK$167,economics!$AJ$2:$AJ$167,TRUE)-_xlfn.NORM.DIST(AM$30,economics!$AK$2:$AK$167,economics!$AJ$2:$AJ$167,TRUE)))),"")</f>
        <v/>
      </c>
      <c r="AN34" t="str">
        <f t="array" ref="AN34">IFERROR((SUMPRODUCT((economics!$AG$2:$AG$167=$B34)*(economics!$D$2:$D$167="process")*economics!$AI$2:$AI$167*(_xlfn.NORM.DIST(AN$3,economics!$AK$2:$AK$167,economics!$AJ$2:$AJ$167,TRUE)-_xlfn.NORM.DIST(AN$30,economics!$AK$2:$AK$167,economics!$AJ$2:$AJ$167,TRUE))*economics!$AM$2:$AM$167))/(SUMPRODUCT((economics!$AG$2:$AG$167=$B34)*(economics!$D$2:$D$167="process")*economics!$AI$2:$AI$167*(_xlfn.NORM.DIST(AN$3,economics!$AK$2:$AK$167,economics!$AJ$2:$AJ$167,TRUE)-_xlfn.NORM.DIST(AN$30,economics!$AK$2:$AK$167,economics!$AJ$2:$AJ$167,TRUE)))),"")</f>
        <v/>
      </c>
      <c r="AO34" t="str">
        <f t="array" ref="AO34">IFERROR((SUMPRODUCT((economics!$AG$2:$AG$167=$B34)*(economics!$D$2:$D$167="process")*economics!$AI$2:$AI$167*(_xlfn.NORM.DIST(AO$3,economics!$AK$2:$AK$167,economics!$AJ$2:$AJ$167,TRUE)-_xlfn.NORM.DIST(AO$30,economics!$AK$2:$AK$167,economics!$AJ$2:$AJ$167,TRUE))*economics!$AM$2:$AM$167))/(SUMPRODUCT((economics!$AG$2:$AG$167=$B34)*(economics!$D$2:$D$167="process")*economics!$AI$2:$AI$167*(_xlfn.NORM.DIST(AO$3,economics!$AK$2:$AK$167,economics!$AJ$2:$AJ$167,TRUE)-_xlfn.NORM.DIST(AO$30,economics!$AK$2:$AK$167,economics!$AJ$2:$AJ$167,TRUE)))),"")</f>
        <v/>
      </c>
      <c r="AP34" t="str">
        <f t="array" ref="AP34">IFERROR((SUMPRODUCT((economics!$AG$2:$AG$167=$B34)*(economics!$D$2:$D$167="process")*economics!$AI$2:$AI$167*(_xlfn.NORM.DIST(AP$3,economics!$AK$2:$AK$167,economics!$AJ$2:$AJ$167,TRUE)-_xlfn.NORM.DIST(AP$30,economics!$AK$2:$AK$167,economics!$AJ$2:$AJ$167,TRUE))*economics!$AM$2:$AM$167))/(SUMPRODUCT((economics!$AG$2:$AG$167=$B34)*(economics!$D$2:$D$167="process")*economics!$AI$2:$AI$167*(_xlfn.NORM.DIST(AP$3,economics!$AK$2:$AK$167,economics!$AJ$2:$AJ$167,TRUE)-_xlfn.NORM.DIST(AP$30,economics!$AK$2:$AK$167,economics!$AJ$2:$AJ$167,TRUE)))),"")</f>
        <v/>
      </c>
      <c r="AQ34" t="str">
        <f t="array" ref="AQ34">IFERROR((SUMPRODUCT((economics!$AG$2:$AG$167=$B34)*(economics!$D$2:$D$167="process")*economics!$AI$2:$AI$167*(_xlfn.NORM.DIST(AQ$3,economics!$AK$2:$AK$167,economics!$AJ$2:$AJ$167,TRUE)-_xlfn.NORM.DIST(AQ$30,economics!$AK$2:$AK$167,economics!$AJ$2:$AJ$167,TRUE))*economics!$AM$2:$AM$167))/(SUMPRODUCT((economics!$AG$2:$AG$167=$B34)*(economics!$D$2:$D$167="process")*economics!$AI$2:$AI$167*(_xlfn.NORM.DIST(AQ$3,economics!$AK$2:$AK$167,economics!$AJ$2:$AJ$167,TRUE)-_xlfn.NORM.DIST(AQ$30,economics!$AK$2:$AK$167,economics!$AJ$2:$AJ$167,TRUE)))),"")</f>
        <v/>
      </c>
      <c r="AR34" t="str">
        <f t="array" ref="AR34">IFERROR((SUMPRODUCT((economics!$AG$2:$AG$167=$B34)*(economics!$D$2:$D$167="process")*economics!$AI$2:$AI$167*(_xlfn.NORM.DIST(AR$3,economics!$AK$2:$AK$167,economics!$AJ$2:$AJ$167,TRUE)-_xlfn.NORM.DIST(AR$30,economics!$AK$2:$AK$167,economics!$AJ$2:$AJ$167,TRUE))*economics!$AM$2:$AM$167))/(SUMPRODUCT((economics!$AG$2:$AG$167=$B34)*(economics!$D$2:$D$167="process")*economics!$AI$2:$AI$167*(_xlfn.NORM.DIST(AR$3,economics!$AK$2:$AK$167,economics!$AJ$2:$AJ$167,TRUE)-_xlfn.NORM.DIST(AR$30,economics!$AK$2:$AK$167,economics!$AJ$2:$AJ$167,TRUE)))),"")</f>
        <v/>
      </c>
      <c r="AS34" t="str">
        <f t="array" ref="AS34">IFERROR((SUMPRODUCT((economics!$AG$2:$AG$167=$B34)*(economics!$D$2:$D$167="process")*economics!$AI$2:$AI$167*(_xlfn.NORM.DIST(AS$3,economics!$AK$2:$AK$167,economics!$AJ$2:$AJ$167,TRUE)-_xlfn.NORM.DIST(AS$30,economics!$AK$2:$AK$167,economics!$AJ$2:$AJ$167,TRUE))*economics!$AM$2:$AM$167))/(SUMPRODUCT((economics!$AG$2:$AG$167=$B34)*(economics!$D$2:$D$167="process")*economics!$AI$2:$AI$167*(_xlfn.NORM.DIST(AS$3,economics!$AK$2:$AK$167,economics!$AJ$2:$AJ$167,TRUE)-_xlfn.NORM.DIST(AS$30,economics!$AK$2:$AK$167,economics!$AJ$2:$AJ$167,TRUE)))),"")</f>
        <v/>
      </c>
      <c r="AT34" t="str">
        <f t="array" ref="AT34">IFERROR((SUMPRODUCT((economics!$AG$2:$AG$167=$B34)*(economics!$D$2:$D$167="process")*economics!$AI$2:$AI$167*(_xlfn.NORM.DIST(AT$3,economics!$AK$2:$AK$167,economics!$AJ$2:$AJ$167,TRUE)-_xlfn.NORM.DIST(AT$30,economics!$AK$2:$AK$167,economics!$AJ$2:$AJ$167,TRUE))*economics!$AM$2:$AM$167))/(SUMPRODUCT((economics!$AG$2:$AG$167=$B34)*(economics!$D$2:$D$167="process")*economics!$AI$2:$AI$167*(_xlfn.NORM.DIST(AT$3,economics!$AK$2:$AK$167,economics!$AJ$2:$AJ$167,TRUE)-_xlfn.NORM.DIST(AT$30,economics!$AK$2:$AK$167,economics!$AJ$2:$AJ$167,TRUE)))),"")</f>
        <v/>
      </c>
      <c r="AU34" t="str">
        <f t="array" ref="AU34">IFERROR((SUMPRODUCT((economics!$AG$2:$AG$167=$B34)*(economics!$D$2:$D$167="process")*economics!$AI$2:$AI$167*(_xlfn.NORM.DIST(AU$3,economics!$AK$2:$AK$167,economics!$AJ$2:$AJ$167,TRUE)-_xlfn.NORM.DIST(AU$30,economics!$AK$2:$AK$167,economics!$AJ$2:$AJ$167,TRUE))*economics!$AM$2:$AM$167))/(SUMPRODUCT((economics!$AG$2:$AG$167=$B34)*(economics!$D$2:$D$167="process")*economics!$AI$2:$AI$167*(_xlfn.NORM.DIST(AU$3,economics!$AK$2:$AK$167,economics!$AJ$2:$AJ$167,TRUE)-_xlfn.NORM.DIST(AU$30,economics!$AK$2:$AK$167,economics!$AJ$2:$AJ$167,TRUE)))),"")</f>
        <v/>
      </c>
      <c r="AV34" t="str">
        <f t="array" ref="AV34">IFERROR((SUMPRODUCT((economics!$AG$2:$AG$167=$B34)*(economics!$D$2:$D$167="process")*economics!$AI$2:$AI$167*(_xlfn.NORM.DIST(AV$3,economics!$AK$2:$AK$167,economics!$AJ$2:$AJ$167,TRUE)-_xlfn.NORM.DIST(AV$30,economics!$AK$2:$AK$167,economics!$AJ$2:$AJ$167,TRUE))*economics!$AM$2:$AM$167))/(SUMPRODUCT((economics!$AG$2:$AG$167=$B34)*(economics!$D$2:$D$167="process")*economics!$AI$2:$AI$167*(_xlfn.NORM.DIST(AV$3,economics!$AK$2:$AK$167,economics!$AJ$2:$AJ$167,TRUE)-_xlfn.NORM.DIST(AV$30,economics!$AK$2:$AK$167,economics!$AJ$2:$AJ$167,TRUE)))),"")</f>
        <v/>
      </c>
      <c r="AW34" t="str">
        <f t="array" ref="AW34">IFERROR((SUMPRODUCT((economics!$AG$2:$AG$167=$B34)*(economics!$D$2:$D$167="process")*economics!$AI$2:$AI$167*(_xlfn.NORM.DIST(AW$3,economics!$AK$2:$AK$167,economics!$AJ$2:$AJ$167,TRUE)-_xlfn.NORM.DIST(AW$30,economics!$AK$2:$AK$167,economics!$AJ$2:$AJ$167,TRUE))*economics!$AM$2:$AM$167))/(SUMPRODUCT((economics!$AG$2:$AG$167=$B34)*(economics!$D$2:$D$167="process")*economics!$AI$2:$AI$167*(_xlfn.NORM.DIST(AW$3,economics!$AK$2:$AK$167,economics!$AJ$2:$AJ$167,TRUE)-_xlfn.NORM.DIST(AW$30,economics!$AK$2:$AK$167,economics!$AJ$2:$AJ$167,TRUE)))),"")</f>
        <v/>
      </c>
      <c r="AX34" t="str">
        <f t="array" ref="AX34">IFERROR((SUMPRODUCT((economics!$AG$2:$AG$167=$B34)*(economics!$D$2:$D$167="process")*economics!$AI$2:$AI$167*(_xlfn.NORM.DIST(AX$3,economics!$AK$2:$AK$167,economics!$AJ$2:$AJ$167,TRUE)-_xlfn.NORM.DIST(AX$30,economics!$AK$2:$AK$167,economics!$AJ$2:$AJ$167,TRUE))*economics!$AM$2:$AM$167))/(SUMPRODUCT((economics!$AG$2:$AG$167=$B34)*(economics!$D$2:$D$167="process")*economics!$AI$2:$AI$167*(_xlfn.NORM.DIST(AX$3,economics!$AK$2:$AK$167,economics!$AJ$2:$AJ$167,TRUE)-_xlfn.NORM.DIST(AX$30,economics!$AK$2:$AK$167,economics!$AJ$2:$AJ$167,TRUE)))),"")</f>
        <v/>
      </c>
      <c r="AY34" t="str">
        <f t="array" ref="AY34">IFERROR((SUMPRODUCT((economics!$AG$2:$AG$167=$B34)*(economics!$D$2:$D$167="process")*economics!$AI$2:$AI$167*(_xlfn.NORM.DIST(AY$3,economics!$AK$2:$AK$167,economics!$AJ$2:$AJ$167,TRUE)-_xlfn.NORM.DIST(AY$30,economics!$AK$2:$AK$167,economics!$AJ$2:$AJ$167,TRUE))*economics!$AM$2:$AM$167))/(SUMPRODUCT((economics!$AG$2:$AG$167=$B34)*(economics!$D$2:$D$167="process")*economics!$AI$2:$AI$167*(_xlfn.NORM.DIST(AY$3,economics!$AK$2:$AK$167,economics!$AJ$2:$AJ$167,TRUE)-_xlfn.NORM.DIST(AY$30,economics!$AK$2:$AK$167,economics!$AJ$2:$AJ$167,TRUE)))),"")</f>
        <v/>
      </c>
      <c r="AZ34" t="str">
        <f t="array" ref="AZ34">IFERROR((SUMPRODUCT((economics!$AG$2:$AG$167=$B34)*(economics!$D$2:$D$167="process")*economics!$AI$2:$AI$167*(_xlfn.NORM.DIST(AZ$3,economics!$AK$2:$AK$167,economics!$AJ$2:$AJ$167,TRUE)-_xlfn.NORM.DIST(AZ$30,economics!$AK$2:$AK$167,economics!$AJ$2:$AJ$167,TRUE))*economics!$AM$2:$AM$167))/(SUMPRODUCT((economics!$AG$2:$AG$167=$B34)*(economics!$D$2:$D$167="process")*economics!$AI$2:$AI$167*(_xlfn.NORM.DIST(AZ$3,economics!$AK$2:$AK$167,economics!$AJ$2:$AJ$167,TRUE)-_xlfn.NORM.DIST(AZ$30,economics!$AK$2:$AK$167,economics!$AJ$2:$AJ$167,TRUE)))),"")</f>
        <v/>
      </c>
      <c r="BA34" t="str">
        <f t="array" ref="BA34">IFERROR((SUMPRODUCT((economics!$AG$2:$AG$167=$B34)*(economics!$D$2:$D$167="process")*economics!$AI$2:$AI$167*(_xlfn.NORM.DIST(BA$3,economics!$AK$2:$AK$167,economics!$AJ$2:$AJ$167,TRUE)-_xlfn.NORM.DIST(BA$30,economics!$AK$2:$AK$167,economics!$AJ$2:$AJ$167,TRUE))*economics!$AM$2:$AM$167))/(SUMPRODUCT((economics!$AG$2:$AG$167=$B34)*(economics!$D$2:$D$167="process")*economics!$AI$2:$AI$167*(_xlfn.NORM.DIST(BA$3,economics!$AK$2:$AK$167,economics!$AJ$2:$AJ$167,TRUE)-_xlfn.NORM.DIST(BA$30,economics!$AK$2:$AK$167,economics!$AJ$2:$AJ$167,TRUE)))),"")</f>
        <v/>
      </c>
      <c r="BB34" t="str">
        <f t="array" ref="BB34">IFERROR((SUMPRODUCT((economics!$AG$2:$AG$167=$B34)*(economics!$D$2:$D$167="process")*economics!$AI$2:$AI$167*(_xlfn.NORM.DIST(BB$3,economics!$AK$2:$AK$167,economics!$AJ$2:$AJ$167,TRUE)-_xlfn.NORM.DIST(BB$30,economics!$AK$2:$AK$167,economics!$AJ$2:$AJ$167,TRUE))*economics!$AM$2:$AM$167))/(SUMPRODUCT((economics!$AG$2:$AG$167=$B34)*(economics!$D$2:$D$167="process")*economics!$AI$2:$AI$167*(_xlfn.NORM.DIST(BB$3,economics!$AK$2:$AK$167,economics!$AJ$2:$AJ$167,TRUE)-_xlfn.NORM.DIST(BB$30,economics!$AK$2:$AK$167,economics!$AJ$2:$AJ$167,TRUE)))),"")</f>
        <v/>
      </c>
      <c r="BC34" t="str">
        <f t="array" ref="BC34">IFERROR((SUMPRODUCT((economics!$AG$2:$AG$167=$B34)*(economics!$D$2:$D$167="process")*economics!$AI$2:$AI$167*(_xlfn.NORM.DIST(BC$3,economics!$AK$2:$AK$167,economics!$AJ$2:$AJ$167,TRUE)-_xlfn.NORM.DIST(BC$30,economics!$AK$2:$AK$167,economics!$AJ$2:$AJ$167,TRUE))*economics!$AM$2:$AM$167))/(SUMPRODUCT((economics!$AG$2:$AG$167=$B34)*(economics!$D$2:$D$167="process")*economics!$AI$2:$AI$167*(_xlfn.NORM.DIST(BC$3,economics!$AK$2:$AK$167,economics!$AJ$2:$AJ$167,TRUE)-_xlfn.NORM.DIST(BC$30,economics!$AK$2:$AK$167,economics!$AJ$2:$AJ$167,TRUE)))),"")</f>
        <v/>
      </c>
      <c r="BD34" t="str">
        <f t="array" ref="BD34">IFERROR((SUMPRODUCT((economics!$AG$2:$AG$167=$B34)*(economics!$D$2:$D$167="process")*economics!$AI$2:$AI$167*(_xlfn.NORM.DIST(BD$3,economics!$AK$2:$AK$167,economics!$AJ$2:$AJ$167,TRUE)-_xlfn.NORM.DIST(BD$30,economics!$AK$2:$AK$167,economics!$AJ$2:$AJ$167,TRUE))*economics!$AM$2:$AM$167))/(SUMPRODUCT((economics!$AG$2:$AG$167=$B34)*(economics!$D$2:$D$167="process")*economics!$AI$2:$AI$167*(_xlfn.NORM.DIST(BD$3,economics!$AK$2:$AK$167,economics!$AJ$2:$AJ$167,TRUE)-_xlfn.NORM.DIST(BD$30,economics!$AK$2:$AK$167,economics!$AJ$2:$AJ$167,TRUE)))),"")</f>
        <v/>
      </c>
      <c r="BE34" t="str">
        <f t="array" ref="BE34">IFERROR((SUMPRODUCT((economics!$AG$2:$AG$167=$B34)*(economics!$D$2:$D$167="process")*economics!$AI$2:$AI$167*(_xlfn.NORM.DIST(BE$3,economics!$AK$2:$AK$167,economics!$AJ$2:$AJ$167,TRUE)-_xlfn.NORM.DIST(BE$30,economics!$AK$2:$AK$167,economics!$AJ$2:$AJ$167,TRUE))*economics!$AM$2:$AM$167))/(SUMPRODUCT((economics!$AG$2:$AG$167=$B34)*(economics!$D$2:$D$167="process")*economics!$AI$2:$AI$167*(_xlfn.NORM.DIST(BE$3,economics!$AK$2:$AK$167,economics!$AJ$2:$AJ$167,TRUE)-_xlfn.NORM.DIST(BE$30,economics!$AK$2:$AK$167,economics!$AJ$2:$AJ$167,TRUE)))),"")</f>
        <v/>
      </c>
      <c r="BF34" t="str">
        <f t="array" ref="BF34">IFERROR((SUMPRODUCT((economics!$AG$2:$AG$167=$B34)*(economics!$D$2:$D$167="process")*economics!$AI$2:$AI$167*(_xlfn.NORM.DIST(BF$3,economics!$AK$2:$AK$167,economics!$AJ$2:$AJ$167,TRUE)-_xlfn.NORM.DIST(BF$30,economics!$AK$2:$AK$167,economics!$AJ$2:$AJ$167,TRUE))*economics!$AM$2:$AM$167))/(SUMPRODUCT((economics!$AG$2:$AG$167=$B34)*(economics!$D$2:$D$167="process")*economics!$AI$2:$AI$167*(_xlfn.NORM.DIST(BF$3,economics!$AK$2:$AK$167,economics!$AJ$2:$AJ$167,TRUE)-_xlfn.NORM.DIST(BF$30,economics!$AK$2:$AK$167,economics!$AJ$2:$AJ$167,TRUE)))),"")</f>
        <v/>
      </c>
      <c r="BG34" t="str">
        <f t="array" ref="BG34">IFERROR((SUMPRODUCT((economics!$AG$2:$AG$167=$B34)*(economics!$D$2:$D$167="process")*economics!$AI$2:$AI$167*(_xlfn.NORM.DIST(BG$3,economics!$AK$2:$AK$167,economics!$AJ$2:$AJ$167,TRUE)-_xlfn.NORM.DIST(BG$30,economics!$AK$2:$AK$167,economics!$AJ$2:$AJ$167,TRUE))*economics!$AM$2:$AM$167))/(SUMPRODUCT((economics!$AG$2:$AG$167=$B34)*(economics!$D$2:$D$167="process")*economics!$AI$2:$AI$167*(_xlfn.NORM.DIST(BG$3,economics!$AK$2:$AK$167,economics!$AJ$2:$AJ$167,TRUE)-_xlfn.NORM.DIST(BG$30,economics!$AK$2:$AK$167,economics!$AJ$2:$AJ$167,TRUE)))),"")</f>
        <v/>
      </c>
      <c r="BH34" t="str">
        <f t="array" ref="BH34">IFERROR((SUMPRODUCT((economics!$AG$2:$AG$167=$B34)*(economics!$D$2:$D$167="process")*economics!$AI$2:$AI$167*(_xlfn.NORM.DIST(BH$3,economics!$AK$2:$AK$167,economics!$AJ$2:$AJ$167,TRUE)-_xlfn.NORM.DIST(BH$30,economics!$AK$2:$AK$167,economics!$AJ$2:$AJ$167,TRUE))*economics!$AM$2:$AM$167))/(SUMPRODUCT((economics!$AG$2:$AG$167=$B34)*(economics!$D$2:$D$167="process")*economics!$AI$2:$AI$167*(_xlfn.NORM.DIST(BH$3,economics!$AK$2:$AK$167,economics!$AJ$2:$AJ$167,TRUE)-_xlfn.NORM.DIST(BH$30,economics!$AK$2:$AK$167,economics!$AJ$2:$AJ$167,TRUE)))),"")</f>
        <v/>
      </c>
      <c r="BI34" t="str">
        <f t="array" ref="BI34">IFERROR((SUMPRODUCT((economics!$AG$2:$AG$167=$B34)*(economics!$D$2:$D$167="process")*economics!$AI$2:$AI$167*(_xlfn.NORM.DIST(BI$3,economics!$AK$2:$AK$167,economics!$AJ$2:$AJ$167,TRUE)-_xlfn.NORM.DIST(BI$30,economics!$AK$2:$AK$167,economics!$AJ$2:$AJ$167,TRUE))*economics!$AM$2:$AM$167))/(SUMPRODUCT((economics!$AG$2:$AG$167=$B34)*(economics!$D$2:$D$167="process")*economics!$AI$2:$AI$167*(_xlfn.NORM.DIST(BI$3,economics!$AK$2:$AK$167,economics!$AJ$2:$AJ$167,TRUE)-_xlfn.NORM.DIST(BI$30,economics!$AK$2:$AK$167,economics!$AJ$2:$AJ$167,TRUE)))),"")</f>
        <v/>
      </c>
      <c r="BJ34" t="str">
        <f t="array" ref="BJ34">IFERROR((SUMPRODUCT((economics!$AG$2:$AG$167=$B34)*(economics!$D$2:$D$167="process")*economics!$AI$2:$AI$167*(_xlfn.NORM.DIST(BJ$3,economics!$AK$2:$AK$167,economics!$AJ$2:$AJ$167,TRUE)-_xlfn.NORM.DIST(BJ$30,economics!$AK$2:$AK$167,economics!$AJ$2:$AJ$167,TRUE))*economics!$AM$2:$AM$167))/(SUMPRODUCT((economics!$AG$2:$AG$167=$B34)*(economics!$D$2:$D$167="process")*economics!$AI$2:$AI$167*(_xlfn.NORM.DIST(BJ$3,economics!$AK$2:$AK$167,economics!$AJ$2:$AJ$167,TRUE)-_xlfn.NORM.DIST(BJ$30,economics!$AK$2:$AK$167,economics!$AJ$2:$AJ$167,TRUE)))),"")</f>
        <v/>
      </c>
      <c r="BK34" t="str">
        <f t="array" ref="BK34">IFERROR((SUMPRODUCT((economics!$AG$2:$AG$167=$B34)*(economics!$D$2:$D$167="process")*economics!$AI$2:$AI$167*(_xlfn.NORM.DIST(BK$3,economics!$AK$2:$AK$167,economics!$AJ$2:$AJ$167,TRUE)-_xlfn.NORM.DIST(BK$30,economics!$AK$2:$AK$167,economics!$AJ$2:$AJ$167,TRUE))*economics!$AM$2:$AM$167))/(SUMPRODUCT((economics!$AG$2:$AG$167=$B34)*(economics!$D$2:$D$167="process")*economics!$AI$2:$AI$167*(_xlfn.NORM.DIST(BK$3,economics!$AK$2:$AK$167,economics!$AJ$2:$AJ$167,TRUE)-_xlfn.NORM.DIST(BK$30,economics!$AK$2:$AK$167,economics!$AJ$2:$AJ$167,TRUE)))),"")</f>
        <v/>
      </c>
      <c r="BL34" t="str">
        <f t="array" ref="BL34">IFERROR((SUMPRODUCT((economics!$AG$2:$AG$167=$B34)*(economics!$D$2:$D$167="process")*economics!$AI$2:$AI$167*(_xlfn.NORM.DIST(BL$3,economics!$AK$2:$AK$167,economics!$AJ$2:$AJ$167,TRUE)-_xlfn.NORM.DIST(BL$30,economics!$AK$2:$AK$167,economics!$AJ$2:$AJ$167,TRUE))*economics!$AM$2:$AM$167))/(SUMPRODUCT((economics!$AG$2:$AG$167=$B34)*(economics!$D$2:$D$167="process")*economics!$AI$2:$AI$167*(_xlfn.NORM.DIST(BL$3,economics!$AK$2:$AK$167,economics!$AJ$2:$AJ$167,TRUE)-_xlfn.NORM.DIST(BL$30,economics!$AK$2:$AK$167,economics!$AJ$2:$AJ$167,TRUE)))),"")</f>
        <v/>
      </c>
      <c r="BM34" t="str">
        <f t="array" ref="BM34">IFERROR((SUMPRODUCT((economics!$AG$2:$AG$167=$B34)*(economics!$D$2:$D$167="process")*economics!$AI$2:$AI$167*(_xlfn.NORM.DIST(BM$3,economics!$AK$2:$AK$167,economics!$AJ$2:$AJ$167,TRUE)-_xlfn.NORM.DIST(BM$30,economics!$AK$2:$AK$167,economics!$AJ$2:$AJ$167,TRUE))*economics!$AM$2:$AM$167))/(SUMPRODUCT((economics!$AG$2:$AG$167=$B34)*(economics!$D$2:$D$167="process")*economics!$AI$2:$AI$167*(_xlfn.NORM.DIST(BM$3,economics!$AK$2:$AK$167,economics!$AJ$2:$AJ$167,TRUE)-_xlfn.NORM.DIST(BM$30,economics!$AK$2:$AK$167,economics!$AJ$2:$AJ$167,TRUE)))),"")</f>
        <v/>
      </c>
      <c r="BN34" t="str">
        <f t="array" ref="BN34">IFERROR((SUMPRODUCT((economics!$AG$2:$AG$167=$B34)*(economics!$D$2:$D$167="process")*economics!$AI$2:$AI$167*(_xlfn.NORM.DIST(BN$3,economics!$AK$2:$AK$167,economics!$AJ$2:$AJ$167,TRUE)-_xlfn.NORM.DIST(BN$30,economics!$AK$2:$AK$167,economics!$AJ$2:$AJ$167,TRUE))*economics!$AM$2:$AM$167))/(SUMPRODUCT((economics!$AG$2:$AG$167=$B34)*(economics!$D$2:$D$167="process")*economics!$AI$2:$AI$167*(_xlfn.NORM.DIST(BN$3,economics!$AK$2:$AK$167,economics!$AJ$2:$AJ$167,TRUE)-_xlfn.NORM.DIST(BN$30,economics!$AK$2:$AK$167,economics!$AJ$2:$AJ$167,TRUE)))),"")</f>
        <v/>
      </c>
      <c r="BO34" t="str">
        <f t="array" ref="BO34">IFERROR((SUMPRODUCT((economics!$AG$2:$AG$167=$B34)*(economics!$D$2:$D$167="process")*economics!$AI$2:$AI$167*(_xlfn.NORM.DIST(BO$3,economics!$AK$2:$AK$167,economics!$AJ$2:$AJ$167,TRUE)-_xlfn.NORM.DIST(BO$30,economics!$AK$2:$AK$167,economics!$AJ$2:$AJ$167,TRUE))*economics!$AM$2:$AM$167))/(SUMPRODUCT((economics!$AG$2:$AG$167=$B34)*(economics!$D$2:$D$167="process")*economics!$AI$2:$AI$167*(_xlfn.NORM.DIST(BO$3,economics!$AK$2:$AK$167,economics!$AJ$2:$AJ$167,TRUE)-_xlfn.NORM.DIST(BO$30,economics!$AK$2:$AK$167,economics!$AJ$2:$AJ$167,TRUE)))),"")</f>
        <v/>
      </c>
      <c r="BP34" t="str">
        <f t="array" ref="BP34">IFERROR((SUMPRODUCT((economics!$AG$2:$AG$167=$B34)*(economics!$D$2:$D$167="process")*economics!$AI$2:$AI$167*(_xlfn.NORM.DIST(BP$3,economics!$AK$2:$AK$167,economics!$AJ$2:$AJ$167,TRUE)-_xlfn.NORM.DIST(BP$30,economics!$AK$2:$AK$167,economics!$AJ$2:$AJ$167,TRUE))*economics!$AM$2:$AM$167))/(SUMPRODUCT((economics!$AG$2:$AG$167=$B34)*(economics!$D$2:$D$167="process")*economics!$AI$2:$AI$167*(_xlfn.NORM.DIST(BP$3,economics!$AK$2:$AK$167,economics!$AJ$2:$AJ$167,TRUE)-_xlfn.NORM.DIST(BP$30,economics!$AK$2:$AK$167,economics!$AJ$2:$AJ$167,TRUE)))),"")</f>
        <v/>
      </c>
      <c r="BQ34" t="str">
        <f t="array" ref="BQ34">IFERROR((SUMPRODUCT((economics!$AG$2:$AG$167=$B34)*(economics!$D$2:$D$167="process")*economics!$AI$2:$AI$167*(_xlfn.NORM.DIST(BQ$3,economics!$AK$2:$AK$167,economics!$AJ$2:$AJ$167,TRUE)-_xlfn.NORM.DIST(BQ$30,economics!$AK$2:$AK$167,economics!$AJ$2:$AJ$167,TRUE))*economics!$AM$2:$AM$167))/(SUMPRODUCT((economics!$AG$2:$AG$167=$B34)*(economics!$D$2:$D$167="process")*economics!$AI$2:$AI$167*(_xlfn.NORM.DIST(BQ$3,economics!$AK$2:$AK$167,economics!$AJ$2:$AJ$167,TRUE)-_xlfn.NORM.DIST(BQ$30,economics!$AK$2:$AK$167,economics!$AJ$2:$AJ$167,TRUE)))),"")</f>
        <v/>
      </c>
      <c r="BR34" t="str">
        <f t="array" ref="BR34">IFERROR((SUMPRODUCT((economics!$AG$2:$AG$167=$B34)*(economics!$D$2:$D$167="process")*economics!$AI$2:$AI$167*(_xlfn.NORM.DIST(BR$3,economics!$AK$2:$AK$167,economics!$AJ$2:$AJ$167,TRUE)-_xlfn.NORM.DIST(BR$30,economics!$AK$2:$AK$167,economics!$AJ$2:$AJ$167,TRUE))*economics!$AM$2:$AM$167))/(SUMPRODUCT((economics!$AG$2:$AG$167=$B34)*(economics!$D$2:$D$167="process")*economics!$AI$2:$AI$167*(_xlfn.NORM.DIST(BR$3,economics!$AK$2:$AK$167,economics!$AJ$2:$AJ$167,TRUE)-_xlfn.NORM.DIST(BR$30,economics!$AK$2:$AK$167,economics!$AJ$2:$AJ$167,TRUE)))),"")</f>
        <v/>
      </c>
      <c r="BS34" t="str">
        <f t="array" ref="BS34">IFERROR((SUMPRODUCT((economics!$AG$2:$AG$167=$B34)*(economics!$D$2:$D$167="process")*economics!$AI$2:$AI$167*(_xlfn.NORM.DIST(BS$3,economics!$AK$2:$AK$167,economics!$AJ$2:$AJ$167,TRUE)-_xlfn.NORM.DIST(BS$30,economics!$AK$2:$AK$167,economics!$AJ$2:$AJ$167,TRUE))*economics!$AM$2:$AM$167))/(SUMPRODUCT((economics!$AG$2:$AG$167=$B34)*(economics!$D$2:$D$167="process")*economics!$AI$2:$AI$167*(_xlfn.NORM.DIST(BS$3,economics!$AK$2:$AK$167,economics!$AJ$2:$AJ$167,TRUE)-_xlfn.NORM.DIST(BS$30,economics!$AK$2:$AK$167,economics!$AJ$2:$AJ$167,TRUE)))),"")</f>
        <v/>
      </c>
      <c r="BT34" t="str">
        <f t="array" ref="BT34">IFERROR((SUMPRODUCT((economics!$AG$2:$AG$167=$B34)*(economics!$D$2:$D$167="process")*economics!$AI$2:$AI$167*(_xlfn.NORM.DIST(BT$3,economics!$AK$2:$AK$167,economics!$AJ$2:$AJ$167,TRUE)-_xlfn.NORM.DIST(BT$30,economics!$AK$2:$AK$167,economics!$AJ$2:$AJ$167,TRUE))*economics!$AM$2:$AM$167))/(SUMPRODUCT((economics!$AG$2:$AG$167=$B34)*(economics!$D$2:$D$167="process")*economics!$AI$2:$AI$167*(_xlfn.NORM.DIST(BT$3,economics!$AK$2:$AK$167,economics!$AJ$2:$AJ$167,TRUE)-_xlfn.NORM.DIST(BT$30,economics!$AK$2:$AK$167,economics!$AJ$2:$AJ$167,TRUE)))),"")</f>
        <v/>
      </c>
      <c r="BU34" t="str">
        <f t="array" ref="BU34">IFERROR((SUMPRODUCT((economics!$AG$2:$AG$167=$B34)*(economics!$D$2:$D$167="process")*economics!$AI$2:$AI$167*(_xlfn.NORM.DIST(BU$3,economics!$AK$2:$AK$167,economics!$AJ$2:$AJ$167,TRUE)-_xlfn.NORM.DIST(BU$30,economics!$AK$2:$AK$167,economics!$AJ$2:$AJ$167,TRUE))*economics!$AM$2:$AM$167))/(SUMPRODUCT((economics!$AG$2:$AG$167=$B34)*(economics!$D$2:$D$167="process")*economics!$AI$2:$AI$167*(_xlfn.NORM.DIST(BU$3,economics!$AK$2:$AK$167,economics!$AJ$2:$AJ$167,TRUE)-_xlfn.NORM.DIST(BU$30,economics!$AK$2:$AK$167,economics!$AJ$2:$AJ$167,TRUE)))),"")</f>
        <v/>
      </c>
      <c r="BV34" t="str">
        <f t="array" ref="BV34">IFERROR((SUMPRODUCT((economics!$AG$2:$AG$167=$B34)*(economics!$D$2:$D$167="process")*economics!$AI$2:$AI$167*(_xlfn.NORM.DIST(BV$3,economics!$AK$2:$AK$167,economics!$AJ$2:$AJ$167,TRUE)-_xlfn.NORM.DIST(BV$30,economics!$AK$2:$AK$167,economics!$AJ$2:$AJ$167,TRUE))*economics!$AM$2:$AM$167))/(SUMPRODUCT((economics!$AG$2:$AG$167=$B34)*(economics!$D$2:$D$167="process")*economics!$AI$2:$AI$167*(_xlfn.NORM.DIST(BV$3,economics!$AK$2:$AK$167,economics!$AJ$2:$AJ$167,TRUE)-_xlfn.NORM.DIST(BV$30,economics!$AK$2:$AK$167,economics!$AJ$2:$AJ$167,TRUE)))),"")</f>
        <v/>
      </c>
      <c r="BW34" t="str">
        <f t="array" ref="BW34">IFERROR((SUMPRODUCT((economics!$AG$2:$AG$167=$B34)*(economics!$D$2:$D$167="process")*economics!$AI$2:$AI$167*(_xlfn.NORM.DIST(BW$3,economics!$AK$2:$AK$167,economics!$AJ$2:$AJ$167,TRUE)-_xlfn.NORM.DIST(BW$30,economics!$AK$2:$AK$167,economics!$AJ$2:$AJ$167,TRUE))*economics!$AM$2:$AM$167))/(SUMPRODUCT((economics!$AG$2:$AG$167=$B34)*(economics!$D$2:$D$167="process")*economics!$AI$2:$AI$167*(_xlfn.NORM.DIST(BW$3,economics!$AK$2:$AK$167,economics!$AJ$2:$AJ$167,TRUE)-_xlfn.NORM.DIST(BW$30,economics!$AK$2:$AK$167,economics!$AJ$2:$AJ$167,TRUE)))),"")</f>
        <v/>
      </c>
      <c r="BX34" t="str">
        <f t="array" ref="BX34">IFERROR((SUMPRODUCT((economics!$AG$2:$AG$167=$B34)*(economics!$D$2:$D$167="process")*economics!$AI$2:$AI$167*(_xlfn.NORM.DIST(BX$3,economics!$AK$2:$AK$167,economics!$AJ$2:$AJ$167,TRUE)-_xlfn.NORM.DIST(BX$30,economics!$AK$2:$AK$167,economics!$AJ$2:$AJ$167,TRUE))*economics!$AM$2:$AM$167))/(SUMPRODUCT((economics!$AG$2:$AG$167=$B34)*(economics!$D$2:$D$167="process")*economics!$AI$2:$AI$167*(_xlfn.NORM.DIST(BX$3,economics!$AK$2:$AK$167,economics!$AJ$2:$AJ$167,TRUE)-_xlfn.NORM.DIST(BX$30,economics!$AK$2:$AK$167,economics!$AJ$2:$AJ$167,TRUE)))),"")</f>
        <v/>
      </c>
      <c r="BY34" t="str">
        <f t="array" ref="BY34">IFERROR((SUMPRODUCT((economics!$AG$2:$AG$167=$B34)*(economics!$D$2:$D$167="process")*economics!$AI$2:$AI$167*(_xlfn.NORM.DIST(BY$3,economics!$AK$2:$AK$167,economics!$AJ$2:$AJ$167,TRUE)-_xlfn.NORM.DIST(BY$30,economics!$AK$2:$AK$167,economics!$AJ$2:$AJ$167,TRUE))*economics!$AM$2:$AM$167))/(SUMPRODUCT((economics!$AG$2:$AG$167=$B34)*(economics!$D$2:$D$167="process")*economics!$AI$2:$AI$167*(_xlfn.NORM.DIST(BY$3,economics!$AK$2:$AK$167,economics!$AJ$2:$AJ$167,TRUE)-_xlfn.NORM.DIST(BY$30,economics!$AK$2:$AK$167,economics!$AJ$2:$AJ$167,TRUE)))),"")</f>
        <v/>
      </c>
      <c r="BZ34" t="str">
        <f t="array" ref="BZ34">IFERROR((SUMPRODUCT((economics!$AG$2:$AG$167=$B34)*(economics!$D$2:$D$167="process")*economics!$AI$2:$AI$167*(_xlfn.NORM.DIST(BZ$3,economics!$AK$2:$AK$167,economics!$AJ$2:$AJ$167,TRUE)-_xlfn.NORM.DIST(BZ$30,economics!$AK$2:$AK$167,economics!$AJ$2:$AJ$167,TRUE))*economics!$AM$2:$AM$167))/(SUMPRODUCT((economics!$AG$2:$AG$167=$B34)*(economics!$D$2:$D$167="process")*economics!$AI$2:$AI$167*(_xlfn.NORM.DIST(BZ$3,economics!$AK$2:$AK$167,economics!$AJ$2:$AJ$167,TRUE)-_xlfn.NORM.DIST(BZ$30,economics!$AK$2:$AK$167,economics!$AJ$2:$AJ$167,TRUE)))),"")</f>
        <v/>
      </c>
      <c r="CA34" t="str">
        <f t="array" ref="CA34">IFERROR((SUMPRODUCT((economics!$AG$2:$AG$167=$B34)*(economics!$D$2:$D$167="process")*economics!$AI$2:$AI$167*(_xlfn.NORM.DIST(CA$3,economics!$AK$2:$AK$167,economics!$AJ$2:$AJ$167,TRUE)-_xlfn.NORM.DIST(CA$30,economics!$AK$2:$AK$167,economics!$AJ$2:$AJ$167,TRUE))*economics!$AM$2:$AM$167))/(SUMPRODUCT((economics!$AG$2:$AG$167=$B34)*(economics!$D$2:$D$167="process")*economics!$AI$2:$AI$167*(_xlfn.NORM.DIST(CA$3,economics!$AK$2:$AK$167,economics!$AJ$2:$AJ$167,TRUE)-_xlfn.NORM.DIST(CA$30,economics!$AK$2:$AK$167,economics!$AJ$2:$AJ$167,TRUE)))),"")</f>
        <v/>
      </c>
      <c r="CB34" t="str">
        <f t="array" ref="CB34">IFERROR((SUMPRODUCT((economics!$AG$2:$AG$167=$B34)*(economics!$D$2:$D$167="process")*economics!$AI$2:$AI$167*(_xlfn.NORM.DIST(CB$3,economics!$AK$2:$AK$167,economics!$AJ$2:$AJ$167,TRUE)-_xlfn.NORM.DIST(CB$30,economics!$AK$2:$AK$167,economics!$AJ$2:$AJ$167,TRUE))*economics!$AM$2:$AM$167))/(SUMPRODUCT((economics!$AG$2:$AG$167=$B34)*(economics!$D$2:$D$167="process")*economics!$AI$2:$AI$167*(_xlfn.NORM.DIST(CB$3,economics!$AK$2:$AK$167,economics!$AJ$2:$AJ$167,TRUE)-_xlfn.NORM.DIST(CB$30,economics!$AK$2:$AK$167,economics!$AJ$2:$AJ$167,TRUE)))),"")</f>
        <v/>
      </c>
      <c r="CC34" t="str">
        <f t="array" ref="CC34">IFERROR((SUMPRODUCT((economics!$AG$2:$AG$167=$B34)*(economics!$D$2:$D$167="process")*economics!$AI$2:$AI$167*(_xlfn.NORM.DIST(CC$3,economics!$AK$2:$AK$167,economics!$AJ$2:$AJ$167,TRUE)-_xlfn.NORM.DIST(CC$30,economics!$AK$2:$AK$167,economics!$AJ$2:$AJ$167,TRUE))*economics!$AM$2:$AM$167))/(SUMPRODUCT((economics!$AG$2:$AG$167=$B34)*(economics!$D$2:$D$167="process")*economics!$AI$2:$AI$167*(_xlfn.NORM.DIST(CC$3,economics!$AK$2:$AK$167,economics!$AJ$2:$AJ$167,TRUE)-_xlfn.NORM.DIST(CC$30,economics!$AK$2:$AK$167,economics!$AJ$2:$AJ$167,TRUE)))),"")</f>
        <v/>
      </c>
      <c r="CD34" t="str">
        <f t="array" ref="CD34">IFERROR((SUMPRODUCT((economics!$AG$2:$AG$167=$B34)*(economics!$D$2:$D$167="process")*economics!$AI$2:$AI$167*(_xlfn.NORM.DIST(CD$3,economics!$AK$2:$AK$167,economics!$AJ$2:$AJ$167,TRUE)-_xlfn.NORM.DIST(CD$30,economics!$AK$2:$AK$167,economics!$AJ$2:$AJ$167,TRUE))*economics!$AM$2:$AM$167))/(SUMPRODUCT((economics!$AG$2:$AG$167=$B34)*(economics!$D$2:$D$167="process")*economics!$AI$2:$AI$167*(_xlfn.NORM.DIST(CD$3,economics!$AK$2:$AK$167,economics!$AJ$2:$AJ$167,TRUE)-_xlfn.NORM.DIST(CD$30,economics!$AK$2:$AK$167,economics!$AJ$2:$AJ$167,TRUE)))),"")</f>
        <v/>
      </c>
      <c r="CE34" t="str">
        <f t="array" ref="CE34">IFERROR((SUMPRODUCT((economics!$AG$2:$AG$167=$B34)*(economics!$D$2:$D$167="process")*economics!$AI$2:$AI$167*(_xlfn.NORM.DIST(CE$3,economics!$AK$2:$AK$167,economics!$AJ$2:$AJ$167,TRUE)-_xlfn.NORM.DIST(CE$30,economics!$AK$2:$AK$167,economics!$AJ$2:$AJ$167,TRUE))*economics!$AM$2:$AM$167))/(SUMPRODUCT((economics!$AG$2:$AG$167=$B34)*(economics!$D$2:$D$167="process")*economics!$AI$2:$AI$167*(_xlfn.NORM.DIST(CE$3,economics!$AK$2:$AK$167,economics!$AJ$2:$AJ$167,TRUE)-_xlfn.NORM.DIST(CE$30,economics!$AK$2:$AK$167,economics!$AJ$2:$AJ$167,TRUE)))),"")</f>
        <v/>
      </c>
      <c r="CF34" t="str">
        <f t="array" ref="CF34">IFERROR((SUMPRODUCT((economics!$AG$2:$AG$167=$B34)*(economics!$D$2:$D$167="process")*economics!$AI$2:$AI$167*(_xlfn.NORM.DIST(CF$3,economics!$AK$2:$AK$167,economics!$AJ$2:$AJ$167,TRUE)-_xlfn.NORM.DIST(CF$30,economics!$AK$2:$AK$167,economics!$AJ$2:$AJ$167,TRUE))*economics!$AM$2:$AM$167))/(SUMPRODUCT((economics!$AG$2:$AG$167=$B34)*(economics!$D$2:$D$167="process")*economics!$AI$2:$AI$167*(_xlfn.NORM.DIST(CF$3,economics!$AK$2:$AK$167,economics!$AJ$2:$AJ$167,TRUE)-_xlfn.NORM.DIST(CF$30,economics!$AK$2:$AK$167,economics!$AJ$2:$AJ$167,TRUE)))),"")</f>
        <v/>
      </c>
      <c r="CG34" t="str">
        <f t="array" ref="CG34">IFERROR((SUMPRODUCT((economics!$AG$2:$AG$167=$B34)*(economics!$D$2:$D$167="process")*economics!$AI$2:$AI$167*(_xlfn.NORM.DIST(CG$3,economics!$AK$2:$AK$167,economics!$AJ$2:$AJ$167,TRUE)-_xlfn.NORM.DIST(CG$30,economics!$AK$2:$AK$167,economics!$AJ$2:$AJ$167,TRUE))*economics!$AM$2:$AM$167))/(SUMPRODUCT((economics!$AG$2:$AG$167=$B34)*(economics!$D$2:$D$167="process")*economics!$AI$2:$AI$167*(_xlfn.NORM.DIST(CG$3,economics!$AK$2:$AK$167,economics!$AJ$2:$AJ$167,TRUE)-_xlfn.NORM.DIST(CG$30,economics!$AK$2:$AK$167,economics!$AJ$2:$AJ$167,TRUE)))),"")</f>
        <v/>
      </c>
      <c r="CH34" t="str">
        <f t="array" ref="CH34">IFERROR((SUMPRODUCT((economics!$AG$2:$AG$167=$B34)*(economics!$D$2:$D$167="process")*economics!$AI$2:$AI$167*(_xlfn.NORM.DIST(CH$3,economics!$AK$2:$AK$167,economics!$AJ$2:$AJ$167,TRUE)-_xlfn.NORM.DIST(CH$30,economics!$AK$2:$AK$167,economics!$AJ$2:$AJ$167,TRUE))*economics!$AM$2:$AM$167))/(SUMPRODUCT((economics!$AG$2:$AG$167=$B34)*(economics!$D$2:$D$167="process")*economics!$AI$2:$AI$167*(_xlfn.NORM.DIST(CH$3,economics!$AK$2:$AK$167,economics!$AJ$2:$AJ$167,TRUE)-_xlfn.NORM.DIST(CH$30,economics!$AK$2:$AK$167,economics!$AJ$2:$AJ$167,TRUE)))),"")</f>
        <v/>
      </c>
    </row>
    <row r="35" spans="1:86" x14ac:dyDescent="0.35">
      <c r="A35" t="str">
        <f t="shared" si="0"/>
        <v>oil and gas extraction 06</v>
      </c>
      <c r="B35">
        <f t="shared" si="0"/>
        <v>6</v>
      </c>
      <c r="E35" t="str">
        <f t="array" ref="E35">IFERROR((SUMPRODUCT((economics!$AG$2:$AG$167=$B35)*(economics!$D$2:$D$167="process")*economics!$AI$2:$AI$167*(_xlfn.NORM.DIST(E$3,economics!$AK$2:$AK$167,economics!$AJ$2:$AJ$167,TRUE)-_xlfn.NORM.DIST(E$30,economics!$AK$2:$AK$167,economics!$AJ$2:$AJ$167,TRUE))*economics!$AM$2:$AM$167))/(SUMPRODUCT((economics!$AG$2:$AG$167=$B35)*(economics!$D$2:$D$167="process")*economics!$AI$2:$AI$167*(_xlfn.NORM.DIST(E$3,economics!$AK$2:$AK$167,economics!$AJ$2:$AJ$167,TRUE)-_xlfn.NORM.DIST(E$30,economics!$AK$2:$AK$167,economics!$AJ$2:$AJ$167,TRUE)))),"")</f>
        <v/>
      </c>
      <c r="F35" t="str">
        <f t="array" ref="F35">IFERROR((SUMPRODUCT((economics!$AG$2:$AG$167=$B35)*(economics!$D$2:$D$167="process")*economics!$AI$2:$AI$167*(_xlfn.NORM.DIST(F$3,economics!$AK$2:$AK$167,economics!$AJ$2:$AJ$167,TRUE)-_xlfn.NORM.DIST(F$30,economics!$AK$2:$AK$167,economics!$AJ$2:$AJ$167,TRUE))*economics!$AM$2:$AM$167))/(SUMPRODUCT((economics!$AG$2:$AG$167=$B35)*(economics!$D$2:$D$167="process")*economics!$AI$2:$AI$167*(_xlfn.NORM.DIST(F$3,economics!$AK$2:$AK$167,economics!$AJ$2:$AJ$167,TRUE)-_xlfn.NORM.DIST(F$30,economics!$AK$2:$AK$167,economics!$AJ$2:$AJ$167,TRUE)))),"")</f>
        <v/>
      </c>
      <c r="G35" t="str">
        <f t="array" ref="G35">IFERROR((SUMPRODUCT((economics!$AG$2:$AG$167=$B35)*(economics!$D$2:$D$167="process")*economics!$AI$2:$AI$167*(_xlfn.NORM.DIST(G$3,economics!$AK$2:$AK$167,economics!$AJ$2:$AJ$167,TRUE)-_xlfn.NORM.DIST(G$30,economics!$AK$2:$AK$167,economics!$AJ$2:$AJ$167,TRUE))*economics!$AM$2:$AM$167))/(SUMPRODUCT((economics!$AG$2:$AG$167=$B35)*(economics!$D$2:$D$167="process")*economics!$AI$2:$AI$167*(_xlfn.NORM.DIST(G$3,economics!$AK$2:$AK$167,economics!$AJ$2:$AJ$167,TRUE)-_xlfn.NORM.DIST(G$30,economics!$AK$2:$AK$167,economics!$AJ$2:$AJ$167,TRUE)))),"")</f>
        <v/>
      </c>
      <c r="H35" t="str">
        <f t="array" ref="H35">IFERROR((SUMPRODUCT((economics!$AG$2:$AG$167=$B35)*(economics!$D$2:$D$167="process")*economics!$AI$2:$AI$167*(_xlfn.NORM.DIST(H$3,economics!$AK$2:$AK$167,economics!$AJ$2:$AJ$167,TRUE)-_xlfn.NORM.DIST(H$30,economics!$AK$2:$AK$167,economics!$AJ$2:$AJ$167,TRUE))*economics!$AM$2:$AM$167))/(SUMPRODUCT((economics!$AG$2:$AG$167=$B35)*(economics!$D$2:$D$167="process")*economics!$AI$2:$AI$167*(_xlfn.NORM.DIST(H$3,economics!$AK$2:$AK$167,economics!$AJ$2:$AJ$167,TRUE)-_xlfn.NORM.DIST(H$30,economics!$AK$2:$AK$167,economics!$AJ$2:$AJ$167,TRUE)))),"")</f>
        <v/>
      </c>
      <c r="I35" t="str">
        <f t="array" ref="I35">IFERROR((SUMPRODUCT((economics!$AG$2:$AG$167=$B35)*(economics!$D$2:$D$167="process")*economics!$AI$2:$AI$167*(_xlfn.NORM.DIST(I$3,economics!$AK$2:$AK$167,economics!$AJ$2:$AJ$167,TRUE)-_xlfn.NORM.DIST(I$30,economics!$AK$2:$AK$167,economics!$AJ$2:$AJ$167,TRUE))*economics!$AM$2:$AM$167))/(SUMPRODUCT((economics!$AG$2:$AG$167=$B35)*(economics!$D$2:$D$167="process")*economics!$AI$2:$AI$167*(_xlfn.NORM.DIST(I$3,economics!$AK$2:$AK$167,economics!$AJ$2:$AJ$167,TRUE)-_xlfn.NORM.DIST(I$30,economics!$AK$2:$AK$167,economics!$AJ$2:$AJ$167,TRUE)))),"")</f>
        <v/>
      </c>
      <c r="J35" t="str">
        <f t="array" ref="J35">IFERROR((SUMPRODUCT((economics!$AG$2:$AG$167=$B35)*(economics!$D$2:$D$167="process")*economics!$AI$2:$AI$167*(_xlfn.NORM.DIST(J$3,economics!$AK$2:$AK$167,economics!$AJ$2:$AJ$167,TRUE)-_xlfn.NORM.DIST(J$30,economics!$AK$2:$AK$167,economics!$AJ$2:$AJ$167,TRUE))*economics!$AM$2:$AM$167))/(SUMPRODUCT((economics!$AG$2:$AG$167=$B35)*(economics!$D$2:$D$167="process")*economics!$AI$2:$AI$167*(_xlfn.NORM.DIST(J$3,economics!$AK$2:$AK$167,economics!$AJ$2:$AJ$167,TRUE)-_xlfn.NORM.DIST(J$30,economics!$AK$2:$AK$167,economics!$AJ$2:$AJ$167,TRUE)))),"")</f>
        <v/>
      </c>
      <c r="K35" t="str">
        <f t="array" ref="K35">IFERROR((SUMPRODUCT((economics!$AG$2:$AG$167=$B35)*(economics!$D$2:$D$167="process")*economics!$AI$2:$AI$167*(_xlfn.NORM.DIST(K$3,economics!$AK$2:$AK$167,economics!$AJ$2:$AJ$167,TRUE)-_xlfn.NORM.DIST(K$30,economics!$AK$2:$AK$167,economics!$AJ$2:$AJ$167,TRUE))*economics!$AM$2:$AM$167))/(SUMPRODUCT((economics!$AG$2:$AG$167=$B35)*(economics!$D$2:$D$167="process")*economics!$AI$2:$AI$167*(_xlfn.NORM.DIST(K$3,economics!$AK$2:$AK$167,economics!$AJ$2:$AJ$167,TRUE)-_xlfn.NORM.DIST(K$30,economics!$AK$2:$AK$167,economics!$AJ$2:$AJ$167,TRUE)))),"")</f>
        <v/>
      </c>
      <c r="L35" t="str">
        <f t="array" ref="L35">IFERROR((SUMPRODUCT((economics!$AG$2:$AG$167=$B35)*(economics!$D$2:$D$167="process")*economics!$AI$2:$AI$167*(_xlfn.NORM.DIST(L$3,economics!$AK$2:$AK$167,economics!$AJ$2:$AJ$167,TRUE)-_xlfn.NORM.DIST(L$30,economics!$AK$2:$AK$167,economics!$AJ$2:$AJ$167,TRUE))*economics!$AM$2:$AM$167))/(SUMPRODUCT((economics!$AG$2:$AG$167=$B35)*(economics!$D$2:$D$167="process")*economics!$AI$2:$AI$167*(_xlfn.NORM.DIST(L$3,economics!$AK$2:$AK$167,economics!$AJ$2:$AJ$167,TRUE)-_xlfn.NORM.DIST(L$30,economics!$AK$2:$AK$167,economics!$AJ$2:$AJ$167,TRUE)))),"")</f>
        <v/>
      </c>
      <c r="M35" t="str">
        <f t="array" ref="M35">IFERROR((SUMPRODUCT((economics!$AG$2:$AG$167=$B35)*(economics!$D$2:$D$167="process")*economics!$AI$2:$AI$167*(_xlfn.NORM.DIST(M$3,economics!$AK$2:$AK$167,economics!$AJ$2:$AJ$167,TRUE)-_xlfn.NORM.DIST(M$30,economics!$AK$2:$AK$167,economics!$AJ$2:$AJ$167,TRUE))*economics!$AM$2:$AM$167))/(SUMPRODUCT((economics!$AG$2:$AG$167=$B35)*(economics!$D$2:$D$167="process")*economics!$AI$2:$AI$167*(_xlfn.NORM.DIST(M$3,economics!$AK$2:$AK$167,economics!$AJ$2:$AJ$167,TRUE)-_xlfn.NORM.DIST(M$30,economics!$AK$2:$AK$167,economics!$AJ$2:$AJ$167,TRUE)))),"")</f>
        <v/>
      </c>
      <c r="N35" t="str">
        <f t="array" ref="N35">IFERROR((SUMPRODUCT((economics!$AG$2:$AG$167=$B35)*(economics!$D$2:$D$167="process")*economics!$AI$2:$AI$167*(_xlfn.NORM.DIST(N$3,economics!$AK$2:$AK$167,economics!$AJ$2:$AJ$167,TRUE)-_xlfn.NORM.DIST(N$30,economics!$AK$2:$AK$167,economics!$AJ$2:$AJ$167,TRUE))*economics!$AM$2:$AM$167))/(SUMPRODUCT((economics!$AG$2:$AG$167=$B35)*(economics!$D$2:$D$167="process")*economics!$AI$2:$AI$167*(_xlfn.NORM.DIST(N$3,economics!$AK$2:$AK$167,economics!$AJ$2:$AJ$167,TRUE)-_xlfn.NORM.DIST(N$30,economics!$AK$2:$AK$167,economics!$AJ$2:$AJ$167,TRUE)))),"")</f>
        <v/>
      </c>
      <c r="O35" t="str">
        <f t="array" ref="O35">IFERROR((SUMPRODUCT((economics!$AG$2:$AG$167=$B35)*(economics!$D$2:$D$167="process")*economics!$AI$2:$AI$167*(_xlfn.NORM.DIST(O$3,economics!$AK$2:$AK$167,economics!$AJ$2:$AJ$167,TRUE)-_xlfn.NORM.DIST(O$30,economics!$AK$2:$AK$167,economics!$AJ$2:$AJ$167,TRUE))*economics!$AM$2:$AM$167))/(SUMPRODUCT((economics!$AG$2:$AG$167=$B35)*(economics!$D$2:$D$167="process")*economics!$AI$2:$AI$167*(_xlfn.NORM.DIST(O$3,economics!$AK$2:$AK$167,economics!$AJ$2:$AJ$167,TRUE)-_xlfn.NORM.DIST(O$30,economics!$AK$2:$AK$167,economics!$AJ$2:$AJ$167,TRUE)))),"")</f>
        <v/>
      </c>
      <c r="P35" t="str">
        <f t="array" ref="P35">IFERROR((SUMPRODUCT((economics!$AG$2:$AG$167=$B35)*(economics!$D$2:$D$167="process")*economics!$AI$2:$AI$167*(_xlfn.NORM.DIST(P$3,economics!$AK$2:$AK$167,economics!$AJ$2:$AJ$167,TRUE)-_xlfn.NORM.DIST(P$30,economics!$AK$2:$AK$167,economics!$AJ$2:$AJ$167,TRUE))*economics!$AM$2:$AM$167))/(SUMPRODUCT((economics!$AG$2:$AG$167=$B35)*(economics!$D$2:$D$167="process")*economics!$AI$2:$AI$167*(_xlfn.NORM.DIST(P$3,economics!$AK$2:$AK$167,economics!$AJ$2:$AJ$167,TRUE)-_xlfn.NORM.DIST(P$30,economics!$AK$2:$AK$167,economics!$AJ$2:$AJ$167,TRUE)))),"")</f>
        <v/>
      </c>
      <c r="Q35" t="str">
        <f t="array" ref="Q35">IFERROR((SUMPRODUCT((economics!$AG$2:$AG$167=$B35)*(economics!$D$2:$D$167="process")*economics!$AI$2:$AI$167*(_xlfn.NORM.DIST(Q$3,economics!$AK$2:$AK$167,economics!$AJ$2:$AJ$167,TRUE)-_xlfn.NORM.DIST(Q$30,economics!$AK$2:$AK$167,economics!$AJ$2:$AJ$167,TRUE))*economics!$AM$2:$AM$167))/(SUMPRODUCT((economics!$AG$2:$AG$167=$B35)*(economics!$D$2:$D$167="process")*economics!$AI$2:$AI$167*(_xlfn.NORM.DIST(Q$3,economics!$AK$2:$AK$167,economics!$AJ$2:$AJ$167,TRUE)-_xlfn.NORM.DIST(Q$30,economics!$AK$2:$AK$167,economics!$AJ$2:$AJ$167,TRUE)))),"")</f>
        <v/>
      </c>
      <c r="R35" t="str">
        <f t="array" ref="R35">IFERROR((SUMPRODUCT((economics!$AG$2:$AG$167=$B35)*(economics!$D$2:$D$167="process")*economics!$AI$2:$AI$167*(_xlfn.NORM.DIST(R$3,economics!$AK$2:$AK$167,economics!$AJ$2:$AJ$167,TRUE)-_xlfn.NORM.DIST(R$30,economics!$AK$2:$AK$167,economics!$AJ$2:$AJ$167,TRUE))*economics!$AM$2:$AM$167))/(SUMPRODUCT((economics!$AG$2:$AG$167=$B35)*(economics!$D$2:$D$167="process")*economics!$AI$2:$AI$167*(_xlfn.NORM.DIST(R$3,economics!$AK$2:$AK$167,economics!$AJ$2:$AJ$167,TRUE)-_xlfn.NORM.DIST(R$30,economics!$AK$2:$AK$167,economics!$AJ$2:$AJ$167,TRUE)))),"")</f>
        <v/>
      </c>
      <c r="S35" t="str">
        <f t="array" ref="S35">IFERROR((SUMPRODUCT((economics!$AG$2:$AG$167=$B35)*(economics!$D$2:$D$167="process")*economics!$AI$2:$AI$167*(_xlfn.NORM.DIST(S$3,economics!$AK$2:$AK$167,economics!$AJ$2:$AJ$167,TRUE)-_xlfn.NORM.DIST(S$30,economics!$AK$2:$AK$167,economics!$AJ$2:$AJ$167,TRUE))*economics!$AM$2:$AM$167))/(SUMPRODUCT((economics!$AG$2:$AG$167=$B35)*(economics!$D$2:$D$167="process")*economics!$AI$2:$AI$167*(_xlfn.NORM.DIST(S$3,economics!$AK$2:$AK$167,economics!$AJ$2:$AJ$167,TRUE)-_xlfn.NORM.DIST(S$30,economics!$AK$2:$AK$167,economics!$AJ$2:$AJ$167,TRUE)))),"")</f>
        <v/>
      </c>
      <c r="T35" t="str">
        <f t="array" ref="T35">IFERROR((SUMPRODUCT((economics!$AG$2:$AG$167=$B35)*(economics!$D$2:$D$167="process")*economics!$AI$2:$AI$167*(_xlfn.NORM.DIST(T$3,economics!$AK$2:$AK$167,economics!$AJ$2:$AJ$167,TRUE)-_xlfn.NORM.DIST(T$30,economics!$AK$2:$AK$167,economics!$AJ$2:$AJ$167,TRUE))*economics!$AM$2:$AM$167))/(SUMPRODUCT((economics!$AG$2:$AG$167=$B35)*(economics!$D$2:$D$167="process")*economics!$AI$2:$AI$167*(_xlfn.NORM.DIST(T$3,economics!$AK$2:$AK$167,economics!$AJ$2:$AJ$167,TRUE)-_xlfn.NORM.DIST(T$30,economics!$AK$2:$AK$167,economics!$AJ$2:$AJ$167,TRUE)))),"")</f>
        <v/>
      </c>
      <c r="U35" t="str">
        <f t="array" ref="U35">IFERROR((SUMPRODUCT((economics!$AG$2:$AG$167=$B35)*(economics!$D$2:$D$167="process")*economics!$AI$2:$AI$167*(_xlfn.NORM.DIST(U$3,economics!$AK$2:$AK$167,economics!$AJ$2:$AJ$167,TRUE)-_xlfn.NORM.DIST(U$30,economics!$AK$2:$AK$167,economics!$AJ$2:$AJ$167,TRUE))*economics!$AM$2:$AM$167))/(SUMPRODUCT((economics!$AG$2:$AG$167=$B35)*(economics!$D$2:$D$167="process")*economics!$AI$2:$AI$167*(_xlfn.NORM.DIST(U$3,economics!$AK$2:$AK$167,economics!$AJ$2:$AJ$167,TRUE)-_xlfn.NORM.DIST(U$30,economics!$AK$2:$AK$167,economics!$AJ$2:$AJ$167,TRUE)))),"")</f>
        <v/>
      </c>
      <c r="V35" t="str">
        <f t="array" ref="V35">IFERROR((SUMPRODUCT((economics!$AG$2:$AG$167=$B35)*(economics!$D$2:$D$167="process")*economics!$AI$2:$AI$167*(_xlfn.NORM.DIST(V$3,economics!$AK$2:$AK$167,economics!$AJ$2:$AJ$167,TRUE)-_xlfn.NORM.DIST(V$30,economics!$AK$2:$AK$167,economics!$AJ$2:$AJ$167,TRUE))*economics!$AM$2:$AM$167))/(SUMPRODUCT((economics!$AG$2:$AG$167=$B35)*(economics!$D$2:$D$167="process")*economics!$AI$2:$AI$167*(_xlfn.NORM.DIST(V$3,economics!$AK$2:$AK$167,economics!$AJ$2:$AJ$167,TRUE)-_xlfn.NORM.DIST(V$30,economics!$AK$2:$AK$167,economics!$AJ$2:$AJ$167,TRUE)))),"")</f>
        <v/>
      </c>
      <c r="W35" t="str">
        <f t="array" ref="W35">IFERROR((SUMPRODUCT((economics!$AG$2:$AG$167=$B35)*(economics!$D$2:$D$167="process")*economics!$AI$2:$AI$167*(_xlfn.NORM.DIST(W$3,economics!$AK$2:$AK$167,economics!$AJ$2:$AJ$167,TRUE)-_xlfn.NORM.DIST(W$30,economics!$AK$2:$AK$167,economics!$AJ$2:$AJ$167,TRUE))*economics!$AM$2:$AM$167))/(SUMPRODUCT((economics!$AG$2:$AG$167=$B35)*(economics!$D$2:$D$167="process")*economics!$AI$2:$AI$167*(_xlfn.NORM.DIST(W$3,economics!$AK$2:$AK$167,economics!$AJ$2:$AJ$167,TRUE)-_xlfn.NORM.DIST(W$30,economics!$AK$2:$AK$167,economics!$AJ$2:$AJ$167,TRUE)))),"")</f>
        <v/>
      </c>
      <c r="X35" t="str">
        <f t="array" ref="X35">IFERROR((SUMPRODUCT((economics!$AG$2:$AG$167=$B35)*(economics!$D$2:$D$167="process")*economics!$AI$2:$AI$167*(_xlfn.NORM.DIST(X$3,economics!$AK$2:$AK$167,economics!$AJ$2:$AJ$167,TRUE)-_xlfn.NORM.DIST(X$30,economics!$AK$2:$AK$167,economics!$AJ$2:$AJ$167,TRUE))*economics!$AM$2:$AM$167))/(SUMPRODUCT((economics!$AG$2:$AG$167=$B35)*(economics!$D$2:$D$167="process")*economics!$AI$2:$AI$167*(_xlfn.NORM.DIST(X$3,economics!$AK$2:$AK$167,economics!$AJ$2:$AJ$167,TRUE)-_xlfn.NORM.DIST(X$30,economics!$AK$2:$AK$167,economics!$AJ$2:$AJ$167,TRUE)))),"")</f>
        <v/>
      </c>
      <c r="Y35" t="str">
        <f t="array" ref="Y35">IFERROR((SUMPRODUCT((economics!$AG$2:$AG$167=$B35)*(economics!$D$2:$D$167="process")*economics!$AI$2:$AI$167*(_xlfn.NORM.DIST(Y$3,economics!$AK$2:$AK$167,economics!$AJ$2:$AJ$167,TRUE)-_xlfn.NORM.DIST(Y$30,economics!$AK$2:$AK$167,economics!$AJ$2:$AJ$167,TRUE))*economics!$AM$2:$AM$167))/(SUMPRODUCT((economics!$AG$2:$AG$167=$B35)*(economics!$D$2:$D$167="process")*economics!$AI$2:$AI$167*(_xlfn.NORM.DIST(Y$3,economics!$AK$2:$AK$167,economics!$AJ$2:$AJ$167,TRUE)-_xlfn.NORM.DIST(Y$30,economics!$AK$2:$AK$167,economics!$AJ$2:$AJ$167,TRUE)))),"")</f>
        <v/>
      </c>
      <c r="Z35" t="str">
        <f t="array" ref="Z35">IFERROR((SUMPRODUCT((economics!$AG$2:$AG$167=$B35)*(economics!$D$2:$D$167="process")*economics!$AI$2:$AI$167*(_xlfn.NORM.DIST(Z$3,economics!$AK$2:$AK$167,economics!$AJ$2:$AJ$167,TRUE)-_xlfn.NORM.DIST(Z$30,economics!$AK$2:$AK$167,economics!$AJ$2:$AJ$167,TRUE))*economics!$AM$2:$AM$167))/(SUMPRODUCT((economics!$AG$2:$AG$167=$B35)*(economics!$D$2:$D$167="process")*economics!$AI$2:$AI$167*(_xlfn.NORM.DIST(Z$3,economics!$AK$2:$AK$167,economics!$AJ$2:$AJ$167,TRUE)-_xlfn.NORM.DIST(Z$30,economics!$AK$2:$AK$167,economics!$AJ$2:$AJ$167,TRUE)))),"")</f>
        <v/>
      </c>
      <c r="AA35" t="str">
        <f t="array" ref="AA35">IFERROR((SUMPRODUCT((economics!$AG$2:$AG$167=$B35)*(economics!$D$2:$D$167="process")*economics!$AI$2:$AI$167*(_xlfn.NORM.DIST(AA$3,economics!$AK$2:$AK$167,economics!$AJ$2:$AJ$167,TRUE)-_xlfn.NORM.DIST(AA$30,economics!$AK$2:$AK$167,economics!$AJ$2:$AJ$167,TRUE))*economics!$AM$2:$AM$167))/(SUMPRODUCT((economics!$AG$2:$AG$167=$B35)*(economics!$D$2:$D$167="process")*economics!$AI$2:$AI$167*(_xlfn.NORM.DIST(AA$3,economics!$AK$2:$AK$167,economics!$AJ$2:$AJ$167,TRUE)-_xlfn.NORM.DIST(AA$30,economics!$AK$2:$AK$167,economics!$AJ$2:$AJ$167,TRUE)))),"")</f>
        <v/>
      </c>
      <c r="AB35" t="str">
        <f t="array" ref="AB35">IFERROR((SUMPRODUCT((economics!$AG$2:$AG$167=$B35)*(economics!$D$2:$D$167="process")*economics!$AI$2:$AI$167*(_xlfn.NORM.DIST(AB$3,economics!$AK$2:$AK$167,economics!$AJ$2:$AJ$167,TRUE)-_xlfn.NORM.DIST(AB$30,economics!$AK$2:$AK$167,economics!$AJ$2:$AJ$167,TRUE))*economics!$AM$2:$AM$167))/(SUMPRODUCT((economics!$AG$2:$AG$167=$B35)*(economics!$D$2:$D$167="process")*economics!$AI$2:$AI$167*(_xlfn.NORM.DIST(AB$3,economics!$AK$2:$AK$167,economics!$AJ$2:$AJ$167,TRUE)-_xlfn.NORM.DIST(AB$30,economics!$AK$2:$AK$167,economics!$AJ$2:$AJ$167,TRUE)))),"")</f>
        <v/>
      </c>
      <c r="AC35" t="str">
        <f t="array" ref="AC35">IFERROR((SUMPRODUCT((economics!$AG$2:$AG$167=$B35)*(economics!$D$2:$D$167="process")*economics!$AI$2:$AI$167*(_xlfn.NORM.DIST(AC$3,economics!$AK$2:$AK$167,economics!$AJ$2:$AJ$167,TRUE)-_xlfn.NORM.DIST(AC$30,economics!$AK$2:$AK$167,economics!$AJ$2:$AJ$167,TRUE))*economics!$AM$2:$AM$167))/(SUMPRODUCT((economics!$AG$2:$AG$167=$B35)*(economics!$D$2:$D$167="process")*economics!$AI$2:$AI$167*(_xlfn.NORM.DIST(AC$3,economics!$AK$2:$AK$167,economics!$AJ$2:$AJ$167,TRUE)-_xlfn.NORM.DIST(AC$30,economics!$AK$2:$AK$167,economics!$AJ$2:$AJ$167,TRUE)))),"")</f>
        <v/>
      </c>
      <c r="AD35" t="str">
        <f t="array" ref="AD35">IFERROR((SUMPRODUCT((economics!$AG$2:$AG$167=$B35)*(economics!$D$2:$D$167="process")*economics!$AI$2:$AI$167*(_xlfn.NORM.DIST(AD$3,economics!$AK$2:$AK$167,economics!$AJ$2:$AJ$167,TRUE)-_xlfn.NORM.DIST(AD$30,economics!$AK$2:$AK$167,economics!$AJ$2:$AJ$167,TRUE))*economics!$AM$2:$AM$167))/(SUMPRODUCT((economics!$AG$2:$AG$167=$B35)*(economics!$D$2:$D$167="process")*economics!$AI$2:$AI$167*(_xlfn.NORM.DIST(AD$3,economics!$AK$2:$AK$167,economics!$AJ$2:$AJ$167,TRUE)-_xlfn.NORM.DIST(AD$30,economics!$AK$2:$AK$167,economics!$AJ$2:$AJ$167,TRUE)))),"")</f>
        <v/>
      </c>
      <c r="AE35" t="str">
        <f t="array" ref="AE35">IFERROR((SUMPRODUCT((economics!$AG$2:$AG$167=$B35)*(economics!$D$2:$D$167="process")*economics!$AI$2:$AI$167*(_xlfn.NORM.DIST(AE$3,economics!$AK$2:$AK$167,economics!$AJ$2:$AJ$167,TRUE)-_xlfn.NORM.DIST(AE$30,economics!$AK$2:$AK$167,economics!$AJ$2:$AJ$167,TRUE))*economics!$AM$2:$AM$167))/(SUMPRODUCT((economics!$AG$2:$AG$167=$B35)*(economics!$D$2:$D$167="process")*economics!$AI$2:$AI$167*(_xlfn.NORM.DIST(AE$3,economics!$AK$2:$AK$167,economics!$AJ$2:$AJ$167,TRUE)-_xlfn.NORM.DIST(AE$30,economics!$AK$2:$AK$167,economics!$AJ$2:$AJ$167,TRUE)))),"")</f>
        <v/>
      </c>
      <c r="AF35" t="str">
        <f t="array" ref="AF35">IFERROR((SUMPRODUCT((economics!$AG$2:$AG$167=$B35)*(economics!$D$2:$D$167="process")*economics!$AI$2:$AI$167*(_xlfn.NORM.DIST(AF$3,economics!$AK$2:$AK$167,economics!$AJ$2:$AJ$167,TRUE)-_xlfn.NORM.DIST(AF$30,economics!$AK$2:$AK$167,economics!$AJ$2:$AJ$167,TRUE))*economics!$AM$2:$AM$167))/(SUMPRODUCT((economics!$AG$2:$AG$167=$B35)*(economics!$D$2:$D$167="process")*economics!$AI$2:$AI$167*(_xlfn.NORM.DIST(AF$3,economics!$AK$2:$AK$167,economics!$AJ$2:$AJ$167,TRUE)-_xlfn.NORM.DIST(AF$30,economics!$AK$2:$AK$167,economics!$AJ$2:$AJ$167,TRUE)))),"")</f>
        <v/>
      </c>
      <c r="AG35" t="str">
        <f t="array" ref="AG35">IFERROR((SUMPRODUCT((economics!$AG$2:$AG$167=$B35)*(economics!$D$2:$D$167="process")*economics!$AI$2:$AI$167*(_xlfn.NORM.DIST(AG$3,economics!$AK$2:$AK$167,economics!$AJ$2:$AJ$167,TRUE)-_xlfn.NORM.DIST(AG$30,economics!$AK$2:$AK$167,economics!$AJ$2:$AJ$167,TRUE))*economics!$AM$2:$AM$167))/(SUMPRODUCT((economics!$AG$2:$AG$167=$B35)*(economics!$D$2:$D$167="process")*economics!$AI$2:$AI$167*(_xlfn.NORM.DIST(AG$3,economics!$AK$2:$AK$167,economics!$AJ$2:$AJ$167,TRUE)-_xlfn.NORM.DIST(AG$30,economics!$AK$2:$AK$167,economics!$AJ$2:$AJ$167,TRUE)))),"")</f>
        <v/>
      </c>
      <c r="AH35" t="str">
        <f t="array" ref="AH35">IFERROR((SUMPRODUCT((economics!$AG$2:$AG$167=$B35)*(economics!$D$2:$D$167="process")*economics!$AI$2:$AI$167*(_xlfn.NORM.DIST(AH$3,economics!$AK$2:$AK$167,economics!$AJ$2:$AJ$167,TRUE)-_xlfn.NORM.DIST(AH$30,economics!$AK$2:$AK$167,economics!$AJ$2:$AJ$167,TRUE))*economics!$AM$2:$AM$167))/(SUMPRODUCT((economics!$AG$2:$AG$167=$B35)*(economics!$D$2:$D$167="process")*economics!$AI$2:$AI$167*(_xlfn.NORM.DIST(AH$3,economics!$AK$2:$AK$167,economics!$AJ$2:$AJ$167,TRUE)-_xlfn.NORM.DIST(AH$30,economics!$AK$2:$AK$167,economics!$AJ$2:$AJ$167,TRUE)))),"")</f>
        <v/>
      </c>
      <c r="AI35" t="str">
        <f t="array" ref="AI35">IFERROR((SUMPRODUCT((economics!$AG$2:$AG$167=$B35)*(economics!$D$2:$D$167="process")*economics!$AI$2:$AI$167*(_xlfn.NORM.DIST(AI$3,economics!$AK$2:$AK$167,economics!$AJ$2:$AJ$167,TRUE)-_xlfn.NORM.DIST(AI$30,economics!$AK$2:$AK$167,economics!$AJ$2:$AJ$167,TRUE))*economics!$AM$2:$AM$167))/(SUMPRODUCT((economics!$AG$2:$AG$167=$B35)*(economics!$D$2:$D$167="process")*economics!$AI$2:$AI$167*(_xlfn.NORM.DIST(AI$3,economics!$AK$2:$AK$167,economics!$AJ$2:$AJ$167,TRUE)-_xlfn.NORM.DIST(AI$30,economics!$AK$2:$AK$167,economics!$AJ$2:$AJ$167,TRUE)))),"")</f>
        <v/>
      </c>
      <c r="AJ35" t="str">
        <f t="array" ref="AJ35">IFERROR((SUMPRODUCT((economics!$AG$2:$AG$167=$B35)*(economics!$D$2:$D$167="process")*economics!$AI$2:$AI$167*(_xlfn.NORM.DIST(AJ$3,economics!$AK$2:$AK$167,economics!$AJ$2:$AJ$167,TRUE)-_xlfn.NORM.DIST(AJ$30,economics!$AK$2:$AK$167,economics!$AJ$2:$AJ$167,TRUE))*economics!$AM$2:$AM$167))/(SUMPRODUCT((economics!$AG$2:$AG$167=$B35)*(economics!$D$2:$D$167="process")*economics!$AI$2:$AI$167*(_xlfn.NORM.DIST(AJ$3,economics!$AK$2:$AK$167,economics!$AJ$2:$AJ$167,TRUE)-_xlfn.NORM.DIST(AJ$30,economics!$AK$2:$AK$167,economics!$AJ$2:$AJ$167,TRUE)))),"")</f>
        <v/>
      </c>
      <c r="AK35" t="str">
        <f t="array" ref="AK35">IFERROR((SUMPRODUCT((economics!$AG$2:$AG$167=$B35)*(economics!$D$2:$D$167="process")*economics!$AI$2:$AI$167*(_xlfn.NORM.DIST(AK$3,economics!$AK$2:$AK$167,economics!$AJ$2:$AJ$167,TRUE)-_xlfn.NORM.DIST(AK$30,economics!$AK$2:$AK$167,economics!$AJ$2:$AJ$167,TRUE))*economics!$AM$2:$AM$167))/(SUMPRODUCT((economics!$AG$2:$AG$167=$B35)*(economics!$D$2:$D$167="process")*economics!$AI$2:$AI$167*(_xlfn.NORM.DIST(AK$3,economics!$AK$2:$AK$167,economics!$AJ$2:$AJ$167,TRUE)-_xlfn.NORM.DIST(AK$30,economics!$AK$2:$AK$167,economics!$AJ$2:$AJ$167,TRUE)))),"")</f>
        <v/>
      </c>
      <c r="AL35" t="str">
        <f t="array" ref="AL35">IFERROR((SUMPRODUCT((economics!$AG$2:$AG$167=$B35)*(economics!$D$2:$D$167="process")*economics!$AI$2:$AI$167*(_xlfn.NORM.DIST(AL$3,economics!$AK$2:$AK$167,economics!$AJ$2:$AJ$167,TRUE)-_xlfn.NORM.DIST(AL$30,economics!$AK$2:$AK$167,economics!$AJ$2:$AJ$167,TRUE))*economics!$AM$2:$AM$167))/(SUMPRODUCT((economics!$AG$2:$AG$167=$B35)*(economics!$D$2:$D$167="process")*economics!$AI$2:$AI$167*(_xlfn.NORM.DIST(AL$3,economics!$AK$2:$AK$167,economics!$AJ$2:$AJ$167,TRUE)-_xlfn.NORM.DIST(AL$30,economics!$AK$2:$AK$167,economics!$AJ$2:$AJ$167,TRUE)))),"")</f>
        <v/>
      </c>
      <c r="AM35" t="str">
        <f t="array" ref="AM35">IFERROR((SUMPRODUCT((economics!$AG$2:$AG$167=$B35)*(economics!$D$2:$D$167="process")*economics!$AI$2:$AI$167*(_xlfn.NORM.DIST(AM$3,economics!$AK$2:$AK$167,economics!$AJ$2:$AJ$167,TRUE)-_xlfn.NORM.DIST(AM$30,economics!$AK$2:$AK$167,economics!$AJ$2:$AJ$167,TRUE))*economics!$AM$2:$AM$167))/(SUMPRODUCT((economics!$AG$2:$AG$167=$B35)*(economics!$D$2:$D$167="process")*economics!$AI$2:$AI$167*(_xlfn.NORM.DIST(AM$3,economics!$AK$2:$AK$167,economics!$AJ$2:$AJ$167,TRUE)-_xlfn.NORM.DIST(AM$30,economics!$AK$2:$AK$167,economics!$AJ$2:$AJ$167,TRUE)))),"")</f>
        <v/>
      </c>
      <c r="AN35" t="str">
        <f t="array" ref="AN35">IFERROR((SUMPRODUCT((economics!$AG$2:$AG$167=$B35)*(economics!$D$2:$D$167="process")*economics!$AI$2:$AI$167*(_xlfn.NORM.DIST(AN$3,economics!$AK$2:$AK$167,economics!$AJ$2:$AJ$167,TRUE)-_xlfn.NORM.DIST(AN$30,economics!$AK$2:$AK$167,economics!$AJ$2:$AJ$167,TRUE))*economics!$AM$2:$AM$167))/(SUMPRODUCT((economics!$AG$2:$AG$167=$B35)*(economics!$D$2:$D$167="process")*economics!$AI$2:$AI$167*(_xlfn.NORM.DIST(AN$3,economics!$AK$2:$AK$167,economics!$AJ$2:$AJ$167,TRUE)-_xlfn.NORM.DIST(AN$30,economics!$AK$2:$AK$167,economics!$AJ$2:$AJ$167,TRUE)))),"")</f>
        <v/>
      </c>
      <c r="AO35" t="str">
        <f t="array" ref="AO35">IFERROR((SUMPRODUCT((economics!$AG$2:$AG$167=$B35)*(economics!$D$2:$D$167="process")*economics!$AI$2:$AI$167*(_xlfn.NORM.DIST(AO$3,economics!$AK$2:$AK$167,economics!$AJ$2:$AJ$167,TRUE)-_xlfn.NORM.DIST(AO$30,economics!$AK$2:$AK$167,economics!$AJ$2:$AJ$167,TRUE))*economics!$AM$2:$AM$167))/(SUMPRODUCT((economics!$AG$2:$AG$167=$B35)*(economics!$D$2:$D$167="process")*economics!$AI$2:$AI$167*(_xlfn.NORM.DIST(AO$3,economics!$AK$2:$AK$167,economics!$AJ$2:$AJ$167,TRUE)-_xlfn.NORM.DIST(AO$30,economics!$AK$2:$AK$167,economics!$AJ$2:$AJ$167,TRUE)))),"")</f>
        <v/>
      </c>
      <c r="AP35" t="str">
        <f t="array" ref="AP35">IFERROR((SUMPRODUCT((economics!$AG$2:$AG$167=$B35)*(economics!$D$2:$D$167="process")*economics!$AI$2:$AI$167*(_xlfn.NORM.DIST(AP$3,economics!$AK$2:$AK$167,economics!$AJ$2:$AJ$167,TRUE)-_xlfn.NORM.DIST(AP$30,economics!$AK$2:$AK$167,economics!$AJ$2:$AJ$167,TRUE))*economics!$AM$2:$AM$167))/(SUMPRODUCT((economics!$AG$2:$AG$167=$B35)*(economics!$D$2:$D$167="process")*economics!$AI$2:$AI$167*(_xlfn.NORM.DIST(AP$3,economics!$AK$2:$AK$167,economics!$AJ$2:$AJ$167,TRUE)-_xlfn.NORM.DIST(AP$30,economics!$AK$2:$AK$167,economics!$AJ$2:$AJ$167,TRUE)))),"")</f>
        <v/>
      </c>
      <c r="AQ35" t="str">
        <f t="array" ref="AQ35">IFERROR((SUMPRODUCT((economics!$AG$2:$AG$167=$B35)*(economics!$D$2:$D$167="process")*economics!$AI$2:$AI$167*(_xlfn.NORM.DIST(AQ$3,economics!$AK$2:$AK$167,economics!$AJ$2:$AJ$167,TRUE)-_xlfn.NORM.DIST(AQ$30,economics!$AK$2:$AK$167,economics!$AJ$2:$AJ$167,TRUE))*economics!$AM$2:$AM$167))/(SUMPRODUCT((economics!$AG$2:$AG$167=$B35)*(economics!$D$2:$D$167="process")*economics!$AI$2:$AI$167*(_xlfn.NORM.DIST(AQ$3,economics!$AK$2:$AK$167,economics!$AJ$2:$AJ$167,TRUE)-_xlfn.NORM.DIST(AQ$30,economics!$AK$2:$AK$167,economics!$AJ$2:$AJ$167,TRUE)))),"")</f>
        <v/>
      </c>
      <c r="AR35" t="str">
        <f t="array" ref="AR35">IFERROR((SUMPRODUCT((economics!$AG$2:$AG$167=$B35)*(economics!$D$2:$D$167="process")*economics!$AI$2:$AI$167*(_xlfn.NORM.DIST(AR$3,economics!$AK$2:$AK$167,economics!$AJ$2:$AJ$167,TRUE)-_xlfn.NORM.DIST(AR$30,economics!$AK$2:$AK$167,economics!$AJ$2:$AJ$167,TRUE))*economics!$AM$2:$AM$167))/(SUMPRODUCT((economics!$AG$2:$AG$167=$B35)*(economics!$D$2:$D$167="process")*economics!$AI$2:$AI$167*(_xlfn.NORM.DIST(AR$3,economics!$AK$2:$AK$167,economics!$AJ$2:$AJ$167,TRUE)-_xlfn.NORM.DIST(AR$30,economics!$AK$2:$AK$167,economics!$AJ$2:$AJ$167,TRUE)))),"")</f>
        <v/>
      </c>
      <c r="AS35" t="str">
        <f t="array" ref="AS35">IFERROR((SUMPRODUCT((economics!$AG$2:$AG$167=$B35)*(economics!$D$2:$D$167="process")*economics!$AI$2:$AI$167*(_xlfn.NORM.DIST(AS$3,economics!$AK$2:$AK$167,economics!$AJ$2:$AJ$167,TRUE)-_xlfn.NORM.DIST(AS$30,economics!$AK$2:$AK$167,economics!$AJ$2:$AJ$167,TRUE))*economics!$AM$2:$AM$167))/(SUMPRODUCT((economics!$AG$2:$AG$167=$B35)*(economics!$D$2:$D$167="process")*economics!$AI$2:$AI$167*(_xlfn.NORM.DIST(AS$3,economics!$AK$2:$AK$167,economics!$AJ$2:$AJ$167,TRUE)-_xlfn.NORM.DIST(AS$30,economics!$AK$2:$AK$167,economics!$AJ$2:$AJ$167,TRUE)))),"")</f>
        <v/>
      </c>
      <c r="AT35" t="str">
        <f t="array" ref="AT35">IFERROR((SUMPRODUCT((economics!$AG$2:$AG$167=$B35)*(economics!$D$2:$D$167="process")*economics!$AI$2:$AI$167*(_xlfn.NORM.DIST(AT$3,economics!$AK$2:$AK$167,economics!$AJ$2:$AJ$167,TRUE)-_xlfn.NORM.DIST(AT$30,economics!$AK$2:$AK$167,economics!$AJ$2:$AJ$167,TRUE))*economics!$AM$2:$AM$167))/(SUMPRODUCT((economics!$AG$2:$AG$167=$B35)*(economics!$D$2:$D$167="process")*economics!$AI$2:$AI$167*(_xlfn.NORM.DIST(AT$3,economics!$AK$2:$AK$167,economics!$AJ$2:$AJ$167,TRUE)-_xlfn.NORM.DIST(AT$30,economics!$AK$2:$AK$167,economics!$AJ$2:$AJ$167,TRUE)))),"")</f>
        <v/>
      </c>
      <c r="AU35" t="str">
        <f t="array" ref="AU35">IFERROR((SUMPRODUCT((economics!$AG$2:$AG$167=$B35)*(economics!$D$2:$D$167="process")*economics!$AI$2:$AI$167*(_xlfn.NORM.DIST(AU$3,economics!$AK$2:$AK$167,economics!$AJ$2:$AJ$167,TRUE)-_xlfn.NORM.DIST(AU$30,economics!$AK$2:$AK$167,economics!$AJ$2:$AJ$167,TRUE))*economics!$AM$2:$AM$167))/(SUMPRODUCT((economics!$AG$2:$AG$167=$B35)*(economics!$D$2:$D$167="process")*economics!$AI$2:$AI$167*(_xlfn.NORM.DIST(AU$3,economics!$AK$2:$AK$167,economics!$AJ$2:$AJ$167,TRUE)-_xlfn.NORM.DIST(AU$30,economics!$AK$2:$AK$167,economics!$AJ$2:$AJ$167,TRUE)))),"")</f>
        <v/>
      </c>
      <c r="AV35" t="str">
        <f t="array" ref="AV35">IFERROR((SUMPRODUCT((economics!$AG$2:$AG$167=$B35)*(economics!$D$2:$D$167="process")*economics!$AI$2:$AI$167*(_xlfn.NORM.DIST(AV$3,economics!$AK$2:$AK$167,economics!$AJ$2:$AJ$167,TRUE)-_xlfn.NORM.DIST(AV$30,economics!$AK$2:$AK$167,economics!$AJ$2:$AJ$167,TRUE))*economics!$AM$2:$AM$167))/(SUMPRODUCT((economics!$AG$2:$AG$167=$B35)*(economics!$D$2:$D$167="process")*economics!$AI$2:$AI$167*(_xlfn.NORM.DIST(AV$3,economics!$AK$2:$AK$167,economics!$AJ$2:$AJ$167,TRUE)-_xlfn.NORM.DIST(AV$30,economics!$AK$2:$AK$167,economics!$AJ$2:$AJ$167,TRUE)))),"")</f>
        <v/>
      </c>
      <c r="AW35" t="str">
        <f t="array" ref="AW35">IFERROR((SUMPRODUCT((economics!$AG$2:$AG$167=$B35)*(economics!$D$2:$D$167="process")*economics!$AI$2:$AI$167*(_xlfn.NORM.DIST(AW$3,economics!$AK$2:$AK$167,economics!$AJ$2:$AJ$167,TRUE)-_xlfn.NORM.DIST(AW$30,economics!$AK$2:$AK$167,economics!$AJ$2:$AJ$167,TRUE))*economics!$AM$2:$AM$167))/(SUMPRODUCT((economics!$AG$2:$AG$167=$B35)*(economics!$D$2:$D$167="process")*economics!$AI$2:$AI$167*(_xlfn.NORM.DIST(AW$3,economics!$AK$2:$AK$167,economics!$AJ$2:$AJ$167,TRUE)-_xlfn.NORM.DIST(AW$30,economics!$AK$2:$AK$167,economics!$AJ$2:$AJ$167,TRUE)))),"")</f>
        <v/>
      </c>
      <c r="AX35" t="str">
        <f t="array" ref="AX35">IFERROR((SUMPRODUCT((economics!$AG$2:$AG$167=$B35)*(economics!$D$2:$D$167="process")*economics!$AI$2:$AI$167*(_xlfn.NORM.DIST(AX$3,economics!$AK$2:$AK$167,economics!$AJ$2:$AJ$167,TRUE)-_xlfn.NORM.DIST(AX$30,economics!$AK$2:$AK$167,economics!$AJ$2:$AJ$167,TRUE))*economics!$AM$2:$AM$167))/(SUMPRODUCT((economics!$AG$2:$AG$167=$B35)*(economics!$D$2:$D$167="process")*economics!$AI$2:$AI$167*(_xlfn.NORM.DIST(AX$3,economics!$AK$2:$AK$167,economics!$AJ$2:$AJ$167,TRUE)-_xlfn.NORM.DIST(AX$30,economics!$AK$2:$AK$167,economics!$AJ$2:$AJ$167,TRUE)))),"")</f>
        <v/>
      </c>
      <c r="AY35" t="str">
        <f t="array" ref="AY35">IFERROR((SUMPRODUCT((economics!$AG$2:$AG$167=$B35)*(economics!$D$2:$D$167="process")*economics!$AI$2:$AI$167*(_xlfn.NORM.DIST(AY$3,economics!$AK$2:$AK$167,economics!$AJ$2:$AJ$167,TRUE)-_xlfn.NORM.DIST(AY$30,economics!$AK$2:$AK$167,economics!$AJ$2:$AJ$167,TRUE))*economics!$AM$2:$AM$167))/(SUMPRODUCT((economics!$AG$2:$AG$167=$B35)*(economics!$D$2:$D$167="process")*economics!$AI$2:$AI$167*(_xlfn.NORM.DIST(AY$3,economics!$AK$2:$AK$167,economics!$AJ$2:$AJ$167,TRUE)-_xlfn.NORM.DIST(AY$30,economics!$AK$2:$AK$167,economics!$AJ$2:$AJ$167,TRUE)))),"")</f>
        <v/>
      </c>
      <c r="AZ35" t="str">
        <f t="array" ref="AZ35">IFERROR((SUMPRODUCT((economics!$AG$2:$AG$167=$B35)*(economics!$D$2:$D$167="process")*economics!$AI$2:$AI$167*(_xlfn.NORM.DIST(AZ$3,economics!$AK$2:$AK$167,economics!$AJ$2:$AJ$167,TRUE)-_xlfn.NORM.DIST(AZ$30,economics!$AK$2:$AK$167,economics!$AJ$2:$AJ$167,TRUE))*economics!$AM$2:$AM$167))/(SUMPRODUCT((economics!$AG$2:$AG$167=$B35)*(economics!$D$2:$D$167="process")*economics!$AI$2:$AI$167*(_xlfn.NORM.DIST(AZ$3,economics!$AK$2:$AK$167,economics!$AJ$2:$AJ$167,TRUE)-_xlfn.NORM.DIST(AZ$30,economics!$AK$2:$AK$167,economics!$AJ$2:$AJ$167,TRUE)))),"")</f>
        <v/>
      </c>
      <c r="BA35" t="str">
        <f t="array" ref="BA35">IFERROR((SUMPRODUCT((economics!$AG$2:$AG$167=$B35)*(economics!$D$2:$D$167="process")*economics!$AI$2:$AI$167*(_xlfn.NORM.DIST(BA$3,economics!$AK$2:$AK$167,economics!$AJ$2:$AJ$167,TRUE)-_xlfn.NORM.DIST(BA$30,economics!$AK$2:$AK$167,economics!$AJ$2:$AJ$167,TRUE))*economics!$AM$2:$AM$167))/(SUMPRODUCT((economics!$AG$2:$AG$167=$B35)*(economics!$D$2:$D$167="process")*economics!$AI$2:$AI$167*(_xlfn.NORM.DIST(BA$3,economics!$AK$2:$AK$167,economics!$AJ$2:$AJ$167,TRUE)-_xlfn.NORM.DIST(BA$30,economics!$AK$2:$AK$167,economics!$AJ$2:$AJ$167,TRUE)))),"")</f>
        <v/>
      </c>
      <c r="BB35" t="str">
        <f t="array" ref="BB35">IFERROR((SUMPRODUCT((economics!$AG$2:$AG$167=$B35)*(economics!$D$2:$D$167="process")*economics!$AI$2:$AI$167*(_xlfn.NORM.DIST(BB$3,economics!$AK$2:$AK$167,economics!$AJ$2:$AJ$167,TRUE)-_xlfn.NORM.DIST(BB$30,economics!$AK$2:$AK$167,economics!$AJ$2:$AJ$167,TRUE))*economics!$AM$2:$AM$167))/(SUMPRODUCT((economics!$AG$2:$AG$167=$B35)*(economics!$D$2:$D$167="process")*economics!$AI$2:$AI$167*(_xlfn.NORM.DIST(BB$3,economics!$AK$2:$AK$167,economics!$AJ$2:$AJ$167,TRUE)-_xlfn.NORM.DIST(BB$30,economics!$AK$2:$AK$167,economics!$AJ$2:$AJ$167,TRUE)))),"")</f>
        <v/>
      </c>
      <c r="BC35" t="str">
        <f t="array" ref="BC35">IFERROR((SUMPRODUCT((economics!$AG$2:$AG$167=$B35)*(economics!$D$2:$D$167="process")*economics!$AI$2:$AI$167*(_xlfn.NORM.DIST(BC$3,economics!$AK$2:$AK$167,economics!$AJ$2:$AJ$167,TRUE)-_xlfn.NORM.DIST(BC$30,economics!$AK$2:$AK$167,economics!$AJ$2:$AJ$167,TRUE))*economics!$AM$2:$AM$167))/(SUMPRODUCT((economics!$AG$2:$AG$167=$B35)*(economics!$D$2:$D$167="process")*economics!$AI$2:$AI$167*(_xlfn.NORM.DIST(BC$3,economics!$AK$2:$AK$167,economics!$AJ$2:$AJ$167,TRUE)-_xlfn.NORM.DIST(BC$30,economics!$AK$2:$AK$167,economics!$AJ$2:$AJ$167,TRUE)))),"")</f>
        <v/>
      </c>
      <c r="BD35" t="str">
        <f t="array" ref="BD35">IFERROR((SUMPRODUCT((economics!$AG$2:$AG$167=$B35)*(economics!$D$2:$D$167="process")*economics!$AI$2:$AI$167*(_xlfn.NORM.DIST(BD$3,economics!$AK$2:$AK$167,economics!$AJ$2:$AJ$167,TRUE)-_xlfn.NORM.DIST(BD$30,economics!$AK$2:$AK$167,economics!$AJ$2:$AJ$167,TRUE))*economics!$AM$2:$AM$167))/(SUMPRODUCT((economics!$AG$2:$AG$167=$B35)*(economics!$D$2:$D$167="process")*economics!$AI$2:$AI$167*(_xlfn.NORM.DIST(BD$3,economics!$AK$2:$AK$167,economics!$AJ$2:$AJ$167,TRUE)-_xlfn.NORM.DIST(BD$30,economics!$AK$2:$AK$167,economics!$AJ$2:$AJ$167,TRUE)))),"")</f>
        <v/>
      </c>
      <c r="BE35" t="str">
        <f t="array" ref="BE35">IFERROR((SUMPRODUCT((economics!$AG$2:$AG$167=$B35)*(economics!$D$2:$D$167="process")*economics!$AI$2:$AI$167*(_xlfn.NORM.DIST(BE$3,economics!$AK$2:$AK$167,economics!$AJ$2:$AJ$167,TRUE)-_xlfn.NORM.DIST(BE$30,economics!$AK$2:$AK$167,economics!$AJ$2:$AJ$167,TRUE))*economics!$AM$2:$AM$167))/(SUMPRODUCT((economics!$AG$2:$AG$167=$B35)*(economics!$D$2:$D$167="process")*economics!$AI$2:$AI$167*(_xlfn.NORM.DIST(BE$3,economics!$AK$2:$AK$167,economics!$AJ$2:$AJ$167,TRUE)-_xlfn.NORM.DIST(BE$30,economics!$AK$2:$AK$167,economics!$AJ$2:$AJ$167,TRUE)))),"")</f>
        <v/>
      </c>
      <c r="BF35" t="str">
        <f t="array" ref="BF35">IFERROR((SUMPRODUCT((economics!$AG$2:$AG$167=$B35)*(economics!$D$2:$D$167="process")*economics!$AI$2:$AI$167*(_xlfn.NORM.DIST(BF$3,economics!$AK$2:$AK$167,economics!$AJ$2:$AJ$167,TRUE)-_xlfn.NORM.DIST(BF$30,economics!$AK$2:$AK$167,economics!$AJ$2:$AJ$167,TRUE))*economics!$AM$2:$AM$167))/(SUMPRODUCT((economics!$AG$2:$AG$167=$B35)*(economics!$D$2:$D$167="process")*economics!$AI$2:$AI$167*(_xlfn.NORM.DIST(BF$3,economics!$AK$2:$AK$167,economics!$AJ$2:$AJ$167,TRUE)-_xlfn.NORM.DIST(BF$30,economics!$AK$2:$AK$167,economics!$AJ$2:$AJ$167,TRUE)))),"")</f>
        <v/>
      </c>
      <c r="BG35" t="str">
        <f t="array" ref="BG35">IFERROR((SUMPRODUCT((economics!$AG$2:$AG$167=$B35)*(economics!$D$2:$D$167="process")*economics!$AI$2:$AI$167*(_xlfn.NORM.DIST(BG$3,economics!$AK$2:$AK$167,economics!$AJ$2:$AJ$167,TRUE)-_xlfn.NORM.DIST(BG$30,economics!$AK$2:$AK$167,economics!$AJ$2:$AJ$167,TRUE))*economics!$AM$2:$AM$167))/(SUMPRODUCT((economics!$AG$2:$AG$167=$B35)*(economics!$D$2:$D$167="process")*economics!$AI$2:$AI$167*(_xlfn.NORM.DIST(BG$3,economics!$AK$2:$AK$167,economics!$AJ$2:$AJ$167,TRUE)-_xlfn.NORM.DIST(BG$30,economics!$AK$2:$AK$167,economics!$AJ$2:$AJ$167,TRUE)))),"")</f>
        <v/>
      </c>
      <c r="BH35" t="str">
        <f t="array" ref="BH35">IFERROR((SUMPRODUCT((economics!$AG$2:$AG$167=$B35)*(economics!$D$2:$D$167="process")*economics!$AI$2:$AI$167*(_xlfn.NORM.DIST(BH$3,economics!$AK$2:$AK$167,economics!$AJ$2:$AJ$167,TRUE)-_xlfn.NORM.DIST(BH$30,economics!$AK$2:$AK$167,economics!$AJ$2:$AJ$167,TRUE))*economics!$AM$2:$AM$167))/(SUMPRODUCT((economics!$AG$2:$AG$167=$B35)*(economics!$D$2:$D$167="process")*economics!$AI$2:$AI$167*(_xlfn.NORM.DIST(BH$3,economics!$AK$2:$AK$167,economics!$AJ$2:$AJ$167,TRUE)-_xlfn.NORM.DIST(BH$30,economics!$AK$2:$AK$167,economics!$AJ$2:$AJ$167,TRUE)))),"")</f>
        <v/>
      </c>
      <c r="BI35" t="str">
        <f t="array" ref="BI35">IFERROR((SUMPRODUCT((economics!$AG$2:$AG$167=$B35)*(economics!$D$2:$D$167="process")*economics!$AI$2:$AI$167*(_xlfn.NORM.DIST(BI$3,economics!$AK$2:$AK$167,economics!$AJ$2:$AJ$167,TRUE)-_xlfn.NORM.DIST(BI$30,economics!$AK$2:$AK$167,economics!$AJ$2:$AJ$167,TRUE))*economics!$AM$2:$AM$167))/(SUMPRODUCT((economics!$AG$2:$AG$167=$B35)*(economics!$D$2:$D$167="process")*economics!$AI$2:$AI$167*(_xlfn.NORM.DIST(BI$3,economics!$AK$2:$AK$167,economics!$AJ$2:$AJ$167,TRUE)-_xlfn.NORM.DIST(BI$30,economics!$AK$2:$AK$167,economics!$AJ$2:$AJ$167,TRUE)))),"")</f>
        <v/>
      </c>
      <c r="BJ35" t="str">
        <f t="array" ref="BJ35">IFERROR((SUMPRODUCT((economics!$AG$2:$AG$167=$B35)*(economics!$D$2:$D$167="process")*economics!$AI$2:$AI$167*(_xlfn.NORM.DIST(BJ$3,economics!$AK$2:$AK$167,economics!$AJ$2:$AJ$167,TRUE)-_xlfn.NORM.DIST(BJ$30,economics!$AK$2:$AK$167,economics!$AJ$2:$AJ$167,TRUE))*economics!$AM$2:$AM$167))/(SUMPRODUCT((economics!$AG$2:$AG$167=$B35)*(economics!$D$2:$D$167="process")*economics!$AI$2:$AI$167*(_xlfn.NORM.DIST(BJ$3,economics!$AK$2:$AK$167,economics!$AJ$2:$AJ$167,TRUE)-_xlfn.NORM.DIST(BJ$30,economics!$AK$2:$AK$167,economics!$AJ$2:$AJ$167,TRUE)))),"")</f>
        <v/>
      </c>
      <c r="BK35" t="str">
        <f t="array" ref="BK35">IFERROR((SUMPRODUCT((economics!$AG$2:$AG$167=$B35)*(economics!$D$2:$D$167="process")*economics!$AI$2:$AI$167*(_xlfn.NORM.DIST(BK$3,economics!$AK$2:$AK$167,economics!$AJ$2:$AJ$167,TRUE)-_xlfn.NORM.DIST(BK$30,economics!$AK$2:$AK$167,economics!$AJ$2:$AJ$167,TRUE))*economics!$AM$2:$AM$167))/(SUMPRODUCT((economics!$AG$2:$AG$167=$B35)*(economics!$D$2:$D$167="process")*economics!$AI$2:$AI$167*(_xlfn.NORM.DIST(BK$3,economics!$AK$2:$AK$167,economics!$AJ$2:$AJ$167,TRUE)-_xlfn.NORM.DIST(BK$30,economics!$AK$2:$AK$167,economics!$AJ$2:$AJ$167,TRUE)))),"")</f>
        <v/>
      </c>
      <c r="BL35" t="str">
        <f t="array" ref="BL35">IFERROR((SUMPRODUCT((economics!$AG$2:$AG$167=$B35)*(economics!$D$2:$D$167="process")*economics!$AI$2:$AI$167*(_xlfn.NORM.DIST(BL$3,economics!$AK$2:$AK$167,economics!$AJ$2:$AJ$167,TRUE)-_xlfn.NORM.DIST(BL$30,economics!$AK$2:$AK$167,economics!$AJ$2:$AJ$167,TRUE))*economics!$AM$2:$AM$167))/(SUMPRODUCT((economics!$AG$2:$AG$167=$B35)*(economics!$D$2:$D$167="process")*economics!$AI$2:$AI$167*(_xlfn.NORM.DIST(BL$3,economics!$AK$2:$AK$167,economics!$AJ$2:$AJ$167,TRUE)-_xlfn.NORM.DIST(BL$30,economics!$AK$2:$AK$167,economics!$AJ$2:$AJ$167,TRUE)))),"")</f>
        <v/>
      </c>
      <c r="BM35" t="str">
        <f t="array" ref="BM35">IFERROR((SUMPRODUCT((economics!$AG$2:$AG$167=$B35)*(economics!$D$2:$D$167="process")*economics!$AI$2:$AI$167*(_xlfn.NORM.DIST(BM$3,economics!$AK$2:$AK$167,economics!$AJ$2:$AJ$167,TRUE)-_xlfn.NORM.DIST(BM$30,economics!$AK$2:$AK$167,economics!$AJ$2:$AJ$167,TRUE))*economics!$AM$2:$AM$167))/(SUMPRODUCT((economics!$AG$2:$AG$167=$B35)*(economics!$D$2:$D$167="process")*economics!$AI$2:$AI$167*(_xlfn.NORM.DIST(BM$3,economics!$AK$2:$AK$167,economics!$AJ$2:$AJ$167,TRUE)-_xlfn.NORM.DIST(BM$30,economics!$AK$2:$AK$167,economics!$AJ$2:$AJ$167,TRUE)))),"")</f>
        <v/>
      </c>
      <c r="BN35" t="str">
        <f t="array" ref="BN35">IFERROR((SUMPRODUCT((economics!$AG$2:$AG$167=$B35)*(economics!$D$2:$D$167="process")*economics!$AI$2:$AI$167*(_xlfn.NORM.DIST(BN$3,economics!$AK$2:$AK$167,economics!$AJ$2:$AJ$167,TRUE)-_xlfn.NORM.DIST(BN$30,economics!$AK$2:$AK$167,economics!$AJ$2:$AJ$167,TRUE))*economics!$AM$2:$AM$167))/(SUMPRODUCT((economics!$AG$2:$AG$167=$B35)*(economics!$D$2:$D$167="process")*economics!$AI$2:$AI$167*(_xlfn.NORM.DIST(BN$3,economics!$AK$2:$AK$167,economics!$AJ$2:$AJ$167,TRUE)-_xlfn.NORM.DIST(BN$30,economics!$AK$2:$AK$167,economics!$AJ$2:$AJ$167,TRUE)))),"")</f>
        <v/>
      </c>
      <c r="BO35" t="str">
        <f t="array" ref="BO35">IFERROR((SUMPRODUCT((economics!$AG$2:$AG$167=$B35)*(economics!$D$2:$D$167="process")*economics!$AI$2:$AI$167*(_xlfn.NORM.DIST(BO$3,economics!$AK$2:$AK$167,economics!$AJ$2:$AJ$167,TRUE)-_xlfn.NORM.DIST(BO$30,economics!$AK$2:$AK$167,economics!$AJ$2:$AJ$167,TRUE))*economics!$AM$2:$AM$167))/(SUMPRODUCT((economics!$AG$2:$AG$167=$B35)*(economics!$D$2:$D$167="process")*economics!$AI$2:$AI$167*(_xlfn.NORM.DIST(BO$3,economics!$AK$2:$AK$167,economics!$AJ$2:$AJ$167,TRUE)-_xlfn.NORM.DIST(BO$30,economics!$AK$2:$AK$167,economics!$AJ$2:$AJ$167,TRUE)))),"")</f>
        <v/>
      </c>
      <c r="BP35" t="str">
        <f t="array" ref="BP35">IFERROR((SUMPRODUCT((economics!$AG$2:$AG$167=$B35)*(economics!$D$2:$D$167="process")*economics!$AI$2:$AI$167*(_xlfn.NORM.DIST(BP$3,economics!$AK$2:$AK$167,economics!$AJ$2:$AJ$167,TRUE)-_xlfn.NORM.DIST(BP$30,economics!$AK$2:$AK$167,economics!$AJ$2:$AJ$167,TRUE))*economics!$AM$2:$AM$167))/(SUMPRODUCT((economics!$AG$2:$AG$167=$B35)*(economics!$D$2:$D$167="process")*economics!$AI$2:$AI$167*(_xlfn.NORM.DIST(BP$3,economics!$AK$2:$AK$167,economics!$AJ$2:$AJ$167,TRUE)-_xlfn.NORM.DIST(BP$30,economics!$AK$2:$AK$167,economics!$AJ$2:$AJ$167,TRUE)))),"")</f>
        <v/>
      </c>
      <c r="BQ35" t="str">
        <f t="array" ref="BQ35">IFERROR((SUMPRODUCT((economics!$AG$2:$AG$167=$B35)*(economics!$D$2:$D$167="process")*economics!$AI$2:$AI$167*(_xlfn.NORM.DIST(BQ$3,economics!$AK$2:$AK$167,economics!$AJ$2:$AJ$167,TRUE)-_xlfn.NORM.DIST(BQ$30,economics!$AK$2:$AK$167,economics!$AJ$2:$AJ$167,TRUE))*economics!$AM$2:$AM$167))/(SUMPRODUCT((economics!$AG$2:$AG$167=$B35)*(economics!$D$2:$D$167="process")*economics!$AI$2:$AI$167*(_xlfn.NORM.DIST(BQ$3,economics!$AK$2:$AK$167,economics!$AJ$2:$AJ$167,TRUE)-_xlfn.NORM.DIST(BQ$30,economics!$AK$2:$AK$167,economics!$AJ$2:$AJ$167,TRUE)))),"")</f>
        <v/>
      </c>
      <c r="BR35" t="str">
        <f t="array" ref="BR35">IFERROR((SUMPRODUCT((economics!$AG$2:$AG$167=$B35)*(economics!$D$2:$D$167="process")*economics!$AI$2:$AI$167*(_xlfn.NORM.DIST(BR$3,economics!$AK$2:$AK$167,economics!$AJ$2:$AJ$167,TRUE)-_xlfn.NORM.DIST(BR$30,economics!$AK$2:$AK$167,economics!$AJ$2:$AJ$167,TRUE))*economics!$AM$2:$AM$167))/(SUMPRODUCT((economics!$AG$2:$AG$167=$B35)*(economics!$D$2:$D$167="process")*economics!$AI$2:$AI$167*(_xlfn.NORM.DIST(BR$3,economics!$AK$2:$AK$167,economics!$AJ$2:$AJ$167,TRUE)-_xlfn.NORM.DIST(BR$30,economics!$AK$2:$AK$167,economics!$AJ$2:$AJ$167,TRUE)))),"")</f>
        <v/>
      </c>
      <c r="BS35" t="str">
        <f t="array" ref="BS35">IFERROR((SUMPRODUCT((economics!$AG$2:$AG$167=$B35)*(economics!$D$2:$D$167="process")*economics!$AI$2:$AI$167*(_xlfn.NORM.DIST(BS$3,economics!$AK$2:$AK$167,economics!$AJ$2:$AJ$167,TRUE)-_xlfn.NORM.DIST(BS$30,economics!$AK$2:$AK$167,economics!$AJ$2:$AJ$167,TRUE))*economics!$AM$2:$AM$167))/(SUMPRODUCT((economics!$AG$2:$AG$167=$B35)*(economics!$D$2:$D$167="process")*economics!$AI$2:$AI$167*(_xlfn.NORM.DIST(BS$3,economics!$AK$2:$AK$167,economics!$AJ$2:$AJ$167,TRUE)-_xlfn.NORM.DIST(BS$30,economics!$AK$2:$AK$167,economics!$AJ$2:$AJ$167,TRUE)))),"")</f>
        <v/>
      </c>
      <c r="BT35" t="str">
        <f t="array" ref="BT35">IFERROR((SUMPRODUCT((economics!$AG$2:$AG$167=$B35)*(economics!$D$2:$D$167="process")*economics!$AI$2:$AI$167*(_xlfn.NORM.DIST(BT$3,economics!$AK$2:$AK$167,economics!$AJ$2:$AJ$167,TRUE)-_xlfn.NORM.DIST(BT$30,economics!$AK$2:$AK$167,economics!$AJ$2:$AJ$167,TRUE))*economics!$AM$2:$AM$167))/(SUMPRODUCT((economics!$AG$2:$AG$167=$B35)*(economics!$D$2:$D$167="process")*economics!$AI$2:$AI$167*(_xlfn.NORM.DIST(BT$3,economics!$AK$2:$AK$167,economics!$AJ$2:$AJ$167,TRUE)-_xlfn.NORM.DIST(BT$30,economics!$AK$2:$AK$167,economics!$AJ$2:$AJ$167,TRUE)))),"")</f>
        <v/>
      </c>
      <c r="BU35" t="str">
        <f t="array" ref="BU35">IFERROR((SUMPRODUCT((economics!$AG$2:$AG$167=$B35)*(economics!$D$2:$D$167="process")*economics!$AI$2:$AI$167*(_xlfn.NORM.DIST(BU$3,economics!$AK$2:$AK$167,economics!$AJ$2:$AJ$167,TRUE)-_xlfn.NORM.DIST(BU$30,economics!$AK$2:$AK$167,economics!$AJ$2:$AJ$167,TRUE))*economics!$AM$2:$AM$167))/(SUMPRODUCT((economics!$AG$2:$AG$167=$B35)*(economics!$D$2:$D$167="process")*economics!$AI$2:$AI$167*(_xlfn.NORM.DIST(BU$3,economics!$AK$2:$AK$167,economics!$AJ$2:$AJ$167,TRUE)-_xlfn.NORM.DIST(BU$30,economics!$AK$2:$AK$167,economics!$AJ$2:$AJ$167,TRUE)))),"")</f>
        <v/>
      </c>
      <c r="BV35" t="str">
        <f t="array" ref="BV35">IFERROR((SUMPRODUCT((economics!$AG$2:$AG$167=$B35)*(economics!$D$2:$D$167="process")*economics!$AI$2:$AI$167*(_xlfn.NORM.DIST(BV$3,economics!$AK$2:$AK$167,economics!$AJ$2:$AJ$167,TRUE)-_xlfn.NORM.DIST(BV$30,economics!$AK$2:$AK$167,economics!$AJ$2:$AJ$167,TRUE))*economics!$AM$2:$AM$167))/(SUMPRODUCT((economics!$AG$2:$AG$167=$B35)*(economics!$D$2:$D$167="process")*economics!$AI$2:$AI$167*(_xlfn.NORM.DIST(BV$3,economics!$AK$2:$AK$167,economics!$AJ$2:$AJ$167,TRUE)-_xlfn.NORM.DIST(BV$30,economics!$AK$2:$AK$167,economics!$AJ$2:$AJ$167,TRUE)))),"")</f>
        <v/>
      </c>
      <c r="BW35" t="str">
        <f t="array" ref="BW35">IFERROR((SUMPRODUCT((economics!$AG$2:$AG$167=$B35)*(economics!$D$2:$D$167="process")*economics!$AI$2:$AI$167*(_xlfn.NORM.DIST(BW$3,economics!$AK$2:$AK$167,economics!$AJ$2:$AJ$167,TRUE)-_xlfn.NORM.DIST(BW$30,economics!$AK$2:$AK$167,economics!$AJ$2:$AJ$167,TRUE))*economics!$AM$2:$AM$167))/(SUMPRODUCT((economics!$AG$2:$AG$167=$B35)*(economics!$D$2:$D$167="process")*economics!$AI$2:$AI$167*(_xlfn.NORM.DIST(BW$3,economics!$AK$2:$AK$167,economics!$AJ$2:$AJ$167,TRUE)-_xlfn.NORM.DIST(BW$30,economics!$AK$2:$AK$167,economics!$AJ$2:$AJ$167,TRUE)))),"")</f>
        <v/>
      </c>
      <c r="BX35" t="str">
        <f t="array" ref="BX35">IFERROR((SUMPRODUCT((economics!$AG$2:$AG$167=$B35)*(economics!$D$2:$D$167="process")*economics!$AI$2:$AI$167*(_xlfn.NORM.DIST(BX$3,economics!$AK$2:$AK$167,economics!$AJ$2:$AJ$167,TRUE)-_xlfn.NORM.DIST(BX$30,economics!$AK$2:$AK$167,economics!$AJ$2:$AJ$167,TRUE))*economics!$AM$2:$AM$167))/(SUMPRODUCT((economics!$AG$2:$AG$167=$B35)*(economics!$D$2:$D$167="process")*economics!$AI$2:$AI$167*(_xlfn.NORM.DIST(BX$3,economics!$AK$2:$AK$167,economics!$AJ$2:$AJ$167,TRUE)-_xlfn.NORM.DIST(BX$30,economics!$AK$2:$AK$167,economics!$AJ$2:$AJ$167,TRUE)))),"")</f>
        <v/>
      </c>
      <c r="BY35" t="str">
        <f t="array" ref="BY35">IFERROR((SUMPRODUCT((economics!$AG$2:$AG$167=$B35)*(economics!$D$2:$D$167="process")*economics!$AI$2:$AI$167*(_xlfn.NORM.DIST(BY$3,economics!$AK$2:$AK$167,economics!$AJ$2:$AJ$167,TRUE)-_xlfn.NORM.DIST(BY$30,economics!$AK$2:$AK$167,economics!$AJ$2:$AJ$167,TRUE))*economics!$AM$2:$AM$167))/(SUMPRODUCT((economics!$AG$2:$AG$167=$B35)*(economics!$D$2:$D$167="process")*economics!$AI$2:$AI$167*(_xlfn.NORM.DIST(BY$3,economics!$AK$2:$AK$167,economics!$AJ$2:$AJ$167,TRUE)-_xlfn.NORM.DIST(BY$30,economics!$AK$2:$AK$167,economics!$AJ$2:$AJ$167,TRUE)))),"")</f>
        <v/>
      </c>
      <c r="BZ35" t="str">
        <f t="array" ref="BZ35">IFERROR((SUMPRODUCT((economics!$AG$2:$AG$167=$B35)*(economics!$D$2:$D$167="process")*economics!$AI$2:$AI$167*(_xlfn.NORM.DIST(BZ$3,economics!$AK$2:$AK$167,economics!$AJ$2:$AJ$167,TRUE)-_xlfn.NORM.DIST(BZ$30,economics!$AK$2:$AK$167,economics!$AJ$2:$AJ$167,TRUE))*economics!$AM$2:$AM$167))/(SUMPRODUCT((economics!$AG$2:$AG$167=$B35)*(economics!$D$2:$D$167="process")*economics!$AI$2:$AI$167*(_xlfn.NORM.DIST(BZ$3,economics!$AK$2:$AK$167,economics!$AJ$2:$AJ$167,TRUE)-_xlfn.NORM.DIST(BZ$30,economics!$AK$2:$AK$167,economics!$AJ$2:$AJ$167,TRUE)))),"")</f>
        <v/>
      </c>
      <c r="CA35" t="str">
        <f t="array" ref="CA35">IFERROR((SUMPRODUCT((economics!$AG$2:$AG$167=$B35)*(economics!$D$2:$D$167="process")*economics!$AI$2:$AI$167*(_xlfn.NORM.DIST(CA$3,economics!$AK$2:$AK$167,economics!$AJ$2:$AJ$167,TRUE)-_xlfn.NORM.DIST(CA$30,economics!$AK$2:$AK$167,economics!$AJ$2:$AJ$167,TRUE))*economics!$AM$2:$AM$167))/(SUMPRODUCT((economics!$AG$2:$AG$167=$B35)*(economics!$D$2:$D$167="process")*economics!$AI$2:$AI$167*(_xlfn.NORM.DIST(CA$3,economics!$AK$2:$AK$167,economics!$AJ$2:$AJ$167,TRUE)-_xlfn.NORM.DIST(CA$30,economics!$AK$2:$AK$167,economics!$AJ$2:$AJ$167,TRUE)))),"")</f>
        <v/>
      </c>
      <c r="CB35" t="str">
        <f t="array" ref="CB35">IFERROR((SUMPRODUCT((economics!$AG$2:$AG$167=$B35)*(economics!$D$2:$D$167="process")*economics!$AI$2:$AI$167*(_xlfn.NORM.DIST(CB$3,economics!$AK$2:$AK$167,economics!$AJ$2:$AJ$167,TRUE)-_xlfn.NORM.DIST(CB$30,economics!$AK$2:$AK$167,economics!$AJ$2:$AJ$167,TRUE))*economics!$AM$2:$AM$167))/(SUMPRODUCT((economics!$AG$2:$AG$167=$B35)*(economics!$D$2:$D$167="process")*economics!$AI$2:$AI$167*(_xlfn.NORM.DIST(CB$3,economics!$AK$2:$AK$167,economics!$AJ$2:$AJ$167,TRUE)-_xlfn.NORM.DIST(CB$30,economics!$AK$2:$AK$167,economics!$AJ$2:$AJ$167,TRUE)))),"")</f>
        <v/>
      </c>
      <c r="CC35" t="str">
        <f t="array" ref="CC35">IFERROR((SUMPRODUCT((economics!$AG$2:$AG$167=$B35)*(economics!$D$2:$D$167="process")*economics!$AI$2:$AI$167*(_xlfn.NORM.DIST(CC$3,economics!$AK$2:$AK$167,economics!$AJ$2:$AJ$167,TRUE)-_xlfn.NORM.DIST(CC$30,economics!$AK$2:$AK$167,economics!$AJ$2:$AJ$167,TRUE))*economics!$AM$2:$AM$167))/(SUMPRODUCT((economics!$AG$2:$AG$167=$B35)*(economics!$D$2:$D$167="process")*economics!$AI$2:$AI$167*(_xlfn.NORM.DIST(CC$3,economics!$AK$2:$AK$167,economics!$AJ$2:$AJ$167,TRUE)-_xlfn.NORM.DIST(CC$30,economics!$AK$2:$AK$167,economics!$AJ$2:$AJ$167,TRUE)))),"")</f>
        <v/>
      </c>
      <c r="CD35" t="str">
        <f t="array" ref="CD35">IFERROR((SUMPRODUCT((economics!$AG$2:$AG$167=$B35)*(economics!$D$2:$D$167="process")*economics!$AI$2:$AI$167*(_xlfn.NORM.DIST(CD$3,economics!$AK$2:$AK$167,economics!$AJ$2:$AJ$167,TRUE)-_xlfn.NORM.DIST(CD$30,economics!$AK$2:$AK$167,economics!$AJ$2:$AJ$167,TRUE))*economics!$AM$2:$AM$167))/(SUMPRODUCT((economics!$AG$2:$AG$167=$B35)*(economics!$D$2:$D$167="process")*economics!$AI$2:$AI$167*(_xlfn.NORM.DIST(CD$3,economics!$AK$2:$AK$167,economics!$AJ$2:$AJ$167,TRUE)-_xlfn.NORM.DIST(CD$30,economics!$AK$2:$AK$167,economics!$AJ$2:$AJ$167,TRUE)))),"")</f>
        <v/>
      </c>
      <c r="CE35" t="str">
        <f t="array" ref="CE35">IFERROR((SUMPRODUCT((economics!$AG$2:$AG$167=$B35)*(economics!$D$2:$D$167="process")*economics!$AI$2:$AI$167*(_xlfn.NORM.DIST(CE$3,economics!$AK$2:$AK$167,economics!$AJ$2:$AJ$167,TRUE)-_xlfn.NORM.DIST(CE$30,economics!$AK$2:$AK$167,economics!$AJ$2:$AJ$167,TRUE))*economics!$AM$2:$AM$167))/(SUMPRODUCT((economics!$AG$2:$AG$167=$B35)*(economics!$D$2:$D$167="process")*economics!$AI$2:$AI$167*(_xlfn.NORM.DIST(CE$3,economics!$AK$2:$AK$167,economics!$AJ$2:$AJ$167,TRUE)-_xlfn.NORM.DIST(CE$30,economics!$AK$2:$AK$167,economics!$AJ$2:$AJ$167,TRUE)))),"")</f>
        <v/>
      </c>
      <c r="CF35" t="str">
        <f t="array" ref="CF35">IFERROR((SUMPRODUCT((economics!$AG$2:$AG$167=$B35)*(economics!$D$2:$D$167="process")*economics!$AI$2:$AI$167*(_xlfn.NORM.DIST(CF$3,economics!$AK$2:$AK$167,economics!$AJ$2:$AJ$167,TRUE)-_xlfn.NORM.DIST(CF$30,economics!$AK$2:$AK$167,economics!$AJ$2:$AJ$167,TRUE))*economics!$AM$2:$AM$167))/(SUMPRODUCT((economics!$AG$2:$AG$167=$B35)*(economics!$D$2:$D$167="process")*economics!$AI$2:$AI$167*(_xlfn.NORM.DIST(CF$3,economics!$AK$2:$AK$167,economics!$AJ$2:$AJ$167,TRUE)-_xlfn.NORM.DIST(CF$30,economics!$AK$2:$AK$167,economics!$AJ$2:$AJ$167,TRUE)))),"")</f>
        <v/>
      </c>
      <c r="CG35" t="str">
        <f t="array" ref="CG35">IFERROR((SUMPRODUCT((economics!$AG$2:$AG$167=$B35)*(economics!$D$2:$D$167="process")*economics!$AI$2:$AI$167*(_xlfn.NORM.DIST(CG$3,economics!$AK$2:$AK$167,economics!$AJ$2:$AJ$167,TRUE)-_xlfn.NORM.DIST(CG$30,economics!$AK$2:$AK$167,economics!$AJ$2:$AJ$167,TRUE))*economics!$AM$2:$AM$167))/(SUMPRODUCT((economics!$AG$2:$AG$167=$B35)*(economics!$D$2:$D$167="process")*economics!$AI$2:$AI$167*(_xlfn.NORM.DIST(CG$3,economics!$AK$2:$AK$167,economics!$AJ$2:$AJ$167,TRUE)-_xlfn.NORM.DIST(CG$30,economics!$AK$2:$AK$167,economics!$AJ$2:$AJ$167,TRUE)))),"")</f>
        <v/>
      </c>
      <c r="CH35" t="str">
        <f t="array" ref="CH35">IFERROR((SUMPRODUCT((economics!$AG$2:$AG$167=$B35)*(economics!$D$2:$D$167="process")*economics!$AI$2:$AI$167*(_xlfn.NORM.DIST(CH$3,economics!$AK$2:$AK$167,economics!$AJ$2:$AJ$167,TRUE)-_xlfn.NORM.DIST(CH$30,economics!$AK$2:$AK$167,economics!$AJ$2:$AJ$167,TRUE))*economics!$AM$2:$AM$167))/(SUMPRODUCT((economics!$AG$2:$AG$167=$B35)*(economics!$D$2:$D$167="process")*economics!$AI$2:$AI$167*(_xlfn.NORM.DIST(CH$3,economics!$AK$2:$AK$167,economics!$AJ$2:$AJ$167,TRUE)-_xlfn.NORM.DIST(CH$30,economics!$AK$2:$AK$167,economics!$AJ$2:$AJ$167,TRUE)))),"")</f>
        <v/>
      </c>
    </row>
    <row r="36" spans="1:86" x14ac:dyDescent="0.35">
      <c r="A36" t="str">
        <f t="shared" si="0"/>
        <v>other mining and quarrying 07T08</v>
      </c>
      <c r="B36" t="str">
        <f t="shared" si="0"/>
        <v>07T08</v>
      </c>
      <c r="E36" t="str">
        <f t="array" ref="E36">IFERROR((SUMPRODUCT((economics!$AG$2:$AG$167=$B36)*(economics!$D$2:$D$167="process")*economics!$AI$2:$AI$167*(_xlfn.NORM.DIST(E$3,economics!$AK$2:$AK$167,economics!$AJ$2:$AJ$167,TRUE)-_xlfn.NORM.DIST(E$30,economics!$AK$2:$AK$167,economics!$AJ$2:$AJ$167,TRUE))*economics!$AM$2:$AM$167))/(SUMPRODUCT((economics!$AG$2:$AG$167=$B36)*(economics!$D$2:$D$167="process")*economics!$AI$2:$AI$167*(_xlfn.NORM.DIST(E$3,economics!$AK$2:$AK$167,economics!$AJ$2:$AJ$167,TRUE)-_xlfn.NORM.DIST(E$30,economics!$AK$2:$AK$167,economics!$AJ$2:$AJ$167,TRUE)))),"")</f>
        <v/>
      </c>
      <c r="F36" t="str">
        <f t="array" ref="F36">IFERROR((SUMPRODUCT((economics!$AG$2:$AG$167=$B36)*(economics!$D$2:$D$167="process")*economics!$AI$2:$AI$167*(_xlfn.NORM.DIST(F$3,economics!$AK$2:$AK$167,economics!$AJ$2:$AJ$167,TRUE)-_xlfn.NORM.DIST(F$30,economics!$AK$2:$AK$167,economics!$AJ$2:$AJ$167,TRUE))*economics!$AM$2:$AM$167))/(SUMPRODUCT((economics!$AG$2:$AG$167=$B36)*(economics!$D$2:$D$167="process")*economics!$AI$2:$AI$167*(_xlfn.NORM.DIST(F$3,economics!$AK$2:$AK$167,economics!$AJ$2:$AJ$167,TRUE)-_xlfn.NORM.DIST(F$30,economics!$AK$2:$AK$167,economics!$AJ$2:$AJ$167,TRUE)))),"")</f>
        <v/>
      </c>
      <c r="G36" t="str">
        <f t="array" ref="G36">IFERROR((SUMPRODUCT((economics!$AG$2:$AG$167=$B36)*(economics!$D$2:$D$167="process")*economics!$AI$2:$AI$167*(_xlfn.NORM.DIST(G$3,economics!$AK$2:$AK$167,economics!$AJ$2:$AJ$167,TRUE)-_xlfn.NORM.DIST(G$30,economics!$AK$2:$AK$167,economics!$AJ$2:$AJ$167,TRUE))*economics!$AM$2:$AM$167))/(SUMPRODUCT((economics!$AG$2:$AG$167=$B36)*(economics!$D$2:$D$167="process")*economics!$AI$2:$AI$167*(_xlfn.NORM.DIST(G$3,economics!$AK$2:$AK$167,economics!$AJ$2:$AJ$167,TRUE)-_xlfn.NORM.DIST(G$30,economics!$AK$2:$AK$167,economics!$AJ$2:$AJ$167,TRUE)))),"")</f>
        <v/>
      </c>
      <c r="H36" t="str">
        <f t="array" ref="H36">IFERROR((SUMPRODUCT((economics!$AG$2:$AG$167=$B36)*(economics!$D$2:$D$167="process")*economics!$AI$2:$AI$167*(_xlfn.NORM.DIST(H$3,economics!$AK$2:$AK$167,economics!$AJ$2:$AJ$167,TRUE)-_xlfn.NORM.DIST(H$30,economics!$AK$2:$AK$167,economics!$AJ$2:$AJ$167,TRUE))*economics!$AM$2:$AM$167))/(SUMPRODUCT((economics!$AG$2:$AG$167=$B36)*(economics!$D$2:$D$167="process")*economics!$AI$2:$AI$167*(_xlfn.NORM.DIST(H$3,economics!$AK$2:$AK$167,economics!$AJ$2:$AJ$167,TRUE)-_xlfn.NORM.DIST(H$30,economics!$AK$2:$AK$167,economics!$AJ$2:$AJ$167,TRUE)))),"")</f>
        <v/>
      </c>
      <c r="I36" t="str">
        <f t="array" ref="I36">IFERROR((SUMPRODUCT((economics!$AG$2:$AG$167=$B36)*(economics!$D$2:$D$167="process")*economics!$AI$2:$AI$167*(_xlfn.NORM.DIST(I$3,economics!$AK$2:$AK$167,economics!$AJ$2:$AJ$167,TRUE)-_xlfn.NORM.DIST(I$30,economics!$AK$2:$AK$167,economics!$AJ$2:$AJ$167,TRUE))*economics!$AM$2:$AM$167))/(SUMPRODUCT((economics!$AG$2:$AG$167=$B36)*(economics!$D$2:$D$167="process")*economics!$AI$2:$AI$167*(_xlfn.NORM.DIST(I$3,economics!$AK$2:$AK$167,economics!$AJ$2:$AJ$167,TRUE)-_xlfn.NORM.DIST(I$30,economics!$AK$2:$AK$167,economics!$AJ$2:$AJ$167,TRUE)))),"")</f>
        <v/>
      </c>
      <c r="J36" t="str">
        <f t="array" ref="J36">IFERROR((SUMPRODUCT((economics!$AG$2:$AG$167=$B36)*(economics!$D$2:$D$167="process")*economics!$AI$2:$AI$167*(_xlfn.NORM.DIST(J$3,economics!$AK$2:$AK$167,economics!$AJ$2:$AJ$167,TRUE)-_xlfn.NORM.DIST(J$30,economics!$AK$2:$AK$167,economics!$AJ$2:$AJ$167,TRUE))*economics!$AM$2:$AM$167))/(SUMPRODUCT((economics!$AG$2:$AG$167=$B36)*(economics!$D$2:$D$167="process")*economics!$AI$2:$AI$167*(_xlfn.NORM.DIST(J$3,economics!$AK$2:$AK$167,economics!$AJ$2:$AJ$167,TRUE)-_xlfn.NORM.DIST(J$30,economics!$AK$2:$AK$167,economics!$AJ$2:$AJ$167,TRUE)))),"")</f>
        <v/>
      </c>
      <c r="K36" t="str">
        <f t="array" ref="K36">IFERROR((SUMPRODUCT((economics!$AG$2:$AG$167=$B36)*(economics!$D$2:$D$167="process")*economics!$AI$2:$AI$167*(_xlfn.NORM.DIST(K$3,economics!$AK$2:$AK$167,economics!$AJ$2:$AJ$167,TRUE)-_xlfn.NORM.DIST(K$30,economics!$AK$2:$AK$167,economics!$AJ$2:$AJ$167,TRUE))*economics!$AM$2:$AM$167))/(SUMPRODUCT((economics!$AG$2:$AG$167=$B36)*(economics!$D$2:$D$167="process")*economics!$AI$2:$AI$167*(_xlfn.NORM.DIST(K$3,economics!$AK$2:$AK$167,economics!$AJ$2:$AJ$167,TRUE)-_xlfn.NORM.DIST(K$30,economics!$AK$2:$AK$167,economics!$AJ$2:$AJ$167,TRUE)))),"")</f>
        <v/>
      </c>
      <c r="L36" t="str">
        <f t="array" ref="L36">IFERROR((SUMPRODUCT((economics!$AG$2:$AG$167=$B36)*(economics!$D$2:$D$167="process")*economics!$AI$2:$AI$167*(_xlfn.NORM.DIST(L$3,economics!$AK$2:$AK$167,economics!$AJ$2:$AJ$167,TRUE)-_xlfn.NORM.DIST(L$30,economics!$AK$2:$AK$167,economics!$AJ$2:$AJ$167,TRUE))*economics!$AM$2:$AM$167))/(SUMPRODUCT((economics!$AG$2:$AG$167=$B36)*(economics!$D$2:$D$167="process")*economics!$AI$2:$AI$167*(_xlfn.NORM.DIST(L$3,economics!$AK$2:$AK$167,economics!$AJ$2:$AJ$167,TRUE)-_xlfn.NORM.DIST(L$30,economics!$AK$2:$AK$167,economics!$AJ$2:$AJ$167,TRUE)))),"")</f>
        <v/>
      </c>
      <c r="M36" t="str">
        <f t="array" ref="M36">IFERROR((SUMPRODUCT((economics!$AG$2:$AG$167=$B36)*(economics!$D$2:$D$167="process")*economics!$AI$2:$AI$167*(_xlfn.NORM.DIST(M$3,economics!$AK$2:$AK$167,economics!$AJ$2:$AJ$167,TRUE)-_xlfn.NORM.DIST(M$30,economics!$AK$2:$AK$167,economics!$AJ$2:$AJ$167,TRUE))*economics!$AM$2:$AM$167))/(SUMPRODUCT((economics!$AG$2:$AG$167=$B36)*(economics!$D$2:$D$167="process")*economics!$AI$2:$AI$167*(_xlfn.NORM.DIST(M$3,economics!$AK$2:$AK$167,economics!$AJ$2:$AJ$167,TRUE)-_xlfn.NORM.DIST(M$30,economics!$AK$2:$AK$167,economics!$AJ$2:$AJ$167,TRUE)))),"")</f>
        <v/>
      </c>
      <c r="N36" t="str">
        <f t="array" ref="N36">IFERROR((SUMPRODUCT((economics!$AG$2:$AG$167=$B36)*(economics!$D$2:$D$167="process")*economics!$AI$2:$AI$167*(_xlfn.NORM.DIST(N$3,economics!$AK$2:$AK$167,economics!$AJ$2:$AJ$167,TRUE)-_xlfn.NORM.DIST(N$30,economics!$AK$2:$AK$167,economics!$AJ$2:$AJ$167,TRUE))*economics!$AM$2:$AM$167))/(SUMPRODUCT((economics!$AG$2:$AG$167=$B36)*(economics!$D$2:$D$167="process")*economics!$AI$2:$AI$167*(_xlfn.NORM.DIST(N$3,economics!$AK$2:$AK$167,economics!$AJ$2:$AJ$167,TRUE)-_xlfn.NORM.DIST(N$30,economics!$AK$2:$AK$167,economics!$AJ$2:$AJ$167,TRUE)))),"")</f>
        <v/>
      </c>
      <c r="O36" t="str">
        <f t="array" ref="O36">IFERROR((SUMPRODUCT((economics!$AG$2:$AG$167=$B36)*(economics!$D$2:$D$167="process")*economics!$AI$2:$AI$167*(_xlfn.NORM.DIST(O$3,economics!$AK$2:$AK$167,economics!$AJ$2:$AJ$167,TRUE)-_xlfn.NORM.DIST(O$30,economics!$AK$2:$AK$167,economics!$AJ$2:$AJ$167,TRUE))*economics!$AM$2:$AM$167))/(SUMPRODUCT((economics!$AG$2:$AG$167=$B36)*(economics!$D$2:$D$167="process")*economics!$AI$2:$AI$167*(_xlfn.NORM.DIST(O$3,economics!$AK$2:$AK$167,economics!$AJ$2:$AJ$167,TRUE)-_xlfn.NORM.DIST(O$30,economics!$AK$2:$AK$167,economics!$AJ$2:$AJ$167,TRUE)))),"")</f>
        <v/>
      </c>
      <c r="P36" t="str">
        <f t="array" ref="P36">IFERROR((SUMPRODUCT((economics!$AG$2:$AG$167=$B36)*(economics!$D$2:$D$167="process")*economics!$AI$2:$AI$167*(_xlfn.NORM.DIST(P$3,economics!$AK$2:$AK$167,economics!$AJ$2:$AJ$167,TRUE)-_xlfn.NORM.DIST(P$30,economics!$AK$2:$AK$167,economics!$AJ$2:$AJ$167,TRUE))*economics!$AM$2:$AM$167))/(SUMPRODUCT((economics!$AG$2:$AG$167=$B36)*(economics!$D$2:$D$167="process")*economics!$AI$2:$AI$167*(_xlfn.NORM.DIST(P$3,economics!$AK$2:$AK$167,economics!$AJ$2:$AJ$167,TRUE)-_xlfn.NORM.DIST(P$30,economics!$AK$2:$AK$167,economics!$AJ$2:$AJ$167,TRUE)))),"")</f>
        <v/>
      </c>
      <c r="Q36" t="str">
        <f t="array" ref="Q36">IFERROR((SUMPRODUCT((economics!$AG$2:$AG$167=$B36)*(economics!$D$2:$D$167="process")*economics!$AI$2:$AI$167*(_xlfn.NORM.DIST(Q$3,economics!$AK$2:$AK$167,economics!$AJ$2:$AJ$167,TRUE)-_xlfn.NORM.DIST(Q$30,economics!$AK$2:$AK$167,economics!$AJ$2:$AJ$167,TRUE))*economics!$AM$2:$AM$167))/(SUMPRODUCT((economics!$AG$2:$AG$167=$B36)*(economics!$D$2:$D$167="process")*economics!$AI$2:$AI$167*(_xlfn.NORM.DIST(Q$3,economics!$AK$2:$AK$167,economics!$AJ$2:$AJ$167,TRUE)-_xlfn.NORM.DIST(Q$30,economics!$AK$2:$AK$167,economics!$AJ$2:$AJ$167,TRUE)))),"")</f>
        <v/>
      </c>
      <c r="R36" t="str">
        <f t="array" ref="R36">IFERROR((SUMPRODUCT((economics!$AG$2:$AG$167=$B36)*(economics!$D$2:$D$167="process")*economics!$AI$2:$AI$167*(_xlfn.NORM.DIST(R$3,economics!$AK$2:$AK$167,economics!$AJ$2:$AJ$167,TRUE)-_xlfn.NORM.DIST(R$30,economics!$AK$2:$AK$167,economics!$AJ$2:$AJ$167,TRUE))*economics!$AM$2:$AM$167))/(SUMPRODUCT((economics!$AG$2:$AG$167=$B36)*(economics!$D$2:$D$167="process")*economics!$AI$2:$AI$167*(_xlfn.NORM.DIST(R$3,economics!$AK$2:$AK$167,economics!$AJ$2:$AJ$167,TRUE)-_xlfn.NORM.DIST(R$30,economics!$AK$2:$AK$167,economics!$AJ$2:$AJ$167,TRUE)))),"")</f>
        <v/>
      </c>
      <c r="S36" t="str">
        <f t="array" ref="S36">IFERROR((SUMPRODUCT((economics!$AG$2:$AG$167=$B36)*(economics!$D$2:$D$167="process")*economics!$AI$2:$AI$167*(_xlfn.NORM.DIST(S$3,economics!$AK$2:$AK$167,economics!$AJ$2:$AJ$167,TRUE)-_xlfn.NORM.DIST(S$30,economics!$AK$2:$AK$167,economics!$AJ$2:$AJ$167,TRUE))*economics!$AM$2:$AM$167))/(SUMPRODUCT((economics!$AG$2:$AG$167=$B36)*(economics!$D$2:$D$167="process")*economics!$AI$2:$AI$167*(_xlfn.NORM.DIST(S$3,economics!$AK$2:$AK$167,economics!$AJ$2:$AJ$167,TRUE)-_xlfn.NORM.DIST(S$30,economics!$AK$2:$AK$167,economics!$AJ$2:$AJ$167,TRUE)))),"")</f>
        <v/>
      </c>
      <c r="T36" t="str">
        <f t="array" ref="T36">IFERROR((SUMPRODUCT((economics!$AG$2:$AG$167=$B36)*(economics!$D$2:$D$167="process")*economics!$AI$2:$AI$167*(_xlfn.NORM.DIST(T$3,economics!$AK$2:$AK$167,economics!$AJ$2:$AJ$167,TRUE)-_xlfn.NORM.DIST(T$30,economics!$AK$2:$AK$167,economics!$AJ$2:$AJ$167,TRUE))*economics!$AM$2:$AM$167))/(SUMPRODUCT((economics!$AG$2:$AG$167=$B36)*(economics!$D$2:$D$167="process")*economics!$AI$2:$AI$167*(_xlfn.NORM.DIST(T$3,economics!$AK$2:$AK$167,economics!$AJ$2:$AJ$167,TRUE)-_xlfn.NORM.DIST(T$30,economics!$AK$2:$AK$167,economics!$AJ$2:$AJ$167,TRUE)))),"")</f>
        <v/>
      </c>
      <c r="U36" t="str">
        <f t="array" ref="U36">IFERROR((SUMPRODUCT((economics!$AG$2:$AG$167=$B36)*(economics!$D$2:$D$167="process")*economics!$AI$2:$AI$167*(_xlfn.NORM.DIST(U$3,economics!$AK$2:$AK$167,economics!$AJ$2:$AJ$167,TRUE)-_xlfn.NORM.DIST(U$30,economics!$AK$2:$AK$167,economics!$AJ$2:$AJ$167,TRUE))*economics!$AM$2:$AM$167))/(SUMPRODUCT((economics!$AG$2:$AG$167=$B36)*(economics!$D$2:$D$167="process")*economics!$AI$2:$AI$167*(_xlfn.NORM.DIST(U$3,economics!$AK$2:$AK$167,economics!$AJ$2:$AJ$167,TRUE)-_xlfn.NORM.DIST(U$30,economics!$AK$2:$AK$167,economics!$AJ$2:$AJ$167,TRUE)))),"")</f>
        <v/>
      </c>
      <c r="V36" t="str">
        <f t="array" ref="V36">IFERROR((SUMPRODUCT((economics!$AG$2:$AG$167=$B36)*(economics!$D$2:$D$167="process")*economics!$AI$2:$AI$167*(_xlfn.NORM.DIST(V$3,economics!$AK$2:$AK$167,economics!$AJ$2:$AJ$167,TRUE)-_xlfn.NORM.DIST(V$30,economics!$AK$2:$AK$167,economics!$AJ$2:$AJ$167,TRUE))*economics!$AM$2:$AM$167))/(SUMPRODUCT((economics!$AG$2:$AG$167=$B36)*(economics!$D$2:$D$167="process")*economics!$AI$2:$AI$167*(_xlfn.NORM.DIST(V$3,economics!$AK$2:$AK$167,economics!$AJ$2:$AJ$167,TRUE)-_xlfn.NORM.DIST(V$30,economics!$AK$2:$AK$167,economics!$AJ$2:$AJ$167,TRUE)))),"")</f>
        <v/>
      </c>
      <c r="W36" t="str">
        <f t="array" ref="W36">IFERROR((SUMPRODUCT((economics!$AG$2:$AG$167=$B36)*(economics!$D$2:$D$167="process")*economics!$AI$2:$AI$167*(_xlfn.NORM.DIST(W$3,economics!$AK$2:$AK$167,economics!$AJ$2:$AJ$167,TRUE)-_xlfn.NORM.DIST(W$30,economics!$AK$2:$AK$167,economics!$AJ$2:$AJ$167,TRUE))*economics!$AM$2:$AM$167))/(SUMPRODUCT((economics!$AG$2:$AG$167=$B36)*(economics!$D$2:$D$167="process")*economics!$AI$2:$AI$167*(_xlfn.NORM.DIST(W$3,economics!$AK$2:$AK$167,economics!$AJ$2:$AJ$167,TRUE)-_xlfn.NORM.DIST(W$30,economics!$AK$2:$AK$167,economics!$AJ$2:$AJ$167,TRUE)))),"")</f>
        <v/>
      </c>
      <c r="X36" t="str">
        <f t="array" ref="X36">IFERROR((SUMPRODUCT((economics!$AG$2:$AG$167=$B36)*(economics!$D$2:$D$167="process")*economics!$AI$2:$AI$167*(_xlfn.NORM.DIST(X$3,economics!$AK$2:$AK$167,economics!$AJ$2:$AJ$167,TRUE)-_xlfn.NORM.DIST(X$30,economics!$AK$2:$AK$167,economics!$AJ$2:$AJ$167,TRUE))*economics!$AM$2:$AM$167))/(SUMPRODUCT((economics!$AG$2:$AG$167=$B36)*(economics!$D$2:$D$167="process")*economics!$AI$2:$AI$167*(_xlfn.NORM.DIST(X$3,economics!$AK$2:$AK$167,economics!$AJ$2:$AJ$167,TRUE)-_xlfn.NORM.DIST(X$30,economics!$AK$2:$AK$167,economics!$AJ$2:$AJ$167,TRUE)))),"")</f>
        <v/>
      </c>
      <c r="Y36" t="str">
        <f t="array" ref="Y36">IFERROR((SUMPRODUCT((economics!$AG$2:$AG$167=$B36)*(economics!$D$2:$D$167="process")*economics!$AI$2:$AI$167*(_xlfn.NORM.DIST(Y$3,economics!$AK$2:$AK$167,economics!$AJ$2:$AJ$167,TRUE)-_xlfn.NORM.DIST(Y$30,economics!$AK$2:$AK$167,economics!$AJ$2:$AJ$167,TRUE))*economics!$AM$2:$AM$167))/(SUMPRODUCT((economics!$AG$2:$AG$167=$B36)*(economics!$D$2:$D$167="process")*economics!$AI$2:$AI$167*(_xlfn.NORM.DIST(Y$3,economics!$AK$2:$AK$167,economics!$AJ$2:$AJ$167,TRUE)-_xlfn.NORM.DIST(Y$30,economics!$AK$2:$AK$167,economics!$AJ$2:$AJ$167,TRUE)))),"")</f>
        <v/>
      </c>
      <c r="Z36" t="str">
        <f t="array" ref="Z36">IFERROR((SUMPRODUCT((economics!$AG$2:$AG$167=$B36)*(economics!$D$2:$D$167="process")*economics!$AI$2:$AI$167*(_xlfn.NORM.DIST(Z$3,economics!$AK$2:$AK$167,economics!$AJ$2:$AJ$167,TRUE)-_xlfn.NORM.DIST(Z$30,economics!$AK$2:$AK$167,economics!$AJ$2:$AJ$167,TRUE))*economics!$AM$2:$AM$167))/(SUMPRODUCT((economics!$AG$2:$AG$167=$B36)*(economics!$D$2:$D$167="process")*economics!$AI$2:$AI$167*(_xlfn.NORM.DIST(Z$3,economics!$AK$2:$AK$167,economics!$AJ$2:$AJ$167,TRUE)-_xlfn.NORM.DIST(Z$30,economics!$AK$2:$AK$167,economics!$AJ$2:$AJ$167,TRUE)))),"")</f>
        <v/>
      </c>
      <c r="AA36" t="str">
        <f t="array" ref="AA36">IFERROR((SUMPRODUCT((economics!$AG$2:$AG$167=$B36)*(economics!$D$2:$D$167="process")*economics!$AI$2:$AI$167*(_xlfn.NORM.DIST(AA$3,economics!$AK$2:$AK$167,economics!$AJ$2:$AJ$167,TRUE)-_xlfn.NORM.DIST(AA$30,economics!$AK$2:$AK$167,economics!$AJ$2:$AJ$167,TRUE))*economics!$AM$2:$AM$167))/(SUMPRODUCT((economics!$AG$2:$AG$167=$B36)*(economics!$D$2:$D$167="process")*economics!$AI$2:$AI$167*(_xlfn.NORM.DIST(AA$3,economics!$AK$2:$AK$167,economics!$AJ$2:$AJ$167,TRUE)-_xlfn.NORM.DIST(AA$30,economics!$AK$2:$AK$167,economics!$AJ$2:$AJ$167,TRUE)))),"")</f>
        <v/>
      </c>
      <c r="AB36" t="str">
        <f t="array" ref="AB36">IFERROR((SUMPRODUCT((economics!$AG$2:$AG$167=$B36)*(economics!$D$2:$D$167="process")*economics!$AI$2:$AI$167*(_xlfn.NORM.DIST(AB$3,economics!$AK$2:$AK$167,economics!$AJ$2:$AJ$167,TRUE)-_xlfn.NORM.DIST(AB$30,economics!$AK$2:$AK$167,economics!$AJ$2:$AJ$167,TRUE))*economics!$AM$2:$AM$167))/(SUMPRODUCT((economics!$AG$2:$AG$167=$B36)*(economics!$D$2:$D$167="process")*economics!$AI$2:$AI$167*(_xlfn.NORM.DIST(AB$3,economics!$AK$2:$AK$167,economics!$AJ$2:$AJ$167,TRUE)-_xlfn.NORM.DIST(AB$30,economics!$AK$2:$AK$167,economics!$AJ$2:$AJ$167,TRUE)))),"")</f>
        <v/>
      </c>
      <c r="AC36" t="str">
        <f t="array" ref="AC36">IFERROR((SUMPRODUCT((economics!$AG$2:$AG$167=$B36)*(economics!$D$2:$D$167="process")*economics!$AI$2:$AI$167*(_xlfn.NORM.DIST(AC$3,economics!$AK$2:$AK$167,economics!$AJ$2:$AJ$167,TRUE)-_xlfn.NORM.DIST(AC$30,economics!$AK$2:$AK$167,economics!$AJ$2:$AJ$167,TRUE))*economics!$AM$2:$AM$167))/(SUMPRODUCT((economics!$AG$2:$AG$167=$B36)*(economics!$D$2:$D$167="process")*economics!$AI$2:$AI$167*(_xlfn.NORM.DIST(AC$3,economics!$AK$2:$AK$167,economics!$AJ$2:$AJ$167,TRUE)-_xlfn.NORM.DIST(AC$30,economics!$AK$2:$AK$167,economics!$AJ$2:$AJ$167,TRUE)))),"")</f>
        <v/>
      </c>
      <c r="AD36" t="str">
        <f t="array" ref="AD36">IFERROR((SUMPRODUCT((economics!$AG$2:$AG$167=$B36)*(economics!$D$2:$D$167="process")*economics!$AI$2:$AI$167*(_xlfn.NORM.DIST(AD$3,economics!$AK$2:$AK$167,economics!$AJ$2:$AJ$167,TRUE)-_xlfn.NORM.DIST(AD$30,economics!$AK$2:$AK$167,economics!$AJ$2:$AJ$167,TRUE))*economics!$AM$2:$AM$167))/(SUMPRODUCT((economics!$AG$2:$AG$167=$B36)*(economics!$D$2:$D$167="process")*economics!$AI$2:$AI$167*(_xlfn.NORM.DIST(AD$3,economics!$AK$2:$AK$167,economics!$AJ$2:$AJ$167,TRUE)-_xlfn.NORM.DIST(AD$30,economics!$AK$2:$AK$167,economics!$AJ$2:$AJ$167,TRUE)))),"")</f>
        <v/>
      </c>
      <c r="AE36" t="str">
        <f t="array" ref="AE36">IFERROR((SUMPRODUCT((economics!$AG$2:$AG$167=$B36)*(economics!$D$2:$D$167="process")*economics!$AI$2:$AI$167*(_xlfn.NORM.DIST(AE$3,economics!$AK$2:$AK$167,economics!$AJ$2:$AJ$167,TRUE)-_xlfn.NORM.DIST(AE$30,economics!$AK$2:$AK$167,economics!$AJ$2:$AJ$167,TRUE))*economics!$AM$2:$AM$167))/(SUMPRODUCT((economics!$AG$2:$AG$167=$B36)*(economics!$D$2:$D$167="process")*economics!$AI$2:$AI$167*(_xlfn.NORM.DIST(AE$3,economics!$AK$2:$AK$167,economics!$AJ$2:$AJ$167,TRUE)-_xlfn.NORM.DIST(AE$30,economics!$AK$2:$AK$167,economics!$AJ$2:$AJ$167,TRUE)))),"")</f>
        <v/>
      </c>
      <c r="AF36" t="str">
        <f t="array" ref="AF36">IFERROR((SUMPRODUCT((economics!$AG$2:$AG$167=$B36)*(economics!$D$2:$D$167="process")*economics!$AI$2:$AI$167*(_xlfn.NORM.DIST(AF$3,economics!$AK$2:$AK$167,economics!$AJ$2:$AJ$167,TRUE)-_xlfn.NORM.DIST(AF$30,economics!$AK$2:$AK$167,economics!$AJ$2:$AJ$167,TRUE))*economics!$AM$2:$AM$167))/(SUMPRODUCT((economics!$AG$2:$AG$167=$B36)*(economics!$D$2:$D$167="process")*economics!$AI$2:$AI$167*(_xlfn.NORM.DIST(AF$3,economics!$AK$2:$AK$167,economics!$AJ$2:$AJ$167,TRUE)-_xlfn.NORM.DIST(AF$30,economics!$AK$2:$AK$167,economics!$AJ$2:$AJ$167,TRUE)))),"")</f>
        <v/>
      </c>
      <c r="AG36" t="str">
        <f t="array" ref="AG36">IFERROR((SUMPRODUCT((economics!$AG$2:$AG$167=$B36)*(economics!$D$2:$D$167="process")*economics!$AI$2:$AI$167*(_xlfn.NORM.DIST(AG$3,economics!$AK$2:$AK$167,economics!$AJ$2:$AJ$167,TRUE)-_xlfn.NORM.DIST(AG$30,economics!$AK$2:$AK$167,economics!$AJ$2:$AJ$167,TRUE))*economics!$AM$2:$AM$167))/(SUMPRODUCT((economics!$AG$2:$AG$167=$B36)*(economics!$D$2:$D$167="process")*economics!$AI$2:$AI$167*(_xlfn.NORM.DIST(AG$3,economics!$AK$2:$AK$167,economics!$AJ$2:$AJ$167,TRUE)-_xlfn.NORM.DIST(AG$30,economics!$AK$2:$AK$167,economics!$AJ$2:$AJ$167,TRUE)))),"")</f>
        <v/>
      </c>
      <c r="AH36" t="str">
        <f t="array" ref="AH36">IFERROR((SUMPRODUCT((economics!$AG$2:$AG$167=$B36)*(economics!$D$2:$D$167="process")*economics!$AI$2:$AI$167*(_xlfn.NORM.DIST(AH$3,economics!$AK$2:$AK$167,economics!$AJ$2:$AJ$167,TRUE)-_xlfn.NORM.DIST(AH$30,economics!$AK$2:$AK$167,economics!$AJ$2:$AJ$167,TRUE))*economics!$AM$2:$AM$167))/(SUMPRODUCT((economics!$AG$2:$AG$167=$B36)*(economics!$D$2:$D$167="process")*economics!$AI$2:$AI$167*(_xlfn.NORM.DIST(AH$3,economics!$AK$2:$AK$167,economics!$AJ$2:$AJ$167,TRUE)-_xlfn.NORM.DIST(AH$30,economics!$AK$2:$AK$167,economics!$AJ$2:$AJ$167,TRUE)))),"")</f>
        <v/>
      </c>
      <c r="AI36" t="str">
        <f t="array" ref="AI36">IFERROR((SUMPRODUCT((economics!$AG$2:$AG$167=$B36)*(economics!$D$2:$D$167="process")*economics!$AI$2:$AI$167*(_xlfn.NORM.DIST(AI$3,economics!$AK$2:$AK$167,economics!$AJ$2:$AJ$167,TRUE)-_xlfn.NORM.DIST(AI$30,economics!$AK$2:$AK$167,economics!$AJ$2:$AJ$167,TRUE))*economics!$AM$2:$AM$167))/(SUMPRODUCT((economics!$AG$2:$AG$167=$B36)*(economics!$D$2:$D$167="process")*economics!$AI$2:$AI$167*(_xlfn.NORM.DIST(AI$3,economics!$AK$2:$AK$167,economics!$AJ$2:$AJ$167,TRUE)-_xlfn.NORM.DIST(AI$30,economics!$AK$2:$AK$167,economics!$AJ$2:$AJ$167,TRUE)))),"")</f>
        <v/>
      </c>
      <c r="AJ36" t="str">
        <f t="array" ref="AJ36">IFERROR((SUMPRODUCT((economics!$AG$2:$AG$167=$B36)*(economics!$D$2:$D$167="process")*economics!$AI$2:$AI$167*(_xlfn.NORM.DIST(AJ$3,economics!$AK$2:$AK$167,economics!$AJ$2:$AJ$167,TRUE)-_xlfn.NORM.DIST(AJ$30,economics!$AK$2:$AK$167,economics!$AJ$2:$AJ$167,TRUE))*economics!$AM$2:$AM$167))/(SUMPRODUCT((economics!$AG$2:$AG$167=$B36)*(economics!$D$2:$D$167="process")*economics!$AI$2:$AI$167*(_xlfn.NORM.DIST(AJ$3,economics!$AK$2:$AK$167,economics!$AJ$2:$AJ$167,TRUE)-_xlfn.NORM.DIST(AJ$30,economics!$AK$2:$AK$167,economics!$AJ$2:$AJ$167,TRUE)))),"")</f>
        <v/>
      </c>
      <c r="AK36" t="str">
        <f t="array" ref="AK36">IFERROR((SUMPRODUCT((economics!$AG$2:$AG$167=$B36)*(economics!$D$2:$D$167="process")*economics!$AI$2:$AI$167*(_xlfn.NORM.DIST(AK$3,economics!$AK$2:$AK$167,economics!$AJ$2:$AJ$167,TRUE)-_xlfn.NORM.DIST(AK$30,economics!$AK$2:$AK$167,economics!$AJ$2:$AJ$167,TRUE))*economics!$AM$2:$AM$167))/(SUMPRODUCT((economics!$AG$2:$AG$167=$B36)*(economics!$D$2:$D$167="process")*economics!$AI$2:$AI$167*(_xlfn.NORM.DIST(AK$3,economics!$AK$2:$AK$167,economics!$AJ$2:$AJ$167,TRUE)-_xlfn.NORM.DIST(AK$30,economics!$AK$2:$AK$167,economics!$AJ$2:$AJ$167,TRUE)))),"")</f>
        <v/>
      </c>
      <c r="AL36" t="str">
        <f t="array" ref="AL36">IFERROR((SUMPRODUCT((economics!$AG$2:$AG$167=$B36)*(economics!$D$2:$D$167="process")*economics!$AI$2:$AI$167*(_xlfn.NORM.DIST(AL$3,economics!$AK$2:$AK$167,economics!$AJ$2:$AJ$167,TRUE)-_xlfn.NORM.DIST(AL$30,economics!$AK$2:$AK$167,economics!$AJ$2:$AJ$167,TRUE))*economics!$AM$2:$AM$167))/(SUMPRODUCT((economics!$AG$2:$AG$167=$B36)*(economics!$D$2:$D$167="process")*economics!$AI$2:$AI$167*(_xlfn.NORM.DIST(AL$3,economics!$AK$2:$AK$167,economics!$AJ$2:$AJ$167,TRUE)-_xlfn.NORM.DIST(AL$30,economics!$AK$2:$AK$167,economics!$AJ$2:$AJ$167,TRUE)))),"")</f>
        <v/>
      </c>
      <c r="AM36" t="str">
        <f t="array" ref="AM36">IFERROR((SUMPRODUCT((economics!$AG$2:$AG$167=$B36)*(economics!$D$2:$D$167="process")*economics!$AI$2:$AI$167*(_xlfn.NORM.DIST(AM$3,economics!$AK$2:$AK$167,economics!$AJ$2:$AJ$167,TRUE)-_xlfn.NORM.DIST(AM$30,economics!$AK$2:$AK$167,economics!$AJ$2:$AJ$167,TRUE))*economics!$AM$2:$AM$167))/(SUMPRODUCT((economics!$AG$2:$AG$167=$B36)*(economics!$D$2:$D$167="process")*economics!$AI$2:$AI$167*(_xlfn.NORM.DIST(AM$3,economics!$AK$2:$AK$167,economics!$AJ$2:$AJ$167,TRUE)-_xlfn.NORM.DIST(AM$30,economics!$AK$2:$AK$167,economics!$AJ$2:$AJ$167,TRUE)))),"")</f>
        <v/>
      </c>
      <c r="AN36" t="str">
        <f t="array" ref="AN36">IFERROR((SUMPRODUCT((economics!$AG$2:$AG$167=$B36)*(economics!$D$2:$D$167="process")*economics!$AI$2:$AI$167*(_xlfn.NORM.DIST(AN$3,economics!$AK$2:$AK$167,economics!$AJ$2:$AJ$167,TRUE)-_xlfn.NORM.DIST(AN$30,economics!$AK$2:$AK$167,economics!$AJ$2:$AJ$167,TRUE))*economics!$AM$2:$AM$167))/(SUMPRODUCT((economics!$AG$2:$AG$167=$B36)*(economics!$D$2:$D$167="process")*economics!$AI$2:$AI$167*(_xlfn.NORM.DIST(AN$3,economics!$AK$2:$AK$167,economics!$AJ$2:$AJ$167,TRUE)-_xlfn.NORM.DIST(AN$30,economics!$AK$2:$AK$167,economics!$AJ$2:$AJ$167,TRUE)))),"")</f>
        <v/>
      </c>
      <c r="AO36" t="str">
        <f t="array" ref="AO36">IFERROR((SUMPRODUCT((economics!$AG$2:$AG$167=$B36)*(economics!$D$2:$D$167="process")*economics!$AI$2:$AI$167*(_xlfn.NORM.DIST(AO$3,economics!$AK$2:$AK$167,economics!$AJ$2:$AJ$167,TRUE)-_xlfn.NORM.DIST(AO$30,economics!$AK$2:$AK$167,economics!$AJ$2:$AJ$167,TRUE))*economics!$AM$2:$AM$167))/(SUMPRODUCT((economics!$AG$2:$AG$167=$B36)*(economics!$D$2:$D$167="process")*economics!$AI$2:$AI$167*(_xlfn.NORM.DIST(AO$3,economics!$AK$2:$AK$167,economics!$AJ$2:$AJ$167,TRUE)-_xlfn.NORM.DIST(AO$30,economics!$AK$2:$AK$167,economics!$AJ$2:$AJ$167,TRUE)))),"")</f>
        <v/>
      </c>
      <c r="AP36" t="str">
        <f t="array" ref="AP36">IFERROR((SUMPRODUCT((economics!$AG$2:$AG$167=$B36)*(economics!$D$2:$D$167="process")*economics!$AI$2:$AI$167*(_xlfn.NORM.DIST(AP$3,economics!$AK$2:$AK$167,economics!$AJ$2:$AJ$167,TRUE)-_xlfn.NORM.DIST(AP$30,economics!$AK$2:$AK$167,economics!$AJ$2:$AJ$167,TRUE))*economics!$AM$2:$AM$167))/(SUMPRODUCT((economics!$AG$2:$AG$167=$B36)*(economics!$D$2:$D$167="process")*economics!$AI$2:$AI$167*(_xlfn.NORM.DIST(AP$3,economics!$AK$2:$AK$167,economics!$AJ$2:$AJ$167,TRUE)-_xlfn.NORM.DIST(AP$30,economics!$AK$2:$AK$167,economics!$AJ$2:$AJ$167,TRUE)))),"")</f>
        <v/>
      </c>
      <c r="AQ36" t="str">
        <f t="array" ref="AQ36">IFERROR((SUMPRODUCT((economics!$AG$2:$AG$167=$B36)*(economics!$D$2:$D$167="process")*economics!$AI$2:$AI$167*(_xlfn.NORM.DIST(AQ$3,economics!$AK$2:$AK$167,economics!$AJ$2:$AJ$167,TRUE)-_xlfn.NORM.DIST(AQ$30,economics!$AK$2:$AK$167,economics!$AJ$2:$AJ$167,TRUE))*economics!$AM$2:$AM$167))/(SUMPRODUCT((economics!$AG$2:$AG$167=$B36)*(economics!$D$2:$D$167="process")*economics!$AI$2:$AI$167*(_xlfn.NORM.DIST(AQ$3,economics!$AK$2:$AK$167,economics!$AJ$2:$AJ$167,TRUE)-_xlfn.NORM.DIST(AQ$30,economics!$AK$2:$AK$167,economics!$AJ$2:$AJ$167,TRUE)))),"")</f>
        <v/>
      </c>
      <c r="AR36" t="str">
        <f t="array" ref="AR36">IFERROR((SUMPRODUCT((economics!$AG$2:$AG$167=$B36)*(economics!$D$2:$D$167="process")*economics!$AI$2:$AI$167*(_xlfn.NORM.DIST(AR$3,economics!$AK$2:$AK$167,economics!$AJ$2:$AJ$167,TRUE)-_xlfn.NORM.DIST(AR$30,economics!$AK$2:$AK$167,economics!$AJ$2:$AJ$167,TRUE))*economics!$AM$2:$AM$167))/(SUMPRODUCT((economics!$AG$2:$AG$167=$B36)*(economics!$D$2:$D$167="process")*economics!$AI$2:$AI$167*(_xlfn.NORM.DIST(AR$3,economics!$AK$2:$AK$167,economics!$AJ$2:$AJ$167,TRUE)-_xlfn.NORM.DIST(AR$30,economics!$AK$2:$AK$167,economics!$AJ$2:$AJ$167,TRUE)))),"")</f>
        <v/>
      </c>
      <c r="AS36" t="str">
        <f t="array" ref="AS36">IFERROR((SUMPRODUCT((economics!$AG$2:$AG$167=$B36)*(economics!$D$2:$D$167="process")*economics!$AI$2:$AI$167*(_xlfn.NORM.DIST(AS$3,economics!$AK$2:$AK$167,economics!$AJ$2:$AJ$167,TRUE)-_xlfn.NORM.DIST(AS$30,economics!$AK$2:$AK$167,economics!$AJ$2:$AJ$167,TRUE))*economics!$AM$2:$AM$167))/(SUMPRODUCT((economics!$AG$2:$AG$167=$B36)*(economics!$D$2:$D$167="process")*economics!$AI$2:$AI$167*(_xlfn.NORM.DIST(AS$3,economics!$AK$2:$AK$167,economics!$AJ$2:$AJ$167,TRUE)-_xlfn.NORM.DIST(AS$30,economics!$AK$2:$AK$167,economics!$AJ$2:$AJ$167,TRUE)))),"")</f>
        <v/>
      </c>
      <c r="AT36" t="str">
        <f t="array" ref="AT36">IFERROR((SUMPRODUCT((economics!$AG$2:$AG$167=$B36)*(economics!$D$2:$D$167="process")*economics!$AI$2:$AI$167*(_xlfn.NORM.DIST(AT$3,economics!$AK$2:$AK$167,economics!$AJ$2:$AJ$167,TRUE)-_xlfn.NORM.DIST(AT$30,economics!$AK$2:$AK$167,economics!$AJ$2:$AJ$167,TRUE))*economics!$AM$2:$AM$167))/(SUMPRODUCT((economics!$AG$2:$AG$167=$B36)*(economics!$D$2:$D$167="process")*economics!$AI$2:$AI$167*(_xlfn.NORM.DIST(AT$3,economics!$AK$2:$AK$167,economics!$AJ$2:$AJ$167,TRUE)-_xlfn.NORM.DIST(AT$30,economics!$AK$2:$AK$167,economics!$AJ$2:$AJ$167,TRUE)))),"")</f>
        <v/>
      </c>
      <c r="AU36" t="str">
        <f t="array" ref="AU36">IFERROR((SUMPRODUCT((economics!$AG$2:$AG$167=$B36)*(economics!$D$2:$D$167="process")*economics!$AI$2:$AI$167*(_xlfn.NORM.DIST(AU$3,economics!$AK$2:$AK$167,economics!$AJ$2:$AJ$167,TRUE)-_xlfn.NORM.DIST(AU$30,economics!$AK$2:$AK$167,economics!$AJ$2:$AJ$167,TRUE))*economics!$AM$2:$AM$167))/(SUMPRODUCT((economics!$AG$2:$AG$167=$B36)*(economics!$D$2:$D$167="process")*economics!$AI$2:$AI$167*(_xlfn.NORM.DIST(AU$3,economics!$AK$2:$AK$167,economics!$AJ$2:$AJ$167,TRUE)-_xlfn.NORM.DIST(AU$30,economics!$AK$2:$AK$167,economics!$AJ$2:$AJ$167,TRUE)))),"")</f>
        <v/>
      </c>
      <c r="AV36" t="str">
        <f t="array" ref="AV36">IFERROR((SUMPRODUCT((economics!$AG$2:$AG$167=$B36)*(economics!$D$2:$D$167="process")*economics!$AI$2:$AI$167*(_xlfn.NORM.DIST(AV$3,economics!$AK$2:$AK$167,economics!$AJ$2:$AJ$167,TRUE)-_xlfn.NORM.DIST(AV$30,economics!$AK$2:$AK$167,economics!$AJ$2:$AJ$167,TRUE))*economics!$AM$2:$AM$167))/(SUMPRODUCT((economics!$AG$2:$AG$167=$B36)*(economics!$D$2:$D$167="process")*economics!$AI$2:$AI$167*(_xlfn.NORM.DIST(AV$3,economics!$AK$2:$AK$167,economics!$AJ$2:$AJ$167,TRUE)-_xlfn.NORM.DIST(AV$30,economics!$AK$2:$AK$167,economics!$AJ$2:$AJ$167,TRUE)))),"")</f>
        <v/>
      </c>
      <c r="AW36" t="str">
        <f t="array" ref="AW36">IFERROR((SUMPRODUCT((economics!$AG$2:$AG$167=$B36)*(economics!$D$2:$D$167="process")*economics!$AI$2:$AI$167*(_xlfn.NORM.DIST(AW$3,economics!$AK$2:$AK$167,economics!$AJ$2:$AJ$167,TRUE)-_xlfn.NORM.DIST(AW$30,economics!$AK$2:$AK$167,economics!$AJ$2:$AJ$167,TRUE))*economics!$AM$2:$AM$167))/(SUMPRODUCT((economics!$AG$2:$AG$167=$B36)*(economics!$D$2:$D$167="process")*economics!$AI$2:$AI$167*(_xlfn.NORM.DIST(AW$3,economics!$AK$2:$AK$167,economics!$AJ$2:$AJ$167,TRUE)-_xlfn.NORM.DIST(AW$30,economics!$AK$2:$AK$167,economics!$AJ$2:$AJ$167,TRUE)))),"")</f>
        <v/>
      </c>
      <c r="AX36" t="str">
        <f t="array" ref="AX36">IFERROR((SUMPRODUCT((economics!$AG$2:$AG$167=$B36)*(economics!$D$2:$D$167="process")*economics!$AI$2:$AI$167*(_xlfn.NORM.DIST(AX$3,economics!$AK$2:$AK$167,economics!$AJ$2:$AJ$167,TRUE)-_xlfn.NORM.DIST(AX$30,economics!$AK$2:$AK$167,economics!$AJ$2:$AJ$167,TRUE))*economics!$AM$2:$AM$167))/(SUMPRODUCT((economics!$AG$2:$AG$167=$B36)*(economics!$D$2:$D$167="process")*economics!$AI$2:$AI$167*(_xlfn.NORM.DIST(AX$3,economics!$AK$2:$AK$167,economics!$AJ$2:$AJ$167,TRUE)-_xlfn.NORM.DIST(AX$30,economics!$AK$2:$AK$167,economics!$AJ$2:$AJ$167,TRUE)))),"")</f>
        <v/>
      </c>
      <c r="AY36" t="str">
        <f t="array" ref="AY36">IFERROR((SUMPRODUCT((economics!$AG$2:$AG$167=$B36)*(economics!$D$2:$D$167="process")*economics!$AI$2:$AI$167*(_xlfn.NORM.DIST(AY$3,economics!$AK$2:$AK$167,economics!$AJ$2:$AJ$167,TRUE)-_xlfn.NORM.DIST(AY$30,economics!$AK$2:$AK$167,economics!$AJ$2:$AJ$167,TRUE))*economics!$AM$2:$AM$167))/(SUMPRODUCT((economics!$AG$2:$AG$167=$B36)*(economics!$D$2:$D$167="process")*economics!$AI$2:$AI$167*(_xlfn.NORM.DIST(AY$3,economics!$AK$2:$AK$167,economics!$AJ$2:$AJ$167,TRUE)-_xlfn.NORM.DIST(AY$30,economics!$AK$2:$AK$167,economics!$AJ$2:$AJ$167,TRUE)))),"")</f>
        <v/>
      </c>
      <c r="AZ36" t="str">
        <f t="array" ref="AZ36">IFERROR((SUMPRODUCT((economics!$AG$2:$AG$167=$B36)*(economics!$D$2:$D$167="process")*economics!$AI$2:$AI$167*(_xlfn.NORM.DIST(AZ$3,economics!$AK$2:$AK$167,economics!$AJ$2:$AJ$167,TRUE)-_xlfn.NORM.DIST(AZ$30,economics!$AK$2:$AK$167,economics!$AJ$2:$AJ$167,TRUE))*economics!$AM$2:$AM$167))/(SUMPRODUCT((economics!$AG$2:$AG$167=$B36)*(economics!$D$2:$D$167="process")*economics!$AI$2:$AI$167*(_xlfn.NORM.DIST(AZ$3,economics!$AK$2:$AK$167,economics!$AJ$2:$AJ$167,TRUE)-_xlfn.NORM.DIST(AZ$30,economics!$AK$2:$AK$167,economics!$AJ$2:$AJ$167,TRUE)))),"")</f>
        <v/>
      </c>
      <c r="BA36" t="str">
        <f t="array" ref="BA36">IFERROR((SUMPRODUCT((economics!$AG$2:$AG$167=$B36)*(economics!$D$2:$D$167="process")*economics!$AI$2:$AI$167*(_xlfn.NORM.DIST(BA$3,economics!$AK$2:$AK$167,economics!$AJ$2:$AJ$167,TRUE)-_xlfn.NORM.DIST(BA$30,economics!$AK$2:$AK$167,economics!$AJ$2:$AJ$167,TRUE))*economics!$AM$2:$AM$167))/(SUMPRODUCT((economics!$AG$2:$AG$167=$B36)*(economics!$D$2:$D$167="process")*economics!$AI$2:$AI$167*(_xlfn.NORM.DIST(BA$3,economics!$AK$2:$AK$167,economics!$AJ$2:$AJ$167,TRUE)-_xlfn.NORM.DIST(BA$30,economics!$AK$2:$AK$167,economics!$AJ$2:$AJ$167,TRUE)))),"")</f>
        <v/>
      </c>
      <c r="BB36" t="str">
        <f t="array" ref="BB36">IFERROR((SUMPRODUCT((economics!$AG$2:$AG$167=$B36)*(economics!$D$2:$D$167="process")*economics!$AI$2:$AI$167*(_xlfn.NORM.DIST(BB$3,economics!$AK$2:$AK$167,economics!$AJ$2:$AJ$167,TRUE)-_xlfn.NORM.DIST(BB$30,economics!$AK$2:$AK$167,economics!$AJ$2:$AJ$167,TRUE))*economics!$AM$2:$AM$167))/(SUMPRODUCT((economics!$AG$2:$AG$167=$B36)*(economics!$D$2:$D$167="process")*economics!$AI$2:$AI$167*(_xlfn.NORM.DIST(BB$3,economics!$AK$2:$AK$167,economics!$AJ$2:$AJ$167,TRUE)-_xlfn.NORM.DIST(BB$30,economics!$AK$2:$AK$167,economics!$AJ$2:$AJ$167,TRUE)))),"")</f>
        <v/>
      </c>
      <c r="BC36" t="str">
        <f t="array" ref="BC36">IFERROR((SUMPRODUCT((economics!$AG$2:$AG$167=$B36)*(economics!$D$2:$D$167="process")*economics!$AI$2:$AI$167*(_xlfn.NORM.DIST(BC$3,economics!$AK$2:$AK$167,economics!$AJ$2:$AJ$167,TRUE)-_xlfn.NORM.DIST(BC$30,economics!$AK$2:$AK$167,economics!$AJ$2:$AJ$167,TRUE))*economics!$AM$2:$AM$167))/(SUMPRODUCT((economics!$AG$2:$AG$167=$B36)*(economics!$D$2:$D$167="process")*economics!$AI$2:$AI$167*(_xlfn.NORM.DIST(BC$3,economics!$AK$2:$AK$167,economics!$AJ$2:$AJ$167,TRUE)-_xlfn.NORM.DIST(BC$30,economics!$AK$2:$AK$167,economics!$AJ$2:$AJ$167,TRUE)))),"")</f>
        <v/>
      </c>
      <c r="BD36" t="str">
        <f t="array" ref="BD36">IFERROR((SUMPRODUCT((economics!$AG$2:$AG$167=$B36)*(economics!$D$2:$D$167="process")*economics!$AI$2:$AI$167*(_xlfn.NORM.DIST(BD$3,economics!$AK$2:$AK$167,economics!$AJ$2:$AJ$167,TRUE)-_xlfn.NORM.DIST(BD$30,economics!$AK$2:$AK$167,economics!$AJ$2:$AJ$167,TRUE))*economics!$AM$2:$AM$167))/(SUMPRODUCT((economics!$AG$2:$AG$167=$B36)*(economics!$D$2:$D$167="process")*economics!$AI$2:$AI$167*(_xlfn.NORM.DIST(BD$3,economics!$AK$2:$AK$167,economics!$AJ$2:$AJ$167,TRUE)-_xlfn.NORM.DIST(BD$30,economics!$AK$2:$AK$167,economics!$AJ$2:$AJ$167,TRUE)))),"")</f>
        <v/>
      </c>
      <c r="BE36" t="str">
        <f t="array" ref="BE36">IFERROR((SUMPRODUCT((economics!$AG$2:$AG$167=$B36)*(economics!$D$2:$D$167="process")*economics!$AI$2:$AI$167*(_xlfn.NORM.DIST(BE$3,economics!$AK$2:$AK$167,economics!$AJ$2:$AJ$167,TRUE)-_xlfn.NORM.DIST(BE$30,economics!$AK$2:$AK$167,economics!$AJ$2:$AJ$167,TRUE))*economics!$AM$2:$AM$167))/(SUMPRODUCT((economics!$AG$2:$AG$167=$B36)*(economics!$D$2:$D$167="process")*economics!$AI$2:$AI$167*(_xlfn.NORM.DIST(BE$3,economics!$AK$2:$AK$167,economics!$AJ$2:$AJ$167,TRUE)-_xlfn.NORM.DIST(BE$30,economics!$AK$2:$AK$167,economics!$AJ$2:$AJ$167,TRUE)))),"")</f>
        <v/>
      </c>
      <c r="BF36" t="str">
        <f t="array" ref="BF36">IFERROR((SUMPRODUCT((economics!$AG$2:$AG$167=$B36)*(economics!$D$2:$D$167="process")*economics!$AI$2:$AI$167*(_xlfn.NORM.DIST(BF$3,economics!$AK$2:$AK$167,economics!$AJ$2:$AJ$167,TRUE)-_xlfn.NORM.DIST(BF$30,economics!$AK$2:$AK$167,economics!$AJ$2:$AJ$167,TRUE))*economics!$AM$2:$AM$167))/(SUMPRODUCT((economics!$AG$2:$AG$167=$B36)*(economics!$D$2:$D$167="process")*economics!$AI$2:$AI$167*(_xlfn.NORM.DIST(BF$3,economics!$AK$2:$AK$167,economics!$AJ$2:$AJ$167,TRUE)-_xlfn.NORM.DIST(BF$30,economics!$AK$2:$AK$167,economics!$AJ$2:$AJ$167,TRUE)))),"")</f>
        <v/>
      </c>
      <c r="BG36" t="str">
        <f t="array" ref="BG36">IFERROR((SUMPRODUCT((economics!$AG$2:$AG$167=$B36)*(economics!$D$2:$D$167="process")*economics!$AI$2:$AI$167*(_xlfn.NORM.DIST(BG$3,economics!$AK$2:$AK$167,economics!$AJ$2:$AJ$167,TRUE)-_xlfn.NORM.DIST(BG$30,economics!$AK$2:$AK$167,economics!$AJ$2:$AJ$167,TRUE))*economics!$AM$2:$AM$167))/(SUMPRODUCT((economics!$AG$2:$AG$167=$B36)*(economics!$D$2:$D$167="process")*economics!$AI$2:$AI$167*(_xlfn.NORM.DIST(BG$3,economics!$AK$2:$AK$167,economics!$AJ$2:$AJ$167,TRUE)-_xlfn.NORM.DIST(BG$30,economics!$AK$2:$AK$167,economics!$AJ$2:$AJ$167,TRUE)))),"")</f>
        <v/>
      </c>
      <c r="BH36" t="str">
        <f t="array" ref="BH36">IFERROR((SUMPRODUCT((economics!$AG$2:$AG$167=$B36)*(economics!$D$2:$D$167="process")*economics!$AI$2:$AI$167*(_xlfn.NORM.DIST(BH$3,economics!$AK$2:$AK$167,economics!$AJ$2:$AJ$167,TRUE)-_xlfn.NORM.DIST(BH$30,economics!$AK$2:$AK$167,economics!$AJ$2:$AJ$167,TRUE))*economics!$AM$2:$AM$167))/(SUMPRODUCT((economics!$AG$2:$AG$167=$B36)*(economics!$D$2:$D$167="process")*economics!$AI$2:$AI$167*(_xlfn.NORM.DIST(BH$3,economics!$AK$2:$AK$167,economics!$AJ$2:$AJ$167,TRUE)-_xlfn.NORM.DIST(BH$30,economics!$AK$2:$AK$167,economics!$AJ$2:$AJ$167,TRUE)))),"")</f>
        <v/>
      </c>
      <c r="BI36" t="str">
        <f t="array" ref="BI36">IFERROR((SUMPRODUCT((economics!$AG$2:$AG$167=$B36)*(economics!$D$2:$D$167="process")*economics!$AI$2:$AI$167*(_xlfn.NORM.DIST(BI$3,economics!$AK$2:$AK$167,economics!$AJ$2:$AJ$167,TRUE)-_xlfn.NORM.DIST(BI$30,economics!$AK$2:$AK$167,economics!$AJ$2:$AJ$167,TRUE))*economics!$AM$2:$AM$167))/(SUMPRODUCT((economics!$AG$2:$AG$167=$B36)*(economics!$D$2:$D$167="process")*economics!$AI$2:$AI$167*(_xlfn.NORM.DIST(BI$3,economics!$AK$2:$AK$167,economics!$AJ$2:$AJ$167,TRUE)-_xlfn.NORM.DIST(BI$30,economics!$AK$2:$AK$167,economics!$AJ$2:$AJ$167,TRUE)))),"")</f>
        <v/>
      </c>
      <c r="BJ36" t="str">
        <f t="array" ref="BJ36">IFERROR((SUMPRODUCT((economics!$AG$2:$AG$167=$B36)*(economics!$D$2:$D$167="process")*economics!$AI$2:$AI$167*(_xlfn.NORM.DIST(BJ$3,economics!$AK$2:$AK$167,economics!$AJ$2:$AJ$167,TRUE)-_xlfn.NORM.DIST(BJ$30,economics!$AK$2:$AK$167,economics!$AJ$2:$AJ$167,TRUE))*economics!$AM$2:$AM$167))/(SUMPRODUCT((economics!$AG$2:$AG$167=$B36)*(economics!$D$2:$D$167="process")*economics!$AI$2:$AI$167*(_xlfn.NORM.DIST(BJ$3,economics!$AK$2:$AK$167,economics!$AJ$2:$AJ$167,TRUE)-_xlfn.NORM.DIST(BJ$30,economics!$AK$2:$AK$167,economics!$AJ$2:$AJ$167,TRUE)))),"")</f>
        <v/>
      </c>
      <c r="BK36" t="str">
        <f t="array" ref="BK36">IFERROR((SUMPRODUCT((economics!$AG$2:$AG$167=$B36)*(economics!$D$2:$D$167="process")*economics!$AI$2:$AI$167*(_xlfn.NORM.DIST(BK$3,economics!$AK$2:$AK$167,economics!$AJ$2:$AJ$167,TRUE)-_xlfn.NORM.DIST(BK$30,economics!$AK$2:$AK$167,economics!$AJ$2:$AJ$167,TRUE))*economics!$AM$2:$AM$167))/(SUMPRODUCT((economics!$AG$2:$AG$167=$B36)*(economics!$D$2:$D$167="process")*economics!$AI$2:$AI$167*(_xlfn.NORM.DIST(BK$3,economics!$AK$2:$AK$167,economics!$AJ$2:$AJ$167,TRUE)-_xlfn.NORM.DIST(BK$30,economics!$AK$2:$AK$167,economics!$AJ$2:$AJ$167,TRUE)))),"")</f>
        <v/>
      </c>
      <c r="BL36" t="str">
        <f t="array" ref="BL36">IFERROR((SUMPRODUCT((economics!$AG$2:$AG$167=$B36)*(economics!$D$2:$D$167="process")*economics!$AI$2:$AI$167*(_xlfn.NORM.DIST(BL$3,economics!$AK$2:$AK$167,economics!$AJ$2:$AJ$167,TRUE)-_xlfn.NORM.DIST(BL$30,economics!$AK$2:$AK$167,economics!$AJ$2:$AJ$167,TRUE))*economics!$AM$2:$AM$167))/(SUMPRODUCT((economics!$AG$2:$AG$167=$B36)*(economics!$D$2:$D$167="process")*economics!$AI$2:$AI$167*(_xlfn.NORM.DIST(BL$3,economics!$AK$2:$AK$167,economics!$AJ$2:$AJ$167,TRUE)-_xlfn.NORM.DIST(BL$30,economics!$AK$2:$AK$167,economics!$AJ$2:$AJ$167,TRUE)))),"")</f>
        <v/>
      </c>
      <c r="BM36" t="str">
        <f t="array" ref="BM36">IFERROR((SUMPRODUCT((economics!$AG$2:$AG$167=$B36)*(economics!$D$2:$D$167="process")*economics!$AI$2:$AI$167*(_xlfn.NORM.DIST(BM$3,economics!$AK$2:$AK$167,economics!$AJ$2:$AJ$167,TRUE)-_xlfn.NORM.DIST(BM$30,economics!$AK$2:$AK$167,economics!$AJ$2:$AJ$167,TRUE))*economics!$AM$2:$AM$167))/(SUMPRODUCT((economics!$AG$2:$AG$167=$B36)*(economics!$D$2:$D$167="process")*economics!$AI$2:$AI$167*(_xlfn.NORM.DIST(BM$3,economics!$AK$2:$AK$167,economics!$AJ$2:$AJ$167,TRUE)-_xlfn.NORM.DIST(BM$30,economics!$AK$2:$AK$167,economics!$AJ$2:$AJ$167,TRUE)))),"")</f>
        <v/>
      </c>
      <c r="BN36" t="str">
        <f t="array" ref="BN36">IFERROR((SUMPRODUCT((economics!$AG$2:$AG$167=$B36)*(economics!$D$2:$D$167="process")*economics!$AI$2:$AI$167*(_xlfn.NORM.DIST(BN$3,economics!$AK$2:$AK$167,economics!$AJ$2:$AJ$167,TRUE)-_xlfn.NORM.DIST(BN$30,economics!$AK$2:$AK$167,economics!$AJ$2:$AJ$167,TRUE))*economics!$AM$2:$AM$167))/(SUMPRODUCT((economics!$AG$2:$AG$167=$B36)*(economics!$D$2:$D$167="process")*economics!$AI$2:$AI$167*(_xlfn.NORM.DIST(BN$3,economics!$AK$2:$AK$167,economics!$AJ$2:$AJ$167,TRUE)-_xlfn.NORM.DIST(BN$30,economics!$AK$2:$AK$167,economics!$AJ$2:$AJ$167,TRUE)))),"")</f>
        <v/>
      </c>
      <c r="BO36" t="str">
        <f t="array" ref="BO36">IFERROR((SUMPRODUCT((economics!$AG$2:$AG$167=$B36)*(economics!$D$2:$D$167="process")*economics!$AI$2:$AI$167*(_xlfn.NORM.DIST(BO$3,economics!$AK$2:$AK$167,economics!$AJ$2:$AJ$167,TRUE)-_xlfn.NORM.DIST(BO$30,economics!$AK$2:$AK$167,economics!$AJ$2:$AJ$167,TRUE))*economics!$AM$2:$AM$167))/(SUMPRODUCT((economics!$AG$2:$AG$167=$B36)*(economics!$D$2:$D$167="process")*economics!$AI$2:$AI$167*(_xlfn.NORM.DIST(BO$3,economics!$AK$2:$AK$167,economics!$AJ$2:$AJ$167,TRUE)-_xlfn.NORM.DIST(BO$30,economics!$AK$2:$AK$167,economics!$AJ$2:$AJ$167,TRUE)))),"")</f>
        <v/>
      </c>
      <c r="BP36" t="str">
        <f t="array" ref="BP36">IFERROR((SUMPRODUCT((economics!$AG$2:$AG$167=$B36)*(economics!$D$2:$D$167="process")*economics!$AI$2:$AI$167*(_xlfn.NORM.DIST(BP$3,economics!$AK$2:$AK$167,economics!$AJ$2:$AJ$167,TRUE)-_xlfn.NORM.DIST(BP$30,economics!$AK$2:$AK$167,economics!$AJ$2:$AJ$167,TRUE))*economics!$AM$2:$AM$167))/(SUMPRODUCT((economics!$AG$2:$AG$167=$B36)*(economics!$D$2:$D$167="process")*economics!$AI$2:$AI$167*(_xlfn.NORM.DIST(BP$3,economics!$AK$2:$AK$167,economics!$AJ$2:$AJ$167,TRUE)-_xlfn.NORM.DIST(BP$30,economics!$AK$2:$AK$167,economics!$AJ$2:$AJ$167,TRUE)))),"")</f>
        <v/>
      </c>
      <c r="BQ36" t="str">
        <f t="array" ref="BQ36">IFERROR((SUMPRODUCT((economics!$AG$2:$AG$167=$B36)*(economics!$D$2:$D$167="process")*economics!$AI$2:$AI$167*(_xlfn.NORM.DIST(BQ$3,economics!$AK$2:$AK$167,economics!$AJ$2:$AJ$167,TRUE)-_xlfn.NORM.DIST(BQ$30,economics!$AK$2:$AK$167,economics!$AJ$2:$AJ$167,TRUE))*economics!$AM$2:$AM$167))/(SUMPRODUCT((economics!$AG$2:$AG$167=$B36)*(economics!$D$2:$D$167="process")*economics!$AI$2:$AI$167*(_xlfn.NORM.DIST(BQ$3,economics!$AK$2:$AK$167,economics!$AJ$2:$AJ$167,TRUE)-_xlfn.NORM.DIST(BQ$30,economics!$AK$2:$AK$167,economics!$AJ$2:$AJ$167,TRUE)))),"")</f>
        <v/>
      </c>
      <c r="BR36" t="str">
        <f t="array" ref="BR36">IFERROR((SUMPRODUCT((economics!$AG$2:$AG$167=$B36)*(economics!$D$2:$D$167="process")*economics!$AI$2:$AI$167*(_xlfn.NORM.DIST(BR$3,economics!$AK$2:$AK$167,economics!$AJ$2:$AJ$167,TRUE)-_xlfn.NORM.DIST(BR$30,economics!$AK$2:$AK$167,economics!$AJ$2:$AJ$167,TRUE))*economics!$AM$2:$AM$167))/(SUMPRODUCT((economics!$AG$2:$AG$167=$B36)*(economics!$D$2:$D$167="process")*economics!$AI$2:$AI$167*(_xlfn.NORM.DIST(BR$3,economics!$AK$2:$AK$167,economics!$AJ$2:$AJ$167,TRUE)-_xlfn.NORM.DIST(BR$30,economics!$AK$2:$AK$167,economics!$AJ$2:$AJ$167,TRUE)))),"")</f>
        <v/>
      </c>
      <c r="BS36" t="str">
        <f t="array" ref="BS36">IFERROR((SUMPRODUCT((economics!$AG$2:$AG$167=$B36)*(economics!$D$2:$D$167="process")*economics!$AI$2:$AI$167*(_xlfn.NORM.DIST(BS$3,economics!$AK$2:$AK$167,economics!$AJ$2:$AJ$167,TRUE)-_xlfn.NORM.DIST(BS$30,economics!$AK$2:$AK$167,economics!$AJ$2:$AJ$167,TRUE))*economics!$AM$2:$AM$167))/(SUMPRODUCT((economics!$AG$2:$AG$167=$B36)*(economics!$D$2:$D$167="process")*economics!$AI$2:$AI$167*(_xlfn.NORM.DIST(BS$3,economics!$AK$2:$AK$167,economics!$AJ$2:$AJ$167,TRUE)-_xlfn.NORM.DIST(BS$30,economics!$AK$2:$AK$167,economics!$AJ$2:$AJ$167,TRUE)))),"")</f>
        <v/>
      </c>
      <c r="BT36" t="str">
        <f t="array" ref="BT36">IFERROR((SUMPRODUCT((economics!$AG$2:$AG$167=$B36)*(economics!$D$2:$D$167="process")*economics!$AI$2:$AI$167*(_xlfn.NORM.DIST(BT$3,economics!$AK$2:$AK$167,economics!$AJ$2:$AJ$167,TRUE)-_xlfn.NORM.DIST(BT$30,economics!$AK$2:$AK$167,economics!$AJ$2:$AJ$167,TRUE))*economics!$AM$2:$AM$167))/(SUMPRODUCT((economics!$AG$2:$AG$167=$B36)*(economics!$D$2:$D$167="process")*economics!$AI$2:$AI$167*(_xlfn.NORM.DIST(BT$3,economics!$AK$2:$AK$167,economics!$AJ$2:$AJ$167,TRUE)-_xlfn.NORM.DIST(BT$30,economics!$AK$2:$AK$167,economics!$AJ$2:$AJ$167,TRUE)))),"")</f>
        <v/>
      </c>
      <c r="BU36" t="str">
        <f t="array" ref="BU36">IFERROR((SUMPRODUCT((economics!$AG$2:$AG$167=$B36)*(economics!$D$2:$D$167="process")*economics!$AI$2:$AI$167*(_xlfn.NORM.DIST(BU$3,economics!$AK$2:$AK$167,economics!$AJ$2:$AJ$167,TRUE)-_xlfn.NORM.DIST(BU$30,economics!$AK$2:$AK$167,economics!$AJ$2:$AJ$167,TRUE))*economics!$AM$2:$AM$167))/(SUMPRODUCT((economics!$AG$2:$AG$167=$B36)*(economics!$D$2:$D$167="process")*economics!$AI$2:$AI$167*(_xlfn.NORM.DIST(BU$3,economics!$AK$2:$AK$167,economics!$AJ$2:$AJ$167,TRUE)-_xlfn.NORM.DIST(BU$30,economics!$AK$2:$AK$167,economics!$AJ$2:$AJ$167,TRUE)))),"")</f>
        <v/>
      </c>
      <c r="BV36" t="str">
        <f t="array" ref="BV36">IFERROR((SUMPRODUCT((economics!$AG$2:$AG$167=$B36)*(economics!$D$2:$D$167="process")*economics!$AI$2:$AI$167*(_xlfn.NORM.DIST(BV$3,economics!$AK$2:$AK$167,economics!$AJ$2:$AJ$167,TRUE)-_xlfn.NORM.DIST(BV$30,economics!$AK$2:$AK$167,economics!$AJ$2:$AJ$167,TRUE))*economics!$AM$2:$AM$167))/(SUMPRODUCT((economics!$AG$2:$AG$167=$B36)*(economics!$D$2:$D$167="process")*economics!$AI$2:$AI$167*(_xlfn.NORM.DIST(BV$3,economics!$AK$2:$AK$167,economics!$AJ$2:$AJ$167,TRUE)-_xlfn.NORM.DIST(BV$30,economics!$AK$2:$AK$167,economics!$AJ$2:$AJ$167,TRUE)))),"")</f>
        <v/>
      </c>
      <c r="BW36" t="str">
        <f t="array" ref="BW36">IFERROR((SUMPRODUCT((economics!$AG$2:$AG$167=$B36)*(economics!$D$2:$D$167="process")*economics!$AI$2:$AI$167*(_xlfn.NORM.DIST(BW$3,economics!$AK$2:$AK$167,economics!$AJ$2:$AJ$167,TRUE)-_xlfn.NORM.DIST(BW$30,economics!$AK$2:$AK$167,economics!$AJ$2:$AJ$167,TRUE))*economics!$AM$2:$AM$167))/(SUMPRODUCT((economics!$AG$2:$AG$167=$B36)*(economics!$D$2:$D$167="process")*economics!$AI$2:$AI$167*(_xlfn.NORM.DIST(BW$3,economics!$AK$2:$AK$167,economics!$AJ$2:$AJ$167,TRUE)-_xlfn.NORM.DIST(BW$30,economics!$AK$2:$AK$167,economics!$AJ$2:$AJ$167,TRUE)))),"")</f>
        <v/>
      </c>
      <c r="BX36" t="str">
        <f t="array" ref="BX36">IFERROR((SUMPRODUCT((economics!$AG$2:$AG$167=$B36)*(economics!$D$2:$D$167="process")*economics!$AI$2:$AI$167*(_xlfn.NORM.DIST(BX$3,economics!$AK$2:$AK$167,economics!$AJ$2:$AJ$167,TRUE)-_xlfn.NORM.DIST(BX$30,economics!$AK$2:$AK$167,economics!$AJ$2:$AJ$167,TRUE))*economics!$AM$2:$AM$167))/(SUMPRODUCT((economics!$AG$2:$AG$167=$B36)*(economics!$D$2:$D$167="process")*economics!$AI$2:$AI$167*(_xlfn.NORM.DIST(BX$3,economics!$AK$2:$AK$167,economics!$AJ$2:$AJ$167,TRUE)-_xlfn.NORM.DIST(BX$30,economics!$AK$2:$AK$167,economics!$AJ$2:$AJ$167,TRUE)))),"")</f>
        <v/>
      </c>
      <c r="BY36" t="str">
        <f t="array" ref="BY36">IFERROR((SUMPRODUCT((economics!$AG$2:$AG$167=$B36)*(economics!$D$2:$D$167="process")*economics!$AI$2:$AI$167*(_xlfn.NORM.DIST(BY$3,economics!$AK$2:$AK$167,economics!$AJ$2:$AJ$167,TRUE)-_xlfn.NORM.DIST(BY$30,economics!$AK$2:$AK$167,economics!$AJ$2:$AJ$167,TRUE))*economics!$AM$2:$AM$167))/(SUMPRODUCT((economics!$AG$2:$AG$167=$B36)*(economics!$D$2:$D$167="process")*economics!$AI$2:$AI$167*(_xlfn.NORM.DIST(BY$3,economics!$AK$2:$AK$167,economics!$AJ$2:$AJ$167,TRUE)-_xlfn.NORM.DIST(BY$30,economics!$AK$2:$AK$167,economics!$AJ$2:$AJ$167,TRUE)))),"")</f>
        <v/>
      </c>
      <c r="BZ36" t="str">
        <f t="array" ref="BZ36">IFERROR((SUMPRODUCT((economics!$AG$2:$AG$167=$B36)*(economics!$D$2:$D$167="process")*economics!$AI$2:$AI$167*(_xlfn.NORM.DIST(BZ$3,economics!$AK$2:$AK$167,economics!$AJ$2:$AJ$167,TRUE)-_xlfn.NORM.DIST(BZ$30,economics!$AK$2:$AK$167,economics!$AJ$2:$AJ$167,TRUE))*economics!$AM$2:$AM$167))/(SUMPRODUCT((economics!$AG$2:$AG$167=$B36)*(economics!$D$2:$D$167="process")*economics!$AI$2:$AI$167*(_xlfn.NORM.DIST(BZ$3,economics!$AK$2:$AK$167,economics!$AJ$2:$AJ$167,TRUE)-_xlfn.NORM.DIST(BZ$30,economics!$AK$2:$AK$167,economics!$AJ$2:$AJ$167,TRUE)))),"")</f>
        <v/>
      </c>
      <c r="CA36" t="str">
        <f t="array" ref="CA36">IFERROR((SUMPRODUCT((economics!$AG$2:$AG$167=$B36)*(economics!$D$2:$D$167="process")*economics!$AI$2:$AI$167*(_xlfn.NORM.DIST(CA$3,economics!$AK$2:$AK$167,economics!$AJ$2:$AJ$167,TRUE)-_xlfn.NORM.DIST(CA$30,economics!$AK$2:$AK$167,economics!$AJ$2:$AJ$167,TRUE))*economics!$AM$2:$AM$167))/(SUMPRODUCT((economics!$AG$2:$AG$167=$B36)*(economics!$D$2:$D$167="process")*economics!$AI$2:$AI$167*(_xlfn.NORM.DIST(CA$3,economics!$AK$2:$AK$167,economics!$AJ$2:$AJ$167,TRUE)-_xlfn.NORM.DIST(CA$30,economics!$AK$2:$AK$167,economics!$AJ$2:$AJ$167,TRUE)))),"")</f>
        <v/>
      </c>
      <c r="CB36" t="str">
        <f t="array" ref="CB36">IFERROR((SUMPRODUCT((economics!$AG$2:$AG$167=$B36)*(economics!$D$2:$D$167="process")*economics!$AI$2:$AI$167*(_xlfn.NORM.DIST(CB$3,economics!$AK$2:$AK$167,economics!$AJ$2:$AJ$167,TRUE)-_xlfn.NORM.DIST(CB$30,economics!$AK$2:$AK$167,economics!$AJ$2:$AJ$167,TRUE))*economics!$AM$2:$AM$167))/(SUMPRODUCT((economics!$AG$2:$AG$167=$B36)*(economics!$D$2:$D$167="process")*economics!$AI$2:$AI$167*(_xlfn.NORM.DIST(CB$3,economics!$AK$2:$AK$167,economics!$AJ$2:$AJ$167,TRUE)-_xlfn.NORM.DIST(CB$30,economics!$AK$2:$AK$167,economics!$AJ$2:$AJ$167,TRUE)))),"")</f>
        <v/>
      </c>
      <c r="CC36" t="str">
        <f t="array" ref="CC36">IFERROR((SUMPRODUCT((economics!$AG$2:$AG$167=$B36)*(economics!$D$2:$D$167="process")*economics!$AI$2:$AI$167*(_xlfn.NORM.DIST(CC$3,economics!$AK$2:$AK$167,economics!$AJ$2:$AJ$167,TRUE)-_xlfn.NORM.DIST(CC$30,economics!$AK$2:$AK$167,economics!$AJ$2:$AJ$167,TRUE))*economics!$AM$2:$AM$167))/(SUMPRODUCT((economics!$AG$2:$AG$167=$B36)*(economics!$D$2:$D$167="process")*economics!$AI$2:$AI$167*(_xlfn.NORM.DIST(CC$3,economics!$AK$2:$AK$167,economics!$AJ$2:$AJ$167,TRUE)-_xlfn.NORM.DIST(CC$30,economics!$AK$2:$AK$167,economics!$AJ$2:$AJ$167,TRUE)))),"")</f>
        <v/>
      </c>
      <c r="CD36" t="str">
        <f t="array" ref="CD36">IFERROR((SUMPRODUCT((economics!$AG$2:$AG$167=$B36)*(economics!$D$2:$D$167="process")*economics!$AI$2:$AI$167*(_xlfn.NORM.DIST(CD$3,economics!$AK$2:$AK$167,economics!$AJ$2:$AJ$167,TRUE)-_xlfn.NORM.DIST(CD$30,economics!$AK$2:$AK$167,economics!$AJ$2:$AJ$167,TRUE))*economics!$AM$2:$AM$167))/(SUMPRODUCT((economics!$AG$2:$AG$167=$B36)*(economics!$D$2:$D$167="process")*economics!$AI$2:$AI$167*(_xlfn.NORM.DIST(CD$3,economics!$AK$2:$AK$167,economics!$AJ$2:$AJ$167,TRUE)-_xlfn.NORM.DIST(CD$30,economics!$AK$2:$AK$167,economics!$AJ$2:$AJ$167,TRUE)))),"")</f>
        <v/>
      </c>
      <c r="CE36" t="str">
        <f t="array" ref="CE36">IFERROR((SUMPRODUCT((economics!$AG$2:$AG$167=$B36)*(economics!$D$2:$D$167="process")*economics!$AI$2:$AI$167*(_xlfn.NORM.DIST(CE$3,economics!$AK$2:$AK$167,economics!$AJ$2:$AJ$167,TRUE)-_xlfn.NORM.DIST(CE$30,economics!$AK$2:$AK$167,economics!$AJ$2:$AJ$167,TRUE))*economics!$AM$2:$AM$167))/(SUMPRODUCT((economics!$AG$2:$AG$167=$B36)*(economics!$D$2:$D$167="process")*economics!$AI$2:$AI$167*(_xlfn.NORM.DIST(CE$3,economics!$AK$2:$AK$167,economics!$AJ$2:$AJ$167,TRUE)-_xlfn.NORM.DIST(CE$30,economics!$AK$2:$AK$167,economics!$AJ$2:$AJ$167,TRUE)))),"")</f>
        <v/>
      </c>
      <c r="CF36" t="str">
        <f t="array" ref="CF36">IFERROR((SUMPRODUCT((economics!$AG$2:$AG$167=$B36)*(economics!$D$2:$D$167="process")*economics!$AI$2:$AI$167*(_xlfn.NORM.DIST(CF$3,economics!$AK$2:$AK$167,economics!$AJ$2:$AJ$167,TRUE)-_xlfn.NORM.DIST(CF$30,economics!$AK$2:$AK$167,economics!$AJ$2:$AJ$167,TRUE))*economics!$AM$2:$AM$167))/(SUMPRODUCT((economics!$AG$2:$AG$167=$B36)*(economics!$D$2:$D$167="process")*economics!$AI$2:$AI$167*(_xlfn.NORM.DIST(CF$3,economics!$AK$2:$AK$167,economics!$AJ$2:$AJ$167,TRUE)-_xlfn.NORM.DIST(CF$30,economics!$AK$2:$AK$167,economics!$AJ$2:$AJ$167,TRUE)))),"")</f>
        <v/>
      </c>
      <c r="CG36" t="str">
        <f t="array" ref="CG36">IFERROR((SUMPRODUCT((economics!$AG$2:$AG$167=$B36)*(economics!$D$2:$D$167="process")*economics!$AI$2:$AI$167*(_xlfn.NORM.DIST(CG$3,economics!$AK$2:$AK$167,economics!$AJ$2:$AJ$167,TRUE)-_xlfn.NORM.DIST(CG$30,economics!$AK$2:$AK$167,economics!$AJ$2:$AJ$167,TRUE))*economics!$AM$2:$AM$167))/(SUMPRODUCT((economics!$AG$2:$AG$167=$B36)*(economics!$D$2:$D$167="process")*economics!$AI$2:$AI$167*(_xlfn.NORM.DIST(CG$3,economics!$AK$2:$AK$167,economics!$AJ$2:$AJ$167,TRUE)-_xlfn.NORM.DIST(CG$30,economics!$AK$2:$AK$167,economics!$AJ$2:$AJ$167,TRUE)))),"")</f>
        <v/>
      </c>
      <c r="CH36" t="str">
        <f t="array" ref="CH36">IFERROR((SUMPRODUCT((economics!$AG$2:$AG$167=$B36)*(economics!$D$2:$D$167="process")*economics!$AI$2:$AI$167*(_xlfn.NORM.DIST(CH$3,economics!$AK$2:$AK$167,economics!$AJ$2:$AJ$167,TRUE)-_xlfn.NORM.DIST(CH$30,economics!$AK$2:$AK$167,economics!$AJ$2:$AJ$167,TRUE))*economics!$AM$2:$AM$167))/(SUMPRODUCT((economics!$AG$2:$AG$167=$B36)*(economics!$D$2:$D$167="process")*economics!$AI$2:$AI$167*(_xlfn.NORM.DIST(CH$3,economics!$AK$2:$AK$167,economics!$AJ$2:$AJ$167,TRUE)-_xlfn.NORM.DIST(CH$30,economics!$AK$2:$AK$167,economics!$AJ$2:$AJ$167,TRUE)))),"")</f>
        <v/>
      </c>
    </row>
    <row r="37" spans="1:86" x14ac:dyDescent="0.35">
      <c r="A37" t="str">
        <f t="shared" si="0"/>
        <v>food beverage and tobacco 10T12</v>
      </c>
      <c r="B37" t="str">
        <f t="shared" si="0"/>
        <v>10T12</v>
      </c>
      <c r="E37" t="str">
        <f t="array" ref="E37">IFERROR((SUMPRODUCT((economics!$AG$2:$AG$167=$B37)*(economics!$D$2:$D$167="process")*economics!$AI$2:$AI$167*(_xlfn.NORM.DIST(E$3,economics!$AK$2:$AK$167,economics!$AJ$2:$AJ$167,TRUE)-_xlfn.NORM.DIST(E$30,economics!$AK$2:$AK$167,economics!$AJ$2:$AJ$167,TRUE))*economics!$AM$2:$AM$167))/(SUMPRODUCT((economics!$AG$2:$AG$167=$B37)*(economics!$D$2:$D$167="process")*economics!$AI$2:$AI$167*(_xlfn.NORM.DIST(E$3,economics!$AK$2:$AK$167,economics!$AJ$2:$AJ$167,TRUE)-_xlfn.NORM.DIST(E$30,economics!$AK$2:$AK$167,economics!$AJ$2:$AJ$167,TRUE)))),"")</f>
        <v/>
      </c>
      <c r="F37" t="str">
        <f t="array" ref="F37">IFERROR((SUMPRODUCT((economics!$AG$2:$AG$167=$B37)*(economics!$D$2:$D$167="process")*economics!$AI$2:$AI$167*(_xlfn.NORM.DIST(F$3,economics!$AK$2:$AK$167,economics!$AJ$2:$AJ$167,TRUE)-_xlfn.NORM.DIST(F$30,economics!$AK$2:$AK$167,economics!$AJ$2:$AJ$167,TRUE))*economics!$AM$2:$AM$167))/(SUMPRODUCT((economics!$AG$2:$AG$167=$B37)*(economics!$D$2:$D$167="process")*economics!$AI$2:$AI$167*(_xlfn.NORM.DIST(F$3,economics!$AK$2:$AK$167,economics!$AJ$2:$AJ$167,TRUE)-_xlfn.NORM.DIST(F$30,economics!$AK$2:$AK$167,economics!$AJ$2:$AJ$167,TRUE)))),"")</f>
        <v/>
      </c>
      <c r="G37" t="str">
        <f t="array" ref="G37">IFERROR((SUMPRODUCT((economics!$AG$2:$AG$167=$B37)*(economics!$D$2:$D$167="process")*economics!$AI$2:$AI$167*(_xlfn.NORM.DIST(G$3,economics!$AK$2:$AK$167,economics!$AJ$2:$AJ$167,TRUE)-_xlfn.NORM.DIST(G$30,economics!$AK$2:$AK$167,economics!$AJ$2:$AJ$167,TRUE))*economics!$AM$2:$AM$167))/(SUMPRODUCT((economics!$AG$2:$AG$167=$B37)*(economics!$D$2:$D$167="process")*economics!$AI$2:$AI$167*(_xlfn.NORM.DIST(G$3,economics!$AK$2:$AK$167,economics!$AJ$2:$AJ$167,TRUE)-_xlfn.NORM.DIST(G$30,economics!$AK$2:$AK$167,economics!$AJ$2:$AJ$167,TRUE)))),"")</f>
        <v/>
      </c>
      <c r="H37" t="str">
        <f t="array" ref="H37">IFERROR((SUMPRODUCT((economics!$AG$2:$AG$167=$B37)*(economics!$D$2:$D$167="process")*economics!$AI$2:$AI$167*(_xlfn.NORM.DIST(H$3,economics!$AK$2:$AK$167,economics!$AJ$2:$AJ$167,TRUE)-_xlfn.NORM.DIST(H$30,economics!$AK$2:$AK$167,economics!$AJ$2:$AJ$167,TRUE))*economics!$AM$2:$AM$167))/(SUMPRODUCT((economics!$AG$2:$AG$167=$B37)*(economics!$D$2:$D$167="process")*economics!$AI$2:$AI$167*(_xlfn.NORM.DIST(H$3,economics!$AK$2:$AK$167,economics!$AJ$2:$AJ$167,TRUE)-_xlfn.NORM.DIST(H$30,economics!$AK$2:$AK$167,economics!$AJ$2:$AJ$167,TRUE)))),"")</f>
        <v/>
      </c>
      <c r="I37" t="str">
        <f t="array" ref="I37">IFERROR((SUMPRODUCT((economics!$AG$2:$AG$167=$B37)*(economics!$D$2:$D$167="process")*economics!$AI$2:$AI$167*(_xlfn.NORM.DIST(I$3,economics!$AK$2:$AK$167,economics!$AJ$2:$AJ$167,TRUE)-_xlfn.NORM.DIST(I$30,economics!$AK$2:$AK$167,economics!$AJ$2:$AJ$167,TRUE))*economics!$AM$2:$AM$167))/(SUMPRODUCT((economics!$AG$2:$AG$167=$B37)*(economics!$D$2:$D$167="process")*economics!$AI$2:$AI$167*(_xlfn.NORM.DIST(I$3,economics!$AK$2:$AK$167,economics!$AJ$2:$AJ$167,TRUE)-_xlfn.NORM.DIST(I$30,economics!$AK$2:$AK$167,economics!$AJ$2:$AJ$167,TRUE)))),"")</f>
        <v/>
      </c>
      <c r="J37" t="str">
        <f t="array" ref="J37">IFERROR((SUMPRODUCT((economics!$AG$2:$AG$167=$B37)*(economics!$D$2:$D$167="process")*economics!$AI$2:$AI$167*(_xlfn.NORM.DIST(J$3,economics!$AK$2:$AK$167,economics!$AJ$2:$AJ$167,TRUE)-_xlfn.NORM.DIST(J$30,economics!$AK$2:$AK$167,economics!$AJ$2:$AJ$167,TRUE))*economics!$AM$2:$AM$167))/(SUMPRODUCT((economics!$AG$2:$AG$167=$B37)*(economics!$D$2:$D$167="process")*economics!$AI$2:$AI$167*(_xlfn.NORM.DIST(J$3,economics!$AK$2:$AK$167,economics!$AJ$2:$AJ$167,TRUE)-_xlfn.NORM.DIST(J$30,economics!$AK$2:$AK$167,economics!$AJ$2:$AJ$167,TRUE)))),"")</f>
        <v/>
      </c>
      <c r="K37" t="str">
        <f t="array" ref="K37">IFERROR((SUMPRODUCT((economics!$AG$2:$AG$167=$B37)*(economics!$D$2:$D$167="process")*economics!$AI$2:$AI$167*(_xlfn.NORM.DIST(K$3,economics!$AK$2:$AK$167,economics!$AJ$2:$AJ$167,TRUE)-_xlfn.NORM.DIST(K$30,economics!$AK$2:$AK$167,economics!$AJ$2:$AJ$167,TRUE))*economics!$AM$2:$AM$167))/(SUMPRODUCT((economics!$AG$2:$AG$167=$B37)*(economics!$D$2:$D$167="process")*economics!$AI$2:$AI$167*(_xlfn.NORM.DIST(K$3,economics!$AK$2:$AK$167,economics!$AJ$2:$AJ$167,TRUE)-_xlfn.NORM.DIST(K$30,economics!$AK$2:$AK$167,economics!$AJ$2:$AJ$167,TRUE)))),"")</f>
        <v/>
      </c>
      <c r="L37" t="str">
        <f t="array" ref="L37">IFERROR((SUMPRODUCT((economics!$AG$2:$AG$167=$B37)*(economics!$D$2:$D$167="process")*economics!$AI$2:$AI$167*(_xlfn.NORM.DIST(L$3,economics!$AK$2:$AK$167,economics!$AJ$2:$AJ$167,TRUE)-_xlfn.NORM.DIST(L$30,economics!$AK$2:$AK$167,economics!$AJ$2:$AJ$167,TRUE))*economics!$AM$2:$AM$167))/(SUMPRODUCT((economics!$AG$2:$AG$167=$B37)*(economics!$D$2:$D$167="process")*economics!$AI$2:$AI$167*(_xlfn.NORM.DIST(L$3,economics!$AK$2:$AK$167,economics!$AJ$2:$AJ$167,TRUE)-_xlfn.NORM.DIST(L$30,economics!$AK$2:$AK$167,economics!$AJ$2:$AJ$167,TRUE)))),"")</f>
        <v/>
      </c>
      <c r="M37" t="str">
        <f t="array" ref="M37">IFERROR((SUMPRODUCT((economics!$AG$2:$AG$167=$B37)*(economics!$D$2:$D$167="process")*economics!$AI$2:$AI$167*(_xlfn.NORM.DIST(M$3,economics!$AK$2:$AK$167,economics!$AJ$2:$AJ$167,TRUE)-_xlfn.NORM.DIST(M$30,economics!$AK$2:$AK$167,economics!$AJ$2:$AJ$167,TRUE))*economics!$AM$2:$AM$167))/(SUMPRODUCT((economics!$AG$2:$AG$167=$B37)*(economics!$D$2:$D$167="process")*economics!$AI$2:$AI$167*(_xlfn.NORM.DIST(M$3,economics!$AK$2:$AK$167,economics!$AJ$2:$AJ$167,TRUE)-_xlfn.NORM.DIST(M$30,economics!$AK$2:$AK$167,economics!$AJ$2:$AJ$167,TRUE)))),"")</f>
        <v/>
      </c>
      <c r="N37" t="str">
        <f t="array" ref="N37">IFERROR((SUMPRODUCT((economics!$AG$2:$AG$167=$B37)*(economics!$D$2:$D$167="process")*economics!$AI$2:$AI$167*(_xlfn.NORM.DIST(N$3,economics!$AK$2:$AK$167,economics!$AJ$2:$AJ$167,TRUE)-_xlfn.NORM.DIST(N$30,economics!$AK$2:$AK$167,economics!$AJ$2:$AJ$167,TRUE))*economics!$AM$2:$AM$167))/(SUMPRODUCT((economics!$AG$2:$AG$167=$B37)*(economics!$D$2:$D$167="process")*economics!$AI$2:$AI$167*(_xlfn.NORM.DIST(N$3,economics!$AK$2:$AK$167,economics!$AJ$2:$AJ$167,TRUE)-_xlfn.NORM.DIST(N$30,economics!$AK$2:$AK$167,economics!$AJ$2:$AJ$167,TRUE)))),"")</f>
        <v/>
      </c>
      <c r="O37" t="str">
        <f t="array" ref="O37">IFERROR((SUMPRODUCT((economics!$AG$2:$AG$167=$B37)*(economics!$D$2:$D$167="process")*economics!$AI$2:$AI$167*(_xlfn.NORM.DIST(O$3,economics!$AK$2:$AK$167,economics!$AJ$2:$AJ$167,TRUE)-_xlfn.NORM.DIST(O$30,economics!$AK$2:$AK$167,economics!$AJ$2:$AJ$167,TRUE))*economics!$AM$2:$AM$167))/(SUMPRODUCT((economics!$AG$2:$AG$167=$B37)*(economics!$D$2:$D$167="process")*economics!$AI$2:$AI$167*(_xlfn.NORM.DIST(O$3,economics!$AK$2:$AK$167,economics!$AJ$2:$AJ$167,TRUE)-_xlfn.NORM.DIST(O$30,economics!$AK$2:$AK$167,economics!$AJ$2:$AJ$167,TRUE)))),"")</f>
        <v/>
      </c>
      <c r="P37" t="str">
        <f t="array" ref="P37">IFERROR((SUMPRODUCT((economics!$AG$2:$AG$167=$B37)*(economics!$D$2:$D$167="process")*economics!$AI$2:$AI$167*(_xlfn.NORM.DIST(P$3,economics!$AK$2:$AK$167,economics!$AJ$2:$AJ$167,TRUE)-_xlfn.NORM.DIST(P$30,economics!$AK$2:$AK$167,economics!$AJ$2:$AJ$167,TRUE))*economics!$AM$2:$AM$167))/(SUMPRODUCT((economics!$AG$2:$AG$167=$B37)*(economics!$D$2:$D$167="process")*economics!$AI$2:$AI$167*(_xlfn.NORM.DIST(P$3,economics!$AK$2:$AK$167,economics!$AJ$2:$AJ$167,TRUE)-_xlfn.NORM.DIST(P$30,economics!$AK$2:$AK$167,economics!$AJ$2:$AJ$167,TRUE)))),"")</f>
        <v/>
      </c>
      <c r="Q37" t="str">
        <f t="array" ref="Q37">IFERROR((SUMPRODUCT((economics!$AG$2:$AG$167=$B37)*(economics!$D$2:$D$167="process")*economics!$AI$2:$AI$167*(_xlfn.NORM.DIST(Q$3,economics!$AK$2:$AK$167,economics!$AJ$2:$AJ$167,TRUE)-_xlfn.NORM.DIST(Q$30,economics!$AK$2:$AK$167,economics!$AJ$2:$AJ$167,TRUE))*economics!$AM$2:$AM$167))/(SUMPRODUCT((economics!$AG$2:$AG$167=$B37)*(economics!$D$2:$D$167="process")*economics!$AI$2:$AI$167*(_xlfn.NORM.DIST(Q$3,economics!$AK$2:$AK$167,economics!$AJ$2:$AJ$167,TRUE)-_xlfn.NORM.DIST(Q$30,economics!$AK$2:$AK$167,economics!$AJ$2:$AJ$167,TRUE)))),"")</f>
        <v/>
      </c>
      <c r="R37" t="str">
        <f t="array" ref="R37">IFERROR((SUMPRODUCT((economics!$AG$2:$AG$167=$B37)*(economics!$D$2:$D$167="process")*economics!$AI$2:$AI$167*(_xlfn.NORM.DIST(R$3,economics!$AK$2:$AK$167,economics!$AJ$2:$AJ$167,TRUE)-_xlfn.NORM.DIST(R$30,economics!$AK$2:$AK$167,economics!$AJ$2:$AJ$167,TRUE))*economics!$AM$2:$AM$167))/(SUMPRODUCT((economics!$AG$2:$AG$167=$B37)*(economics!$D$2:$D$167="process")*economics!$AI$2:$AI$167*(_xlfn.NORM.DIST(R$3,economics!$AK$2:$AK$167,economics!$AJ$2:$AJ$167,TRUE)-_xlfn.NORM.DIST(R$30,economics!$AK$2:$AK$167,economics!$AJ$2:$AJ$167,TRUE)))),"")</f>
        <v/>
      </c>
      <c r="S37" t="str">
        <f t="array" ref="S37">IFERROR((SUMPRODUCT((economics!$AG$2:$AG$167=$B37)*(economics!$D$2:$D$167="process")*economics!$AI$2:$AI$167*(_xlfn.NORM.DIST(S$3,economics!$AK$2:$AK$167,economics!$AJ$2:$AJ$167,TRUE)-_xlfn.NORM.DIST(S$30,economics!$AK$2:$AK$167,economics!$AJ$2:$AJ$167,TRUE))*economics!$AM$2:$AM$167))/(SUMPRODUCT((economics!$AG$2:$AG$167=$B37)*(economics!$D$2:$D$167="process")*economics!$AI$2:$AI$167*(_xlfn.NORM.DIST(S$3,economics!$AK$2:$AK$167,economics!$AJ$2:$AJ$167,TRUE)-_xlfn.NORM.DIST(S$30,economics!$AK$2:$AK$167,economics!$AJ$2:$AJ$167,TRUE)))),"")</f>
        <v/>
      </c>
      <c r="T37" t="str">
        <f t="array" ref="T37">IFERROR((SUMPRODUCT((economics!$AG$2:$AG$167=$B37)*(economics!$D$2:$D$167="process")*economics!$AI$2:$AI$167*(_xlfn.NORM.DIST(T$3,economics!$AK$2:$AK$167,economics!$AJ$2:$AJ$167,TRUE)-_xlfn.NORM.DIST(T$30,economics!$AK$2:$AK$167,economics!$AJ$2:$AJ$167,TRUE))*economics!$AM$2:$AM$167))/(SUMPRODUCT((economics!$AG$2:$AG$167=$B37)*(economics!$D$2:$D$167="process")*economics!$AI$2:$AI$167*(_xlfn.NORM.DIST(T$3,economics!$AK$2:$AK$167,economics!$AJ$2:$AJ$167,TRUE)-_xlfn.NORM.DIST(T$30,economics!$AK$2:$AK$167,economics!$AJ$2:$AJ$167,TRUE)))),"")</f>
        <v/>
      </c>
      <c r="U37" t="str">
        <f t="array" ref="U37">IFERROR((SUMPRODUCT((economics!$AG$2:$AG$167=$B37)*(economics!$D$2:$D$167="process")*economics!$AI$2:$AI$167*(_xlfn.NORM.DIST(U$3,economics!$AK$2:$AK$167,economics!$AJ$2:$AJ$167,TRUE)-_xlfn.NORM.DIST(U$30,economics!$AK$2:$AK$167,economics!$AJ$2:$AJ$167,TRUE))*economics!$AM$2:$AM$167))/(SUMPRODUCT((economics!$AG$2:$AG$167=$B37)*(economics!$D$2:$D$167="process")*economics!$AI$2:$AI$167*(_xlfn.NORM.DIST(U$3,economics!$AK$2:$AK$167,economics!$AJ$2:$AJ$167,TRUE)-_xlfn.NORM.DIST(U$30,economics!$AK$2:$AK$167,economics!$AJ$2:$AJ$167,TRUE)))),"")</f>
        <v/>
      </c>
      <c r="V37" t="str">
        <f t="array" ref="V37">IFERROR((SUMPRODUCT((economics!$AG$2:$AG$167=$B37)*(economics!$D$2:$D$167="process")*economics!$AI$2:$AI$167*(_xlfn.NORM.DIST(V$3,economics!$AK$2:$AK$167,economics!$AJ$2:$AJ$167,TRUE)-_xlfn.NORM.DIST(V$30,economics!$AK$2:$AK$167,economics!$AJ$2:$AJ$167,TRUE))*economics!$AM$2:$AM$167))/(SUMPRODUCT((economics!$AG$2:$AG$167=$B37)*(economics!$D$2:$D$167="process")*economics!$AI$2:$AI$167*(_xlfn.NORM.DIST(V$3,economics!$AK$2:$AK$167,economics!$AJ$2:$AJ$167,TRUE)-_xlfn.NORM.DIST(V$30,economics!$AK$2:$AK$167,economics!$AJ$2:$AJ$167,TRUE)))),"")</f>
        <v/>
      </c>
      <c r="W37" t="str">
        <f t="array" ref="W37">IFERROR((SUMPRODUCT((economics!$AG$2:$AG$167=$B37)*(economics!$D$2:$D$167="process")*economics!$AI$2:$AI$167*(_xlfn.NORM.DIST(W$3,economics!$AK$2:$AK$167,economics!$AJ$2:$AJ$167,TRUE)-_xlfn.NORM.DIST(W$30,economics!$AK$2:$AK$167,economics!$AJ$2:$AJ$167,TRUE))*economics!$AM$2:$AM$167))/(SUMPRODUCT((economics!$AG$2:$AG$167=$B37)*(economics!$D$2:$D$167="process")*economics!$AI$2:$AI$167*(_xlfn.NORM.DIST(W$3,economics!$AK$2:$AK$167,economics!$AJ$2:$AJ$167,TRUE)-_xlfn.NORM.DIST(W$30,economics!$AK$2:$AK$167,economics!$AJ$2:$AJ$167,TRUE)))),"")</f>
        <v/>
      </c>
      <c r="X37" t="str">
        <f t="array" ref="X37">IFERROR((SUMPRODUCT((economics!$AG$2:$AG$167=$B37)*(economics!$D$2:$D$167="process")*economics!$AI$2:$AI$167*(_xlfn.NORM.DIST(X$3,economics!$AK$2:$AK$167,economics!$AJ$2:$AJ$167,TRUE)-_xlfn.NORM.DIST(X$30,economics!$AK$2:$AK$167,economics!$AJ$2:$AJ$167,TRUE))*economics!$AM$2:$AM$167))/(SUMPRODUCT((economics!$AG$2:$AG$167=$B37)*(economics!$D$2:$D$167="process")*economics!$AI$2:$AI$167*(_xlfn.NORM.DIST(X$3,economics!$AK$2:$AK$167,economics!$AJ$2:$AJ$167,TRUE)-_xlfn.NORM.DIST(X$30,economics!$AK$2:$AK$167,economics!$AJ$2:$AJ$167,TRUE)))),"")</f>
        <v/>
      </c>
      <c r="Y37" t="str">
        <f t="array" ref="Y37">IFERROR((SUMPRODUCT((economics!$AG$2:$AG$167=$B37)*(economics!$D$2:$D$167="process")*economics!$AI$2:$AI$167*(_xlfn.NORM.DIST(Y$3,economics!$AK$2:$AK$167,economics!$AJ$2:$AJ$167,TRUE)-_xlfn.NORM.DIST(Y$30,economics!$AK$2:$AK$167,economics!$AJ$2:$AJ$167,TRUE))*economics!$AM$2:$AM$167))/(SUMPRODUCT((economics!$AG$2:$AG$167=$B37)*(economics!$D$2:$D$167="process")*economics!$AI$2:$AI$167*(_xlfn.NORM.DIST(Y$3,economics!$AK$2:$AK$167,economics!$AJ$2:$AJ$167,TRUE)-_xlfn.NORM.DIST(Y$30,economics!$AK$2:$AK$167,economics!$AJ$2:$AJ$167,TRUE)))),"")</f>
        <v/>
      </c>
      <c r="Z37" t="str">
        <f t="array" ref="Z37">IFERROR((SUMPRODUCT((economics!$AG$2:$AG$167=$B37)*(economics!$D$2:$D$167="process")*economics!$AI$2:$AI$167*(_xlfn.NORM.DIST(Z$3,economics!$AK$2:$AK$167,economics!$AJ$2:$AJ$167,TRUE)-_xlfn.NORM.DIST(Z$30,economics!$AK$2:$AK$167,economics!$AJ$2:$AJ$167,TRUE))*economics!$AM$2:$AM$167))/(SUMPRODUCT((economics!$AG$2:$AG$167=$B37)*(economics!$D$2:$D$167="process")*economics!$AI$2:$AI$167*(_xlfn.NORM.DIST(Z$3,economics!$AK$2:$AK$167,economics!$AJ$2:$AJ$167,TRUE)-_xlfn.NORM.DIST(Z$30,economics!$AK$2:$AK$167,economics!$AJ$2:$AJ$167,TRUE)))),"")</f>
        <v/>
      </c>
      <c r="AA37" t="str">
        <f t="array" ref="AA37">IFERROR((SUMPRODUCT((economics!$AG$2:$AG$167=$B37)*(economics!$D$2:$D$167="process")*economics!$AI$2:$AI$167*(_xlfn.NORM.DIST(AA$3,economics!$AK$2:$AK$167,economics!$AJ$2:$AJ$167,TRUE)-_xlfn.NORM.DIST(AA$30,economics!$AK$2:$AK$167,economics!$AJ$2:$AJ$167,TRUE))*economics!$AM$2:$AM$167))/(SUMPRODUCT((economics!$AG$2:$AG$167=$B37)*(economics!$D$2:$D$167="process")*economics!$AI$2:$AI$167*(_xlfn.NORM.DIST(AA$3,economics!$AK$2:$AK$167,economics!$AJ$2:$AJ$167,TRUE)-_xlfn.NORM.DIST(AA$30,economics!$AK$2:$AK$167,economics!$AJ$2:$AJ$167,TRUE)))),"")</f>
        <v/>
      </c>
      <c r="AB37" t="str">
        <f t="array" ref="AB37">IFERROR((SUMPRODUCT((economics!$AG$2:$AG$167=$B37)*(economics!$D$2:$D$167="process")*economics!$AI$2:$AI$167*(_xlfn.NORM.DIST(AB$3,economics!$AK$2:$AK$167,economics!$AJ$2:$AJ$167,TRUE)-_xlfn.NORM.DIST(AB$30,economics!$AK$2:$AK$167,economics!$AJ$2:$AJ$167,TRUE))*economics!$AM$2:$AM$167))/(SUMPRODUCT((economics!$AG$2:$AG$167=$B37)*(economics!$D$2:$D$167="process")*economics!$AI$2:$AI$167*(_xlfn.NORM.DIST(AB$3,economics!$AK$2:$AK$167,economics!$AJ$2:$AJ$167,TRUE)-_xlfn.NORM.DIST(AB$30,economics!$AK$2:$AK$167,economics!$AJ$2:$AJ$167,TRUE)))),"")</f>
        <v/>
      </c>
      <c r="AC37" t="str">
        <f t="array" ref="AC37">IFERROR((SUMPRODUCT((economics!$AG$2:$AG$167=$B37)*(economics!$D$2:$D$167="process")*economics!$AI$2:$AI$167*(_xlfn.NORM.DIST(AC$3,economics!$AK$2:$AK$167,economics!$AJ$2:$AJ$167,TRUE)-_xlfn.NORM.DIST(AC$30,economics!$AK$2:$AK$167,economics!$AJ$2:$AJ$167,TRUE))*economics!$AM$2:$AM$167))/(SUMPRODUCT((economics!$AG$2:$AG$167=$B37)*(economics!$D$2:$D$167="process")*economics!$AI$2:$AI$167*(_xlfn.NORM.DIST(AC$3,economics!$AK$2:$AK$167,economics!$AJ$2:$AJ$167,TRUE)-_xlfn.NORM.DIST(AC$30,economics!$AK$2:$AK$167,economics!$AJ$2:$AJ$167,TRUE)))),"")</f>
        <v/>
      </c>
      <c r="AD37" t="str">
        <f t="array" ref="AD37">IFERROR((SUMPRODUCT((economics!$AG$2:$AG$167=$B37)*(economics!$D$2:$D$167="process")*economics!$AI$2:$AI$167*(_xlfn.NORM.DIST(AD$3,economics!$AK$2:$AK$167,economics!$AJ$2:$AJ$167,TRUE)-_xlfn.NORM.DIST(AD$30,economics!$AK$2:$AK$167,economics!$AJ$2:$AJ$167,TRUE))*economics!$AM$2:$AM$167))/(SUMPRODUCT((economics!$AG$2:$AG$167=$B37)*(economics!$D$2:$D$167="process")*economics!$AI$2:$AI$167*(_xlfn.NORM.DIST(AD$3,economics!$AK$2:$AK$167,economics!$AJ$2:$AJ$167,TRUE)-_xlfn.NORM.DIST(AD$30,economics!$AK$2:$AK$167,economics!$AJ$2:$AJ$167,TRUE)))),"")</f>
        <v/>
      </c>
      <c r="AE37" t="str">
        <f t="array" ref="AE37">IFERROR((SUMPRODUCT((economics!$AG$2:$AG$167=$B37)*(economics!$D$2:$D$167="process")*economics!$AI$2:$AI$167*(_xlfn.NORM.DIST(AE$3,economics!$AK$2:$AK$167,economics!$AJ$2:$AJ$167,TRUE)-_xlfn.NORM.DIST(AE$30,economics!$AK$2:$AK$167,economics!$AJ$2:$AJ$167,TRUE))*economics!$AM$2:$AM$167))/(SUMPRODUCT((economics!$AG$2:$AG$167=$B37)*(economics!$D$2:$D$167="process")*economics!$AI$2:$AI$167*(_xlfn.NORM.DIST(AE$3,economics!$AK$2:$AK$167,economics!$AJ$2:$AJ$167,TRUE)-_xlfn.NORM.DIST(AE$30,economics!$AK$2:$AK$167,economics!$AJ$2:$AJ$167,TRUE)))),"")</f>
        <v/>
      </c>
      <c r="AF37" t="str">
        <f t="array" ref="AF37">IFERROR((SUMPRODUCT((economics!$AG$2:$AG$167=$B37)*(economics!$D$2:$D$167="process")*economics!$AI$2:$AI$167*(_xlfn.NORM.DIST(AF$3,economics!$AK$2:$AK$167,economics!$AJ$2:$AJ$167,TRUE)-_xlfn.NORM.DIST(AF$30,economics!$AK$2:$AK$167,economics!$AJ$2:$AJ$167,TRUE))*economics!$AM$2:$AM$167))/(SUMPRODUCT((economics!$AG$2:$AG$167=$B37)*(economics!$D$2:$D$167="process")*economics!$AI$2:$AI$167*(_xlfn.NORM.DIST(AF$3,economics!$AK$2:$AK$167,economics!$AJ$2:$AJ$167,TRUE)-_xlfn.NORM.DIST(AF$30,economics!$AK$2:$AK$167,economics!$AJ$2:$AJ$167,TRUE)))),"")</f>
        <v/>
      </c>
      <c r="AG37" t="str">
        <f t="array" ref="AG37">IFERROR((SUMPRODUCT((economics!$AG$2:$AG$167=$B37)*(economics!$D$2:$D$167="process")*economics!$AI$2:$AI$167*(_xlfn.NORM.DIST(AG$3,economics!$AK$2:$AK$167,economics!$AJ$2:$AJ$167,TRUE)-_xlfn.NORM.DIST(AG$30,economics!$AK$2:$AK$167,economics!$AJ$2:$AJ$167,TRUE))*economics!$AM$2:$AM$167))/(SUMPRODUCT((economics!$AG$2:$AG$167=$B37)*(economics!$D$2:$D$167="process")*economics!$AI$2:$AI$167*(_xlfn.NORM.DIST(AG$3,economics!$AK$2:$AK$167,economics!$AJ$2:$AJ$167,TRUE)-_xlfn.NORM.DIST(AG$30,economics!$AK$2:$AK$167,economics!$AJ$2:$AJ$167,TRUE)))),"")</f>
        <v/>
      </c>
      <c r="AH37" t="str">
        <f t="array" ref="AH37">IFERROR((SUMPRODUCT((economics!$AG$2:$AG$167=$B37)*(economics!$D$2:$D$167="process")*economics!$AI$2:$AI$167*(_xlfn.NORM.DIST(AH$3,economics!$AK$2:$AK$167,economics!$AJ$2:$AJ$167,TRUE)-_xlfn.NORM.DIST(AH$30,economics!$AK$2:$AK$167,economics!$AJ$2:$AJ$167,TRUE))*economics!$AM$2:$AM$167))/(SUMPRODUCT((economics!$AG$2:$AG$167=$B37)*(economics!$D$2:$D$167="process")*economics!$AI$2:$AI$167*(_xlfn.NORM.DIST(AH$3,economics!$AK$2:$AK$167,economics!$AJ$2:$AJ$167,TRUE)-_xlfn.NORM.DIST(AH$30,economics!$AK$2:$AK$167,economics!$AJ$2:$AJ$167,TRUE)))),"")</f>
        <v/>
      </c>
      <c r="AI37" t="str">
        <f t="array" ref="AI37">IFERROR((SUMPRODUCT((economics!$AG$2:$AG$167=$B37)*(economics!$D$2:$D$167="process")*economics!$AI$2:$AI$167*(_xlfn.NORM.DIST(AI$3,economics!$AK$2:$AK$167,economics!$AJ$2:$AJ$167,TRUE)-_xlfn.NORM.DIST(AI$30,economics!$AK$2:$AK$167,economics!$AJ$2:$AJ$167,TRUE))*economics!$AM$2:$AM$167))/(SUMPRODUCT((economics!$AG$2:$AG$167=$B37)*(economics!$D$2:$D$167="process")*economics!$AI$2:$AI$167*(_xlfn.NORM.DIST(AI$3,economics!$AK$2:$AK$167,economics!$AJ$2:$AJ$167,TRUE)-_xlfn.NORM.DIST(AI$30,economics!$AK$2:$AK$167,economics!$AJ$2:$AJ$167,TRUE)))),"")</f>
        <v/>
      </c>
      <c r="AJ37" t="str">
        <f t="array" ref="AJ37">IFERROR((SUMPRODUCT((economics!$AG$2:$AG$167=$B37)*(economics!$D$2:$D$167="process")*economics!$AI$2:$AI$167*(_xlfn.NORM.DIST(AJ$3,economics!$AK$2:$AK$167,economics!$AJ$2:$AJ$167,TRUE)-_xlfn.NORM.DIST(AJ$30,economics!$AK$2:$AK$167,economics!$AJ$2:$AJ$167,TRUE))*economics!$AM$2:$AM$167))/(SUMPRODUCT((economics!$AG$2:$AG$167=$B37)*(economics!$D$2:$D$167="process")*economics!$AI$2:$AI$167*(_xlfn.NORM.DIST(AJ$3,economics!$AK$2:$AK$167,economics!$AJ$2:$AJ$167,TRUE)-_xlfn.NORM.DIST(AJ$30,economics!$AK$2:$AK$167,economics!$AJ$2:$AJ$167,TRUE)))),"")</f>
        <v/>
      </c>
      <c r="AK37" t="str">
        <f t="array" ref="AK37">IFERROR((SUMPRODUCT((economics!$AG$2:$AG$167=$B37)*(economics!$D$2:$D$167="process")*economics!$AI$2:$AI$167*(_xlfn.NORM.DIST(AK$3,economics!$AK$2:$AK$167,economics!$AJ$2:$AJ$167,TRUE)-_xlfn.NORM.DIST(AK$30,economics!$AK$2:$AK$167,economics!$AJ$2:$AJ$167,TRUE))*economics!$AM$2:$AM$167))/(SUMPRODUCT((economics!$AG$2:$AG$167=$B37)*(economics!$D$2:$D$167="process")*economics!$AI$2:$AI$167*(_xlfn.NORM.DIST(AK$3,economics!$AK$2:$AK$167,economics!$AJ$2:$AJ$167,TRUE)-_xlfn.NORM.DIST(AK$30,economics!$AK$2:$AK$167,economics!$AJ$2:$AJ$167,TRUE)))),"")</f>
        <v/>
      </c>
      <c r="AL37" t="str">
        <f t="array" ref="AL37">IFERROR((SUMPRODUCT((economics!$AG$2:$AG$167=$B37)*(economics!$D$2:$D$167="process")*economics!$AI$2:$AI$167*(_xlfn.NORM.DIST(AL$3,economics!$AK$2:$AK$167,economics!$AJ$2:$AJ$167,TRUE)-_xlfn.NORM.DIST(AL$30,economics!$AK$2:$AK$167,economics!$AJ$2:$AJ$167,TRUE))*economics!$AM$2:$AM$167))/(SUMPRODUCT((economics!$AG$2:$AG$167=$B37)*(economics!$D$2:$D$167="process")*economics!$AI$2:$AI$167*(_xlfn.NORM.DIST(AL$3,economics!$AK$2:$AK$167,economics!$AJ$2:$AJ$167,TRUE)-_xlfn.NORM.DIST(AL$30,economics!$AK$2:$AK$167,economics!$AJ$2:$AJ$167,TRUE)))),"")</f>
        <v/>
      </c>
      <c r="AM37" t="str">
        <f t="array" ref="AM37">IFERROR((SUMPRODUCT((economics!$AG$2:$AG$167=$B37)*(economics!$D$2:$D$167="process")*economics!$AI$2:$AI$167*(_xlfn.NORM.DIST(AM$3,economics!$AK$2:$AK$167,economics!$AJ$2:$AJ$167,TRUE)-_xlfn.NORM.DIST(AM$30,economics!$AK$2:$AK$167,economics!$AJ$2:$AJ$167,TRUE))*economics!$AM$2:$AM$167))/(SUMPRODUCT((economics!$AG$2:$AG$167=$B37)*(economics!$D$2:$D$167="process")*economics!$AI$2:$AI$167*(_xlfn.NORM.DIST(AM$3,economics!$AK$2:$AK$167,economics!$AJ$2:$AJ$167,TRUE)-_xlfn.NORM.DIST(AM$30,economics!$AK$2:$AK$167,economics!$AJ$2:$AJ$167,TRUE)))),"")</f>
        <v/>
      </c>
      <c r="AN37" t="str">
        <f t="array" ref="AN37">IFERROR((SUMPRODUCT((economics!$AG$2:$AG$167=$B37)*(economics!$D$2:$D$167="process")*economics!$AI$2:$AI$167*(_xlfn.NORM.DIST(AN$3,economics!$AK$2:$AK$167,economics!$AJ$2:$AJ$167,TRUE)-_xlfn.NORM.DIST(AN$30,economics!$AK$2:$AK$167,economics!$AJ$2:$AJ$167,TRUE))*economics!$AM$2:$AM$167))/(SUMPRODUCT((economics!$AG$2:$AG$167=$B37)*(economics!$D$2:$D$167="process")*economics!$AI$2:$AI$167*(_xlfn.NORM.DIST(AN$3,economics!$AK$2:$AK$167,economics!$AJ$2:$AJ$167,TRUE)-_xlfn.NORM.DIST(AN$30,economics!$AK$2:$AK$167,economics!$AJ$2:$AJ$167,TRUE)))),"")</f>
        <v/>
      </c>
      <c r="AO37" t="str">
        <f t="array" ref="AO37">IFERROR((SUMPRODUCT((economics!$AG$2:$AG$167=$B37)*(economics!$D$2:$D$167="process")*economics!$AI$2:$AI$167*(_xlfn.NORM.DIST(AO$3,economics!$AK$2:$AK$167,economics!$AJ$2:$AJ$167,TRUE)-_xlfn.NORM.DIST(AO$30,economics!$AK$2:$AK$167,economics!$AJ$2:$AJ$167,TRUE))*economics!$AM$2:$AM$167))/(SUMPRODUCT((economics!$AG$2:$AG$167=$B37)*(economics!$D$2:$D$167="process")*economics!$AI$2:$AI$167*(_xlfn.NORM.DIST(AO$3,economics!$AK$2:$AK$167,economics!$AJ$2:$AJ$167,TRUE)-_xlfn.NORM.DIST(AO$30,economics!$AK$2:$AK$167,economics!$AJ$2:$AJ$167,TRUE)))),"")</f>
        <v/>
      </c>
      <c r="AP37" t="str">
        <f t="array" ref="AP37">IFERROR((SUMPRODUCT((economics!$AG$2:$AG$167=$B37)*(economics!$D$2:$D$167="process")*economics!$AI$2:$AI$167*(_xlfn.NORM.DIST(AP$3,economics!$AK$2:$AK$167,economics!$AJ$2:$AJ$167,TRUE)-_xlfn.NORM.DIST(AP$30,economics!$AK$2:$AK$167,economics!$AJ$2:$AJ$167,TRUE))*economics!$AM$2:$AM$167))/(SUMPRODUCT((economics!$AG$2:$AG$167=$B37)*(economics!$D$2:$D$167="process")*economics!$AI$2:$AI$167*(_xlfn.NORM.DIST(AP$3,economics!$AK$2:$AK$167,economics!$AJ$2:$AJ$167,TRUE)-_xlfn.NORM.DIST(AP$30,economics!$AK$2:$AK$167,economics!$AJ$2:$AJ$167,TRUE)))),"")</f>
        <v/>
      </c>
      <c r="AQ37" t="str">
        <f t="array" ref="AQ37">IFERROR((SUMPRODUCT((economics!$AG$2:$AG$167=$B37)*(economics!$D$2:$D$167="process")*economics!$AI$2:$AI$167*(_xlfn.NORM.DIST(AQ$3,economics!$AK$2:$AK$167,economics!$AJ$2:$AJ$167,TRUE)-_xlfn.NORM.DIST(AQ$30,economics!$AK$2:$AK$167,economics!$AJ$2:$AJ$167,TRUE))*economics!$AM$2:$AM$167))/(SUMPRODUCT((economics!$AG$2:$AG$167=$B37)*(economics!$D$2:$D$167="process")*economics!$AI$2:$AI$167*(_xlfn.NORM.DIST(AQ$3,economics!$AK$2:$AK$167,economics!$AJ$2:$AJ$167,TRUE)-_xlfn.NORM.DIST(AQ$30,economics!$AK$2:$AK$167,economics!$AJ$2:$AJ$167,TRUE)))),"")</f>
        <v/>
      </c>
      <c r="AR37" t="str">
        <f t="array" ref="AR37">IFERROR((SUMPRODUCT((economics!$AG$2:$AG$167=$B37)*(economics!$D$2:$D$167="process")*economics!$AI$2:$AI$167*(_xlfn.NORM.DIST(AR$3,economics!$AK$2:$AK$167,economics!$AJ$2:$AJ$167,TRUE)-_xlfn.NORM.DIST(AR$30,economics!$AK$2:$AK$167,economics!$AJ$2:$AJ$167,TRUE))*economics!$AM$2:$AM$167))/(SUMPRODUCT((economics!$AG$2:$AG$167=$B37)*(economics!$D$2:$D$167="process")*economics!$AI$2:$AI$167*(_xlfn.NORM.DIST(AR$3,economics!$AK$2:$AK$167,economics!$AJ$2:$AJ$167,TRUE)-_xlfn.NORM.DIST(AR$30,economics!$AK$2:$AK$167,economics!$AJ$2:$AJ$167,TRUE)))),"")</f>
        <v/>
      </c>
      <c r="AS37" t="str">
        <f t="array" ref="AS37">IFERROR((SUMPRODUCT((economics!$AG$2:$AG$167=$B37)*(economics!$D$2:$D$167="process")*economics!$AI$2:$AI$167*(_xlfn.NORM.DIST(AS$3,economics!$AK$2:$AK$167,economics!$AJ$2:$AJ$167,TRUE)-_xlfn.NORM.DIST(AS$30,economics!$AK$2:$AK$167,economics!$AJ$2:$AJ$167,TRUE))*economics!$AM$2:$AM$167))/(SUMPRODUCT((economics!$AG$2:$AG$167=$B37)*(economics!$D$2:$D$167="process")*economics!$AI$2:$AI$167*(_xlfn.NORM.DIST(AS$3,economics!$AK$2:$AK$167,economics!$AJ$2:$AJ$167,TRUE)-_xlfn.NORM.DIST(AS$30,economics!$AK$2:$AK$167,economics!$AJ$2:$AJ$167,TRUE)))),"")</f>
        <v/>
      </c>
      <c r="AT37" t="str">
        <f t="array" ref="AT37">IFERROR((SUMPRODUCT((economics!$AG$2:$AG$167=$B37)*(economics!$D$2:$D$167="process")*economics!$AI$2:$AI$167*(_xlfn.NORM.DIST(AT$3,economics!$AK$2:$AK$167,economics!$AJ$2:$AJ$167,TRUE)-_xlfn.NORM.DIST(AT$30,economics!$AK$2:$AK$167,economics!$AJ$2:$AJ$167,TRUE))*economics!$AM$2:$AM$167))/(SUMPRODUCT((economics!$AG$2:$AG$167=$B37)*(economics!$D$2:$D$167="process")*economics!$AI$2:$AI$167*(_xlfn.NORM.DIST(AT$3,economics!$AK$2:$AK$167,economics!$AJ$2:$AJ$167,TRUE)-_xlfn.NORM.DIST(AT$30,economics!$AK$2:$AK$167,economics!$AJ$2:$AJ$167,TRUE)))),"")</f>
        <v/>
      </c>
      <c r="AU37" t="str">
        <f t="array" ref="AU37">IFERROR((SUMPRODUCT((economics!$AG$2:$AG$167=$B37)*(economics!$D$2:$D$167="process")*economics!$AI$2:$AI$167*(_xlfn.NORM.DIST(AU$3,economics!$AK$2:$AK$167,economics!$AJ$2:$AJ$167,TRUE)-_xlfn.NORM.DIST(AU$30,economics!$AK$2:$AK$167,economics!$AJ$2:$AJ$167,TRUE))*economics!$AM$2:$AM$167))/(SUMPRODUCT((economics!$AG$2:$AG$167=$B37)*(economics!$D$2:$D$167="process")*economics!$AI$2:$AI$167*(_xlfn.NORM.DIST(AU$3,economics!$AK$2:$AK$167,economics!$AJ$2:$AJ$167,TRUE)-_xlfn.NORM.DIST(AU$30,economics!$AK$2:$AK$167,economics!$AJ$2:$AJ$167,TRUE)))),"")</f>
        <v/>
      </c>
      <c r="AV37" t="str">
        <f t="array" ref="AV37">IFERROR((SUMPRODUCT((economics!$AG$2:$AG$167=$B37)*(economics!$D$2:$D$167="process")*economics!$AI$2:$AI$167*(_xlfn.NORM.DIST(AV$3,economics!$AK$2:$AK$167,economics!$AJ$2:$AJ$167,TRUE)-_xlfn.NORM.DIST(AV$30,economics!$AK$2:$AK$167,economics!$AJ$2:$AJ$167,TRUE))*economics!$AM$2:$AM$167))/(SUMPRODUCT((economics!$AG$2:$AG$167=$B37)*(economics!$D$2:$D$167="process")*economics!$AI$2:$AI$167*(_xlfn.NORM.DIST(AV$3,economics!$AK$2:$AK$167,economics!$AJ$2:$AJ$167,TRUE)-_xlfn.NORM.DIST(AV$30,economics!$AK$2:$AK$167,economics!$AJ$2:$AJ$167,TRUE)))),"")</f>
        <v/>
      </c>
      <c r="AW37" t="str">
        <f t="array" ref="AW37">IFERROR((SUMPRODUCT((economics!$AG$2:$AG$167=$B37)*(economics!$D$2:$D$167="process")*economics!$AI$2:$AI$167*(_xlfn.NORM.DIST(AW$3,economics!$AK$2:$AK$167,economics!$AJ$2:$AJ$167,TRUE)-_xlfn.NORM.DIST(AW$30,economics!$AK$2:$AK$167,economics!$AJ$2:$AJ$167,TRUE))*economics!$AM$2:$AM$167))/(SUMPRODUCT((economics!$AG$2:$AG$167=$B37)*(economics!$D$2:$D$167="process")*economics!$AI$2:$AI$167*(_xlfn.NORM.DIST(AW$3,economics!$AK$2:$AK$167,economics!$AJ$2:$AJ$167,TRUE)-_xlfn.NORM.DIST(AW$30,economics!$AK$2:$AK$167,economics!$AJ$2:$AJ$167,TRUE)))),"")</f>
        <v/>
      </c>
      <c r="AX37" t="str">
        <f t="array" ref="AX37">IFERROR((SUMPRODUCT((economics!$AG$2:$AG$167=$B37)*(economics!$D$2:$D$167="process")*economics!$AI$2:$AI$167*(_xlfn.NORM.DIST(AX$3,economics!$AK$2:$AK$167,economics!$AJ$2:$AJ$167,TRUE)-_xlfn.NORM.DIST(AX$30,economics!$AK$2:$AK$167,economics!$AJ$2:$AJ$167,TRUE))*economics!$AM$2:$AM$167))/(SUMPRODUCT((economics!$AG$2:$AG$167=$B37)*(economics!$D$2:$D$167="process")*economics!$AI$2:$AI$167*(_xlfn.NORM.DIST(AX$3,economics!$AK$2:$AK$167,economics!$AJ$2:$AJ$167,TRUE)-_xlfn.NORM.DIST(AX$30,economics!$AK$2:$AK$167,economics!$AJ$2:$AJ$167,TRUE)))),"")</f>
        <v/>
      </c>
      <c r="AY37" t="str">
        <f t="array" ref="AY37">IFERROR((SUMPRODUCT((economics!$AG$2:$AG$167=$B37)*(economics!$D$2:$D$167="process")*economics!$AI$2:$AI$167*(_xlfn.NORM.DIST(AY$3,economics!$AK$2:$AK$167,economics!$AJ$2:$AJ$167,TRUE)-_xlfn.NORM.DIST(AY$30,economics!$AK$2:$AK$167,economics!$AJ$2:$AJ$167,TRUE))*economics!$AM$2:$AM$167))/(SUMPRODUCT((economics!$AG$2:$AG$167=$B37)*(economics!$D$2:$D$167="process")*economics!$AI$2:$AI$167*(_xlfn.NORM.DIST(AY$3,economics!$AK$2:$AK$167,economics!$AJ$2:$AJ$167,TRUE)-_xlfn.NORM.DIST(AY$30,economics!$AK$2:$AK$167,economics!$AJ$2:$AJ$167,TRUE)))),"")</f>
        <v/>
      </c>
      <c r="AZ37" t="str">
        <f t="array" ref="AZ37">IFERROR((SUMPRODUCT((economics!$AG$2:$AG$167=$B37)*(economics!$D$2:$D$167="process")*economics!$AI$2:$AI$167*(_xlfn.NORM.DIST(AZ$3,economics!$AK$2:$AK$167,economics!$AJ$2:$AJ$167,TRUE)-_xlfn.NORM.DIST(AZ$30,economics!$AK$2:$AK$167,economics!$AJ$2:$AJ$167,TRUE))*economics!$AM$2:$AM$167))/(SUMPRODUCT((economics!$AG$2:$AG$167=$B37)*(economics!$D$2:$D$167="process")*economics!$AI$2:$AI$167*(_xlfn.NORM.DIST(AZ$3,economics!$AK$2:$AK$167,economics!$AJ$2:$AJ$167,TRUE)-_xlfn.NORM.DIST(AZ$30,economics!$AK$2:$AK$167,economics!$AJ$2:$AJ$167,TRUE)))),"")</f>
        <v/>
      </c>
      <c r="BA37" t="str">
        <f t="array" ref="BA37">IFERROR((SUMPRODUCT((economics!$AG$2:$AG$167=$B37)*(economics!$D$2:$D$167="process")*economics!$AI$2:$AI$167*(_xlfn.NORM.DIST(BA$3,economics!$AK$2:$AK$167,economics!$AJ$2:$AJ$167,TRUE)-_xlfn.NORM.DIST(BA$30,economics!$AK$2:$AK$167,economics!$AJ$2:$AJ$167,TRUE))*economics!$AM$2:$AM$167))/(SUMPRODUCT((economics!$AG$2:$AG$167=$B37)*(economics!$D$2:$D$167="process")*economics!$AI$2:$AI$167*(_xlfn.NORM.DIST(BA$3,economics!$AK$2:$AK$167,economics!$AJ$2:$AJ$167,TRUE)-_xlfn.NORM.DIST(BA$30,economics!$AK$2:$AK$167,economics!$AJ$2:$AJ$167,TRUE)))),"")</f>
        <v/>
      </c>
      <c r="BB37" t="str">
        <f t="array" ref="BB37">IFERROR((SUMPRODUCT((economics!$AG$2:$AG$167=$B37)*(economics!$D$2:$D$167="process")*economics!$AI$2:$AI$167*(_xlfn.NORM.DIST(BB$3,economics!$AK$2:$AK$167,economics!$AJ$2:$AJ$167,TRUE)-_xlfn.NORM.DIST(BB$30,economics!$AK$2:$AK$167,economics!$AJ$2:$AJ$167,TRUE))*economics!$AM$2:$AM$167))/(SUMPRODUCT((economics!$AG$2:$AG$167=$B37)*(economics!$D$2:$D$167="process")*economics!$AI$2:$AI$167*(_xlfn.NORM.DIST(BB$3,economics!$AK$2:$AK$167,economics!$AJ$2:$AJ$167,TRUE)-_xlfn.NORM.DIST(BB$30,economics!$AK$2:$AK$167,economics!$AJ$2:$AJ$167,TRUE)))),"")</f>
        <v/>
      </c>
      <c r="BC37" t="str">
        <f t="array" ref="BC37">IFERROR((SUMPRODUCT((economics!$AG$2:$AG$167=$B37)*(economics!$D$2:$D$167="process")*economics!$AI$2:$AI$167*(_xlfn.NORM.DIST(BC$3,economics!$AK$2:$AK$167,economics!$AJ$2:$AJ$167,TRUE)-_xlfn.NORM.DIST(BC$30,economics!$AK$2:$AK$167,economics!$AJ$2:$AJ$167,TRUE))*economics!$AM$2:$AM$167))/(SUMPRODUCT((economics!$AG$2:$AG$167=$B37)*(economics!$D$2:$D$167="process")*economics!$AI$2:$AI$167*(_xlfn.NORM.DIST(BC$3,economics!$AK$2:$AK$167,economics!$AJ$2:$AJ$167,TRUE)-_xlfn.NORM.DIST(BC$30,economics!$AK$2:$AK$167,economics!$AJ$2:$AJ$167,TRUE)))),"")</f>
        <v/>
      </c>
      <c r="BD37" t="str">
        <f t="array" ref="BD37">IFERROR((SUMPRODUCT((economics!$AG$2:$AG$167=$B37)*(economics!$D$2:$D$167="process")*economics!$AI$2:$AI$167*(_xlfn.NORM.DIST(BD$3,economics!$AK$2:$AK$167,economics!$AJ$2:$AJ$167,TRUE)-_xlfn.NORM.DIST(BD$30,economics!$AK$2:$AK$167,economics!$AJ$2:$AJ$167,TRUE))*economics!$AM$2:$AM$167))/(SUMPRODUCT((economics!$AG$2:$AG$167=$B37)*(economics!$D$2:$D$167="process")*economics!$AI$2:$AI$167*(_xlfn.NORM.DIST(BD$3,economics!$AK$2:$AK$167,economics!$AJ$2:$AJ$167,TRUE)-_xlfn.NORM.DIST(BD$30,economics!$AK$2:$AK$167,economics!$AJ$2:$AJ$167,TRUE)))),"")</f>
        <v/>
      </c>
      <c r="BE37" t="str">
        <f t="array" ref="BE37">IFERROR((SUMPRODUCT((economics!$AG$2:$AG$167=$B37)*(economics!$D$2:$D$167="process")*economics!$AI$2:$AI$167*(_xlfn.NORM.DIST(BE$3,economics!$AK$2:$AK$167,economics!$AJ$2:$AJ$167,TRUE)-_xlfn.NORM.DIST(BE$30,economics!$AK$2:$AK$167,economics!$AJ$2:$AJ$167,TRUE))*economics!$AM$2:$AM$167))/(SUMPRODUCT((economics!$AG$2:$AG$167=$B37)*(economics!$D$2:$D$167="process")*economics!$AI$2:$AI$167*(_xlfn.NORM.DIST(BE$3,economics!$AK$2:$AK$167,economics!$AJ$2:$AJ$167,TRUE)-_xlfn.NORM.DIST(BE$30,economics!$AK$2:$AK$167,economics!$AJ$2:$AJ$167,TRUE)))),"")</f>
        <v/>
      </c>
      <c r="BF37" t="str">
        <f t="array" ref="BF37">IFERROR((SUMPRODUCT((economics!$AG$2:$AG$167=$B37)*(economics!$D$2:$D$167="process")*economics!$AI$2:$AI$167*(_xlfn.NORM.DIST(BF$3,economics!$AK$2:$AK$167,economics!$AJ$2:$AJ$167,TRUE)-_xlfn.NORM.DIST(BF$30,economics!$AK$2:$AK$167,economics!$AJ$2:$AJ$167,TRUE))*economics!$AM$2:$AM$167))/(SUMPRODUCT((economics!$AG$2:$AG$167=$B37)*(economics!$D$2:$D$167="process")*economics!$AI$2:$AI$167*(_xlfn.NORM.DIST(BF$3,economics!$AK$2:$AK$167,economics!$AJ$2:$AJ$167,TRUE)-_xlfn.NORM.DIST(BF$30,economics!$AK$2:$AK$167,economics!$AJ$2:$AJ$167,TRUE)))),"")</f>
        <v/>
      </c>
      <c r="BG37" t="str">
        <f t="array" ref="BG37">IFERROR((SUMPRODUCT((economics!$AG$2:$AG$167=$B37)*(economics!$D$2:$D$167="process")*economics!$AI$2:$AI$167*(_xlfn.NORM.DIST(BG$3,economics!$AK$2:$AK$167,economics!$AJ$2:$AJ$167,TRUE)-_xlfn.NORM.DIST(BG$30,economics!$AK$2:$AK$167,economics!$AJ$2:$AJ$167,TRUE))*economics!$AM$2:$AM$167))/(SUMPRODUCT((economics!$AG$2:$AG$167=$B37)*(economics!$D$2:$D$167="process")*economics!$AI$2:$AI$167*(_xlfn.NORM.DIST(BG$3,economics!$AK$2:$AK$167,economics!$AJ$2:$AJ$167,TRUE)-_xlfn.NORM.DIST(BG$30,economics!$AK$2:$AK$167,economics!$AJ$2:$AJ$167,TRUE)))),"")</f>
        <v/>
      </c>
      <c r="BH37" t="str">
        <f t="array" ref="BH37">IFERROR((SUMPRODUCT((economics!$AG$2:$AG$167=$B37)*(economics!$D$2:$D$167="process")*economics!$AI$2:$AI$167*(_xlfn.NORM.DIST(BH$3,economics!$AK$2:$AK$167,economics!$AJ$2:$AJ$167,TRUE)-_xlfn.NORM.DIST(BH$30,economics!$AK$2:$AK$167,economics!$AJ$2:$AJ$167,TRUE))*economics!$AM$2:$AM$167))/(SUMPRODUCT((economics!$AG$2:$AG$167=$B37)*(economics!$D$2:$D$167="process")*economics!$AI$2:$AI$167*(_xlfn.NORM.DIST(BH$3,economics!$AK$2:$AK$167,economics!$AJ$2:$AJ$167,TRUE)-_xlfn.NORM.DIST(BH$30,economics!$AK$2:$AK$167,economics!$AJ$2:$AJ$167,TRUE)))),"")</f>
        <v/>
      </c>
      <c r="BI37" t="str">
        <f t="array" ref="BI37">IFERROR((SUMPRODUCT((economics!$AG$2:$AG$167=$B37)*(economics!$D$2:$D$167="process")*economics!$AI$2:$AI$167*(_xlfn.NORM.DIST(BI$3,economics!$AK$2:$AK$167,economics!$AJ$2:$AJ$167,TRUE)-_xlfn.NORM.DIST(BI$30,economics!$AK$2:$AK$167,economics!$AJ$2:$AJ$167,TRUE))*economics!$AM$2:$AM$167))/(SUMPRODUCT((economics!$AG$2:$AG$167=$B37)*(economics!$D$2:$D$167="process")*economics!$AI$2:$AI$167*(_xlfn.NORM.DIST(BI$3,economics!$AK$2:$AK$167,economics!$AJ$2:$AJ$167,TRUE)-_xlfn.NORM.DIST(BI$30,economics!$AK$2:$AK$167,economics!$AJ$2:$AJ$167,TRUE)))),"")</f>
        <v/>
      </c>
      <c r="BJ37" t="str">
        <f t="array" ref="BJ37">IFERROR((SUMPRODUCT((economics!$AG$2:$AG$167=$B37)*(economics!$D$2:$D$167="process")*economics!$AI$2:$AI$167*(_xlfn.NORM.DIST(BJ$3,economics!$AK$2:$AK$167,economics!$AJ$2:$AJ$167,TRUE)-_xlfn.NORM.DIST(BJ$30,economics!$AK$2:$AK$167,economics!$AJ$2:$AJ$167,TRUE))*economics!$AM$2:$AM$167))/(SUMPRODUCT((economics!$AG$2:$AG$167=$B37)*(economics!$D$2:$D$167="process")*economics!$AI$2:$AI$167*(_xlfn.NORM.DIST(BJ$3,economics!$AK$2:$AK$167,economics!$AJ$2:$AJ$167,TRUE)-_xlfn.NORM.DIST(BJ$30,economics!$AK$2:$AK$167,economics!$AJ$2:$AJ$167,TRUE)))),"")</f>
        <v/>
      </c>
      <c r="BK37" t="str">
        <f t="array" ref="BK37">IFERROR((SUMPRODUCT((economics!$AG$2:$AG$167=$B37)*(economics!$D$2:$D$167="process")*economics!$AI$2:$AI$167*(_xlfn.NORM.DIST(BK$3,economics!$AK$2:$AK$167,economics!$AJ$2:$AJ$167,TRUE)-_xlfn.NORM.DIST(BK$30,economics!$AK$2:$AK$167,economics!$AJ$2:$AJ$167,TRUE))*economics!$AM$2:$AM$167))/(SUMPRODUCT((economics!$AG$2:$AG$167=$B37)*(economics!$D$2:$D$167="process")*economics!$AI$2:$AI$167*(_xlfn.NORM.DIST(BK$3,economics!$AK$2:$AK$167,economics!$AJ$2:$AJ$167,TRUE)-_xlfn.NORM.DIST(BK$30,economics!$AK$2:$AK$167,economics!$AJ$2:$AJ$167,TRUE)))),"")</f>
        <v/>
      </c>
      <c r="BL37" t="str">
        <f t="array" ref="BL37">IFERROR((SUMPRODUCT((economics!$AG$2:$AG$167=$B37)*(economics!$D$2:$D$167="process")*economics!$AI$2:$AI$167*(_xlfn.NORM.DIST(BL$3,economics!$AK$2:$AK$167,economics!$AJ$2:$AJ$167,TRUE)-_xlfn.NORM.DIST(BL$30,economics!$AK$2:$AK$167,economics!$AJ$2:$AJ$167,TRUE))*economics!$AM$2:$AM$167))/(SUMPRODUCT((economics!$AG$2:$AG$167=$B37)*(economics!$D$2:$D$167="process")*economics!$AI$2:$AI$167*(_xlfn.NORM.DIST(BL$3,economics!$AK$2:$AK$167,economics!$AJ$2:$AJ$167,TRUE)-_xlfn.NORM.DIST(BL$30,economics!$AK$2:$AK$167,economics!$AJ$2:$AJ$167,TRUE)))),"")</f>
        <v/>
      </c>
      <c r="BM37" t="str">
        <f t="array" ref="BM37">IFERROR((SUMPRODUCT((economics!$AG$2:$AG$167=$B37)*(economics!$D$2:$D$167="process")*economics!$AI$2:$AI$167*(_xlfn.NORM.DIST(BM$3,economics!$AK$2:$AK$167,economics!$AJ$2:$AJ$167,TRUE)-_xlfn.NORM.DIST(BM$30,economics!$AK$2:$AK$167,economics!$AJ$2:$AJ$167,TRUE))*economics!$AM$2:$AM$167))/(SUMPRODUCT((economics!$AG$2:$AG$167=$B37)*(economics!$D$2:$D$167="process")*economics!$AI$2:$AI$167*(_xlfn.NORM.DIST(BM$3,economics!$AK$2:$AK$167,economics!$AJ$2:$AJ$167,TRUE)-_xlfn.NORM.DIST(BM$30,economics!$AK$2:$AK$167,economics!$AJ$2:$AJ$167,TRUE)))),"")</f>
        <v/>
      </c>
      <c r="BN37" t="str">
        <f t="array" ref="BN37">IFERROR((SUMPRODUCT((economics!$AG$2:$AG$167=$B37)*(economics!$D$2:$D$167="process")*economics!$AI$2:$AI$167*(_xlfn.NORM.DIST(BN$3,economics!$AK$2:$AK$167,economics!$AJ$2:$AJ$167,TRUE)-_xlfn.NORM.DIST(BN$30,economics!$AK$2:$AK$167,economics!$AJ$2:$AJ$167,TRUE))*economics!$AM$2:$AM$167))/(SUMPRODUCT((economics!$AG$2:$AG$167=$B37)*(economics!$D$2:$D$167="process")*economics!$AI$2:$AI$167*(_xlfn.NORM.DIST(BN$3,economics!$AK$2:$AK$167,economics!$AJ$2:$AJ$167,TRUE)-_xlfn.NORM.DIST(BN$30,economics!$AK$2:$AK$167,economics!$AJ$2:$AJ$167,TRUE)))),"")</f>
        <v/>
      </c>
      <c r="BO37" t="str">
        <f t="array" ref="BO37">IFERROR((SUMPRODUCT((economics!$AG$2:$AG$167=$B37)*(economics!$D$2:$D$167="process")*economics!$AI$2:$AI$167*(_xlfn.NORM.DIST(BO$3,economics!$AK$2:$AK$167,economics!$AJ$2:$AJ$167,TRUE)-_xlfn.NORM.DIST(BO$30,economics!$AK$2:$AK$167,economics!$AJ$2:$AJ$167,TRUE))*economics!$AM$2:$AM$167))/(SUMPRODUCT((economics!$AG$2:$AG$167=$B37)*(economics!$D$2:$D$167="process")*economics!$AI$2:$AI$167*(_xlfn.NORM.DIST(BO$3,economics!$AK$2:$AK$167,economics!$AJ$2:$AJ$167,TRUE)-_xlfn.NORM.DIST(BO$30,economics!$AK$2:$AK$167,economics!$AJ$2:$AJ$167,TRUE)))),"")</f>
        <v/>
      </c>
      <c r="BP37" t="str">
        <f t="array" ref="BP37">IFERROR((SUMPRODUCT((economics!$AG$2:$AG$167=$B37)*(economics!$D$2:$D$167="process")*economics!$AI$2:$AI$167*(_xlfn.NORM.DIST(BP$3,economics!$AK$2:$AK$167,economics!$AJ$2:$AJ$167,TRUE)-_xlfn.NORM.DIST(BP$30,economics!$AK$2:$AK$167,economics!$AJ$2:$AJ$167,TRUE))*economics!$AM$2:$AM$167))/(SUMPRODUCT((economics!$AG$2:$AG$167=$B37)*(economics!$D$2:$D$167="process")*economics!$AI$2:$AI$167*(_xlfn.NORM.DIST(BP$3,economics!$AK$2:$AK$167,economics!$AJ$2:$AJ$167,TRUE)-_xlfn.NORM.DIST(BP$30,economics!$AK$2:$AK$167,economics!$AJ$2:$AJ$167,TRUE)))),"")</f>
        <v/>
      </c>
      <c r="BQ37" t="str">
        <f t="array" ref="BQ37">IFERROR((SUMPRODUCT((economics!$AG$2:$AG$167=$B37)*(economics!$D$2:$D$167="process")*economics!$AI$2:$AI$167*(_xlfn.NORM.DIST(BQ$3,economics!$AK$2:$AK$167,economics!$AJ$2:$AJ$167,TRUE)-_xlfn.NORM.DIST(BQ$30,economics!$AK$2:$AK$167,economics!$AJ$2:$AJ$167,TRUE))*economics!$AM$2:$AM$167))/(SUMPRODUCT((economics!$AG$2:$AG$167=$B37)*(economics!$D$2:$D$167="process")*economics!$AI$2:$AI$167*(_xlfn.NORM.DIST(BQ$3,economics!$AK$2:$AK$167,economics!$AJ$2:$AJ$167,TRUE)-_xlfn.NORM.DIST(BQ$30,economics!$AK$2:$AK$167,economics!$AJ$2:$AJ$167,TRUE)))),"")</f>
        <v/>
      </c>
      <c r="BR37" t="str">
        <f t="array" ref="BR37">IFERROR((SUMPRODUCT((economics!$AG$2:$AG$167=$B37)*(economics!$D$2:$D$167="process")*economics!$AI$2:$AI$167*(_xlfn.NORM.DIST(BR$3,economics!$AK$2:$AK$167,economics!$AJ$2:$AJ$167,TRUE)-_xlfn.NORM.DIST(BR$30,economics!$AK$2:$AK$167,economics!$AJ$2:$AJ$167,TRUE))*economics!$AM$2:$AM$167))/(SUMPRODUCT((economics!$AG$2:$AG$167=$B37)*(economics!$D$2:$D$167="process")*economics!$AI$2:$AI$167*(_xlfn.NORM.DIST(BR$3,economics!$AK$2:$AK$167,economics!$AJ$2:$AJ$167,TRUE)-_xlfn.NORM.DIST(BR$30,economics!$AK$2:$AK$167,economics!$AJ$2:$AJ$167,TRUE)))),"")</f>
        <v/>
      </c>
      <c r="BS37" t="str">
        <f t="array" ref="BS37">IFERROR((SUMPRODUCT((economics!$AG$2:$AG$167=$B37)*(economics!$D$2:$D$167="process")*economics!$AI$2:$AI$167*(_xlfn.NORM.DIST(BS$3,economics!$AK$2:$AK$167,economics!$AJ$2:$AJ$167,TRUE)-_xlfn.NORM.DIST(BS$30,economics!$AK$2:$AK$167,economics!$AJ$2:$AJ$167,TRUE))*economics!$AM$2:$AM$167))/(SUMPRODUCT((economics!$AG$2:$AG$167=$B37)*(economics!$D$2:$D$167="process")*economics!$AI$2:$AI$167*(_xlfn.NORM.DIST(BS$3,economics!$AK$2:$AK$167,economics!$AJ$2:$AJ$167,TRUE)-_xlfn.NORM.DIST(BS$30,economics!$AK$2:$AK$167,economics!$AJ$2:$AJ$167,TRUE)))),"")</f>
        <v/>
      </c>
      <c r="BT37" t="str">
        <f t="array" ref="BT37">IFERROR((SUMPRODUCT((economics!$AG$2:$AG$167=$B37)*(economics!$D$2:$D$167="process")*economics!$AI$2:$AI$167*(_xlfn.NORM.DIST(BT$3,economics!$AK$2:$AK$167,economics!$AJ$2:$AJ$167,TRUE)-_xlfn.NORM.DIST(BT$30,economics!$AK$2:$AK$167,economics!$AJ$2:$AJ$167,TRUE))*economics!$AM$2:$AM$167))/(SUMPRODUCT((economics!$AG$2:$AG$167=$B37)*(economics!$D$2:$D$167="process")*economics!$AI$2:$AI$167*(_xlfn.NORM.DIST(BT$3,economics!$AK$2:$AK$167,economics!$AJ$2:$AJ$167,TRUE)-_xlfn.NORM.DIST(BT$30,economics!$AK$2:$AK$167,economics!$AJ$2:$AJ$167,TRUE)))),"")</f>
        <v/>
      </c>
      <c r="BU37" t="str">
        <f t="array" ref="BU37">IFERROR((SUMPRODUCT((economics!$AG$2:$AG$167=$B37)*(economics!$D$2:$D$167="process")*economics!$AI$2:$AI$167*(_xlfn.NORM.DIST(BU$3,economics!$AK$2:$AK$167,economics!$AJ$2:$AJ$167,TRUE)-_xlfn.NORM.DIST(BU$30,economics!$AK$2:$AK$167,economics!$AJ$2:$AJ$167,TRUE))*economics!$AM$2:$AM$167))/(SUMPRODUCT((economics!$AG$2:$AG$167=$B37)*(economics!$D$2:$D$167="process")*economics!$AI$2:$AI$167*(_xlfn.NORM.DIST(BU$3,economics!$AK$2:$AK$167,economics!$AJ$2:$AJ$167,TRUE)-_xlfn.NORM.DIST(BU$30,economics!$AK$2:$AK$167,economics!$AJ$2:$AJ$167,TRUE)))),"")</f>
        <v/>
      </c>
      <c r="BV37" t="str">
        <f t="array" ref="BV37">IFERROR((SUMPRODUCT((economics!$AG$2:$AG$167=$B37)*(economics!$D$2:$D$167="process")*economics!$AI$2:$AI$167*(_xlfn.NORM.DIST(BV$3,economics!$AK$2:$AK$167,economics!$AJ$2:$AJ$167,TRUE)-_xlfn.NORM.DIST(BV$30,economics!$AK$2:$AK$167,economics!$AJ$2:$AJ$167,TRUE))*economics!$AM$2:$AM$167))/(SUMPRODUCT((economics!$AG$2:$AG$167=$B37)*(economics!$D$2:$D$167="process")*economics!$AI$2:$AI$167*(_xlfn.NORM.DIST(BV$3,economics!$AK$2:$AK$167,economics!$AJ$2:$AJ$167,TRUE)-_xlfn.NORM.DIST(BV$30,economics!$AK$2:$AK$167,economics!$AJ$2:$AJ$167,TRUE)))),"")</f>
        <v/>
      </c>
      <c r="BW37" t="str">
        <f t="array" ref="BW37">IFERROR((SUMPRODUCT((economics!$AG$2:$AG$167=$B37)*(economics!$D$2:$D$167="process")*economics!$AI$2:$AI$167*(_xlfn.NORM.DIST(BW$3,economics!$AK$2:$AK$167,economics!$AJ$2:$AJ$167,TRUE)-_xlfn.NORM.DIST(BW$30,economics!$AK$2:$AK$167,economics!$AJ$2:$AJ$167,TRUE))*economics!$AM$2:$AM$167))/(SUMPRODUCT((economics!$AG$2:$AG$167=$B37)*(economics!$D$2:$D$167="process")*economics!$AI$2:$AI$167*(_xlfn.NORM.DIST(BW$3,economics!$AK$2:$AK$167,economics!$AJ$2:$AJ$167,TRUE)-_xlfn.NORM.DIST(BW$30,economics!$AK$2:$AK$167,economics!$AJ$2:$AJ$167,TRUE)))),"")</f>
        <v/>
      </c>
      <c r="BX37" t="str">
        <f t="array" ref="BX37">IFERROR((SUMPRODUCT((economics!$AG$2:$AG$167=$B37)*(economics!$D$2:$D$167="process")*economics!$AI$2:$AI$167*(_xlfn.NORM.DIST(BX$3,economics!$AK$2:$AK$167,economics!$AJ$2:$AJ$167,TRUE)-_xlfn.NORM.DIST(BX$30,economics!$AK$2:$AK$167,economics!$AJ$2:$AJ$167,TRUE))*economics!$AM$2:$AM$167))/(SUMPRODUCT((economics!$AG$2:$AG$167=$B37)*(economics!$D$2:$D$167="process")*economics!$AI$2:$AI$167*(_xlfn.NORM.DIST(BX$3,economics!$AK$2:$AK$167,economics!$AJ$2:$AJ$167,TRUE)-_xlfn.NORM.DIST(BX$30,economics!$AK$2:$AK$167,economics!$AJ$2:$AJ$167,TRUE)))),"")</f>
        <v/>
      </c>
      <c r="BY37" t="str">
        <f t="array" ref="BY37">IFERROR((SUMPRODUCT((economics!$AG$2:$AG$167=$B37)*(economics!$D$2:$D$167="process")*economics!$AI$2:$AI$167*(_xlfn.NORM.DIST(BY$3,economics!$AK$2:$AK$167,economics!$AJ$2:$AJ$167,TRUE)-_xlfn.NORM.DIST(BY$30,economics!$AK$2:$AK$167,economics!$AJ$2:$AJ$167,TRUE))*economics!$AM$2:$AM$167))/(SUMPRODUCT((economics!$AG$2:$AG$167=$B37)*(economics!$D$2:$D$167="process")*economics!$AI$2:$AI$167*(_xlfn.NORM.DIST(BY$3,economics!$AK$2:$AK$167,economics!$AJ$2:$AJ$167,TRUE)-_xlfn.NORM.DIST(BY$30,economics!$AK$2:$AK$167,economics!$AJ$2:$AJ$167,TRUE)))),"")</f>
        <v/>
      </c>
      <c r="BZ37" t="str">
        <f t="array" ref="BZ37">IFERROR((SUMPRODUCT((economics!$AG$2:$AG$167=$B37)*(economics!$D$2:$D$167="process")*economics!$AI$2:$AI$167*(_xlfn.NORM.DIST(BZ$3,economics!$AK$2:$AK$167,economics!$AJ$2:$AJ$167,TRUE)-_xlfn.NORM.DIST(BZ$30,economics!$AK$2:$AK$167,economics!$AJ$2:$AJ$167,TRUE))*economics!$AM$2:$AM$167))/(SUMPRODUCT((economics!$AG$2:$AG$167=$B37)*(economics!$D$2:$D$167="process")*economics!$AI$2:$AI$167*(_xlfn.NORM.DIST(BZ$3,economics!$AK$2:$AK$167,economics!$AJ$2:$AJ$167,TRUE)-_xlfn.NORM.DIST(BZ$30,economics!$AK$2:$AK$167,economics!$AJ$2:$AJ$167,TRUE)))),"")</f>
        <v/>
      </c>
      <c r="CA37" t="str">
        <f t="array" ref="CA37">IFERROR((SUMPRODUCT((economics!$AG$2:$AG$167=$B37)*(economics!$D$2:$D$167="process")*economics!$AI$2:$AI$167*(_xlfn.NORM.DIST(CA$3,economics!$AK$2:$AK$167,economics!$AJ$2:$AJ$167,TRUE)-_xlfn.NORM.DIST(CA$30,economics!$AK$2:$AK$167,economics!$AJ$2:$AJ$167,TRUE))*economics!$AM$2:$AM$167))/(SUMPRODUCT((economics!$AG$2:$AG$167=$B37)*(economics!$D$2:$D$167="process")*economics!$AI$2:$AI$167*(_xlfn.NORM.DIST(CA$3,economics!$AK$2:$AK$167,economics!$AJ$2:$AJ$167,TRUE)-_xlfn.NORM.DIST(CA$30,economics!$AK$2:$AK$167,economics!$AJ$2:$AJ$167,TRUE)))),"")</f>
        <v/>
      </c>
      <c r="CB37" t="str">
        <f t="array" ref="CB37">IFERROR((SUMPRODUCT((economics!$AG$2:$AG$167=$B37)*(economics!$D$2:$D$167="process")*economics!$AI$2:$AI$167*(_xlfn.NORM.DIST(CB$3,economics!$AK$2:$AK$167,economics!$AJ$2:$AJ$167,TRUE)-_xlfn.NORM.DIST(CB$30,economics!$AK$2:$AK$167,economics!$AJ$2:$AJ$167,TRUE))*economics!$AM$2:$AM$167))/(SUMPRODUCT((economics!$AG$2:$AG$167=$B37)*(economics!$D$2:$D$167="process")*economics!$AI$2:$AI$167*(_xlfn.NORM.DIST(CB$3,economics!$AK$2:$AK$167,economics!$AJ$2:$AJ$167,TRUE)-_xlfn.NORM.DIST(CB$30,economics!$AK$2:$AK$167,economics!$AJ$2:$AJ$167,TRUE)))),"")</f>
        <v/>
      </c>
      <c r="CC37" t="str">
        <f t="array" ref="CC37">IFERROR((SUMPRODUCT((economics!$AG$2:$AG$167=$B37)*(economics!$D$2:$D$167="process")*economics!$AI$2:$AI$167*(_xlfn.NORM.DIST(CC$3,economics!$AK$2:$AK$167,economics!$AJ$2:$AJ$167,TRUE)-_xlfn.NORM.DIST(CC$30,economics!$AK$2:$AK$167,economics!$AJ$2:$AJ$167,TRUE))*economics!$AM$2:$AM$167))/(SUMPRODUCT((economics!$AG$2:$AG$167=$B37)*(economics!$D$2:$D$167="process")*economics!$AI$2:$AI$167*(_xlfn.NORM.DIST(CC$3,economics!$AK$2:$AK$167,economics!$AJ$2:$AJ$167,TRUE)-_xlfn.NORM.DIST(CC$30,economics!$AK$2:$AK$167,economics!$AJ$2:$AJ$167,TRUE)))),"")</f>
        <v/>
      </c>
      <c r="CD37" t="str">
        <f t="array" ref="CD37">IFERROR((SUMPRODUCT((economics!$AG$2:$AG$167=$B37)*(economics!$D$2:$D$167="process")*economics!$AI$2:$AI$167*(_xlfn.NORM.DIST(CD$3,economics!$AK$2:$AK$167,economics!$AJ$2:$AJ$167,TRUE)-_xlfn.NORM.DIST(CD$30,economics!$AK$2:$AK$167,economics!$AJ$2:$AJ$167,TRUE))*economics!$AM$2:$AM$167))/(SUMPRODUCT((economics!$AG$2:$AG$167=$B37)*(economics!$D$2:$D$167="process")*economics!$AI$2:$AI$167*(_xlfn.NORM.DIST(CD$3,economics!$AK$2:$AK$167,economics!$AJ$2:$AJ$167,TRUE)-_xlfn.NORM.DIST(CD$30,economics!$AK$2:$AK$167,economics!$AJ$2:$AJ$167,TRUE)))),"")</f>
        <v/>
      </c>
      <c r="CE37" t="str">
        <f t="array" ref="CE37">IFERROR((SUMPRODUCT((economics!$AG$2:$AG$167=$B37)*(economics!$D$2:$D$167="process")*economics!$AI$2:$AI$167*(_xlfn.NORM.DIST(CE$3,economics!$AK$2:$AK$167,economics!$AJ$2:$AJ$167,TRUE)-_xlfn.NORM.DIST(CE$30,economics!$AK$2:$AK$167,economics!$AJ$2:$AJ$167,TRUE))*economics!$AM$2:$AM$167))/(SUMPRODUCT((economics!$AG$2:$AG$167=$B37)*(economics!$D$2:$D$167="process")*economics!$AI$2:$AI$167*(_xlfn.NORM.DIST(CE$3,economics!$AK$2:$AK$167,economics!$AJ$2:$AJ$167,TRUE)-_xlfn.NORM.DIST(CE$30,economics!$AK$2:$AK$167,economics!$AJ$2:$AJ$167,TRUE)))),"")</f>
        <v/>
      </c>
      <c r="CF37" t="str">
        <f t="array" ref="CF37">IFERROR((SUMPRODUCT((economics!$AG$2:$AG$167=$B37)*(economics!$D$2:$D$167="process")*economics!$AI$2:$AI$167*(_xlfn.NORM.DIST(CF$3,economics!$AK$2:$AK$167,economics!$AJ$2:$AJ$167,TRUE)-_xlfn.NORM.DIST(CF$30,economics!$AK$2:$AK$167,economics!$AJ$2:$AJ$167,TRUE))*economics!$AM$2:$AM$167))/(SUMPRODUCT((economics!$AG$2:$AG$167=$B37)*(economics!$D$2:$D$167="process")*economics!$AI$2:$AI$167*(_xlfn.NORM.DIST(CF$3,economics!$AK$2:$AK$167,economics!$AJ$2:$AJ$167,TRUE)-_xlfn.NORM.DIST(CF$30,economics!$AK$2:$AK$167,economics!$AJ$2:$AJ$167,TRUE)))),"")</f>
        <v/>
      </c>
      <c r="CG37" t="str">
        <f t="array" ref="CG37">IFERROR((SUMPRODUCT((economics!$AG$2:$AG$167=$B37)*(economics!$D$2:$D$167="process")*economics!$AI$2:$AI$167*(_xlfn.NORM.DIST(CG$3,economics!$AK$2:$AK$167,economics!$AJ$2:$AJ$167,TRUE)-_xlfn.NORM.DIST(CG$30,economics!$AK$2:$AK$167,economics!$AJ$2:$AJ$167,TRUE))*economics!$AM$2:$AM$167))/(SUMPRODUCT((economics!$AG$2:$AG$167=$B37)*(economics!$D$2:$D$167="process")*economics!$AI$2:$AI$167*(_xlfn.NORM.DIST(CG$3,economics!$AK$2:$AK$167,economics!$AJ$2:$AJ$167,TRUE)-_xlfn.NORM.DIST(CG$30,economics!$AK$2:$AK$167,economics!$AJ$2:$AJ$167,TRUE)))),"")</f>
        <v/>
      </c>
      <c r="CH37" t="str">
        <f t="array" ref="CH37">IFERROR((SUMPRODUCT((economics!$AG$2:$AG$167=$B37)*(economics!$D$2:$D$167="process")*economics!$AI$2:$AI$167*(_xlfn.NORM.DIST(CH$3,economics!$AK$2:$AK$167,economics!$AJ$2:$AJ$167,TRUE)-_xlfn.NORM.DIST(CH$30,economics!$AK$2:$AK$167,economics!$AJ$2:$AJ$167,TRUE))*economics!$AM$2:$AM$167))/(SUMPRODUCT((economics!$AG$2:$AG$167=$B37)*(economics!$D$2:$D$167="process")*economics!$AI$2:$AI$167*(_xlfn.NORM.DIST(CH$3,economics!$AK$2:$AK$167,economics!$AJ$2:$AJ$167,TRUE)-_xlfn.NORM.DIST(CH$30,economics!$AK$2:$AK$167,economics!$AJ$2:$AJ$167,TRUE)))),"")</f>
        <v/>
      </c>
    </row>
    <row r="38" spans="1:86" x14ac:dyDescent="0.35">
      <c r="A38" t="str">
        <f t="shared" si="0"/>
        <v>textiles apparel and leather 13T15</v>
      </c>
      <c r="B38" t="str">
        <f t="shared" si="0"/>
        <v>13T15</v>
      </c>
      <c r="E38" t="str">
        <f t="array" ref="E38">IFERROR((SUMPRODUCT((economics!$AG$2:$AG$167=$B38)*(economics!$D$2:$D$167="process")*economics!$AI$2:$AI$167*(_xlfn.NORM.DIST(E$3,economics!$AK$2:$AK$167,economics!$AJ$2:$AJ$167,TRUE)-_xlfn.NORM.DIST(E$30,economics!$AK$2:$AK$167,economics!$AJ$2:$AJ$167,TRUE))*economics!$AM$2:$AM$167))/(SUMPRODUCT((economics!$AG$2:$AG$167=$B38)*(economics!$D$2:$D$167="process")*economics!$AI$2:$AI$167*(_xlfn.NORM.DIST(E$3,economics!$AK$2:$AK$167,economics!$AJ$2:$AJ$167,TRUE)-_xlfn.NORM.DIST(E$30,economics!$AK$2:$AK$167,economics!$AJ$2:$AJ$167,TRUE)))),"")</f>
        <v/>
      </c>
      <c r="F38" t="str">
        <f t="array" ref="F38">IFERROR((SUMPRODUCT((economics!$AG$2:$AG$167=$B38)*(economics!$D$2:$D$167="process")*economics!$AI$2:$AI$167*(_xlfn.NORM.DIST(F$3,economics!$AK$2:$AK$167,economics!$AJ$2:$AJ$167,TRUE)-_xlfn.NORM.DIST(F$30,economics!$AK$2:$AK$167,economics!$AJ$2:$AJ$167,TRUE))*economics!$AM$2:$AM$167))/(SUMPRODUCT((economics!$AG$2:$AG$167=$B38)*(economics!$D$2:$D$167="process")*economics!$AI$2:$AI$167*(_xlfn.NORM.DIST(F$3,economics!$AK$2:$AK$167,economics!$AJ$2:$AJ$167,TRUE)-_xlfn.NORM.DIST(F$30,economics!$AK$2:$AK$167,economics!$AJ$2:$AJ$167,TRUE)))),"")</f>
        <v/>
      </c>
      <c r="G38" t="str">
        <f t="array" ref="G38">IFERROR((SUMPRODUCT((economics!$AG$2:$AG$167=$B38)*(economics!$D$2:$D$167="process")*economics!$AI$2:$AI$167*(_xlfn.NORM.DIST(G$3,economics!$AK$2:$AK$167,economics!$AJ$2:$AJ$167,TRUE)-_xlfn.NORM.DIST(G$30,economics!$AK$2:$AK$167,economics!$AJ$2:$AJ$167,TRUE))*economics!$AM$2:$AM$167))/(SUMPRODUCT((economics!$AG$2:$AG$167=$B38)*(economics!$D$2:$D$167="process")*economics!$AI$2:$AI$167*(_xlfn.NORM.DIST(G$3,economics!$AK$2:$AK$167,economics!$AJ$2:$AJ$167,TRUE)-_xlfn.NORM.DIST(G$30,economics!$AK$2:$AK$167,economics!$AJ$2:$AJ$167,TRUE)))),"")</f>
        <v/>
      </c>
      <c r="H38" t="str">
        <f t="array" ref="H38">IFERROR((SUMPRODUCT((economics!$AG$2:$AG$167=$B38)*(economics!$D$2:$D$167="process")*economics!$AI$2:$AI$167*(_xlfn.NORM.DIST(H$3,economics!$AK$2:$AK$167,economics!$AJ$2:$AJ$167,TRUE)-_xlfn.NORM.DIST(H$30,economics!$AK$2:$AK$167,economics!$AJ$2:$AJ$167,TRUE))*economics!$AM$2:$AM$167))/(SUMPRODUCT((economics!$AG$2:$AG$167=$B38)*(economics!$D$2:$D$167="process")*economics!$AI$2:$AI$167*(_xlfn.NORM.DIST(H$3,economics!$AK$2:$AK$167,economics!$AJ$2:$AJ$167,TRUE)-_xlfn.NORM.DIST(H$30,economics!$AK$2:$AK$167,economics!$AJ$2:$AJ$167,TRUE)))),"")</f>
        <v/>
      </c>
      <c r="I38" t="str">
        <f t="array" ref="I38">IFERROR((SUMPRODUCT((economics!$AG$2:$AG$167=$B38)*(economics!$D$2:$D$167="process")*economics!$AI$2:$AI$167*(_xlfn.NORM.DIST(I$3,economics!$AK$2:$AK$167,economics!$AJ$2:$AJ$167,TRUE)-_xlfn.NORM.DIST(I$30,economics!$AK$2:$AK$167,economics!$AJ$2:$AJ$167,TRUE))*economics!$AM$2:$AM$167))/(SUMPRODUCT((economics!$AG$2:$AG$167=$B38)*(economics!$D$2:$D$167="process")*economics!$AI$2:$AI$167*(_xlfn.NORM.DIST(I$3,economics!$AK$2:$AK$167,economics!$AJ$2:$AJ$167,TRUE)-_xlfn.NORM.DIST(I$30,economics!$AK$2:$AK$167,economics!$AJ$2:$AJ$167,TRUE)))),"")</f>
        <v/>
      </c>
      <c r="J38" t="str">
        <f t="array" ref="J38">IFERROR((SUMPRODUCT((economics!$AG$2:$AG$167=$B38)*(economics!$D$2:$D$167="process")*economics!$AI$2:$AI$167*(_xlfn.NORM.DIST(J$3,economics!$AK$2:$AK$167,economics!$AJ$2:$AJ$167,TRUE)-_xlfn.NORM.DIST(J$30,economics!$AK$2:$AK$167,economics!$AJ$2:$AJ$167,TRUE))*economics!$AM$2:$AM$167))/(SUMPRODUCT((economics!$AG$2:$AG$167=$B38)*(economics!$D$2:$D$167="process")*economics!$AI$2:$AI$167*(_xlfn.NORM.DIST(J$3,economics!$AK$2:$AK$167,economics!$AJ$2:$AJ$167,TRUE)-_xlfn.NORM.DIST(J$30,economics!$AK$2:$AK$167,economics!$AJ$2:$AJ$167,TRUE)))),"")</f>
        <v/>
      </c>
      <c r="K38" t="str">
        <f t="array" ref="K38">IFERROR((SUMPRODUCT((economics!$AG$2:$AG$167=$B38)*(economics!$D$2:$D$167="process")*economics!$AI$2:$AI$167*(_xlfn.NORM.DIST(K$3,economics!$AK$2:$AK$167,economics!$AJ$2:$AJ$167,TRUE)-_xlfn.NORM.DIST(K$30,economics!$AK$2:$AK$167,economics!$AJ$2:$AJ$167,TRUE))*economics!$AM$2:$AM$167))/(SUMPRODUCT((economics!$AG$2:$AG$167=$B38)*(economics!$D$2:$D$167="process")*economics!$AI$2:$AI$167*(_xlfn.NORM.DIST(K$3,economics!$AK$2:$AK$167,economics!$AJ$2:$AJ$167,TRUE)-_xlfn.NORM.DIST(K$30,economics!$AK$2:$AK$167,economics!$AJ$2:$AJ$167,TRUE)))),"")</f>
        <v/>
      </c>
      <c r="L38" t="str">
        <f t="array" ref="L38">IFERROR((SUMPRODUCT((economics!$AG$2:$AG$167=$B38)*(economics!$D$2:$D$167="process")*economics!$AI$2:$AI$167*(_xlfn.NORM.DIST(L$3,economics!$AK$2:$AK$167,economics!$AJ$2:$AJ$167,TRUE)-_xlfn.NORM.DIST(L$30,economics!$AK$2:$AK$167,economics!$AJ$2:$AJ$167,TRUE))*economics!$AM$2:$AM$167))/(SUMPRODUCT((economics!$AG$2:$AG$167=$B38)*(economics!$D$2:$D$167="process")*economics!$AI$2:$AI$167*(_xlfn.NORM.DIST(L$3,economics!$AK$2:$AK$167,economics!$AJ$2:$AJ$167,TRUE)-_xlfn.NORM.DIST(L$30,economics!$AK$2:$AK$167,economics!$AJ$2:$AJ$167,TRUE)))),"")</f>
        <v/>
      </c>
      <c r="M38" t="str">
        <f t="array" ref="M38">IFERROR((SUMPRODUCT((economics!$AG$2:$AG$167=$B38)*(economics!$D$2:$D$167="process")*economics!$AI$2:$AI$167*(_xlfn.NORM.DIST(M$3,economics!$AK$2:$AK$167,economics!$AJ$2:$AJ$167,TRUE)-_xlfn.NORM.DIST(M$30,economics!$AK$2:$AK$167,economics!$AJ$2:$AJ$167,TRUE))*economics!$AM$2:$AM$167))/(SUMPRODUCT((economics!$AG$2:$AG$167=$B38)*(economics!$D$2:$D$167="process")*economics!$AI$2:$AI$167*(_xlfn.NORM.DIST(M$3,economics!$AK$2:$AK$167,economics!$AJ$2:$AJ$167,TRUE)-_xlfn.NORM.DIST(M$30,economics!$AK$2:$AK$167,economics!$AJ$2:$AJ$167,TRUE)))),"")</f>
        <v/>
      </c>
      <c r="N38" t="str">
        <f t="array" ref="N38">IFERROR((SUMPRODUCT((economics!$AG$2:$AG$167=$B38)*(economics!$D$2:$D$167="process")*economics!$AI$2:$AI$167*(_xlfn.NORM.DIST(N$3,economics!$AK$2:$AK$167,economics!$AJ$2:$AJ$167,TRUE)-_xlfn.NORM.DIST(N$30,economics!$AK$2:$AK$167,economics!$AJ$2:$AJ$167,TRUE))*economics!$AM$2:$AM$167))/(SUMPRODUCT((economics!$AG$2:$AG$167=$B38)*(economics!$D$2:$D$167="process")*economics!$AI$2:$AI$167*(_xlfn.NORM.DIST(N$3,economics!$AK$2:$AK$167,economics!$AJ$2:$AJ$167,TRUE)-_xlfn.NORM.DIST(N$30,economics!$AK$2:$AK$167,economics!$AJ$2:$AJ$167,TRUE)))),"")</f>
        <v/>
      </c>
      <c r="O38" t="str">
        <f t="array" ref="O38">IFERROR((SUMPRODUCT((economics!$AG$2:$AG$167=$B38)*(economics!$D$2:$D$167="process")*economics!$AI$2:$AI$167*(_xlfn.NORM.DIST(O$3,economics!$AK$2:$AK$167,economics!$AJ$2:$AJ$167,TRUE)-_xlfn.NORM.DIST(O$30,economics!$AK$2:$AK$167,economics!$AJ$2:$AJ$167,TRUE))*economics!$AM$2:$AM$167))/(SUMPRODUCT((economics!$AG$2:$AG$167=$B38)*(economics!$D$2:$D$167="process")*economics!$AI$2:$AI$167*(_xlfn.NORM.DIST(O$3,economics!$AK$2:$AK$167,economics!$AJ$2:$AJ$167,TRUE)-_xlfn.NORM.DIST(O$30,economics!$AK$2:$AK$167,economics!$AJ$2:$AJ$167,TRUE)))),"")</f>
        <v/>
      </c>
      <c r="P38" t="str">
        <f t="array" ref="P38">IFERROR((SUMPRODUCT((economics!$AG$2:$AG$167=$B38)*(economics!$D$2:$D$167="process")*economics!$AI$2:$AI$167*(_xlfn.NORM.DIST(P$3,economics!$AK$2:$AK$167,economics!$AJ$2:$AJ$167,TRUE)-_xlfn.NORM.DIST(P$30,economics!$AK$2:$AK$167,economics!$AJ$2:$AJ$167,TRUE))*economics!$AM$2:$AM$167))/(SUMPRODUCT((economics!$AG$2:$AG$167=$B38)*(economics!$D$2:$D$167="process")*economics!$AI$2:$AI$167*(_xlfn.NORM.DIST(P$3,economics!$AK$2:$AK$167,economics!$AJ$2:$AJ$167,TRUE)-_xlfn.NORM.DIST(P$30,economics!$AK$2:$AK$167,economics!$AJ$2:$AJ$167,TRUE)))),"")</f>
        <v/>
      </c>
      <c r="Q38" t="str">
        <f t="array" ref="Q38">IFERROR((SUMPRODUCT((economics!$AG$2:$AG$167=$B38)*(economics!$D$2:$D$167="process")*economics!$AI$2:$AI$167*(_xlfn.NORM.DIST(Q$3,economics!$AK$2:$AK$167,economics!$AJ$2:$AJ$167,TRUE)-_xlfn.NORM.DIST(Q$30,economics!$AK$2:$AK$167,economics!$AJ$2:$AJ$167,TRUE))*economics!$AM$2:$AM$167))/(SUMPRODUCT((economics!$AG$2:$AG$167=$B38)*(economics!$D$2:$D$167="process")*economics!$AI$2:$AI$167*(_xlfn.NORM.DIST(Q$3,economics!$AK$2:$AK$167,economics!$AJ$2:$AJ$167,TRUE)-_xlfn.NORM.DIST(Q$30,economics!$AK$2:$AK$167,economics!$AJ$2:$AJ$167,TRUE)))),"")</f>
        <v/>
      </c>
      <c r="R38" t="str">
        <f t="array" ref="R38">IFERROR((SUMPRODUCT((economics!$AG$2:$AG$167=$B38)*(economics!$D$2:$D$167="process")*economics!$AI$2:$AI$167*(_xlfn.NORM.DIST(R$3,economics!$AK$2:$AK$167,economics!$AJ$2:$AJ$167,TRUE)-_xlfn.NORM.DIST(R$30,economics!$AK$2:$AK$167,economics!$AJ$2:$AJ$167,TRUE))*economics!$AM$2:$AM$167))/(SUMPRODUCT((economics!$AG$2:$AG$167=$B38)*(economics!$D$2:$D$167="process")*economics!$AI$2:$AI$167*(_xlfn.NORM.DIST(R$3,economics!$AK$2:$AK$167,economics!$AJ$2:$AJ$167,TRUE)-_xlfn.NORM.DIST(R$30,economics!$AK$2:$AK$167,economics!$AJ$2:$AJ$167,TRUE)))),"")</f>
        <v/>
      </c>
      <c r="S38" t="str">
        <f t="array" ref="S38">IFERROR((SUMPRODUCT((economics!$AG$2:$AG$167=$B38)*(economics!$D$2:$D$167="process")*economics!$AI$2:$AI$167*(_xlfn.NORM.DIST(S$3,economics!$AK$2:$AK$167,economics!$AJ$2:$AJ$167,TRUE)-_xlfn.NORM.DIST(S$30,economics!$AK$2:$AK$167,economics!$AJ$2:$AJ$167,TRUE))*economics!$AM$2:$AM$167))/(SUMPRODUCT((economics!$AG$2:$AG$167=$B38)*(economics!$D$2:$D$167="process")*economics!$AI$2:$AI$167*(_xlfn.NORM.DIST(S$3,economics!$AK$2:$AK$167,economics!$AJ$2:$AJ$167,TRUE)-_xlfn.NORM.DIST(S$30,economics!$AK$2:$AK$167,economics!$AJ$2:$AJ$167,TRUE)))),"")</f>
        <v/>
      </c>
      <c r="T38" t="str">
        <f t="array" ref="T38">IFERROR((SUMPRODUCT((economics!$AG$2:$AG$167=$B38)*(economics!$D$2:$D$167="process")*economics!$AI$2:$AI$167*(_xlfn.NORM.DIST(T$3,economics!$AK$2:$AK$167,economics!$AJ$2:$AJ$167,TRUE)-_xlfn.NORM.DIST(T$30,economics!$AK$2:$AK$167,economics!$AJ$2:$AJ$167,TRUE))*economics!$AM$2:$AM$167))/(SUMPRODUCT((economics!$AG$2:$AG$167=$B38)*(economics!$D$2:$D$167="process")*economics!$AI$2:$AI$167*(_xlfn.NORM.DIST(T$3,economics!$AK$2:$AK$167,economics!$AJ$2:$AJ$167,TRUE)-_xlfn.NORM.DIST(T$30,economics!$AK$2:$AK$167,economics!$AJ$2:$AJ$167,TRUE)))),"")</f>
        <v/>
      </c>
      <c r="U38" t="str">
        <f t="array" ref="U38">IFERROR((SUMPRODUCT((economics!$AG$2:$AG$167=$B38)*(economics!$D$2:$D$167="process")*economics!$AI$2:$AI$167*(_xlfn.NORM.DIST(U$3,economics!$AK$2:$AK$167,economics!$AJ$2:$AJ$167,TRUE)-_xlfn.NORM.DIST(U$30,economics!$AK$2:$AK$167,economics!$AJ$2:$AJ$167,TRUE))*economics!$AM$2:$AM$167))/(SUMPRODUCT((economics!$AG$2:$AG$167=$B38)*(economics!$D$2:$D$167="process")*economics!$AI$2:$AI$167*(_xlfn.NORM.DIST(U$3,economics!$AK$2:$AK$167,economics!$AJ$2:$AJ$167,TRUE)-_xlfn.NORM.DIST(U$30,economics!$AK$2:$AK$167,economics!$AJ$2:$AJ$167,TRUE)))),"")</f>
        <v/>
      </c>
      <c r="V38" t="str">
        <f t="array" ref="V38">IFERROR((SUMPRODUCT((economics!$AG$2:$AG$167=$B38)*(economics!$D$2:$D$167="process")*economics!$AI$2:$AI$167*(_xlfn.NORM.DIST(V$3,economics!$AK$2:$AK$167,economics!$AJ$2:$AJ$167,TRUE)-_xlfn.NORM.DIST(V$30,economics!$AK$2:$AK$167,economics!$AJ$2:$AJ$167,TRUE))*economics!$AM$2:$AM$167))/(SUMPRODUCT((economics!$AG$2:$AG$167=$B38)*(economics!$D$2:$D$167="process")*economics!$AI$2:$AI$167*(_xlfn.NORM.DIST(V$3,economics!$AK$2:$AK$167,economics!$AJ$2:$AJ$167,TRUE)-_xlfn.NORM.DIST(V$30,economics!$AK$2:$AK$167,economics!$AJ$2:$AJ$167,TRUE)))),"")</f>
        <v/>
      </c>
      <c r="W38" t="str">
        <f t="array" ref="W38">IFERROR((SUMPRODUCT((economics!$AG$2:$AG$167=$B38)*(economics!$D$2:$D$167="process")*economics!$AI$2:$AI$167*(_xlfn.NORM.DIST(W$3,economics!$AK$2:$AK$167,economics!$AJ$2:$AJ$167,TRUE)-_xlfn.NORM.DIST(W$30,economics!$AK$2:$AK$167,economics!$AJ$2:$AJ$167,TRUE))*economics!$AM$2:$AM$167))/(SUMPRODUCT((economics!$AG$2:$AG$167=$B38)*(economics!$D$2:$D$167="process")*economics!$AI$2:$AI$167*(_xlfn.NORM.DIST(W$3,economics!$AK$2:$AK$167,economics!$AJ$2:$AJ$167,TRUE)-_xlfn.NORM.DIST(W$30,economics!$AK$2:$AK$167,economics!$AJ$2:$AJ$167,TRUE)))),"")</f>
        <v/>
      </c>
      <c r="X38" t="str">
        <f t="array" ref="X38">IFERROR((SUMPRODUCT((economics!$AG$2:$AG$167=$B38)*(economics!$D$2:$D$167="process")*economics!$AI$2:$AI$167*(_xlfn.NORM.DIST(X$3,economics!$AK$2:$AK$167,economics!$AJ$2:$AJ$167,TRUE)-_xlfn.NORM.DIST(X$30,economics!$AK$2:$AK$167,economics!$AJ$2:$AJ$167,TRUE))*economics!$AM$2:$AM$167))/(SUMPRODUCT((economics!$AG$2:$AG$167=$B38)*(economics!$D$2:$D$167="process")*economics!$AI$2:$AI$167*(_xlfn.NORM.DIST(X$3,economics!$AK$2:$AK$167,economics!$AJ$2:$AJ$167,TRUE)-_xlfn.NORM.DIST(X$30,economics!$AK$2:$AK$167,economics!$AJ$2:$AJ$167,TRUE)))),"")</f>
        <v/>
      </c>
      <c r="Y38" t="str">
        <f t="array" ref="Y38">IFERROR((SUMPRODUCT((economics!$AG$2:$AG$167=$B38)*(economics!$D$2:$D$167="process")*economics!$AI$2:$AI$167*(_xlfn.NORM.DIST(Y$3,economics!$AK$2:$AK$167,economics!$AJ$2:$AJ$167,TRUE)-_xlfn.NORM.DIST(Y$30,economics!$AK$2:$AK$167,economics!$AJ$2:$AJ$167,TRUE))*economics!$AM$2:$AM$167))/(SUMPRODUCT((economics!$AG$2:$AG$167=$B38)*(economics!$D$2:$D$167="process")*economics!$AI$2:$AI$167*(_xlfn.NORM.DIST(Y$3,economics!$AK$2:$AK$167,economics!$AJ$2:$AJ$167,TRUE)-_xlfn.NORM.DIST(Y$30,economics!$AK$2:$AK$167,economics!$AJ$2:$AJ$167,TRUE)))),"")</f>
        <v/>
      </c>
      <c r="Z38" t="str">
        <f t="array" ref="Z38">IFERROR((SUMPRODUCT((economics!$AG$2:$AG$167=$B38)*(economics!$D$2:$D$167="process")*economics!$AI$2:$AI$167*(_xlfn.NORM.DIST(Z$3,economics!$AK$2:$AK$167,economics!$AJ$2:$AJ$167,TRUE)-_xlfn.NORM.DIST(Z$30,economics!$AK$2:$AK$167,economics!$AJ$2:$AJ$167,TRUE))*economics!$AM$2:$AM$167))/(SUMPRODUCT((economics!$AG$2:$AG$167=$B38)*(economics!$D$2:$D$167="process")*economics!$AI$2:$AI$167*(_xlfn.NORM.DIST(Z$3,economics!$AK$2:$AK$167,economics!$AJ$2:$AJ$167,TRUE)-_xlfn.NORM.DIST(Z$30,economics!$AK$2:$AK$167,economics!$AJ$2:$AJ$167,TRUE)))),"")</f>
        <v/>
      </c>
      <c r="AA38" t="str">
        <f t="array" ref="AA38">IFERROR((SUMPRODUCT((economics!$AG$2:$AG$167=$B38)*(economics!$D$2:$D$167="process")*economics!$AI$2:$AI$167*(_xlfn.NORM.DIST(AA$3,economics!$AK$2:$AK$167,economics!$AJ$2:$AJ$167,TRUE)-_xlfn.NORM.DIST(AA$30,economics!$AK$2:$AK$167,economics!$AJ$2:$AJ$167,TRUE))*economics!$AM$2:$AM$167))/(SUMPRODUCT((economics!$AG$2:$AG$167=$B38)*(economics!$D$2:$D$167="process")*economics!$AI$2:$AI$167*(_xlfn.NORM.DIST(AA$3,economics!$AK$2:$AK$167,economics!$AJ$2:$AJ$167,TRUE)-_xlfn.NORM.DIST(AA$30,economics!$AK$2:$AK$167,economics!$AJ$2:$AJ$167,TRUE)))),"")</f>
        <v/>
      </c>
      <c r="AB38" t="str">
        <f t="array" ref="AB38">IFERROR((SUMPRODUCT((economics!$AG$2:$AG$167=$B38)*(economics!$D$2:$D$167="process")*economics!$AI$2:$AI$167*(_xlfn.NORM.DIST(AB$3,economics!$AK$2:$AK$167,economics!$AJ$2:$AJ$167,TRUE)-_xlfn.NORM.DIST(AB$30,economics!$AK$2:$AK$167,economics!$AJ$2:$AJ$167,TRUE))*economics!$AM$2:$AM$167))/(SUMPRODUCT((economics!$AG$2:$AG$167=$B38)*(economics!$D$2:$D$167="process")*economics!$AI$2:$AI$167*(_xlfn.NORM.DIST(AB$3,economics!$AK$2:$AK$167,economics!$AJ$2:$AJ$167,TRUE)-_xlfn.NORM.DIST(AB$30,economics!$AK$2:$AK$167,economics!$AJ$2:$AJ$167,TRUE)))),"")</f>
        <v/>
      </c>
      <c r="AC38" t="str">
        <f t="array" ref="AC38">IFERROR((SUMPRODUCT((economics!$AG$2:$AG$167=$B38)*(economics!$D$2:$D$167="process")*economics!$AI$2:$AI$167*(_xlfn.NORM.DIST(AC$3,economics!$AK$2:$AK$167,economics!$AJ$2:$AJ$167,TRUE)-_xlfn.NORM.DIST(AC$30,economics!$AK$2:$AK$167,economics!$AJ$2:$AJ$167,TRUE))*economics!$AM$2:$AM$167))/(SUMPRODUCT((economics!$AG$2:$AG$167=$B38)*(economics!$D$2:$D$167="process")*economics!$AI$2:$AI$167*(_xlfn.NORM.DIST(AC$3,economics!$AK$2:$AK$167,economics!$AJ$2:$AJ$167,TRUE)-_xlfn.NORM.DIST(AC$30,economics!$AK$2:$AK$167,economics!$AJ$2:$AJ$167,TRUE)))),"")</f>
        <v/>
      </c>
      <c r="AD38" t="str">
        <f t="array" ref="AD38">IFERROR((SUMPRODUCT((economics!$AG$2:$AG$167=$B38)*(economics!$D$2:$D$167="process")*economics!$AI$2:$AI$167*(_xlfn.NORM.DIST(AD$3,economics!$AK$2:$AK$167,economics!$AJ$2:$AJ$167,TRUE)-_xlfn.NORM.DIST(AD$30,economics!$AK$2:$AK$167,economics!$AJ$2:$AJ$167,TRUE))*economics!$AM$2:$AM$167))/(SUMPRODUCT((economics!$AG$2:$AG$167=$B38)*(economics!$D$2:$D$167="process")*economics!$AI$2:$AI$167*(_xlfn.NORM.DIST(AD$3,economics!$AK$2:$AK$167,economics!$AJ$2:$AJ$167,TRUE)-_xlfn.NORM.DIST(AD$30,economics!$AK$2:$AK$167,economics!$AJ$2:$AJ$167,TRUE)))),"")</f>
        <v/>
      </c>
      <c r="AE38" t="str">
        <f t="array" ref="AE38">IFERROR((SUMPRODUCT((economics!$AG$2:$AG$167=$B38)*(economics!$D$2:$D$167="process")*economics!$AI$2:$AI$167*(_xlfn.NORM.DIST(AE$3,economics!$AK$2:$AK$167,economics!$AJ$2:$AJ$167,TRUE)-_xlfn.NORM.DIST(AE$30,economics!$AK$2:$AK$167,economics!$AJ$2:$AJ$167,TRUE))*economics!$AM$2:$AM$167))/(SUMPRODUCT((economics!$AG$2:$AG$167=$B38)*(economics!$D$2:$D$167="process")*economics!$AI$2:$AI$167*(_xlfn.NORM.DIST(AE$3,economics!$AK$2:$AK$167,economics!$AJ$2:$AJ$167,TRUE)-_xlfn.NORM.DIST(AE$30,economics!$AK$2:$AK$167,economics!$AJ$2:$AJ$167,TRUE)))),"")</f>
        <v/>
      </c>
      <c r="AF38" t="str">
        <f t="array" ref="AF38">IFERROR((SUMPRODUCT((economics!$AG$2:$AG$167=$B38)*(economics!$D$2:$D$167="process")*economics!$AI$2:$AI$167*(_xlfn.NORM.DIST(AF$3,economics!$AK$2:$AK$167,economics!$AJ$2:$AJ$167,TRUE)-_xlfn.NORM.DIST(AF$30,economics!$AK$2:$AK$167,economics!$AJ$2:$AJ$167,TRUE))*economics!$AM$2:$AM$167))/(SUMPRODUCT((economics!$AG$2:$AG$167=$B38)*(economics!$D$2:$D$167="process")*economics!$AI$2:$AI$167*(_xlfn.NORM.DIST(AF$3,economics!$AK$2:$AK$167,economics!$AJ$2:$AJ$167,TRUE)-_xlfn.NORM.DIST(AF$30,economics!$AK$2:$AK$167,economics!$AJ$2:$AJ$167,TRUE)))),"")</f>
        <v/>
      </c>
      <c r="AG38" t="str">
        <f t="array" ref="AG38">IFERROR((SUMPRODUCT((economics!$AG$2:$AG$167=$B38)*(economics!$D$2:$D$167="process")*economics!$AI$2:$AI$167*(_xlfn.NORM.DIST(AG$3,economics!$AK$2:$AK$167,economics!$AJ$2:$AJ$167,TRUE)-_xlfn.NORM.DIST(AG$30,economics!$AK$2:$AK$167,economics!$AJ$2:$AJ$167,TRUE))*economics!$AM$2:$AM$167))/(SUMPRODUCT((economics!$AG$2:$AG$167=$B38)*(economics!$D$2:$D$167="process")*economics!$AI$2:$AI$167*(_xlfn.NORM.DIST(AG$3,economics!$AK$2:$AK$167,economics!$AJ$2:$AJ$167,TRUE)-_xlfn.NORM.DIST(AG$30,economics!$AK$2:$AK$167,economics!$AJ$2:$AJ$167,TRUE)))),"")</f>
        <v/>
      </c>
      <c r="AH38" t="str">
        <f t="array" ref="AH38">IFERROR((SUMPRODUCT((economics!$AG$2:$AG$167=$B38)*(economics!$D$2:$D$167="process")*economics!$AI$2:$AI$167*(_xlfn.NORM.DIST(AH$3,economics!$AK$2:$AK$167,economics!$AJ$2:$AJ$167,TRUE)-_xlfn.NORM.DIST(AH$30,economics!$AK$2:$AK$167,economics!$AJ$2:$AJ$167,TRUE))*economics!$AM$2:$AM$167))/(SUMPRODUCT((economics!$AG$2:$AG$167=$B38)*(economics!$D$2:$D$167="process")*economics!$AI$2:$AI$167*(_xlfn.NORM.DIST(AH$3,economics!$AK$2:$AK$167,economics!$AJ$2:$AJ$167,TRUE)-_xlfn.NORM.DIST(AH$30,economics!$AK$2:$AK$167,economics!$AJ$2:$AJ$167,TRUE)))),"")</f>
        <v/>
      </c>
      <c r="AI38" t="str">
        <f t="array" ref="AI38">IFERROR((SUMPRODUCT((economics!$AG$2:$AG$167=$B38)*(economics!$D$2:$D$167="process")*economics!$AI$2:$AI$167*(_xlfn.NORM.DIST(AI$3,economics!$AK$2:$AK$167,economics!$AJ$2:$AJ$167,TRUE)-_xlfn.NORM.DIST(AI$30,economics!$AK$2:$AK$167,economics!$AJ$2:$AJ$167,TRUE))*economics!$AM$2:$AM$167))/(SUMPRODUCT((economics!$AG$2:$AG$167=$B38)*(economics!$D$2:$D$167="process")*economics!$AI$2:$AI$167*(_xlfn.NORM.DIST(AI$3,economics!$AK$2:$AK$167,economics!$AJ$2:$AJ$167,TRUE)-_xlfn.NORM.DIST(AI$30,economics!$AK$2:$AK$167,economics!$AJ$2:$AJ$167,TRUE)))),"")</f>
        <v/>
      </c>
      <c r="AJ38" t="str">
        <f t="array" ref="AJ38">IFERROR((SUMPRODUCT((economics!$AG$2:$AG$167=$B38)*(economics!$D$2:$D$167="process")*economics!$AI$2:$AI$167*(_xlfn.NORM.DIST(AJ$3,economics!$AK$2:$AK$167,economics!$AJ$2:$AJ$167,TRUE)-_xlfn.NORM.DIST(AJ$30,economics!$AK$2:$AK$167,economics!$AJ$2:$AJ$167,TRUE))*economics!$AM$2:$AM$167))/(SUMPRODUCT((economics!$AG$2:$AG$167=$B38)*(economics!$D$2:$D$167="process")*economics!$AI$2:$AI$167*(_xlfn.NORM.DIST(AJ$3,economics!$AK$2:$AK$167,economics!$AJ$2:$AJ$167,TRUE)-_xlfn.NORM.DIST(AJ$30,economics!$AK$2:$AK$167,economics!$AJ$2:$AJ$167,TRUE)))),"")</f>
        <v/>
      </c>
      <c r="AK38" t="str">
        <f t="array" ref="AK38">IFERROR((SUMPRODUCT((economics!$AG$2:$AG$167=$B38)*(economics!$D$2:$D$167="process")*economics!$AI$2:$AI$167*(_xlfn.NORM.DIST(AK$3,economics!$AK$2:$AK$167,economics!$AJ$2:$AJ$167,TRUE)-_xlfn.NORM.DIST(AK$30,economics!$AK$2:$AK$167,economics!$AJ$2:$AJ$167,TRUE))*economics!$AM$2:$AM$167))/(SUMPRODUCT((economics!$AG$2:$AG$167=$B38)*(economics!$D$2:$D$167="process")*economics!$AI$2:$AI$167*(_xlfn.NORM.DIST(AK$3,economics!$AK$2:$AK$167,economics!$AJ$2:$AJ$167,TRUE)-_xlfn.NORM.DIST(AK$30,economics!$AK$2:$AK$167,economics!$AJ$2:$AJ$167,TRUE)))),"")</f>
        <v/>
      </c>
      <c r="AL38" t="str">
        <f t="array" ref="AL38">IFERROR((SUMPRODUCT((economics!$AG$2:$AG$167=$B38)*(economics!$D$2:$D$167="process")*economics!$AI$2:$AI$167*(_xlfn.NORM.DIST(AL$3,economics!$AK$2:$AK$167,economics!$AJ$2:$AJ$167,TRUE)-_xlfn.NORM.DIST(AL$30,economics!$AK$2:$AK$167,economics!$AJ$2:$AJ$167,TRUE))*economics!$AM$2:$AM$167))/(SUMPRODUCT((economics!$AG$2:$AG$167=$B38)*(economics!$D$2:$D$167="process")*economics!$AI$2:$AI$167*(_xlfn.NORM.DIST(AL$3,economics!$AK$2:$AK$167,economics!$AJ$2:$AJ$167,TRUE)-_xlfn.NORM.DIST(AL$30,economics!$AK$2:$AK$167,economics!$AJ$2:$AJ$167,TRUE)))),"")</f>
        <v/>
      </c>
      <c r="AM38" t="str">
        <f t="array" ref="AM38">IFERROR((SUMPRODUCT((economics!$AG$2:$AG$167=$B38)*(economics!$D$2:$D$167="process")*economics!$AI$2:$AI$167*(_xlfn.NORM.DIST(AM$3,economics!$AK$2:$AK$167,economics!$AJ$2:$AJ$167,TRUE)-_xlfn.NORM.DIST(AM$30,economics!$AK$2:$AK$167,economics!$AJ$2:$AJ$167,TRUE))*economics!$AM$2:$AM$167))/(SUMPRODUCT((economics!$AG$2:$AG$167=$B38)*(economics!$D$2:$D$167="process")*economics!$AI$2:$AI$167*(_xlfn.NORM.DIST(AM$3,economics!$AK$2:$AK$167,economics!$AJ$2:$AJ$167,TRUE)-_xlfn.NORM.DIST(AM$30,economics!$AK$2:$AK$167,economics!$AJ$2:$AJ$167,TRUE)))),"")</f>
        <v/>
      </c>
      <c r="AN38" t="str">
        <f t="array" ref="AN38">IFERROR((SUMPRODUCT((economics!$AG$2:$AG$167=$B38)*(economics!$D$2:$D$167="process")*economics!$AI$2:$AI$167*(_xlfn.NORM.DIST(AN$3,economics!$AK$2:$AK$167,economics!$AJ$2:$AJ$167,TRUE)-_xlfn.NORM.DIST(AN$30,economics!$AK$2:$AK$167,economics!$AJ$2:$AJ$167,TRUE))*economics!$AM$2:$AM$167))/(SUMPRODUCT((economics!$AG$2:$AG$167=$B38)*(economics!$D$2:$D$167="process")*economics!$AI$2:$AI$167*(_xlfn.NORM.DIST(AN$3,economics!$AK$2:$AK$167,economics!$AJ$2:$AJ$167,TRUE)-_xlfn.NORM.DIST(AN$30,economics!$AK$2:$AK$167,economics!$AJ$2:$AJ$167,TRUE)))),"")</f>
        <v/>
      </c>
      <c r="AO38" t="str">
        <f t="array" ref="AO38">IFERROR((SUMPRODUCT((economics!$AG$2:$AG$167=$B38)*(economics!$D$2:$D$167="process")*economics!$AI$2:$AI$167*(_xlfn.NORM.DIST(AO$3,economics!$AK$2:$AK$167,economics!$AJ$2:$AJ$167,TRUE)-_xlfn.NORM.DIST(AO$30,economics!$AK$2:$AK$167,economics!$AJ$2:$AJ$167,TRUE))*economics!$AM$2:$AM$167))/(SUMPRODUCT((economics!$AG$2:$AG$167=$B38)*(economics!$D$2:$D$167="process")*economics!$AI$2:$AI$167*(_xlfn.NORM.DIST(AO$3,economics!$AK$2:$AK$167,economics!$AJ$2:$AJ$167,TRUE)-_xlfn.NORM.DIST(AO$30,economics!$AK$2:$AK$167,economics!$AJ$2:$AJ$167,TRUE)))),"")</f>
        <v/>
      </c>
      <c r="AP38" t="str">
        <f t="array" ref="AP38">IFERROR((SUMPRODUCT((economics!$AG$2:$AG$167=$B38)*(economics!$D$2:$D$167="process")*economics!$AI$2:$AI$167*(_xlfn.NORM.DIST(AP$3,economics!$AK$2:$AK$167,economics!$AJ$2:$AJ$167,TRUE)-_xlfn.NORM.DIST(AP$30,economics!$AK$2:$AK$167,economics!$AJ$2:$AJ$167,TRUE))*economics!$AM$2:$AM$167))/(SUMPRODUCT((economics!$AG$2:$AG$167=$B38)*(economics!$D$2:$D$167="process")*economics!$AI$2:$AI$167*(_xlfn.NORM.DIST(AP$3,economics!$AK$2:$AK$167,economics!$AJ$2:$AJ$167,TRUE)-_xlfn.NORM.DIST(AP$30,economics!$AK$2:$AK$167,economics!$AJ$2:$AJ$167,TRUE)))),"")</f>
        <v/>
      </c>
      <c r="AQ38" t="str">
        <f t="array" ref="AQ38">IFERROR((SUMPRODUCT((economics!$AG$2:$AG$167=$B38)*(economics!$D$2:$D$167="process")*economics!$AI$2:$AI$167*(_xlfn.NORM.DIST(AQ$3,economics!$AK$2:$AK$167,economics!$AJ$2:$AJ$167,TRUE)-_xlfn.NORM.DIST(AQ$30,economics!$AK$2:$AK$167,economics!$AJ$2:$AJ$167,TRUE))*economics!$AM$2:$AM$167))/(SUMPRODUCT((economics!$AG$2:$AG$167=$B38)*(economics!$D$2:$D$167="process")*economics!$AI$2:$AI$167*(_xlfn.NORM.DIST(AQ$3,economics!$AK$2:$AK$167,economics!$AJ$2:$AJ$167,TRUE)-_xlfn.NORM.DIST(AQ$30,economics!$AK$2:$AK$167,economics!$AJ$2:$AJ$167,TRUE)))),"")</f>
        <v/>
      </c>
      <c r="AR38" t="str">
        <f t="array" ref="AR38">IFERROR((SUMPRODUCT((economics!$AG$2:$AG$167=$B38)*(economics!$D$2:$D$167="process")*economics!$AI$2:$AI$167*(_xlfn.NORM.DIST(AR$3,economics!$AK$2:$AK$167,economics!$AJ$2:$AJ$167,TRUE)-_xlfn.NORM.DIST(AR$30,economics!$AK$2:$AK$167,economics!$AJ$2:$AJ$167,TRUE))*economics!$AM$2:$AM$167))/(SUMPRODUCT((economics!$AG$2:$AG$167=$B38)*(economics!$D$2:$D$167="process")*economics!$AI$2:$AI$167*(_xlfn.NORM.DIST(AR$3,economics!$AK$2:$AK$167,economics!$AJ$2:$AJ$167,TRUE)-_xlfn.NORM.DIST(AR$30,economics!$AK$2:$AK$167,economics!$AJ$2:$AJ$167,TRUE)))),"")</f>
        <v/>
      </c>
      <c r="AS38" t="str">
        <f t="array" ref="AS38">IFERROR((SUMPRODUCT((economics!$AG$2:$AG$167=$B38)*(economics!$D$2:$D$167="process")*economics!$AI$2:$AI$167*(_xlfn.NORM.DIST(AS$3,economics!$AK$2:$AK$167,economics!$AJ$2:$AJ$167,TRUE)-_xlfn.NORM.DIST(AS$30,economics!$AK$2:$AK$167,economics!$AJ$2:$AJ$167,TRUE))*economics!$AM$2:$AM$167))/(SUMPRODUCT((economics!$AG$2:$AG$167=$B38)*(economics!$D$2:$D$167="process")*economics!$AI$2:$AI$167*(_xlfn.NORM.DIST(AS$3,economics!$AK$2:$AK$167,economics!$AJ$2:$AJ$167,TRUE)-_xlfn.NORM.DIST(AS$30,economics!$AK$2:$AK$167,economics!$AJ$2:$AJ$167,TRUE)))),"")</f>
        <v/>
      </c>
      <c r="AT38" t="str">
        <f t="array" ref="AT38">IFERROR((SUMPRODUCT((economics!$AG$2:$AG$167=$B38)*(economics!$D$2:$D$167="process")*economics!$AI$2:$AI$167*(_xlfn.NORM.DIST(AT$3,economics!$AK$2:$AK$167,economics!$AJ$2:$AJ$167,TRUE)-_xlfn.NORM.DIST(AT$30,economics!$AK$2:$AK$167,economics!$AJ$2:$AJ$167,TRUE))*economics!$AM$2:$AM$167))/(SUMPRODUCT((economics!$AG$2:$AG$167=$B38)*(economics!$D$2:$D$167="process")*economics!$AI$2:$AI$167*(_xlfn.NORM.DIST(AT$3,economics!$AK$2:$AK$167,economics!$AJ$2:$AJ$167,TRUE)-_xlfn.NORM.DIST(AT$30,economics!$AK$2:$AK$167,economics!$AJ$2:$AJ$167,TRUE)))),"")</f>
        <v/>
      </c>
      <c r="AU38" t="str">
        <f t="array" ref="AU38">IFERROR((SUMPRODUCT((economics!$AG$2:$AG$167=$B38)*(economics!$D$2:$D$167="process")*economics!$AI$2:$AI$167*(_xlfn.NORM.DIST(AU$3,economics!$AK$2:$AK$167,economics!$AJ$2:$AJ$167,TRUE)-_xlfn.NORM.DIST(AU$30,economics!$AK$2:$AK$167,economics!$AJ$2:$AJ$167,TRUE))*economics!$AM$2:$AM$167))/(SUMPRODUCT((economics!$AG$2:$AG$167=$B38)*(economics!$D$2:$D$167="process")*economics!$AI$2:$AI$167*(_xlfn.NORM.DIST(AU$3,economics!$AK$2:$AK$167,economics!$AJ$2:$AJ$167,TRUE)-_xlfn.NORM.DIST(AU$30,economics!$AK$2:$AK$167,economics!$AJ$2:$AJ$167,TRUE)))),"")</f>
        <v/>
      </c>
      <c r="AV38" t="str">
        <f t="array" ref="AV38">IFERROR((SUMPRODUCT((economics!$AG$2:$AG$167=$B38)*(economics!$D$2:$D$167="process")*economics!$AI$2:$AI$167*(_xlfn.NORM.DIST(AV$3,economics!$AK$2:$AK$167,economics!$AJ$2:$AJ$167,TRUE)-_xlfn.NORM.DIST(AV$30,economics!$AK$2:$AK$167,economics!$AJ$2:$AJ$167,TRUE))*economics!$AM$2:$AM$167))/(SUMPRODUCT((economics!$AG$2:$AG$167=$B38)*(economics!$D$2:$D$167="process")*economics!$AI$2:$AI$167*(_xlfn.NORM.DIST(AV$3,economics!$AK$2:$AK$167,economics!$AJ$2:$AJ$167,TRUE)-_xlfn.NORM.DIST(AV$30,economics!$AK$2:$AK$167,economics!$AJ$2:$AJ$167,TRUE)))),"")</f>
        <v/>
      </c>
      <c r="AW38" t="str">
        <f t="array" ref="AW38">IFERROR((SUMPRODUCT((economics!$AG$2:$AG$167=$B38)*(economics!$D$2:$D$167="process")*economics!$AI$2:$AI$167*(_xlfn.NORM.DIST(AW$3,economics!$AK$2:$AK$167,economics!$AJ$2:$AJ$167,TRUE)-_xlfn.NORM.DIST(AW$30,economics!$AK$2:$AK$167,economics!$AJ$2:$AJ$167,TRUE))*economics!$AM$2:$AM$167))/(SUMPRODUCT((economics!$AG$2:$AG$167=$B38)*(economics!$D$2:$D$167="process")*economics!$AI$2:$AI$167*(_xlfn.NORM.DIST(AW$3,economics!$AK$2:$AK$167,economics!$AJ$2:$AJ$167,TRUE)-_xlfn.NORM.DIST(AW$30,economics!$AK$2:$AK$167,economics!$AJ$2:$AJ$167,TRUE)))),"")</f>
        <v/>
      </c>
      <c r="AX38" t="str">
        <f t="array" ref="AX38">IFERROR((SUMPRODUCT((economics!$AG$2:$AG$167=$B38)*(economics!$D$2:$D$167="process")*economics!$AI$2:$AI$167*(_xlfn.NORM.DIST(AX$3,economics!$AK$2:$AK$167,economics!$AJ$2:$AJ$167,TRUE)-_xlfn.NORM.DIST(AX$30,economics!$AK$2:$AK$167,economics!$AJ$2:$AJ$167,TRUE))*economics!$AM$2:$AM$167))/(SUMPRODUCT((economics!$AG$2:$AG$167=$B38)*(economics!$D$2:$D$167="process")*economics!$AI$2:$AI$167*(_xlfn.NORM.DIST(AX$3,economics!$AK$2:$AK$167,economics!$AJ$2:$AJ$167,TRUE)-_xlfn.NORM.DIST(AX$30,economics!$AK$2:$AK$167,economics!$AJ$2:$AJ$167,TRUE)))),"")</f>
        <v/>
      </c>
      <c r="AY38" t="str">
        <f t="array" ref="AY38">IFERROR((SUMPRODUCT((economics!$AG$2:$AG$167=$B38)*(economics!$D$2:$D$167="process")*economics!$AI$2:$AI$167*(_xlfn.NORM.DIST(AY$3,economics!$AK$2:$AK$167,economics!$AJ$2:$AJ$167,TRUE)-_xlfn.NORM.DIST(AY$30,economics!$AK$2:$AK$167,economics!$AJ$2:$AJ$167,TRUE))*economics!$AM$2:$AM$167))/(SUMPRODUCT((economics!$AG$2:$AG$167=$B38)*(economics!$D$2:$D$167="process")*economics!$AI$2:$AI$167*(_xlfn.NORM.DIST(AY$3,economics!$AK$2:$AK$167,economics!$AJ$2:$AJ$167,TRUE)-_xlfn.NORM.DIST(AY$30,economics!$AK$2:$AK$167,economics!$AJ$2:$AJ$167,TRUE)))),"")</f>
        <v/>
      </c>
      <c r="AZ38" t="str">
        <f t="array" ref="AZ38">IFERROR((SUMPRODUCT((economics!$AG$2:$AG$167=$B38)*(economics!$D$2:$D$167="process")*economics!$AI$2:$AI$167*(_xlfn.NORM.DIST(AZ$3,economics!$AK$2:$AK$167,economics!$AJ$2:$AJ$167,TRUE)-_xlfn.NORM.DIST(AZ$30,economics!$AK$2:$AK$167,economics!$AJ$2:$AJ$167,TRUE))*economics!$AM$2:$AM$167))/(SUMPRODUCT((economics!$AG$2:$AG$167=$B38)*(economics!$D$2:$D$167="process")*economics!$AI$2:$AI$167*(_xlfn.NORM.DIST(AZ$3,economics!$AK$2:$AK$167,economics!$AJ$2:$AJ$167,TRUE)-_xlfn.NORM.DIST(AZ$30,economics!$AK$2:$AK$167,economics!$AJ$2:$AJ$167,TRUE)))),"")</f>
        <v/>
      </c>
      <c r="BA38" t="str">
        <f t="array" ref="BA38">IFERROR((SUMPRODUCT((economics!$AG$2:$AG$167=$B38)*(economics!$D$2:$D$167="process")*economics!$AI$2:$AI$167*(_xlfn.NORM.DIST(BA$3,economics!$AK$2:$AK$167,economics!$AJ$2:$AJ$167,TRUE)-_xlfn.NORM.DIST(BA$30,economics!$AK$2:$AK$167,economics!$AJ$2:$AJ$167,TRUE))*economics!$AM$2:$AM$167))/(SUMPRODUCT((economics!$AG$2:$AG$167=$B38)*(economics!$D$2:$D$167="process")*economics!$AI$2:$AI$167*(_xlfn.NORM.DIST(BA$3,economics!$AK$2:$AK$167,economics!$AJ$2:$AJ$167,TRUE)-_xlfn.NORM.DIST(BA$30,economics!$AK$2:$AK$167,economics!$AJ$2:$AJ$167,TRUE)))),"")</f>
        <v/>
      </c>
      <c r="BB38" t="str">
        <f t="array" ref="BB38">IFERROR((SUMPRODUCT((economics!$AG$2:$AG$167=$B38)*(economics!$D$2:$D$167="process")*economics!$AI$2:$AI$167*(_xlfn.NORM.DIST(BB$3,economics!$AK$2:$AK$167,economics!$AJ$2:$AJ$167,TRUE)-_xlfn.NORM.DIST(BB$30,economics!$AK$2:$AK$167,economics!$AJ$2:$AJ$167,TRUE))*economics!$AM$2:$AM$167))/(SUMPRODUCT((economics!$AG$2:$AG$167=$B38)*(economics!$D$2:$D$167="process")*economics!$AI$2:$AI$167*(_xlfn.NORM.DIST(BB$3,economics!$AK$2:$AK$167,economics!$AJ$2:$AJ$167,TRUE)-_xlfn.NORM.DIST(BB$30,economics!$AK$2:$AK$167,economics!$AJ$2:$AJ$167,TRUE)))),"")</f>
        <v/>
      </c>
      <c r="BC38" t="str">
        <f t="array" ref="BC38">IFERROR((SUMPRODUCT((economics!$AG$2:$AG$167=$B38)*(economics!$D$2:$D$167="process")*economics!$AI$2:$AI$167*(_xlfn.NORM.DIST(BC$3,economics!$AK$2:$AK$167,economics!$AJ$2:$AJ$167,TRUE)-_xlfn.NORM.DIST(BC$30,economics!$AK$2:$AK$167,economics!$AJ$2:$AJ$167,TRUE))*economics!$AM$2:$AM$167))/(SUMPRODUCT((economics!$AG$2:$AG$167=$B38)*(economics!$D$2:$D$167="process")*economics!$AI$2:$AI$167*(_xlfn.NORM.DIST(BC$3,economics!$AK$2:$AK$167,economics!$AJ$2:$AJ$167,TRUE)-_xlfn.NORM.DIST(BC$30,economics!$AK$2:$AK$167,economics!$AJ$2:$AJ$167,TRUE)))),"")</f>
        <v/>
      </c>
      <c r="BD38" t="str">
        <f t="array" ref="BD38">IFERROR((SUMPRODUCT((economics!$AG$2:$AG$167=$B38)*(economics!$D$2:$D$167="process")*economics!$AI$2:$AI$167*(_xlfn.NORM.DIST(BD$3,economics!$AK$2:$AK$167,economics!$AJ$2:$AJ$167,TRUE)-_xlfn.NORM.DIST(BD$30,economics!$AK$2:$AK$167,economics!$AJ$2:$AJ$167,TRUE))*economics!$AM$2:$AM$167))/(SUMPRODUCT((economics!$AG$2:$AG$167=$B38)*(economics!$D$2:$D$167="process")*economics!$AI$2:$AI$167*(_xlfn.NORM.DIST(BD$3,economics!$AK$2:$AK$167,economics!$AJ$2:$AJ$167,TRUE)-_xlfn.NORM.DIST(BD$30,economics!$AK$2:$AK$167,economics!$AJ$2:$AJ$167,TRUE)))),"")</f>
        <v/>
      </c>
      <c r="BE38" t="str">
        <f t="array" ref="BE38">IFERROR((SUMPRODUCT((economics!$AG$2:$AG$167=$B38)*(economics!$D$2:$D$167="process")*economics!$AI$2:$AI$167*(_xlfn.NORM.DIST(BE$3,economics!$AK$2:$AK$167,economics!$AJ$2:$AJ$167,TRUE)-_xlfn.NORM.DIST(BE$30,economics!$AK$2:$AK$167,economics!$AJ$2:$AJ$167,TRUE))*economics!$AM$2:$AM$167))/(SUMPRODUCT((economics!$AG$2:$AG$167=$B38)*(economics!$D$2:$D$167="process")*economics!$AI$2:$AI$167*(_xlfn.NORM.DIST(BE$3,economics!$AK$2:$AK$167,economics!$AJ$2:$AJ$167,TRUE)-_xlfn.NORM.DIST(BE$30,economics!$AK$2:$AK$167,economics!$AJ$2:$AJ$167,TRUE)))),"")</f>
        <v/>
      </c>
      <c r="BF38" t="str">
        <f t="array" ref="BF38">IFERROR((SUMPRODUCT((economics!$AG$2:$AG$167=$B38)*(economics!$D$2:$D$167="process")*economics!$AI$2:$AI$167*(_xlfn.NORM.DIST(BF$3,economics!$AK$2:$AK$167,economics!$AJ$2:$AJ$167,TRUE)-_xlfn.NORM.DIST(BF$30,economics!$AK$2:$AK$167,economics!$AJ$2:$AJ$167,TRUE))*economics!$AM$2:$AM$167))/(SUMPRODUCT((economics!$AG$2:$AG$167=$B38)*(economics!$D$2:$D$167="process")*economics!$AI$2:$AI$167*(_xlfn.NORM.DIST(BF$3,economics!$AK$2:$AK$167,economics!$AJ$2:$AJ$167,TRUE)-_xlfn.NORM.DIST(BF$30,economics!$AK$2:$AK$167,economics!$AJ$2:$AJ$167,TRUE)))),"")</f>
        <v/>
      </c>
      <c r="BG38" t="str">
        <f t="array" ref="BG38">IFERROR((SUMPRODUCT((economics!$AG$2:$AG$167=$B38)*(economics!$D$2:$D$167="process")*economics!$AI$2:$AI$167*(_xlfn.NORM.DIST(BG$3,economics!$AK$2:$AK$167,economics!$AJ$2:$AJ$167,TRUE)-_xlfn.NORM.DIST(BG$30,economics!$AK$2:$AK$167,economics!$AJ$2:$AJ$167,TRUE))*economics!$AM$2:$AM$167))/(SUMPRODUCT((economics!$AG$2:$AG$167=$B38)*(economics!$D$2:$D$167="process")*economics!$AI$2:$AI$167*(_xlfn.NORM.DIST(BG$3,economics!$AK$2:$AK$167,economics!$AJ$2:$AJ$167,TRUE)-_xlfn.NORM.DIST(BG$30,economics!$AK$2:$AK$167,economics!$AJ$2:$AJ$167,TRUE)))),"")</f>
        <v/>
      </c>
      <c r="BH38" t="str">
        <f t="array" ref="BH38">IFERROR((SUMPRODUCT((economics!$AG$2:$AG$167=$B38)*(economics!$D$2:$D$167="process")*economics!$AI$2:$AI$167*(_xlfn.NORM.DIST(BH$3,economics!$AK$2:$AK$167,economics!$AJ$2:$AJ$167,TRUE)-_xlfn.NORM.DIST(BH$30,economics!$AK$2:$AK$167,economics!$AJ$2:$AJ$167,TRUE))*economics!$AM$2:$AM$167))/(SUMPRODUCT((economics!$AG$2:$AG$167=$B38)*(economics!$D$2:$D$167="process")*economics!$AI$2:$AI$167*(_xlfn.NORM.DIST(BH$3,economics!$AK$2:$AK$167,economics!$AJ$2:$AJ$167,TRUE)-_xlfn.NORM.DIST(BH$30,economics!$AK$2:$AK$167,economics!$AJ$2:$AJ$167,TRUE)))),"")</f>
        <v/>
      </c>
      <c r="BI38" t="str">
        <f t="array" ref="BI38">IFERROR((SUMPRODUCT((economics!$AG$2:$AG$167=$B38)*(economics!$D$2:$D$167="process")*economics!$AI$2:$AI$167*(_xlfn.NORM.DIST(BI$3,economics!$AK$2:$AK$167,economics!$AJ$2:$AJ$167,TRUE)-_xlfn.NORM.DIST(BI$30,economics!$AK$2:$AK$167,economics!$AJ$2:$AJ$167,TRUE))*economics!$AM$2:$AM$167))/(SUMPRODUCT((economics!$AG$2:$AG$167=$B38)*(economics!$D$2:$D$167="process")*economics!$AI$2:$AI$167*(_xlfn.NORM.DIST(BI$3,economics!$AK$2:$AK$167,economics!$AJ$2:$AJ$167,TRUE)-_xlfn.NORM.DIST(BI$30,economics!$AK$2:$AK$167,economics!$AJ$2:$AJ$167,TRUE)))),"")</f>
        <v/>
      </c>
      <c r="BJ38" t="str">
        <f t="array" ref="BJ38">IFERROR((SUMPRODUCT((economics!$AG$2:$AG$167=$B38)*(economics!$D$2:$D$167="process")*economics!$AI$2:$AI$167*(_xlfn.NORM.DIST(BJ$3,economics!$AK$2:$AK$167,economics!$AJ$2:$AJ$167,TRUE)-_xlfn.NORM.DIST(BJ$30,economics!$AK$2:$AK$167,economics!$AJ$2:$AJ$167,TRUE))*economics!$AM$2:$AM$167))/(SUMPRODUCT((economics!$AG$2:$AG$167=$B38)*(economics!$D$2:$D$167="process")*economics!$AI$2:$AI$167*(_xlfn.NORM.DIST(BJ$3,economics!$AK$2:$AK$167,economics!$AJ$2:$AJ$167,TRUE)-_xlfn.NORM.DIST(BJ$30,economics!$AK$2:$AK$167,economics!$AJ$2:$AJ$167,TRUE)))),"")</f>
        <v/>
      </c>
      <c r="BK38" t="str">
        <f t="array" ref="BK38">IFERROR((SUMPRODUCT((economics!$AG$2:$AG$167=$B38)*(economics!$D$2:$D$167="process")*economics!$AI$2:$AI$167*(_xlfn.NORM.DIST(BK$3,economics!$AK$2:$AK$167,economics!$AJ$2:$AJ$167,TRUE)-_xlfn.NORM.DIST(BK$30,economics!$AK$2:$AK$167,economics!$AJ$2:$AJ$167,TRUE))*economics!$AM$2:$AM$167))/(SUMPRODUCT((economics!$AG$2:$AG$167=$B38)*(economics!$D$2:$D$167="process")*economics!$AI$2:$AI$167*(_xlfn.NORM.DIST(BK$3,economics!$AK$2:$AK$167,economics!$AJ$2:$AJ$167,TRUE)-_xlfn.NORM.DIST(BK$30,economics!$AK$2:$AK$167,economics!$AJ$2:$AJ$167,TRUE)))),"")</f>
        <v/>
      </c>
      <c r="BL38" t="str">
        <f t="array" ref="BL38">IFERROR((SUMPRODUCT((economics!$AG$2:$AG$167=$B38)*(economics!$D$2:$D$167="process")*economics!$AI$2:$AI$167*(_xlfn.NORM.DIST(BL$3,economics!$AK$2:$AK$167,economics!$AJ$2:$AJ$167,TRUE)-_xlfn.NORM.DIST(BL$30,economics!$AK$2:$AK$167,economics!$AJ$2:$AJ$167,TRUE))*economics!$AM$2:$AM$167))/(SUMPRODUCT((economics!$AG$2:$AG$167=$B38)*(economics!$D$2:$D$167="process")*economics!$AI$2:$AI$167*(_xlfn.NORM.DIST(BL$3,economics!$AK$2:$AK$167,economics!$AJ$2:$AJ$167,TRUE)-_xlfn.NORM.DIST(BL$30,economics!$AK$2:$AK$167,economics!$AJ$2:$AJ$167,TRUE)))),"")</f>
        <v/>
      </c>
      <c r="BM38" t="str">
        <f t="array" ref="BM38">IFERROR((SUMPRODUCT((economics!$AG$2:$AG$167=$B38)*(economics!$D$2:$D$167="process")*economics!$AI$2:$AI$167*(_xlfn.NORM.DIST(BM$3,economics!$AK$2:$AK$167,economics!$AJ$2:$AJ$167,TRUE)-_xlfn.NORM.DIST(BM$30,economics!$AK$2:$AK$167,economics!$AJ$2:$AJ$167,TRUE))*economics!$AM$2:$AM$167))/(SUMPRODUCT((economics!$AG$2:$AG$167=$B38)*(economics!$D$2:$D$167="process")*economics!$AI$2:$AI$167*(_xlfn.NORM.DIST(BM$3,economics!$AK$2:$AK$167,economics!$AJ$2:$AJ$167,TRUE)-_xlfn.NORM.DIST(BM$30,economics!$AK$2:$AK$167,economics!$AJ$2:$AJ$167,TRUE)))),"")</f>
        <v/>
      </c>
      <c r="BN38" t="str">
        <f t="array" ref="BN38">IFERROR((SUMPRODUCT((economics!$AG$2:$AG$167=$B38)*(economics!$D$2:$D$167="process")*economics!$AI$2:$AI$167*(_xlfn.NORM.DIST(BN$3,economics!$AK$2:$AK$167,economics!$AJ$2:$AJ$167,TRUE)-_xlfn.NORM.DIST(BN$30,economics!$AK$2:$AK$167,economics!$AJ$2:$AJ$167,TRUE))*economics!$AM$2:$AM$167))/(SUMPRODUCT((economics!$AG$2:$AG$167=$B38)*(economics!$D$2:$D$167="process")*economics!$AI$2:$AI$167*(_xlfn.NORM.DIST(BN$3,economics!$AK$2:$AK$167,economics!$AJ$2:$AJ$167,TRUE)-_xlfn.NORM.DIST(BN$30,economics!$AK$2:$AK$167,economics!$AJ$2:$AJ$167,TRUE)))),"")</f>
        <v/>
      </c>
      <c r="BO38" t="str">
        <f t="array" ref="BO38">IFERROR((SUMPRODUCT((economics!$AG$2:$AG$167=$B38)*(economics!$D$2:$D$167="process")*economics!$AI$2:$AI$167*(_xlfn.NORM.DIST(BO$3,economics!$AK$2:$AK$167,economics!$AJ$2:$AJ$167,TRUE)-_xlfn.NORM.DIST(BO$30,economics!$AK$2:$AK$167,economics!$AJ$2:$AJ$167,TRUE))*economics!$AM$2:$AM$167))/(SUMPRODUCT((economics!$AG$2:$AG$167=$B38)*(economics!$D$2:$D$167="process")*economics!$AI$2:$AI$167*(_xlfn.NORM.DIST(BO$3,economics!$AK$2:$AK$167,economics!$AJ$2:$AJ$167,TRUE)-_xlfn.NORM.DIST(BO$30,economics!$AK$2:$AK$167,economics!$AJ$2:$AJ$167,TRUE)))),"")</f>
        <v/>
      </c>
      <c r="BP38" t="str">
        <f t="array" ref="BP38">IFERROR((SUMPRODUCT((economics!$AG$2:$AG$167=$B38)*(economics!$D$2:$D$167="process")*economics!$AI$2:$AI$167*(_xlfn.NORM.DIST(BP$3,economics!$AK$2:$AK$167,economics!$AJ$2:$AJ$167,TRUE)-_xlfn.NORM.DIST(BP$30,economics!$AK$2:$AK$167,economics!$AJ$2:$AJ$167,TRUE))*economics!$AM$2:$AM$167))/(SUMPRODUCT((economics!$AG$2:$AG$167=$B38)*(economics!$D$2:$D$167="process")*economics!$AI$2:$AI$167*(_xlfn.NORM.DIST(BP$3,economics!$AK$2:$AK$167,economics!$AJ$2:$AJ$167,TRUE)-_xlfn.NORM.DIST(BP$30,economics!$AK$2:$AK$167,economics!$AJ$2:$AJ$167,TRUE)))),"")</f>
        <v/>
      </c>
      <c r="BQ38" t="str">
        <f t="array" ref="BQ38">IFERROR((SUMPRODUCT((economics!$AG$2:$AG$167=$B38)*(economics!$D$2:$D$167="process")*economics!$AI$2:$AI$167*(_xlfn.NORM.DIST(BQ$3,economics!$AK$2:$AK$167,economics!$AJ$2:$AJ$167,TRUE)-_xlfn.NORM.DIST(BQ$30,economics!$AK$2:$AK$167,economics!$AJ$2:$AJ$167,TRUE))*economics!$AM$2:$AM$167))/(SUMPRODUCT((economics!$AG$2:$AG$167=$B38)*(economics!$D$2:$D$167="process")*economics!$AI$2:$AI$167*(_xlfn.NORM.DIST(BQ$3,economics!$AK$2:$AK$167,economics!$AJ$2:$AJ$167,TRUE)-_xlfn.NORM.DIST(BQ$30,economics!$AK$2:$AK$167,economics!$AJ$2:$AJ$167,TRUE)))),"")</f>
        <v/>
      </c>
      <c r="BR38" t="str">
        <f t="array" ref="BR38">IFERROR((SUMPRODUCT((economics!$AG$2:$AG$167=$B38)*(economics!$D$2:$D$167="process")*economics!$AI$2:$AI$167*(_xlfn.NORM.DIST(BR$3,economics!$AK$2:$AK$167,economics!$AJ$2:$AJ$167,TRUE)-_xlfn.NORM.DIST(BR$30,economics!$AK$2:$AK$167,economics!$AJ$2:$AJ$167,TRUE))*economics!$AM$2:$AM$167))/(SUMPRODUCT((economics!$AG$2:$AG$167=$B38)*(economics!$D$2:$D$167="process")*economics!$AI$2:$AI$167*(_xlfn.NORM.DIST(BR$3,economics!$AK$2:$AK$167,economics!$AJ$2:$AJ$167,TRUE)-_xlfn.NORM.DIST(BR$30,economics!$AK$2:$AK$167,economics!$AJ$2:$AJ$167,TRUE)))),"")</f>
        <v/>
      </c>
      <c r="BS38" t="str">
        <f t="array" ref="BS38">IFERROR((SUMPRODUCT((economics!$AG$2:$AG$167=$B38)*(economics!$D$2:$D$167="process")*economics!$AI$2:$AI$167*(_xlfn.NORM.DIST(BS$3,economics!$AK$2:$AK$167,economics!$AJ$2:$AJ$167,TRUE)-_xlfn.NORM.DIST(BS$30,economics!$AK$2:$AK$167,economics!$AJ$2:$AJ$167,TRUE))*economics!$AM$2:$AM$167))/(SUMPRODUCT((economics!$AG$2:$AG$167=$B38)*(economics!$D$2:$D$167="process")*economics!$AI$2:$AI$167*(_xlfn.NORM.DIST(BS$3,economics!$AK$2:$AK$167,economics!$AJ$2:$AJ$167,TRUE)-_xlfn.NORM.DIST(BS$30,economics!$AK$2:$AK$167,economics!$AJ$2:$AJ$167,TRUE)))),"")</f>
        <v/>
      </c>
      <c r="BT38" t="str">
        <f t="array" ref="BT38">IFERROR((SUMPRODUCT((economics!$AG$2:$AG$167=$B38)*(economics!$D$2:$D$167="process")*economics!$AI$2:$AI$167*(_xlfn.NORM.DIST(BT$3,economics!$AK$2:$AK$167,economics!$AJ$2:$AJ$167,TRUE)-_xlfn.NORM.DIST(BT$30,economics!$AK$2:$AK$167,economics!$AJ$2:$AJ$167,TRUE))*economics!$AM$2:$AM$167))/(SUMPRODUCT((economics!$AG$2:$AG$167=$B38)*(economics!$D$2:$D$167="process")*economics!$AI$2:$AI$167*(_xlfn.NORM.DIST(BT$3,economics!$AK$2:$AK$167,economics!$AJ$2:$AJ$167,TRUE)-_xlfn.NORM.DIST(BT$30,economics!$AK$2:$AK$167,economics!$AJ$2:$AJ$167,TRUE)))),"")</f>
        <v/>
      </c>
      <c r="BU38" t="str">
        <f t="array" ref="BU38">IFERROR((SUMPRODUCT((economics!$AG$2:$AG$167=$B38)*(economics!$D$2:$D$167="process")*economics!$AI$2:$AI$167*(_xlfn.NORM.DIST(BU$3,economics!$AK$2:$AK$167,economics!$AJ$2:$AJ$167,TRUE)-_xlfn.NORM.DIST(BU$30,economics!$AK$2:$AK$167,economics!$AJ$2:$AJ$167,TRUE))*economics!$AM$2:$AM$167))/(SUMPRODUCT((economics!$AG$2:$AG$167=$B38)*(economics!$D$2:$D$167="process")*economics!$AI$2:$AI$167*(_xlfn.NORM.DIST(BU$3,economics!$AK$2:$AK$167,economics!$AJ$2:$AJ$167,TRUE)-_xlfn.NORM.DIST(BU$30,economics!$AK$2:$AK$167,economics!$AJ$2:$AJ$167,TRUE)))),"")</f>
        <v/>
      </c>
      <c r="BV38" t="str">
        <f t="array" ref="BV38">IFERROR((SUMPRODUCT((economics!$AG$2:$AG$167=$B38)*(economics!$D$2:$D$167="process")*economics!$AI$2:$AI$167*(_xlfn.NORM.DIST(BV$3,economics!$AK$2:$AK$167,economics!$AJ$2:$AJ$167,TRUE)-_xlfn.NORM.DIST(BV$30,economics!$AK$2:$AK$167,economics!$AJ$2:$AJ$167,TRUE))*economics!$AM$2:$AM$167))/(SUMPRODUCT((economics!$AG$2:$AG$167=$B38)*(economics!$D$2:$D$167="process")*economics!$AI$2:$AI$167*(_xlfn.NORM.DIST(BV$3,economics!$AK$2:$AK$167,economics!$AJ$2:$AJ$167,TRUE)-_xlfn.NORM.DIST(BV$30,economics!$AK$2:$AK$167,economics!$AJ$2:$AJ$167,TRUE)))),"")</f>
        <v/>
      </c>
      <c r="BW38" t="str">
        <f t="array" ref="BW38">IFERROR((SUMPRODUCT((economics!$AG$2:$AG$167=$B38)*(economics!$D$2:$D$167="process")*economics!$AI$2:$AI$167*(_xlfn.NORM.DIST(BW$3,economics!$AK$2:$AK$167,economics!$AJ$2:$AJ$167,TRUE)-_xlfn.NORM.DIST(BW$30,economics!$AK$2:$AK$167,economics!$AJ$2:$AJ$167,TRUE))*economics!$AM$2:$AM$167))/(SUMPRODUCT((economics!$AG$2:$AG$167=$B38)*(economics!$D$2:$D$167="process")*economics!$AI$2:$AI$167*(_xlfn.NORM.DIST(BW$3,economics!$AK$2:$AK$167,economics!$AJ$2:$AJ$167,TRUE)-_xlfn.NORM.DIST(BW$30,economics!$AK$2:$AK$167,economics!$AJ$2:$AJ$167,TRUE)))),"")</f>
        <v/>
      </c>
      <c r="BX38" t="str">
        <f t="array" ref="BX38">IFERROR((SUMPRODUCT((economics!$AG$2:$AG$167=$B38)*(economics!$D$2:$D$167="process")*economics!$AI$2:$AI$167*(_xlfn.NORM.DIST(BX$3,economics!$AK$2:$AK$167,economics!$AJ$2:$AJ$167,TRUE)-_xlfn.NORM.DIST(BX$30,economics!$AK$2:$AK$167,economics!$AJ$2:$AJ$167,TRUE))*economics!$AM$2:$AM$167))/(SUMPRODUCT((economics!$AG$2:$AG$167=$B38)*(economics!$D$2:$D$167="process")*economics!$AI$2:$AI$167*(_xlfn.NORM.DIST(BX$3,economics!$AK$2:$AK$167,economics!$AJ$2:$AJ$167,TRUE)-_xlfn.NORM.DIST(BX$30,economics!$AK$2:$AK$167,economics!$AJ$2:$AJ$167,TRUE)))),"")</f>
        <v/>
      </c>
      <c r="BY38" t="str">
        <f t="array" ref="BY38">IFERROR((SUMPRODUCT((economics!$AG$2:$AG$167=$B38)*(economics!$D$2:$D$167="process")*economics!$AI$2:$AI$167*(_xlfn.NORM.DIST(BY$3,economics!$AK$2:$AK$167,economics!$AJ$2:$AJ$167,TRUE)-_xlfn.NORM.DIST(BY$30,economics!$AK$2:$AK$167,economics!$AJ$2:$AJ$167,TRUE))*economics!$AM$2:$AM$167))/(SUMPRODUCT((economics!$AG$2:$AG$167=$B38)*(economics!$D$2:$D$167="process")*economics!$AI$2:$AI$167*(_xlfn.NORM.DIST(BY$3,economics!$AK$2:$AK$167,economics!$AJ$2:$AJ$167,TRUE)-_xlfn.NORM.DIST(BY$30,economics!$AK$2:$AK$167,economics!$AJ$2:$AJ$167,TRUE)))),"")</f>
        <v/>
      </c>
      <c r="BZ38" t="str">
        <f t="array" ref="BZ38">IFERROR((SUMPRODUCT((economics!$AG$2:$AG$167=$B38)*(economics!$D$2:$D$167="process")*economics!$AI$2:$AI$167*(_xlfn.NORM.DIST(BZ$3,economics!$AK$2:$AK$167,economics!$AJ$2:$AJ$167,TRUE)-_xlfn.NORM.DIST(BZ$30,economics!$AK$2:$AK$167,economics!$AJ$2:$AJ$167,TRUE))*economics!$AM$2:$AM$167))/(SUMPRODUCT((economics!$AG$2:$AG$167=$B38)*(economics!$D$2:$D$167="process")*economics!$AI$2:$AI$167*(_xlfn.NORM.DIST(BZ$3,economics!$AK$2:$AK$167,economics!$AJ$2:$AJ$167,TRUE)-_xlfn.NORM.DIST(BZ$30,economics!$AK$2:$AK$167,economics!$AJ$2:$AJ$167,TRUE)))),"")</f>
        <v/>
      </c>
      <c r="CA38" t="str">
        <f t="array" ref="CA38">IFERROR((SUMPRODUCT((economics!$AG$2:$AG$167=$B38)*(economics!$D$2:$D$167="process")*economics!$AI$2:$AI$167*(_xlfn.NORM.DIST(CA$3,economics!$AK$2:$AK$167,economics!$AJ$2:$AJ$167,TRUE)-_xlfn.NORM.DIST(CA$30,economics!$AK$2:$AK$167,economics!$AJ$2:$AJ$167,TRUE))*economics!$AM$2:$AM$167))/(SUMPRODUCT((economics!$AG$2:$AG$167=$B38)*(economics!$D$2:$D$167="process")*economics!$AI$2:$AI$167*(_xlfn.NORM.DIST(CA$3,economics!$AK$2:$AK$167,economics!$AJ$2:$AJ$167,TRUE)-_xlfn.NORM.DIST(CA$30,economics!$AK$2:$AK$167,economics!$AJ$2:$AJ$167,TRUE)))),"")</f>
        <v/>
      </c>
      <c r="CB38" t="str">
        <f t="array" ref="CB38">IFERROR((SUMPRODUCT((economics!$AG$2:$AG$167=$B38)*(economics!$D$2:$D$167="process")*economics!$AI$2:$AI$167*(_xlfn.NORM.DIST(CB$3,economics!$AK$2:$AK$167,economics!$AJ$2:$AJ$167,TRUE)-_xlfn.NORM.DIST(CB$30,economics!$AK$2:$AK$167,economics!$AJ$2:$AJ$167,TRUE))*economics!$AM$2:$AM$167))/(SUMPRODUCT((economics!$AG$2:$AG$167=$B38)*(economics!$D$2:$D$167="process")*economics!$AI$2:$AI$167*(_xlfn.NORM.DIST(CB$3,economics!$AK$2:$AK$167,economics!$AJ$2:$AJ$167,TRUE)-_xlfn.NORM.DIST(CB$30,economics!$AK$2:$AK$167,economics!$AJ$2:$AJ$167,TRUE)))),"")</f>
        <v/>
      </c>
      <c r="CC38" t="str">
        <f t="array" ref="CC38">IFERROR((SUMPRODUCT((economics!$AG$2:$AG$167=$B38)*(economics!$D$2:$D$167="process")*economics!$AI$2:$AI$167*(_xlfn.NORM.DIST(CC$3,economics!$AK$2:$AK$167,economics!$AJ$2:$AJ$167,TRUE)-_xlfn.NORM.DIST(CC$30,economics!$AK$2:$AK$167,economics!$AJ$2:$AJ$167,TRUE))*economics!$AM$2:$AM$167))/(SUMPRODUCT((economics!$AG$2:$AG$167=$B38)*(economics!$D$2:$D$167="process")*economics!$AI$2:$AI$167*(_xlfn.NORM.DIST(CC$3,economics!$AK$2:$AK$167,economics!$AJ$2:$AJ$167,TRUE)-_xlfn.NORM.DIST(CC$30,economics!$AK$2:$AK$167,economics!$AJ$2:$AJ$167,TRUE)))),"")</f>
        <v/>
      </c>
      <c r="CD38" t="str">
        <f t="array" ref="CD38">IFERROR((SUMPRODUCT((economics!$AG$2:$AG$167=$B38)*(economics!$D$2:$D$167="process")*economics!$AI$2:$AI$167*(_xlfn.NORM.DIST(CD$3,economics!$AK$2:$AK$167,economics!$AJ$2:$AJ$167,TRUE)-_xlfn.NORM.DIST(CD$30,economics!$AK$2:$AK$167,economics!$AJ$2:$AJ$167,TRUE))*economics!$AM$2:$AM$167))/(SUMPRODUCT((economics!$AG$2:$AG$167=$B38)*(economics!$D$2:$D$167="process")*economics!$AI$2:$AI$167*(_xlfn.NORM.DIST(CD$3,economics!$AK$2:$AK$167,economics!$AJ$2:$AJ$167,TRUE)-_xlfn.NORM.DIST(CD$30,economics!$AK$2:$AK$167,economics!$AJ$2:$AJ$167,TRUE)))),"")</f>
        <v/>
      </c>
      <c r="CE38" t="str">
        <f t="array" ref="CE38">IFERROR((SUMPRODUCT((economics!$AG$2:$AG$167=$B38)*(economics!$D$2:$D$167="process")*economics!$AI$2:$AI$167*(_xlfn.NORM.DIST(CE$3,economics!$AK$2:$AK$167,economics!$AJ$2:$AJ$167,TRUE)-_xlfn.NORM.DIST(CE$30,economics!$AK$2:$AK$167,economics!$AJ$2:$AJ$167,TRUE))*economics!$AM$2:$AM$167))/(SUMPRODUCT((economics!$AG$2:$AG$167=$B38)*(economics!$D$2:$D$167="process")*economics!$AI$2:$AI$167*(_xlfn.NORM.DIST(CE$3,economics!$AK$2:$AK$167,economics!$AJ$2:$AJ$167,TRUE)-_xlfn.NORM.DIST(CE$30,economics!$AK$2:$AK$167,economics!$AJ$2:$AJ$167,TRUE)))),"")</f>
        <v/>
      </c>
      <c r="CF38" t="str">
        <f t="array" ref="CF38">IFERROR((SUMPRODUCT((economics!$AG$2:$AG$167=$B38)*(economics!$D$2:$D$167="process")*economics!$AI$2:$AI$167*(_xlfn.NORM.DIST(CF$3,economics!$AK$2:$AK$167,economics!$AJ$2:$AJ$167,TRUE)-_xlfn.NORM.DIST(CF$30,economics!$AK$2:$AK$167,economics!$AJ$2:$AJ$167,TRUE))*economics!$AM$2:$AM$167))/(SUMPRODUCT((economics!$AG$2:$AG$167=$B38)*(economics!$D$2:$D$167="process")*economics!$AI$2:$AI$167*(_xlfn.NORM.DIST(CF$3,economics!$AK$2:$AK$167,economics!$AJ$2:$AJ$167,TRUE)-_xlfn.NORM.DIST(CF$30,economics!$AK$2:$AK$167,economics!$AJ$2:$AJ$167,TRUE)))),"")</f>
        <v/>
      </c>
      <c r="CG38" t="str">
        <f t="array" ref="CG38">IFERROR((SUMPRODUCT((economics!$AG$2:$AG$167=$B38)*(economics!$D$2:$D$167="process")*economics!$AI$2:$AI$167*(_xlfn.NORM.DIST(CG$3,economics!$AK$2:$AK$167,economics!$AJ$2:$AJ$167,TRUE)-_xlfn.NORM.DIST(CG$30,economics!$AK$2:$AK$167,economics!$AJ$2:$AJ$167,TRUE))*economics!$AM$2:$AM$167))/(SUMPRODUCT((economics!$AG$2:$AG$167=$B38)*(economics!$D$2:$D$167="process")*economics!$AI$2:$AI$167*(_xlfn.NORM.DIST(CG$3,economics!$AK$2:$AK$167,economics!$AJ$2:$AJ$167,TRUE)-_xlfn.NORM.DIST(CG$30,economics!$AK$2:$AK$167,economics!$AJ$2:$AJ$167,TRUE)))),"")</f>
        <v/>
      </c>
      <c r="CH38" t="str">
        <f t="array" ref="CH38">IFERROR((SUMPRODUCT((economics!$AG$2:$AG$167=$B38)*(economics!$D$2:$D$167="process")*economics!$AI$2:$AI$167*(_xlfn.NORM.DIST(CH$3,economics!$AK$2:$AK$167,economics!$AJ$2:$AJ$167,TRUE)-_xlfn.NORM.DIST(CH$30,economics!$AK$2:$AK$167,economics!$AJ$2:$AJ$167,TRUE))*economics!$AM$2:$AM$167))/(SUMPRODUCT((economics!$AG$2:$AG$167=$B38)*(economics!$D$2:$D$167="process")*economics!$AI$2:$AI$167*(_xlfn.NORM.DIST(CH$3,economics!$AK$2:$AK$167,economics!$AJ$2:$AJ$167,TRUE)-_xlfn.NORM.DIST(CH$30,economics!$AK$2:$AK$167,economics!$AJ$2:$AJ$167,TRUE)))),"")</f>
        <v/>
      </c>
    </row>
    <row r="39" spans="1:86" x14ac:dyDescent="0.35">
      <c r="A39" t="str">
        <f t="shared" si="0"/>
        <v>wood products 16</v>
      </c>
      <c r="B39">
        <f t="shared" si="0"/>
        <v>16</v>
      </c>
      <c r="E39" t="str">
        <f t="array" ref="E39">IFERROR((SUMPRODUCT((economics!$AG$2:$AG$167=$B39)*(economics!$D$2:$D$167="process")*economics!$AI$2:$AI$167*(_xlfn.NORM.DIST(E$3,economics!$AK$2:$AK$167,economics!$AJ$2:$AJ$167,TRUE)-_xlfn.NORM.DIST(E$30,economics!$AK$2:$AK$167,economics!$AJ$2:$AJ$167,TRUE))*economics!$AM$2:$AM$167))/(SUMPRODUCT((economics!$AG$2:$AG$167=$B39)*(economics!$D$2:$D$167="process")*economics!$AI$2:$AI$167*(_xlfn.NORM.DIST(E$3,economics!$AK$2:$AK$167,economics!$AJ$2:$AJ$167,TRUE)-_xlfn.NORM.DIST(E$30,economics!$AK$2:$AK$167,economics!$AJ$2:$AJ$167,TRUE)))),"")</f>
        <v/>
      </c>
      <c r="F39" t="str">
        <f t="array" ref="F39">IFERROR((SUMPRODUCT((economics!$AG$2:$AG$167=$B39)*(economics!$D$2:$D$167="process")*economics!$AI$2:$AI$167*(_xlfn.NORM.DIST(F$3,economics!$AK$2:$AK$167,economics!$AJ$2:$AJ$167,TRUE)-_xlfn.NORM.DIST(F$30,economics!$AK$2:$AK$167,economics!$AJ$2:$AJ$167,TRUE))*economics!$AM$2:$AM$167))/(SUMPRODUCT((economics!$AG$2:$AG$167=$B39)*(economics!$D$2:$D$167="process")*economics!$AI$2:$AI$167*(_xlfn.NORM.DIST(F$3,economics!$AK$2:$AK$167,economics!$AJ$2:$AJ$167,TRUE)-_xlfn.NORM.DIST(F$30,economics!$AK$2:$AK$167,economics!$AJ$2:$AJ$167,TRUE)))),"")</f>
        <v/>
      </c>
      <c r="G39" t="str">
        <f t="array" ref="G39">IFERROR((SUMPRODUCT((economics!$AG$2:$AG$167=$B39)*(economics!$D$2:$D$167="process")*economics!$AI$2:$AI$167*(_xlfn.NORM.DIST(G$3,economics!$AK$2:$AK$167,economics!$AJ$2:$AJ$167,TRUE)-_xlfn.NORM.DIST(G$30,economics!$AK$2:$AK$167,economics!$AJ$2:$AJ$167,TRUE))*economics!$AM$2:$AM$167))/(SUMPRODUCT((economics!$AG$2:$AG$167=$B39)*(economics!$D$2:$D$167="process")*economics!$AI$2:$AI$167*(_xlfn.NORM.DIST(G$3,economics!$AK$2:$AK$167,economics!$AJ$2:$AJ$167,TRUE)-_xlfn.NORM.DIST(G$30,economics!$AK$2:$AK$167,economics!$AJ$2:$AJ$167,TRUE)))),"")</f>
        <v/>
      </c>
      <c r="H39" t="str">
        <f t="array" ref="H39">IFERROR((SUMPRODUCT((economics!$AG$2:$AG$167=$B39)*(economics!$D$2:$D$167="process")*economics!$AI$2:$AI$167*(_xlfn.NORM.DIST(H$3,economics!$AK$2:$AK$167,economics!$AJ$2:$AJ$167,TRUE)-_xlfn.NORM.DIST(H$30,economics!$AK$2:$AK$167,economics!$AJ$2:$AJ$167,TRUE))*economics!$AM$2:$AM$167))/(SUMPRODUCT((economics!$AG$2:$AG$167=$B39)*(economics!$D$2:$D$167="process")*economics!$AI$2:$AI$167*(_xlfn.NORM.DIST(H$3,economics!$AK$2:$AK$167,economics!$AJ$2:$AJ$167,TRUE)-_xlfn.NORM.DIST(H$30,economics!$AK$2:$AK$167,economics!$AJ$2:$AJ$167,TRUE)))),"")</f>
        <v/>
      </c>
      <c r="I39" t="str">
        <f t="array" ref="I39">IFERROR((SUMPRODUCT((economics!$AG$2:$AG$167=$B39)*(economics!$D$2:$D$167="process")*economics!$AI$2:$AI$167*(_xlfn.NORM.DIST(I$3,economics!$AK$2:$AK$167,economics!$AJ$2:$AJ$167,TRUE)-_xlfn.NORM.DIST(I$30,economics!$AK$2:$AK$167,economics!$AJ$2:$AJ$167,TRUE))*economics!$AM$2:$AM$167))/(SUMPRODUCT((economics!$AG$2:$AG$167=$B39)*(economics!$D$2:$D$167="process")*economics!$AI$2:$AI$167*(_xlfn.NORM.DIST(I$3,economics!$AK$2:$AK$167,economics!$AJ$2:$AJ$167,TRUE)-_xlfn.NORM.DIST(I$30,economics!$AK$2:$AK$167,economics!$AJ$2:$AJ$167,TRUE)))),"")</f>
        <v/>
      </c>
      <c r="J39" t="str">
        <f t="array" ref="J39">IFERROR((SUMPRODUCT((economics!$AG$2:$AG$167=$B39)*(economics!$D$2:$D$167="process")*economics!$AI$2:$AI$167*(_xlfn.NORM.DIST(J$3,economics!$AK$2:$AK$167,economics!$AJ$2:$AJ$167,TRUE)-_xlfn.NORM.DIST(J$30,economics!$AK$2:$AK$167,economics!$AJ$2:$AJ$167,TRUE))*economics!$AM$2:$AM$167))/(SUMPRODUCT((economics!$AG$2:$AG$167=$B39)*(economics!$D$2:$D$167="process")*economics!$AI$2:$AI$167*(_xlfn.NORM.DIST(J$3,economics!$AK$2:$AK$167,economics!$AJ$2:$AJ$167,TRUE)-_xlfn.NORM.DIST(J$30,economics!$AK$2:$AK$167,economics!$AJ$2:$AJ$167,TRUE)))),"")</f>
        <v/>
      </c>
      <c r="K39" t="str">
        <f t="array" ref="K39">IFERROR((SUMPRODUCT((economics!$AG$2:$AG$167=$B39)*(economics!$D$2:$D$167="process")*economics!$AI$2:$AI$167*(_xlfn.NORM.DIST(K$3,economics!$AK$2:$AK$167,economics!$AJ$2:$AJ$167,TRUE)-_xlfn.NORM.DIST(K$30,economics!$AK$2:$AK$167,economics!$AJ$2:$AJ$167,TRUE))*economics!$AM$2:$AM$167))/(SUMPRODUCT((economics!$AG$2:$AG$167=$B39)*(economics!$D$2:$D$167="process")*economics!$AI$2:$AI$167*(_xlfn.NORM.DIST(K$3,economics!$AK$2:$AK$167,economics!$AJ$2:$AJ$167,TRUE)-_xlfn.NORM.DIST(K$30,economics!$AK$2:$AK$167,economics!$AJ$2:$AJ$167,TRUE)))),"")</f>
        <v/>
      </c>
      <c r="L39" t="str">
        <f t="array" ref="L39">IFERROR((SUMPRODUCT((economics!$AG$2:$AG$167=$B39)*(economics!$D$2:$D$167="process")*economics!$AI$2:$AI$167*(_xlfn.NORM.DIST(L$3,economics!$AK$2:$AK$167,economics!$AJ$2:$AJ$167,TRUE)-_xlfn.NORM.DIST(L$30,economics!$AK$2:$AK$167,economics!$AJ$2:$AJ$167,TRUE))*economics!$AM$2:$AM$167))/(SUMPRODUCT((economics!$AG$2:$AG$167=$B39)*(economics!$D$2:$D$167="process")*economics!$AI$2:$AI$167*(_xlfn.NORM.DIST(L$3,economics!$AK$2:$AK$167,economics!$AJ$2:$AJ$167,TRUE)-_xlfn.NORM.DIST(L$30,economics!$AK$2:$AK$167,economics!$AJ$2:$AJ$167,TRUE)))),"")</f>
        <v/>
      </c>
      <c r="M39" t="str">
        <f t="array" ref="M39">IFERROR((SUMPRODUCT((economics!$AG$2:$AG$167=$B39)*(economics!$D$2:$D$167="process")*economics!$AI$2:$AI$167*(_xlfn.NORM.DIST(M$3,economics!$AK$2:$AK$167,economics!$AJ$2:$AJ$167,TRUE)-_xlfn.NORM.DIST(M$30,economics!$AK$2:$AK$167,economics!$AJ$2:$AJ$167,TRUE))*economics!$AM$2:$AM$167))/(SUMPRODUCT((economics!$AG$2:$AG$167=$B39)*(economics!$D$2:$D$167="process")*economics!$AI$2:$AI$167*(_xlfn.NORM.DIST(M$3,economics!$AK$2:$AK$167,economics!$AJ$2:$AJ$167,TRUE)-_xlfn.NORM.DIST(M$30,economics!$AK$2:$AK$167,economics!$AJ$2:$AJ$167,TRUE)))),"")</f>
        <v/>
      </c>
      <c r="N39" t="str">
        <f t="array" ref="N39">IFERROR((SUMPRODUCT((economics!$AG$2:$AG$167=$B39)*(economics!$D$2:$D$167="process")*economics!$AI$2:$AI$167*(_xlfn.NORM.DIST(N$3,economics!$AK$2:$AK$167,economics!$AJ$2:$AJ$167,TRUE)-_xlfn.NORM.DIST(N$30,economics!$AK$2:$AK$167,economics!$AJ$2:$AJ$167,TRUE))*economics!$AM$2:$AM$167))/(SUMPRODUCT((economics!$AG$2:$AG$167=$B39)*(economics!$D$2:$D$167="process")*economics!$AI$2:$AI$167*(_xlfn.NORM.DIST(N$3,economics!$AK$2:$AK$167,economics!$AJ$2:$AJ$167,TRUE)-_xlfn.NORM.DIST(N$30,economics!$AK$2:$AK$167,economics!$AJ$2:$AJ$167,TRUE)))),"")</f>
        <v/>
      </c>
      <c r="O39" t="str">
        <f t="array" ref="O39">IFERROR((SUMPRODUCT((economics!$AG$2:$AG$167=$B39)*(economics!$D$2:$D$167="process")*economics!$AI$2:$AI$167*(_xlfn.NORM.DIST(O$3,economics!$AK$2:$AK$167,economics!$AJ$2:$AJ$167,TRUE)-_xlfn.NORM.DIST(O$30,economics!$AK$2:$AK$167,economics!$AJ$2:$AJ$167,TRUE))*economics!$AM$2:$AM$167))/(SUMPRODUCT((economics!$AG$2:$AG$167=$B39)*(economics!$D$2:$D$167="process")*economics!$AI$2:$AI$167*(_xlfn.NORM.DIST(O$3,economics!$AK$2:$AK$167,economics!$AJ$2:$AJ$167,TRUE)-_xlfn.NORM.DIST(O$30,economics!$AK$2:$AK$167,economics!$AJ$2:$AJ$167,TRUE)))),"")</f>
        <v/>
      </c>
      <c r="P39" t="str">
        <f t="array" ref="P39">IFERROR((SUMPRODUCT((economics!$AG$2:$AG$167=$B39)*(economics!$D$2:$D$167="process")*economics!$AI$2:$AI$167*(_xlfn.NORM.DIST(P$3,economics!$AK$2:$AK$167,economics!$AJ$2:$AJ$167,TRUE)-_xlfn.NORM.DIST(P$30,economics!$AK$2:$AK$167,economics!$AJ$2:$AJ$167,TRUE))*economics!$AM$2:$AM$167))/(SUMPRODUCT((economics!$AG$2:$AG$167=$B39)*(economics!$D$2:$D$167="process")*economics!$AI$2:$AI$167*(_xlfn.NORM.DIST(P$3,economics!$AK$2:$AK$167,economics!$AJ$2:$AJ$167,TRUE)-_xlfn.NORM.DIST(P$30,economics!$AK$2:$AK$167,economics!$AJ$2:$AJ$167,TRUE)))),"")</f>
        <v/>
      </c>
      <c r="Q39" t="str">
        <f t="array" ref="Q39">IFERROR((SUMPRODUCT((economics!$AG$2:$AG$167=$B39)*(economics!$D$2:$D$167="process")*economics!$AI$2:$AI$167*(_xlfn.NORM.DIST(Q$3,economics!$AK$2:$AK$167,economics!$AJ$2:$AJ$167,TRUE)-_xlfn.NORM.DIST(Q$30,economics!$AK$2:$AK$167,economics!$AJ$2:$AJ$167,TRUE))*economics!$AM$2:$AM$167))/(SUMPRODUCT((economics!$AG$2:$AG$167=$B39)*(economics!$D$2:$D$167="process")*economics!$AI$2:$AI$167*(_xlfn.NORM.DIST(Q$3,economics!$AK$2:$AK$167,economics!$AJ$2:$AJ$167,TRUE)-_xlfn.NORM.DIST(Q$30,economics!$AK$2:$AK$167,economics!$AJ$2:$AJ$167,TRUE)))),"")</f>
        <v/>
      </c>
      <c r="R39" t="str">
        <f t="array" ref="R39">IFERROR((SUMPRODUCT((economics!$AG$2:$AG$167=$B39)*(economics!$D$2:$D$167="process")*economics!$AI$2:$AI$167*(_xlfn.NORM.DIST(R$3,economics!$AK$2:$AK$167,economics!$AJ$2:$AJ$167,TRUE)-_xlfn.NORM.DIST(R$30,economics!$AK$2:$AK$167,economics!$AJ$2:$AJ$167,TRUE))*economics!$AM$2:$AM$167))/(SUMPRODUCT((economics!$AG$2:$AG$167=$B39)*(economics!$D$2:$D$167="process")*economics!$AI$2:$AI$167*(_xlfn.NORM.DIST(R$3,economics!$AK$2:$AK$167,economics!$AJ$2:$AJ$167,TRUE)-_xlfn.NORM.DIST(R$30,economics!$AK$2:$AK$167,economics!$AJ$2:$AJ$167,TRUE)))),"")</f>
        <v/>
      </c>
      <c r="S39" t="str">
        <f t="array" ref="S39">IFERROR((SUMPRODUCT((economics!$AG$2:$AG$167=$B39)*(economics!$D$2:$D$167="process")*economics!$AI$2:$AI$167*(_xlfn.NORM.DIST(S$3,economics!$AK$2:$AK$167,economics!$AJ$2:$AJ$167,TRUE)-_xlfn.NORM.DIST(S$30,economics!$AK$2:$AK$167,economics!$AJ$2:$AJ$167,TRUE))*economics!$AM$2:$AM$167))/(SUMPRODUCT((economics!$AG$2:$AG$167=$B39)*(economics!$D$2:$D$167="process")*economics!$AI$2:$AI$167*(_xlfn.NORM.DIST(S$3,economics!$AK$2:$AK$167,economics!$AJ$2:$AJ$167,TRUE)-_xlfn.NORM.DIST(S$30,economics!$AK$2:$AK$167,economics!$AJ$2:$AJ$167,TRUE)))),"")</f>
        <v/>
      </c>
      <c r="T39" t="str">
        <f t="array" ref="T39">IFERROR((SUMPRODUCT((economics!$AG$2:$AG$167=$B39)*(economics!$D$2:$D$167="process")*economics!$AI$2:$AI$167*(_xlfn.NORM.DIST(T$3,economics!$AK$2:$AK$167,economics!$AJ$2:$AJ$167,TRUE)-_xlfn.NORM.DIST(T$30,economics!$AK$2:$AK$167,economics!$AJ$2:$AJ$167,TRUE))*economics!$AM$2:$AM$167))/(SUMPRODUCT((economics!$AG$2:$AG$167=$B39)*(economics!$D$2:$D$167="process")*economics!$AI$2:$AI$167*(_xlfn.NORM.DIST(T$3,economics!$AK$2:$AK$167,economics!$AJ$2:$AJ$167,TRUE)-_xlfn.NORM.DIST(T$30,economics!$AK$2:$AK$167,economics!$AJ$2:$AJ$167,TRUE)))),"")</f>
        <v/>
      </c>
      <c r="U39" t="str">
        <f t="array" ref="U39">IFERROR((SUMPRODUCT((economics!$AG$2:$AG$167=$B39)*(economics!$D$2:$D$167="process")*economics!$AI$2:$AI$167*(_xlfn.NORM.DIST(U$3,economics!$AK$2:$AK$167,economics!$AJ$2:$AJ$167,TRUE)-_xlfn.NORM.DIST(U$30,economics!$AK$2:$AK$167,economics!$AJ$2:$AJ$167,TRUE))*economics!$AM$2:$AM$167))/(SUMPRODUCT((economics!$AG$2:$AG$167=$B39)*(economics!$D$2:$D$167="process")*economics!$AI$2:$AI$167*(_xlfn.NORM.DIST(U$3,economics!$AK$2:$AK$167,economics!$AJ$2:$AJ$167,TRUE)-_xlfn.NORM.DIST(U$30,economics!$AK$2:$AK$167,economics!$AJ$2:$AJ$167,TRUE)))),"")</f>
        <v/>
      </c>
      <c r="V39" t="str">
        <f t="array" ref="V39">IFERROR((SUMPRODUCT((economics!$AG$2:$AG$167=$B39)*(economics!$D$2:$D$167="process")*economics!$AI$2:$AI$167*(_xlfn.NORM.DIST(V$3,economics!$AK$2:$AK$167,economics!$AJ$2:$AJ$167,TRUE)-_xlfn.NORM.DIST(V$30,economics!$AK$2:$AK$167,economics!$AJ$2:$AJ$167,TRUE))*economics!$AM$2:$AM$167))/(SUMPRODUCT((economics!$AG$2:$AG$167=$B39)*(economics!$D$2:$D$167="process")*economics!$AI$2:$AI$167*(_xlfn.NORM.DIST(V$3,economics!$AK$2:$AK$167,economics!$AJ$2:$AJ$167,TRUE)-_xlfn.NORM.DIST(V$30,economics!$AK$2:$AK$167,economics!$AJ$2:$AJ$167,TRUE)))),"")</f>
        <v/>
      </c>
      <c r="W39" t="str">
        <f t="array" ref="W39">IFERROR((SUMPRODUCT((economics!$AG$2:$AG$167=$B39)*(economics!$D$2:$D$167="process")*economics!$AI$2:$AI$167*(_xlfn.NORM.DIST(W$3,economics!$AK$2:$AK$167,economics!$AJ$2:$AJ$167,TRUE)-_xlfn.NORM.DIST(W$30,economics!$AK$2:$AK$167,economics!$AJ$2:$AJ$167,TRUE))*economics!$AM$2:$AM$167))/(SUMPRODUCT((economics!$AG$2:$AG$167=$B39)*(economics!$D$2:$D$167="process")*economics!$AI$2:$AI$167*(_xlfn.NORM.DIST(W$3,economics!$AK$2:$AK$167,economics!$AJ$2:$AJ$167,TRUE)-_xlfn.NORM.DIST(W$30,economics!$AK$2:$AK$167,economics!$AJ$2:$AJ$167,TRUE)))),"")</f>
        <v/>
      </c>
      <c r="X39" t="str">
        <f t="array" ref="X39">IFERROR((SUMPRODUCT((economics!$AG$2:$AG$167=$B39)*(economics!$D$2:$D$167="process")*economics!$AI$2:$AI$167*(_xlfn.NORM.DIST(X$3,economics!$AK$2:$AK$167,economics!$AJ$2:$AJ$167,TRUE)-_xlfn.NORM.DIST(X$30,economics!$AK$2:$AK$167,economics!$AJ$2:$AJ$167,TRUE))*economics!$AM$2:$AM$167))/(SUMPRODUCT((economics!$AG$2:$AG$167=$B39)*(economics!$D$2:$D$167="process")*economics!$AI$2:$AI$167*(_xlfn.NORM.DIST(X$3,economics!$AK$2:$AK$167,economics!$AJ$2:$AJ$167,TRUE)-_xlfn.NORM.DIST(X$30,economics!$AK$2:$AK$167,economics!$AJ$2:$AJ$167,TRUE)))),"")</f>
        <v/>
      </c>
      <c r="Y39" t="str">
        <f t="array" ref="Y39">IFERROR((SUMPRODUCT((economics!$AG$2:$AG$167=$B39)*(economics!$D$2:$D$167="process")*economics!$AI$2:$AI$167*(_xlfn.NORM.DIST(Y$3,economics!$AK$2:$AK$167,economics!$AJ$2:$AJ$167,TRUE)-_xlfn.NORM.DIST(Y$30,economics!$AK$2:$AK$167,economics!$AJ$2:$AJ$167,TRUE))*economics!$AM$2:$AM$167))/(SUMPRODUCT((economics!$AG$2:$AG$167=$B39)*(economics!$D$2:$D$167="process")*economics!$AI$2:$AI$167*(_xlfn.NORM.DIST(Y$3,economics!$AK$2:$AK$167,economics!$AJ$2:$AJ$167,TRUE)-_xlfn.NORM.DIST(Y$30,economics!$AK$2:$AK$167,economics!$AJ$2:$AJ$167,TRUE)))),"")</f>
        <v/>
      </c>
      <c r="Z39" t="str">
        <f t="array" ref="Z39">IFERROR((SUMPRODUCT((economics!$AG$2:$AG$167=$B39)*(economics!$D$2:$D$167="process")*economics!$AI$2:$AI$167*(_xlfn.NORM.DIST(Z$3,economics!$AK$2:$AK$167,economics!$AJ$2:$AJ$167,TRUE)-_xlfn.NORM.DIST(Z$30,economics!$AK$2:$AK$167,economics!$AJ$2:$AJ$167,TRUE))*economics!$AM$2:$AM$167))/(SUMPRODUCT((economics!$AG$2:$AG$167=$B39)*(economics!$D$2:$D$167="process")*economics!$AI$2:$AI$167*(_xlfn.NORM.DIST(Z$3,economics!$AK$2:$AK$167,economics!$AJ$2:$AJ$167,TRUE)-_xlfn.NORM.DIST(Z$30,economics!$AK$2:$AK$167,economics!$AJ$2:$AJ$167,TRUE)))),"")</f>
        <v/>
      </c>
      <c r="AA39" t="str">
        <f t="array" ref="AA39">IFERROR((SUMPRODUCT((economics!$AG$2:$AG$167=$B39)*(economics!$D$2:$D$167="process")*economics!$AI$2:$AI$167*(_xlfn.NORM.DIST(AA$3,economics!$AK$2:$AK$167,economics!$AJ$2:$AJ$167,TRUE)-_xlfn.NORM.DIST(AA$30,economics!$AK$2:$AK$167,economics!$AJ$2:$AJ$167,TRUE))*economics!$AM$2:$AM$167))/(SUMPRODUCT((economics!$AG$2:$AG$167=$B39)*(economics!$D$2:$D$167="process")*economics!$AI$2:$AI$167*(_xlfn.NORM.DIST(AA$3,economics!$AK$2:$AK$167,economics!$AJ$2:$AJ$167,TRUE)-_xlfn.NORM.DIST(AA$30,economics!$AK$2:$AK$167,economics!$AJ$2:$AJ$167,TRUE)))),"")</f>
        <v/>
      </c>
      <c r="AB39" t="str">
        <f t="array" ref="AB39">IFERROR((SUMPRODUCT((economics!$AG$2:$AG$167=$B39)*(economics!$D$2:$D$167="process")*economics!$AI$2:$AI$167*(_xlfn.NORM.DIST(AB$3,economics!$AK$2:$AK$167,economics!$AJ$2:$AJ$167,TRUE)-_xlfn.NORM.DIST(AB$30,economics!$AK$2:$AK$167,economics!$AJ$2:$AJ$167,TRUE))*economics!$AM$2:$AM$167))/(SUMPRODUCT((economics!$AG$2:$AG$167=$B39)*(economics!$D$2:$D$167="process")*economics!$AI$2:$AI$167*(_xlfn.NORM.DIST(AB$3,economics!$AK$2:$AK$167,economics!$AJ$2:$AJ$167,TRUE)-_xlfn.NORM.DIST(AB$30,economics!$AK$2:$AK$167,economics!$AJ$2:$AJ$167,TRUE)))),"")</f>
        <v/>
      </c>
      <c r="AC39" t="str">
        <f t="array" ref="AC39">IFERROR((SUMPRODUCT((economics!$AG$2:$AG$167=$B39)*(economics!$D$2:$D$167="process")*economics!$AI$2:$AI$167*(_xlfn.NORM.DIST(AC$3,economics!$AK$2:$AK$167,economics!$AJ$2:$AJ$167,TRUE)-_xlfn.NORM.DIST(AC$30,economics!$AK$2:$AK$167,economics!$AJ$2:$AJ$167,TRUE))*economics!$AM$2:$AM$167))/(SUMPRODUCT((economics!$AG$2:$AG$167=$B39)*(economics!$D$2:$D$167="process")*economics!$AI$2:$AI$167*(_xlfn.NORM.DIST(AC$3,economics!$AK$2:$AK$167,economics!$AJ$2:$AJ$167,TRUE)-_xlfn.NORM.DIST(AC$30,economics!$AK$2:$AK$167,economics!$AJ$2:$AJ$167,TRUE)))),"")</f>
        <v/>
      </c>
      <c r="AD39" t="str">
        <f t="array" ref="AD39">IFERROR((SUMPRODUCT((economics!$AG$2:$AG$167=$B39)*(economics!$D$2:$D$167="process")*economics!$AI$2:$AI$167*(_xlfn.NORM.DIST(AD$3,economics!$AK$2:$AK$167,economics!$AJ$2:$AJ$167,TRUE)-_xlfn.NORM.DIST(AD$30,economics!$AK$2:$AK$167,economics!$AJ$2:$AJ$167,TRUE))*economics!$AM$2:$AM$167))/(SUMPRODUCT((economics!$AG$2:$AG$167=$B39)*(economics!$D$2:$D$167="process")*economics!$AI$2:$AI$167*(_xlfn.NORM.DIST(AD$3,economics!$AK$2:$AK$167,economics!$AJ$2:$AJ$167,TRUE)-_xlfn.NORM.DIST(AD$30,economics!$AK$2:$AK$167,economics!$AJ$2:$AJ$167,TRUE)))),"")</f>
        <v/>
      </c>
      <c r="AE39" t="str">
        <f t="array" ref="AE39">IFERROR((SUMPRODUCT((economics!$AG$2:$AG$167=$B39)*(economics!$D$2:$D$167="process")*economics!$AI$2:$AI$167*(_xlfn.NORM.DIST(AE$3,economics!$AK$2:$AK$167,economics!$AJ$2:$AJ$167,TRUE)-_xlfn.NORM.DIST(AE$30,economics!$AK$2:$AK$167,economics!$AJ$2:$AJ$167,TRUE))*economics!$AM$2:$AM$167))/(SUMPRODUCT((economics!$AG$2:$AG$167=$B39)*(economics!$D$2:$D$167="process")*economics!$AI$2:$AI$167*(_xlfn.NORM.DIST(AE$3,economics!$AK$2:$AK$167,economics!$AJ$2:$AJ$167,TRUE)-_xlfn.NORM.DIST(AE$30,economics!$AK$2:$AK$167,economics!$AJ$2:$AJ$167,TRUE)))),"")</f>
        <v/>
      </c>
      <c r="AF39" t="str">
        <f t="array" ref="AF39">IFERROR((SUMPRODUCT((economics!$AG$2:$AG$167=$B39)*(economics!$D$2:$D$167="process")*economics!$AI$2:$AI$167*(_xlfn.NORM.DIST(AF$3,economics!$AK$2:$AK$167,economics!$AJ$2:$AJ$167,TRUE)-_xlfn.NORM.DIST(AF$30,economics!$AK$2:$AK$167,economics!$AJ$2:$AJ$167,TRUE))*economics!$AM$2:$AM$167))/(SUMPRODUCT((economics!$AG$2:$AG$167=$B39)*(economics!$D$2:$D$167="process")*economics!$AI$2:$AI$167*(_xlfn.NORM.DIST(AF$3,economics!$AK$2:$AK$167,economics!$AJ$2:$AJ$167,TRUE)-_xlfn.NORM.DIST(AF$30,economics!$AK$2:$AK$167,economics!$AJ$2:$AJ$167,TRUE)))),"")</f>
        <v/>
      </c>
      <c r="AG39" t="str">
        <f t="array" ref="AG39">IFERROR((SUMPRODUCT((economics!$AG$2:$AG$167=$B39)*(economics!$D$2:$D$167="process")*economics!$AI$2:$AI$167*(_xlfn.NORM.DIST(AG$3,economics!$AK$2:$AK$167,economics!$AJ$2:$AJ$167,TRUE)-_xlfn.NORM.DIST(AG$30,economics!$AK$2:$AK$167,economics!$AJ$2:$AJ$167,TRUE))*economics!$AM$2:$AM$167))/(SUMPRODUCT((economics!$AG$2:$AG$167=$B39)*(economics!$D$2:$D$167="process")*economics!$AI$2:$AI$167*(_xlfn.NORM.DIST(AG$3,economics!$AK$2:$AK$167,economics!$AJ$2:$AJ$167,TRUE)-_xlfn.NORM.DIST(AG$30,economics!$AK$2:$AK$167,economics!$AJ$2:$AJ$167,TRUE)))),"")</f>
        <v/>
      </c>
      <c r="AH39" t="str">
        <f t="array" ref="AH39">IFERROR((SUMPRODUCT((economics!$AG$2:$AG$167=$B39)*(economics!$D$2:$D$167="process")*economics!$AI$2:$AI$167*(_xlfn.NORM.DIST(AH$3,economics!$AK$2:$AK$167,economics!$AJ$2:$AJ$167,TRUE)-_xlfn.NORM.DIST(AH$30,economics!$AK$2:$AK$167,economics!$AJ$2:$AJ$167,TRUE))*economics!$AM$2:$AM$167))/(SUMPRODUCT((economics!$AG$2:$AG$167=$B39)*(economics!$D$2:$D$167="process")*economics!$AI$2:$AI$167*(_xlfn.NORM.DIST(AH$3,economics!$AK$2:$AK$167,economics!$AJ$2:$AJ$167,TRUE)-_xlfn.NORM.DIST(AH$30,economics!$AK$2:$AK$167,economics!$AJ$2:$AJ$167,TRUE)))),"")</f>
        <v/>
      </c>
      <c r="AI39" t="str">
        <f t="array" ref="AI39">IFERROR((SUMPRODUCT((economics!$AG$2:$AG$167=$B39)*(economics!$D$2:$D$167="process")*economics!$AI$2:$AI$167*(_xlfn.NORM.DIST(AI$3,economics!$AK$2:$AK$167,economics!$AJ$2:$AJ$167,TRUE)-_xlfn.NORM.DIST(AI$30,economics!$AK$2:$AK$167,economics!$AJ$2:$AJ$167,TRUE))*economics!$AM$2:$AM$167))/(SUMPRODUCT((economics!$AG$2:$AG$167=$B39)*(economics!$D$2:$D$167="process")*economics!$AI$2:$AI$167*(_xlfn.NORM.DIST(AI$3,economics!$AK$2:$AK$167,economics!$AJ$2:$AJ$167,TRUE)-_xlfn.NORM.DIST(AI$30,economics!$AK$2:$AK$167,economics!$AJ$2:$AJ$167,TRUE)))),"")</f>
        <v/>
      </c>
      <c r="AJ39" t="str">
        <f t="array" ref="AJ39">IFERROR((SUMPRODUCT((economics!$AG$2:$AG$167=$B39)*(economics!$D$2:$D$167="process")*economics!$AI$2:$AI$167*(_xlfn.NORM.DIST(AJ$3,economics!$AK$2:$AK$167,economics!$AJ$2:$AJ$167,TRUE)-_xlfn.NORM.DIST(AJ$30,economics!$AK$2:$AK$167,economics!$AJ$2:$AJ$167,TRUE))*economics!$AM$2:$AM$167))/(SUMPRODUCT((economics!$AG$2:$AG$167=$B39)*(economics!$D$2:$D$167="process")*economics!$AI$2:$AI$167*(_xlfn.NORM.DIST(AJ$3,economics!$AK$2:$AK$167,economics!$AJ$2:$AJ$167,TRUE)-_xlfn.NORM.DIST(AJ$30,economics!$AK$2:$AK$167,economics!$AJ$2:$AJ$167,TRUE)))),"")</f>
        <v/>
      </c>
      <c r="AK39" t="str">
        <f t="array" ref="AK39">IFERROR((SUMPRODUCT((economics!$AG$2:$AG$167=$B39)*(economics!$D$2:$D$167="process")*economics!$AI$2:$AI$167*(_xlfn.NORM.DIST(AK$3,economics!$AK$2:$AK$167,economics!$AJ$2:$AJ$167,TRUE)-_xlfn.NORM.DIST(AK$30,economics!$AK$2:$AK$167,economics!$AJ$2:$AJ$167,TRUE))*economics!$AM$2:$AM$167))/(SUMPRODUCT((economics!$AG$2:$AG$167=$B39)*(economics!$D$2:$D$167="process")*economics!$AI$2:$AI$167*(_xlfn.NORM.DIST(AK$3,economics!$AK$2:$AK$167,economics!$AJ$2:$AJ$167,TRUE)-_xlfn.NORM.DIST(AK$30,economics!$AK$2:$AK$167,economics!$AJ$2:$AJ$167,TRUE)))),"")</f>
        <v/>
      </c>
      <c r="AL39" t="str">
        <f t="array" ref="AL39">IFERROR((SUMPRODUCT((economics!$AG$2:$AG$167=$B39)*(economics!$D$2:$D$167="process")*economics!$AI$2:$AI$167*(_xlfn.NORM.DIST(AL$3,economics!$AK$2:$AK$167,economics!$AJ$2:$AJ$167,TRUE)-_xlfn.NORM.DIST(AL$30,economics!$AK$2:$AK$167,economics!$AJ$2:$AJ$167,TRUE))*economics!$AM$2:$AM$167))/(SUMPRODUCT((economics!$AG$2:$AG$167=$B39)*(economics!$D$2:$D$167="process")*economics!$AI$2:$AI$167*(_xlfn.NORM.DIST(AL$3,economics!$AK$2:$AK$167,economics!$AJ$2:$AJ$167,TRUE)-_xlfn.NORM.DIST(AL$30,economics!$AK$2:$AK$167,economics!$AJ$2:$AJ$167,TRUE)))),"")</f>
        <v/>
      </c>
      <c r="AM39" t="str">
        <f t="array" ref="AM39">IFERROR((SUMPRODUCT((economics!$AG$2:$AG$167=$B39)*(economics!$D$2:$D$167="process")*economics!$AI$2:$AI$167*(_xlfn.NORM.DIST(AM$3,economics!$AK$2:$AK$167,economics!$AJ$2:$AJ$167,TRUE)-_xlfn.NORM.DIST(AM$30,economics!$AK$2:$AK$167,economics!$AJ$2:$AJ$167,TRUE))*economics!$AM$2:$AM$167))/(SUMPRODUCT((economics!$AG$2:$AG$167=$B39)*(economics!$D$2:$D$167="process")*economics!$AI$2:$AI$167*(_xlfn.NORM.DIST(AM$3,economics!$AK$2:$AK$167,economics!$AJ$2:$AJ$167,TRUE)-_xlfn.NORM.DIST(AM$30,economics!$AK$2:$AK$167,economics!$AJ$2:$AJ$167,TRUE)))),"")</f>
        <v/>
      </c>
      <c r="AN39" t="str">
        <f t="array" ref="AN39">IFERROR((SUMPRODUCT((economics!$AG$2:$AG$167=$B39)*(economics!$D$2:$D$167="process")*economics!$AI$2:$AI$167*(_xlfn.NORM.DIST(AN$3,economics!$AK$2:$AK$167,economics!$AJ$2:$AJ$167,TRUE)-_xlfn.NORM.DIST(AN$30,economics!$AK$2:$AK$167,economics!$AJ$2:$AJ$167,TRUE))*economics!$AM$2:$AM$167))/(SUMPRODUCT((economics!$AG$2:$AG$167=$B39)*(economics!$D$2:$D$167="process")*economics!$AI$2:$AI$167*(_xlfn.NORM.DIST(AN$3,economics!$AK$2:$AK$167,economics!$AJ$2:$AJ$167,TRUE)-_xlfn.NORM.DIST(AN$30,economics!$AK$2:$AK$167,economics!$AJ$2:$AJ$167,TRUE)))),"")</f>
        <v/>
      </c>
      <c r="AO39" t="str">
        <f t="array" ref="AO39">IFERROR((SUMPRODUCT((economics!$AG$2:$AG$167=$B39)*(economics!$D$2:$D$167="process")*economics!$AI$2:$AI$167*(_xlfn.NORM.DIST(AO$3,economics!$AK$2:$AK$167,economics!$AJ$2:$AJ$167,TRUE)-_xlfn.NORM.DIST(AO$30,economics!$AK$2:$AK$167,economics!$AJ$2:$AJ$167,TRUE))*economics!$AM$2:$AM$167))/(SUMPRODUCT((economics!$AG$2:$AG$167=$B39)*(economics!$D$2:$D$167="process")*economics!$AI$2:$AI$167*(_xlfn.NORM.DIST(AO$3,economics!$AK$2:$AK$167,economics!$AJ$2:$AJ$167,TRUE)-_xlfn.NORM.DIST(AO$30,economics!$AK$2:$AK$167,economics!$AJ$2:$AJ$167,TRUE)))),"")</f>
        <v/>
      </c>
      <c r="AP39" t="str">
        <f t="array" ref="AP39">IFERROR((SUMPRODUCT((economics!$AG$2:$AG$167=$B39)*(economics!$D$2:$D$167="process")*economics!$AI$2:$AI$167*(_xlfn.NORM.DIST(AP$3,economics!$AK$2:$AK$167,economics!$AJ$2:$AJ$167,TRUE)-_xlfn.NORM.DIST(AP$30,economics!$AK$2:$AK$167,economics!$AJ$2:$AJ$167,TRUE))*economics!$AM$2:$AM$167))/(SUMPRODUCT((economics!$AG$2:$AG$167=$B39)*(economics!$D$2:$D$167="process")*economics!$AI$2:$AI$167*(_xlfn.NORM.DIST(AP$3,economics!$AK$2:$AK$167,economics!$AJ$2:$AJ$167,TRUE)-_xlfn.NORM.DIST(AP$30,economics!$AK$2:$AK$167,economics!$AJ$2:$AJ$167,TRUE)))),"")</f>
        <v/>
      </c>
      <c r="AQ39" t="str">
        <f t="array" ref="AQ39">IFERROR((SUMPRODUCT((economics!$AG$2:$AG$167=$B39)*(economics!$D$2:$D$167="process")*economics!$AI$2:$AI$167*(_xlfn.NORM.DIST(AQ$3,economics!$AK$2:$AK$167,economics!$AJ$2:$AJ$167,TRUE)-_xlfn.NORM.DIST(AQ$30,economics!$AK$2:$AK$167,economics!$AJ$2:$AJ$167,TRUE))*economics!$AM$2:$AM$167))/(SUMPRODUCT((economics!$AG$2:$AG$167=$B39)*(economics!$D$2:$D$167="process")*economics!$AI$2:$AI$167*(_xlfn.NORM.DIST(AQ$3,economics!$AK$2:$AK$167,economics!$AJ$2:$AJ$167,TRUE)-_xlfn.NORM.DIST(AQ$30,economics!$AK$2:$AK$167,economics!$AJ$2:$AJ$167,TRUE)))),"")</f>
        <v/>
      </c>
      <c r="AR39" t="str">
        <f t="array" ref="AR39">IFERROR((SUMPRODUCT((economics!$AG$2:$AG$167=$B39)*(economics!$D$2:$D$167="process")*economics!$AI$2:$AI$167*(_xlfn.NORM.DIST(AR$3,economics!$AK$2:$AK$167,economics!$AJ$2:$AJ$167,TRUE)-_xlfn.NORM.DIST(AR$30,economics!$AK$2:$AK$167,economics!$AJ$2:$AJ$167,TRUE))*economics!$AM$2:$AM$167))/(SUMPRODUCT((economics!$AG$2:$AG$167=$B39)*(economics!$D$2:$D$167="process")*economics!$AI$2:$AI$167*(_xlfn.NORM.DIST(AR$3,economics!$AK$2:$AK$167,economics!$AJ$2:$AJ$167,TRUE)-_xlfn.NORM.DIST(AR$30,economics!$AK$2:$AK$167,economics!$AJ$2:$AJ$167,TRUE)))),"")</f>
        <v/>
      </c>
      <c r="AS39" t="str">
        <f t="array" ref="AS39">IFERROR((SUMPRODUCT((economics!$AG$2:$AG$167=$B39)*(economics!$D$2:$D$167="process")*economics!$AI$2:$AI$167*(_xlfn.NORM.DIST(AS$3,economics!$AK$2:$AK$167,economics!$AJ$2:$AJ$167,TRUE)-_xlfn.NORM.DIST(AS$30,economics!$AK$2:$AK$167,economics!$AJ$2:$AJ$167,TRUE))*economics!$AM$2:$AM$167))/(SUMPRODUCT((economics!$AG$2:$AG$167=$B39)*(economics!$D$2:$D$167="process")*economics!$AI$2:$AI$167*(_xlfn.NORM.DIST(AS$3,economics!$AK$2:$AK$167,economics!$AJ$2:$AJ$167,TRUE)-_xlfn.NORM.DIST(AS$30,economics!$AK$2:$AK$167,economics!$AJ$2:$AJ$167,TRUE)))),"")</f>
        <v/>
      </c>
      <c r="AT39" t="str">
        <f t="array" ref="AT39">IFERROR((SUMPRODUCT((economics!$AG$2:$AG$167=$B39)*(economics!$D$2:$D$167="process")*economics!$AI$2:$AI$167*(_xlfn.NORM.DIST(AT$3,economics!$AK$2:$AK$167,economics!$AJ$2:$AJ$167,TRUE)-_xlfn.NORM.DIST(AT$30,economics!$AK$2:$AK$167,economics!$AJ$2:$AJ$167,TRUE))*economics!$AM$2:$AM$167))/(SUMPRODUCT((economics!$AG$2:$AG$167=$B39)*(economics!$D$2:$D$167="process")*economics!$AI$2:$AI$167*(_xlfn.NORM.DIST(AT$3,economics!$AK$2:$AK$167,economics!$AJ$2:$AJ$167,TRUE)-_xlfn.NORM.DIST(AT$30,economics!$AK$2:$AK$167,economics!$AJ$2:$AJ$167,TRUE)))),"")</f>
        <v/>
      </c>
      <c r="AU39" t="str">
        <f t="array" ref="AU39">IFERROR((SUMPRODUCT((economics!$AG$2:$AG$167=$B39)*(economics!$D$2:$D$167="process")*economics!$AI$2:$AI$167*(_xlfn.NORM.DIST(AU$3,economics!$AK$2:$AK$167,economics!$AJ$2:$AJ$167,TRUE)-_xlfn.NORM.DIST(AU$30,economics!$AK$2:$AK$167,economics!$AJ$2:$AJ$167,TRUE))*economics!$AM$2:$AM$167))/(SUMPRODUCT((economics!$AG$2:$AG$167=$B39)*(economics!$D$2:$D$167="process")*economics!$AI$2:$AI$167*(_xlfn.NORM.DIST(AU$3,economics!$AK$2:$AK$167,economics!$AJ$2:$AJ$167,TRUE)-_xlfn.NORM.DIST(AU$30,economics!$AK$2:$AK$167,economics!$AJ$2:$AJ$167,TRUE)))),"")</f>
        <v/>
      </c>
      <c r="AV39" t="str">
        <f t="array" ref="AV39">IFERROR((SUMPRODUCT((economics!$AG$2:$AG$167=$B39)*(economics!$D$2:$D$167="process")*economics!$AI$2:$AI$167*(_xlfn.NORM.DIST(AV$3,economics!$AK$2:$AK$167,economics!$AJ$2:$AJ$167,TRUE)-_xlfn.NORM.DIST(AV$30,economics!$AK$2:$AK$167,economics!$AJ$2:$AJ$167,TRUE))*economics!$AM$2:$AM$167))/(SUMPRODUCT((economics!$AG$2:$AG$167=$B39)*(economics!$D$2:$D$167="process")*economics!$AI$2:$AI$167*(_xlfn.NORM.DIST(AV$3,economics!$AK$2:$AK$167,economics!$AJ$2:$AJ$167,TRUE)-_xlfn.NORM.DIST(AV$30,economics!$AK$2:$AK$167,economics!$AJ$2:$AJ$167,TRUE)))),"")</f>
        <v/>
      </c>
      <c r="AW39" t="str">
        <f t="array" ref="AW39">IFERROR((SUMPRODUCT((economics!$AG$2:$AG$167=$B39)*(economics!$D$2:$D$167="process")*economics!$AI$2:$AI$167*(_xlfn.NORM.DIST(AW$3,economics!$AK$2:$AK$167,economics!$AJ$2:$AJ$167,TRUE)-_xlfn.NORM.DIST(AW$30,economics!$AK$2:$AK$167,economics!$AJ$2:$AJ$167,TRUE))*economics!$AM$2:$AM$167))/(SUMPRODUCT((economics!$AG$2:$AG$167=$B39)*(economics!$D$2:$D$167="process")*economics!$AI$2:$AI$167*(_xlfn.NORM.DIST(AW$3,economics!$AK$2:$AK$167,economics!$AJ$2:$AJ$167,TRUE)-_xlfn.NORM.DIST(AW$30,economics!$AK$2:$AK$167,economics!$AJ$2:$AJ$167,TRUE)))),"")</f>
        <v/>
      </c>
      <c r="AX39" t="str">
        <f t="array" ref="AX39">IFERROR((SUMPRODUCT((economics!$AG$2:$AG$167=$B39)*(economics!$D$2:$D$167="process")*economics!$AI$2:$AI$167*(_xlfn.NORM.DIST(AX$3,economics!$AK$2:$AK$167,economics!$AJ$2:$AJ$167,TRUE)-_xlfn.NORM.DIST(AX$30,economics!$AK$2:$AK$167,economics!$AJ$2:$AJ$167,TRUE))*economics!$AM$2:$AM$167))/(SUMPRODUCT((economics!$AG$2:$AG$167=$B39)*(economics!$D$2:$D$167="process")*economics!$AI$2:$AI$167*(_xlfn.NORM.DIST(AX$3,economics!$AK$2:$AK$167,economics!$AJ$2:$AJ$167,TRUE)-_xlfn.NORM.DIST(AX$30,economics!$AK$2:$AK$167,economics!$AJ$2:$AJ$167,TRUE)))),"")</f>
        <v/>
      </c>
      <c r="AY39" t="str">
        <f t="array" ref="AY39">IFERROR((SUMPRODUCT((economics!$AG$2:$AG$167=$B39)*(economics!$D$2:$D$167="process")*economics!$AI$2:$AI$167*(_xlfn.NORM.DIST(AY$3,economics!$AK$2:$AK$167,economics!$AJ$2:$AJ$167,TRUE)-_xlfn.NORM.DIST(AY$30,economics!$AK$2:$AK$167,economics!$AJ$2:$AJ$167,TRUE))*economics!$AM$2:$AM$167))/(SUMPRODUCT((economics!$AG$2:$AG$167=$B39)*(economics!$D$2:$D$167="process")*economics!$AI$2:$AI$167*(_xlfn.NORM.DIST(AY$3,economics!$AK$2:$AK$167,economics!$AJ$2:$AJ$167,TRUE)-_xlfn.NORM.DIST(AY$30,economics!$AK$2:$AK$167,economics!$AJ$2:$AJ$167,TRUE)))),"")</f>
        <v/>
      </c>
      <c r="AZ39" t="str">
        <f t="array" ref="AZ39">IFERROR((SUMPRODUCT((economics!$AG$2:$AG$167=$B39)*(economics!$D$2:$D$167="process")*economics!$AI$2:$AI$167*(_xlfn.NORM.DIST(AZ$3,economics!$AK$2:$AK$167,economics!$AJ$2:$AJ$167,TRUE)-_xlfn.NORM.DIST(AZ$30,economics!$AK$2:$AK$167,economics!$AJ$2:$AJ$167,TRUE))*economics!$AM$2:$AM$167))/(SUMPRODUCT((economics!$AG$2:$AG$167=$B39)*(economics!$D$2:$D$167="process")*economics!$AI$2:$AI$167*(_xlfn.NORM.DIST(AZ$3,economics!$AK$2:$AK$167,economics!$AJ$2:$AJ$167,TRUE)-_xlfn.NORM.DIST(AZ$30,economics!$AK$2:$AK$167,economics!$AJ$2:$AJ$167,TRUE)))),"")</f>
        <v/>
      </c>
      <c r="BA39" t="str">
        <f t="array" ref="BA39">IFERROR((SUMPRODUCT((economics!$AG$2:$AG$167=$B39)*(economics!$D$2:$D$167="process")*economics!$AI$2:$AI$167*(_xlfn.NORM.DIST(BA$3,economics!$AK$2:$AK$167,economics!$AJ$2:$AJ$167,TRUE)-_xlfn.NORM.DIST(BA$30,economics!$AK$2:$AK$167,economics!$AJ$2:$AJ$167,TRUE))*economics!$AM$2:$AM$167))/(SUMPRODUCT((economics!$AG$2:$AG$167=$B39)*(economics!$D$2:$D$167="process")*economics!$AI$2:$AI$167*(_xlfn.NORM.DIST(BA$3,economics!$AK$2:$AK$167,economics!$AJ$2:$AJ$167,TRUE)-_xlfn.NORM.DIST(BA$30,economics!$AK$2:$AK$167,economics!$AJ$2:$AJ$167,TRUE)))),"")</f>
        <v/>
      </c>
      <c r="BB39" t="str">
        <f t="array" ref="BB39">IFERROR((SUMPRODUCT((economics!$AG$2:$AG$167=$B39)*(economics!$D$2:$D$167="process")*economics!$AI$2:$AI$167*(_xlfn.NORM.DIST(BB$3,economics!$AK$2:$AK$167,economics!$AJ$2:$AJ$167,TRUE)-_xlfn.NORM.DIST(BB$30,economics!$AK$2:$AK$167,economics!$AJ$2:$AJ$167,TRUE))*economics!$AM$2:$AM$167))/(SUMPRODUCT((economics!$AG$2:$AG$167=$B39)*(economics!$D$2:$D$167="process")*economics!$AI$2:$AI$167*(_xlfn.NORM.DIST(BB$3,economics!$AK$2:$AK$167,economics!$AJ$2:$AJ$167,TRUE)-_xlfn.NORM.DIST(BB$30,economics!$AK$2:$AK$167,economics!$AJ$2:$AJ$167,TRUE)))),"")</f>
        <v/>
      </c>
      <c r="BC39" t="str">
        <f t="array" ref="BC39">IFERROR((SUMPRODUCT((economics!$AG$2:$AG$167=$B39)*(economics!$D$2:$D$167="process")*economics!$AI$2:$AI$167*(_xlfn.NORM.DIST(BC$3,economics!$AK$2:$AK$167,economics!$AJ$2:$AJ$167,TRUE)-_xlfn.NORM.DIST(BC$30,economics!$AK$2:$AK$167,economics!$AJ$2:$AJ$167,TRUE))*economics!$AM$2:$AM$167))/(SUMPRODUCT((economics!$AG$2:$AG$167=$B39)*(economics!$D$2:$D$167="process")*economics!$AI$2:$AI$167*(_xlfn.NORM.DIST(BC$3,economics!$AK$2:$AK$167,economics!$AJ$2:$AJ$167,TRUE)-_xlfn.NORM.DIST(BC$30,economics!$AK$2:$AK$167,economics!$AJ$2:$AJ$167,TRUE)))),"")</f>
        <v/>
      </c>
      <c r="BD39" t="str">
        <f t="array" ref="BD39">IFERROR((SUMPRODUCT((economics!$AG$2:$AG$167=$B39)*(economics!$D$2:$D$167="process")*economics!$AI$2:$AI$167*(_xlfn.NORM.DIST(BD$3,economics!$AK$2:$AK$167,economics!$AJ$2:$AJ$167,TRUE)-_xlfn.NORM.DIST(BD$30,economics!$AK$2:$AK$167,economics!$AJ$2:$AJ$167,TRUE))*economics!$AM$2:$AM$167))/(SUMPRODUCT((economics!$AG$2:$AG$167=$B39)*(economics!$D$2:$D$167="process")*economics!$AI$2:$AI$167*(_xlfn.NORM.DIST(BD$3,economics!$AK$2:$AK$167,economics!$AJ$2:$AJ$167,TRUE)-_xlfn.NORM.DIST(BD$30,economics!$AK$2:$AK$167,economics!$AJ$2:$AJ$167,TRUE)))),"")</f>
        <v/>
      </c>
      <c r="BE39" t="str">
        <f t="array" ref="BE39">IFERROR((SUMPRODUCT((economics!$AG$2:$AG$167=$B39)*(economics!$D$2:$D$167="process")*economics!$AI$2:$AI$167*(_xlfn.NORM.DIST(BE$3,economics!$AK$2:$AK$167,economics!$AJ$2:$AJ$167,TRUE)-_xlfn.NORM.DIST(BE$30,economics!$AK$2:$AK$167,economics!$AJ$2:$AJ$167,TRUE))*economics!$AM$2:$AM$167))/(SUMPRODUCT((economics!$AG$2:$AG$167=$B39)*(economics!$D$2:$D$167="process")*economics!$AI$2:$AI$167*(_xlfn.NORM.DIST(BE$3,economics!$AK$2:$AK$167,economics!$AJ$2:$AJ$167,TRUE)-_xlfn.NORM.DIST(BE$30,economics!$AK$2:$AK$167,economics!$AJ$2:$AJ$167,TRUE)))),"")</f>
        <v/>
      </c>
      <c r="BF39" t="str">
        <f t="array" ref="BF39">IFERROR((SUMPRODUCT((economics!$AG$2:$AG$167=$B39)*(economics!$D$2:$D$167="process")*economics!$AI$2:$AI$167*(_xlfn.NORM.DIST(BF$3,economics!$AK$2:$AK$167,economics!$AJ$2:$AJ$167,TRUE)-_xlfn.NORM.DIST(BF$30,economics!$AK$2:$AK$167,economics!$AJ$2:$AJ$167,TRUE))*economics!$AM$2:$AM$167))/(SUMPRODUCT((economics!$AG$2:$AG$167=$B39)*(economics!$D$2:$D$167="process")*economics!$AI$2:$AI$167*(_xlfn.NORM.DIST(BF$3,economics!$AK$2:$AK$167,economics!$AJ$2:$AJ$167,TRUE)-_xlfn.NORM.DIST(BF$30,economics!$AK$2:$AK$167,economics!$AJ$2:$AJ$167,TRUE)))),"")</f>
        <v/>
      </c>
      <c r="BG39" t="str">
        <f t="array" ref="BG39">IFERROR((SUMPRODUCT((economics!$AG$2:$AG$167=$B39)*(economics!$D$2:$D$167="process")*economics!$AI$2:$AI$167*(_xlfn.NORM.DIST(BG$3,economics!$AK$2:$AK$167,economics!$AJ$2:$AJ$167,TRUE)-_xlfn.NORM.DIST(BG$30,economics!$AK$2:$AK$167,economics!$AJ$2:$AJ$167,TRUE))*economics!$AM$2:$AM$167))/(SUMPRODUCT((economics!$AG$2:$AG$167=$B39)*(economics!$D$2:$D$167="process")*economics!$AI$2:$AI$167*(_xlfn.NORM.DIST(BG$3,economics!$AK$2:$AK$167,economics!$AJ$2:$AJ$167,TRUE)-_xlfn.NORM.DIST(BG$30,economics!$AK$2:$AK$167,economics!$AJ$2:$AJ$167,TRUE)))),"")</f>
        <v/>
      </c>
      <c r="BH39" t="str">
        <f t="array" ref="BH39">IFERROR((SUMPRODUCT((economics!$AG$2:$AG$167=$B39)*(economics!$D$2:$D$167="process")*economics!$AI$2:$AI$167*(_xlfn.NORM.DIST(BH$3,economics!$AK$2:$AK$167,economics!$AJ$2:$AJ$167,TRUE)-_xlfn.NORM.DIST(BH$30,economics!$AK$2:$AK$167,economics!$AJ$2:$AJ$167,TRUE))*economics!$AM$2:$AM$167))/(SUMPRODUCT((economics!$AG$2:$AG$167=$B39)*(economics!$D$2:$D$167="process")*economics!$AI$2:$AI$167*(_xlfn.NORM.DIST(BH$3,economics!$AK$2:$AK$167,economics!$AJ$2:$AJ$167,TRUE)-_xlfn.NORM.DIST(BH$30,economics!$AK$2:$AK$167,economics!$AJ$2:$AJ$167,TRUE)))),"")</f>
        <v/>
      </c>
      <c r="BI39" t="str">
        <f t="array" ref="BI39">IFERROR((SUMPRODUCT((economics!$AG$2:$AG$167=$B39)*(economics!$D$2:$D$167="process")*economics!$AI$2:$AI$167*(_xlfn.NORM.DIST(BI$3,economics!$AK$2:$AK$167,economics!$AJ$2:$AJ$167,TRUE)-_xlfn.NORM.DIST(BI$30,economics!$AK$2:$AK$167,economics!$AJ$2:$AJ$167,TRUE))*economics!$AM$2:$AM$167))/(SUMPRODUCT((economics!$AG$2:$AG$167=$B39)*(economics!$D$2:$D$167="process")*economics!$AI$2:$AI$167*(_xlfn.NORM.DIST(BI$3,economics!$AK$2:$AK$167,economics!$AJ$2:$AJ$167,TRUE)-_xlfn.NORM.DIST(BI$30,economics!$AK$2:$AK$167,economics!$AJ$2:$AJ$167,TRUE)))),"")</f>
        <v/>
      </c>
      <c r="BJ39" t="str">
        <f t="array" ref="BJ39">IFERROR((SUMPRODUCT((economics!$AG$2:$AG$167=$B39)*(economics!$D$2:$D$167="process")*economics!$AI$2:$AI$167*(_xlfn.NORM.DIST(BJ$3,economics!$AK$2:$AK$167,economics!$AJ$2:$AJ$167,TRUE)-_xlfn.NORM.DIST(BJ$30,economics!$AK$2:$AK$167,economics!$AJ$2:$AJ$167,TRUE))*economics!$AM$2:$AM$167))/(SUMPRODUCT((economics!$AG$2:$AG$167=$B39)*(economics!$D$2:$D$167="process")*economics!$AI$2:$AI$167*(_xlfn.NORM.DIST(BJ$3,economics!$AK$2:$AK$167,economics!$AJ$2:$AJ$167,TRUE)-_xlfn.NORM.DIST(BJ$30,economics!$AK$2:$AK$167,economics!$AJ$2:$AJ$167,TRUE)))),"")</f>
        <v/>
      </c>
      <c r="BK39" t="str">
        <f t="array" ref="BK39">IFERROR((SUMPRODUCT((economics!$AG$2:$AG$167=$B39)*(economics!$D$2:$D$167="process")*economics!$AI$2:$AI$167*(_xlfn.NORM.DIST(BK$3,economics!$AK$2:$AK$167,economics!$AJ$2:$AJ$167,TRUE)-_xlfn.NORM.DIST(BK$30,economics!$AK$2:$AK$167,economics!$AJ$2:$AJ$167,TRUE))*economics!$AM$2:$AM$167))/(SUMPRODUCT((economics!$AG$2:$AG$167=$B39)*(economics!$D$2:$D$167="process")*economics!$AI$2:$AI$167*(_xlfn.NORM.DIST(BK$3,economics!$AK$2:$AK$167,economics!$AJ$2:$AJ$167,TRUE)-_xlfn.NORM.DIST(BK$30,economics!$AK$2:$AK$167,economics!$AJ$2:$AJ$167,TRUE)))),"")</f>
        <v/>
      </c>
      <c r="BL39" t="str">
        <f t="array" ref="BL39">IFERROR((SUMPRODUCT((economics!$AG$2:$AG$167=$B39)*(economics!$D$2:$D$167="process")*economics!$AI$2:$AI$167*(_xlfn.NORM.DIST(BL$3,economics!$AK$2:$AK$167,economics!$AJ$2:$AJ$167,TRUE)-_xlfn.NORM.DIST(BL$30,economics!$AK$2:$AK$167,economics!$AJ$2:$AJ$167,TRUE))*economics!$AM$2:$AM$167))/(SUMPRODUCT((economics!$AG$2:$AG$167=$B39)*(economics!$D$2:$D$167="process")*economics!$AI$2:$AI$167*(_xlfn.NORM.DIST(BL$3,economics!$AK$2:$AK$167,economics!$AJ$2:$AJ$167,TRUE)-_xlfn.NORM.DIST(BL$30,economics!$AK$2:$AK$167,economics!$AJ$2:$AJ$167,TRUE)))),"")</f>
        <v/>
      </c>
      <c r="BM39" t="str">
        <f t="array" ref="BM39">IFERROR((SUMPRODUCT((economics!$AG$2:$AG$167=$B39)*(economics!$D$2:$D$167="process")*economics!$AI$2:$AI$167*(_xlfn.NORM.DIST(BM$3,economics!$AK$2:$AK$167,economics!$AJ$2:$AJ$167,TRUE)-_xlfn.NORM.DIST(BM$30,economics!$AK$2:$AK$167,economics!$AJ$2:$AJ$167,TRUE))*economics!$AM$2:$AM$167))/(SUMPRODUCT((economics!$AG$2:$AG$167=$B39)*(economics!$D$2:$D$167="process")*economics!$AI$2:$AI$167*(_xlfn.NORM.DIST(BM$3,economics!$AK$2:$AK$167,economics!$AJ$2:$AJ$167,TRUE)-_xlfn.NORM.DIST(BM$30,economics!$AK$2:$AK$167,economics!$AJ$2:$AJ$167,TRUE)))),"")</f>
        <v/>
      </c>
      <c r="BN39" t="str">
        <f t="array" ref="BN39">IFERROR((SUMPRODUCT((economics!$AG$2:$AG$167=$B39)*(economics!$D$2:$D$167="process")*economics!$AI$2:$AI$167*(_xlfn.NORM.DIST(BN$3,economics!$AK$2:$AK$167,economics!$AJ$2:$AJ$167,TRUE)-_xlfn.NORM.DIST(BN$30,economics!$AK$2:$AK$167,economics!$AJ$2:$AJ$167,TRUE))*economics!$AM$2:$AM$167))/(SUMPRODUCT((economics!$AG$2:$AG$167=$B39)*(economics!$D$2:$D$167="process")*economics!$AI$2:$AI$167*(_xlfn.NORM.DIST(BN$3,economics!$AK$2:$AK$167,economics!$AJ$2:$AJ$167,TRUE)-_xlfn.NORM.DIST(BN$30,economics!$AK$2:$AK$167,economics!$AJ$2:$AJ$167,TRUE)))),"")</f>
        <v/>
      </c>
      <c r="BO39" t="str">
        <f t="array" ref="BO39">IFERROR((SUMPRODUCT((economics!$AG$2:$AG$167=$B39)*(economics!$D$2:$D$167="process")*economics!$AI$2:$AI$167*(_xlfn.NORM.DIST(BO$3,economics!$AK$2:$AK$167,economics!$AJ$2:$AJ$167,TRUE)-_xlfn.NORM.DIST(BO$30,economics!$AK$2:$AK$167,economics!$AJ$2:$AJ$167,TRUE))*economics!$AM$2:$AM$167))/(SUMPRODUCT((economics!$AG$2:$AG$167=$B39)*(economics!$D$2:$D$167="process")*economics!$AI$2:$AI$167*(_xlfn.NORM.DIST(BO$3,economics!$AK$2:$AK$167,economics!$AJ$2:$AJ$167,TRUE)-_xlfn.NORM.DIST(BO$30,economics!$AK$2:$AK$167,economics!$AJ$2:$AJ$167,TRUE)))),"")</f>
        <v/>
      </c>
      <c r="BP39" t="str">
        <f t="array" ref="BP39">IFERROR((SUMPRODUCT((economics!$AG$2:$AG$167=$B39)*(economics!$D$2:$D$167="process")*economics!$AI$2:$AI$167*(_xlfn.NORM.DIST(BP$3,economics!$AK$2:$AK$167,economics!$AJ$2:$AJ$167,TRUE)-_xlfn.NORM.DIST(BP$30,economics!$AK$2:$AK$167,economics!$AJ$2:$AJ$167,TRUE))*economics!$AM$2:$AM$167))/(SUMPRODUCT((economics!$AG$2:$AG$167=$B39)*(economics!$D$2:$D$167="process")*economics!$AI$2:$AI$167*(_xlfn.NORM.DIST(BP$3,economics!$AK$2:$AK$167,economics!$AJ$2:$AJ$167,TRUE)-_xlfn.NORM.DIST(BP$30,economics!$AK$2:$AK$167,economics!$AJ$2:$AJ$167,TRUE)))),"")</f>
        <v/>
      </c>
      <c r="BQ39" t="str">
        <f t="array" ref="BQ39">IFERROR((SUMPRODUCT((economics!$AG$2:$AG$167=$B39)*(economics!$D$2:$D$167="process")*economics!$AI$2:$AI$167*(_xlfn.NORM.DIST(BQ$3,economics!$AK$2:$AK$167,economics!$AJ$2:$AJ$167,TRUE)-_xlfn.NORM.DIST(BQ$30,economics!$AK$2:$AK$167,economics!$AJ$2:$AJ$167,TRUE))*economics!$AM$2:$AM$167))/(SUMPRODUCT((economics!$AG$2:$AG$167=$B39)*(economics!$D$2:$D$167="process")*economics!$AI$2:$AI$167*(_xlfn.NORM.DIST(BQ$3,economics!$AK$2:$AK$167,economics!$AJ$2:$AJ$167,TRUE)-_xlfn.NORM.DIST(BQ$30,economics!$AK$2:$AK$167,economics!$AJ$2:$AJ$167,TRUE)))),"")</f>
        <v/>
      </c>
      <c r="BR39" t="str">
        <f t="array" ref="BR39">IFERROR((SUMPRODUCT((economics!$AG$2:$AG$167=$B39)*(economics!$D$2:$D$167="process")*economics!$AI$2:$AI$167*(_xlfn.NORM.DIST(BR$3,economics!$AK$2:$AK$167,economics!$AJ$2:$AJ$167,TRUE)-_xlfn.NORM.DIST(BR$30,economics!$AK$2:$AK$167,economics!$AJ$2:$AJ$167,TRUE))*economics!$AM$2:$AM$167))/(SUMPRODUCT((economics!$AG$2:$AG$167=$B39)*(economics!$D$2:$D$167="process")*economics!$AI$2:$AI$167*(_xlfn.NORM.DIST(BR$3,economics!$AK$2:$AK$167,economics!$AJ$2:$AJ$167,TRUE)-_xlfn.NORM.DIST(BR$30,economics!$AK$2:$AK$167,economics!$AJ$2:$AJ$167,TRUE)))),"")</f>
        <v/>
      </c>
      <c r="BS39" t="str">
        <f t="array" ref="BS39">IFERROR((SUMPRODUCT((economics!$AG$2:$AG$167=$B39)*(economics!$D$2:$D$167="process")*economics!$AI$2:$AI$167*(_xlfn.NORM.DIST(BS$3,economics!$AK$2:$AK$167,economics!$AJ$2:$AJ$167,TRUE)-_xlfn.NORM.DIST(BS$30,economics!$AK$2:$AK$167,economics!$AJ$2:$AJ$167,TRUE))*economics!$AM$2:$AM$167))/(SUMPRODUCT((economics!$AG$2:$AG$167=$B39)*(economics!$D$2:$D$167="process")*economics!$AI$2:$AI$167*(_xlfn.NORM.DIST(BS$3,economics!$AK$2:$AK$167,economics!$AJ$2:$AJ$167,TRUE)-_xlfn.NORM.DIST(BS$30,economics!$AK$2:$AK$167,economics!$AJ$2:$AJ$167,TRUE)))),"")</f>
        <v/>
      </c>
      <c r="BT39" t="str">
        <f t="array" ref="BT39">IFERROR((SUMPRODUCT((economics!$AG$2:$AG$167=$B39)*(economics!$D$2:$D$167="process")*economics!$AI$2:$AI$167*(_xlfn.NORM.DIST(BT$3,economics!$AK$2:$AK$167,economics!$AJ$2:$AJ$167,TRUE)-_xlfn.NORM.DIST(BT$30,economics!$AK$2:$AK$167,economics!$AJ$2:$AJ$167,TRUE))*economics!$AM$2:$AM$167))/(SUMPRODUCT((economics!$AG$2:$AG$167=$B39)*(economics!$D$2:$D$167="process")*economics!$AI$2:$AI$167*(_xlfn.NORM.DIST(BT$3,economics!$AK$2:$AK$167,economics!$AJ$2:$AJ$167,TRUE)-_xlfn.NORM.DIST(BT$30,economics!$AK$2:$AK$167,economics!$AJ$2:$AJ$167,TRUE)))),"")</f>
        <v/>
      </c>
      <c r="BU39" t="str">
        <f t="array" ref="BU39">IFERROR((SUMPRODUCT((economics!$AG$2:$AG$167=$B39)*(economics!$D$2:$D$167="process")*economics!$AI$2:$AI$167*(_xlfn.NORM.DIST(BU$3,economics!$AK$2:$AK$167,economics!$AJ$2:$AJ$167,TRUE)-_xlfn.NORM.DIST(BU$30,economics!$AK$2:$AK$167,economics!$AJ$2:$AJ$167,TRUE))*economics!$AM$2:$AM$167))/(SUMPRODUCT((economics!$AG$2:$AG$167=$B39)*(economics!$D$2:$D$167="process")*economics!$AI$2:$AI$167*(_xlfn.NORM.DIST(BU$3,economics!$AK$2:$AK$167,economics!$AJ$2:$AJ$167,TRUE)-_xlfn.NORM.DIST(BU$30,economics!$AK$2:$AK$167,economics!$AJ$2:$AJ$167,TRUE)))),"")</f>
        <v/>
      </c>
      <c r="BV39" t="str">
        <f t="array" ref="BV39">IFERROR((SUMPRODUCT((economics!$AG$2:$AG$167=$B39)*(economics!$D$2:$D$167="process")*economics!$AI$2:$AI$167*(_xlfn.NORM.DIST(BV$3,economics!$AK$2:$AK$167,economics!$AJ$2:$AJ$167,TRUE)-_xlfn.NORM.DIST(BV$30,economics!$AK$2:$AK$167,economics!$AJ$2:$AJ$167,TRUE))*economics!$AM$2:$AM$167))/(SUMPRODUCT((economics!$AG$2:$AG$167=$B39)*(economics!$D$2:$D$167="process")*economics!$AI$2:$AI$167*(_xlfn.NORM.DIST(BV$3,economics!$AK$2:$AK$167,economics!$AJ$2:$AJ$167,TRUE)-_xlfn.NORM.DIST(BV$30,economics!$AK$2:$AK$167,economics!$AJ$2:$AJ$167,TRUE)))),"")</f>
        <v/>
      </c>
      <c r="BW39" t="str">
        <f t="array" ref="BW39">IFERROR((SUMPRODUCT((economics!$AG$2:$AG$167=$B39)*(economics!$D$2:$D$167="process")*economics!$AI$2:$AI$167*(_xlfn.NORM.DIST(BW$3,economics!$AK$2:$AK$167,economics!$AJ$2:$AJ$167,TRUE)-_xlfn.NORM.DIST(BW$30,economics!$AK$2:$AK$167,economics!$AJ$2:$AJ$167,TRUE))*economics!$AM$2:$AM$167))/(SUMPRODUCT((economics!$AG$2:$AG$167=$B39)*(economics!$D$2:$D$167="process")*economics!$AI$2:$AI$167*(_xlfn.NORM.DIST(BW$3,economics!$AK$2:$AK$167,economics!$AJ$2:$AJ$167,TRUE)-_xlfn.NORM.DIST(BW$30,economics!$AK$2:$AK$167,economics!$AJ$2:$AJ$167,TRUE)))),"")</f>
        <v/>
      </c>
      <c r="BX39" t="str">
        <f t="array" ref="BX39">IFERROR((SUMPRODUCT((economics!$AG$2:$AG$167=$B39)*(economics!$D$2:$D$167="process")*economics!$AI$2:$AI$167*(_xlfn.NORM.DIST(BX$3,economics!$AK$2:$AK$167,economics!$AJ$2:$AJ$167,TRUE)-_xlfn.NORM.DIST(BX$30,economics!$AK$2:$AK$167,economics!$AJ$2:$AJ$167,TRUE))*economics!$AM$2:$AM$167))/(SUMPRODUCT((economics!$AG$2:$AG$167=$B39)*(economics!$D$2:$D$167="process")*economics!$AI$2:$AI$167*(_xlfn.NORM.DIST(BX$3,economics!$AK$2:$AK$167,economics!$AJ$2:$AJ$167,TRUE)-_xlfn.NORM.DIST(BX$30,economics!$AK$2:$AK$167,economics!$AJ$2:$AJ$167,TRUE)))),"")</f>
        <v/>
      </c>
      <c r="BY39" t="str">
        <f t="array" ref="BY39">IFERROR((SUMPRODUCT((economics!$AG$2:$AG$167=$B39)*(economics!$D$2:$D$167="process")*economics!$AI$2:$AI$167*(_xlfn.NORM.DIST(BY$3,economics!$AK$2:$AK$167,economics!$AJ$2:$AJ$167,TRUE)-_xlfn.NORM.DIST(BY$30,economics!$AK$2:$AK$167,economics!$AJ$2:$AJ$167,TRUE))*economics!$AM$2:$AM$167))/(SUMPRODUCT((economics!$AG$2:$AG$167=$B39)*(economics!$D$2:$D$167="process")*economics!$AI$2:$AI$167*(_xlfn.NORM.DIST(BY$3,economics!$AK$2:$AK$167,economics!$AJ$2:$AJ$167,TRUE)-_xlfn.NORM.DIST(BY$30,economics!$AK$2:$AK$167,economics!$AJ$2:$AJ$167,TRUE)))),"")</f>
        <v/>
      </c>
      <c r="BZ39" t="str">
        <f t="array" ref="BZ39">IFERROR((SUMPRODUCT((economics!$AG$2:$AG$167=$B39)*(economics!$D$2:$D$167="process")*economics!$AI$2:$AI$167*(_xlfn.NORM.DIST(BZ$3,economics!$AK$2:$AK$167,economics!$AJ$2:$AJ$167,TRUE)-_xlfn.NORM.DIST(BZ$30,economics!$AK$2:$AK$167,economics!$AJ$2:$AJ$167,TRUE))*economics!$AM$2:$AM$167))/(SUMPRODUCT((economics!$AG$2:$AG$167=$B39)*(economics!$D$2:$D$167="process")*economics!$AI$2:$AI$167*(_xlfn.NORM.DIST(BZ$3,economics!$AK$2:$AK$167,economics!$AJ$2:$AJ$167,TRUE)-_xlfn.NORM.DIST(BZ$30,economics!$AK$2:$AK$167,economics!$AJ$2:$AJ$167,TRUE)))),"")</f>
        <v/>
      </c>
      <c r="CA39" t="str">
        <f t="array" ref="CA39">IFERROR((SUMPRODUCT((economics!$AG$2:$AG$167=$B39)*(economics!$D$2:$D$167="process")*economics!$AI$2:$AI$167*(_xlfn.NORM.DIST(CA$3,economics!$AK$2:$AK$167,economics!$AJ$2:$AJ$167,TRUE)-_xlfn.NORM.DIST(CA$30,economics!$AK$2:$AK$167,economics!$AJ$2:$AJ$167,TRUE))*economics!$AM$2:$AM$167))/(SUMPRODUCT((economics!$AG$2:$AG$167=$B39)*(economics!$D$2:$D$167="process")*economics!$AI$2:$AI$167*(_xlfn.NORM.DIST(CA$3,economics!$AK$2:$AK$167,economics!$AJ$2:$AJ$167,TRUE)-_xlfn.NORM.DIST(CA$30,economics!$AK$2:$AK$167,economics!$AJ$2:$AJ$167,TRUE)))),"")</f>
        <v/>
      </c>
      <c r="CB39" t="str">
        <f t="array" ref="CB39">IFERROR((SUMPRODUCT((economics!$AG$2:$AG$167=$B39)*(economics!$D$2:$D$167="process")*economics!$AI$2:$AI$167*(_xlfn.NORM.DIST(CB$3,economics!$AK$2:$AK$167,economics!$AJ$2:$AJ$167,TRUE)-_xlfn.NORM.DIST(CB$30,economics!$AK$2:$AK$167,economics!$AJ$2:$AJ$167,TRUE))*economics!$AM$2:$AM$167))/(SUMPRODUCT((economics!$AG$2:$AG$167=$B39)*(economics!$D$2:$D$167="process")*economics!$AI$2:$AI$167*(_xlfn.NORM.DIST(CB$3,economics!$AK$2:$AK$167,economics!$AJ$2:$AJ$167,TRUE)-_xlfn.NORM.DIST(CB$30,economics!$AK$2:$AK$167,economics!$AJ$2:$AJ$167,TRUE)))),"")</f>
        <v/>
      </c>
      <c r="CC39" t="str">
        <f t="array" ref="CC39">IFERROR((SUMPRODUCT((economics!$AG$2:$AG$167=$B39)*(economics!$D$2:$D$167="process")*economics!$AI$2:$AI$167*(_xlfn.NORM.DIST(CC$3,economics!$AK$2:$AK$167,economics!$AJ$2:$AJ$167,TRUE)-_xlfn.NORM.DIST(CC$30,economics!$AK$2:$AK$167,economics!$AJ$2:$AJ$167,TRUE))*economics!$AM$2:$AM$167))/(SUMPRODUCT((economics!$AG$2:$AG$167=$B39)*(economics!$D$2:$D$167="process")*economics!$AI$2:$AI$167*(_xlfn.NORM.DIST(CC$3,economics!$AK$2:$AK$167,economics!$AJ$2:$AJ$167,TRUE)-_xlfn.NORM.DIST(CC$30,economics!$AK$2:$AK$167,economics!$AJ$2:$AJ$167,TRUE)))),"")</f>
        <v/>
      </c>
      <c r="CD39" t="str">
        <f t="array" ref="CD39">IFERROR((SUMPRODUCT((economics!$AG$2:$AG$167=$B39)*(economics!$D$2:$D$167="process")*economics!$AI$2:$AI$167*(_xlfn.NORM.DIST(CD$3,economics!$AK$2:$AK$167,economics!$AJ$2:$AJ$167,TRUE)-_xlfn.NORM.DIST(CD$30,economics!$AK$2:$AK$167,economics!$AJ$2:$AJ$167,TRUE))*economics!$AM$2:$AM$167))/(SUMPRODUCT((economics!$AG$2:$AG$167=$B39)*(economics!$D$2:$D$167="process")*economics!$AI$2:$AI$167*(_xlfn.NORM.DIST(CD$3,economics!$AK$2:$AK$167,economics!$AJ$2:$AJ$167,TRUE)-_xlfn.NORM.DIST(CD$30,economics!$AK$2:$AK$167,economics!$AJ$2:$AJ$167,TRUE)))),"")</f>
        <v/>
      </c>
      <c r="CE39" t="str">
        <f t="array" ref="CE39">IFERROR((SUMPRODUCT((economics!$AG$2:$AG$167=$B39)*(economics!$D$2:$D$167="process")*economics!$AI$2:$AI$167*(_xlfn.NORM.DIST(CE$3,economics!$AK$2:$AK$167,economics!$AJ$2:$AJ$167,TRUE)-_xlfn.NORM.DIST(CE$30,economics!$AK$2:$AK$167,economics!$AJ$2:$AJ$167,TRUE))*economics!$AM$2:$AM$167))/(SUMPRODUCT((economics!$AG$2:$AG$167=$B39)*(economics!$D$2:$D$167="process")*economics!$AI$2:$AI$167*(_xlfn.NORM.DIST(CE$3,economics!$AK$2:$AK$167,economics!$AJ$2:$AJ$167,TRUE)-_xlfn.NORM.DIST(CE$30,economics!$AK$2:$AK$167,economics!$AJ$2:$AJ$167,TRUE)))),"")</f>
        <v/>
      </c>
      <c r="CF39" t="str">
        <f t="array" ref="CF39">IFERROR((SUMPRODUCT((economics!$AG$2:$AG$167=$B39)*(economics!$D$2:$D$167="process")*economics!$AI$2:$AI$167*(_xlfn.NORM.DIST(CF$3,economics!$AK$2:$AK$167,economics!$AJ$2:$AJ$167,TRUE)-_xlfn.NORM.DIST(CF$30,economics!$AK$2:$AK$167,economics!$AJ$2:$AJ$167,TRUE))*economics!$AM$2:$AM$167))/(SUMPRODUCT((economics!$AG$2:$AG$167=$B39)*(economics!$D$2:$D$167="process")*economics!$AI$2:$AI$167*(_xlfn.NORM.DIST(CF$3,economics!$AK$2:$AK$167,economics!$AJ$2:$AJ$167,TRUE)-_xlfn.NORM.DIST(CF$30,economics!$AK$2:$AK$167,economics!$AJ$2:$AJ$167,TRUE)))),"")</f>
        <v/>
      </c>
      <c r="CG39" t="str">
        <f t="array" ref="CG39">IFERROR((SUMPRODUCT((economics!$AG$2:$AG$167=$B39)*(economics!$D$2:$D$167="process")*economics!$AI$2:$AI$167*(_xlfn.NORM.DIST(CG$3,economics!$AK$2:$AK$167,economics!$AJ$2:$AJ$167,TRUE)-_xlfn.NORM.DIST(CG$30,economics!$AK$2:$AK$167,economics!$AJ$2:$AJ$167,TRUE))*economics!$AM$2:$AM$167))/(SUMPRODUCT((economics!$AG$2:$AG$167=$B39)*(economics!$D$2:$D$167="process")*economics!$AI$2:$AI$167*(_xlfn.NORM.DIST(CG$3,economics!$AK$2:$AK$167,economics!$AJ$2:$AJ$167,TRUE)-_xlfn.NORM.DIST(CG$30,economics!$AK$2:$AK$167,economics!$AJ$2:$AJ$167,TRUE)))),"")</f>
        <v/>
      </c>
      <c r="CH39" t="str">
        <f t="array" ref="CH39">IFERROR((SUMPRODUCT((economics!$AG$2:$AG$167=$B39)*(economics!$D$2:$D$167="process")*economics!$AI$2:$AI$167*(_xlfn.NORM.DIST(CH$3,economics!$AK$2:$AK$167,economics!$AJ$2:$AJ$167,TRUE)-_xlfn.NORM.DIST(CH$30,economics!$AK$2:$AK$167,economics!$AJ$2:$AJ$167,TRUE))*economics!$AM$2:$AM$167))/(SUMPRODUCT((economics!$AG$2:$AG$167=$B39)*(economics!$D$2:$D$167="process")*economics!$AI$2:$AI$167*(_xlfn.NORM.DIST(CH$3,economics!$AK$2:$AK$167,economics!$AJ$2:$AJ$167,TRUE)-_xlfn.NORM.DIST(CH$30,economics!$AK$2:$AK$167,economics!$AJ$2:$AJ$167,TRUE)))),"")</f>
        <v/>
      </c>
    </row>
    <row r="40" spans="1:86" x14ac:dyDescent="0.35">
      <c r="A40" t="str">
        <f t="shared" si="0"/>
        <v>pulp paper and printing 17T18</v>
      </c>
      <c r="B40" t="str">
        <f t="shared" si="0"/>
        <v>17T18</v>
      </c>
      <c r="E40">
        <f t="array" ref="E40">IFERROR((SUMPRODUCT((economics!$AG$2:$AG$167=$B40)*(economics!$D$2:$D$167="process")*economics!$AI$2:$AI$167*(_xlfn.NORM.DIST(E$3,economics!$AK$2:$AK$167,economics!$AJ$2:$AJ$167,TRUE)-_xlfn.NORM.DIST(E$30,economics!$AK$2:$AK$167,economics!$AJ$2:$AJ$167,TRUE))*economics!$AM$2:$AM$167))/(SUMPRODUCT((economics!$AG$2:$AG$167=$B40)*(economics!$D$2:$D$167="process")*economics!$AI$2:$AI$167*(_xlfn.NORM.DIST(E$3,economics!$AK$2:$AK$167,economics!$AJ$2:$AJ$167,TRUE)-_xlfn.NORM.DIST(E$30,economics!$AK$2:$AK$167,economics!$AJ$2:$AJ$167,TRUE)))),"")</f>
        <v>38.40658928516946</v>
      </c>
      <c r="F40">
        <f t="array" ref="F40">IFERROR((SUMPRODUCT((economics!$AG$2:$AG$167=$B40)*(economics!$D$2:$D$167="process")*economics!$AI$2:$AI$167*(_xlfn.NORM.DIST(F$3,economics!$AK$2:$AK$167,economics!$AJ$2:$AJ$167,TRUE)-_xlfn.NORM.DIST(F$30,economics!$AK$2:$AK$167,economics!$AJ$2:$AJ$167,TRUE))*economics!$AM$2:$AM$167))/(SUMPRODUCT((economics!$AG$2:$AG$167=$B40)*(economics!$D$2:$D$167="process")*economics!$AI$2:$AI$167*(_xlfn.NORM.DIST(F$3,economics!$AK$2:$AK$167,economics!$AJ$2:$AJ$167,TRUE)-_xlfn.NORM.DIST(F$30,economics!$AK$2:$AK$167,economics!$AJ$2:$AJ$167,TRUE)))),"")</f>
        <v>12.763538565134185</v>
      </c>
      <c r="G40">
        <f t="array" ref="G40">IFERROR((SUMPRODUCT((economics!$AG$2:$AG$167=$B40)*(economics!$D$2:$D$167="process")*economics!$AI$2:$AI$167*(_xlfn.NORM.DIST(G$3,economics!$AK$2:$AK$167,economics!$AJ$2:$AJ$167,TRUE)-_xlfn.NORM.DIST(G$30,economics!$AK$2:$AK$167,economics!$AJ$2:$AJ$167,TRUE))*economics!$AM$2:$AM$167))/(SUMPRODUCT((economics!$AG$2:$AG$167=$B40)*(economics!$D$2:$D$167="process")*economics!$AI$2:$AI$167*(_xlfn.NORM.DIST(G$3,economics!$AK$2:$AK$167,economics!$AJ$2:$AJ$167,TRUE)-_xlfn.NORM.DIST(G$30,economics!$AK$2:$AK$167,economics!$AJ$2:$AJ$167,TRUE)))),"")</f>
        <v>11.143265571776817</v>
      </c>
      <c r="H40">
        <f t="array" ref="H40">IFERROR((SUMPRODUCT((economics!$AG$2:$AG$167=$B40)*(economics!$D$2:$D$167="process")*economics!$AI$2:$AI$167*(_xlfn.NORM.DIST(H$3,economics!$AK$2:$AK$167,economics!$AJ$2:$AJ$167,TRUE)-_xlfn.NORM.DIST(H$30,economics!$AK$2:$AK$167,economics!$AJ$2:$AJ$167,TRUE))*economics!$AM$2:$AM$167))/(SUMPRODUCT((economics!$AG$2:$AG$167=$B40)*(economics!$D$2:$D$167="process")*economics!$AI$2:$AI$167*(_xlfn.NORM.DIST(H$3,economics!$AK$2:$AK$167,economics!$AJ$2:$AJ$167,TRUE)-_xlfn.NORM.DIST(H$30,economics!$AK$2:$AK$167,economics!$AJ$2:$AJ$167,TRUE)))),"")</f>
        <v>10.786749499728788</v>
      </c>
      <c r="I40">
        <f t="array" ref="I40">IFERROR((SUMPRODUCT((economics!$AG$2:$AG$167=$B40)*(economics!$D$2:$D$167="process")*economics!$AI$2:$AI$167*(_xlfn.NORM.DIST(I$3,economics!$AK$2:$AK$167,economics!$AJ$2:$AJ$167,TRUE)-_xlfn.NORM.DIST(I$30,economics!$AK$2:$AK$167,economics!$AJ$2:$AJ$167,TRUE))*economics!$AM$2:$AM$167))/(SUMPRODUCT((economics!$AG$2:$AG$167=$B40)*(economics!$D$2:$D$167="process")*economics!$AI$2:$AI$167*(_xlfn.NORM.DIST(I$3,economics!$AK$2:$AK$167,economics!$AJ$2:$AJ$167,TRUE)-_xlfn.NORM.DIST(I$30,economics!$AK$2:$AK$167,economics!$AJ$2:$AJ$167,TRUE)))),"")</f>
        <v>10.690090822554369</v>
      </c>
      <c r="J40">
        <f t="array" ref="J40">IFERROR((SUMPRODUCT((economics!$AG$2:$AG$167=$B40)*(economics!$D$2:$D$167="process")*economics!$AI$2:$AI$167*(_xlfn.NORM.DIST(J$3,economics!$AK$2:$AK$167,economics!$AJ$2:$AJ$167,TRUE)-_xlfn.NORM.DIST(J$30,economics!$AK$2:$AK$167,economics!$AJ$2:$AJ$167,TRUE))*economics!$AM$2:$AM$167))/(SUMPRODUCT((economics!$AG$2:$AG$167=$B40)*(economics!$D$2:$D$167="process")*economics!$AI$2:$AI$167*(_xlfn.NORM.DIST(J$3,economics!$AK$2:$AK$167,economics!$AJ$2:$AJ$167,TRUE)-_xlfn.NORM.DIST(J$30,economics!$AK$2:$AK$167,economics!$AJ$2:$AJ$167,TRUE)))),"")</f>
        <v>10.666983854181368</v>
      </c>
      <c r="K40">
        <f t="array" ref="K40">IFERROR((SUMPRODUCT((economics!$AG$2:$AG$167=$B40)*(economics!$D$2:$D$167="process")*economics!$AI$2:$AI$167*(_xlfn.NORM.DIST(K$3,economics!$AK$2:$AK$167,economics!$AJ$2:$AJ$167,TRUE)-_xlfn.NORM.DIST(K$30,economics!$AK$2:$AK$167,economics!$AJ$2:$AJ$167,TRUE))*economics!$AM$2:$AM$167))/(SUMPRODUCT((economics!$AG$2:$AG$167=$B40)*(economics!$D$2:$D$167="process")*economics!$AI$2:$AI$167*(_xlfn.NORM.DIST(K$3,economics!$AK$2:$AK$167,economics!$AJ$2:$AJ$167,TRUE)-_xlfn.NORM.DIST(K$30,economics!$AK$2:$AK$167,economics!$AJ$2:$AJ$167,TRUE)))),"")</f>
        <v>10.683561999763249</v>
      </c>
      <c r="L40">
        <f t="array" ref="L40">IFERROR((SUMPRODUCT((economics!$AG$2:$AG$167=$B40)*(economics!$D$2:$D$167="process")*economics!$AI$2:$AI$167*(_xlfn.NORM.DIST(L$3,economics!$AK$2:$AK$167,economics!$AJ$2:$AJ$167,TRUE)-_xlfn.NORM.DIST(L$30,economics!$AK$2:$AK$167,economics!$AJ$2:$AJ$167,TRUE))*economics!$AM$2:$AM$167))/(SUMPRODUCT((economics!$AG$2:$AG$167=$B40)*(economics!$D$2:$D$167="process")*economics!$AI$2:$AI$167*(_xlfn.NORM.DIST(L$3,economics!$AK$2:$AK$167,economics!$AJ$2:$AJ$167,TRUE)-_xlfn.NORM.DIST(L$30,economics!$AK$2:$AK$167,economics!$AJ$2:$AJ$167,TRUE)))),"")</f>
        <v>10.763402234144547</v>
      </c>
      <c r="M40">
        <f t="array" ref="M40">IFERROR((SUMPRODUCT((economics!$AG$2:$AG$167=$B40)*(economics!$D$2:$D$167="process")*economics!$AI$2:$AI$167*(_xlfn.NORM.DIST(M$3,economics!$AK$2:$AK$167,economics!$AJ$2:$AJ$167,TRUE)-_xlfn.NORM.DIST(M$30,economics!$AK$2:$AK$167,economics!$AJ$2:$AJ$167,TRUE))*economics!$AM$2:$AM$167))/(SUMPRODUCT((economics!$AG$2:$AG$167=$B40)*(economics!$D$2:$D$167="process")*economics!$AI$2:$AI$167*(_xlfn.NORM.DIST(M$3,economics!$AK$2:$AK$167,economics!$AJ$2:$AJ$167,TRUE)-_xlfn.NORM.DIST(M$30,economics!$AK$2:$AK$167,economics!$AJ$2:$AJ$167,TRUE)))),"")</f>
        <v>11.051446409711843</v>
      </c>
      <c r="N40">
        <f t="array" ref="N40">IFERROR((SUMPRODUCT((economics!$AG$2:$AG$167=$B40)*(economics!$D$2:$D$167="process")*economics!$AI$2:$AI$167*(_xlfn.NORM.DIST(N$3,economics!$AK$2:$AK$167,economics!$AJ$2:$AJ$167,TRUE)-_xlfn.NORM.DIST(N$30,economics!$AK$2:$AK$167,economics!$AJ$2:$AJ$167,TRUE))*economics!$AM$2:$AM$167))/(SUMPRODUCT((economics!$AG$2:$AG$167=$B40)*(economics!$D$2:$D$167="process")*economics!$AI$2:$AI$167*(_xlfn.NORM.DIST(N$3,economics!$AK$2:$AK$167,economics!$AJ$2:$AJ$167,TRUE)-_xlfn.NORM.DIST(N$30,economics!$AK$2:$AK$167,economics!$AJ$2:$AJ$167,TRUE)))),"")</f>
        <v>12.30406426490744</v>
      </c>
      <c r="O40">
        <f t="array" ref="O40">IFERROR((SUMPRODUCT((economics!$AG$2:$AG$167=$B40)*(economics!$D$2:$D$167="process")*economics!$AI$2:$AI$167*(_xlfn.NORM.DIST(O$3,economics!$AK$2:$AK$167,economics!$AJ$2:$AJ$167,TRUE)-_xlfn.NORM.DIST(O$30,economics!$AK$2:$AK$167,economics!$AJ$2:$AJ$167,TRUE))*economics!$AM$2:$AM$167))/(SUMPRODUCT((economics!$AG$2:$AG$167=$B40)*(economics!$D$2:$D$167="process")*economics!$AI$2:$AI$167*(_xlfn.NORM.DIST(O$3,economics!$AK$2:$AK$167,economics!$AJ$2:$AJ$167,TRUE)-_xlfn.NORM.DIST(O$30,economics!$AK$2:$AK$167,economics!$AJ$2:$AJ$167,TRUE)))),"")</f>
        <v>18.872409020641303</v>
      </c>
      <c r="P40">
        <f t="array" ref="P40">IFERROR((SUMPRODUCT((economics!$AG$2:$AG$167=$B40)*(economics!$D$2:$D$167="process")*economics!$AI$2:$AI$167*(_xlfn.NORM.DIST(P$3,economics!$AK$2:$AK$167,economics!$AJ$2:$AJ$167,TRUE)-_xlfn.NORM.DIST(P$30,economics!$AK$2:$AK$167,economics!$AJ$2:$AJ$167,TRUE))*economics!$AM$2:$AM$167))/(SUMPRODUCT((economics!$AG$2:$AG$167=$B40)*(economics!$D$2:$D$167="process")*economics!$AI$2:$AI$167*(_xlfn.NORM.DIST(P$3,economics!$AK$2:$AK$167,economics!$AJ$2:$AJ$167,TRUE)-_xlfn.NORM.DIST(P$30,economics!$AK$2:$AK$167,economics!$AJ$2:$AJ$167,TRUE)))),"")</f>
        <v>43.867519850854507</v>
      </c>
      <c r="Q40">
        <f t="array" ref="Q40">IFERROR((SUMPRODUCT((economics!$AG$2:$AG$167=$B40)*(economics!$D$2:$D$167="process")*economics!$AI$2:$AI$167*(_xlfn.NORM.DIST(Q$3,economics!$AK$2:$AK$167,economics!$AJ$2:$AJ$167,TRUE)-_xlfn.NORM.DIST(Q$30,economics!$AK$2:$AK$167,economics!$AJ$2:$AJ$167,TRUE))*economics!$AM$2:$AM$167))/(SUMPRODUCT((economics!$AG$2:$AG$167=$B40)*(economics!$D$2:$D$167="process")*economics!$AI$2:$AI$167*(_xlfn.NORM.DIST(Q$3,economics!$AK$2:$AK$167,economics!$AJ$2:$AJ$167,TRUE)-_xlfn.NORM.DIST(Q$30,economics!$AK$2:$AK$167,economics!$AJ$2:$AJ$167,TRUE)))),"")</f>
        <v>65.596402851333963</v>
      </c>
      <c r="R40">
        <f t="array" ref="R40">IFERROR((SUMPRODUCT((economics!$AG$2:$AG$167=$B40)*(economics!$D$2:$D$167="process")*economics!$AI$2:$AI$167*(_xlfn.NORM.DIST(R$3,economics!$AK$2:$AK$167,economics!$AJ$2:$AJ$167,TRUE)-_xlfn.NORM.DIST(R$30,economics!$AK$2:$AK$167,economics!$AJ$2:$AJ$167,TRUE))*economics!$AM$2:$AM$167))/(SUMPRODUCT((economics!$AG$2:$AG$167=$B40)*(economics!$D$2:$D$167="process")*economics!$AI$2:$AI$167*(_xlfn.NORM.DIST(R$3,economics!$AK$2:$AK$167,economics!$AJ$2:$AJ$167,TRUE)-_xlfn.NORM.DIST(R$30,economics!$AK$2:$AK$167,economics!$AJ$2:$AJ$167,TRUE)))),"")</f>
        <v>68.779580209158894</v>
      </c>
      <c r="S40">
        <f t="array" ref="S40">IFERROR((SUMPRODUCT((economics!$AG$2:$AG$167=$B40)*(economics!$D$2:$D$167="process")*economics!$AI$2:$AI$167*(_xlfn.NORM.DIST(S$3,economics!$AK$2:$AK$167,economics!$AJ$2:$AJ$167,TRUE)-_xlfn.NORM.DIST(S$30,economics!$AK$2:$AK$167,economics!$AJ$2:$AJ$167,TRUE))*economics!$AM$2:$AM$167))/(SUMPRODUCT((economics!$AG$2:$AG$167=$B40)*(economics!$D$2:$D$167="process")*economics!$AI$2:$AI$167*(_xlfn.NORM.DIST(S$3,economics!$AK$2:$AK$167,economics!$AJ$2:$AJ$167,TRUE)-_xlfn.NORM.DIST(S$30,economics!$AK$2:$AK$167,economics!$AJ$2:$AJ$167,TRUE)))),"")</f>
        <v>68.824535623428858</v>
      </c>
      <c r="T40">
        <f t="array" ref="T40">IFERROR((SUMPRODUCT((economics!$AG$2:$AG$167=$B40)*(economics!$D$2:$D$167="process")*economics!$AI$2:$AI$167*(_xlfn.NORM.DIST(T$3,economics!$AK$2:$AK$167,economics!$AJ$2:$AJ$167,TRUE)-_xlfn.NORM.DIST(T$30,economics!$AK$2:$AK$167,economics!$AJ$2:$AJ$167,TRUE))*economics!$AM$2:$AM$167))/(SUMPRODUCT((economics!$AG$2:$AG$167=$B40)*(economics!$D$2:$D$167="process")*economics!$AI$2:$AI$167*(_xlfn.NORM.DIST(T$3,economics!$AK$2:$AK$167,economics!$AJ$2:$AJ$167,TRUE)-_xlfn.NORM.DIST(T$30,economics!$AK$2:$AK$167,economics!$AJ$2:$AJ$167,TRUE)))),"")</f>
        <v>68.708834781111491</v>
      </c>
      <c r="U40">
        <f t="array" ref="U40">IFERROR((SUMPRODUCT((economics!$AG$2:$AG$167=$B40)*(economics!$D$2:$D$167="process")*economics!$AI$2:$AI$167*(_xlfn.NORM.DIST(U$3,economics!$AK$2:$AK$167,economics!$AJ$2:$AJ$167,TRUE)-_xlfn.NORM.DIST(U$30,economics!$AK$2:$AK$167,economics!$AJ$2:$AJ$167,TRUE))*economics!$AM$2:$AM$167))/(SUMPRODUCT((economics!$AG$2:$AG$167=$B40)*(economics!$D$2:$D$167="process")*economics!$AI$2:$AI$167*(_xlfn.NORM.DIST(U$3,economics!$AK$2:$AK$167,economics!$AJ$2:$AJ$167,TRUE)-_xlfn.NORM.DIST(U$30,economics!$AK$2:$AK$167,economics!$AJ$2:$AJ$167,TRUE)))),"")</f>
        <v>68.629323786890836</v>
      </c>
      <c r="V40">
        <f t="array" ref="V40">IFERROR((SUMPRODUCT((economics!$AG$2:$AG$167=$B40)*(economics!$D$2:$D$167="process")*economics!$AI$2:$AI$167*(_xlfn.NORM.DIST(V$3,economics!$AK$2:$AK$167,economics!$AJ$2:$AJ$167,TRUE)-_xlfn.NORM.DIST(V$30,economics!$AK$2:$AK$167,economics!$AJ$2:$AJ$167,TRUE))*economics!$AM$2:$AM$167))/(SUMPRODUCT((economics!$AG$2:$AG$167=$B40)*(economics!$D$2:$D$167="process")*economics!$AI$2:$AI$167*(_xlfn.NORM.DIST(V$3,economics!$AK$2:$AK$167,economics!$AJ$2:$AJ$167,TRUE)-_xlfn.NORM.DIST(V$30,economics!$AK$2:$AK$167,economics!$AJ$2:$AJ$167,TRUE)))),"")</f>
        <v>68.593276570885152</v>
      </c>
      <c r="W40">
        <f t="array" ref="W40">IFERROR((SUMPRODUCT((economics!$AG$2:$AG$167=$B40)*(economics!$D$2:$D$167="process")*economics!$AI$2:$AI$167*(_xlfn.NORM.DIST(W$3,economics!$AK$2:$AK$167,economics!$AJ$2:$AJ$167,TRUE)-_xlfn.NORM.DIST(W$30,economics!$AK$2:$AK$167,economics!$AJ$2:$AJ$167,TRUE))*economics!$AM$2:$AM$167))/(SUMPRODUCT((economics!$AG$2:$AG$167=$B40)*(economics!$D$2:$D$167="process")*economics!$AI$2:$AI$167*(_xlfn.NORM.DIST(W$3,economics!$AK$2:$AK$167,economics!$AJ$2:$AJ$167,TRUE)-_xlfn.NORM.DIST(W$30,economics!$AK$2:$AK$167,economics!$AJ$2:$AJ$167,TRUE)))),"")</f>
        <v>68.599965067100058</v>
      </c>
      <c r="X40">
        <f t="array" ref="X40">IFERROR((SUMPRODUCT((economics!$AG$2:$AG$167=$B40)*(economics!$D$2:$D$167="process")*economics!$AI$2:$AI$167*(_xlfn.NORM.DIST(X$3,economics!$AK$2:$AK$167,economics!$AJ$2:$AJ$167,TRUE)-_xlfn.NORM.DIST(X$30,economics!$AK$2:$AK$167,economics!$AJ$2:$AJ$167,TRUE))*economics!$AM$2:$AM$167))/(SUMPRODUCT((economics!$AG$2:$AG$167=$B40)*(economics!$D$2:$D$167="process")*economics!$AI$2:$AI$167*(_xlfn.NORM.DIST(X$3,economics!$AK$2:$AK$167,economics!$AJ$2:$AJ$167,TRUE)-_xlfn.NORM.DIST(X$30,economics!$AK$2:$AK$167,economics!$AJ$2:$AJ$167,TRUE)))),"")</f>
        <v>68.648393773593142</v>
      </c>
      <c r="Y40">
        <f t="array" ref="Y40">IFERROR((SUMPRODUCT((economics!$AG$2:$AG$167=$B40)*(economics!$D$2:$D$167="process")*economics!$AI$2:$AI$167*(_xlfn.NORM.DIST(Y$3,economics!$AK$2:$AK$167,economics!$AJ$2:$AJ$167,TRUE)-_xlfn.NORM.DIST(Y$30,economics!$AK$2:$AK$167,economics!$AJ$2:$AJ$167,TRUE))*economics!$AM$2:$AM$167))/(SUMPRODUCT((economics!$AG$2:$AG$167=$B40)*(economics!$D$2:$D$167="process")*economics!$AI$2:$AI$167*(_xlfn.NORM.DIST(Y$3,economics!$AK$2:$AK$167,economics!$AJ$2:$AJ$167,TRUE)-_xlfn.NORM.DIST(Y$30,economics!$AK$2:$AK$167,economics!$AJ$2:$AJ$167,TRUE)))),"")</f>
        <v>68.737501488922334</v>
      </c>
      <c r="Z40">
        <f t="array" ref="Z40">IFERROR((SUMPRODUCT((economics!$AG$2:$AG$167=$B40)*(economics!$D$2:$D$167="process")*economics!$AI$2:$AI$167*(_xlfn.NORM.DIST(Z$3,economics!$AK$2:$AK$167,economics!$AJ$2:$AJ$167,TRUE)-_xlfn.NORM.DIST(Z$30,economics!$AK$2:$AK$167,economics!$AJ$2:$AJ$167,TRUE))*economics!$AM$2:$AM$167))/(SUMPRODUCT((economics!$AG$2:$AG$167=$B40)*(economics!$D$2:$D$167="process")*economics!$AI$2:$AI$167*(_xlfn.NORM.DIST(Z$3,economics!$AK$2:$AK$167,economics!$AJ$2:$AJ$167,TRUE)-_xlfn.NORM.DIST(Z$30,economics!$AK$2:$AK$167,economics!$AJ$2:$AJ$167,TRUE)))),"")</f>
        <v>68.866146659840965</v>
      </c>
      <c r="AA40">
        <f t="array" ref="AA40">IFERROR((SUMPRODUCT((economics!$AG$2:$AG$167=$B40)*(economics!$D$2:$D$167="process")*economics!$AI$2:$AI$167*(_xlfn.NORM.DIST(AA$3,economics!$AK$2:$AK$167,economics!$AJ$2:$AJ$167,TRUE)-_xlfn.NORM.DIST(AA$30,economics!$AK$2:$AK$167,economics!$AJ$2:$AJ$167,TRUE))*economics!$AM$2:$AM$167))/(SUMPRODUCT((economics!$AG$2:$AG$167=$B40)*(economics!$D$2:$D$167="process")*economics!$AI$2:$AI$167*(_xlfn.NORM.DIST(AA$3,economics!$AK$2:$AK$167,economics!$AJ$2:$AJ$167,TRUE)-_xlfn.NORM.DIST(AA$30,economics!$AK$2:$AK$167,economics!$AJ$2:$AJ$167,TRUE)))),"")</f>
        <v>69.033087806250677</v>
      </c>
      <c r="AB40">
        <f t="array" ref="AB40">IFERROR((SUMPRODUCT((economics!$AG$2:$AG$167=$B40)*(economics!$D$2:$D$167="process")*economics!$AI$2:$AI$167*(_xlfn.NORM.DIST(AB$3,economics!$AK$2:$AK$167,economics!$AJ$2:$AJ$167,TRUE)-_xlfn.NORM.DIST(AB$30,economics!$AK$2:$AK$167,economics!$AJ$2:$AJ$167,TRUE))*economics!$AM$2:$AM$167))/(SUMPRODUCT((economics!$AG$2:$AG$167=$B40)*(economics!$D$2:$D$167="process")*economics!$AI$2:$AI$167*(_xlfn.NORM.DIST(AB$3,economics!$AK$2:$AK$167,economics!$AJ$2:$AJ$167,TRUE)-_xlfn.NORM.DIST(AB$30,economics!$AK$2:$AK$167,economics!$AJ$2:$AJ$167,TRUE)))),"")</f>
        <v>69.236963711365505</v>
      </c>
      <c r="AC40">
        <f t="array" ref="AC40">IFERROR((SUMPRODUCT((economics!$AG$2:$AG$167=$B40)*(economics!$D$2:$D$167="process")*economics!$AI$2:$AI$167*(_xlfn.NORM.DIST(AC$3,economics!$AK$2:$AK$167,economics!$AJ$2:$AJ$167,TRUE)-_xlfn.NORM.DIST(AC$30,economics!$AK$2:$AK$167,economics!$AJ$2:$AJ$167,TRUE))*economics!$AM$2:$AM$167))/(SUMPRODUCT((economics!$AG$2:$AG$167=$B40)*(economics!$D$2:$D$167="process")*economics!$AI$2:$AI$167*(_xlfn.NORM.DIST(AC$3,economics!$AK$2:$AK$167,economics!$AJ$2:$AJ$167,TRUE)-_xlfn.NORM.DIST(AC$30,economics!$AK$2:$AK$167,economics!$AJ$2:$AJ$167,TRUE)))),"")</f>
        <v>69.476274367186846</v>
      </c>
      <c r="AD40">
        <f t="array" ref="AD40">IFERROR((SUMPRODUCT((economics!$AG$2:$AG$167=$B40)*(economics!$D$2:$D$167="process")*economics!$AI$2:$AI$167*(_xlfn.NORM.DIST(AD$3,economics!$AK$2:$AK$167,economics!$AJ$2:$AJ$167,TRUE)-_xlfn.NORM.DIST(AD$30,economics!$AK$2:$AK$167,economics!$AJ$2:$AJ$167,TRUE))*economics!$AM$2:$AM$167))/(SUMPRODUCT((economics!$AG$2:$AG$167=$B40)*(economics!$D$2:$D$167="process")*economics!$AI$2:$AI$167*(_xlfn.NORM.DIST(AD$3,economics!$AK$2:$AK$167,economics!$AJ$2:$AJ$167,TRUE)-_xlfn.NORM.DIST(AD$30,economics!$AK$2:$AK$167,economics!$AJ$2:$AJ$167,TRUE)))),"")</f>
        <v>69.749363867313903</v>
      </c>
      <c r="AE40">
        <f t="array" ref="AE40">IFERROR((SUMPRODUCT((economics!$AG$2:$AG$167=$B40)*(economics!$D$2:$D$167="process")*economics!$AI$2:$AI$167*(_xlfn.NORM.DIST(AE$3,economics!$AK$2:$AK$167,economics!$AJ$2:$AJ$167,TRUE)-_xlfn.NORM.DIST(AE$30,economics!$AK$2:$AK$167,economics!$AJ$2:$AJ$167,TRUE))*economics!$AM$2:$AM$167))/(SUMPRODUCT((economics!$AG$2:$AG$167=$B40)*(economics!$D$2:$D$167="process")*economics!$AI$2:$AI$167*(_xlfn.NORM.DIST(AE$3,economics!$AK$2:$AK$167,economics!$AJ$2:$AJ$167,TRUE)-_xlfn.NORM.DIST(AE$30,economics!$AK$2:$AK$167,economics!$AJ$2:$AJ$167,TRUE)))),"")</f>
        <v>70.054406621087907</v>
      </c>
      <c r="AF40">
        <f t="array" ref="AF40">IFERROR((SUMPRODUCT((economics!$AG$2:$AG$167=$B40)*(economics!$D$2:$D$167="process")*economics!$AI$2:$AI$167*(_xlfn.NORM.DIST(AF$3,economics!$AK$2:$AK$167,economics!$AJ$2:$AJ$167,TRUE)-_xlfn.NORM.DIST(AF$30,economics!$AK$2:$AK$167,economics!$AJ$2:$AJ$167,TRUE))*economics!$AM$2:$AM$167))/(SUMPRODUCT((economics!$AG$2:$AG$167=$B40)*(economics!$D$2:$D$167="process")*economics!$AI$2:$AI$167*(_xlfn.NORM.DIST(AF$3,economics!$AK$2:$AK$167,economics!$AJ$2:$AJ$167,TRUE)-_xlfn.NORM.DIST(AF$30,economics!$AK$2:$AK$167,economics!$AJ$2:$AJ$167,TRUE)))),"")</f>
        <v>70.389398357310114</v>
      </c>
      <c r="AG40">
        <f t="array" ref="AG40">IFERROR((SUMPRODUCT((economics!$AG$2:$AG$167=$B40)*(economics!$D$2:$D$167="process")*economics!$AI$2:$AI$167*(_xlfn.NORM.DIST(AG$3,economics!$AK$2:$AK$167,economics!$AJ$2:$AJ$167,TRUE)-_xlfn.NORM.DIST(AG$30,economics!$AK$2:$AK$167,economics!$AJ$2:$AJ$167,TRUE))*economics!$AM$2:$AM$167))/(SUMPRODUCT((economics!$AG$2:$AG$167=$B40)*(economics!$D$2:$D$167="process")*economics!$AI$2:$AI$167*(_xlfn.NORM.DIST(AG$3,economics!$AK$2:$AK$167,economics!$AJ$2:$AJ$167,TRUE)-_xlfn.NORM.DIST(AG$30,economics!$AK$2:$AK$167,economics!$AJ$2:$AJ$167,TRUE)))),"")</f>
        <v>70.75215337347376</v>
      </c>
      <c r="AH40">
        <f t="array" ref="AH40">IFERROR((SUMPRODUCT((economics!$AG$2:$AG$167=$B40)*(economics!$D$2:$D$167="process")*economics!$AI$2:$AI$167*(_xlfn.NORM.DIST(AH$3,economics!$AK$2:$AK$167,economics!$AJ$2:$AJ$167,TRUE)-_xlfn.NORM.DIST(AH$30,economics!$AK$2:$AK$167,economics!$AJ$2:$AJ$167,TRUE))*economics!$AM$2:$AM$167))/(SUMPRODUCT((economics!$AG$2:$AG$167=$B40)*(economics!$D$2:$D$167="process")*economics!$AI$2:$AI$167*(_xlfn.NORM.DIST(AH$3,economics!$AK$2:$AK$167,economics!$AJ$2:$AJ$167,TRUE)-_xlfn.NORM.DIST(AH$30,economics!$AK$2:$AK$167,economics!$AJ$2:$AJ$167,TRUE)))),"")</f>
        <v>71.140309352134949</v>
      </c>
      <c r="AI40">
        <f t="array" ref="AI40">IFERROR((SUMPRODUCT((economics!$AG$2:$AG$167=$B40)*(economics!$D$2:$D$167="process")*economics!$AI$2:$AI$167*(_xlfn.NORM.DIST(AI$3,economics!$AK$2:$AK$167,economics!$AJ$2:$AJ$167,TRUE)-_xlfn.NORM.DIST(AI$30,economics!$AK$2:$AK$167,economics!$AJ$2:$AJ$167,TRUE))*economics!$AM$2:$AM$167))/(SUMPRODUCT((economics!$AG$2:$AG$167=$B40)*(economics!$D$2:$D$167="process")*economics!$AI$2:$AI$167*(_xlfn.NORM.DIST(AI$3,economics!$AK$2:$AK$167,economics!$AJ$2:$AJ$167,TRUE)-_xlfn.NORM.DIST(AI$30,economics!$AK$2:$AK$167,economics!$AJ$2:$AJ$167,TRUE)))),"")</f>
        <v>71.551340802464807</v>
      </c>
      <c r="AJ40">
        <f t="array" ref="AJ40">IFERROR((SUMPRODUCT((economics!$AG$2:$AG$167=$B40)*(economics!$D$2:$D$167="process")*economics!$AI$2:$AI$167*(_xlfn.NORM.DIST(AJ$3,economics!$AK$2:$AK$167,economics!$AJ$2:$AJ$167,TRUE)-_xlfn.NORM.DIST(AJ$30,economics!$AK$2:$AK$167,economics!$AJ$2:$AJ$167,TRUE))*economics!$AM$2:$AM$167))/(SUMPRODUCT((economics!$AG$2:$AG$167=$B40)*(economics!$D$2:$D$167="process")*economics!$AI$2:$AI$167*(_xlfn.NORM.DIST(AJ$3,economics!$AK$2:$AK$167,economics!$AJ$2:$AJ$167,TRUE)-_xlfn.NORM.DIST(AJ$30,economics!$AK$2:$AK$167,economics!$AJ$2:$AJ$167,TRUE)))),"")</f>
        <v>71.982581798386548</v>
      </c>
      <c r="AK40">
        <f t="array" ref="AK40">IFERROR((SUMPRODUCT((economics!$AG$2:$AG$167=$B40)*(economics!$D$2:$D$167="process")*economics!$AI$2:$AI$167*(_xlfn.NORM.DIST(AK$3,economics!$AK$2:$AK$167,economics!$AJ$2:$AJ$167,TRUE)-_xlfn.NORM.DIST(AK$30,economics!$AK$2:$AK$167,economics!$AJ$2:$AJ$167,TRUE))*economics!$AM$2:$AM$167))/(SUMPRODUCT((economics!$AG$2:$AG$167=$B40)*(economics!$D$2:$D$167="process")*economics!$AI$2:$AI$167*(_xlfn.NORM.DIST(AK$3,economics!$AK$2:$AK$167,economics!$AJ$2:$AJ$167,TRUE)-_xlfn.NORM.DIST(AK$30,economics!$AK$2:$AK$167,economics!$AJ$2:$AJ$167,TRUE)))),"")</f>
        <v>72.431258198616092</v>
      </c>
      <c r="AL40">
        <f t="array" ref="AL40">IFERROR((SUMPRODUCT((economics!$AG$2:$AG$167=$B40)*(economics!$D$2:$D$167="process")*economics!$AI$2:$AI$167*(_xlfn.NORM.DIST(AL$3,economics!$AK$2:$AK$167,economics!$AJ$2:$AJ$167,TRUE)-_xlfn.NORM.DIST(AL$30,economics!$AK$2:$AK$167,economics!$AJ$2:$AJ$167,TRUE))*economics!$AM$2:$AM$167))/(SUMPRODUCT((economics!$AG$2:$AG$167=$B40)*(economics!$D$2:$D$167="process")*economics!$AI$2:$AI$167*(_xlfn.NORM.DIST(AL$3,economics!$AK$2:$AK$167,economics!$AJ$2:$AJ$167,TRUE)-_xlfn.NORM.DIST(AL$30,economics!$AK$2:$AK$167,economics!$AJ$2:$AJ$167,TRUE)))),"")</f>
        <v>72.894528990586025</v>
      </c>
      <c r="AM40">
        <f t="array" ref="AM40">IFERROR((SUMPRODUCT((economics!$AG$2:$AG$167=$B40)*(economics!$D$2:$D$167="process")*economics!$AI$2:$AI$167*(_xlfn.NORM.DIST(AM$3,economics!$AK$2:$AK$167,economics!$AJ$2:$AJ$167,TRUE)-_xlfn.NORM.DIST(AM$30,economics!$AK$2:$AK$167,economics!$AJ$2:$AJ$167,TRUE))*economics!$AM$2:$AM$167))/(SUMPRODUCT((economics!$AG$2:$AG$167=$B40)*(economics!$D$2:$D$167="process")*economics!$AI$2:$AI$167*(_xlfn.NORM.DIST(AM$3,economics!$AK$2:$AK$167,economics!$AJ$2:$AJ$167,TRUE)-_xlfn.NORM.DIST(AM$30,economics!$AK$2:$AK$167,economics!$AJ$2:$AJ$167,TRUE)))),"")</f>
        <v>73.369535857866182</v>
      </c>
      <c r="AN40">
        <f t="array" ref="AN40">IFERROR((SUMPRODUCT((economics!$AG$2:$AG$167=$B40)*(economics!$D$2:$D$167="process")*economics!$AI$2:$AI$167*(_xlfn.NORM.DIST(AN$3,economics!$AK$2:$AK$167,economics!$AJ$2:$AJ$167,TRUE)-_xlfn.NORM.DIST(AN$30,economics!$AK$2:$AK$167,economics!$AJ$2:$AJ$167,TRUE))*economics!$AM$2:$AM$167))/(SUMPRODUCT((economics!$AG$2:$AG$167=$B40)*(economics!$D$2:$D$167="process")*economics!$AI$2:$AI$167*(_xlfn.NORM.DIST(AN$3,economics!$AK$2:$AK$167,economics!$AJ$2:$AJ$167,TRUE)-_xlfn.NORM.DIST(AN$30,economics!$AK$2:$AK$167,economics!$AJ$2:$AJ$167,TRUE)))),"")</f>
        <v>73.853459596775494</v>
      </c>
      <c r="AO40">
        <f t="array" ref="AO40">IFERROR((SUMPRODUCT((economics!$AG$2:$AG$167=$B40)*(economics!$D$2:$D$167="process")*economics!$AI$2:$AI$167*(_xlfn.NORM.DIST(AO$3,economics!$AK$2:$AK$167,economics!$AJ$2:$AJ$167,TRUE)-_xlfn.NORM.DIST(AO$30,economics!$AK$2:$AK$167,economics!$AJ$2:$AJ$167,TRUE))*economics!$AM$2:$AM$167))/(SUMPRODUCT((economics!$AG$2:$AG$167=$B40)*(economics!$D$2:$D$167="process")*economics!$AI$2:$AI$167*(_xlfn.NORM.DIST(AO$3,economics!$AK$2:$AK$167,economics!$AJ$2:$AJ$167,TRUE)-_xlfn.NORM.DIST(AO$30,economics!$AK$2:$AK$167,economics!$AJ$2:$AJ$167,TRUE)))),"")</f>
        <v>74.343581668881654</v>
      </c>
      <c r="AP40">
        <f t="array" ref="AP40">IFERROR((SUMPRODUCT((economics!$AG$2:$AG$167=$B40)*(economics!$D$2:$D$167="process")*economics!$AI$2:$AI$167*(_xlfn.NORM.DIST(AP$3,economics!$AK$2:$AK$167,economics!$AJ$2:$AJ$167,TRUE)-_xlfn.NORM.DIST(AP$30,economics!$AK$2:$AK$167,economics!$AJ$2:$AJ$167,TRUE))*economics!$AM$2:$AM$167))/(SUMPRODUCT((economics!$AG$2:$AG$167=$B40)*(economics!$D$2:$D$167="process")*economics!$AI$2:$AI$167*(_xlfn.NORM.DIST(AP$3,economics!$AK$2:$AK$167,economics!$AJ$2:$AJ$167,TRUE)-_xlfn.NORM.DIST(AP$30,economics!$AK$2:$AK$167,economics!$AJ$2:$AJ$167,TRUE)))),"")</f>
        <v>74.837349025573687</v>
      </c>
      <c r="AQ40">
        <f t="array" ref="AQ40">IFERROR((SUMPRODUCT((economics!$AG$2:$AG$167=$B40)*(economics!$D$2:$D$167="process")*economics!$AI$2:$AI$167*(_xlfn.NORM.DIST(AQ$3,economics!$AK$2:$AK$167,economics!$AJ$2:$AJ$167,TRUE)-_xlfn.NORM.DIST(AQ$30,economics!$AK$2:$AK$167,economics!$AJ$2:$AJ$167,TRUE))*economics!$AM$2:$AM$167))/(SUMPRODUCT((economics!$AG$2:$AG$167=$B40)*(economics!$D$2:$D$167="process")*economics!$AI$2:$AI$167*(_xlfn.NORM.DIST(AQ$3,economics!$AK$2:$AK$167,economics!$AJ$2:$AJ$167,TRUE)-_xlfn.NORM.DIST(AQ$30,economics!$AK$2:$AK$167,economics!$AJ$2:$AJ$167,TRUE)))),"")</f>
        <v>75.33244040881965</v>
      </c>
      <c r="AR40">
        <f t="array" ref="AR40">IFERROR((SUMPRODUCT((economics!$AG$2:$AG$167=$B40)*(economics!$D$2:$D$167="process")*economics!$AI$2:$AI$167*(_xlfn.NORM.DIST(AR$3,economics!$AK$2:$AK$167,economics!$AJ$2:$AJ$167,TRUE)-_xlfn.NORM.DIST(AR$30,economics!$AK$2:$AK$167,economics!$AJ$2:$AJ$167,TRUE))*economics!$AM$2:$AM$167))/(SUMPRODUCT((economics!$AG$2:$AG$167=$B40)*(economics!$D$2:$D$167="process")*economics!$AI$2:$AI$167*(_xlfn.NORM.DIST(AR$3,economics!$AK$2:$AK$167,economics!$AJ$2:$AJ$167,TRUE)-_xlfn.NORM.DIST(AR$30,economics!$AK$2:$AK$167,economics!$AJ$2:$AJ$167,TRUE)))),"")</f>
        <v>75.826832618263353</v>
      </c>
      <c r="AS40">
        <f t="array" ref="AS40">IFERROR((SUMPRODUCT((economics!$AG$2:$AG$167=$B40)*(economics!$D$2:$D$167="process")*economics!$AI$2:$AI$167*(_xlfn.NORM.DIST(AS$3,economics!$AK$2:$AK$167,economics!$AJ$2:$AJ$167,TRUE)-_xlfn.NORM.DIST(AS$30,economics!$AK$2:$AK$167,economics!$AJ$2:$AJ$167,TRUE))*economics!$AM$2:$AM$167))/(SUMPRODUCT((economics!$AG$2:$AG$167=$B40)*(economics!$D$2:$D$167="process")*economics!$AI$2:$AI$167*(_xlfn.NORM.DIST(AS$3,economics!$AK$2:$AK$167,economics!$AJ$2:$AJ$167,TRUE)-_xlfn.NORM.DIST(AS$30,economics!$AK$2:$AK$167,economics!$AJ$2:$AJ$167,TRUE)))),"")</f>
        <v>76.318865708070575</v>
      </c>
      <c r="AT40">
        <f t="array" ref="AT40">IFERROR((SUMPRODUCT((economics!$AG$2:$AG$167=$B40)*(economics!$D$2:$D$167="process")*economics!$AI$2:$AI$167*(_xlfn.NORM.DIST(AT$3,economics!$AK$2:$AK$167,economics!$AJ$2:$AJ$167,TRUE)-_xlfn.NORM.DIST(AT$30,economics!$AK$2:$AK$167,economics!$AJ$2:$AJ$167,TRUE))*economics!$AM$2:$AM$167))/(SUMPRODUCT((economics!$AG$2:$AG$167=$B40)*(economics!$D$2:$D$167="process")*economics!$AI$2:$AI$167*(_xlfn.NORM.DIST(AT$3,economics!$AK$2:$AK$167,economics!$AJ$2:$AJ$167,TRUE)-_xlfn.NORM.DIST(AT$30,economics!$AK$2:$AK$167,economics!$AJ$2:$AJ$167,TRUE)))),"")</f>
        <v>76.807306682456741</v>
      </c>
      <c r="AU40">
        <f t="array" ref="AU40">IFERROR((SUMPRODUCT((economics!$AG$2:$AG$167=$B40)*(economics!$D$2:$D$167="process")*economics!$AI$2:$AI$167*(_xlfn.NORM.DIST(AU$3,economics!$AK$2:$AK$167,economics!$AJ$2:$AJ$167,TRUE)-_xlfn.NORM.DIST(AU$30,economics!$AK$2:$AK$167,economics!$AJ$2:$AJ$167,TRUE))*economics!$AM$2:$AM$167))/(SUMPRODUCT((economics!$AG$2:$AG$167=$B40)*(economics!$D$2:$D$167="process")*economics!$AI$2:$AI$167*(_xlfn.NORM.DIST(AU$3,economics!$AK$2:$AK$167,economics!$AJ$2:$AJ$167,TRUE)-_xlfn.NORM.DIST(AU$30,economics!$AK$2:$AK$167,economics!$AJ$2:$AJ$167,TRUE)))),"")</f>
        <v>77.291411929666396</v>
      </c>
      <c r="AV40">
        <f t="array" ref="AV40">IFERROR((SUMPRODUCT((economics!$AG$2:$AG$167=$B40)*(economics!$D$2:$D$167="process")*economics!$AI$2:$AI$167*(_xlfn.NORM.DIST(AV$3,economics!$AK$2:$AK$167,economics!$AJ$2:$AJ$167,TRUE)-_xlfn.NORM.DIST(AV$30,economics!$AK$2:$AK$167,economics!$AJ$2:$AJ$167,TRUE))*economics!$AM$2:$AM$167))/(SUMPRODUCT((economics!$AG$2:$AG$167=$B40)*(economics!$D$2:$D$167="process")*economics!$AI$2:$AI$167*(_xlfn.NORM.DIST(AV$3,economics!$AK$2:$AK$167,economics!$AJ$2:$AJ$167,TRUE)-_xlfn.NORM.DIST(AV$30,economics!$AK$2:$AK$167,economics!$AJ$2:$AJ$167,TRUE)))),"")</f>
        <v>77.770989305751613</v>
      </c>
      <c r="AW40">
        <f t="array" ref="AW40">IFERROR((SUMPRODUCT((economics!$AG$2:$AG$167=$B40)*(economics!$D$2:$D$167="process")*economics!$AI$2:$AI$167*(_xlfn.NORM.DIST(AW$3,economics!$AK$2:$AK$167,economics!$AJ$2:$AJ$167,TRUE)-_xlfn.NORM.DIST(AW$30,economics!$AK$2:$AK$167,economics!$AJ$2:$AJ$167,TRUE))*economics!$AM$2:$AM$167))/(SUMPRODUCT((economics!$AG$2:$AG$167=$B40)*(economics!$D$2:$D$167="process")*economics!$AI$2:$AI$167*(_xlfn.NORM.DIST(AW$3,economics!$AK$2:$AK$167,economics!$AJ$2:$AJ$167,TRUE)-_xlfn.NORM.DIST(AW$30,economics!$AK$2:$AK$167,economics!$AJ$2:$AJ$167,TRUE)))),"")</f>
        <v>78.24646140237337</v>
      </c>
      <c r="AX40">
        <f t="array" ref="AX40">IFERROR((SUMPRODUCT((economics!$AG$2:$AG$167=$B40)*(economics!$D$2:$D$167="process")*economics!$AI$2:$AI$167*(_xlfn.NORM.DIST(AX$3,economics!$AK$2:$AK$167,economics!$AJ$2:$AJ$167,TRUE)-_xlfn.NORM.DIST(AX$30,economics!$AK$2:$AK$167,economics!$AJ$2:$AJ$167,TRUE))*economics!$AM$2:$AM$167))/(SUMPRODUCT((economics!$AG$2:$AG$167=$B40)*(economics!$D$2:$D$167="process")*economics!$AI$2:$AI$167*(_xlfn.NORM.DIST(AX$3,economics!$AK$2:$AK$167,economics!$AJ$2:$AJ$167,TRUE)-_xlfn.NORM.DIST(AX$30,economics!$AK$2:$AK$167,economics!$AJ$2:$AJ$167,TRUE)))),"")</f>
        <v>78.718932080234225</v>
      </c>
      <c r="AY40">
        <f t="array" ref="AY40">IFERROR((SUMPRODUCT((economics!$AG$2:$AG$167=$B40)*(economics!$D$2:$D$167="process")*economics!$AI$2:$AI$167*(_xlfn.NORM.DIST(AY$3,economics!$AK$2:$AK$167,economics!$AJ$2:$AJ$167,TRUE)-_xlfn.NORM.DIST(AY$30,economics!$AK$2:$AK$167,economics!$AJ$2:$AJ$167,TRUE))*economics!$AM$2:$AM$167))/(SUMPRODUCT((economics!$AG$2:$AG$167=$B40)*(economics!$D$2:$D$167="process")*economics!$AI$2:$AI$167*(_xlfn.NORM.DIST(AY$3,economics!$AK$2:$AK$167,economics!$AJ$2:$AJ$167,TRUE)-_xlfn.NORM.DIST(AY$30,economics!$AK$2:$AK$167,economics!$AJ$2:$AJ$167,TRUE)))),"")</f>
        <v>79.190258817497551</v>
      </c>
      <c r="AZ40">
        <f t="array" ref="AZ40">IFERROR((SUMPRODUCT((economics!$AG$2:$AG$167=$B40)*(economics!$D$2:$D$167="process")*economics!$AI$2:$AI$167*(_xlfn.NORM.DIST(AZ$3,economics!$AK$2:$AK$167,economics!$AJ$2:$AJ$167,TRUE)-_xlfn.NORM.DIST(AZ$30,economics!$AK$2:$AK$167,economics!$AJ$2:$AJ$167,TRUE))*economics!$AM$2:$AM$167))/(SUMPRODUCT((economics!$AG$2:$AG$167=$B40)*(economics!$D$2:$D$167="process")*economics!$AI$2:$AI$167*(_xlfn.NORM.DIST(AZ$3,economics!$AK$2:$AK$167,economics!$AJ$2:$AJ$167,TRUE)-_xlfn.NORM.DIST(AZ$30,economics!$AK$2:$AK$167,economics!$AJ$2:$AJ$167,TRUE)))),"")</f>
        <v>79.663133821305749</v>
      </c>
      <c r="BA40">
        <f t="array" ref="BA40">IFERROR((SUMPRODUCT((economics!$AG$2:$AG$167=$B40)*(economics!$D$2:$D$167="process")*economics!$AI$2:$AI$167*(_xlfn.NORM.DIST(BA$3,economics!$AK$2:$AK$167,economics!$AJ$2:$AJ$167,TRUE)-_xlfn.NORM.DIST(BA$30,economics!$AK$2:$AK$167,economics!$AJ$2:$AJ$167,TRUE))*economics!$AM$2:$AM$167))/(SUMPRODUCT((economics!$AG$2:$AG$167=$B40)*(economics!$D$2:$D$167="process")*economics!$AI$2:$AI$167*(_xlfn.NORM.DIST(BA$3,economics!$AK$2:$AK$167,economics!$AJ$2:$AJ$167,TRUE)-_xlfn.NORM.DIST(BA$30,economics!$AK$2:$AK$167,economics!$AJ$2:$AJ$167,TRUE)))),"")</f>
        <v>80.141177191277478</v>
      </c>
      <c r="BB40">
        <f t="array" ref="BB40">IFERROR((SUMPRODUCT((economics!$AG$2:$AG$167=$B40)*(economics!$D$2:$D$167="process")*economics!$AI$2:$AI$167*(_xlfn.NORM.DIST(BB$3,economics!$AK$2:$AK$167,economics!$AJ$2:$AJ$167,TRUE)-_xlfn.NORM.DIST(BB$30,economics!$AK$2:$AK$167,economics!$AJ$2:$AJ$167,TRUE))*economics!$AM$2:$AM$167))/(SUMPRODUCT((economics!$AG$2:$AG$167=$B40)*(economics!$D$2:$D$167="process")*economics!$AI$2:$AI$167*(_xlfn.NORM.DIST(BB$3,economics!$AK$2:$AK$167,economics!$AJ$2:$AJ$167,TRUE)-_xlfn.NORM.DIST(BB$30,economics!$AK$2:$AK$167,economics!$AJ$2:$AJ$167,TRUE)))),"")</f>
        <v>80.629045699146872</v>
      </c>
      <c r="BC40">
        <f t="array" ref="BC40">IFERROR((SUMPRODUCT((economics!$AG$2:$AG$167=$B40)*(economics!$D$2:$D$167="process")*economics!$AI$2:$AI$167*(_xlfn.NORM.DIST(BC$3,economics!$AK$2:$AK$167,economics!$AJ$2:$AJ$167,TRUE)-_xlfn.NORM.DIST(BC$30,economics!$AK$2:$AK$167,economics!$AJ$2:$AJ$167,TRUE))*economics!$AM$2:$AM$167))/(SUMPRODUCT((economics!$AG$2:$AG$167=$B40)*(economics!$D$2:$D$167="process")*economics!$AI$2:$AI$167*(_xlfn.NORM.DIST(BC$3,economics!$AK$2:$AK$167,economics!$AJ$2:$AJ$167,TRUE)-_xlfn.NORM.DIST(BC$30,economics!$AK$2:$AK$167,economics!$AJ$2:$AJ$167,TRUE)))),"")</f>
        <v>81.132560911263027</v>
      </c>
      <c r="BD40">
        <f t="array" ref="BD40">IFERROR((SUMPRODUCT((economics!$AG$2:$AG$167=$B40)*(economics!$D$2:$D$167="process")*economics!$AI$2:$AI$167*(_xlfn.NORM.DIST(BD$3,economics!$AK$2:$AK$167,economics!$AJ$2:$AJ$167,TRUE)-_xlfn.NORM.DIST(BD$30,economics!$AK$2:$AK$167,economics!$AJ$2:$AJ$167,TRUE))*economics!$AM$2:$AM$167))/(SUMPRODUCT((economics!$AG$2:$AG$167=$B40)*(economics!$D$2:$D$167="process")*economics!$AI$2:$AI$167*(_xlfn.NORM.DIST(BD$3,economics!$AK$2:$AK$167,economics!$AJ$2:$AJ$167,TRUE)-_xlfn.NORM.DIST(BD$30,economics!$AK$2:$AK$167,economics!$AJ$2:$AJ$167,TRUE)))),"")</f>
        <v>81.658860320527936</v>
      </c>
      <c r="BE40">
        <f t="array" ref="BE40">IFERROR((SUMPRODUCT((economics!$AG$2:$AG$167=$B40)*(economics!$D$2:$D$167="process")*economics!$AI$2:$AI$167*(_xlfn.NORM.DIST(BE$3,economics!$AK$2:$AK$167,economics!$AJ$2:$AJ$167,TRUE)-_xlfn.NORM.DIST(BE$30,economics!$AK$2:$AK$167,economics!$AJ$2:$AJ$167,TRUE))*economics!$AM$2:$AM$167))/(SUMPRODUCT((economics!$AG$2:$AG$167=$B40)*(economics!$D$2:$D$167="process")*economics!$AI$2:$AI$167*(_xlfn.NORM.DIST(BE$3,economics!$AK$2:$AK$167,economics!$AJ$2:$AJ$167,TRUE)-_xlfn.NORM.DIST(BE$30,economics!$AK$2:$AK$167,economics!$AJ$2:$AJ$167,TRUE)))),"")</f>
        <v>82.216574673514955</v>
      </c>
      <c r="BF40">
        <f t="array" ref="BF40">IFERROR((SUMPRODUCT((economics!$AG$2:$AG$167=$B40)*(economics!$D$2:$D$167="process")*economics!$AI$2:$AI$167*(_xlfn.NORM.DIST(BF$3,economics!$AK$2:$AK$167,economics!$AJ$2:$AJ$167,TRUE)-_xlfn.NORM.DIST(BF$30,economics!$AK$2:$AK$167,economics!$AJ$2:$AJ$167,TRUE))*economics!$AM$2:$AM$167))/(SUMPRODUCT((economics!$AG$2:$AG$167=$B40)*(economics!$D$2:$D$167="process")*economics!$AI$2:$AI$167*(_xlfn.NORM.DIST(BF$3,economics!$AK$2:$AK$167,economics!$AJ$2:$AJ$167,TRUE)-_xlfn.NORM.DIST(BF$30,economics!$AK$2:$AK$167,economics!$AJ$2:$AJ$167,TRUE)))),"")</f>
        <v>82.816033461196355</v>
      </c>
      <c r="BG40">
        <f t="array" ref="BG40">IFERROR((SUMPRODUCT((economics!$AG$2:$AG$167=$B40)*(economics!$D$2:$D$167="process")*economics!$AI$2:$AI$167*(_xlfn.NORM.DIST(BG$3,economics!$AK$2:$AK$167,economics!$AJ$2:$AJ$167,TRUE)-_xlfn.NORM.DIST(BG$30,economics!$AK$2:$AK$167,economics!$AJ$2:$AJ$167,TRUE))*economics!$AM$2:$AM$167))/(SUMPRODUCT((economics!$AG$2:$AG$167=$B40)*(economics!$D$2:$D$167="process")*economics!$AI$2:$AI$167*(_xlfn.NORM.DIST(BG$3,economics!$AK$2:$AK$167,economics!$AJ$2:$AJ$167,TRUE)-_xlfn.NORM.DIST(BG$30,economics!$AK$2:$AK$167,economics!$AJ$2:$AJ$167,TRUE)))),"")</f>
        <v>83.469498118546369</v>
      </c>
      <c r="BH40">
        <f t="array" ref="BH40">IFERROR((SUMPRODUCT((economics!$AG$2:$AG$167=$B40)*(economics!$D$2:$D$167="process")*economics!$AI$2:$AI$167*(_xlfn.NORM.DIST(BH$3,economics!$AK$2:$AK$167,economics!$AJ$2:$AJ$167,TRUE)-_xlfn.NORM.DIST(BH$30,economics!$AK$2:$AK$167,economics!$AJ$2:$AJ$167,TRUE))*economics!$AM$2:$AM$167))/(SUMPRODUCT((economics!$AG$2:$AG$167=$B40)*(economics!$D$2:$D$167="process")*economics!$AI$2:$AI$167*(_xlfn.NORM.DIST(BH$3,economics!$AK$2:$AK$167,economics!$AJ$2:$AJ$167,TRUE)-_xlfn.NORM.DIST(BH$30,economics!$AK$2:$AK$167,economics!$AJ$2:$AJ$167,TRUE)))),"")</f>
        <v>84.191418185835147</v>
      </c>
      <c r="BI40">
        <f t="array" ref="BI40">IFERROR((SUMPRODUCT((economics!$AG$2:$AG$167=$B40)*(economics!$D$2:$D$167="process")*economics!$AI$2:$AI$167*(_xlfn.NORM.DIST(BI$3,economics!$AK$2:$AK$167,economics!$AJ$2:$AJ$167,TRUE)-_xlfn.NORM.DIST(BI$30,economics!$AK$2:$AK$167,economics!$AJ$2:$AJ$167,TRUE))*economics!$AM$2:$AM$167))/(SUMPRODUCT((economics!$AG$2:$AG$167=$B40)*(economics!$D$2:$D$167="process")*economics!$AI$2:$AI$167*(_xlfn.NORM.DIST(BI$3,economics!$AK$2:$AK$167,economics!$AJ$2:$AJ$167,TRUE)-_xlfn.NORM.DIST(BI$30,economics!$AK$2:$AK$167,economics!$AJ$2:$AJ$167,TRUE)))),"")</f>
        <v>84.998698629409958</v>
      </c>
      <c r="BJ40">
        <f t="array" ref="BJ40">IFERROR((SUMPRODUCT((economics!$AG$2:$AG$167=$B40)*(economics!$D$2:$D$167="process")*economics!$AI$2:$AI$167*(_xlfn.NORM.DIST(BJ$3,economics!$AK$2:$AK$167,economics!$AJ$2:$AJ$167,TRUE)-_xlfn.NORM.DIST(BJ$30,economics!$AK$2:$AK$167,economics!$AJ$2:$AJ$167,TRUE))*economics!$AM$2:$AM$167))/(SUMPRODUCT((economics!$AG$2:$AG$167=$B40)*(economics!$D$2:$D$167="process")*economics!$AI$2:$AI$167*(_xlfn.NORM.DIST(BJ$3,economics!$AK$2:$AK$167,economics!$AJ$2:$AJ$167,TRUE)-_xlfn.NORM.DIST(BJ$30,economics!$AK$2:$AK$167,economics!$AJ$2:$AJ$167,TRUE)))),"")</f>
        <v>85.910955573386929</v>
      </c>
      <c r="BK40">
        <f t="array" ref="BK40">IFERROR((SUMPRODUCT((economics!$AG$2:$AG$167=$B40)*(economics!$D$2:$D$167="process")*economics!$AI$2:$AI$167*(_xlfn.NORM.DIST(BK$3,economics!$AK$2:$AK$167,economics!$AJ$2:$AJ$167,TRUE)-_xlfn.NORM.DIST(BK$30,economics!$AK$2:$AK$167,economics!$AJ$2:$AJ$167,TRUE))*economics!$AM$2:$AM$167))/(SUMPRODUCT((economics!$AG$2:$AG$167=$B40)*(economics!$D$2:$D$167="process")*economics!$AI$2:$AI$167*(_xlfn.NORM.DIST(BK$3,economics!$AK$2:$AK$167,economics!$AJ$2:$AJ$167,TRUE)-_xlfn.NORM.DIST(BK$30,economics!$AK$2:$AK$167,economics!$AJ$2:$AJ$167,TRUE)))),"")</f>
        <v>86.950721569485736</v>
      </c>
      <c r="BL40">
        <f t="array" ref="BL40">IFERROR((SUMPRODUCT((economics!$AG$2:$AG$167=$B40)*(economics!$D$2:$D$167="process")*economics!$AI$2:$AI$167*(_xlfn.NORM.DIST(BL$3,economics!$AK$2:$AK$167,economics!$AJ$2:$AJ$167,TRUE)-_xlfn.NORM.DIST(BL$30,economics!$AK$2:$AK$167,economics!$AJ$2:$AJ$167,TRUE))*economics!$AM$2:$AM$167))/(SUMPRODUCT((economics!$AG$2:$AG$167=$B40)*(economics!$D$2:$D$167="process")*economics!$AI$2:$AI$167*(_xlfn.NORM.DIST(BL$3,economics!$AK$2:$AK$167,economics!$AJ$2:$AJ$167,TRUE)-_xlfn.NORM.DIST(BL$30,economics!$AK$2:$AK$167,economics!$AJ$2:$AJ$167,TRUE)))),"")</f>
        <v>88.143539044033133</v>
      </c>
      <c r="BM40">
        <f t="array" ref="BM40">IFERROR((SUMPRODUCT((economics!$AG$2:$AG$167=$B40)*(economics!$D$2:$D$167="process")*economics!$AI$2:$AI$167*(_xlfn.NORM.DIST(BM$3,economics!$AK$2:$AK$167,economics!$AJ$2:$AJ$167,TRUE)-_xlfn.NORM.DIST(BM$30,economics!$AK$2:$AK$167,economics!$AJ$2:$AJ$167,TRUE))*economics!$AM$2:$AM$167))/(SUMPRODUCT((economics!$AG$2:$AG$167=$B40)*(economics!$D$2:$D$167="process")*economics!$AI$2:$AI$167*(_xlfn.NORM.DIST(BM$3,economics!$AK$2:$AK$167,economics!$AJ$2:$AJ$167,TRUE)-_xlfn.NORM.DIST(BM$30,economics!$AK$2:$AK$167,economics!$AJ$2:$AJ$167,TRUE)))),"")</f>
        <v>89.51785121480745</v>
      </c>
      <c r="BN40">
        <f t="array" ref="BN40">IFERROR((SUMPRODUCT((economics!$AG$2:$AG$167=$B40)*(economics!$D$2:$D$167="process")*economics!$AI$2:$AI$167*(_xlfn.NORM.DIST(BN$3,economics!$AK$2:$AK$167,economics!$AJ$2:$AJ$167,TRUE)-_xlfn.NORM.DIST(BN$30,economics!$AK$2:$AK$167,economics!$AJ$2:$AJ$167,TRUE))*economics!$AM$2:$AM$167))/(SUMPRODUCT((economics!$AG$2:$AG$167=$B40)*(economics!$D$2:$D$167="process")*economics!$AI$2:$AI$167*(_xlfn.NORM.DIST(BN$3,economics!$AK$2:$AK$167,economics!$AJ$2:$AJ$167,TRUE)-_xlfn.NORM.DIST(BN$30,economics!$AK$2:$AK$167,economics!$AJ$2:$AJ$167,TRUE)))),"")</f>
        <v>91.10456489337902</v>
      </c>
      <c r="BO40">
        <f t="array" ref="BO40">IFERROR((SUMPRODUCT((economics!$AG$2:$AG$167=$B40)*(economics!$D$2:$D$167="process")*economics!$AI$2:$AI$167*(_xlfn.NORM.DIST(BO$3,economics!$AK$2:$AK$167,economics!$AJ$2:$AJ$167,TRUE)-_xlfn.NORM.DIST(BO$30,economics!$AK$2:$AK$167,economics!$AJ$2:$AJ$167,TRUE))*economics!$AM$2:$AM$167))/(SUMPRODUCT((economics!$AG$2:$AG$167=$B40)*(economics!$D$2:$D$167="process")*economics!$AI$2:$AI$167*(_xlfn.NORM.DIST(BO$3,economics!$AK$2:$AK$167,economics!$AJ$2:$AJ$167,TRUE)-_xlfn.NORM.DIST(BO$30,economics!$AK$2:$AK$167,economics!$AJ$2:$AJ$167,TRUE)))),"")</f>
        <v>92.93612418405823</v>
      </c>
      <c r="BP40">
        <f t="array" ref="BP40">IFERROR((SUMPRODUCT((economics!$AG$2:$AG$167=$B40)*(economics!$D$2:$D$167="process")*economics!$AI$2:$AI$167*(_xlfn.NORM.DIST(BP$3,economics!$AK$2:$AK$167,economics!$AJ$2:$AJ$167,TRUE)-_xlfn.NORM.DIST(BP$30,economics!$AK$2:$AK$167,economics!$AJ$2:$AJ$167,TRUE))*economics!$AM$2:$AM$167))/(SUMPRODUCT((economics!$AG$2:$AG$167=$B40)*(economics!$D$2:$D$167="process")*economics!$AI$2:$AI$167*(_xlfn.NORM.DIST(BP$3,economics!$AK$2:$AK$167,economics!$AJ$2:$AJ$167,TRUE)-_xlfn.NORM.DIST(BP$30,economics!$AK$2:$AK$167,economics!$AJ$2:$AJ$167,TRUE)))),"")</f>
        <v>95.044909385263864</v>
      </c>
      <c r="BQ40">
        <f t="array" ref="BQ40">IFERROR((SUMPRODUCT((economics!$AG$2:$AG$167=$B40)*(economics!$D$2:$D$167="process")*economics!$AI$2:$AI$167*(_xlfn.NORM.DIST(BQ$3,economics!$AK$2:$AK$167,economics!$AJ$2:$AJ$167,TRUE)-_xlfn.NORM.DIST(BQ$30,economics!$AK$2:$AK$167,economics!$AJ$2:$AJ$167,TRUE))*economics!$AM$2:$AM$167))/(SUMPRODUCT((economics!$AG$2:$AG$167=$B40)*(economics!$D$2:$D$167="process")*economics!$AI$2:$AI$167*(_xlfn.NORM.DIST(BQ$3,economics!$AK$2:$AK$167,economics!$AJ$2:$AJ$167,TRUE)-_xlfn.NORM.DIST(BQ$30,economics!$AK$2:$AK$167,economics!$AJ$2:$AJ$167,TRUE)))),"")</f>
        <v>97.460781417230763</v>
      </c>
      <c r="BR40">
        <f t="array" ref="BR40">IFERROR((SUMPRODUCT((economics!$AG$2:$AG$167=$B40)*(economics!$D$2:$D$167="process")*economics!$AI$2:$AI$167*(_xlfn.NORM.DIST(BR$3,economics!$AK$2:$AK$167,economics!$AJ$2:$AJ$167,TRUE)-_xlfn.NORM.DIST(BR$30,economics!$AK$2:$AK$167,economics!$AJ$2:$AJ$167,TRUE))*economics!$AM$2:$AM$167))/(SUMPRODUCT((economics!$AG$2:$AG$167=$B40)*(economics!$D$2:$D$167="process")*economics!$AI$2:$AI$167*(_xlfn.NORM.DIST(BR$3,economics!$AK$2:$AK$167,economics!$AJ$2:$AJ$167,TRUE)-_xlfn.NORM.DIST(BR$30,economics!$AK$2:$AK$167,economics!$AJ$2:$AJ$167,TRUE)))),"")</f>
        <v>100.20765832341037</v>
      </c>
      <c r="BS40">
        <f t="array" ref="BS40">IFERROR((SUMPRODUCT((economics!$AG$2:$AG$167=$B40)*(economics!$D$2:$D$167="process")*economics!$AI$2:$AI$167*(_xlfn.NORM.DIST(BS$3,economics!$AK$2:$AK$167,economics!$AJ$2:$AJ$167,TRUE)-_xlfn.NORM.DIST(BS$30,economics!$AK$2:$AK$167,economics!$AJ$2:$AJ$167,TRUE))*economics!$AM$2:$AM$167))/(SUMPRODUCT((economics!$AG$2:$AG$167=$B40)*(economics!$D$2:$D$167="process")*economics!$AI$2:$AI$167*(_xlfn.NORM.DIST(BS$3,economics!$AK$2:$AK$167,economics!$AJ$2:$AJ$167,TRUE)-_xlfn.NORM.DIST(BS$30,economics!$AK$2:$AK$167,economics!$AJ$2:$AJ$167,TRUE)))),"")</f>
        <v>103.29917078311826</v>
      </c>
      <c r="BT40">
        <f t="array" ref="BT40">IFERROR((SUMPRODUCT((economics!$AG$2:$AG$167=$B40)*(economics!$D$2:$D$167="process")*economics!$AI$2:$AI$167*(_xlfn.NORM.DIST(BT$3,economics!$AK$2:$AK$167,economics!$AJ$2:$AJ$167,TRUE)-_xlfn.NORM.DIST(BT$30,economics!$AK$2:$AK$167,economics!$AJ$2:$AJ$167,TRUE))*economics!$AM$2:$AM$167))/(SUMPRODUCT((economics!$AG$2:$AG$167=$B40)*(economics!$D$2:$D$167="process")*economics!$AI$2:$AI$167*(_xlfn.NORM.DIST(BT$3,economics!$AK$2:$AK$167,economics!$AJ$2:$AJ$167,TRUE)-_xlfn.NORM.DIST(BT$30,economics!$AK$2:$AK$167,economics!$AJ$2:$AJ$167,TRUE)))),"")</f>
        <v>106.73372109467292</v>
      </c>
      <c r="BU40">
        <f t="array" ref="BU40">IFERROR((SUMPRODUCT((economics!$AG$2:$AG$167=$B40)*(economics!$D$2:$D$167="process")*economics!$AI$2:$AI$167*(_xlfn.NORM.DIST(BU$3,economics!$AK$2:$AK$167,economics!$AJ$2:$AJ$167,TRUE)-_xlfn.NORM.DIST(BU$30,economics!$AK$2:$AK$167,economics!$AJ$2:$AJ$167,TRUE))*economics!$AM$2:$AM$167))/(SUMPRODUCT((economics!$AG$2:$AG$167=$B40)*(economics!$D$2:$D$167="process")*economics!$AI$2:$AI$167*(_xlfn.NORM.DIST(BU$3,economics!$AK$2:$AK$167,economics!$AJ$2:$AJ$167,TRUE)-_xlfn.NORM.DIST(BU$30,economics!$AK$2:$AK$167,economics!$AJ$2:$AJ$167,TRUE)))),"")</f>
        <v>110.48964831154153</v>
      </c>
      <c r="BV40">
        <f t="array" ref="BV40">IFERROR((SUMPRODUCT((economics!$AG$2:$AG$167=$B40)*(economics!$D$2:$D$167="process")*economics!$AI$2:$AI$167*(_xlfn.NORM.DIST(BV$3,economics!$AK$2:$AK$167,economics!$AJ$2:$AJ$167,TRUE)-_xlfn.NORM.DIST(BV$30,economics!$AK$2:$AK$167,economics!$AJ$2:$AJ$167,TRUE))*economics!$AM$2:$AM$167))/(SUMPRODUCT((economics!$AG$2:$AG$167=$B40)*(economics!$D$2:$D$167="process")*economics!$AI$2:$AI$167*(_xlfn.NORM.DIST(BV$3,economics!$AK$2:$AK$167,economics!$AJ$2:$AJ$167,TRUE)-_xlfn.NORM.DIST(BV$30,economics!$AK$2:$AK$167,economics!$AJ$2:$AJ$167,TRUE)))),"")</f>
        <v>114.52159150917301</v>
      </c>
      <c r="BW40">
        <f t="array" ref="BW40">IFERROR((SUMPRODUCT((economics!$AG$2:$AG$167=$B40)*(economics!$D$2:$D$167="process")*economics!$AI$2:$AI$167*(_xlfn.NORM.DIST(BW$3,economics!$AK$2:$AK$167,economics!$AJ$2:$AJ$167,TRUE)-_xlfn.NORM.DIST(BW$30,economics!$AK$2:$AK$167,economics!$AJ$2:$AJ$167,TRUE))*economics!$AM$2:$AM$167))/(SUMPRODUCT((economics!$AG$2:$AG$167=$B40)*(economics!$D$2:$D$167="process")*economics!$AI$2:$AI$167*(_xlfn.NORM.DIST(BW$3,economics!$AK$2:$AK$167,economics!$AJ$2:$AJ$167,TRUE)-_xlfn.NORM.DIST(BW$30,economics!$AK$2:$AK$167,economics!$AJ$2:$AJ$167,TRUE)))),"")</f>
        <v>118.75936663334433</v>
      </c>
      <c r="BX40">
        <f t="array" ref="BX40">IFERROR((SUMPRODUCT((economics!$AG$2:$AG$167=$B40)*(economics!$D$2:$D$167="process")*economics!$AI$2:$AI$167*(_xlfn.NORM.DIST(BX$3,economics!$AK$2:$AK$167,economics!$AJ$2:$AJ$167,TRUE)-_xlfn.NORM.DIST(BX$30,economics!$AK$2:$AK$167,economics!$AJ$2:$AJ$167,TRUE))*economics!$AM$2:$AM$167))/(SUMPRODUCT((economics!$AG$2:$AG$167=$B40)*(economics!$D$2:$D$167="process")*economics!$AI$2:$AI$167*(_xlfn.NORM.DIST(BX$3,economics!$AK$2:$AK$167,economics!$AJ$2:$AJ$167,TRUE)-_xlfn.NORM.DIST(BX$30,economics!$AK$2:$AK$167,economics!$AJ$2:$AJ$167,TRUE)))),"")</f>
        <v>123.11050992868475</v>
      </c>
      <c r="BY40">
        <f t="array" ref="BY40">IFERROR((SUMPRODUCT((economics!$AG$2:$AG$167=$B40)*(economics!$D$2:$D$167="process")*economics!$AI$2:$AI$167*(_xlfn.NORM.DIST(BY$3,economics!$AK$2:$AK$167,economics!$AJ$2:$AJ$167,TRUE)-_xlfn.NORM.DIST(BY$30,economics!$AK$2:$AK$167,economics!$AJ$2:$AJ$167,TRUE))*economics!$AM$2:$AM$167))/(SUMPRODUCT((economics!$AG$2:$AG$167=$B40)*(economics!$D$2:$D$167="process")*economics!$AI$2:$AI$167*(_xlfn.NORM.DIST(BY$3,economics!$AK$2:$AK$167,economics!$AJ$2:$AJ$167,TRUE)-_xlfn.NORM.DIST(BY$30,economics!$AK$2:$AK$167,economics!$AJ$2:$AJ$167,TRUE)))),"")</f>
        <v>127.46695194643839</v>
      </c>
      <c r="BZ40">
        <f t="array" ref="BZ40">IFERROR((SUMPRODUCT((economics!$AG$2:$AG$167=$B40)*(economics!$D$2:$D$167="process")*economics!$AI$2:$AI$167*(_xlfn.NORM.DIST(BZ$3,economics!$AK$2:$AK$167,economics!$AJ$2:$AJ$167,TRUE)-_xlfn.NORM.DIST(BZ$30,economics!$AK$2:$AK$167,economics!$AJ$2:$AJ$167,TRUE))*economics!$AM$2:$AM$167))/(SUMPRODUCT((economics!$AG$2:$AG$167=$B40)*(economics!$D$2:$D$167="process")*economics!$AI$2:$AI$167*(_xlfn.NORM.DIST(BZ$3,economics!$AK$2:$AK$167,economics!$AJ$2:$AJ$167,TRUE)-_xlfn.NORM.DIST(BZ$30,economics!$AK$2:$AK$167,economics!$AJ$2:$AJ$167,TRUE)))),"")</f>
        <v>131.71516429179269</v>
      </c>
      <c r="CA40">
        <f t="array" ref="CA40">IFERROR((SUMPRODUCT((economics!$AG$2:$AG$167=$B40)*(economics!$D$2:$D$167="process")*economics!$AI$2:$AI$167*(_xlfn.NORM.DIST(CA$3,economics!$AK$2:$AK$167,economics!$AJ$2:$AJ$167,TRUE)-_xlfn.NORM.DIST(CA$30,economics!$AK$2:$AK$167,economics!$AJ$2:$AJ$167,TRUE))*economics!$AM$2:$AM$167))/(SUMPRODUCT((economics!$AG$2:$AG$167=$B40)*(economics!$D$2:$D$167="process")*economics!$AI$2:$AI$167*(_xlfn.NORM.DIST(CA$3,economics!$AK$2:$AK$167,economics!$AJ$2:$AJ$167,TRUE)-_xlfn.NORM.DIST(CA$30,economics!$AK$2:$AK$167,economics!$AJ$2:$AJ$167,TRUE)))),"")</f>
        <v>135.7479561972408</v>
      </c>
      <c r="CB40">
        <f t="array" ref="CB40">IFERROR((SUMPRODUCT((economics!$AG$2:$AG$167=$B40)*(economics!$D$2:$D$167="process")*economics!$AI$2:$AI$167*(_xlfn.NORM.DIST(CB$3,economics!$AK$2:$AK$167,economics!$AJ$2:$AJ$167,TRUE)-_xlfn.NORM.DIST(CB$30,economics!$AK$2:$AK$167,economics!$AJ$2:$AJ$167,TRUE))*economics!$AM$2:$AM$167))/(SUMPRODUCT((economics!$AG$2:$AG$167=$B40)*(economics!$D$2:$D$167="process")*economics!$AI$2:$AI$167*(_xlfn.NORM.DIST(CB$3,economics!$AK$2:$AK$167,economics!$AJ$2:$AJ$167,TRUE)-_xlfn.NORM.DIST(CB$30,economics!$AK$2:$AK$167,economics!$AJ$2:$AJ$167,TRUE)))),"")</f>
        <v>139.47542705170122</v>
      </c>
      <c r="CC40">
        <f t="array" ref="CC40">IFERROR((SUMPRODUCT((economics!$AG$2:$AG$167=$B40)*(economics!$D$2:$D$167="process")*economics!$AI$2:$AI$167*(_xlfn.NORM.DIST(CC$3,economics!$AK$2:$AK$167,economics!$AJ$2:$AJ$167,TRUE)-_xlfn.NORM.DIST(CC$30,economics!$AK$2:$AK$167,economics!$AJ$2:$AJ$167,TRUE))*economics!$AM$2:$AM$167))/(SUMPRODUCT((economics!$AG$2:$AG$167=$B40)*(economics!$D$2:$D$167="process")*economics!$AI$2:$AI$167*(_xlfn.NORM.DIST(CC$3,economics!$AK$2:$AK$167,economics!$AJ$2:$AJ$167,TRUE)-_xlfn.NORM.DIST(CC$30,economics!$AK$2:$AK$167,economics!$AJ$2:$AJ$167,TRUE)))),"")</f>
        <v>142.83277130467883</v>
      </c>
      <c r="CD40">
        <f t="array" ref="CD40">IFERROR((SUMPRODUCT((economics!$AG$2:$AG$167=$B40)*(economics!$D$2:$D$167="process")*economics!$AI$2:$AI$167*(_xlfn.NORM.DIST(CD$3,economics!$AK$2:$AK$167,economics!$AJ$2:$AJ$167,TRUE)-_xlfn.NORM.DIST(CD$30,economics!$AK$2:$AK$167,economics!$AJ$2:$AJ$167,TRUE))*economics!$AM$2:$AM$167))/(SUMPRODUCT((economics!$AG$2:$AG$167=$B40)*(economics!$D$2:$D$167="process")*economics!$AI$2:$AI$167*(_xlfn.NORM.DIST(CD$3,economics!$AK$2:$AK$167,economics!$AJ$2:$AJ$167,TRUE)-_xlfn.NORM.DIST(CD$30,economics!$AK$2:$AK$167,economics!$AJ$2:$AJ$167,TRUE)))),"")</f>
        <v>145.78362128947484</v>
      </c>
      <c r="CE40">
        <f t="array" ref="CE40">IFERROR((SUMPRODUCT((economics!$AG$2:$AG$167=$B40)*(economics!$D$2:$D$167="process")*economics!$AI$2:$AI$167*(_xlfn.NORM.DIST(CE$3,economics!$AK$2:$AK$167,economics!$AJ$2:$AJ$167,TRUE)-_xlfn.NORM.DIST(CE$30,economics!$AK$2:$AK$167,economics!$AJ$2:$AJ$167,TRUE))*economics!$AM$2:$AM$167))/(SUMPRODUCT((economics!$AG$2:$AG$167=$B40)*(economics!$D$2:$D$167="process")*economics!$AI$2:$AI$167*(_xlfn.NORM.DIST(CE$3,economics!$AK$2:$AK$167,economics!$AJ$2:$AJ$167,TRUE)-_xlfn.NORM.DIST(CE$30,economics!$AK$2:$AK$167,economics!$AJ$2:$AJ$167,TRUE)))),"")</f>
        <v>148.31893576153556</v>
      </c>
      <c r="CF40">
        <f t="array" ref="CF40">IFERROR((SUMPRODUCT((economics!$AG$2:$AG$167=$B40)*(economics!$D$2:$D$167="process")*economics!$AI$2:$AI$167*(_xlfn.NORM.DIST(CF$3,economics!$AK$2:$AK$167,economics!$AJ$2:$AJ$167,TRUE)-_xlfn.NORM.DIST(CF$30,economics!$AK$2:$AK$167,economics!$AJ$2:$AJ$167,TRUE))*economics!$AM$2:$AM$167))/(SUMPRODUCT((economics!$AG$2:$AG$167=$B40)*(economics!$D$2:$D$167="process")*economics!$AI$2:$AI$167*(_xlfn.NORM.DIST(CF$3,economics!$AK$2:$AK$167,economics!$AJ$2:$AJ$167,TRUE)-_xlfn.NORM.DIST(CF$30,economics!$AK$2:$AK$167,economics!$AJ$2:$AJ$167,TRUE)))),"")</f>
        <v>150.4525279069278</v>
      </c>
      <c r="CG40">
        <f t="array" ref="CG40">IFERROR((SUMPRODUCT((economics!$AG$2:$AG$167=$B40)*(economics!$D$2:$D$167="process")*economics!$AI$2:$AI$167*(_xlfn.NORM.DIST(CG$3,economics!$AK$2:$AK$167,economics!$AJ$2:$AJ$167,TRUE)-_xlfn.NORM.DIST(CG$30,economics!$AK$2:$AK$167,economics!$AJ$2:$AJ$167,TRUE))*economics!$AM$2:$AM$167))/(SUMPRODUCT((economics!$AG$2:$AG$167=$B40)*(economics!$D$2:$D$167="process")*economics!$AI$2:$AI$167*(_xlfn.NORM.DIST(CG$3,economics!$AK$2:$AK$167,economics!$AJ$2:$AJ$167,TRUE)-_xlfn.NORM.DIST(CG$30,economics!$AK$2:$AK$167,economics!$AJ$2:$AJ$167,TRUE)))),"")</f>
        <v>152.21482899584649</v>
      </c>
      <c r="CH40">
        <f t="array" ref="CH40">IFERROR((SUMPRODUCT((economics!$AG$2:$AG$167=$B40)*(economics!$D$2:$D$167="process")*economics!$AI$2:$AI$167*(_xlfn.NORM.DIST(CH$3,economics!$AK$2:$AK$167,economics!$AJ$2:$AJ$167,TRUE)-_xlfn.NORM.DIST(CH$30,economics!$AK$2:$AK$167,economics!$AJ$2:$AJ$167,TRUE))*economics!$AM$2:$AM$167))/(SUMPRODUCT((economics!$AG$2:$AG$167=$B40)*(economics!$D$2:$D$167="process")*economics!$AI$2:$AI$167*(_xlfn.NORM.DIST(CH$3,economics!$AK$2:$AK$167,economics!$AJ$2:$AJ$167,TRUE)-_xlfn.NORM.DIST(CH$30,economics!$AK$2:$AK$167,economics!$AJ$2:$AJ$167,TRUE)))),"")</f>
        <v>157.88732200336247</v>
      </c>
    </row>
    <row r="41" spans="1:86" x14ac:dyDescent="0.35">
      <c r="A41" t="str">
        <f t="shared" si="0"/>
        <v>refined petroleum and coke 19</v>
      </c>
      <c r="B41">
        <f t="shared" si="0"/>
        <v>19</v>
      </c>
      <c r="E41" t="str">
        <f t="array" ref="E41">IFERROR((SUMPRODUCT((economics!$AG$2:$AG$167=$B41)*(economics!$D$2:$D$167="process")*economics!$AI$2:$AI$167*(_xlfn.NORM.DIST(E$3,economics!$AK$2:$AK$167,economics!$AJ$2:$AJ$167,TRUE)-_xlfn.NORM.DIST(E$30,economics!$AK$2:$AK$167,economics!$AJ$2:$AJ$167,TRUE))*economics!$AM$2:$AM$167))/(SUMPRODUCT((economics!$AG$2:$AG$167=$B41)*(economics!$D$2:$D$167="process")*economics!$AI$2:$AI$167*(_xlfn.NORM.DIST(E$3,economics!$AK$2:$AK$167,economics!$AJ$2:$AJ$167,TRUE)-_xlfn.NORM.DIST(E$30,economics!$AK$2:$AK$167,economics!$AJ$2:$AJ$167,TRUE)))),"")</f>
        <v/>
      </c>
      <c r="F41" t="str">
        <f t="array" ref="F41">IFERROR((SUMPRODUCT((economics!$AG$2:$AG$167=$B41)*(economics!$D$2:$D$167="process")*economics!$AI$2:$AI$167*(_xlfn.NORM.DIST(F$3,economics!$AK$2:$AK$167,economics!$AJ$2:$AJ$167,TRUE)-_xlfn.NORM.DIST(F$30,economics!$AK$2:$AK$167,economics!$AJ$2:$AJ$167,TRUE))*economics!$AM$2:$AM$167))/(SUMPRODUCT((economics!$AG$2:$AG$167=$B41)*(economics!$D$2:$D$167="process")*economics!$AI$2:$AI$167*(_xlfn.NORM.DIST(F$3,economics!$AK$2:$AK$167,economics!$AJ$2:$AJ$167,TRUE)-_xlfn.NORM.DIST(F$30,economics!$AK$2:$AK$167,economics!$AJ$2:$AJ$167,TRUE)))),"")</f>
        <v/>
      </c>
      <c r="G41" t="str">
        <f t="array" ref="G41">IFERROR((SUMPRODUCT((economics!$AG$2:$AG$167=$B41)*(economics!$D$2:$D$167="process")*economics!$AI$2:$AI$167*(_xlfn.NORM.DIST(G$3,economics!$AK$2:$AK$167,economics!$AJ$2:$AJ$167,TRUE)-_xlfn.NORM.DIST(G$30,economics!$AK$2:$AK$167,economics!$AJ$2:$AJ$167,TRUE))*economics!$AM$2:$AM$167))/(SUMPRODUCT((economics!$AG$2:$AG$167=$B41)*(economics!$D$2:$D$167="process")*economics!$AI$2:$AI$167*(_xlfn.NORM.DIST(G$3,economics!$AK$2:$AK$167,economics!$AJ$2:$AJ$167,TRUE)-_xlfn.NORM.DIST(G$30,economics!$AK$2:$AK$167,economics!$AJ$2:$AJ$167,TRUE)))),"")</f>
        <v/>
      </c>
      <c r="H41" t="str">
        <f t="array" ref="H41">IFERROR((SUMPRODUCT((economics!$AG$2:$AG$167=$B41)*(economics!$D$2:$D$167="process")*economics!$AI$2:$AI$167*(_xlfn.NORM.DIST(H$3,economics!$AK$2:$AK$167,economics!$AJ$2:$AJ$167,TRUE)-_xlfn.NORM.DIST(H$30,economics!$AK$2:$AK$167,economics!$AJ$2:$AJ$167,TRUE))*economics!$AM$2:$AM$167))/(SUMPRODUCT((economics!$AG$2:$AG$167=$B41)*(economics!$D$2:$D$167="process")*economics!$AI$2:$AI$167*(_xlfn.NORM.DIST(H$3,economics!$AK$2:$AK$167,economics!$AJ$2:$AJ$167,TRUE)-_xlfn.NORM.DIST(H$30,economics!$AK$2:$AK$167,economics!$AJ$2:$AJ$167,TRUE)))),"")</f>
        <v/>
      </c>
      <c r="I41" t="str">
        <f t="array" ref="I41">IFERROR((SUMPRODUCT((economics!$AG$2:$AG$167=$B41)*(economics!$D$2:$D$167="process")*economics!$AI$2:$AI$167*(_xlfn.NORM.DIST(I$3,economics!$AK$2:$AK$167,economics!$AJ$2:$AJ$167,TRUE)-_xlfn.NORM.DIST(I$30,economics!$AK$2:$AK$167,economics!$AJ$2:$AJ$167,TRUE))*economics!$AM$2:$AM$167))/(SUMPRODUCT((economics!$AG$2:$AG$167=$B41)*(economics!$D$2:$D$167="process")*economics!$AI$2:$AI$167*(_xlfn.NORM.DIST(I$3,economics!$AK$2:$AK$167,economics!$AJ$2:$AJ$167,TRUE)-_xlfn.NORM.DIST(I$30,economics!$AK$2:$AK$167,economics!$AJ$2:$AJ$167,TRUE)))),"")</f>
        <v/>
      </c>
      <c r="J41" t="str">
        <f t="array" ref="J41">IFERROR((SUMPRODUCT((economics!$AG$2:$AG$167=$B41)*(economics!$D$2:$D$167="process")*economics!$AI$2:$AI$167*(_xlfn.NORM.DIST(J$3,economics!$AK$2:$AK$167,economics!$AJ$2:$AJ$167,TRUE)-_xlfn.NORM.DIST(J$30,economics!$AK$2:$AK$167,economics!$AJ$2:$AJ$167,TRUE))*economics!$AM$2:$AM$167))/(SUMPRODUCT((economics!$AG$2:$AG$167=$B41)*(economics!$D$2:$D$167="process")*economics!$AI$2:$AI$167*(_xlfn.NORM.DIST(J$3,economics!$AK$2:$AK$167,economics!$AJ$2:$AJ$167,TRUE)-_xlfn.NORM.DIST(J$30,economics!$AK$2:$AK$167,economics!$AJ$2:$AJ$167,TRUE)))),"")</f>
        <v/>
      </c>
      <c r="K41" t="str">
        <f t="array" ref="K41">IFERROR((SUMPRODUCT((economics!$AG$2:$AG$167=$B41)*(economics!$D$2:$D$167="process")*economics!$AI$2:$AI$167*(_xlfn.NORM.DIST(K$3,economics!$AK$2:$AK$167,economics!$AJ$2:$AJ$167,TRUE)-_xlfn.NORM.DIST(K$30,economics!$AK$2:$AK$167,economics!$AJ$2:$AJ$167,TRUE))*economics!$AM$2:$AM$167))/(SUMPRODUCT((economics!$AG$2:$AG$167=$B41)*(economics!$D$2:$D$167="process")*economics!$AI$2:$AI$167*(_xlfn.NORM.DIST(K$3,economics!$AK$2:$AK$167,economics!$AJ$2:$AJ$167,TRUE)-_xlfn.NORM.DIST(K$30,economics!$AK$2:$AK$167,economics!$AJ$2:$AJ$167,TRUE)))),"")</f>
        <v/>
      </c>
      <c r="L41" t="str">
        <f t="array" ref="L41">IFERROR((SUMPRODUCT((economics!$AG$2:$AG$167=$B41)*(economics!$D$2:$D$167="process")*economics!$AI$2:$AI$167*(_xlfn.NORM.DIST(L$3,economics!$AK$2:$AK$167,economics!$AJ$2:$AJ$167,TRUE)-_xlfn.NORM.DIST(L$30,economics!$AK$2:$AK$167,economics!$AJ$2:$AJ$167,TRUE))*economics!$AM$2:$AM$167))/(SUMPRODUCT((economics!$AG$2:$AG$167=$B41)*(economics!$D$2:$D$167="process")*economics!$AI$2:$AI$167*(_xlfn.NORM.DIST(L$3,economics!$AK$2:$AK$167,economics!$AJ$2:$AJ$167,TRUE)-_xlfn.NORM.DIST(L$30,economics!$AK$2:$AK$167,economics!$AJ$2:$AJ$167,TRUE)))),"")</f>
        <v/>
      </c>
      <c r="M41" t="str">
        <f t="array" ref="M41">IFERROR((SUMPRODUCT((economics!$AG$2:$AG$167=$B41)*(economics!$D$2:$D$167="process")*economics!$AI$2:$AI$167*(_xlfn.NORM.DIST(M$3,economics!$AK$2:$AK$167,economics!$AJ$2:$AJ$167,TRUE)-_xlfn.NORM.DIST(M$30,economics!$AK$2:$AK$167,economics!$AJ$2:$AJ$167,TRUE))*economics!$AM$2:$AM$167))/(SUMPRODUCT((economics!$AG$2:$AG$167=$B41)*(economics!$D$2:$D$167="process")*economics!$AI$2:$AI$167*(_xlfn.NORM.DIST(M$3,economics!$AK$2:$AK$167,economics!$AJ$2:$AJ$167,TRUE)-_xlfn.NORM.DIST(M$30,economics!$AK$2:$AK$167,economics!$AJ$2:$AJ$167,TRUE)))),"")</f>
        <v/>
      </c>
      <c r="N41" t="str">
        <f t="array" ref="N41">IFERROR((SUMPRODUCT((economics!$AG$2:$AG$167=$B41)*(economics!$D$2:$D$167="process")*economics!$AI$2:$AI$167*(_xlfn.NORM.DIST(N$3,economics!$AK$2:$AK$167,economics!$AJ$2:$AJ$167,TRUE)-_xlfn.NORM.DIST(N$30,economics!$AK$2:$AK$167,economics!$AJ$2:$AJ$167,TRUE))*economics!$AM$2:$AM$167))/(SUMPRODUCT((economics!$AG$2:$AG$167=$B41)*(economics!$D$2:$D$167="process")*economics!$AI$2:$AI$167*(_xlfn.NORM.DIST(N$3,economics!$AK$2:$AK$167,economics!$AJ$2:$AJ$167,TRUE)-_xlfn.NORM.DIST(N$30,economics!$AK$2:$AK$167,economics!$AJ$2:$AJ$167,TRUE)))),"")</f>
        <v/>
      </c>
      <c r="O41" t="str">
        <f t="array" ref="O41">IFERROR((SUMPRODUCT((economics!$AG$2:$AG$167=$B41)*(economics!$D$2:$D$167="process")*economics!$AI$2:$AI$167*(_xlfn.NORM.DIST(O$3,economics!$AK$2:$AK$167,economics!$AJ$2:$AJ$167,TRUE)-_xlfn.NORM.DIST(O$30,economics!$AK$2:$AK$167,economics!$AJ$2:$AJ$167,TRUE))*economics!$AM$2:$AM$167))/(SUMPRODUCT((economics!$AG$2:$AG$167=$B41)*(economics!$D$2:$D$167="process")*economics!$AI$2:$AI$167*(_xlfn.NORM.DIST(O$3,economics!$AK$2:$AK$167,economics!$AJ$2:$AJ$167,TRUE)-_xlfn.NORM.DIST(O$30,economics!$AK$2:$AK$167,economics!$AJ$2:$AJ$167,TRUE)))),"")</f>
        <v/>
      </c>
      <c r="P41" t="str">
        <f t="array" ref="P41">IFERROR((SUMPRODUCT((economics!$AG$2:$AG$167=$B41)*(economics!$D$2:$D$167="process")*economics!$AI$2:$AI$167*(_xlfn.NORM.DIST(P$3,economics!$AK$2:$AK$167,economics!$AJ$2:$AJ$167,TRUE)-_xlfn.NORM.DIST(P$30,economics!$AK$2:$AK$167,economics!$AJ$2:$AJ$167,TRUE))*economics!$AM$2:$AM$167))/(SUMPRODUCT((economics!$AG$2:$AG$167=$B41)*(economics!$D$2:$D$167="process")*economics!$AI$2:$AI$167*(_xlfn.NORM.DIST(P$3,economics!$AK$2:$AK$167,economics!$AJ$2:$AJ$167,TRUE)-_xlfn.NORM.DIST(P$30,economics!$AK$2:$AK$167,economics!$AJ$2:$AJ$167,TRUE)))),"")</f>
        <v/>
      </c>
      <c r="Q41" t="str">
        <f t="array" ref="Q41">IFERROR((SUMPRODUCT((economics!$AG$2:$AG$167=$B41)*(economics!$D$2:$D$167="process")*economics!$AI$2:$AI$167*(_xlfn.NORM.DIST(Q$3,economics!$AK$2:$AK$167,economics!$AJ$2:$AJ$167,TRUE)-_xlfn.NORM.DIST(Q$30,economics!$AK$2:$AK$167,economics!$AJ$2:$AJ$167,TRUE))*economics!$AM$2:$AM$167))/(SUMPRODUCT((economics!$AG$2:$AG$167=$B41)*(economics!$D$2:$D$167="process")*economics!$AI$2:$AI$167*(_xlfn.NORM.DIST(Q$3,economics!$AK$2:$AK$167,economics!$AJ$2:$AJ$167,TRUE)-_xlfn.NORM.DIST(Q$30,economics!$AK$2:$AK$167,economics!$AJ$2:$AJ$167,TRUE)))),"")</f>
        <v/>
      </c>
      <c r="R41" t="str">
        <f t="array" ref="R41">IFERROR((SUMPRODUCT((economics!$AG$2:$AG$167=$B41)*(economics!$D$2:$D$167="process")*economics!$AI$2:$AI$167*(_xlfn.NORM.DIST(R$3,economics!$AK$2:$AK$167,economics!$AJ$2:$AJ$167,TRUE)-_xlfn.NORM.DIST(R$30,economics!$AK$2:$AK$167,economics!$AJ$2:$AJ$167,TRUE))*economics!$AM$2:$AM$167))/(SUMPRODUCT((economics!$AG$2:$AG$167=$B41)*(economics!$D$2:$D$167="process")*economics!$AI$2:$AI$167*(_xlfn.NORM.DIST(R$3,economics!$AK$2:$AK$167,economics!$AJ$2:$AJ$167,TRUE)-_xlfn.NORM.DIST(R$30,economics!$AK$2:$AK$167,economics!$AJ$2:$AJ$167,TRUE)))),"")</f>
        <v/>
      </c>
      <c r="S41" t="str">
        <f t="array" ref="S41">IFERROR((SUMPRODUCT((economics!$AG$2:$AG$167=$B41)*(economics!$D$2:$D$167="process")*economics!$AI$2:$AI$167*(_xlfn.NORM.DIST(S$3,economics!$AK$2:$AK$167,economics!$AJ$2:$AJ$167,TRUE)-_xlfn.NORM.DIST(S$30,economics!$AK$2:$AK$167,economics!$AJ$2:$AJ$167,TRUE))*economics!$AM$2:$AM$167))/(SUMPRODUCT((economics!$AG$2:$AG$167=$B41)*(economics!$D$2:$D$167="process")*economics!$AI$2:$AI$167*(_xlfn.NORM.DIST(S$3,economics!$AK$2:$AK$167,economics!$AJ$2:$AJ$167,TRUE)-_xlfn.NORM.DIST(S$30,economics!$AK$2:$AK$167,economics!$AJ$2:$AJ$167,TRUE)))),"")</f>
        <v/>
      </c>
      <c r="T41" t="str">
        <f t="array" ref="T41">IFERROR((SUMPRODUCT((economics!$AG$2:$AG$167=$B41)*(economics!$D$2:$D$167="process")*economics!$AI$2:$AI$167*(_xlfn.NORM.DIST(T$3,economics!$AK$2:$AK$167,economics!$AJ$2:$AJ$167,TRUE)-_xlfn.NORM.DIST(T$30,economics!$AK$2:$AK$167,economics!$AJ$2:$AJ$167,TRUE))*economics!$AM$2:$AM$167))/(SUMPRODUCT((economics!$AG$2:$AG$167=$B41)*(economics!$D$2:$D$167="process")*economics!$AI$2:$AI$167*(_xlfn.NORM.DIST(T$3,economics!$AK$2:$AK$167,economics!$AJ$2:$AJ$167,TRUE)-_xlfn.NORM.DIST(T$30,economics!$AK$2:$AK$167,economics!$AJ$2:$AJ$167,TRUE)))),"")</f>
        <v/>
      </c>
      <c r="U41" t="str">
        <f t="array" ref="U41">IFERROR((SUMPRODUCT((economics!$AG$2:$AG$167=$B41)*(economics!$D$2:$D$167="process")*economics!$AI$2:$AI$167*(_xlfn.NORM.DIST(U$3,economics!$AK$2:$AK$167,economics!$AJ$2:$AJ$167,TRUE)-_xlfn.NORM.DIST(U$30,economics!$AK$2:$AK$167,economics!$AJ$2:$AJ$167,TRUE))*economics!$AM$2:$AM$167))/(SUMPRODUCT((economics!$AG$2:$AG$167=$B41)*(economics!$D$2:$D$167="process")*economics!$AI$2:$AI$167*(_xlfn.NORM.DIST(U$3,economics!$AK$2:$AK$167,economics!$AJ$2:$AJ$167,TRUE)-_xlfn.NORM.DIST(U$30,economics!$AK$2:$AK$167,economics!$AJ$2:$AJ$167,TRUE)))),"")</f>
        <v/>
      </c>
      <c r="V41" t="str">
        <f t="array" ref="V41">IFERROR((SUMPRODUCT((economics!$AG$2:$AG$167=$B41)*(economics!$D$2:$D$167="process")*economics!$AI$2:$AI$167*(_xlfn.NORM.DIST(V$3,economics!$AK$2:$AK$167,economics!$AJ$2:$AJ$167,TRUE)-_xlfn.NORM.DIST(V$30,economics!$AK$2:$AK$167,economics!$AJ$2:$AJ$167,TRUE))*economics!$AM$2:$AM$167))/(SUMPRODUCT((economics!$AG$2:$AG$167=$B41)*(economics!$D$2:$D$167="process")*economics!$AI$2:$AI$167*(_xlfn.NORM.DIST(V$3,economics!$AK$2:$AK$167,economics!$AJ$2:$AJ$167,TRUE)-_xlfn.NORM.DIST(V$30,economics!$AK$2:$AK$167,economics!$AJ$2:$AJ$167,TRUE)))),"")</f>
        <v/>
      </c>
      <c r="W41" t="str">
        <f t="array" ref="W41">IFERROR((SUMPRODUCT((economics!$AG$2:$AG$167=$B41)*(economics!$D$2:$D$167="process")*economics!$AI$2:$AI$167*(_xlfn.NORM.DIST(W$3,economics!$AK$2:$AK$167,economics!$AJ$2:$AJ$167,TRUE)-_xlfn.NORM.DIST(W$30,economics!$AK$2:$AK$167,economics!$AJ$2:$AJ$167,TRUE))*economics!$AM$2:$AM$167))/(SUMPRODUCT((economics!$AG$2:$AG$167=$B41)*(economics!$D$2:$D$167="process")*economics!$AI$2:$AI$167*(_xlfn.NORM.DIST(W$3,economics!$AK$2:$AK$167,economics!$AJ$2:$AJ$167,TRUE)-_xlfn.NORM.DIST(W$30,economics!$AK$2:$AK$167,economics!$AJ$2:$AJ$167,TRUE)))),"")</f>
        <v/>
      </c>
      <c r="X41" t="str">
        <f t="array" ref="X41">IFERROR((SUMPRODUCT((economics!$AG$2:$AG$167=$B41)*(economics!$D$2:$D$167="process")*economics!$AI$2:$AI$167*(_xlfn.NORM.DIST(X$3,economics!$AK$2:$AK$167,economics!$AJ$2:$AJ$167,TRUE)-_xlfn.NORM.DIST(X$30,economics!$AK$2:$AK$167,economics!$AJ$2:$AJ$167,TRUE))*economics!$AM$2:$AM$167))/(SUMPRODUCT((economics!$AG$2:$AG$167=$B41)*(economics!$D$2:$D$167="process")*economics!$AI$2:$AI$167*(_xlfn.NORM.DIST(X$3,economics!$AK$2:$AK$167,economics!$AJ$2:$AJ$167,TRUE)-_xlfn.NORM.DIST(X$30,economics!$AK$2:$AK$167,economics!$AJ$2:$AJ$167,TRUE)))),"")</f>
        <v/>
      </c>
      <c r="Y41" t="str">
        <f t="array" ref="Y41">IFERROR((SUMPRODUCT((economics!$AG$2:$AG$167=$B41)*(economics!$D$2:$D$167="process")*economics!$AI$2:$AI$167*(_xlfn.NORM.DIST(Y$3,economics!$AK$2:$AK$167,economics!$AJ$2:$AJ$167,TRUE)-_xlfn.NORM.DIST(Y$30,economics!$AK$2:$AK$167,economics!$AJ$2:$AJ$167,TRUE))*economics!$AM$2:$AM$167))/(SUMPRODUCT((economics!$AG$2:$AG$167=$B41)*(economics!$D$2:$D$167="process")*economics!$AI$2:$AI$167*(_xlfn.NORM.DIST(Y$3,economics!$AK$2:$AK$167,economics!$AJ$2:$AJ$167,TRUE)-_xlfn.NORM.DIST(Y$30,economics!$AK$2:$AK$167,economics!$AJ$2:$AJ$167,TRUE)))),"")</f>
        <v/>
      </c>
      <c r="Z41" t="str">
        <f t="array" ref="Z41">IFERROR((SUMPRODUCT((economics!$AG$2:$AG$167=$B41)*(economics!$D$2:$D$167="process")*economics!$AI$2:$AI$167*(_xlfn.NORM.DIST(Z$3,economics!$AK$2:$AK$167,economics!$AJ$2:$AJ$167,TRUE)-_xlfn.NORM.DIST(Z$30,economics!$AK$2:$AK$167,economics!$AJ$2:$AJ$167,TRUE))*economics!$AM$2:$AM$167))/(SUMPRODUCT((economics!$AG$2:$AG$167=$B41)*(economics!$D$2:$D$167="process")*economics!$AI$2:$AI$167*(_xlfn.NORM.DIST(Z$3,economics!$AK$2:$AK$167,economics!$AJ$2:$AJ$167,TRUE)-_xlfn.NORM.DIST(Z$30,economics!$AK$2:$AK$167,economics!$AJ$2:$AJ$167,TRUE)))),"")</f>
        <v/>
      </c>
      <c r="AA41" t="str">
        <f t="array" ref="AA41">IFERROR((SUMPRODUCT((economics!$AG$2:$AG$167=$B41)*(economics!$D$2:$D$167="process")*economics!$AI$2:$AI$167*(_xlfn.NORM.DIST(AA$3,economics!$AK$2:$AK$167,economics!$AJ$2:$AJ$167,TRUE)-_xlfn.NORM.DIST(AA$30,economics!$AK$2:$AK$167,economics!$AJ$2:$AJ$167,TRUE))*economics!$AM$2:$AM$167))/(SUMPRODUCT((economics!$AG$2:$AG$167=$B41)*(economics!$D$2:$D$167="process")*economics!$AI$2:$AI$167*(_xlfn.NORM.DIST(AA$3,economics!$AK$2:$AK$167,economics!$AJ$2:$AJ$167,TRUE)-_xlfn.NORM.DIST(AA$30,economics!$AK$2:$AK$167,economics!$AJ$2:$AJ$167,TRUE)))),"")</f>
        <v/>
      </c>
      <c r="AB41" t="str">
        <f t="array" ref="AB41">IFERROR((SUMPRODUCT((economics!$AG$2:$AG$167=$B41)*(economics!$D$2:$D$167="process")*economics!$AI$2:$AI$167*(_xlfn.NORM.DIST(AB$3,economics!$AK$2:$AK$167,economics!$AJ$2:$AJ$167,TRUE)-_xlfn.NORM.DIST(AB$30,economics!$AK$2:$AK$167,economics!$AJ$2:$AJ$167,TRUE))*economics!$AM$2:$AM$167))/(SUMPRODUCT((economics!$AG$2:$AG$167=$B41)*(economics!$D$2:$D$167="process")*economics!$AI$2:$AI$167*(_xlfn.NORM.DIST(AB$3,economics!$AK$2:$AK$167,economics!$AJ$2:$AJ$167,TRUE)-_xlfn.NORM.DIST(AB$30,economics!$AK$2:$AK$167,economics!$AJ$2:$AJ$167,TRUE)))),"")</f>
        <v/>
      </c>
      <c r="AC41" t="str">
        <f t="array" ref="AC41">IFERROR((SUMPRODUCT((economics!$AG$2:$AG$167=$B41)*(economics!$D$2:$D$167="process")*economics!$AI$2:$AI$167*(_xlfn.NORM.DIST(AC$3,economics!$AK$2:$AK$167,economics!$AJ$2:$AJ$167,TRUE)-_xlfn.NORM.DIST(AC$30,economics!$AK$2:$AK$167,economics!$AJ$2:$AJ$167,TRUE))*economics!$AM$2:$AM$167))/(SUMPRODUCT((economics!$AG$2:$AG$167=$B41)*(economics!$D$2:$D$167="process")*economics!$AI$2:$AI$167*(_xlfn.NORM.DIST(AC$3,economics!$AK$2:$AK$167,economics!$AJ$2:$AJ$167,TRUE)-_xlfn.NORM.DIST(AC$30,economics!$AK$2:$AK$167,economics!$AJ$2:$AJ$167,TRUE)))),"")</f>
        <v/>
      </c>
      <c r="AD41" t="str">
        <f t="array" ref="AD41">IFERROR((SUMPRODUCT((economics!$AG$2:$AG$167=$B41)*(economics!$D$2:$D$167="process")*economics!$AI$2:$AI$167*(_xlfn.NORM.DIST(AD$3,economics!$AK$2:$AK$167,economics!$AJ$2:$AJ$167,TRUE)-_xlfn.NORM.DIST(AD$30,economics!$AK$2:$AK$167,economics!$AJ$2:$AJ$167,TRUE))*economics!$AM$2:$AM$167))/(SUMPRODUCT((economics!$AG$2:$AG$167=$B41)*(economics!$D$2:$D$167="process")*economics!$AI$2:$AI$167*(_xlfn.NORM.DIST(AD$3,economics!$AK$2:$AK$167,economics!$AJ$2:$AJ$167,TRUE)-_xlfn.NORM.DIST(AD$30,economics!$AK$2:$AK$167,economics!$AJ$2:$AJ$167,TRUE)))),"")</f>
        <v/>
      </c>
      <c r="AE41" t="str">
        <f t="array" ref="AE41">IFERROR((SUMPRODUCT((economics!$AG$2:$AG$167=$B41)*(economics!$D$2:$D$167="process")*economics!$AI$2:$AI$167*(_xlfn.NORM.DIST(AE$3,economics!$AK$2:$AK$167,economics!$AJ$2:$AJ$167,TRUE)-_xlfn.NORM.DIST(AE$30,economics!$AK$2:$AK$167,economics!$AJ$2:$AJ$167,TRUE))*economics!$AM$2:$AM$167))/(SUMPRODUCT((economics!$AG$2:$AG$167=$B41)*(economics!$D$2:$D$167="process")*economics!$AI$2:$AI$167*(_xlfn.NORM.DIST(AE$3,economics!$AK$2:$AK$167,economics!$AJ$2:$AJ$167,TRUE)-_xlfn.NORM.DIST(AE$30,economics!$AK$2:$AK$167,economics!$AJ$2:$AJ$167,TRUE)))),"")</f>
        <v/>
      </c>
      <c r="AF41" t="str">
        <f t="array" ref="AF41">IFERROR((SUMPRODUCT((economics!$AG$2:$AG$167=$B41)*(economics!$D$2:$D$167="process")*economics!$AI$2:$AI$167*(_xlfn.NORM.DIST(AF$3,economics!$AK$2:$AK$167,economics!$AJ$2:$AJ$167,TRUE)-_xlfn.NORM.DIST(AF$30,economics!$AK$2:$AK$167,economics!$AJ$2:$AJ$167,TRUE))*economics!$AM$2:$AM$167))/(SUMPRODUCT((economics!$AG$2:$AG$167=$B41)*(economics!$D$2:$D$167="process")*economics!$AI$2:$AI$167*(_xlfn.NORM.DIST(AF$3,economics!$AK$2:$AK$167,economics!$AJ$2:$AJ$167,TRUE)-_xlfn.NORM.DIST(AF$30,economics!$AK$2:$AK$167,economics!$AJ$2:$AJ$167,TRUE)))),"")</f>
        <v/>
      </c>
      <c r="AG41" t="str">
        <f t="array" ref="AG41">IFERROR((SUMPRODUCT((economics!$AG$2:$AG$167=$B41)*(economics!$D$2:$D$167="process")*economics!$AI$2:$AI$167*(_xlfn.NORM.DIST(AG$3,economics!$AK$2:$AK$167,economics!$AJ$2:$AJ$167,TRUE)-_xlfn.NORM.DIST(AG$30,economics!$AK$2:$AK$167,economics!$AJ$2:$AJ$167,TRUE))*economics!$AM$2:$AM$167))/(SUMPRODUCT((economics!$AG$2:$AG$167=$B41)*(economics!$D$2:$D$167="process")*economics!$AI$2:$AI$167*(_xlfn.NORM.DIST(AG$3,economics!$AK$2:$AK$167,economics!$AJ$2:$AJ$167,TRUE)-_xlfn.NORM.DIST(AG$30,economics!$AK$2:$AK$167,economics!$AJ$2:$AJ$167,TRUE)))),"")</f>
        <v/>
      </c>
      <c r="AH41" t="str">
        <f t="array" ref="AH41">IFERROR((SUMPRODUCT((economics!$AG$2:$AG$167=$B41)*(economics!$D$2:$D$167="process")*economics!$AI$2:$AI$167*(_xlfn.NORM.DIST(AH$3,economics!$AK$2:$AK$167,economics!$AJ$2:$AJ$167,TRUE)-_xlfn.NORM.DIST(AH$30,economics!$AK$2:$AK$167,economics!$AJ$2:$AJ$167,TRUE))*economics!$AM$2:$AM$167))/(SUMPRODUCT((economics!$AG$2:$AG$167=$B41)*(economics!$D$2:$D$167="process")*economics!$AI$2:$AI$167*(_xlfn.NORM.DIST(AH$3,economics!$AK$2:$AK$167,economics!$AJ$2:$AJ$167,TRUE)-_xlfn.NORM.DIST(AH$30,economics!$AK$2:$AK$167,economics!$AJ$2:$AJ$167,TRUE)))),"")</f>
        <v/>
      </c>
      <c r="AI41" t="str">
        <f t="array" ref="AI41">IFERROR((SUMPRODUCT((economics!$AG$2:$AG$167=$B41)*(economics!$D$2:$D$167="process")*economics!$AI$2:$AI$167*(_xlfn.NORM.DIST(AI$3,economics!$AK$2:$AK$167,economics!$AJ$2:$AJ$167,TRUE)-_xlfn.NORM.DIST(AI$30,economics!$AK$2:$AK$167,economics!$AJ$2:$AJ$167,TRUE))*economics!$AM$2:$AM$167))/(SUMPRODUCT((economics!$AG$2:$AG$167=$B41)*(economics!$D$2:$D$167="process")*economics!$AI$2:$AI$167*(_xlfn.NORM.DIST(AI$3,economics!$AK$2:$AK$167,economics!$AJ$2:$AJ$167,TRUE)-_xlfn.NORM.DIST(AI$30,economics!$AK$2:$AK$167,economics!$AJ$2:$AJ$167,TRUE)))),"")</f>
        <v/>
      </c>
      <c r="AJ41" t="str">
        <f t="array" ref="AJ41">IFERROR((SUMPRODUCT((economics!$AG$2:$AG$167=$B41)*(economics!$D$2:$D$167="process")*economics!$AI$2:$AI$167*(_xlfn.NORM.DIST(AJ$3,economics!$AK$2:$AK$167,economics!$AJ$2:$AJ$167,TRUE)-_xlfn.NORM.DIST(AJ$30,economics!$AK$2:$AK$167,economics!$AJ$2:$AJ$167,TRUE))*economics!$AM$2:$AM$167))/(SUMPRODUCT((economics!$AG$2:$AG$167=$B41)*(economics!$D$2:$D$167="process")*economics!$AI$2:$AI$167*(_xlfn.NORM.DIST(AJ$3,economics!$AK$2:$AK$167,economics!$AJ$2:$AJ$167,TRUE)-_xlfn.NORM.DIST(AJ$30,economics!$AK$2:$AK$167,economics!$AJ$2:$AJ$167,TRUE)))),"")</f>
        <v/>
      </c>
      <c r="AK41" t="str">
        <f t="array" ref="AK41">IFERROR((SUMPRODUCT((economics!$AG$2:$AG$167=$B41)*(economics!$D$2:$D$167="process")*economics!$AI$2:$AI$167*(_xlfn.NORM.DIST(AK$3,economics!$AK$2:$AK$167,economics!$AJ$2:$AJ$167,TRUE)-_xlfn.NORM.DIST(AK$30,economics!$AK$2:$AK$167,economics!$AJ$2:$AJ$167,TRUE))*economics!$AM$2:$AM$167))/(SUMPRODUCT((economics!$AG$2:$AG$167=$B41)*(economics!$D$2:$D$167="process")*economics!$AI$2:$AI$167*(_xlfn.NORM.DIST(AK$3,economics!$AK$2:$AK$167,economics!$AJ$2:$AJ$167,TRUE)-_xlfn.NORM.DIST(AK$30,economics!$AK$2:$AK$167,economics!$AJ$2:$AJ$167,TRUE)))),"")</f>
        <v/>
      </c>
      <c r="AL41" t="str">
        <f t="array" ref="AL41">IFERROR((SUMPRODUCT((economics!$AG$2:$AG$167=$B41)*(economics!$D$2:$D$167="process")*economics!$AI$2:$AI$167*(_xlfn.NORM.DIST(AL$3,economics!$AK$2:$AK$167,economics!$AJ$2:$AJ$167,TRUE)-_xlfn.NORM.DIST(AL$30,economics!$AK$2:$AK$167,economics!$AJ$2:$AJ$167,TRUE))*economics!$AM$2:$AM$167))/(SUMPRODUCT((economics!$AG$2:$AG$167=$B41)*(economics!$D$2:$D$167="process")*economics!$AI$2:$AI$167*(_xlfn.NORM.DIST(AL$3,economics!$AK$2:$AK$167,economics!$AJ$2:$AJ$167,TRUE)-_xlfn.NORM.DIST(AL$30,economics!$AK$2:$AK$167,economics!$AJ$2:$AJ$167,TRUE)))),"")</f>
        <v/>
      </c>
      <c r="AM41" t="str">
        <f t="array" ref="AM41">IFERROR((SUMPRODUCT((economics!$AG$2:$AG$167=$B41)*(economics!$D$2:$D$167="process")*economics!$AI$2:$AI$167*(_xlfn.NORM.DIST(AM$3,economics!$AK$2:$AK$167,economics!$AJ$2:$AJ$167,TRUE)-_xlfn.NORM.DIST(AM$30,economics!$AK$2:$AK$167,economics!$AJ$2:$AJ$167,TRUE))*economics!$AM$2:$AM$167))/(SUMPRODUCT((economics!$AG$2:$AG$167=$B41)*(economics!$D$2:$D$167="process")*economics!$AI$2:$AI$167*(_xlfn.NORM.DIST(AM$3,economics!$AK$2:$AK$167,economics!$AJ$2:$AJ$167,TRUE)-_xlfn.NORM.DIST(AM$30,economics!$AK$2:$AK$167,economics!$AJ$2:$AJ$167,TRUE)))),"")</f>
        <v/>
      </c>
      <c r="AN41" t="str">
        <f t="array" ref="AN41">IFERROR((SUMPRODUCT((economics!$AG$2:$AG$167=$B41)*(economics!$D$2:$D$167="process")*economics!$AI$2:$AI$167*(_xlfn.NORM.DIST(AN$3,economics!$AK$2:$AK$167,economics!$AJ$2:$AJ$167,TRUE)-_xlfn.NORM.DIST(AN$30,economics!$AK$2:$AK$167,economics!$AJ$2:$AJ$167,TRUE))*economics!$AM$2:$AM$167))/(SUMPRODUCT((economics!$AG$2:$AG$167=$B41)*(economics!$D$2:$D$167="process")*economics!$AI$2:$AI$167*(_xlfn.NORM.DIST(AN$3,economics!$AK$2:$AK$167,economics!$AJ$2:$AJ$167,TRUE)-_xlfn.NORM.DIST(AN$30,economics!$AK$2:$AK$167,economics!$AJ$2:$AJ$167,TRUE)))),"")</f>
        <v/>
      </c>
      <c r="AO41" t="str">
        <f t="array" ref="AO41">IFERROR((SUMPRODUCT((economics!$AG$2:$AG$167=$B41)*(economics!$D$2:$D$167="process")*economics!$AI$2:$AI$167*(_xlfn.NORM.DIST(AO$3,economics!$AK$2:$AK$167,economics!$AJ$2:$AJ$167,TRUE)-_xlfn.NORM.DIST(AO$30,economics!$AK$2:$AK$167,economics!$AJ$2:$AJ$167,TRUE))*economics!$AM$2:$AM$167))/(SUMPRODUCT((economics!$AG$2:$AG$167=$B41)*(economics!$D$2:$D$167="process")*economics!$AI$2:$AI$167*(_xlfn.NORM.DIST(AO$3,economics!$AK$2:$AK$167,economics!$AJ$2:$AJ$167,TRUE)-_xlfn.NORM.DIST(AO$30,economics!$AK$2:$AK$167,economics!$AJ$2:$AJ$167,TRUE)))),"")</f>
        <v/>
      </c>
      <c r="AP41" t="str">
        <f t="array" ref="AP41">IFERROR((SUMPRODUCT((economics!$AG$2:$AG$167=$B41)*(economics!$D$2:$D$167="process")*economics!$AI$2:$AI$167*(_xlfn.NORM.DIST(AP$3,economics!$AK$2:$AK$167,economics!$AJ$2:$AJ$167,TRUE)-_xlfn.NORM.DIST(AP$30,economics!$AK$2:$AK$167,economics!$AJ$2:$AJ$167,TRUE))*economics!$AM$2:$AM$167))/(SUMPRODUCT((economics!$AG$2:$AG$167=$B41)*(economics!$D$2:$D$167="process")*economics!$AI$2:$AI$167*(_xlfn.NORM.DIST(AP$3,economics!$AK$2:$AK$167,economics!$AJ$2:$AJ$167,TRUE)-_xlfn.NORM.DIST(AP$30,economics!$AK$2:$AK$167,economics!$AJ$2:$AJ$167,TRUE)))),"")</f>
        <v/>
      </c>
      <c r="AQ41" t="str">
        <f t="array" ref="AQ41">IFERROR((SUMPRODUCT((economics!$AG$2:$AG$167=$B41)*(economics!$D$2:$D$167="process")*economics!$AI$2:$AI$167*(_xlfn.NORM.DIST(AQ$3,economics!$AK$2:$AK$167,economics!$AJ$2:$AJ$167,TRUE)-_xlfn.NORM.DIST(AQ$30,economics!$AK$2:$AK$167,economics!$AJ$2:$AJ$167,TRUE))*economics!$AM$2:$AM$167))/(SUMPRODUCT((economics!$AG$2:$AG$167=$B41)*(economics!$D$2:$D$167="process")*economics!$AI$2:$AI$167*(_xlfn.NORM.DIST(AQ$3,economics!$AK$2:$AK$167,economics!$AJ$2:$AJ$167,TRUE)-_xlfn.NORM.DIST(AQ$30,economics!$AK$2:$AK$167,economics!$AJ$2:$AJ$167,TRUE)))),"")</f>
        <v/>
      </c>
      <c r="AR41" t="str">
        <f t="array" ref="AR41">IFERROR((SUMPRODUCT((economics!$AG$2:$AG$167=$B41)*(economics!$D$2:$D$167="process")*economics!$AI$2:$AI$167*(_xlfn.NORM.DIST(AR$3,economics!$AK$2:$AK$167,economics!$AJ$2:$AJ$167,TRUE)-_xlfn.NORM.DIST(AR$30,economics!$AK$2:$AK$167,economics!$AJ$2:$AJ$167,TRUE))*economics!$AM$2:$AM$167))/(SUMPRODUCT((economics!$AG$2:$AG$167=$B41)*(economics!$D$2:$D$167="process")*economics!$AI$2:$AI$167*(_xlfn.NORM.DIST(AR$3,economics!$AK$2:$AK$167,economics!$AJ$2:$AJ$167,TRUE)-_xlfn.NORM.DIST(AR$30,economics!$AK$2:$AK$167,economics!$AJ$2:$AJ$167,TRUE)))),"")</f>
        <v/>
      </c>
      <c r="AS41" t="str">
        <f t="array" ref="AS41">IFERROR((SUMPRODUCT((economics!$AG$2:$AG$167=$B41)*(economics!$D$2:$D$167="process")*economics!$AI$2:$AI$167*(_xlfn.NORM.DIST(AS$3,economics!$AK$2:$AK$167,economics!$AJ$2:$AJ$167,TRUE)-_xlfn.NORM.DIST(AS$30,economics!$AK$2:$AK$167,economics!$AJ$2:$AJ$167,TRUE))*economics!$AM$2:$AM$167))/(SUMPRODUCT((economics!$AG$2:$AG$167=$B41)*(economics!$D$2:$D$167="process")*economics!$AI$2:$AI$167*(_xlfn.NORM.DIST(AS$3,economics!$AK$2:$AK$167,economics!$AJ$2:$AJ$167,TRUE)-_xlfn.NORM.DIST(AS$30,economics!$AK$2:$AK$167,economics!$AJ$2:$AJ$167,TRUE)))),"")</f>
        <v/>
      </c>
      <c r="AT41" t="str">
        <f t="array" ref="AT41">IFERROR((SUMPRODUCT((economics!$AG$2:$AG$167=$B41)*(economics!$D$2:$D$167="process")*economics!$AI$2:$AI$167*(_xlfn.NORM.DIST(AT$3,economics!$AK$2:$AK$167,economics!$AJ$2:$AJ$167,TRUE)-_xlfn.NORM.DIST(AT$30,economics!$AK$2:$AK$167,economics!$AJ$2:$AJ$167,TRUE))*economics!$AM$2:$AM$167))/(SUMPRODUCT((economics!$AG$2:$AG$167=$B41)*(economics!$D$2:$D$167="process")*economics!$AI$2:$AI$167*(_xlfn.NORM.DIST(AT$3,economics!$AK$2:$AK$167,economics!$AJ$2:$AJ$167,TRUE)-_xlfn.NORM.DIST(AT$30,economics!$AK$2:$AK$167,economics!$AJ$2:$AJ$167,TRUE)))),"")</f>
        <v/>
      </c>
      <c r="AU41" t="str">
        <f t="array" ref="AU41">IFERROR((SUMPRODUCT((economics!$AG$2:$AG$167=$B41)*(economics!$D$2:$D$167="process")*economics!$AI$2:$AI$167*(_xlfn.NORM.DIST(AU$3,economics!$AK$2:$AK$167,economics!$AJ$2:$AJ$167,TRUE)-_xlfn.NORM.DIST(AU$30,economics!$AK$2:$AK$167,economics!$AJ$2:$AJ$167,TRUE))*economics!$AM$2:$AM$167))/(SUMPRODUCT((economics!$AG$2:$AG$167=$B41)*(economics!$D$2:$D$167="process")*economics!$AI$2:$AI$167*(_xlfn.NORM.DIST(AU$3,economics!$AK$2:$AK$167,economics!$AJ$2:$AJ$167,TRUE)-_xlfn.NORM.DIST(AU$30,economics!$AK$2:$AK$167,economics!$AJ$2:$AJ$167,TRUE)))),"")</f>
        <v/>
      </c>
      <c r="AV41" t="str">
        <f t="array" ref="AV41">IFERROR((SUMPRODUCT((economics!$AG$2:$AG$167=$B41)*(economics!$D$2:$D$167="process")*economics!$AI$2:$AI$167*(_xlfn.NORM.DIST(AV$3,economics!$AK$2:$AK$167,economics!$AJ$2:$AJ$167,TRUE)-_xlfn.NORM.DIST(AV$30,economics!$AK$2:$AK$167,economics!$AJ$2:$AJ$167,TRUE))*economics!$AM$2:$AM$167))/(SUMPRODUCT((economics!$AG$2:$AG$167=$B41)*(economics!$D$2:$D$167="process")*economics!$AI$2:$AI$167*(_xlfn.NORM.DIST(AV$3,economics!$AK$2:$AK$167,economics!$AJ$2:$AJ$167,TRUE)-_xlfn.NORM.DIST(AV$30,economics!$AK$2:$AK$167,economics!$AJ$2:$AJ$167,TRUE)))),"")</f>
        <v/>
      </c>
      <c r="AW41" t="str">
        <f t="array" ref="AW41">IFERROR((SUMPRODUCT((economics!$AG$2:$AG$167=$B41)*(economics!$D$2:$D$167="process")*economics!$AI$2:$AI$167*(_xlfn.NORM.DIST(AW$3,economics!$AK$2:$AK$167,economics!$AJ$2:$AJ$167,TRUE)-_xlfn.NORM.DIST(AW$30,economics!$AK$2:$AK$167,economics!$AJ$2:$AJ$167,TRUE))*economics!$AM$2:$AM$167))/(SUMPRODUCT((economics!$AG$2:$AG$167=$B41)*(economics!$D$2:$D$167="process")*economics!$AI$2:$AI$167*(_xlfn.NORM.DIST(AW$3,economics!$AK$2:$AK$167,economics!$AJ$2:$AJ$167,TRUE)-_xlfn.NORM.DIST(AW$30,economics!$AK$2:$AK$167,economics!$AJ$2:$AJ$167,TRUE)))),"")</f>
        <v/>
      </c>
      <c r="AX41" t="str">
        <f t="array" ref="AX41">IFERROR((SUMPRODUCT((economics!$AG$2:$AG$167=$B41)*(economics!$D$2:$D$167="process")*economics!$AI$2:$AI$167*(_xlfn.NORM.DIST(AX$3,economics!$AK$2:$AK$167,economics!$AJ$2:$AJ$167,TRUE)-_xlfn.NORM.DIST(AX$30,economics!$AK$2:$AK$167,economics!$AJ$2:$AJ$167,TRUE))*economics!$AM$2:$AM$167))/(SUMPRODUCT((economics!$AG$2:$AG$167=$B41)*(economics!$D$2:$D$167="process")*economics!$AI$2:$AI$167*(_xlfn.NORM.DIST(AX$3,economics!$AK$2:$AK$167,economics!$AJ$2:$AJ$167,TRUE)-_xlfn.NORM.DIST(AX$30,economics!$AK$2:$AK$167,economics!$AJ$2:$AJ$167,TRUE)))),"")</f>
        <v/>
      </c>
      <c r="AY41" t="str">
        <f t="array" ref="AY41">IFERROR((SUMPRODUCT((economics!$AG$2:$AG$167=$B41)*(economics!$D$2:$D$167="process")*economics!$AI$2:$AI$167*(_xlfn.NORM.DIST(AY$3,economics!$AK$2:$AK$167,economics!$AJ$2:$AJ$167,TRUE)-_xlfn.NORM.DIST(AY$30,economics!$AK$2:$AK$167,economics!$AJ$2:$AJ$167,TRUE))*economics!$AM$2:$AM$167))/(SUMPRODUCT((economics!$AG$2:$AG$167=$B41)*(economics!$D$2:$D$167="process")*economics!$AI$2:$AI$167*(_xlfn.NORM.DIST(AY$3,economics!$AK$2:$AK$167,economics!$AJ$2:$AJ$167,TRUE)-_xlfn.NORM.DIST(AY$30,economics!$AK$2:$AK$167,economics!$AJ$2:$AJ$167,TRUE)))),"")</f>
        <v/>
      </c>
      <c r="AZ41" t="str">
        <f t="array" ref="AZ41">IFERROR((SUMPRODUCT((economics!$AG$2:$AG$167=$B41)*(economics!$D$2:$D$167="process")*economics!$AI$2:$AI$167*(_xlfn.NORM.DIST(AZ$3,economics!$AK$2:$AK$167,economics!$AJ$2:$AJ$167,TRUE)-_xlfn.NORM.DIST(AZ$30,economics!$AK$2:$AK$167,economics!$AJ$2:$AJ$167,TRUE))*economics!$AM$2:$AM$167))/(SUMPRODUCT((economics!$AG$2:$AG$167=$B41)*(economics!$D$2:$D$167="process")*economics!$AI$2:$AI$167*(_xlfn.NORM.DIST(AZ$3,economics!$AK$2:$AK$167,economics!$AJ$2:$AJ$167,TRUE)-_xlfn.NORM.DIST(AZ$30,economics!$AK$2:$AK$167,economics!$AJ$2:$AJ$167,TRUE)))),"")</f>
        <v/>
      </c>
      <c r="BA41" t="str">
        <f t="array" ref="BA41">IFERROR((SUMPRODUCT((economics!$AG$2:$AG$167=$B41)*(economics!$D$2:$D$167="process")*economics!$AI$2:$AI$167*(_xlfn.NORM.DIST(BA$3,economics!$AK$2:$AK$167,economics!$AJ$2:$AJ$167,TRUE)-_xlfn.NORM.DIST(BA$30,economics!$AK$2:$AK$167,economics!$AJ$2:$AJ$167,TRUE))*economics!$AM$2:$AM$167))/(SUMPRODUCT((economics!$AG$2:$AG$167=$B41)*(economics!$D$2:$D$167="process")*economics!$AI$2:$AI$167*(_xlfn.NORM.DIST(BA$3,economics!$AK$2:$AK$167,economics!$AJ$2:$AJ$167,TRUE)-_xlfn.NORM.DIST(BA$30,economics!$AK$2:$AK$167,economics!$AJ$2:$AJ$167,TRUE)))),"")</f>
        <v/>
      </c>
      <c r="BB41" t="str">
        <f t="array" ref="BB41">IFERROR((SUMPRODUCT((economics!$AG$2:$AG$167=$B41)*(economics!$D$2:$D$167="process")*economics!$AI$2:$AI$167*(_xlfn.NORM.DIST(BB$3,economics!$AK$2:$AK$167,economics!$AJ$2:$AJ$167,TRUE)-_xlfn.NORM.DIST(BB$30,economics!$AK$2:$AK$167,economics!$AJ$2:$AJ$167,TRUE))*economics!$AM$2:$AM$167))/(SUMPRODUCT((economics!$AG$2:$AG$167=$B41)*(economics!$D$2:$D$167="process")*economics!$AI$2:$AI$167*(_xlfn.NORM.DIST(BB$3,economics!$AK$2:$AK$167,economics!$AJ$2:$AJ$167,TRUE)-_xlfn.NORM.DIST(BB$30,economics!$AK$2:$AK$167,economics!$AJ$2:$AJ$167,TRUE)))),"")</f>
        <v/>
      </c>
      <c r="BC41" t="str">
        <f t="array" ref="BC41">IFERROR((SUMPRODUCT((economics!$AG$2:$AG$167=$B41)*(economics!$D$2:$D$167="process")*economics!$AI$2:$AI$167*(_xlfn.NORM.DIST(BC$3,economics!$AK$2:$AK$167,economics!$AJ$2:$AJ$167,TRUE)-_xlfn.NORM.DIST(BC$30,economics!$AK$2:$AK$167,economics!$AJ$2:$AJ$167,TRUE))*economics!$AM$2:$AM$167))/(SUMPRODUCT((economics!$AG$2:$AG$167=$B41)*(economics!$D$2:$D$167="process")*economics!$AI$2:$AI$167*(_xlfn.NORM.DIST(BC$3,economics!$AK$2:$AK$167,economics!$AJ$2:$AJ$167,TRUE)-_xlfn.NORM.DIST(BC$30,economics!$AK$2:$AK$167,economics!$AJ$2:$AJ$167,TRUE)))),"")</f>
        <v/>
      </c>
      <c r="BD41" t="str">
        <f t="array" ref="BD41">IFERROR((SUMPRODUCT((economics!$AG$2:$AG$167=$B41)*(economics!$D$2:$D$167="process")*economics!$AI$2:$AI$167*(_xlfn.NORM.DIST(BD$3,economics!$AK$2:$AK$167,economics!$AJ$2:$AJ$167,TRUE)-_xlfn.NORM.DIST(BD$30,economics!$AK$2:$AK$167,economics!$AJ$2:$AJ$167,TRUE))*economics!$AM$2:$AM$167))/(SUMPRODUCT((economics!$AG$2:$AG$167=$B41)*(economics!$D$2:$D$167="process")*economics!$AI$2:$AI$167*(_xlfn.NORM.DIST(BD$3,economics!$AK$2:$AK$167,economics!$AJ$2:$AJ$167,TRUE)-_xlfn.NORM.DIST(BD$30,economics!$AK$2:$AK$167,economics!$AJ$2:$AJ$167,TRUE)))),"")</f>
        <v/>
      </c>
      <c r="BE41" t="str">
        <f t="array" ref="BE41">IFERROR((SUMPRODUCT((economics!$AG$2:$AG$167=$B41)*(economics!$D$2:$D$167="process")*economics!$AI$2:$AI$167*(_xlfn.NORM.DIST(BE$3,economics!$AK$2:$AK$167,economics!$AJ$2:$AJ$167,TRUE)-_xlfn.NORM.DIST(BE$30,economics!$AK$2:$AK$167,economics!$AJ$2:$AJ$167,TRUE))*economics!$AM$2:$AM$167))/(SUMPRODUCT((economics!$AG$2:$AG$167=$B41)*(economics!$D$2:$D$167="process")*economics!$AI$2:$AI$167*(_xlfn.NORM.DIST(BE$3,economics!$AK$2:$AK$167,economics!$AJ$2:$AJ$167,TRUE)-_xlfn.NORM.DIST(BE$30,economics!$AK$2:$AK$167,economics!$AJ$2:$AJ$167,TRUE)))),"")</f>
        <v/>
      </c>
      <c r="BF41" t="str">
        <f t="array" ref="BF41">IFERROR((SUMPRODUCT((economics!$AG$2:$AG$167=$B41)*(economics!$D$2:$D$167="process")*economics!$AI$2:$AI$167*(_xlfn.NORM.DIST(BF$3,economics!$AK$2:$AK$167,economics!$AJ$2:$AJ$167,TRUE)-_xlfn.NORM.DIST(BF$30,economics!$AK$2:$AK$167,economics!$AJ$2:$AJ$167,TRUE))*economics!$AM$2:$AM$167))/(SUMPRODUCT((economics!$AG$2:$AG$167=$B41)*(economics!$D$2:$D$167="process")*economics!$AI$2:$AI$167*(_xlfn.NORM.DIST(BF$3,economics!$AK$2:$AK$167,economics!$AJ$2:$AJ$167,TRUE)-_xlfn.NORM.DIST(BF$30,economics!$AK$2:$AK$167,economics!$AJ$2:$AJ$167,TRUE)))),"")</f>
        <v/>
      </c>
      <c r="BG41" t="str">
        <f t="array" ref="BG41">IFERROR((SUMPRODUCT((economics!$AG$2:$AG$167=$B41)*(economics!$D$2:$D$167="process")*economics!$AI$2:$AI$167*(_xlfn.NORM.DIST(BG$3,economics!$AK$2:$AK$167,economics!$AJ$2:$AJ$167,TRUE)-_xlfn.NORM.DIST(BG$30,economics!$AK$2:$AK$167,economics!$AJ$2:$AJ$167,TRUE))*economics!$AM$2:$AM$167))/(SUMPRODUCT((economics!$AG$2:$AG$167=$B41)*(economics!$D$2:$D$167="process")*economics!$AI$2:$AI$167*(_xlfn.NORM.DIST(BG$3,economics!$AK$2:$AK$167,economics!$AJ$2:$AJ$167,TRUE)-_xlfn.NORM.DIST(BG$30,economics!$AK$2:$AK$167,economics!$AJ$2:$AJ$167,TRUE)))),"")</f>
        <v/>
      </c>
      <c r="BH41" t="str">
        <f t="array" ref="BH41">IFERROR((SUMPRODUCT((economics!$AG$2:$AG$167=$B41)*(economics!$D$2:$D$167="process")*economics!$AI$2:$AI$167*(_xlfn.NORM.DIST(BH$3,economics!$AK$2:$AK$167,economics!$AJ$2:$AJ$167,TRUE)-_xlfn.NORM.DIST(BH$30,economics!$AK$2:$AK$167,economics!$AJ$2:$AJ$167,TRUE))*economics!$AM$2:$AM$167))/(SUMPRODUCT((economics!$AG$2:$AG$167=$B41)*(economics!$D$2:$D$167="process")*economics!$AI$2:$AI$167*(_xlfn.NORM.DIST(BH$3,economics!$AK$2:$AK$167,economics!$AJ$2:$AJ$167,TRUE)-_xlfn.NORM.DIST(BH$30,economics!$AK$2:$AK$167,economics!$AJ$2:$AJ$167,TRUE)))),"")</f>
        <v/>
      </c>
      <c r="BI41" t="str">
        <f t="array" ref="BI41">IFERROR((SUMPRODUCT((economics!$AG$2:$AG$167=$B41)*(economics!$D$2:$D$167="process")*economics!$AI$2:$AI$167*(_xlfn.NORM.DIST(BI$3,economics!$AK$2:$AK$167,economics!$AJ$2:$AJ$167,TRUE)-_xlfn.NORM.DIST(BI$30,economics!$AK$2:$AK$167,economics!$AJ$2:$AJ$167,TRUE))*economics!$AM$2:$AM$167))/(SUMPRODUCT((economics!$AG$2:$AG$167=$B41)*(economics!$D$2:$D$167="process")*economics!$AI$2:$AI$167*(_xlfn.NORM.DIST(BI$3,economics!$AK$2:$AK$167,economics!$AJ$2:$AJ$167,TRUE)-_xlfn.NORM.DIST(BI$30,economics!$AK$2:$AK$167,economics!$AJ$2:$AJ$167,TRUE)))),"")</f>
        <v/>
      </c>
      <c r="BJ41" t="str">
        <f t="array" ref="BJ41">IFERROR((SUMPRODUCT((economics!$AG$2:$AG$167=$B41)*(economics!$D$2:$D$167="process")*economics!$AI$2:$AI$167*(_xlfn.NORM.DIST(BJ$3,economics!$AK$2:$AK$167,economics!$AJ$2:$AJ$167,TRUE)-_xlfn.NORM.DIST(BJ$30,economics!$AK$2:$AK$167,economics!$AJ$2:$AJ$167,TRUE))*economics!$AM$2:$AM$167))/(SUMPRODUCT((economics!$AG$2:$AG$167=$B41)*(economics!$D$2:$D$167="process")*economics!$AI$2:$AI$167*(_xlfn.NORM.DIST(BJ$3,economics!$AK$2:$AK$167,economics!$AJ$2:$AJ$167,TRUE)-_xlfn.NORM.DIST(BJ$30,economics!$AK$2:$AK$167,economics!$AJ$2:$AJ$167,TRUE)))),"")</f>
        <v/>
      </c>
      <c r="BK41" t="str">
        <f t="array" ref="BK41">IFERROR((SUMPRODUCT((economics!$AG$2:$AG$167=$B41)*(economics!$D$2:$D$167="process")*economics!$AI$2:$AI$167*(_xlfn.NORM.DIST(BK$3,economics!$AK$2:$AK$167,economics!$AJ$2:$AJ$167,TRUE)-_xlfn.NORM.DIST(BK$30,economics!$AK$2:$AK$167,economics!$AJ$2:$AJ$167,TRUE))*economics!$AM$2:$AM$167))/(SUMPRODUCT((economics!$AG$2:$AG$167=$B41)*(economics!$D$2:$D$167="process")*economics!$AI$2:$AI$167*(_xlfn.NORM.DIST(BK$3,economics!$AK$2:$AK$167,economics!$AJ$2:$AJ$167,TRUE)-_xlfn.NORM.DIST(BK$30,economics!$AK$2:$AK$167,economics!$AJ$2:$AJ$167,TRUE)))),"")</f>
        <v/>
      </c>
      <c r="BL41" t="str">
        <f t="array" ref="BL41">IFERROR((SUMPRODUCT((economics!$AG$2:$AG$167=$B41)*(economics!$D$2:$D$167="process")*economics!$AI$2:$AI$167*(_xlfn.NORM.DIST(BL$3,economics!$AK$2:$AK$167,economics!$AJ$2:$AJ$167,TRUE)-_xlfn.NORM.DIST(BL$30,economics!$AK$2:$AK$167,economics!$AJ$2:$AJ$167,TRUE))*economics!$AM$2:$AM$167))/(SUMPRODUCT((economics!$AG$2:$AG$167=$B41)*(economics!$D$2:$D$167="process")*economics!$AI$2:$AI$167*(_xlfn.NORM.DIST(BL$3,economics!$AK$2:$AK$167,economics!$AJ$2:$AJ$167,TRUE)-_xlfn.NORM.DIST(BL$30,economics!$AK$2:$AK$167,economics!$AJ$2:$AJ$167,TRUE)))),"")</f>
        <v/>
      </c>
      <c r="BM41" t="str">
        <f t="array" ref="BM41">IFERROR((SUMPRODUCT((economics!$AG$2:$AG$167=$B41)*(economics!$D$2:$D$167="process")*economics!$AI$2:$AI$167*(_xlfn.NORM.DIST(BM$3,economics!$AK$2:$AK$167,economics!$AJ$2:$AJ$167,TRUE)-_xlfn.NORM.DIST(BM$30,economics!$AK$2:$AK$167,economics!$AJ$2:$AJ$167,TRUE))*economics!$AM$2:$AM$167))/(SUMPRODUCT((economics!$AG$2:$AG$167=$B41)*(economics!$D$2:$D$167="process")*economics!$AI$2:$AI$167*(_xlfn.NORM.DIST(BM$3,economics!$AK$2:$AK$167,economics!$AJ$2:$AJ$167,TRUE)-_xlfn.NORM.DIST(BM$30,economics!$AK$2:$AK$167,economics!$AJ$2:$AJ$167,TRUE)))),"")</f>
        <v/>
      </c>
      <c r="BN41" t="str">
        <f t="array" ref="BN41">IFERROR((SUMPRODUCT((economics!$AG$2:$AG$167=$B41)*(economics!$D$2:$D$167="process")*economics!$AI$2:$AI$167*(_xlfn.NORM.DIST(BN$3,economics!$AK$2:$AK$167,economics!$AJ$2:$AJ$167,TRUE)-_xlfn.NORM.DIST(BN$30,economics!$AK$2:$AK$167,economics!$AJ$2:$AJ$167,TRUE))*economics!$AM$2:$AM$167))/(SUMPRODUCT((economics!$AG$2:$AG$167=$B41)*(economics!$D$2:$D$167="process")*economics!$AI$2:$AI$167*(_xlfn.NORM.DIST(BN$3,economics!$AK$2:$AK$167,economics!$AJ$2:$AJ$167,TRUE)-_xlfn.NORM.DIST(BN$30,economics!$AK$2:$AK$167,economics!$AJ$2:$AJ$167,TRUE)))),"")</f>
        <v/>
      </c>
      <c r="BO41" t="str">
        <f t="array" ref="BO41">IFERROR((SUMPRODUCT((economics!$AG$2:$AG$167=$B41)*(economics!$D$2:$D$167="process")*economics!$AI$2:$AI$167*(_xlfn.NORM.DIST(BO$3,economics!$AK$2:$AK$167,economics!$AJ$2:$AJ$167,TRUE)-_xlfn.NORM.DIST(BO$30,economics!$AK$2:$AK$167,economics!$AJ$2:$AJ$167,TRUE))*economics!$AM$2:$AM$167))/(SUMPRODUCT((economics!$AG$2:$AG$167=$B41)*(economics!$D$2:$D$167="process")*economics!$AI$2:$AI$167*(_xlfn.NORM.DIST(BO$3,economics!$AK$2:$AK$167,economics!$AJ$2:$AJ$167,TRUE)-_xlfn.NORM.DIST(BO$30,economics!$AK$2:$AK$167,economics!$AJ$2:$AJ$167,TRUE)))),"")</f>
        <v/>
      </c>
      <c r="BP41" t="str">
        <f t="array" ref="BP41">IFERROR((SUMPRODUCT((economics!$AG$2:$AG$167=$B41)*(economics!$D$2:$D$167="process")*economics!$AI$2:$AI$167*(_xlfn.NORM.DIST(BP$3,economics!$AK$2:$AK$167,economics!$AJ$2:$AJ$167,TRUE)-_xlfn.NORM.DIST(BP$30,economics!$AK$2:$AK$167,economics!$AJ$2:$AJ$167,TRUE))*economics!$AM$2:$AM$167))/(SUMPRODUCT((economics!$AG$2:$AG$167=$B41)*(economics!$D$2:$D$167="process")*economics!$AI$2:$AI$167*(_xlfn.NORM.DIST(BP$3,economics!$AK$2:$AK$167,economics!$AJ$2:$AJ$167,TRUE)-_xlfn.NORM.DIST(BP$30,economics!$AK$2:$AK$167,economics!$AJ$2:$AJ$167,TRUE)))),"")</f>
        <v/>
      </c>
      <c r="BQ41" t="str">
        <f t="array" ref="BQ41">IFERROR((SUMPRODUCT((economics!$AG$2:$AG$167=$B41)*(economics!$D$2:$D$167="process")*economics!$AI$2:$AI$167*(_xlfn.NORM.DIST(BQ$3,economics!$AK$2:$AK$167,economics!$AJ$2:$AJ$167,TRUE)-_xlfn.NORM.DIST(BQ$30,economics!$AK$2:$AK$167,economics!$AJ$2:$AJ$167,TRUE))*economics!$AM$2:$AM$167))/(SUMPRODUCT((economics!$AG$2:$AG$167=$B41)*(economics!$D$2:$D$167="process")*economics!$AI$2:$AI$167*(_xlfn.NORM.DIST(BQ$3,economics!$AK$2:$AK$167,economics!$AJ$2:$AJ$167,TRUE)-_xlfn.NORM.DIST(BQ$30,economics!$AK$2:$AK$167,economics!$AJ$2:$AJ$167,TRUE)))),"")</f>
        <v/>
      </c>
      <c r="BR41" t="str">
        <f t="array" ref="BR41">IFERROR((SUMPRODUCT((economics!$AG$2:$AG$167=$B41)*(economics!$D$2:$D$167="process")*economics!$AI$2:$AI$167*(_xlfn.NORM.DIST(BR$3,economics!$AK$2:$AK$167,economics!$AJ$2:$AJ$167,TRUE)-_xlfn.NORM.DIST(BR$30,economics!$AK$2:$AK$167,economics!$AJ$2:$AJ$167,TRUE))*economics!$AM$2:$AM$167))/(SUMPRODUCT((economics!$AG$2:$AG$167=$B41)*(economics!$D$2:$D$167="process")*economics!$AI$2:$AI$167*(_xlfn.NORM.DIST(BR$3,economics!$AK$2:$AK$167,economics!$AJ$2:$AJ$167,TRUE)-_xlfn.NORM.DIST(BR$30,economics!$AK$2:$AK$167,economics!$AJ$2:$AJ$167,TRUE)))),"")</f>
        <v/>
      </c>
      <c r="BS41" t="str">
        <f t="array" ref="BS41">IFERROR((SUMPRODUCT((economics!$AG$2:$AG$167=$B41)*(economics!$D$2:$D$167="process")*economics!$AI$2:$AI$167*(_xlfn.NORM.DIST(BS$3,economics!$AK$2:$AK$167,economics!$AJ$2:$AJ$167,TRUE)-_xlfn.NORM.DIST(BS$30,economics!$AK$2:$AK$167,economics!$AJ$2:$AJ$167,TRUE))*economics!$AM$2:$AM$167))/(SUMPRODUCT((economics!$AG$2:$AG$167=$B41)*(economics!$D$2:$D$167="process")*economics!$AI$2:$AI$167*(_xlfn.NORM.DIST(BS$3,economics!$AK$2:$AK$167,economics!$AJ$2:$AJ$167,TRUE)-_xlfn.NORM.DIST(BS$30,economics!$AK$2:$AK$167,economics!$AJ$2:$AJ$167,TRUE)))),"")</f>
        <v/>
      </c>
      <c r="BT41" t="str">
        <f t="array" ref="BT41">IFERROR((SUMPRODUCT((economics!$AG$2:$AG$167=$B41)*(economics!$D$2:$D$167="process")*economics!$AI$2:$AI$167*(_xlfn.NORM.DIST(BT$3,economics!$AK$2:$AK$167,economics!$AJ$2:$AJ$167,TRUE)-_xlfn.NORM.DIST(BT$30,economics!$AK$2:$AK$167,economics!$AJ$2:$AJ$167,TRUE))*economics!$AM$2:$AM$167))/(SUMPRODUCT((economics!$AG$2:$AG$167=$B41)*(economics!$D$2:$D$167="process")*economics!$AI$2:$AI$167*(_xlfn.NORM.DIST(BT$3,economics!$AK$2:$AK$167,economics!$AJ$2:$AJ$167,TRUE)-_xlfn.NORM.DIST(BT$30,economics!$AK$2:$AK$167,economics!$AJ$2:$AJ$167,TRUE)))),"")</f>
        <v/>
      </c>
      <c r="BU41" t="str">
        <f t="array" ref="BU41">IFERROR((SUMPRODUCT((economics!$AG$2:$AG$167=$B41)*(economics!$D$2:$D$167="process")*economics!$AI$2:$AI$167*(_xlfn.NORM.DIST(BU$3,economics!$AK$2:$AK$167,economics!$AJ$2:$AJ$167,TRUE)-_xlfn.NORM.DIST(BU$30,economics!$AK$2:$AK$167,economics!$AJ$2:$AJ$167,TRUE))*economics!$AM$2:$AM$167))/(SUMPRODUCT((economics!$AG$2:$AG$167=$B41)*(economics!$D$2:$D$167="process")*economics!$AI$2:$AI$167*(_xlfn.NORM.DIST(BU$3,economics!$AK$2:$AK$167,economics!$AJ$2:$AJ$167,TRUE)-_xlfn.NORM.DIST(BU$30,economics!$AK$2:$AK$167,economics!$AJ$2:$AJ$167,TRUE)))),"")</f>
        <v/>
      </c>
      <c r="BV41" t="str">
        <f t="array" ref="BV41">IFERROR((SUMPRODUCT((economics!$AG$2:$AG$167=$B41)*(economics!$D$2:$D$167="process")*economics!$AI$2:$AI$167*(_xlfn.NORM.DIST(BV$3,economics!$AK$2:$AK$167,economics!$AJ$2:$AJ$167,TRUE)-_xlfn.NORM.DIST(BV$30,economics!$AK$2:$AK$167,economics!$AJ$2:$AJ$167,TRUE))*economics!$AM$2:$AM$167))/(SUMPRODUCT((economics!$AG$2:$AG$167=$B41)*(economics!$D$2:$D$167="process")*economics!$AI$2:$AI$167*(_xlfn.NORM.DIST(BV$3,economics!$AK$2:$AK$167,economics!$AJ$2:$AJ$167,TRUE)-_xlfn.NORM.DIST(BV$30,economics!$AK$2:$AK$167,economics!$AJ$2:$AJ$167,TRUE)))),"")</f>
        <v/>
      </c>
      <c r="BW41" t="str">
        <f t="array" ref="BW41">IFERROR((SUMPRODUCT((economics!$AG$2:$AG$167=$B41)*(economics!$D$2:$D$167="process")*economics!$AI$2:$AI$167*(_xlfn.NORM.DIST(BW$3,economics!$AK$2:$AK$167,economics!$AJ$2:$AJ$167,TRUE)-_xlfn.NORM.DIST(BW$30,economics!$AK$2:$AK$167,economics!$AJ$2:$AJ$167,TRUE))*economics!$AM$2:$AM$167))/(SUMPRODUCT((economics!$AG$2:$AG$167=$B41)*(economics!$D$2:$D$167="process")*economics!$AI$2:$AI$167*(_xlfn.NORM.DIST(BW$3,economics!$AK$2:$AK$167,economics!$AJ$2:$AJ$167,TRUE)-_xlfn.NORM.DIST(BW$30,economics!$AK$2:$AK$167,economics!$AJ$2:$AJ$167,TRUE)))),"")</f>
        <v/>
      </c>
      <c r="BX41" t="str">
        <f t="array" ref="BX41">IFERROR((SUMPRODUCT((economics!$AG$2:$AG$167=$B41)*(economics!$D$2:$D$167="process")*economics!$AI$2:$AI$167*(_xlfn.NORM.DIST(BX$3,economics!$AK$2:$AK$167,economics!$AJ$2:$AJ$167,TRUE)-_xlfn.NORM.DIST(BX$30,economics!$AK$2:$AK$167,economics!$AJ$2:$AJ$167,TRUE))*economics!$AM$2:$AM$167))/(SUMPRODUCT((economics!$AG$2:$AG$167=$B41)*(economics!$D$2:$D$167="process")*economics!$AI$2:$AI$167*(_xlfn.NORM.DIST(BX$3,economics!$AK$2:$AK$167,economics!$AJ$2:$AJ$167,TRUE)-_xlfn.NORM.DIST(BX$30,economics!$AK$2:$AK$167,economics!$AJ$2:$AJ$167,TRUE)))),"")</f>
        <v/>
      </c>
      <c r="BY41" t="str">
        <f t="array" ref="BY41">IFERROR((SUMPRODUCT((economics!$AG$2:$AG$167=$B41)*(economics!$D$2:$D$167="process")*economics!$AI$2:$AI$167*(_xlfn.NORM.DIST(BY$3,economics!$AK$2:$AK$167,economics!$AJ$2:$AJ$167,TRUE)-_xlfn.NORM.DIST(BY$30,economics!$AK$2:$AK$167,economics!$AJ$2:$AJ$167,TRUE))*economics!$AM$2:$AM$167))/(SUMPRODUCT((economics!$AG$2:$AG$167=$B41)*(economics!$D$2:$D$167="process")*economics!$AI$2:$AI$167*(_xlfn.NORM.DIST(BY$3,economics!$AK$2:$AK$167,economics!$AJ$2:$AJ$167,TRUE)-_xlfn.NORM.DIST(BY$30,economics!$AK$2:$AK$167,economics!$AJ$2:$AJ$167,TRUE)))),"")</f>
        <v/>
      </c>
      <c r="BZ41" t="str">
        <f t="array" ref="BZ41">IFERROR((SUMPRODUCT((economics!$AG$2:$AG$167=$B41)*(economics!$D$2:$D$167="process")*economics!$AI$2:$AI$167*(_xlfn.NORM.DIST(BZ$3,economics!$AK$2:$AK$167,economics!$AJ$2:$AJ$167,TRUE)-_xlfn.NORM.DIST(BZ$30,economics!$AK$2:$AK$167,economics!$AJ$2:$AJ$167,TRUE))*economics!$AM$2:$AM$167))/(SUMPRODUCT((economics!$AG$2:$AG$167=$B41)*(economics!$D$2:$D$167="process")*economics!$AI$2:$AI$167*(_xlfn.NORM.DIST(BZ$3,economics!$AK$2:$AK$167,economics!$AJ$2:$AJ$167,TRUE)-_xlfn.NORM.DIST(BZ$30,economics!$AK$2:$AK$167,economics!$AJ$2:$AJ$167,TRUE)))),"")</f>
        <v/>
      </c>
      <c r="CA41" t="str">
        <f t="array" ref="CA41">IFERROR((SUMPRODUCT((economics!$AG$2:$AG$167=$B41)*(economics!$D$2:$D$167="process")*economics!$AI$2:$AI$167*(_xlfn.NORM.DIST(CA$3,economics!$AK$2:$AK$167,economics!$AJ$2:$AJ$167,TRUE)-_xlfn.NORM.DIST(CA$30,economics!$AK$2:$AK$167,economics!$AJ$2:$AJ$167,TRUE))*economics!$AM$2:$AM$167))/(SUMPRODUCT((economics!$AG$2:$AG$167=$B41)*(economics!$D$2:$D$167="process")*economics!$AI$2:$AI$167*(_xlfn.NORM.DIST(CA$3,economics!$AK$2:$AK$167,economics!$AJ$2:$AJ$167,TRUE)-_xlfn.NORM.DIST(CA$30,economics!$AK$2:$AK$167,economics!$AJ$2:$AJ$167,TRUE)))),"")</f>
        <v/>
      </c>
      <c r="CB41" t="str">
        <f t="array" ref="CB41">IFERROR((SUMPRODUCT((economics!$AG$2:$AG$167=$B41)*(economics!$D$2:$D$167="process")*economics!$AI$2:$AI$167*(_xlfn.NORM.DIST(CB$3,economics!$AK$2:$AK$167,economics!$AJ$2:$AJ$167,TRUE)-_xlfn.NORM.DIST(CB$30,economics!$AK$2:$AK$167,economics!$AJ$2:$AJ$167,TRUE))*economics!$AM$2:$AM$167))/(SUMPRODUCT((economics!$AG$2:$AG$167=$B41)*(economics!$D$2:$D$167="process")*economics!$AI$2:$AI$167*(_xlfn.NORM.DIST(CB$3,economics!$AK$2:$AK$167,economics!$AJ$2:$AJ$167,TRUE)-_xlfn.NORM.DIST(CB$30,economics!$AK$2:$AK$167,economics!$AJ$2:$AJ$167,TRUE)))),"")</f>
        <v/>
      </c>
      <c r="CC41" t="str">
        <f t="array" ref="CC41">IFERROR((SUMPRODUCT((economics!$AG$2:$AG$167=$B41)*(economics!$D$2:$D$167="process")*economics!$AI$2:$AI$167*(_xlfn.NORM.DIST(CC$3,economics!$AK$2:$AK$167,economics!$AJ$2:$AJ$167,TRUE)-_xlfn.NORM.DIST(CC$30,economics!$AK$2:$AK$167,economics!$AJ$2:$AJ$167,TRUE))*economics!$AM$2:$AM$167))/(SUMPRODUCT((economics!$AG$2:$AG$167=$B41)*(economics!$D$2:$D$167="process")*economics!$AI$2:$AI$167*(_xlfn.NORM.DIST(CC$3,economics!$AK$2:$AK$167,economics!$AJ$2:$AJ$167,TRUE)-_xlfn.NORM.DIST(CC$30,economics!$AK$2:$AK$167,economics!$AJ$2:$AJ$167,TRUE)))),"")</f>
        <v/>
      </c>
      <c r="CD41" t="str">
        <f t="array" ref="CD41">IFERROR((SUMPRODUCT((economics!$AG$2:$AG$167=$B41)*(economics!$D$2:$D$167="process")*economics!$AI$2:$AI$167*(_xlfn.NORM.DIST(CD$3,economics!$AK$2:$AK$167,economics!$AJ$2:$AJ$167,TRUE)-_xlfn.NORM.DIST(CD$30,economics!$AK$2:$AK$167,economics!$AJ$2:$AJ$167,TRUE))*economics!$AM$2:$AM$167))/(SUMPRODUCT((economics!$AG$2:$AG$167=$B41)*(economics!$D$2:$D$167="process")*economics!$AI$2:$AI$167*(_xlfn.NORM.DIST(CD$3,economics!$AK$2:$AK$167,economics!$AJ$2:$AJ$167,TRUE)-_xlfn.NORM.DIST(CD$30,economics!$AK$2:$AK$167,economics!$AJ$2:$AJ$167,TRUE)))),"")</f>
        <v/>
      </c>
      <c r="CE41" t="str">
        <f t="array" ref="CE41">IFERROR((SUMPRODUCT((economics!$AG$2:$AG$167=$B41)*(economics!$D$2:$D$167="process")*economics!$AI$2:$AI$167*(_xlfn.NORM.DIST(CE$3,economics!$AK$2:$AK$167,economics!$AJ$2:$AJ$167,TRUE)-_xlfn.NORM.DIST(CE$30,economics!$AK$2:$AK$167,economics!$AJ$2:$AJ$167,TRUE))*economics!$AM$2:$AM$167))/(SUMPRODUCT((economics!$AG$2:$AG$167=$B41)*(economics!$D$2:$D$167="process")*economics!$AI$2:$AI$167*(_xlfn.NORM.DIST(CE$3,economics!$AK$2:$AK$167,economics!$AJ$2:$AJ$167,TRUE)-_xlfn.NORM.DIST(CE$30,economics!$AK$2:$AK$167,economics!$AJ$2:$AJ$167,TRUE)))),"")</f>
        <v/>
      </c>
      <c r="CF41" t="str">
        <f t="array" ref="CF41">IFERROR((SUMPRODUCT((economics!$AG$2:$AG$167=$B41)*(economics!$D$2:$D$167="process")*economics!$AI$2:$AI$167*(_xlfn.NORM.DIST(CF$3,economics!$AK$2:$AK$167,economics!$AJ$2:$AJ$167,TRUE)-_xlfn.NORM.DIST(CF$30,economics!$AK$2:$AK$167,economics!$AJ$2:$AJ$167,TRUE))*economics!$AM$2:$AM$167))/(SUMPRODUCT((economics!$AG$2:$AG$167=$B41)*(economics!$D$2:$D$167="process")*economics!$AI$2:$AI$167*(_xlfn.NORM.DIST(CF$3,economics!$AK$2:$AK$167,economics!$AJ$2:$AJ$167,TRUE)-_xlfn.NORM.DIST(CF$30,economics!$AK$2:$AK$167,economics!$AJ$2:$AJ$167,TRUE)))),"")</f>
        <v/>
      </c>
      <c r="CG41" t="str">
        <f t="array" ref="CG41">IFERROR((SUMPRODUCT((economics!$AG$2:$AG$167=$B41)*(economics!$D$2:$D$167="process")*economics!$AI$2:$AI$167*(_xlfn.NORM.DIST(CG$3,economics!$AK$2:$AK$167,economics!$AJ$2:$AJ$167,TRUE)-_xlfn.NORM.DIST(CG$30,economics!$AK$2:$AK$167,economics!$AJ$2:$AJ$167,TRUE))*economics!$AM$2:$AM$167))/(SUMPRODUCT((economics!$AG$2:$AG$167=$B41)*(economics!$D$2:$D$167="process")*economics!$AI$2:$AI$167*(_xlfn.NORM.DIST(CG$3,economics!$AK$2:$AK$167,economics!$AJ$2:$AJ$167,TRUE)-_xlfn.NORM.DIST(CG$30,economics!$AK$2:$AK$167,economics!$AJ$2:$AJ$167,TRUE)))),"")</f>
        <v/>
      </c>
      <c r="CH41" t="str">
        <f t="array" ref="CH41">IFERROR((SUMPRODUCT((economics!$AG$2:$AG$167=$B41)*(economics!$D$2:$D$167="process")*economics!$AI$2:$AI$167*(_xlfn.NORM.DIST(CH$3,economics!$AK$2:$AK$167,economics!$AJ$2:$AJ$167,TRUE)-_xlfn.NORM.DIST(CH$30,economics!$AK$2:$AK$167,economics!$AJ$2:$AJ$167,TRUE))*economics!$AM$2:$AM$167))/(SUMPRODUCT((economics!$AG$2:$AG$167=$B41)*(economics!$D$2:$D$167="process")*economics!$AI$2:$AI$167*(_xlfn.NORM.DIST(CH$3,economics!$AK$2:$AK$167,economics!$AJ$2:$AJ$167,TRUE)-_xlfn.NORM.DIST(CH$30,economics!$AK$2:$AK$167,economics!$AJ$2:$AJ$167,TRUE)))),"")</f>
        <v/>
      </c>
    </row>
    <row r="42" spans="1:86" x14ac:dyDescent="0.35">
      <c r="A42" t="str">
        <f t="shared" si="0"/>
        <v>chemicals 20</v>
      </c>
      <c r="B42">
        <f t="shared" si="0"/>
        <v>20</v>
      </c>
      <c r="E42">
        <f t="array" ref="E42">IFERROR((SUMPRODUCT((economics!$AG$2:$AG$167=$B42)*(economics!$D$2:$D$167="process")*economics!$AI$2:$AI$167*(_xlfn.NORM.DIST(E$3,economics!$AK$2:$AK$167,economics!$AJ$2:$AJ$167,TRUE)-_xlfn.NORM.DIST(E$30,economics!$AK$2:$AK$167,economics!$AJ$2:$AJ$167,TRUE))*economics!$AM$2:$AM$167))/(SUMPRODUCT((economics!$AG$2:$AG$167=$B42)*(economics!$D$2:$D$167="process")*economics!$AI$2:$AI$167*(_xlfn.NORM.DIST(E$3,economics!$AK$2:$AK$167,economics!$AJ$2:$AJ$167,TRUE)-_xlfn.NORM.DIST(E$30,economics!$AK$2:$AK$167,economics!$AJ$2:$AJ$167,TRUE)))),"")</f>
        <v>20.89368000090014</v>
      </c>
      <c r="F42">
        <f t="array" ref="F42">IFERROR((SUMPRODUCT((economics!$AG$2:$AG$167=$B42)*(economics!$D$2:$D$167="process")*economics!$AI$2:$AI$167*(_xlfn.NORM.DIST(F$3,economics!$AK$2:$AK$167,economics!$AJ$2:$AJ$167,TRUE)-_xlfn.NORM.DIST(F$30,economics!$AK$2:$AK$167,economics!$AJ$2:$AJ$167,TRUE))*economics!$AM$2:$AM$167))/(SUMPRODUCT((economics!$AG$2:$AG$167=$B42)*(economics!$D$2:$D$167="process")*economics!$AI$2:$AI$167*(_xlfn.NORM.DIST(F$3,economics!$AK$2:$AK$167,economics!$AJ$2:$AJ$167,TRUE)-_xlfn.NORM.DIST(F$30,economics!$AK$2:$AK$167,economics!$AJ$2:$AJ$167,TRUE)))),"")</f>
        <v>20.825405526792423</v>
      </c>
      <c r="G42">
        <f t="array" ref="G42">IFERROR((SUMPRODUCT((economics!$AG$2:$AG$167=$B42)*(economics!$D$2:$D$167="process")*economics!$AI$2:$AI$167*(_xlfn.NORM.DIST(G$3,economics!$AK$2:$AK$167,economics!$AJ$2:$AJ$167,TRUE)-_xlfn.NORM.DIST(G$30,economics!$AK$2:$AK$167,economics!$AJ$2:$AJ$167,TRUE))*economics!$AM$2:$AM$167))/(SUMPRODUCT((economics!$AG$2:$AG$167=$B42)*(economics!$D$2:$D$167="process")*economics!$AI$2:$AI$167*(_xlfn.NORM.DIST(G$3,economics!$AK$2:$AK$167,economics!$AJ$2:$AJ$167,TRUE)-_xlfn.NORM.DIST(G$30,economics!$AK$2:$AK$167,economics!$AJ$2:$AJ$167,TRUE)))),"")</f>
        <v>20.79266673242897</v>
      </c>
      <c r="H42">
        <f t="array" ref="H42">IFERROR((SUMPRODUCT((economics!$AG$2:$AG$167=$B42)*(economics!$D$2:$D$167="process")*economics!$AI$2:$AI$167*(_xlfn.NORM.DIST(H$3,economics!$AK$2:$AK$167,economics!$AJ$2:$AJ$167,TRUE)-_xlfn.NORM.DIST(H$30,economics!$AK$2:$AK$167,economics!$AJ$2:$AJ$167,TRUE))*economics!$AM$2:$AM$167))/(SUMPRODUCT((economics!$AG$2:$AG$167=$B42)*(economics!$D$2:$D$167="process")*economics!$AI$2:$AI$167*(_xlfn.NORM.DIST(H$3,economics!$AK$2:$AK$167,economics!$AJ$2:$AJ$167,TRUE)-_xlfn.NORM.DIST(H$30,economics!$AK$2:$AK$167,economics!$AJ$2:$AJ$167,TRUE)))),"")</f>
        <v>20.768865968428283</v>
      </c>
      <c r="I42">
        <f t="array" ref="I42">IFERROR((SUMPRODUCT((economics!$AG$2:$AG$167=$B42)*(economics!$D$2:$D$167="process")*economics!$AI$2:$AI$167*(_xlfn.NORM.DIST(I$3,economics!$AK$2:$AK$167,economics!$AJ$2:$AJ$167,TRUE)-_xlfn.NORM.DIST(I$30,economics!$AK$2:$AK$167,economics!$AJ$2:$AJ$167,TRUE))*economics!$AM$2:$AM$167))/(SUMPRODUCT((economics!$AG$2:$AG$167=$B42)*(economics!$D$2:$D$167="process")*economics!$AI$2:$AI$167*(_xlfn.NORM.DIST(I$3,economics!$AK$2:$AK$167,economics!$AJ$2:$AJ$167,TRUE)-_xlfn.NORM.DIST(I$30,economics!$AK$2:$AK$167,economics!$AJ$2:$AJ$167,TRUE)))),"")</f>
        <v>20.753074601538902</v>
      </c>
      <c r="J42">
        <f t="array" ref="J42">IFERROR((SUMPRODUCT((economics!$AG$2:$AG$167=$B42)*(economics!$D$2:$D$167="process")*economics!$AI$2:$AI$167*(_xlfn.NORM.DIST(J$3,economics!$AK$2:$AK$167,economics!$AJ$2:$AJ$167,TRUE)-_xlfn.NORM.DIST(J$30,economics!$AK$2:$AK$167,economics!$AJ$2:$AJ$167,TRUE))*economics!$AM$2:$AM$167))/(SUMPRODUCT((economics!$AG$2:$AG$167=$B42)*(economics!$D$2:$D$167="process")*economics!$AI$2:$AI$167*(_xlfn.NORM.DIST(J$3,economics!$AK$2:$AK$167,economics!$AJ$2:$AJ$167,TRUE)-_xlfn.NORM.DIST(J$30,economics!$AK$2:$AK$167,economics!$AJ$2:$AJ$167,TRUE)))),"")</f>
        <v>20.74469946476928</v>
      </c>
      <c r="K42">
        <f t="array" ref="K42">IFERROR((SUMPRODUCT((economics!$AG$2:$AG$167=$B42)*(economics!$D$2:$D$167="process")*economics!$AI$2:$AI$167*(_xlfn.NORM.DIST(K$3,economics!$AK$2:$AK$167,economics!$AJ$2:$AJ$167,TRUE)-_xlfn.NORM.DIST(K$30,economics!$AK$2:$AK$167,economics!$AJ$2:$AJ$167,TRUE))*economics!$AM$2:$AM$167))/(SUMPRODUCT((economics!$AG$2:$AG$167=$B42)*(economics!$D$2:$D$167="process")*economics!$AI$2:$AI$167*(_xlfn.NORM.DIST(K$3,economics!$AK$2:$AK$167,economics!$AJ$2:$AJ$167,TRUE)-_xlfn.NORM.DIST(K$30,economics!$AK$2:$AK$167,economics!$AJ$2:$AJ$167,TRUE)))),"")</f>
        <v>20.74340703603826</v>
      </c>
      <c r="L42">
        <f t="array" ref="L42">IFERROR((SUMPRODUCT((economics!$AG$2:$AG$167=$B42)*(economics!$D$2:$D$167="process")*economics!$AI$2:$AI$167*(_xlfn.NORM.DIST(L$3,economics!$AK$2:$AK$167,economics!$AJ$2:$AJ$167,TRUE)-_xlfn.NORM.DIST(L$30,economics!$AK$2:$AK$167,economics!$AJ$2:$AJ$167,TRUE))*economics!$AM$2:$AM$167))/(SUMPRODUCT((economics!$AG$2:$AG$167=$B42)*(economics!$D$2:$D$167="process")*economics!$AI$2:$AI$167*(_xlfn.NORM.DIST(L$3,economics!$AK$2:$AK$167,economics!$AJ$2:$AJ$167,TRUE)-_xlfn.NORM.DIST(L$30,economics!$AK$2:$AK$167,economics!$AJ$2:$AJ$167,TRUE)))),"")</f>
        <v>20.749079312254725</v>
      </c>
      <c r="M42">
        <f t="array" ref="M42">IFERROR((SUMPRODUCT((economics!$AG$2:$AG$167=$B42)*(economics!$D$2:$D$167="process")*economics!$AI$2:$AI$167*(_xlfn.NORM.DIST(M$3,economics!$AK$2:$AK$167,economics!$AJ$2:$AJ$167,TRUE)-_xlfn.NORM.DIST(M$30,economics!$AK$2:$AK$167,economics!$AJ$2:$AJ$167,TRUE))*economics!$AM$2:$AM$167))/(SUMPRODUCT((economics!$AG$2:$AG$167=$B42)*(economics!$D$2:$D$167="process")*economics!$AI$2:$AI$167*(_xlfn.NORM.DIST(M$3,economics!$AK$2:$AK$167,economics!$AJ$2:$AJ$167,TRUE)-_xlfn.NORM.DIST(M$30,economics!$AK$2:$AK$167,economics!$AJ$2:$AJ$167,TRUE)))),"")</f>
        <v>20.761789191165004</v>
      </c>
      <c r="N42">
        <f t="array" ref="N42">IFERROR((SUMPRODUCT((economics!$AG$2:$AG$167=$B42)*(economics!$D$2:$D$167="process")*economics!$AI$2:$AI$167*(_xlfn.NORM.DIST(N$3,economics!$AK$2:$AK$167,economics!$AJ$2:$AJ$167,TRUE)-_xlfn.NORM.DIST(N$30,economics!$AK$2:$AK$167,economics!$AJ$2:$AJ$167,TRUE))*economics!$AM$2:$AM$167))/(SUMPRODUCT((economics!$AG$2:$AG$167=$B42)*(economics!$D$2:$D$167="process")*economics!$AI$2:$AI$167*(_xlfn.NORM.DIST(N$3,economics!$AK$2:$AK$167,economics!$AJ$2:$AJ$167,TRUE)-_xlfn.NORM.DIST(N$30,economics!$AK$2:$AK$167,economics!$AJ$2:$AJ$167,TRUE)))),"")</f>
        <v>20.781788476143713</v>
      </c>
      <c r="O42">
        <f t="array" ref="O42">IFERROR((SUMPRODUCT((economics!$AG$2:$AG$167=$B42)*(economics!$D$2:$D$167="process")*economics!$AI$2:$AI$167*(_xlfn.NORM.DIST(O$3,economics!$AK$2:$AK$167,economics!$AJ$2:$AJ$167,TRUE)-_xlfn.NORM.DIST(O$30,economics!$AK$2:$AK$167,economics!$AJ$2:$AJ$167,TRUE))*economics!$AM$2:$AM$167))/(SUMPRODUCT((economics!$AG$2:$AG$167=$B42)*(economics!$D$2:$D$167="process")*economics!$AI$2:$AI$167*(_xlfn.NORM.DIST(O$3,economics!$AK$2:$AK$167,economics!$AJ$2:$AJ$167,TRUE)-_xlfn.NORM.DIST(O$30,economics!$AK$2:$AK$167,economics!$AJ$2:$AJ$167,TRUE)))),"")</f>
        <v>20.809505687844851</v>
      </c>
      <c r="P42">
        <f t="array" ref="P42">IFERROR((SUMPRODUCT((economics!$AG$2:$AG$167=$B42)*(economics!$D$2:$D$167="process")*economics!$AI$2:$AI$167*(_xlfn.NORM.DIST(P$3,economics!$AK$2:$AK$167,economics!$AJ$2:$AJ$167,TRUE)-_xlfn.NORM.DIST(P$30,economics!$AK$2:$AK$167,economics!$AJ$2:$AJ$167,TRUE))*economics!$AM$2:$AM$167))/(SUMPRODUCT((economics!$AG$2:$AG$167=$B42)*(economics!$D$2:$D$167="process")*economics!$AI$2:$AI$167*(_xlfn.NORM.DIST(P$3,economics!$AK$2:$AK$167,economics!$AJ$2:$AJ$167,TRUE)-_xlfn.NORM.DIST(P$30,economics!$AK$2:$AK$167,economics!$AJ$2:$AJ$167,TRUE)))),"")</f>
        <v>20.845554403910111</v>
      </c>
      <c r="Q42">
        <f t="array" ref="Q42">IFERROR((SUMPRODUCT((economics!$AG$2:$AG$167=$B42)*(economics!$D$2:$D$167="process")*economics!$AI$2:$AI$167*(_xlfn.NORM.DIST(Q$3,economics!$AK$2:$AK$167,economics!$AJ$2:$AJ$167,TRUE)-_xlfn.NORM.DIST(Q$30,economics!$AK$2:$AK$167,economics!$AJ$2:$AJ$167,TRUE))*economics!$AM$2:$AM$167))/(SUMPRODUCT((economics!$AG$2:$AG$167=$B42)*(economics!$D$2:$D$167="process")*economics!$AI$2:$AI$167*(_xlfn.NORM.DIST(Q$3,economics!$AK$2:$AK$167,economics!$AJ$2:$AJ$167,TRUE)-_xlfn.NORM.DIST(Q$30,economics!$AK$2:$AK$167,economics!$AJ$2:$AJ$167,TRUE)))),"")</f>
        <v>20.890756424563289</v>
      </c>
      <c r="R42">
        <f t="array" ref="R42">IFERROR((SUMPRODUCT((economics!$AG$2:$AG$167=$B42)*(economics!$D$2:$D$167="process")*economics!$AI$2:$AI$167*(_xlfn.NORM.DIST(R$3,economics!$AK$2:$AK$167,economics!$AJ$2:$AJ$167,TRUE)-_xlfn.NORM.DIST(R$30,economics!$AK$2:$AK$167,economics!$AJ$2:$AJ$167,TRUE))*economics!$AM$2:$AM$167))/(SUMPRODUCT((economics!$AG$2:$AG$167=$B42)*(economics!$D$2:$D$167="process")*economics!$AI$2:$AI$167*(_xlfn.NORM.DIST(R$3,economics!$AK$2:$AK$167,economics!$AJ$2:$AJ$167,TRUE)-_xlfn.NORM.DIST(R$30,economics!$AK$2:$AK$167,economics!$AJ$2:$AJ$167,TRUE)))),"")</f>
        <v>20.94618668748377</v>
      </c>
      <c r="S42">
        <f t="array" ref="S42">IFERROR((SUMPRODUCT((economics!$AG$2:$AG$167=$B42)*(economics!$D$2:$D$167="process")*economics!$AI$2:$AI$167*(_xlfn.NORM.DIST(S$3,economics!$AK$2:$AK$167,economics!$AJ$2:$AJ$167,TRUE)-_xlfn.NORM.DIST(S$30,economics!$AK$2:$AK$167,economics!$AJ$2:$AJ$167,TRUE))*economics!$AM$2:$AM$167))/(SUMPRODUCT((economics!$AG$2:$AG$167=$B42)*(economics!$D$2:$D$167="process")*economics!$AI$2:$AI$167*(_xlfn.NORM.DIST(S$3,economics!$AK$2:$AK$167,economics!$AJ$2:$AJ$167,TRUE)-_xlfn.NORM.DIST(S$30,economics!$AK$2:$AK$167,economics!$AJ$2:$AJ$167,TRUE)))),"")</f>
        <v>21.01324225833531</v>
      </c>
      <c r="T42">
        <f t="array" ref="T42">IFERROR((SUMPRODUCT((economics!$AG$2:$AG$167=$B42)*(economics!$D$2:$D$167="process")*economics!$AI$2:$AI$167*(_xlfn.NORM.DIST(T$3,economics!$AK$2:$AK$167,economics!$AJ$2:$AJ$167,TRUE)-_xlfn.NORM.DIST(T$30,economics!$AK$2:$AK$167,economics!$AJ$2:$AJ$167,TRUE))*economics!$AM$2:$AM$167))/(SUMPRODUCT((economics!$AG$2:$AG$167=$B42)*(economics!$D$2:$D$167="process")*economics!$AI$2:$AI$167*(_xlfn.NORM.DIST(T$3,economics!$AK$2:$AK$167,economics!$AJ$2:$AJ$167,TRUE)-_xlfn.NORM.DIST(T$30,economics!$AK$2:$AK$167,economics!$AJ$2:$AJ$167,TRUE)))),"")</f>
        <v>21.093704544267602</v>
      </c>
      <c r="U42">
        <f t="array" ref="U42">IFERROR((SUMPRODUCT((economics!$AG$2:$AG$167=$B42)*(economics!$D$2:$D$167="process")*economics!$AI$2:$AI$167*(_xlfn.NORM.DIST(U$3,economics!$AK$2:$AK$167,economics!$AJ$2:$AJ$167,TRUE)-_xlfn.NORM.DIST(U$30,economics!$AK$2:$AK$167,economics!$AJ$2:$AJ$167,TRUE))*economics!$AM$2:$AM$167))/(SUMPRODUCT((economics!$AG$2:$AG$167=$B42)*(economics!$D$2:$D$167="process")*economics!$AI$2:$AI$167*(_xlfn.NORM.DIST(U$3,economics!$AK$2:$AK$167,economics!$AJ$2:$AJ$167,TRUE)-_xlfn.NORM.DIST(U$30,economics!$AK$2:$AK$167,economics!$AJ$2:$AJ$167,TRUE)))),"")</f>
        <v>21.189646760440489</v>
      </c>
      <c r="V42">
        <f t="array" ref="V42">IFERROR((SUMPRODUCT((economics!$AG$2:$AG$167=$B42)*(economics!$D$2:$D$167="process")*economics!$AI$2:$AI$167*(_xlfn.NORM.DIST(V$3,economics!$AK$2:$AK$167,economics!$AJ$2:$AJ$167,TRUE)-_xlfn.NORM.DIST(V$30,economics!$AK$2:$AK$167,economics!$AJ$2:$AJ$167,TRUE))*economics!$AM$2:$AM$167))/(SUMPRODUCT((economics!$AG$2:$AG$167=$B42)*(economics!$D$2:$D$167="process")*economics!$AI$2:$AI$167*(_xlfn.NORM.DIST(V$3,economics!$AK$2:$AK$167,economics!$AJ$2:$AJ$167,TRUE)-_xlfn.NORM.DIST(V$30,economics!$AK$2:$AK$167,economics!$AJ$2:$AJ$167,TRUE)))),"")</f>
        <v>21.302745775463524</v>
      </c>
      <c r="W42">
        <f t="array" ref="W42">IFERROR((SUMPRODUCT((economics!$AG$2:$AG$167=$B42)*(economics!$D$2:$D$167="process")*economics!$AI$2:$AI$167*(_xlfn.NORM.DIST(W$3,economics!$AK$2:$AK$167,economics!$AJ$2:$AJ$167,TRUE)-_xlfn.NORM.DIST(W$30,economics!$AK$2:$AK$167,economics!$AJ$2:$AJ$167,TRUE))*economics!$AM$2:$AM$167))/(SUMPRODUCT((economics!$AG$2:$AG$167=$B42)*(economics!$D$2:$D$167="process")*economics!$AI$2:$AI$167*(_xlfn.NORM.DIST(W$3,economics!$AK$2:$AK$167,economics!$AJ$2:$AJ$167,TRUE)-_xlfn.NORM.DIST(W$30,economics!$AK$2:$AK$167,economics!$AJ$2:$AJ$167,TRUE)))),"")</f>
        <v>21.432145704308223</v>
      </c>
      <c r="X42">
        <f t="array" ref="X42">IFERROR((SUMPRODUCT((economics!$AG$2:$AG$167=$B42)*(economics!$D$2:$D$167="process")*economics!$AI$2:$AI$167*(_xlfn.NORM.DIST(X$3,economics!$AK$2:$AK$167,economics!$AJ$2:$AJ$167,TRUE)-_xlfn.NORM.DIST(X$30,economics!$AK$2:$AK$167,economics!$AJ$2:$AJ$167,TRUE))*economics!$AM$2:$AM$167))/(SUMPRODUCT((economics!$AG$2:$AG$167=$B42)*(economics!$D$2:$D$167="process")*economics!$AI$2:$AI$167*(_xlfn.NORM.DIST(X$3,economics!$AK$2:$AK$167,economics!$AJ$2:$AJ$167,TRUE)-_xlfn.NORM.DIST(X$30,economics!$AK$2:$AK$167,economics!$AJ$2:$AJ$167,TRUE)))),"")</f>
        <v>21.57047030255924</v>
      </c>
      <c r="Y42">
        <f t="array" ref="Y42">IFERROR((SUMPRODUCT((economics!$AG$2:$AG$167=$B42)*(economics!$D$2:$D$167="process")*economics!$AI$2:$AI$167*(_xlfn.NORM.DIST(Y$3,economics!$AK$2:$AK$167,economics!$AJ$2:$AJ$167,TRUE)-_xlfn.NORM.DIST(Y$30,economics!$AK$2:$AK$167,economics!$AJ$2:$AJ$167,TRUE))*economics!$AM$2:$AM$167))/(SUMPRODUCT((economics!$AG$2:$AG$167=$B42)*(economics!$D$2:$D$167="process")*economics!$AI$2:$AI$167*(_xlfn.NORM.DIST(Y$3,economics!$AK$2:$AK$167,economics!$AJ$2:$AJ$167,TRUE)-_xlfn.NORM.DIST(Y$30,economics!$AK$2:$AK$167,economics!$AJ$2:$AJ$167,TRUE)))),"")</f>
        <v>21.701176182792942</v>
      </c>
      <c r="Z42">
        <f t="array" ref="Z42">IFERROR((SUMPRODUCT((economics!$AG$2:$AG$167=$B42)*(economics!$D$2:$D$167="process")*economics!$AI$2:$AI$167*(_xlfn.NORM.DIST(Z$3,economics!$AK$2:$AK$167,economics!$AJ$2:$AJ$167,TRUE)-_xlfn.NORM.DIST(Z$30,economics!$AK$2:$AK$167,economics!$AJ$2:$AJ$167,TRUE))*economics!$AM$2:$AM$167))/(SUMPRODUCT((economics!$AG$2:$AG$167=$B42)*(economics!$D$2:$D$167="process")*economics!$AI$2:$AI$167*(_xlfn.NORM.DIST(Z$3,economics!$AK$2:$AK$167,economics!$AJ$2:$AJ$167,TRUE)-_xlfn.NORM.DIST(Z$30,economics!$AK$2:$AK$167,economics!$AJ$2:$AJ$167,TRUE)))),"")</f>
        <v>21.804631483331146</v>
      </c>
      <c r="AA42">
        <f t="array" ref="AA42">IFERROR((SUMPRODUCT((economics!$AG$2:$AG$167=$B42)*(economics!$D$2:$D$167="process")*economics!$AI$2:$AI$167*(_xlfn.NORM.DIST(AA$3,economics!$AK$2:$AK$167,economics!$AJ$2:$AJ$167,TRUE)-_xlfn.NORM.DIST(AA$30,economics!$AK$2:$AK$167,economics!$AJ$2:$AJ$167,TRUE))*economics!$AM$2:$AM$167))/(SUMPRODUCT((economics!$AG$2:$AG$167=$B42)*(economics!$D$2:$D$167="process")*economics!$AI$2:$AI$167*(_xlfn.NORM.DIST(AA$3,economics!$AK$2:$AK$167,economics!$AJ$2:$AJ$167,TRUE)-_xlfn.NORM.DIST(AA$30,economics!$AK$2:$AK$167,economics!$AJ$2:$AJ$167,TRUE)))),"")</f>
        <v>21.871507114543277</v>
      </c>
      <c r="AB42">
        <f t="array" ref="AB42">IFERROR((SUMPRODUCT((economics!$AG$2:$AG$167=$B42)*(economics!$D$2:$D$167="process")*economics!$AI$2:$AI$167*(_xlfn.NORM.DIST(AB$3,economics!$AK$2:$AK$167,economics!$AJ$2:$AJ$167,TRUE)-_xlfn.NORM.DIST(AB$30,economics!$AK$2:$AK$167,economics!$AJ$2:$AJ$167,TRUE))*economics!$AM$2:$AM$167))/(SUMPRODUCT((economics!$AG$2:$AG$167=$B42)*(economics!$D$2:$D$167="process")*economics!$AI$2:$AI$167*(_xlfn.NORM.DIST(AB$3,economics!$AK$2:$AK$167,economics!$AJ$2:$AJ$167,TRUE)-_xlfn.NORM.DIST(AB$30,economics!$AK$2:$AK$167,economics!$AJ$2:$AJ$167,TRUE)))),"")</f>
        <v>21.907302805787861</v>
      </c>
      <c r="AC42">
        <f t="array" ref="AC42">IFERROR((SUMPRODUCT((economics!$AG$2:$AG$167=$B42)*(economics!$D$2:$D$167="process")*economics!$AI$2:$AI$167*(_xlfn.NORM.DIST(AC$3,economics!$AK$2:$AK$167,economics!$AJ$2:$AJ$167,TRUE)-_xlfn.NORM.DIST(AC$30,economics!$AK$2:$AK$167,economics!$AJ$2:$AJ$167,TRUE))*economics!$AM$2:$AM$167))/(SUMPRODUCT((economics!$AG$2:$AG$167=$B42)*(economics!$D$2:$D$167="process")*economics!$AI$2:$AI$167*(_xlfn.NORM.DIST(AC$3,economics!$AK$2:$AK$167,economics!$AJ$2:$AJ$167,TRUE)-_xlfn.NORM.DIST(AC$30,economics!$AK$2:$AK$167,economics!$AJ$2:$AJ$167,TRUE)))),"")</f>
        <v>21.923786649628205</v>
      </c>
      <c r="AD42">
        <f t="array" ref="AD42">IFERROR((SUMPRODUCT((economics!$AG$2:$AG$167=$B42)*(economics!$D$2:$D$167="process")*economics!$AI$2:$AI$167*(_xlfn.NORM.DIST(AD$3,economics!$AK$2:$AK$167,economics!$AJ$2:$AJ$167,TRUE)-_xlfn.NORM.DIST(AD$30,economics!$AK$2:$AK$167,economics!$AJ$2:$AJ$167,TRUE))*economics!$AM$2:$AM$167))/(SUMPRODUCT((economics!$AG$2:$AG$167=$B42)*(economics!$D$2:$D$167="process")*economics!$AI$2:$AI$167*(_xlfn.NORM.DIST(AD$3,economics!$AK$2:$AK$167,economics!$AJ$2:$AJ$167,TRUE)-_xlfn.NORM.DIST(AD$30,economics!$AK$2:$AK$167,economics!$AJ$2:$AJ$167,TRUE)))),"")</f>
        <v>21.930587779374413</v>
      </c>
      <c r="AE42">
        <f t="array" ref="AE42">IFERROR((SUMPRODUCT((economics!$AG$2:$AG$167=$B42)*(economics!$D$2:$D$167="process")*economics!$AI$2:$AI$167*(_xlfn.NORM.DIST(AE$3,economics!$AK$2:$AK$167,economics!$AJ$2:$AJ$167,TRUE)-_xlfn.NORM.DIST(AE$30,economics!$AK$2:$AK$167,economics!$AJ$2:$AJ$167,TRUE))*economics!$AM$2:$AM$167))/(SUMPRODUCT((economics!$AG$2:$AG$167=$B42)*(economics!$D$2:$D$167="process")*economics!$AI$2:$AI$167*(_xlfn.NORM.DIST(AE$3,economics!$AK$2:$AK$167,economics!$AJ$2:$AJ$167,TRUE)-_xlfn.NORM.DIST(AE$30,economics!$AK$2:$AK$167,economics!$AJ$2:$AJ$167,TRUE)))),"")</f>
        <v>21.933180902002444</v>
      </c>
      <c r="AF42">
        <f t="array" ref="AF42">IFERROR((SUMPRODUCT((economics!$AG$2:$AG$167=$B42)*(economics!$D$2:$D$167="process")*economics!$AI$2:$AI$167*(_xlfn.NORM.DIST(AF$3,economics!$AK$2:$AK$167,economics!$AJ$2:$AJ$167,TRUE)-_xlfn.NORM.DIST(AF$30,economics!$AK$2:$AK$167,economics!$AJ$2:$AJ$167,TRUE))*economics!$AM$2:$AM$167))/(SUMPRODUCT((economics!$AG$2:$AG$167=$B42)*(economics!$D$2:$D$167="process")*economics!$AI$2:$AI$167*(_xlfn.NORM.DIST(AF$3,economics!$AK$2:$AK$167,economics!$AJ$2:$AJ$167,TRUE)-_xlfn.NORM.DIST(AF$30,economics!$AK$2:$AK$167,economics!$AJ$2:$AJ$167,TRUE)))),"")</f>
        <v>21.934112945683658</v>
      </c>
      <c r="AG42">
        <f t="array" ref="AG42">IFERROR((SUMPRODUCT((economics!$AG$2:$AG$167=$B42)*(economics!$D$2:$D$167="process")*economics!$AI$2:$AI$167*(_xlfn.NORM.DIST(AG$3,economics!$AK$2:$AK$167,economics!$AJ$2:$AJ$167,TRUE)-_xlfn.NORM.DIST(AG$30,economics!$AK$2:$AK$167,economics!$AJ$2:$AJ$167,TRUE))*economics!$AM$2:$AM$167))/(SUMPRODUCT((economics!$AG$2:$AG$167=$B42)*(economics!$D$2:$D$167="process")*economics!$AI$2:$AI$167*(_xlfn.NORM.DIST(AG$3,economics!$AK$2:$AK$167,economics!$AJ$2:$AJ$167,TRUE)-_xlfn.NORM.DIST(AG$30,economics!$AK$2:$AK$167,economics!$AJ$2:$AJ$167,TRUE)))),"")</f>
        <v>21.934432475966691</v>
      </c>
      <c r="AH42">
        <f t="array" ref="AH42">IFERROR((SUMPRODUCT((economics!$AG$2:$AG$167=$B42)*(economics!$D$2:$D$167="process")*economics!$AI$2:$AI$167*(_xlfn.NORM.DIST(AH$3,economics!$AK$2:$AK$167,economics!$AJ$2:$AJ$167,TRUE)-_xlfn.NORM.DIST(AH$30,economics!$AK$2:$AK$167,economics!$AJ$2:$AJ$167,TRUE))*economics!$AM$2:$AM$167))/(SUMPRODUCT((economics!$AG$2:$AG$167=$B42)*(economics!$D$2:$D$167="process")*economics!$AI$2:$AI$167*(_xlfn.NORM.DIST(AH$3,economics!$AK$2:$AK$167,economics!$AJ$2:$AJ$167,TRUE)-_xlfn.NORM.DIST(AH$30,economics!$AK$2:$AK$167,economics!$AJ$2:$AJ$167,TRUE)))),"")</f>
        <v>21.934537614179277</v>
      </c>
      <c r="AI42">
        <f t="array" ref="AI42">IFERROR((SUMPRODUCT((economics!$AG$2:$AG$167=$B42)*(economics!$D$2:$D$167="process")*economics!$AI$2:$AI$167*(_xlfn.NORM.DIST(AI$3,economics!$AK$2:$AK$167,economics!$AJ$2:$AJ$167,TRUE)-_xlfn.NORM.DIST(AI$30,economics!$AK$2:$AK$167,economics!$AJ$2:$AJ$167,TRUE))*economics!$AM$2:$AM$167))/(SUMPRODUCT((economics!$AG$2:$AG$167=$B42)*(economics!$D$2:$D$167="process")*economics!$AI$2:$AI$167*(_xlfn.NORM.DIST(AI$3,economics!$AK$2:$AK$167,economics!$AJ$2:$AJ$167,TRUE)-_xlfn.NORM.DIST(AI$30,economics!$AK$2:$AK$167,economics!$AJ$2:$AJ$167,TRUE)))),"")</f>
        <v>21.934570896325695</v>
      </c>
      <c r="AJ42">
        <f t="array" ref="AJ42">IFERROR((SUMPRODUCT((economics!$AG$2:$AG$167=$B42)*(economics!$D$2:$D$167="process")*economics!$AI$2:$AI$167*(_xlfn.NORM.DIST(AJ$3,economics!$AK$2:$AK$167,economics!$AJ$2:$AJ$167,TRUE)-_xlfn.NORM.DIST(AJ$30,economics!$AK$2:$AK$167,economics!$AJ$2:$AJ$167,TRUE))*economics!$AM$2:$AM$167))/(SUMPRODUCT((economics!$AG$2:$AG$167=$B42)*(economics!$D$2:$D$167="process")*economics!$AI$2:$AI$167*(_xlfn.NORM.DIST(AJ$3,economics!$AK$2:$AK$167,economics!$AJ$2:$AJ$167,TRUE)-_xlfn.NORM.DIST(AJ$30,economics!$AK$2:$AK$167,economics!$AJ$2:$AJ$167,TRUE)))),"")</f>
        <v>21.934581024740549</v>
      </c>
      <c r="AK42">
        <f t="array" ref="AK42">IFERROR((SUMPRODUCT((economics!$AG$2:$AG$167=$B42)*(economics!$D$2:$D$167="process")*economics!$AI$2:$AI$167*(_xlfn.NORM.DIST(AK$3,economics!$AK$2:$AK$167,economics!$AJ$2:$AJ$167,TRUE)-_xlfn.NORM.DIST(AK$30,economics!$AK$2:$AK$167,economics!$AJ$2:$AJ$167,TRUE))*economics!$AM$2:$AM$167))/(SUMPRODUCT((economics!$AG$2:$AG$167=$B42)*(economics!$D$2:$D$167="process")*economics!$AI$2:$AI$167*(_xlfn.NORM.DIST(AK$3,economics!$AK$2:$AK$167,economics!$AJ$2:$AJ$167,TRUE)-_xlfn.NORM.DIST(AK$30,economics!$AK$2:$AK$167,economics!$AJ$2:$AJ$167,TRUE)))),"")</f>
        <v>21.934583977406927</v>
      </c>
      <c r="AL42">
        <f t="array" ref="AL42">IFERROR((SUMPRODUCT((economics!$AG$2:$AG$167=$B42)*(economics!$D$2:$D$167="process")*economics!$AI$2:$AI$167*(_xlfn.NORM.DIST(AL$3,economics!$AK$2:$AK$167,economics!$AJ$2:$AJ$167,TRUE)-_xlfn.NORM.DIST(AL$30,economics!$AK$2:$AK$167,economics!$AJ$2:$AJ$167,TRUE))*economics!$AM$2:$AM$167))/(SUMPRODUCT((economics!$AG$2:$AG$167=$B42)*(economics!$D$2:$D$167="process")*economics!$AI$2:$AI$167*(_xlfn.NORM.DIST(AL$3,economics!$AK$2:$AK$167,economics!$AJ$2:$AJ$167,TRUE)-_xlfn.NORM.DIST(AL$30,economics!$AK$2:$AK$167,economics!$AJ$2:$AJ$167,TRUE)))),"")</f>
        <v>21.934584796629316</v>
      </c>
      <c r="AM42">
        <f t="array" ref="AM42">IFERROR((SUMPRODUCT((economics!$AG$2:$AG$167=$B42)*(economics!$D$2:$D$167="process")*economics!$AI$2:$AI$167*(_xlfn.NORM.DIST(AM$3,economics!$AK$2:$AK$167,economics!$AJ$2:$AJ$167,TRUE)-_xlfn.NORM.DIST(AM$30,economics!$AK$2:$AK$167,economics!$AJ$2:$AJ$167,TRUE))*economics!$AM$2:$AM$167))/(SUMPRODUCT((economics!$AG$2:$AG$167=$B42)*(economics!$D$2:$D$167="process")*economics!$AI$2:$AI$167*(_xlfn.NORM.DIST(AM$3,economics!$AK$2:$AK$167,economics!$AJ$2:$AJ$167,TRUE)-_xlfn.NORM.DIST(AM$30,economics!$AK$2:$AK$167,economics!$AJ$2:$AJ$167,TRUE)))),"")</f>
        <v>21.934585010875665</v>
      </c>
      <c r="AN42">
        <f t="array" ref="AN42">IFERROR((SUMPRODUCT((economics!$AG$2:$AG$167=$B42)*(economics!$D$2:$D$167="process")*economics!$AI$2:$AI$167*(_xlfn.NORM.DIST(AN$3,economics!$AK$2:$AK$167,economics!$AJ$2:$AJ$167,TRUE)-_xlfn.NORM.DIST(AN$30,economics!$AK$2:$AK$167,economics!$AJ$2:$AJ$167,TRUE))*economics!$AM$2:$AM$167))/(SUMPRODUCT((economics!$AG$2:$AG$167=$B42)*(economics!$D$2:$D$167="process")*economics!$AI$2:$AI$167*(_xlfn.NORM.DIST(AN$3,economics!$AK$2:$AK$167,economics!$AJ$2:$AJ$167,TRUE)-_xlfn.NORM.DIST(AN$30,economics!$AK$2:$AK$167,economics!$AJ$2:$AJ$167,TRUE)))),"")</f>
        <v>21.934585062661231</v>
      </c>
      <c r="AO42">
        <f t="array" ref="AO42">IFERROR((SUMPRODUCT((economics!$AG$2:$AG$167=$B42)*(economics!$D$2:$D$167="process")*economics!$AI$2:$AI$167*(_xlfn.NORM.DIST(AO$3,economics!$AK$2:$AK$167,economics!$AJ$2:$AJ$167,TRUE)-_xlfn.NORM.DIST(AO$30,economics!$AK$2:$AK$167,economics!$AJ$2:$AJ$167,TRUE))*economics!$AM$2:$AM$167))/(SUMPRODUCT((economics!$AG$2:$AG$167=$B42)*(economics!$D$2:$D$167="process")*economics!$AI$2:$AI$167*(_xlfn.NORM.DIST(AO$3,economics!$AK$2:$AK$167,economics!$AJ$2:$AJ$167,TRUE)-_xlfn.NORM.DIST(AO$30,economics!$AK$2:$AK$167,economics!$AJ$2:$AJ$167,TRUE)))),"")</f>
        <v>21.934585074471311</v>
      </c>
      <c r="AP42">
        <f t="array" ref="AP42">IFERROR((SUMPRODUCT((economics!$AG$2:$AG$167=$B42)*(economics!$D$2:$D$167="process")*economics!$AI$2:$AI$167*(_xlfn.NORM.DIST(AP$3,economics!$AK$2:$AK$167,economics!$AJ$2:$AJ$167,TRUE)-_xlfn.NORM.DIST(AP$30,economics!$AK$2:$AK$167,economics!$AJ$2:$AJ$167,TRUE))*economics!$AM$2:$AM$167))/(SUMPRODUCT((economics!$AG$2:$AG$167=$B42)*(economics!$D$2:$D$167="process")*economics!$AI$2:$AI$167*(_xlfn.NORM.DIST(AP$3,economics!$AK$2:$AK$167,economics!$AJ$2:$AJ$167,TRUE)-_xlfn.NORM.DIST(AP$30,economics!$AK$2:$AK$167,economics!$AJ$2:$AJ$167,TRUE)))),"")</f>
        <v>21.934585076677767</v>
      </c>
      <c r="AQ42">
        <f t="array" ref="AQ42">IFERROR((SUMPRODUCT((economics!$AG$2:$AG$167=$B42)*(economics!$D$2:$D$167="process")*economics!$AI$2:$AI$167*(_xlfn.NORM.DIST(AQ$3,economics!$AK$2:$AK$167,economics!$AJ$2:$AJ$167,TRUE)-_xlfn.NORM.DIST(AQ$30,economics!$AK$2:$AK$167,economics!$AJ$2:$AJ$167,TRUE))*economics!$AM$2:$AM$167))/(SUMPRODUCT((economics!$AG$2:$AG$167=$B42)*(economics!$D$2:$D$167="process")*economics!$AI$2:$AI$167*(_xlfn.NORM.DIST(AQ$3,economics!$AK$2:$AK$167,economics!$AJ$2:$AJ$167,TRUE)-_xlfn.NORM.DIST(AQ$30,economics!$AK$2:$AK$167,economics!$AJ$2:$AJ$167,TRUE)))),"")</f>
        <v>21.934585076426483</v>
      </c>
      <c r="AR42">
        <f t="array" ref="AR42">IFERROR((SUMPRODUCT((economics!$AG$2:$AG$167=$B42)*(economics!$D$2:$D$167="process")*economics!$AI$2:$AI$167*(_xlfn.NORM.DIST(AR$3,economics!$AK$2:$AK$167,economics!$AJ$2:$AJ$167,TRUE)-_xlfn.NORM.DIST(AR$30,economics!$AK$2:$AK$167,economics!$AJ$2:$AJ$167,TRUE))*economics!$AM$2:$AM$167))/(SUMPRODUCT((economics!$AG$2:$AG$167=$B42)*(economics!$D$2:$D$167="process")*economics!$AI$2:$AI$167*(_xlfn.NORM.DIST(AR$3,economics!$AK$2:$AK$167,economics!$AJ$2:$AJ$167,TRUE)-_xlfn.NORM.DIST(AR$30,economics!$AK$2:$AK$167,economics!$AJ$2:$AJ$167,TRUE)))),"")</f>
        <v>21.934585076670679</v>
      </c>
      <c r="AS42">
        <f t="array" ref="AS42">IFERROR((SUMPRODUCT((economics!$AG$2:$AG$167=$B42)*(economics!$D$2:$D$167="process")*economics!$AI$2:$AI$167*(_xlfn.NORM.DIST(AS$3,economics!$AK$2:$AK$167,economics!$AJ$2:$AJ$167,TRUE)-_xlfn.NORM.DIST(AS$30,economics!$AK$2:$AK$167,economics!$AJ$2:$AJ$167,TRUE))*economics!$AM$2:$AM$167))/(SUMPRODUCT((economics!$AG$2:$AG$167=$B42)*(economics!$D$2:$D$167="process")*economics!$AI$2:$AI$167*(_xlfn.NORM.DIST(AS$3,economics!$AK$2:$AK$167,economics!$AJ$2:$AJ$167,TRUE)-_xlfn.NORM.DIST(AS$30,economics!$AK$2:$AK$167,economics!$AJ$2:$AJ$167,TRUE)))),"")</f>
        <v>21.934585076670679</v>
      </c>
      <c r="AT42">
        <f t="array" ref="AT42">IFERROR((SUMPRODUCT((economics!$AG$2:$AG$167=$B42)*(economics!$D$2:$D$167="process")*economics!$AI$2:$AI$167*(_xlfn.NORM.DIST(AT$3,economics!$AK$2:$AK$167,economics!$AJ$2:$AJ$167,TRUE)-_xlfn.NORM.DIST(AT$30,economics!$AK$2:$AK$167,economics!$AJ$2:$AJ$167,TRUE))*economics!$AM$2:$AM$167))/(SUMPRODUCT((economics!$AG$2:$AG$167=$B42)*(economics!$D$2:$D$167="process")*economics!$AI$2:$AI$167*(_xlfn.NORM.DIST(AT$3,economics!$AK$2:$AK$167,economics!$AJ$2:$AJ$167,TRUE)-_xlfn.NORM.DIST(AT$30,economics!$AK$2:$AK$167,economics!$AJ$2:$AJ$167,TRUE)))),"")</f>
        <v>21.934585076670679</v>
      </c>
      <c r="AU42">
        <f t="array" ref="AU42">IFERROR((SUMPRODUCT((economics!$AG$2:$AG$167=$B42)*(economics!$D$2:$D$167="process")*economics!$AI$2:$AI$167*(_xlfn.NORM.DIST(AU$3,economics!$AK$2:$AK$167,economics!$AJ$2:$AJ$167,TRUE)-_xlfn.NORM.DIST(AU$30,economics!$AK$2:$AK$167,economics!$AJ$2:$AJ$167,TRUE))*economics!$AM$2:$AM$167))/(SUMPRODUCT((economics!$AG$2:$AG$167=$B42)*(economics!$D$2:$D$167="process")*economics!$AI$2:$AI$167*(_xlfn.NORM.DIST(AU$3,economics!$AK$2:$AK$167,economics!$AJ$2:$AJ$167,TRUE)-_xlfn.NORM.DIST(AU$30,economics!$AK$2:$AK$167,economics!$AJ$2:$AJ$167,TRUE)))),"")</f>
        <v>21.934585076670679</v>
      </c>
      <c r="AV42">
        <f t="array" ref="AV42">IFERROR((SUMPRODUCT((economics!$AG$2:$AG$167=$B42)*(economics!$D$2:$D$167="process")*economics!$AI$2:$AI$167*(_xlfn.NORM.DIST(AV$3,economics!$AK$2:$AK$167,economics!$AJ$2:$AJ$167,TRUE)-_xlfn.NORM.DIST(AV$30,economics!$AK$2:$AK$167,economics!$AJ$2:$AJ$167,TRUE))*economics!$AM$2:$AM$167))/(SUMPRODUCT((economics!$AG$2:$AG$167=$B42)*(economics!$D$2:$D$167="process")*economics!$AI$2:$AI$167*(_xlfn.NORM.DIST(AV$3,economics!$AK$2:$AK$167,economics!$AJ$2:$AJ$167,TRUE)-_xlfn.NORM.DIST(AV$30,economics!$AK$2:$AK$167,economics!$AJ$2:$AJ$167,TRUE)))),"")</f>
        <v>21.934585076670679</v>
      </c>
      <c r="AW42">
        <f t="array" ref="AW42">IFERROR((SUMPRODUCT((economics!$AG$2:$AG$167=$B42)*(economics!$D$2:$D$167="process")*economics!$AI$2:$AI$167*(_xlfn.NORM.DIST(AW$3,economics!$AK$2:$AK$167,economics!$AJ$2:$AJ$167,TRUE)-_xlfn.NORM.DIST(AW$30,economics!$AK$2:$AK$167,economics!$AJ$2:$AJ$167,TRUE))*economics!$AM$2:$AM$167))/(SUMPRODUCT((economics!$AG$2:$AG$167=$B42)*(economics!$D$2:$D$167="process")*economics!$AI$2:$AI$167*(_xlfn.NORM.DIST(AW$3,economics!$AK$2:$AK$167,economics!$AJ$2:$AJ$167,TRUE)-_xlfn.NORM.DIST(AW$30,economics!$AK$2:$AK$167,economics!$AJ$2:$AJ$167,TRUE)))),"")</f>
        <v>21.934585076670679</v>
      </c>
      <c r="AX42">
        <f t="array" ref="AX42">IFERROR((SUMPRODUCT((economics!$AG$2:$AG$167=$B42)*(economics!$D$2:$D$167="process")*economics!$AI$2:$AI$167*(_xlfn.NORM.DIST(AX$3,economics!$AK$2:$AK$167,economics!$AJ$2:$AJ$167,TRUE)-_xlfn.NORM.DIST(AX$30,economics!$AK$2:$AK$167,economics!$AJ$2:$AJ$167,TRUE))*economics!$AM$2:$AM$167))/(SUMPRODUCT((economics!$AG$2:$AG$167=$B42)*(economics!$D$2:$D$167="process")*economics!$AI$2:$AI$167*(_xlfn.NORM.DIST(AX$3,economics!$AK$2:$AK$167,economics!$AJ$2:$AJ$167,TRUE)-_xlfn.NORM.DIST(AX$30,economics!$AK$2:$AK$167,economics!$AJ$2:$AJ$167,TRUE)))),"")</f>
        <v>21.934585076670682</v>
      </c>
      <c r="AY42">
        <f t="array" ref="AY42">IFERROR((SUMPRODUCT((economics!$AG$2:$AG$167=$B42)*(economics!$D$2:$D$167="process")*economics!$AI$2:$AI$167*(_xlfn.NORM.DIST(AY$3,economics!$AK$2:$AK$167,economics!$AJ$2:$AJ$167,TRUE)-_xlfn.NORM.DIST(AY$30,economics!$AK$2:$AK$167,economics!$AJ$2:$AJ$167,TRUE))*economics!$AM$2:$AM$167))/(SUMPRODUCT((economics!$AG$2:$AG$167=$B42)*(economics!$D$2:$D$167="process")*economics!$AI$2:$AI$167*(_xlfn.NORM.DIST(AY$3,economics!$AK$2:$AK$167,economics!$AJ$2:$AJ$167,TRUE)-_xlfn.NORM.DIST(AY$30,economics!$AK$2:$AK$167,economics!$AJ$2:$AJ$167,TRUE)))),"")</f>
        <v>21.934585076670679</v>
      </c>
      <c r="AZ42">
        <f t="array" ref="AZ42">IFERROR((SUMPRODUCT((economics!$AG$2:$AG$167=$B42)*(economics!$D$2:$D$167="process")*economics!$AI$2:$AI$167*(_xlfn.NORM.DIST(AZ$3,economics!$AK$2:$AK$167,economics!$AJ$2:$AJ$167,TRUE)-_xlfn.NORM.DIST(AZ$30,economics!$AK$2:$AK$167,economics!$AJ$2:$AJ$167,TRUE))*economics!$AM$2:$AM$167))/(SUMPRODUCT((economics!$AG$2:$AG$167=$B42)*(economics!$D$2:$D$167="process")*economics!$AI$2:$AI$167*(_xlfn.NORM.DIST(AZ$3,economics!$AK$2:$AK$167,economics!$AJ$2:$AJ$167,TRUE)-_xlfn.NORM.DIST(AZ$30,economics!$AK$2:$AK$167,economics!$AJ$2:$AJ$167,TRUE)))),"")</f>
        <v>21.934585076670679</v>
      </c>
      <c r="BA42">
        <f t="array" ref="BA42">IFERROR((SUMPRODUCT((economics!$AG$2:$AG$167=$B42)*(economics!$D$2:$D$167="process")*economics!$AI$2:$AI$167*(_xlfn.NORM.DIST(BA$3,economics!$AK$2:$AK$167,economics!$AJ$2:$AJ$167,TRUE)-_xlfn.NORM.DIST(BA$30,economics!$AK$2:$AK$167,economics!$AJ$2:$AJ$167,TRUE))*economics!$AM$2:$AM$167))/(SUMPRODUCT((economics!$AG$2:$AG$167=$B42)*(economics!$D$2:$D$167="process")*economics!$AI$2:$AI$167*(_xlfn.NORM.DIST(BA$3,economics!$AK$2:$AK$167,economics!$AJ$2:$AJ$167,TRUE)-_xlfn.NORM.DIST(BA$30,economics!$AK$2:$AK$167,economics!$AJ$2:$AJ$167,TRUE)))),"")</f>
        <v>21.934585076670675</v>
      </c>
      <c r="BB42">
        <f t="array" ref="BB42">IFERROR((SUMPRODUCT((economics!$AG$2:$AG$167=$B42)*(economics!$D$2:$D$167="process")*economics!$AI$2:$AI$167*(_xlfn.NORM.DIST(BB$3,economics!$AK$2:$AK$167,economics!$AJ$2:$AJ$167,TRUE)-_xlfn.NORM.DIST(BB$30,economics!$AK$2:$AK$167,economics!$AJ$2:$AJ$167,TRUE))*economics!$AM$2:$AM$167))/(SUMPRODUCT((economics!$AG$2:$AG$167=$B42)*(economics!$D$2:$D$167="process")*economics!$AI$2:$AI$167*(_xlfn.NORM.DIST(BB$3,economics!$AK$2:$AK$167,economics!$AJ$2:$AJ$167,TRUE)-_xlfn.NORM.DIST(BB$30,economics!$AK$2:$AK$167,economics!$AJ$2:$AJ$167,TRUE)))),"")</f>
        <v>21.934585076670679</v>
      </c>
      <c r="BC42">
        <f t="array" ref="BC42">IFERROR((SUMPRODUCT((economics!$AG$2:$AG$167=$B42)*(economics!$D$2:$D$167="process")*economics!$AI$2:$AI$167*(_xlfn.NORM.DIST(BC$3,economics!$AK$2:$AK$167,economics!$AJ$2:$AJ$167,TRUE)-_xlfn.NORM.DIST(BC$30,economics!$AK$2:$AK$167,economics!$AJ$2:$AJ$167,TRUE))*economics!$AM$2:$AM$167))/(SUMPRODUCT((economics!$AG$2:$AG$167=$B42)*(economics!$D$2:$D$167="process")*economics!$AI$2:$AI$167*(_xlfn.NORM.DIST(BC$3,economics!$AK$2:$AK$167,economics!$AJ$2:$AJ$167,TRUE)-_xlfn.NORM.DIST(BC$30,economics!$AK$2:$AK$167,economics!$AJ$2:$AJ$167,TRUE)))),"")</f>
        <v>21.934585076670679</v>
      </c>
      <c r="BD42">
        <f t="array" ref="BD42">IFERROR((SUMPRODUCT((economics!$AG$2:$AG$167=$B42)*(economics!$D$2:$D$167="process")*economics!$AI$2:$AI$167*(_xlfn.NORM.DIST(BD$3,economics!$AK$2:$AK$167,economics!$AJ$2:$AJ$167,TRUE)-_xlfn.NORM.DIST(BD$30,economics!$AK$2:$AK$167,economics!$AJ$2:$AJ$167,TRUE))*economics!$AM$2:$AM$167))/(SUMPRODUCT((economics!$AG$2:$AG$167=$B42)*(economics!$D$2:$D$167="process")*economics!$AI$2:$AI$167*(_xlfn.NORM.DIST(BD$3,economics!$AK$2:$AK$167,economics!$AJ$2:$AJ$167,TRUE)-_xlfn.NORM.DIST(BD$30,economics!$AK$2:$AK$167,economics!$AJ$2:$AJ$167,TRUE)))),"")</f>
        <v>21.934585076670679</v>
      </c>
      <c r="BE42">
        <f t="array" ref="BE42">IFERROR((SUMPRODUCT((economics!$AG$2:$AG$167=$B42)*(economics!$D$2:$D$167="process")*economics!$AI$2:$AI$167*(_xlfn.NORM.DIST(BE$3,economics!$AK$2:$AK$167,economics!$AJ$2:$AJ$167,TRUE)-_xlfn.NORM.DIST(BE$30,economics!$AK$2:$AK$167,economics!$AJ$2:$AJ$167,TRUE))*economics!$AM$2:$AM$167))/(SUMPRODUCT((economics!$AG$2:$AG$167=$B42)*(economics!$D$2:$D$167="process")*economics!$AI$2:$AI$167*(_xlfn.NORM.DIST(BE$3,economics!$AK$2:$AK$167,economics!$AJ$2:$AJ$167,TRUE)-_xlfn.NORM.DIST(BE$30,economics!$AK$2:$AK$167,economics!$AJ$2:$AJ$167,TRUE)))),"")</f>
        <v>21.934585076670679</v>
      </c>
      <c r="BF42" t="str">
        <f t="array" ref="BF42">IFERROR((SUMPRODUCT((economics!$AG$2:$AG$167=$B42)*(economics!$D$2:$D$167="process")*economics!$AI$2:$AI$167*(_xlfn.NORM.DIST(BF$3,economics!$AK$2:$AK$167,economics!$AJ$2:$AJ$167,TRUE)-_xlfn.NORM.DIST(BF$30,economics!$AK$2:$AK$167,economics!$AJ$2:$AJ$167,TRUE))*economics!$AM$2:$AM$167))/(SUMPRODUCT((economics!$AG$2:$AG$167=$B42)*(economics!$D$2:$D$167="process")*economics!$AI$2:$AI$167*(_xlfn.NORM.DIST(BF$3,economics!$AK$2:$AK$167,economics!$AJ$2:$AJ$167,TRUE)-_xlfn.NORM.DIST(BF$30,economics!$AK$2:$AK$167,economics!$AJ$2:$AJ$167,TRUE)))),"")</f>
        <v/>
      </c>
      <c r="BG42" t="str">
        <f t="array" ref="BG42">IFERROR((SUMPRODUCT((economics!$AG$2:$AG$167=$B42)*(economics!$D$2:$D$167="process")*economics!$AI$2:$AI$167*(_xlfn.NORM.DIST(BG$3,economics!$AK$2:$AK$167,economics!$AJ$2:$AJ$167,TRUE)-_xlfn.NORM.DIST(BG$30,economics!$AK$2:$AK$167,economics!$AJ$2:$AJ$167,TRUE))*economics!$AM$2:$AM$167))/(SUMPRODUCT((economics!$AG$2:$AG$167=$B42)*(economics!$D$2:$D$167="process")*economics!$AI$2:$AI$167*(_xlfn.NORM.DIST(BG$3,economics!$AK$2:$AK$167,economics!$AJ$2:$AJ$167,TRUE)-_xlfn.NORM.DIST(BG$30,economics!$AK$2:$AK$167,economics!$AJ$2:$AJ$167,TRUE)))),"")</f>
        <v/>
      </c>
      <c r="BH42" t="str">
        <f t="array" ref="BH42">IFERROR((SUMPRODUCT((economics!$AG$2:$AG$167=$B42)*(economics!$D$2:$D$167="process")*economics!$AI$2:$AI$167*(_xlfn.NORM.DIST(BH$3,economics!$AK$2:$AK$167,economics!$AJ$2:$AJ$167,TRUE)-_xlfn.NORM.DIST(BH$30,economics!$AK$2:$AK$167,economics!$AJ$2:$AJ$167,TRUE))*economics!$AM$2:$AM$167))/(SUMPRODUCT((economics!$AG$2:$AG$167=$B42)*(economics!$D$2:$D$167="process")*economics!$AI$2:$AI$167*(_xlfn.NORM.DIST(BH$3,economics!$AK$2:$AK$167,economics!$AJ$2:$AJ$167,TRUE)-_xlfn.NORM.DIST(BH$30,economics!$AK$2:$AK$167,economics!$AJ$2:$AJ$167,TRUE)))),"")</f>
        <v/>
      </c>
      <c r="BI42" t="str">
        <f t="array" ref="BI42">IFERROR((SUMPRODUCT((economics!$AG$2:$AG$167=$B42)*(economics!$D$2:$D$167="process")*economics!$AI$2:$AI$167*(_xlfn.NORM.DIST(BI$3,economics!$AK$2:$AK$167,economics!$AJ$2:$AJ$167,TRUE)-_xlfn.NORM.DIST(BI$30,economics!$AK$2:$AK$167,economics!$AJ$2:$AJ$167,TRUE))*economics!$AM$2:$AM$167))/(SUMPRODUCT((economics!$AG$2:$AG$167=$B42)*(economics!$D$2:$D$167="process")*economics!$AI$2:$AI$167*(_xlfn.NORM.DIST(BI$3,economics!$AK$2:$AK$167,economics!$AJ$2:$AJ$167,TRUE)-_xlfn.NORM.DIST(BI$30,economics!$AK$2:$AK$167,economics!$AJ$2:$AJ$167,TRUE)))),"")</f>
        <v/>
      </c>
      <c r="BJ42" t="str">
        <f t="array" ref="BJ42">IFERROR((SUMPRODUCT((economics!$AG$2:$AG$167=$B42)*(economics!$D$2:$D$167="process")*economics!$AI$2:$AI$167*(_xlfn.NORM.DIST(BJ$3,economics!$AK$2:$AK$167,economics!$AJ$2:$AJ$167,TRUE)-_xlfn.NORM.DIST(BJ$30,economics!$AK$2:$AK$167,economics!$AJ$2:$AJ$167,TRUE))*economics!$AM$2:$AM$167))/(SUMPRODUCT((economics!$AG$2:$AG$167=$B42)*(economics!$D$2:$D$167="process")*economics!$AI$2:$AI$167*(_xlfn.NORM.DIST(BJ$3,economics!$AK$2:$AK$167,economics!$AJ$2:$AJ$167,TRUE)-_xlfn.NORM.DIST(BJ$30,economics!$AK$2:$AK$167,economics!$AJ$2:$AJ$167,TRUE)))),"")</f>
        <v/>
      </c>
      <c r="BK42" t="str">
        <f t="array" ref="BK42">IFERROR((SUMPRODUCT((economics!$AG$2:$AG$167=$B42)*(economics!$D$2:$D$167="process")*economics!$AI$2:$AI$167*(_xlfn.NORM.DIST(BK$3,economics!$AK$2:$AK$167,economics!$AJ$2:$AJ$167,TRUE)-_xlfn.NORM.DIST(BK$30,economics!$AK$2:$AK$167,economics!$AJ$2:$AJ$167,TRUE))*economics!$AM$2:$AM$167))/(SUMPRODUCT((economics!$AG$2:$AG$167=$B42)*(economics!$D$2:$D$167="process")*economics!$AI$2:$AI$167*(_xlfn.NORM.DIST(BK$3,economics!$AK$2:$AK$167,economics!$AJ$2:$AJ$167,TRUE)-_xlfn.NORM.DIST(BK$30,economics!$AK$2:$AK$167,economics!$AJ$2:$AJ$167,TRUE)))),"")</f>
        <v/>
      </c>
      <c r="BL42" t="str">
        <f t="array" ref="BL42">IFERROR((SUMPRODUCT((economics!$AG$2:$AG$167=$B42)*(economics!$D$2:$D$167="process")*economics!$AI$2:$AI$167*(_xlfn.NORM.DIST(BL$3,economics!$AK$2:$AK$167,economics!$AJ$2:$AJ$167,TRUE)-_xlfn.NORM.DIST(BL$30,economics!$AK$2:$AK$167,economics!$AJ$2:$AJ$167,TRUE))*economics!$AM$2:$AM$167))/(SUMPRODUCT((economics!$AG$2:$AG$167=$B42)*(economics!$D$2:$D$167="process")*economics!$AI$2:$AI$167*(_xlfn.NORM.DIST(BL$3,economics!$AK$2:$AK$167,economics!$AJ$2:$AJ$167,TRUE)-_xlfn.NORM.DIST(BL$30,economics!$AK$2:$AK$167,economics!$AJ$2:$AJ$167,TRUE)))),"")</f>
        <v/>
      </c>
      <c r="BM42" t="str">
        <f t="array" ref="BM42">IFERROR((SUMPRODUCT((economics!$AG$2:$AG$167=$B42)*(economics!$D$2:$D$167="process")*economics!$AI$2:$AI$167*(_xlfn.NORM.DIST(BM$3,economics!$AK$2:$AK$167,economics!$AJ$2:$AJ$167,TRUE)-_xlfn.NORM.DIST(BM$30,economics!$AK$2:$AK$167,economics!$AJ$2:$AJ$167,TRUE))*economics!$AM$2:$AM$167))/(SUMPRODUCT((economics!$AG$2:$AG$167=$B42)*(economics!$D$2:$D$167="process")*economics!$AI$2:$AI$167*(_xlfn.NORM.DIST(BM$3,economics!$AK$2:$AK$167,economics!$AJ$2:$AJ$167,TRUE)-_xlfn.NORM.DIST(BM$30,economics!$AK$2:$AK$167,economics!$AJ$2:$AJ$167,TRUE)))),"")</f>
        <v/>
      </c>
      <c r="BN42" t="str">
        <f t="array" ref="BN42">IFERROR((SUMPRODUCT((economics!$AG$2:$AG$167=$B42)*(economics!$D$2:$D$167="process")*economics!$AI$2:$AI$167*(_xlfn.NORM.DIST(BN$3,economics!$AK$2:$AK$167,economics!$AJ$2:$AJ$167,TRUE)-_xlfn.NORM.DIST(BN$30,economics!$AK$2:$AK$167,economics!$AJ$2:$AJ$167,TRUE))*economics!$AM$2:$AM$167))/(SUMPRODUCT((economics!$AG$2:$AG$167=$B42)*(economics!$D$2:$D$167="process")*economics!$AI$2:$AI$167*(_xlfn.NORM.DIST(BN$3,economics!$AK$2:$AK$167,economics!$AJ$2:$AJ$167,TRUE)-_xlfn.NORM.DIST(BN$30,economics!$AK$2:$AK$167,economics!$AJ$2:$AJ$167,TRUE)))),"")</f>
        <v/>
      </c>
      <c r="BO42" t="str">
        <f t="array" ref="BO42">IFERROR((SUMPRODUCT((economics!$AG$2:$AG$167=$B42)*(economics!$D$2:$D$167="process")*economics!$AI$2:$AI$167*(_xlfn.NORM.DIST(BO$3,economics!$AK$2:$AK$167,economics!$AJ$2:$AJ$167,TRUE)-_xlfn.NORM.DIST(BO$30,economics!$AK$2:$AK$167,economics!$AJ$2:$AJ$167,TRUE))*economics!$AM$2:$AM$167))/(SUMPRODUCT((economics!$AG$2:$AG$167=$B42)*(economics!$D$2:$D$167="process")*economics!$AI$2:$AI$167*(_xlfn.NORM.DIST(BO$3,economics!$AK$2:$AK$167,economics!$AJ$2:$AJ$167,TRUE)-_xlfn.NORM.DIST(BO$30,economics!$AK$2:$AK$167,economics!$AJ$2:$AJ$167,TRUE)))),"")</f>
        <v/>
      </c>
      <c r="BP42" t="str">
        <f t="array" ref="BP42">IFERROR((SUMPRODUCT((economics!$AG$2:$AG$167=$B42)*(economics!$D$2:$D$167="process")*economics!$AI$2:$AI$167*(_xlfn.NORM.DIST(BP$3,economics!$AK$2:$AK$167,economics!$AJ$2:$AJ$167,TRUE)-_xlfn.NORM.DIST(BP$30,economics!$AK$2:$AK$167,economics!$AJ$2:$AJ$167,TRUE))*economics!$AM$2:$AM$167))/(SUMPRODUCT((economics!$AG$2:$AG$167=$B42)*(economics!$D$2:$D$167="process")*economics!$AI$2:$AI$167*(_xlfn.NORM.DIST(BP$3,economics!$AK$2:$AK$167,economics!$AJ$2:$AJ$167,TRUE)-_xlfn.NORM.DIST(BP$30,economics!$AK$2:$AK$167,economics!$AJ$2:$AJ$167,TRUE)))),"")</f>
        <v/>
      </c>
      <c r="BQ42" t="str">
        <f t="array" ref="BQ42">IFERROR((SUMPRODUCT((economics!$AG$2:$AG$167=$B42)*(economics!$D$2:$D$167="process")*economics!$AI$2:$AI$167*(_xlfn.NORM.DIST(BQ$3,economics!$AK$2:$AK$167,economics!$AJ$2:$AJ$167,TRUE)-_xlfn.NORM.DIST(BQ$30,economics!$AK$2:$AK$167,economics!$AJ$2:$AJ$167,TRUE))*economics!$AM$2:$AM$167))/(SUMPRODUCT((economics!$AG$2:$AG$167=$B42)*(economics!$D$2:$D$167="process")*economics!$AI$2:$AI$167*(_xlfn.NORM.DIST(BQ$3,economics!$AK$2:$AK$167,economics!$AJ$2:$AJ$167,TRUE)-_xlfn.NORM.DIST(BQ$30,economics!$AK$2:$AK$167,economics!$AJ$2:$AJ$167,TRUE)))),"")</f>
        <v/>
      </c>
      <c r="BR42" t="str">
        <f t="array" ref="BR42">IFERROR((SUMPRODUCT((economics!$AG$2:$AG$167=$B42)*(economics!$D$2:$D$167="process")*economics!$AI$2:$AI$167*(_xlfn.NORM.DIST(BR$3,economics!$AK$2:$AK$167,economics!$AJ$2:$AJ$167,TRUE)-_xlfn.NORM.DIST(BR$30,economics!$AK$2:$AK$167,economics!$AJ$2:$AJ$167,TRUE))*economics!$AM$2:$AM$167))/(SUMPRODUCT((economics!$AG$2:$AG$167=$B42)*(economics!$D$2:$D$167="process")*economics!$AI$2:$AI$167*(_xlfn.NORM.DIST(BR$3,economics!$AK$2:$AK$167,economics!$AJ$2:$AJ$167,TRUE)-_xlfn.NORM.DIST(BR$30,economics!$AK$2:$AK$167,economics!$AJ$2:$AJ$167,TRUE)))),"")</f>
        <v/>
      </c>
      <c r="BS42" t="str">
        <f t="array" ref="BS42">IFERROR((SUMPRODUCT((economics!$AG$2:$AG$167=$B42)*(economics!$D$2:$D$167="process")*economics!$AI$2:$AI$167*(_xlfn.NORM.DIST(BS$3,economics!$AK$2:$AK$167,economics!$AJ$2:$AJ$167,TRUE)-_xlfn.NORM.DIST(BS$30,economics!$AK$2:$AK$167,economics!$AJ$2:$AJ$167,TRUE))*economics!$AM$2:$AM$167))/(SUMPRODUCT((economics!$AG$2:$AG$167=$B42)*(economics!$D$2:$D$167="process")*economics!$AI$2:$AI$167*(_xlfn.NORM.DIST(BS$3,economics!$AK$2:$AK$167,economics!$AJ$2:$AJ$167,TRUE)-_xlfn.NORM.DIST(BS$30,economics!$AK$2:$AK$167,economics!$AJ$2:$AJ$167,TRUE)))),"")</f>
        <v/>
      </c>
      <c r="BT42" t="str">
        <f t="array" ref="BT42">IFERROR((SUMPRODUCT((economics!$AG$2:$AG$167=$B42)*(economics!$D$2:$D$167="process")*economics!$AI$2:$AI$167*(_xlfn.NORM.DIST(BT$3,economics!$AK$2:$AK$167,economics!$AJ$2:$AJ$167,TRUE)-_xlfn.NORM.DIST(BT$30,economics!$AK$2:$AK$167,economics!$AJ$2:$AJ$167,TRUE))*economics!$AM$2:$AM$167))/(SUMPRODUCT((economics!$AG$2:$AG$167=$B42)*(economics!$D$2:$D$167="process")*economics!$AI$2:$AI$167*(_xlfn.NORM.DIST(BT$3,economics!$AK$2:$AK$167,economics!$AJ$2:$AJ$167,TRUE)-_xlfn.NORM.DIST(BT$30,economics!$AK$2:$AK$167,economics!$AJ$2:$AJ$167,TRUE)))),"")</f>
        <v/>
      </c>
      <c r="BU42" t="str">
        <f t="array" ref="BU42">IFERROR((SUMPRODUCT((economics!$AG$2:$AG$167=$B42)*(economics!$D$2:$D$167="process")*economics!$AI$2:$AI$167*(_xlfn.NORM.DIST(BU$3,economics!$AK$2:$AK$167,economics!$AJ$2:$AJ$167,TRUE)-_xlfn.NORM.DIST(BU$30,economics!$AK$2:$AK$167,economics!$AJ$2:$AJ$167,TRUE))*economics!$AM$2:$AM$167))/(SUMPRODUCT((economics!$AG$2:$AG$167=$B42)*(economics!$D$2:$D$167="process")*economics!$AI$2:$AI$167*(_xlfn.NORM.DIST(BU$3,economics!$AK$2:$AK$167,economics!$AJ$2:$AJ$167,TRUE)-_xlfn.NORM.DIST(BU$30,economics!$AK$2:$AK$167,economics!$AJ$2:$AJ$167,TRUE)))),"")</f>
        <v/>
      </c>
      <c r="BV42" t="str">
        <f t="array" ref="BV42">IFERROR((SUMPRODUCT((economics!$AG$2:$AG$167=$B42)*(economics!$D$2:$D$167="process")*economics!$AI$2:$AI$167*(_xlfn.NORM.DIST(BV$3,economics!$AK$2:$AK$167,economics!$AJ$2:$AJ$167,TRUE)-_xlfn.NORM.DIST(BV$30,economics!$AK$2:$AK$167,economics!$AJ$2:$AJ$167,TRUE))*economics!$AM$2:$AM$167))/(SUMPRODUCT((economics!$AG$2:$AG$167=$B42)*(economics!$D$2:$D$167="process")*economics!$AI$2:$AI$167*(_xlfn.NORM.DIST(BV$3,economics!$AK$2:$AK$167,economics!$AJ$2:$AJ$167,TRUE)-_xlfn.NORM.DIST(BV$30,economics!$AK$2:$AK$167,economics!$AJ$2:$AJ$167,TRUE)))),"")</f>
        <v/>
      </c>
      <c r="BW42" t="str">
        <f t="array" ref="BW42">IFERROR((SUMPRODUCT((economics!$AG$2:$AG$167=$B42)*(economics!$D$2:$D$167="process")*economics!$AI$2:$AI$167*(_xlfn.NORM.DIST(BW$3,economics!$AK$2:$AK$167,economics!$AJ$2:$AJ$167,TRUE)-_xlfn.NORM.DIST(BW$30,economics!$AK$2:$AK$167,economics!$AJ$2:$AJ$167,TRUE))*economics!$AM$2:$AM$167))/(SUMPRODUCT((economics!$AG$2:$AG$167=$B42)*(economics!$D$2:$D$167="process")*economics!$AI$2:$AI$167*(_xlfn.NORM.DIST(BW$3,economics!$AK$2:$AK$167,economics!$AJ$2:$AJ$167,TRUE)-_xlfn.NORM.DIST(BW$30,economics!$AK$2:$AK$167,economics!$AJ$2:$AJ$167,TRUE)))),"")</f>
        <v/>
      </c>
      <c r="BX42" t="str">
        <f t="array" ref="BX42">IFERROR((SUMPRODUCT((economics!$AG$2:$AG$167=$B42)*(economics!$D$2:$D$167="process")*economics!$AI$2:$AI$167*(_xlfn.NORM.DIST(BX$3,economics!$AK$2:$AK$167,economics!$AJ$2:$AJ$167,TRUE)-_xlfn.NORM.DIST(BX$30,economics!$AK$2:$AK$167,economics!$AJ$2:$AJ$167,TRUE))*economics!$AM$2:$AM$167))/(SUMPRODUCT((economics!$AG$2:$AG$167=$B42)*(economics!$D$2:$D$167="process")*economics!$AI$2:$AI$167*(_xlfn.NORM.DIST(BX$3,economics!$AK$2:$AK$167,economics!$AJ$2:$AJ$167,TRUE)-_xlfn.NORM.DIST(BX$30,economics!$AK$2:$AK$167,economics!$AJ$2:$AJ$167,TRUE)))),"")</f>
        <v/>
      </c>
      <c r="BY42" t="str">
        <f t="array" ref="BY42">IFERROR((SUMPRODUCT((economics!$AG$2:$AG$167=$B42)*(economics!$D$2:$D$167="process")*economics!$AI$2:$AI$167*(_xlfn.NORM.DIST(BY$3,economics!$AK$2:$AK$167,economics!$AJ$2:$AJ$167,TRUE)-_xlfn.NORM.DIST(BY$30,economics!$AK$2:$AK$167,economics!$AJ$2:$AJ$167,TRUE))*economics!$AM$2:$AM$167))/(SUMPRODUCT((economics!$AG$2:$AG$167=$B42)*(economics!$D$2:$D$167="process")*economics!$AI$2:$AI$167*(_xlfn.NORM.DIST(BY$3,economics!$AK$2:$AK$167,economics!$AJ$2:$AJ$167,TRUE)-_xlfn.NORM.DIST(BY$30,economics!$AK$2:$AK$167,economics!$AJ$2:$AJ$167,TRUE)))),"")</f>
        <v/>
      </c>
      <c r="BZ42" t="str">
        <f t="array" ref="BZ42">IFERROR((SUMPRODUCT((economics!$AG$2:$AG$167=$B42)*(economics!$D$2:$D$167="process")*economics!$AI$2:$AI$167*(_xlfn.NORM.DIST(BZ$3,economics!$AK$2:$AK$167,economics!$AJ$2:$AJ$167,TRUE)-_xlfn.NORM.DIST(BZ$30,economics!$AK$2:$AK$167,economics!$AJ$2:$AJ$167,TRUE))*economics!$AM$2:$AM$167))/(SUMPRODUCT((economics!$AG$2:$AG$167=$B42)*(economics!$D$2:$D$167="process")*economics!$AI$2:$AI$167*(_xlfn.NORM.DIST(BZ$3,economics!$AK$2:$AK$167,economics!$AJ$2:$AJ$167,TRUE)-_xlfn.NORM.DIST(BZ$30,economics!$AK$2:$AK$167,economics!$AJ$2:$AJ$167,TRUE)))),"")</f>
        <v/>
      </c>
      <c r="CA42" t="str">
        <f t="array" ref="CA42">IFERROR((SUMPRODUCT((economics!$AG$2:$AG$167=$B42)*(economics!$D$2:$D$167="process")*economics!$AI$2:$AI$167*(_xlfn.NORM.DIST(CA$3,economics!$AK$2:$AK$167,economics!$AJ$2:$AJ$167,TRUE)-_xlfn.NORM.DIST(CA$30,economics!$AK$2:$AK$167,economics!$AJ$2:$AJ$167,TRUE))*economics!$AM$2:$AM$167))/(SUMPRODUCT((economics!$AG$2:$AG$167=$B42)*(economics!$D$2:$D$167="process")*economics!$AI$2:$AI$167*(_xlfn.NORM.DIST(CA$3,economics!$AK$2:$AK$167,economics!$AJ$2:$AJ$167,TRUE)-_xlfn.NORM.DIST(CA$30,economics!$AK$2:$AK$167,economics!$AJ$2:$AJ$167,TRUE)))),"")</f>
        <v/>
      </c>
      <c r="CB42" t="str">
        <f t="array" ref="CB42">IFERROR((SUMPRODUCT((economics!$AG$2:$AG$167=$B42)*(economics!$D$2:$D$167="process")*economics!$AI$2:$AI$167*(_xlfn.NORM.DIST(CB$3,economics!$AK$2:$AK$167,economics!$AJ$2:$AJ$167,TRUE)-_xlfn.NORM.DIST(CB$30,economics!$AK$2:$AK$167,economics!$AJ$2:$AJ$167,TRUE))*economics!$AM$2:$AM$167))/(SUMPRODUCT((economics!$AG$2:$AG$167=$B42)*(economics!$D$2:$D$167="process")*economics!$AI$2:$AI$167*(_xlfn.NORM.DIST(CB$3,economics!$AK$2:$AK$167,economics!$AJ$2:$AJ$167,TRUE)-_xlfn.NORM.DIST(CB$30,economics!$AK$2:$AK$167,economics!$AJ$2:$AJ$167,TRUE)))),"")</f>
        <v/>
      </c>
      <c r="CC42" t="str">
        <f t="array" ref="CC42">IFERROR((SUMPRODUCT((economics!$AG$2:$AG$167=$B42)*(economics!$D$2:$D$167="process")*economics!$AI$2:$AI$167*(_xlfn.NORM.DIST(CC$3,economics!$AK$2:$AK$167,economics!$AJ$2:$AJ$167,TRUE)-_xlfn.NORM.DIST(CC$30,economics!$AK$2:$AK$167,economics!$AJ$2:$AJ$167,TRUE))*economics!$AM$2:$AM$167))/(SUMPRODUCT((economics!$AG$2:$AG$167=$B42)*(economics!$D$2:$D$167="process")*economics!$AI$2:$AI$167*(_xlfn.NORM.DIST(CC$3,economics!$AK$2:$AK$167,economics!$AJ$2:$AJ$167,TRUE)-_xlfn.NORM.DIST(CC$30,economics!$AK$2:$AK$167,economics!$AJ$2:$AJ$167,TRUE)))),"")</f>
        <v/>
      </c>
      <c r="CD42" t="str">
        <f t="array" ref="CD42">IFERROR((SUMPRODUCT((economics!$AG$2:$AG$167=$B42)*(economics!$D$2:$D$167="process")*economics!$AI$2:$AI$167*(_xlfn.NORM.DIST(CD$3,economics!$AK$2:$AK$167,economics!$AJ$2:$AJ$167,TRUE)-_xlfn.NORM.DIST(CD$30,economics!$AK$2:$AK$167,economics!$AJ$2:$AJ$167,TRUE))*economics!$AM$2:$AM$167))/(SUMPRODUCT((economics!$AG$2:$AG$167=$B42)*(economics!$D$2:$D$167="process")*economics!$AI$2:$AI$167*(_xlfn.NORM.DIST(CD$3,economics!$AK$2:$AK$167,economics!$AJ$2:$AJ$167,TRUE)-_xlfn.NORM.DIST(CD$30,economics!$AK$2:$AK$167,economics!$AJ$2:$AJ$167,TRUE)))),"")</f>
        <v/>
      </c>
      <c r="CE42" t="str">
        <f t="array" ref="CE42">IFERROR((SUMPRODUCT((economics!$AG$2:$AG$167=$B42)*(economics!$D$2:$D$167="process")*economics!$AI$2:$AI$167*(_xlfn.NORM.DIST(CE$3,economics!$AK$2:$AK$167,economics!$AJ$2:$AJ$167,TRUE)-_xlfn.NORM.DIST(CE$30,economics!$AK$2:$AK$167,economics!$AJ$2:$AJ$167,TRUE))*economics!$AM$2:$AM$167))/(SUMPRODUCT((economics!$AG$2:$AG$167=$B42)*(economics!$D$2:$D$167="process")*economics!$AI$2:$AI$167*(_xlfn.NORM.DIST(CE$3,economics!$AK$2:$AK$167,economics!$AJ$2:$AJ$167,TRUE)-_xlfn.NORM.DIST(CE$30,economics!$AK$2:$AK$167,economics!$AJ$2:$AJ$167,TRUE)))),"")</f>
        <v/>
      </c>
      <c r="CF42" t="str">
        <f t="array" ref="CF42">IFERROR((SUMPRODUCT((economics!$AG$2:$AG$167=$B42)*(economics!$D$2:$D$167="process")*economics!$AI$2:$AI$167*(_xlfn.NORM.DIST(CF$3,economics!$AK$2:$AK$167,economics!$AJ$2:$AJ$167,TRUE)-_xlfn.NORM.DIST(CF$30,economics!$AK$2:$AK$167,economics!$AJ$2:$AJ$167,TRUE))*economics!$AM$2:$AM$167))/(SUMPRODUCT((economics!$AG$2:$AG$167=$B42)*(economics!$D$2:$D$167="process")*economics!$AI$2:$AI$167*(_xlfn.NORM.DIST(CF$3,economics!$AK$2:$AK$167,economics!$AJ$2:$AJ$167,TRUE)-_xlfn.NORM.DIST(CF$30,economics!$AK$2:$AK$167,economics!$AJ$2:$AJ$167,TRUE)))),"")</f>
        <v/>
      </c>
      <c r="CG42" t="str">
        <f t="array" ref="CG42">IFERROR((SUMPRODUCT((economics!$AG$2:$AG$167=$B42)*(economics!$D$2:$D$167="process")*economics!$AI$2:$AI$167*(_xlfn.NORM.DIST(CG$3,economics!$AK$2:$AK$167,economics!$AJ$2:$AJ$167,TRUE)-_xlfn.NORM.DIST(CG$30,economics!$AK$2:$AK$167,economics!$AJ$2:$AJ$167,TRUE))*economics!$AM$2:$AM$167))/(SUMPRODUCT((economics!$AG$2:$AG$167=$B42)*(economics!$D$2:$D$167="process")*economics!$AI$2:$AI$167*(_xlfn.NORM.DIST(CG$3,economics!$AK$2:$AK$167,economics!$AJ$2:$AJ$167,TRUE)-_xlfn.NORM.DIST(CG$30,economics!$AK$2:$AK$167,economics!$AJ$2:$AJ$167,TRUE)))),"")</f>
        <v/>
      </c>
      <c r="CH42" t="str">
        <f t="array" ref="CH42">IFERROR((SUMPRODUCT((economics!$AG$2:$AG$167=$B42)*(economics!$D$2:$D$167="process")*economics!$AI$2:$AI$167*(_xlfn.NORM.DIST(CH$3,economics!$AK$2:$AK$167,economics!$AJ$2:$AJ$167,TRUE)-_xlfn.NORM.DIST(CH$30,economics!$AK$2:$AK$167,economics!$AJ$2:$AJ$167,TRUE))*economics!$AM$2:$AM$167))/(SUMPRODUCT((economics!$AG$2:$AG$167=$B42)*(economics!$D$2:$D$167="process")*economics!$AI$2:$AI$167*(_xlfn.NORM.DIST(CH$3,economics!$AK$2:$AK$167,economics!$AJ$2:$AJ$167,TRUE)-_xlfn.NORM.DIST(CH$30,economics!$AK$2:$AK$167,economics!$AJ$2:$AJ$167,TRUE)))),"")</f>
        <v/>
      </c>
    </row>
    <row r="43" spans="1:86" x14ac:dyDescent="0.35">
      <c r="A43" t="str">
        <f t="shared" si="0"/>
        <v>rubber and plastic products 22</v>
      </c>
      <c r="B43">
        <f t="shared" si="0"/>
        <v>22</v>
      </c>
      <c r="E43" t="str">
        <f t="array" ref="E43">IFERROR((SUMPRODUCT((economics!$AG$2:$AG$167=$B43)*(economics!$D$2:$D$167="process")*economics!$AI$2:$AI$167*(_xlfn.NORM.DIST(E$3,economics!$AK$2:$AK$167,economics!$AJ$2:$AJ$167,TRUE)-_xlfn.NORM.DIST(E$30,economics!$AK$2:$AK$167,economics!$AJ$2:$AJ$167,TRUE))*economics!$AM$2:$AM$167))/(SUMPRODUCT((economics!$AG$2:$AG$167=$B43)*(economics!$D$2:$D$167="process")*economics!$AI$2:$AI$167*(_xlfn.NORM.DIST(E$3,economics!$AK$2:$AK$167,economics!$AJ$2:$AJ$167,TRUE)-_xlfn.NORM.DIST(E$30,economics!$AK$2:$AK$167,economics!$AJ$2:$AJ$167,TRUE)))),"")</f>
        <v/>
      </c>
      <c r="F43" t="str">
        <f t="array" ref="F43">IFERROR((SUMPRODUCT((economics!$AG$2:$AG$167=$B43)*(economics!$D$2:$D$167="process")*economics!$AI$2:$AI$167*(_xlfn.NORM.DIST(F$3,economics!$AK$2:$AK$167,economics!$AJ$2:$AJ$167,TRUE)-_xlfn.NORM.DIST(F$30,economics!$AK$2:$AK$167,economics!$AJ$2:$AJ$167,TRUE))*economics!$AM$2:$AM$167))/(SUMPRODUCT((economics!$AG$2:$AG$167=$B43)*(economics!$D$2:$D$167="process")*economics!$AI$2:$AI$167*(_xlfn.NORM.DIST(F$3,economics!$AK$2:$AK$167,economics!$AJ$2:$AJ$167,TRUE)-_xlfn.NORM.DIST(F$30,economics!$AK$2:$AK$167,economics!$AJ$2:$AJ$167,TRUE)))),"")</f>
        <v/>
      </c>
      <c r="G43" t="str">
        <f t="array" ref="G43">IFERROR((SUMPRODUCT((economics!$AG$2:$AG$167=$B43)*(economics!$D$2:$D$167="process")*economics!$AI$2:$AI$167*(_xlfn.NORM.DIST(G$3,economics!$AK$2:$AK$167,economics!$AJ$2:$AJ$167,TRUE)-_xlfn.NORM.DIST(G$30,economics!$AK$2:$AK$167,economics!$AJ$2:$AJ$167,TRUE))*economics!$AM$2:$AM$167))/(SUMPRODUCT((economics!$AG$2:$AG$167=$B43)*(economics!$D$2:$D$167="process")*economics!$AI$2:$AI$167*(_xlfn.NORM.DIST(G$3,economics!$AK$2:$AK$167,economics!$AJ$2:$AJ$167,TRUE)-_xlfn.NORM.DIST(G$30,economics!$AK$2:$AK$167,economics!$AJ$2:$AJ$167,TRUE)))),"")</f>
        <v/>
      </c>
      <c r="H43" t="str">
        <f t="array" ref="H43">IFERROR((SUMPRODUCT((economics!$AG$2:$AG$167=$B43)*(economics!$D$2:$D$167="process")*economics!$AI$2:$AI$167*(_xlfn.NORM.DIST(H$3,economics!$AK$2:$AK$167,economics!$AJ$2:$AJ$167,TRUE)-_xlfn.NORM.DIST(H$30,economics!$AK$2:$AK$167,economics!$AJ$2:$AJ$167,TRUE))*economics!$AM$2:$AM$167))/(SUMPRODUCT((economics!$AG$2:$AG$167=$B43)*(economics!$D$2:$D$167="process")*economics!$AI$2:$AI$167*(_xlfn.NORM.DIST(H$3,economics!$AK$2:$AK$167,economics!$AJ$2:$AJ$167,TRUE)-_xlfn.NORM.DIST(H$30,economics!$AK$2:$AK$167,economics!$AJ$2:$AJ$167,TRUE)))),"")</f>
        <v/>
      </c>
      <c r="I43" t="str">
        <f t="array" ref="I43">IFERROR((SUMPRODUCT((economics!$AG$2:$AG$167=$B43)*(economics!$D$2:$D$167="process")*economics!$AI$2:$AI$167*(_xlfn.NORM.DIST(I$3,economics!$AK$2:$AK$167,economics!$AJ$2:$AJ$167,TRUE)-_xlfn.NORM.DIST(I$30,economics!$AK$2:$AK$167,economics!$AJ$2:$AJ$167,TRUE))*economics!$AM$2:$AM$167))/(SUMPRODUCT((economics!$AG$2:$AG$167=$B43)*(economics!$D$2:$D$167="process")*economics!$AI$2:$AI$167*(_xlfn.NORM.DIST(I$3,economics!$AK$2:$AK$167,economics!$AJ$2:$AJ$167,TRUE)-_xlfn.NORM.DIST(I$30,economics!$AK$2:$AK$167,economics!$AJ$2:$AJ$167,TRUE)))),"")</f>
        <v/>
      </c>
      <c r="J43" t="str">
        <f t="array" ref="J43">IFERROR((SUMPRODUCT((economics!$AG$2:$AG$167=$B43)*(economics!$D$2:$D$167="process")*economics!$AI$2:$AI$167*(_xlfn.NORM.DIST(J$3,economics!$AK$2:$AK$167,economics!$AJ$2:$AJ$167,TRUE)-_xlfn.NORM.DIST(J$30,economics!$AK$2:$AK$167,economics!$AJ$2:$AJ$167,TRUE))*economics!$AM$2:$AM$167))/(SUMPRODUCT((economics!$AG$2:$AG$167=$B43)*(economics!$D$2:$D$167="process")*economics!$AI$2:$AI$167*(_xlfn.NORM.DIST(J$3,economics!$AK$2:$AK$167,economics!$AJ$2:$AJ$167,TRUE)-_xlfn.NORM.DIST(J$30,economics!$AK$2:$AK$167,economics!$AJ$2:$AJ$167,TRUE)))),"")</f>
        <v/>
      </c>
      <c r="K43" t="str">
        <f t="array" ref="K43">IFERROR((SUMPRODUCT((economics!$AG$2:$AG$167=$B43)*(economics!$D$2:$D$167="process")*economics!$AI$2:$AI$167*(_xlfn.NORM.DIST(K$3,economics!$AK$2:$AK$167,economics!$AJ$2:$AJ$167,TRUE)-_xlfn.NORM.DIST(K$30,economics!$AK$2:$AK$167,economics!$AJ$2:$AJ$167,TRUE))*economics!$AM$2:$AM$167))/(SUMPRODUCT((economics!$AG$2:$AG$167=$B43)*(economics!$D$2:$D$167="process")*economics!$AI$2:$AI$167*(_xlfn.NORM.DIST(K$3,economics!$AK$2:$AK$167,economics!$AJ$2:$AJ$167,TRUE)-_xlfn.NORM.DIST(K$30,economics!$AK$2:$AK$167,economics!$AJ$2:$AJ$167,TRUE)))),"")</f>
        <v/>
      </c>
      <c r="L43" t="str">
        <f t="array" ref="L43">IFERROR((SUMPRODUCT((economics!$AG$2:$AG$167=$B43)*(economics!$D$2:$D$167="process")*economics!$AI$2:$AI$167*(_xlfn.NORM.DIST(L$3,economics!$AK$2:$AK$167,economics!$AJ$2:$AJ$167,TRUE)-_xlfn.NORM.DIST(L$30,economics!$AK$2:$AK$167,economics!$AJ$2:$AJ$167,TRUE))*economics!$AM$2:$AM$167))/(SUMPRODUCT((economics!$AG$2:$AG$167=$B43)*(economics!$D$2:$D$167="process")*economics!$AI$2:$AI$167*(_xlfn.NORM.DIST(L$3,economics!$AK$2:$AK$167,economics!$AJ$2:$AJ$167,TRUE)-_xlfn.NORM.DIST(L$30,economics!$AK$2:$AK$167,economics!$AJ$2:$AJ$167,TRUE)))),"")</f>
        <v/>
      </c>
      <c r="M43" t="str">
        <f t="array" ref="M43">IFERROR((SUMPRODUCT((economics!$AG$2:$AG$167=$B43)*(economics!$D$2:$D$167="process")*economics!$AI$2:$AI$167*(_xlfn.NORM.DIST(M$3,economics!$AK$2:$AK$167,economics!$AJ$2:$AJ$167,TRUE)-_xlfn.NORM.DIST(M$30,economics!$AK$2:$AK$167,economics!$AJ$2:$AJ$167,TRUE))*economics!$AM$2:$AM$167))/(SUMPRODUCT((economics!$AG$2:$AG$167=$B43)*(economics!$D$2:$D$167="process")*economics!$AI$2:$AI$167*(_xlfn.NORM.DIST(M$3,economics!$AK$2:$AK$167,economics!$AJ$2:$AJ$167,TRUE)-_xlfn.NORM.DIST(M$30,economics!$AK$2:$AK$167,economics!$AJ$2:$AJ$167,TRUE)))),"")</f>
        <v/>
      </c>
      <c r="N43" t="str">
        <f t="array" ref="N43">IFERROR((SUMPRODUCT((economics!$AG$2:$AG$167=$B43)*(economics!$D$2:$D$167="process")*economics!$AI$2:$AI$167*(_xlfn.NORM.DIST(N$3,economics!$AK$2:$AK$167,economics!$AJ$2:$AJ$167,TRUE)-_xlfn.NORM.DIST(N$30,economics!$AK$2:$AK$167,economics!$AJ$2:$AJ$167,TRUE))*economics!$AM$2:$AM$167))/(SUMPRODUCT((economics!$AG$2:$AG$167=$B43)*(economics!$D$2:$D$167="process")*economics!$AI$2:$AI$167*(_xlfn.NORM.DIST(N$3,economics!$AK$2:$AK$167,economics!$AJ$2:$AJ$167,TRUE)-_xlfn.NORM.DIST(N$30,economics!$AK$2:$AK$167,economics!$AJ$2:$AJ$167,TRUE)))),"")</f>
        <v/>
      </c>
      <c r="O43" t="str">
        <f t="array" ref="O43">IFERROR((SUMPRODUCT((economics!$AG$2:$AG$167=$B43)*(economics!$D$2:$D$167="process")*economics!$AI$2:$AI$167*(_xlfn.NORM.DIST(O$3,economics!$AK$2:$AK$167,economics!$AJ$2:$AJ$167,TRUE)-_xlfn.NORM.DIST(O$30,economics!$AK$2:$AK$167,economics!$AJ$2:$AJ$167,TRUE))*economics!$AM$2:$AM$167))/(SUMPRODUCT((economics!$AG$2:$AG$167=$B43)*(economics!$D$2:$D$167="process")*economics!$AI$2:$AI$167*(_xlfn.NORM.DIST(O$3,economics!$AK$2:$AK$167,economics!$AJ$2:$AJ$167,TRUE)-_xlfn.NORM.DIST(O$30,economics!$AK$2:$AK$167,economics!$AJ$2:$AJ$167,TRUE)))),"")</f>
        <v/>
      </c>
      <c r="P43" t="str">
        <f t="array" ref="P43">IFERROR((SUMPRODUCT((economics!$AG$2:$AG$167=$B43)*(economics!$D$2:$D$167="process")*economics!$AI$2:$AI$167*(_xlfn.NORM.DIST(P$3,economics!$AK$2:$AK$167,economics!$AJ$2:$AJ$167,TRUE)-_xlfn.NORM.DIST(P$30,economics!$AK$2:$AK$167,economics!$AJ$2:$AJ$167,TRUE))*economics!$AM$2:$AM$167))/(SUMPRODUCT((economics!$AG$2:$AG$167=$B43)*(economics!$D$2:$D$167="process")*economics!$AI$2:$AI$167*(_xlfn.NORM.DIST(P$3,economics!$AK$2:$AK$167,economics!$AJ$2:$AJ$167,TRUE)-_xlfn.NORM.DIST(P$30,economics!$AK$2:$AK$167,economics!$AJ$2:$AJ$167,TRUE)))),"")</f>
        <v/>
      </c>
      <c r="Q43" t="str">
        <f t="array" ref="Q43">IFERROR((SUMPRODUCT((economics!$AG$2:$AG$167=$B43)*(economics!$D$2:$D$167="process")*economics!$AI$2:$AI$167*(_xlfn.NORM.DIST(Q$3,economics!$AK$2:$AK$167,economics!$AJ$2:$AJ$167,TRUE)-_xlfn.NORM.DIST(Q$30,economics!$AK$2:$AK$167,economics!$AJ$2:$AJ$167,TRUE))*economics!$AM$2:$AM$167))/(SUMPRODUCT((economics!$AG$2:$AG$167=$B43)*(economics!$D$2:$D$167="process")*economics!$AI$2:$AI$167*(_xlfn.NORM.DIST(Q$3,economics!$AK$2:$AK$167,economics!$AJ$2:$AJ$167,TRUE)-_xlfn.NORM.DIST(Q$30,economics!$AK$2:$AK$167,economics!$AJ$2:$AJ$167,TRUE)))),"")</f>
        <v/>
      </c>
      <c r="R43" t="str">
        <f t="array" ref="R43">IFERROR((SUMPRODUCT((economics!$AG$2:$AG$167=$B43)*(economics!$D$2:$D$167="process")*economics!$AI$2:$AI$167*(_xlfn.NORM.DIST(R$3,economics!$AK$2:$AK$167,economics!$AJ$2:$AJ$167,TRUE)-_xlfn.NORM.DIST(R$30,economics!$AK$2:$AK$167,economics!$AJ$2:$AJ$167,TRUE))*economics!$AM$2:$AM$167))/(SUMPRODUCT((economics!$AG$2:$AG$167=$B43)*(economics!$D$2:$D$167="process")*economics!$AI$2:$AI$167*(_xlfn.NORM.DIST(R$3,economics!$AK$2:$AK$167,economics!$AJ$2:$AJ$167,TRUE)-_xlfn.NORM.DIST(R$30,economics!$AK$2:$AK$167,economics!$AJ$2:$AJ$167,TRUE)))),"")</f>
        <v/>
      </c>
      <c r="S43" t="str">
        <f t="array" ref="S43">IFERROR((SUMPRODUCT((economics!$AG$2:$AG$167=$B43)*(economics!$D$2:$D$167="process")*economics!$AI$2:$AI$167*(_xlfn.NORM.DIST(S$3,economics!$AK$2:$AK$167,economics!$AJ$2:$AJ$167,TRUE)-_xlfn.NORM.DIST(S$30,economics!$AK$2:$AK$167,economics!$AJ$2:$AJ$167,TRUE))*economics!$AM$2:$AM$167))/(SUMPRODUCT((economics!$AG$2:$AG$167=$B43)*(economics!$D$2:$D$167="process")*economics!$AI$2:$AI$167*(_xlfn.NORM.DIST(S$3,economics!$AK$2:$AK$167,economics!$AJ$2:$AJ$167,TRUE)-_xlfn.NORM.DIST(S$30,economics!$AK$2:$AK$167,economics!$AJ$2:$AJ$167,TRUE)))),"")</f>
        <v/>
      </c>
      <c r="T43" t="str">
        <f t="array" ref="T43">IFERROR((SUMPRODUCT((economics!$AG$2:$AG$167=$B43)*(economics!$D$2:$D$167="process")*economics!$AI$2:$AI$167*(_xlfn.NORM.DIST(T$3,economics!$AK$2:$AK$167,economics!$AJ$2:$AJ$167,TRUE)-_xlfn.NORM.DIST(T$30,economics!$AK$2:$AK$167,economics!$AJ$2:$AJ$167,TRUE))*economics!$AM$2:$AM$167))/(SUMPRODUCT((economics!$AG$2:$AG$167=$B43)*(economics!$D$2:$D$167="process")*economics!$AI$2:$AI$167*(_xlfn.NORM.DIST(T$3,economics!$AK$2:$AK$167,economics!$AJ$2:$AJ$167,TRUE)-_xlfn.NORM.DIST(T$30,economics!$AK$2:$AK$167,economics!$AJ$2:$AJ$167,TRUE)))),"")</f>
        <v/>
      </c>
      <c r="U43" t="str">
        <f t="array" ref="U43">IFERROR((SUMPRODUCT((economics!$AG$2:$AG$167=$B43)*(economics!$D$2:$D$167="process")*economics!$AI$2:$AI$167*(_xlfn.NORM.DIST(U$3,economics!$AK$2:$AK$167,economics!$AJ$2:$AJ$167,TRUE)-_xlfn.NORM.DIST(U$30,economics!$AK$2:$AK$167,economics!$AJ$2:$AJ$167,TRUE))*economics!$AM$2:$AM$167))/(SUMPRODUCT((economics!$AG$2:$AG$167=$B43)*(economics!$D$2:$D$167="process")*economics!$AI$2:$AI$167*(_xlfn.NORM.DIST(U$3,economics!$AK$2:$AK$167,economics!$AJ$2:$AJ$167,TRUE)-_xlfn.NORM.DIST(U$30,economics!$AK$2:$AK$167,economics!$AJ$2:$AJ$167,TRUE)))),"")</f>
        <v/>
      </c>
      <c r="V43" t="str">
        <f t="array" ref="V43">IFERROR((SUMPRODUCT((economics!$AG$2:$AG$167=$B43)*(economics!$D$2:$D$167="process")*economics!$AI$2:$AI$167*(_xlfn.NORM.DIST(V$3,economics!$AK$2:$AK$167,economics!$AJ$2:$AJ$167,TRUE)-_xlfn.NORM.DIST(V$30,economics!$AK$2:$AK$167,economics!$AJ$2:$AJ$167,TRUE))*economics!$AM$2:$AM$167))/(SUMPRODUCT((economics!$AG$2:$AG$167=$B43)*(economics!$D$2:$D$167="process")*economics!$AI$2:$AI$167*(_xlfn.NORM.DIST(V$3,economics!$AK$2:$AK$167,economics!$AJ$2:$AJ$167,TRUE)-_xlfn.NORM.DIST(V$30,economics!$AK$2:$AK$167,economics!$AJ$2:$AJ$167,TRUE)))),"")</f>
        <v/>
      </c>
      <c r="W43" t="str">
        <f t="array" ref="W43">IFERROR((SUMPRODUCT((economics!$AG$2:$AG$167=$B43)*(economics!$D$2:$D$167="process")*economics!$AI$2:$AI$167*(_xlfn.NORM.DIST(W$3,economics!$AK$2:$AK$167,economics!$AJ$2:$AJ$167,TRUE)-_xlfn.NORM.DIST(W$30,economics!$AK$2:$AK$167,economics!$AJ$2:$AJ$167,TRUE))*economics!$AM$2:$AM$167))/(SUMPRODUCT((economics!$AG$2:$AG$167=$B43)*(economics!$D$2:$D$167="process")*economics!$AI$2:$AI$167*(_xlfn.NORM.DIST(W$3,economics!$AK$2:$AK$167,economics!$AJ$2:$AJ$167,TRUE)-_xlfn.NORM.DIST(W$30,economics!$AK$2:$AK$167,economics!$AJ$2:$AJ$167,TRUE)))),"")</f>
        <v/>
      </c>
      <c r="X43" t="str">
        <f t="array" ref="X43">IFERROR((SUMPRODUCT((economics!$AG$2:$AG$167=$B43)*(economics!$D$2:$D$167="process")*economics!$AI$2:$AI$167*(_xlfn.NORM.DIST(X$3,economics!$AK$2:$AK$167,economics!$AJ$2:$AJ$167,TRUE)-_xlfn.NORM.DIST(X$30,economics!$AK$2:$AK$167,economics!$AJ$2:$AJ$167,TRUE))*economics!$AM$2:$AM$167))/(SUMPRODUCT((economics!$AG$2:$AG$167=$B43)*(economics!$D$2:$D$167="process")*economics!$AI$2:$AI$167*(_xlfn.NORM.DIST(X$3,economics!$AK$2:$AK$167,economics!$AJ$2:$AJ$167,TRUE)-_xlfn.NORM.DIST(X$30,economics!$AK$2:$AK$167,economics!$AJ$2:$AJ$167,TRUE)))),"")</f>
        <v/>
      </c>
      <c r="Y43" t="str">
        <f t="array" ref="Y43">IFERROR((SUMPRODUCT((economics!$AG$2:$AG$167=$B43)*(economics!$D$2:$D$167="process")*economics!$AI$2:$AI$167*(_xlfn.NORM.DIST(Y$3,economics!$AK$2:$AK$167,economics!$AJ$2:$AJ$167,TRUE)-_xlfn.NORM.DIST(Y$30,economics!$AK$2:$AK$167,economics!$AJ$2:$AJ$167,TRUE))*economics!$AM$2:$AM$167))/(SUMPRODUCT((economics!$AG$2:$AG$167=$B43)*(economics!$D$2:$D$167="process")*economics!$AI$2:$AI$167*(_xlfn.NORM.DIST(Y$3,economics!$AK$2:$AK$167,economics!$AJ$2:$AJ$167,TRUE)-_xlfn.NORM.DIST(Y$30,economics!$AK$2:$AK$167,economics!$AJ$2:$AJ$167,TRUE)))),"")</f>
        <v/>
      </c>
      <c r="Z43" t="str">
        <f t="array" ref="Z43">IFERROR((SUMPRODUCT((economics!$AG$2:$AG$167=$B43)*(economics!$D$2:$D$167="process")*economics!$AI$2:$AI$167*(_xlfn.NORM.DIST(Z$3,economics!$AK$2:$AK$167,economics!$AJ$2:$AJ$167,TRUE)-_xlfn.NORM.DIST(Z$30,economics!$AK$2:$AK$167,economics!$AJ$2:$AJ$167,TRUE))*economics!$AM$2:$AM$167))/(SUMPRODUCT((economics!$AG$2:$AG$167=$B43)*(economics!$D$2:$D$167="process")*economics!$AI$2:$AI$167*(_xlfn.NORM.DIST(Z$3,economics!$AK$2:$AK$167,economics!$AJ$2:$AJ$167,TRUE)-_xlfn.NORM.DIST(Z$30,economics!$AK$2:$AK$167,economics!$AJ$2:$AJ$167,TRUE)))),"")</f>
        <v/>
      </c>
      <c r="AA43" t="str">
        <f t="array" ref="AA43">IFERROR((SUMPRODUCT((economics!$AG$2:$AG$167=$B43)*(economics!$D$2:$D$167="process")*economics!$AI$2:$AI$167*(_xlfn.NORM.DIST(AA$3,economics!$AK$2:$AK$167,economics!$AJ$2:$AJ$167,TRUE)-_xlfn.NORM.DIST(AA$30,economics!$AK$2:$AK$167,economics!$AJ$2:$AJ$167,TRUE))*economics!$AM$2:$AM$167))/(SUMPRODUCT((economics!$AG$2:$AG$167=$B43)*(economics!$D$2:$D$167="process")*economics!$AI$2:$AI$167*(_xlfn.NORM.DIST(AA$3,economics!$AK$2:$AK$167,economics!$AJ$2:$AJ$167,TRUE)-_xlfn.NORM.DIST(AA$30,economics!$AK$2:$AK$167,economics!$AJ$2:$AJ$167,TRUE)))),"")</f>
        <v/>
      </c>
      <c r="AB43" t="str">
        <f t="array" ref="AB43">IFERROR((SUMPRODUCT((economics!$AG$2:$AG$167=$B43)*(economics!$D$2:$D$167="process")*economics!$AI$2:$AI$167*(_xlfn.NORM.DIST(AB$3,economics!$AK$2:$AK$167,economics!$AJ$2:$AJ$167,TRUE)-_xlfn.NORM.DIST(AB$30,economics!$AK$2:$AK$167,economics!$AJ$2:$AJ$167,TRUE))*economics!$AM$2:$AM$167))/(SUMPRODUCT((economics!$AG$2:$AG$167=$B43)*(economics!$D$2:$D$167="process")*economics!$AI$2:$AI$167*(_xlfn.NORM.DIST(AB$3,economics!$AK$2:$AK$167,economics!$AJ$2:$AJ$167,TRUE)-_xlfn.NORM.DIST(AB$30,economics!$AK$2:$AK$167,economics!$AJ$2:$AJ$167,TRUE)))),"")</f>
        <v/>
      </c>
      <c r="AC43" t="str">
        <f t="array" ref="AC43">IFERROR((SUMPRODUCT((economics!$AG$2:$AG$167=$B43)*(economics!$D$2:$D$167="process")*economics!$AI$2:$AI$167*(_xlfn.NORM.DIST(AC$3,economics!$AK$2:$AK$167,economics!$AJ$2:$AJ$167,TRUE)-_xlfn.NORM.DIST(AC$30,economics!$AK$2:$AK$167,economics!$AJ$2:$AJ$167,TRUE))*economics!$AM$2:$AM$167))/(SUMPRODUCT((economics!$AG$2:$AG$167=$B43)*(economics!$D$2:$D$167="process")*economics!$AI$2:$AI$167*(_xlfn.NORM.DIST(AC$3,economics!$AK$2:$AK$167,economics!$AJ$2:$AJ$167,TRUE)-_xlfn.NORM.DIST(AC$30,economics!$AK$2:$AK$167,economics!$AJ$2:$AJ$167,TRUE)))),"")</f>
        <v/>
      </c>
      <c r="AD43" t="str">
        <f t="array" ref="AD43">IFERROR((SUMPRODUCT((economics!$AG$2:$AG$167=$B43)*(economics!$D$2:$D$167="process")*economics!$AI$2:$AI$167*(_xlfn.NORM.DIST(AD$3,economics!$AK$2:$AK$167,economics!$AJ$2:$AJ$167,TRUE)-_xlfn.NORM.DIST(AD$30,economics!$AK$2:$AK$167,economics!$AJ$2:$AJ$167,TRUE))*economics!$AM$2:$AM$167))/(SUMPRODUCT((economics!$AG$2:$AG$167=$B43)*(economics!$D$2:$D$167="process")*economics!$AI$2:$AI$167*(_xlfn.NORM.DIST(AD$3,economics!$AK$2:$AK$167,economics!$AJ$2:$AJ$167,TRUE)-_xlfn.NORM.DIST(AD$30,economics!$AK$2:$AK$167,economics!$AJ$2:$AJ$167,TRUE)))),"")</f>
        <v/>
      </c>
      <c r="AE43" t="str">
        <f t="array" ref="AE43">IFERROR((SUMPRODUCT((economics!$AG$2:$AG$167=$B43)*(economics!$D$2:$D$167="process")*economics!$AI$2:$AI$167*(_xlfn.NORM.DIST(AE$3,economics!$AK$2:$AK$167,economics!$AJ$2:$AJ$167,TRUE)-_xlfn.NORM.DIST(AE$30,economics!$AK$2:$AK$167,economics!$AJ$2:$AJ$167,TRUE))*economics!$AM$2:$AM$167))/(SUMPRODUCT((economics!$AG$2:$AG$167=$B43)*(economics!$D$2:$D$167="process")*economics!$AI$2:$AI$167*(_xlfn.NORM.DIST(AE$3,economics!$AK$2:$AK$167,economics!$AJ$2:$AJ$167,TRUE)-_xlfn.NORM.DIST(AE$30,economics!$AK$2:$AK$167,economics!$AJ$2:$AJ$167,TRUE)))),"")</f>
        <v/>
      </c>
      <c r="AF43" t="str">
        <f t="array" ref="AF43">IFERROR((SUMPRODUCT((economics!$AG$2:$AG$167=$B43)*(economics!$D$2:$D$167="process")*economics!$AI$2:$AI$167*(_xlfn.NORM.DIST(AF$3,economics!$AK$2:$AK$167,economics!$AJ$2:$AJ$167,TRUE)-_xlfn.NORM.DIST(AF$30,economics!$AK$2:$AK$167,economics!$AJ$2:$AJ$167,TRUE))*economics!$AM$2:$AM$167))/(SUMPRODUCT((economics!$AG$2:$AG$167=$B43)*(economics!$D$2:$D$167="process")*economics!$AI$2:$AI$167*(_xlfn.NORM.DIST(AF$3,economics!$AK$2:$AK$167,economics!$AJ$2:$AJ$167,TRUE)-_xlfn.NORM.DIST(AF$30,economics!$AK$2:$AK$167,economics!$AJ$2:$AJ$167,TRUE)))),"")</f>
        <v/>
      </c>
      <c r="AG43" t="str">
        <f t="array" ref="AG43">IFERROR((SUMPRODUCT((economics!$AG$2:$AG$167=$B43)*(economics!$D$2:$D$167="process")*economics!$AI$2:$AI$167*(_xlfn.NORM.DIST(AG$3,economics!$AK$2:$AK$167,economics!$AJ$2:$AJ$167,TRUE)-_xlfn.NORM.DIST(AG$30,economics!$AK$2:$AK$167,economics!$AJ$2:$AJ$167,TRUE))*economics!$AM$2:$AM$167))/(SUMPRODUCT((economics!$AG$2:$AG$167=$B43)*(economics!$D$2:$D$167="process")*economics!$AI$2:$AI$167*(_xlfn.NORM.DIST(AG$3,economics!$AK$2:$AK$167,economics!$AJ$2:$AJ$167,TRUE)-_xlfn.NORM.DIST(AG$30,economics!$AK$2:$AK$167,economics!$AJ$2:$AJ$167,TRUE)))),"")</f>
        <v/>
      </c>
      <c r="AH43" t="str">
        <f t="array" ref="AH43">IFERROR((SUMPRODUCT((economics!$AG$2:$AG$167=$B43)*(economics!$D$2:$D$167="process")*economics!$AI$2:$AI$167*(_xlfn.NORM.DIST(AH$3,economics!$AK$2:$AK$167,economics!$AJ$2:$AJ$167,TRUE)-_xlfn.NORM.DIST(AH$30,economics!$AK$2:$AK$167,economics!$AJ$2:$AJ$167,TRUE))*economics!$AM$2:$AM$167))/(SUMPRODUCT((economics!$AG$2:$AG$167=$B43)*(economics!$D$2:$D$167="process")*economics!$AI$2:$AI$167*(_xlfn.NORM.DIST(AH$3,economics!$AK$2:$AK$167,economics!$AJ$2:$AJ$167,TRUE)-_xlfn.NORM.DIST(AH$30,economics!$AK$2:$AK$167,economics!$AJ$2:$AJ$167,TRUE)))),"")</f>
        <v/>
      </c>
      <c r="AI43" t="str">
        <f t="array" ref="AI43">IFERROR((SUMPRODUCT((economics!$AG$2:$AG$167=$B43)*(economics!$D$2:$D$167="process")*economics!$AI$2:$AI$167*(_xlfn.NORM.DIST(AI$3,economics!$AK$2:$AK$167,economics!$AJ$2:$AJ$167,TRUE)-_xlfn.NORM.DIST(AI$30,economics!$AK$2:$AK$167,economics!$AJ$2:$AJ$167,TRUE))*economics!$AM$2:$AM$167))/(SUMPRODUCT((economics!$AG$2:$AG$167=$B43)*(economics!$D$2:$D$167="process")*economics!$AI$2:$AI$167*(_xlfn.NORM.DIST(AI$3,economics!$AK$2:$AK$167,economics!$AJ$2:$AJ$167,TRUE)-_xlfn.NORM.DIST(AI$30,economics!$AK$2:$AK$167,economics!$AJ$2:$AJ$167,TRUE)))),"")</f>
        <v/>
      </c>
      <c r="AJ43" t="str">
        <f t="array" ref="AJ43">IFERROR((SUMPRODUCT((economics!$AG$2:$AG$167=$B43)*(economics!$D$2:$D$167="process")*economics!$AI$2:$AI$167*(_xlfn.NORM.DIST(AJ$3,economics!$AK$2:$AK$167,economics!$AJ$2:$AJ$167,TRUE)-_xlfn.NORM.DIST(AJ$30,economics!$AK$2:$AK$167,economics!$AJ$2:$AJ$167,TRUE))*economics!$AM$2:$AM$167))/(SUMPRODUCT((economics!$AG$2:$AG$167=$B43)*(economics!$D$2:$D$167="process")*economics!$AI$2:$AI$167*(_xlfn.NORM.DIST(AJ$3,economics!$AK$2:$AK$167,economics!$AJ$2:$AJ$167,TRUE)-_xlfn.NORM.DIST(AJ$30,economics!$AK$2:$AK$167,economics!$AJ$2:$AJ$167,TRUE)))),"")</f>
        <v/>
      </c>
      <c r="AK43" t="str">
        <f t="array" ref="AK43">IFERROR((SUMPRODUCT((economics!$AG$2:$AG$167=$B43)*(economics!$D$2:$D$167="process")*economics!$AI$2:$AI$167*(_xlfn.NORM.DIST(AK$3,economics!$AK$2:$AK$167,economics!$AJ$2:$AJ$167,TRUE)-_xlfn.NORM.DIST(AK$30,economics!$AK$2:$AK$167,economics!$AJ$2:$AJ$167,TRUE))*economics!$AM$2:$AM$167))/(SUMPRODUCT((economics!$AG$2:$AG$167=$B43)*(economics!$D$2:$D$167="process")*economics!$AI$2:$AI$167*(_xlfn.NORM.DIST(AK$3,economics!$AK$2:$AK$167,economics!$AJ$2:$AJ$167,TRUE)-_xlfn.NORM.DIST(AK$30,economics!$AK$2:$AK$167,economics!$AJ$2:$AJ$167,TRUE)))),"")</f>
        <v/>
      </c>
      <c r="AL43" t="str">
        <f t="array" ref="AL43">IFERROR((SUMPRODUCT((economics!$AG$2:$AG$167=$B43)*(economics!$D$2:$D$167="process")*economics!$AI$2:$AI$167*(_xlfn.NORM.DIST(AL$3,economics!$AK$2:$AK$167,economics!$AJ$2:$AJ$167,TRUE)-_xlfn.NORM.DIST(AL$30,economics!$AK$2:$AK$167,economics!$AJ$2:$AJ$167,TRUE))*economics!$AM$2:$AM$167))/(SUMPRODUCT((economics!$AG$2:$AG$167=$B43)*(economics!$D$2:$D$167="process")*economics!$AI$2:$AI$167*(_xlfn.NORM.DIST(AL$3,economics!$AK$2:$AK$167,economics!$AJ$2:$AJ$167,TRUE)-_xlfn.NORM.DIST(AL$30,economics!$AK$2:$AK$167,economics!$AJ$2:$AJ$167,TRUE)))),"")</f>
        <v/>
      </c>
      <c r="AM43" t="str">
        <f t="array" ref="AM43">IFERROR((SUMPRODUCT((economics!$AG$2:$AG$167=$B43)*(economics!$D$2:$D$167="process")*economics!$AI$2:$AI$167*(_xlfn.NORM.DIST(AM$3,economics!$AK$2:$AK$167,economics!$AJ$2:$AJ$167,TRUE)-_xlfn.NORM.DIST(AM$30,economics!$AK$2:$AK$167,economics!$AJ$2:$AJ$167,TRUE))*economics!$AM$2:$AM$167))/(SUMPRODUCT((economics!$AG$2:$AG$167=$B43)*(economics!$D$2:$D$167="process")*economics!$AI$2:$AI$167*(_xlfn.NORM.DIST(AM$3,economics!$AK$2:$AK$167,economics!$AJ$2:$AJ$167,TRUE)-_xlfn.NORM.DIST(AM$30,economics!$AK$2:$AK$167,economics!$AJ$2:$AJ$167,TRUE)))),"")</f>
        <v/>
      </c>
      <c r="AN43" t="str">
        <f t="array" ref="AN43">IFERROR((SUMPRODUCT((economics!$AG$2:$AG$167=$B43)*(economics!$D$2:$D$167="process")*economics!$AI$2:$AI$167*(_xlfn.NORM.DIST(AN$3,economics!$AK$2:$AK$167,economics!$AJ$2:$AJ$167,TRUE)-_xlfn.NORM.DIST(AN$30,economics!$AK$2:$AK$167,economics!$AJ$2:$AJ$167,TRUE))*economics!$AM$2:$AM$167))/(SUMPRODUCT((economics!$AG$2:$AG$167=$B43)*(economics!$D$2:$D$167="process")*economics!$AI$2:$AI$167*(_xlfn.NORM.DIST(AN$3,economics!$AK$2:$AK$167,economics!$AJ$2:$AJ$167,TRUE)-_xlfn.NORM.DIST(AN$30,economics!$AK$2:$AK$167,economics!$AJ$2:$AJ$167,TRUE)))),"")</f>
        <v/>
      </c>
      <c r="AO43" t="str">
        <f t="array" ref="AO43">IFERROR((SUMPRODUCT((economics!$AG$2:$AG$167=$B43)*(economics!$D$2:$D$167="process")*economics!$AI$2:$AI$167*(_xlfn.NORM.DIST(AO$3,economics!$AK$2:$AK$167,economics!$AJ$2:$AJ$167,TRUE)-_xlfn.NORM.DIST(AO$30,economics!$AK$2:$AK$167,economics!$AJ$2:$AJ$167,TRUE))*economics!$AM$2:$AM$167))/(SUMPRODUCT((economics!$AG$2:$AG$167=$B43)*(economics!$D$2:$D$167="process")*economics!$AI$2:$AI$167*(_xlfn.NORM.DIST(AO$3,economics!$AK$2:$AK$167,economics!$AJ$2:$AJ$167,TRUE)-_xlfn.NORM.DIST(AO$30,economics!$AK$2:$AK$167,economics!$AJ$2:$AJ$167,TRUE)))),"")</f>
        <v/>
      </c>
      <c r="AP43" t="str">
        <f t="array" ref="AP43">IFERROR((SUMPRODUCT((economics!$AG$2:$AG$167=$B43)*(economics!$D$2:$D$167="process")*economics!$AI$2:$AI$167*(_xlfn.NORM.DIST(AP$3,economics!$AK$2:$AK$167,economics!$AJ$2:$AJ$167,TRUE)-_xlfn.NORM.DIST(AP$30,economics!$AK$2:$AK$167,economics!$AJ$2:$AJ$167,TRUE))*economics!$AM$2:$AM$167))/(SUMPRODUCT((economics!$AG$2:$AG$167=$B43)*(economics!$D$2:$D$167="process")*economics!$AI$2:$AI$167*(_xlfn.NORM.DIST(AP$3,economics!$AK$2:$AK$167,economics!$AJ$2:$AJ$167,TRUE)-_xlfn.NORM.DIST(AP$30,economics!$AK$2:$AK$167,economics!$AJ$2:$AJ$167,TRUE)))),"")</f>
        <v/>
      </c>
      <c r="AQ43" t="str">
        <f t="array" ref="AQ43">IFERROR((SUMPRODUCT((economics!$AG$2:$AG$167=$B43)*(economics!$D$2:$D$167="process")*economics!$AI$2:$AI$167*(_xlfn.NORM.DIST(AQ$3,economics!$AK$2:$AK$167,economics!$AJ$2:$AJ$167,TRUE)-_xlfn.NORM.DIST(AQ$30,economics!$AK$2:$AK$167,economics!$AJ$2:$AJ$167,TRUE))*economics!$AM$2:$AM$167))/(SUMPRODUCT((economics!$AG$2:$AG$167=$B43)*(economics!$D$2:$D$167="process")*economics!$AI$2:$AI$167*(_xlfn.NORM.DIST(AQ$3,economics!$AK$2:$AK$167,economics!$AJ$2:$AJ$167,TRUE)-_xlfn.NORM.DIST(AQ$30,economics!$AK$2:$AK$167,economics!$AJ$2:$AJ$167,TRUE)))),"")</f>
        <v/>
      </c>
      <c r="AR43" t="str">
        <f t="array" ref="AR43">IFERROR((SUMPRODUCT((economics!$AG$2:$AG$167=$B43)*(economics!$D$2:$D$167="process")*economics!$AI$2:$AI$167*(_xlfn.NORM.DIST(AR$3,economics!$AK$2:$AK$167,economics!$AJ$2:$AJ$167,TRUE)-_xlfn.NORM.DIST(AR$30,economics!$AK$2:$AK$167,economics!$AJ$2:$AJ$167,TRUE))*economics!$AM$2:$AM$167))/(SUMPRODUCT((economics!$AG$2:$AG$167=$B43)*(economics!$D$2:$D$167="process")*economics!$AI$2:$AI$167*(_xlfn.NORM.DIST(AR$3,economics!$AK$2:$AK$167,economics!$AJ$2:$AJ$167,TRUE)-_xlfn.NORM.DIST(AR$30,economics!$AK$2:$AK$167,economics!$AJ$2:$AJ$167,TRUE)))),"")</f>
        <v/>
      </c>
      <c r="AS43" t="str">
        <f t="array" ref="AS43">IFERROR((SUMPRODUCT((economics!$AG$2:$AG$167=$B43)*(economics!$D$2:$D$167="process")*economics!$AI$2:$AI$167*(_xlfn.NORM.DIST(AS$3,economics!$AK$2:$AK$167,economics!$AJ$2:$AJ$167,TRUE)-_xlfn.NORM.DIST(AS$30,economics!$AK$2:$AK$167,economics!$AJ$2:$AJ$167,TRUE))*economics!$AM$2:$AM$167))/(SUMPRODUCT((economics!$AG$2:$AG$167=$B43)*(economics!$D$2:$D$167="process")*economics!$AI$2:$AI$167*(_xlfn.NORM.DIST(AS$3,economics!$AK$2:$AK$167,economics!$AJ$2:$AJ$167,TRUE)-_xlfn.NORM.DIST(AS$30,economics!$AK$2:$AK$167,economics!$AJ$2:$AJ$167,TRUE)))),"")</f>
        <v/>
      </c>
      <c r="AT43" t="str">
        <f t="array" ref="AT43">IFERROR((SUMPRODUCT((economics!$AG$2:$AG$167=$B43)*(economics!$D$2:$D$167="process")*economics!$AI$2:$AI$167*(_xlfn.NORM.DIST(AT$3,economics!$AK$2:$AK$167,economics!$AJ$2:$AJ$167,TRUE)-_xlfn.NORM.DIST(AT$30,economics!$AK$2:$AK$167,economics!$AJ$2:$AJ$167,TRUE))*economics!$AM$2:$AM$167))/(SUMPRODUCT((economics!$AG$2:$AG$167=$B43)*(economics!$D$2:$D$167="process")*economics!$AI$2:$AI$167*(_xlfn.NORM.DIST(AT$3,economics!$AK$2:$AK$167,economics!$AJ$2:$AJ$167,TRUE)-_xlfn.NORM.DIST(AT$30,economics!$AK$2:$AK$167,economics!$AJ$2:$AJ$167,TRUE)))),"")</f>
        <v/>
      </c>
      <c r="AU43" t="str">
        <f t="array" ref="AU43">IFERROR((SUMPRODUCT((economics!$AG$2:$AG$167=$B43)*(economics!$D$2:$D$167="process")*economics!$AI$2:$AI$167*(_xlfn.NORM.DIST(AU$3,economics!$AK$2:$AK$167,economics!$AJ$2:$AJ$167,TRUE)-_xlfn.NORM.DIST(AU$30,economics!$AK$2:$AK$167,economics!$AJ$2:$AJ$167,TRUE))*economics!$AM$2:$AM$167))/(SUMPRODUCT((economics!$AG$2:$AG$167=$B43)*(economics!$D$2:$D$167="process")*economics!$AI$2:$AI$167*(_xlfn.NORM.DIST(AU$3,economics!$AK$2:$AK$167,economics!$AJ$2:$AJ$167,TRUE)-_xlfn.NORM.DIST(AU$30,economics!$AK$2:$AK$167,economics!$AJ$2:$AJ$167,TRUE)))),"")</f>
        <v/>
      </c>
      <c r="AV43" t="str">
        <f t="array" ref="AV43">IFERROR((SUMPRODUCT((economics!$AG$2:$AG$167=$B43)*(economics!$D$2:$D$167="process")*economics!$AI$2:$AI$167*(_xlfn.NORM.DIST(AV$3,economics!$AK$2:$AK$167,economics!$AJ$2:$AJ$167,TRUE)-_xlfn.NORM.DIST(AV$30,economics!$AK$2:$AK$167,economics!$AJ$2:$AJ$167,TRUE))*economics!$AM$2:$AM$167))/(SUMPRODUCT((economics!$AG$2:$AG$167=$B43)*(economics!$D$2:$D$167="process")*economics!$AI$2:$AI$167*(_xlfn.NORM.DIST(AV$3,economics!$AK$2:$AK$167,economics!$AJ$2:$AJ$167,TRUE)-_xlfn.NORM.DIST(AV$30,economics!$AK$2:$AK$167,economics!$AJ$2:$AJ$167,TRUE)))),"")</f>
        <v/>
      </c>
      <c r="AW43" t="str">
        <f t="array" ref="AW43">IFERROR((SUMPRODUCT((economics!$AG$2:$AG$167=$B43)*(economics!$D$2:$D$167="process")*economics!$AI$2:$AI$167*(_xlfn.NORM.DIST(AW$3,economics!$AK$2:$AK$167,economics!$AJ$2:$AJ$167,TRUE)-_xlfn.NORM.DIST(AW$30,economics!$AK$2:$AK$167,economics!$AJ$2:$AJ$167,TRUE))*economics!$AM$2:$AM$167))/(SUMPRODUCT((economics!$AG$2:$AG$167=$B43)*(economics!$D$2:$D$167="process")*economics!$AI$2:$AI$167*(_xlfn.NORM.DIST(AW$3,economics!$AK$2:$AK$167,economics!$AJ$2:$AJ$167,TRUE)-_xlfn.NORM.DIST(AW$30,economics!$AK$2:$AK$167,economics!$AJ$2:$AJ$167,TRUE)))),"")</f>
        <v/>
      </c>
      <c r="AX43" t="str">
        <f t="array" ref="AX43">IFERROR((SUMPRODUCT((economics!$AG$2:$AG$167=$B43)*(economics!$D$2:$D$167="process")*economics!$AI$2:$AI$167*(_xlfn.NORM.DIST(AX$3,economics!$AK$2:$AK$167,economics!$AJ$2:$AJ$167,TRUE)-_xlfn.NORM.DIST(AX$30,economics!$AK$2:$AK$167,economics!$AJ$2:$AJ$167,TRUE))*economics!$AM$2:$AM$167))/(SUMPRODUCT((economics!$AG$2:$AG$167=$B43)*(economics!$D$2:$D$167="process")*economics!$AI$2:$AI$167*(_xlfn.NORM.DIST(AX$3,economics!$AK$2:$AK$167,economics!$AJ$2:$AJ$167,TRUE)-_xlfn.NORM.DIST(AX$30,economics!$AK$2:$AK$167,economics!$AJ$2:$AJ$167,TRUE)))),"")</f>
        <v/>
      </c>
      <c r="AY43" t="str">
        <f t="array" ref="AY43">IFERROR((SUMPRODUCT((economics!$AG$2:$AG$167=$B43)*(economics!$D$2:$D$167="process")*economics!$AI$2:$AI$167*(_xlfn.NORM.DIST(AY$3,economics!$AK$2:$AK$167,economics!$AJ$2:$AJ$167,TRUE)-_xlfn.NORM.DIST(AY$30,economics!$AK$2:$AK$167,economics!$AJ$2:$AJ$167,TRUE))*economics!$AM$2:$AM$167))/(SUMPRODUCT((economics!$AG$2:$AG$167=$B43)*(economics!$D$2:$D$167="process")*economics!$AI$2:$AI$167*(_xlfn.NORM.DIST(AY$3,economics!$AK$2:$AK$167,economics!$AJ$2:$AJ$167,TRUE)-_xlfn.NORM.DIST(AY$30,economics!$AK$2:$AK$167,economics!$AJ$2:$AJ$167,TRUE)))),"")</f>
        <v/>
      </c>
      <c r="AZ43" t="str">
        <f t="array" ref="AZ43">IFERROR((SUMPRODUCT((economics!$AG$2:$AG$167=$B43)*(economics!$D$2:$D$167="process")*economics!$AI$2:$AI$167*(_xlfn.NORM.DIST(AZ$3,economics!$AK$2:$AK$167,economics!$AJ$2:$AJ$167,TRUE)-_xlfn.NORM.DIST(AZ$30,economics!$AK$2:$AK$167,economics!$AJ$2:$AJ$167,TRUE))*economics!$AM$2:$AM$167))/(SUMPRODUCT((economics!$AG$2:$AG$167=$B43)*(economics!$D$2:$D$167="process")*economics!$AI$2:$AI$167*(_xlfn.NORM.DIST(AZ$3,economics!$AK$2:$AK$167,economics!$AJ$2:$AJ$167,TRUE)-_xlfn.NORM.DIST(AZ$30,economics!$AK$2:$AK$167,economics!$AJ$2:$AJ$167,TRUE)))),"")</f>
        <v/>
      </c>
      <c r="BA43" t="str">
        <f t="array" ref="BA43">IFERROR((SUMPRODUCT((economics!$AG$2:$AG$167=$B43)*(economics!$D$2:$D$167="process")*economics!$AI$2:$AI$167*(_xlfn.NORM.DIST(BA$3,economics!$AK$2:$AK$167,economics!$AJ$2:$AJ$167,TRUE)-_xlfn.NORM.DIST(BA$30,economics!$AK$2:$AK$167,economics!$AJ$2:$AJ$167,TRUE))*economics!$AM$2:$AM$167))/(SUMPRODUCT((economics!$AG$2:$AG$167=$B43)*(economics!$D$2:$D$167="process")*economics!$AI$2:$AI$167*(_xlfn.NORM.DIST(BA$3,economics!$AK$2:$AK$167,economics!$AJ$2:$AJ$167,TRUE)-_xlfn.NORM.DIST(BA$30,economics!$AK$2:$AK$167,economics!$AJ$2:$AJ$167,TRUE)))),"")</f>
        <v/>
      </c>
      <c r="BB43" t="str">
        <f t="array" ref="BB43">IFERROR((SUMPRODUCT((economics!$AG$2:$AG$167=$B43)*(economics!$D$2:$D$167="process")*economics!$AI$2:$AI$167*(_xlfn.NORM.DIST(BB$3,economics!$AK$2:$AK$167,economics!$AJ$2:$AJ$167,TRUE)-_xlfn.NORM.DIST(BB$30,economics!$AK$2:$AK$167,economics!$AJ$2:$AJ$167,TRUE))*economics!$AM$2:$AM$167))/(SUMPRODUCT((economics!$AG$2:$AG$167=$B43)*(economics!$D$2:$D$167="process")*economics!$AI$2:$AI$167*(_xlfn.NORM.DIST(BB$3,economics!$AK$2:$AK$167,economics!$AJ$2:$AJ$167,TRUE)-_xlfn.NORM.DIST(BB$30,economics!$AK$2:$AK$167,economics!$AJ$2:$AJ$167,TRUE)))),"")</f>
        <v/>
      </c>
      <c r="BC43" t="str">
        <f t="array" ref="BC43">IFERROR((SUMPRODUCT((economics!$AG$2:$AG$167=$B43)*(economics!$D$2:$D$167="process")*economics!$AI$2:$AI$167*(_xlfn.NORM.DIST(BC$3,economics!$AK$2:$AK$167,economics!$AJ$2:$AJ$167,TRUE)-_xlfn.NORM.DIST(BC$30,economics!$AK$2:$AK$167,economics!$AJ$2:$AJ$167,TRUE))*economics!$AM$2:$AM$167))/(SUMPRODUCT((economics!$AG$2:$AG$167=$B43)*(economics!$D$2:$D$167="process")*economics!$AI$2:$AI$167*(_xlfn.NORM.DIST(BC$3,economics!$AK$2:$AK$167,economics!$AJ$2:$AJ$167,TRUE)-_xlfn.NORM.DIST(BC$30,economics!$AK$2:$AK$167,economics!$AJ$2:$AJ$167,TRUE)))),"")</f>
        <v/>
      </c>
      <c r="BD43" t="str">
        <f t="array" ref="BD43">IFERROR((SUMPRODUCT((economics!$AG$2:$AG$167=$B43)*(economics!$D$2:$D$167="process")*economics!$AI$2:$AI$167*(_xlfn.NORM.DIST(BD$3,economics!$AK$2:$AK$167,economics!$AJ$2:$AJ$167,TRUE)-_xlfn.NORM.DIST(BD$30,economics!$AK$2:$AK$167,economics!$AJ$2:$AJ$167,TRUE))*economics!$AM$2:$AM$167))/(SUMPRODUCT((economics!$AG$2:$AG$167=$B43)*(economics!$D$2:$D$167="process")*economics!$AI$2:$AI$167*(_xlfn.NORM.DIST(BD$3,economics!$AK$2:$AK$167,economics!$AJ$2:$AJ$167,TRUE)-_xlfn.NORM.DIST(BD$30,economics!$AK$2:$AK$167,economics!$AJ$2:$AJ$167,TRUE)))),"")</f>
        <v/>
      </c>
      <c r="BE43" t="str">
        <f t="array" ref="BE43">IFERROR((SUMPRODUCT((economics!$AG$2:$AG$167=$B43)*(economics!$D$2:$D$167="process")*economics!$AI$2:$AI$167*(_xlfn.NORM.DIST(BE$3,economics!$AK$2:$AK$167,economics!$AJ$2:$AJ$167,TRUE)-_xlfn.NORM.DIST(BE$30,economics!$AK$2:$AK$167,economics!$AJ$2:$AJ$167,TRUE))*economics!$AM$2:$AM$167))/(SUMPRODUCT((economics!$AG$2:$AG$167=$B43)*(economics!$D$2:$D$167="process")*economics!$AI$2:$AI$167*(_xlfn.NORM.DIST(BE$3,economics!$AK$2:$AK$167,economics!$AJ$2:$AJ$167,TRUE)-_xlfn.NORM.DIST(BE$30,economics!$AK$2:$AK$167,economics!$AJ$2:$AJ$167,TRUE)))),"")</f>
        <v/>
      </c>
      <c r="BF43" t="str">
        <f t="array" ref="BF43">IFERROR((SUMPRODUCT((economics!$AG$2:$AG$167=$B43)*(economics!$D$2:$D$167="process")*economics!$AI$2:$AI$167*(_xlfn.NORM.DIST(BF$3,economics!$AK$2:$AK$167,economics!$AJ$2:$AJ$167,TRUE)-_xlfn.NORM.DIST(BF$30,economics!$AK$2:$AK$167,economics!$AJ$2:$AJ$167,TRUE))*economics!$AM$2:$AM$167))/(SUMPRODUCT((economics!$AG$2:$AG$167=$B43)*(economics!$D$2:$D$167="process")*economics!$AI$2:$AI$167*(_xlfn.NORM.DIST(BF$3,economics!$AK$2:$AK$167,economics!$AJ$2:$AJ$167,TRUE)-_xlfn.NORM.DIST(BF$30,economics!$AK$2:$AK$167,economics!$AJ$2:$AJ$167,TRUE)))),"")</f>
        <v/>
      </c>
      <c r="BG43" t="str">
        <f t="array" ref="BG43">IFERROR((SUMPRODUCT((economics!$AG$2:$AG$167=$B43)*(economics!$D$2:$D$167="process")*economics!$AI$2:$AI$167*(_xlfn.NORM.DIST(BG$3,economics!$AK$2:$AK$167,economics!$AJ$2:$AJ$167,TRUE)-_xlfn.NORM.DIST(BG$30,economics!$AK$2:$AK$167,economics!$AJ$2:$AJ$167,TRUE))*economics!$AM$2:$AM$167))/(SUMPRODUCT((economics!$AG$2:$AG$167=$B43)*(economics!$D$2:$D$167="process")*economics!$AI$2:$AI$167*(_xlfn.NORM.DIST(BG$3,economics!$AK$2:$AK$167,economics!$AJ$2:$AJ$167,TRUE)-_xlfn.NORM.DIST(BG$30,economics!$AK$2:$AK$167,economics!$AJ$2:$AJ$167,TRUE)))),"")</f>
        <v/>
      </c>
      <c r="BH43" t="str">
        <f t="array" ref="BH43">IFERROR((SUMPRODUCT((economics!$AG$2:$AG$167=$B43)*(economics!$D$2:$D$167="process")*economics!$AI$2:$AI$167*(_xlfn.NORM.DIST(BH$3,economics!$AK$2:$AK$167,economics!$AJ$2:$AJ$167,TRUE)-_xlfn.NORM.DIST(BH$30,economics!$AK$2:$AK$167,economics!$AJ$2:$AJ$167,TRUE))*economics!$AM$2:$AM$167))/(SUMPRODUCT((economics!$AG$2:$AG$167=$B43)*(economics!$D$2:$D$167="process")*economics!$AI$2:$AI$167*(_xlfn.NORM.DIST(BH$3,economics!$AK$2:$AK$167,economics!$AJ$2:$AJ$167,TRUE)-_xlfn.NORM.DIST(BH$30,economics!$AK$2:$AK$167,economics!$AJ$2:$AJ$167,TRUE)))),"")</f>
        <v/>
      </c>
      <c r="BI43" t="str">
        <f t="array" ref="BI43">IFERROR((SUMPRODUCT((economics!$AG$2:$AG$167=$B43)*(economics!$D$2:$D$167="process")*economics!$AI$2:$AI$167*(_xlfn.NORM.DIST(BI$3,economics!$AK$2:$AK$167,economics!$AJ$2:$AJ$167,TRUE)-_xlfn.NORM.DIST(BI$30,economics!$AK$2:$AK$167,economics!$AJ$2:$AJ$167,TRUE))*economics!$AM$2:$AM$167))/(SUMPRODUCT((economics!$AG$2:$AG$167=$B43)*(economics!$D$2:$D$167="process")*economics!$AI$2:$AI$167*(_xlfn.NORM.DIST(BI$3,economics!$AK$2:$AK$167,economics!$AJ$2:$AJ$167,TRUE)-_xlfn.NORM.DIST(BI$30,economics!$AK$2:$AK$167,economics!$AJ$2:$AJ$167,TRUE)))),"")</f>
        <v/>
      </c>
      <c r="BJ43" t="str">
        <f t="array" ref="BJ43">IFERROR((SUMPRODUCT((economics!$AG$2:$AG$167=$B43)*(economics!$D$2:$D$167="process")*economics!$AI$2:$AI$167*(_xlfn.NORM.DIST(BJ$3,economics!$AK$2:$AK$167,economics!$AJ$2:$AJ$167,TRUE)-_xlfn.NORM.DIST(BJ$30,economics!$AK$2:$AK$167,economics!$AJ$2:$AJ$167,TRUE))*economics!$AM$2:$AM$167))/(SUMPRODUCT((economics!$AG$2:$AG$167=$B43)*(economics!$D$2:$D$167="process")*economics!$AI$2:$AI$167*(_xlfn.NORM.DIST(BJ$3,economics!$AK$2:$AK$167,economics!$AJ$2:$AJ$167,TRUE)-_xlfn.NORM.DIST(BJ$30,economics!$AK$2:$AK$167,economics!$AJ$2:$AJ$167,TRUE)))),"")</f>
        <v/>
      </c>
      <c r="BK43" t="str">
        <f t="array" ref="BK43">IFERROR((SUMPRODUCT((economics!$AG$2:$AG$167=$B43)*(economics!$D$2:$D$167="process")*economics!$AI$2:$AI$167*(_xlfn.NORM.DIST(BK$3,economics!$AK$2:$AK$167,economics!$AJ$2:$AJ$167,TRUE)-_xlfn.NORM.DIST(BK$30,economics!$AK$2:$AK$167,economics!$AJ$2:$AJ$167,TRUE))*economics!$AM$2:$AM$167))/(SUMPRODUCT((economics!$AG$2:$AG$167=$B43)*(economics!$D$2:$D$167="process")*economics!$AI$2:$AI$167*(_xlfn.NORM.DIST(BK$3,economics!$AK$2:$AK$167,economics!$AJ$2:$AJ$167,TRUE)-_xlfn.NORM.DIST(BK$30,economics!$AK$2:$AK$167,economics!$AJ$2:$AJ$167,TRUE)))),"")</f>
        <v/>
      </c>
      <c r="BL43" t="str">
        <f t="array" ref="BL43">IFERROR((SUMPRODUCT((economics!$AG$2:$AG$167=$B43)*(economics!$D$2:$D$167="process")*economics!$AI$2:$AI$167*(_xlfn.NORM.DIST(BL$3,economics!$AK$2:$AK$167,economics!$AJ$2:$AJ$167,TRUE)-_xlfn.NORM.DIST(BL$30,economics!$AK$2:$AK$167,economics!$AJ$2:$AJ$167,TRUE))*economics!$AM$2:$AM$167))/(SUMPRODUCT((economics!$AG$2:$AG$167=$B43)*(economics!$D$2:$D$167="process")*economics!$AI$2:$AI$167*(_xlfn.NORM.DIST(BL$3,economics!$AK$2:$AK$167,economics!$AJ$2:$AJ$167,TRUE)-_xlfn.NORM.DIST(BL$30,economics!$AK$2:$AK$167,economics!$AJ$2:$AJ$167,TRUE)))),"")</f>
        <v/>
      </c>
      <c r="BM43" t="str">
        <f t="array" ref="BM43">IFERROR((SUMPRODUCT((economics!$AG$2:$AG$167=$B43)*(economics!$D$2:$D$167="process")*economics!$AI$2:$AI$167*(_xlfn.NORM.DIST(BM$3,economics!$AK$2:$AK$167,economics!$AJ$2:$AJ$167,TRUE)-_xlfn.NORM.DIST(BM$30,economics!$AK$2:$AK$167,economics!$AJ$2:$AJ$167,TRUE))*economics!$AM$2:$AM$167))/(SUMPRODUCT((economics!$AG$2:$AG$167=$B43)*(economics!$D$2:$D$167="process")*economics!$AI$2:$AI$167*(_xlfn.NORM.DIST(BM$3,economics!$AK$2:$AK$167,economics!$AJ$2:$AJ$167,TRUE)-_xlfn.NORM.DIST(BM$30,economics!$AK$2:$AK$167,economics!$AJ$2:$AJ$167,TRUE)))),"")</f>
        <v/>
      </c>
      <c r="BN43" t="str">
        <f t="array" ref="BN43">IFERROR((SUMPRODUCT((economics!$AG$2:$AG$167=$B43)*(economics!$D$2:$D$167="process")*economics!$AI$2:$AI$167*(_xlfn.NORM.DIST(BN$3,economics!$AK$2:$AK$167,economics!$AJ$2:$AJ$167,TRUE)-_xlfn.NORM.DIST(BN$30,economics!$AK$2:$AK$167,economics!$AJ$2:$AJ$167,TRUE))*economics!$AM$2:$AM$167))/(SUMPRODUCT((economics!$AG$2:$AG$167=$B43)*(economics!$D$2:$D$167="process")*economics!$AI$2:$AI$167*(_xlfn.NORM.DIST(BN$3,economics!$AK$2:$AK$167,economics!$AJ$2:$AJ$167,TRUE)-_xlfn.NORM.DIST(BN$30,economics!$AK$2:$AK$167,economics!$AJ$2:$AJ$167,TRUE)))),"")</f>
        <v/>
      </c>
      <c r="BO43" t="str">
        <f t="array" ref="BO43">IFERROR((SUMPRODUCT((economics!$AG$2:$AG$167=$B43)*(economics!$D$2:$D$167="process")*economics!$AI$2:$AI$167*(_xlfn.NORM.DIST(BO$3,economics!$AK$2:$AK$167,economics!$AJ$2:$AJ$167,TRUE)-_xlfn.NORM.DIST(BO$30,economics!$AK$2:$AK$167,economics!$AJ$2:$AJ$167,TRUE))*economics!$AM$2:$AM$167))/(SUMPRODUCT((economics!$AG$2:$AG$167=$B43)*(economics!$D$2:$D$167="process")*economics!$AI$2:$AI$167*(_xlfn.NORM.DIST(BO$3,economics!$AK$2:$AK$167,economics!$AJ$2:$AJ$167,TRUE)-_xlfn.NORM.DIST(BO$30,economics!$AK$2:$AK$167,economics!$AJ$2:$AJ$167,TRUE)))),"")</f>
        <v/>
      </c>
      <c r="BP43" t="str">
        <f t="array" ref="BP43">IFERROR((SUMPRODUCT((economics!$AG$2:$AG$167=$B43)*(economics!$D$2:$D$167="process")*economics!$AI$2:$AI$167*(_xlfn.NORM.DIST(BP$3,economics!$AK$2:$AK$167,economics!$AJ$2:$AJ$167,TRUE)-_xlfn.NORM.DIST(BP$30,economics!$AK$2:$AK$167,economics!$AJ$2:$AJ$167,TRUE))*economics!$AM$2:$AM$167))/(SUMPRODUCT((economics!$AG$2:$AG$167=$B43)*(economics!$D$2:$D$167="process")*economics!$AI$2:$AI$167*(_xlfn.NORM.DIST(BP$3,economics!$AK$2:$AK$167,economics!$AJ$2:$AJ$167,TRUE)-_xlfn.NORM.DIST(BP$30,economics!$AK$2:$AK$167,economics!$AJ$2:$AJ$167,TRUE)))),"")</f>
        <v/>
      </c>
      <c r="BQ43" t="str">
        <f t="array" ref="BQ43">IFERROR((SUMPRODUCT((economics!$AG$2:$AG$167=$B43)*(economics!$D$2:$D$167="process")*economics!$AI$2:$AI$167*(_xlfn.NORM.DIST(BQ$3,economics!$AK$2:$AK$167,economics!$AJ$2:$AJ$167,TRUE)-_xlfn.NORM.DIST(BQ$30,economics!$AK$2:$AK$167,economics!$AJ$2:$AJ$167,TRUE))*economics!$AM$2:$AM$167))/(SUMPRODUCT((economics!$AG$2:$AG$167=$B43)*(economics!$D$2:$D$167="process")*economics!$AI$2:$AI$167*(_xlfn.NORM.DIST(BQ$3,economics!$AK$2:$AK$167,economics!$AJ$2:$AJ$167,TRUE)-_xlfn.NORM.DIST(BQ$30,economics!$AK$2:$AK$167,economics!$AJ$2:$AJ$167,TRUE)))),"")</f>
        <v/>
      </c>
      <c r="BR43" t="str">
        <f t="array" ref="BR43">IFERROR((SUMPRODUCT((economics!$AG$2:$AG$167=$B43)*(economics!$D$2:$D$167="process")*economics!$AI$2:$AI$167*(_xlfn.NORM.DIST(BR$3,economics!$AK$2:$AK$167,economics!$AJ$2:$AJ$167,TRUE)-_xlfn.NORM.DIST(BR$30,economics!$AK$2:$AK$167,economics!$AJ$2:$AJ$167,TRUE))*economics!$AM$2:$AM$167))/(SUMPRODUCT((economics!$AG$2:$AG$167=$B43)*(economics!$D$2:$D$167="process")*economics!$AI$2:$AI$167*(_xlfn.NORM.DIST(BR$3,economics!$AK$2:$AK$167,economics!$AJ$2:$AJ$167,TRUE)-_xlfn.NORM.DIST(BR$30,economics!$AK$2:$AK$167,economics!$AJ$2:$AJ$167,TRUE)))),"")</f>
        <v/>
      </c>
      <c r="BS43" t="str">
        <f t="array" ref="BS43">IFERROR((SUMPRODUCT((economics!$AG$2:$AG$167=$B43)*(economics!$D$2:$D$167="process")*economics!$AI$2:$AI$167*(_xlfn.NORM.DIST(BS$3,economics!$AK$2:$AK$167,economics!$AJ$2:$AJ$167,TRUE)-_xlfn.NORM.DIST(BS$30,economics!$AK$2:$AK$167,economics!$AJ$2:$AJ$167,TRUE))*economics!$AM$2:$AM$167))/(SUMPRODUCT((economics!$AG$2:$AG$167=$B43)*(economics!$D$2:$D$167="process")*economics!$AI$2:$AI$167*(_xlfn.NORM.DIST(BS$3,economics!$AK$2:$AK$167,economics!$AJ$2:$AJ$167,TRUE)-_xlfn.NORM.DIST(BS$30,economics!$AK$2:$AK$167,economics!$AJ$2:$AJ$167,TRUE)))),"")</f>
        <v/>
      </c>
      <c r="BT43" t="str">
        <f t="array" ref="BT43">IFERROR((SUMPRODUCT((economics!$AG$2:$AG$167=$B43)*(economics!$D$2:$D$167="process")*economics!$AI$2:$AI$167*(_xlfn.NORM.DIST(BT$3,economics!$AK$2:$AK$167,economics!$AJ$2:$AJ$167,TRUE)-_xlfn.NORM.DIST(BT$30,economics!$AK$2:$AK$167,economics!$AJ$2:$AJ$167,TRUE))*economics!$AM$2:$AM$167))/(SUMPRODUCT((economics!$AG$2:$AG$167=$B43)*(economics!$D$2:$D$167="process")*economics!$AI$2:$AI$167*(_xlfn.NORM.DIST(BT$3,economics!$AK$2:$AK$167,economics!$AJ$2:$AJ$167,TRUE)-_xlfn.NORM.DIST(BT$30,economics!$AK$2:$AK$167,economics!$AJ$2:$AJ$167,TRUE)))),"")</f>
        <v/>
      </c>
      <c r="BU43" t="str">
        <f t="array" ref="BU43">IFERROR((SUMPRODUCT((economics!$AG$2:$AG$167=$B43)*(economics!$D$2:$D$167="process")*economics!$AI$2:$AI$167*(_xlfn.NORM.DIST(BU$3,economics!$AK$2:$AK$167,economics!$AJ$2:$AJ$167,TRUE)-_xlfn.NORM.DIST(BU$30,economics!$AK$2:$AK$167,economics!$AJ$2:$AJ$167,TRUE))*economics!$AM$2:$AM$167))/(SUMPRODUCT((economics!$AG$2:$AG$167=$B43)*(economics!$D$2:$D$167="process")*economics!$AI$2:$AI$167*(_xlfn.NORM.DIST(BU$3,economics!$AK$2:$AK$167,economics!$AJ$2:$AJ$167,TRUE)-_xlfn.NORM.DIST(BU$30,economics!$AK$2:$AK$167,economics!$AJ$2:$AJ$167,TRUE)))),"")</f>
        <v/>
      </c>
      <c r="BV43" t="str">
        <f t="array" ref="BV43">IFERROR((SUMPRODUCT((economics!$AG$2:$AG$167=$B43)*(economics!$D$2:$D$167="process")*economics!$AI$2:$AI$167*(_xlfn.NORM.DIST(BV$3,economics!$AK$2:$AK$167,economics!$AJ$2:$AJ$167,TRUE)-_xlfn.NORM.DIST(BV$30,economics!$AK$2:$AK$167,economics!$AJ$2:$AJ$167,TRUE))*economics!$AM$2:$AM$167))/(SUMPRODUCT((economics!$AG$2:$AG$167=$B43)*(economics!$D$2:$D$167="process")*economics!$AI$2:$AI$167*(_xlfn.NORM.DIST(BV$3,economics!$AK$2:$AK$167,economics!$AJ$2:$AJ$167,TRUE)-_xlfn.NORM.DIST(BV$30,economics!$AK$2:$AK$167,economics!$AJ$2:$AJ$167,TRUE)))),"")</f>
        <v/>
      </c>
      <c r="BW43" t="str">
        <f t="array" ref="BW43">IFERROR((SUMPRODUCT((economics!$AG$2:$AG$167=$B43)*(economics!$D$2:$D$167="process")*economics!$AI$2:$AI$167*(_xlfn.NORM.DIST(BW$3,economics!$AK$2:$AK$167,economics!$AJ$2:$AJ$167,TRUE)-_xlfn.NORM.DIST(BW$30,economics!$AK$2:$AK$167,economics!$AJ$2:$AJ$167,TRUE))*economics!$AM$2:$AM$167))/(SUMPRODUCT((economics!$AG$2:$AG$167=$B43)*(economics!$D$2:$D$167="process")*economics!$AI$2:$AI$167*(_xlfn.NORM.DIST(BW$3,economics!$AK$2:$AK$167,economics!$AJ$2:$AJ$167,TRUE)-_xlfn.NORM.DIST(BW$30,economics!$AK$2:$AK$167,economics!$AJ$2:$AJ$167,TRUE)))),"")</f>
        <v/>
      </c>
      <c r="BX43" t="str">
        <f t="array" ref="BX43">IFERROR((SUMPRODUCT((economics!$AG$2:$AG$167=$B43)*(economics!$D$2:$D$167="process")*economics!$AI$2:$AI$167*(_xlfn.NORM.DIST(BX$3,economics!$AK$2:$AK$167,economics!$AJ$2:$AJ$167,TRUE)-_xlfn.NORM.DIST(BX$30,economics!$AK$2:$AK$167,economics!$AJ$2:$AJ$167,TRUE))*economics!$AM$2:$AM$167))/(SUMPRODUCT((economics!$AG$2:$AG$167=$B43)*(economics!$D$2:$D$167="process")*economics!$AI$2:$AI$167*(_xlfn.NORM.DIST(BX$3,economics!$AK$2:$AK$167,economics!$AJ$2:$AJ$167,TRUE)-_xlfn.NORM.DIST(BX$30,economics!$AK$2:$AK$167,economics!$AJ$2:$AJ$167,TRUE)))),"")</f>
        <v/>
      </c>
      <c r="BY43" t="str">
        <f t="array" ref="BY43">IFERROR((SUMPRODUCT((economics!$AG$2:$AG$167=$B43)*(economics!$D$2:$D$167="process")*economics!$AI$2:$AI$167*(_xlfn.NORM.DIST(BY$3,economics!$AK$2:$AK$167,economics!$AJ$2:$AJ$167,TRUE)-_xlfn.NORM.DIST(BY$30,economics!$AK$2:$AK$167,economics!$AJ$2:$AJ$167,TRUE))*economics!$AM$2:$AM$167))/(SUMPRODUCT((economics!$AG$2:$AG$167=$B43)*(economics!$D$2:$D$167="process")*economics!$AI$2:$AI$167*(_xlfn.NORM.DIST(BY$3,economics!$AK$2:$AK$167,economics!$AJ$2:$AJ$167,TRUE)-_xlfn.NORM.DIST(BY$30,economics!$AK$2:$AK$167,economics!$AJ$2:$AJ$167,TRUE)))),"")</f>
        <v/>
      </c>
      <c r="BZ43" t="str">
        <f t="array" ref="BZ43">IFERROR((SUMPRODUCT((economics!$AG$2:$AG$167=$B43)*(economics!$D$2:$D$167="process")*economics!$AI$2:$AI$167*(_xlfn.NORM.DIST(BZ$3,economics!$AK$2:$AK$167,economics!$AJ$2:$AJ$167,TRUE)-_xlfn.NORM.DIST(BZ$30,economics!$AK$2:$AK$167,economics!$AJ$2:$AJ$167,TRUE))*economics!$AM$2:$AM$167))/(SUMPRODUCT((economics!$AG$2:$AG$167=$B43)*(economics!$D$2:$D$167="process")*economics!$AI$2:$AI$167*(_xlfn.NORM.DIST(BZ$3,economics!$AK$2:$AK$167,economics!$AJ$2:$AJ$167,TRUE)-_xlfn.NORM.DIST(BZ$30,economics!$AK$2:$AK$167,economics!$AJ$2:$AJ$167,TRUE)))),"")</f>
        <v/>
      </c>
      <c r="CA43" t="str">
        <f t="array" ref="CA43">IFERROR((SUMPRODUCT((economics!$AG$2:$AG$167=$B43)*(economics!$D$2:$D$167="process")*economics!$AI$2:$AI$167*(_xlfn.NORM.DIST(CA$3,economics!$AK$2:$AK$167,economics!$AJ$2:$AJ$167,TRUE)-_xlfn.NORM.DIST(CA$30,economics!$AK$2:$AK$167,economics!$AJ$2:$AJ$167,TRUE))*economics!$AM$2:$AM$167))/(SUMPRODUCT((economics!$AG$2:$AG$167=$B43)*(economics!$D$2:$D$167="process")*economics!$AI$2:$AI$167*(_xlfn.NORM.DIST(CA$3,economics!$AK$2:$AK$167,economics!$AJ$2:$AJ$167,TRUE)-_xlfn.NORM.DIST(CA$30,economics!$AK$2:$AK$167,economics!$AJ$2:$AJ$167,TRUE)))),"")</f>
        <v/>
      </c>
      <c r="CB43" t="str">
        <f t="array" ref="CB43">IFERROR((SUMPRODUCT((economics!$AG$2:$AG$167=$B43)*(economics!$D$2:$D$167="process")*economics!$AI$2:$AI$167*(_xlfn.NORM.DIST(CB$3,economics!$AK$2:$AK$167,economics!$AJ$2:$AJ$167,TRUE)-_xlfn.NORM.DIST(CB$30,economics!$AK$2:$AK$167,economics!$AJ$2:$AJ$167,TRUE))*economics!$AM$2:$AM$167))/(SUMPRODUCT((economics!$AG$2:$AG$167=$B43)*(economics!$D$2:$D$167="process")*economics!$AI$2:$AI$167*(_xlfn.NORM.DIST(CB$3,economics!$AK$2:$AK$167,economics!$AJ$2:$AJ$167,TRUE)-_xlfn.NORM.DIST(CB$30,economics!$AK$2:$AK$167,economics!$AJ$2:$AJ$167,TRUE)))),"")</f>
        <v/>
      </c>
      <c r="CC43" t="str">
        <f t="array" ref="CC43">IFERROR((SUMPRODUCT((economics!$AG$2:$AG$167=$B43)*(economics!$D$2:$D$167="process")*economics!$AI$2:$AI$167*(_xlfn.NORM.DIST(CC$3,economics!$AK$2:$AK$167,economics!$AJ$2:$AJ$167,TRUE)-_xlfn.NORM.DIST(CC$30,economics!$AK$2:$AK$167,economics!$AJ$2:$AJ$167,TRUE))*economics!$AM$2:$AM$167))/(SUMPRODUCT((economics!$AG$2:$AG$167=$B43)*(economics!$D$2:$D$167="process")*economics!$AI$2:$AI$167*(_xlfn.NORM.DIST(CC$3,economics!$AK$2:$AK$167,economics!$AJ$2:$AJ$167,TRUE)-_xlfn.NORM.DIST(CC$30,economics!$AK$2:$AK$167,economics!$AJ$2:$AJ$167,TRUE)))),"")</f>
        <v/>
      </c>
      <c r="CD43" t="str">
        <f t="array" ref="CD43">IFERROR((SUMPRODUCT((economics!$AG$2:$AG$167=$B43)*(economics!$D$2:$D$167="process")*economics!$AI$2:$AI$167*(_xlfn.NORM.DIST(CD$3,economics!$AK$2:$AK$167,economics!$AJ$2:$AJ$167,TRUE)-_xlfn.NORM.DIST(CD$30,economics!$AK$2:$AK$167,economics!$AJ$2:$AJ$167,TRUE))*economics!$AM$2:$AM$167))/(SUMPRODUCT((economics!$AG$2:$AG$167=$B43)*(economics!$D$2:$D$167="process")*economics!$AI$2:$AI$167*(_xlfn.NORM.DIST(CD$3,economics!$AK$2:$AK$167,economics!$AJ$2:$AJ$167,TRUE)-_xlfn.NORM.DIST(CD$30,economics!$AK$2:$AK$167,economics!$AJ$2:$AJ$167,TRUE)))),"")</f>
        <v/>
      </c>
      <c r="CE43" t="str">
        <f t="array" ref="CE43">IFERROR((SUMPRODUCT((economics!$AG$2:$AG$167=$B43)*(economics!$D$2:$D$167="process")*economics!$AI$2:$AI$167*(_xlfn.NORM.DIST(CE$3,economics!$AK$2:$AK$167,economics!$AJ$2:$AJ$167,TRUE)-_xlfn.NORM.DIST(CE$30,economics!$AK$2:$AK$167,economics!$AJ$2:$AJ$167,TRUE))*economics!$AM$2:$AM$167))/(SUMPRODUCT((economics!$AG$2:$AG$167=$B43)*(economics!$D$2:$D$167="process")*economics!$AI$2:$AI$167*(_xlfn.NORM.DIST(CE$3,economics!$AK$2:$AK$167,economics!$AJ$2:$AJ$167,TRUE)-_xlfn.NORM.DIST(CE$30,economics!$AK$2:$AK$167,economics!$AJ$2:$AJ$167,TRUE)))),"")</f>
        <v/>
      </c>
      <c r="CF43" t="str">
        <f t="array" ref="CF43">IFERROR((SUMPRODUCT((economics!$AG$2:$AG$167=$B43)*(economics!$D$2:$D$167="process")*economics!$AI$2:$AI$167*(_xlfn.NORM.DIST(CF$3,economics!$AK$2:$AK$167,economics!$AJ$2:$AJ$167,TRUE)-_xlfn.NORM.DIST(CF$30,economics!$AK$2:$AK$167,economics!$AJ$2:$AJ$167,TRUE))*economics!$AM$2:$AM$167))/(SUMPRODUCT((economics!$AG$2:$AG$167=$B43)*(economics!$D$2:$D$167="process")*economics!$AI$2:$AI$167*(_xlfn.NORM.DIST(CF$3,economics!$AK$2:$AK$167,economics!$AJ$2:$AJ$167,TRUE)-_xlfn.NORM.DIST(CF$30,economics!$AK$2:$AK$167,economics!$AJ$2:$AJ$167,TRUE)))),"")</f>
        <v/>
      </c>
      <c r="CG43" t="str">
        <f t="array" ref="CG43">IFERROR((SUMPRODUCT((economics!$AG$2:$AG$167=$B43)*(economics!$D$2:$D$167="process")*economics!$AI$2:$AI$167*(_xlfn.NORM.DIST(CG$3,economics!$AK$2:$AK$167,economics!$AJ$2:$AJ$167,TRUE)-_xlfn.NORM.DIST(CG$30,economics!$AK$2:$AK$167,economics!$AJ$2:$AJ$167,TRUE))*economics!$AM$2:$AM$167))/(SUMPRODUCT((economics!$AG$2:$AG$167=$B43)*(economics!$D$2:$D$167="process")*economics!$AI$2:$AI$167*(_xlfn.NORM.DIST(CG$3,economics!$AK$2:$AK$167,economics!$AJ$2:$AJ$167,TRUE)-_xlfn.NORM.DIST(CG$30,economics!$AK$2:$AK$167,economics!$AJ$2:$AJ$167,TRUE)))),"")</f>
        <v/>
      </c>
      <c r="CH43" t="str">
        <f t="array" ref="CH43">IFERROR((SUMPRODUCT((economics!$AG$2:$AG$167=$B43)*(economics!$D$2:$D$167="process")*economics!$AI$2:$AI$167*(_xlfn.NORM.DIST(CH$3,economics!$AK$2:$AK$167,economics!$AJ$2:$AJ$167,TRUE)-_xlfn.NORM.DIST(CH$30,economics!$AK$2:$AK$167,economics!$AJ$2:$AJ$167,TRUE))*economics!$AM$2:$AM$167))/(SUMPRODUCT((economics!$AG$2:$AG$167=$B43)*(economics!$D$2:$D$167="process")*economics!$AI$2:$AI$167*(_xlfn.NORM.DIST(CH$3,economics!$AK$2:$AK$167,economics!$AJ$2:$AJ$167,TRUE)-_xlfn.NORM.DIST(CH$30,economics!$AK$2:$AK$167,economics!$AJ$2:$AJ$167,TRUE)))),"")</f>
        <v/>
      </c>
    </row>
    <row r="44" spans="1:86" x14ac:dyDescent="0.35">
      <c r="A44" t="str">
        <f t="shared" si="0"/>
        <v>glass and glass products 231</v>
      </c>
      <c r="B44">
        <f t="shared" si="0"/>
        <v>231</v>
      </c>
      <c r="E44" t="str">
        <f t="array" ref="E44">IFERROR((SUMPRODUCT((economics!$AG$2:$AG$167=$B44)*(economics!$D$2:$D$167="process")*economics!$AI$2:$AI$167*(_xlfn.NORM.DIST(E$3,economics!$AK$2:$AK$167,economics!$AJ$2:$AJ$167,TRUE)-_xlfn.NORM.DIST(E$30,economics!$AK$2:$AK$167,economics!$AJ$2:$AJ$167,TRUE))*economics!$AM$2:$AM$167))/(SUMPRODUCT((economics!$AG$2:$AG$167=$B44)*(economics!$D$2:$D$167="process")*economics!$AI$2:$AI$167*(_xlfn.NORM.DIST(E$3,economics!$AK$2:$AK$167,economics!$AJ$2:$AJ$167,TRUE)-_xlfn.NORM.DIST(E$30,economics!$AK$2:$AK$167,economics!$AJ$2:$AJ$167,TRUE)))),"")</f>
        <v/>
      </c>
      <c r="F44" t="str">
        <f t="array" ref="F44">IFERROR((SUMPRODUCT((economics!$AG$2:$AG$167=$B44)*(economics!$D$2:$D$167="process")*economics!$AI$2:$AI$167*(_xlfn.NORM.DIST(F$3,economics!$AK$2:$AK$167,economics!$AJ$2:$AJ$167,TRUE)-_xlfn.NORM.DIST(F$30,economics!$AK$2:$AK$167,economics!$AJ$2:$AJ$167,TRUE))*economics!$AM$2:$AM$167))/(SUMPRODUCT((economics!$AG$2:$AG$167=$B44)*(economics!$D$2:$D$167="process")*economics!$AI$2:$AI$167*(_xlfn.NORM.DIST(F$3,economics!$AK$2:$AK$167,economics!$AJ$2:$AJ$167,TRUE)-_xlfn.NORM.DIST(F$30,economics!$AK$2:$AK$167,economics!$AJ$2:$AJ$167,TRUE)))),"")</f>
        <v/>
      </c>
      <c r="G44" t="str">
        <f t="array" ref="G44">IFERROR((SUMPRODUCT((economics!$AG$2:$AG$167=$B44)*(economics!$D$2:$D$167="process")*economics!$AI$2:$AI$167*(_xlfn.NORM.DIST(G$3,economics!$AK$2:$AK$167,economics!$AJ$2:$AJ$167,TRUE)-_xlfn.NORM.DIST(G$30,economics!$AK$2:$AK$167,economics!$AJ$2:$AJ$167,TRUE))*economics!$AM$2:$AM$167))/(SUMPRODUCT((economics!$AG$2:$AG$167=$B44)*(economics!$D$2:$D$167="process")*economics!$AI$2:$AI$167*(_xlfn.NORM.DIST(G$3,economics!$AK$2:$AK$167,economics!$AJ$2:$AJ$167,TRUE)-_xlfn.NORM.DIST(G$30,economics!$AK$2:$AK$167,economics!$AJ$2:$AJ$167,TRUE)))),"")</f>
        <v/>
      </c>
      <c r="H44" t="str">
        <f t="array" ref="H44">IFERROR((SUMPRODUCT((economics!$AG$2:$AG$167=$B44)*(economics!$D$2:$D$167="process")*economics!$AI$2:$AI$167*(_xlfn.NORM.DIST(H$3,economics!$AK$2:$AK$167,economics!$AJ$2:$AJ$167,TRUE)-_xlfn.NORM.DIST(H$30,economics!$AK$2:$AK$167,economics!$AJ$2:$AJ$167,TRUE))*economics!$AM$2:$AM$167))/(SUMPRODUCT((economics!$AG$2:$AG$167=$B44)*(economics!$D$2:$D$167="process")*economics!$AI$2:$AI$167*(_xlfn.NORM.DIST(H$3,economics!$AK$2:$AK$167,economics!$AJ$2:$AJ$167,TRUE)-_xlfn.NORM.DIST(H$30,economics!$AK$2:$AK$167,economics!$AJ$2:$AJ$167,TRUE)))),"")</f>
        <v/>
      </c>
      <c r="I44" t="str">
        <f t="array" ref="I44">IFERROR((SUMPRODUCT((economics!$AG$2:$AG$167=$B44)*(economics!$D$2:$D$167="process")*economics!$AI$2:$AI$167*(_xlfn.NORM.DIST(I$3,economics!$AK$2:$AK$167,economics!$AJ$2:$AJ$167,TRUE)-_xlfn.NORM.DIST(I$30,economics!$AK$2:$AK$167,economics!$AJ$2:$AJ$167,TRUE))*economics!$AM$2:$AM$167))/(SUMPRODUCT((economics!$AG$2:$AG$167=$B44)*(economics!$D$2:$D$167="process")*economics!$AI$2:$AI$167*(_xlfn.NORM.DIST(I$3,economics!$AK$2:$AK$167,economics!$AJ$2:$AJ$167,TRUE)-_xlfn.NORM.DIST(I$30,economics!$AK$2:$AK$167,economics!$AJ$2:$AJ$167,TRUE)))),"")</f>
        <v/>
      </c>
      <c r="J44" t="str">
        <f t="array" ref="J44">IFERROR((SUMPRODUCT((economics!$AG$2:$AG$167=$B44)*(economics!$D$2:$D$167="process")*economics!$AI$2:$AI$167*(_xlfn.NORM.DIST(J$3,economics!$AK$2:$AK$167,economics!$AJ$2:$AJ$167,TRUE)-_xlfn.NORM.DIST(J$30,economics!$AK$2:$AK$167,economics!$AJ$2:$AJ$167,TRUE))*economics!$AM$2:$AM$167))/(SUMPRODUCT((economics!$AG$2:$AG$167=$B44)*(economics!$D$2:$D$167="process")*economics!$AI$2:$AI$167*(_xlfn.NORM.DIST(J$3,economics!$AK$2:$AK$167,economics!$AJ$2:$AJ$167,TRUE)-_xlfn.NORM.DIST(J$30,economics!$AK$2:$AK$167,economics!$AJ$2:$AJ$167,TRUE)))),"")</f>
        <v/>
      </c>
      <c r="K44" t="str">
        <f t="array" ref="K44">IFERROR((SUMPRODUCT((economics!$AG$2:$AG$167=$B44)*(economics!$D$2:$D$167="process")*economics!$AI$2:$AI$167*(_xlfn.NORM.DIST(K$3,economics!$AK$2:$AK$167,economics!$AJ$2:$AJ$167,TRUE)-_xlfn.NORM.DIST(K$30,economics!$AK$2:$AK$167,economics!$AJ$2:$AJ$167,TRUE))*economics!$AM$2:$AM$167))/(SUMPRODUCT((economics!$AG$2:$AG$167=$B44)*(economics!$D$2:$D$167="process")*economics!$AI$2:$AI$167*(_xlfn.NORM.DIST(K$3,economics!$AK$2:$AK$167,economics!$AJ$2:$AJ$167,TRUE)-_xlfn.NORM.DIST(K$30,economics!$AK$2:$AK$167,economics!$AJ$2:$AJ$167,TRUE)))),"")</f>
        <v/>
      </c>
      <c r="L44" t="str">
        <f t="array" ref="L44">IFERROR((SUMPRODUCT((economics!$AG$2:$AG$167=$B44)*(economics!$D$2:$D$167="process")*economics!$AI$2:$AI$167*(_xlfn.NORM.DIST(L$3,economics!$AK$2:$AK$167,economics!$AJ$2:$AJ$167,TRUE)-_xlfn.NORM.DIST(L$30,economics!$AK$2:$AK$167,economics!$AJ$2:$AJ$167,TRUE))*economics!$AM$2:$AM$167))/(SUMPRODUCT((economics!$AG$2:$AG$167=$B44)*(economics!$D$2:$D$167="process")*economics!$AI$2:$AI$167*(_xlfn.NORM.DIST(L$3,economics!$AK$2:$AK$167,economics!$AJ$2:$AJ$167,TRUE)-_xlfn.NORM.DIST(L$30,economics!$AK$2:$AK$167,economics!$AJ$2:$AJ$167,TRUE)))),"")</f>
        <v/>
      </c>
      <c r="M44" t="str">
        <f t="array" ref="M44">IFERROR((SUMPRODUCT((economics!$AG$2:$AG$167=$B44)*(economics!$D$2:$D$167="process")*economics!$AI$2:$AI$167*(_xlfn.NORM.DIST(M$3,economics!$AK$2:$AK$167,economics!$AJ$2:$AJ$167,TRUE)-_xlfn.NORM.DIST(M$30,economics!$AK$2:$AK$167,economics!$AJ$2:$AJ$167,TRUE))*economics!$AM$2:$AM$167))/(SUMPRODUCT((economics!$AG$2:$AG$167=$B44)*(economics!$D$2:$D$167="process")*economics!$AI$2:$AI$167*(_xlfn.NORM.DIST(M$3,economics!$AK$2:$AK$167,economics!$AJ$2:$AJ$167,TRUE)-_xlfn.NORM.DIST(M$30,economics!$AK$2:$AK$167,economics!$AJ$2:$AJ$167,TRUE)))),"")</f>
        <v/>
      </c>
      <c r="N44" t="str">
        <f t="array" ref="N44">IFERROR((SUMPRODUCT((economics!$AG$2:$AG$167=$B44)*(economics!$D$2:$D$167="process")*economics!$AI$2:$AI$167*(_xlfn.NORM.DIST(N$3,economics!$AK$2:$AK$167,economics!$AJ$2:$AJ$167,TRUE)-_xlfn.NORM.DIST(N$30,economics!$AK$2:$AK$167,economics!$AJ$2:$AJ$167,TRUE))*economics!$AM$2:$AM$167))/(SUMPRODUCT((economics!$AG$2:$AG$167=$B44)*(economics!$D$2:$D$167="process")*economics!$AI$2:$AI$167*(_xlfn.NORM.DIST(N$3,economics!$AK$2:$AK$167,economics!$AJ$2:$AJ$167,TRUE)-_xlfn.NORM.DIST(N$30,economics!$AK$2:$AK$167,economics!$AJ$2:$AJ$167,TRUE)))),"")</f>
        <v/>
      </c>
      <c r="O44" t="str">
        <f t="array" ref="O44">IFERROR((SUMPRODUCT((economics!$AG$2:$AG$167=$B44)*(economics!$D$2:$D$167="process")*economics!$AI$2:$AI$167*(_xlfn.NORM.DIST(O$3,economics!$AK$2:$AK$167,economics!$AJ$2:$AJ$167,TRUE)-_xlfn.NORM.DIST(O$30,economics!$AK$2:$AK$167,economics!$AJ$2:$AJ$167,TRUE))*economics!$AM$2:$AM$167))/(SUMPRODUCT((economics!$AG$2:$AG$167=$B44)*(economics!$D$2:$D$167="process")*economics!$AI$2:$AI$167*(_xlfn.NORM.DIST(O$3,economics!$AK$2:$AK$167,economics!$AJ$2:$AJ$167,TRUE)-_xlfn.NORM.DIST(O$30,economics!$AK$2:$AK$167,economics!$AJ$2:$AJ$167,TRUE)))),"")</f>
        <v/>
      </c>
      <c r="P44" t="str">
        <f t="array" ref="P44">IFERROR((SUMPRODUCT((economics!$AG$2:$AG$167=$B44)*(economics!$D$2:$D$167="process")*economics!$AI$2:$AI$167*(_xlfn.NORM.DIST(P$3,economics!$AK$2:$AK$167,economics!$AJ$2:$AJ$167,TRUE)-_xlfn.NORM.DIST(P$30,economics!$AK$2:$AK$167,economics!$AJ$2:$AJ$167,TRUE))*economics!$AM$2:$AM$167))/(SUMPRODUCT((economics!$AG$2:$AG$167=$B44)*(economics!$D$2:$D$167="process")*economics!$AI$2:$AI$167*(_xlfn.NORM.DIST(P$3,economics!$AK$2:$AK$167,economics!$AJ$2:$AJ$167,TRUE)-_xlfn.NORM.DIST(P$30,economics!$AK$2:$AK$167,economics!$AJ$2:$AJ$167,TRUE)))),"")</f>
        <v/>
      </c>
      <c r="Q44" t="str">
        <f t="array" ref="Q44">IFERROR((SUMPRODUCT((economics!$AG$2:$AG$167=$B44)*(economics!$D$2:$D$167="process")*economics!$AI$2:$AI$167*(_xlfn.NORM.DIST(Q$3,economics!$AK$2:$AK$167,economics!$AJ$2:$AJ$167,TRUE)-_xlfn.NORM.DIST(Q$30,economics!$AK$2:$AK$167,economics!$AJ$2:$AJ$167,TRUE))*economics!$AM$2:$AM$167))/(SUMPRODUCT((economics!$AG$2:$AG$167=$B44)*(economics!$D$2:$D$167="process")*economics!$AI$2:$AI$167*(_xlfn.NORM.DIST(Q$3,economics!$AK$2:$AK$167,economics!$AJ$2:$AJ$167,TRUE)-_xlfn.NORM.DIST(Q$30,economics!$AK$2:$AK$167,economics!$AJ$2:$AJ$167,TRUE)))),"")</f>
        <v/>
      </c>
      <c r="R44" t="str">
        <f t="array" ref="R44">IFERROR((SUMPRODUCT((economics!$AG$2:$AG$167=$B44)*(economics!$D$2:$D$167="process")*economics!$AI$2:$AI$167*(_xlfn.NORM.DIST(R$3,economics!$AK$2:$AK$167,economics!$AJ$2:$AJ$167,TRUE)-_xlfn.NORM.DIST(R$30,economics!$AK$2:$AK$167,economics!$AJ$2:$AJ$167,TRUE))*economics!$AM$2:$AM$167))/(SUMPRODUCT((economics!$AG$2:$AG$167=$B44)*(economics!$D$2:$D$167="process")*economics!$AI$2:$AI$167*(_xlfn.NORM.DIST(R$3,economics!$AK$2:$AK$167,economics!$AJ$2:$AJ$167,TRUE)-_xlfn.NORM.DIST(R$30,economics!$AK$2:$AK$167,economics!$AJ$2:$AJ$167,TRUE)))),"")</f>
        <v/>
      </c>
      <c r="S44" t="str">
        <f t="array" ref="S44">IFERROR((SUMPRODUCT((economics!$AG$2:$AG$167=$B44)*(economics!$D$2:$D$167="process")*economics!$AI$2:$AI$167*(_xlfn.NORM.DIST(S$3,economics!$AK$2:$AK$167,economics!$AJ$2:$AJ$167,TRUE)-_xlfn.NORM.DIST(S$30,economics!$AK$2:$AK$167,economics!$AJ$2:$AJ$167,TRUE))*economics!$AM$2:$AM$167))/(SUMPRODUCT((economics!$AG$2:$AG$167=$B44)*(economics!$D$2:$D$167="process")*economics!$AI$2:$AI$167*(_xlfn.NORM.DIST(S$3,economics!$AK$2:$AK$167,economics!$AJ$2:$AJ$167,TRUE)-_xlfn.NORM.DIST(S$30,economics!$AK$2:$AK$167,economics!$AJ$2:$AJ$167,TRUE)))),"")</f>
        <v/>
      </c>
      <c r="T44" t="str">
        <f t="array" ref="T44">IFERROR((SUMPRODUCT((economics!$AG$2:$AG$167=$B44)*(economics!$D$2:$D$167="process")*economics!$AI$2:$AI$167*(_xlfn.NORM.DIST(T$3,economics!$AK$2:$AK$167,economics!$AJ$2:$AJ$167,TRUE)-_xlfn.NORM.DIST(T$30,economics!$AK$2:$AK$167,economics!$AJ$2:$AJ$167,TRUE))*economics!$AM$2:$AM$167))/(SUMPRODUCT((economics!$AG$2:$AG$167=$B44)*(economics!$D$2:$D$167="process")*economics!$AI$2:$AI$167*(_xlfn.NORM.DIST(T$3,economics!$AK$2:$AK$167,economics!$AJ$2:$AJ$167,TRUE)-_xlfn.NORM.DIST(T$30,economics!$AK$2:$AK$167,economics!$AJ$2:$AJ$167,TRUE)))),"")</f>
        <v/>
      </c>
      <c r="U44" t="str">
        <f t="array" ref="U44">IFERROR((SUMPRODUCT((economics!$AG$2:$AG$167=$B44)*(economics!$D$2:$D$167="process")*economics!$AI$2:$AI$167*(_xlfn.NORM.DIST(U$3,economics!$AK$2:$AK$167,economics!$AJ$2:$AJ$167,TRUE)-_xlfn.NORM.DIST(U$30,economics!$AK$2:$AK$167,economics!$AJ$2:$AJ$167,TRUE))*economics!$AM$2:$AM$167))/(SUMPRODUCT((economics!$AG$2:$AG$167=$B44)*(economics!$D$2:$D$167="process")*economics!$AI$2:$AI$167*(_xlfn.NORM.DIST(U$3,economics!$AK$2:$AK$167,economics!$AJ$2:$AJ$167,TRUE)-_xlfn.NORM.DIST(U$30,economics!$AK$2:$AK$167,economics!$AJ$2:$AJ$167,TRUE)))),"")</f>
        <v/>
      </c>
      <c r="V44" t="str">
        <f t="array" ref="V44">IFERROR((SUMPRODUCT((economics!$AG$2:$AG$167=$B44)*(economics!$D$2:$D$167="process")*economics!$AI$2:$AI$167*(_xlfn.NORM.DIST(V$3,economics!$AK$2:$AK$167,economics!$AJ$2:$AJ$167,TRUE)-_xlfn.NORM.DIST(V$30,economics!$AK$2:$AK$167,economics!$AJ$2:$AJ$167,TRUE))*economics!$AM$2:$AM$167))/(SUMPRODUCT((economics!$AG$2:$AG$167=$B44)*(economics!$D$2:$D$167="process")*economics!$AI$2:$AI$167*(_xlfn.NORM.DIST(V$3,economics!$AK$2:$AK$167,economics!$AJ$2:$AJ$167,TRUE)-_xlfn.NORM.DIST(V$30,economics!$AK$2:$AK$167,economics!$AJ$2:$AJ$167,TRUE)))),"")</f>
        <v/>
      </c>
      <c r="W44" t="str">
        <f t="array" ref="W44">IFERROR((SUMPRODUCT((economics!$AG$2:$AG$167=$B44)*(economics!$D$2:$D$167="process")*economics!$AI$2:$AI$167*(_xlfn.NORM.DIST(W$3,economics!$AK$2:$AK$167,economics!$AJ$2:$AJ$167,TRUE)-_xlfn.NORM.DIST(W$30,economics!$AK$2:$AK$167,economics!$AJ$2:$AJ$167,TRUE))*economics!$AM$2:$AM$167))/(SUMPRODUCT((economics!$AG$2:$AG$167=$B44)*(economics!$D$2:$D$167="process")*economics!$AI$2:$AI$167*(_xlfn.NORM.DIST(W$3,economics!$AK$2:$AK$167,economics!$AJ$2:$AJ$167,TRUE)-_xlfn.NORM.DIST(W$30,economics!$AK$2:$AK$167,economics!$AJ$2:$AJ$167,TRUE)))),"")</f>
        <v/>
      </c>
      <c r="X44" t="str">
        <f t="array" ref="X44">IFERROR((SUMPRODUCT((economics!$AG$2:$AG$167=$B44)*(economics!$D$2:$D$167="process")*economics!$AI$2:$AI$167*(_xlfn.NORM.DIST(X$3,economics!$AK$2:$AK$167,economics!$AJ$2:$AJ$167,TRUE)-_xlfn.NORM.DIST(X$30,economics!$AK$2:$AK$167,economics!$AJ$2:$AJ$167,TRUE))*economics!$AM$2:$AM$167))/(SUMPRODUCT((economics!$AG$2:$AG$167=$B44)*(economics!$D$2:$D$167="process")*economics!$AI$2:$AI$167*(_xlfn.NORM.DIST(X$3,economics!$AK$2:$AK$167,economics!$AJ$2:$AJ$167,TRUE)-_xlfn.NORM.DIST(X$30,economics!$AK$2:$AK$167,economics!$AJ$2:$AJ$167,TRUE)))),"")</f>
        <v/>
      </c>
      <c r="Y44" t="str">
        <f t="array" ref="Y44">IFERROR((SUMPRODUCT((economics!$AG$2:$AG$167=$B44)*(economics!$D$2:$D$167="process")*economics!$AI$2:$AI$167*(_xlfn.NORM.DIST(Y$3,economics!$AK$2:$AK$167,economics!$AJ$2:$AJ$167,TRUE)-_xlfn.NORM.DIST(Y$30,economics!$AK$2:$AK$167,economics!$AJ$2:$AJ$167,TRUE))*economics!$AM$2:$AM$167))/(SUMPRODUCT((economics!$AG$2:$AG$167=$B44)*(economics!$D$2:$D$167="process")*economics!$AI$2:$AI$167*(_xlfn.NORM.DIST(Y$3,economics!$AK$2:$AK$167,economics!$AJ$2:$AJ$167,TRUE)-_xlfn.NORM.DIST(Y$30,economics!$AK$2:$AK$167,economics!$AJ$2:$AJ$167,TRUE)))),"")</f>
        <v/>
      </c>
      <c r="Z44" t="str">
        <f t="array" ref="Z44">IFERROR((SUMPRODUCT((economics!$AG$2:$AG$167=$B44)*(economics!$D$2:$D$167="process")*economics!$AI$2:$AI$167*(_xlfn.NORM.DIST(Z$3,economics!$AK$2:$AK$167,economics!$AJ$2:$AJ$167,TRUE)-_xlfn.NORM.DIST(Z$30,economics!$AK$2:$AK$167,economics!$AJ$2:$AJ$167,TRUE))*economics!$AM$2:$AM$167))/(SUMPRODUCT((economics!$AG$2:$AG$167=$B44)*(economics!$D$2:$D$167="process")*economics!$AI$2:$AI$167*(_xlfn.NORM.DIST(Z$3,economics!$AK$2:$AK$167,economics!$AJ$2:$AJ$167,TRUE)-_xlfn.NORM.DIST(Z$30,economics!$AK$2:$AK$167,economics!$AJ$2:$AJ$167,TRUE)))),"")</f>
        <v/>
      </c>
      <c r="AA44" t="str">
        <f t="array" ref="AA44">IFERROR((SUMPRODUCT((economics!$AG$2:$AG$167=$B44)*(economics!$D$2:$D$167="process")*economics!$AI$2:$AI$167*(_xlfn.NORM.DIST(AA$3,economics!$AK$2:$AK$167,economics!$AJ$2:$AJ$167,TRUE)-_xlfn.NORM.DIST(AA$30,economics!$AK$2:$AK$167,economics!$AJ$2:$AJ$167,TRUE))*economics!$AM$2:$AM$167))/(SUMPRODUCT((economics!$AG$2:$AG$167=$B44)*(economics!$D$2:$D$167="process")*economics!$AI$2:$AI$167*(_xlfn.NORM.DIST(AA$3,economics!$AK$2:$AK$167,economics!$AJ$2:$AJ$167,TRUE)-_xlfn.NORM.DIST(AA$30,economics!$AK$2:$AK$167,economics!$AJ$2:$AJ$167,TRUE)))),"")</f>
        <v/>
      </c>
      <c r="AB44" t="str">
        <f t="array" ref="AB44">IFERROR((SUMPRODUCT((economics!$AG$2:$AG$167=$B44)*(economics!$D$2:$D$167="process")*economics!$AI$2:$AI$167*(_xlfn.NORM.DIST(AB$3,economics!$AK$2:$AK$167,economics!$AJ$2:$AJ$167,TRUE)-_xlfn.NORM.DIST(AB$30,economics!$AK$2:$AK$167,economics!$AJ$2:$AJ$167,TRUE))*economics!$AM$2:$AM$167))/(SUMPRODUCT((economics!$AG$2:$AG$167=$B44)*(economics!$D$2:$D$167="process")*economics!$AI$2:$AI$167*(_xlfn.NORM.DIST(AB$3,economics!$AK$2:$AK$167,economics!$AJ$2:$AJ$167,TRUE)-_xlfn.NORM.DIST(AB$30,economics!$AK$2:$AK$167,economics!$AJ$2:$AJ$167,TRUE)))),"")</f>
        <v/>
      </c>
      <c r="AC44" t="str">
        <f t="array" ref="AC44">IFERROR((SUMPRODUCT((economics!$AG$2:$AG$167=$B44)*(economics!$D$2:$D$167="process")*economics!$AI$2:$AI$167*(_xlfn.NORM.DIST(AC$3,economics!$AK$2:$AK$167,economics!$AJ$2:$AJ$167,TRUE)-_xlfn.NORM.DIST(AC$30,economics!$AK$2:$AK$167,economics!$AJ$2:$AJ$167,TRUE))*economics!$AM$2:$AM$167))/(SUMPRODUCT((economics!$AG$2:$AG$167=$B44)*(economics!$D$2:$D$167="process")*economics!$AI$2:$AI$167*(_xlfn.NORM.DIST(AC$3,economics!$AK$2:$AK$167,economics!$AJ$2:$AJ$167,TRUE)-_xlfn.NORM.DIST(AC$30,economics!$AK$2:$AK$167,economics!$AJ$2:$AJ$167,TRUE)))),"")</f>
        <v/>
      </c>
      <c r="AD44" t="str">
        <f t="array" ref="AD44">IFERROR((SUMPRODUCT((economics!$AG$2:$AG$167=$B44)*(economics!$D$2:$D$167="process")*economics!$AI$2:$AI$167*(_xlfn.NORM.DIST(AD$3,economics!$AK$2:$AK$167,economics!$AJ$2:$AJ$167,TRUE)-_xlfn.NORM.DIST(AD$30,economics!$AK$2:$AK$167,economics!$AJ$2:$AJ$167,TRUE))*economics!$AM$2:$AM$167))/(SUMPRODUCT((economics!$AG$2:$AG$167=$B44)*(economics!$D$2:$D$167="process")*economics!$AI$2:$AI$167*(_xlfn.NORM.DIST(AD$3,economics!$AK$2:$AK$167,economics!$AJ$2:$AJ$167,TRUE)-_xlfn.NORM.DIST(AD$30,economics!$AK$2:$AK$167,economics!$AJ$2:$AJ$167,TRUE)))),"")</f>
        <v/>
      </c>
      <c r="AE44" t="str">
        <f t="array" ref="AE44">IFERROR((SUMPRODUCT((economics!$AG$2:$AG$167=$B44)*(economics!$D$2:$D$167="process")*economics!$AI$2:$AI$167*(_xlfn.NORM.DIST(AE$3,economics!$AK$2:$AK$167,economics!$AJ$2:$AJ$167,TRUE)-_xlfn.NORM.DIST(AE$30,economics!$AK$2:$AK$167,economics!$AJ$2:$AJ$167,TRUE))*economics!$AM$2:$AM$167))/(SUMPRODUCT((economics!$AG$2:$AG$167=$B44)*(economics!$D$2:$D$167="process")*economics!$AI$2:$AI$167*(_xlfn.NORM.DIST(AE$3,economics!$AK$2:$AK$167,economics!$AJ$2:$AJ$167,TRUE)-_xlfn.NORM.DIST(AE$30,economics!$AK$2:$AK$167,economics!$AJ$2:$AJ$167,TRUE)))),"")</f>
        <v/>
      </c>
      <c r="AF44" t="str">
        <f t="array" ref="AF44">IFERROR((SUMPRODUCT((economics!$AG$2:$AG$167=$B44)*(economics!$D$2:$D$167="process")*economics!$AI$2:$AI$167*(_xlfn.NORM.DIST(AF$3,economics!$AK$2:$AK$167,economics!$AJ$2:$AJ$167,TRUE)-_xlfn.NORM.DIST(AF$30,economics!$AK$2:$AK$167,economics!$AJ$2:$AJ$167,TRUE))*economics!$AM$2:$AM$167))/(SUMPRODUCT((economics!$AG$2:$AG$167=$B44)*(economics!$D$2:$D$167="process")*economics!$AI$2:$AI$167*(_xlfn.NORM.DIST(AF$3,economics!$AK$2:$AK$167,economics!$AJ$2:$AJ$167,TRUE)-_xlfn.NORM.DIST(AF$30,economics!$AK$2:$AK$167,economics!$AJ$2:$AJ$167,TRUE)))),"")</f>
        <v/>
      </c>
      <c r="AG44" t="str">
        <f t="array" ref="AG44">IFERROR((SUMPRODUCT((economics!$AG$2:$AG$167=$B44)*(economics!$D$2:$D$167="process")*economics!$AI$2:$AI$167*(_xlfn.NORM.DIST(AG$3,economics!$AK$2:$AK$167,economics!$AJ$2:$AJ$167,TRUE)-_xlfn.NORM.DIST(AG$30,economics!$AK$2:$AK$167,economics!$AJ$2:$AJ$167,TRUE))*economics!$AM$2:$AM$167))/(SUMPRODUCT((economics!$AG$2:$AG$167=$B44)*(economics!$D$2:$D$167="process")*economics!$AI$2:$AI$167*(_xlfn.NORM.DIST(AG$3,economics!$AK$2:$AK$167,economics!$AJ$2:$AJ$167,TRUE)-_xlfn.NORM.DIST(AG$30,economics!$AK$2:$AK$167,economics!$AJ$2:$AJ$167,TRUE)))),"")</f>
        <v/>
      </c>
      <c r="AH44" t="str">
        <f t="array" ref="AH44">IFERROR((SUMPRODUCT((economics!$AG$2:$AG$167=$B44)*(economics!$D$2:$D$167="process")*economics!$AI$2:$AI$167*(_xlfn.NORM.DIST(AH$3,economics!$AK$2:$AK$167,economics!$AJ$2:$AJ$167,TRUE)-_xlfn.NORM.DIST(AH$30,economics!$AK$2:$AK$167,economics!$AJ$2:$AJ$167,TRUE))*economics!$AM$2:$AM$167))/(SUMPRODUCT((economics!$AG$2:$AG$167=$B44)*(economics!$D$2:$D$167="process")*economics!$AI$2:$AI$167*(_xlfn.NORM.DIST(AH$3,economics!$AK$2:$AK$167,economics!$AJ$2:$AJ$167,TRUE)-_xlfn.NORM.DIST(AH$30,economics!$AK$2:$AK$167,economics!$AJ$2:$AJ$167,TRUE)))),"")</f>
        <v/>
      </c>
      <c r="AI44" t="str">
        <f t="array" ref="AI44">IFERROR((SUMPRODUCT((economics!$AG$2:$AG$167=$B44)*(economics!$D$2:$D$167="process")*economics!$AI$2:$AI$167*(_xlfn.NORM.DIST(AI$3,economics!$AK$2:$AK$167,economics!$AJ$2:$AJ$167,TRUE)-_xlfn.NORM.DIST(AI$30,economics!$AK$2:$AK$167,economics!$AJ$2:$AJ$167,TRUE))*economics!$AM$2:$AM$167))/(SUMPRODUCT((economics!$AG$2:$AG$167=$B44)*(economics!$D$2:$D$167="process")*economics!$AI$2:$AI$167*(_xlfn.NORM.DIST(AI$3,economics!$AK$2:$AK$167,economics!$AJ$2:$AJ$167,TRUE)-_xlfn.NORM.DIST(AI$30,economics!$AK$2:$AK$167,economics!$AJ$2:$AJ$167,TRUE)))),"")</f>
        <v/>
      </c>
      <c r="AJ44" t="str">
        <f t="array" ref="AJ44">IFERROR((SUMPRODUCT((economics!$AG$2:$AG$167=$B44)*(economics!$D$2:$D$167="process")*economics!$AI$2:$AI$167*(_xlfn.NORM.DIST(AJ$3,economics!$AK$2:$AK$167,economics!$AJ$2:$AJ$167,TRUE)-_xlfn.NORM.DIST(AJ$30,economics!$AK$2:$AK$167,economics!$AJ$2:$AJ$167,TRUE))*economics!$AM$2:$AM$167))/(SUMPRODUCT((economics!$AG$2:$AG$167=$B44)*(economics!$D$2:$D$167="process")*economics!$AI$2:$AI$167*(_xlfn.NORM.DIST(AJ$3,economics!$AK$2:$AK$167,economics!$AJ$2:$AJ$167,TRUE)-_xlfn.NORM.DIST(AJ$30,economics!$AK$2:$AK$167,economics!$AJ$2:$AJ$167,TRUE)))),"")</f>
        <v/>
      </c>
      <c r="AK44" t="str">
        <f t="array" ref="AK44">IFERROR((SUMPRODUCT((economics!$AG$2:$AG$167=$B44)*(economics!$D$2:$D$167="process")*economics!$AI$2:$AI$167*(_xlfn.NORM.DIST(AK$3,economics!$AK$2:$AK$167,economics!$AJ$2:$AJ$167,TRUE)-_xlfn.NORM.DIST(AK$30,economics!$AK$2:$AK$167,economics!$AJ$2:$AJ$167,TRUE))*economics!$AM$2:$AM$167))/(SUMPRODUCT((economics!$AG$2:$AG$167=$B44)*(economics!$D$2:$D$167="process")*economics!$AI$2:$AI$167*(_xlfn.NORM.DIST(AK$3,economics!$AK$2:$AK$167,economics!$AJ$2:$AJ$167,TRUE)-_xlfn.NORM.DIST(AK$30,economics!$AK$2:$AK$167,economics!$AJ$2:$AJ$167,TRUE)))),"")</f>
        <v/>
      </c>
      <c r="AL44" t="str">
        <f t="array" ref="AL44">IFERROR((SUMPRODUCT((economics!$AG$2:$AG$167=$B44)*(economics!$D$2:$D$167="process")*economics!$AI$2:$AI$167*(_xlfn.NORM.DIST(AL$3,economics!$AK$2:$AK$167,economics!$AJ$2:$AJ$167,TRUE)-_xlfn.NORM.DIST(AL$30,economics!$AK$2:$AK$167,economics!$AJ$2:$AJ$167,TRUE))*economics!$AM$2:$AM$167))/(SUMPRODUCT((economics!$AG$2:$AG$167=$B44)*(economics!$D$2:$D$167="process")*economics!$AI$2:$AI$167*(_xlfn.NORM.DIST(AL$3,economics!$AK$2:$AK$167,economics!$AJ$2:$AJ$167,TRUE)-_xlfn.NORM.DIST(AL$30,economics!$AK$2:$AK$167,economics!$AJ$2:$AJ$167,TRUE)))),"")</f>
        <v/>
      </c>
      <c r="AM44" t="str">
        <f t="array" ref="AM44">IFERROR((SUMPRODUCT((economics!$AG$2:$AG$167=$B44)*(economics!$D$2:$D$167="process")*economics!$AI$2:$AI$167*(_xlfn.NORM.DIST(AM$3,economics!$AK$2:$AK$167,economics!$AJ$2:$AJ$167,TRUE)-_xlfn.NORM.DIST(AM$30,economics!$AK$2:$AK$167,economics!$AJ$2:$AJ$167,TRUE))*economics!$AM$2:$AM$167))/(SUMPRODUCT((economics!$AG$2:$AG$167=$B44)*(economics!$D$2:$D$167="process")*economics!$AI$2:$AI$167*(_xlfn.NORM.DIST(AM$3,economics!$AK$2:$AK$167,economics!$AJ$2:$AJ$167,TRUE)-_xlfn.NORM.DIST(AM$30,economics!$AK$2:$AK$167,economics!$AJ$2:$AJ$167,TRUE)))),"")</f>
        <v/>
      </c>
      <c r="AN44" t="str">
        <f t="array" ref="AN44">IFERROR((SUMPRODUCT((economics!$AG$2:$AG$167=$B44)*(economics!$D$2:$D$167="process")*economics!$AI$2:$AI$167*(_xlfn.NORM.DIST(AN$3,economics!$AK$2:$AK$167,economics!$AJ$2:$AJ$167,TRUE)-_xlfn.NORM.DIST(AN$30,economics!$AK$2:$AK$167,economics!$AJ$2:$AJ$167,TRUE))*economics!$AM$2:$AM$167))/(SUMPRODUCT((economics!$AG$2:$AG$167=$B44)*(economics!$D$2:$D$167="process")*economics!$AI$2:$AI$167*(_xlfn.NORM.DIST(AN$3,economics!$AK$2:$AK$167,economics!$AJ$2:$AJ$167,TRUE)-_xlfn.NORM.DIST(AN$30,economics!$AK$2:$AK$167,economics!$AJ$2:$AJ$167,TRUE)))),"")</f>
        <v/>
      </c>
      <c r="AO44" t="str">
        <f t="array" ref="AO44">IFERROR((SUMPRODUCT((economics!$AG$2:$AG$167=$B44)*(economics!$D$2:$D$167="process")*economics!$AI$2:$AI$167*(_xlfn.NORM.DIST(AO$3,economics!$AK$2:$AK$167,economics!$AJ$2:$AJ$167,TRUE)-_xlfn.NORM.DIST(AO$30,economics!$AK$2:$AK$167,economics!$AJ$2:$AJ$167,TRUE))*economics!$AM$2:$AM$167))/(SUMPRODUCT((economics!$AG$2:$AG$167=$B44)*(economics!$D$2:$D$167="process")*economics!$AI$2:$AI$167*(_xlfn.NORM.DIST(AO$3,economics!$AK$2:$AK$167,economics!$AJ$2:$AJ$167,TRUE)-_xlfn.NORM.DIST(AO$30,economics!$AK$2:$AK$167,economics!$AJ$2:$AJ$167,TRUE)))),"")</f>
        <v/>
      </c>
      <c r="AP44" t="str">
        <f t="array" ref="AP44">IFERROR((SUMPRODUCT((economics!$AG$2:$AG$167=$B44)*(economics!$D$2:$D$167="process")*economics!$AI$2:$AI$167*(_xlfn.NORM.DIST(AP$3,economics!$AK$2:$AK$167,economics!$AJ$2:$AJ$167,TRUE)-_xlfn.NORM.DIST(AP$30,economics!$AK$2:$AK$167,economics!$AJ$2:$AJ$167,TRUE))*economics!$AM$2:$AM$167))/(SUMPRODUCT((economics!$AG$2:$AG$167=$B44)*(economics!$D$2:$D$167="process")*economics!$AI$2:$AI$167*(_xlfn.NORM.DIST(AP$3,economics!$AK$2:$AK$167,economics!$AJ$2:$AJ$167,TRUE)-_xlfn.NORM.DIST(AP$30,economics!$AK$2:$AK$167,economics!$AJ$2:$AJ$167,TRUE)))),"")</f>
        <v/>
      </c>
      <c r="AQ44" t="str">
        <f t="array" ref="AQ44">IFERROR((SUMPRODUCT((economics!$AG$2:$AG$167=$B44)*(economics!$D$2:$D$167="process")*economics!$AI$2:$AI$167*(_xlfn.NORM.DIST(AQ$3,economics!$AK$2:$AK$167,economics!$AJ$2:$AJ$167,TRUE)-_xlfn.NORM.DIST(AQ$30,economics!$AK$2:$AK$167,economics!$AJ$2:$AJ$167,TRUE))*economics!$AM$2:$AM$167))/(SUMPRODUCT((economics!$AG$2:$AG$167=$B44)*(economics!$D$2:$D$167="process")*economics!$AI$2:$AI$167*(_xlfn.NORM.DIST(AQ$3,economics!$AK$2:$AK$167,economics!$AJ$2:$AJ$167,TRUE)-_xlfn.NORM.DIST(AQ$30,economics!$AK$2:$AK$167,economics!$AJ$2:$AJ$167,TRUE)))),"")</f>
        <v/>
      </c>
      <c r="AR44" t="str">
        <f t="array" ref="AR44">IFERROR((SUMPRODUCT((economics!$AG$2:$AG$167=$B44)*(economics!$D$2:$D$167="process")*economics!$AI$2:$AI$167*(_xlfn.NORM.DIST(AR$3,economics!$AK$2:$AK$167,economics!$AJ$2:$AJ$167,TRUE)-_xlfn.NORM.DIST(AR$30,economics!$AK$2:$AK$167,economics!$AJ$2:$AJ$167,TRUE))*economics!$AM$2:$AM$167))/(SUMPRODUCT((economics!$AG$2:$AG$167=$B44)*(economics!$D$2:$D$167="process")*economics!$AI$2:$AI$167*(_xlfn.NORM.DIST(AR$3,economics!$AK$2:$AK$167,economics!$AJ$2:$AJ$167,TRUE)-_xlfn.NORM.DIST(AR$30,economics!$AK$2:$AK$167,economics!$AJ$2:$AJ$167,TRUE)))),"")</f>
        <v/>
      </c>
      <c r="AS44" t="str">
        <f t="array" ref="AS44">IFERROR((SUMPRODUCT((economics!$AG$2:$AG$167=$B44)*(economics!$D$2:$D$167="process")*economics!$AI$2:$AI$167*(_xlfn.NORM.DIST(AS$3,economics!$AK$2:$AK$167,economics!$AJ$2:$AJ$167,TRUE)-_xlfn.NORM.DIST(AS$30,economics!$AK$2:$AK$167,economics!$AJ$2:$AJ$167,TRUE))*economics!$AM$2:$AM$167))/(SUMPRODUCT((economics!$AG$2:$AG$167=$B44)*(economics!$D$2:$D$167="process")*economics!$AI$2:$AI$167*(_xlfn.NORM.DIST(AS$3,economics!$AK$2:$AK$167,economics!$AJ$2:$AJ$167,TRUE)-_xlfn.NORM.DIST(AS$30,economics!$AK$2:$AK$167,economics!$AJ$2:$AJ$167,TRUE)))),"")</f>
        <v/>
      </c>
      <c r="AT44" t="str">
        <f t="array" ref="AT44">IFERROR((SUMPRODUCT((economics!$AG$2:$AG$167=$B44)*(economics!$D$2:$D$167="process")*economics!$AI$2:$AI$167*(_xlfn.NORM.DIST(AT$3,economics!$AK$2:$AK$167,economics!$AJ$2:$AJ$167,TRUE)-_xlfn.NORM.DIST(AT$30,economics!$AK$2:$AK$167,economics!$AJ$2:$AJ$167,TRUE))*economics!$AM$2:$AM$167))/(SUMPRODUCT((economics!$AG$2:$AG$167=$B44)*(economics!$D$2:$D$167="process")*economics!$AI$2:$AI$167*(_xlfn.NORM.DIST(AT$3,economics!$AK$2:$AK$167,economics!$AJ$2:$AJ$167,TRUE)-_xlfn.NORM.DIST(AT$30,economics!$AK$2:$AK$167,economics!$AJ$2:$AJ$167,TRUE)))),"")</f>
        <v/>
      </c>
      <c r="AU44" t="str">
        <f t="array" ref="AU44">IFERROR((SUMPRODUCT((economics!$AG$2:$AG$167=$B44)*(economics!$D$2:$D$167="process")*economics!$AI$2:$AI$167*(_xlfn.NORM.DIST(AU$3,economics!$AK$2:$AK$167,economics!$AJ$2:$AJ$167,TRUE)-_xlfn.NORM.DIST(AU$30,economics!$AK$2:$AK$167,economics!$AJ$2:$AJ$167,TRUE))*economics!$AM$2:$AM$167))/(SUMPRODUCT((economics!$AG$2:$AG$167=$B44)*(economics!$D$2:$D$167="process")*economics!$AI$2:$AI$167*(_xlfn.NORM.DIST(AU$3,economics!$AK$2:$AK$167,economics!$AJ$2:$AJ$167,TRUE)-_xlfn.NORM.DIST(AU$30,economics!$AK$2:$AK$167,economics!$AJ$2:$AJ$167,TRUE)))),"")</f>
        <v/>
      </c>
      <c r="AV44" t="str">
        <f t="array" ref="AV44">IFERROR((SUMPRODUCT((economics!$AG$2:$AG$167=$B44)*(economics!$D$2:$D$167="process")*economics!$AI$2:$AI$167*(_xlfn.NORM.DIST(AV$3,economics!$AK$2:$AK$167,economics!$AJ$2:$AJ$167,TRUE)-_xlfn.NORM.DIST(AV$30,economics!$AK$2:$AK$167,economics!$AJ$2:$AJ$167,TRUE))*economics!$AM$2:$AM$167))/(SUMPRODUCT((economics!$AG$2:$AG$167=$B44)*(economics!$D$2:$D$167="process")*economics!$AI$2:$AI$167*(_xlfn.NORM.DIST(AV$3,economics!$AK$2:$AK$167,economics!$AJ$2:$AJ$167,TRUE)-_xlfn.NORM.DIST(AV$30,economics!$AK$2:$AK$167,economics!$AJ$2:$AJ$167,TRUE)))),"")</f>
        <v/>
      </c>
      <c r="AW44" t="str">
        <f t="array" ref="AW44">IFERROR((SUMPRODUCT((economics!$AG$2:$AG$167=$B44)*(economics!$D$2:$D$167="process")*economics!$AI$2:$AI$167*(_xlfn.NORM.DIST(AW$3,economics!$AK$2:$AK$167,economics!$AJ$2:$AJ$167,TRUE)-_xlfn.NORM.DIST(AW$30,economics!$AK$2:$AK$167,economics!$AJ$2:$AJ$167,TRUE))*economics!$AM$2:$AM$167))/(SUMPRODUCT((economics!$AG$2:$AG$167=$B44)*(economics!$D$2:$D$167="process")*economics!$AI$2:$AI$167*(_xlfn.NORM.DIST(AW$3,economics!$AK$2:$AK$167,economics!$AJ$2:$AJ$167,TRUE)-_xlfn.NORM.DIST(AW$30,economics!$AK$2:$AK$167,economics!$AJ$2:$AJ$167,TRUE)))),"")</f>
        <v/>
      </c>
      <c r="AX44" t="str">
        <f t="array" ref="AX44">IFERROR((SUMPRODUCT((economics!$AG$2:$AG$167=$B44)*(economics!$D$2:$D$167="process")*economics!$AI$2:$AI$167*(_xlfn.NORM.DIST(AX$3,economics!$AK$2:$AK$167,economics!$AJ$2:$AJ$167,TRUE)-_xlfn.NORM.DIST(AX$30,economics!$AK$2:$AK$167,economics!$AJ$2:$AJ$167,TRUE))*economics!$AM$2:$AM$167))/(SUMPRODUCT((economics!$AG$2:$AG$167=$B44)*(economics!$D$2:$D$167="process")*economics!$AI$2:$AI$167*(_xlfn.NORM.DIST(AX$3,economics!$AK$2:$AK$167,economics!$AJ$2:$AJ$167,TRUE)-_xlfn.NORM.DIST(AX$30,economics!$AK$2:$AK$167,economics!$AJ$2:$AJ$167,TRUE)))),"")</f>
        <v/>
      </c>
      <c r="AY44" t="str">
        <f t="array" ref="AY44">IFERROR((SUMPRODUCT((economics!$AG$2:$AG$167=$B44)*(economics!$D$2:$D$167="process")*economics!$AI$2:$AI$167*(_xlfn.NORM.DIST(AY$3,economics!$AK$2:$AK$167,economics!$AJ$2:$AJ$167,TRUE)-_xlfn.NORM.DIST(AY$30,economics!$AK$2:$AK$167,economics!$AJ$2:$AJ$167,TRUE))*economics!$AM$2:$AM$167))/(SUMPRODUCT((economics!$AG$2:$AG$167=$B44)*(economics!$D$2:$D$167="process")*economics!$AI$2:$AI$167*(_xlfn.NORM.DIST(AY$3,economics!$AK$2:$AK$167,economics!$AJ$2:$AJ$167,TRUE)-_xlfn.NORM.DIST(AY$30,economics!$AK$2:$AK$167,economics!$AJ$2:$AJ$167,TRUE)))),"")</f>
        <v/>
      </c>
      <c r="AZ44" t="str">
        <f t="array" ref="AZ44">IFERROR((SUMPRODUCT((economics!$AG$2:$AG$167=$B44)*(economics!$D$2:$D$167="process")*economics!$AI$2:$AI$167*(_xlfn.NORM.DIST(AZ$3,economics!$AK$2:$AK$167,economics!$AJ$2:$AJ$167,TRUE)-_xlfn.NORM.DIST(AZ$30,economics!$AK$2:$AK$167,economics!$AJ$2:$AJ$167,TRUE))*economics!$AM$2:$AM$167))/(SUMPRODUCT((economics!$AG$2:$AG$167=$B44)*(economics!$D$2:$D$167="process")*economics!$AI$2:$AI$167*(_xlfn.NORM.DIST(AZ$3,economics!$AK$2:$AK$167,economics!$AJ$2:$AJ$167,TRUE)-_xlfn.NORM.DIST(AZ$30,economics!$AK$2:$AK$167,economics!$AJ$2:$AJ$167,TRUE)))),"")</f>
        <v/>
      </c>
      <c r="BA44" t="str">
        <f t="array" ref="BA44">IFERROR((SUMPRODUCT((economics!$AG$2:$AG$167=$B44)*(economics!$D$2:$D$167="process")*economics!$AI$2:$AI$167*(_xlfn.NORM.DIST(BA$3,economics!$AK$2:$AK$167,economics!$AJ$2:$AJ$167,TRUE)-_xlfn.NORM.DIST(BA$30,economics!$AK$2:$AK$167,economics!$AJ$2:$AJ$167,TRUE))*economics!$AM$2:$AM$167))/(SUMPRODUCT((economics!$AG$2:$AG$167=$B44)*(economics!$D$2:$D$167="process")*economics!$AI$2:$AI$167*(_xlfn.NORM.DIST(BA$3,economics!$AK$2:$AK$167,economics!$AJ$2:$AJ$167,TRUE)-_xlfn.NORM.DIST(BA$30,economics!$AK$2:$AK$167,economics!$AJ$2:$AJ$167,TRUE)))),"")</f>
        <v/>
      </c>
      <c r="BB44" t="str">
        <f t="array" ref="BB44">IFERROR((SUMPRODUCT((economics!$AG$2:$AG$167=$B44)*(economics!$D$2:$D$167="process")*economics!$AI$2:$AI$167*(_xlfn.NORM.DIST(BB$3,economics!$AK$2:$AK$167,economics!$AJ$2:$AJ$167,TRUE)-_xlfn.NORM.DIST(BB$30,economics!$AK$2:$AK$167,economics!$AJ$2:$AJ$167,TRUE))*economics!$AM$2:$AM$167))/(SUMPRODUCT((economics!$AG$2:$AG$167=$B44)*(economics!$D$2:$D$167="process")*economics!$AI$2:$AI$167*(_xlfn.NORM.DIST(BB$3,economics!$AK$2:$AK$167,economics!$AJ$2:$AJ$167,TRUE)-_xlfn.NORM.DIST(BB$30,economics!$AK$2:$AK$167,economics!$AJ$2:$AJ$167,TRUE)))),"")</f>
        <v/>
      </c>
      <c r="BC44" t="str">
        <f t="array" ref="BC44">IFERROR((SUMPRODUCT((economics!$AG$2:$AG$167=$B44)*(economics!$D$2:$D$167="process")*economics!$AI$2:$AI$167*(_xlfn.NORM.DIST(BC$3,economics!$AK$2:$AK$167,economics!$AJ$2:$AJ$167,TRUE)-_xlfn.NORM.DIST(BC$30,economics!$AK$2:$AK$167,economics!$AJ$2:$AJ$167,TRUE))*economics!$AM$2:$AM$167))/(SUMPRODUCT((economics!$AG$2:$AG$167=$B44)*(economics!$D$2:$D$167="process")*economics!$AI$2:$AI$167*(_xlfn.NORM.DIST(BC$3,economics!$AK$2:$AK$167,economics!$AJ$2:$AJ$167,TRUE)-_xlfn.NORM.DIST(BC$30,economics!$AK$2:$AK$167,economics!$AJ$2:$AJ$167,TRUE)))),"")</f>
        <v/>
      </c>
      <c r="BD44" t="str">
        <f t="array" ref="BD44">IFERROR((SUMPRODUCT((economics!$AG$2:$AG$167=$B44)*(economics!$D$2:$D$167="process")*economics!$AI$2:$AI$167*(_xlfn.NORM.DIST(BD$3,economics!$AK$2:$AK$167,economics!$AJ$2:$AJ$167,TRUE)-_xlfn.NORM.DIST(BD$30,economics!$AK$2:$AK$167,economics!$AJ$2:$AJ$167,TRUE))*economics!$AM$2:$AM$167))/(SUMPRODUCT((economics!$AG$2:$AG$167=$B44)*(economics!$D$2:$D$167="process")*economics!$AI$2:$AI$167*(_xlfn.NORM.DIST(BD$3,economics!$AK$2:$AK$167,economics!$AJ$2:$AJ$167,TRUE)-_xlfn.NORM.DIST(BD$30,economics!$AK$2:$AK$167,economics!$AJ$2:$AJ$167,TRUE)))),"")</f>
        <v/>
      </c>
      <c r="BE44" t="str">
        <f t="array" ref="BE44">IFERROR((SUMPRODUCT((economics!$AG$2:$AG$167=$B44)*(economics!$D$2:$D$167="process")*economics!$AI$2:$AI$167*(_xlfn.NORM.DIST(BE$3,economics!$AK$2:$AK$167,economics!$AJ$2:$AJ$167,TRUE)-_xlfn.NORM.DIST(BE$30,economics!$AK$2:$AK$167,economics!$AJ$2:$AJ$167,TRUE))*economics!$AM$2:$AM$167))/(SUMPRODUCT((economics!$AG$2:$AG$167=$B44)*(economics!$D$2:$D$167="process")*economics!$AI$2:$AI$167*(_xlfn.NORM.DIST(BE$3,economics!$AK$2:$AK$167,economics!$AJ$2:$AJ$167,TRUE)-_xlfn.NORM.DIST(BE$30,economics!$AK$2:$AK$167,economics!$AJ$2:$AJ$167,TRUE)))),"")</f>
        <v/>
      </c>
      <c r="BF44" t="str">
        <f t="array" ref="BF44">IFERROR((SUMPRODUCT((economics!$AG$2:$AG$167=$B44)*(economics!$D$2:$D$167="process")*economics!$AI$2:$AI$167*(_xlfn.NORM.DIST(BF$3,economics!$AK$2:$AK$167,economics!$AJ$2:$AJ$167,TRUE)-_xlfn.NORM.DIST(BF$30,economics!$AK$2:$AK$167,economics!$AJ$2:$AJ$167,TRUE))*economics!$AM$2:$AM$167))/(SUMPRODUCT((economics!$AG$2:$AG$167=$B44)*(economics!$D$2:$D$167="process")*economics!$AI$2:$AI$167*(_xlfn.NORM.DIST(BF$3,economics!$AK$2:$AK$167,economics!$AJ$2:$AJ$167,TRUE)-_xlfn.NORM.DIST(BF$30,economics!$AK$2:$AK$167,economics!$AJ$2:$AJ$167,TRUE)))),"")</f>
        <v/>
      </c>
      <c r="BG44" t="str">
        <f t="array" ref="BG44">IFERROR((SUMPRODUCT((economics!$AG$2:$AG$167=$B44)*(economics!$D$2:$D$167="process")*economics!$AI$2:$AI$167*(_xlfn.NORM.DIST(BG$3,economics!$AK$2:$AK$167,economics!$AJ$2:$AJ$167,TRUE)-_xlfn.NORM.DIST(BG$30,economics!$AK$2:$AK$167,economics!$AJ$2:$AJ$167,TRUE))*economics!$AM$2:$AM$167))/(SUMPRODUCT((economics!$AG$2:$AG$167=$B44)*(economics!$D$2:$D$167="process")*economics!$AI$2:$AI$167*(_xlfn.NORM.DIST(BG$3,economics!$AK$2:$AK$167,economics!$AJ$2:$AJ$167,TRUE)-_xlfn.NORM.DIST(BG$30,economics!$AK$2:$AK$167,economics!$AJ$2:$AJ$167,TRUE)))),"")</f>
        <v/>
      </c>
      <c r="BH44" t="str">
        <f t="array" ref="BH44">IFERROR((SUMPRODUCT((economics!$AG$2:$AG$167=$B44)*(economics!$D$2:$D$167="process")*economics!$AI$2:$AI$167*(_xlfn.NORM.DIST(BH$3,economics!$AK$2:$AK$167,economics!$AJ$2:$AJ$167,TRUE)-_xlfn.NORM.DIST(BH$30,economics!$AK$2:$AK$167,economics!$AJ$2:$AJ$167,TRUE))*economics!$AM$2:$AM$167))/(SUMPRODUCT((economics!$AG$2:$AG$167=$B44)*(economics!$D$2:$D$167="process")*economics!$AI$2:$AI$167*(_xlfn.NORM.DIST(BH$3,economics!$AK$2:$AK$167,economics!$AJ$2:$AJ$167,TRUE)-_xlfn.NORM.DIST(BH$30,economics!$AK$2:$AK$167,economics!$AJ$2:$AJ$167,TRUE)))),"")</f>
        <v/>
      </c>
      <c r="BI44" t="str">
        <f t="array" ref="BI44">IFERROR((SUMPRODUCT((economics!$AG$2:$AG$167=$B44)*(economics!$D$2:$D$167="process")*economics!$AI$2:$AI$167*(_xlfn.NORM.DIST(BI$3,economics!$AK$2:$AK$167,economics!$AJ$2:$AJ$167,TRUE)-_xlfn.NORM.DIST(BI$30,economics!$AK$2:$AK$167,economics!$AJ$2:$AJ$167,TRUE))*economics!$AM$2:$AM$167))/(SUMPRODUCT((economics!$AG$2:$AG$167=$B44)*(economics!$D$2:$D$167="process")*economics!$AI$2:$AI$167*(_xlfn.NORM.DIST(BI$3,economics!$AK$2:$AK$167,economics!$AJ$2:$AJ$167,TRUE)-_xlfn.NORM.DIST(BI$30,economics!$AK$2:$AK$167,economics!$AJ$2:$AJ$167,TRUE)))),"")</f>
        <v/>
      </c>
      <c r="BJ44" t="str">
        <f t="array" ref="BJ44">IFERROR((SUMPRODUCT((economics!$AG$2:$AG$167=$B44)*(economics!$D$2:$D$167="process")*economics!$AI$2:$AI$167*(_xlfn.NORM.DIST(BJ$3,economics!$AK$2:$AK$167,economics!$AJ$2:$AJ$167,TRUE)-_xlfn.NORM.DIST(BJ$30,economics!$AK$2:$AK$167,economics!$AJ$2:$AJ$167,TRUE))*economics!$AM$2:$AM$167))/(SUMPRODUCT((economics!$AG$2:$AG$167=$B44)*(economics!$D$2:$D$167="process")*economics!$AI$2:$AI$167*(_xlfn.NORM.DIST(BJ$3,economics!$AK$2:$AK$167,economics!$AJ$2:$AJ$167,TRUE)-_xlfn.NORM.DIST(BJ$30,economics!$AK$2:$AK$167,economics!$AJ$2:$AJ$167,TRUE)))),"")</f>
        <v/>
      </c>
      <c r="BK44" t="str">
        <f t="array" ref="BK44">IFERROR((SUMPRODUCT((economics!$AG$2:$AG$167=$B44)*(economics!$D$2:$D$167="process")*economics!$AI$2:$AI$167*(_xlfn.NORM.DIST(BK$3,economics!$AK$2:$AK$167,economics!$AJ$2:$AJ$167,TRUE)-_xlfn.NORM.DIST(BK$30,economics!$AK$2:$AK$167,economics!$AJ$2:$AJ$167,TRUE))*economics!$AM$2:$AM$167))/(SUMPRODUCT((economics!$AG$2:$AG$167=$B44)*(economics!$D$2:$D$167="process")*economics!$AI$2:$AI$167*(_xlfn.NORM.DIST(BK$3,economics!$AK$2:$AK$167,economics!$AJ$2:$AJ$167,TRUE)-_xlfn.NORM.DIST(BK$30,economics!$AK$2:$AK$167,economics!$AJ$2:$AJ$167,TRUE)))),"")</f>
        <v/>
      </c>
      <c r="BL44" t="str">
        <f t="array" ref="BL44">IFERROR((SUMPRODUCT((economics!$AG$2:$AG$167=$B44)*(economics!$D$2:$D$167="process")*economics!$AI$2:$AI$167*(_xlfn.NORM.DIST(BL$3,economics!$AK$2:$AK$167,economics!$AJ$2:$AJ$167,TRUE)-_xlfn.NORM.DIST(BL$30,economics!$AK$2:$AK$167,economics!$AJ$2:$AJ$167,TRUE))*economics!$AM$2:$AM$167))/(SUMPRODUCT((economics!$AG$2:$AG$167=$B44)*(economics!$D$2:$D$167="process")*economics!$AI$2:$AI$167*(_xlfn.NORM.DIST(BL$3,economics!$AK$2:$AK$167,economics!$AJ$2:$AJ$167,TRUE)-_xlfn.NORM.DIST(BL$30,economics!$AK$2:$AK$167,economics!$AJ$2:$AJ$167,TRUE)))),"")</f>
        <v/>
      </c>
      <c r="BM44" t="str">
        <f t="array" ref="BM44">IFERROR((SUMPRODUCT((economics!$AG$2:$AG$167=$B44)*(economics!$D$2:$D$167="process")*economics!$AI$2:$AI$167*(_xlfn.NORM.DIST(BM$3,economics!$AK$2:$AK$167,economics!$AJ$2:$AJ$167,TRUE)-_xlfn.NORM.DIST(BM$30,economics!$AK$2:$AK$167,economics!$AJ$2:$AJ$167,TRUE))*economics!$AM$2:$AM$167))/(SUMPRODUCT((economics!$AG$2:$AG$167=$B44)*(economics!$D$2:$D$167="process")*economics!$AI$2:$AI$167*(_xlfn.NORM.DIST(BM$3,economics!$AK$2:$AK$167,economics!$AJ$2:$AJ$167,TRUE)-_xlfn.NORM.DIST(BM$30,economics!$AK$2:$AK$167,economics!$AJ$2:$AJ$167,TRUE)))),"")</f>
        <v/>
      </c>
      <c r="BN44" t="str">
        <f t="array" ref="BN44">IFERROR((SUMPRODUCT((economics!$AG$2:$AG$167=$B44)*(economics!$D$2:$D$167="process")*economics!$AI$2:$AI$167*(_xlfn.NORM.DIST(BN$3,economics!$AK$2:$AK$167,economics!$AJ$2:$AJ$167,TRUE)-_xlfn.NORM.DIST(BN$30,economics!$AK$2:$AK$167,economics!$AJ$2:$AJ$167,TRUE))*economics!$AM$2:$AM$167))/(SUMPRODUCT((economics!$AG$2:$AG$167=$B44)*(economics!$D$2:$D$167="process")*economics!$AI$2:$AI$167*(_xlfn.NORM.DIST(BN$3,economics!$AK$2:$AK$167,economics!$AJ$2:$AJ$167,TRUE)-_xlfn.NORM.DIST(BN$30,economics!$AK$2:$AK$167,economics!$AJ$2:$AJ$167,TRUE)))),"")</f>
        <v/>
      </c>
      <c r="BO44" t="str">
        <f t="array" ref="BO44">IFERROR((SUMPRODUCT((economics!$AG$2:$AG$167=$B44)*(economics!$D$2:$D$167="process")*economics!$AI$2:$AI$167*(_xlfn.NORM.DIST(BO$3,economics!$AK$2:$AK$167,economics!$AJ$2:$AJ$167,TRUE)-_xlfn.NORM.DIST(BO$30,economics!$AK$2:$AK$167,economics!$AJ$2:$AJ$167,TRUE))*economics!$AM$2:$AM$167))/(SUMPRODUCT((economics!$AG$2:$AG$167=$B44)*(economics!$D$2:$D$167="process")*economics!$AI$2:$AI$167*(_xlfn.NORM.DIST(BO$3,economics!$AK$2:$AK$167,economics!$AJ$2:$AJ$167,TRUE)-_xlfn.NORM.DIST(BO$30,economics!$AK$2:$AK$167,economics!$AJ$2:$AJ$167,TRUE)))),"")</f>
        <v/>
      </c>
      <c r="BP44" t="str">
        <f t="array" ref="BP44">IFERROR((SUMPRODUCT((economics!$AG$2:$AG$167=$B44)*(economics!$D$2:$D$167="process")*economics!$AI$2:$AI$167*(_xlfn.NORM.DIST(BP$3,economics!$AK$2:$AK$167,economics!$AJ$2:$AJ$167,TRUE)-_xlfn.NORM.DIST(BP$30,economics!$AK$2:$AK$167,economics!$AJ$2:$AJ$167,TRUE))*economics!$AM$2:$AM$167))/(SUMPRODUCT((economics!$AG$2:$AG$167=$B44)*(economics!$D$2:$D$167="process")*economics!$AI$2:$AI$167*(_xlfn.NORM.DIST(BP$3,economics!$AK$2:$AK$167,economics!$AJ$2:$AJ$167,TRUE)-_xlfn.NORM.DIST(BP$30,economics!$AK$2:$AK$167,economics!$AJ$2:$AJ$167,TRUE)))),"")</f>
        <v/>
      </c>
      <c r="BQ44" t="str">
        <f t="array" ref="BQ44">IFERROR((SUMPRODUCT((economics!$AG$2:$AG$167=$B44)*(economics!$D$2:$D$167="process")*economics!$AI$2:$AI$167*(_xlfn.NORM.DIST(BQ$3,economics!$AK$2:$AK$167,economics!$AJ$2:$AJ$167,TRUE)-_xlfn.NORM.DIST(BQ$30,economics!$AK$2:$AK$167,economics!$AJ$2:$AJ$167,TRUE))*economics!$AM$2:$AM$167))/(SUMPRODUCT((economics!$AG$2:$AG$167=$B44)*(economics!$D$2:$D$167="process")*economics!$AI$2:$AI$167*(_xlfn.NORM.DIST(BQ$3,economics!$AK$2:$AK$167,economics!$AJ$2:$AJ$167,TRUE)-_xlfn.NORM.DIST(BQ$30,economics!$AK$2:$AK$167,economics!$AJ$2:$AJ$167,TRUE)))),"")</f>
        <v/>
      </c>
      <c r="BR44" t="str">
        <f t="array" ref="BR44">IFERROR((SUMPRODUCT((economics!$AG$2:$AG$167=$B44)*(economics!$D$2:$D$167="process")*economics!$AI$2:$AI$167*(_xlfn.NORM.DIST(BR$3,economics!$AK$2:$AK$167,economics!$AJ$2:$AJ$167,TRUE)-_xlfn.NORM.DIST(BR$30,economics!$AK$2:$AK$167,economics!$AJ$2:$AJ$167,TRUE))*economics!$AM$2:$AM$167))/(SUMPRODUCT((economics!$AG$2:$AG$167=$B44)*(economics!$D$2:$D$167="process")*economics!$AI$2:$AI$167*(_xlfn.NORM.DIST(BR$3,economics!$AK$2:$AK$167,economics!$AJ$2:$AJ$167,TRUE)-_xlfn.NORM.DIST(BR$30,economics!$AK$2:$AK$167,economics!$AJ$2:$AJ$167,TRUE)))),"")</f>
        <v/>
      </c>
      <c r="BS44" t="str">
        <f t="array" ref="BS44">IFERROR((SUMPRODUCT((economics!$AG$2:$AG$167=$B44)*(economics!$D$2:$D$167="process")*economics!$AI$2:$AI$167*(_xlfn.NORM.DIST(BS$3,economics!$AK$2:$AK$167,economics!$AJ$2:$AJ$167,TRUE)-_xlfn.NORM.DIST(BS$30,economics!$AK$2:$AK$167,economics!$AJ$2:$AJ$167,TRUE))*economics!$AM$2:$AM$167))/(SUMPRODUCT((economics!$AG$2:$AG$167=$B44)*(economics!$D$2:$D$167="process")*economics!$AI$2:$AI$167*(_xlfn.NORM.DIST(BS$3,economics!$AK$2:$AK$167,economics!$AJ$2:$AJ$167,TRUE)-_xlfn.NORM.DIST(BS$30,economics!$AK$2:$AK$167,economics!$AJ$2:$AJ$167,TRUE)))),"")</f>
        <v/>
      </c>
      <c r="BT44" t="str">
        <f t="array" ref="BT44">IFERROR((SUMPRODUCT((economics!$AG$2:$AG$167=$B44)*(economics!$D$2:$D$167="process")*economics!$AI$2:$AI$167*(_xlfn.NORM.DIST(BT$3,economics!$AK$2:$AK$167,economics!$AJ$2:$AJ$167,TRUE)-_xlfn.NORM.DIST(BT$30,economics!$AK$2:$AK$167,economics!$AJ$2:$AJ$167,TRUE))*economics!$AM$2:$AM$167))/(SUMPRODUCT((economics!$AG$2:$AG$167=$B44)*(economics!$D$2:$D$167="process")*economics!$AI$2:$AI$167*(_xlfn.NORM.DIST(BT$3,economics!$AK$2:$AK$167,economics!$AJ$2:$AJ$167,TRUE)-_xlfn.NORM.DIST(BT$30,economics!$AK$2:$AK$167,economics!$AJ$2:$AJ$167,TRUE)))),"")</f>
        <v/>
      </c>
      <c r="BU44" t="str">
        <f t="array" ref="BU44">IFERROR((SUMPRODUCT((economics!$AG$2:$AG$167=$B44)*(economics!$D$2:$D$167="process")*economics!$AI$2:$AI$167*(_xlfn.NORM.DIST(BU$3,economics!$AK$2:$AK$167,economics!$AJ$2:$AJ$167,TRUE)-_xlfn.NORM.DIST(BU$30,economics!$AK$2:$AK$167,economics!$AJ$2:$AJ$167,TRUE))*economics!$AM$2:$AM$167))/(SUMPRODUCT((economics!$AG$2:$AG$167=$B44)*(economics!$D$2:$D$167="process")*economics!$AI$2:$AI$167*(_xlfn.NORM.DIST(BU$3,economics!$AK$2:$AK$167,economics!$AJ$2:$AJ$167,TRUE)-_xlfn.NORM.DIST(BU$30,economics!$AK$2:$AK$167,economics!$AJ$2:$AJ$167,TRUE)))),"")</f>
        <v/>
      </c>
      <c r="BV44" t="str">
        <f t="array" ref="BV44">IFERROR((SUMPRODUCT((economics!$AG$2:$AG$167=$B44)*(economics!$D$2:$D$167="process")*economics!$AI$2:$AI$167*(_xlfn.NORM.DIST(BV$3,economics!$AK$2:$AK$167,economics!$AJ$2:$AJ$167,TRUE)-_xlfn.NORM.DIST(BV$30,economics!$AK$2:$AK$167,economics!$AJ$2:$AJ$167,TRUE))*economics!$AM$2:$AM$167))/(SUMPRODUCT((economics!$AG$2:$AG$167=$B44)*(economics!$D$2:$D$167="process")*economics!$AI$2:$AI$167*(_xlfn.NORM.DIST(BV$3,economics!$AK$2:$AK$167,economics!$AJ$2:$AJ$167,TRUE)-_xlfn.NORM.DIST(BV$30,economics!$AK$2:$AK$167,economics!$AJ$2:$AJ$167,TRUE)))),"")</f>
        <v/>
      </c>
      <c r="BW44" t="str">
        <f t="array" ref="BW44">IFERROR((SUMPRODUCT((economics!$AG$2:$AG$167=$B44)*(economics!$D$2:$D$167="process")*economics!$AI$2:$AI$167*(_xlfn.NORM.DIST(BW$3,economics!$AK$2:$AK$167,economics!$AJ$2:$AJ$167,TRUE)-_xlfn.NORM.DIST(BW$30,economics!$AK$2:$AK$167,economics!$AJ$2:$AJ$167,TRUE))*economics!$AM$2:$AM$167))/(SUMPRODUCT((economics!$AG$2:$AG$167=$B44)*(economics!$D$2:$D$167="process")*economics!$AI$2:$AI$167*(_xlfn.NORM.DIST(BW$3,economics!$AK$2:$AK$167,economics!$AJ$2:$AJ$167,TRUE)-_xlfn.NORM.DIST(BW$30,economics!$AK$2:$AK$167,economics!$AJ$2:$AJ$167,TRUE)))),"")</f>
        <v/>
      </c>
      <c r="BX44" t="str">
        <f t="array" ref="BX44">IFERROR((SUMPRODUCT((economics!$AG$2:$AG$167=$B44)*(economics!$D$2:$D$167="process")*economics!$AI$2:$AI$167*(_xlfn.NORM.DIST(BX$3,economics!$AK$2:$AK$167,economics!$AJ$2:$AJ$167,TRUE)-_xlfn.NORM.DIST(BX$30,economics!$AK$2:$AK$167,economics!$AJ$2:$AJ$167,TRUE))*economics!$AM$2:$AM$167))/(SUMPRODUCT((economics!$AG$2:$AG$167=$B44)*(economics!$D$2:$D$167="process")*economics!$AI$2:$AI$167*(_xlfn.NORM.DIST(BX$3,economics!$AK$2:$AK$167,economics!$AJ$2:$AJ$167,TRUE)-_xlfn.NORM.DIST(BX$30,economics!$AK$2:$AK$167,economics!$AJ$2:$AJ$167,TRUE)))),"")</f>
        <v/>
      </c>
      <c r="BY44" t="str">
        <f t="array" ref="BY44">IFERROR((SUMPRODUCT((economics!$AG$2:$AG$167=$B44)*(economics!$D$2:$D$167="process")*economics!$AI$2:$AI$167*(_xlfn.NORM.DIST(BY$3,economics!$AK$2:$AK$167,economics!$AJ$2:$AJ$167,TRUE)-_xlfn.NORM.DIST(BY$30,economics!$AK$2:$AK$167,economics!$AJ$2:$AJ$167,TRUE))*economics!$AM$2:$AM$167))/(SUMPRODUCT((economics!$AG$2:$AG$167=$B44)*(economics!$D$2:$D$167="process")*economics!$AI$2:$AI$167*(_xlfn.NORM.DIST(BY$3,economics!$AK$2:$AK$167,economics!$AJ$2:$AJ$167,TRUE)-_xlfn.NORM.DIST(BY$30,economics!$AK$2:$AK$167,economics!$AJ$2:$AJ$167,TRUE)))),"")</f>
        <v/>
      </c>
      <c r="BZ44" t="str">
        <f t="array" ref="BZ44">IFERROR((SUMPRODUCT((economics!$AG$2:$AG$167=$B44)*(economics!$D$2:$D$167="process")*economics!$AI$2:$AI$167*(_xlfn.NORM.DIST(BZ$3,economics!$AK$2:$AK$167,economics!$AJ$2:$AJ$167,TRUE)-_xlfn.NORM.DIST(BZ$30,economics!$AK$2:$AK$167,economics!$AJ$2:$AJ$167,TRUE))*economics!$AM$2:$AM$167))/(SUMPRODUCT((economics!$AG$2:$AG$167=$B44)*(economics!$D$2:$D$167="process")*economics!$AI$2:$AI$167*(_xlfn.NORM.DIST(BZ$3,economics!$AK$2:$AK$167,economics!$AJ$2:$AJ$167,TRUE)-_xlfn.NORM.DIST(BZ$30,economics!$AK$2:$AK$167,economics!$AJ$2:$AJ$167,TRUE)))),"")</f>
        <v/>
      </c>
      <c r="CA44" t="str">
        <f t="array" ref="CA44">IFERROR((SUMPRODUCT((economics!$AG$2:$AG$167=$B44)*(economics!$D$2:$D$167="process")*economics!$AI$2:$AI$167*(_xlfn.NORM.DIST(CA$3,economics!$AK$2:$AK$167,economics!$AJ$2:$AJ$167,TRUE)-_xlfn.NORM.DIST(CA$30,economics!$AK$2:$AK$167,economics!$AJ$2:$AJ$167,TRUE))*economics!$AM$2:$AM$167))/(SUMPRODUCT((economics!$AG$2:$AG$167=$B44)*(economics!$D$2:$D$167="process")*economics!$AI$2:$AI$167*(_xlfn.NORM.DIST(CA$3,economics!$AK$2:$AK$167,economics!$AJ$2:$AJ$167,TRUE)-_xlfn.NORM.DIST(CA$30,economics!$AK$2:$AK$167,economics!$AJ$2:$AJ$167,TRUE)))),"")</f>
        <v/>
      </c>
      <c r="CB44" t="str">
        <f t="array" ref="CB44">IFERROR((SUMPRODUCT((economics!$AG$2:$AG$167=$B44)*(economics!$D$2:$D$167="process")*economics!$AI$2:$AI$167*(_xlfn.NORM.DIST(CB$3,economics!$AK$2:$AK$167,economics!$AJ$2:$AJ$167,TRUE)-_xlfn.NORM.DIST(CB$30,economics!$AK$2:$AK$167,economics!$AJ$2:$AJ$167,TRUE))*economics!$AM$2:$AM$167))/(SUMPRODUCT((economics!$AG$2:$AG$167=$B44)*(economics!$D$2:$D$167="process")*economics!$AI$2:$AI$167*(_xlfn.NORM.DIST(CB$3,economics!$AK$2:$AK$167,economics!$AJ$2:$AJ$167,TRUE)-_xlfn.NORM.DIST(CB$30,economics!$AK$2:$AK$167,economics!$AJ$2:$AJ$167,TRUE)))),"")</f>
        <v/>
      </c>
      <c r="CC44" t="str">
        <f t="array" ref="CC44">IFERROR((SUMPRODUCT((economics!$AG$2:$AG$167=$B44)*(economics!$D$2:$D$167="process")*economics!$AI$2:$AI$167*(_xlfn.NORM.DIST(CC$3,economics!$AK$2:$AK$167,economics!$AJ$2:$AJ$167,TRUE)-_xlfn.NORM.DIST(CC$30,economics!$AK$2:$AK$167,economics!$AJ$2:$AJ$167,TRUE))*economics!$AM$2:$AM$167))/(SUMPRODUCT((economics!$AG$2:$AG$167=$B44)*(economics!$D$2:$D$167="process")*economics!$AI$2:$AI$167*(_xlfn.NORM.DIST(CC$3,economics!$AK$2:$AK$167,economics!$AJ$2:$AJ$167,TRUE)-_xlfn.NORM.DIST(CC$30,economics!$AK$2:$AK$167,economics!$AJ$2:$AJ$167,TRUE)))),"")</f>
        <v/>
      </c>
      <c r="CD44" t="str">
        <f t="array" ref="CD44">IFERROR((SUMPRODUCT((economics!$AG$2:$AG$167=$B44)*(economics!$D$2:$D$167="process")*economics!$AI$2:$AI$167*(_xlfn.NORM.DIST(CD$3,economics!$AK$2:$AK$167,economics!$AJ$2:$AJ$167,TRUE)-_xlfn.NORM.DIST(CD$30,economics!$AK$2:$AK$167,economics!$AJ$2:$AJ$167,TRUE))*economics!$AM$2:$AM$167))/(SUMPRODUCT((economics!$AG$2:$AG$167=$B44)*(economics!$D$2:$D$167="process")*economics!$AI$2:$AI$167*(_xlfn.NORM.DIST(CD$3,economics!$AK$2:$AK$167,economics!$AJ$2:$AJ$167,TRUE)-_xlfn.NORM.DIST(CD$30,economics!$AK$2:$AK$167,economics!$AJ$2:$AJ$167,TRUE)))),"")</f>
        <v/>
      </c>
      <c r="CE44" t="str">
        <f t="array" ref="CE44">IFERROR((SUMPRODUCT((economics!$AG$2:$AG$167=$B44)*(economics!$D$2:$D$167="process")*economics!$AI$2:$AI$167*(_xlfn.NORM.DIST(CE$3,economics!$AK$2:$AK$167,economics!$AJ$2:$AJ$167,TRUE)-_xlfn.NORM.DIST(CE$30,economics!$AK$2:$AK$167,economics!$AJ$2:$AJ$167,TRUE))*economics!$AM$2:$AM$167))/(SUMPRODUCT((economics!$AG$2:$AG$167=$B44)*(economics!$D$2:$D$167="process")*economics!$AI$2:$AI$167*(_xlfn.NORM.DIST(CE$3,economics!$AK$2:$AK$167,economics!$AJ$2:$AJ$167,TRUE)-_xlfn.NORM.DIST(CE$30,economics!$AK$2:$AK$167,economics!$AJ$2:$AJ$167,TRUE)))),"")</f>
        <v/>
      </c>
      <c r="CF44" t="str">
        <f t="array" ref="CF44">IFERROR((SUMPRODUCT((economics!$AG$2:$AG$167=$B44)*(economics!$D$2:$D$167="process")*economics!$AI$2:$AI$167*(_xlfn.NORM.DIST(CF$3,economics!$AK$2:$AK$167,economics!$AJ$2:$AJ$167,TRUE)-_xlfn.NORM.DIST(CF$30,economics!$AK$2:$AK$167,economics!$AJ$2:$AJ$167,TRUE))*economics!$AM$2:$AM$167))/(SUMPRODUCT((economics!$AG$2:$AG$167=$B44)*(economics!$D$2:$D$167="process")*economics!$AI$2:$AI$167*(_xlfn.NORM.DIST(CF$3,economics!$AK$2:$AK$167,economics!$AJ$2:$AJ$167,TRUE)-_xlfn.NORM.DIST(CF$30,economics!$AK$2:$AK$167,economics!$AJ$2:$AJ$167,TRUE)))),"")</f>
        <v/>
      </c>
      <c r="CG44" t="str">
        <f t="array" ref="CG44">IFERROR((SUMPRODUCT((economics!$AG$2:$AG$167=$B44)*(economics!$D$2:$D$167="process")*economics!$AI$2:$AI$167*(_xlfn.NORM.DIST(CG$3,economics!$AK$2:$AK$167,economics!$AJ$2:$AJ$167,TRUE)-_xlfn.NORM.DIST(CG$30,economics!$AK$2:$AK$167,economics!$AJ$2:$AJ$167,TRUE))*economics!$AM$2:$AM$167))/(SUMPRODUCT((economics!$AG$2:$AG$167=$B44)*(economics!$D$2:$D$167="process")*economics!$AI$2:$AI$167*(_xlfn.NORM.DIST(CG$3,economics!$AK$2:$AK$167,economics!$AJ$2:$AJ$167,TRUE)-_xlfn.NORM.DIST(CG$30,economics!$AK$2:$AK$167,economics!$AJ$2:$AJ$167,TRUE)))),"")</f>
        <v/>
      </c>
      <c r="CH44" t="str">
        <f t="array" ref="CH44">IFERROR((SUMPRODUCT((economics!$AG$2:$AG$167=$B44)*(economics!$D$2:$D$167="process")*economics!$AI$2:$AI$167*(_xlfn.NORM.DIST(CH$3,economics!$AK$2:$AK$167,economics!$AJ$2:$AJ$167,TRUE)-_xlfn.NORM.DIST(CH$30,economics!$AK$2:$AK$167,economics!$AJ$2:$AJ$167,TRUE))*economics!$AM$2:$AM$167))/(SUMPRODUCT((economics!$AG$2:$AG$167=$B44)*(economics!$D$2:$D$167="process")*economics!$AI$2:$AI$167*(_xlfn.NORM.DIST(CH$3,economics!$AK$2:$AK$167,economics!$AJ$2:$AJ$167,TRUE)-_xlfn.NORM.DIST(CH$30,economics!$AK$2:$AK$167,economics!$AJ$2:$AJ$167,TRUE)))),"")</f>
        <v/>
      </c>
    </row>
    <row r="45" spans="1:86" x14ac:dyDescent="0.35">
      <c r="A45" t="str">
        <f t="shared" si="0"/>
        <v>cement and other nonmetallic minerals 239</v>
      </c>
      <c r="B45">
        <f t="shared" si="0"/>
        <v>239</v>
      </c>
      <c r="E45">
        <f t="array" ref="E45">IFERROR((SUMPRODUCT((economics!$AG$2:$AG$167=$B45)*(economics!$D$2:$D$167="process")*economics!$AI$2:$AI$167*(_xlfn.NORM.DIST(E$3,economics!$AK$2:$AK$167,economics!$AJ$2:$AJ$167,TRUE)-_xlfn.NORM.DIST(E$30,economics!$AK$2:$AK$167,economics!$AJ$2:$AJ$167,TRUE))*economics!$AM$2:$AM$167))/(SUMPRODUCT((economics!$AG$2:$AG$167=$B45)*(economics!$D$2:$D$167="process")*economics!$AI$2:$AI$167*(_xlfn.NORM.DIST(E$3,economics!$AK$2:$AK$167,economics!$AJ$2:$AJ$167,TRUE)-_xlfn.NORM.DIST(E$30,economics!$AK$2:$AK$167,economics!$AJ$2:$AJ$167,TRUE)))),"")</f>
        <v>126.66299172713293</v>
      </c>
      <c r="F45">
        <f t="array" ref="F45">IFERROR((SUMPRODUCT((economics!$AG$2:$AG$167=$B45)*(economics!$D$2:$D$167="process")*economics!$AI$2:$AI$167*(_xlfn.NORM.DIST(F$3,economics!$AK$2:$AK$167,economics!$AJ$2:$AJ$167,TRUE)-_xlfn.NORM.DIST(F$30,economics!$AK$2:$AK$167,economics!$AJ$2:$AJ$167,TRUE))*economics!$AM$2:$AM$167))/(SUMPRODUCT((economics!$AG$2:$AG$167=$B45)*(economics!$D$2:$D$167="process")*economics!$AI$2:$AI$167*(_xlfn.NORM.DIST(F$3,economics!$AK$2:$AK$167,economics!$AJ$2:$AJ$167,TRUE)-_xlfn.NORM.DIST(F$30,economics!$AK$2:$AK$167,economics!$AJ$2:$AJ$167,TRUE)))),"")</f>
        <v>82.996884894103943</v>
      </c>
      <c r="G45">
        <f t="array" ref="G45">IFERROR((SUMPRODUCT((economics!$AG$2:$AG$167=$B45)*(economics!$D$2:$D$167="process")*economics!$AI$2:$AI$167*(_xlfn.NORM.DIST(G$3,economics!$AK$2:$AK$167,economics!$AJ$2:$AJ$167,TRUE)-_xlfn.NORM.DIST(G$30,economics!$AK$2:$AK$167,economics!$AJ$2:$AJ$167,TRUE))*economics!$AM$2:$AM$167))/(SUMPRODUCT((economics!$AG$2:$AG$167=$B45)*(economics!$D$2:$D$167="process")*economics!$AI$2:$AI$167*(_xlfn.NORM.DIST(G$3,economics!$AK$2:$AK$167,economics!$AJ$2:$AJ$167,TRUE)-_xlfn.NORM.DIST(G$30,economics!$AK$2:$AK$167,economics!$AJ$2:$AJ$167,TRUE)))),"")</f>
        <v>72.527726350470601</v>
      </c>
      <c r="H45">
        <f t="array" ref="H45">IFERROR((SUMPRODUCT((economics!$AG$2:$AG$167=$B45)*(economics!$D$2:$D$167="process")*economics!$AI$2:$AI$167*(_xlfn.NORM.DIST(H$3,economics!$AK$2:$AK$167,economics!$AJ$2:$AJ$167,TRUE)-_xlfn.NORM.DIST(H$30,economics!$AK$2:$AK$167,economics!$AJ$2:$AJ$167,TRUE))*economics!$AM$2:$AM$167))/(SUMPRODUCT((economics!$AG$2:$AG$167=$B45)*(economics!$D$2:$D$167="process")*economics!$AI$2:$AI$167*(_xlfn.NORM.DIST(H$3,economics!$AK$2:$AK$167,economics!$AJ$2:$AJ$167,TRUE)-_xlfn.NORM.DIST(H$30,economics!$AK$2:$AK$167,economics!$AJ$2:$AJ$167,TRUE)))),"")</f>
        <v>63.04502011192961</v>
      </c>
      <c r="I45">
        <f t="array" ref="I45">IFERROR((SUMPRODUCT((economics!$AG$2:$AG$167=$B45)*(economics!$D$2:$D$167="process")*economics!$AI$2:$AI$167*(_xlfn.NORM.DIST(I$3,economics!$AK$2:$AK$167,economics!$AJ$2:$AJ$167,TRUE)-_xlfn.NORM.DIST(I$30,economics!$AK$2:$AK$167,economics!$AJ$2:$AJ$167,TRUE))*economics!$AM$2:$AM$167))/(SUMPRODUCT((economics!$AG$2:$AG$167=$B45)*(economics!$D$2:$D$167="process")*economics!$AI$2:$AI$167*(_xlfn.NORM.DIST(I$3,economics!$AK$2:$AK$167,economics!$AJ$2:$AJ$167,TRUE)-_xlfn.NORM.DIST(I$30,economics!$AK$2:$AK$167,economics!$AJ$2:$AJ$167,TRUE)))),"")</f>
        <v>55.045610350232302</v>
      </c>
      <c r="J45">
        <f t="array" ref="J45">IFERROR((SUMPRODUCT((economics!$AG$2:$AG$167=$B45)*(economics!$D$2:$D$167="process")*economics!$AI$2:$AI$167*(_xlfn.NORM.DIST(J$3,economics!$AK$2:$AK$167,economics!$AJ$2:$AJ$167,TRUE)-_xlfn.NORM.DIST(J$30,economics!$AK$2:$AK$167,economics!$AJ$2:$AJ$167,TRUE))*economics!$AM$2:$AM$167))/(SUMPRODUCT((economics!$AG$2:$AG$167=$B45)*(economics!$D$2:$D$167="process")*economics!$AI$2:$AI$167*(_xlfn.NORM.DIST(J$3,economics!$AK$2:$AK$167,economics!$AJ$2:$AJ$167,TRUE)-_xlfn.NORM.DIST(J$30,economics!$AK$2:$AK$167,economics!$AJ$2:$AJ$167,TRUE)))),"")</f>
        <v>48.655351184460145</v>
      </c>
      <c r="K45">
        <f t="array" ref="K45">IFERROR((SUMPRODUCT((economics!$AG$2:$AG$167=$B45)*(economics!$D$2:$D$167="process")*economics!$AI$2:$AI$167*(_xlfn.NORM.DIST(K$3,economics!$AK$2:$AK$167,economics!$AJ$2:$AJ$167,TRUE)-_xlfn.NORM.DIST(K$30,economics!$AK$2:$AK$167,economics!$AJ$2:$AJ$167,TRUE))*economics!$AM$2:$AM$167))/(SUMPRODUCT((economics!$AG$2:$AG$167=$B45)*(economics!$D$2:$D$167="process")*economics!$AI$2:$AI$167*(_xlfn.NORM.DIST(K$3,economics!$AK$2:$AK$167,economics!$AJ$2:$AJ$167,TRUE)-_xlfn.NORM.DIST(K$30,economics!$AK$2:$AK$167,economics!$AJ$2:$AJ$167,TRUE)))),"")</f>
        <v>43.741884987277651</v>
      </c>
      <c r="L45">
        <f t="array" ref="L45">IFERROR((SUMPRODUCT((economics!$AG$2:$AG$167=$B45)*(economics!$D$2:$D$167="process")*economics!$AI$2:$AI$167*(_xlfn.NORM.DIST(L$3,economics!$AK$2:$AK$167,economics!$AJ$2:$AJ$167,TRUE)-_xlfn.NORM.DIST(L$30,economics!$AK$2:$AK$167,economics!$AJ$2:$AJ$167,TRUE))*economics!$AM$2:$AM$167))/(SUMPRODUCT((economics!$AG$2:$AG$167=$B45)*(economics!$D$2:$D$167="process")*economics!$AI$2:$AI$167*(_xlfn.NORM.DIST(L$3,economics!$AK$2:$AK$167,economics!$AJ$2:$AJ$167,TRUE)-_xlfn.NORM.DIST(L$30,economics!$AK$2:$AK$167,economics!$AJ$2:$AJ$167,TRUE)))),"")</f>
        <v>40.057993261388773</v>
      </c>
      <c r="M45">
        <f t="array" ref="M45">IFERROR((SUMPRODUCT((economics!$AG$2:$AG$167=$B45)*(economics!$D$2:$D$167="process")*economics!$AI$2:$AI$167*(_xlfn.NORM.DIST(M$3,economics!$AK$2:$AK$167,economics!$AJ$2:$AJ$167,TRUE)-_xlfn.NORM.DIST(M$30,economics!$AK$2:$AK$167,economics!$AJ$2:$AJ$167,TRUE))*economics!$AM$2:$AM$167))/(SUMPRODUCT((economics!$AG$2:$AG$167=$B45)*(economics!$D$2:$D$167="process")*economics!$AI$2:$AI$167*(_xlfn.NORM.DIST(M$3,economics!$AK$2:$AK$167,economics!$AJ$2:$AJ$167,TRUE)-_xlfn.NORM.DIST(M$30,economics!$AK$2:$AK$167,economics!$AJ$2:$AJ$167,TRUE)))),"")</f>
        <v>37.342363648246121</v>
      </c>
      <c r="N45">
        <f t="array" ref="N45">IFERROR((SUMPRODUCT((economics!$AG$2:$AG$167=$B45)*(economics!$D$2:$D$167="process")*economics!$AI$2:$AI$167*(_xlfn.NORM.DIST(N$3,economics!$AK$2:$AK$167,economics!$AJ$2:$AJ$167,TRUE)-_xlfn.NORM.DIST(N$30,economics!$AK$2:$AK$167,economics!$AJ$2:$AJ$167,TRUE))*economics!$AM$2:$AM$167))/(SUMPRODUCT((economics!$AG$2:$AG$167=$B45)*(economics!$D$2:$D$167="process")*economics!$AI$2:$AI$167*(_xlfn.NORM.DIST(N$3,economics!$AK$2:$AK$167,economics!$AJ$2:$AJ$167,TRUE)-_xlfn.NORM.DIST(N$30,economics!$AK$2:$AK$167,economics!$AJ$2:$AJ$167,TRUE)))),"")</f>
        <v>35.368497926437101</v>
      </c>
      <c r="O45">
        <f t="array" ref="O45">IFERROR((SUMPRODUCT((economics!$AG$2:$AG$167=$B45)*(economics!$D$2:$D$167="process")*economics!$AI$2:$AI$167*(_xlfn.NORM.DIST(O$3,economics!$AK$2:$AK$167,economics!$AJ$2:$AJ$167,TRUE)-_xlfn.NORM.DIST(O$30,economics!$AK$2:$AK$167,economics!$AJ$2:$AJ$167,TRUE))*economics!$AM$2:$AM$167))/(SUMPRODUCT((economics!$AG$2:$AG$167=$B45)*(economics!$D$2:$D$167="process")*economics!$AI$2:$AI$167*(_xlfn.NORM.DIST(O$3,economics!$AK$2:$AK$167,economics!$AJ$2:$AJ$167,TRUE)-_xlfn.NORM.DIST(O$30,economics!$AK$2:$AK$167,economics!$AJ$2:$AJ$167,TRUE)))),"")</f>
        <v>33.959081673985104</v>
      </c>
      <c r="P45">
        <f t="array" ref="P45">IFERROR((SUMPRODUCT((economics!$AG$2:$AG$167=$B45)*(economics!$D$2:$D$167="process")*economics!$AI$2:$AI$167*(_xlfn.NORM.DIST(P$3,economics!$AK$2:$AK$167,economics!$AJ$2:$AJ$167,TRUE)-_xlfn.NORM.DIST(P$30,economics!$AK$2:$AK$167,economics!$AJ$2:$AJ$167,TRUE))*economics!$AM$2:$AM$167))/(SUMPRODUCT((economics!$AG$2:$AG$167=$B45)*(economics!$D$2:$D$167="process")*economics!$AI$2:$AI$167*(_xlfn.NORM.DIST(P$3,economics!$AK$2:$AK$167,economics!$AJ$2:$AJ$167,TRUE)-_xlfn.NORM.DIST(P$30,economics!$AK$2:$AK$167,economics!$AJ$2:$AJ$167,TRUE)))),"")</f>
        <v>32.983719501000536</v>
      </c>
      <c r="Q45">
        <f t="array" ref="Q45">IFERROR((SUMPRODUCT((economics!$AG$2:$AG$167=$B45)*(economics!$D$2:$D$167="process")*economics!$AI$2:$AI$167*(_xlfn.NORM.DIST(Q$3,economics!$AK$2:$AK$167,economics!$AJ$2:$AJ$167,TRUE)-_xlfn.NORM.DIST(Q$30,economics!$AK$2:$AK$167,economics!$AJ$2:$AJ$167,TRUE))*economics!$AM$2:$AM$167))/(SUMPRODUCT((economics!$AG$2:$AG$167=$B45)*(economics!$D$2:$D$167="process")*economics!$AI$2:$AI$167*(_xlfn.NORM.DIST(Q$3,economics!$AK$2:$AK$167,economics!$AJ$2:$AJ$167,TRUE)-_xlfn.NORM.DIST(Q$30,economics!$AK$2:$AK$167,economics!$AJ$2:$AJ$167,TRUE)))),"")</f>
        <v>32.351095718740353</v>
      </c>
      <c r="R45">
        <f t="array" ref="R45">IFERROR((SUMPRODUCT((economics!$AG$2:$AG$167=$B45)*(economics!$D$2:$D$167="process")*economics!$AI$2:$AI$167*(_xlfn.NORM.DIST(R$3,economics!$AK$2:$AK$167,economics!$AJ$2:$AJ$167,TRUE)-_xlfn.NORM.DIST(R$30,economics!$AK$2:$AK$167,economics!$AJ$2:$AJ$167,TRUE))*economics!$AM$2:$AM$167))/(SUMPRODUCT((economics!$AG$2:$AG$167=$B45)*(economics!$D$2:$D$167="process")*economics!$AI$2:$AI$167*(_xlfn.NORM.DIST(R$3,economics!$AK$2:$AK$167,economics!$AJ$2:$AJ$167,TRUE)-_xlfn.NORM.DIST(R$30,economics!$AK$2:$AK$167,economics!$AJ$2:$AJ$167,TRUE)))),"")</f>
        <v>32.000794382629287</v>
      </c>
      <c r="S45">
        <f t="array" ref="S45">IFERROR((SUMPRODUCT((economics!$AG$2:$AG$167=$B45)*(economics!$D$2:$D$167="process")*economics!$AI$2:$AI$167*(_xlfn.NORM.DIST(S$3,economics!$AK$2:$AK$167,economics!$AJ$2:$AJ$167,TRUE)-_xlfn.NORM.DIST(S$30,economics!$AK$2:$AK$167,economics!$AJ$2:$AJ$167,TRUE))*economics!$AM$2:$AM$167))/(SUMPRODUCT((economics!$AG$2:$AG$167=$B45)*(economics!$D$2:$D$167="process")*economics!$AI$2:$AI$167*(_xlfn.NORM.DIST(S$3,economics!$AK$2:$AK$167,economics!$AJ$2:$AJ$167,TRUE)-_xlfn.NORM.DIST(S$30,economics!$AK$2:$AK$167,economics!$AJ$2:$AJ$167,TRUE)))),"")</f>
        <v>31.896694144624121</v>
      </c>
      <c r="T45">
        <f t="array" ref="T45">IFERROR((SUMPRODUCT((economics!$AG$2:$AG$167=$B45)*(economics!$D$2:$D$167="process")*economics!$AI$2:$AI$167*(_xlfn.NORM.DIST(T$3,economics!$AK$2:$AK$167,economics!$AJ$2:$AJ$167,TRUE)-_xlfn.NORM.DIST(T$30,economics!$AK$2:$AK$167,economics!$AJ$2:$AJ$167,TRUE))*economics!$AM$2:$AM$167))/(SUMPRODUCT((economics!$AG$2:$AG$167=$B45)*(economics!$D$2:$D$167="process")*economics!$AI$2:$AI$167*(_xlfn.NORM.DIST(T$3,economics!$AK$2:$AK$167,economics!$AJ$2:$AJ$167,TRUE)-_xlfn.NORM.DIST(T$30,economics!$AK$2:$AK$167,economics!$AJ$2:$AJ$167,TRUE)))),"")</f>
        <v>32.022328952795057</v>
      </c>
      <c r="U45">
        <f t="array" ref="U45">IFERROR((SUMPRODUCT((economics!$AG$2:$AG$167=$B45)*(economics!$D$2:$D$167="process")*economics!$AI$2:$AI$167*(_xlfn.NORM.DIST(U$3,economics!$AK$2:$AK$167,economics!$AJ$2:$AJ$167,TRUE)-_xlfn.NORM.DIST(U$30,economics!$AK$2:$AK$167,economics!$AJ$2:$AJ$167,TRUE))*economics!$AM$2:$AM$167))/(SUMPRODUCT((economics!$AG$2:$AG$167=$B45)*(economics!$D$2:$D$167="process")*economics!$AI$2:$AI$167*(_xlfn.NORM.DIST(U$3,economics!$AK$2:$AK$167,economics!$AJ$2:$AJ$167,TRUE)-_xlfn.NORM.DIST(U$30,economics!$AK$2:$AK$167,economics!$AJ$2:$AJ$167,TRUE)))),"")</f>
        <v>32.378019785979298</v>
      </c>
      <c r="V45">
        <f t="array" ref="V45">IFERROR((SUMPRODUCT((economics!$AG$2:$AG$167=$B45)*(economics!$D$2:$D$167="process")*economics!$AI$2:$AI$167*(_xlfn.NORM.DIST(V$3,economics!$AK$2:$AK$167,economics!$AJ$2:$AJ$167,TRUE)-_xlfn.NORM.DIST(V$30,economics!$AK$2:$AK$167,economics!$AJ$2:$AJ$167,TRUE))*economics!$AM$2:$AM$167))/(SUMPRODUCT((economics!$AG$2:$AG$167=$B45)*(economics!$D$2:$D$167="process")*economics!$AI$2:$AI$167*(_xlfn.NORM.DIST(V$3,economics!$AK$2:$AK$167,economics!$AJ$2:$AJ$167,TRUE)-_xlfn.NORM.DIST(V$30,economics!$AK$2:$AK$167,economics!$AJ$2:$AJ$167,TRUE)))),"")</f>
        <v>32.979387301792947</v>
      </c>
      <c r="W45">
        <f t="array" ref="W45">IFERROR((SUMPRODUCT((economics!$AG$2:$AG$167=$B45)*(economics!$D$2:$D$167="process")*economics!$AI$2:$AI$167*(_xlfn.NORM.DIST(W$3,economics!$AK$2:$AK$167,economics!$AJ$2:$AJ$167,TRUE)-_xlfn.NORM.DIST(W$30,economics!$AK$2:$AK$167,economics!$AJ$2:$AJ$167,TRUE))*economics!$AM$2:$AM$167))/(SUMPRODUCT((economics!$AG$2:$AG$167=$B45)*(economics!$D$2:$D$167="process")*economics!$AI$2:$AI$167*(_xlfn.NORM.DIST(W$3,economics!$AK$2:$AK$167,economics!$AJ$2:$AJ$167,TRUE)-_xlfn.NORM.DIST(W$30,economics!$AK$2:$AK$167,economics!$AJ$2:$AJ$167,TRUE)))),"")</f>
        <v>33.856757524639455</v>
      </c>
      <c r="X45">
        <f t="array" ref="X45">IFERROR((SUMPRODUCT((economics!$AG$2:$AG$167=$B45)*(economics!$D$2:$D$167="process")*economics!$AI$2:$AI$167*(_xlfn.NORM.DIST(X$3,economics!$AK$2:$AK$167,economics!$AJ$2:$AJ$167,TRUE)-_xlfn.NORM.DIST(X$30,economics!$AK$2:$AK$167,economics!$AJ$2:$AJ$167,TRUE))*economics!$AM$2:$AM$167))/(SUMPRODUCT((economics!$AG$2:$AG$167=$B45)*(economics!$D$2:$D$167="process")*economics!$AI$2:$AI$167*(_xlfn.NORM.DIST(X$3,economics!$AK$2:$AK$167,economics!$AJ$2:$AJ$167,TRUE)-_xlfn.NORM.DIST(X$30,economics!$AK$2:$AK$167,economics!$AJ$2:$AJ$167,TRUE)))),"")</f>
        <v>35.054821152339187</v>
      </c>
      <c r="Y45">
        <f t="array" ref="Y45">IFERROR((SUMPRODUCT((economics!$AG$2:$AG$167=$B45)*(economics!$D$2:$D$167="process")*economics!$AI$2:$AI$167*(_xlfn.NORM.DIST(Y$3,economics!$AK$2:$AK$167,economics!$AJ$2:$AJ$167,TRUE)-_xlfn.NORM.DIST(Y$30,economics!$AK$2:$AK$167,economics!$AJ$2:$AJ$167,TRUE))*economics!$AM$2:$AM$167))/(SUMPRODUCT((economics!$AG$2:$AG$167=$B45)*(economics!$D$2:$D$167="process")*economics!$AI$2:$AI$167*(_xlfn.NORM.DIST(Y$3,economics!$AK$2:$AK$167,economics!$AJ$2:$AJ$167,TRUE)-_xlfn.NORM.DIST(Y$30,economics!$AK$2:$AK$167,economics!$AJ$2:$AJ$167,TRUE)))),"")</f>
        <v>36.631628149995116</v>
      </c>
      <c r="Z45">
        <f t="array" ref="Z45">IFERROR((SUMPRODUCT((economics!$AG$2:$AG$167=$B45)*(economics!$D$2:$D$167="process")*economics!$AI$2:$AI$167*(_xlfn.NORM.DIST(Z$3,economics!$AK$2:$AK$167,economics!$AJ$2:$AJ$167,TRUE)-_xlfn.NORM.DIST(Z$30,economics!$AK$2:$AK$167,economics!$AJ$2:$AJ$167,TRUE))*economics!$AM$2:$AM$167))/(SUMPRODUCT((economics!$AG$2:$AG$167=$B45)*(economics!$D$2:$D$167="process")*economics!$AI$2:$AI$167*(_xlfn.NORM.DIST(Z$3,economics!$AK$2:$AK$167,economics!$AJ$2:$AJ$167,TRUE)-_xlfn.NORM.DIST(Z$30,economics!$AK$2:$AK$167,economics!$AJ$2:$AJ$167,TRUE)))),"")</f>
        <v>38.655600498699883</v>
      </c>
      <c r="AA45">
        <f t="array" ref="AA45">IFERROR((SUMPRODUCT((economics!$AG$2:$AG$167=$B45)*(economics!$D$2:$D$167="process")*economics!$AI$2:$AI$167*(_xlfn.NORM.DIST(AA$3,economics!$AK$2:$AK$167,economics!$AJ$2:$AJ$167,TRUE)-_xlfn.NORM.DIST(AA$30,economics!$AK$2:$AK$167,economics!$AJ$2:$AJ$167,TRUE))*economics!$AM$2:$AM$167))/(SUMPRODUCT((economics!$AG$2:$AG$167=$B45)*(economics!$D$2:$D$167="process")*economics!$AI$2:$AI$167*(_xlfn.NORM.DIST(AA$3,economics!$AK$2:$AK$167,economics!$AJ$2:$AJ$167,TRUE)-_xlfn.NORM.DIST(AA$30,economics!$AK$2:$AK$167,economics!$AJ$2:$AJ$167,TRUE)))),"")</f>
        <v>41.198887413192942</v>
      </c>
      <c r="AB45">
        <f t="array" ref="AB45">IFERROR((SUMPRODUCT((economics!$AG$2:$AG$167=$B45)*(economics!$D$2:$D$167="process")*economics!$AI$2:$AI$167*(_xlfn.NORM.DIST(AB$3,economics!$AK$2:$AK$167,economics!$AJ$2:$AJ$167,TRUE)-_xlfn.NORM.DIST(AB$30,economics!$AK$2:$AK$167,economics!$AJ$2:$AJ$167,TRUE))*economics!$AM$2:$AM$167))/(SUMPRODUCT((economics!$AG$2:$AG$167=$B45)*(economics!$D$2:$D$167="process")*economics!$AI$2:$AI$167*(_xlfn.NORM.DIST(AB$3,economics!$AK$2:$AK$167,economics!$AJ$2:$AJ$167,TRUE)-_xlfn.NORM.DIST(AB$30,economics!$AK$2:$AK$167,economics!$AJ$2:$AJ$167,TRUE)))),"")</f>
        <v>44.325488491799497</v>
      </c>
      <c r="AC45">
        <f t="array" ref="AC45">IFERROR((SUMPRODUCT((economics!$AG$2:$AG$167=$B45)*(economics!$D$2:$D$167="process")*economics!$AI$2:$AI$167*(_xlfn.NORM.DIST(AC$3,economics!$AK$2:$AK$167,economics!$AJ$2:$AJ$167,TRUE)-_xlfn.NORM.DIST(AC$30,economics!$AK$2:$AK$167,economics!$AJ$2:$AJ$167,TRUE))*economics!$AM$2:$AM$167))/(SUMPRODUCT((economics!$AG$2:$AG$167=$B45)*(economics!$D$2:$D$167="process")*economics!$AI$2:$AI$167*(_xlfn.NORM.DIST(AC$3,economics!$AK$2:$AK$167,economics!$AJ$2:$AJ$167,TRUE)-_xlfn.NORM.DIST(AC$30,economics!$AK$2:$AK$167,economics!$AJ$2:$AJ$167,TRUE)))),"")</f>
        <v>48.073804406972897</v>
      </c>
      <c r="AD45">
        <f t="array" ref="AD45">IFERROR((SUMPRODUCT((economics!$AG$2:$AG$167=$B45)*(economics!$D$2:$D$167="process")*economics!$AI$2:$AI$167*(_xlfn.NORM.DIST(AD$3,economics!$AK$2:$AK$167,economics!$AJ$2:$AJ$167,TRUE)-_xlfn.NORM.DIST(AD$30,economics!$AK$2:$AK$167,economics!$AJ$2:$AJ$167,TRUE))*economics!$AM$2:$AM$167))/(SUMPRODUCT((economics!$AG$2:$AG$167=$B45)*(economics!$D$2:$D$167="process")*economics!$AI$2:$AI$167*(_xlfn.NORM.DIST(AD$3,economics!$AK$2:$AK$167,economics!$AJ$2:$AJ$167,TRUE)-_xlfn.NORM.DIST(AD$30,economics!$AK$2:$AK$167,economics!$AJ$2:$AJ$167,TRUE)))),"")</f>
        <v>52.436150776542696</v>
      </c>
      <c r="AE45">
        <f t="array" ref="AE45">IFERROR((SUMPRODUCT((economics!$AG$2:$AG$167=$B45)*(economics!$D$2:$D$167="process")*economics!$AI$2:$AI$167*(_xlfn.NORM.DIST(AE$3,economics!$AK$2:$AK$167,economics!$AJ$2:$AJ$167,TRUE)-_xlfn.NORM.DIST(AE$30,economics!$AK$2:$AK$167,economics!$AJ$2:$AJ$167,TRUE))*economics!$AM$2:$AM$167))/(SUMPRODUCT((economics!$AG$2:$AG$167=$B45)*(economics!$D$2:$D$167="process")*economics!$AI$2:$AI$167*(_xlfn.NORM.DIST(AE$3,economics!$AK$2:$AK$167,economics!$AJ$2:$AJ$167,TRUE)-_xlfn.NORM.DIST(AE$30,economics!$AK$2:$AK$167,economics!$AJ$2:$AJ$167,TRUE)))),"")</f>
        <v>57.341638622122005</v>
      </c>
      <c r="AF45">
        <f t="array" ref="AF45">IFERROR((SUMPRODUCT((economics!$AG$2:$AG$167=$B45)*(economics!$D$2:$D$167="process")*economics!$AI$2:$AI$167*(_xlfn.NORM.DIST(AF$3,economics!$AK$2:$AK$167,economics!$AJ$2:$AJ$167,TRUE)-_xlfn.NORM.DIST(AF$30,economics!$AK$2:$AK$167,economics!$AJ$2:$AJ$167,TRUE))*economics!$AM$2:$AM$167))/(SUMPRODUCT((economics!$AG$2:$AG$167=$B45)*(economics!$D$2:$D$167="process")*economics!$AI$2:$AI$167*(_xlfn.NORM.DIST(AF$3,economics!$AK$2:$AK$167,economics!$AJ$2:$AJ$167,TRUE)-_xlfn.NORM.DIST(AF$30,economics!$AK$2:$AK$167,economics!$AJ$2:$AJ$167,TRUE)))),"")</f>
        <v>62.651065685734871</v>
      </c>
      <c r="AG45">
        <f t="array" ref="AG45">IFERROR((SUMPRODUCT((economics!$AG$2:$AG$167=$B45)*(economics!$D$2:$D$167="process")*economics!$AI$2:$AI$167*(_xlfn.NORM.DIST(AG$3,economics!$AK$2:$AK$167,economics!$AJ$2:$AJ$167,TRUE)-_xlfn.NORM.DIST(AG$30,economics!$AK$2:$AK$167,economics!$AJ$2:$AJ$167,TRUE))*economics!$AM$2:$AM$167))/(SUMPRODUCT((economics!$AG$2:$AG$167=$B45)*(economics!$D$2:$D$167="process")*economics!$AI$2:$AI$167*(_xlfn.NORM.DIST(AG$3,economics!$AK$2:$AK$167,economics!$AJ$2:$AJ$167,TRUE)-_xlfn.NORM.DIST(AG$30,economics!$AK$2:$AK$167,economics!$AJ$2:$AJ$167,TRUE)))),"")</f>
        <v>68.169749085750027</v>
      </c>
      <c r="AH45">
        <f t="array" ref="AH45">IFERROR((SUMPRODUCT((economics!$AG$2:$AG$167=$B45)*(economics!$D$2:$D$167="process")*economics!$AI$2:$AI$167*(_xlfn.NORM.DIST(AH$3,economics!$AK$2:$AK$167,economics!$AJ$2:$AJ$167,TRUE)-_xlfn.NORM.DIST(AH$30,economics!$AK$2:$AK$167,economics!$AJ$2:$AJ$167,TRUE))*economics!$AM$2:$AM$167))/(SUMPRODUCT((economics!$AG$2:$AG$167=$B45)*(economics!$D$2:$D$167="process")*economics!$AI$2:$AI$167*(_xlfn.NORM.DIST(AH$3,economics!$AK$2:$AK$167,economics!$AJ$2:$AJ$167,TRUE)-_xlfn.NORM.DIST(AH$30,economics!$AK$2:$AK$167,economics!$AJ$2:$AJ$167,TRUE)))),"")</f>
        <v>73.676337751118638</v>
      </c>
      <c r="AI45">
        <f t="array" ref="AI45">IFERROR((SUMPRODUCT((economics!$AG$2:$AG$167=$B45)*(economics!$D$2:$D$167="process")*economics!$AI$2:$AI$167*(_xlfn.NORM.DIST(AI$3,economics!$AK$2:$AK$167,economics!$AJ$2:$AJ$167,TRUE)-_xlfn.NORM.DIST(AI$30,economics!$AK$2:$AK$167,economics!$AJ$2:$AJ$167,TRUE))*economics!$AM$2:$AM$167))/(SUMPRODUCT((economics!$AG$2:$AG$167=$B45)*(economics!$D$2:$D$167="process")*economics!$AI$2:$AI$167*(_xlfn.NORM.DIST(AI$3,economics!$AK$2:$AK$167,economics!$AJ$2:$AJ$167,TRUE)-_xlfn.NORM.DIST(AI$30,economics!$AK$2:$AK$167,economics!$AJ$2:$AJ$167,TRUE)))),"")</f>
        <v>78.957669255370007</v>
      </c>
      <c r="AJ45">
        <f t="array" ref="AJ45">IFERROR((SUMPRODUCT((economics!$AG$2:$AG$167=$B45)*(economics!$D$2:$D$167="process")*economics!$AI$2:$AI$167*(_xlfn.NORM.DIST(AJ$3,economics!$AK$2:$AK$167,economics!$AJ$2:$AJ$167,TRUE)-_xlfn.NORM.DIST(AJ$30,economics!$AK$2:$AK$167,economics!$AJ$2:$AJ$167,TRUE))*economics!$AM$2:$AM$167))/(SUMPRODUCT((economics!$AG$2:$AG$167=$B45)*(economics!$D$2:$D$167="process")*economics!$AI$2:$AI$167*(_xlfn.NORM.DIST(AJ$3,economics!$AK$2:$AK$167,economics!$AJ$2:$AJ$167,TRUE)-_xlfn.NORM.DIST(AJ$30,economics!$AK$2:$AK$167,economics!$AJ$2:$AJ$167,TRUE)))),"")</f>
        <v>83.837920913484268</v>
      </c>
      <c r="AK45">
        <f t="array" ref="AK45">IFERROR((SUMPRODUCT((economics!$AG$2:$AG$167=$B45)*(economics!$D$2:$D$167="process")*economics!$AI$2:$AI$167*(_xlfn.NORM.DIST(AK$3,economics!$AK$2:$AK$167,economics!$AJ$2:$AJ$167,TRUE)-_xlfn.NORM.DIST(AK$30,economics!$AK$2:$AK$167,economics!$AJ$2:$AJ$167,TRUE))*economics!$AM$2:$AM$167))/(SUMPRODUCT((economics!$AG$2:$AG$167=$B45)*(economics!$D$2:$D$167="process")*economics!$AI$2:$AI$167*(_xlfn.NORM.DIST(AK$3,economics!$AK$2:$AK$167,economics!$AJ$2:$AJ$167,TRUE)-_xlfn.NORM.DIST(AK$30,economics!$AK$2:$AK$167,economics!$AJ$2:$AJ$167,TRUE)))),"")</f>
        <v>88.195285186112059</v>
      </c>
      <c r="AL45">
        <f t="array" ref="AL45">IFERROR((SUMPRODUCT((economics!$AG$2:$AG$167=$B45)*(economics!$D$2:$D$167="process")*economics!$AI$2:$AI$167*(_xlfn.NORM.DIST(AL$3,economics!$AK$2:$AK$167,economics!$AJ$2:$AJ$167,TRUE)-_xlfn.NORM.DIST(AL$30,economics!$AK$2:$AK$167,economics!$AJ$2:$AJ$167,TRUE))*economics!$AM$2:$AM$167))/(SUMPRODUCT((economics!$AG$2:$AG$167=$B45)*(economics!$D$2:$D$167="process")*economics!$AI$2:$AI$167*(_xlfn.NORM.DIST(AL$3,economics!$AK$2:$AK$167,economics!$AJ$2:$AJ$167,TRUE)-_xlfn.NORM.DIST(AL$30,economics!$AK$2:$AK$167,economics!$AJ$2:$AJ$167,TRUE)))),"")</f>
        <v>91.966021270154002</v>
      </c>
      <c r="AM45">
        <f t="array" ref="AM45">IFERROR((SUMPRODUCT((economics!$AG$2:$AG$167=$B45)*(economics!$D$2:$D$167="process")*economics!$AI$2:$AI$167*(_xlfn.NORM.DIST(AM$3,economics!$AK$2:$AK$167,economics!$AJ$2:$AJ$167,TRUE)-_xlfn.NORM.DIST(AM$30,economics!$AK$2:$AK$167,economics!$AJ$2:$AJ$167,TRUE))*economics!$AM$2:$AM$167))/(SUMPRODUCT((economics!$AG$2:$AG$167=$B45)*(economics!$D$2:$D$167="process")*economics!$AI$2:$AI$167*(_xlfn.NORM.DIST(AM$3,economics!$AK$2:$AK$167,economics!$AJ$2:$AJ$167,TRUE)-_xlfn.NORM.DIST(AM$30,economics!$AK$2:$AK$167,economics!$AJ$2:$AJ$167,TRUE)))),"")</f>
        <v>95.139346238370521</v>
      </c>
      <c r="AN45">
        <f t="array" ref="AN45">IFERROR((SUMPRODUCT((economics!$AG$2:$AG$167=$B45)*(economics!$D$2:$D$167="process")*economics!$AI$2:$AI$167*(_xlfn.NORM.DIST(AN$3,economics!$AK$2:$AK$167,economics!$AJ$2:$AJ$167,TRUE)-_xlfn.NORM.DIST(AN$30,economics!$AK$2:$AK$167,economics!$AJ$2:$AJ$167,TRUE))*economics!$AM$2:$AM$167))/(SUMPRODUCT((economics!$AG$2:$AG$167=$B45)*(economics!$D$2:$D$167="process")*economics!$AI$2:$AI$167*(_xlfn.NORM.DIST(AN$3,economics!$AK$2:$AK$167,economics!$AJ$2:$AJ$167,TRUE)-_xlfn.NORM.DIST(AN$30,economics!$AK$2:$AK$167,economics!$AJ$2:$AJ$167,TRUE)))),"")</f>
        <v>97.746942519679706</v>
      </c>
      <c r="AO45">
        <f t="array" ref="AO45">IFERROR((SUMPRODUCT((economics!$AG$2:$AG$167=$B45)*(economics!$D$2:$D$167="process")*economics!$AI$2:$AI$167*(_xlfn.NORM.DIST(AO$3,economics!$AK$2:$AK$167,economics!$AJ$2:$AJ$167,TRUE)-_xlfn.NORM.DIST(AO$30,economics!$AK$2:$AK$167,economics!$AJ$2:$AJ$167,TRUE))*economics!$AM$2:$AM$167))/(SUMPRODUCT((economics!$AG$2:$AG$167=$B45)*(economics!$D$2:$D$167="process")*economics!$AI$2:$AI$167*(_xlfn.NORM.DIST(AO$3,economics!$AK$2:$AK$167,economics!$AJ$2:$AJ$167,TRUE)-_xlfn.NORM.DIST(AO$30,economics!$AK$2:$AK$167,economics!$AJ$2:$AJ$167,TRUE)))),"")</f>
        <v>99.849992559095512</v>
      </c>
      <c r="AP45">
        <f t="array" ref="AP45">IFERROR((SUMPRODUCT((economics!$AG$2:$AG$167=$B45)*(economics!$D$2:$D$167="process")*economics!$AI$2:$AI$167*(_xlfn.NORM.DIST(AP$3,economics!$AK$2:$AK$167,economics!$AJ$2:$AJ$167,TRUE)-_xlfn.NORM.DIST(AP$30,economics!$AK$2:$AK$167,economics!$AJ$2:$AJ$167,TRUE))*economics!$AM$2:$AM$167))/(SUMPRODUCT((economics!$AG$2:$AG$167=$B45)*(economics!$D$2:$D$167="process")*economics!$AI$2:$AI$167*(_xlfn.NORM.DIST(AP$3,economics!$AK$2:$AK$167,economics!$AJ$2:$AJ$167,TRUE)-_xlfn.NORM.DIST(AP$30,economics!$AK$2:$AK$167,economics!$AJ$2:$AJ$167,TRUE)))),"")</f>
        <v>101.52599406208324</v>
      </c>
      <c r="AQ45">
        <f t="array" ref="AQ45">IFERROR((SUMPRODUCT((economics!$AG$2:$AG$167=$B45)*(economics!$D$2:$D$167="process")*economics!$AI$2:$AI$167*(_xlfn.NORM.DIST(AQ$3,economics!$AK$2:$AK$167,economics!$AJ$2:$AJ$167,TRUE)-_xlfn.NORM.DIST(AQ$30,economics!$AK$2:$AK$167,economics!$AJ$2:$AJ$167,TRUE))*economics!$AM$2:$AM$167))/(SUMPRODUCT((economics!$AG$2:$AG$167=$B45)*(economics!$D$2:$D$167="process")*economics!$AI$2:$AI$167*(_xlfn.NORM.DIST(AQ$3,economics!$AK$2:$AK$167,economics!$AJ$2:$AJ$167,TRUE)-_xlfn.NORM.DIST(AQ$30,economics!$AK$2:$AK$167,economics!$AJ$2:$AJ$167,TRUE)))),"")</f>
        <v>102.85716771726379</v>
      </c>
      <c r="AR45">
        <f t="array" ref="AR45">IFERROR((SUMPRODUCT((economics!$AG$2:$AG$167=$B45)*(economics!$D$2:$D$167="process")*economics!$AI$2:$AI$167*(_xlfn.NORM.DIST(AR$3,economics!$AK$2:$AK$167,economics!$AJ$2:$AJ$167,TRUE)-_xlfn.NORM.DIST(AR$30,economics!$AK$2:$AK$167,economics!$AJ$2:$AJ$167,TRUE))*economics!$AM$2:$AM$167))/(SUMPRODUCT((economics!$AG$2:$AG$167=$B45)*(economics!$D$2:$D$167="process")*economics!$AI$2:$AI$167*(_xlfn.NORM.DIST(AR$3,economics!$AK$2:$AK$167,economics!$AJ$2:$AJ$167,TRUE)-_xlfn.NORM.DIST(AR$30,economics!$AK$2:$AK$167,economics!$AJ$2:$AJ$167,TRUE)))),"")</f>
        <v>103.92167345749385</v>
      </c>
      <c r="AS45">
        <f t="array" ref="AS45">IFERROR((SUMPRODUCT((economics!$AG$2:$AG$167=$B45)*(economics!$D$2:$D$167="process")*economics!$AI$2:$AI$167*(_xlfn.NORM.DIST(AS$3,economics!$AK$2:$AK$167,economics!$AJ$2:$AJ$167,TRUE)-_xlfn.NORM.DIST(AS$30,economics!$AK$2:$AK$167,economics!$AJ$2:$AJ$167,TRUE))*economics!$AM$2:$AM$167))/(SUMPRODUCT((economics!$AG$2:$AG$167=$B45)*(economics!$D$2:$D$167="process")*economics!$AI$2:$AI$167*(_xlfn.NORM.DIST(AS$3,economics!$AK$2:$AK$167,economics!$AJ$2:$AJ$167,TRUE)-_xlfn.NORM.DIST(AS$30,economics!$AK$2:$AK$167,economics!$AJ$2:$AJ$167,TRUE)))),"")</f>
        <v>104.78807098710597</v>
      </c>
      <c r="AT45">
        <f t="array" ref="AT45">IFERROR((SUMPRODUCT((economics!$AG$2:$AG$167=$B45)*(economics!$D$2:$D$167="process")*economics!$AI$2:$AI$167*(_xlfn.NORM.DIST(AT$3,economics!$AK$2:$AK$167,economics!$AJ$2:$AJ$167,TRUE)-_xlfn.NORM.DIST(AT$30,economics!$AK$2:$AK$167,economics!$AJ$2:$AJ$167,TRUE))*economics!$AM$2:$AM$167))/(SUMPRODUCT((economics!$AG$2:$AG$167=$B45)*(economics!$D$2:$D$167="process")*economics!$AI$2:$AI$167*(_xlfn.NORM.DIST(AT$3,economics!$AK$2:$AK$167,economics!$AJ$2:$AJ$167,TRUE)-_xlfn.NORM.DIST(AT$30,economics!$AK$2:$AK$167,economics!$AJ$2:$AJ$167,TRUE)))),"")</f>
        <v>105.51274633558181</v>
      </c>
      <c r="AU45">
        <f t="array" ref="AU45">IFERROR((SUMPRODUCT((economics!$AG$2:$AG$167=$B45)*(economics!$D$2:$D$167="process")*economics!$AI$2:$AI$167*(_xlfn.NORM.DIST(AU$3,economics!$AK$2:$AK$167,economics!$AJ$2:$AJ$167,TRUE)-_xlfn.NORM.DIST(AU$30,economics!$AK$2:$AK$167,economics!$AJ$2:$AJ$167,TRUE))*economics!$AM$2:$AM$167))/(SUMPRODUCT((economics!$AG$2:$AG$167=$B45)*(economics!$D$2:$D$167="process")*economics!$AI$2:$AI$167*(_xlfn.NORM.DIST(AU$3,economics!$AK$2:$AK$167,economics!$AJ$2:$AJ$167,TRUE)-_xlfn.NORM.DIST(AU$30,economics!$AK$2:$AK$167,economics!$AJ$2:$AJ$167,TRUE)))),"")</f>
        <v>106.13959431802891</v>
      </c>
      <c r="AV45">
        <f t="array" ref="AV45">IFERROR((SUMPRODUCT((economics!$AG$2:$AG$167=$B45)*(economics!$D$2:$D$167="process")*economics!$AI$2:$AI$167*(_xlfn.NORM.DIST(AV$3,economics!$AK$2:$AK$167,economics!$AJ$2:$AJ$167,TRUE)-_xlfn.NORM.DIST(AV$30,economics!$AK$2:$AK$167,economics!$AJ$2:$AJ$167,TRUE))*economics!$AM$2:$AM$167))/(SUMPRODUCT((economics!$AG$2:$AG$167=$B45)*(economics!$D$2:$D$167="process")*economics!$AI$2:$AI$167*(_xlfn.NORM.DIST(AV$3,economics!$AK$2:$AK$167,economics!$AJ$2:$AJ$167,TRUE)-_xlfn.NORM.DIST(AV$30,economics!$AK$2:$AK$167,economics!$AJ$2:$AJ$167,TRUE)))),"")</f>
        <v>106.70113188109761</v>
      </c>
      <c r="AW45">
        <f t="array" ref="AW45">IFERROR((SUMPRODUCT((economics!$AG$2:$AG$167=$B45)*(economics!$D$2:$D$167="process")*economics!$AI$2:$AI$167*(_xlfn.NORM.DIST(AW$3,economics!$AK$2:$AK$167,economics!$AJ$2:$AJ$167,TRUE)-_xlfn.NORM.DIST(AW$30,economics!$AK$2:$AK$167,economics!$AJ$2:$AJ$167,TRUE))*economics!$AM$2:$AM$167))/(SUMPRODUCT((economics!$AG$2:$AG$167=$B45)*(economics!$D$2:$D$167="process")*economics!$AI$2:$AI$167*(_xlfn.NORM.DIST(AW$3,economics!$AK$2:$AK$167,economics!$AJ$2:$AJ$167,TRUE)-_xlfn.NORM.DIST(AW$30,economics!$AK$2:$AK$167,economics!$AJ$2:$AJ$167,TRUE)))),"")</f>
        <v>107.22032276036131</v>
      </c>
      <c r="AX45">
        <f t="array" ref="AX45">IFERROR((SUMPRODUCT((economics!$AG$2:$AG$167=$B45)*(economics!$D$2:$D$167="process")*economics!$AI$2:$AI$167*(_xlfn.NORM.DIST(AX$3,economics!$AK$2:$AK$167,economics!$AJ$2:$AJ$167,TRUE)-_xlfn.NORM.DIST(AX$30,economics!$AK$2:$AK$167,economics!$AJ$2:$AJ$167,TRUE))*economics!$AM$2:$AM$167))/(SUMPRODUCT((economics!$AG$2:$AG$167=$B45)*(economics!$D$2:$D$167="process")*economics!$AI$2:$AI$167*(_xlfn.NORM.DIST(AX$3,economics!$AK$2:$AK$167,economics!$AJ$2:$AJ$167,TRUE)-_xlfn.NORM.DIST(AX$30,economics!$AK$2:$AK$167,economics!$AJ$2:$AJ$167,TRUE)))),"")</f>
        <v>107.71259400131309</v>
      </c>
      <c r="AY45">
        <f t="array" ref="AY45">IFERROR((SUMPRODUCT((economics!$AG$2:$AG$167=$B45)*(economics!$D$2:$D$167="process")*economics!$AI$2:$AI$167*(_xlfn.NORM.DIST(AY$3,economics!$AK$2:$AK$167,economics!$AJ$2:$AJ$167,TRUE)-_xlfn.NORM.DIST(AY$30,economics!$AK$2:$AK$167,economics!$AJ$2:$AJ$167,TRUE))*economics!$AM$2:$AM$167))/(SUMPRODUCT((economics!$AG$2:$AG$167=$B45)*(economics!$D$2:$D$167="process")*economics!$AI$2:$AI$167*(_xlfn.NORM.DIST(AY$3,economics!$AK$2:$AK$167,economics!$AJ$2:$AJ$167,TRUE)-_xlfn.NORM.DIST(AY$30,economics!$AK$2:$AK$167,economics!$AJ$2:$AJ$167,TRUE)))),"")</f>
        <v>108.18772789120968</v>
      </c>
      <c r="AZ45">
        <f t="array" ref="AZ45">IFERROR((SUMPRODUCT((economics!$AG$2:$AG$167=$B45)*(economics!$D$2:$D$167="process")*economics!$AI$2:$AI$167*(_xlfn.NORM.DIST(AZ$3,economics!$AK$2:$AK$167,economics!$AJ$2:$AJ$167,TRUE)-_xlfn.NORM.DIST(AZ$30,economics!$AK$2:$AK$167,economics!$AJ$2:$AJ$167,TRUE))*economics!$AM$2:$AM$167))/(SUMPRODUCT((economics!$AG$2:$AG$167=$B45)*(economics!$D$2:$D$167="process")*economics!$AI$2:$AI$167*(_xlfn.NORM.DIST(AZ$3,economics!$AK$2:$AK$167,economics!$AJ$2:$AJ$167,TRUE)-_xlfn.NORM.DIST(AZ$30,economics!$AK$2:$AK$167,economics!$AJ$2:$AJ$167,TRUE)))),"")</f>
        <v>108.65147381936059</v>
      </c>
      <c r="BA45">
        <f t="array" ref="BA45">IFERROR((SUMPRODUCT((economics!$AG$2:$AG$167=$B45)*(economics!$D$2:$D$167="process")*economics!$AI$2:$AI$167*(_xlfn.NORM.DIST(BA$3,economics!$AK$2:$AK$167,economics!$AJ$2:$AJ$167,TRUE)-_xlfn.NORM.DIST(BA$30,economics!$AK$2:$AK$167,economics!$AJ$2:$AJ$167,TRUE))*economics!$AM$2:$AM$167))/(SUMPRODUCT((economics!$AG$2:$AG$167=$B45)*(economics!$D$2:$D$167="process")*economics!$AI$2:$AI$167*(_xlfn.NORM.DIST(BA$3,economics!$AK$2:$AK$167,economics!$AJ$2:$AJ$167,TRUE)-_xlfn.NORM.DIST(BA$30,economics!$AK$2:$AK$167,economics!$AJ$2:$AJ$167,TRUE)))),"")</f>
        <v>109.10683299121656</v>
      </c>
      <c r="BB45">
        <f t="array" ref="BB45">IFERROR((SUMPRODUCT((economics!$AG$2:$AG$167=$B45)*(economics!$D$2:$D$167="process")*economics!$AI$2:$AI$167*(_xlfn.NORM.DIST(BB$3,economics!$AK$2:$AK$167,economics!$AJ$2:$AJ$167,TRUE)-_xlfn.NORM.DIST(BB$30,economics!$AK$2:$AK$167,economics!$AJ$2:$AJ$167,TRUE))*economics!$AM$2:$AM$167))/(SUMPRODUCT((economics!$AG$2:$AG$167=$B45)*(economics!$D$2:$D$167="process")*economics!$AI$2:$AI$167*(_xlfn.NORM.DIST(BB$3,economics!$AK$2:$AK$167,economics!$AJ$2:$AJ$167,TRUE)-_xlfn.NORM.DIST(BB$30,economics!$AK$2:$AK$167,economics!$AJ$2:$AJ$167,TRUE)))),"")</f>
        <v>109.55503176864467</v>
      </c>
      <c r="BC45">
        <f t="array" ref="BC45">IFERROR((SUMPRODUCT((economics!$AG$2:$AG$167=$B45)*(economics!$D$2:$D$167="process")*economics!$AI$2:$AI$167*(_xlfn.NORM.DIST(BC$3,economics!$AK$2:$AK$167,economics!$AJ$2:$AJ$167,TRUE)-_xlfn.NORM.DIST(BC$30,economics!$AK$2:$AK$167,economics!$AJ$2:$AJ$167,TRUE))*economics!$AM$2:$AM$167))/(SUMPRODUCT((economics!$AG$2:$AG$167=$B45)*(economics!$D$2:$D$167="process")*economics!$AI$2:$AI$167*(_xlfn.NORM.DIST(BC$3,economics!$AK$2:$AK$167,economics!$AJ$2:$AJ$167,TRUE)-_xlfn.NORM.DIST(BC$30,economics!$AK$2:$AK$167,economics!$AJ$2:$AJ$167,TRUE)))),"")</f>
        <v>109.99622928339051</v>
      </c>
      <c r="BD45">
        <f t="array" ref="BD45">IFERROR((SUMPRODUCT((economics!$AG$2:$AG$167=$B45)*(economics!$D$2:$D$167="process")*economics!$AI$2:$AI$167*(_xlfn.NORM.DIST(BD$3,economics!$AK$2:$AK$167,economics!$AJ$2:$AJ$167,TRUE)-_xlfn.NORM.DIST(BD$30,economics!$AK$2:$AK$167,economics!$AJ$2:$AJ$167,TRUE))*economics!$AM$2:$AM$167))/(SUMPRODUCT((economics!$AG$2:$AG$167=$B45)*(economics!$D$2:$D$167="process")*economics!$AI$2:$AI$167*(_xlfn.NORM.DIST(BD$3,economics!$AK$2:$AK$167,economics!$AJ$2:$AJ$167,TRUE)-_xlfn.NORM.DIST(BD$30,economics!$AK$2:$AK$167,economics!$AJ$2:$AJ$167,TRUE)))),"")</f>
        <v>110.43001391483887</v>
      </c>
      <c r="BE45">
        <f t="array" ref="BE45">IFERROR((SUMPRODUCT((economics!$AG$2:$AG$167=$B45)*(economics!$D$2:$D$167="process")*economics!$AI$2:$AI$167*(_xlfn.NORM.DIST(BE$3,economics!$AK$2:$AK$167,economics!$AJ$2:$AJ$167,TRUE)-_xlfn.NORM.DIST(BE$30,economics!$AK$2:$AK$167,economics!$AJ$2:$AJ$167,TRUE))*economics!$AM$2:$AM$167))/(SUMPRODUCT((economics!$AG$2:$AG$167=$B45)*(economics!$D$2:$D$167="process")*economics!$AI$2:$AI$167*(_xlfn.NORM.DIST(BE$3,economics!$AK$2:$AK$167,economics!$AJ$2:$AJ$167,TRUE)-_xlfn.NORM.DIST(BE$30,economics!$AK$2:$AK$167,economics!$AJ$2:$AJ$167,TRUE)))),"")</f>
        <v>110.85574052632192</v>
      </c>
      <c r="BF45">
        <f t="array" ref="BF45">IFERROR((SUMPRODUCT((economics!$AG$2:$AG$167=$B45)*(economics!$D$2:$D$167="process")*economics!$AI$2:$AI$167*(_xlfn.NORM.DIST(BF$3,economics!$AK$2:$AK$167,economics!$AJ$2:$AJ$167,TRUE)-_xlfn.NORM.DIST(BF$30,economics!$AK$2:$AK$167,economics!$AJ$2:$AJ$167,TRUE))*economics!$AM$2:$AM$167))/(SUMPRODUCT((economics!$AG$2:$AG$167=$B45)*(economics!$D$2:$D$167="process")*economics!$AI$2:$AI$167*(_xlfn.NORM.DIST(BF$3,economics!$AK$2:$AK$167,economics!$AJ$2:$AJ$167,TRUE)-_xlfn.NORM.DIST(BF$30,economics!$AK$2:$AK$167,economics!$AJ$2:$AJ$167,TRUE)))),"")</f>
        <v>111.27275232655145</v>
      </c>
      <c r="BG45">
        <f t="array" ref="BG45">IFERROR((SUMPRODUCT((economics!$AG$2:$AG$167=$B45)*(economics!$D$2:$D$167="process")*economics!$AI$2:$AI$167*(_xlfn.NORM.DIST(BG$3,economics!$AK$2:$AK$167,economics!$AJ$2:$AJ$167,TRUE)-_xlfn.NORM.DIST(BG$30,economics!$AK$2:$AK$167,economics!$AJ$2:$AJ$167,TRUE))*economics!$AM$2:$AM$167))/(SUMPRODUCT((economics!$AG$2:$AG$167=$B45)*(economics!$D$2:$D$167="process")*economics!$AI$2:$AI$167*(_xlfn.NORM.DIST(BG$3,economics!$AK$2:$AK$167,economics!$AJ$2:$AJ$167,TRUE)-_xlfn.NORM.DIST(BG$30,economics!$AK$2:$AK$167,economics!$AJ$2:$AJ$167,TRUE)))),"")</f>
        <v>111.68052172042759</v>
      </c>
      <c r="BH45">
        <f t="array" ref="BH45">IFERROR((SUMPRODUCT((economics!$AG$2:$AG$167=$B45)*(economics!$D$2:$D$167="process")*economics!$AI$2:$AI$167*(_xlfn.NORM.DIST(BH$3,economics!$AK$2:$AK$167,economics!$AJ$2:$AJ$167,TRUE)-_xlfn.NORM.DIST(BH$30,economics!$AK$2:$AK$167,economics!$AJ$2:$AJ$167,TRUE))*economics!$AM$2:$AM$167))/(SUMPRODUCT((economics!$AG$2:$AG$167=$B45)*(economics!$D$2:$D$167="process")*economics!$AI$2:$AI$167*(_xlfn.NORM.DIST(BH$3,economics!$AK$2:$AK$167,economics!$AJ$2:$AJ$167,TRUE)-_xlfn.NORM.DIST(BH$30,economics!$AK$2:$AK$167,economics!$AJ$2:$AJ$167,TRUE)))),"")</f>
        <v>112.07873561999133</v>
      </c>
      <c r="BI45">
        <f t="array" ref="BI45">IFERROR((SUMPRODUCT((economics!$AG$2:$AG$167=$B45)*(economics!$D$2:$D$167="process")*economics!$AI$2:$AI$167*(_xlfn.NORM.DIST(BI$3,economics!$AK$2:$AK$167,economics!$AJ$2:$AJ$167,TRUE)-_xlfn.NORM.DIST(BI$30,economics!$AK$2:$AK$167,economics!$AJ$2:$AJ$167,TRUE))*economics!$AM$2:$AM$167))/(SUMPRODUCT((economics!$AG$2:$AG$167=$B45)*(economics!$D$2:$D$167="process")*economics!$AI$2:$AI$167*(_xlfn.NORM.DIST(BI$3,economics!$AK$2:$AK$167,economics!$AJ$2:$AJ$167,TRUE)-_xlfn.NORM.DIST(BI$30,economics!$AK$2:$AK$167,economics!$AJ$2:$AJ$167,TRUE)))),"")</f>
        <v>112.46734331815703</v>
      </c>
      <c r="BJ45">
        <f t="array" ref="BJ45">IFERROR((SUMPRODUCT((economics!$AG$2:$AG$167=$B45)*(economics!$D$2:$D$167="process")*economics!$AI$2:$AI$167*(_xlfn.NORM.DIST(BJ$3,economics!$AK$2:$AK$167,economics!$AJ$2:$AJ$167,TRUE)-_xlfn.NORM.DIST(BJ$30,economics!$AK$2:$AK$167,economics!$AJ$2:$AJ$167,TRUE))*economics!$AM$2:$AM$167))/(SUMPRODUCT((economics!$AG$2:$AG$167=$B45)*(economics!$D$2:$D$167="process")*economics!$AI$2:$AI$167*(_xlfn.NORM.DIST(BJ$3,economics!$AK$2:$AK$167,economics!$AJ$2:$AJ$167,TRUE)-_xlfn.NORM.DIST(BJ$30,economics!$AK$2:$AK$167,economics!$AJ$2:$AJ$167,TRUE)))),"")</f>
        <v>112.84657940181674</v>
      </c>
      <c r="BK45">
        <f t="array" ref="BK45">IFERROR((SUMPRODUCT((economics!$AG$2:$AG$167=$B45)*(economics!$D$2:$D$167="process")*economics!$AI$2:$AI$167*(_xlfn.NORM.DIST(BK$3,economics!$AK$2:$AK$167,economics!$AJ$2:$AJ$167,TRUE)-_xlfn.NORM.DIST(BK$30,economics!$AK$2:$AK$167,economics!$AJ$2:$AJ$167,TRUE))*economics!$AM$2:$AM$167))/(SUMPRODUCT((economics!$AG$2:$AG$167=$B45)*(economics!$D$2:$D$167="process")*economics!$AI$2:$AI$167*(_xlfn.NORM.DIST(BK$3,economics!$AK$2:$AK$167,economics!$AJ$2:$AJ$167,TRUE)-_xlfn.NORM.DIST(BK$30,economics!$AK$2:$AK$167,economics!$AJ$2:$AJ$167,TRUE)))),"")</f>
        <v>113.21697014396302</v>
      </c>
      <c r="BL45">
        <f t="array" ref="BL45">IFERROR((SUMPRODUCT((economics!$AG$2:$AG$167=$B45)*(economics!$D$2:$D$167="process")*economics!$AI$2:$AI$167*(_xlfn.NORM.DIST(BL$3,economics!$AK$2:$AK$167,economics!$AJ$2:$AJ$167,TRUE)-_xlfn.NORM.DIST(BL$30,economics!$AK$2:$AK$167,economics!$AJ$2:$AJ$167,TRUE))*economics!$AM$2:$AM$167))/(SUMPRODUCT((economics!$AG$2:$AG$167=$B45)*(economics!$D$2:$D$167="process")*economics!$AI$2:$AI$167*(_xlfn.NORM.DIST(BL$3,economics!$AK$2:$AK$167,economics!$AJ$2:$AJ$167,TRUE)-_xlfn.NORM.DIST(BL$30,economics!$AK$2:$AK$167,economics!$AJ$2:$AJ$167,TRUE)))),"")</f>
        <v>113.57932905937474</v>
      </c>
      <c r="BM45">
        <f t="array" ref="BM45">IFERROR((SUMPRODUCT((economics!$AG$2:$AG$167=$B45)*(economics!$D$2:$D$167="process")*economics!$AI$2:$AI$167*(_xlfn.NORM.DIST(BM$3,economics!$AK$2:$AK$167,economics!$AJ$2:$AJ$167,TRUE)-_xlfn.NORM.DIST(BM$30,economics!$AK$2:$AK$167,economics!$AJ$2:$AJ$167,TRUE))*economics!$AM$2:$AM$167))/(SUMPRODUCT((economics!$AG$2:$AG$167=$B45)*(economics!$D$2:$D$167="process")*economics!$AI$2:$AI$167*(_xlfn.NORM.DIST(BM$3,economics!$AK$2:$AK$167,economics!$AJ$2:$AJ$167,TRUE)-_xlfn.NORM.DIST(BM$30,economics!$AK$2:$AK$167,economics!$AJ$2:$AJ$167,TRUE)))),"")</f>
        <v>113.93474550118873</v>
      </c>
      <c r="BN45">
        <f t="array" ref="BN45">IFERROR((SUMPRODUCT((economics!$AG$2:$AG$167=$B45)*(economics!$D$2:$D$167="process")*economics!$AI$2:$AI$167*(_xlfn.NORM.DIST(BN$3,economics!$AK$2:$AK$167,economics!$AJ$2:$AJ$167,TRUE)-_xlfn.NORM.DIST(BN$30,economics!$AK$2:$AK$167,economics!$AJ$2:$AJ$167,TRUE))*economics!$AM$2:$AM$167))/(SUMPRODUCT((economics!$AG$2:$AG$167=$B45)*(economics!$D$2:$D$167="process")*economics!$AI$2:$AI$167*(_xlfn.NORM.DIST(BN$3,economics!$AK$2:$AK$167,economics!$AJ$2:$AJ$167,TRUE)-_xlfn.NORM.DIST(BN$30,economics!$AK$2:$AK$167,economics!$AJ$2:$AJ$167,TRUE)))),"")</f>
        <v>114.28456902110325</v>
      </c>
      <c r="BO45">
        <f t="array" ref="BO45">IFERROR((SUMPRODUCT((economics!$AG$2:$AG$167=$B45)*(economics!$D$2:$D$167="process")*economics!$AI$2:$AI$167*(_xlfn.NORM.DIST(BO$3,economics!$AK$2:$AK$167,economics!$AJ$2:$AJ$167,TRUE)-_xlfn.NORM.DIST(BO$30,economics!$AK$2:$AK$167,economics!$AJ$2:$AJ$167,TRUE))*economics!$AM$2:$AM$167))/(SUMPRODUCT((economics!$AG$2:$AG$167=$B45)*(economics!$D$2:$D$167="process")*economics!$AI$2:$AI$167*(_xlfn.NORM.DIST(BO$3,economics!$AK$2:$AK$167,economics!$AJ$2:$AJ$167,TRUE)-_xlfn.NORM.DIST(BO$30,economics!$AK$2:$AK$167,economics!$AJ$2:$AJ$167,TRUE)))),"")</f>
        <v>114.6303914826188</v>
      </c>
      <c r="BP45">
        <f t="array" ref="BP45">IFERROR((SUMPRODUCT((economics!$AG$2:$AG$167=$B45)*(economics!$D$2:$D$167="process")*economics!$AI$2:$AI$167*(_xlfn.NORM.DIST(BP$3,economics!$AK$2:$AK$167,economics!$AJ$2:$AJ$167,TRUE)-_xlfn.NORM.DIST(BP$30,economics!$AK$2:$AK$167,economics!$AJ$2:$AJ$167,TRUE))*economics!$AM$2:$AM$167))/(SUMPRODUCT((economics!$AG$2:$AG$167=$B45)*(economics!$D$2:$D$167="process")*economics!$AI$2:$AI$167*(_xlfn.NORM.DIST(BP$3,economics!$AK$2:$AK$167,economics!$AJ$2:$AJ$167,TRUE)-_xlfn.NORM.DIST(BP$30,economics!$AK$2:$AK$167,economics!$AJ$2:$AJ$167,TRUE)))),"")</f>
        <v>114.97402843872869</v>
      </c>
      <c r="BQ45">
        <f t="array" ref="BQ45">IFERROR((SUMPRODUCT((economics!$AG$2:$AG$167=$B45)*(economics!$D$2:$D$167="process")*economics!$AI$2:$AI$167*(_xlfn.NORM.DIST(BQ$3,economics!$AK$2:$AK$167,economics!$AJ$2:$AJ$167,TRUE)-_xlfn.NORM.DIST(BQ$30,economics!$AK$2:$AK$167,economics!$AJ$2:$AJ$167,TRUE))*economics!$AM$2:$AM$167))/(SUMPRODUCT((economics!$AG$2:$AG$167=$B45)*(economics!$D$2:$D$167="process")*economics!$AI$2:$AI$167*(_xlfn.NORM.DIST(BQ$3,economics!$AK$2:$AK$167,economics!$AJ$2:$AJ$167,TRUE)-_xlfn.NORM.DIST(BQ$30,economics!$AK$2:$AK$167,economics!$AJ$2:$AJ$167,TRUE)))),"")</f>
        <v>115.31750095288911</v>
      </c>
      <c r="BR45">
        <f t="array" ref="BR45">IFERROR((SUMPRODUCT((economics!$AG$2:$AG$167=$B45)*(economics!$D$2:$D$167="process")*economics!$AI$2:$AI$167*(_xlfn.NORM.DIST(BR$3,economics!$AK$2:$AK$167,economics!$AJ$2:$AJ$167,TRUE)-_xlfn.NORM.DIST(BR$30,economics!$AK$2:$AK$167,economics!$AJ$2:$AJ$167,TRUE))*economics!$AM$2:$AM$167))/(SUMPRODUCT((economics!$AG$2:$AG$167=$B45)*(economics!$D$2:$D$167="process")*economics!$AI$2:$AI$167*(_xlfn.NORM.DIST(BR$3,economics!$AK$2:$AK$167,economics!$AJ$2:$AJ$167,TRUE)-_xlfn.NORM.DIST(BR$30,economics!$AK$2:$AK$167,economics!$AJ$2:$AJ$167,TRUE)))),"")</f>
        <v>115.6630187874724</v>
      </c>
      <c r="BS45">
        <f t="array" ref="BS45">IFERROR((SUMPRODUCT((economics!$AG$2:$AG$167=$B45)*(economics!$D$2:$D$167="process")*economics!$AI$2:$AI$167*(_xlfn.NORM.DIST(BS$3,economics!$AK$2:$AK$167,economics!$AJ$2:$AJ$167,TRUE)-_xlfn.NORM.DIST(BS$30,economics!$AK$2:$AK$167,economics!$AJ$2:$AJ$167,TRUE))*economics!$AM$2:$AM$167))/(SUMPRODUCT((economics!$AG$2:$AG$167=$B45)*(economics!$D$2:$D$167="process")*economics!$AI$2:$AI$167*(_xlfn.NORM.DIST(BS$3,economics!$AK$2:$AK$167,economics!$AJ$2:$AJ$167,TRUE)-_xlfn.NORM.DIST(BS$30,economics!$AK$2:$AK$167,economics!$AJ$2:$AJ$167,TRUE)))),"")</f>
        <v>116.01296566935359</v>
      </c>
      <c r="BT45">
        <f t="array" ref="BT45">IFERROR((SUMPRODUCT((economics!$AG$2:$AG$167=$B45)*(economics!$D$2:$D$167="process")*economics!$AI$2:$AI$167*(_xlfn.NORM.DIST(BT$3,economics!$AK$2:$AK$167,economics!$AJ$2:$AJ$167,TRUE)-_xlfn.NORM.DIST(BT$30,economics!$AK$2:$AK$167,economics!$AJ$2:$AJ$167,TRUE))*economics!$AM$2:$AM$167))/(SUMPRODUCT((economics!$AG$2:$AG$167=$B45)*(economics!$D$2:$D$167="process")*economics!$AI$2:$AI$167*(_xlfn.NORM.DIST(BT$3,economics!$AK$2:$AK$167,economics!$AJ$2:$AJ$167,TRUE)-_xlfn.NORM.DIST(BT$30,economics!$AK$2:$AK$167,economics!$AJ$2:$AJ$167,TRUE)))),"")</f>
        <v>116.36988714873833</v>
      </c>
      <c r="BU45">
        <f t="array" ref="BU45">IFERROR((SUMPRODUCT((economics!$AG$2:$AG$167=$B45)*(economics!$D$2:$D$167="process")*economics!$AI$2:$AI$167*(_xlfn.NORM.DIST(BU$3,economics!$AK$2:$AK$167,economics!$AJ$2:$AJ$167,TRUE)-_xlfn.NORM.DIST(BU$30,economics!$AK$2:$AK$167,economics!$AJ$2:$AJ$167,TRUE))*economics!$AM$2:$AM$167))/(SUMPRODUCT((economics!$AG$2:$AG$167=$B45)*(economics!$D$2:$D$167="process")*economics!$AI$2:$AI$167*(_xlfn.NORM.DIST(BU$3,economics!$AK$2:$AK$167,economics!$AJ$2:$AJ$167,TRUE)-_xlfn.NORM.DIST(BU$30,economics!$AK$2:$AK$167,economics!$AJ$2:$AJ$167,TRUE)))),"")</f>
        <v>116.73648138672247</v>
      </c>
      <c r="BV45">
        <f t="array" ref="BV45">IFERROR((SUMPRODUCT((economics!$AG$2:$AG$167=$B45)*(economics!$D$2:$D$167="process")*economics!$AI$2:$AI$167*(_xlfn.NORM.DIST(BV$3,economics!$AK$2:$AK$167,economics!$AJ$2:$AJ$167,TRUE)-_xlfn.NORM.DIST(BV$30,economics!$AK$2:$AK$167,economics!$AJ$2:$AJ$167,TRUE))*economics!$AM$2:$AM$167))/(SUMPRODUCT((economics!$AG$2:$AG$167=$B45)*(economics!$D$2:$D$167="process")*economics!$AI$2:$AI$167*(_xlfn.NORM.DIST(BV$3,economics!$AK$2:$AK$167,economics!$AJ$2:$AJ$167,TRUE)-_xlfn.NORM.DIST(BV$30,economics!$AK$2:$AK$167,economics!$AJ$2:$AJ$167,TRUE)))),"")</f>
        <v>117.11559303678193</v>
      </c>
      <c r="BW45">
        <f t="array" ref="BW45">IFERROR((SUMPRODUCT((economics!$AG$2:$AG$167=$B45)*(economics!$D$2:$D$167="process")*economics!$AI$2:$AI$167*(_xlfn.NORM.DIST(BW$3,economics!$AK$2:$AK$167,economics!$AJ$2:$AJ$167,TRUE)-_xlfn.NORM.DIST(BW$30,economics!$AK$2:$AK$167,economics!$AJ$2:$AJ$167,TRUE))*economics!$AM$2:$AM$167))/(SUMPRODUCT((economics!$AG$2:$AG$167=$B45)*(economics!$D$2:$D$167="process")*economics!$AI$2:$AI$167*(_xlfn.NORM.DIST(BW$3,economics!$AK$2:$AK$167,economics!$AJ$2:$AJ$167,TRUE)-_xlfn.NORM.DIST(BW$30,economics!$AK$2:$AK$167,economics!$AJ$2:$AJ$167,TRUE)))),"")</f>
        <v>117.51021022500075</v>
      </c>
      <c r="BX45">
        <f t="array" ref="BX45">IFERROR((SUMPRODUCT((economics!$AG$2:$AG$167=$B45)*(economics!$D$2:$D$167="process")*economics!$AI$2:$AI$167*(_xlfn.NORM.DIST(BX$3,economics!$AK$2:$AK$167,economics!$AJ$2:$AJ$167,TRUE)-_xlfn.NORM.DIST(BX$30,economics!$AK$2:$AK$167,economics!$AJ$2:$AJ$167,TRUE))*economics!$AM$2:$AM$167))/(SUMPRODUCT((economics!$AG$2:$AG$167=$B45)*(economics!$D$2:$D$167="process")*economics!$AI$2:$AI$167*(_xlfn.NORM.DIST(BX$3,economics!$AK$2:$AK$167,economics!$AJ$2:$AJ$167,TRUE)-_xlfn.NORM.DIST(BX$30,economics!$AK$2:$AK$167,economics!$AJ$2:$AJ$167,TRUE)))),"")</f>
        <v>117.92346448310144</v>
      </c>
      <c r="BY45">
        <f t="array" ref="BY45">IFERROR((SUMPRODUCT((economics!$AG$2:$AG$167=$B45)*(economics!$D$2:$D$167="process")*economics!$AI$2:$AI$167*(_xlfn.NORM.DIST(BY$3,economics!$AK$2:$AK$167,economics!$AJ$2:$AJ$167,TRUE)-_xlfn.NORM.DIST(BY$30,economics!$AK$2:$AK$167,economics!$AJ$2:$AJ$167,TRUE))*economics!$AM$2:$AM$167))/(SUMPRODUCT((economics!$AG$2:$AG$167=$B45)*(economics!$D$2:$D$167="process")*economics!$AI$2:$AI$167*(_xlfn.NORM.DIST(BY$3,economics!$AK$2:$AK$167,economics!$AJ$2:$AJ$167,TRUE)-_xlfn.NORM.DIST(BY$30,economics!$AK$2:$AK$167,economics!$AJ$2:$AJ$167,TRUE)))),"")</f>
        <v>118.35863334623545</v>
      </c>
      <c r="BZ45">
        <f t="array" ref="BZ45">IFERROR((SUMPRODUCT((economics!$AG$2:$AG$167=$B45)*(economics!$D$2:$D$167="process")*economics!$AI$2:$AI$167*(_xlfn.NORM.DIST(BZ$3,economics!$AK$2:$AK$167,economics!$AJ$2:$AJ$167,TRUE)-_xlfn.NORM.DIST(BZ$30,economics!$AK$2:$AK$167,economics!$AJ$2:$AJ$167,TRUE))*economics!$AM$2:$AM$167))/(SUMPRODUCT((economics!$AG$2:$AG$167=$B45)*(economics!$D$2:$D$167="process")*economics!$AI$2:$AI$167*(_xlfn.NORM.DIST(BZ$3,economics!$AK$2:$AK$167,economics!$AJ$2:$AJ$167,TRUE)-_xlfn.NORM.DIST(BZ$30,economics!$AK$2:$AK$167,economics!$AJ$2:$AJ$167,TRUE)))),"")</f>
        <v>118.81914519193549</v>
      </c>
      <c r="CA45">
        <f t="array" ref="CA45">IFERROR((SUMPRODUCT((economics!$AG$2:$AG$167=$B45)*(economics!$D$2:$D$167="process")*economics!$AI$2:$AI$167*(_xlfn.NORM.DIST(CA$3,economics!$AK$2:$AK$167,economics!$AJ$2:$AJ$167,TRUE)-_xlfn.NORM.DIST(CA$30,economics!$AK$2:$AK$167,economics!$AJ$2:$AJ$167,TRUE))*economics!$AM$2:$AM$167))/(SUMPRODUCT((economics!$AG$2:$AG$167=$B45)*(economics!$D$2:$D$167="process")*economics!$AI$2:$AI$167*(_xlfn.NORM.DIST(CA$3,economics!$AK$2:$AK$167,economics!$AJ$2:$AJ$167,TRUE)-_xlfn.NORM.DIST(CA$30,economics!$AK$2:$AK$167,economics!$AJ$2:$AJ$167,TRUE)))),"")</f>
        <v>119.30858576447717</v>
      </c>
      <c r="CB45">
        <f t="array" ref="CB45">IFERROR((SUMPRODUCT((economics!$AG$2:$AG$167=$B45)*(economics!$D$2:$D$167="process")*economics!$AI$2:$AI$167*(_xlfn.NORM.DIST(CB$3,economics!$AK$2:$AK$167,economics!$AJ$2:$AJ$167,TRUE)-_xlfn.NORM.DIST(CB$30,economics!$AK$2:$AK$167,economics!$AJ$2:$AJ$167,TRUE))*economics!$AM$2:$AM$167))/(SUMPRODUCT((economics!$AG$2:$AG$167=$B45)*(economics!$D$2:$D$167="process")*economics!$AI$2:$AI$167*(_xlfn.NORM.DIST(CB$3,economics!$AK$2:$AK$167,economics!$AJ$2:$AJ$167,TRUE)-_xlfn.NORM.DIST(CB$30,economics!$AK$2:$AK$167,economics!$AJ$2:$AJ$167,TRUE)))),"")</f>
        <v>119.83070569627615</v>
      </c>
      <c r="CC45">
        <f t="array" ref="CC45">IFERROR((SUMPRODUCT((economics!$AG$2:$AG$167=$B45)*(economics!$D$2:$D$167="process")*economics!$AI$2:$AI$167*(_xlfn.NORM.DIST(CC$3,economics!$AK$2:$AK$167,economics!$AJ$2:$AJ$167,TRUE)-_xlfn.NORM.DIST(CC$30,economics!$AK$2:$AK$167,economics!$AJ$2:$AJ$167,TRUE))*economics!$AM$2:$AM$167))/(SUMPRODUCT((economics!$AG$2:$AG$167=$B45)*(economics!$D$2:$D$167="process")*economics!$AI$2:$AI$167*(_xlfn.NORM.DIST(CC$3,economics!$AK$2:$AK$167,economics!$AJ$2:$AJ$167,TRUE)-_xlfn.NORM.DIST(CC$30,economics!$AK$2:$AK$167,economics!$AJ$2:$AJ$167,TRUE)))),"")</f>
        <v>120.38942820062341</v>
      </c>
      <c r="CD45">
        <f t="array" ref="CD45">IFERROR((SUMPRODUCT((economics!$AG$2:$AG$167=$B45)*(economics!$D$2:$D$167="process")*economics!$AI$2:$AI$167*(_xlfn.NORM.DIST(CD$3,economics!$AK$2:$AK$167,economics!$AJ$2:$AJ$167,TRUE)-_xlfn.NORM.DIST(CD$30,economics!$AK$2:$AK$167,economics!$AJ$2:$AJ$167,TRUE))*economics!$AM$2:$AM$167))/(SUMPRODUCT((economics!$AG$2:$AG$167=$B45)*(economics!$D$2:$D$167="process")*economics!$AI$2:$AI$167*(_xlfn.NORM.DIST(CD$3,economics!$AK$2:$AK$167,economics!$AJ$2:$AJ$167,TRUE)-_xlfn.NORM.DIST(CD$30,economics!$AK$2:$AK$167,economics!$AJ$2:$AJ$167,TRUE)))),"")</f>
        <v>120.98885596396151</v>
      </c>
      <c r="CE45">
        <f t="array" ref="CE45">IFERROR((SUMPRODUCT((economics!$AG$2:$AG$167=$B45)*(economics!$D$2:$D$167="process")*economics!$AI$2:$AI$167*(_xlfn.NORM.DIST(CE$3,economics!$AK$2:$AK$167,economics!$AJ$2:$AJ$167,TRUE)-_xlfn.NORM.DIST(CE$30,economics!$AK$2:$AK$167,economics!$AJ$2:$AJ$167,TRUE))*economics!$AM$2:$AM$167))/(SUMPRODUCT((economics!$AG$2:$AG$167=$B45)*(economics!$D$2:$D$167="process")*economics!$AI$2:$AI$167*(_xlfn.NORM.DIST(CE$3,economics!$AK$2:$AK$167,economics!$AJ$2:$AJ$167,TRUE)-_xlfn.NORM.DIST(CE$30,economics!$AK$2:$AK$167,economics!$AJ$2:$AJ$167,TRUE)))),"")</f>
        <v>121.63327610771721</v>
      </c>
      <c r="CF45">
        <f t="array" ref="CF45">IFERROR((SUMPRODUCT((economics!$AG$2:$AG$167=$B45)*(economics!$D$2:$D$167="process")*economics!$AI$2:$AI$167*(_xlfn.NORM.DIST(CF$3,economics!$AK$2:$AK$167,economics!$AJ$2:$AJ$167,TRUE)-_xlfn.NORM.DIST(CF$30,economics!$AK$2:$AK$167,economics!$AJ$2:$AJ$167,TRUE))*economics!$AM$2:$AM$167))/(SUMPRODUCT((economics!$AG$2:$AG$167=$B45)*(economics!$D$2:$D$167="process")*economics!$AI$2:$AI$167*(_xlfn.NORM.DIST(CF$3,economics!$AK$2:$AK$167,economics!$AJ$2:$AJ$167,TRUE)-_xlfn.NORM.DIST(CF$30,economics!$AK$2:$AK$167,economics!$AJ$2:$AJ$167,TRUE)))),"")</f>
        <v>122.32716191754066</v>
      </c>
      <c r="CG45">
        <f t="array" ref="CG45">IFERROR((SUMPRODUCT((economics!$AG$2:$AG$167=$B45)*(economics!$D$2:$D$167="process")*economics!$AI$2:$AI$167*(_xlfn.NORM.DIST(CG$3,economics!$AK$2:$AK$167,economics!$AJ$2:$AJ$167,TRUE)-_xlfn.NORM.DIST(CG$30,economics!$AK$2:$AK$167,economics!$AJ$2:$AJ$167,TRUE))*economics!$AM$2:$AM$167))/(SUMPRODUCT((economics!$AG$2:$AG$167=$B45)*(economics!$D$2:$D$167="process")*economics!$AI$2:$AI$167*(_xlfn.NORM.DIST(CG$3,economics!$AK$2:$AK$167,economics!$AJ$2:$AJ$167,TRUE)-_xlfn.NORM.DIST(CG$30,economics!$AK$2:$AK$167,economics!$AJ$2:$AJ$167,TRUE)))),"")</f>
        <v>123.07516985202267</v>
      </c>
      <c r="CH45">
        <f t="array" ref="CH45">IFERROR((SUMPRODUCT((economics!$AG$2:$AG$167=$B45)*(economics!$D$2:$D$167="process")*economics!$AI$2:$AI$167*(_xlfn.NORM.DIST(CH$3,economics!$AK$2:$AK$167,economics!$AJ$2:$AJ$167,TRUE)-_xlfn.NORM.DIST(CH$30,economics!$AK$2:$AK$167,economics!$AJ$2:$AJ$167,TRUE))*economics!$AM$2:$AM$167))/(SUMPRODUCT((economics!$AG$2:$AG$167=$B45)*(economics!$D$2:$D$167="process")*economics!$AI$2:$AI$167*(_xlfn.NORM.DIST(CH$3,economics!$AK$2:$AK$167,economics!$AJ$2:$AJ$167,TRUE)-_xlfn.NORM.DIST(CH$30,economics!$AK$2:$AK$167,economics!$AJ$2:$AJ$167,TRUE)))),"")</f>
        <v>198.03594260371975</v>
      </c>
    </row>
    <row r="46" spans="1:86" x14ac:dyDescent="0.35">
      <c r="A46" t="str">
        <f t="shared" si="0"/>
        <v>iron and steel 241</v>
      </c>
      <c r="B46">
        <f t="shared" si="0"/>
        <v>241</v>
      </c>
      <c r="E46">
        <f t="array" ref="E46">IFERROR((SUMPRODUCT((economics!$AG$2:$AG$167=$B46)*(economics!$D$2:$D$167="process")*economics!$AI$2:$AI$167*(_xlfn.NORM.DIST(E$3,economics!$AK$2:$AK$167,economics!$AJ$2:$AJ$167,TRUE)-_xlfn.NORM.DIST(E$30,economics!$AK$2:$AK$167,economics!$AJ$2:$AJ$167,TRUE))*economics!$AM$2:$AM$167))/(SUMPRODUCT((economics!$AG$2:$AG$167=$B46)*(economics!$D$2:$D$167="process")*economics!$AI$2:$AI$167*(_xlfn.NORM.DIST(E$3,economics!$AK$2:$AK$167,economics!$AJ$2:$AJ$167,TRUE)-_xlfn.NORM.DIST(E$30,economics!$AK$2:$AK$167,economics!$AJ$2:$AJ$167,TRUE)))),"")</f>
        <v>4.9349129442460002</v>
      </c>
      <c r="F46">
        <f t="array" ref="F46">IFERROR((SUMPRODUCT((economics!$AG$2:$AG$167=$B46)*(economics!$D$2:$D$167="process")*economics!$AI$2:$AI$167*(_xlfn.NORM.DIST(F$3,economics!$AK$2:$AK$167,economics!$AJ$2:$AJ$167,TRUE)-_xlfn.NORM.DIST(F$30,economics!$AK$2:$AK$167,economics!$AJ$2:$AJ$167,TRUE))*economics!$AM$2:$AM$167))/(SUMPRODUCT((economics!$AG$2:$AG$167=$B46)*(economics!$D$2:$D$167="process")*economics!$AI$2:$AI$167*(_xlfn.NORM.DIST(F$3,economics!$AK$2:$AK$167,economics!$AJ$2:$AJ$167,TRUE)-_xlfn.NORM.DIST(F$30,economics!$AK$2:$AK$167,economics!$AJ$2:$AJ$167,TRUE)))),"")</f>
        <v>2.704997017309636</v>
      </c>
      <c r="G46">
        <f t="array" ref="G46">IFERROR((SUMPRODUCT((economics!$AG$2:$AG$167=$B46)*(economics!$D$2:$D$167="process")*economics!$AI$2:$AI$167*(_xlfn.NORM.DIST(G$3,economics!$AK$2:$AK$167,economics!$AJ$2:$AJ$167,TRUE)-_xlfn.NORM.DIST(G$30,economics!$AK$2:$AK$167,economics!$AJ$2:$AJ$167,TRUE))*economics!$AM$2:$AM$167))/(SUMPRODUCT((economics!$AG$2:$AG$167=$B46)*(economics!$D$2:$D$167="process")*economics!$AI$2:$AI$167*(_xlfn.NORM.DIST(G$3,economics!$AK$2:$AK$167,economics!$AJ$2:$AJ$167,TRUE)-_xlfn.NORM.DIST(G$30,economics!$AK$2:$AK$167,economics!$AJ$2:$AJ$167,TRUE)))),"")</f>
        <v>1.9811948419530994</v>
      </c>
      <c r="H46">
        <f t="array" ref="H46">IFERROR((SUMPRODUCT((economics!$AG$2:$AG$167=$B46)*(economics!$D$2:$D$167="process")*economics!$AI$2:$AI$167*(_xlfn.NORM.DIST(H$3,economics!$AK$2:$AK$167,economics!$AJ$2:$AJ$167,TRUE)-_xlfn.NORM.DIST(H$30,economics!$AK$2:$AK$167,economics!$AJ$2:$AJ$167,TRUE))*economics!$AM$2:$AM$167))/(SUMPRODUCT((economics!$AG$2:$AG$167=$B46)*(economics!$D$2:$D$167="process")*economics!$AI$2:$AI$167*(_xlfn.NORM.DIST(H$3,economics!$AK$2:$AK$167,economics!$AJ$2:$AJ$167,TRUE)-_xlfn.NORM.DIST(H$30,economics!$AK$2:$AK$167,economics!$AJ$2:$AJ$167,TRUE)))),"")</f>
        <v>1.9690930091685144</v>
      </c>
      <c r="I46">
        <f t="array" ref="I46">IFERROR((SUMPRODUCT((economics!$AG$2:$AG$167=$B46)*(economics!$D$2:$D$167="process")*economics!$AI$2:$AI$167*(_xlfn.NORM.DIST(I$3,economics!$AK$2:$AK$167,economics!$AJ$2:$AJ$167,TRUE)-_xlfn.NORM.DIST(I$30,economics!$AK$2:$AK$167,economics!$AJ$2:$AJ$167,TRUE))*economics!$AM$2:$AM$167))/(SUMPRODUCT((economics!$AG$2:$AG$167=$B46)*(economics!$D$2:$D$167="process")*economics!$AI$2:$AI$167*(_xlfn.NORM.DIST(I$3,economics!$AK$2:$AK$167,economics!$AJ$2:$AJ$167,TRUE)-_xlfn.NORM.DIST(I$30,economics!$AK$2:$AK$167,economics!$AJ$2:$AJ$167,TRUE)))),"")</f>
        <v>2.2593401116610252</v>
      </c>
      <c r="J46">
        <f t="array" ref="J46">IFERROR((SUMPRODUCT((economics!$AG$2:$AG$167=$B46)*(economics!$D$2:$D$167="process")*economics!$AI$2:$AI$167*(_xlfn.NORM.DIST(J$3,economics!$AK$2:$AK$167,economics!$AJ$2:$AJ$167,TRUE)-_xlfn.NORM.DIST(J$30,economics!$AK$2:$AK$167,economics!$AJ$2:$AJ$167,TRUE))*economics!$AM$2:$AM$167))/(SUMPRODUCT((economics!$AG$2:$AG$167=$B46)*(economics!$D$2:$D$167="process")*economics!$AI$2:$AI$167*(_xlfn.NORM.DIST(J$3,economics!$AK$2:$AK$167,economics!$AJ$2:$AJ$167,TRUE)-_xlfn.NORM.DIST(J$30,economics!$AK$2:$AK$167,economics!$AJ$2:$AJ$167,TRUE)))),"")</f>
        <v>16.572422561706112</v>
      </c>
      <c r="K46">
        <f t="array" ref="K46">IFERROR((SUMPRODUCT((economics!$AG$2:$AG$167=$B46)*(economics!$D$2:$D$167="process")*economics!$AI$2:$AI$167*(_xlfn.NORM.DIST(K$3,economics!$AK$2:$AK$167,economics!$AJ$2:$AJ$167,TRUE)-_xlfn.NORM.DIST(K$30,economics!$AK$2:$AK$167,economics!$AJ$2:$AJ$167,TRUE))*economics!$AM$2:$AM$167))/(SUMPRODUCT((economics!$AG$2:$AG$167=$B46)*(economics!$D$2:$D$167="process")*economics!$AI$2:$AI$167*(_xlfn.NORM.DIST(K$3,economics!$AK$2:$AK$167,economics!$AJ$2:$AJ$167,TRUE)-_xlfn.NORM.DIST(K$30,economics!$AK$2:$AK$167,economics!$AJ$2:$AJ$167,TRUE)))),"")</f>
        <v>48.689959693181457</v>
      </c>
      <c r="L46">
        <f t="array" ref="L46">IFERROR((SUMPRODUCT((economics!$AG$2:$AG$167=$B46)*(economics!$D$2:$D$167="process")*economics!$AI$2:$AI$167*(_xlfn.NORM.DIST(L$3,economics!$AK$2:$AK$167,economics!$AJ$2:$AJ$167,TRUE)-_xlfn.NORM.DIST(L$30,economics!$AK$2:$AK$167,economics!$AJ$2:$AJ$167,TRUE))*economics!$AM$2:$AM$167))/(SUMPRODUCT((economics!$AG$2:$AG$167=$B46)*(economics!$D$2:$D$167="process")*economics!$AI$2:$AI$167*(_xlfn.NORM.DIST(L$3,economics!$AK$2:$AK$167,economics!$AJ$2:$AJ$167,TRUE)-_xlfn.NORM.DIST(L$30,economics!$AK$2:$AK$167,economics!$AJ$2:$AJ$167,TRUE)))),"")</f>
        <v>48.821337745572052</v>
      </c>
      <c r="M46">
        <f t="array" ref="M46">IFERROR((SUMPRODUCT((economics!$AG$2:$AG$167=$B46)*(economics!$D$2:$D$167="process")*economics!$AI$2:$AI$167*(_xlfn.NORM.DIST(M$3,economics!$AK$2:$AK$167,economics!$AJ$2:$AJ$167,TRUE)-_xlfn.NORM.DIST(M$30,economics!$AK$2:$AK$167,economics!$AJ$2:$AJ$167,TRUE))*economics!$AM$2:$AM$167))/(SUMPRODUCT((economics!$AG$2:$AG$167=$B46)*(economics!$D$2:$D$167="process")*economics!$AI$2:$AI$167*(_xlfn.NORM.DIST(M$3,economics!$AK$2:$AK$167,economics!$AJ$2:$AJ$167,TRUE)-_xlfn.NORM.DIST(M$30,economics!$AK$2:$AK$167,economics!$AJ$2:$AJ$167,TRUE)))),"")</f>
        <v>48.708515782306812</v>
      </c>
      <c r="N46">
        <f t="array" ref="N46">IFERROR((SUMPRODUCT((economics!$AG$2:$AG$167=$B46)*(economics!$D$2:$D$167="process")*economics!$AI$2:$AI$167*(_xlfn.NORM.DIST(N$3,economics!$AK$2:$AK$167,economics!$AJ$2:$AJ$167,TRUE)-_xlfn.NORM.DIST(N$30,economics!$AK$2:$AK$167,economics!$AJ$2:$AJ$167,TRUE))*economics!$AM$2:$AM$167))/(SUMPRODUCT((economics!$AG$2:$AG$167=$B46)*(economics!$D$2:$D$167="process")*economics!$AI$2:$AI$167*(_xlfn.NORM.DIST(N$3,economics!$AK$2:$AK$167,economics!$AJ$2:$AJ$167,TRUE)-_xlfn.NORM.DIST(N$30,economics!$AK$2:$AK$167,economics!$AJ$2:$AJ$167,TRUE)))),"")</f>
        <v>48.601218092891592</v>
      </c>
      <c r="O46">
        <f t="array" ref="O46">IFERROR((SUMPRODUCT((economics!$AG$2:$AG$167=$B46)*(economics!$D$2:$D$167="process")*economics!$AI$2:$AI$167*(_xlfn.NORM.DIST(O$3,economics!$AK$2:$AK$167,economics!$AJ$2:$AJ$167,TRUE)-_xlfn.NORM.DIST(O$30,economics!$AK$2:$AK$167,economics!$AJ$2:$AJ$167,TRUE))*economics!$AM$2:$AM$167))/(SUMPRODUCT((economics!$AG$2:$AG$167=$B46)*(economics!$D$2:$D$167="process")*economics!$AI$2:$AI$167*(_xlfn.NORM.DIST(O$3,economics!$AK$2:$AK$167,economics!$AJ$2:$AJ$167,TRUE)-_xlfn.NORM.DIST(O$30,economics!$AK$2:$AK$167,economics!$AJ$2:$AJ$167,TRUE)))),"")</f>
        <v>48.507868172861976</v>
      </c>
      <c r="P46">
        <f t="array" ref="P46">IFERROR((SUMPRODUCT((economics!$AG$2:$AG$167=$B46)*(economics!$D$2:$D$167="process")*economics!$AI$2:$AI$167*(_xlfn.NORM.DIST(P$3,economics!$AK$2:$AK$167,economics!$AJ$2:$AJ$167,TRUE)-_xlfn.NORM.DIST(P$30,economics!$AK$2:$AK$167,economics!$AJ$2:$AJ$167,TRUE))*economics!$AM$2:$AM$167))/(SUMPRODUCT((economics!$AG$2:$AG$167=$B46)*(economics!$D$2:$D$167="process")*economics!$AI$2:$AI$167*(_xlfn.NORM.DIST(P$3,economics!$AK$2:$AK$167,economics!$AJ$2:$AJ$167,TRUE)-_xlfn.NORM.DIST(P$30,economics!$AK$2:$AK$167,economics!$AJ$2:$AJ$167,TRUE)))),"")</f>
        <v>48.429086067766974</v>
      </c>
      <c r="Q46">
        <f t="array" ref="Q46">IFERROR((SUMPRODUCT((economics!$AG$2:$AG$167=$B46)*(economics!$D$2:$D$167="process")*economics!$AI$2:$AI$167*(_xlfn.NORM.DIST(Q$3,economics!$AK$2:$AK$167,economics!$AJ$2:$AJ$167,TRUE)-_xlfn.NORM.DIST(Q$30,economics!$AK$2:$AK$167,economics!$AJ$2:$AJ$167,TRUE))*economics!$AM$2:$AM$167))/(SUMPRODUCT((economics!$AG$2:$AG$167=$B46)*(economics!$D$2:$D$167="process")*economics!$AI$2:$AI$167*(_xlfn.NORM.DIST(Q$3,economics!$AK$2:$AK$167,economics!$AJ$2:$AJ$167,TRUE)-_xlfn.NORM.DIST(Q$30,economics!$AK$2:$AK$167,economics!$AJ$2:$AJ$167,TRUE)))),"")</f>
        <v>48.364714171654782</v>
      </c>
      <c r="R46">
        <f t="array" ref="R46">IFERROR((SUMPRODUCT((economics!$AG$2:$AG$167=$B46)*(economics!$D$2:$D$167="process")*economics!$AI$2:$AI$167*(_xlfn.NORM.DIST(R$3,economics!$AK$2:$AK$167,economics!$AJ$2:$AJ$167,TRUE)-_xlfn.NORM.DIST(R$30,economics!$AK$2:$AK$167,economics!$AJ$2:$AJ$167,TRUE))*economics!$AM$2:$AM$167))/(SUMPRODUCT((economics!$AG$2:$AG$167=$B46)*(economics!$D$2:$D$167="process")*economics!$AI$2:$AI$167*(_xlfn.NORM.DIST(R$3,economics!$AK$2:$AK$167,economics!$AJ$2:$AJ$167,TRUE)-_xlfn.NORM.DIST(R$30,economics!$AK$2:$AK$167,economics!$AJ$2:$AJ$167,TRUE)))),"")</f>
        <v>48.314527302290692</v>
      </c>
      <c r="S46">
        <f t="array" ref="S46">IFERROR((SUMPRODUCT((economics!$AG$2:$AG$167=$B46)*(economics!$D$2:$D$167="process")*economics!$AI$2:$AI$167*(_xlfn.NORM.DIST(S$3,economics!$AK$2:$AK$167,economics!$AJ$2:$AJ$167,TRUE)-_xlfn.NORM.DIST(S$30,economics!$AK$2:$AK$167,economics!$AJ$2:$AJ$167,TRUE))*economics!$AM$2:$AM$167))/(SUMPRODUCT((economics!$AG$2:$AG$167=$B46)*(economics!$D$2:$D$167="process")*economics!$AI$2:$AI$167*(_xlfn.NORM.DIST(S$3,economics!$AK$2:$AK$167,economics!$AJ$2:$AJ$167,TRUE)-_xlfn.NORM.DIST(S$30,economics!$AK$2:$AK$167,economics!$AJ$2:$AJ$167,TRUE)))),"")</f>
        <v>48.278317727177054</v>
      </c>
      <c r="T46">
        <f t="array" ref="T46">IFERROR((SUMPRODUCT((economics!$AG$2:$AG$167=$B46)*(economics!$D$2:$D$167="process")*economics!$AI$2:$AI$167*(_xlfn.NORM.DIST(T$3,economics!$AK$2:$AK$167,economics!$AJ$2:$AJ$167,TRUE)-_xlfn.NORM.DIST(T$30,economics!$AK$2:$AK$167,economics!$AJ$2:$AJ$167,TRUE))*economics!$AM$2:$AM$167))/(SUMPRODUCT((economics!$AG$2:$AG$167=$B46)*(economics!$D$2:$D$167="process")*economics!$AI$2:$AI$167*(_xlfn.NORM.DIST(T$3,economics!$AK$2:$AK$167,economics!$AJ$2:$AJ$167,TRUE)-_xlfn.NORM.DIST(T$30,economics!$AK$2:$AK$167,economics!$AJ$2:$AJ$167,TRUE)))),"")</f>
        <v>48.25591993623361</v>
      </c>
      <c r="U46">
        <f t="array" ref="U46">IFERROR((SUMPRODUCT((economics!$AG$2:$AG$167=$B46)*(economics!$D$2:$D$167="process")*economics!$AI$2:$AI$167*(_xlfn.NORM.DIST(U$3,economics!$AK$2:$AK$167,economics!$AJ$2:$AJ$167,TRUE)-_xlfn.NORM.DIST(U$30,economics!$AK$2:$AK$167,economics!$AJ$2:$AJ$167,TRUE))*economics!$AM$2:$AM$167))/(SUMPRODUCT((economics!$AG$2:$AG$167=$B46)*(economics!$D$2:$D$167="process")*economics!$AI$2:$AI$167*(_xlfn.NORM.DIST(U$3,economics!$AK$2:$AK$167,economics!$AJ$2:$AJ$167,TRUE)-_xlfn.NORM.DIST(U$30,economics!$AK$2:$AK$167,economics!$AJ$2:$AJ$167,TRUE)))),"")</f>
        <v>48.247225122212576</v>
      </c>
      <c r="V46">
        <f t="array" ref="V46">IFERROR((SUMPRODUCT((economics!$AG$2:$AG$167=$B46)*(economics!$D$2:$D$167="process")*economics!$AI$2:$AI$167*(_xlfn.NORM.DIST(V$3,economics!$AK$2:$AK$167,economics!$AJ$2:$AJ$167,TRUE)-_xlfn.NORM.DIST(V$30,economics!$AK$2:$AK$167,economics!$AJ$2:$AJ$167,TRUE))*economics!$AM$2:$AM$167))/(SUMPRODUCT((economics!$AG$2:$AG$167=$B46)*(economics!$D$2:$D$167="process")*economics!$AI$2:$AI$167*(_xlfn.NORM.DIST(V$3,economics!$AK$2:$AK$167,economics!$AJ$2:$AJ$167,TRUE)-_xlfn.NORM.DIST(V$30,economics!$AK$2:$AK$167,economics!$AJ$2:$AJ$167,TRUE)))),"")</f>
        <v>48.252189726670622</v>
      </c>
      <c r="W46">
        <f t="array" ref="W46">IFERROR((SUMPRODUCT((economics!$AG$2:$AG$167=$B46)*(economics!$D$2:$D$167="process")*economics!$AI$2:$AI$167*(_xlfn.NORM.DIST(W$3,economics!$AK$2:$AK$167,economics!$AJ$2:$AJ$167,TRUE)-_xlfn.NORM.DIST(W$30,economics!$AK$2:$AK$167,economics!$AJ$2:$AJ$167,TRUE))*economics!$AM$2:$AM$167))/(SUMPRODUCT((economics!$AG$2:$AG$167=$B46)*(economics!$D$2:$D$167="process")*economics!$AI$2:$AI$167*(_xlfn.NORM.DIST(W$3,economics!$AK$2:$AK$167,economics!$AJ$2:$AJ$167,TRUE)-_xlfn.NORM.DIST(W$30,economics!$AK$2:$AK$167,economics!$AJ$2:$AJ$167,TRUE)))),"")</f>
        <v>48.270838697610316</v>
      </c>
      <c r="X46">
        <f t="array" ref="X46">IFERROR((SUMPRODUCT((economics!$AG$2:$AG$167=$B46)*(economics!$D$2:$D$167="process")*economics!$AI$2:$AI$167*(_xlfn.NORM.DIST(X$3,economics!$AK$2:$AK$167,economics!$AJ$2:$AJ$167,TRUE)-_xlfn.NORM.DIST(X$30,economics!$AK$2:$AK$167,economics!$AJ$2:$AJ$167,TRUE))*economics!$AM$2:$AM$167))/(SUMPRODUCT((economics!$AG$2:$AG$167=$B46)*(economics!$D$2:$D$167="process")*economics!$AI$2:$AI$167*(_xlfn.NORM.DIST(X$3,economics!$AK$2:$AK$167,economics!$AJ$2:$AJ$167,TRUE)-_xlfn.NORM.DIST(X$30,economics!$AK$2:$AK$167,economics!$AJ$2:$AJ$167,TRUE)))),"")</f>
        <v>48.303263633500016</v>
      </c>
      <c r="Y46">
        <f t="array" ref="Y46">IFERROR((SUMPRODUCT((economics!$AG$2:$AG$167=$B46)*(economics!$D$2:$D$167="process")*economics!$AI$2:$AI$167*(_xlfn.NORM.DIST(Y$3,economics!$AK$2:$AK$167,economics!$AJ$2:$AJ$167,TRUE)-_xlfn.NORM.DIST(Y$30,economics!$AK$2:$AK$167,economics!$AJ$2:$AJ$167,TRUE))*economics!$AM$2:$AM$167))/(SUMPRODUCT((economics!$AG$2:$AG$167=$B46)*(economics!$D$2:$D$167="process")*economics!$AI$2:$AI$167*(_xlfn.NORM.DIST(Y$3,economics!$AK$2:$AK$167,economics!$AJ$2:$AJ$167,TRUE)-_xlfn.NORM.DIST(Y$30,economics!$AK$2:$AK$167,economics!$AJ$2:$AJ$167,TRUE)))),"")</f>
        <v>48.349615723044792</v>
      </c>
      <c r="Z46">
        <f t="array" ref="Z46">IFERROR((SUMPRODUCT((economics!$AG$2:$AG$167=$B46)*(economics!$D$2:$D$167="process")*economics!$AI$2:$AI$167*(_xlfn.NORM.DIST(Z$3,economics!$AK$2:$AK$167,economics!$AJ$2:$AJ$167,TRUE)-_xlfn.NORM.DIST(Z$30,economics!$AK$2:$AK$167,economics!$AJ$2:$AJ$167,TRUE))*economics!$AM$2:$AM$167))/(SUMPRODUCT((economics!$AG$2:$AG$167=$B46)*(economics!$D$2:$D$167="process")*economics!$AI$2:$AI$167*(_xlfn.NORM.DIST(Z$3,economics!$AK$2:$AK$167,economics!$AJ$2:$AJ$167,TRUE)-_xlfn.NORM.DIST(Z$30,economics!$AK$2:$AK$167,economics!$AJ$2:$AJ$167,TRUE)))),"")</f>
        <v>48.410093149986942</v>
      </c>
      <c r="AA46">
        <f t="array" ref="AA46">IFERROR((SUMPRODUCT((economics!$AG$2:$AG$167=$B46)*(economics!$D$2:$D$167="process")*economics!$AI$2:$AI$167*(_xlfn.NORM.DIST(AA$3,economics!$AK$2:$AK$167,economics!$AJ$2:$AJ$167,TRUE)-_xlfn.NORM.DIST(AA$30,economics!$AK$2:$AK$167,economics!$AJ$2:$AJ$167,TRUE))*economics!$AM$2:$AM$167))/(SUMPRODUCT((economics!$AG$2:$AG$167=$B46)*(economics!$D$2:$D$167="process")*economics!$AI$2:$AI$167*(_xlfn.NORM.DIST(AA$3,economics!$AK$2:$AK$167,economics!$AJ$2:$AJ$167,TRUE)-_xlfn.NORM.DIST(AA$30,economics!$AK$2:$AK$167,economics!$AJ$2:$AJ$167,TRUE)))),"")</f>
        <v>48.484922435939865</v>
      </c>
      <c r="AB46">
        <f t="array" ref="AB46">IFERROR((SUMPRODUCT((economics!$AG$2:$AG$167=$B46)*(economics!$D$2:$D$167="process")*economics!$AI$2:$AI$167*(_xlfn.NORM.DIST(AB$3,economics!$AK$2:$AK$167,economics!$AJ$2:$AJ$167,TRUE)-_xlfn.NORM.DIST(AB$30,economics!$AK$2:$AK$167,economics!$AJ$2:$AJ$167,TRUE))*economics!$AM$2:$AM$167))/(SUMPRODUCT((economics!$AG$2:$AG$167=$B46)*(economics!$D$2:$D$167="process")*economics!$AI$2:$AI$167*(_xlfn.NORM.DIST(AB$3,economics!$AK$2:$AK$167,economics!$AJ$2:$AJ$167,TRUE)-_xlfn.NORM.DIST(AB$30,economics!$AK$2:$AK$167,economics!$AJ$2:$AJ$167,TRUE)))),"")</f>
        <v>48.574333080544648</v>
      </c>
      <c r="AC46">
        <f t="array" ref="AC46">IFERROR((SUMPRODUCT((economics!$AG$2:$AG$167=$B46)*(economics!$D$2:$D$167="process")*economics!$AI$2:$AI$167*(_xlfn.NORM.DIST(AC$3,economics!$AK$2:$AK$167,economics!$AJ$2:$AJ$167,TRUE)-_xlfn.NORM.DIST(AC$30,economics!$AK$2:$AK$167,economics!$AJ$2:$AJ$167,TRUE))*economics!$AM$2:$AM$167))/(SUMPRODUCT((economics!$AG$2:$AG$167=$B46)*(economics!$D$2:$D$167="process")*economics!$AI$2:$AI$167*(_xlfn.NORM.DIST(AC$3,economics!$AK$2:$AK$167,economics!$AJ$2:$AJ$167,TRUE)-_xlfn.NORM.DIST(AC$30,economics!$AK$2:$AK$167,economics!$AJ$2:$AJ$167,TRUE)))),"")</f>
        <v>48.678524877006943</v>
      </c>
      <c r="AD46">
        <f t="array" ref="AD46">IFERROR((SUMPRODUCT((economics!$AG$2:$AG$167=$B46)*(economics!$D$2:$D$167="process")*economics!$AI$2:$AI$167*(_xlfn.NORM.DIST(AD$3,economics!$AK$2:$AK$167,economics!$AJ$2:$AJ$167,TRUE)-_xlfn.NORM.DIST(AD$30,economics!$AK$2:$AK$167,economics!$AJ$2:$AJ$167,TRUE))*economics!$AM$2:$AM$167))/(SUMPRODUCT((economics!$AG$2:$AG$167=$B46)*(economics!$D$2:$D$167="process")*economics!$AI$2:$AI$167*(_xlfn.NORM.DIST(AD$3,economics!$AK$2:$AK$167,economics!$AJ$2:$AJ$167,TRUE)-_xlfn.NORM.DIST(AD$30,economics!$AK$2:$AK$167,economics!$AJ$2:$AJ$167,TRUE)))),"")</f>
        <v>48.797627494035723</v>
      </c>
      <c r="AE46">
        <f t="array" ref="AE46">IFERROR((SUMPRODUCT((economics!$AG$2:$AG$167=$B46)*(economics!$D$2:$D$167="process")*economics!$AI$2:$AI$167*(_xlfn.NORM.DIST(AE$3,economics!$AK$2:$AK$167,economics!$AJ$2:$AJ$167,TRUE)-_xlfn.NORM.DIST(AE$30,economics!$AK$2:$AK$167,economics!$AJ$2:$AJ$167,TRUE))*economics!$AM$2:$AM$167))/(SUMPRODUCT((economics!$AG$2:$AG$167=$B46)*(economics!$D$2:$D$167="process")*economics!$AI$2:$AI$167*(_xlfn.NORM.DIST(AE$3,economics!$AK$2:$AK$167,economics!$AJ$2:$AJ$167,TRUE)-_xlfn.NORM.DIST(AE$30,economics!$AK$2:$AK$167,economics!$AJ$2:$AJ$167,TRUE)))),"")</f>
        <v>48.931652391855323</v>
      </c>
      <c r="AF46">
        <f t="array" ref="AF46">IFERROR((SUMPRODUCT((economics!$AG$2:$AG$167=$B46)*(economics!$D$2:$D$167="process")*economics!$AI$2:$AI$167*(_xlfn.NORM.DIST(AF$3,economics!$AK$2:$AK$167,economics!$AJ$2:$AJ$167,TRUE)-_xlfn.NORM.DIST(AF$30,economics!$AK$2:$AK$167,economics!$AJ$2:$AJ$167,TRUE))*economics!$AM$2:$AM$167))/(SUMPRODUCT((economics!$AG$2:$AG$167=$B46)*(economics!$D$2:$D$167="process")*economics!$AI$2:$AI$167*(_xlfn.NORM.DIST(AF$3,economics!$AK$2:$AK$167,economics!$AJ$2:$AJ$167,TRUE)-_xlfn.NORM.DIST(AF$30,economics!$AK$2:$AK$167,economics!$AJ$2:$AJ$167,TRUE)))),"")</f>
        <v>49.08043794589608</v>
      </c>
      <c r="AG46">
        <f t="array" ref="AG46">IFERROR((SUMPRODUCT((economics!$AG$2:$AG$167=$B46)*(economics!$D$2:$D$167="process")*economics!$AI$2:$AI$167*(_xlfn.NORM.DIST(AG$3,economics!$AK$2:$AK$167,economics!$AJ$2:$AJ$167,TRUE)-_xlfn.NORM.DIST(AG$30,economics!$AK$2:$AK$167,economics!$AJ$2:$AJ$167,TRUE))*economics!$AM$2:$AM$167))/(SUMPRODUCT((economics!$AG$2:$AG$167=$B46)*(economics!$D$2:$D$167="process")*economics!$AI$2:$AI$167*(_xlfn.NORM.DIST(AG$3,economics!$AK$2:$AK$167,economics!$AJ$2:$AJ$167,TRUE)-_xlfn.NORM.DIST(AG$30,economics!$AK$2:$AK$167,economics!$AJ$2:$AJ$167,TRUE)))),"")</f>
        <v>49.243589826506863</v>
      </c>
      <c r="AH46">
        <f t="array" ref="AH46">IFERROR((SUMPRODUCT((economics!$AG$2:$AG$167=$B46)*(economics!$D$2:$D$167="process")*economics!$AI$2:$AI$167*(_xlfn.NORM.DIST(AH$3,economics!$AK$2:$AK$167,economics!$AJ$2:$AJ$167,TRUE)-_xlfn.NORM.DIST(AH$30,economics!$AK$2:$AK$167,economics!$AJ$2:$AJ$167,TRUE))*economics!$AM$2:$AM$167))/(SUMPRODUCT((economics!$AG$2:$AG$167=$B46)*(economics!$D$2:$D$167="process")*economics!$AI$2:$AI$167*(_xlfn.NORM.DIST(AH$3,economics!$AK$2:$AK$167,economics!$AJ$2:$AJ$167,TRUE)-_xlfn.NORM.DIST(AH$30,economics!$AK$2:$AK$167,economics!$AJ$2:$AJ$167,TRUE)))),"")</f>
        <v>49.420420206329887</v>
      </c>
      <c r="AI46">
        <f t="array" ref="AI46">IFERROR((SUMPRODUCT((economics!$AG$2:$AG$167=$B46)*(economics!$D$2:$D$167="process")*economics!$AI$2:$AI$167*(_xlfn.NORM.DIST(AI$3,economics!$AK$2:$AK$167,economics!$AJ$2:$AJ$167,TRUE)-_xlfn.NORM.DIST(AI$30,economics!$AK$2:$AK$167,economics!$AJ$2:$AJ$167,TRUE))*economics!$AM$2:$AM$167))/(SUMPRODUCT((economics!$AG$2:$AG$167=$B46)*(economics!$D$2:$D$167="process")*economics!$AI$2:$AI$167*(_xlfn.NORM.DIST(AI$3,economics!$AK$2:$AK$167,economics!$AJ$2:$AJ$167,TRUE)-_xlfn.NORM.DIST(AI$30,economics!$AK$2:$AK$167,economics!$AJ$2:$AJ$167,TRUE)))),"")</f>
        <v>49.609891116947949</v>
      </c>
      <c r="AJ46">
        <f t="array" ref="AJ46">IFERROR((SUMPRODUCT((economics!$AG$2:$AG$167=$B46)*(economics!$D$2:$D$167="process")*economics!$AI$2:$AI$167*(_xlfn.NORM.DIST(AJ$3,economics!$AK$2:$AK$167,economics!$AJ$2:$AJ$167,TRUE)-_xlfn.NORM.DIST(AJ$30,economics!$AK$2:$AK$167,economics!$AJ$2:$AJ$167,TRUE))*economics!$AM$2:$AM$167))/(SUMPRODUCT((economics!$AG$2:$AG$167=$B46)*(economics!$D$2:$D$167="process")*economics!$AI$2:$AI$167*(_xlfn.NORM.DIST(AJ$3,economics!$AK$2:$AK$167,economics!$AJ$2:$AJ$167,TRUE)-_xlfn.NORM.DIST(AJ$30,economics!$AK$2:$AK$167,economics!$AJ$2:$AJ$167,TRUE)))),"")</f>
        <v>49.810568990581572</v>
      </c>
      <c r="AK46">
        <f t="array" ref="AK46">IFERROR((SUMPRODUCT((economics!$AG$2:$AG$167=$B46)*(economics!$D$2:$D$167="process")*economics!$AI$2:$AI$167*(_xlfn.NORM.DIST(AK$3,economics!$AK$2:$AK$167,economics!$AJ$2:$AJ$167,TRUE)-_xlfn.NORM.DIST(AK$30,economics!$AK$2:$AK$167,economics!$AJ$2:$AJ$167,TRUE))*economics!$AM$2:$AM$167))/(SUMPRODUCT((economics!$AG$2:$AG$167=$B46)*(economics!$D$2:$D$167="process")*economics!$AI$2:$AI$167*(_xlfn.NORM.DIST(AK$3,economics!$AK$2:$AK$167,economics!$AJ$2:$AJ$167,TRUE)-_xlfn.NORM.DIST(AK$30,economics!$AK$2:$AK$167,economics!$AJ$2:$AJ$167,TRUE)))),"")</f>
        <v>50.020598682661578</v>
      </c>
      <c r="AL46">
        <f t="array" ref="AL46">IFERROR((SUMPRODUCT((economics!$AG$2:$AG$167=$B46)*(economics!$D$2:$D$167="process")*economics!$AI$2:$AI$167*(_xlfn.NORM.DIST(AL$3,economics!$AK$2:$AK$167,economics!$AJ$2:$AJ$167,TRUE)-_xlfn.NORM.DIST(AL$30,economics!$AK$2:$AK$167,economics!$AJ$2:$AJ$167,TRUE))*economics!$AM$2:$AM$167))/(SUMPRODUCT((economics!$AG$2:$AG$167=$B46)*(economics!$D$2:$D$167="process")*economics!$AI$2:$AI$167*(_xlfn.NORM.DIST(AL$3,economics!$AK$2:$AK$167,economics!$AJ$2:$AJ$167,TRUE)-_xlfn.NORM.DIST(AL$30,economics!$AK$2:$AK$167,economics!$AJ$2:$AJ$167,TRUE)))),"")</f>
        <v>50.237705539401531</v>
      </c>
      <c r="AM46">
        <f t="array" ref="AM46">IFERROR((SUMPRODUCT((economics!$AG$2:$AG$167=$B46)*(economics!$D$2:$D$167="process")*economics!$AI$2:$AI$167*(_xlfn.NORM.DIST(AM$3,economics!$AK$2:$AK$167,economics!$AJ$2:$AJ$167,TRUE)-_xlfn.NORM.DIST(AM$30,economics!$AK$2:$AK$167,economics!$AJ$2:$AJ$167,TRUE))*economics!$AM$2:$AM$167))/(SUMPRODUCT((economics!$AG$2:$AG$167=$B46)*(economics!$D$2:$D$167="process")*economics!$AI$2:$AI$167*(_xlfn.NORM.DIST(AM$3,economics!$AK$2:$AK$167,economics!$AJ$2:$AJ$167,TRUE)-_xlfn.NORM.DIST(AM$30,economics!$AK$2:$AK$167,economics!$AJ$2:$AJ$167,TRUE)))),"")</f>
        <v>50.45923280721842</v>
      </c>
      <c r="AN46">
        <f t="array" ref="AN46">IFERROR((SUMPRODUCT((economics!$AG$2:$AG$167=$B46)*(economics!$D$2:$D$167="process")*economics!$AI$2:$AI$167*(_xlfn.NORM.DIST(AN$3,economics!$AK$2:$AK$167,economics!$AJ$2:$AJ$167,TRUE)-_xlfn.NORM.DIST(AN$30,economics!$AK$2:$AK$167,economics!$AJ$2:$AJ$167,TRUE))*economics!$AM$2:$AM$167))/(SUMPRODUCT((economics!$AG$2:$AG$167=$B46)*(economics!$D$2:$D$167="process")*economics!$AI$2:$AI$167*(_xlfn.NORM.DIST(AN$3,economics!$AK$2:$AK$167,economics!$AJ$2:$AJ$167,TRUE)-_xlfn.NORM.DIST(AN$30,economics!$AK$2:$AK$167,economics!$AJ$2:$AJ$167,TRUE)))),"")</f>
        <v>50.682218519804778</v>
      </c>
      <c r="AO46">
        <f t="array" ref="AO46">IFERROR((SUMPRODUCT((economics!$AG$2:$AG$167=$B46)*(economics!$D$2:$D$167="process")*economics!$AI$2:$AI$167*(_xlfn.NORM.DIST(AO$3,economics!$AK$2:$AK$167,economics!$AJ$2:$AJ$167,TRUE)-_xlfn.NORM.DIST(AO$30,economics!$AK$2:$AK$167,economics!$AJ$2:$AJ$167,TRUE))*economics!$AM$2:$AM$167))/(SUMPRODUCT((economics!$AG$2:$AG$167=$B46)*(economics!$D$2:$D$167="process")*economics!$AI$2:$AI$167*(_xlfn.NORM.DIST(AO$3,economics!$AK$2:$AK$167,economics!$AJ$2:$AJ$167,TRUE)-_xlfn.NORM.DIST(AO$30,economics!$AK$2:$AK$167,economics!$AJ$2:$AJ$167,TRUE)))),"")</f>
        <v>50.903510999937055</v>
      </c>
      <c r="AP46">
        <f t="array" ref="AP46">IFERROR((SUMPRODUCT((economics!$AG$2:$AG$167=$B46)*(economics!$D$2:$D$167="process")*economics!$AI$2:$AI$167*(_xlfn.NORM.DIST(AP$3,economics!$AK$2:$AK$167,economics!$AJ$2:$AJ$167,TRUE)-_xlfn.NORM.DIST(AP$30,economics!$AK$2:$AK$167,economics!$AJ$2:$AJ$167,TRUE))*economics!$AM$2:$AM$167))/(SUMPRODUCT((economics!$AG$2:$AG$167=$B46)*(economics!$D$2:$D$167="process")*economics!$AI$2:$AI$167*(_xlfn.NORM.DIST(AP$3,economics!$AK$2:$AK$167,economics!$AJ$2:$AJ$167,TRUE)-_xlfn.NORM.DIST(AP$30,economics!$AK$2:$AK$167,economics!$AJ$2:$AJ$167,TRUE)))),"")</f>
        <v>51.119915919423171</v>
      </c>
      <c r="AQ46">
        <f t="array" ref="AQ46">IFERROR((SUMPRODUCT((economics!$AG$2:$AG$167=$B46)*(economics!$D$2:$D$167="process")*economics!$AI$2:$AI$167*(_xlfn.NORM.DIST(AQ$3,economics!$AK$2:$AK$167,economics!$AJ$2:$AJ$167,TRUE)-_xlfn.NORM.DIST(AQ$30,economics!$AK$2:$AK$167,economics!$AJ$2:$AJ$167,TRUE))*economics!$AM$2:$AM$167))/(SUMPRODUCT((economics!$AG$2:$AG$167=$B46)*(economics!$D$2:$D$167="process")*economics!$AI$2:$AI$167*(_xlfn.NORM.DIST(AQ$3,economics!$AK$2:$AK$167,economics!$AJ$2:$AJ$167,TRUE)-_xlfn.NORM.DIST(AQ$30,economics!$AK$2:$AK$167,economics!$AJ$2:$AJ$167,TRUE)))),"")</f>
        <v>51.328361698776845</v>
      </c>
      <c r="AR46">
        <f t="array" ref="AR46">IFERROR((SUMPRODUCT((economics!$AG$2:$AG$167=$B46)*(economics!$D$2:$D$167="process")*economics!$AI$2:$AI$167*(_xlfn.NORM.DIST(AR$3,economics!$AK$2:$AK$167,economics!$AJ$2:$AJ$167,TRUE)-_xlfn.NORM.DIST(AR$30,economics!$AK$2:$AK$167,economics!$AJ$2:$AJ$167,TRUE))*economics!$AM$2:$AM$167))/(SUMPRODUCT((economics!$AG$2:$AG$167=$B46)*(economics!$D$2:$D$167="process")*economics!$AI$2:$AI$167*(_xlfn.NORM.DIST(AR$3,economics!$AK$2:$AK$167,economics!$AJ$2:$AJ$167,TRUE)-_xlfn.NORM.DIST(AR$30,economics!$AK$2:$AK$167,economics!$AJ$2:$AJ$167,TRUE)))),"")</f>
        <v>51.526065451746931</v>
      </c>
      <c r="AS46">
        <f t="array" ref="AS46">IFERROR((SUMPRODUCT((economics!$AG$2:$AG$167=$B46)*(economics!$D$2:$D$167="process")*economics!$AI$2:$AI$167*(_xlfn.NORM.DIST(AS$3,economics!$AK$2:$AK$167,economics!$AJ$2:$AJ$167,TRUE)-_xlfn.NORM.DIST(AS$30,economics!$AK$2:$AK$167,economics!$AJ$2:$AJ$167,TRUE))*economics!$AM$2:$AM$167))/(SUMPRODUCT((economics!$AG$2:$AG$167=$B46)*(economics!$D$2:$D$167="process")*economics!$AI$2:$AI$167*(_xlfn.NORM.DIST(AS$3,economics!$AK$2:$AK$167,economics!$AJ$2:$AJ$167,TRUE)-_xlfn.NORM.DIST(AS$30,economics!$AK$2:$AK$167,economics!$AJ$2:$AJ$167,TRUE)))),"")</f>
        <v>51.710680087817252</v>
      </c>
      <c r="AT46">
        <f t="array" ref="AT46">IFERROR((SUMPRODUCT((economics!$AG$2:$AG$167=$B46)*(economics!$D$2:$D$167="process")*economics!$AI$2:$AI$167*(_xlfn.NORM.DIST(AT$3,economics!$AK$2:$AK$167,economics!$AJ$2:$AJ$167,TRUE)-_xlfn.NORM.DIST(AT$30,economics!$AK$2:$AK$167,economics!$AJ$2:$AJ$167,TRUE))*economics!$AM$2:$AM$167))/(SUMPRODUCT((economics!$AG$2:$AG$167=$B46)*(economics!$D$2:$D$167="process")*economics!$AI$2:$AI$167*(_xlfn.NORM.DIST(AT$3,economics!$AK$2:$AK$167,economics!$AJ$2:$AJ$167,TRUE)-_xlfn.NORM.DIST(AT$30,economics!$AK$2:$AK$167,economics!$AJ$2:$AJ$167,TRUE)))),"")</f>
        <v>51.88040528926264</v>
      </c>
      <c r="AU46">
        <f t="array" ref="AU46">IFERROR((SUMPRODUCT((economics!$AG$2:$AG$167=$B46)*(economics!$D$2:$D$167="process")*economics!$AI$2:$AI$167*(_xlfn.NORM.DIST(AU$3,economics!$AK$2:$AK$167,economics!$AJ$2:$AJ$167,TRUE)-_xlfn.NORM.DIST(AU$30,economics!$AK$2:$AK$167,economics!$AJ$2:$AJ$167,TRUE))*economics!$AM$2:$AM$167))/(SUMPRODUCT((economics!$AG$2:$AG$167=$B46)*(economics!$D$2:$D$167="process")*economics!$AI$2:$AI$167*(_xlfn.NORM.DIST(AU$3,economics!$AK$2:$AK$167,economics!$AJ$2:$AJ$167,TRUE)-_xlfn.NORM.DIST(AU$30,economics!$AK$2:$AK$167,economics!$AJ$2:$AJ$167,TRUE)))),"")</f>
        <v>52.034050563074281</v>
      </c>
      <c r="AV46">
        <f t="array" ref="AV46">IFERROR((SUMPRODUCT((economics!$AG$2:$AG$167=$B46)*(economics!$D$2:$D$167="process")*economics!$AI$2:$AI$167*(_xlfn.NORM.DIST(AV$3,economics!$AK$2:$AK$167,economics!$AJ$2:$AJ$167,TRUE)-_xlfn.NORM.DIST(AV$30,economics!$AK$2:$AK$167,economics!$AJ$2:$AJ$167,TRUE))*economics!$AM$2:$AM$167))/(SUMPRODUCT((economics!$AG$2:$AG$167=$B46)*(economics!$D$2:$D$167="process")*economics!$AI$2:$AI$167*(_xlfn.NORM.DIST(AV$3,economics!$AK$2:$AK$167,economics!$AJ$2:$AJ$167,TRUE)-_xlfn.NORM.DIST(AV$30,economics!$AK$2:$AK$167,economics!$AJ$2:$AJ$167,TRUE)))),"")</f>
        <v>52.171046136728236</v>
      </c>
      <c r="AW46">
        <f t="array" ref="AW46">IFERROR((SUMPRODUCT((economics!$AG$2:$AG$167=$B46)*(economics!$D$2:$D$167="process")*economics!$AI$2:$AI$167*(_xlfn.NORM.DIST(AW$3,economics!$AK$2:$AK$167,economics!$AJ$2:$AJ$167,TRUE)-_xlfn.NORM.DIST(AW$30,economics!$AK$2:$AK$167,economics!$AJ$2:$AJ$167,TRUE))*economics!$AM$2:$AM$167))/(SUMPRODUCT((economics!$AG$2:$AG$167=$B46)*(economics!$D$2:$D$167="process")*economics!$AI$2:$AI$167*(_xlfn.NORM.DIST(AW$3,economics!$AK$2:$AK$167,economics!$AJ$2:$AJ$167,TRUE)-_xlfn.NORM.DIST(AW$30,economics!$AK$2:$AK$167,economics!$AJ$2:$AJ$167,TRUE)))),"")</f>
        <v>52.291405280669103</v>
      </c>
      <c r="AX46">
        <f t="array" ref="AX46">IFERROR((SUMPRODUCT((economics!$AG$2:$AG$167=$B46)*(economics!$D$2:$D$167="process")*economics!$AI$2:$AI$167*(_xlfn.NORM.DIST(AX$3,economics!$AK$2:$AK$167,economics!$AJ$2:$AJ$167,TRUE)-_xlfn.NORM.DIST(AX$30,economics!$AK$2:$AK$167,economics!$AJ$2:$AJ$167,TRUE))*economics!$AM$2:$AM$167))/(SUMPRODUCT((economics!$AG$2:$AG$167=$B46)*(economics!$D$2:$D$167="process")*economics!$AI$2:$AI$167*(_xlfn.NORM.DIST(AX$3,economics!$AK$2:$AK$167,economics!$AJ$2:$AJ$167,TRUE)-_xlfn.NORM.DIST(AX$30,economics!$AK$2:$AK$167,economics!$AJ$2:$AJ$167,TRUE)))),"")</f>
        <v>52.395647945111001</v>
      </c>
      <c r="AY46">
        <f t="array" ref="AY46">IFERROR((SUMPRODUCT((economics!$AG$2:$AG$167=$B46)*(economics!$D$2:$D$167="process")*economics!$AI$2:$AI$167*(_xlfn.NORM.DIST(AY$3,economics!$AK$2:$AK$167,economics!$AJ$2:$AJ$167,TRUE)-_xlfn.NORM.DIST(AY$30,economics!$AK$2:$AK$167,economics!$AJ$2:$AJ$167,TRUE))*economics!$AM$2:$AM$167))/(SUMPRODUCT((economics!$AG$2:$AG$167=$B46)*(economics!$D$2:$D$167="process")*economics!$AI$2:$AI$167*(_xlfn.NORM.DIST(AY$3,economics!$AK$2:$AK$167,economics!$AJ$2:$AJ$167,TRUE)-_xlfn.NORM.DIST(AY$30,economics!$AK$2:$AK$167,economics!$AJ$2:$AJ$167,TRUE)))),"")</f>
        <v>52.484699264082614</v>
      </c>
      <c r="AZ46">
        <f t="array" ref="AZ46">IFERROR((SUMPRODUCT((economics!$AG$2:$AG$167=$B46)*(economics!$D$2:$D$167="process")*economics!$AI$2:$AI$167*(_xlfn.NORM.DIST(AZ$3,economics!$AK$2:$AK$167,economics!$AJ$2:$AJ$167,TRUE)-_xlfn.NORM.DIST(AZ$30,economics!$AK$2:$AK$167,economics!$AJ$2:$AJ$167,TRUE))*economics!$AM$2:$AM$167))/(SUMPRODUCT((economics!$AG$2:$AG$167=$B46)*(economics!$D$2:$D$167="process")*economics!$AI$2:$AI$167*(_xlfn.NORM.DIST(AZ$3,economics!$AK$2:$AK$167,economics!$AJ$2:$AJ$167,TRUE)-_xlfn.NORM.DIST(AZ$30,economics!$AK$2:$AK$167,economics!$AJ$2:$AJ$167,TRUE)))),"")</f>
        <v>52.559777236043033</v>
      </c>
      <c r="BA46">
        <f t="array" ref="BA46">IFERROR((SUMPRODUCT((economics!$AG$2:$AG$167=$B46)*(economics!$D$2:$D$167="process")*economics!$AI$2:$AI$167*(_xlfn.NORM.DIST(BA$3,economics!$AK$2:$AK$167,economics!$AJ$2:$AJ$167,TRUE)-_xlfn.NORM.DIST(BA$30,economics!$AK$2:$AK$167,economics!$AJ$2:$AJ$167,TRUE))*economics!$AM$2:$AM$167))/(SUMPRODUCT((economics!$AG$2:$AG$167=$B46)*(economics!$D$2:$D$167="process")*economics!$AI$2:$AI$167*(_xlfn.NORM.DIST(BA$3,economics!$AK$2:$AK$167,economics!$AJ$2:$AJ$167,TRUE)-_xlfn.NORM.DIST(BA$30,economics!$AK$2:$AK$167,economics!$AJ$2:$AJ$167,TRUE)))),"")</f>
        <v>52.622282225266339</v>
      </c>
      <c r="BB46">
        <f t="array" ref="BB46">IFERROR((SUMPRODUCT((economics!$AG$2:$AG$167=$B46)*(economics!$D$2:$D$167="process")*economics!$AI$2:$AI$167*(_xlfn.NORM.DIST(BB$3,economics!$AK$2:$AK$167,economics!$AJ$2:$AJ$167,TRUE)-_xlfn.NORM.DIST(BB$30,economics!$AK$2:$AK$167,economics!$AJ$2:$AJ$167,TRUE))*economics!$AM$2:$AM$167))/(SUMPRODUCT((economics!$AG$2:$AG$167=$B46)*(economics!$D$2:$D$167="process")*economics!$AI$2:$AI$167*(_xlfn.NORM.DIST(BB$3,economics!$AK$2:$AK$167,economics!$AJ$2:$AJ$167,TRUE)-_xlfn.NORM.DIST(BB$30,economics!$AK$2:$AK$167,economics!$AJ$2:$AJ$167,TRUE)))),"")</f>
        <v>52.673697761271818</v>
      </c>
      <c r="BC46">
        <f t="array" ref="BC46">IFERROR((SUMPRODUCT((economics!$AG$2:$AG$167=$B46)*(economics!$D$2:$D$167="process")*economics!$AI$2:$AI$167*(_xlfn.NORM.DIST(BC$3,economics!$AK$2:$AK$167,economics!$AJ$2:$AJ$167,TRUE)-_xlfn.NORM.DIST(BC$30,economics!$AK$2:$AK$167,economics!$AJ$2:$AJ$167,TRUE))*economics!$AM$2:$AM$167))/(SUMPRODUCT((economics!$AG$2:$AG$167=$B46)*(economics!$D$2:$D$167="process")*economics!$AI$2:$AI$167*(_xlfn.NORM.DIST(BC$3,economics!$AK$2:$AK$167,economics!$AJ$2:$AJ$167,TRUE)-_xlfn.NORM.DIST(BC$30,economics!$AK$2:$AK$167,economics!$AJ$2:$AJ$167,TRUE)))),"")</f>
        <v>52.715508431001616</v>
      </c>
      <c r="BD46">
        <f t="array" ref="BD46">IFERROR((SUMPRODUCT((economics!$AG$2:$AG$167=$B46)*(economics!$D$2:$D$167="process")*economics!$AI$2:$AI$167*(_xlfn.NORM.DIST(BD$3,economics!$AK$2:$AK$167,economics!$AJ$2:$AJ$167,TRUE)-_xlfn.NORM.DIST(BD$30,economics!$AK$2:$AK$167,economics!$AJ$2:$AJ$167,TRUE))*economics!$AM$2:$AM$167))/(SUMPRODUCT((economics!$AG$2:$AG$167=$B46)*(economics!$D$2:$D$167="process")*economics!$AI$2:$AI$167*(_xlfn.NORM.DIST(BD$3,economics!$AK$2:$AK$167,economics!$AJ$2:$AJ$167,TRUE)-_xlfn.NORM.DIST(BD$30,economics!$AK$2:$AK$167,economics!$AJ$2:$AJ$167,TRUE)))),"")</f>
        <v>52.74913724495773</v>
      </c>
      <c r="BE46">
        <f t="array" ref="BE46">IFERROR((SUMPRODUCT((economics!$AG$2:$AG$167=$B46)*(economics!$D$2:$D$167="process")*economics!$AI$2:$AI$167*(_xlfn.NORM.DIST(BE$3,economics!$AK$2:$AK$167,economics!$AJ$2:$AJ$167,TRUE)-_xlfn.NORM.DIST(BE$30,economics!$AK$2:$AK$167,economics!$AJ$2:$AJ$167,TRUE))*economics!$AM$2:$AM$167))/(SUMPRODUCT((economics!$AG$2:$AG$167=$B46)*(economics!$D$2:$D$167="process")*economics!$AI$2:$AI$167*(_xlfn.NORM.DIST(BE$3,economics!$AK$2:$AK$167,economics!$AJ$2:$AJ$167,TRUE)-_xlfn.NORM.DIST(BE$30,economics!$AK$2:$AK$167,economics!$AJ$2:$AJ$167,TRUE)))),"")</f>
        <v>52.775902180807634</v>
      </c>
      <c r="BF46">
        <f t="array" ref="BF46">IFERROR((SUMPRODUCT((economics!$AG$2:$AG$167=$B46)*(economics!$D$2:$D$167="process")*economics!$AI$2:$AI$167*(_xlfn.NORM.DIST(BF$3,economics!$AK$2:$AK$167,economics!$AJ$2:$AJ$167,TRUE)-_xlfn.NORM.DIST(BF$30,economics!$AK$2:$AK$167,economics!$AJ$2:$AJ$167,TRUE))*economics!$AM$2:$AM$167))/(SUMPRODUCT((economics!$AG$2:$AG$167=$B46)*(economics!$D$2:$D$167="process")*economics!$AI$2:$AI$167*(_xlfn.NORM.DIST(BF$3,economics!$AK$2:$AK$167,economics!$AJ$2:$AJ$167,TRUE)-_xlfn.NORM.DIST(BF$30,economics!$AK$2:$AK$167,economics!$AJ$2:$AJ$167,TRUE)))),"")</f>
        <v>52.796989827310973</v>
      </c>
      <c r="BG46">
        <f t="array" ref="BG46">IFERROR((SUMPRODUCT((economics!$AG$2:$AG$167=$B46)*(economics!$D$2:$D$167="process")*economics!$AI$2:$AI$167*(_xlfn.NORM.DIST(BG$3,economics!$AK$2:$AK$167,economics!$AJ$2:$AJ$167,TRUE)-_xlfn.NORM.DIST(BG$30,economics!$AK$2:$AK$167,economics!$AJ$2:$AJ$167,TRUE))*economics!$AM$2:$AM$167))/(SUMPRODUCT((economics!$AG$2:$AG$167=$B46)*(economics!$D$2:$D$167="process")*economics!$AI$2:$AI$167*(_xlfn.NORM.DIST(BG$3,economics!$AK$2:$AK$167,economics!$AJ$2:$AJ$167,TRUE)-_xlfn.NORM.DIST(BG$30,economics!$AK$2:$AK$167,economics!$AJ$2:$AJ$167,TRUE)))),"")</f>
        <v>52.813443108583826</v>
      </c>
      <c r="BH46">
        <f t="array" ref="BH46">IFERROR((SUMPRODUCT((economics!$AG$2:$AG$167=$B46)*(economics!$D$2:$D$167="process")*economics!$AI$2:$AI$167*(_xlfn.NORM.DIST(BH$3,economics!$AK$2:$AK$167,economics!$AJ$2:$AJ$167,TRUE)-_xlfn.NORM.DIST(BH$30,economics!$AK$2:$AK$167,economics!$AJ$2:$AJ$167,TRUE))*economics!$AM$2:$AM$167))/(SUMPRODUCT((economics!$AG$2:$AG$167=$B46)*(economics!$D$2:$D$167="process")*economics!$AI$2:$AI$167*(_xlfn.NORM.DIST(BH$3,economics!$AK$2:$AK$167,economics!$AJ$2:$AJ$167,TRUE)-_xlfn.NORM.DIST(BH$30,economics!$AK$2:$AK$167,economics!$AJ$2:$AJ$167,TRUE)))),"")</f>
        <v>52.82615978600159</v>
      </c>
      <c r="BI46">
        <f t="array" ref="BI46">IFERROR((SUMPRODUCT((economics!$AG$2:$AG$167=$B46)*(economics!$D$2:$D$167="process")*economics!$AI$2:$AI$167*(_xlfn.NORM.DIST(BI$3,economics!$AK$2:$AK$167,economics!$AJ$2:$AJ$167,TRUE)-_xlfn.NORM.DIST(BI$30,economics!$AK$2:$AK$167,economics!$AJ$2:$AJ$167,TRUE))*economics!$AM$2:$AM$167))/(SUMPRODUCT((economics!$AG$2:$AG$167=$B46)*(economics!$D$2:$D$167="process")*economics!$AI$2:$AI$167*(_xlfn.NORM.DIST(BI$3,economics!$AK$2:$AK$167,economics!$AJ$2:$AJ$167,TRUE)-_xlfn.NORM.DIST(BI$30,economics!$AK$2:$AK$167,economics!$AJ$2:$AJ$167,TRUE)))),"")</f>
        <v>52.835898600505232</v>
      </c>
      <c r="BJ46">
        <f t="array" ref="BJ46">IFERROR((SUMPRODUCT((economics!$AG$2:$AG$167=$B46)*(economics!$D$2:$D$167="process")*economics!$AI$2:$AI$167*(_xlfn.NORM.DIST(BJ$3,economics!$AK$2:$AK$167,economics!$AJ$2:$AJ$167,TRUE)-_xlfn.NORM.DIST(BJ$30,economics!$AK$2:$AK$167,economics!$AJ$2:$AJ$167,TRUE))*economics!$AM$2:$AM$167))/(SUMPRODUCT((economics!$AG$2:$AG$167=$B46)*(economics!$D$2:$D$167="process")*economics!$AI$2:$AI$167*(_xlfn.NORM.DIST(BJ$3,economics!$AK$2:$AK$167,economics!$AJ$2:$AJ$167,TRUE)-_xlfn.NORM.DIST(BJ$30,economics!$AK$2:$AK$167,economics!$AJ$2:$AJ$167,TRUE)))),"")</f>
        <v>52.843290338983564</v>
      </c>
      <c r="BK46">
        <f t="array" ref="BK46">IFERROR((SUMPRODUCT((economics!$AG$2:$AG$167=$B46)*(economics!$D$2:$D$167="process")*economics!$AI$2:$AI$167*(_xlfn.NORM.DIST(BK$3,economics!$AK$2:$AK$167,economics!$AJ$2:$AJ$167,TRUE)-_xlfn.NORM.DIST(BK$30,economics!$AK$2:$AK$167,economics!$AJ$2:$AJ$167,TRUE))*economics!$AM$2:$AM$167))/(SUMPRODUCT((economics!$AG$2:$AG$167=$B46)*(economics!$D$2:$D$167="process")*economics!$AI$2:$AI$167*(_xlfn.NORM.DIST(BK$3,economics!$AK$2:$AK$167,economics!$AJ$2:$AJ$167,TRUE)-_xlfn.NORM.DIST(BK$30,economics!$AK$2:$AK$167,economics!$AJ$2:$AJ$167,TRUE)))),"")</f>
        <v>52.848851635963094</v>
      </c>
      <c r="BL46">
        <f t="array" ref="BL46">IFERROR((SUMPRODUCT((economics!$AG$2:$AG$167=$B46)*(economics!$D$2:$D$167="process")*economics!$AI$2:$AI$167*(_xlfn.NORM.DIST(BL$3,economics!$AK$2:$AK$167,economics!$AJ$2:$AJ$167,TRUE)-_xlfn.NORM.DIST(BL$30,economics!$AK$2:$AK$167,economics!$AJ$2:$AJ$167,TRUE))*economics!$AM$2:$AM$167))/(SUMPRODUCT((economics!$AG$2:$AG$167=$B46)*(economics!$D$2:$D$167="process")*economics!$AI$2:$AI$167*(_xlfn.NORM.DIST(BL$3,economics!$AK$2:$AK$167,economics!$AJ$2:$AJ$167,TRUE)-_xlfn.NORM.DIST(BL$30,economics!$AK$2:$AK$167,economics!$AJ$2:$AJ$167,TRUE)))),"")</f>
        <v>52.852999855698982</v>
      </c>
      <c r="BM46">
        <f t="array" ref="BM46">IFERROR((SUMPRODUCT((economics!$AG$2:$AG$167=$B46)*(economics!$D$2:$D$167="process")*economics!$AI$2:$AI$167*(_xlfn.NORM.DIST(BM$3,economics!$AK$2:$AK$167,economics!$AJ$2:$AJ$167,TRUE)-_xlfn.NORM.DIST(BM$30,economics!$AK$2:$AK$167,economics!$AJ$2:$AJ$167,TRUE))*economics!$AM$2:$AM$167))/(SUMPRODUCT((economics!$AG$2:$AG$167=$B46)*(economics!$D$2:$D$167="process")*economics!$AI$2:$AI$167*(_xlfn.NORM.DIST(BM$3,economics!$AK$2:$AK$167,economics!$AJ$2:$AJ$167,TRUE)-_xlfn.NORM.DIST(BM$30,economics!$AK$2:$AK$167,economics!$AJ$2:$AJ$167,TRUE)))),"")</f>
        <v>52.856067881462472</v>
      </c>
      <c r="BN46">
        <f t="array" ref="BN46">IFERROR((SUMPRODUCT((economics!$AG$2:$AG$167=$B46)*(economics!$D$2:$D$167="process")*economics!$AI$2:$AI$167*(_xlfn.NORM.DIST(BN$3,economics!$AK$2:$AK$167,economics!$AJ$2:$AJ$167,TRUE)-_xlfn.NORM.DIST(BN$30,economics!$AK$2:$AK$167,economics!$AJ$2:$AJ$167,TRUE))*economics!$AM$2:$AM$167))/(SUMPRODUCT((economics!$AG$2:$AG$167=$B46)*(economics!$D$2:$D$167="process")*economics!$AI$2:$AI$167*(_xlfn.NORM.DIST(BN$3,economics!$AK$2:$AK$167,economics!$AJ$2:$AJ$167,TRUE)-_xlfn.NORM.DIST(BN$30,economics!$AK$2:$AK$167,economics!$AJ$2:$AJ$167,TRUE)))),"")</f>
        <v>52.858318041135846</v>
      </c>
      <c r="BO46">
        <f t="array" ref="BO46">IFERROR((SUMPRODUCT((economics!$AG$2:$AG$167=$B46)*(economics!$D$2:$D$167="process")*economics!$AI$2:$AI$167*(_xlfn.NORM.DIST(BO$3,economics!$AK$2:$AK$167,economics!$AJ$2:$AJ$167,TRUE)-_xlfn.NORM.DIST(BO$30,economics!$AK$2:$AK$167,economics!$AJ$2:$AJ$167,TRUE))*economics!$AM$2:$AM$167))/(SUMPRODUCT((economics!$AG$2:$AG$167=$B46)*(economics!$D$2:$D$167="process")*economics!$AI$2:$AI$167*(_xlfn.NORM.DIST(BO$3,economics!$AK$2:$AK$167,economics!$AJ$2:$AJ$167,TRUE)-_xlfn.NORM.DIST(BO$30,economics!$AK$2:$AK$167,economics!$AJ$2:$AJ$167,TRUE)))),"")</f>
        <v>52.859954714544152</v>
      </c>
      <c r="BP46">
        <f t="array" ref="BP46">IFERROR((SUMPRODUCT((economics!$AG$2:$AG$167=$B46)*(economics!$D$2:$D$167="process")*economics!$AI$2:$AI$167*(_xlfn.NORM.DIST(BP$3,economics!$AK$2:$AK$167,economics!$AJ$2:$AJ$167,TRUE)-_xlfn.NORM.DIST(BP$30,economics!$AK$2:$AK$167,economics!$AJ$2:$AJ$167,TRUE))*economics!$AM$2:$AM$167))/(SUMPRODUCT((economics!$AG$2:$AG$167=$B46)*(economics!$D$2:$D$167="process")*economics!$AI$2:$AI$167*(_xlfn.NORM.DIST(BP$3,economics!$AK$2:$AK$167,economics!$AJ$2:$AJ$167,TRUE)-_xlfn.NORM.DIST(BP$30,economics!$AK$2:$AK$167,economics!$AJ$2:$AJ$167,TRUE)))),"")</f>
        <v>52.861135403701155</v>
      </c>
      <c r="BQ46">
        <f t="array" ref="BQ46">IFERROR((SUMPRODUCT((economics!$AG$2:$AG$167=$B46)*(economics!$D$2:$D$167="process")*economics!$AI$2:$AI$167*(_xlfn.NORM.DIST(BQ$3,economics!$AK$2:$AK$167,economics!$AJ$2:$AJ$167,TRUE)-_xlfn.NORM.DIST(BQ$30,economics!$AK$2:$AK$167,economics!$AJ$2:$AJ$167,TRUE))*economics!$AM$2:$AM$167))/(SUMPRODUCT((economics!$AG$2:$AG$167=$B46)*(economics!$D$2:$D$167="process")*economics!$AI$2:$AI$167*(_xlfn.NORM.DIST(BQ$3,economics!$AK$2:$AK$167,economics!$AJ$2:$AJ$167,TRUE)-_xlfn.NORM.DIST(BQ$30,economics!$AK$2:$AK$167,economics!$AJ$2:$AJ$167,TRUE)))),"")</f>
        <v>52.8619802135931</v>
      </c>
      <c r="BR46">
        <f t="array" ref="BR46">IFERROR((SUMPRODUCT((economics!$AG$2:$AG$167=$B46)*(economics!$D$2:$D$167="process")*economics!$AI$2:$AI$167*(_xlfn.NORM.DIST(BR$3,economics!$AK$2:$AK$167,economics!$AJ$2:$AJ$167,TRUE)-_xlfn.NORM.DIST(BR$30,economics!$AK$2:$AK$167,economics!$AJ$2:$AJ$167,TRUE))*economics!$AM$2:$AM$167))/(SUMPRODUCT((economics!$AG$2:$AG$167=$B46)*(economics!$D$2:$D$167="process")*economics!$AI$2:$AI$167*(_xlfn.NORM.DIST(BR$3,economics!$AK$2:$AK$167,economics!$AJ$2:$AJ$167,TRUE)-_xlfn.NORM.DIST(BR$30,economics!$AK$2:$AK$167,economics!$AJ$2:$AJ$167,TRUE)))),"")</f>
        <v>52.86257980148271</v>
      </c>
      <c r="BS46">
        <f t="array" ref="BS46">IFERROR((SUMPRODUCT((economics!$AG$2:$AG$167=$B46)*(economics!$D$2:$D$167="process")*economics!$AI$2:$AI$167*(_xlfn.NORM.DIST(BS$3,economics!$AK$2:$AK$167,economics!$AJ$2:$AJ$167,TRUE)-_xlfn.NORM.DIST(BS$30,economics!$AK$2:$AK$167,economics!$AJ$2:$AJ$167,TRUE))*economics!$AM$2:$AM$167))/(SUMPRODUCT((economics!$AG$2:$AG$167=$B46)*(economics!$D$2:$D$167="process")*economics!$AI$2:$AI$167*(_xlfn.NORM.DIST(BS$3,economics!$AK$2:$AK$167,economics!$AJ$2:$AJ$167,TRUE)-_xlfn.NORM.DIST(BS$30,economics!$AK$2:$AK$167,economics!$AJ$2:$AJ$167,TRUE)))),"")</f>
        <v>52.863001919803153</v>
      </c>
      <c r="BT46">
        <f t="array" ref="BT46">IFERROR((SUMPRODUCT((economics!$AG$2:$AG$167=$B46)*(economics!$D$2:$D$167="process")*economics!$AI$2:$AI$167*(_xlfn.NORM.DIST(BT$3,economics!$AK$2:$AK$167,economics!$AJ$2:$AJ$167,TRUE)-_xlfn.NORM.DIST(BT$30,economics!$AK$2:$AK$167,economics!$AJ$2:$AJ$167,TRUE))*economics!$AM$2:$AM$167))/(SUMPRODUCT((economics!$AG$2:$AG$167=$B46)*(economics!$D$2:$D$167="process")*economics!$AI$2:$AI$167*(_xlfn.NORM.DIST(BT$3,economics!$AK$2:$AK$167,economics!$AJ$2:$AJ$167,TRUE)-_xlfn.NORM.DIST(BT$30,economics!$AK$2:$AK$167,economics!$AJ$2:$AJ$167,TRUE)))),"")</f>
        <v>52.863296712869079</v>
      </c>
      <c r="BU46">
        <f t="array" ref="BU46">IFERROR((SUMPRODUCT((economics!$AG$2:$AG$167=$B46)*(economics!$D$2:$D$167="process")*economics!$AI$2:$AI$167*(_xlfn.NORM.DIST(BU$3,economics!$AK$2:$AK$167,economics!$AJ$2:$AJ$167,TRUE)-_xlfn.NORM.DIST(BU$30,economics!$AK$2:$AK$167,economics!$AJ$2:$AJ$167,TRUE))*economics!$AM$2:$AM$167))/(SUMPRODUCT((economics!$AG$2:$AG$167=$B46)*(economics!$D$2:$D$167="process")*economics!$AI$2:$AI$167*(_xlfn.NORM.DIST(BU$3,economics!$AK$2:$AK$167,economics!$AJ$2:$AJ$167,TRUE)-_xlfn.NORM.DIST(BU$30,economics!$AK$2:$AK$167,economics!$AJ$2:$AJ$167,TRUE)))),"")</f>
        <v>52.863500940286364</v>
      </c>
      <c r="BV46">
        <f t="array" ref="BV46">IFERROR((SUMPRODUCT((economics!$AG$2:$AG$167=$B46)*(economics!$D$2:$D$167="process")*economics!$AI$2:$AI$167*(_xlfn.NORM.DIST(BV$3,economics!$AK$2:$AK$167,economics!$AJ$2:$AJ$167,TRUE)-_xlfn.NORM.DIST(BV$30,economics!$AK$2:$AK$167,economics!$AJ$2:$AJ$167,TRUE))*economics!$AM$2:$AM$167))/(SUMPRODUCT((economics!$AG$2:$AG$167=$B46)*(economics!$D$2:$D$167="process")*economics!$AI$2:$AI$167*(_xlfn.NORM.DIST(BV$3,economics!$AK$2:$AK$167,economics!$AJ$2:$AJ$167,TRUE)-_xlfn.NORM.DIST(BV$30,economics!$AK$2:$AK$167,economics!$AJ$2:$AJ$167,TRUE)))),"")</f>
        <v>52.863641297515457</v>
      </c>
      <c r="BW46">
        <f t="array" ref="BW46">IFERROR((SUMPRODUCT((economics!$AG$2:$AG$167=$B46)*(economics!$D$2:$D$167="process")*economics!$AI$2:$AI$167*(_xlfn.NORM.DIST(BW$3,economics!$AK$2:$AK$167,economics!$AJ$2:$AJ$167,TRUE)-_xlfn.NORM.DIST(BW$30,economics!$AK$2:$AK$167,economics!$AJ$2:$AJ$167,TRUE))*economics!$AM$2:$AM$167))/(SUMPRODUCT((economics!$AG$2:$AG$167=$B46)*(economics!$D$2:$D$167="process")*economics!$AI$2:$AI$167*(_xlfn.NORM.DIST(BW$3,economics!$AK$2:$AK$167,economics!$AJ$2:$AJ$167,TRUE)-_xlfn.NORM.DIST(BW$30,economics!$AK$2:$AK$167,economics!$AJ$2:$AJ$167,TRUE)))),"")</f>
        <v>52.863736992320057</v>
      </c>
      <c r="BX46">
        <f t="array" ref="BX46">IFERROR((SUMPRODUCT((economics!$AG$2:$AG$167=$B46)*(economics!$D$2:$D$167="process")*economics!$AI$2:$AI$167*(_xlfn.NORM.DIST(BX$3,economics!$AK$2:$AK$167,economics!$AJ$2:$AJ$167,TRUE)-_xlfn.NORM.DIST(BX$30,economics!$AK$2:$AK$167,economics!$AJ$2:$AJ$167,TRUE))*economics!$AM$2:$AM$167))/(SUMPRODUCT((economics!$AG$2:$AG$167=$B46)*(economics!$D$2:$D$167="process")*economics!$AI$2:$AI$167*(_xlfn.NORM.DIST(BX$3,economics!$AK$2:$AK$167,economics!$AJ$2:$AJ$167,TRUE)-_xlfn.NORM.DIST(BX$30,economics!$AK$2:$AK$167,economics!$AJ$2:$AJ$167,TRUE)))),"")</f>
        <v>52.863801718878321</v>
      </c>
      <c r="BY46">
        <f t="array" ref="BY46">IFERROR((SUMPRODUCT((economics!$AG$2:$AG$167=$B46)*(economics!$D$2:$D$167="process")*economics!$AI$2:$AI$167*(_xlfn.NORM.DIST(BY$3,economics!$AK$2:$AK$167,economics!$AJ$2:$AJ$167,TRUE)-_xlfn.NORM.DIST(BY$30,economics!$AK$2:$AK$167,economics!$AJ$2:$AJ$167,TRUE))*economics!$AM$2:$AM$167))/(SUMPRODUCT((economics!$AG$2:$AG$167=$B46)*(economics!$D$2:$D$167="process")*economics!$AI$2:$AI$167*(_xlfn.NORM.DIST(BY$3,economics!$AK$2:$AK$167,economics!$AJ$2:$AJ$167,TRUE)-_xlfn.NORM.DIST(BY$30,economics!$AK$2:$AK$167,economics!$AJ$2:$AJ$167,TRUE)))),"")</f>
        <v>52.863845152312976</v>
      </c>
      <c r="BZ46">
        <f t="array" ref="BZ46">IFERROR((SUMPRODUCT((economics!$AG$2:$AG$167=$B46)*(economics!$D$2:$D$167="process")*economics!$AI$2:$AI$167*(_xlfn.NORM.DIST(BZ$3,economics!$AK$2:$AK$167,economics!$AJ$2:$AJ$167,TRUE)-_xlfn.NORM.DIST(BZ$30,economics!$AK$2:$AK$167,economics!$AJ$2:$AJ$167,TRUE))*economics!$AM$2:$AM$167))/(SUMPRODUCT((economics!$AG$2:$AG$167=$B46)*(economics!$D$2:$D$167="process")*economics!$AI$2:$AI$167*(_xlfn.NORM.DIST(BZ$3,economics!$AK$2:$AK$167,economics!$AJ$2:$AJ$167,TRUE)-_xlfn.NORM.DIST(BZ$30,economics!$AK$2:$AK$167,economics!$AJ$2:$AJ$167,TRUE)))),"")</f>
        <v>52.863874067066625</v>
      </c>
      <c r="CA46">
        <f t="array" ref="CA46">IFERROR((SUMPRODUCT((economics!$AG$2:$AG$167=$B46)*(economics!$D$2:$D$167="process")*economics!$AI$2:$AI$167*(_xlfn.NORM.DIST(CA$3,economics!$AK$2:$AK$167,economics!$AJ$2:$AJ$167,TRUE)-_xlfn.NORM.DIST(CA$30,economics!$AK$2:$AK$167,economics!$AJ$2:$AJ$167,TRUE))*economics!$AM$2:$AM$167))/(SUMPRODUCT((economics!$AG$2:$AG$167=$B46)*(economics!$D$2:$D$167="process")*economics!$AI$2:$AI$167*(_xlfn.NORM.DIST(CA$3,economics!$AK$2:$AK$167,economics!$AJ$2:$AJ$167,TRUE)-_xlfn.NORM.DIST(CA$30,economics!$AK$2:$AK$167,economics!$AJ$2:$AJ$167,TRUE)))),"")</f>
        <v>52.86389316446359</v>
      </c>
      <c r="CB46">
        <f t="array" ref="CB46">IFERROR((SUMPRODUCT((economics!$AG$2:$AG$167=$B46)*(economics!$D$2:$D$167="process")*economics!$AI$2:$AI$167*(_xlfn.NORM.DIST(CB$3,economics!$AK$2:$AK$167,economics!$AJ$2:$AJ$167,TRUE)-_xlfn.NORM.DIST(CB$30,economics!$AK$2:$AK$167,economics!$AJ$2:$AJ$167,TRUE))*economics!$AM$2:$AM$167))/(SUMPRODUCT((economics!$AG$2:$AG$167=$B46)*(economics!$D$2:$D$167="process")*economics!$AI$2:$AI$167*(_xlfn.NORM.DIST(CB$3,economics!$AK$2:$AK$167,economics!$AJ$2:$AJ$167,TRUE)-_xlfn.NORM.DIST(CB$30,economics!$AK$2:$AK$167,economics!$AJ$2:$AJ$167,TRUE)))),"")</f>
        <v>52.8639056783827</v>
      </c>
      <c r="CC46">
        <f t="array" ref="CC46">IFERROR((SUMPRODUCT((economics!$AG$2:$AG$167=$B46)*(economics!$D$2:$D$167="process")*economics!$AI$2:$AI$167*(_xlfn.NORM.DIST(CC$3,economics!$AK$2:$AK$167,economics!$AJ$2:$AJ$167,TRUE)-_xlfn.NORM.DIST(CC$30,economics!$AK$2:$AK$167,economics!$AJ$2:$AJ$167,TRUE))*economics!$AM$2:$AM$167))/(SUMPRODUCT((economics!$AG$2:$AG$167=$B46)*(economics!$D$2:$D$167="process")*economics!$AI$2:$AI$167*(_xlfn.NORM.DIST(CC$3,economics!$AK$2:$AK$167,economics!$AJ$2:$AJ$167,TRUE)-_xlfn.NORM.DIST(CC$30,economics!$AK$2:$AK$167,economics!$AJ$2:$AJ$167,TRUE)))),"")</f>
        <v>52.863913813838082</v>
      </c>
      <c r="CD46">
        <f t="array" ref="CD46">IFERROR((SUMPRODUCT((economics!$AG$2:$AG$167=$B46)*(economics!$D$2:$D$167="process")*economics!$AI$2:$AI$167*(_xlfn.NORM.DIST(CD$3,economics!$AK$2:$AK$167,economics!$AJ$2:$AJ$167,TRUE)-_xlfn.NORM.DIST(CD$30,economics!$AK$2:$AK$167,economics!$AJ$2:$AJ$167,TRUE))*economics!$AM$2:$AM$167))/(SUMPRODUCT((economics!$AG$2:$AG$167=$B46)*(economics!$D$2:$D$167="process")*economics!$AI$2:$AI$167*(_xlfn.NORM.DIST(CD$3,economics!$AK$2:$AK$167,economics!$AJ$2:$AJ$167,TRUE)-_xlfn.NORM.DIST(CD$30,economics!$AK$2:$AK$167,economics!$AJ$2:$AJ$167,TRUE)))),"")</f>
        <v>52.863919061231719</v>
      </c>
      <c r="CE46">
        <f t="array" ref="CE46">IFERROR((SUMPRODUCT((economics!$AG$2:$AG$167=$B46)*(economics!$D$2:$D$167="process")*economics!$AI$2:$AI$167*(_xlfn.NORM.DIST(CE$3,economics!$AK$2:$AK$167,economics!$AJ$2:$AJ$167,TRUE)-_xlfn.NORM.DIST(CE$30,economics!$AK$2:$AK$167,economics!$AJ$2:$AJ$167,TRUE))*economics!$AM$2:$AM$167))/(SUMPRODUCT((economics!$AG$2:$AG$167=$B46)*(economics!$D$2:$D$167="process")*economics!$AI$2:$AI$167*(_xlfn.NORM.DIST(CE$3,economics!$AK$2:$AK$167,economics!$AJ$2:$AJ$167,TRUE)-_xlfn.NORM.DIST(CE$30,economics!$AK$2:$AK$167,economics!$AJ$2:$AJ$167,TRUE)))),"")</f>
        <v>52.863922419261044</v>
      </c>
      <c r="CF46">
        <f t="array" ref="CF46">IFERROR((SUMPRODUCT((economics!$AG$2:$AG$167=$B46)*(economics!$D$2:$D$167="process")*economics!$AI$2:$AI$167*(_xlfn.NORM.DIST(CF$3,economics!$AK$2:$AK$167,economics!$AJ$2:$AJ$167,TRUE)-_xlfn.NORM.DIST(CF$30,economics!$AK$2:$AK$167,economics!$AJ$2:$AJ$167,TRUE))*economics!$AM$2:$AM$167))/(SUMPRODUCT((economics!$AG$2:$AG$167=$B46)*(economics!$D$2:$D$167="process")*economics!$AI$2:$AI$167*(_xlfn.NORM.DIST(CF$3,economics!$AK$2:$AK$167,economics!$AJ$2:$AJ$167,TRUE)-_xlfn.NORM.DIST(CF$30,economics!$AK$2:$AK$167,economics!$AJ$2:$AJ$167,TRUE)))),"")</f>
        <v>52.863924551350649</v>
      </c>
      <c r="CG46">
        <f t="array" ref="CG46">IFERROR((SUMPRODUCT((economics!$AG$2:$AG$167=$B46)*(economics!$D$2:$D$167="process")*economics!$AI$2:$AI$167*(_xlfn.NORM.DIST(CG$3,economics!$AK$2:$AK$167,economics!$AJ$2:$AJ$167,TRUE)-_xlfn.NORM.DIST(CG$30,economics!$AK$2:$AK$167,economics!$AJ$2:$AJ$167,TRUE))*economics!$AM$2:$AM$167))/(SUMPRODUCT((economics!$AG$2:$AG$167=$B46)*(economics!$D$2:$D$167="process")*economics!$AI$2:$AI$167*(_xlfn.NORM.DIST(CG$3,economics!$AK$2:$AK$167,economics!$AJ$2:$AJ$167,TRUE)-_xlfn.NORM.DIST(CG$30,economics!$AK$2:$AK$167,economics!$AJ$2:$AJ$167,TRUE)))),"")</f>
        <v>52.863925894472082</v>
      </c>
      <c r="CH46">
        <f t="array" ref="CH46">IFERROR((SUMPRODUCT((economics!$AG$2:$AG$167=$B46)*(economics!$D$2:$D$167="process")*economics!$AI$2:$AI$167*(_xlfn.NORM.DIST(CH$3,economics!$AK$2:$AK$167,economics!$AJ$2:$AJ$167,TRUE)-_xlfn.NORM.DIST(CH$30,economics!$AK$2:$AK$167,economics!$AJ$2:$AJ$167,TRUE))*economics!$AM$2:$AM$167))/(SUMPRODUCT((economics!$AG$2:$AG$167=$B46)*(economics!$D$2:$D$167="process")*economics!$AI$2:$AI$167*(_xlfn.NORM.DIST(CH$3,economics!$AK$2:$AK$167,economics!$AJ$2:$AJ$167,TRUE)-_xlfn.NORM.DIST(CH$30,economics!$AK$2:$AK$167,economics!$AJ$2:$AJ$167,TRUE)))),"")</f>
        <v>52.863927364640332</v>
      </c>
    </row>
    <row r="47" spans="1:86" x14ac:dyDescent="0.35">
      <c r="A47" t="str">
        <f t="shared" si="0"/>
        <v>other metals 242</v>
      </c>
      <c r="B47">
        <f t="shared" si="0"/>
        <v>242</v>
      </c>
      <c r="E47">
        <f t="array" ref="E47">IFERROR((SUMPRODUCT((economics!$AG$2:$AG$167=$B47)*(economics!$D$2:$D$167="process")*economics!$AI$2:$AI$167*(_xlfn.NORM.DIST(E$3,economics!$AK$2:$AK$167,economics!$AJ$2:$AJ$167,TRUE)-_xlfn.NORM.DIST(E$30,economics!$AK$2:$AK$167,economics!$AJ$2:$AJ$167,TRUE))*economics!$AM$2:$AM$167))/(SUMPRODUCT((economics!$AG$2:$AG$167=$B47)*(economics!$D$2:$D$167="process")*economics!$AI$2:$AI$167*(_xlfn.NORM.DIST(E$3,economics!$AK$2:$AK$167,economics!$AJ$2:$AJ$167,TRUE)-_xlfn.NORM.DIST(E$30,economics!$AK$2:$AK$167,economics!$AJ$2:$AJ$167,TRUE)))),"")</f>
        <v>55.288157986618707</v>
      </c>
      <c r="F47">
        <f t="array" ref="F47">IFERROR((SUMPRODUCT((economics!$AG$2:$AG$167=$B47)*(economics!$D$2:$D$167="process")*economics!$AI$2:$AI$167*(_xlfn.NORM.DIST(F$3,economics!$AK$2:$AK$167,economics!$AJ$2:$AJ$167,TRUE)-_xlfn.NORM.DIST(F$30,economics!$AK$2:$AK$167,economics!$AJ$2:$AJ$167,TRUE))*economics!$AM$2:$AM$167))/(SUMPRODUCT((economics!$AG$2:$AG$167=$B47)*(economics!$D$2:$D$167="process")*economics!$AI$2:$AI$167*(_xlfn.NORM.DIST(F$3,economics!$AK$2:$AK$167,economics!$AJ$2:$AJ$167,TRUE)-_xlfn.NORM.DIST(F$30,economics!$AK$2:$AK$167,economics!$AJ$2:$AJ$167,TRUE)))),"")</f>
        <v>66.38632762396567</v>
      </c>
      <c r="G47">
        <f t="array" ref="G47">IFERROR((SUMPRODUCT((economics!$AG$2:$AG$167=$B47)*(economics!$D$2:$D$167="process")*economics!$AI$2:$AI$167*(_xlfn.NORM.DIST(G$3,economics!$AK$2:$AK$167,economics!$AJ$2:$AJ$167,TRUE)-_xlfn.NORM.DIST(G$30,economics!$AK$2:$AK$167,economics!$AJ$2:$AJ$167,TRUE))*economics!$AM$2:$AM$167))/(SUMPRODUCT((economics!$AG$2:$AG$167=$B47)*(economics!$D$2:$D$167="process")*economics!$AI$2:$AI$167*(_xlfn.NORM.DIST(G$3,economics!$AK$2:$AK$167,economics!$AJ$2:$AJ$167,TRUE)-_xlfn.NORM.DIST(G$30,economics!$AK$2:$AK$167,economics!$AJ$2:$AJ$167,TRUE)))),"")</f>
        <v>77.847700719488671</v>
      </c>
      <c r="H47">
        <f t="array" ref="H47">IFERROR((SUMPRODUCT((economics!$AG$2:$AG$167=$B47)*(economics!$D$2:$D$167="process")*economics!$AI$2:$AI$167*(_xlfn.NORM.DIST(H$3,economics!$AK$2:$AK$167,economics!$AJ$2:$AJ$167,TRUE)-_xlfn.NORM.DIST(H$30,economics!$AK$2:$AK$167,economics!$AJ$2:$AJ$167,TRUE))*economics!$AM$2:$AM$167))/(SUMPRODUCT((economics!$AG$2:$AG$167=$B47)*(economics!$D$2:$D$167="process")*economics!$AI$2:$AI$167*(_xlfn.NORM.DIST(H$3,economics!$AK$2:$AK$167,economics!$AJ$2:$AJ$167,TRUE)-_xlfn.NORM.DIST(H$30,economics!$AK$2:$AK$167,economics!$AJ$2:$AJ$167,TRUE)))),"")</f>
        <v>94.636170834304465</v>
      </c>
      <c r="I47">
        <f t="array" ref="I47">IFERROR((SUMPRODUCT((economics!$AG$2:$AG$167=$B47)*(economics!$D$2:$D$167="process")*economics!$AI$2:$AI$167*(_xlfn.NORM.DIST(I$3,economics!$AK$2:$AK$167,economics!$AJ$2:$AJ$167,TRUE)-_xlfn.NORM.DIST(I$30,economics!$AK$2:$AK$167,economics!$AJ$2:$AJ$167,TRUE))*economics!$AM$2:$AM$167))/(SUMPRODUCT((economics!$AG$2:$AG$167=$B47)*(economics!$D$2:$D$167="process")*economics!$AI$2:$AI$167*(_xlfn.NORM.DIST(I$3,economics!$AK$2:$AK$167,economics!$AJ$2:$AJ$167,TRUE)-_xlfn.NORM.DIST(I$30,economics!$AK$2:$AK$167,economics!$AJ$2:$AJ$167,TRUE)))),"")</f>
        <v>110.26205948473914</v>
      </c>
      <c r="J47">
        <f t="array" ref="J47">IFERROR((SUMPRODUCT((economics!$AG$2:$AG$167=$B47)*(economics!$D$2:$D$167="process")*economics!$AI$2:$AI$167*(_xlfn.NORM.DIST(J$3,economics!$AK$2:$AK$167,economics!$AJ$2:$AJ$167,TRUE)-_xlfn.NORM.DIST(J$30,economics!$AK$2:$AK$167,economics!$AJ$2:$AJ$167,TRUE))*economics!$AM$2:$AM$167))/(SUMPRODUCT((economics!$AG$2:$AG$167=$B47)*(economics!$D$2:$D$167="process")*economics!$AI$2:$AI$167*(_xlfn.NORM.DIST(J$3,economics!$AK$2:$AK$167,economics!$AJ$2:$AJ$167,TRUE)-_xlfn.NORM.DIST(J$30,economics!$AK$2:$AK$167,economics!$AJ$2:$AJ$167,TRUE)))),"")</f>
        <v>118.75312634132214</v>
      </c>
      <c r="K47">
        <f t="array" ref="K47">IFERROR((SUMPRODUCT((economics!$AG$2:$AG$167=$B47)*(economics!$D$2:$D$167="process")*economics!$AI$2:$AI$167*(_xlfn.NORM.DIST(K$3,economics!$AK$2:$AK$167,economics!$AJ$2:$AJ$167,TRUE)-_xlfn.NORM.DIST(K$30,economics!$AK$2:$AK$167,economics!$AJ$2:$AJ$167,TRUE))*economics!$AM$2:$AM$167))/(SUMPRODUCT((economics!$AG$2:$AG$167=$B47)*(economics!$D$2:$D$167="process")*economics!$AI$2:$AI$167*(_xlfn.NORM.DIST(K$3,economics!$AK$2:$AK$167,economics!$AJ$2:$AJ$167,TRUE)-_xlfn.NORM.DIST(K$30,economics!$AK$2:$AK$167,economics!$AJ$2:$AJ$167,TRUE)))),"")</f>
        <v>121.22825661478839</v>
      </c>
      <c r="L47">
        <f t="array" ref="L47">IFERROR((SUMPRODUCT((economics!$AG$2:$AG$167=$B47)*(economics!$D$2:$D$167="process")*economics!$AI$2:$AI$167*(_xlfn.NORM.DIST(L$3,economics!$AK$2:$AK$167,economics!$AJ$2:$AJ$167,TRUE)-_xlfn.NORM.DIST(L$30,economics!$AK$2:$AK$167,economics!$AJ$2:$AJ$167,TRUE))*economics!$AM$2:$AM$167))/(SUMPRODUCT((economics!$AG$2:$AG$167=$B47)*(economics!$D$2:$D$167="process")*economics!$AI$2:$AI$167*(_xlfn.NORM.DIST(L$3,economics!$AK$2:$AK$167,economics!$AJ$2:$AJ$167,TRUE)-_xlfn.NORM.DIST(L$30,economics!$AK$2:$AK$167,economics!$AJ$2:$AJ$167,TRUE)))),"")</f>
        <v>120.92927842416766</v>
      </c>
      <c r="M47">
        <f t="array" ref="M47">IFERROR((SUMPRODUCT((economics!$AG$2:$AG$167=$B47)*(economics!$D$2:$D$167="process")*economics!$AI$2:$AI$167*(_xlfn.NORM.DIST(M$3,economics!$AK$2:$AK$167,economics!$AJ$2:$AJ$167,TRUE)-_xlfn.NORM.DIST(M$30,economics!$AK$2:$AK$167,economics!$AJ$2:$AJ$167,TRUE))*economics!$AM$2:$AM$167))/(SUMPRODUCT((economics!$AG$2:$AG$167=$B47)*(economics!$D$2:$D$167="process")*economics!$AI$2:$AI$167*(_xlfn.NORM.DIST(M$3,economics!$AK$2:$AK$167,economics!$AJ$2:$AJ$167,TRUE)-_xlfn.NORM.DIST(M$30,economics!$AK$2:$AK$167,economics!$AJ$2:$AJ$167,TRUE)))),"")</f>
        <v>119.72388104644858</v>
      </c>
      <c r="N47">
        <f t="array" ref="N47">IFERROR((SUMPRODUCT((economics!$AG$2:$AG$167=$B47)*(economics!$D$2:$D$167="process")*economics!$AI$2:$AI$167*(_xlfn.NORM.DIST(N$3,economics!$AK$2:$AK$167,economics!$AJ$2:$AJ$167,TRUE)-_xlfn.NORM.DIST(N$30,economics!$AK$2:$AK$167,economics!$AJ$2:$AJ$167,TRUE))*economics!$AM$2:$AM$167))/(SUMPRODUCT((economics!$AG$2:$AG$167=$B47)*(economics!$D$2:$D$167="process")*economics!$AI$2:$AI$167*(_xlfn.NORM.DIST(N$3,economics!$AK$2:$AK$167,economics!$AJ$2:$AJ$167,TRUE)-_xlfn.NORM.DIST(N$30,economics!$AK$2:$AK$167,economics!$AJ$2:$AJ$167,TRUE)))),"")</f>
        <v>118.32751845284652</v>
      </c>
      <c r="O47">
        <f t="array" ref="O47">IFERROR((SUMPRODUCT((economics!$AG$2:$AG$167=$B47)*(economics!$D$2:$D$167="process")*economics!$AI$2:$AI$167*(_xlfn.NORM.DIST(O$3,economics!$AK$2:$AK$167,economics!$AJ$2:$AJ$167,TRUE)-_xlfn.NORM.DIST(O$30,economics!$AK$2:$AK$167,economics!$AJ$2:$AJ$167,TRUE))*economics!$AM$2:$AM$167))/(SUMPRODUCT((economics!$AG$2:$AG$167=$B47)*(economics!$D$2:$D$167="process")*economics!$AI$2:$AI$167*(_xlfn.NORM.DIST(O$3,economics!$AK$2:$AK$167,economics!$AJ$2:$AJ$167,TRUE)-_xlfn.NORM.DIST(O$30,economics!$AK$2:$AK$167,economics!$AJ$2:$AJ$167,TRUE)))),"")</f>
        <v>116.96554053493121</v>
      </c>
      <c r="P47">
        <f t="array" ref="P47">IFERROR((SUMPRODUCT((economics!$AG$2:$AG$167=$B47)*(economics!$D$2:$D$167="process")*economics!$AI$2:$AI$167*(_xlfn.NORM.DIST(P$3,economics!$AK$2:$AK$167,economics!$AJ$2:$AJ$167,TRUE)-_xlfn.NORM.DIST(P$30,economics!$AK$2:$AK$167,economics!$AJ$2:$AJ$167,TRUE))*economics!$AM$2:$AM$167))/(SUMPRODUCT((economics!$AG$2:$AG$167=$B47)*(economics!$D$2:$D$167="process")*economics!$AI$2:$AI$167*(_xlfn.NORM.DIST(P$3,economics!$AK$2:$AK$167,economics!$AJ$2:$AJ$167,TRUE)-_xlfn.NORM.DIST(P$30,economics!$AK$2:$AK$167,economics!$AJ$2:$AJ$167,TRUE)))),"")</f>
        <v>115.69693526273045</v>
      </c>
      <c r="Q47">
        <f t="array" ref="Q47">IFERROR((SUMPRODUCT((economics!$AG$2:$AG$167=$B47)*(economics!$D$2:$D$167="process")*economics!$AI$2:$AI$167*(_xlfn.NORM.DIST(Q$3,economics!$AK$2:$AK$167,economics!$AJ$2:$AJ$167,TRUE)-_xlfn.NORM.DIST(Q$30,economics!$AK$2:$AK$167,economics!$AJ$2:$AJ$167,TRUE))*economics!$AM$2:$AM$167))/(SUMPRODUCT((economics!$AG$2:$AG$167=$B47)*(economics!$D$2:$D$167="process")*economics!$AI$2:$AI$167*(_xlfn.NORM.DIST(Q$3,economics!$AK$2:$AK$167,economics!$AJ$2:$AJ$167,TRUE)-_xlfn.NORM.DIST(Q$30,economics!$AK$2:$AK$167,economics!$AJ$2:$AJ$167,TRUE)))),"")</f>
        <v>114.53051018237556</v>
      </c>
      <c r="R47">
        <f t="array" ref="R47">IFERROR((SUMPRODUCT((economics!$AG$2:$AG$167=$B47)*(economics!$D$2:$D$167="process")*economics!$AI$2:$AI$167*(_xlfn.NORM.DIST(R$3,economics!$AK$2:$AK$167,economics!$AJ$2:$AJ$167,TRUE)-_xlfn.NORM.DIST(R$30,economics!$AK$2:$AK$167,economics!$AJ$2:$AJ$167,TRUE))*economics!$AM$2:$AM$167))/(SUMPRODUCT((economics!$AG$2:$AG$167=$B47)*(economics!$D$2:$D$167="process")*economics!$AI$2:$AI$167*(_xlfn.NORM.DIST(R$3,economics!$AK$2:$AK$167,economics!$AJ$2:$AJ$167,TRUE)-_xlfn.NORM.DIST(R$30,economics!$AK$2:$AK$167,economics!$AJ$2:$AJ$167,TRUE)))),"")</f>
        <v>113.46149625346386</v>
      </c>
      <c r="S47">
        <f t="array" ref="S47">IFERROR((SUMPRODUCT((economics!$AG$2:$AG$167=$B47)*(economics!$D$2:$D$167="process")*economics!$AI$2:$AI$167*(_xlfn.NORM.DIST(S$3,economics!$AK$2:$AK$167,economics!$AJ$2:$AJ$167,TRUE)-_xlfn.NORM.DIST(S$30,economics!$AK$2:$AK$167,economics!$AJ$2:$AJ$167,TRUE))*economics!$AM$2:$AM$167))/(SUMPRODUCT((economics!$AG$2:$AG$167=$B47)*(economics!$D$2:$D$167="process")*economics!$AI$2:$AI$167*(_xlfn.NORM.DIST(S$3,economics!$AK$2:$AK$167,economics!$AJ$2:$AJ$167,TRUE)-_xlfn.NORM.DIST(S$30,economics!$AK$2:$AK$167,economics!$AJ$2:$AJ$167,TRUE)))),"")</f>
        <v>112.48215436573712</v>
      </c>
      <c r="T47">
        <f t="array" ref="T47">IFERROR((SUMPRODUCT((economics!$AG$2:$AG$167=$B47)*(economics!$D$2:$D$167="process")*economics!$AI$2:$AI$167*(_xlfn.NORM.DIST(T$3,economics!$AK$2:$AK$167,economics!$AJ$2:$AJ$167,TRUE)-_xlfn.NORM.DIST(T$30,economics!$AK$2:$AK$167,economics!$AJ$2:$AJ$167,TRUE))*economics!$AM$2:$AM$167))/(SUMPRODUCT((economics!$AG$2:$AG$167=$B47)*(economics!$D$2:$D$167="process")*economics!$AI$2:$AI$167*(_xlfn.NORM.DIST(T$3,economics!$AK$2:$AK$167,economics!$AJ$2:$AJ$167,TRUE)-_xlfn.NORM.DIST(T$30,economics!$AK$2:$AK$167,economics!$AJ$2:$AJ$167,TRUE)))),"")</f>
        <v>111.58461222471823</v>
      </c>
      <c r="U47">
        <f t="array" ref="U47">IFERROR((SUMPRODUCT((economics!$AG$2:$AG$167=$B47)*(economics!$D$2:$D$167="process")*economics!$AI$2:$AI$167*(_xlfn.NORM.DIST(U$3,economics!$AK$2:$AK$167,economics!$AJ$2:$AJ$167,TRUE)-_xlfn.NORM.DIST(U$30,economics!$AK$2:$AK$167,economics!$AJ$2:$AJ$167,TRUE))*economics!$AM$2:$AM$167))/(SUMPRODUCT((economics!$AG$2:$AG$167=$B47)*(economics!$D$2:$D$167="process")*economics!$AI$2:$AI$167*(_xlfn.NORM.DIST(U$3,economics!$AK$2:$AK$167,economics!$AJ$2:$AJ$167,TRUE)-_xlfn.NORM.DIST(U$30,economics!$AK$2:$AK$167,economics!$AJ$2:$AJ$167,TRUE)))),"")</f>
        <v>110.76153640093428</v>
      </c>
      <c r="V47">
        <f t="array" ref="V47">IFERROR((SUMPRODUCT((economics!$AG$2:$AG$167=$B47)*(economics!$D$2:$D$167="process")*economics!$AI$2:$AI$167*(_xlfn.NORM.DIST(V$3,economics!$AK$2:$AK$167,economics!$AJ$2:$AJ$167,TRUE)-_xlfn.NORM.DIST(V$30,economics!$AK$2:$AK$167,economics!$AJ$2:$AJ$167,TRUE))*economics!$AM$2:$AM$167))/(SUMPRODUCT((economics!$AG$2:$AG$167=$B47)*(economics!$D$2:$D$167="process")*economics!$AI$2:$AI$167*(_xlfn.NORM.DIST(V$3,economics!$AK$2:$AK$167,economics!$AJ$2:$AJ$167,TRUE)-_xlfn.NORM.DIST(V$30,economics!$AK$2:$AK$167,economics!$AJ$2:$AJ$167,TRUE)))),"")</f>
        <v>110.00624132798497</v>
      </c>
      <c r="W47">
        <f t="array" ref="W47">IFERROR((SUMPRODUCT((economics!$AG$2:$AG$167=$B47)*(economics!$D$2:$D$167="process")*economics!$AI$2:$AI$167*(_xlfn.NORM.DIST(W$3,economics!$AK$2:$AK$167,economics!$AJ$2:$AJ$167,TRUE)-_xlfn.NORM.DIST(W$30,economics!$AK$2:$AK$167,economics!$AJ$2:$AJ$167,TRUE))*economics!$AM$2:$AM$167))/(SUMPRODUCT((economics!$AG$2:$AG$167=$B47)*(economics!$D$2:$D$167="process")*economics!$AI$2:$AI$167*(_xlfn.NORM.DIST(W$3,economics!$AK$2:$AK$167,economics!$AJ$2:$AJ$167,TRUE)-_xlfn.NORM.DIST(W$30,economics!$AK$2:$AK$167,economics!$AJ$2:$AJ$167,TRUE)))),"")</f>
        <v>109.3126640310811</v>
      </c>
      <c r="X47">
        <f t="array" ref="X47">IFERROR((SUMPRODUCT((economics!$AG$2:$AG$167=$B47)*(economics!$D$2:$D$167="process")*economics!$AI$2:$AI$167*(_xlfn.NORM.DIST(X$3,economics!$AK$2:$AK$167,economics!$AJ$2:$AJ$167,TRUE)-_xlfn.NORM.DIST(X$30,economics!$AK$2:$AK$167,economics!$AJ$2:$AJ$167,TRUE))*economics!$AM$2:$AM$167))/(SUMPRODUCT((economics!$AG$2:$AG$167=$B47)*(economics!$D$2:$D$167="process")*economics!$AI$2:$AI$167*(_xlfn.NORM.DIST(X$3,economics!$AK$2:$AK$167,economics!$AJ$2:$AJ$167,TRUE)-_xlfn.NORM.DIST(X$30,economics!$AK$2:$AK$167,economics!$AJ$2:$AJ$167,TRUE)))),"")</f>
        <v>108.67531219602374</v>
      </c>
      <c r="Y47">
        <f t="array" ref="Y47">IFERROR((SUMPRODUCT((economics!$AG$2:$AG$167=$B47)*(economics!$D$2:$D$167="process")*economics!$AI$2:$AI$167*(_xlfn.NORM.DIST(Y$3,economics!$AK$2:$AK$167,economics!$AJ$2:$AJ$167,TRUE)-_xlfn.NORM.DIST(Y$30,economics!$AK$2:$AK$167,economics!$AJ$2:$AJ$167,TRUE))*economics!$AM$2:$AM$167))/(SUMPRODUCT((economics!$AG$2:$AG$167=$B47)*(economics!$D$2:$D$167="process")*economics!$AI$2:$AI$167*(_xlfn.NORM.DIST(Y$3,economics!$AK$2:$AK$167,economics!$AJ$2:$AJ$167,TRUE)-_xlfn.NORM.DIST(Y$30,economics!$AK$2:$AK$167,economics!$AJ$2:$AJ$167,TRUE)))),"")</f>
        <v>108.08921071554448</v>
      </c>
      <c r="Z47">
        <f t="array" ref="Z47">IFERROR((SUMPRODUCT((economics!$AG$2:$AG$167=$B47)*(economics!$D$2:$D$167="process")*economics!$AI$2:$AI$167*(_xlfn.NORM.DIST(Z$3,economics!$AK$2:$AK$167,economics!$AJ$2:$AJ$167,TRUE)-_xlfn.NORM.DIST(Z$30,economics!$AK$2:$AK$167,economics!$AJ$2:$AJ$167,TRUE))*economics!$AM$2:$AM$167))/(SUMPRODUCT((economics!$AG$2:$AG$167=$B47)*(economics!$D$2:$D$167="process")*economics!$AI$2:$AI$167*(_xlfn.NORM.DIST(Z$3,economics!$AK$2:$AK$167,economics!$AJ$2:$AJ$167,TRUE)-_xlfn.NORM.DIST(Z$30,economics!$AK$2:$AK$167,economics!$AJ$2:$AJ$167,TRUE)))),"")</f>
        <v>107.54985197022755</v>
      </c>
      <c r="AA47">
        <f t="array" ref="AA47">IFERROR((SUMPRODUCT((economics!$AG$2:$AG$167=$B47)*(economics!$D$2:$D$167="process")*economics!$AI$2:$AI$167*(_xlfn.NORM.DIST(AA$3,economics!$AK$2:$AK$167,economics!$AJ$2:$AJ$167,TRUE)-_xlfn.NORM.DIST(AA$30,economics!$AK$2:$AK$167,economics!$AJ$2:$AJ$167,TRUE))*economics!$AM$2:$AM$167))/(SUMPRODUCT((economics!$AG$2:$AG$167=$B47)*(economics!$D$2:$D$167="process")*economics!$AI$2:$AI$167*(_xlfn.NORM.DIST(AA$3,economics!$AK$2:$AK$167,economics!$AJ$2:$AJ$167,TRUE)-_xlfn.NORM.DIST(AA$30,economics!$AK$2:$AK$167,economics!$AJ$2:$AJ$167,TRUE)))),"")</f>
        <v>107.05315060285743</v>
      </c>
      <c r="AB47">
        <f t="array" ref="AB47">IFERROR((SUMPRODUCT((economics!$AG$2:$AG$167=$B47)*(economics!$D$2:$D$167="process")*economics!$AI$2:$AI$167*(_xlfn.NORM.DIST(AB$3,economics!$AK$2:$AK$167,economics!$AJ$2:$AJ$167,TRUE)-_xlfn.NORM.DIST(AB$30,economics!$AK$2:$AK$167,economics!$AJ$2:$AJ$167,TRUE))*economics!$AM$2:$AM$167))/(SUMPRODUCT((economics!$AG$2:$AG$167=$B47)*(economics!$D$2:$D$167="process")*economics!$AI$2:$AI$167*(_xlfn.NORM.DIST(AB$3,economics!$AK$2:$AK$167,economics!$AJ$2:$AJ$167,TRUE)-_xlfn.NORM.DIST(AB$30,economics!$AK$2:$AK$167,economics!$AJ$2:$AJ$167,TRUE)))),"")</f>
        <v>106.59540260704682</v>
      </c>
      <c r="AC47">
        <f t="array" ref="AC47">IFERROR((SUMPRODUCT((economics!$AG$2:$AG$167=$B47)*(economics!$D$2:$D$167="process")*economics!$AI$2:$AI$167*(_xlfn.NORM.DIST(AC$3,economics!$AK$2:$AK$167,economics!$AJ$2:$AJ$167,TRUE)-_xlfn.NORM.DIST(AC$30,economics!$AK$2:$AK$167,economics!$AJ$2:$AJ$167,TRUE))*economics!$AM$2:$AM$167))/(SUMPRODUCT((economics!$AG$2:$AG$167=$B47)*(economics!$D$2:$D$167="process")*economics!$AI$2:$AI$167*(_xlfn.NORM.DIST(AC$3,economics!$AK$2:$AK$167,economics!$AJ$2:$AJ$167,TRUE)-_xlfn.NORM.DIST(AC$30,economics!$AK$2:$AK$167,economics!$AJ$2:$AJ$167,TRUE)))),"")</f>
        <v>106.17324838092843</v>
      </c>
      <c r="AD47">
        <f t="array" ref="AD47">IFERROR((SUMPRODUCT((economics!$AG$2:$AG$167=$B47)*(economics!$D$2:$D$167="process")*economics!$AI$2:$AI$167*(_xlfn.NORM.DIST(AD$3,economics!$AK$2:$AK$167,economics!$AJ$2:$AJ$167,TRUE)-_xlfn.NORM.DIST(AD$30,economics!$AK$2:$AK$167,economics!$AJ$2:$AJ$167,TRUE))*economics!$AM$2:$AM$167))/(SUMPRODUCT((economics!$AG$2:$AG$167=$B47)*(economics!$D$2:$D$167="process")*economics!$AI$2:$AI$167*(_xlfn.NORM.DIST(AD$3,economics!$AK$2:$AK$167,economics!$AJ$2:$AJ$167,TRUE)-_xlfn.NORM.DIST(AD$30,economics!$AK$2:$AK$167,economics!$AJ$2:$AJ$167,TRUE)))),"")</f>
        <v>105.78363938874955</v>
      </c>
      <c r="AE47">
        <f t="array" ref="AE47">IFERROR((SUMPRODUCT((economics!$AG$2:$AG$167=$B47)*(economics!$D$2:$D$167="process")*economics!$AI$2:$AI$167*(_xlfn.NORM.DIST(AE$3,economics!$AK$2:$AK$167,economics!$AJ$2:$AJ$167,TRUE)-_xlfn.NORM.DIST(AE$30,economics!$AK$2:$AK$167,economics!$AJ$2:$AJ$167,TRUE))*economics!$AM$2:$AM$167))/(SUMPRODUCT((economics!$AG$2:$AG$167=$B47)*(economics!$D$2:$D$167="process")*economics!$AI$2:$AI$167*(_xlfn.NORM.DIST(AE$3,economics!$AK$2:$AK$167,economics!$AJ$2:$AJ$167,TRUE)-_xlfn.NORM.DIST(AE$30,economics!$AK$2:$AK$167,economics!$AJ$2:$AJ$167,TRUE)))),"")</f>
        <v>105.42380809293208</v>
      </c>
      <c r="AF47">
        <f t="array" ref="AF47">IFERROR((SUMPRODUCT((economics!$AG$2:$AG$167=$B47)*(economics!$D$2:$D$167="process")*economics!$AI$2:$AI$167*(_xlfn.NORM.DIST(AF$3,economics!$AK$2:$AK$167,economics!$AJ$2:$AJ$167,TRUE)-_xlfn.NORM.DIST(AF$30,economics!$AK$2:$AK$167,economics!$AJ$2:$AJ$167,TRUE))*economics!$AM$2:$AM$167))/(SUMPRODUCT((economics!$AG$2:$AG$167=$B47)*(economics!$D$2:$D$167="process")*economics!$AI$2:$AI$167*(_xlfn.NORM.DIST(AF$3,economics!$AK$2:$AK$167,economics!$AJ$2:$AJ$167,TRUE)-_xlfn.NORM.DIST(AF$30,economics!$AK$2:$AK$167,economics!$AJ$2:$AJ$167,TRUE)))),"")</f>
        <v>105.09124084569579</v>
      </c>
      <c r="AG47">
        <f t="array" ref="AG47">IFERROR((SUMPRODUCT((economics!$AG$2:$AG$167=$B47)*(economics!$D$2:$D$167="process")*economics!$AI$2:$AI$167*(_xlfn.NORM.DIST(AG$3,economics!$AK$2:$AK$167,economics!$AJ$2:$AJ$167,TRUE)-_xlfn.NORM.DIST(AG$30,economics!$AK$2:$AK$167,economics!$AJ$2:$AJ$167,TRUE))*economics!$AM$2:$AM$167))/(SUMPRODUCT((economics!$AG$2:$AG$167=$B47)*(economics!$D$2:$D$167="process")*economics!$AI$2:$AI$167*(_xlfn.NORM.DIST(AG$3,economics!$AK$2:$AK$167,economics!$AJ$2:$AJ$167,TRUE)-_xlfn.NORM.DIST(AG$30,economics!$AK$2:$AK$167,economics!$AJ$2:$AJ$167,TRUE)))),"")</f>
        <v>104.78365345498612</v>
      </c>
      <c r="AH47">
        <f t="array" ref="AH47">IFERROR((SUMPRODUCT((economics!$AG$2:$AG$167=$B47)*(economics!$D$2:$D$167="process")*economics!$AI$2:$AI$167*(_xlfn.NORM.DIST(AH$3,economics!$AK$2:$AK$167,economics!$AJ$2:$AJ$167,TRUE)-_xlfn.NORM.DIST(AH$30,economics!$AK$2:$AK$167,economics!$AJ$2:$AJ$167,TRUE))*economics!$AM$2:$AM$167))/(SUMPRODUCT((economics!$AG$2:$AG$167=$B47)*(economics!$D$2:$D$167="process")*economics!$AI$2:$AI$167*(_xlfn.NORM.DIST(AH$3,economics!$AK$2:$AK$167,economics!$AJ$2:$AJ$167,TRUE)-_xlfn.NORM.DIST(AH$30,economics!$AK$2:$AK$167,economics!$AJ$2:$AJ$167,TRUE)))),"")</f>
        <v>104.49896916430089</v>
      </c>
      <c r="AI47">
        <f t="array" ref="AI47">IFERROR((SUMPRODUCT((economics!$AG$2:$AG$167=$B47)*(economics!$D$2:$D$167="process")*economics!$AI$2:$AI$167*(_xlfn.NORM.DIST(AI$3,economics!$AK$2:$AK$167,economics!$AJ$2:$AJ$167,TRUE)-_xlfn.NORM.DIST(AI$30,economics!$AK$2:$AK$167,economics!$AJ$2:$AJ$167,TRUE))*economics!$AM$2:$AM$167))/(SUMPRODUCT((economics!$AG$2:$AG$167=$B47)*(economics!$D$2:$D$167="process")*economics!$AI$2:$AI$167*(_xlfn.NORM.DIST(AI$3,economics!$AK$2:$AK$167,economics!$AJ$2:$AJ$167,TRUE)-_xlfn.NORM.DIST(AI$30,economics!$AK$2:$AK$167,economics!$AJ$2:$AJ$167,TRUE)))),"")</f>
        <v>104.23529880939913</v>
      </c>
      <c r="AJ47">
        <f t="array" ref="AJ47">IFERROR((SUMPRODUCT((economics!$AG$2:$AG$167=$B47)*(economics!$D$2:$D$167="process")*economics!$AI$2:$AI$167*(_xlfn.NORM.DIST(AJ$3,economics!$AK$2:$AK$167,economics!$AJ$2:$AJ$167,TRUE)-_xlfn.NORM.DIST(AJ$30,economics!$AK$2:$AK$167,economics!$AJ$2:$AJ$167,TRUE))*economics!$AM$2:$AM$167))/(SUMPRODUCT((economics!$AG$2:$AG$167=$B47)*(economics!$D$2:$D$167="process")*economics!$AI$2:$AI$167*(_xlfn.NORM.DIST(AJ$3,economics!$AK$2:$AK$167,economics!$AJ$2:$AJ$167,TRUE)-_xlfn.NORM.DIST(AJ$30,economics!$AK$2:$AK$167,economics!$AJ$2:$AJ$167,TRUE)))),"")</f>
        <v>103.99092293670292</v>
      </c>
      <c r="AK47">
        <f t="array" ref="AK47">IFERROR((SUMPRODUCT((economics!$AG$2:$AG$167=$B47)*(economics!$D$2:$D$167="process")*economics!$AI$2:$AI$167*(_xlfn.NORM.DIST(AK$3,economics!$AK$2:$AK$167,economics!$AJ$2:$AJ$167,TRUE)-_xlfn.NORM.DIST(AK$30,economics!$AK$2:$AK$167,economics!$AJ$2:$AJ$167,TRUE))*economics!$AM$2:$AM$167))/(SUMPRODUCT((economics!$AG$2:$AG$167=$B47)*(economics!$D$2:$D$167="process")*economics!$AI$2:$AI$167*(_xlfn.NORM.DIST(AK$3,economics!$AK$2:$AK$167,economics!$AJ$2:$AJ$167,TRUE)-_xlfn.NORM.DIST(AK$30,economics!$AK$2:$AK$167,economics!$AJ$2:$AJ$167,TRUE)))),"")</f>
        <v>103.76427568843459</v>
      </c>
      <c r="AL47">
        <f t="array" ref="AL47">IFERROR((SUMPRODUCT((economics!$AG$2:$AG$167=$B47)*(economics!$D$2:$D$167="process")*economics!$AI$2:$AI$167*(_xlfn.NORM.DIST(AL$3,economics!$AK$2:$AK$167,economics!$AJ$2:$AJ$167,TRUE)-_xlfn.NORM.DIST(AL$30,economics!$AK$2:$AK$167,economics!$AJ$2:$AJ$167,TRUE))*economics!$AM$2:$AM$167))/(SUMPRODUCT((economics!$AG$2:$AG$167=$B47)*(economics!$D$2:$D$167="process")*economics!$AI$2:$AI$167*(_xlfn.NORM.DIST(AL$3,economics!$AK$2:$AK$167,economics!$AJ$2:$AJ$167,TRUE)-_xlfn.NORM.DIST(AL$30,economics!$AK$2:$AK$167,economics!$AJ$2:$AJ$167,TRUE)))),"")</f>
        <v>103.55393027818249</v>
      </c>
      <c r="AM47">
        <f t="array" ref="AM47">IFERROR((SUMPRODUCT((economics!$AG$2:$AG$167=$B47)*(economics!$D$2:$D$167="process")*economics!$AI$2:$AI$167*(_xlfn.NORM.DIST(AM$3,economics!$AK$2:$AK$167,economics!$AJ$2:$AJ$167,TRUE)-_xlfn.NORM.DIST(AM$30,economics!$AK$2:$AK$167,economics!$AJ$2:$AJ$167,TRUE))*economics!$AM$2:$AM$167))/(SUMPRODUCT((economics!$AG$2:$AG$167=$B47)*(economics!$D$2:$D$167="process")*economics!$AI$2:$AI$167*(_xlfn.NORM.DIST(AM$3,economics!$AK$2:$AK$167,economics!$AJ$2:$AJ$167,TRUE)-_xlfn.NORM.DIST(AM$30,economics!$AK$2:$AK$167,economics!$AJ$2:$AJ$167,TRUE)))),"")</f>
        <v>103.35858589770608</v>
      </c>
      <c r="AN47">
        <f t="array" ref="AN47">IFERROR((SUMPRODUCT((economics!$AG$2:$AG$167=$B47)*(economics!$D$2:$D$167="process")*economics!$AI$2:$AI$167*(_xlfn.NORM.DIST(AN$3,economics!$AK$2:$AK$167,economics!$AJ$2:$AJ$167,TRUE)-_xlfn.NORM.DIST(AN$30,economics!$AK$2:$AK$167,economics!$AJ$2:$AJ$167,TRUE))*economics!$AM$2:$AM$167))/(SUMPRODUCT((economics!$AG$2:$AG$167=$B47)*(economics!$D$2:$D$167="process")*economics!$AI$2:$AI$167*(_xlfn.NORM.DIST(AN$3,economics!$AK$2:$AK$167,economics!$AJ$2:$AJ$167,TRUE)-_xlfn.NORM.DIST(AN$30,economics!$AK$2:$AK$167,economics!$AJ$2:$AJ$167,TRUE)))),"")</f>
        <v>103.17705591139477</v>
      </c>
      <c r="AO47">
        <f t="array" ref="AO47">IFERROR((SUMPRODUCT((economics!$AG$2:$AG$167=$B47)*(economics!$D$2:$D$167="process")*economics!$AI$2:$AI$167*(_xlfn.NORM.DIST(AO$3,economics!$AK$2:$AK$167,economics!$AJ$2:$AJ$167,TRUE)-_xlfn.NORM.DIST(AO$30,economics!$AK$2:$AK$167,economics!$AJ$2:$AJ$167,TRUE))*economics!$AM$2:$AM$167))/(SUMPRODUCT((economics!$AG$2:$AG$167=$B47)*(economics!$D$2:$D$167="process")*economics!$AI$2:$AI$167*(_xlfn.NORM.DIST(AO$3,economics!$AK$2:$AK$167,economics!$AJ$2:$AJ$167,TRUE)-_xlfn.NORM.DIST(AO$30,economics!$AK$2:$AK$167,economics!$AJ$2:$AJ$167,TRUE)))),"")</f>
        <v>103.00825720905364</v>
      </c>
      <c r="AP47">
        <f t="array" ref="AP47">IFERROR((SUMPRODUCT((economics!$AG$2:$AG$167=$B47)*(economics!$D$2:$D$167="process")*economics!$AI$2:$AI$167*(_xlfn.NORM.DIST(AP$3,economics!$AK$2:$AK$167,economics!$AJ$2:$AJ$167,TRUE)-_xlfn.NORM.DIST(AP$30,economics!$AK$2:$AK$167,economics!$AJ$2:$AJ$167,TRUE))*economics!$AM$2:$AM$167))/(SUMPRODUCT((economics!$AG$2:$AG$167=$B47)*(economics!$D$2:$D$167="process")*economics!$AI$2:$AI$167*(_xlfn.NORM.DIST(AP$3,economics!$AK$2:$AK$167,economics!$AJ$2:$AJ$167,TRUE)-_xlfn.NORM.DIST(AP$30,economics!$AK$2:$AK$167,economics!$AJ$2:$AJ$167,TRUE)))),"")</f>
        <v>102.8512006005805</v>
      </c>
      <c r="AQ47">
        <f t="array" ref="AQ47">IFERROR((SUMPRODUCT((economics!$AG$2:$AG$167=$B47)*(economics!$D$2:$D$167="process")*economics!$AI$2:$AI$167*(_xlfn.NORM.DIST(AQ$3,economics!$AK$2:$AK$167,economics!$AJ$2:$AJ$167,TRUE)-_xlfn.NORM.DIST(AQ$30,economics!$AK$2:$AK$167,economics!$AJ$2:$AJ$167,TRUE))*economics!$AM$2:$AM$167))/(SUMPRODUCT((economics!$AG$2:$AG$167=$B47)*(economics!$D$2:$D$167="process")*economics!$AI$2:$AI$167*(_xlfn.NORM.DIST(AQ$3,economics!$AK$2:$AK$167,economics!$AJ$2:$AJ$167,TRUE)-_xlfn.NORM.DIST(AQ$30,economics!$AK$2:$AK$167,economics!$AJ$2:$AJ$167,TRUE)))),"")</f>
        <v>102.7049821478157</v>
      </c>
      <c r="AR47">
        <f t="array" ref="AR47">IFERROR((SUMPRODUCT((economics!$AG$2:$AG$167=$B47)*(economics!$D$2:$D$167="process")*economics!$AI$2:$AI$167*(_xlfn.NORM.DIST(AR$3,economics!$AK$2:$AK$167,economics!$AJ$2:$AJ$167,TRUE)-_xlfn.NORM.DIST(AR$30,economics!$AK$2:$AK$167,economics!$AJ$2:$AJ$167,TRUE))*economics!$AM$2:$AM$167))/(SUMPRODUCT((economics!$AG$2:$AG$167=$B47)*(economics!$D$2:$D$167="process")*economics!$AI$2:$AI$167*(_xlfn.NORM.DIST(AR$3,economics!$AK$2:$AK$167,economics!$AJ$2:$AJ$167,TRUE)-_xlfn.NORM.DIST(AR$30,economics!$AK$2:$AK$167,economics!$AJ$2:$AJ$167,TRUE)))),"")</f>
        <v>102.56877533942614</v>
      </c>
      <c r="AS47">
        <f t="array" ref="AS47">IFERROR((SUMPRODUCT((economics!$AG$2:$AG$167=$B47)*(economics!$D$2:$D$167="process")*economics!$AI$2:$AI$167*(_xlfn.NORM.DIST(AS$3,economics!$AK$2:$AK$167,economics!$AJ$2:$AJ$167,TRUE)-_xlfn.NORM.DIST(AS$30,economics!$AK$2:$AK$167,economics!$AJ$2:$AJ$167,TRUE))*economics!$AM$2:$AM$167))/(SUMPRODUCT((economics!$AG$2:$AG$167=$B47)*(economics!$D$2:$D$167="process")*economics!$AI$2:$AI$167*(_xlfn.NORM.DIST(AS$3,economics!$AK$2:$AK$167,economics!$AJ$2:$AJ$167,TRUE)-_xlfn.NORM.DIST(AS$30,economics!$AK$2:$AK$167,economics!$AJ$2:$AJ$167,TRUE)))),"")</f>
        <v>102.44182402422517</v>
      </c>
      <c r="AT47">
        <f t="array" ref="AT47">IFERROR((SUMPRODUCT((economics!$AG$2:$AG$167=$B47)*(economics!$D$2:$D$167="process")*economics!$AI$2:$AI$167*(_xlfn.NORM.DIST(AT$3,economics!$AK$2:$AK$167,economics!$AJ$2:$AJ$167,TRUE)-_xlfn.NORM.DIST(AT$30,economics!$AK$2:$AK$167,economics!$AJ$2:$AJ$167,TRUE))*economics!$AM$2:$AM$167))/(SUMPRODUCT((economics!$AG$2:$AG$167=$B47)*(economics!$D$2:$D$167="process")*economics!$AI$2:$AI$167*(_xlfn.NORM.DIST(AT$3,economics!$AK$2:$AK$167,economics!$AJ$2:$AJ$167,TRUE)-_xlfn.NORM.DIST(AT$30,economics!$AK$2:$AK$167,economics!$AJ$2:$AJ$167,TRUE)))),"")</f>
        <v>102.32343602694084</v>
      </c>
      <c r="AU47">
        <f t="array" ref="AU47">IFERROR((SUMPRODUCT((economics!$AG$2:$AG$167=$B47)*(economics!$D$2:$D$167="process")*economics!$AI$2:$AI$167*(_xlfn.NORM.DIST(AU$3,economics!$AK$2:$AK$167,economics!$AJ$2:$AJ$167,TRUE)-_xlfn.NORM.DIST(AU$30,economics!$AK$2:$AK$167,economics!$AJ$2:$AJ$167,TRUE))*economics!$AM$2:$AM$167))/(SUMPRODUCT((economics!$AG$2:$AG$167=$B47)*(economics!$D$2:$D$167="process")*economics!$AI$2:$AI$167*(_xlfn.NORM.DIST(AU$3,economics!$AK$2:$AK$167,economics!$AJ$2:$AJ$167,TRUE)-_xlfn.NORM.DIST(AU$30,economics!$AK$2:$AK$167,economics!$AJ$2:$AJ$167,TRUE)))),"")</f>
        <v>102.21297737819367</v>
      </c>
      <c r="AV47">
        <f t="array" ref="AV47">IFERROR((SUMPRODUCT((economics!$AG$2:$AG$167=$B47)*(economics!$D$2:$D$167="process")*economics!$AI$2:$AI$167*(_xlfn.NORM.DIST(AV$3,economics!$AK$2:$AK$167,economics!$AJ$2:$AJ$167,TRUE)-_xlfn.NORM.DIST(AV$30,economics!$AK$2:$AK$167,economics!$AJ$2:$AJ$167,TRUE))*economics!$AM$2:$AM$167))/(SUMPRODUCT((economics!$AG$2:$AG$167=$B47)*(economics!$D$2:$D$167="process")*economics!$AI$2:$AI$167*(_xlfn.NORM.DIST(AV$3,economics!$AK$2:$AK$167,economics!$AJ$2:$AJ$167,TRUE)-_xlfn.NORM.DIST(AV$30,economics!$AK$2:$AK$167,economics!$AJ$2:$AJ$167,TRUE)))),"")</f>
        <v>102.10986709740416</v>
      </c>
      <c r="AW47">
        <f t="array" ref="AW47">IFERROR((SUMPRODUCT((economics!$AG$2:$AG$167=$B47)*(economics!$D$2:$D$167="process")*economics!$AI$2:$AI$167*(_xlfn.NORM.DIST(AW$3,economics!$AK$2:$AK$167,economics!$AJ$2:$AJ$167,TRUE)-_xlfn.NORM.DIST(AW$30,economics!$AK$2:$AK$167,economics!$AJ$2:$AJ$167,TRUE))*economics!$AM$2:$AM$167))/(SUMPRODUCT((economics!$AG$2:$AG$167=$B47)*(economics!$D$2:$D$167="process")*economics!$AI$2:$AI$167*(_xlfn.NORM.DIST(AW$3,economics!$AK$2:$AK$167,economics!$AJ$2:$AJ$167,TRUE)-_xlfn.NORM.DIST(AW$30,economics!$AK$2:$AK$167,economics!$AJ$2:$AJ$167,TRUE)))),"")</f>
        <v>102.01357247362064</v>
      </c>
      <c r="AX47">
        <f t="array" ref="AX47">IFERROR((SUMPRODUCT((economics!$AG$2:$AG$167=$B47)*(economics!$D$2:$D$167="process")*economics!$AI$2:$AI$167*(_xlfn.NORM.DIST(AX$3,economics!$AK$2:$AK$167,economics!$AJ$2:$AJ$167,TRUE)-_xlfn.NORM.DIST(AX$30,economics!$AK$2:$AK$167,economics!$AJ$2:$AJ$167,TRUE))*economics!$AM$2:$AM$167))/(SUMPRODUCT((economics!$AG$2:$AG$167=$B47)*(economics!$D$2:$D$167="process")*economics!$AI$2:$AI$167*(_xlfn.NORM.DIST(AX$3,economics!$AK$2:$AK$167,economics!$AJ$2:$AJ$167,TRUE)-_xlfn.NORM.DIST(AX$30,economics!$AK$2:$AK$167,economics!$AJ$2:$AJ$167,TRUE)))),"")</f>
        <v>101.923604794874</v>
      </c>
      <c r="AY47">
        <f t="array" ref="AY47">IFERROR((SUMPRODUCT((economics!$AG$2:$AG$167=$B47)*(economics!$D$2:$D$167="process")*economics!$AI$2:$AI$167*(_xlfn.NORM.DIST(AY$3,economics!$AK$2:$AK$167,economics!$AJ$2:$AJ$167,TRUE)-_xlfn.NORM.DIST(AY$30,economics!$AK$2:$AK$167,economics!$AJ$2:$AJ$167,TRUE))*economics!$AM$2:$AM$167))/(SUMPRODUCT((economics!$AG$2:$AG$167=$B47)*(economics!$D$2:$D$167="process")*economics!$AI$2:$AI$167*(_xlfn.NORM.DIST(AY$3,economics!$AK$2:$AK$167,economics!$AJ$2:$AJ$167,TRUE)-_xlfn.NORM.DIST(AY$30,economics!$AK$2:$AK$167,economics!$AJ$2:$AJ$167,TRUE)))),"")</f>
        <v>101.83951548171251</v>
      </c>
      <c r="AZ47">
        <f t="array" ref="AZ47">IFERROR((SUMPRODUCT((economics!$AG$2:$AG$167=$B47)*(economics!$D$2:$D$167="process")*economics!$AI$2:$AI$167*(_xlfn.NORM.DIST(AZ$3,economics!$AK$2:$AK$167,economics!$AJ$2:$AJ$167,TRUE)-_xlfn.NORM.DIST(AZ$30,economics!$AK$2:$AK$167,economics!$AJ$2:$AJ$167,TRUE))*economics!$AM$2:$AM$167))/(SUMPRODUCT((economics!$AG$2:$AG$167=$B47)*(economics!$D$2:$D$167="process")*economics!$AI$2:$AI$167*(_xlfn.NORM.DIST(AZ$3,economics!$AK$2:$AK$167,economics!$AJ$2:$AJ$167,TRUE)-_xlfn.NORM.DIST(AZ$30,economics!$AK$2:$AK$167,economics!$AJ$2:$AJ$167,TRUE)))),"")</f>
        <v>101.76089258510406</v>
      </c>
      <c r="BA47">
        <f t="array" ref="BA47">IFERROR((SUMPRODUCT((economics!$AG$2:$AG$167=$B47)*(economics!$D$2:$D$167="process")*economics!$AI$2:$AI$167*(_xlfn.NORM.DIST(BA$3,economics!$AK$2:$AK$167,economics!$AJ$2:$AJ$167,TRUE)-_xlfn.NORM.DIST(BA$30,economics!$AK$2:$AK$167,economics!$AJ$2:$AJ$167,TRUE))*economics!$AM$2:$AM$167))/(SUMPRODUCT((economics!$AG$2:$AG$167=$B47)*(economics!$D$2:$D$167="process")*economics!$AI$2:$AI$167*(_xlfn.NORM.DIST(BA$3,economics!$AK$2:$AK$167,economics!$AJ$2:$AJ$167,TRUE)-_xlfn.NORM.DIST(BA$30,economics!$AK$2:$AK$167,economics!$AJ$2:$AJ$167,TRUE)))),"")</f>
        <v>101.68735761294776</v>
      </c>
      <c r="BB47">
        <f t="array" ref="BB47">IFERROR((SUMPRODUCT((economics!$AG$2:$AG$167=$B47)*(economics!$D$2:$D$167="process")*economics!$AI$2:$AI$167*(_xlfn.NORM.DIST(BB$3,economics!$AK$2:$AK$167,economics!$AJ$2:$AJ$167,TRUE)-_xlfn.NORM.DIST(BB$30,economics!$AK$2:$AK$167,economics!$AJ$2:$AJ$167,TRUE))*economics!$AM$2:$AM$167))/(SUMPRODUCT((economics!$AG$2:$AG$167=$B47)*(economics!$D$2:$D$167="process")*economics!$AI$2:$AI$167*(_xlfn.NORM.DIST(BB$3,economics!$AK$2:$AK$167,economics!$AJ$2:$AJ$167,TRUE)-_xlfn.NORM.DIST(BB$30,economics!$AK$2:$AK$167,economics!$AJ$2:$AJ$167,TRUE)))),"")</f>
        <v>101.61856265308084</v>
      </c>
      <c r="BC47">
        <f t="array" ref="BC47">IFERROR((SUMPRODUCT((economics!$AG$2:$AG$167=$B47)*(economics!$D$2:$D$167="process")*economics!$AI$2:$AI$167*(_xlfn.NORM.DIST(BC$3,economics!$AK$2:$AK$167,economics!$AJ$2:$AJ$167,TRUE)-_xlfn.NORM.DIST(BC$30,economics!$AK$2:$AK$167,economics!$AJ$2:$AJ$167,TRUE))*economics!$AM$2:$AM$167))/(SUMPRODUCT((economics!$AG$2:$AG$167=$B47)*(economics!$D$2:$D$167="process")*economics!$AI$2:$AI$167*(_xlfn.NORM.DIST(BC$3,economics!$AK$2:$AK$167,economics!$AJ$2:$AJ$167,TRUE)-_xlfn.NORM.DIST(BC$30,economics!$AK$2:$AK$167,economics!$AJ$2:$AJ$167,TRUE)))),"")</f>
        <v>101.55418776393641</v>
      </c>
      <c r="BD47">
        <f t="array" ref="BD47">IFERROR((SUMPRODUCT((economics!$AG$2:$AG$167=$B47)*(economics!$D$2:$D$167="process")*economics!$AI$2:$AI$167*(_xlfn.NORM.DIST(BD$3,economics!$AK$2:$AK$167,economics!$AJ$2:$AJ$167,TRUE)-_xlfn.NORM.DIST(BD$30,economics!$AK$2:$AK$167,economics!$AJ$2:$AJ$167,TRUE))*economics!$AM$2:$AM$167))/(SUMPRODUCT((economics!$AG$2:$AG$167=$B47)*(economics!$D$2:$D$167="process")*economics!$AI$2:$AI$167*(_xlfn.NORM.DIST(BD$3,economics!$AK$2:$AK$167,economics!$AJ$2:$AJ$167,TRUE)-_xlfn.NORM.DIST(BD$30,economics!$AK$2:$AK$167,economics!$AJ$2:$AJ$167,TRUE)))),"")</f>
        <v>101.49393860693078</v>
      </c>
      <c r="BE47">
        <f t="array" ref="BE47">IFERROR((SUMPRODUCT((economics!$AG$2:$AG$167=$B47)*(economics!$D$2:$D$167="process")*economics!$AI$2:$AI$167*(_xlfn.NORM.DIST(BE$3,economics!$AK$2:$AK$167,economics!$AJ$2:$AJ$167,TRUE)-_xlfn.NORM.DIST(BE$30,economics!$AK$2:$AK$167,economics!$AJ$2:$AJ$167,TRUE))*economics!$AM$2:$AM$167))/(SUMPRODUCT((economics!$AG$2:$AG$167=$B47)*(economics!$D$2:$D$167="process")*economics!$AI$2:$AI$167*(_xlfn.NORM.DIST(BE$3,economics!$AK$2:$AK$167,economics!$AJ$2:$AJ$167,TRUE)-_xlfn.NORM.DIST(BE$30,economics!$AK$2:$AK$167,economics!$AJ$2:$AJ$167,TRUE)))),"")</f>
        <v>101.43754429728955</v>
      </c>
      <c r="BF47">
        <f t="array" ref="BF47">IFERROR((SUMPRODUCT((economics!$AG$2:$AG$167=$B47)*(economics!$D$2:$D$167="process")*economics!$AI$2:$AI$167*(_xlfn.NORM.DIST(BF$3,economics!$AK$2:$AK$167,economics!$AJ$2:$AJ$167,TRUE)-_xlfn.NORM.DIST(BF$30,economics!$AK$2:$AK$167,economics!$AJ$2:$AJ$167,TRUE))*economics!$AM$2:$AM$167))/(SUMPRODUCT((economics!$AG$2:$AG$167=$B47)*(economics!$D$2:$D$167="process")*economics!$AI$2:$AI$167*(_xlfn.NORM.DIST(BF$3,economics!$AK$2:$AK$167,economics!$AJ$2:$AJ$167,TRUE)-_xlfn.NORM.DIST(BF$30,economics!$AK$2:$AK$167,economics!$AJ$2:$AJ$167,TRUE)))),"")</f>
        <v>101.3847554523729</v>
      </c>
      <c r="BG47">
        <f t="array" ref="BG47">IFERROR((SUMPRODUCT((economics!$AG$2:$AG$167=$B47)*(economics!$D$2:$D$167="process")*economics!$AI$2:$AI$167*(_xlfn.NORM.DIST(BG$3,economics!$AK$2:$AK$167,economics!$AJ$2:$AJ$167,TRUE)-_xlfn.NORM.DIST(BG$30,economics!$AK$2:$AK$167,economics!$AJ$2:$AJ$167,TRUE))*economics!$AM$2:$AM$167))/(SUMPRODUCT((economics!$AG$2:$AG$167=$B47)*(economics!$D$2:$D$167="process")*economics!$AI$2:$AI$167*(_xlfn.NORM.DIST(BG$3,economics!$AK$2:$AK$167,economics!$AJ$2:$AJ$167,TRUE)-_xlfn.NORM.DIST(BG$30,economics!$AK$2:$AK$167,economics!$AJ$2:$AJ$167,TRUE)))),"")</f>
        <v>101.33534241867358</v>
      </c>
      <c r="BH47">
        <f t="array" ref="BH47">IFERROR((SUMPRODUCT((economics!$AG$2:$AG$167=$B47)*(economics!$D$2:$D$167="process")*economics!$AI$2:$AI$167*(_xlfn.NORM.DIST(BH$3,economics!$AK$2:$AK$167,economics!$AJ$2:$AJ$167,TRUE)-_xlfn.NORM.DIST(BH$30,economics!$AK$2:$AK$167,economics!$AJ$2:$AJ$167,TRUE))*economics!$AM$2:$AM$167))/(SUMPRODUCT((economics!$AG$2:$AG$167=$B47)*(economics!$D$2:$D$167="process")*economics!$AI$2:$AI$167*(_xlfn.NORM.DIST(BH$3,economics!$AK$2:$AK$167,economics!$AJ$2:$AJ$167,TRUE)-_xlfn.NORM.DIST(BH$30,economics!$AK$2:$AK$167,economics!$AJ$2:$AJ$167,TRUE)))),"")</f>
        <v>101.2890936605579</v>
      </c>
      <c r="BI47">
        <f t="array" ref="BI47">IFERROR((SUMPRODUCT((economics!$AG$2:$AG$167=$B47)*(economics!$D$2:$D$167="process")*economics!$AI$2:$AI$167*(_xlfn.NORM.DIST(BI$3,economics!$AK$2:$AK$167,economics!$AJ$2:$AJ$167,TRUE)-_xlfn.NORM.DIST(BI$30,economics!$AK$2:$AK$167,economics!$AJ$2:$AJ$167,TRUE))*economics!$AM$2:$AM$167))/(SUMPRODUCT((economics!$AG$2:$AG$167=$B47)*(economics!$D$2:$D$167="process")*economics!$AI$2:$AI$167*(_xlfn.NORM.DIST(BI$3,economics!$AK$2:$AK$167,economics!$AJ$2:$AJ$167,TRUE)-_xlfn.NORM.DIST(BI$30,economics!$AK$2:$AK$167,economics!$AJ$2:$AJ$167,TRUE)))),"")</f>
        <v>101.2458142955137</v>
      </c>
      <c r="BJ47">
        <f t="array" ref="BJ47">IFERROR((SUMPRODUCT((economics!$AG$2:$AG$167=$B47)*(economics!$D$2:$D$167="process")*economics!$AI$2:$AI$167*(_xlfn.NORM.DIST(BJ$3,economics!$AK$2:$AK$167,economics!$AJ$2:$AJ$167,TRUE)-_xlfn.NORM.DIST(BJ$30,economics!$AK$2:$AK$167,economics!$AJ$2:$AJ$167,TRUE))*economics!$AM$2:$AM$167))/(SUMPRODUCT((economics!$AG$2:$AG$167=$B47)*(economics!$D$2:$D$167="process")*economics!$AI$2:$AI$167*(_xlfn.NORM.DIST(BJ$3,economics!$AK$2:$AK$167,economics!$AJ$2:$AJ$167,TRUE)-_xlfn.NORM.DIST(BJ$30,economics!$AK$2:$AK$167,economics!$AJ$2:$AJ$167,TRUE)))),"")</f>
        <v>101.20532476220563</v>
      </c>
      <c r="BK47">
        <f t="array" ref="BK47">IFERROR((SUMPRODUCT((economics!$AG$2:$AG$167=$B47)*(economics!$D$2:$D$167="process")*economics!$AI$2:$AI$167*(_xlfn.NORM.DIST(BK$3,economics!$AK$2:$AK$167,economics!$AJ$2:$AJ$167,TRUE)-_xlfn.NORM.DIST(BK$30,economics!$AK$2:$AK$167,economics!$AJ$2:$AJ$167,TRUE))*economics!$AM$2:$AM$167))/(SUMPRODUCT((economics!$AG$2:$AG$167=$B47)*(economics!$D$2:$D$167="process")*economics!$AI$2:$AI$167*(_xlfn.NORM.DIST(BK$3,economics!$AK$2:$AK$167,economics!$AJ$2:$AJ$167,TRUE)-_xlfn.NORM.DIST(BK$30,economics!$AK$2:$AK$167,economics!$AJ$2:$AJ$167,TRUE)))),"")</f>
        <v>101.16745960899539</v>
      </c>
      <c r="BL47">
        <f t="array" ref="BL47">IFERROR((SUMPRODUCT((economics!$AG$2:$AG$167=$B47)*(economics!$D$2:$D$167="process")*economics!$AI$2:$AI$167*(_xlfn.NORM.DIST(BL$3,economics!$AK$2:$AK$167,economics!$AJ$2:$AJ$167,TRUE)-_xlfn.NORM.DIST(BL$30,economics!$AK$2:$AK$167,economics!$AJ$2:$AJ$167,TRUE))*economics!$AM$2:$AM$167))/(SUMPRODUCT((economics!$AG$2:$AG$167=$B47)*(economics!$D$2:$D$167="process")*economics!$AI$2:$AI$167*(_xlfn.NORM.DIST(BL$3,economics!$AK$2:$AK$167,economics!$AJ$2:$AJ$167,TRUE)-_xlfn.NORM.DIST(BL$30,economics!$AK$2:$AK$167,economics!$AJ$2:$AJ$167,TRUE)))),"")</f>
        <v>101.13206639182613</v>
      </c>
      <c r="BM47">
        <f t="array" ref="BM47">IFERROR((SUMPRODUCT((economics!$AG$2:$AG$167=$B47)*(economics!$D$2:$D$167="process")*economics!$AI$2:$AI$167*(_xlfn.NORM.DIST(BM$3,economics!$AK$2:$AK$167,economics!$AJ$2:$AJ$167,TRUE)-_xlfn.NORM.DIST(BM$30,economics!$AK$2:$AK$167,economics!$AJ$2:$AJ$167,TRUE))*economics!$AM$2:$AM$167))/(SUMPRODUCT((economics!$AG$2:$AG$167=$B47)*(economics!$D$2:$D$167="process")*economics!$AI$2:$AI$167*(_xlfn.NORM.DIST(BM$3,economics!$AK$2:$AK$167,economics!$AJ$2:$AJ$167,TRUE)-_xlfn.NORM.DIST(BM$30,economics!$AK$2:$AK$167,economics!$AJ$2:$AJ$167,TRUE)))),"")</f>
        <v>101.09900467147182</v>
      </c>
      <c r="BN47">
        <f t="array" ref="BN47">IFERROR((SUMPRODUCT((economics!$AG$2:$AG$167=$B47)*(economics!$D$2:$D$167="process")*economics!$AI$2:$AI$167*(_xlfn.NORM.DIST(BN$3,economics!$AK$2:$AK$167,economics!$AJ$2:$AJ$167,TRUE)-_xlfn.NORM.DIST(BN$30,economics!$AK$2:$AK$167,economics!$AJ$2:$AJ$167,TRUE))*economics!$AM$2:$AM$167))/(SUMPRODUCT((economics!$AG$2:$AG$167=$B47)*(economics!$D$2:$D$167="process")*economics!$AI$2:$AI$167*(_xlfn.NORM.DIST(BN$3,economics!$AK$2:$AK$167,economics!$AJ$2:$AJ$167,TRUE)-_xlfn.NORM.DIST(BN$30,economics!$AK$2:$AK$167,economics!$AJ$2:$AJ$167,TRUE)))),"")</f>
        <v>101.06814510114242</v>
      </c>
      <c r="BO47">
        <f t="array" ref="BO47">IFERROR((SUMPRODUCT((economics!$AG$2:$AG$167=$B47)*(economics!$D$2:$D$167="process")*economics!$AI$2:$AI$167*(_xlfn.NORM.DIST(BO$3,economics!$AK$2:$AK$167,economics!$AJ$2:$AJ$167,TRUE)-_xlfn.NORM.DIST(BO$30,economics!$AK$2:$AK$167,economics!$AJ$2:$AJ$167,TRUE))*economics!$AM$2:$AM$167))/(SUMPRODUCT((economics!$AG$2:$AG$167=$B47)*(economics!$D$2:$D$167="process")*economics!$AI$2:$AI$167*(_xlfn.NORM.DIST(BO$3,economics!$AK$2:$AK$167,economics!$AJ$2:$AJ$167,TRUE)-_xlfn.NORM.DIST(BO$30,economics!$AK$2:$AK$167,economics!$AJ$2:$AJ$167,TRUE)))),"")</f>
        <v>101.03936859634477</v>
      </c>
      <c r="BP47">
        <f t="array" ref="BP47">IFERROR((SUMPRODUCT((economics!$AG$2:$AG$167=$B47)*(economics!$D$2:$D$167="process")*economics!$AI$2:$AI$167*(_xlfn.NORM.DIST(BP$3,economics!$AK$2:$AK$167,economics!$AJ$2:$AJ$167,TRUE)-_xlfn.NORM.DIST(BP$30,economics!$AK$2:$AK$167,economics!$AJ$2:$AJ$167,TRUE))*economics!$AM$2:$AM$167))/(SUMPRODUCT((economics!$AG$2:$AG$167=$B47)*(economics!$D$2:$D$167="process")*economics!$AI$2:$AI$167*(_xlfn.NORM.DIST(BP$3,economics!$AK$2:$AK$167,economics!$AJ$2:$AJ$167,TRUE)-_xlfn.NORM.DIST(BP$30,economics!$AK$2:$AK$167,economics!$AJ$2:$AJ$167,TRUE)))),"")</f>
        <v>101.01256557968375</v>
      </c>
      <c r="BQ47">
        <f t="array" ref="BQ47">IFERROR((SUMPRODUCT((economics!$AG$2:$AG$167=$B47)*(economics!$D$2:$D$167="process")*economics!$AI$2:$AI$167*(_xlfn.NORM.DIST(BQ$3,economics!$AK$2:$AK$167,economics!$AJ$2:$AJ$167,TRUE)-_xlfn.NORM.DIST(BQ$30,economics!$AK$2:$AK$167,economics!$AJ$2:$AJ$167,TRUE))*economics!$AM$2:$AM$167))/(SUMPRODUCT((economics!$AG$2:$AG$167=$B47)*(economics!$D$2:$D$167="process")*economics!$AI$2:$AI$167*(_xlfn.NORM.DIST(BQ$3,economics!$AK$2:$AK$167,economics!$AJ$2:$AJ$167,TRUE)-_xlfn.NORM.DIST(BQ$30,economics!$AK$2:$AK$167,economics!$AJ$2:$AJ$167,TRUE)))),"")</f>
        <v>100.9876352940377</v>
      </c>
      <c r="BR47">
        <f t="array" ref="BR47">IFERROR((SUMPRODUCT((economics!$AG$2:$AG$167=$B47)*(economics!$D$2:$D$167="process")*economics!$AI$2:$AI$167*(_xlfn.NORM.DIST(BR$3,economics!$AK$2:$AK$167,economics!$AJ$2:$AJ$167,TRUE)-_xlfn.NORM.DIST(BR$30,economics!$AK$2:$AK$167,economics!$AJ$2:$AJ$167,TRUE))*economics!$AM$2:$AM$167))/(SUMPRODUCT((economics!$AG$2:$AG$167=$B47)*(economics!$D$2:$D$167="process")*economics!$AI$2:$AI$167*(_xlfn.NORM.DIST(BR$3,economics!$AK$2:$AK$167,economics!$AJ$2:$AJ$167,TRUE)-_xlfn.NORM.DIST(BR$30,economics!$AK$2:$AK$167,economics!$AJ$2:$AJ$167,TRUE)))),"")</f>
        <v>100.96448517817592</v>
      </c>
      <c r="BS47">
        <f t="array" ref="BS47">IFERROR((SUMPRODUCT((economics!$AG$2:$AG$167=$B47)*(economics!$D$2:$D$167="process")*economics!$AI$2:$AI$167*(_xlfn.NORM.DIST(BS$3,economics!$AK$2:$AK$167,economics!$AJ$2:$AJ$167,TRUE)-_xlfn.NORM.DIST(BS$30,economics!$AK$2:$AK$167,economics!$AJ$2:$AJ$167,TRUE))*economics!$AM$2:$AM$167))/(SUMPRODUCT((economics!$AG$2:$AG$167=$B47)*(economics!$D$2:$D$167="process")*economics!$AI$2:$AI$167*(_xlfn.NORM.DIST(BS$3,economics!$AK$2:$AK$167,economics!$AJ$2:$AJ$167,TRUE)-_xlfn.NORM.DIST(BS$30,economics!$AK$2:$AK$167,economics!$AJ$2:$AJ$167,TRUE)))),"")</f>
        <v>100.9430302994908</v>
      </c>
      <c r="BT47">
        <f t="array" ref="BT47">IFERROR((SUMPRODUCT((economics!$AG$2:$AG$167=$B47)*(economics!$D$2:$D$167="process")*economics!$AI$2:$AI$167*(_xlfn.NORM.DIST(BT$3,economics!$AK$2:$AK$167,economics!$AJ$2:$AJ$167,TRUE)-_xlfn.NORM.DIST(BT$30,economics!$AK$2:$AK$167,economics!$AJ$2:$AJ$167,TRUE))*economics!$AM$2:$AM$167))/(SUMPRODUCT((economics!$AG$2:$AG$167=$B47)*(economics!$D$2:$D$167="process")*economics!$AI$2:$AI$167*(_xlfn.NORM.DIST(BT$3,economics!$AK$2:$AK$167,economics!$AJ$2:$AJ$167,TRUE)-_xlfn.NORM.DIST(BT$30,economics!$AK$2:$AK$167,economics!$AJ$2:$AJ$167,TRUE)))),"")</f>
        <v>100.92319283904749</v>
      </c>
      <c r="BU47">
        <f t="array" ref="BU47">IFERROR((SUMPRODUCT((economics!$AG$2:$AG$167=$B47)*(economics!$D$2:$D$167="process")*economics!$AI$2:$AI$167*(_xlfn.NORM.DIST(BU$3,economics!$AK$2:$AK$167,economics!$AJ$2:$AJ$167,TRUE)-_xlfn.NORM.DIST(BU$30,economics!$AK$2:$AK$167,economics!$AJ$2:$AJ$167,TRUE))*economics!$AM$2:$AM$167))/(SUMPRODUCT((economics!$AG$2:$AG$167=$B47)*(economics!$D$2:$D$167="process")*economics!$AI$2:$AI$167*(_xlfn.NORM.DIST(BU$3,economics!$AK$2:$AK$167,economics!$AJ$2:$AJ$167,TRUE)-_xlfn.NORM.DIST(BU$30,economics!$AK$2:$AK$167,economics!$AJ$2:$AJ$167,TRUE)))),"")</f>
        <v>100.90490162463338</v>
      </c>
      <c r="BV47">
        <f t="array" ref="BV47">IFERROR((SUMPRODUCT((economics!$AG$2:$AG$167=$B47)*(economics!$D$2:$D$167="process")*economics!$AI$2:$AI$167*(_xlfn.NORM.DIST(BV$3,economics!$AK$2:$AK$167,economics!$AJ$2:$AJ$167,TRUE)-_xlfn.NORM.DIST(BV$30,economics!$AK$2:$AK$167,economics!$AJ$2:$AJ$167,TRUE))*economics!$AM$2:$AM$167))/(SUMPRODUCT((economics!$AG$2:$AG$167=$B47)*(economics!$D$2:$D$167="process")*economics!$AI$2:$AI$167*(_xlfn.NORM.DIST(BV$3,economics!$AK$2:$AK$167,economics!$AJ$2:$AJ$167,TRUE)-_xlfn.NORM.DIST(BV$30,economics!$AK$2:$AK$167,economics!$AJ$2:$AJ$167,TRUE)))),"")</f>
        <v>100.88809170793333</v>
      </c>
      <c r="BW47">
        <f t="array" ref="BW47">IFERROR((SUMPRODUCT((economics!$AG$2:$AG$167=$B47)*(economics!$D$2:$D$167="process")*economics!$AI$2:$AI$167*(_xlfn.NORM.DIST(BW$3,economics!$AK$2:$AK$167,economics!$AJ$2:$AJ$167,TRUE)-_xlfn.NORM.DIST(BW$30,economics!$AK$2:$AK$167,economics!$AJ$2:$AJ$167,TRUE))*economics!$AM$2:$AM$167))/(SUMPRODUCT((economics!$AG$2:$AG$167=$B47)*(economics!$D$2:$D$167="process")*economics!$AI$2:$AI$167*(_xlfn.NORM.DIST(BW$3,economics!$AK$2:$AK$167,economics!$AJ$2:$AJ$167,TRUE)-_xlfn.NORM.DIST(BW$30,economics!$AK$2:$AK$167,economics!$AJ$2:$AJ$167,TRUE)))),"")</f>
        <v>100.87270398235106</v>
      </c>
      <c r="BX47">
        <f t="array" ref="BX47">IFERROR((SUMPRODUCT((economics!$AG$2:$AG$167=$B47)*(economics!$D$2:$D$167="process")*economics!$AI$2:$AI$167*(_xlfn.NORM.DIST(BX$3,economics!$AK$2:$AK$167,economics!$AJ$2:$AJ$167,TRUE)-_xlfn.NORM.DIST(BX$30,economics!$AK$2:$AK$167,economics!$AJ$2:$AJ$167,TRUE))*economics!$AM$2:$AM$167))/(SUMPRODUCT((economics!$AG$2:$AG$167=$B47)*(economics!$D$2:$D$167="process")*economics!$AI$2:$AI$167*(_xlfn.NORM.DIST(BX$3,economics!$AK$2:$AK$167,economics!$AJ$2:$AJ$167,TRUE)-_xlfn.NORM.DIST(BX$30,economics!$AK$2:$AK$167,economics!$AJ$2:$AJ$167,TRUE)))),"")</f>
        <v>100.85868483835668</v>
      </c>
      <c r="BY47">
        <f t="array" ref="BY47">IFERROR((SUMPRODUCT((economics!$AG$2:$AG$167=$B47)*(economics!$D$2:$D$167="process")*economics!$AI$2:$AI$167*(_xlfn.NORM.DIST(BY$3,economics!$AK$2:$AK$167,economics!$AJ$2:$AJ$167,TRUE)-_xlfn.NORM.DIST(BY$30,economics!$AK$2:$AK$167,economics!$AJ$2:$AJ$167,TRUE))*economics!$AM$2:$AM$167))/(SUMPRODUCT((economics!$AG$2:$AG$167=$B47)*(economics!$D$2:$D$167="process")*economics!$AI$2:$AI$167*(_xlfn.NORM.DIST(BY$3,economics!$AK$2:$AK$167,economics!$AJ$2:$AJ$167,TRUE)-_xlfn.NORM.DIST(BY$30,economics!$AK$2:$AK$167,economics!$AJ$2:$AJ$167,TRUE)))),"")</f>
        <v>100.84598585357561</v>
      </c>
      <c r="BZ47">
        <f t="array" ref="BZ47">IFERROR((SUMPRODUCT((economics!$AG$2:$AG$167=$B47)*(economics!$D$2:$D$167="process")*economics!$AI$2:$AI$167*(_xlfn.NORM.DIST(BZ$3,economics!$AK$2:$AK$167,economics!$AJ$2:$AJ$167,TRUE)-_xlfn.NORM.DIST(BZ$30,economics!$AK$2:$AK$167,economics!$AJ$2:$AJ$167,TRUE))*economics!$AM$2:$AM$167))/(SUMPRODUCT((economics!$AG$2:$AG$167=$B47)*(economics!$D$2:$D$167="process")*economics!$AI$2:$AI$167*(_xlfn.NORM.DIST(BZ$3,economics!$AK$2:$AK$167,economics!$AJ$2:$AJ$167,TRUE)-_xlfn.NORM.DIST(BZ$30,economics!$AK$2:$AK$167,economics!$AJ$2:$AJ$167,TRUE)))),"")</f>
        <v>100.83456351512804</v>
      </c>
      <c r="CA47">
        <f t="array" ref="CA47">IFERROR((SUMPRODUCT((economics!$AG$2:$AG$167=$B47)*(economics!$D$2:$D$167="process")*economics!$AI$2:$AI$167*(_xlfn.NORM.DIST(CA$3,economics!$AK$2:$AK$167,economics!$AJ$2:$AJ$167,TRUE)-_xlfn.NORM.DIST(CA$30,economics!$AK$2:$AK$167,economics!$AJ$2:$AJ$167,TRUE))*economics!$AM$2:$AM$167))/(SUMPRODUCT((economics!$AG$2:$AG$167=$B47)*(economics!$D$2:$D$167="process")*economics!$AI$2:$AI$167*(_xlfn.NORM.DIST(CA$3,economics!$AK$2:$AK$167,economics!$AJ$2:$AJ$167,TRUE)-_xlfn.NORM.DIST(CA$30,economics!$AK$2:$AK$167,economics!$AJ$2:$AJ$167,TRUE)))),"")</f>
        <v>100.82437897200559</v>
      </c>
      <c r="CB47">
        <f t="array" ref="CB47">IFERROR((SUMPRODUCT((economics!$AG$2:$AG$167=$B47)*(economics!$D$2:$D$167="process")*economics!$AI$2:$AI$167*(_xlfn.NORM.DIST(CB$3,economics!$AK$2:$AK$167,economics!$AJ$2:$AJ$167,TRUE)-_xlfn.NORM.DIST(CB$30,economics!$AK$2:$AK$167,economics!$AJ$2:$AJ$167,TRUE))*economics!$AM$2:$AM$167))/(SUMPRODUCT((economics!$AG$2:$AG$167=$B47)*(economics!$D$2:$D$167="process")*economics!$AI$2:$AI$167*(_xlfn.NORM.DIST(CB$3,economics!$AK$2:$AK$167,economics!$AJ$2:$AJ$167,TRUE)-_xlfn.NORM.DIST(CB$30,economics!$AK$2:$AK$167,economics!$AJ$2:$AJ$167,TRUE)))),"")</f>
        <v>100.81539781553235</v>
      </c>
      <c r="CC47">
        <f t="array" ref="CC47">IFERROR((SUMPRODUCT((economics!$AG$2:$AG$167=$B47)*(economics!$D$2:$D$167="process")*economics!$AI$2:$AI$167*(_xlfn.NORM.DIST(CC$3,economics!$AK$2:$AK$167,economics!$AJ$2:$AJ$167,TRUE)-_xlfn.NORM.DIST(CC$30,economics!$AK$2:$AK$167,economics!$AJ$2:$AJ$167,TRUE))*economics!$AM$2:$AM$167))/(SUMPRODUCT((economics!$AG$2:$AG$167=$B47)*(economics!$D$2:$D$167="process")*economics!$AI$2:$AI$167*(_xlfn.NORM.DIST(CC$3,economics!$AK$2:$AK$167,economics!$AJ$2:$AJ$167,TRUE)-_xlfn.NORM.DIST(CC$30,economics!$AK$2:$AK$167,economics!$AJ$2:$AJ$167,TRUE)))),"")</f>
        <v>100.80758988617436</v>
      </c>
      <c r="CD47">
        <f t="array" ref="CD47">IFERROR((SUMPRODUCT((economics!$AG$2:$AG$167=$B47)*(economics!$D$2:$D$167="process")*economics!$AI$2:$AI$167*(_xlfn.NORM.DIST(CD$3,economics!$AK$2:$AK$167,economics!$AJ$2:$AJ$167,TRUE)-_xlfn.NORM.DIST(CD$30,economics!$AK$2:$AK$167,economics!$AJ$2:$AJ$167,TRUE))*economics!$AM$2:$AM$167))/(SUMPRODUCT((economics!$AG$2:$AG$167=$B47)*(economics!$D$2:$D$167="process")*economics!$AI$2:$AI$167*(_xlfn.NORM.DIST(CD$3,economics!$AK$2:$AK$167,economics!$AJ$2:$AJ$167,TRUE)-_xlfn.NORM.DIST(CD$30,economics!$AK$2:$AK$167,economics!$AJ$2:$AJ$167,TRUE)))),"")</f>
        <v>100.80092910519885</v>
      </c>
      <c r="CE47">
        <f t="array" ref="CE47">IFERROR((SUMPRODUCT((economics!$AG$2:$AG$167=$B47)*(economics!$D$2:$D$167="process")*economics!$AI$2:$AI$167*(_xlfn.NORM.DIST(CE$3,economics!$AK$2:$AK$167,economics!$AJ$2:$AJ$167,TRUE)-_xlfn.NORM.DIST(CE$30,economics!$AK$2:$AK$167,economics!$AJ$2:$AJ$167,TRUE))*economics!$AM$2:$AM$167))/(SUMPRODUCT((economics!$AG$2:$AG$167=$B47)*(economics!$D$2:$D$167="process")*economics!$AI$2:$AI$167*(_xlfn.NORM.DIST(CE$3,economics!$AK$2:$AK$167,economics!$AJ$2:$AJ$167,TRUE)-_xlfn.NORM.DIST(CE$30,economics!$AK$2:$AK$167,economics!$AJ$2:$AJ$167,TRUE)))),"")</f>
        <v>100.79539332986751</v>
      </c>
      <c r="CF47">
        <f t="array" ref="CF47">IFERROR((SUMPRODUCT((economics!$AG$2:$AG$167=$B47)*(economics!$D$2:$D$167="process")*economics!$AI$2:$AI$167*(_xlfn.NORM.DIST(CF$3,economics!$AK$2:$AK$167,economics!$AJ$2:$AJ$167,TRUE)-_xlfn.NORM.DIST(CF$30,economics!$AK$2:$AK$167,economics!$AJ$2:$AJ$167,TRUE))*economics!$AM$2:$AM$167))/(SUMPRODUCT((economics!$AG$2:$AG$167=$B47)*(economics!$D$2:$D$167="process")*economics!$AI$2:$AI$167*(_xlfn.NORM.DIST(CF$3,economics!$AK$2:$AK$167,economics!$AJ$2:$AJ$167,TRUE)-_xlfn.NORM.DIST(CF$30,economics!$AK$2:$AK$167,economics!$AJ$2:$AJ$167,TRUE)))),"")</f>
        <v>100.79096423104779</v>
      </c>
      <c r="CG47">
        <f t="array" ref="CG47">IFERROR((SUMPRODUCT((economics!$AG$2:$AG$167=$B47)*(economics!$D$2:$D$167="process")*economics!$AI$2:$AI$167*(_xlfn.NORM.DIST(CG$3,economics!$AK$2:$AK$167,economics!$AJ$2:$AJ$167,TRUE)-_xlfn.NORM.DIST(CG$30,economics!$AK$2:$AK$167,economics!$AJ$2:$AJ$167,TRUE))*economics!$AM$2:$AM$167))/(SUMPRODUCT((economics!$AG$2:$AG$167=$B47)*(economics!$D$2:$D$167="process")*economics!$AI$2:$AI$167*(_xlfn.NORM.DIST(CG$3,economics!$AK$2:$AK$167,economics!$AJ$2:$AJ$167,TRUE)-_xlfn.NORM.DIST(CG$30,economics!$AK$2:$AK$167,economics!$AJ$2:$AJ$167,TRUE)))),"")</f>
        <v>100.78762719230006</v>
      </c>
      <c r="CH47">
        <f t="array" ref="CH47">IFERROR((SUMPRODUCT((economics!$AG$2:$AG$167=$B47)*(economics!$D$2:$D$167="process")*economics!$AI$2:$AI$167*(_xlfn.NORM.DIST(CH$3,economics!$AK$2:$AK$167,economics!$AJ$2:$AJ$167,TRUE)-_xlfn.NORM.DIST(CH$30,economics!$AK$2:$AK$167,economics!$AJ$2:$AJ$167,TRUE))*economics!$AM$2:$AM$167))/(SUMPRODUCT((economics!$AG$2:$AG$167=$B47)*(economics!$D$2:$D$167="process")*economics!$AI$2:$AI$167*(_xlfn.NORM.DIST(CH$3,economics!$AK$2:$AK$167,economics!$AJ$2:$AJ$167,TRUE)-_xlfn.NORM.DIST(CH$30,economics!$AK$2:$AK$167,economics!$AJ$2:$AJ$167,TRUE)))),"")</f>
        <v>297.55419558512477</v>
      </c>
    </row>
    <row r="48" spans="1:86" x14ac:dyDescent="0.35">
      <c r="A48" t="str">
        <f t="shared" si="0"/>
        <v>metal products except machinery and vehicles 25</v>
      </c>
      <c r="B48">
        <f t="shared" si="0"/>
        <v>25</v>
      </c>
      <c r="E48" t="str">
        <f t="array" ref="E48">IFERROR((SUMPRODUCT((economics!$AG$2:$AG$167=$B48)*(economics!$D$2:$D$167="process")*economics!$AI$2:$AI$167*(_xlfn.NORM.DIST(E$3,economics!$AK$2:$AK$167,economics!$AJ$2:$AJ$167,TRUE)-_xlfn.NORM.DIST(E$30,economics!$AK$2:$AK$167,economics!$AJ$2:$AJ$167,TRUE))*economics!$AM$2:$AM$167))/(SUMPRODUCT((economics!$AG$2:$AG$167=$B48)*(economics!$D$2:$D$167="process")*economics!$AI$2:$AI$167*(_xlfn.NORM.DIST(E$3,economics!$AK$2:$AK$167,economics!$AJ$2:$AJ$167,TRUE)-_xlfn.NORM.DIST(E$30,economics!$AK$2:$AK$167,economics!$AJ$2:$AJ$167,TRUE)))),"")</f>
        <v/>
      </c>
      <c r="F48" t="str">
        <f t="array" ref="F48">IFERROR((SUMPRODUCT((economics!$AG$2:$AG$167=$B48)*(economics!$D$2:$D$167="process")*economics!$AI$2:$AI$167*(_xlfn.NORM.DIST(F$3,economics!$AK$2:$AK$167,economics!$AJ$2:$AJ$167,TRUE)-_xlfn.NORM.DIST(F$30,economics!$AK$2:$AK$167,economics!$AJ$2:$AJ$167,TRUE))*economics!$AM$2:$AM$167))/(SUMPRODUCT((economics!$AG$2:$AG$167=$B48)*(economics!$D$2:$D$167="process")*economics!$AI$2:$AI$167*(_xlfn.NORM.DIST(F$3,economics!$AK$2:$AK$167,economics!$AJ$2:$AJ$167,TRUE)-_xlfn.NORM.DIST(F$30,economics!$AK$2:$AK$167,economics!$AJ$2:$AJ$167,TRUE)))),"")</f>
        <v/>
      </c>
      <c r="G48" t="str">
        <f t="array" ref="G48">IFERROR((SUMPRODUCT((economics!$AG$2:$AG$167=$B48)*(economics!$D$2:$D$167="process")*economics!$AI$2:$AI$167*(_xlfn.NORM.DIST(G$3,economics!$AK$2:$AK$167,economics!$AJ$2:$AJ$167,TRUE)-_xlfn.NORM.DIST(G$30,economics!$AK$2:$AK$167,economics!$AJ$2:$AJ$167,TRUE))*economics!$AM$2:$AM$167))/(SUMPRODUCT((economics!$AG$2:$AG$167=$B48)*(economics!$D$2:$D$167="process")*economics!$AI$2:$AI$167*(_xlfn.NORM.DIST(G$3,economics!$AK$2:$AK$167,economics!$AJ$2:$AJ$167,TRUE)-_xlfn.NORM.DIST(G$30,economics!$AK$2:$AK$167,economics!$AJ$2:$AJ$167,TRUE)))),"")</f>
        <v/>
      </c>
      <c r="H48" t="str">
        <f t="array" ref="H48">IFERROR((SUMPRODUCT((economics!$AG$2:$AG$167=$B48)*(economics!$D$2:$D$167="process")*economics!$AI$2:$AI$167*(_xlfn.NORM.DIST(H$3,economics!$AK$2:$AK$167,economics!$AJ$2:$AJ$167,TRUE)-_xlfn.NORM.DIST(H$30,economics!$AK$2:$AK$167,economics!$AJ$2:$AJ$167,TRUE))*economics!$AM$2:$AM$167))/(SUMPRODUCT((economics!$AG$2:$AG$167=$B48)*(economics!$D$2:$D$167="process")*economics!$AI$2:$AI$167*(_xlfn.NORM.DIST(H$3,economics!$AK$2:$AK$167,economics!$AJ$2:$AJ$167,TRUE)-_xlfn.NORM.DIST(H$30,economics!$AK$2:$AK$167,economics!$AJ$2:$AJ$167,TRUE)))),"")</f>
        <v/>
      </c>
      <c r="I48" t="str">
        <f t="array" ref="I48">IFERROR((SUMPRODUCT((economics!$AG$2:$AG$167=$B48)*(economics!$D$2:$D$167="process")*economics!$AI$2:$AI$167*(_xlfn.NORM.DIST(I$3,economics!$AK$2:$AK$167,economics!$AJ$2:$AJ$167,TRUE)-_xlfn.NORM.DIST(I$30,economics!$AK$2:$AK$167,economics!$AJ$2:$AJ$167,TRUE))*economics!$AM$2:$AM$167))/(SUMPRODUCT((economics!$AG$2:$AG$167=$B48)*(economics!$D$2:$D$167="process")*economics!$AI$2:$AI$167*(_xlfn.NORM.DIST(I$3,economics!$AK$2:$AK$167,economics!$AJ$2:$AJ$167,TRUE)-_xlfn.NORM.DIST(I$30,economics!$AK$2:$AK$167,economics!$AJ$2:$AJ$167,TRUE)))),"")</f>
        <v/>
      </c>
      <c r="J48" t="str">
        <f t="array" ref="J48">IFERROR((SUMPRODUCT((economics!$AG$2:$AG$167=$B48)*(economics!$D$2:$D$167="process")*economics!$AI$2:$AI$167*(_xlfn.NORM.DIST(J$3,economics!$AK$2:$AK$167,economics!$AJ$2:$AJ$167,TRUE)-_xlfn.NORM.DIST(J$30,economics!$AK$2:$AK$167,economics!$AJ$2:$AJ$167,TRUE))*economics!$AM$2:$AM$167))/(SUMPRODUCT((economics!$AG$2:$AG$167=$B48)*(economics!$D$2:$D$167="process")*economics!$AI$2:$AI$167*(_xlfn.NORM.DIST(J$3,economics!$AK$2:$AK$167,economics!$AJ$2:$AJ$167,TRUE)-_xlfn.NORM.DIST(J$30,economics!$AK$2:$AK$167,economics!$AJ$2:$AJ$167,TRUE)))),"")</f>
        <v/>
      </c>
      <c r="K48" t="str">
        <f t="array" ref="K48">IFERROR((SUMPRODUCT((economics!$AG$2:$AG$167=$B48)*(economics!$D$2:$D$167="process")*economics!$AI$2:$AI$167*(_xlfn.NORM.DIST(K$3,economics!$AK$2:$AK$167,economics!$AJ$2:$AJ$167,TRUE)-_xlfn.NORM.DIST(K$30,economics!$AK$2:$AK$167,economics!$AJ$2:$AJ$167,TRUE))*economics!$AM$2:$AM$167))/(SUMPRODUCT((economics!$AG$2:$AG$167=$B48)*(economics!$D$2:$D$167="process")*economics!$AI$2:$AI$167*(_xlfn.NORM.DIST(K$3,economics!$AK$2:$AK$167,economics!$AJ$2:$AJ$167,TRUE)-_xlfn.NORM.DIST(K$30,economics!$AK$2:$AK$167,economics!$AJ$2:$AJ$167,TRUE)))),"")</f>
        <v/>
      </c>
      <c r="L48" t="str">
        <f t="array" ref="L48">IFERROR((SUMPRODUCT((economics!$AG$2:$AG$167=$B48)*(economics!$D$2:$D$167="process")*economics!$AI$2:$AI$167*(_xlfn.NORM.DIST(L$3,economics!$AK$2:$AK$167,economics!$AJ$2:$AJ$167,TRUE)-_xlfn.NORM.DIST(L$30,economics!$AK$2:$AK$167,economics!$AJ$2:$AJ$167,TRUE))*economics!$AM$2:$AM$167))/(SUMPRODUCT((economics!$AG$2:$AG$167=$B48)*(economics!$D$2:$D$167="process")*economics!$AI$2:$AI$167*(_xlfn.NORM.DIST(L$3,economics!$AK$2:$AK$167,economics!$AJ$2:$AJ$167,TRUE)-_xlfn.NORM.DIST(L$30,economics!$AK$2:$AK$167,economics!$AJ$2:$AJ$167,TRUE)))),"")</f>
        <v/>
      </c>
      <c r="M48" t="str">
        <f t="array" ref="M48">IFERROR((SUMPRODUCT((economics!$AG$2:$AG$167=$B48)*(economics!$D$2:$D$167="process")*economics!$AI$2:$AI$167*(_xlfn.NORM.DIST(M$3,economics!$AK$2:$AK$167,economics!$AJ$2:$AJ$167,TRUE)-_xlfn.NORM.DIST(M$30,economics!$AK$2:$AK$167,economics!$AJ$2:$AJ$167,TRUE))*economics!$AM$2:$AM$167))/(SUMPRODUCT((economics!$AG$2:$AG$167=$B48)*(economics!$D$2:$D$167="process")*economics!$AI$2:$AI$167*(_xlfn.NORM.DIST(M$3,economics!$AK$2:$AK$167,economics!$AJ$2:$AJ$167,TRUE)-_xlfn.NORM.DIST(M$30,economics!$AK$2:$AK$167,economics!$AJ$2:$AJ$167,TRUE)))),"")</f>
        <v/>
      </c>
      <c r="N48" t="str">
        <f t="array" ref="N48">IFERROR((SUMPRODUCT((economics!$AG$2:$AG$167=$B48)*(economics!$D$2:$D$167="process")*economics!$AI$2:$AI$167*(_xlfn.NORM.DIST(N$3,economics!$AK$2:$AK$167,economics!$AJ$2:$AJ$167,TRUE)-_xlfn.NORM.DIST(N$30,economics!$AK$2:$AK$167,economics!$AJ$2:$AJ$167,TRUE))*economics!$AM$2:$AM$167))/(SUMPRODUCT((economics!$AG$2:$AG$167=$B48)*(economics!$D$2:$D$167="process")*economics!$AI$2:$AI$167*(_xlfn.NORM.DIST(N$3,economics!$AK$2:$AK$167,economics!$AJ$2:$AJ$167,TRUE)-_xlfn.NORM.DIST(N$30,economics!$AK$2:$AK$167,economics!$AJ$2:$AJ$167,TRUE)))),"")</f>
        <v/>
      </c>
      <c r="O48" t="str">
        <f t="array" ref="O48">IFERROR((SUMPRODUCT((economics!$AG$2:$AG$167=$B48)*(economics!$D$2:$D$167="process")*economics!$AI$2:$AI$167*(_xlfn.NORM.DIST(O$3,economics!$AK$2:$AK$167,economics!$AJ$2:$AJ$167,TRUE)-_xlfn.NORM.DIST(O$30,economics!$AK$2:$AK$167,economics!$AJ$2:$AJ$167,TRUE))*economics!$AM$2:$AM$167))/(SUMPRODUCT((economics!$AG$2:$AG$167=$B48)*(economics!$D$2:$D$167="process")*economics!$AI$2:$AI$167*(_xlfn.NORM.DIST(O$3,economics!$AK$2:$AK$167,economics!$AJ$2:$AJ$167,TRUE)-_xlfn.NORM.DIST(O$30,economics!$AK$2:$AK$167,economics!$AJ$2:$AJ$167,TRUE)))),"")</f>
        <v/>
      </c>
      <c r="P48" t="str">
        <f t="array" ref="P48">IFERROR((SUMPRODUCT((economics!$AG$2:$AG$167=$B48)*(economics!$D$2:$D$167="process")*economics!$AI$2:$AI$167*(_xlfn.NORM.DIST(P$3,economics!$AK$2:$AK$167,economics!$AJ$2:$AJ$167,TRUE)-_xlfn.NORM.DIST(P$30,economics!$AK$2:$AK$167,economics!$AJ$2:$AJ$167,TRUE))*economics!$AM$2:$AM$167))/(SUMPRODUCT((economics!$AG$2:$AG$167=$B48)*(economics!$D$2:$D$167="process")*economics!$AI$2:$AI$167*(_xlfn.NORM.DIST(P$3,economics!$AK$2:$AK$167,economics!$AJ$2:$AJ$167,TRUE)-_xlfn.NORM.DIST(P$30,economics!$AK$2:$AK$167,economics!$AJ$2:$AJ$167,TRUE)))),"")</f>
        <v/>
      </c>
      <c r="Q48" t="str">
        <f t="array" ref="Q48">IFERROR((SUMPRODUCT((economics!$AG$2:$AG$167=$B48)*(economics!$D$2:$D$167="process")*economics!$AI$2:$AI$167*(_xlfn.NORM.DIST(Q$3,economics!$AK$2:$AK$167,economics!$AJ$2:$AJ$167,TRUE)-_xlfn.NORM.DIST(Q$30,economics!$AK$2:$AK$167,economics!$AJ$2:$AJ$167,TRUE))*economics!$AM$2:$AM$167))/(SUMPRODUCT((economics!$AG$2:$AG$167=$B48)*(economics!$D$2:$D$167="process")*economics!$AI$2:$AI$167*(_xlfn.NORM.DIST(Q$3,economics!$AK$2:$AK$167,economics!$AJ$2:$AJ$167,TRUE)-_xlfn.NORM.DIST(Q$30,economics!$AK$2:$AK$167,economics!$AJ$2:$AJ$167,TRUE)))),"")</f>
        <v/>
      </c>
      <c r="R48" t="str">
        <f t="array" ref="R48">IFERROR((SUMPRODUCT((economics!$AG$2:$AG$167=$B48)*(economics!$D$2:$D$167="process")*economics!$AI$2:$AI$167*(_xlfn.NORM.DIST(R$3,economics!$AK$2:$AK$167,economics!$AJ$2:$AJ$167,TRUE)-_xlfn.NORM.DIST(R$30,economics!$AK$2:$AK$167,economics!$AJ$2:$AJ$167,TRUE))*economics!$AM$2:$AM$167))/(SUMPRODUCT((economics!$AG$2:$AG$167=$B48)*(economics!$D$2:$D$167="process")*economics!$AI$2:$AI$167*(_xlfn.NORM.DIST(R$3,economics!$AK$2:$AK$167,economics!$AJ$2:$AJ$167,TRUE)-_xlfn.NORM.DIST(R$30,economics!$AK$2:$AK$167,economics!$AJ$2:$AJ$167,TRUE)))),"")</f>
        <v/>
      </c>
      <c r="S48" t="str">
        <f t="array" ref="S48">IFERROR((SUMPRODUCT((economics!$AG$2:$AG$167=$B48)*(economics!$D$2:$D$167="process")*economics!$AI$2:$AI$167*(_xlfn.NORM.DIST(S$3,economics!$AK$2:$AK$167,economics!$AJ$2:$AJ$167,TRUE)-_xlfn.NORM.DIST(S$30,economics!$AK$2:$AK$167,economics!$AJ$2:$AJ$167,TRUE))*economics!$AM$2:$AM$167))/(SUMPRODUCT((economics!$AG$2:$AG$167=$B48)*(economics!$D$2:$D$167="process")*economics!$AI$2:$AI$167*(_xlfn.NORM.DIST(S$3,economics!$AK$2:$AK$167,economics!$AJ$2:$AJ$167,TRUE)-_xlfn.NORM.DIST(S$30,economics!$AK$2:$AK$167,economics!$AJ$2:$AJ$167,TRUE)))),"")</f>
        <v/>
      </c>
      <c r="T48" t="str">
        <f t="array" ref="T48">IFERROR((SUMPRODUCT((economics!$AG$2:$AG$167=$B48)*(economics!$D$2:$D$167="process")*economics!$AI$2:$AI$167*(_xlfn.NORM.DIST(T$3,economics!$AK$2:$AK$167,economics!$AJ$2:$AJ$167,TRUE)-_xlfn.NORM.DIST(T$30,economics!$AK$2:$AK$167,economics!$AJ$2:$AJ$167,TRUE))*economics!$AM$2:$AM$167))/(SUMPRODUCT((economics!$AG$2:$AG$167=$B48)*(economics!$D$2:$D$167="process")*economics!$AI$2:$AI$167*(_xlfn.NORM.DIST(T$3,economics!$AK$2:$AK$167,economics!$AJ$2:$AJ$167,TRUE)-_xlfn.NORM.DIST(T$30,economics!$AK$2:$AK$167,economics!$AJ$2:$AJ$167,TRUE)))),"")</f>
        <v/>
      </c>
      <c r="U48" t="str">
        <f t="array" ref="U48">IFERROR((SUMPRODUCT((economics!$AG$2:$AG$167=$B48)*(economics!$D$2:$D$167="process")*economics!$AI$2:$AI$167*(_xlfn.NORM.DIST(U$3,economics!$AK$2:$AK$167,economics!$AJ$2:$AJ$167,TRUE)-_xlfn.NORM.DIST(U$30,economics!$AK$2:$AK$167,economics!$AJ$2:$AJ$167,TRUE))*economics!$AM$2:$AM$167))/(SUMPRODUCT((economics!$AG$2:$AG$167=$B48)*(economics!$D$2:$D$167="process")*economics!$AI$2:$AI$167*(_xlfn.NORM.DIST(U$3,economics!$AK$2:$AK$167,economics!$AJ$2:$AJ$167,TRUE)-_xlfn.NORM.DIST(U$30,economics!$AK$2:$AK$167,economics!$AJ$2:$AJ$167,TRUE)))),"")</f>
        <v/>
      </c>
      <c r="V48" t="str">
        <f t="array" ref="V48">IFERROR((SUMPRODUCT((economics!$AG$2:$AG$167=$B48)*(economics!$D$2:$D$167="process")*economics!$AI$2:$AI$167*(_xlfn.NORM.DIST(V$3,economics!$AK$2:$AK$167,economics!$AJ$2:$AJ$167,TRUE)-_xlfn.NORM.DIST(V$30,economics!$AK$2:$AK$167,economics!$AJ$2:$AJ$167,TRUE))*economics!$AM$2:$AM$167))/(SUMPRODUCT((economics!$AG$2:$AG$167=$B48)*(economics!$D$2:$D$167="process")*economics!$AI$2:$AI$167*(_xlfn.NORM.DIST(V$3,economics!$AK$2:$AK$167,economics!$AJ$2:$AJ$167,TRUE)-_xlfn.NORM.DIST(V$30,economics!$AK$2:$AK$167,economics!$AJ$2:$AJ$167,TRUE)))),"")</f>
        <v/>
      </c>
      <c r="W48" t="str">
        <f t="array" ref="W48">IFERROR((SUMPRODUCT((economics!$AG$2:$AG$167=$B48)*(economics!$D$2:$D$167="process")*economics!$AI$2:$AI$167*(_xlfn.NORM.DIST(W$3,economics!$AK$2:$AK$167,economics!$AJ$2:$AJ$167,TRUE)-_xlfn.NORM.DIST(W$30,economics!$AK$2:$AK$167,economics!$AJ$2:$AJ$167,TRUE))*economics!$AM$2:$AM$167))/(SUMPRODUCT((economics!$AG$2:$AG$167=$B48)*(economics!$D$2:$D$167="process")*economics!$AI$2:$AI$167*(_xlfn.NORM.DIST(W$3,economics!$AK$2:$AK$167,economics!$AJ$2:$AJ$167,TRUE)-_xlfn.NORM.DIST(W$30,economics!$AK$2:$AK$167,economics!$AJ$2:$AJ$167,TRUE)))),"")</f>
        <v/>
      </c>
      <c r="X48" t="str">
        <f t="array" ref="X48">IFERROR((SUMPRODUCT((economics!$AG$2:$AG$167=$B48)*(economics!$D$2:$D$167="process")*economics!$AI$2:$AI$167*(_xlfn.NORM.DIST(X$3,economics!$AK$2:$AK$167,economics!$AJ$2:$AJ$167,TRUE)-_xlfn.NORM.DIST(X$30,economics!$AK$2:$AK$167,economics!$AJ$2:$AJ$167,TRUE))*economics!$AM$2:$AM$167))/(SUMPRODUCT((economics!$AG$2:$AG$167=$B48)*(economics!$D$2:$D$167="process")*economics!$AI$2:$AI$167*(_xlfn.NORM.DIST(X$3,economics!$AK$2:$AK$167,economics!$AJ$2:$AJ$167,TRUE)-_xlfn.NORM.DIST(X$30,economics!$AK$2:$AK$167,economics!$AJ$2:$AJ$167,TRUE)))),"")</f>
        <v/>
      </c>
      <c r="Y48" t="str">
        <f t="array" ref="Y48">IFERROR((SUMPRODUCT((economics!$AG$2:$AG$167=$B48)*(economics!$D$2:$D$167="process")*economics!$AI$2:$AI$167*(_xlfn.NORM.DIST(Y$3,economics!$AK$2:$AK$167,economics!$AJ$2:$AJ$167,TRUE)-_xlfn.NORM.DIST(Y$30,economics!$AK$2:$AK$167,economics!$AJ$2:$AJ$167,TRUE))*economics!$AM$2:$AM$167))/(SUMPRODUCT((economics!$AG$2:$AG$167=$B48)*(economics!$D$2:$D$167="process")*economics!$AI$2:$AI$167*(_xlfn.NORM.DIST(Y$3,economics!$AK$2:$AK$167,economics!$AJ$2:$AJ$167,TRUE)-_xlfn.NORM.DIST(Y$30,economics!$AK$2:$AK$167,economics!$AJ$2:$AJ$167,TRUE)))),"")</f>
        <v/>
      </c>
      <c r="Z48" t="str">
        <f t="array" ref="Z48">IFERROR((SUMPRODUCT((economics!$AG$2:$AG$167=$B48)*(economics!$D$2:$D$167="process")*economics!$AI$2:$AI$167*(_xlfn.NORM.DIST(Z$3,economics!$AK$2:$AK$167,economics!$AJ$2:$AJ$167,TRUE)-_xlfn.NORM.DIST(Z$30,economics!$AK$2:$AK$167,economics!$AJ$2:$AJ$167,TRUE))*economics!$AM$2:$AM$167))/(SUMPRODUCT((economics!$AG$2:$AG$167=$B48)*(economics!$D$2:$D$167="process")*economics!$AI$2:$AI$167*(_xlfn.NORM.DIST(Z$3,economics!$AK$2:$AK$167,economics!$AJ$2:$AJ$167,TRUE)-_xlfn.NORM.DIST(Z$30,economics!$AK$2:$AK$167,economics!$AJ$2:$AJ$167,TRUE)))),"")</f>
        <v/>
      </c>
      <c r="AA48" t="str">
        <f t="array" ref="AA48">IFERROR((SUMPRODUCT((economics!$AG$2:$AG$167=$B48)*(economics!$D$2:$D$167="process")*economics!$AI$2:$AI$167*(_xlfn.NORM.DIST(AA$3,economics!$AK$2:$AK$167,economics!$AJ$2:$AJ$167,TRUE)-_xlfn.NORM.DIST(AA$30,economics!$AK$2:$AK$167,economics!$AJ$2:$AJ$167,TRUE))*economics!$AM$2:$AM$167))/(SUMPRODUCT((economics!$AG$2:$AG$167=$B48)*(economics!$D$2:$D$167="process")*economics!$AI$2:$AI$167*(_xlfn.NORM.DIST(AA$3,economics!$AK$2:$AK$167,economics!$AJ$2:$AJ$167,TRUE)-_xlfn.NORM.DIST(AA$30,economics!$AK$2:$AK$167,economics!$AJ$2:$AJ$167,TRUE)))),"")</f>
        <v/>
      </c>
      <c r="AB48" t="str">
        <f t="array" ref="AB48">IFERROR((SUMPRODUCT((economics!$AG$2:$AG$167=$B48)*(economics!$D$2:$D$167="process")*economics!$AI$2:$AI$167*(_xlfn.NORM.DIST(AB$3,economics!$AK$2:$AK$167,economics!$AJ$2:$AJ$167,TRUE)-_xlfn.NORM.DIST(AB$30,economics!$AK$2:$AK$167,economics!$AJ$2:$AJ$167,TRUE))*economics!$AM$2:$AM$167))/(SUMPRODUCT((economics!$AG$2:$AG$167=$B48)*(economics!$D$2:$D$167="process")*economics!$AI$2:$AI$167*(_xlfn.NORM.DIST(AB$3,economics!$AK$2:$AK$167,economics!$AJ$2:$AJ$167,TRUE)-_xlfn.NORM.DIST(AB$30,economics!$AK$2:$AK$167,economics!$AJ$2:$AJ$167,TRUE)))),"")</f>
        <v/>
      </c>
      <c r="AC48" t="str">
        <f t="array" ref="AC48">IFERROR((SUMPRODUCT((economics!$AG$2:$AG$167=$B48)*(economics!$D$2:$D$167="process")*economics!$AI$2:$AI$167*(_xlfn.NORM.DIST(AC$3,economics!$AK$2:$AK$167,economics!$AJ$2:$AJ$167,TRUE)-_xlfn.NORM.DIST(AC$30,economics!$AK$2:$AK$167,economics!$AJ$2:$AJ$167,TRUE))*economics!$AM$2:$AM$167))/(SUMPRODUCT((economics!$AG$2:$AG$167=$B48)*(economics!$D$2:$D$167="process")*economics!$AI$2:$AI$167*(_xlfn.NORM.DIST(AC$3,economics!$AK$2:$AK$167,economics!$AJ$2:$AJ$167,TRUE)-_xlfn.NORM.DIST(AC$30,economics!$AK$2:$AK$167,economics!$AJ$2:$AJ$167,TRUE)))),"")</f>
        <v/>
      </c>
      <c r="AD48" t="str">
        <f t="array" ref="AD48">IFERROR((SUMPRODUCT((economics!$AG$2:$AG$167=$B48)*(economics!$D$2:$D$167="process")*economics!$AI$2:$AI$167*(_xlfn.NORM.DIST(AD$3,economics!$AK$2:$AK$167,economics!$AJ$2:$AJ$167,TRUE)-_xlfn.NORM.DIST(AD$30,economics!$AK$2:$AK$167,economics!$AJ$2:$AJ$167,TRUE))*economics!$AM$2:$AM$167))/(SUMPRODUCT((economics!$AG$2:$AG$167=$B48)*(economics!$D$2:$D$167="process")*economics!$AI$2:$AI$167*(_xlfn.NORM.DIST(AD$3,economics!$AK$2:$AK$167,economics!$AJ$2:$AJ$167,TRUE)-_xlfn.NORM.DIST(AD$30,economics!$AK$2:$AK$167,economics!$AJ$2:$AJ$167,TRUE)))),"")</f>
        <v/>
      </c>
      <c r="AE48" t="str">
        <f t="array" ref="AE48">IFERROR((SUMPRODUCT((economics!$AG$2:$AG$167=$B48)*(economics!$D$2:$D$167="process")*economics!$AI$2:$AI$167*(_xlfn.NORM.DIST(AE$3,economics!$AK$2:$AK$167,economics!$AJ$2:$AJ$167,TRUE)-_xlfn.NORM.DIST(AE$30,economics!$AK$2:$AK$167,economics!$AJ$2:$AJ$167,TRUE))*economics!$AM$2:$AM$167))/(SUMPRODUCT((economics!$AG$2:$AG$167=$B48)*(economics!$D$2:$D$167="process")*economics!$AI$2:$AI$167*(_xlfn.NORM.DIST(AE$3,economics!$AK$2:$AK$167,economics!$AJ$2:$AJ$167,TRUE)-_xlfn.NORM.DIST(AE$30,economics!$AK$2:$AK$167,economics!$AJ$2:$AJ$167,TRUE)))),"")</f>
        <v/>
      </c>
      <c r="AF48" t="str">
        <f t="array" ref="AF48">IFERROR((SUMPRODUCT((economics!$AG$2:$AG$167=$B48)*(economics!$D$2:$D$167="process")*economics!$AI$2:$AI$167*(_xlfn.NORM.DIST(AF$3,economics!$AK$2:$AK$167,economics!$AJ$2:$AJ$167,TRUE)-_xlfn.NORM.DIST(AF$30,economics!$AK$2:$AK$167,economics!$AJ$2:$AJ$167,TRUE))*economics!$AM$2:$AM$167))/(SUMPRODUCT((economics!$AG$2:$AG$167=$B48)*(economics!$D$2:$D$167="process")*economics!$AI$2:$AI$167*(_xlfn.NORM.DIST(AF$3,economics!$AK$2:$AK$167,economics!$AJ$2:$AJ$167,TRUE)-_xlfn.NORM.DIST(AF$30,economics!$AK$2:$AK$167,economics!$AJ$2:$AJ$167,TRUE)))),"")</f>
        <v/>
      </c>
      <c r="AG48" t="str">
        <f t="array" ref="AG48">IFERROR((SUMPRODUCT((economics!$AG$2:$AG$167=$B48)*(economics!$D$2:$D$167="process")*economics!$AI$2:$AI$167*(_xlfn.NORM.DIST(AG$3,economics!$AK$2:$AK$167,economics!$AJ$2:$AJ$167,TRUE)-_xlfn.NORM.DIST(AG$30,economics!$AK$2:$AK$167,economics!$AJ$2:$AJ$167,TRUE))*economics!$AM$2:$AM$167))/(SUMPRODUCT((economics!$AG$2:$AG$167=$B48)*(economics!$D$2:$D$167="process")*economics!$AI$2:$AI$167*(_xlfn.NORM.DIST(AG$3,economics!$AK$2:$AK$167,economics!$AJ$2:$AJ$167,TRUE)-_xlfn.NORM.DIST(AG$30,economics!$AK$2:$AK$167,economics!$AJ$2:$AJ$167,TRUE)))),"")</f>
        <v/>
      </c>
      <c r="AH48" t="str">
        <f t="array" ref="AH48">IFERROR((SUMPRODUCT((economics!$AG$2:$AG$167=$B48)*(economics!$D$2:$D$167="process")*economics!$AI$2:$AI$167*(_xlfn.NORM.DIST(AH$3,economics!$AK$2:$AK$167,economics!$AJ$2:$AJ$167,TRUE)-_xlfn.NORM.DIST(AH$30,economics!$AK$2:$AK$167,economics!$AJ$2:$AJ$167,TRUE))*economics!$AM$2:$AM$167))/(SUMPRODUCT((economics!$AG$2:$AG$167=$B48)*(economics!$D$2:$D$167="process")*economics!$AI$2:$AI$167*(_xlfn.NORM.DIST(AH$3,economics!$AK$2:$AK$167,economics!$AJ$2:$AJ$167,TRUE)-_xlfn.NORM.DIST(AH$30,economics!$AK$2:$AK$167,economics!$AJ$2:$AJ$167,TRUE)))),"")</f>
        <v/>
      </c>
      <c r="AI48" t="str">
        <f t="array" ref="AI48">IFERROR((SUMPRODUCT((economics!$AG$2:$AG$167=$B48)*(economics!$D$2:$D$167="process")*economics!$AI$2:$AI$167*(_xlfn.NORM.DIST(AI$3,economics!$AK$2:$AK$167,economics!$AJ$2:$AJ$167,TRUE)-_xlfn.NORM.DIST(AI$30,economics!$AK$2:$AK$167,economics!$AJ$2:$AJ$167,TRUE))*economics!$AM$2:$AM$167))/(SUMPRODUCT((economics!$AG$2:$AG$167=$B48)*(economics!$D$2:$D$167="process")*economics!$AI$2:$AI$167*(_xlfn.NORM.DIST(AI$3,economics!$AK$2:$AK$167,economics!$AJ$2:$AJ$167,TRUE)-_xlfn.NORM.DIST(AI$30,economics!$AK$2:$AK$167,economics!$AJ$2:$AJ$167,TRUE)))),"")</f>
        <v/>
      </c>
      <c r="AJ48" t="str">
        <f t="array" ref="AJ48">IFERROR((SUMPRODUCT((economics!$AG$2:$AG$167=$B48)*(economics!$D$2:$D$167="process")*economics!$AI$2:$AI$167*(_xlfn.NORM.DIST(AJ$3,economics!$AK$2:$AK$167,economics!$AJ$2:$AJ$167,TRUE)-_xlfn.NORM.DIST(AJ$30,economics!$AK$2:$AK$167,economics!$AJ$2:$AJ$167,TRUE))*economics!$AM$2:$AM$167))/(SUMPRODUCT((economics!$AG$2:$AG$167=$B48)*(economics!$D$2:$D$167="process")*economics!$AI$2:$AI$167*(_xlfn.NORM.DIST(AJ$3,economics!$AK$2:$AK$167,economics!$AJ$2:$AJ$167,TRUE)-_xlfn.NORM.DIST(AJ$30,economics!$AK$2:$AK$167,economics!$AJ$2:$AJ$167,TRUE)))),"")</f>
        <v/>
      </c>
      <c r="AK48" t="str">
        <f t="array" ref="AK48">IFERROR((SUMPRODUCT((economics!$AG$2:$AG$167=$B48)*(economics!$D$2:$D$167="process")*economics!$AI$2:$AI$167*(_xlfn.NORM.DIST(AK$3,economics!$AK$2:$AK$167,economics!$AJ$2:$AJ$167,TRUE)-_xlfn.NORM.DIST(AK$30,economics!$AK$2:$AK$167,economics!$AJ$2:$AJ$167,TRUE))*economics!$AM$2:$AM$167))/(SUMPRODUCT((economics!$AG$2:$AG$167=$B48)*(economics!$D$2:$D$167="process")*economics!$AI$2:$AI$167*(_xlfn.NORM.DIST(AK$3,economics!$AK$2:$AK$167,economics!$AJ$2:$AJ$167,TRUE)-_xlfn.NORM.DIST(AK$30,economics!$AK$2:$AK$167,economics!$AJ$2:$AJ$167,TRUE)))),"")</f>
        <v/>
      </c>
      <c r="AL48" t="str">
        <f t="array" ref="AL48">IFERROR((SUMPRODUCT((economics!$AG$2:$AG$167=$B48)*(economics!$D$2:$D$167="process")*economics!$AI$2:$AI$167*(_xlfn.NORM.DIST(AL$3,economics!$AK$2:$AK$167,economics!$AJ$2:$AJ$167,TRUE)-_xlfn.NORM.DIST(AL$30,economics!$AK$2:$AK$167,economics!$AJ$2:$AJ$167,TRUE))*economics!$AM$2:$AM$167))/(SUMPRODUCT((economics!$AG$2:$AG$167=$B48)*(economics!$D$2:$D$167="process")*economics!$AI$2:$AI$167*(_xlfn.NORM.DIST(AL$3,economics!$AK$2:$AK$167,economics!$AJ$2:$AJ$167,TRUE)-_xlfn.NORM.DIST(AL$30,economics!$AK$2:$AK$167,economics!$AJ$2:$AJ$167,TRUE)))),"")</f>
        <v/>
      </c>
      <c r="AM48" t="str">
        <f t="array" ref="AM48">IFERROR((SUMPRODUCT((economics!$AG$2:$AG$167=$B48)*(economics!$D$2:$D$167="process")*economics!$AI$2:$AI$167*(_xlfn.NORM.DIST(AM$3,economics!$AK$2:$AK$167,economics!$AJ$2:$AJ$167,TRUE)-_xlfn.NORM.DIST(AM$30,economics!$AK$2:$AK$167,economics!$AJ$2:$AJ$167,TRUE))*economics!$AM$2:$AM$167))/(SUMPRODUCT((economics!$AG$2:$AG$167=$B48)*(economics!$D$2:$D$167="process")*economics!$AI$2:$AI$167*(_xlfn.NORM.DIST(AM$3,economics!$AK$2:$AK$167,economics!$AJ$2:$AJ$167,TRUE)-_xlfn.NORM.DIST(AM$30,economics!$AK$2:$AK$167,economics!$AJ$2:$AJ$167,TRUE)))),"")</f>
        <v/>
      </c>
      <c r="AN48" t="str">
        <f t="array" ref="AN48">IFERROR((SUMPRODUCT((economics!$AG$2:$AG$167=$B48)*(economics!$D$2:$D$167="process")*economics!$AI$2:$AI$167*(_xlfn.NORM.DIST(AN$3,economics!$AK$2:$AK$167,economics!$AJ$2:$AJ$167,TRUE)-_xlfn.NORM.DIST(AN$30,economics!$AK$2:$AK$167,economics!$AJ$2:$AJ$167,TRUE))*economics!$AM$2:$AM$167))/(SUMPRODUCT((economics!$AG$2:$AG$167=$B48)*(economics!$D$2:$D$167="process")*economics!$AI$2:$AI$167*(_xlfn.NORM.DIST(AN$3,economics!$AK$2:$AK$167,economics!$AJ$2:$AJ$167,TRUE)-_xlfn.NORM.DIST(AN$30,economics!$AK$2:$AK$167,economics!$AJ$2:$AJ$167,TRUE)))),"")</f>
        <v/>
      </c>
      <c r="AO48" t="str">
        <f t="array" ref="AO48">IFERROR((SUMPRODUCT((economics!$AG$2:$AG$167=$B48)*(economics!$D$2:$D$167="process")*economics!$AI$2:$AI$167*(_xlfn.NORM.DIST(AO$3,economics!$AK$2:$AK$167,economics!$AJ$2:$AJ$167,TRUE)-_xlfn.NORM.DIST(AO$30,economics!$AK$2:$AK$167,economics!$AJ$2:$AJ$167,TRUE))*economics!$AM$2:$AM$167))/(SUMPRODUCT((economics!$AG$2:$AG$167=$B48)*(economics!$D$2:$D$167="process")*economics!$AI$2:$AI$167*(_xlfn.NORM.DIST(AO$3,economics!$AK$2:$AK$167,economics!$AJ$2:$AJ$167,TRUE)-_xlfn.NORM.DIST(AO$30,economics!$AK$2:$AK$167,economics!$AJ$2:$AJ$167,TRUE)))),"")</f>
        <v/>
      </c>
      <c r="AP48" t="str">
        <f t="array" ref="AP48">IFERROR((SUMPRODUCT((economics!$AG$2:$AG$167=$B48)*(economics!$D$2:$D$167="process")*economics!$AI$2:$AI$167*(_xlfn.NORM.DIST(AP$3,economics!$AK$2:$AK$167,economics!$AJ$2:$AJ$167,TRUE)-_xlfn.NORM.DIST(AP$30,economics!$AK$2:$AK$167,economics!$AJ$2:$AJ$167,TRUE))*economics!$AM$2:$AM$167))/(SUMPRODUCT((economics!$AG$2:$AG$167=$B48)*(economics!$D$2:$D$167="process")*economics!$AI$2:$AI$167*(_xlfn.NORM.DIST(AP$3,economics!$AK$2:$AK$167,economics!$AJ$2:$AJ$167,TRUE)-_xlfn.NORM.DIST(AP$30,economics!$AK$2:$AK$167,economics!$AJ$2:$AJ$167,TRUE)))),"")</f>
        <v/>
      </c>
      <c r="AQ48" t="str">
        <f t="array" ref="AQ48">IFERROR((SUMPRODUCT((economics!$AG$2:$AG$167=$B48)*(economics!$D$2:$D$167="process")*economics!$AI$2:$AI$167*(_xlfn.NORM.DIST(AQ$3,economics!$AK$2:$AK$167,economics!$AJ$2:$AJ$167,TRUE)-_xlfn.NORM.DIST(AQ$30,economics!$AK$2:$AK$167,economics!$AJ$2:$AJ$167,TRUE))*economics!$AM$2:$AM$167))/(SUMPRODUCT((economics!$AG$2:$AG$167=$B48)*(economics!$D$2:$D$167="process")*economics!$AI$2:$AI$167*(_xlfn.NORM.DIST(AQ$3,economics!$AK$2:$AK$167,economics!$AJ$2:$AJ$167,TRUE)-_xlfn.NORM.DIST(AQ$30,economics!$AK$2:$AK$167,economics!$AJ$2:$AJ$167,TRUE)))),"")</f>
        <v/>
      </c>
      <c r="AR48" t="str">
        <f t="array" ref="AR48">IFERROR((SUMPRODUCT((economics!$AG$2:$AG$167=$B48)*(economics!$D$2:$D$167="process")*economics!$AI$2:$AI$167*(_xlfn.NORM.DIST(AR$3,economics!$AK$2:$AK$167,economics!$AJ$2:$AJ$167,TRUE)-_xlfn.NORM.DIST(AR$30,economics!$AK$2:$AK$167,economics!$AJ$2:$AJ$167,TRUE))*economics!$AM$2:$AM$167))/(SUMPRODUCT((economics!$AG$2:$AG$167=$B48)*(economics!$D$2:$D$167="process")*economics!$AI$2:$AI$167*(_xlfn.NORM.DIST(AR$3,economics!$AK$2:$AK$167,economics!$AJ$2:$AJ$167,TRUE)-_xlfn.NORM.DIST(AR$30,economics!$AK$2:$AK$167,economics!$AJ$2:$AJ$167,TRUE)))),"")</f>
        <v/>
      </c>
      <c r="AS48" t="str">
        <f t="array" ref="AS48">IFERROR((SUMPRODUCT((economics!$AG$2:$AG$167=$B48)*(economics!$D$2:$D$167="process")*economics!$AI$2:$AI$167*(_xlfn.NORM.DIST(AS$3,economics!$AK$2:$AK$167,economics!$AJ$2:$AJ$167,TRUE)-_xlfn.NORM.DIST(AS$30,economics!$AK$2:$AK$167,economics!$AJ$2:$AJ$167,TRUE))*economics!$AM$2:$AM$167))/(SUMPRODUCT((economics!$AG$2:$AG$167=$B48)*(economics!$D$2:$D$167="process")*economics!$AI$2:$AI$167*(_xlfn.NORM.DIST(AS$3,economics!$AK$2:$AK$167,economics!$AJ$2:$AJ$167,TRUE)-_xlfn.NORM.DIST(AS$30,economics!$AK$2:$AK$167,economics!$AJ$2:$AJ$167,TRUE)))),"")</f>
        <v/>
      </c>
      <c r="AT48" t="str">
        <f t="array" ref="AT48">IFERROR((SUMPRODUCT((economics!$AG$2:$AG$167=$B48)*(economics!$D$2:$D$167="process")*economics!$AI$2:$AI$167*(_xlfn.NORM.DIST(AT$3,economics!$AK$2:$AK$167,economics!$AJ$2:$AJ$167,TRUE)-_xlfn.NORM.DIST(AT$30,economics!$AK$2:$AK$167,economics!$AJ$2:$AJ$167,TRUE))*economics!$AM$2:$AM$167))/(SUMPRODUCT((economics!$AG$2:$AG$167=$B48)*(economics!$D$2:$D$167="process")*economics!$AI$2:$AI$167*(_xlfn.NORM.DIST(AT$3,economics!$AK$2:$AK$167,economics!$AJ$2:$AJ$167,TRUE)-_xlfn.NORM.DIST(AT$30,economics!$AK$2:$AK$167,economics!$AJ$2:$AJ$167,TRUE)))),"")</f>
        <v/>
      </c>
      <c r="AU48" t="str">
        <f t="array" ref="AU48">IFERROR((SUMPRODUCT((economics!$AG$2:$AG$167=$B48)*(economics!$D$2:$D$167="process")*economics!$AI$2:$AI$167*(_xlfn.NORM.DIST(AU$3,economics!$AK$2:$AK$167,economics!$AJ$2:$AJ$167,TRUE)-_xlfn.NORM.DIST(AU$30,economics!$AK$2:$AK$167,economics!$AJ$2:$AJ$167,TRUE))*economics!$AM$2:$AM$167))/(SUMPRODUCT((economics!$AG$2:$AG$167=$B48)*(economics!$D$2:$D$167="process")*economics!$AI$2:$AI$167*(_xlfn.NORM.DIST(AU$3,economics!$AK$2:$AK$167,economics!$AJ$2:$AJ$167,TRUE)-_xlfn.NORM.DIST(AU$30,economics!$AK$2:$AK$167,economics!$AJ$2:$AJ$167,TRUE)))),"")</f>
        <v/>
      </c>
      <c r="AV48" t="str">
        <f t="array" ref="AV48">IFERROR((SUMPRODUCT((economics!$AG$2:$AG$167=$B48)*(economics!$D$2:$D$167="process")*economics!$AI$2:$AI$167*(_xlfn.NORM.DIST(AV$3,economics!$AK$2:$AK$167,economics!$AJ$2:$AJ$167,TRUE)-_xlfn.NORM.DIST(AV$30,economics!$AK$2:$AK$167,economics!$AJ$2:$AJ$167,TRUE))*economics!$AM$2:$AM$167))/(SUMPRODUCT((economics!$AG$2:$AG$167=$B48)*(economics!$D$2:$D$167="process")*economics!$AI$2:$AI$167*(_xlfn.NORM.DIST(AV$3,economics!$AK$2:$AK$167,economics!$AJ$2:$AJ$167,TRUE)-_xlfn.NORM.DIST(AV$30,economics!$AK$2:$AK$167,economics!$AJ$2:$AJ$167,TRUE)))),"")</f>
        <v/>
      </c>
      <c r="AW48" t="str">
        <f t="array" ref="AW48">IFERROR((SUMPRODUCT((economics!$AG$2:$AG$167=$B48)*(economics!$D$2:$D$167="process")*economics!$AI$2:$AI$167*(_xlfn.NORM.DIST(AW$3,economics!$AK$2:$AK$167,economics!$AJ$2:$AJ$167,TRUE)-_xlfn.NORM.DIST(AW$30,economics!$AK$2:$AK$167,economics!$AJ$2:$AJ$167,TRUE))*economics!$AM$2:$AM$167))/(SUMPRODUCT((economics!$AG$2:$AG$167=$B48)*(economics!$D$2:$D$167="process")*economics!$AI$2:$AI$167*(_xlfn.NORM.DIST(AW$3,economics!$AK$2:$AK$167,economics!$AJ$2:$AJ$167,TRUE)-_xlfn.NORM.DIST(AW$30,economics!$AK$2:$AK$167,economics!$AJ$2:$AJ$167,TRUE)))),"")</f>
        <v/>
      </c>
      <c r="AX48" t="str">
        <f t="array" ref="AX48">IFERROR((SUMPRODUCT((economics!$AG$2:$AG$167=$B48)*(economics!$D$2:$D$167="process")*economics!$AI$2:$AI$167*(_xlfn.NORM.DIST(AX$3,economics!$AK$2:$AK$167,economics!$AJ$2:$AJ$167,TRUE)-_xlfn.NORM.DIST(AX$30,economics!$AK$2:$AK$167,economics!$AJ$2:$AJ$167,TRUE))*economics!$AM$2:$AM$167))/(SUMPRODUCT((economics!$AG$2:$AG$167=$B48)*(economics!$D$2:$D$167="process")*economics!$AI$2:$AI$167*(_xlfn.NORM.DIST(AX$3,economics!$AK$2:$AK$167,economics!$AJ$2:$AJ$167,TRUE)-_xlfn.NORM.DIST(AX$30,economics!$AK$2:$AK$167,economics!$AJ$2:$AJ$167,TRUE)))),"")</f>
        <v/>
      </c>
      <c r="AY48" t="str">
        <f t="array" ref="AY48">IFERROR((SUMPRODUCT((economics!$AG$2:$AG$167=$B48)*(economics!$D$2:$D$167="process")*economics!$AI$2:$AI$167*(_xlfn.NORM.DIST(AY$3,economics!$AK$2:$AK$167,economics!$AJ$2:$AJ$167,TRUE)-_xlfn.NORM.DIST(AY$30,economics!$AK$2:$AK$167,economics!$AJ$2:$AJ$167,TRUE))*economics!$AM$2:$AM$167))/(SUMPRODUCT((economics!$AG$2:$AG$167=$B48)*(economics!$D$2:$D$167="process")*economics!$AI$2:$AI$167*(_xlfn.NORM.DIST(AY$3,economics!$AK$2:$AK$167,economics!$AJ$2:$AJ$167,TRUE)-_xlfn.NORM.DIST(AY$30,economics!$AK$2:$AK$167,economics!$AJ$2:$AJ$167,TRUE)))),"")</f>
        <v/>
      </c>
      <c r="AZ48" t="str">
        <f t="array" ref="AZ48">IFERROR((SUMPRODUCT((economics!$AG$2:$AG$167=$B48)*(economics!$D$2:$D$167="process")*economics!$AI$2:$AI$167*(_xlfn.NORM.DIST(AZ$3,economics!$AK$2:$AK$167,economics!$AJ$2:$AJ$167,TRUE)-_xlfn.NORM.DIST(AZ$30,economics!$AK$2:$AK$167,economics!$AJ$2:$AJ$167,TRUE))*economics!$AM$2:$AM$167))/(SUMPRODUCT((economics!$AG$2:$AG$167=$B48)*(economics!$D$2:$D$167="process")*economics!$AI$2:$AI$167*(_xlfn.NORM.DIST(AZ$3,economics!$AK$2:$AK$167,economics!$AJ$2:$AJ$167,TRUE)-_xlfn.NORM.DIST(AZ$30,economics!$AK$2:$AK$167,economics!$AJ$2:$AJ$167,TRUE)))),"")</f>
        <v/>
      </c>
      <c r="BA48" t="str">
        <f t="array" ref="BA48">IFERROR((SUMPRODUCT((economics!$AG$2:$AG$167=$B48)*(economics!$D$2:$D$167="process")*economics!$AI$2:$AI$167*(_xlfn.NORM.DIST(BA$3,economics!$AK$2:$AK$167,economics!$AJ$2:$AJ$167,TRUE)-_xlfn.NORM.DIST(BA$30,economics!$AK$2:$AK$167,economics!$AJ$2:$AJ$167,TRUE))*economics!$AM$2:$AM$167))/(SUMPRODUCT((economics!$AG$2:$AG$167=$B48)*(economics!$D$2:$D$167="process")*economics!$AI$2:$AI$167*(_xlfn.NORM.DIST(BA$3,economics!$AK$2:$AK$167,economics!$AJ$2:$AJ$167,TRUE)-_xlfn.NORM.DIST(BA$30,economics!$AK$2:$AK$167,economics!$AJ$2:$AJ$167,TRUE)))),"")</f>
        <v/>
      </c>
      <c r="BB48" t="str">
        <f t="array" ref="BB48">IFERROR((SUMPRODUCT((economics!$AG$2:$AG$167=$B48)*(economics!$D$2:$D$167="process")*economics!$AI$2:$AI$167*(_xlfn.NORM.DIST(BB$3,economics!$AK$2:$AK$167,economics!$AJ$2:$AJ$167,TRUE)-_xlfn.NORM.DIST(BB$30,economics!$AK$2:$AK$167,economics!$AJ$2:$AJ$167,TRUE))*economics!$AM$2:$AM$167))/(SUMPRODUCT((economics!$AG$2:$AG$167=$B48)*(economics!$D$2:$D$167="process")*economics!$AI$2:$AI$167*(_xlfn.NORM.DIST(BB$3,economics!$AK$2:$AK$167,economics!$AJ$2:$AJ$167,TRUE)-_xlfn.NORM.DIST(BB$30,economics!$AK$2:$AK$167,economics!$AJ$2:$AJ$167,TRUE)))),"")</f>
        <v/>
      </c>
      <c r="BC48" t="str">
        <f t="array" ref="BC48">IFERROR((SUMPRODUCT((economics!$AG$2:$AG$167=$B48)*(economics!$D$2:$D$167="process")*economics!$AI$2:$AI$167*(_xlfn.NORM.DIST(BC$3,economics!$AK$2:$AK$167,economics!$AJ$2:$AJ$167,TRUE)-_xlfn.NORM.DIST(BC$30,economics!$AK$2:$AK$167,economics!$AJ$2:$AJ$167,TRUE))*economics!$AM$2:$AM$167))/(SUMPRODUCT((economics!$AG$2:$AG$167=$B48)*(economics!$D$2:$D$167="process")*economics!$AI$2:$AI$167*(_xlfn.NORM.DIST(BC$3,economics!$AK$2:$AK$167,economics!$AJ$2:$AJ$167,TRUE)-_xlfn.NORM.DIST(BC$30,economics!$AK$2:$AK$167,economics!$AJ$2:$AJ$167,TRUE)))),"")</f>
        <v/>
      </c>
      <c r="BD48" t="str">
        <f t="array" ref="BD48">IFERROR((SUMPRODUCT((economics!$AG$2:$AG$167=$B48)*(economics!$D$2:$D$167="process")*economics!$AI$2:$AI$167*(_xlfn.NORM.DIST(BD$3,economics!$AK$2:$AK$167,economics!$AJ$2:$AJ$167,TRUE)-_xlfn.NORM.DIST(BD$30,economics!$AK$2:$AK$167,economics!$AJ$2:$AJ$167,TRUE))*economics!$AM$2:$AM$167))/(SUMPRODUCT((economics!$AG$2:$AG$167=$B48)*(economics!$D$2:$D$167="process")*economics!$AI$2:$AI$167*(_xlfn.NORM.DIST(BD$3,economics!$AK$2:$AK$167,economics!$AJ$2:$AJ$167,TRUE)-_xlfn.NORM.DIST(BD$30,economics!$AK$2:$AK$167,economics!$AJ$2:$AJ$167,TRUE)))),"")</f>
        <v/>
      </c>
      <c r="BE48" t="str">
        <f t="array" ref="BE48">IFERROR((SUMPRODUCT((economics!$AG$2:$AG$167=$B48)*(economics!$D$2:$D$167="process")*economics!$AI$2:$AI$167*(_xlfn.NORM.DIST(BE$3,economics!$AK$2:$AK$167,economics!$AJ$2:$AJ$167,TRUE)-_xlfn.NORM.DIST(BE$30,economics!$AK$2:$AK$167,economics!$AJ$2:$AJ$167,TRUE))*economics!$AM$2:$AM$167))/(SUMPRODUCT((economics!$AG$2:$AG$167=$B48)*(economics!$D$2:$D$167="process")*economics!$AI$2:$AI$167*(_xlfn.NORM.DIST(BE$3,economics!$AK$2:$AK$167,economics!$AJ$2:$AJ$167,TRUE)-_xlfn.NORM.DIST(BE$30,economics!$AK$2:$AK$167,economics!$AJ$2:$AJ$167,TRUE)))),"")</f>
        <v/>
      </c>
      <c r="BF48" t="str">
        <f t="array" ref="BF48">IFERROR((SUMPRODUCT((economics!$AG$2:$AG$167=$B48)*(economics!$D$2:$D$167="process")*economics!$AI$2:$AI$167*(_xlfn.NORM.DIST(BF$3,economics!$AK$2:$AK$167,economics!$AJ$2:$AJ$167,TRUE)-_xlfn.NORM.DIST(BF$30,economics!$AK$2:$AK$167,economics!$AJ$2:$AJ$167,TRUE))*economics!$AM$2:$AM$167))/(SUMPRODUCT((economics!$AG$2:$AG$167=$B48)*(economics!$D$2:$D$167="process")*economics!$AI$2:$AI$167*(_xlfn.NORM.DIST(BF$3,economics!$AK$2:$AK$167,economics!$AJ$2:$AJ$167,TRUE)-_xlfn.NORM.DIST(BF$30,economics!$AK$2:$AK$167,economics!$AJ$2:$AJ$167,TRUE)))),"")</f>
        <v/>
      </c>
      <c r="BG48" t="str">
        <f t="array" ref="BG48">IFERROR((SUMPRODUCT((economics!$AG$2:$AG$167=$B48)*(economics!$D$2:$D$167="process")*economics!$AI$2:$AI$167*(_xlfn.NORM.DIST(BG$3,economics!$AK$2:$AK$167,economics!$AJ$2:$AJ$167,TRUE)-_xlfn.NORM.DIST(BG$30,economics!$AK$2:$AK$167,economics!$AJ$2:$AJ$167,TRUE))*economics!$AM$2:$AM$167))/(SUMPRODUCT((economics!$AG$2:$AG$167=$B48)*(economics!$D$2:$D$167="process")*economics!$AI$2:$AI$167*(_xlfn.NORM.DIST(BG$3,economics!$AK$2:$AK$167,economics!$AJ$2:$AJ$167,TRUE)-_xlfn.NORM.DIST(BG$30,economics!$AK$2:$AK$167,economics!$AJ$2:$AJ$167,TRUE)))),"")</f>
        <v/>
      </c>
      <c r="BH48" t="str">
        <f t="array" ref="BH48">IFERROR((SUMPRODUCT((economics!$AG$2:$AG$167=$B48)*(economics!$D$2:$D$167="process")*economics!$AI$2:$AI$167*(_xlfn.NORM.DIST(BH$3,economics!$AK$2:$AK$167,economics!$AJ$2:$AJ$167,TRUE)-_xlfn.NORM.DIST(BH$30,economics!$AK$2:$AK$167,economics!$AJ$2:$AJ$167,TRUE))*economics!$AM$2:$AM$167))/(SUMPRODUCT((economics!$AG$2:$AG$167=$B48)*(economics!$D$2:$D$167="process")*economics!$AI$2:$AI$167*(_xlfn.NORM.DIST(BH$3,economics!$AK$2:$AK$167,economics!$AJ$2:$AJ$167,TRUE)-_xlfn.NORM.DIST(BH$30,economics!$AK$2:$AK$167,economics!$AJ$2:$AJ$167,TRUE)))),"")</f>
        <v/>
      </c>
      <c r="BI48" t="str">
        <f t="array" ref="BI48">IFERROR((SUMPRODUCT((economics!$AG$2:$AG$167=$B48)*(economics!$D$2:$D$167="process")*economics!$AI$2:$AI$167*(_xlfn.NORM.DIST(BI$3,economics!$AK$2:$AK$167,economics!$AJ$2:$AJ$167,TRUE)-_xlfn.NORM.DIST(BI$30,economics!$AK$2:$AK$167,economics!$AJ$2:$AJ$167,TRUE))*economics!$AM$2:$AM$167))/(SUMPRODUCT((economics!$AG$2:$AG$167=$B48)*(economics!$D$2:$D$167="process")*economics!$AI$2:$AI$167*(_xlfn.NORM.DIST(BI$3,economics!$AK$2:$AK$167,economics!$AJ$2:$AJ$167,TRUE)-_xlfn.NORM.DIST(BI$30,economics!$AK$2:$AK$167,economics!$AJ$2:$AJ$167,TRUE)))),"")</f>
        <v/>
      </c>
      <c r="BJ48" t="str">
        <f t="array" ref="BJ48">IFERROR((SUMPRODUCT((economics!$AG$2:$AG$167=$B48)*(economics!$D$2:$D$167="process")*economics!$AI$2:$AI$167*(_xlfn.NORM.DIST(BJ$3,economics!$AK$2:$AK$167,economics!$AJ$2:$AJ$167,TRUE)-_xlfn.NORM.DIST(BJ$30,economics!$AK$2:$AK$167,economics!$AJ$2:$AJ$167,TRUE))*economics!$AM$2:$AM$167))/(SUMPRODUCT((economics!$AG$2:$AG$167=$B48)*(economics!$D$2:$D$167="process")*economics!$AI$2:$AI$167*(_xlfn.NORM.DIST(BJ$3,economics!$AK$2:$AK$167,economics!$AJ$2:$AJ$167,TRUE)-_xlfn.NORM.DIST(BJ$30,economics!$AK$2:$AK$167,economics!$AJ$2:$AJ$167,TRUE)))),"")</f>
        <v/>
      </c>
      <c r="BK48" t="str">
        <f t="array" ref="BK48">IFERROR((SUMPRODUCT((economics!$AG$2:$AG$167=$B48)*(economics!$D$2:$D$167="process")*economics!$AI$2:$AI$167*(_xlfn.NORM.DIST(BK$3,economics!$AK$2:$AK$167,economics!$AJ$2:$AJ$167,TRUE)-_xlfn.NORM.DIST(BK$30,economics!$AK$2:$AK$167,economics!$AJ$2:$AJ$167,TRUE))*economics!$AM$2:$AM$167))/(SUMPRODUCT((economics!$AG$2:$AG$167=$B48)*(economics!$D$2:$D$167="process")*economics!$AI$2:$AI$167*(_xlfn.NORM.DIST(BK$3,economics!$AK$2:$AK$167,economics!$AJ$2:$AJ$167,TRUE)-_xlfn.NORM.DIST(BK$30,economics!$AK$2:$AK$167,economics!$AJ$2:$AJ$167,TRUE)))),"")</f>
        <v/>
      </c>
      <c r="BL48" t="str">
        <f t="array" ref="BL48">IFERROR((SUMPRODUCT((economics!$AG$2:$AG$167=$B48)*(economics!$D$2:$D$167="process")*economics!$AI$2:$AI$167*(_xlfn.NORM.DIST(BL$3,economics!$AK$2:$AK$167,economics!$AJ$2:$AJ$167,TRUE)-_xlfn.NORM.DIST(BL$30,economics!$AK$2:$AK$167,economics!$AJ$2:$AJ$167,TRUE))*economics!$AM$2:$AM$167))/(SUMPRODUCT((economics!$AG$2:$AG$167=$B48)*(economics!$D$2:$D$167="process")*economics!$AI$2:$AI$167*(_xlfn.NORM.DIST(BL$3,economics!$AK$2:$AK$167,economics!$AJ$2:$AJ$167,TRUE)-_xlfn.NORM.DIST(BL$30,economics!$AK$2:$AK$167,economics!$AJ$2:$AJ$167,TRUE)))),"")</f>
        <v/>
      </c>
      <c r="BM48" t="str">
        <f t="array" ref="BM48">IFERROR((SUMPRODUCT((economics!$AG$2:$AG$167=$B48)*(economics!$D$2:$D$167="process")*economics!$AI$2:$AI$167*(_xlfn.NORM.DIST(BM$3,economics!$AK$2:$AK$167,economics!$AJ$2:$AJ$167,TRUE)-_xlfn.NORM.DIST(BM$30,economics!$AK$2:$AK$167,economics!$AJ$2:$AJ$167,TRUE))*economics!$AM$2:$AM$167))/(SUMPRODUCT((economics!$AG$2:$AG$167=$B48)*(economics!$D$2:$D$167="process")*economics!$AI$2:$AI$167*(_xlfn.NORM.DIST(BM$3,economics!$AK$2:$AK$167,economics!$AJ$2:$AJ$167,TRUE)-_xlfn.NORM.DIST(BM$30,economics!$AK$2:$AK$167,economics!$AJ$2:$AJ$167,TRUE)))),"")</f>
        <v/>
      </c>
      <c r="BN48" t="str">
        <f t="array" ref="BN48">IFERROR((SUMPRODUCT((economics!$AG$2:$AG$167=$B48)*(economics!$D$2:$D$167="process")*economics!$AI$2:$AI$167*(_xlfn.NORM.DIST(BN$3,economics!$AK$2:$AK$167,economics!$AJ$2:$AJ$167,TRUE)-_xlfn.NORM.DIST(BN$30,economics!$AK$2:$AK$167,economics!$AJ$2:$AJ$167,TRUE))*economics!$AM$2:$AM$167))/(SUMPRODUCT((economics!$AG$2:$AG$167=$B48)*(economics!$D$2:$D$167="process")*economics!$AI$2:$AI$167*(_xlfn.NORM.DIST(BN$3,economics!$AK$2:$AK$167,economics!$AJ$2:$AJ$167,TRUE)-_xlfn.NORM.DIST(BN$30,economics!$AK$2:$AK$167,economics!$AJ$2:$AJ$167,TRUE)))),"")</f>
        <v/>
      </c>
      <c r="BO48" t="str">
        <f t="array" ref="BO48">IFERROR((SUMPRODUCT((economics!$AG$2:$AG$167=$B48)*(economics!$D$2:$D$167="process")*economics!$AI$2:$AI$167*(_xlfn.NORM.DIST(BO$3,economics!$AK$2:$AK$167,economics!$AJ$2:$AJ$167,TRUE)-_xlfn.NORM.DIST(BO$30,economics!$AK$2:$AK$167,economics!$AJ$2:$AJ$167,TRUE))*economics!$AM$2:$AM$167))/(SUMPRODUCT((economics!$AG$2:$AG$167=$B48)*(economics!$D$2:$D$167="process")*economics!$AI$2:$AI$167*(_xlfn.NORM.DIST(BO$3,economics!$AK$2:$AK$167,economics!$AJ$2:$AJ$167,TRUE)-_xlfn.NORM.DIST(BO$30,economics!$AK$2:$AK$167,economics!$AJ$2:$AJ$167,TRUE)))),"")</f>
        <v/>
      </c>
      <c r="BP48" t="str">
        <f t="array" ref="BP48">IFERROR((SUMPRODUCT((economics!$AG$2:$AG$167=$B48)*(economics!$D$2:$D$167="process")*economics!$AI$2:$AI$167*(_xlfn.NORM.DIST(BP$3,economics!$AK$2:$AK$167,economics!$AJ$2:$AJ$167,TRUE)-_xlfn.NORM.DIST(BP$30,economics!$AK$2:$AK$167,economics!$AJ$2:$AJ$167,TRUE))*economics!$AM$2:$AM$167))/(SUMPRODUCT((economics!$AG$2:$AG$167=$B48)*(economics!$D$2:$D$167="process")*economics!$AI$2:$AI$167*(_xlfn.NORM.DIST(BP$3,economics!$AK$2:$AK$167,economics!$AJ$2:$AJ$167,TRUE)-_xlfn.NORM.DIST(BP$30,economics!$AK$2:$AK$167,economics!$AJ$2:$AJ$167,TRUE)))),"")</f>
        <v/>
      </c>
      <c r="BQ48" t="str">
        <f t="array" ref="BQ48">IFERROR((SUMPRODUCT((economics!$AG$2:$AG$167=$B48)*(economics!$D$2:$D$167="process")*economics!$AI$2:$AI$167*(_xlfn.NORM.DIST(BQ$3,economics!$AK$2:$AK$167,economics!$AJ$2:$AJ$167,TRUE)-_xlfn.NORM.DIST(BQ$30,economics!$AK$2:$AK$167,economics!$AJ$2:$AJ$167,TRUE))*economics!$AM$2:$AM$167))/(SUMPRODUCT((economics!$AG$2:$AG$167=$B48)*(economics!$D$2:$D$167="process")*economics!$AI$2:$AI$167*(_xlfn.NORM.DIST(BQ$3,economics!$AK$2:$AK$167,economics!$AJ$2:$AJ$167,TRUE)-_xlfn.NORM.DIST(BQ$30,economics!$AK$2:$AK$167,economics!$AJ$2:$AJ$167,TRUE)))),"")</f>
        <v/>
      </c>
      <c r="BR48" t="str">
        <f t="array" ref="BR48">IFERROR((SUMPRODUCT((economics!$AG$2:$AG$167=$B48)*(economics!$D$2:$D$167="process")*economics!$AI$2:$AI$167*(_xlfn.NORM.DIST(BR$3,economics!$AK$2:$AK$167,economics!$AJ$2:$AJ$167,TRUE)-_xlfn.NORM.DIST(BR$30,economics!$AK$2:$AK$167,economics!$AJ$2:$AJ$167,TRUE))*economics!$AM$2:$AM$167))/(SUMPRODUCT((economics!$AG$2:$AG$167=$B48)*(economics!$D$2:$D$167="process")*economics!$AI$2:$AI$167*(_xlfn.NORM.DIST(BR$3,economics!$AK$2:$AK$167,economics!$AJ$2:$AJ$167,TRUE)-_xlfn.NORM.DIST(BR$30,economics!$AK$2:$AK$167,economics!$AJ$2:$AJ$167,TRUE)))),"")</f>
        <v/>
      </c>
      <c r="BS48" t="str">
        <f t="array" ref="BS48">IFERROR((SUMPRODUCT((economics!$AG$2:$AG$167=$B48)*(economics!$D$2:$D$167="process")*economics!$AI$2:$AI$167*(_xlfn.NORM.DIST(BS$3,economics!$AK$2:$AK$167,economics!$AJ$2:$AJ$167,TRUE)-_xlfn.NORM.DIST(BS$30,economics!$AK$2:$AK$167,economics!$AJ$2:$AJ$167,TRUE))*economics!$AM$2:$AM$167))/(SUMPRODUCT((economics!$AG$2:$AG$167=$B48)*(economics!$D$2:$D$167="process")*economics!$AI$2:$AI$167*(_xlfn.NORM.DIST(BS$3,economics!$AK$2:$AK$167,economics!$AJ$2:$AJ$167,TRUE)-_xlfn.NORM.DIST(BS$30,economics!$AK$2:$AK$167,economics!$AJ$2:$AJ$167,TRUE)))),"")</f>
        <v/>
      </c>
      <c r="BT48" t="str">
        <f t="array" ref="BT48">IFERROR((SUMPRODUCT((economics!$AG$2:$AG$167=$B48)*(economics!$D$2:$D$167="process")*economics!$AI$2:$AI$167*(_xlfn.NORM.DIST(BT$3,economics!$AK$2:$AK$167,economics!$AJ$2:$AJ$167,TRUE)-_xlfn.NORM.DIST(BT$30,economics!$AK$2:$AK$167,economics!$AJ$2:$AJ$167,TRUE))*economics!$AM$2:$AM$167))/(SUMPRODUCT((economics!$AG$2:$AG$167=$B48)*(economics!$D$2:$D$167="process")*economics!$AI$2:$AI$167*(_xlfn.NORM.DIST(BT$3,economics!$AK$2:$AK$167,economics!$AJ$2:$AJ$167,TRUE)-_xlfn.NORM.DIST(BT$30,economics!$AK$2:$AK$167,economics!$AJ$2:$AJ$167,TRUE)))),"")</f>
        <v/>
      </c>
      <c r="BU48" t="str">
        <f t="array" ref="BU48">IFERROR((SUMPRODUCT((economics!$AG$2:$AG$167=$B48)*(economics!$D$2:$D$167="process")*economics!$AI$2:$AI$167*(_xlfn.NORM.DIST(BU$3,economics!$AK$2:$AK$167,economics!$AJ$2:$AJ$167,TRUE)-_xlfn.NORM.DIST(BU$30,economics!$AK$2:$AK$167,economics!$AJ$2:$AJ$167,TRUE))*economics!$AM$2:$AM$167))/(SUMPRODUCT((economics!$AG$2:$AG$167=$B48)*(economics!$D$2:$D$167="process")*economics!$AI$2:$AI$167*(_xlfn.NORM.DIST(BU$3,economics!$AK$2:$AK$167,economics!$AJ$2:$AJ$167,TRUE)-_xlfn.NORM.DIST(BU$30,economics!$AK$2:$AK$167,economics!$AJ$2:$AJ$167,TRUE)))),"")</f>
        <v/>
      </c>
      <c r="BV48" t="str">
        <f t="array" ref="BV48">IFERROR((SUMPRODUCT((economics!$AG$2:$AG$167=$B48)*(economics!$D$2:$D$167="process")*economics!$AI$2:$AI$167*(_xlfn.NORM.DIST(BV$3,economics!$AK$2:$AK$167,economics!$AJ$2:$AJ$167,TRUE)-_xlfn.NORM.DIST(BV$30,economics!$AK$2:$AK$167,economics!$AJ$2:$AJ$167,TRUE))*economics!$AM$2:$AM$167))/(SUMPRODUCT((economics!$AG$2:$AG$167=$B48)*(economics!$D$2:$D$167="process")*economics!$AI$2:$AI$167*(_xlfn.NORM.DIST(BV$3,economics!$AK$2:$AK$167,economics!$AJ$2:$AJ$167,TRUE)-_xlfn.NORM.DIST(BV$30,economics!$AK$2:$AK$167,economics!$AJ$2:$AJ$167,TRUE)))),"")</f>
        <v/>
      </c>
      <c r="BW48" t="str">
        <f t="array" ref="BW48">IFERROR((SUMPRODUCT((economics!$AG$2:$AG$167=$B48)*(economics!$D$2:$D$167="process")*economics!$AI$2:$AI$167*(_xlfn.NORM.DIST(BW$3,economics!$AK$2:$AK$167,economics!$AJ$2:$AJ$167,TRUE)-_xlfn.NORM.DIST(BW$30,economics!$AK$2:$AK$167,economics!$AJ$2:$AJ$167,TRUE))*economics!$AM$2:$AM$167))/(SUMPRODUCT((economics!$AG$2:$AG$167=$B48)*(economics!$D$2:$D$167="process")*economics!$AI$2:$AI$167*(_xlfn.NORM.DIST(BW$3,economics!$AK$2:$AK$167,economics!$AJ$2:$AJ$167,TRUE)-_xlfn.NORM.DIST(BW$30,economics!$AK$2:$AK$167,economics!$AJ$2:$AJ$167,TRUE)))),"")</f>
        <v/>
      </c>
      <c r="BX48" t="str">
        <f t="array" ref="BX48">IFERROR((SUMPRODUCT((economics!$AG$2:$AG$167=$B48)*(economics!$D$2:$D$167="process")*economics!$AI$2:$AI$167*(_xlfn.NORM.DIST(BX$3,economics!$AK$2:$AK$167,economics!$AJ$2:$AJ$167,TRUE)-_xlfn.NORM.DIST(BX$30,economics!$AK$2:$AK$167,economics!$AJ$2:$AJ$167,TRUE))*economics!$AM$2:$AM$167))/(SUMPRODUCT((economics!$AG$2:$AG$167=$B48)*(economics!$D$2:$D$167="process")*economics!$AI$2:$AI$167*(_xlfn.NORM.DIST(BX$3,economics!$AK$2:$AK$167,economics!$AJ$2:$AJ$167,TRUE)-_xlfn.NORM.DIST(BX$30,economics!$AK$2:$AK$167,economics!$AJ$2:$AJ$167,TRUE)))),"")</f>
        <v/>
      </c>
      <c r="BY48" t="str">
        <f t="array" ref="BY48">IFERROR((SUMPRODUCT((economics!$AG$2:$AG$167=$B48)*(economics!$D$2:$D$167="process")*economics!$AI$2:$AI$167*(_xlfn.NORM.DIST(BY$3,economics!$AK$2:$AK$167,economics!$AJ$2:$AJ$167,TRUE)-_xlfn.NORM.DIST(BY$30,economics!$AK$2:$AK$167,economics!$AJ$2:$AJ$167,TRUE))*economics!$AM$2:$AM$167))/(SUMPRODUCT((economics!$AG$2:$AG$167=$B48)*(economics!$D$2:$D$167="process")*economics!$AI$2:$AI$167*(_xlfn.NORM.DIST(BY$3,economics!$AK$2:$AK$167,economics!$AJ$2:$AJ$167,TRUE)-_xlfn.NORM.DIST(BY$30,economics!$AK$2:$AK$167,economics!$AJ$2:$AJ$167,TRUE)))),"")</f>
        <v/>
      </c>
      <c r="BZ48" t="str">
        <f t="array" ref="BZ48">IFERROR((SUMPRODUCT((economics!$AG$2:$AG$167=$B48)*(economics!$D$2:$D$167="process")*economics!$AI$2:$AI$167*(_xlfn.NORM.DIST(BZ$3,economics!$AK$2:$AK$167,economics!$AJ$2:$AJ$167,TRUE)-_xlfn.NORM.DIST(BZ$30,economics!$AK$2:$AK$167,economics!$AJ$2:$AJ$167,TRUE))*economics!$AM$2:$AM$167))/(SUMPRODUCT((economics!$AG$2:$AG$167=$B48)*(economics!$D$2:$D$167="process")*economics!$AI$2:$AI$167*(_xlfn.NORM.DIST(BZ$3,economics!$AK$2:$AK$167,economics!$AJ$2:$AJ$167,TRUE)-_xlfn.NORM.DIST(BZ$30,economics!$AK$2:$AK$167,economics!$AJ$2:$AJ$167,TRUE)))),"")</f>
        <v/>
      </c>
      <c r="CA48" t="str">
        <f t="array" ref="CA48">IFERROR((SUMPRODUCT((economics!$AG$2:$AG$167=$B48)*(economics!$D$2:$D$167="process")*economics!$AI$2:$AI$167*(_xlfn.NORM.DIST(CA$3,economics!$AK$2:$AK$167,economics!$AJ$2:$AJ$167,TRUE)-_xlfn.NORM.DIST(CA$30,economics!$AK$2:$AK$167,economics!$AJ$2:$AJ$167,TRUE))*economics!$AM$2:$AM$167))/(SUMPRODUCT((economics!$AG$2:$AG$167=$B48)*(economics!$D$2:$D$167="process")*economics!$AI$2:$AI$167*(_xlfn.NORM.DIST(CA$3,economics!$AK$2:$AK$167,economics!$AJ$2:$AJ$167,TRUE)-_xlfn.NORM.DIST(CA$30,economics!$AK$2:$AK$167,economics!$AJ$2:$AJ$167,TRUE)))),"")</f>
        <v/>
      </c>
      <c r="CB48" t="str">
        <f t="array" ref="CB48">IFERROR((SUMPRODUCT((economics!$AG$2:$AG$167=$B48)*(economics!$D$2:$D$167="process")*economics!$AI$2:$AI$167*(_xlfn.NORM.DIST(CB$3,economics!$AK$2:$AK$167,economics!$AJ$2:$AJ$167,TRUE)-_xlfn.NORM.DIST(CB$30,economics!$AK$2:$AK$167,economics!$AJ$2:$AJ$167,TRUE))*economics!$AM$2:$AM$167))/(SUMPRODUCT((economics!$AG$2:$AG$167=$B48)*(economics!$D$2:$D$167="process")*economics!$AI$2:$AI$167*(_xlfn.NORM.DIST(CB$3,economics!$AK$2:$AK$167,economics!$AJ$2:$AJ$167,TRUE)-_xlfn.NORM.DIST(CB$30,economics!$AK$2:$AK$167,economics!$AJ$2:$AJ$167,TRUE)))),"")</f>
        <v/>
      </c>
      <c r="CC48" t="str">
        <f t="array" ref="CC48">IFERROR((SUMPRODUCT((economics!$AG$2:$AG$167=$B48)*(economics!$D$2:$D$167="process")*economics!$AI$2:$AI$167*(_xlfn.NORM.DIST(CC$3,economics!$AK$2:$AK$167,economics!$AJ$2:$AJ$167,TRUE)-_xlfn.NORM.DIST(CC$30,economics!$AK$2:$AK$167,economics!$AJ$2:$AJ$167,TRUE))*economics!$AM$2:$AM$167))/(SUMPRODUCT((economics!$AG$2:$AG$167=$B48)*(economics!$D$2:$D$167="process")*economics!$AI$2:$AI$167*(_xlfn.NORM.DIST(CC$3,economics!$AK$2:$AK$167,economics!$AJ$2:$AJ$167,TRUE)-_xlfn.NORM.DIST(CC$30,economics!$AK$2:$AK$167,economics!$AJ$2:$AJ$167,TRUE)))),"")</f>
        <v/>
      </c>
      <c r="CD48" t="str">
        <f t="array" ref="CD48">IFERROR((SUMPRODUCT((economics!$AG$2:$AG$167=$B48)*(economics!$D$2:$D$167="process")*economics!$AI$2:$AI$167*(_xlfn.NORM.DIST(CD$3,economics!$AK$2:$AK$167,economics!$AJ$2:$AJ$167,TRUE)-_xlfn.NORM.DIST(CD$30,economics!$AK$2:$AK$167,economics!$AJ$2:$AJ$167,TRUE))*economics!$AM$2:$AM$167))/(SUMPRODUCT((economics!$AG$2:$AG$167=$B48)*(economics!$D$2:$D$167="process")*economics!$AI$2:$AI$167*(_xlfn.NORM.DIST(CD$3,economics!$AK$2:$AK$167,economics!$AJ$2:$AJ$167,TRUE)-_xlfn.NORM.DIST(CD$30,economics!$AK$2:$AK$167,economics!$AJ$2:$AJ$167,TRUE)))),"")</f>
        <v/>
      </c>
      <c r="CE48" t="str">
        <f t="array" ref="CE48">IFERROR((SUMPRODUCT((economics!$AG$2:$AG$167=$B48)*(economics!$D$2:$D$167="process")*economics!$AI$2:$AI$167*(_xlfn.NORM.DIST(CE$3,economics!$AK$2:$AK$167,economics!$AJ$2:$AJ$167,TRUE)-_xlfn.NORM.DIST(CE$30,economics!$AK$2:$AK$167,economics!$AJ$2:$AJ$167,TRUE))*economics!$AM$2:$AM$167))/(SUMPRODUCT((economics!$AG$2:$AG$167=$B48)*(economics!$D$2:$D$167="process")*economics!$AI$2:$AI$167*(_xlfn.NORM.DIST(CE$3,economics!$AK$2:$AK$167,economics!$AJ$2:$AJ$167,TRUE)-_xlfn.NORM.DIST(CE$30,economics!$AK$2:$AK$167,economics!$AJ$2:$AJ$167,TRUE)))),"")</f>
        <v/>
      </c>
      <c r="CF48" t="str">
        <f t="array" ref="CF48">IFERROR((SUMPRODUCT((economics!$AG$2:$AG$167=$B48)*(economics!$D$2:$D$167="process")*economics!$AI$2:$AI$167*(_xlfn.NORM.DIST(CF$3,economics!$AK$2:$AK$167,economics!$AJ$2:$AJ$167,TRUE)-_xlfn.NORM.DIST(CF$30,economics!$AK$2:$AK$167,economics!$AJ$2:$AJ$167,TRUE))*economics!$AM$2:$AM$167))/(SUMPRODUCT((economics!$AG$2:$AG$167=$B48)*(economics!$D$2:$D$167="process")*economics!$AI$2:$AI$167*(_xlfn.NORM.DIST(CF$3,economics!$AK$2:$AK$167,economics!$AJ$2:$AJ$167,TRUE)-_xlfn.NORM.DIST(CF$30,economics!$AK$2:$AK$167,economics!$AJ$2:$AJ$167,TRUE)))),"")</f>
        <v/>
      </c>
      <c r="CG48" t="str">
        <f t="array" ref="CG48">IFERROR((SUMPRODUCT((economics!$AG$2:$AG$167=$B48)*(economics!$D$2:$D$167="process")*economics!$AI$2:$AI$167*(_xlfn.NORM.DIST(CG$3,economics!$AK$2:$AK$167,economics!$AJ$2:$AJ$167,TRUE)-_xlfn.NORM.DIST(CG$30,economics!$AK$2:$AK$167,economics!$AJ$2:$AJ$167,TRUE))*economics!$AM$2:$AM$167))/(SUMPRODUCT((economics!$AG$2:$AG$167=$B48)*(economics!$D$2:$D$167="process")*economics!$AI$2:$AI$167*(_xlfn.NORM.DIST(CG$3,economics!$AK$2:$AK$167,economics!$AJ$2:$AJ$167,TRUE)-_xlfn.NORM.DIST(CG$30,economics!$AK$2:$AK$167,economics!$AJ$2:$AJ$167,TRUE)))),"")</f>
        <v/>
      </c>
      <c r="CH48" t="str">
        <f t="array" ref="CH48">IFERROR((SUMPRODUCT((economics!$AG$2:$AG$167=$B48)*(economics!$D$2:$D$167="process")*economics!$AI$2:$AI$167*(_xlfn.NORM.DIST(CH$3,economics!$AK$2:$AK$167,economics!$AJ$2:$AJ$167,TRUE)-_xlfn.NORM.DIST(CH$30,economics!$AK$2:$AK$167,economics!$AJ$2:$AJ$167,TRUE))*economics!$AM$2:$AM$167))/(SUMPRODUCT((economics!$AG$2:$AG$167=$B48)*(economics!$D$2:$D$167="process")*economics!$AI$2:$AI$167*(_xlfn.NORM.DIST(CH$3,economics!$AK$2:$AK$167,economics!$AJ$2:$AJ$167,TRUE)-_xlfn.NORM.DIST(CH$30,economics!$AK$2:$AK$167,economics!$AJ$2:$AJ$167,TRUE)))),"")</f>
        <v/>
      </c>
    </row>
    <row r="49" spans="1:86" x14ac:dyDescent="0.35">
      <c r="A49" t="str">
        <f t="shared" si="0"/>
        <v>computers and electronics 26</v>
      </c>
      <c r="B49">
        <f t="shared" si="0"/>
        <v>26</v>
      </c>
      <c r="E49" t="str">
        <f t="array" ref="E49">IFERROR((SUMPRODUCT((economics!$AG$2:$AG$167=$B49)*(economics!$D$2:$D$167="process")*economics!$AI$2:$AI$167*(_xlfn.NORM.DIST(E$3,economics!$AK$2:$AK$167,economics!$AJ$2:$AJ$167,TRUE)-_xlfn.NORM.DIST(E$30,economics!$AK$2:$AK$167,economics!$AJ$2:$AJ$167,TRUE))*economics!$AM$2:$AM$167))/(SUMPRODUCT((economics!$AG$2:$AG$167=$B49)*(economics!$D$2:$D$167="process")*economics!$AI$2:$AI$167*(_xlfn.NORM.DIST(E$3,economics!$AK$2:$AK$167,economics!$AJ$2:$AJ$167,TRUE)-_xlfn.NORM.DIST(E$30,economics!$AK$2:$AK$167,economics!$AJ$2:$AJ$167,TRUE)))),"")</f>
        <v/>
      </c>
      <c r="F49" t="str">
        <f t="array" ref="F49">IFERROR((SUMPRODUCT((economics!$AG$2:$AG$167=$B49)*(economics!$D$2:$D$167="process")*economics!$AI$2:$AI$167*(_xlfn.NORM.DIST(F$3,economics!$AK$2:$AK$167,economics!$AJ$2:$AJ$167,TRUE)-_xlfn.NORM.DIST(F$30,economics!$AK$2:$AK$167,economics!$AJ$2:$AJ$167,TRUE))*economics!$AM$2:$AM$167))/(SUMPRODUCT((economics!$AG$2:$AG$167=$B49)*(economics!$D$2:$D$167="process")*economics!$AI$2:$AI$167*(_xlfn.NORM.DIST(F$3,economics!$AK$2:$AK$167,economics!$AJ$2:$AJ$167,TRUE)-_xlfn.NORM.DIST(F$30,economics!$AK$2:$AK$167,economics!$AJ$2:$AJ$167,TRUE)))),"")</f>
        <v/>
      </c>
      <c r="G49" t="str">
        <f t="array" ref="G49">IFERROR((SUMPRODUCT((economics!$AG$2:$AG$167=$B49)*(economics!$D$2:$D$167="process")*economics!$AI$2:$AI$167*(_xlfn.NORM.DIST(G$3,economics!$AK$2:$AK$167,economics!$AJ$2:$AJ$167,TRUE)-_xlfn.NORM.DIST(G$30,economics!$AK$2:$AK$167,economics!$AJ$2:$AJ$167,TRUE))*economics!$AM$2:$AM$167))/(SUMPRODUCT((economics!$AG$2:$AG$167=$B49)*(economics!$D$2:$D$167="process")*economics!$AI$2:$AI$167*(_xlfn.NORM.DIST(G$3,economics!$AK$2:$AK$167,economics!$AJ$2:$AJ$167,TRUE)-_xlfn.NORM.DIST(G$30,economics!$AK$2:$AK$167,economics!$AJ$2:$AJ$167,TRUE)))),"")</f>
        <v/>
      </c>
      <c r="H49" t="str">
        <f t="array" ref="H49">IFERROR((SUMPRODUCT((economics!$AG$2:$AG$167=$B49)*(economics!$D$2:$D$167="process")*economics!$AI$2:$AI$167*(_xlfn.NORM.DIST(H$3,economics!$AK$2:$AK$167,economics!$AJ$2:$AJ$167,TRUE)-_xlfn.NORM.DIST(H$30,economics!$AK$2:$AK$167,economics!$AJ$2:$AJ$167,TRUE))*economics!$AM$2:$AM$167))/(SUMPRODUCT((economics!$AG$2:$AG$167=$B49)*(economics!$D$2:$D$167="process")*economics!$AI$2:$AI$167*(_xlfn.NORM.DIST(H$3,economics!$AK$2:$AK$167,economics!$AJ$2:$AJ$167,TRUE)-_xlfn.NORM.DIST(H$30,economics!$AK$2:$AK$167,economics!$AJ$2:$AJ$167,TRUE)))),"")</f>
        <v/>
      </c>
      <c r="I49" t="str">
        <f t="array" ref="I49">IFERROR((SUMPRODUCT((economics!$AG$2:$AG$167=$B49)*(economics!$D$2:$D$167="process")*economics!$AI$2:$AI$167*(_xlfn.NORM.DIST(I$3,economics!$AK$2:$AK$167,economics!$AJ$2:$AJ$167,TRUE)-_xlfn.NORM.DIST(I$30,economics!$AK$2:$AK$167,economics!$AJ$2:$AJ$167,TRUE))*economics!$AM$2:$AM$167))/(SUMPRODUCT((economics!$AG$2:$AG$167=$B49)*(economics!$D$2:$D$167="process")*economics!$AI$2:$AI$167*(_xlfn.NORM.DIST(I$3,economics!$AK$2:$AK$167,economics!$AJ$2:$AJ$167,TRUE)-_xlfn.NORM.DIST(I$30,economics!$AK$2:$AK$167,economics!$AJ$2:$AJ$167,TRUE)))),"")</f>
        <v/>
      </c>
      <c r="J49" t="str">
        <f t="array" ref="J49">IFERROR((SUMPRODUCT((economics!$AG$2:$AG$167=$B49)*(economics!$D$2:$D$167="process")*economics!$AI$2:$AI$167*(_xlfn.NORM.DIST(J$3,economics!$AK$2:$AK$167,economics!$AJ$2:$AJ$167,TRUE)-_xlfn.NORM.DIST(J$30,economics!$AK$2:$AK$167,economics!$AJ$2:$AJ$167,TRUE))*economics!$AM$2:$AM$167))/(SUMPRODUCT((economics!$AG$2:$AG$167=$B49)*(economics!$D$2:$D$167="process")*economics!$AI$2:$AI$167*(_xlfn.NORM.DIST(J$3,economics!$AK$2:$AK$167,economics!$AJ$2:$AJ$167,TRUE)-_xlfn.NORM.DIST(J$30,economics!$AK$2:$AK$167,economics!$AJ$2:$AJ$167,TRUE)))),"")</f>
        <v/>
      </c>
      <c r="K49" t="str">
        <f t="array" ref="K49">IFERROR((SUMPRODUCT((economics!$AG$2:$AG$167=$B49)*(economics!$D$2:$D$167="process")*economics!$AI$2:$AI$167*(_xlfn.NORM.DIST(K$3,economics!$AK$2:$AK$167,economics!$AJ$2:$AJ$167,TRUE)-_xlfn.NORM.DIST(K$30,economics!$AK$2:$AK$167,economics!$AJ$2:$AJ$167,TRUE))*economics!$AM$2:$AM$167))/(SUMPRODUCT((economics!$AG$2:$AG$167=$B49)*(economics!$D$2:$D$167="process")*economics!$AI$2:$AI$167*(_xlfn.NORM.DIST(K$3,economics!$AK$2:$AK$167,economics!$AJ$2:$AJ$167,TRUE)-_xlfn.NORM.DIST(K$30,economics!$AK$2:$AK$167,economics!$AJ$2:$AJ$167,TRUE)))),"")</f>
        <v/>
      </c>
      <c r="L49" t="str">
        <f t="array" ref="L49">IFERROR((SUMPRODUCT((economics!$AG$2:$AG$167=$B49)*(economics!$D$2:$D$167="process")*economics!$AI$2:$AI$167*(_xlfn.NORM.DIST(L$3,economics!$AK$2:$AK$167,economics!$AJ$2:$AJ$167,TRUE)-_xlfn.NORM.DIST(L$30,economics!$AK$2:$AK$167,economics!$AJ$2:$AJ$167,TRUE))*economics!$AM$2:$AM$167))/(SUMPRODUCT((economics!$AG$2:$AG$167=$B49)*(economics!$D$2:$D$167="process")*economics!$AI$2:$AI$167*(_xlfn.NORM.DIST(L$3,economics!$AK$2:$AK$167,economics!$AJ$2:$AJ$167,TRUE)-_xlfn.NORM.DIST(L$30,economics!$AK$2:$AK$167,economics!$AJ$2:$AJ$167,TRUE)))),"")</f>
        <v/>
      </c>
      <c r="M49" t="str">
        <f t="array" ref="M49">IFERROR((SUMPRODUCT((economics!$AG$2:$AG$167=$B49)*(economics!$D$2:$D$167="process")*economics!$AI$2:$AI$167*(_xlfn.NORM.DIST(M$3,economics!$AK$2:$AK$167,economics!$AJ$2:$AJ$167,TRUE)-_xlfn.NORM.DIST(M$30,economics!$AK$2:$AK$167,economics!$AJ$2:$AJ$167,TRUE))*economics!$AM$2:$AM$167))/(SUMPRODUCT((economics!$AG$2:$AG$167=$B49)*(economics!$D$2:$D$167="process")*economics!$AI$2:$AI$167*(_xlfn.NORM.DIST(M$3,economics!$AK$2:$AK$167,economics!$AJ$2:$AJ$167,TRUE)-_xlfn.NORM.DIST(M$30,economics!$AK$2:$AK$167,economics!$AJ$2:$AJ$167,TRUE)))),"")</f>
        <v/>
      </c>
      <c r="N49" t="str">
        <f t="array" ref="N49">IFERROR((SUMPRODUCT((economics!$AG$2:$AG$167=$B49)*(economics!$D$2:$D$167="process")*economics!$AI$2:$AI$167*(_xlfn.NORM.DIST(N$3,economics!$AK$2:$AK$167,economics!$AJ$2:$AJ$167,TRUE)-_xlfn.NORM.DIST(N$30,economics!$AK$2:$AK$167,economics!$AJ$2:$AJ$167,TRUE))*economics!$AM$2:$AM$167))/(SUMPRODUCT((economics!$AG$2:$AG$167=$B49)*(economics!$D$2:$D$167="process")*economics!$AI$2:$AI$167*(_xlfn.NORM.DIST(N$3,economics!$AK$2:$AK$167,economics!$AJ$2:$AJ$167,TRUE)-_xlfn.NORM.DIST(N$30,economics!$AK$2:$AK$167,economics!$AJ$2:$AJ$167,TRUE)))),"")</f>
        <v/>
      </c>
      <c r="O49" t="str">
        <f t="array" ref="O49">IFERROR((SUMPRODUCT((economics!$AG$2:$AG$167=$B49)*(economics!$D$2:$D$167="process")*economics!$AI$2:$AI$167*(_xlfn.NORM.DIST(O$3,economics!$AK$2:$AK$167,economics!$AJ$2:$AJ$167,TRUE)-_xlfn.NORM.DIST(O$30,economics!$AK$2:$AK$167,economics!$AJ$2:$AJ$167,TRUE))*economics!$AM$2:$AM$167))/(SUMPRODUCT((economics!$AG$2:$AG$167=$B49)*(economics!$D$2:$D$167="process")*economics!$AI$2:$AI$167*(_xlfn.NORM.DIST(O$3,economics!$AK$2:$AK$167,economics!$AJ$2:$AJ$167,TRUE)-_xlfn.NORM.DIST(O$30,economics!$AK$2:$AK$167,economics!$AJ$2:$AJ$167,TRUE)))),"")</f>
        <v/>
      </c>
      <c r="P49" t="str">
        <f t="array" ref="P49">IFERROR((SUMPRODUCT((economics!$AG$2:$AG$167=$B49)*(economics!$D$2:$D$167="process")*economics!$AI$2:$AI$167*(_xlfn.NORM.DIST(P$3,economics!$AK$2:$AK$167,economics!$AJ$2:$AJ$167,TRUE)-_xlfn.NORM.DIST(P$30,economics!$AK$2:$AK$167,economics!$AJ$2:$AJ$167,TRUE))*economics!$AM$2:$AM$167))/(SUMPRODUCT((economics!$AG$2:$AG$167=$B49)*(economics!$D$2:$D$167="process")*economics!$AI$2:$AI$167*(_xlfn.NORM.DIST(P$3,economics!$AK$2:$AK$167,economics!$AJ$2:$AJ$167,TRUE)-_xlfn.NORM.DIST(P$30,economics!$AK$2:$AK$167,economics!$AJ$2:$AJ$167,TRUE)))),"")</f>
        <v/>
      </c>
      <c r="Q49" t="str">
        <f t="array" ref="Q49">IFERROR((SUMPRODUCT((economics!$AG$2:$AG$167=$B49)*(economics!$D$2:$D$167="process")*economics!$AI$2:$AI$167*(_xlfn.NORM.DIST(Q$3,economics!$AK$2:$AK$167,economics!$AJ$2:$AJ$167,TRUE)-_xlfn.NORM.DIST(Q$30,economics!$AK$2:$AK$167,economics!$AJ$2:$AJ$167,TRUE))*economics!$AM$2:$AM$167))/(SUMPRODUCT((economics!$AG$2:$AG$167=$B49)*(economics!$D$2:$D$167="process")*economics!$AI$2:$AI$167*(_xlfn.NORM.DIST(Q$3,economics!$AK$2:$AK$167,economics!$AJ$2:$AJ$167,TRUE)-_xlfn.NORM.DIST(Q$30,economics!$AK$2:$AK$167,economics!$AJ$2:$AJ$167,TRUE)))),"")</f>
        <v/>
      </c>
      <c r="R49" t="str">
        <f t="array" ref="R49">IFERROR((SUMPRODUCT((economics!$AG$2:$AG$167=$B49)*(economics!$D$2:$D$167="process")*economics!$AI$2:$AI$167*(_xlfn.NORM.DIST(R$3,economics!$AK$2:$AK$167,economics!$AJ$2:$AJ$167,TRUE)-_xlfn.NORM.DIST(R$30,economics!$AK$2:$AK$167,economics!$AJ$2:$AJ$167,TRUE))*economics!$AM$2:$AM$167))/(SUMPRODUCT((economics!$AG$2:$AG$167=$B49)*(economics!$D$2:$D$167="process")*economics!$AI$2:$AI$167*(_xlfn.NORM.DIST(R$3,economics!$AK$2:$AK$167,economics!$AJ$2:$AJ$167,TRUE)-_xlfn.NORM.DIST(R$30,economics!$AK$2:$AK$167,economics!$AJ$2:$AJ$167,TRUE)))),"")</f>
        <v/>
      </c>
      <c r="S49" t="str">
        <f t="array" ref="S49">IFERROR((SUMPRODUCT((economics!$AG$2:$AG$167=$B49)*(economics!$D$2:$D$167="process")*economics!$AI$2:$AI$167*(_xlfn.NORM.DIST(S$3,economics!$AK$2:$AK$167,economics!$AJ$2:$AJ$167,TRUE)-_xlfn.NORM.DIST(S$30,economics!$AK$2:$AK$167,economics!$AJ$2:$AJ$167,TRUE))*economics!$AM$2:$AM$167))/(SUMPRODUCT((economics!$AG$2:$AG$167=$B49)*(economics!$D$2:$D$167="process")*economics!$AI$2:$AI$167*(_xlfn.NORM.DIST(S$3,economics!$AK$2:$AK$167,economics!$AJ$2:$AJ$167,TRUE)-_xlfn.NORM.DIST(S$30,economics!$AK$2:$AK$167,economics!$AJ$2:$AJ$167,TRUE)))),"")</f>
        <v/>
      </c>
      <c r="T49" t="str">
        <f t="array" ref="T49">IFERROR((SUMPRODUCT((economics!$AG$2:$AG$167=$B49)*(economics!$D$2:$D$167="process")*economics!$AI$2:$AI$167*(_xlfn.NORM.DIST(T$3,economics!$AK$2:$AK$167,economics!$AJ$2:$AJ$167,TRUE)-_xlfn.NORM.DIST(T$30,economics!$AK$2:$AK$167,economics!$AJ$2:$AJ$167,TRUE))*economics!$AM$2:$AM$167))/(SUMPRODUCT((economics!$AG$2:$AG$167=$B49)*(economics!$D$2:$D$167="process")*economics!$AI$2:$AI$167*(_xlfn.NORM.DIST(T$3,economics!$AK$2:$AK$167,economics!$AJ$2:$AJ$167,TRUE)-_xlfn.NORM.DIST(T$30,economics!$AK$2:$AK$167,economics!$AJ$2:$AJ$167,TRUE)))),"")</f>
        <v/>
      </c>
      <c r="U49" t="str">
        <f t="array" ref="U49">IFERROR((SUMPRODUCT((economics!$AG$2:$AG$167=$B49)*(economics!$D$2:$D$167="process")*economics!$AI$2:$AI$167*(_xlfn.NORM.DIST(U$3,economics!$AK$2:$AK$167,economics!$AJ$2:$AJ$167,TRUE)-_xlfn.NORM.DIST(U$30,economics!$AK$2:$AK$167,economics!$AJ$2:$AJ$167,TRUE))*economics!$AM$2:$AM$167))/(SUMPRODUCT((economics!$AG$2:$AG$167=$B49)*(economics!$D$2:$D$167="process")*economics!$AI$2:$AI$167*(_xlfn.NORM.DIST(U$3,economics!$AK$2:$AK$167,economics!$AJ$2:$AJ$167,TRUE)-_xlfn.NORM.DIST(U$30,economics!$AK$2:$AK$167,economics!$AJ$2:$AJ$167,TRUE)))),"")</f>
        <v/>
      </c>
      <c r="V49" t="str">
        <f t="array" ref="V49">IFERROR((SUMPRODUCT((economics!$AG$2:$AG$167=$B49)*(economics!$D$2:$D$167="process")*economics!$AI$2:$AI$167*(_xlfn.NORM.DIST(V$3,economics!$AK$2:$AK$167,economics!$AJ$2:$AJ$167,TRUE)-_xlfn.NORM.DIST(V$30,economics!$AK$2:$AK$167,economics!$AJ$2:$AJ$167,TRUE))*economics!$AM$2:$AM$167))/(SUMPRODUCT((economics!$AG$2:$AG$167=$B49)*(economics!$D$2:$D$167="process")*economics!$AI$2:$AI$167*(_xlfn.NORM.DIST(V$3,economics!$AK$2:$AK$167,economics!$AJ$2:$AJ$167,TRUE)-_xlfn.NORM.DIST(V$30,economics!$AK$2:$AK$167,economics!$AJ$2:$AJ$167,TRUE)))),"")</f>
        <v/>
      </c>
      <c r="W49" t="str">
        <f t="array" ref="W49">IFERROR((SUMPRODUCT((economics!$AG$2:$AG$167=$B49)*(economics!$D$2:$D$167="process")*economics!$AI$2:$AI$167*(_xlfn.NORM.DIST(W$3,economics!$AK$2:$AK$167,economics!$AJ$2:$AJ$167,TRUE)-_xlfn.NORM.DIST(W$30,economics!$AK$2:$AK$167,economics!$AJ$2:$AJ$167,TRUE))*economics!$AM$2:$AM$167))/(SUMPRODUCT((economics!$AG$2:$AG$167=$B49)*(economics!$D$2:$D$167="process")*economics!$AI$2:$AI$167*(_xlfn.NORM.DIST(W$3,economics!$AK$2:$AK$167,economics!$AJ$2:$AJ$167,TRUE)-_xlfn.NORM.DIST(W$30,economics!$AK$2:$AK$167,economics!$AJ$2:$AJ$167,TRUE)))),"")</f>
        <v/>
      </c>
      <c r="X49" t="str">
        <f t="array" ref="X49">IFERROR((SUMPRODUCT((economics!$AG$2:$AG$167=$B49)*(economics!$D$2:$D$167="process")*economics!$AI$2:$AI$167*(_xlfn.NORM.DIST(X$3,economics!$AK$2:$AK$167,economics!$AJ$2:$AJ$167,TRUE)-_xlfn.NORM.DIST(X$30,economics!$AK$2:$AK$167,economics!$AJ$2:$AJ$167,TRUE))*economics!$AM$2:$AM$167))/(SUMPRODUCT((economics!$AG$2:$AG$167=$B49)*(economics!$D$2:$D$167="process")*economics!$AI$2:$AI$167*(_xlfn.NORM.DIST(X$3,economics!$AK$2:$AK$167,economics!$AJ$2:$AJ$167,TRUE)-_xlfn.NORM.DIST(X$30,economics!$AK$2:$AK$167,economics!$AJ$2:$AJ$167,TRUE)))),"")</f>
        <v/>
      </c>
      <c r="Y49" t="str">
        <f t="array" ref="Y49">IFERROR((SUMPRODUCT((economics!$AG$2:$AG$167=$B49)*(economics!$D$2:$D$167="process")*economics!$AI$2:$AI$167*(_xlfn.NORM.DIST(Y$3,economics!$AK$2:$AK$167,economics!$AJ$2:$AJ$167,TRUE)-_xlfn.NORM.DIST(Y$30,economics!$AK$2:$AK$167,economics!$AJ$2:$AJ$167,TRUE))*economics!$AM$2:$AM$167))/(SUMPRODUCT((economics!$AG$2:$AG$167=$B49)*(economics!$D$2:$D$167="process")*economics!$AI$2:$AI$167*(_xlfn.NORM.DIST(Y$3,economics!$AK$2:$AK$167,economics!$AJ$2:$AJ$167,TRUE)-_xlfn.NORM.DIST(Y$30,economics!$AK$2:$AK$167,economics!$AJ$2:$AJ$167,TRUE)))),"")</f>
        <v/>
      </c>
      <c r="Z49" t="str">
        <f t="array" ref="Z49">IFERROR((SUMPRODUCT((economics!$AG$2:$AG$167=$B49)*(economics!$D$2:$D$167="process")*economics!$AI$2:$AI$167*(_xlfn.NORM.DIST(Z$3,economics!$AK$2:$AK$167,economics!$AJ$2:$AJ$167,TRUE)-_xlfn.NORM.DIST(Z$30,economics!$AK$2:$AK$167,economics!$AJ$2:$AJ$167,TRUE))*economics!$AM$2:$AM$167))/(SUMPRODUCT((economics!$AG$2:$AG$167=$B49)*(economics!$D$2:$D$167="process")*economics!$AI$2:$AI$167*(_xlfn.NORM.DIST(Z$3,economics!$AK$2:$AK$167,economics!$AJ$2:$AJ$167,TRUE)-_xlfn.NORM.DIST(Z$30,economics!$AK$2:$AK$167,economics!$AJ$2:$AJ$167,TRUE)))),"")</f>
        <v/>
      </c>
      <c r="AA49" t="str">
        <f t="array" ref="AA49">IFERROR((SUMPRODUCT((economics!$AG$2:$AG$167=$B49)*(economics!$D$2:$D$167="process")*economics!$AI$2:$AI$167*(_xlfn.NORM.DIST(AA$3,economics!$AK$2:$AK$167,economics!$AJ$2:$AJ$167,TRUE)-_xlfn.NORM.DIST(AA$30,economics!$AK$2:$AK$167,economics!$AJ$2:$AJ$167,TRUE))*economics!$AM$2:$AM$167))/(SUMPRODUCT((economics!$AG$2:$AG$167=$B49)*(economics!$D$2:$D$167="process")*economics!$AI$2:$AI$167*(_xlfn.NORM.DIST(AA$3,economics!$AK$2:$AK$167,economics!$AJ$2:$AJ$167,TRUE)-_xlfn.NORM.DIST(AA$30,economics!$AK$2:$AK$167,economics!$AJ$2:$AJ$167,TRUE)))),"")</f>
        <v/>
      </c>
      <c r="AB49" t="str">
        <f t="array" ref="AB49">IFERROR((SUMPRODUCT((economics!$AG$2:$AG$167=$B49)*(economics!$D$2:$D$167="process")*economics!$AI$2:$AI$167*(_xlfn.NORM.DIST(AB$3,economics!$AK$2:$AK$167,economics!$AJ$2:$AJ$167,TRUE)-_xlfn.NORM.DIST(AB$30,economics!$AK$2:$AK$167,economics!$AJ$2:$AJ$167,TRUE))*economics!$AM$2:$AM$167))/(SUMPRODUCT((economics!$AG$2:$AG$167=$B49)*(economics!$D$2:$D$167="process")*economics!$AI$2:$AI$167*(_xlfn.NORM.DIST(AB$3,economics!$AK$2:$AK$167,economics!$AJ$2:$AJ$167,TRUE)-_xlfn.NORM.DIST(AB$30,economics!$AK$2:$AK$167,economics!$AJ$2:$AJ$167,TRUE)))),"")</f>
        <v/>
      </c>
      <c r="AC49" t="str">
        <f t="array" ref="AC49">IFERROR((SUMPRODUCT((economics!$AG$2:$AG$167=$B49)*(economics!$D$2:$D$167="process")*economics!$AI$2:$AI$167*(_xlfn.NORM.DIST(AC$3,economics!$AK$2:$AK$167,economics!$AJ$2:$AJ$167,TRUE)-_xlfn.NORM.DIST(AC$30,economics!$AK$2:$AK$167,economics!$AJ$2:$AJ$167,TRUE))*economics!$AM$2:$AM$167))/(SUMPRODUCT((economics!$AG$2:$AG$167=$B49)*(economics!$D$2:$D$167="process")*economics!$AI$2:$AI$167*(_xlfn.NORM.DIST(AC$3,economics!$AK$2:$AK$167,economics!$AJ$2:$AJ$167,TRUE)-_xlfn.NORM.DIST(AC$30,economics!$AK$2:$AK$167,economics!$AJ$2:$AJ$167,TRUE)))),"")</f>
        <v/>
      </c>
      <c r="AD49" t="str">
        <f t="array" ref="AD49">IFERROR((SUMPRODUCT((economics!$AG$2:$AG$167=$B49)*(economics!$D$2:$D$167="process")*economics!$AI$2:$AI$167*(_xlfn.NORM.DIST(AD$3,economics!$AK$2:$AK$167,economics!$AJ$2:$AJ$167,TRUE)-_xlfn.NORM.DIST(AD$30,economics!$AK$2:$AK$167,economics!$AJ$2:$AJ$167,TRUE))*economics!$AM$2:$AM$167))/(SUMPRODUCT((economics!$AG$2:$AG$167=$B49)*(economics!$D$2:$D$167="process")*economics!$AI$2:$AI$167*(_xlfn.NORM.DIST(AD$3,economics!$AK$2:$AK$167,economics!$AJ$2:$AJ$167,TRUE)-_xlfn.NORM.DIST(AD$30,economics!$AK$2:$AK$167,economics!$AJ$2:$AJ$167,TRUE)))),"")</f>
        <v/>
      </c>
      <c r="AE49" t="str">
        <f t="array" ref="AE49">IFERROR((SUMPRODUCT((economics!$AG$2:$AG$167=$B49)*(economics!$D$2:$D$167="process")*economics!$AI$2:$AI$167*(_xlfn.NORM.DIST(AE$3,economics!$AK$2:$AK$167,economics!$AJ$2:$AJ$167,TRUE)-_xlfn.NORM.DIST(AE$30,economics!$AK$2:$AK$167,economics!$AJ$2:$AJ$167,TRUE))*economics!$AM$2:$AM$167))/(SUMPRODUCT((economics!$AG$2:$AG$167=$B49)*(economics!$D$2:$D$167="process")*economics!$AI$2:$AI$167*(_xlfn.NORM.DIST(AE$3,economics!$AK$2:$AK$167,economics!$AJ$2:$AJ$167,TRUE)-_xlfn.NORM.DIST(AE$30,economics!$AK$2:$AK$167,economics!$AJ$2:$AJ$167,TRUE)))),"")</f>
        <v/>
      </c>
      <c r="AF49" t="str">
        <f t="array" ref="AF49">IFERROR((SUMPRODUCT((economics!$AG$2:$AG$167=$B49)*(economics!$D$2:$D$167="process")*economics!$AI$2:$AI$167*(_xlfn.NORM.DIST(AF$3,economics!$AK$2:$AK$167,economics!$AJ$2:$AJ$167,TRUE)-_xlfn.NORM.DIST(AF$30,economics!$AK$2:$AK$167,economics!$AJ$2:$AJ$167,TRUE))*economics!$AM$2:$AM$167))/(SUMPRODUCT((economics!$AG$2:$AG$167=$B49)*(economics!$D$2:$D$167="process")*economics!$AI$2:$AI$167*(_xlfn.NORM.DIST(AF$3,economics!$AK$2:$AK$167,economics!$AJ$2:$AJ$167,TRUE)-_xlfn.NORM.DIST(AF$30,economics!$AK$2:$AK$167,economics!$AJ$2:$AJ$167,TRUE)))),"")</f>
        <v/>
      </c>
      <c r="AG49" t="str">
        <f t="array" ref="AG49">IFERROR((SUMPRODUCT((economics!$AG$2:$AG$167=$B49)*(economics!$D$2:$D$167="process")*economics!$AI$2:$AI$167*(_xlfn.NORM.DIST(AG$3,economics!$AK$2:$AK$167,economics!$AJ$2:$AJ$167,TRUE)-_xlfn.NORM.DIST(AG$30,economics!$AK$2:$AK$167,economics!$AJ$2:$AJ$167,TRUE))*economics!$AM$2:$AM$167))/(SUMPRODUCT((economics!$AG$2:$AG$167=$B49)*(economics!$D$2:$D$167="process")*economics!$AI$2:$AI$167*(_xlfn.NORM.DIST(AG$3,economics!$AK$2:$AK$167,economics!$AJ$2:$AJ$167,TRUE)-_xlfn.NORM.DIST(AG$30,economics!$AK$2:$AK$167,economics!$AJ$2:$AJ$167,TRUE)))),"")</f>
        <v/>
      </c>
      <c r="AH49" t="str">
        <f t="array" ref="AH49">IFERROR((SUMPRODUCT((economics!$AG$2:$AG$167=$B49)*(economics!$D$2:$D$167="process")*economics!$AI$2:$AI$167*(_xlfn.NORM.DIST(AH$3,economics!$AK$2:$AK$167,economics!$AJ$2:$AJ$167,TRUE)-_xlfn.NORM.DIST(AH$30,economics!$AK$2:$AK$167,economics!$AJ$2:$AJ$167,TRUE))*economics!$AM$2:$AM$167))/(SUMPRODUCT((economics!$AG$2:$AG$167=$B49)*(economics!$D$2:$D$167="process")*economics!$AI$2:$AI$167*(_xlfn.NORM.DIST(AH$3,economics!$AK$2:$AK$167,economics!$AJ$2:$AJ$167,TRUE)-_xlfn.NORM.DIST(AH$30,economics!$AK$2:$AK$167,economics!$AJ$2:$AJ$167,TRUE)))),"")</f>
        <v/>
      </c>
      <c r="AI49" t="str">
        <f t="array" ref="AI49">IFERROR((SUMPRODUCT((economics!$AG$2:$AG$167=$B49)*(economics!$D$2:$D$167="process")*economics!$AI$2:$AI$167*(_xlfn.NORM.DIST(AI$3,economics!$AK$2:$AK$167,economics!$AJ$2:$AJ$167,TRUE)-_xlfn.NORM.DIST(AI$30,economics!$AK$2:$AK$167,economics!$AJ$2:$AJ$167,TRUE))*economics!$AM$2:$AM$167))/(SUMPRODUCT((economics!$AG$2:$AG$167=$B49)*(economics!$D$2:$D$167="process")*economics!$AI$2:$AI$167*(_xlfn.NORM.DIST(AI$3,economics!$AK$2:$AK$167,economics!$AJ$2:$AJ$167,TRUE)-_xlfn.NORM.DIST(AI$30,economics!$AK$2:$AK$167,economics!$AJ$2:$AJ$167,TRUE)))),"")</f>
        <v/>
      </c>
      <c r="AJ49" t="str">
        <f t="array" ref="AJ49">IFERROR((SUMPRODUCT((economics!$AG$2:$AG$167=$B49)*(economics!$D$2:$D$167="process")*economics!$AI$2:$AI$167*(_xlfn.NORM.DIST(AJ$3,economics!$AK$2:$AK$167,economics!$AJ$2:$AJ$167,TRUE)-_xlfn.NORM.DIST(AJ$30,economics!$AK$2:$AK$167,economics!$AJ$2:$AJ$167,TRUE))*economics!$AM$2:$AM$167))/(SUMPRODUCT((economics!$AG$2:$AG$167=$B49)*(economics!$D$2:$D$167="process")*economics!$AI$2:$AI$167*(_xlfn.NORM.DIST(AJ$3,economics!$AK$2:$AK$167,economics!$AJ$2:$AJ$167,TRUE)-_xlfn.NORM.DIST(AJ$30,economics!$AK$2:$AK$167,economics!$AJ$2:$AJ$167,TRUE)))),"")</f>
        <v/>
      </c>
      <c r="AK49" t="str">
        <f t="array" ref="AK49">IFERROR((SUMPRODUCT((economics!$AG$2:$AG$167=$B49)*(economics!$D$2:$D$167="process")*economics!$AI$2:$AI$167*(_xlfn.NORM.DIST(AK$3,economics!$AK$2:$AK$167,economics!$AJ$2:$AJ$167,TRUE)-_xlfn.NORM.DIST(AK$30,economics!$AK$2:$AK$167,economics!$AJ$2:$AJ$167,TRUE))*economics!$AM$2:$AM$167))/(SUMPRODUCT((economics!$AG$2:$AG$167=$B49)*(economics!$D$2:$D$167="process")*economics!$AI$2:$AI$167*(_xlfn.NORM.DIST(AK$3,economics!$AK$2:$AK$167,economics!$AJ$2:$AJ$167,TRUE)-_xlfn.NORM.DIST(AK$30,economics!$AK$2:$AK$167,economics!$AJ$2:$AJ$167,TRUE)))),"")</f>
        <v/>
      </c>
      <c r="AL49" t="str">
        <f t="array" ref="AL49">IFERROR((SUMPRODUCT((economics!$AG$2:$AG$167=$B49)*(economics!$D$2:$D$167="process")*economics!$AI$2:$AI$167*(_xlfn.NORM.DIST(AL$3,economics!$AK$2:$AK$167,economics!$AJ$2:$AJ$167,TRUE)-_xlfn.NORM.DIST(AL$30,economics!$AK$2:$AK$167,economics!$AJ$2:$AJ$167,TRUE))*economics!$AM$2:$AM$167))/(SUMPRODUCT((economics!$AG$2:$AG$167=$B49)*(economics!$D$2:$D$167="process")*economics!$AI$2:$AI$167*(_xlfn.NORM.DIST(AL$3,economics!$AK$2:$AK$167,economics!$AJ$2:$AJ$167,TRUE)-_xlfn.NORM.DIST(AL$30,economics!$AK$2:$AK$167,economics!$AJ$2:$AJ$167,TRUE)))),"")</f>
        <v/>
      </c>
      <c r="AM49" t="str">
        <f t="array" ref="AM49">IFERROR((SUMPRODUCT((economics!$AG$2:$AG$167=$B49)*(economics!$D$2:$D$167="process")*economics!$AI$2:$AI$167*(_xlfn.NORM.DIST(AM$3,economics!$AK$2:$AK$167,economics!$AJ$2:$AJ$167,TRUE)-_xlfn.NORM.DIST(AM$30,economics!$AK$2:$AK$167,economics!$AJ$2:$AJ$167,TRUE))*economics!$AM$2:$AM$167))/(SUMPRODUCT((economics!$AG$2:$AG$167=$B49)*(economics!$D$2:$D$167="process")*economics!$AI$2:$AI$167*(_xlfn.NORM.DIST(AM$3,economics!$AK$2:$AK$167,economics!$AJ$2:$AJ$167,TRUE)-_xlfn.NORM.DIST(AM$30,economics!$AK$2:$AK$167,economics!$AJ$2:$AJ$167,TRUE)))),"")</f>
        <v/>
      </c>
      <c r="AN49" t="str">
        <f t="array" ref="AN49">IFERROR((SUMPRODUCT((economics!$AG$2:$AG$167=$B49)*(economics!$D$2:$D$167="process")*economics!$AI$2:$AI$167*(_xlfn.NORM.DIST(AN$3,economics!$AK$2:$AK$167,economics!$AJ$2:$AJ$167,TRUE)-_xlfn.NORM.DIST(AN$30,economics!$AK$2:$AK$167,economics!$AJ$2:$AJ$167,TRUE))*economics!$AM$2:$AM$167))/(SUMPRODUCT((economics!$AG$2:$AG$167=$B49)*(economics!$D$2:$D$167="process")*economics!$AI$2:$AI$167*(_xlfn.NORM.DIST(AN$3,economics!$AK$2:$AK$167,economics!$AJ$2:$AJ$167,TRUE)-_xlfn.NORM.DIST(AN$30,economics!$AK$2:$AK$167,economics!$AJ$2:$AJ$167,TRUE)))),"")</f>
        <v/>
      </c>
      <c r="AO49" t="str">
        <f t="array" ref="AO49">IFERROR((SUMPRODUCT((economics!$AG$2:$AG$167=$B49)*(economics!$D$2:$D$167="process")*economics!$AI$2:$AI$167*(_xlfn.NORM.DIST(AO$3,economics!$AK$2:$AK$167,economics!$AJ$2:$AJ$167,TRUE)-_xlfn.NORM.DIST(AO$30,economics!$AK$2:$AK$167,economics!$AJ$2:$AJ$167,TRUE))*economics!$AM$2:$AM$167))/(SUMPRODUCT((economics!$AG$2:$AG$167=$B49)*(economics!$D$2:$D$167="process")*economics!$AI$2:$AI$167*(_xlfn.NORM.DIST(AO$3,economics!$AK$2:$AK$167,economics!$AJ$2:$AJ$167,TRUE)-_xlfn.NORM.DIST(AO$30,economics!$AK$2:$AK$167,economics!$AJ$2:$AJ$167,TRUE)))),"")</f>
        <v/>
      </c>
      <c r="AP49" t="str">
        <f t="array" ref="AP49">IFERROR((SUMPRODUCT((economics!$AG$2:$AG$167=$B49)*(economics!$D$2:$D$167="process")*economics!$AI$2:$AI$167*(_xlfn.NORM.DIST(AP$3,economics!$AK$2:$AK$167,economics!$AJ$2:$AJ$167,TRUE)-_xlfn.NORM.DIST(AP$30,economics!$AK$2:$AK$167,economics!$AJ$2:$AJ$167,TRUE))*economics!$AM$2:$AM$167))/(SUMPRODUCT((economics!$AG$2:$AG$167=$B49)*(economics!$D$2:$D$167="process")*economics!$AI$2:$AI$167*(_xlfn.NORM.DIST(AP$3,economics!$AK$2:$AK$167,economics!$AJ$2:$AJ$167,TRUE)-_xlfn.NORM.DIST(AP$30,economics!$AK$2:$AK$167,economics!$AJ$2:$AJ$167,TRUE)))),"")</f>
        <v/>
      </c>
      <c r="AQ49" t="str">
        <f t="array" ref="AQ49">IFERROR((SUMPRODUCT((economics!$AG$2:$AG$167=$B49)*(economics!$D$2:$D$167="process")*economics!$AI$2:$AI$167*(_xlfn.NORM.DIST(AQ$3,economics!$AK$2:$AK$167,economics!$AJ$2:$AJ$167,TRUE)-_xlfn.NORM.DIST(AQ$30,economics!$AK$2:$AK$167,economics!$AJ$2:$AJ$167,TRUE))*economics!$AM$2:$AM$167))/(SUMPRODUCT((economics!$AG$2:$AG$167=$B49)*(economics!$D$2:$D$167="process")*economics!$AI$2:$AI$167*(_xlfn.NORM.DIST(AQ$3,economics!$AK$2:$AK$167,economics!$AJ$2:$AJ$167,TRUE)-_xlfn.NORM.DIST(AQ$30,economics!$AK$2:$AK$167,economics!$AJ$2:$AJ$167,TRUE)))),"")</f>
        <v/>
      </c>
      <c r="AR49" t="str">
        <f t="array" ref="AR49">IFERROR((SUMPRODUCT((economics!$AG$2:$AG$167=$B49)*(economics!$D$2:$D$167="process")*economics!$AI$2:$AI$167*(_xlfn.NORM.DIST(AR$3,economics!$AK$2:$AK$167,economics!$AJ$2:$AJ$167,TRUE)-_xlfn.NORM.DIST(AR$30,economics!$AK$2:$AK$167,economics!$AJ$2:$AJ$167,TRUE))*economics!$AM$2:$AM$167))/(SUMPRODUCT((economics!$AG$2:$AG$167=$B49)*(economics!$D$2:$D$167="process")*economics!$AI$2:$AI$167*(_xlfn.NORM.DIST(AR$3,economics!$AK$2:$AK$167,economics!$AJ$2:$AJ$167,TRUE)-_xlfn.NORM.DIST(AR$30,economics!$AK$2:$AK$167,economics!$AJ$2:$AJ$167,TRUE)))),"")</f>
        <v/>
      </c>
      <c r="AS49" t="str">
        <f t="array" ref="AS49">IFERROR((SUMPRODUCT((economics!$AG$2:$AG$167=$B49)*(economics!$D$2:$D$167="process")*economics!$AI$2:$AI$167*(_xlfn.NORM.DIST(AS$3,economics!$AK$2:$AK$167,economics!$AJ$2:$AJ$167,TRUE)-_xlfn.NORM.DIST(AS$30,economics!$AK$2:$AK$167,economics!$AJ$2:$AJ$167,TRUE))*economics!$AM$2:$AM$167))/(SUMPRODUCT((economics!$AG$2:$AG$167=$B49)*(economics!$D$2:$D$167="process")*economics!$AI$2:$AI$167*(_xlfn.NORM.DIST(AS$3,economics!$AK$2:$AK$167,economics!$AJ$2:$AJ$167,TRUE)-_xlfn.NORM.DIST(AS$30,economics!$AK$2:$AK$167,economics!$AJ$2:$AJ$167,TRUE)))),"")</f>
        <v/>
      </c>
      <c r="AT49" t="str">
        <f t="array" ref="AT49">IFERROR((SUMPRODUCT((economics!$AG$2:$AG$167=$B49)*(economics!$D$2:$D$167="process")*economics!$AI$2:$AI$167*(_xlfn.NORM.DIST(AT$3,economics!$AK$2:$AK$167,economics!$AJ$2:$AJ$167,TRUE)-_xlfn.NORM.DIST(AT$30,economics!$AK$2:$AK$167,economics!$AJ$2:$AJ$167,TRUE))*economics!$AM$2:$AM$167))/(SUMPRODUCT((economics!$AG$2:$AG$167=$B49)*(economics!$D$2:$D$167="process")*economics!$AI$2:$AI$167*(_xlfn.NORM.DIST(AT$3,economics!$AK$2:$AK$167,economics!$AJ$2:$AJ$167,TRUE)-_xlfn.NORM.DIST(AT$30,economics!$AK$2:$AK$167,economics!$AJ$2:$AJ$167,TRUE)))),"")</f>
        <v/>
      </c>
      <c r="AU49" t="str">
        <f t="array" ref="AU49">IFERROR((SUMPRODUCT((economics!$AG$2:$AG$167=$B49)*(economics!$D$2:$D$167="process")*economics!$AI$2:$AI$167*(_xlfn.NORM.DIST(AU$3,economics!$AK$2:$AK$167,economics!$AJ$2:$AJ$167,TRUE)-_xlfn.NORM.DIST(AU$30,economics!$AK$2:$AK$167,economics!$AJ$2:$AJ$167,TRUE))*economics!$AM$2:$AM$167))/(SUMPRODUCT((economics!$AG$2:$AG$167=$B49)*(economics!$D$2:$D$167="process")*economics!$AI$2:$AI$167*(_xlfn.NORM.DIST(AU$3,economics!$AK$2:$AK$167,economics!$AJ$2:$AJ$167,TRUE)-_xlfn.NORM.DIST(AU$30,economics!$AK$2:$AK$167,economics!$AJ$2:$AJ$167,TRUE)))),"")</f>
        <v/>
      </c>
      <c r="AV49" t="str">
        <f t="array" ref="AV49">IFERROR((SUMPRODUCT((economics!$AG$2:$AG$167=$B49)*(economics!$D$2:$D$167="process")*economics!$AI$2:$AI$167*(_xlfn.NORM.DIST(AV$3,economics!$AK$2:$AK$167,economics!$AJ$2:$AJ$167,TRUE)-_xlfn.NORM.DIST(AV$30,economics!$AK$2:$AK$167,economics!$AJ$2:$AJ$167,TRUE))*economics!$AM$2:$AM$167))/(SUMPRODUCT((economics!$AG$2:$AG$167=$B49)*(economics!$D$2:$D$167="process")*economics!$AI$2:$AI$167*(_xlfn.NORM.DIST(AV$3,economics!$AK$2:$AK$167,economics!$AJ$2:$AJ$167,TRUE)-_xlfn.NORM.DIST(AV$30,economics!$AK$2:$AK$167,economics!$AJ$2:$AJ$167,TRUE)))),"")</f>
        <v/>
      </c>
      <c r="AW49" t="str">
        <f t="array" ref="AW49">IFERROR((SUMPRODUCT((economics!$AG$2:$AG$167=$B49)*(economics!$D$2:$D$167="process")*economics!$AI$2:$AI$167*(_xlfn.NORM.DIST(AW$3,economics!$AK$2:$AK$167,economics!$AJ$2:$AJ$167,TRUE)-_xlfn.NORM.DIST(AW$30,economics!$AK$2:$AK$167,economics!$AJ$2:$AJ$167,TRUE))*economics!$AM$2:$AM$167))/(SUMPRODUCT((economics!$AG$2:$AG$167=$B49)*(economics!$D$2:$D$167="process")*economics!$AI$2:$AI$167*(_xlfn.NORM.DIST(AW$3,economics!$AK$2:$AK$167,economics!$AJ$2:$AJ$167,TRUE)-_xlfn.NORM.DIST(AW$30,economics!$AK$2:$AK$167,economics!$AJ$2:$AJ$167,TRUE)))),"")</f>
        <v/>
      </c>
      <c r="AX49" t="str">
        <f t="array" ref="AX49">IFERROR((SUMPRODUCT((economics!$AG$2:$AG$167=$B49)*(economics!$D$2:$D$167="process")*economics!$AI$2:$AI$167*(_xlfn.NORM.DIST(AX$3,economics!$AK$2:$AK$167,economics!$AJ$2:$AJ$167,TRUE)-_xlfn.NORM.DIST(AX$30,economics!$AK$2:$AK$167,economics!$AJ$2:$AJ$167,TRUE))*economics!$AM$2:$AM$167))/(SUMPRODUCT((economics!$AG$2:$AG$167=$B49)*(economics!$D$2:$D$167="process")*economics!$AI$2:$AI$167*(_xlfn.NORM.DIST(AX$3,economics!$AK$2:$AK$167,economics!$AJ$2:$AJ$167,TRUE)-_xlfn.NORM.DIST(AX$30,economics!$AK$2:$AK$167,economics!$AJ$2:$AJ$167,TRUE)))),"")</f>
        <v/>
      </c>
      <c r="AY49" t="str">
        <f t="array" ref="AY49">IFERROR((SUMPRODUCT((economics!$AG$2:$AG$167=$B49)*(economics!$D$2:$D$167="process")*economics!$AI$2:$AI$167*(_xlfn.NORM.DIST(AY$3,economics!$AK$2:$AK$167,economics!$AJ$2:$AJ$167,TRUE)-_xlfn.NORM.DIST(AY$30,economics!$AK$2:$AK$167,economics!$AJ$2:$AJ$167,TRUE))*economics!$AM$2:$AM$167))/(SUMPRODUCT((economics!$AG$2:$AG$167=$B49)*(economics!$D$2:$D$167="process")*economics!$AI$2:$AI$167*(_xlfn.NORM.DIST(AY$3,economics!$AK$2:$AK$167,economics!$AJ$2:$AJ$167,TRUE)-_xlfn.NORM.DIST(AY$30,economics!$AK$2:$AK$167,economics!$AJ$2:$AJ$167,TRUE)))),"")</f>
        <v/>
      </c>
      <c r="AZ49" t="str">
        <f t="array" ref="AZ49">IFERROR((SUMPRODUCT((economics!$AG$2:$AG$167=$B49)*(economics!$D$2:$D$167="process")*economics!$AI$2:$AI$167*(_xlfn.NORM.DIST(AZ$3,economics!$AK$2:$AK$167,economics!$AJ$2:$AJ$167,TRUE)-_xlfn.NORM.DIST(AZ$30,economics!$AK$2:$AK$167,economics!$AJ$2:$AJ$167,TRUE))*economics!$AM$2:$AM$167))/(SUMPRODUCT((economics!$AG$2:$AG$167=$B49)*(economics!$D$2:$D$167="process")*economics!$AI$2:$AI$167*(_xlfn.NORM.DIST(AZ$3,economics!$AK$2:$AK$167,economics!$AJ$2:$AJ$167,TRUE)-_xlfn.NORM.DIST(AZ$30,economics!$AK$2:$AK$167,economics!$AJ$2:$AJ$167,TRUE)))),"")</f>
        <v/>
      </c>
      <c r="BA49" t="str">
        <f t="array" ref="BA49">IFERROR((SUMPRODUCT((economics!$AG$2:$AG$167=$B49)*(economics!$D$2:$D$167="process")*economics!$AI$2:$AI$167*(_xlfn.NORM.DIST(BA$3,economics!$AK$2:$AK$167,economics!$AJ$2:$AJ$167,TRUE)-_xlfn.NORM.DIST(BA$30,economics!$AK$2:$AK$167,economics!$AJ$2:$AJ$167,TRUE))*economics!$AM$2:$AM$167))/(SUMPRODUCT((economics!$AG$2:$AG$167=$B49)*(economics!$D$2:$D$167="process")*economics!$AI$2:$AI$167*(_xlfn.NORM.DIST(BA$3,economics!$AK$2:$AK$167,economics!$AJ$2:$AJ$167,TRUE)-_xlfn.NORM.DIST(BA$30,economics!$AK$2:$AK$167,economics!$AJ$2:$AJ$167,TRUE)))),"")</f>
        <v/>
      </c>
      <c r="BB49" t="str">
        <f t="array" ref="BB49">IFERROR((SUMPRODUCT((economics!$AG$2:$AG$167=$B49)*(economics!$D$2:$D$167="process")*economics!$AI$2:$AI$167*(_xlfn.NORM.DIST(BB$3,economics!$AK$2:$AK$167,economics!$AJ$2:$AJ$167,TRUE)-_xlfn.NORM.DIST(BB$30,economics!$AK$2:$AK$167,economics!$AJ$2:$AJ$167,TRUE))*economics!$AM$2:$AM$167))/(SUMPRODUCT((economics!$AG$2:$AG$167=$B49)*(economics!$D$2:$D$167="process")*economics!$AI$2:$AI$167*(_xlfn.NORM.DIST(BB$3,economics!$AK$2:$AK$167,economics!$AJ$2:$AJ$167,TRUE)-_xlfn.NORM.DIST(BB$30,economics!$AK$2:$AK$167,economics!$AJ$2:$AJ$167,TRUE)))),"")</f>
        <v/>
      </c>
      <c r="BC49" t="str">
        <f t="array" ref="BC49">IFERROR((SUMPRODUCT((economics!$AG$2:$AG$167=$B49)*(economics!$D$2:$D$167="process")*economics!$AI$2:$AI$167*(_xlfn.NORM.DIST(BC$3,economics!$AK$2:$AK$167,economics!$AJ$2:$AJ$167,TRUE)-_xlfn.NORM.DIST(BC$30,economics!$AK$2:$AK$167,economics!$AJ$2:$AJ$167,TRUE))*economics!$AM$2:$AM$167))/(SUMPRODUCT((economics!$AG$2:$AG$167=$B49)*(economics!$D$2:$D$167="process")*economics!$AI$2:$AI$167*(_xlfn.NORM.DIST(BC$3,economics!$AK$2:$AK$167,economics!$AJ$2:$AJ$167,TRUE)-_xlfn.NORM.DIST(BC$30,economics!$AK$2:$AK$167,economics!$AJ$2:$AJ$167,TRUE)))),"")</f>
        <v/>
      </c>
      <c r="BD49" t="str">
        <f t="array" ref="BD49">IFERROR((SUMPRODUCT((economics!$AG$2:$AG$167=$B49)*(economics!$D$2:$D$167="process")*economics!$AI$2:$AI$167*(_xlfn.NORM.DIST(BD$3,economics!$AK$2:$AK$167,economics!$AJ$2:$AJ$167,TRUE)-_xlfn.NORM.DIST(BD$30,economics!$AK$2:$AK$167,economics!$AJ$2:$AJ$167,TRUE))*economics!$AM$2:$AM$167))/(SUMPRODUCT((economics!$AG$2:$AG$167=$B49)*(economics!$D$2:$D$167="process")*economics!$AI$2:$AI$167*(_xlfn.NORM.DIST(BD$3,economics!$AK$2:$AK$167,economics!$AJ$2:$AJ$167,TRUE)-_xlfn.NORM.DIST(BD$30,economics!$AK$2:$AK$167,economics!$AJ$2:$AJ$167,TRUE)))),"")</f>
        <v/>
      </c>
      <c r="BE49" t="str">
        <f t="array" ref="BE49">IFERROR((SUMPRODUCT((economics!$AG$2:$AG$167=$B49)*(economics!$D$2:$D$167="process")*economics!$AI$2:$AI$167*(_xlfn.NORM.DIST(BE$3,economics!$AK$2:$AK$167,economics!$AJ$2:$AJ$167,TRUE)-_xlfn.NORM.DIST(BE$30,economics!$AK$2:$AK$167,economics!$AJ$2:$AJ$167,TRUE))*economics!$AM$2:$AM$167))/(SUMPRODUCT((economics!$AG$2:$AG$167=$B49)*(economics!$D$2:$D$167="process")*economics!$AI$2:$AI$167*(_xlfn.NORM.DIST(BE$3,economics!$AK$2:$AK$167,economics!$AJ$2:$AJ$167,TRUE)-_xlfn.NORM.DIST(BE$30,economics!$AK$2:$AK$167,economics!$AJ$2:$AJ$167,TRUE)))),"")</f>
        <v/>
      </c>
      <c r="BF49" t="str">
        <f t="array" ref="BF49">IFERROR((SUMPRODUCT((economics!$AG$2:$AG$167=$B49)*(economics!$D$2:$D$167="process")*economics!$AI$2:$AI$167*(_xlfn.NORM.DIST(BF$3,economics!$AK$2:$AK$167,economics!$AJ$2:$AJ$167,TRUE)-_xlfn.NORM.DIST(BF$30,economics!$AK$2:$AK$167,economics!$AJ$2:$AJ$167,TRUE))*economics!$AM$2:$AM$167))/(SUMPRODUCT((economics!$AG$2:$AG$167=$B49)*(economics!$D$2:$D$167="process")*economics!$AI$2:$AI$167*(_xlfn.NORM.DIST(BF$3,economics!$AK$2:$AK$167,economics!$AJ$2:$AJ$167,TRUE)-_xlfn.NORM.DIST(BF$30,economics!$AK$2:$AK$167,economics!$AJ$2:$AJ$167,TRUE)))),"")</f>
        <v/>
      </c>
      <c r="BG49" t="str">
        <f t="array" ref="BG49">IFERROR((SUMPRODUCT((economics!$AG$2:$AG$167=$B49)*(economics!$D$2:$D$167="process")*economics!$AI$2:$AI$167*(_xlfn.NORM.DIST(BG$3,economics!$AK$2:$AK$167,economics!$AJ$2:$AJ$167,TRUE)-_xlfn.NORM.DIST(BG$30,economics!$AK$2:$AK$167,economics!$AJ$2:$AJ$167,TRUE))*economics!$AM$2:$AM$167))/(SUMPRODUCT((economics!$AG$2:$AG$167=$B49)*(economics!$D$2:$D$167="process")*economics!$AI$2:$AI$167*(_xlfn.NORM.DIST(BG$3,economics!$AK$2:$AK$167,economics!$AJ$2:$AJ$167,TRUE)-_xlfn.NORM.DIST(BG$30,economics!$AK$2:$AK$167,economics!$AJ$2:$AJ$167,TRUE)))),"")</f>
        <v/>
      </c>
      <c r="BH49" t="str">
        <f t="array" ref="BH49">IFERROR((SUMPRODUCT((economics!$AG$2:$AG$167=$B49)*(economics!$D$2:$D$167="process")*economics!$AI$2:$AI$167*(_xlfn.NORM.DIST(BH$3,economics!$AK$2:$AK$167,economics!$AJ$2:$AJ$167,TRUE)-_xlfn.NORM.DIST(BH$30,economics!$AK$2:$AK$167,economics!$AJ$2:$AJ$167,TRUE))*economics!$AM$2:$AM$167))/(SUMPRODUCT((economics!$AG$2:$AG$167=$B49)*(economics!$D$2:$D$167="process")*economics!$AI$2:$AI$167*(_xlfn.NORM.DIST(BH$3,economics!$AK$2:$AK$167,economics!$AJ$2:$AJ$167,TRUE)-_xlfn.NORM.DIST(BH$30,economics!$AK$2:$AK$167,economics!$AJ$2:$AJ$167,TRUE)))),"")</f>
        <v/>
      </c>
      <c r="BI49" t="str">
        <f t="array" ref="BI49">IFERROR((SUMPRODUCT((economics!$AG$2:$AG$167=$B49)*(economics!$D$2:$D$167="process")*economics!$AI$2:$AI$167*(_xlfn.NORM.DIST(BI$3,economics!$AK$2:$AK$167,economics!$AJ$2:$AJ$167,TRUE)-_xlfn.NORM.DIST(BI$30,economics!$AK$2:$AK$167,economics!$AJ$2:$AJ$167,TRUE))*economics!$AM$2:$AM$167))/(SUMPRODUCT((economics!$AG$2:$AG$167=$B49)*(economics!$D$2:$D$167="process")*economics!$AI$2:$AI$167*(_xlfn.NORM.DIST(BI$3,economics!$AK$2:$AK$167,economics!$AJ$2:$AJ$167,TRUE)-_xlfn.NORM.DIST(BI$30,economics!$AK$2:$AK$167,economics!$AJ$2:$AJ$167,TRUE)))),"")</f>
        <v/>
      </c>
      <c r="BJ49" t="str">
        <f t="array" ref="BJ49">IFERROR((SUMPRODUCT((economics!$AG$2:$AG$167=$B49)*(economics!$D$2:$D$167="process")*economics!$AI$2:$AI$167*(_xlfn.NORM.DIST(BJ$3,economics!$AK$2:$AK$167,economics!$AJ$2:$AJ$167,TRUE)-_xlfn.NORM.DIST(BJ$30,economics!$AK$2:$AK$167,economics!$AJ$2:$AJ$167,TRUE))*economics!$AM$2:$AM$167))/(SUMPRODUCT((economics!$AG$2:$AG$167=$B49)*(economics!$D$2:$D$167="process")*economics!$AI$2:$AI$167*(_xlfn.NORM.DIST(BJ$3,economics!$AK$2:$AK$167,economics!$AJ$2:$AJ$167,TRUE)-_xlfn.NORM.DIST(BJ$30,economics!$AK$2:$AK$167,economics!$AJ$2:$AJ$167,TRUE)))),"")</f>
        <v/>
      </c>
      <c r="BK49" t="str">
        <f t="array" ref="BK49">IFERROR((SUMPRODUCT((economics!$AG$2:$AG$167=$B49)*(economics!$D$2:$D$167="process")*economics!$AI$2:$AI$167*(_xlfn.NORM.DIST(BK$3,economics!$AK$2:$AK$167,economics!$AJ$2:$AJ$167,TRUE)-_xlfn.NORM.DIST(BK$30,economics!$AK$2:$AK$167,economics!$AJ$2:$AJ$167,TRUE))*economics!$AM$2:$AM$167))/(SUMPRODUCT((economics!$AG$2:$AG$167=$B49)*(economics!$D$2:$D$167="process")*economics!$AI$2:$AI$167*(_xlfn.NORM.DIST(BK$3,economics!$AK$2:$AK$167,economics!$AJ$2:$AJ$167,TRUE)-_xlfn.NORM.DIST(BK$30,economics!$AK$2:$AK$167,economics!$AJ$2:$AJ$167,TRUE)))),"")</f>
        <v/>
      </c>
      <c r="BL49" t="str">
        <f t="array" ref="BL49">IFERROR((SUMPRODUCT((economics!$AG$2:$AG$167=$B49)*(economics!$D$2:$D$167="process")*economics!$AI$2:$AI$167*(_xlfn.NORM.DIST(BL$3,economics!$AK$2:$AK$167,economics!$AJ$2:$AJ$167,TRUE)-_xlfn.NORM.DIST(BL$30,economics!$AK$2:$AK$167,economics!$AJ$2:$AJ$167,TRUE))*economics!$AM$2:$AM$167))/(SUMPRODUCT((economics!$AG$2:$AG$167=$B49)*(economics!$D$2:$D$167="process")*economics!$AI$2:$AI$167*(_xlfn.NORM.DIST(BL$3,economics!$AK$2:$AK$167,economics!$AJ$2:$AJ$167,TRUE)-_xlfn.NORM.DIST(BL$30,economics!$AK$2:$AK$167,economics!$AJ$2:$AJ$167,TRUE)))),"")</f>
        <v/>
      </c>
      <c r="BM49" t="str">
        <f t="array" ref="BM49">IFERROR((SUMPRODUCT((economics!$AG$2:$AG$167=$B49)*(economics!$D$2:$D$167="process")*economics!$AI$2:$AI$167*(_xlfn.NORM.DIST(BM$3,economics!$AK$2:$AK$167,economics!$AJ$2:$AJ$167,TRUE)-_xlfn.NORM.DIST(BM$30,economics!$AK$2:$AK$167,economics!$AJ$2:$AJ$167,TRUE))*economics!$AM$2:$AM$167))/(SUMPRODUCT((economics!$AG$2:$AG$167=$B49)*(economics!$D$2:$D$167="process")*economics!$AI$2:$AI$167*(_xlfn.NORM.DIST(BM$3,economics!$AK$2:$AK$167,economics!$AJ$2:$AJ$167,TRUE)-_xlfn.NORM.DIST(BM$30,economics!$AK$2:$AK$167,economics!$AJ$2:$AJ$167,TRUE)))),"")</f>
        <v/>
      </c>
      <c r="BN49" t="str">
        <f t="array" ref="BN49">IFERROR((SUMPRODUCT((economics!$AG$2:$AG$167=$B49)*(economics!$D$2:$D$167="process")*economics!$AI$2:$AI$167*(_xlfn.NORM.DIST(BN$3,economics!$AK$2:$AK$167,economics!$AJ$2:$AJ$167,TRUE)-_xlfn.NORM.DIST(BN$30,economics!$AK$2:$AK$167,economics!$AJ$2:$AJ$167,TRUE))*economics!$AM$2:$AM$167))/(SUMPRODUCT((economics!$AG$2:$AG$167=$B49)*(economics!$D$2:$D$167="process")*economics!$AI$2:$AI$167*(_xlfn.NORM.DIST(BN$3,economics!$AK$2:$AK$167,economics!$AJ$2:$AJ$167,TRUE)-_xlfn.NORM.DIST(BN$30,economics!$AK$2:$AK$167,economics!$AJ$2:$AJ$167,TRUE)))),"")</f>
        <v/>
      </c>
      <c r="BO49" t="str">
        <f t="array" ref="BO49">IFERROR((SUMPRODUCT((economics!$AG$2:$AG$167=$B49)*(economics!$D$2:$D$167="process")*economics!$AI$2:$AI$167*(_xlfn.NORM.DIST(BO$3,economics!$AK$2:$AK$167,economics!$AJ$2:$AJ$167,TRUE)-_xlfn.NORM.DIST(BO$30,economics!$AK$2:$AK$167,economics!$AJ$2:$AJ$167,TRUE))*economics!$AM$2:$AM$167))/(SUMPRODUCT((economics!$AG$2:$AG$167=$B49)*(economics!$D$2:$D$167="process")*economics!$AI$2:$AI$167*(_xlfn.NORM.DIST(BO$3,economics!$AK$2:$AK$167,economics!$AJ$2:$AJ$167,TRUE)-_xlfn.NORM.DIST(BO$30,economics!$AK$2:$AK$167,economics!$AJ$2:$AJ$167,TRUE)))),"")</f>
        <v/>
      </c>
      <c r="BP49" t="str">
        <f t="array" ref="BP49">IFERROR((SUMPRODUCT((economics!$AG$2:$AG$167=$B49)*(economics!$D$2:$D$167="process")*economics!$AI$2:$AI$167*(_xlfn.NORM.DIST(BP$3,economics!$AK$2:$AK$167,economics!$AJ$2:$AJ$167,TRUE)-_xlfn.NORM.DIST(BP$30,economics!$AK$2:$AK$167,economics!$AJ$2:$AJ$167,TRUE))*economics!$AM$2:$AM$167))/(SUMPRODUCT((economics!$AG$2:$AG$167=$B49)*(economics!$D$2:$D$167="process")*economics!$AI$2:$AI$167*(_xlfn.NORM.DIST(BP$3,economics!$AK$2:$AK$167,economics!$AJ$2:$AJ$167,TRUE)-_xlfn.NORM.DIST(BP$30,economics!$AK$2:$AK$167,economics!$AJ$2:$AJ$167,TRUE)))),"")</f>
        <v/>
      </c>
      <c r="BQ49" t="str">
        <f t="array" ref="BQ49">IFERROR((SUMPRODUCT((economics!$AG$2:$AG$167=$B49)*(economics!$D$2:$D$167="process")*economics!$AI$2:$AI$167*(_xlfn.NORM.DIST(BQ$3,economics!$AK$2:$AK$167,economics!$AJ$2:$AJ$167,TRUE)-_xlfn.NORM.DIST(BQ$30,economics!$AK$2:$AK$167,economics!$AJ$2:$AJ$167,TRUE))*economics!$AM$2:$AM$167))/(SUMPRODUCT((economics!$AG$2:$AG$167=$B49)*(economics!$D$2:$D$167="process")*economics!$AI$2:$AI$167*(_xlfn.NORM.DIST(BQ$3,economics!$AK$2:$AK$167,economics!$AJ$2:$AJ$167,TRUE)-_xlfn.NORM.DIST(BQ$30,economics!$AK$2:$AK$167,economics!$AJ$2:$AJ$167,TRUE)))),"")</f>
        <v/>
      </c>
      <c r="BR49" t="str">
        <f t="array" ref="BR49">IFERROR((SUMPRODUCT((economics!$AG$2:$AG$167=$B49)*(economics!$D$2:$D$167="process")*economics!$AI$2:$AI$167*(_xlfn.NORM.DIST(BR$3,economics!$AK$2:$AK$167,economics!$AJ$2:$AJ$167,TRUE)-_xlfn.NORM.DIST(BR$30,economics!$AK$2:$AK$167,economics!$AJ$2:$AJ$167,TRUE))*economics!$AM$2:$AM$167))/(SUMPRODUCT((economics!$AG$2:$AG$167=$B49)*(economics!$D$2:$D$167="process")*economics!$AI$2:$AI$167*(_xlfn.NORM.DIST(BR$3,economics!$AK$2:$AK$167,economics!$AJ$2:$AJ$167,TRUE)-_xlfn.NORM.DIST(BR$30,economics!$AK$2:$AK$167,economics!$AJ$2:$AJ$167,TRUE)))),"")</f>
        <v/>
      </c>
      <c r="BS49" t="str">
        <f t="array" ref="BS49">IFERROR((SUMPRODUCT((economics!$AG$2:$AG$167=$B49)*(economics!$D$2:$D$167="process")*economics!$AI$2:$AI$167*(_xlfn.NORM.DIST(BS$3,economics!$AK$2:$AK$167,economics!$AJ$2:$AJ$167,TRUE)-_xlfn.NORM.DIST(BS$30,economics!$AK$2:$AK$167,economics!$AJ$2:$AJ$167,TRUE))*economics!$AM$2:$AM$167))/(SUMPRODUCT((economics!$AG$2:$AG$167=$B49)*(economics!$D$2:$D$167="process")*economics!$AI$2:$AI$167*(_xlfn.NORM.DIST(BS$3,economics!$AK$2:$AK$167,economics!$AJ$2:$AJ$167,TRUE)-_xlfn.NORM.DIST(BS$30,economics!$AK$2:$AK$167,economics!$AJ$2:$AJ$167,TRUE)))),"")</f>
        <v/>
      </c>
      <c r="BT49" t="str">
        <f t="array" ref="BT49">IFERROR((SUMPRODUCT((economics!$AG$2:$AG$167=$B49)*(economics!$D$2:$D$167="process")*economics!$AI$2:$AI$167*(_xlfn.NORM.DIST(BT$3,economics!$AK$2:$AK$167,economics!$AJ$2:$AJ$167,TRUE)-_xlfn.NORM.DIST(BT$30,economics!$AK$2:$AK$167,economics!$AJ$2:$AJ$167,TRUE))*economics!$AM$2:$AM$167))/(SUMPRODUCT((economics!$AG$2:$AG$167=$B49)*(economics!$D$2:$D$167="process")*economics!$AI$2:$AI$167*(_xlfn.NORM.DIST(BT$3,economics!$AK$2:$AK$167,economics!$AJ$2:$AJ$167,TRUE)-_xlfn.NORM.DIST(BT$30,economics!$AK$2:$AK$167,economics!$AJ$2:$AJ$167,TRUE)))),"")</f>
        <v/>
      </c>
      <c r="BU49" t="str">
        <f t="array" ref="BU49">IFERROR((SUMPRODUCT((economics!$AG$2:$AG$167=$B49)*(economics!$D$2:$D$167="process")*economics!$AI$2:$AI$167*(_xlfn.NORM.DIST(BU$3,economics!$AK$2:$AK$167,economics!$AJ$2:$AJ$167,TRUE)-_xlfn.NORM.DIST(BU$30,economics!$AK$2:$AK$167,economics!$AJ$2:$AJ$167,TRUE))*economics!$AM$2:$AM$167))/(SUMPRODUCT((economics!$AG$2:$AG$167=$B49)*(economics!$D$2:$D$167="process")*economics!$AI$2:$AI$167*(_xlfn.NORM.DIST(BU$3,economics!$AK$2:$AK$167,economics!$AJ$2:$AJ$167,TRUE)-_xlfn.NORM.DIST(BU$30,economics!$AK$2:$AK$167,economics!$AJ$2:$AJ$167,TRUE)))),"")</f>
        <v/>
      </c>
      <c r="BV49" t="str">
        <f t="array" ref="BV49">IFERROR((SUMPRODUCT((economics!$AG$2:$AG$167=$B49)*(economics!$D$2:$D$167="process")*economics!$AI$2:$AI$167*(_xlfn.NORM.DIST(BV$3,economics!$AK$2:$AK$167,economics!$AJ$2:$AJ$167,TRUE)-_xlfn.NORM.DIST(BV$30,economics!$AK$2:$AK$167,economics!$AJ$2:$AJ$167,TRUE))*economics!$AM$2:$AM$167))/(SUMPRODUCT((economics!$AG$2:$AG$167=$B49)*(economics!$D$2:$D$167="process")*economics!$AI$2:$AI$167*(_xlfn.NORM.DIST(BV$3,economics!$AK$2:$AK$167,economics!$AJ$2:$AJ$167,TRUE)-_xlfn.NORM.DIST(BV$30,economics!$AK$2:$AK$167,economics!$AJ$2:$AJ$167,TRUE)))),"")</f>
        <v/>
      </c>
      <c r="BW49" t="str">
        <f t="array" ref="BW49">IFERROR((SUMPRODUCT((economics!$AG$2:$AG$167=$B49)*(economics!$D$2:$D$167="process")*economics!$AI$2:$AI$167*(_xlfn.NORM.DIST(BW$3,economics!$AK$2:$AK$167,economics!$AJ$2:$AJ$167,TRUE)-_xlfn.NORM.DIST(BW$30,economics!$AK$2:$AK$167,economics!$AJ$2:$AJ$167,TRUE))*economics!$AM$2:$AM$167))/(SUMPRODUCT((economics!$AG$2:$AG$167=$B49)*(economics!$D$2:$D$167="process")*economics!$AI$2:$AI$167*(_xlfn.NORM.DIST(BW$3,economics!$AK$2:$AK$167,economics!$AJ$2:$AJ$167,TRUE)-_xlfn.NORM.DIST(BW$30,economics!$AK$2:$AK$167,economics!$AJ$2:$AJ$167,TRUE)))),"")</f>
        <v/>
      </c>
      <c r="BX49" t="str">
        <f t="array" ref="BX49">IFERROR((SUMPRODUCT((economics!$AG$2:$AG$167=$B49)*(economics!$D$2:$D$167="process")*economics!$AI$2:$AI$167*(_xlfn.NORM.DIST(BX$3,economics!$AK$2:$AK$167,economics!$AJ$2:$AJ$167,TRUE)-_xlfn.NORM.DIST(BX$30,economics!$AK$2:$AK$167,economics!$AJ$2:$AJ$167,TRUE))*economics!$AM$2:$AM$167))/(SUMPRODUCT((economics!$AG$2:$AG$167=$B49)*(economics!$D$2:$D$167="process")*economics!$AI$2:$AI$167*(_xlfn.NORM.DIST(BX$3,economics!$AK$2:$AK$167,economics!$AJ$2:$AJ$167,TRUE)-_xlfn.NORM.DIST(BX$30,economics!$AK$2:$AK$167,economics!$AJ$2:$AJ$167,TRUE)))),"")</f>
        <v/>
      </c>
      <c r="BY49" t="str">
        <f t="array" ref="BY49">IFERROR((SUMPRODUCT((economics!$AG$2:$AG$167=$B49)*(economics!$D$2:$D$167="process")*economics!$AI$2:$AI$167*(_xlfn.NORM.DIST(BY$3,economics!$AK$2:$AK$167,economics!$AJ$2:$AJ$167,TRUE)-_xlfn.NORM.DIST(BY$30,economics!$AK$2:$AK$167,economics!$AJ$2:$AJ$167,TRUE))*economics!$AM$2:$AM$167))/(SUMPRODUCT((economics!$AG$2:$AG$167=$B49)*(economics!$D$2:$D$167="process")*economics!$AI$2:$AI$167*(_xlfn.NORM.DIST(BY$3,economics!$AK$2:$AK$167,economics!$AJ$2:$AJ$167,TRUE)-_xlfn.NORM.DIST(BY$30,economics!$AK$2:$AK$167,economics!$AJ$2:$AJ$167,TRUE)))),"")</f>
        <v/>
      </c>
      <c r="BZ49" t="str">
        <f t="array" ref="BZ49">IFERROR((SUMPRODUCT((economics!$AG$2:$AG$167=$B49)*(economics!$D$2:$D$167="process")*economics!$AI$2:$AI$167*(_xlfn.NORM.DIST(BZ$3,economics!$AK$2:$AK$167,economics!$AJ$2:$AJ$167,TRUE)-_xlfn.NORM.DIST(BZ$30,economics!$AK$2:$AK$167,economics!$AJ$2:$AJ$167,TRUE))*economics!$AM$2:$AM$167))/(SUMPRODUCT((economics!$AG$2:$AG$167=$B49)*(economics!$D$2:$D$167="process")*economics!$AI$2:$AI$167*(_xlfn.NORM.DIST(BZ$3,economics!$AK$2:$AK$167,economics!$AJ$2:$AJ$167,TRUE)-_xlfn.NORM.DIST(BZ$30,economics!$AK$2:$AK$167,economics!$AJ$2:$AJ$167,TRUE)))),"")</f>
        <v/>
      </c>
      <c r="CA49" t="str">
        <f t="array" ref="CA49">IFERROR((SUMPRODUCT((economics!$AG$2:$AG$167=$B49)*(economics!$D$2:$D$167="process")*economics!$AI$2:$AI$167*(_xlfn.NORM.DIST(CA$3,economics!$AK$2:$AK$167,economics!$AJ$2:$AJ$167,TRUE)-_xlfn.NORM.DIST(CA$30,economics!$AK$2:$AK$167,economics!$AJ$2:$AJ$167,TRUE))*economics!$AM$2:$AM$167))/(SUMPRODUCT((economics!$AG$2:$AG$167=$B49)*(economics!$D$2:$D$167="process")*economics!$AI$2:$AI$167*(_xlfn.NORM.DIST(CA$3,economics!$AK$2:$AK$167,economics!$AJ$2:$AJ$167,TRUE)-_xlfn.NORM.DIST(CA$30,economics!$AK$2:$AK$167,economics!$AJ$2:$AJ$167,TRUE)))),"")</f>
        <v/>
      </c>
      <c r="CB49" t="str">
        <f t="array" ref="CB49">IFERROR((SUMPRODUCT((economics!$AG$2:$AG$167=$B49)*(economics!$D$2:$D$167="process")*economics!$AI$2:$AI$167*(_xlfn.NORM.DIST(CB$3,economics!$AK$2:$AK$167,economics!$AJ$2:$AJ$167,TRUE)-_xlfn.NORM.DIST(CB$30,economics!$AK$2:$AK$167,economics!$AJ$2:$AJ$167,TRUE))*economics!$AM$2:$AM$167))/(SUMPRODUCT((economics!$AG$2:$AG$167=$B49)*(economics!$D$2:$D$167="process")*economics!$AI$2:$AI$167*(_xlfn.NORM.DIST(CB$3,economics!$AK$2:$AK$167,economics!$AJ$2:$AJ$167,TRUE)-_xlfn.NORM.DIST(CB$30,economics!$AK$2:$AK$167,economics!$AJ$2:$AJ$167,TRUE)))),"")</f>
        <v/>
      </c>
      <c r="CC49" t="str">
        <f t="array" ref="CC49">IFERROR((SUMPRODUCT((economics!$AG$2:$AG$167=$B49)*(economics!$D$2:$D$167="process")*economics!$AI$2:$AI$167*(_xlfn.NORM.DIST(CC$3,economics!$AK$2:$AK$167,economics!$AJ$2:$AJ$167,TRUE)-_xlfn.NORM.DIST(CC$30,economics!$AK$2:$AK$167,economics!$AJ$2:$AJ$167,TRUE))*economics!$AM$2:$AM$167))/(SUMPRODUCT((economics!$AG$2:$AG$167=$B49)*(economics!$D$2:$D$167="process")*economics!$AI$2:$AI$167*(_xlfn.NORM.DIST(CC$3,economics!$AK$2:$AK$167,economics!$AJ$2:$AJ$167,TRUE)-_xlfn.NORM.DIST(CC$30,economics!$AK$2:$AK$167,economics!$AJ$2:$AJ$167,TRUE)))),"")</f>
        <v/>
      </c>
      <c r="CD49" t="str">
        <f t="array" ref="CD49">IFERROR((SUMPRODUCT((economics!$AG$2:$AG$167=$B49)*(economics!$D$2:$D$167="process")*economics!$AI$2:$AI$167*(_xlfn.NORM.DIST(CD$3,economics!$AK$2:$AK$167,economics!$AJ$2:$AJ$167,TRUE)-_xlfn.NORM.DIST(CD$30,economics!$AK$2:$AK$167,economics!$AJ$2:$AJ$167,TRUE))*economics!$AM$2:$AM$167))/(SUMPRODUCT((economics!$AG$2:$AG$167=$B49)*(economics!$D$2:$D$167="process")*economics!$AI$2:$AI$167*(_xlfn.NORM.DIST(CD$3,economics!$AK$2:$AK$167,economics!$AJ$2:$AJ$167,TRUE)-_xlfn.NORM.DIST(CD$30,economics!$AK$2:$AK$167,economics!$AJ$2:$AJ$167,TRUE)))),"")</f>
        <v/>
      </c>
      <c r="CE49" t="str">
        <f t="array" ref="CE49">IFERROR((SUMPRODUCT((economics!$AG$2:$AG$167=$B49)*(economics!$D$2:$D$167="process")*economics!$AI$2:$AI$167*(_xlfn.NORM.DIST(CE$3,economics!$AK$2:$AK$167,economics!$AJ$2:$AJ$167,TRUE)-_xlfn.NORM.DIST(CE$30,economics!$AK$2:$AK$167,economics!$AJ$2:$AJ$167,TRUE))*economics!$AM$2:$AM$167))/(SUMPRODUCT((economics!$AG$2:$AG$167=$B49)*(economics!$D$2:$D$167="process")*economics!$AI$2:$AI$167*(_xlfn.NORM.DIST(CE$3,economics!$AK$2:$AK$167,economics!$AJ$2:$AJ$167,TRUE)-_xlfn.NORM.DIST(CE$30,economics!$AK$2:$AK$167,economics!$AJ$2:$AJ$167,TRUE)))),"")</f>
        <v/>
      </c>
      <c r="CF49" t="str">
        <f t="array" ref="CF49">IFERROR((SUMPRODUCT((economics!$AG$2:$AG$167=$B49)*(economics!$D$2:$D$167="process")*economics!$AI$2:$AI$167*(_xlfn.NORM.DIST(CF$3,economics!$AK$2:$AK$167,economics!$AJ$2:$AJ$167,TRUE)-_xlfn.NORM.DIST(CF$30,economics!$AK$2:$AK$167,economics!$AJ$2:$AJ$167,TRUE))*economics!$AM$2:$AM$167))/(SUMPRODUCT((economics!$AG$2:$AG$167=$B49)*(economics!$D$2:$D$167="process")*economics!$AI$2:$AI$167*(_xlfn.NORM.DIST(CF$3,economics!$AK$2:$AK$167,economics!$AJ$2:$AJ$167,TRUE)-_xlfn.NORM.DIST(CF$30,economics!$AK$2:$AK$167,economics!$AJ$2:$AJ$167,TRUE)))),"")</f>
        <v/>
      </c>
      <c r="CG49" t="str">
        <f t="array" ref="CG49">IFERROR((SUMPRODUCT((economics!$AG$2:$AG$167=$B49)*(economics!$D$2:$D$167="process")*economics!$AI$2:$AI$167*(_xlfn.NORM.DIST(CG$3,economics!$AK$2:$AK$167,economics!$AJ$2:$AJ$167,TRUE)-_xlfn.NORM.DIST(CG$30,economics!$AK$2:$AK$167,economics!$AJ$2:$AJ$167,TRUE))*economics!$AM$2:$AM$167))/(SUMPRODUCT((economics!$AG$2:$AG$167=$B49)*(economics!$D$2:$D$167="process")*economics!$AI$2:$AI$167*(_xlfn.NORM.DIST(CG$3,economics!$AK$2:$AK$167,economics!$AJ$2:$AJ$167,TRUE)-_xlfn.NORM.DIST(CG$30,economics!$AK$2:$AK$167,economics!$AJ$2:$AJ$167,TRUE)))),"")</f>
        <v/>
      </c>
      <c r="CH49" t="str">
        <f t="array" ref="CH49">IFERROR((SUMPRODUCT((economics!$AG$2:$AG$167=$B49)*(economics!$D$2:$D$167="process")*economics!$AI$2:$AI$167*(_xlfn.NORM.DIST(CH$3,economics!$AK$2:$AK$167,economics!$AJ$2:$AJ$167,TRUE)-_xlfn.NORM.DIST(CH$30,economics!$AK$2:$AK$167,economics!$AJ$2:$AJ$167,TRUE))*economics!$AM$2:$AM$167))/(SUMPRODUCT((economics!$AG$2:$AG$167=$B49)*(economics!$D$2:$D$167="process")*economics!$AI$2:$AI$167*(_xlfn.NORM.DIST(CH$3,economics!$AK$2:$AK$167,economics!$AJ$2:$AJ$167,TRUE)-_xlfn.NORM.DIST(CH$30,economics!$AK$2:$AK$167,economics!$AJ$2:$AJ$167,TRUE)))),"")</f>
        <v/>
      </c>
    </row>
    <row r="50" spans="1:86" x14ac:dyDescent="0.35">
      <c r="A50" t="str">
        <f t="shared" si="0"/>
        <v>appliances and electrical equipment 27</v>
      </c>
      <c r="B50">
        <f t="shared" si="0"/>
        <v>27</v>
      </c>
      <c r="E50" t="str">
        <f t="array" ref="E50">IFERROR((SUMPRODUCT((economics!$AG$2:$AG$167=$B50)*(economics!$D$2:$D$167="process")*economics!$AI$2:$AI$167*(_xlfn.NORM.DIST(E$3,economics!$AK$2:$AK$167,economics!$AJ$2:$AJ$167,TRUE)-_xlfn.NORM.DIST(E$30,economics!$AK$2:$AK$167,economics!$AJ$2:$AJ$167,TRUE))*economics!$AM$2:$AM$167))/(SUMPRODUCT((economics!$AG$2:$AG$167=$B50)*(economics!$D$2:$D$167="process")*economics!$AI$2:$AI$167*(_xlfn.NORM.DIST(E$3,economics!$AK$2:$AK$167,economics!$AJ$2:$AJ$167,TRUE)-_xlfn.NORM.DIST(E$30,economics!$AK$2:$AK$167,economics!$AJ$2:$AJ$167,TRUE)))),"")</f>
        <v/>
      </c>
      <c r="F50" t="str">
        <f t="array" ref="F50">IFERROR((SUMPRODUCT((economics!$AG$2:$AG$167=$B50)*(economics!$D$2:$D$167="process")*economics!$AI$2:$AI$167*(_xlfn.NORM.DIST(F$3,economics!$AK$2:$AK$167,economics!$AJ$2:$AJ$167,TRUE)-_xlfn.NORM.DIST(F$30,economics!$AK$2:$AK$167,economics!$AJ$2:$AJ$167,TRUE))*economics!$AM$2:$AM$167))/(SUMPRODUCT((economics!$AG$2:$AG$167=$B50)*(economics!$D$2:$D$167="process")*economics!$AI$2:$AI$167*(_xlfn.NORM.DIST(F$3,economics!$AK$2:$AK$167,economics!$AJ$2:$AJ$167,TRUE)-_xlfn.NORM.DIST(F$30,economics!$AK$2:$AK$167,economics!$AJ$2:$AJ$167,TRUE)))),"")</f>
        <v/>
      </c>
      <c r="G50" t="str">
        <f t="array" ref="G50">IFERROR((SUMPRODUCT((economics!$AG$2:$AG$167=$B50)*(economics!$D$2:$D$167="process")*economics!$AI$2:$AI$167*(_xlfn.NORM.DIST(G$3,economics!$AK$2:$AK$167,economics!$AJ$2:$AJ$167,TRUE)-_xlfn.NORM.DIST(G$30,economics!$AK$2:$AK$167,economics!$AJ$2:$AJ$167,TRUE))*economics!$AM$2:$AM$167))/(SUMPRODUCT((economics!$AG$2:$AG$167=$B50)*(economics!$D$2:$D$167="process")*economics!$AI$2:$AI$167*(_xlfn.NORM.DIST(G$3,economics!$AK$2:$AK$167,economics!$AJ$2:$AJ$167,TRUE)-_xlfn.NORM.DIST(G$30,economics!$AK$2:$AK$167,economics!$AJ$2:$AJ$167,TRUE)))),"")</f>
        <v/>
      </c>
      <c r="H50" t="str">
        <f t="array" ref="H50">IFERROR((SUMPRODUCT((economics!$AG$2:$AG$167=$B50)*(economics!$D$2:$D$167="process")*economics!$AI$2:$AI$167*(_xlfn.NORM.DIST(H$3,economics!$AK$2:$AK$167,economics!$AJ$2:$AJ$167,TRUE)-_xlfn.NORM.DIST(H$30,economics!$AK$2:$AK$167,economics!$AJ$2:$AJ$167,TRUE))*economics!$AM$2:$AM$167))/(SUMPRODUCT((economics!$AG$2:$AG$167=$B50)*(economics!$D$2:$D$167="process")*economics!$AI$2:$AI$167*(_xlfn.NORM.DIST(H$3,economics!$AK$2:$AK$167,economics!$AJ$2:$AJ$167,TRUE)-_xlfn.NORM.DIST(H$30,economics!$AK$2:$AK$167,economics!$AJ$2:$AJ$167,TRUE)))),"")</f>
        <v/>
      </c>
      <c r="I50" t="str">
        <f t="array" ref="I50">IFERROR((SUMPRODUCT((economics!$AG$2:$AG$167=$B50)*(economics!$D$2:$D$167="process")*economics!$AI$2:$AI$167*(_xlfn.NORM.DIST(I$3,economics!$AK$2:$AK$167,economics!$AJ$2:$AJ$167,TRUE)-_xlfn.NORM.DIST(I$30,economics!$AK$2:$AK$167,economics!$AJ$2:$AJ$167,TRUE))*economics!$AM$2:$AM$167))/(SUMPRODUCT((economics!$AG$2:$AG$167=$B50)*(economics!$D$2:$D$167="process")*economics!$AI$2:$AI$167*(_xlfn.NORM.DIST(I$3,economics!$AK$2:$AK$167,economics!$AJ$2:$AJ$167,TRUE)-_xlfn.NORM.DIST(I$30,economics!$AK$2:$AK$167,economics!$AJ$2:$AJ$167,TRUE)))),"")</f>
        <v/>
      </c>
      <c r="J50" t="str">
        <f t="array" ref="J50">IFERROR((SUMPRODUCT((economics!$AG$2:$AG$167=$B50)*(economics!$D$2:$D$167="process")*economics!$AI$2:$AI$167*(_xlfn.NORM.DIST(J$3,economics!$AK$2:$AK$167,economics!$AJ$2:$AJ$167,TRUE)-_xlfn.NORM.DIST(J$30,economics!$AK$2:$AK$167,economics!$AJ$2:$AJ$167,TRUE))*economics!$AM$2:$AM$167))/(SUMPRODUCT((economics!$AG$2:$AG$167=$B50)*(economics!$D$2:$D$167="process")*economics!$AI$2:$AI$167*(_xlfn.NORM.DIST(J$3,economics!$AK$2:$AK$167,economics!$AJ$2:$AJ$167,TRUE)-_xlfn.NORM.DIST(J$30,economics!$AK$2:$AK$167,economics!$AJ$2:$AJ$167,TRUE)))),"")</f>
        <v/>
      </c>
      <c r="K50" t="str">
        <f t="array" ref="K50">IFERROR((SUMPRODUCT((economics!$AG$2:$AG$167=$B50)*(economics!$D$2:$D$167="process")*economics!$AI$2:$AI$167*(_xlfn.NORM.DIST(K$3,economics!$AK$2:$AK$167,economics!$AJ$2:$AJ$167,TRUE)-_xlfn.NORM.DIST(K$30,economics!$AK$2:$AK$167,economics!$AJ$2:$AJ$167,TRUE))*economics!$AM$2:$AM$167))/(SUMPRODUCT((economics!$AG$2:$AG$167=$B50)*(economics!$D$2:$D$167="process")*economics!$AI$2:$AI$167*(_xlfn.NORM.DIST(K$3,economics!$AK$2:$AK$167,economics!$AJ$2:$AJ$167,TRUE)-_xlfn.NORM.DIST(K$30,economics!$AK$2:$AK$167,economics!$AJ$2:$AJ$167,TRUE)))),"")</f>
        <v/>
      </c>
      <c r="L50" t="str">
        <f t="array" ref="L50">IFERROR((SUMPRODUCT((economics!$AG$2:$AG$167=$B50)*(economics!$D$2:$D$167="process")*economics!$AI$2:$AI$167*(_xlfn.NORM.DIST(L$3,economics!$AK$2:$AK$167,economics!$AJ$2:$AJ$167,TRUE)-_xlfn.NORM.DIST(L$30,economics!$AK$2:$AK$167,economics!$AJ$2:$AJ$167,TRUE))*economics!$AM$2:$AM$167))/(SUMPRODUCT((economics!$AG$2:$AG$167=$B50)*(economics!$D$2:$D$167="process")*economics!$AI$2:$AI$167*(_xlfn.NORM.DIST(L$3,economics!$AK$2:$AK$167,economics!$AJ$2:$AJ$167,TRUE)-_xlfn.NORM.DIST(L$30,economics!$AK$2:$AK$167,economics!$AJ$2:$AJ$167,TRUE)))),"")</f>
        <v/>
      </c>
      <c r="M50" t="str">
        <f t="array" ref="M50">IFERROR((SUMPRODUCT((economics!$AG$2:$AG$167=$B50)*(economics!$D$2:$D$167="process")*economics!$AI$2:$AI$167*(_xlfn.NORM.DIST(M$3,economics!$AK$2:$AK$167,economics!$AJ$2:$AJ$167,TRUE)-_xlfn.NORM.DIST(M$30,economics!$AK$2:$AK$167,economics!$AJ$2:$AJ$167,TRUE))*economics!$AM$2:$AM$167))/(SUMPRODUCT((economics!$AG$2:$AG$167=$B50)*(economics!$D$2:$D$167="process")*economics!$AI$2:$AI$167*(_xlfn.NORM.DIST(M$3,economics!$AK$2:$AK$167,economics!$AJ$2:$AJ$167,TRUE)-_xlfn.NORM.DIST(M$30,economics!$AK$2:$AK$167,economics!$AJ$2:$AJ$167,TRUE)))),"")</f>
        <v/>
      </c>
      <c r="N50" t="str">
        <f t="array" ref="N50">IFERROR((SUMPRODUCT((economics!$AG$2:$AG$167=$B50)*(economics!$D$2:$D$167="process")*economics!$AI$2:$AI$167*(_xlfn.NORM.DIST(N$3,economics!$AK$2:$AK$167,economics!$AJ$2:$AJ$167,TRUE)-_xlfn.NORM.DIST(N$30,economics!$AK$2:$AK$167,economics!$AJ$2:$AJ$167,TRUE))*economics!$AM$2:$AM$167))/(SUMPRODUCT((economics!$AG$2:$AG$167=$B50)*(economics!$D$2:$D$167="process")*economics!$AI$2:$AI$167*(_xlfn.NORM.DIST(N$3,economics!$AK$2:$AK$167,economics!$AJ$2:$AJ$167,TRUE)-_xlfn.NORM.DIST(N$30,economics!$AK$2:$AK$167,economics!$AJ$2:$AJ$167,TRUE)))),"")</f>
        <v/>
      </c>
      <c r="O50" t="str">
        <f t="array" ref="O50">IFERROR((SUMPRODUCT((economics!$AG$2:$AG$167=$B50)*(economics!$D$2:$D$167="process")*economics!$AI$2:$AI$167*(_xlfn.NORM.DIST(O$3,economics!$AK$2:$AK$167,economics!$AJ$2:$AJ$167,TRUE)-_xlfn.NORM.DIST(O$30,economics!$AK$2:$AK$167,economics!$AJ$2:$AJ$167,TRUE))*economics!$AM$2:$AM$167))/(SUMPRODUCT((economics!$AG$2:$AG$167=$B50)*(economics!$D$2:$D$167="process")*economics!$AI$2:$AI$167*(_xlfn.NORM.DIST(O$3,economics!$AK$2:$AK$167,economics!$AJ$2:$AJ$167,TRUE)-_xlfn.NORM.DIST(O$30,economics!$AK$2:$AK$167,economics!$AJ$2:$AJ$167,TRUE)))),"")</f>
        <v/>
      </c>
      <c r="P50" t="str">
        <f t="array" ref="P50">IFERROR((SUMPRODUCT((economics!$AG$2:$AG$167=$B50)*(economics!$D$2:$D$167="process")*economics!$AI$2:$AI$167*(_xlfn.NORM.DIST(P$3,economics!$AK$2:$AK$167,economics!$AJ$2:$AJ$167,TRUE)-_xlfn.NORM.DIST(P$30,economics!$AK$2:$AK$167,economics!$AJ$2:$AJ$167,TRUE))*economics!$AM$2:$AM$167))/(SUMPRODUCT((economics!$AG$2:$AG$167=$B50)*(economics!$D$2:$D$167="process")*economics!$AI$2:$AI$167*(_xlfn.NORM.DIST(P$3,economics!$AK$2:$AK$167,economics!$AJ$2:$AJ$167,TRUE)-_xlfn.NORM.DIST(P$30,economics!$AK$2:$AK$167,economics!$AJ$2:$AJ$167,TRUE)))),"")</f>
        <v/>
      </c>
      <c r="Q50" t="str">
        <f t="array" ref="Q50">IFERROR((SUMPRODUCT((economics!$AG$2:$AG$167=$B50)*(economics!$D$2:$D$167="process")*economics!$AI$2:$AI$167*(_xlfn.NORM.DIST(Q$3,economics!$AK$2:$AK$167,economics!$AJ$2:$AJ$167,TRUE)-_xlfn.NORM.DIST(Q$30,economics!$AK$2:$AK$167,economics!$AJ$2:$AJ$167,TRUE))*economics!$AM$2:$AM$167))/(SUMPRODUCT((economics!$AG$2:$AG$167=$B50)*(economics!$D$2:$D$167="process")*economics!$AI$2:$AI$167*(_xlfn.NORM.DIST(Q$3,economics!$AK$2:$AK$167,economics!$AJ$2:$AJ$167,TRUE)-_xlfn.NORM.DIST(Q$30,economics!$AK$2:$AK$167,economics!$AJ$2:$AJ$167,TRUE)))),"")</f>
        <v/>
      </c>
      <c r="R50" t="str">
        <f t="array" ref="R50">IFERROR((SUMPRODUCT((economics!$AG$2:$AG$167=$B50)*(economics!$D$2:$D$167="process")*economics!$AI$2:$AI$167*(_xlfn.NORM.DIST(R$3,economics!$AK$2:$AK$167,economics!$AJ$2:$AJ$167,TRUE)-_xlfn.NORM.DIST(R$30,economics!$AK$2:$AK$167,economics!$AJ$2:$AJ$167,TRUE))*economics!$AM$2:$AM$167))/(SUMPRODUCT((economics!$AG$2:$AG$167=$B50)*(economics!$D$2:$D$167="process")*economics!$AI$2:$AI$167*(_xlfn.NORM.DIST(R$3,economics!$AK$2:$AK$167,economics!$AJ$2:$AJ$167,TRUE)-_xlfn.NORM.DIST(R$30,economics!$AK$2:$AK$167,economics!$AJ$2:$AJ$167,TRUE)))),"")</f>
        <v/>
      </c>
      <c r="S50" t="str">
        <f t="array" ref="S50">IFERROR((SUMPRODUCT((economics!$AG$2:$AG$167=$B50)*(economics!$D$2:$D$167="process")*economics!$AI$2:$AI$167*(_xlfn.NORM.DIST(S$3,economics!$AK$2:$AK$167,economics!$AJ$2:$AJ$167,TRUE)-_xlfn.NORM.DIST(S$30,economics!$AK$2:$AK$167,economics!$AJ$2:$AJ$167,TRUE))*economics!$AM$2:$AM$167))/(SUMPRODUCT((economics!$AG$2:$AG$167=$B50)*(economics!$D$2:$D$167="process")*economics!$AI$2:$AI$167*(_xlfn.NORM.DIST(S$3,economics!$AK$2:$AK$167,economics!$AJ$2:$AJ$167,TRUE)-_xlfn.NORM.DIST(S$30,economics!$AK$2:$AK$167,economics!$AJ$2:$AJ$167,TRUE)))),"")</f>
        <v/>
      </c>
      <c r="T50" t="str">
        <f t="array" ref="T50">IFERROR((SUMPRODUCT((economics!$AG$2:$AG$167=$B50)*(economics!$D$2:$D$167="process")*economics!$AI$2:$AI$167*(_xlfn.NORM.DIST(T$3,economics!$AK$2:$AK$167,economics!$AJ$2:$AJ$167,TRUE)-_xlfn.NORM.DIST(T$30,economics!$AK$2:$AK$167,economics!$AJ$2:$AJ$167,TRUE))*economics!$AM$2:$AM$167))/(SUMPRODUCT((economics!$AG$2:$AG$167=$B50)*(economics!$D$2:$D$167="process")*economics!$AI$2:$AI$167*(_xlfn.NORM.DIST(T$3,economics!$AK$2:$AK$167,economics!$AJ$2:$AJ$167,TRUE)-_xlfn.NORM.DIST(T$30,economics!$AK$2:$AK$167,economics!$AJ$2:$AJ$167,TRUE)))),"")</f>
        <v/>
      </c>
      <c r="U50" t="str">
        <f t="array" ref="U50">IFERROR((SUMPRODUCT((economics!$AG$2:$AG$167=$B50)*(economics!$D$2:$D$167="process")*economics!$AI$2:$AI$167*(_xlfn.NORM.DIST(U$3,economics!$AK$2:$AK$167,economics!$AJ$2:$AJ$167,TRUE)-_xlfn.NORM.DIST(U$30,economics!$AK$2:$AK$167,economics!$AJ$2:$AJ$167,TRUE))*economics!$AM$2:$AM$167))/(SUMPRODUCT((economics!$AG$2:$AG$167=$B50)*(economics!$D$2:$D$167="process")*economics!$AI$2:$AI$167*(_xlfn.NORM.DIST(U$3,economics!$AK$2:$AK$167,economics!$AJ$2:$AJ$167,TRUE)-_xlfn.NORM.DIST(U$30,economics!$AK$2:$AK$167,economics!$AJ$2:$AJ$167,TRUE)))),"")</f>
        <v/>
      </c>
      <c r="V50" t="str">
        <f t="array" ref="V50">IFERROR((SUMPRODUCT((economics!$AG$2:$AG$167=$B50)*(economics!$D$2:$D$167="process")*economics!$AI$2:$AI$167*(_xlfn.NORM.DIST(V$3,economics!$AK$2:$AK$167,economics!$AJ$2:$AJ$167,TRUE)-_xlfn.NORM.DIST(V$30,economics!$AK$2:$AK$167,economics!$AJ$2:$AJ$167,TRUE))*economics!$AM$2:$AM$167))/(SUMPRODUCT((economics!$AG$2:$AG$167=$B50)*(economics!$D$2:$D$167="process")*economics!$AI$2:$AI$167*(_xlfn.NORM.DIST(V$3,economics!$AK$2:$AK$167,economics!$AJ$2:$AJ$167,TRUE)-_xlfn.NORM.DIST(V$30,economics!$AK$2:$AK$167,economics!$AJ$2:$AJ$167,TRUE)))),"")</f>
        <v/>
      </c>
      <c r="W50" t="str">
        <f t="array" ref="W50">IFERROR((SUMPRODUCT((economics!$AG$2:$AG$167=$B50)*(economics!$D$2:$D$167="process")*economics!$AI$2:$AI$167*(_xlfn.NORM.DIST(W$3,economics!$AK$2:$AK$167,economics!$AJ$2:$AJ$167,TRUE)-_xlfn.NORM.DIST(W$30,economics!$AK$2:$AK$167,economics!$AJ$2:$AJ$167,TRUE))*economics!$AM$2:$AM$167))/(SUMPRODUCT((economics!$AG$2:$AG$167=$B50)*(economics!$D$2:$D$167="process")*economics!$AI$2:$AI$167*(_xlfn.NORM.DIST(W$3,economics!$AK$2:$AK$167,economics!$AJ$2:$AJ$167,TRUE)-_xlfn.NORM.DIST(W$30,economics!$AK$2:$AK$167,economics!$AJ$2:$AJ$167,TRUE)))),"")</f>
        <v/>
      </c>
      <c r="X50" t="str">
        <f t="array" ref="X50">IFERROR((SUMPRODUCT((economics!$AG$2:$AG$167=$B50)*(economics!$D$2:$D$167="process")*economics!$AI$2:$AI$167*(_xlfn.NORM.DIST(X$3,economics!$AK$2:$AK$167,economics!$AJ$2:$AJ$167,TRUE)-_xlfn.NORM.DIST(X$30,economics!$AK$2:$AK$167,economics!$AJ$2:$AJ$167,TRUE))*economics!$AM$2:$AM$167))/(SUMPRODUCT((economics!$AG$2:$AG$167=$B50)*(economics!$D$2:$D$167="process")*economics!$AI$2:$AI$167*(_xlfn.NORM.DIST(X$3,economics!$AK$2:$AK$167,economics!$AJ$2:$AJ$167,TRUE)-_xlfn.NORM.DIST(X$30,economics!$AK$2:$AK$167,economics!$AJ$2:$AJ$167,TRUE)))),"")</f>
        <v/>
      </c>
      <c r="Y50" t="str">
        <f t="array" ref="Y50">IFERROR((SUMPRODUCT((economics!$AG$2:$AG$167=$B50)*(economics!$D$2:$D$167="process")*economics!$AI$2:$AI$167*(_xlfn.NORM.DIST(Y$3,economics!$AK$2:$AK$167,economics!$AJ$2:$AJ$167,TRUE)-_xlfn.NORM.DIST(Y$30,economics!$AK$2:$AK$167,economics!$AJ$2:$AJ$167,TRUE))*economics!$AM$2:$AM$167))/(SUMPRODUCT((economics!$AG$2:$AG$167=$B50)*(economics!$D$2:$D$167="process")*economics!$AI$2:$AI$167*(_xlfn.NORM.DIST(Y$3,economics!$AK$2:$AK$167,economics!$AJ$2:$AJ$167,TRUE)-_xlfn.NORM.DIST(Y$30,economics!$AK$2:$AK$167,economics!$AJ$2:$AJ$167,TRUE)))),"")</f>
        <v/>
      </c>
      <c r="Z50" t="str">
        <f t="array" ref="Z50">IFERROR((SUMPRODUCT((economics!$AG$2:$AG$167=$B50)*(economics!$D$2:$D$167="process")*economics!$AI$2:$AI$167*(_xlfn.NORM.DIST(Z$3,economics!$AK$2:$AK$167,economics!$AJ$2:$AJ$167,TRUE)-_xlfn.NORM.DIST(Z$30,economics!$AK$2:$AK$167,economics!$AJ$2:$AJ$167,TRUE))*economics!$AM$2:$AM$167))/(SUMPRODUCT((economics!$AG$2:$AG$167=$B50)*(economics!$D$2:$D$167="process")*economics!$AI$2:$AI$167*(_xlfn.NORM.DIST(Z$3,economics!$AK$2:$AK$167,economics!$AJ$2:$AJ$167,TRUE)-_xlfn.NORM.DIST(Z$30,economics!$AK$2:$AK$167,economics!$AJ$2:$AJ$167,TRUE)))),"")</f>
        <v/>
      </c>
      <c r="AA50" t="str">
        <f t="array" ref="AA50">IFERROR((SUMPRODUCT((economics!$AG$2:$AG$167=$B50)*(economics!$D$2:$D$167="process")*economics!$AI$2:$AI$167*(_xlfn.NORM.DIST(AA$3,economics!$AK$2:$AK$167,economics!$AJ$2:$AJ$167,TRUE)-_xlfn.NORM.DIST(AA$30,economics!$AK$2:$AK$167,economics!$AJ$2:$AJ$167,TRUE))*economics!$AM$2:$AM$167))/(SUMPRODUCT((economics!$AG$2:$AG$167=$B50)*(economics!$D$2:$D$167="process")*economics!$AI$2:$AI$167*(_xlfn.NORM.DIST(AA$3,economics!$AK$2:$AK$167,economics!$AJ$2:$AJ$167,TRUE)-_xlfn.NORM.DIST(AA$30,economics!$AK$2:$AK$167,economics!$AJ$2:$AJ$167,TRUE)))),"")</f>
        <v/>
      </c>
      <c r="AB50" t="str">
        <f t="array" ref="AB50">IFERROR((SUMPRODUCT((economics!$AG$2:$AG$167=$B50)*(economics!$D$2:$D$167="process")*economics!$AI$2:$AI$167*(_xlfn.NORM.DIST(AB$3,economics!$AK$2:$AK$167,economics!$AJ$2:$AJ$167,TRUE)-_xlfn.NORM.DIST(AB$30,economics!$AK$2:$AK$167,economics!$AJ$2:$AJ$167,TRUE))*economics!$AM$2:$AM$167))/(SUMPRODUCT((economics!$AG$2:$AG$167=$B50)*(economics!$D$2:$D$167="process")*economics!$AI$2:$AI$167*(_xlfn.NORM.DIST(AB$3,economics!$AK$2:$AK$167,economics!$AJ$2:$AJ$167,TRUE)-_xlfn.NORM.DIST(AB$30,economics!$AK$2:$AK$167,economics!$AJ$2:$AJ$167,TRUE)))),"")</f>
        <v/>
      </c>
      <c r="AC50" t="str">
        <f t="array" ref="AC50">IFERROR((SUMPRODUCT((economics!$AG$2:$AG$167=$B50)*(economics!$D$2:$D$167="process")*economics!$AI$2:$AI$167*(_xlfn.NORM.DIST(AC$3,economics!$AK$2:$AK$167,economics!$AJ$2:$AJ$167,TRUE)-_xlfn.NORM.DIST(AC$30,economics!$AK$2:$AK$167,economics!$AJ$2:$AJ$167,TRUE))*economics!$AM$2:$AM$167))/(SUMPRODUCT((economics!$AG$2:$AG$167=$B50)*(economics!$D$2:$D$167="process")*economics!$AI$2:$AI$167*(_xlfn.NORM.DIST(AC$3,economics!$AK$2:$AK$167,economics!$AJ$2:$AJ$167,TRUE)-_xlfn.NORM.DIST(AC$30,economics!$AK$2:$AK$167,economics!$AJ$2:$AJ$167,TRUE)))),"")</f>
        <v/>
      </c>
      <c r="AD50" t="str">
        <f t="array" ref="AD50">IFERROR((SUMPRODUCT((economics!$AG$2:$AG$167=$B50)*(economics!$D$2:$D$167="process")*economics!$AI$2:$AI$167*(_xlfn.NORM.DIST(AD$3,economics!$AK$2:$AK$167,economics!$AJ$2:$AJ$167,TRUE)-_xlfn.NORM.DIST(AD$30,economics!$AK$2:$AK$167,economics!$AJ$2:$AJ$167,TRUE))*economics!$AM$2:$AM$167))/(SUMPRODUCT((economics!$AG$2:$AG$167=$B50)*(economics!$D$2:$D$167="process")*economics!$AI$2:$AI$167*(_xlfn.NORM.DIST(AD$3,economics!$AK$2:$AK$167,economics!$AJ$2:$AJ$167,TRUE)-_xlfn.NORM.DIST(AD$30,economics!$AK$2:$AK$167,economics!$AJ$2:$AJ$167,TRUE)))),"")</f>
        <v/>
      </c>
      <c r="AE50" t="str">
        <f t="array" ref="AE50">IFERROR((SUMPRODUCT((economics!$AG$2:$AG$167=$B50)*(economics!$D$2:$D$167="process")*economics!$AI$2:$AI$167*(_xlfn.NORM.DIST(AE$3,economics!$AK$2:$AK$167,economics!$AJ$2:$AJ$167,TRUE)-_xlfn.NORM.DIST(AE$30,economics!$AK$2:$AK$167,economics!$AJ$2:$AJ$167,TRUE))*economics!$AM$2:$AM$167))/(SUMPRODUCT((economics!$AG$2:$AG$167=$B50)*(economics!$D$2:$D$167="process")*economics!$AI$2:$AI$167*(_xlfn.NORM.DIST(AE$3,economics!$AK$2:$AK$167,economics!$AJ$2:$AJ$167,TRUE)-_xlfn.NORM.DIST(AE$30,economics!$AK$2:$AK$167,economics!$AJ$2:$AJ$167,TRUE)))),"")</f>
        <v/>
      </c>
      <c r="AF50" t="str">
        <f t="array" ref="AF50">IFERROR((SUMPRODUCT((economics!$AG$2:$AG$167=$B50)*(economics!$D$2:$D$167="process")*economics!$AI$2:$AI$167*(_xlfn.NORM.DIST(AF$3,economics!$AK$2:$AK$167,economics!$AJ$2:$AJ$167,TRUE)-_xlfn.NORM.DIST(AF$30,economics!$AK$2:$AK$167,economics!$AJ$2:$AJ$167,TRUE))*economics!$AM$2:$AM$167))/(SUMPRODUCT((economics!$AG$2:$AG$167=$B50)*(economics!$D$2:$D$167="process")*economics!$AI$2:$AI$167*(_xlfn.NORM.DIST(AF$3,economics!$AK$2:$AK$167,economics!$AJ$2:$AJ$167,TRUE)-_xlfn.NORM.DIST(AF$30,economics!$AK$2:$AK$167,economics!$AJ$2:$AJ$167,TRUE)))),"")</f>
        <v/>
      </c>
      <c r="AG50" t="str">
        <f t="array" ref="AG50">IFERROR((SUMPRODUCT((economics!$AG$2:$AG$167=$B50)*(economics!$D$2:$D$167="process")*economics!$AI$2:$AI$167*(_xlfn.NORM.DIST(AG$3,economics!$AK$2:$AK$167,economics!$AJ$2:$AJ$167,TRUE)-_xlfn.NORM.DIST(AG$30,economics!$AK$2:$AK$167,economics!$AJ$2:$AJ$167,TRUE))*economics!$AM$2:$AM$167))/(SUMPRODUCT((economics!$AG$2:$AG$167=$B50)*(economics!$D$2:$D$167="process")*economics!$AI$2:$AI$167*(_xlfn.NORM.DIST(AG$3,economics!$AK$2:$AK$167,economics!$AJ$2:$AJ$167,TRUE)-_xlfn.NORM.DIST(AG$30,economics!$AK$2:$AK$167,economics!$AJ$2:$AJ$167,TRUE)))),"")</f>
        <v/>
      </c>
      <c r="AH50" t="str">
        <f t="array" ref="AH50">IFERROR((SUMPRODUCT((economics!$AG$2:$AG$167=$B50)*(economics!$D$2:$D$167="process")*economics!$AI$2:$AI$167*(_xlfn.NORM.DIST(AH$3,economics!$AK$2:$AK$167,economics!$AJ$2:$AJ$167,TRUE)-_xlfn.NORM.DIST(AH$30,economics!$AK$2:$AK$167,economics!$AJ$2:$AJ$167,TRUE))*economics!$AM$2:$AM$167))/(SUMPRODUCT((economics!$AG$2:$AG$167=$B50)*(economics!$D$2:$D$167="process")*economics!$AI$2:$AI$167*(_xlfn.NORM.DIST(AH$3,economics!$AK$2:$AK$167,economics!$AJ$2:$AJ$167,TRUE)-_xlfn.NORM.DIST(AH$30,economics!$AK$2:$AK$167,economics!$AJ$2:$AJ$167,TRUE)))),"")</f>
        <v/>
      </c>
      <c r="AI50" t="str">
        <f t="array" ref="AI50">IFERROR((SUMPRODUCT((economics!$AG$2:$AG$167=$B50)*(economics!$D$2:$D$167="process")*economics!$AI$2:$AI$167*(_xlfn.NORM.DIST(AI$3,economics!$AK$2:$AK$167,economics!$AJ$2:$AJ$167,TRUE)-_xlfn.NORM.DIST(AI$30,economics!$AK$2:$AK$167,economics!$AJ$2:$AJ$167,TRUE))*economics!$AM$2:$AM$167))/(SUMPRODUCT((economics!$AG$2:$AG$167=$B50)*(economics!$D$2:$D$167="process")*economics!$AI$2:$AI$167*(_xlfn.NORM.DIST(AI$3,economics!$AK$2:$AK$167,economics!$AJ$2:$AJ$167,TRUE)-_xlfn.NORM.DIST(AI$30,economics!$AK$2:$AK$167,economics!$AJ$2:$AJ$167,TRUE)))),"")</f>
        <v/>
      </c>
      <c r="AJ50" t="str">
        <f t="array" ref="AJ50">IFERROR((SUMPRODUCT((economics!$AG$2:$AG$167=$B50)*(economics!$D$2:$D$167="process")*economics!$AI$2:$AI$167*(_xlfn.NORM.DIST(AJ$3,economics!$AK$2:$AK$167,economics!$AJ$2:$AJ$167,TRUE)-_xlfn.NORM.DIST(AJ$30,economics!$AK$2:$AK$167,economics!$AJ$2:$AJ$167,TRUE))*economics!$AM$2:$AM$167))/(SUMPRODUCT((economics!$AG$2:$AG$167=$B50)*(economics!$D$2:$D$167="process")*economics!$AI$2:$AI$167*(_xlfn.NORM.DIST(AJ$3,economics!$AK$2:$AK$167,economics!$AJ$2:$AJ$167,TRUE)-_xlfn.NORM.DIST(AJ$30,economics!$AK$2:$AK$167,economics!$AJ$2:$AJ$167,TRUE)))),"")</f>
        <v/>
      </c>
      <c r="AK50" t="str">
        <f t="array" ref="AK50">IFERROR((SUMPRODUCT((economics!$AG$2:$AG$167=$B50)*(economics!$D$2:$D$167="process")*economics!$AI$2:$AI$167*(_xlfn.NORM.DIST(AK$3,economics!$AK$2:$AK$167,economics!$AJ$2:$AJ$167,TRUE)-_xlfn.NORM.DIST(AK$30,economics!$AK$2:$AK$167,economics!$AJ$2:$AJ$167,TRUE))*economics!$AM$2:$AM$167))/(SUMPRODUCT((economics!$AG$2:$AG$167=$B50)*(economics!$D$2:$D$167="process")*economics!$AI$2:$AI$167*(_xlfn.NORM.DIST(AK$3,economics!$AK$2:$AK$167,economics!$AJ$2:$AJ$167,TRUE)-_xlfn.NORM.DIST(AK$30,economics!$AK$2:$AK$167,economics!$AJ$2:$AJ$167,TRUE)))),"")</f>
        <v/>
      </c>
      <c r="AL50" t="str">
        <f t="array" ref="AL50">IFERROR((SUMPRODUCT((economics!$AG$2:$AG$167=$B50)*(economics!$D$2:$D$167="process")*economics!$AI$2:$AI$167*(_xlfn.NORM.DIST(AL$3,economics!$AK$2:$AK$167,economics!$AJ$2:$AJ$167,TRUE)-_xlfn.NORM.DIST(AL$30,economics!$AK$2:$AK$167,economics!$AJ$2:$AJ$167,TRUE))*economics!$AM$2:$AM$167))/(SUMPRODUCT((economics!$AG$2:$AG$167=$B50)*(economics!$D$2:$D$167="process")*economics!$AI$2:$AI$167*(_xlfn.NORM.DIST(AL$3,economics!$AK$2:$AK$167,economics!$AJ$2:$AJ$167,TRUE)-_xlfn.NORM.DIST(AL$30,economics!$AK$2:$AK$167,economics!$AJ$2:$AJ$167,TRUE)))),"")</f>
        <v/>
      </c>
      <c r="AM50" t="str">
        <f t="array" ref="AM50">IFERROR((SUMPRODUCT((economics!$AG$2:$AG$167=$B50)*(economics!$D$2:$D$167="process")*economics!$AI$2:$AI$167*(_xlfn.NORM.DIST(AM$3,economics!$AK$2:$AK$167,economics!$AJ$2:$AJ$167,TRUE)-_xlfn.NORM.DIST(AM$30,economics!$AK$2:$AK$167,economics!$AJ$2:$AJ$167,TRUE))*economics!$AM$2:$AM$167))/(SUMPRODUCT((economics!$AG$2:$AG$167=$B50)*(economics!$D$2:$D$167="process")*economics!$AI$2:$AI$167*(_xlfn.NORM.DIST(AM$3,economics!$AK$2:$AK$167,economics!$AJ$2:$AJ$167,TRUE)-_xlfn.NORM.DIST(AM$30,economics!$AK$2:$AK$167,economics!$AJ$2:$AJ$167,TRUE)))),"")</f>
        <v/>
      </c>
      <c r="AN50" t="str">
        <f t="array" ref="AN50">IFERROR((SUMPRODUCT((economics!$AG$2:$AG$167=$B50)*(economics!$D$2:$D$167="process")*economics!$AI$2:$AI$167*(_xlfn.NORM.DIST(AN$3,economics!$AK$2:$AK$167,economics!$AJ$2:$AJ$167,TRUE)-_xlfn.NORM.DIST(AN$30,economics!$AK$2:$AK$167,economics!$AJ$2:$AJ$167,TRUE))*economics!$AM$2:$AM$167))/(SUMPRODUCT((economics!$AG$2:$AG$167=$B50)*(economics!$D$2:$D$167="process")*economics!$AI$2:$AI$167*(_xlfn.NORM.DIST(AN$3,economics!$AK$2:$AK$167,economics!$AJ$2:$AJ$167,TRUE)-_xlfn.NORM.DIST(AN$30,economics!$AK$2:$AK$167,economics!$AJ$2:$AJ$167,TRUE)))),"")</f>
        <v/>
      </c>
      <c r="AO50" t="str">
        <f t="array" ref="AO50">IFERROR((SUMPRODUCT((economics!$AG$2:$AG$167=$B50)*(economics!$D$2:$D$167="process")*economics!$AI$2:$AI$167*(_xlfn.NORM.DIST(AO$3,economics!$AK$2:$AK$167,economics!$AJ$2:$AJ$167,TRUE)-_xlfn.NORM.DIST(AO$30,economics!$AK$2:$AK$167,economics!$AJ$2:$AJ$167,TRUE))*economics!$AM$2:$AM$167))/(SUMPRODUCT((economics!$AG$2:$AG$167=$B50)*(economics!$D$2:$D$167="process")*economics!$AI$2:$AI$167*(_xlfn.NORM.DIST(AO$3,economics!$AK$2:$AK$167,economics!$AJ$2:$AJ$167,TRUE)-_xlfn.NORM.DIST(AO$30,economics!$AK$2:$AK$167,economics!$AJ$2:$AJ$167,TRUE)))),"")</f>
        <v/>
      </c>
      <c r="AP50" t="str">
        <f t="array" ref="AP50">IFERROR((SUMPRODUCT((economics!$AG$2:$AG$167=$B50)*(economics!$D$2:$D$167="process")*economics!$AI$2:$AI$167*(_xlfn.NORM.DIST(AP$3,economics!$AK$2:$AK$167,economics!$AJ$2:$AJ$167,TRUE)-_xlfn.NORM.DIST(AP$30,economics!$AK$2:$AK$167,economics!$AJ$2:$AJ$167,TRUE))*economics!$AM$2:$AM$167))/(SUMPRODUCT((economics!$AG$2:$AG$167=$B50)*(economics!$D$2:$D$167="process")*economics!$AI$2:$AI$167*(_xlfn.NORM.DIST(AP$3,economics!$AK$2:$AK$167,economics!$AJ$2:$AJ$167,TRUE)-_xlfn.NORM.DIST(AP$30,economics!$AK$2:$AK$167,economics!$AJ$2:$AJ$167,TRUE)))),"")</f>
        <v/>
      </c>
      <c r="AQ50" t="str">
        <f t="array" ref="AQ50">IFERROR((SUMPRODUCT((economics!$AG$2:$AG$167=$B50)*(economics!$D$2:$D$167="process")*economics!$AI$2:$AI$167*(_xlfn.NORM.DIST(AQ$3,economics!$AK$2:$AK$167,economics!$AJ$2:$AJ$167,TRUE)-_xlfn.NORM.DIST(AQ$30,economics!$AK$2:$AK$167,economics!$AJ$2:$AJ$167,TRUE))*economics!$AM$2:$AM$167))/(SUMPRODUCT((economics!$AG$2:$AG$167=$B50)*(economics!$D$2:$D$167="process")*economics!$AI$2:$AI$167*(_xlfn.NORM.DIST(AQ$3,economics!$AK$2:$AK$167,economics!$AJ$2:$AJ$167,TRUE)-_xlfn.NORM.DIST(AQ$30,economics!$AK$2:$AK$167,economics!$AJ$2:$AJ$167,TRUE)))),"")</f>
        <v/>
      </c>
      <c r="AR50" t="str">
        <f t="array" ref="AR50">IFERROR((SUMPRODUCT((economics!$AG$2:$AG$167=$B50)*(economics!$D$2:$D$167="process")*economics!$AI$2:$AI$167*(_xlfn.NORM.DIST(AR$3,economics!$AK$2:$AK$167,economics!$AJ$2:$AJ$167,TRUE)-_xlfn.NORM.DIST(AR$30,economics!$AK$2:$AK$167,economics!$AJ$2:$AJ$167,TRUE))*economics!$AM$2:$AM$167))/(SUMPRODUCT((economics!$AG$2:$AG$167=$B50)*(economics!$D$2:$D$167="process")*economics!$AI$2:$AI$167*(_xlfn.NORM.DIST(AR$3,economics!$AK$2:$AK$167,economics!$AJ$2:$AJ$167,TRUE)-_xlfn.NORM.DIST(AR$30,economics!$AK$2:$AK$167,economics!$AJ$2:$AJ$167,TRUE)))),"")</f>
        <v/>
      </c>
      <c r="AS50" t="str">
        <f t="array" ref="AS50">IFERROR((SUMPRODUCT((economics!$AG$2:$AG$167=$B50)*(economics!$D$2:$D$167="process")*economics!$AI$2:$AI$167*(_xlfn.NORM.DIST(AS$3,economics!$AK$2:$AK$167,economics!$AJ$2:$AJ$167,TRUE)-_xlfn.NORM.DIST(AS$30,economics!$AK$2:$AK$167,economics!$AJ$2:$AJ$167,TRUE))*economics!$AM$2:$AM$167))/(SUMPRODUCT((economics!$AG$2:$AG$167=$B50)*(economics!$D$2:$D$167="process")*economics!$AI$2:$AI$167*(_xlfn.NORM.DIST(AS$3,economics!$AK$2:$AK$167,economics!$AJ$2:$AJ$167,TRUE)-_xlfn.NORM.DIST(AS$30,economics!$AK$2:$AK$167,economics!$AJ$2:$AJ$167,TRUE)))),"")</f>
        <v/>
      </c>
      <c r="AT50" t="str">
        <f t="array" ref="AT50">IFERROR((SUMPRODUCT((economics!$AG$2:$AG$167=$B50)*(economics!$D$2:$D$167="process")*economics!$AI$2:$AI$167*(_xlfn.NORM.DIST(AT$3,economics!$AK$2:$AK$167,economics!$AJ$2:$AJ$167,TRUE)-_xlfn.NORM.DIST(AT$30,economics!$AK$2:$AK$167,economics!$AJ$2:$AJ$167,TRUE))*economics!$AM$2:$AM$167))/(SUMPRODUCT((economics!$AG$2:$AG$167=$B50)*(economics!$D$2:$D$167="process")*economics!$AI$2:$AI$167*(_xlfn.NORM.DIST(AT$3,economics!$AK$2:$AK$167,economics!$AJ$2:$AJ$167,TRUE)-_xlfn.NORM.DIST(AT$30,economics!$AK$2:$AK$167,economics!$AJ$2:$AJ$167,TRUE)))),"")</f>
        <v/>
      </c>
      <c r="AU50" t="str">
        <f t="array" ref="AU50">IFERROR((SUMPRODUCT((economics!$AG$2:$AG$167=$B50)*(economics!$D$2:$D$167="process")*economics!$AI$2:$AI$167*(_xlfn.NORM.DIST(AU$3,economics!$AK$2:$AK$167,economics!$AJ$2:$AJ$167,TRUE)-_xlfn.NORM.DIST(AU$30,economics!$AK$2:$AK$167,economics!$AJ$2:$AJ$167,TRUE))*economics!$AM$2:$AM$167))/(SUMPRODUCT((economics!$AG$2:$AG$167=$B50)*(economics!$D$2:$D$167="process")*economics!$AI$2:$AI$167*(_xlfn.NORM.DIST(AU$3,economics!$AK$2:$AK$167,economics!$AJ$2:$AJ$167,TRUE)-_xlfn.NORM.DIST(AU$30,economics!$AK$2:$AK$167,economics!$AJ$2:$AJ$167,TRUE)))),"")</f>
        <v/>
      </c>
      <c r="AV50" t="str">
        <f t="array" ref="AV50">IFERROR((SUMPRODUCT((economics!$AG$2:$AG$167=$B50)*(economics!$D$2:$D$167="process")*economics!$AI$2:$AI$167*(_xlfn.NORM.DIST(AV$3,economics!$AK$2:$AK$167,economics!$AJ$2:$AJ$167,TRUE)-_xlfn.NORM.DIST(AV$30,economics!$AK$2:$AK$167,economics!$AJ$2:$AJ$167,TRUE))*economics!$AM$2:$AM$167))/(SUMPRODUCT((economics!$AG$2:$AG$167=$B50)*(economics!$D$2:$D$167="process")*economics!$AI$2:$AI$167*(_xlfn.NORM.DIST(AV$3,economics!$AK$2:$AK$167,economics!$AJ$2:$AJ$167,TRUE)-_xlfn.NORM.DIST(AV$30,economics!$AK$2:$AK$167,economics!$AJ$2:$AJ$167,TRUE)))),"")</f>
        <v/>
      </c>
      <c r="AW50" t="str">
        <f t="array" ref="AW50">IFERROR((SUMPRODUCT((economics!$AG$2:$AG$167=$B50)*(economics!$D$2:$D$167="process")*economics!$AI$2:$AI$167*(_xlfn.NORM.DIST(AW$3,economics!$AK$2:$AK$167,economics!$AJ$2:$AJ$167,TRUE)-_xlfn.NORM.DIST(AW$30,economics!$AK$2:$AK$167,economics!$AJ$2:$AJ$167,TRUE))*economics!$AM$2:$AM$167))/(SUMPRODUCT((economics!$AG$2:$AG$167=$B50)*(economics!$D$2:$D$167="process")*economics!$AI$2:$AI$167*(_xlfn.NORM.DIST(AW$3,economics!$AK$2:$AK$167,economics!$AJ$2:$AJ$167,TRUE)-_xlfn.NORM.DIST(AW$30,economics!$AK$2:$AK$167,economics!$AJ$2:$AJ$167,TRUE)))),"")</f>
        <v/>
      </c>
      <c r="AX50" t="str">
        <f t="array" ref="AX50">IFERROR((SUMPRODUCT((economics!$AG$2:$AG$167=$B50)*(economics!$D$2:$D$167="process")*economics!$AI$2:$AI$167*(_xlfn.NORM.DIST(AX$3,economics!$AK$2:$AK$167,economics!$AJ$2:$AJ$167,TRUE)-_xlfn.NORM.DIST(AX$30,economics!$AK$2:$AK$167,economics!$AJ$2:$AJ$167,TRUE))*economics!$AM$2:$AM$167))/(SUMPRODUCT((economics!$AG$2:$AG$167=$B50)*(economics!$D$2:$D$167="process")*economics!$AI$2:$AI$167*(_xlfn.NORM.DIST(AX$3,economics!$AK$2:$AK$167,economics!$AJ$2:$AJ$167,TRUE)-_xlfn.NORM.DIST(AX$30,economics!$AK$2:$AK$167,economics!$AJ$2:$AJ$167,TRUE)))),"")</f>
        <v/>
      </c>
      <c r="AY50" t="str">
        <f t="array" ref="AY50">IFERROR((SUMPRODUCT((economics!$AG$2:$AG$167=$B50)*(economics!$D$2:$D$167="process")*economics!$AI$2:$AI$167*(_xlfn.NORM.DIST(AY$3,economics!$AK$2:$AK$167,economics!$AJ$2:$AJ$167,TRUE)-_xlfn.NORM.DIST(AY$30,economics!$AK$2:$AK$167,economics!$AJ$2:$AJ$167,TRUE))*economics!$AM$2:$AM$167))/(SUMPRODUCT((economics!$AG$2:$AG$167=$B50)*(economics!$D$2:$D$167="process")*economics!$AI$2:$AI$167*(_xlfn.NORM.DIST(AY$3,economics!$AK$2:$AK$167,economics!$AJ$2:$AJ$167,TRUE)-_xlfn.NORM.DIST(AY$30,economics!$AK$2:$AK$167,economics!$AJ$2:$AJ$167,TRUE)))),"")</f>
        <v/>
      </c>
      <c r="AZ50" t="str">
        <f t="array" ref="AZ50">IFERROR((SUMPRODUCT((economics!$AG$2:$AG$167=$B50)*(economics!$D$2:$D$167="process")*economics!$AI$2:$AI$167*(_xlfn.NORM.DIST(AZ$3,economics!$AK$2:$AK$167,economics!$AJ$2:$AJ$167,TRUE)-_xlfn.NORM.DIST(AZ$30,economics!$AK$2:$AK$167,economics!$AJ$2:$AJ$167,TRUE))*economics!$AM$2:$AM$167))/(SUMPRODUCT((economics!$AG$2:$AG$167=$B50)*(economics!$D$2:$D$167="process")*economics!$AI$2:$AI$167*(_xlfn.NORM.DIST(AZ$3,economics!$AK$2:$AK$167,economics!$AJ$2:$AJ$167,TRUE)-_xlfn.NORM.DIST(AZ$30,economics!$AK$2:$AK$167,economics!$AJ$2:$AJ$167,TRUE)))),"")</f>
        <v/>
      </c>
      <c r="BA50" t="str">
        <f t="array" ref="BA50">IFERROR((SUMPRODUCT((economics!$AG$2:$AG$167=$B50)*(economics!$D$2:$D$167="process")*economics!$AI$2:$AI$167*(_xlfn.NORM.DIST(BA$3,economics!$AK$2:$AK$167,economics!$AJ$2:$AJ$167,TRUE)-_xlfn.NORM.DIST(BA$30,economics!$AK$2:$AK$167,economics!$AJ$2:$AJ$167,TRUE))*economics!$AM$2:$AM$167))/(SUMPRODUCT((economics!$AG$2:$AG$167=$B50)*(economics!$D$2:$D$167="process")*economics!$AI$2:$AI$167*(_xlfn.NORM.DIST(BA$3,economics!$AK$2:$AK$167,economics!$AJ$2:$AJ$167,TRUE)-_xlfn.NORM.DIST(BA$30,economics!$AK$2:$AK$167,economics!$AJ$2:$AJ$167,TRUE)))),"")</f>
        <v/>
      </c>
      <c r="BB50" t="str">
        <f t="array" ref="BB50">IFERROR((SUMPRODUCT((economics!$AG$2:$AG$167=$B50)*(economics!$D$2:$D$167="process")*economics!$AI$2:$AI$167*(_xlfn.NORM.DIST(BB$3,economics!$AK$2:$AK$167,economics!$AJ$2:$AJ$167,TRUE)-_xlfn.NORM.DIST(BB$30,economics!$AK$2:$AK$167,economics!$AJ$2:$AJ$167,TRUE))*economics!$AM$2:$AM$167))/(SUMPRODUCT((economics!$AG$2:$AG$167=$B50)*(economics!$D$2:$D$167="process")*economics!$AI$2:$AI$167*(_xlfn.NORM.DIST(BB$3,economics!$AK$2:$AK$167,economics!$AJ$2:$AJ$167,TRUE)-_xlfn.NORM.DIST(BB$30,economics!$AK$2:$AK$167,economics!$AJ$2:$AJ$167,TRUE)))),"")</f>
        <v/>
      </c>
      <c r="BC50" t="str">
        <f t="array" ref="BC50">IFERROR((SUMPRODUCT((economics!$AG$2:$AG$167=$B50)*(economics!$D$2:$D$167="process")*economics!$AI$2:$AI$167*(_xlfn.NORM.DIST(BC$3,economics!$AK$2:$AK$167,economics!$AJ$2:$AJ$167,TRUE)-_xlfn.NORM.DIST(BC$30,economics!$AK$2:$AK$167,economics!$AJ$2:$AJ$167,TRUE))*economics!$AM$2:$AM$167))/(SUMPRODUCT((economics!$AG$2:$AG$167=$B50)*(economics!$D$2:$D$167="process")*economics!$AI$2:$AI$167*(_xlfn.NORM.DIST(BC$3,economics!$AK$2:$AK$167,economics!$AJ$2:$AJ$167,TRUE)-_xlfn.NORM.DIST(BC$30,economics!$AK$2:$AK$167,economics!$AJ$2:$AJ$167,TRUE)))),"")</f>
        <v/>
      </c>
      <c r="BD50" t="str">
        <f t="array" ref="BD50">IFERROR((SUMPRODUCT((economics!$AG$2:$AG$167=$B50)*(economics!$D$2:$D$167="process")*economics!$AI$2:$AI$167*(_xlfn.NORM.DIST(BD$3,economics!$AK$2:$AK$167,economics!$AJ$2:$AJ$167,TRUE)-_xlfn.NORM.DIST(BD$30,economics!$AK$2:$AK$167,economics!$AJ$2:$AJ$167,TRUE))*economics!$AM$2:$AM$167))/(SUMPRODUCT((economics!$AG$2:$AG$167=$B50)*(economics!$D$2:$D$167="process")*economics!$AI$2:$AI$167*(_xlfn.NORM.DIST(BD$3,economics!$AK$2:$AK$167,economics!$AJ$2:$AJ$167,TRUE)-_xlfn.NORM.DIST(BD$30,economics!$AK$2:$AK$167,economics!$AJ$2:$AJ$167,TRUE)))),"")</f>
        <v/>
      </c>
      <c r="BE50" t="str">
        <f t="array" ref="BE50">IFERROR((SUMPRODUCT((economics!$AG$2:$AG$167=$B50)*(economics!$D$2:$D$167="process")*economics!$AI$2:$AI$167*(_xlfn.NORM.DIST(BE$3,economics!$AK$2:$AK$167,economics!$AJ$2:$AJ$167,TRUE)-_xlfn.NORM.DIST(BE$30,economics!$AK$2:$AK$167,economics!$AJ$2:$AJ$167,TRUE))*economics!$AM$2:$AM$167))/(SUMPRODUCT((economics!$AG$2:$AG$167=$B50)*(economics!$D$2:$D$167="process")*economics!$AI$2:$AI$167*(_xlfn.NORM.DIST(BE$3,economics!$AK$2:$AK$167,economics!$AJ$2:$AJ$167,TRUE)-_xlfn.NORM.DIST(BE$30,economics!$AK$2:$AK$167,economics!$AJ$2:$AJ$167,TRUE)))),"")</f>
        <v/>
      </c>
      <c r="BF50" t="str">
        <f t="array" ref="BF50">IFERROR((SUMPRODUCT((economics!$AG$2:$AG$167=$B50)*(economics!$D$2:$D$167="process")*economics!$AI$2:$AI$167*(_xlfn.NORM.DIST(BF$3,economics!$AK$2:$AK$167,economics!$AJ$2:$AJ$167,TRUE)-_xlfn.NORM.DIST(BF$30,economics!$AK$2:$AK$167,economics!$AJ$2:$AJ$167,TRUE))*economics!$AM$2:$AM$167))/(SUMPRODUCT((economics!$AG$2:$AG$167=$B50)*(economics!$D$2:$D$167="process")*economics!$AI$2:$AI$167*(_xlfn.NORM.DIST(BF$3,economics!$AK$2:$AK$167,economics!$AJ$2:$AJ$167,TRUE)-_xlfn.NORM.DIST(BF$30,economics!$AK$2:$AK$167,economics!$AJ$2:$AJ$167,TRUE)))),"")</f>
        <v/>
      </c>
      <c r="BG50" t="str">
        <f t="array" ref="BG50">IFERROR((SUMPRODUCT((economics!$AG$2:$AG$167=$B50)*(economics!$D$2:$D$167="process")*economics!$AI$2:$AI$167*(_xlfn.NORM.DIST(BG$3,economics!$AK$2:$AK$167,economics!$AJ$2:$AJ$167,TRUE)-_xlfn.NORM.DIST(BG$30,economics!$AK$2:$AK$167,economics!$AJ$2:$AJ$167,TRUE))*economics!$AM$2:$AM$167))/(SUMPRODUCT((economics!$AG$2:$AG$167=$B50)*(economics!$D$2:$D$167="process")*economics!$AI$2:$AI$167*(_xlfn.NORM.DIST(BG$3,economics!$AK$2:$AK$167,economics!$AJ$2:$AJ$167,TRUE)-_xlfn.NORM.DIST(BG$30,economics!$AK$2:$AK$167,economics!$AJ$2:$AJ$167,TRUE)))),"")</f>
        <v/>
      </c>
      <c r="BH50" t="str">
        <f t="array" ref="BH50">IFERROR((SUMPRODUCT((economics!$AG$2:$AG$167=$B50)*(economics!$D$2:$D$167="process")*economics!$AI$2:$AI$167*(_xlfn.NORM.DIST(BH$3,economics!$AK$2:$AK$167,economics!$AJ$2:$AJ$167,TRUE)-_xlfn.NORM.DIST(BH$30,economics!$AK$2:$AK$167,economics!$AJ$2:$AJ$167,TRUE))*economics!$AM$2:$AM$167))/(SUMPRODUCT((economics!$AG$2:$AG$167=$B50)*(economics!$D$2:$D$167="process")*economics!$AI$2:$AI$167*(_xlfn.NORM.DIST(BH$3,economics!$AK$2:$AK$167,economics!$AJ$2:$AJ$167,TRUE)-_xlfn.NORM.DIST(BH$30,economics!$AK$2:$AK$167,economics!$AJ$2:$AJ$167,TRUE)))),"")</f>
        <v/>
      </c>
      <c r="BI50" t="str">
        <f t="array" ref="BI50">IFERROR((SUMPRODUCT((economics!$AG$2:$AG$167=$B50)*(economics!$D$2:$D$167="process")*economics!$AI$2:$AI$167*(_xlfn.NORM.DIST(BI$3,economics!$AK$2:$AK$167,economics!$AJ$2:$AJ$167,TRUE)-_xlfn.NORM.DIST(BI$30,economics!$AK$2:$AK$167,economics!$AJ$2:$AJ$167,TRUE))*economics!$AM$2:$AM$167))/(SUMPRODUCT((economics!$AG$2:$AG$167=$B50)*(economics!$D$2:$D$167="process")*economics!$AI$2:$AI$167*(_xlfn.NORM.DIST(BI$3,economics!$AK$2:$AK$167,economics!$AJ$2:$AJ$167,TRUE)-_xlfn.NORM.DIST(BI$30,economics!$AK$2:$AK$167,economics!$AJ$2:$AJ$167,TRUE)))),"")</f>
        <v/>
      </c>
      <c r="BJ50" t="str">
        <f t="array" ref="BJ50">IFERROR((SUMPRODUCT((economics!$AG$2:$AG$167=$B50)*(economics!$D$2:$D$167="process")*economics!$AI$2:$AI$167*(_xlfn.NORM.DIST(BJ$3,economics!$AK$2:$AK$167,economics!$AJ$2:$AJ$167,TRUE)-_xlfn.NORM.DIST(BJ$30,economics!$AK$2:$AK$167,economics!$AJ$2:$AJ$167,TRUE))*economics!$AM$2:$AM$167))/(SUMPRODUCT((economics!$AG$2:$AG$167=$B50)*(economics!$D$2:$D$167="process")*economics!$AI$2:$AI$167*(_xlfn.NORM.DIST(BJ$3,economics!$AK$2:$AK$167,economics!$AJ$2:$AJ$167,TRUE)-_xlfn.NORM.DIST(BJ$30,economics!$AK$2:$AK$167,economics!$AJ$2:$AJ$167,TRUE)))),"")</f>
        <v/>
      </c>
      <c r="BK50" t="str">
        <f t="array" ref="BK50">IFERROR((SUMPRODUCT((economics!$AG$2:$AG$167=$B50)*(economics!$D$2:$D$167="process")*economics!$AI$2:$AI$167*(_xlfn.NORM.DIST(BK$3,economics!$AK$2:$AK$167,economics!$AJ$2:$AJ$167,TRUE)-_xlfn.NORM.DIST(BK$30,economics!$AK$2:$AK$167,economics!$AJ$2:$AJ$167,TRUE))*economics!$AM$2:$AM$167))/(SUMPRODUCT((economics!$AG$2:$AG$167=$B50)*(economics!$D$2:$D$167="process")*economics!$AI$2:$AI$167*(_xlfn.NORM.DIST(BK$3,economics!$AK$2:$AK$167,economics!$AJ$2:$AJ$167,TRUE)-_xlfn.NORM.DIST(BK$30,economics!$AK$2:$AK$167,economics!$AJ$2:$AJ$167,TRUE)))),"")</f>
        <v/>
      </c>
      <c r="BL50" t="str">
        <f t="array" ref="BL50">IFERROR((SUMPRODUCT((economics!$AG$2:$AG$167=$B50)*(economics!$D$2:$D$167="process")*economics!$AI$2:$AI$167*(_xlfn.NORM.DIST(BL$3,economics!$AK$2:$AK$167,economics!$AJ$2:$AJ$167,TRUE)-_xlfn.NORM.DIST(BL$30,economics!$AK$2:$AK$167,economics!$AJ$2:$AJ$167,TRUE))*economics!$AM$2:$AM$167))/(SUMPRODUCT((economics!$AG$2:$AG$167=$B50)*(economics!$D$2:$D$167="process")*economics!$AI$2:$AI$167*(_xlfn.NORM.DIST(BL$3,economics!$AK$2:$AK$167,economics!$AJ$2:$AJ$167,TRUE)-_xlfn.NORM.DIST(BL$30,economics!$AK$2:$AK$167,economics!$AJ$2:$AJ$167,TRUE)))),"")</f>
        <v/>
      </c>
      <c r="BM50" t="str">
        <f t="array" ref="BM50">IFERROR((SUMPRODUCT((economics!$AG$2:$AG$167=$B50)*(economics!$D$2:$D$167="process")*economics!$AI$2:$AI$167*(_xlfn.NORM.DIST(BM$3,economics!$AK$2:$AK$167,economics!$AJ$2:$AJ$167,TRUE)-_xlfn.NORM.DIST(BM$30,economics!$AK$2:$AK$167,economics!$AJ$2:$AJ$167,TRUE))*economics!$AM$2:$AM$167))/(SUMPRODUCT((economics!$AG$2:$AG$167=$B50)*(economics!$D$2:$D$167="process")*economics!$AI$2:$AI$167*(_xlfn.NORM.DIST(BM$3,economics!$AK$2:$AK$167,economics!$AJ$2:$AJ$167,TRUE)-_xlfn.NORM.DIST(BM$30,economics!$AK$2:$AK$167,economics!$AJ$2:$AJ$167,TRUE)))),"")</f>
        <v/>
      </c>
      <c r="BN50" t="str">
        <f t="array" ref="BN50">IFERROR((SUMPRODUCT((economics!$AG$2:$AG$167=$B50)*(economics!$D$2:$D$167="process")*economics!$AI$2:$AI$167*(_xlfn.NORM.DIST(BN$3,economics!$AK$2:$AK$167,economics!$AJ$2:$AJ$167,TRUE)-_xlfn.NORM.DIST(BN$30,economics!$AK$2:$AK$167,economics!$AJ$2:$AJ$167,TRUE))*economics!$AM$2:$AM$167))/(SUMPRODUCT((economics!$AG$2:$AG$167=$B50)*(economics!$D$2:$D$167="process")*economics!$AI$2:$AI$167*(_xlfn.NORM.DIST(BN$3,economics!$AK$2:$AK$167,economics!$AJ$2:$AJ$167,TRUE)-_xlfn.NORM.DIST(BN$30,economics!$AK$2:$AK$167,economics!$AJ$2:$AJ$167,TRUE)))),"")</f>
        <v/>
      </c>
      <c r="BO50" t="str">
        <f t="array" ref="BO50">IFERROR((SUMPRODUCT((economics!$AG$2:$AG$167=$B50)*(economics!$D$2:$D$167="process")*economics!$AI$2:$AI$167*(_xlfn.NORM.DIST(BO$3,economics!$AK$2:$AK$167,economics!$AJ$2:$AJ$167,TRUE)-_xlfn.NORM.DIST(BO$30,economics!$AK$2:$AK$167,economics!$AJ$2:$AJ$167,TRUE))*economics!$AM$2:$AM$167))/(SUMPRODUCT((economics!$AG$2:$AG$167=$B50)*(economics!$D$2:$D$167="process")*economics!$AI$2:$AI$167*(_xlfn.NORM.DIST(BO$3,economics!$AK$2:$AK$167,economics!$AJ$2:$AJ$167,TRUE)-_xlfn.NORM.DIST(BO$30,economics!$AK$2:$AK$167,economics!$AJ$2:$AJ$167,TRUE)))),"")</f>
        <v/>
      </c>
      <c r="BP50" t="str">
        <f t="array" ref="BP50">IFERROR((SUMPRODUCT((economics!$AG$2:$AG$167=$B50)*(economics!$D$2:$D$167="process")*economics!$AI$2:$AI$167*(_xlfn.NORM.DIST(BP$3,economics!$AK$2:$AK$167,economics!$AJ$2:$AJ$167,TRUE)-_xlfn.NORM.DIST(BP$30,economics!$AK$2:$AK$167,economics!$AJ$2:$AJ$167,TRUE))*economics!$AM$2:$AM$167))/(SUMPRODUCT((economics!$AG$2:$AG$167=$B50)*(economics!$D$2:$D$167="process")*economics!$AI$2:$AI$167*(_xlfn.NORM.DIST(BP$3,economics!$AK$2:$AK$167,economics!$AJ$2:$AJ$167,TRUE)-_xlfn.NORM.DIST(BP$30,economics!$AK$2:$AK$167,economics!$AJ$2:$AJ$167,TRUE)))),"")</f>
        <v/>
      </c>
      <c r="BQ50" t="str">
        <f t="array" ref="BQ50">IFERROR((SUMPRODUCT((economics!$AG$2:$AG$167=$B50)*(economics!$D$2:$D$167="process")*economics!$AI$2:$AI$167*(_xlfn.NORM.DIST(BQ$3,economics!$AK$2:$AK$167,economics!$AJ$2:$AJ$167,TRUE)-_xlfn.NORM.DIST(BQ$30,economics!$AK$2:$AK$167,economics!$AJ$2:$AJ$167,TRUE))*economics!$AM$2:$AM$167))/(SUMPRODUCT((economics!$AG$2:$AG$167=$B50)*(economics!$D$2:$D$167="process")*economics!$AI$2:$AI$167*(_xlfn.NORM.DIST(BQ$3,economics!$AK$2:$AK$167,economics!$AJ$2:$AJ$167,TRUE)-_xlfn.NORM.DIST(BQ$30,economics!$AK$2:$AK$167,economics!$AJ$2:$AJ$167,TRUE)))),"")</f>
        <v/>
      </c>
      <c r="BR50" t="str">
        <f t="array" ref="BR50">IFERROR((SUMPRODUCT((economics!$AG$2:$AG$167=$B50)*(economics!$D$2:$D$167="process")*economics!$AI$2:$AI$167*(_xlfn.NORM.DIST(BR$3,economics!$AK$2:$AK$167,economics!$AJ$2:$AJ$167,TRUE)-_xlfn.NORM.DIST(BR$30,economics!$AK$2:$AK$167,economics!$AJ$2:$AJ$167,TRUE))*economics!$AM$2:$AM$167))/(SUMPRODUCT((economics!$AG$2:$AG$167=$B50)*(economics!$D$2:$D$167="process")*economics!$AI$2:$AI$167*(_xlfn.NORM.DIST(BR$3,economics!$AK$2:$AK$167,economics!$AJ$2:$AJ$167,TRUE)-_xlfn.NORM.DIST(BR$30,economics!$AK$2:$AK$167,economics!$AJ$2:$AJ$167,TRUE)))),"")</f>
        <v/>
      </c>
      <c r="BS50" t="str">
        <f t="array" ref="BS50">IFERROR((SUMPRODUCT((economics!$AG$2:$AG$167=$B50)*(economics!$D$2:$D$167="process")*economics!$AI$2:$AI$167*(_xlfn.NORM.DIST(BS$3,economics!$AK$2:$AK$167,economics!$AJ$2:$AJ$167,TRUE)-_xlfn.NORM.DIST(BS$30,economics!$AK$2:$AK$167,economics!$AJ$2:$AJ$167,TRUE))*economics!$AM$2:$AM$167))/(SUMPRODUCT((economics!$AG$2:$AG$167=$B50)*(economics!$D$2:$D$167="process")*economics!$AI$2:$AI$167*(_xlfn.NORM.DIST(BS$3,economics!$AK$2:$AK$167,economics!$AJ$2:$AJ$167,TRUE)-_xlfn.NORM.DIST(BS$30,economics!$AK$2:$AK$167,economics!$AJ$2:$AJ$167,TRUE)))),"")</f>
        <v/>
      </c>
      <c r="BT50" t="str">
        <f t="array" ref="BT50">IFERROR((SUMPRODUCT((economics!$AG$2:$AG$167=$B50)*(economics!$D$2:$D$167="process")*economics!$AI$2:$AI$167*(_xlfn.NORM.DIST(BT$3,economics!$AK$2:$AK$167,economics!$AJ$2:$AJ$167,TRUE)-_xlfn.NORM.DIST(BT$30,economics!$AK$2:$AK$167,economics!$AJ$2:$AJ$167,TRUE))*economics!$AM$2:$AM$167))/(SUMPRODUCT((economics!$AG$2:$AG$167=$B50)*(economics!$D$2:$D$167="process")*economics!$AI$2:$AI$167*(_xlfn.NORM.DIST(BT$3,economics!$AK$2:$AK$167,economics!$AJ$2:$AJ$167,TRUE)-_xlfn.NORM.DIST(BT$30,economics!$AK$2:$AK$167,economics!$AJ$2:$AJ$167,TRUE)))),"")</f>
        <v/>
      </c>
      <c r="BU50" t="str">
        <f t="array" ref="BU50">IFERROR((SUMPRODUCT((economics!$AG$2:$AG$167=$B50)*(economics!$D$2:$D$167="process")*economics!$AI$2:$AI$167*(_xlfn.NORM.DIST(BU$3,economics!$AK$2:$AK$167,economics!$AJ$2:$AJ$167,TRUE)-_xlfn.NORM.DIST(BU$30,economics!$AK$2:$AK$167,economics!$AJ$2:$AJ$167,TRUE))*economics!$AM$2:$AM$167))/(SUMPRODUCT((economics!$AG$2:$AG$167=$B50)*(economics!$D$2:$D$167="process")*economics!$AI$2:$AI$167*(_xlfn.NORM.DIST(BU$3,economics!$AK$2:$AK$167,economics!$AJ$2:$AJ$167,TRUE)-_xlfn.NORM.DIST(BU$30,economics!$AK$2:$AK$167,economics!$AJ$2:$AJ$167,TRUE)))),"")</f>
        <v/>
      </c>
      <c r="BV50" t="str">
        <f t="array" ref="BV50">IFERROR((SUMPRODUCT((economics!$AG$2:$AG$167=$B50)*(economics!$D$2:$D$167="process")*economics!$AI$2:$AI$167*(_xlfn.NORM.DIST(BV$3,economics!$AK$2:$AK$167,economics!$AJ$2:$AJ$167,TRUE)-_xlfn.NORM.DIST(BV$30,economics!$AK$2:$AK$167,economics!$AJ$2:$AJ$167,TRUE))*economics!$AM$2:$AM$167))/(SUMPRODUCT((economics!$AG$2:$AG$167=$B50)*(economics!$D$2:$D$167="process")*economics!$AI$2:$AI$167*(_xlfn.NORM.DIST(BV$3,economics!$AK$2:$AK$167,economics!$AJ$2:$AJ$167,TRUE)-_xlfn.NORM.DIST(BV$30,economics!$AK$2:$AK$167,economics!$AJ$2:$AJ$167,TRUE)))),"")</f>
        <v/>
      </c>
      <c r="BW50" t="str">
        <f t="array" ref="BW50">IFERROR((SUMPRODUCT((economics!$AG$2:$AG$167=$B50)*(economics!$D$2:$D$167="process")*economics!$AI$2:$AI$167*(_xlfn.NORM.DIST(BW$3,economics!$AK$2:$AK$167,economics!$AJ$2:$AJ$167,TRUE)-_xlfn.NORM.DIST(BW$30,economics!$AK$2:$AK$167,economics!$AJ$2:$AJ$167,TRUE))*economics!$AM$2:$AM$167))/(SUMPRODUCT((economics!$AG$2:$AG$167=$B50)*(economics!$D$2:$D$167="process")*economics!$AI$2:$AI$167*(_xlfn.NORM.DIST(BW$3,economics!$AK$2:$AK$167,economics!$AJ$2:$AJ$167,TRUE)-_xlfn.NORM.DIST(BW$30,economics!$AK$2:$AK$167,economics!$AJ$2:$AJ$167,TRUE)))),"")</f>
        <v/>
      </c>
      <c r="BX50" t="str">
        <f t="array" ref="BX50">IFERROR((SUMPRODUCT((economics!$AG$2:$AG$167=$B50)*(economics!$D$2:$D$167="process")*economics!$AI$2:$AI$167*(_xlfn.NORM.DIST(BX$3,economics!$AK$2:$AK$167,economics!$AJ$2:$AJ$167,TRUE)-_xlfn.NORM.DIST(BX$30,economics!$AK$2:$AK$167,economics!$AJ$2:$AJ$167,TRUE))*economics!$AM$2:$AM$167))/(SUMPRODUCT((economics!$AG$2:$AG$167=$B50)*(economics!$D$2:$D$167="process")*economics!$AI$2:$AI$167*(_xlfn.NORM.DIST(BX$3,economics!$AK$2:$AK$167,economics!$AJ$2:$AJ$167,TRUE)-_xlfn.NORM.DIST(BX$30,economics!$AK$2:$AK$167,economics!$AJ$2:$AJ$167,TRUE)))),"")</f>
        <v/>
      </c>
      <c r="BY50" t="str">
        <f t="array" ref="BY50">IFERROR((SUMPRODUCT((economics!$AG$2:$AG$167=$B50)*(economics!$D$2:$D$167="process")*economics!$AI$2:$AI$167*(_xlfn.NORM.DIST(BY$3,economics!$AK$2:$AK$167,economics!$AJ$2:$AJ$167,TRUE)-_xlfn.NORM.DIST(BY$30,economics!$AK$2:$AK$167,economics!$AJ$2:$AJ$167,TRUE))*economics!$AM$2:$AM$167))/(SUMPRODUCT((economics!$AG$2:$AG$167=$B50)*(economics!$D$2:$D$167="process")*economics!$AI$2:$AI$167*(_xlfn.NORM.DIST(BY$3,economics!$AK$2:$AK$167,economics!$AJ$2:$AJ$167,TRUE)-_xlfn.NORM.DIST(BY$30,economics!$AK$2:$AK$167,economics!$AJ$2:$AJ$167,TRUE)))),"")</f>
        <v/>
      </c>
      <c r="BZ50" t="str">
        <f t="array" ref="BZ50">IFERROR((SUMPRODUCT((economics!$AG$2:$AG$167=$B50)*(economics!$D$2:$D$167="process")*economics!$AI$2:$AI$167*(_xlfn.NORM.DIST(BZ$3,economics!$AK$2:$AK$167,economics!$AJ$2:$AJ$167,TRUE)-_xlfn.NORM.DIST(BZ$30,economics!$AK$2:$AK$167,economics!$AJ$2:$AJ$167,TRUE))*economics!$AM$2:$AM$167))/(SUMPRODUCT((economics!$AG$2:$AG$167=$B50)*(economics!$D$2:$D$167="process")*economics!$AI$2:$AI$167*(_xlfn.NORM.DIST(BZ$3,economics!$AK$2:$AK$167,economics!$AJ$2:$AJ$167,TRUE)-_xlfn.NORM.DIST(BZ$30,economics!$AK$2:$AK$167,economics!$AJ$2:$AJ$167,TRUE)))),"")</f>
        <v/>
      </c>
      <c r="CA50" t="str">
        <f t="array" ref="CA50">IFERROR((SUMPRODUCT((economics!$AG$2:$AG$167=$B50)*(economics!$D$2:$D$167="process")*economics!$AI$2:$AI$167*(_xlfn.NORM.DIST(CA$3,economics!$AK$2:$AK$167,economics!$AJ$2:$AJ$167,TRUE)-_xlfn.NORM.DIST(CA$30,economics!$AK$2:$AK$167,economics!$AJ$2:$AJ$167,TRUE))*economics!$AM$2:$AM$167))/(SUMPRODUCT((economics!$AG$2:$AG$167=$B50)*(economics!$D$2:$D$167="process")*economics!$AI$2:$AI$167*(_xlfn.NORM.DIST(CA$3,economics!$AK$2:$AK$167,economics!$AJ$2:$AJ$167,TRUE)-_xlfn.NORM.DIST(CA$30,economics!$AK$2:$AK$167,economics!$AJ$2:$AJ$167,TRUE)))),"")</f>
        <v/>
      </c>
      <c r="CB50" t="str">
        <f t="array" ref="CB50">IFERROR((SUMPRODUCT((economics!$AG$2:$AG$167=$B50)*(economics!$D$2:$D$167="process")*economics!$AI$2:$AI$167*(_xlfn.NORM.DIST(CB$3,economics!$AK$2:$AK$167,economics!$AJ$2:$AJ$167,TRUE)-_xlfn.NORM.DIST(CB$30,economics!$AK$2:$AK$167,economics!$AJ$2:$AJ$167,TRUE))*economics!$AM$2:$AM$167))/(SUMPRODUCT((economics!$AG$2:$AG$167=$B50)*(economics!$D$2:$D$167="process")*economics!$AI$2:$AI$167*(_xlfn.NORM.DIST(CB$3,economics!$AK$2:$AK$167,economics!$AJ$2:$AJ$167,TRUE)-_xlfn.NORM.DIST(CB$30,economics!$AK$2:$AK$167,economics!$AJ$2:$AJ$167,TRUE)))),"")</f>
        <v/>
      </c>
      <c r="CC50" t="str">
        <f t="array" ref="CC50">IFERROR((SUMPRODUCT((economics!$AG$2:$AG$167=$B50)*(economics!$D$2:$D$167="process")*economics!$AI$2:$AI$167*(_xlfn.NORM.DIST(CC$3,economics!$AK$2:$AK$167,economics!$AJ$2:$AJ$167,TRUE)-_xlfn.NORM.DIST(CC$30,economics!$AK$2:$AK$167,economics!$AJ$2:$AJ$167,TRUE))*economics!$AM$2:$AM$167))/(SUMPRODUCT((economics!$AG$2:$AG$167=$B50)*(economics!$D$2:$D$167="process")*economics!$AI$2:$AI$167*(_xlfn.NORM.DIST(CC$3,economics!$AK$2:$AK$167,economics!$AJ$2:$AJ$167,TRUE)-_xlfn.NORM.DIST(CC$30,economics!$AK$2:$AK$167,economics!$AJ$2:$AJ$167,TRUE)))),"")</f>
        <v/>
      </c>
      <c r="CD50" t="str">
        <f t="array" ref="CD50">IFERROR((SUMPRODUCT((economics!$AG$2:$AG$167=$B50)*(economics!$D$2:$D$167="process")*economics!$AI$2:$AI$167*(_xlfn.NORM.DIST(CD$3,economics!$AK$2:$AK$167,economics!$AJ$2:$AJ$167,TRUE)-_xlfn.NORM.DIST(CD$30,economics!$AK$2:$AK$167,economics!$AJ$2:$AJ$167,TRUE))*economics!$AM$2:$AM$167))/(SUMPRODUCT((economics!$AG$2:$AG$167=$B50)*(economics!$D$2:$D$167="process")*economics!$AI$2:$AI$167*(_xlfn.NORM.DIST(CD$3,economics!$AK$2:$AK$167,economics!$AJ$2:$AJ$167,TRUE)-_xlfn.NORM.DIST(CD$30,economics!$AK$2:$AK$167,economics!$AJ$2:$AJ$167,TRUE)))),"")</f>
        <v/>
      </c>
      <c r="CE50" t="str">
        <f t="array" ref="CE50">IFERROR((SUMPRODUCT((economics!$AG$2:$AG$167=$B50)*(economics!$D$2:$D$167="process")*economics!$AI$2:$AI$167*(_xlfn.NORM.DIST(CE$3,economics!$AK$2:$AK$167,economics!$AJ$2:$AJ$167,TRUE)-_xlfn.NORM.DIST(CE$30,economics!$AK$2:$AK$167,economics!$AJ$2:$AJ$167,TRUE))*economics!$AM$2:$AM$167))/(SUMPRODUCT((economics!$AG$2:$AG$167=$B50)*(economics!$D$2:$D$167="process")*economics!$AI$2:$AI$167*(_xlfn.NORM.DIST(CE$3,economics!$AK$2:$AK$167,economics!$AJ$2:$AJ$167,TRUE)-_xlfn.NORM.DIST(CE$30,economics!$AK$2:$AK$167,economics!$AJ$2:$AJ$167,TRUE)))),"")</f>
        <v/>
      </c>
      <c r="CF50" t="str">
        <f t="array" ref="CF50">IFERROR((SUMPRODUCT((economics!$AG$2:$AG$167=$B50)*(economics!$D$2:$D$167="process")*economics!$AI$2:$AI$167*(_xlfn.NORM.DIST(CF$3,economics!$AK$2:$AK$167,economics!$AJ$2:$AJ$167,TRUE)-_xlfn.NORM.DIST(CF$30,economics!$AK$2:$AK$167,economics!$AJ$2:$AJ$167,TRUE))*economics!$AM$2:$AM$167))/(SUMPRODUCT((economics!$AG$2:$AG$167=$B50)*(economics!$D$2:$D$167="process")*economics!$AI$2:$AI$167*(_xlfn.NORM.DIST(CF$3,economics!$AK$2:$AK$167,economics!$AJ$2:$AJ$167,TRUE)-_xlfn.NORM.DIST(CF$30,economics!$AK$2:$AK$167,economics!$AJ$2:$AJ$167,TRUE)))),"")</f>
        <v/>
      </c>
      <c r="CG50" t="str">
        <f t="array" ref="CG50">IFERROR((SUMPRODUCT((economics!$AG$2:$AG$167=$B50)*(economics!$D$2:$D$167="process")*economics!$AI$2:$AI$167*(_xlfn.NORM.DIST(CG$3,economics!$AK$2:$AK$167,economics!$AJ$2:$AJ$167,TRUE)-_xlfn.NORM.DIST(CG$30,economics!$AK$2:$AK$167,economics!$AJ$2:$AJ$167,TRUE))*economics!$AM$2:$AM$167))/(SUMPRODUCT((economics!$AG$2:$AG$167=$B50)*(economics!$D$2:$D$167="process")*economics!$AI$2:$AI$167*(_xlfn.NORM.DIST(CG$3,economics!$AK$2:$AK$167,economics!$AJ$2:$AJ$167,TRUE)-_xlfn.NORM.DIST(CG$30,economics!$AK$2:$AK$167,economics!$AJ$2:$AJ$167,TRUE)))),"")</f>
        <v/>
      </c>
      <c r="CH50" t="str">
        <f t="array" ref="CH50">IFERROR((SUMPRODUCT((economics!$AG$2:$AG$167=$B50)*(economics!$D$2:$D$167="process")*economics!$AI$2:$AI$167*(_xlfn.NORM.DIST(CH$3,economics!$AK$2:$AK$167,economics!$AJ$2:$AJ$167,TRUE)-_xlfn.NORM.DIST(CH$30,economics!$AK$2:$AK$167,economics!$AJ$2:$AJ$167,TRUE))*economics!$AM$2:$AM$167))/(SUMPRODUCT((economics!$AG$2:$AG$167=$B50)*(economics!$D$2:$D$167="process")*economics!$AI$2:$AI$167*(_xlfn.NORM.DIST(CH$3,economics!$AK$2:$AK$167,economics!$AJ$2:$AJ$167,TRUE)-_xlfn.NORM.DIST(CH$30,economics!$AK$2:$AK$167,economics!$AJ$2:$AJ$167,TRUE)))),"")</f>
        <v/>
      </c>
    </row>
    <row r="51" spans="1:86" x14ac:dyDescent="0.35">
      <c r="A51" t="str">
        <f t="shared" si="0"/>
        <v>other machinery 28</v>
      </c>
      <c r="B51">
        <f t="shared" si="0"/>
        <v>28</v>
      </c>
      <c r="E51" t="str">
        <f t="array" ref="E51">IFERROR((SUMPRODUCT((economics!$AG$2:$AG$167=$B51)*(economics!$D$2:$D$167="process")*economics!$AI$2:$AI$167*(_xlfn.NORM.DIST(E$3,economics!$AK$2:$AK$167,economics!$AJ$2:$AJ$167,TRUE)-_xlfn.NORM.DIST(E$30,economics!$AK$2:$AK$167,economics!$AJ$2:$AJ$167,TRUE))*economics!$AM$2:$AM$167))/(SUMPRODUCT((economics!$AG$2:$AG$167=$B51)*(economics!$D$2:$D$167="process")*economics!$AI$2:$AI$167*(_xlfn.NORM.DIST(E$3,economics!$AK$2:$AK$167,economics!$AJ$2:$AJ$167,TRUE)-_xlfn.NORM.DIST(E$30,economics!$AK$2:$AK$167,economics!$AJ$2:$AJ$167,TRUE)))),"")</f>
        <v/>
      </c>
      <c r="F51" t="str">
        <f t="array" ref="F51">IFERROR((SUMPRODUCT((economics!$AG$2:$AG$167=$B51)*(economics!$D$2:$D$167="process")*economics!$AI$2:$AI$167*(_xlfn.NORM.DIST(F$3,economics!$AK$2:$AK$167,economics!$AJ$2:$AJ$167,TRUE)-_xlfn.NORM.DIST(F$30,economics!$AK$2:$AK$167,economics!$AJ$2:$AJ$167,TRUE))*economics!$AM$2:$AM$167))/(SUMPRODUCT((economics!$AG$2:$AG$167=$B51)*(economics!$D$2:$D$167="process")*economics!$AI$2:$AI$167*(_xlfn.NORM.DIST(F$3,economics!$AK$2:$AK$167,economics!$AJ$2:$AJ$167,TRUE)-_xlfn.NORM.DIST(F$30,economics!$AK$2:$AK$167,economics!$AJ$2:$AJ$167,TRUE)))),"")</f>
        <v/>
      </c>
      <c r="G51" t="str">
        <f t="array" ref="G51">IFERROR((SUMPRODUCT((economics!$AG$2:$AG$167=$B51)*(economics!$D$2:$D$167="process")*economics!$AI$2:$AI$167*(_xlfn.NORM.DIST(G$3,economics!$AK$2:$AK$167,economics!$AJ$2:$AJ$167,TRUE)-_xlfn.NORM.DIST(G$30,economics!$AK$2:$AK$167,economics!$AJ$2:$AJ$167,TRUE))*economics!$AM$2:$AM$167))/(SUMPRODUCT((economics!$AG$2:$AG$167=$B51)*(economics!$D$2:$D$167="process")*economics!$AI$2:$AI$167*(_xlfn.NORM.DIST(G$3,economics!$AK$2:$AK$167,economics!$AJ$2:$AJ$167,TRUE)-_xlfn.NORM.DIST(G$30,economics!$AK$2:$AK$167,economics!$AJ$2:$AJ$167,TRUE)))),"")</f>
        <v/>
      </c>
      <c r="H51" t="str">
        <f t="array" ref="H51">IFERROR((SUMPRODUCT((economics!$AG$2:$AG$167=$B51)*(economics!$D$2:$D$167="process")*economics!$AI$2:$AI$167*(_xlfn.NORM.DIST(H$3,economics!$AK$2:$AK$167,economics!$AJ$2:$AJ$167,TRUE)-_xlfn.NORM.DIST(H$30,economics!$AK$2:$AK$167,economics!$AJ$2:$AJ$167,TRUE))*economics!$AM$2:$AM$167))/(SUMPRODUCT((economics!$AG$2:$AG$167=$B51)*(economics!$D$2:$D$167="process")*economics!$AI$2:$AI$167*(_xlfn.NORM.DIST(H$3,economics!$AK$2:$AK$167,economics!$AJ$2:$AJ$167,TRUE)-_xlfn.NORM.DIST(H$30,economics!$AK$2:$AK$167,economics!$AJ$2:$AJ$167,TRUE)))),"")</f>
        <v/>
      </c>
      <c r="I51" t="str">
        <f t="array" ref="I51">IFERROR((SUMPRODUCT((economics!$AG$2:$AG$167=$B51)*(economics!$D$2:$D$167="process")*economics!$AI$2:$AI$167*(_xlfn.NORM.DIST(I$3,economics!$AK$2:$AK$167,economics!$AJ$2:$AJ$167,TRUE)-_xlfn.NORM.DIST(I$30,economics!$AK$2:$AK$167,economics!$AJ$2:$AJ$167,TRUE))*economics!$AM$2:$AM$167))/(SUMPRODUCT((economics!$AG$2:$AG$167=$B51)*(economics!$D$2:$D$167="process")*economics!$AI$2:$AI$167*(_xlfn.NORM.DIST(I$3,economics!$AK$2:$AK$167,economics!$AJ$2:$AJ$167,TRUE)-_xlfn.NORM.DIST(I$30,economics!$AK$2:$AK$167,economics!$AJ$2:$AJ$167,TRUE)))),"")</f>
        <v/>
      </c>
      <c r="J51" t="str">
        <f t="array" ref="J51">IFERROR((SUMPRODUCT((economics!$AG$2:$AG$167=$B51)*(economics!$D$2:$D$167="process")*economics!$AI$2:$AI$167*(_xlfn.NORM.DIST(J$3,economics!$AK$2:$AK$167,economics!$AJ$2:$AJ$167,TRUE)-_xlfn.NORM.DIST(J$30,economics!$AK$2:$AK$167,economics!$AJ$2:$AJ$167,TRUE))*economics!$AM$2:$AM$167))/(SUMPRODUCT((economics!$AG$2:$AG$167=$B51)*(economics!$D$2:$D$167="process")*economics!$AI$2:$AI$167*(_xlfn.NORM.DIST(J$3,economics!$AK$2:$AK$167,economics!$AJ$2:$AJ$167,TRUE)-_xlfn.NORM.DIST(J$30,economics!$AK$2:$AK$167,economics!$AJ$2:$AJ$167,TRUE)))),"")</f>
        <v/>
      </c>
      <c r="K51" t="str">
        <f t="array" ref="K51">IFERROR((SUMPRODUCT((economics!$AG$2:$AG$167=$B51)*(economics!$D$2:$D$167="process")*economics!$AI$2:$AI$167*(_xlfn.NORM.DIST(K$3,economics!$AK$2:$AK$167,economics!$AJ$2:$AJ$167,TRUE)-_xlfn.NORM.DIST(K$30,economics!$AK$2:$AK$167,economics!$AJ$2:$AJ$167,TRUE))*economics!$AM$2:$AM$167))/(SUMPRODUCT((economics!$AG$2:$AG$167=$B51)*(economics!$D$2:$D$167="process")*economics!$AI$2:$AI$167*(_xlfn.NORM.DIST(K$3,economics!$AK$2:$AK$167,economics!$AJ$2:$AJ$167,TRUE)-_xlfn.NORM.DIST(K$30,economics!$AK$2:$AK$167,economics!$AJ$2:$AJ$167,TRUE)))),"")</f>
        <v/>
      </c>
      <c r="L51" t="str">
        <f t="array" ref="L51">IFERROR((SUMPRODUCT((economics!$AG$2:$AG$167=$B51)*(economics!$D$2:$D$167="process")*economics!$AI$2:$AI$167*(_xlfn.NORM.DIST(L$3,economics!$AK$2:$AK$167,economics!$AJ$2:$AJ$167,TRUE)-_xlfn.NORM.DIST(L$30,economics!$AK$2:$AK$167,economics!$AJ$2:$AJ$167,TRUE))*economics!$AM$2:$AM$167))/(SUMPRODUCT((economics!$AG$2:$AG$167=$B51)*(economics!$D$2:$D$167="process")*economics!$AI$2:$AI$167*(_xlfn.NORM.DIST(L$3,economics!$AK$2:$AK$167,economics!$AJ$2:$AJ$167,TRUE)-_xlfn.NORM.DIST(L$30,economics!$AK$2:$AK$167,economics!$AJ$2:$AJ$167,TRUE)))),"")</f>
        <v/>
      </c>
      <c r="M51" t="str">
        <f t="array" ref="M51">IFERROR((SUMPRODUCT((economics!$AG$2:$AG$167=$B51)*(economics!$D$2:$D$167="process")*economics!$AI$2:$AI$167*(_xlfn.NORM.DIST(M$3,economics!$AK$2:$AK$167,economics!$AJ$2:$AJ$167,TRUE)-_xlfn.NORM.DIST(M$30,economics!$AK$2:$AK$167,economics!$AJ$2:$AJ$167,TRUE))*economics!$AM$2:$AM$167))/(SUMPRODUCT((economics!$AG$2:$AG$167=$B51)*(economics!$D$2:$D$167="process")*economics!$AI$2:$AI$167*(_xlfn.NORM.DIST(M$3,economics!$AK$2:$AK$167,economics!$AJ$2:$AJ$167,TRUE)-_xlfn.NORM.DIST(M$30,economics!$AK$2:$AK$167,economics!$AJ$2:$AJ$167,TRUE)))),"")</f>
        <v/>
      </c>
      <c r="N51" t="str">
        <f t="array" ref="N51">IFERROR((SUMPRODUCT((economics!$AG$2:$AG$167=$B51)*(economics!$D$2:$D$167="process")*economics!$AI$2:$AI$167*(_xlfn.NORM.DIST(N$3,economics!$AK$2:$AK$167,economics!$AJ$2:$AJ$167,TRUE)-_xlfn.NORM.DIST(N$30,economics!$AK$2:$AK$167,economics!$AJ$2:$AJ$167,TRUE))*economics!$AM$2:$AM$167))/(SUMPRODUCT((economics!$AG$2:$AG$167=$B51)*(economics!$D$2:$D$167="process")*economics!$AI$2:$AI$167*(_xlfn.NORM.DIST(N$3,economics!$AK$2:$AK$167,economics!$AJ$2:$AJ$167,TRUE)-_xlfn.NORM.DIST(N$30,economics!$AK$2:$AK$167,economics!$AJ$2:$AJ$167,TRUE)))),"")</f>
        <v/>
      </c>
      <c r="O51" t="str">
        <f t="array" ref="O51">IFERROR((SUMPRODUCT((economics!$AG$2:$AG$167=$B51)*(economics!$D$2:$D$167="process")*economics!$AI$2:$AI$167*(_xlfn.NORM.DIST(O$3,economics!$AK$2:$AK$167,economics!$AJ$2:$AJ$167,TRUE)-_xlfn.NORM.DIST(O$30,economics!$AK$2:$AK$167,economics!$AJ$2:$AJ$167,TRUE))*economics!$AM$2:$AM$167))/(SUMPRODUCT((economics!$AG$2:$AG$167=$B51)*(economics!$D$2:$D$167="process")*economics!$AI$2:$AI$167*(_xlfn.NORM.DIST(O$3,economics!$AK$2:$AK$167,economics!$AJ$2:$AJ$167,TRUE)-_xlfn.NORM.DIST(O$30,economics!$AK$2:$AK$167,economics!$AJ$2:$AJ$167,TRUE)))),"")</f>
        <v/>
      </c>
      <c r="P51" t="str">
        <f t="array" ref="P51">IFERROR((SUMPRODUCT((economics!$AG$2:$AG$167=$B51)*(economics!$D$2:$D$167="process")*economics!$AI$2:$AI$167*(_xlfn.NORM.DIST(P$3,economics!$AK$2:$AK$167,economics!$AJ$2:$AJ$167,TRUE)-_xlfn.NORM.DIST(P$30,economics!$AK$2:$AK$167,economics!$AJ$2:$AJ$167,TRUE))*economics!$AM$2:$AM$167))/(SUMPRODUCT((economics!$AG$2:$AG$167=$B51)*(economics!$D$2:$D$167="process")*economics!$AI$2:$AI$167*(_xlfn.NORM.DIST(P$3,economics!$AK$2:$AK$167,economics!$AJ$2:$AJ$167,TRUE)-_xlfn.NORM.DIST(P$30,economics!$AK$2:$AK$167,economics!$AJ$2:$AJ$167,TRUE)))),"")</f>
        <v/>
      </c>
      <c r="Q51" t="str">
        <f t="array" ref="Q51">IFERROR((SUMPRODUCT((economics!$AG$2:$AG$167=$B51)*(economics!$D$2:$D$167="process")*economics!$AI$2:$AI$167*(_xlfn.NORM.DIST(Q$3,economics!$AK$2:$AK$167,economics!$AJ$2:$AJ$167,TRUE)-_xlfn.NORM.DIST(Q$30,economics!$AK$2:$AK$167,economics!$AJ$2:$AJ$167,TRUE))*economics!$AM$2:$AM$167))/(SUMPRODUCT((economics!$AG$2:$AG$167=$B51)*(economics!$D$2:$D$167="process")*economics!$AI$2:$AI$167*(_xlfn.NORM.DIST(Q$3,economics!$AK$2:$AK$167,economics!$AJ$2:$AJ$167,TRUE)-_xlfn.NORM.DIST(Q$30,economics!$AK$2:$AK$167,economics!$AJ$2:$AJ$167,TRUE)))),"")</f>
        <v/>
      </c>
      <c r="R51" t="str">
        <f t="array" ref="R51">IFERROR((SUMPRODUCT((economics!$AG$2:$AG$167=$B51)*(economics!$D$2:$D$167="process")*economics!$AI$2:$AI$167*(_xlfn.NORM.DIST(R$3,economics!$AK$2:$AK$167,economics!$AJ$2:$AJ$167,TRUE)-_xlfn.NORM.DIST(R$30,economics!$AK$2:$AK$167,economics!$AJ$2:$AJ$167,TRUE))*economics!$AM$2:$AM$167))/(SUMPRODUCT((economics!$AG$2:$AG$167=$B51)*(economics!$D$2:$D$167="process")*economics!$AI$2:$AI$167*(_xlfn.NORM.DIST(R$3,economics!$AK$2:$AK$167,economics!$AJ$2:$AJ$167,TRUE)-_xlfn.NORM.DIST(R$30,economics!$AK$2:$AK$167,economics!$AJ$2:$AJ$167,TRUE)))),"")</f>
        <v/>
      </c>
      <c r="S51" t="str">
        <f t="array" ref="S51">IFERROR((SUMPRODUCT((economics!$AG$2:$AG$167=$B51)*(economics!$D$2:$D$167="process")*economics!$AI$2:$AI$167*(_xlfn.NORM.DIST(S$3,economics!$AK$2:$AK$167,economics!$AJ$2:$AJ$167,TRUE)-_xlfn.NORM.DIST(S$30,economics!$AK$2:$AK$167,economics!$AJ$2:$AJ$167,TRUE))*economics!$AM$2:$AM$167))/(SUMPRODUCT((economics!$AG$2:$AG$167=$B51)*(economics!$D$2:$D$167="process")*economics!$AI$2:$AI$167*(_xlfn.NORM.DIST(S$3,economics!$AK$2:$AK$167,economics!$AJ$2:$AJ$167,TRUE)-_xlfn.NORM.DIST(S$30,economics!$AK$2:$AK$167,economics!$AJ$2:$AJ$167,TRUE)))),"")</f>
        <v/>
      </c>
      <c r="T51" t="str">
        <f t="array" ref="T51">IFERROR((SUMPRODUCT((economics!$AG$2:$AG$167=$B51)*(economics!$D$2:$D$167="process")*economics!$AI$2:$AI$167*(_xlfn.NORM.DIST(T$3,economics!$AK$2:$AK$167,economics!$AJ$2:$AJ$167,TRUE)-_xlfn.NORM.DIST(T$30,economics!$AK$2:$AK$167,economics!$AJ$2:$AJ$167,TRUE))*economics!$AM$2:$AM$167))/(SUMPRODUCT((economics!$AG$2:$AG$167=$B51)*(economics!$D$2:$D$167="process")*economics!$AI$2:$AI$167*(_xlfn.NORM.DIST(T$3,economics!$AK$2:$AK$167,economics!$AJ$2:$AJ$167,TRUE)-_xlfn.NORM.DIST(T$30,economics!$AK$2:$AK$167,economics!$AJ$2:$AJ$167,TRUE)))),"")</f>
        <v/>
      </c>
      <c r="U51" t="str">
        <f t="array" ref="U51">IFERROR((SUMPRODUCT((economics!$AG$2:$AG$167=$B51)*(economics!$D$2:$D$167="process")*economics!$AI$2:$AI$167*(_xlfn.NORM.DIST(U$3,economics!$AK$2:$AK$167,economics!$AJ$2:$AJ$167,TRUE)-_xlfn.NORM.DIST(U$30,economics!$AK$2:$AK$167,economics!$AJ$2:$AJ$167,TRUE))*economics!$AM$2:$AM$167))/(SUMPRODUCT((economics!$AG$2:$AG$167=$B51)*(economics!$D$2:$D$167="process")*economics!$AI$2:$AI$167*(_xlfn.NORM.DIST(U$3,economics!$AK$2:$AK$167,economics!$AJ$2:$AJ$167,TRUE)-_xlfn.NORM.DIST(U$30,economics!$AK$2:$AK$167,economics!$AJ$2:$AJ$167,TRUE)))),"")</f>
        <v/>
      </c>
      <c r="V51" t="str">
        <f t="array" ref="V51">IFERROR((SUMPRODUCT((economics!$AG$2:$AG$167=$B51)*(economics!$D$2:$D$167="process")*economics!$AI$2:$AI$167*(_xlfn.NORM.DIST(V$3,economics!$AK$2:$AK$167,economics!$AJ$2:$AJ$167,TRUE)-_xlfn.NORM.DIST(V$30,economics!$AK$2:$AK$167,economics!$AJ$2:$AJ$167,TRUE))*economics!$AM$2:$AM$167))/(SUMPRODUCT((economics!$AG$2:$AG$167=$B51)*(economics!$D$2:$D$167="process")*economics!$AI$2:$AI$167*(_xlfn.NORM.DIST(V$3,economics!$AK$2:$AK$167,economics!$AJ$2:$AJ$167,TRUE)-_xlfn.NORM.DIST(V$30,economics!$AK$2:$AK$167,economics!$AJ$2:$AJ$167,TRUE)))),"")</f>
        <v/>
      </c>
      <c r="W51" t="str">
        <f t="array" ref="W51">IFERROR((SUMPRODUCT((economics!$AG$2:$AG$167=$B51)*(economics!$D$2:$D$167="process")*economics!$AI$2:$AI$167*(_xlfn.NORM.DIST(W$3,economics!$AK$2:$AK$167,economics!$AJ$2:$AJ$167,TRUE)-_xlfn.NORM.DIST(W$30,economics!$AK$2:$AK$167,economics!$AJ$2:$AJ$167,TRUE))*economics!$AM$2:$AM$167))/(SUMPRODUCT((economics!$AG$2:$AG$167=$B51)*(economics!$D$2:$D$167="process")*economics!$AI$2:$AI$167*(_xlfn.NORM.DIST(W$3,economics!$AK$2:$AK$167,economics!$AJ$2:$AJ$167,TRUE)-_xlfn.NORM.DIST(W$30,economics!$AK$2:$AK$167,economics!$AJ$2:$AJ$167,TRUE)))),"")</f>
        <v/>
      </c>
      <c r="X51" t="str">
        <f t="array" ref="X51">IFERROR((SUMPRODUCT((economics!$AG$2:$AG$167=$B51)*(economics!$D$2:$D$167="process")*economics!$AI$2:$AI$167*(_xlfn.NORM.DIST(X$3,economics!$AK$2:$AK$167,economics!$AJ$2:$AJ$167,TRUE)-_xlfn.NORM.DIST(X$30,economics!$AK$2:$AK$167,economics!$AJ$2:$AJ$167,TRUE))*economics!$AM$2:$AM$167))/(SUMPRODUCT((economics!$AG$2:$AG$167=$B51)*(economics!$D$2:$D$167="process")*economics!$AI$2:$AI$167*(_xlfn.NORM.DIST(X$3,economics!$AK$2:$AK$167,economics!$AJ$2:$AJ$167,TRUE)-_xlfn.NORM.DIST(X$30,economics!$AK$2:$AK$167,economics!$AJ$2:$AJ$167,TRUE)))),"")</f>
        <v/>
      </c>
      <c r="Y51" t="str">
        <f t="array" ref="Y51">IFERROR((SUMPRODUCT((economics!$AG$2:$AG$167=$B51)*(economics!$D$2:$D$167="process")*economics!$AI$2:$AI$167*(_xlfn.NORM.DIST(Y$3,economics!$AK$2:$AK$167,economics!$AJ$2:$AJ$167,TRUE)-_xlfn.NORM.DIST(Y$30,economics!$AK$2:$AK$167,economics!$AJ$2:$AJ$167,TRUE))*economics!$AM$2:$AM$167))/(SUMPRODUCT((economics!$AG$2:$AG$167=$B51)*(economics!$D$2:$D$167="process")*economics!$AI$2:$AI$167*(_xlfn.NORM.DIST(Y$3,economics!$AK$2:$AK$167,economics!$AJ$2:$AJ$167,TRUE)-_xlfn.NORM.DIST(Y$30,economics!$AK$2:$AK$167,economics!$AJ$2:$AJ$167,TRUE)))),"")</f>
        <v/>
      </c>
      <c r="Z51" t="str">
        <f t="array" ref="Z51">IFERROR((SUMPRODUCT((economics!$AG$2:$AG$167=$B51)*(economics!$D$2:$D$167="process")*economics!$AI$2:$AI$167*(_xlfn.NORM.DIST(Z$3,economics!$AK$2:$AK$167,economics!$AJ$2:$AJ$167,TRUE)-_xlfn.NORM.DIST(Z$30,economics!$AK$2:$AK$167,economics!$AJ$2:$AJ$167,TRUE))*economics!$AM$2:$AM$167))/(SUMPRODUCT((economics!$AG$2:$AG$167=$B51)*(economics!$D$2:$D$167="process")*economics!$AI$2:$AI$167*(_xlfn.NORM.DIST(Z$3,economics!$AK$2:$AK$167,economics!$AJ$2:$AJ$167,TRUE)-_xlfn.NORM.DIST(Z$30,economics!$AK$2:$AK$167,economics!$AJ$2:$AJ$167,TRUE)))),"")</f>
        <v/>
      </c>
      <c r="AA51" t="str">
        <f t="array" ref="AA51">IFERROR((SUMPRODUCT((economics!$AG$2:$AG$167=$B51)*(economics!$D$2:$D$167="process")*economics!$AI$2:$AI$167*(_xlfn.NORM.DIST(AA$3,economics!$AK$2:$AK$167,economics!$AJ$2:$AJ$167,TRUE)-_xlfn.NORM.DIST(AA$30,economics!$AK$2:$AK$167,economics!$AJ$2:$AJ$167,TRUE))*economics!$AM$2:$AM$167))/(SUMPRODUCT((economics!$AG$2:$AG$167=$B51)*(economics!$D$2:$D$167="process")*economics!$AI$2:$AI$167*(_xlfn.NORM.DIST(AA$3,economics!$AK$2:$AK$167,economics!$AJ$2:$AJ$167,TRUE)-_xlfn.NORM.DIST(AA$30,economics!$AK$2:$AK$167,economics!$AJ$2:$AJ$167,TRUE)))),"")</f>
        <v/>
      </c>
      <c r="AB51" t="str">
        <f t="array" ref="AB51">IFERROR((SUMPRODUCT((economics!$AG$2:$AG$167=$B51)*(economics!$D$2:$D$167="process")*economics!$AI$2:$AI$167*(_xlfn.NORM.DIST(AB$3,economics!$AK$2:$AK$167,economics!$AJ$2:$AJ$167,TRUE)-_xlfn.NORM.DIST(AB$30,economics!$AK$2:$AK$167,economics!$AJ$2:$AJ$167,TRUE))*economics!$AM$2:$AM$167))/(SUMPRODUCT((economics!$AG$2:$AG$167=$B51)*(economics!$D$2:$D$167="process")*economics!$AI$2:$AI$167*(_xlfn.NORM.DIST(AB$3,economics!$AK$2:$AK$167,economics!$AJ$2:$AJ$167,TRUE)-_xlfn.NORM.DIST(AB$30,economics!$AK$2:$AK$167,economics!$AJ$2:$AJ$167,TRUE)))),"")</f>
        <v/>
      </c>
      <c r="AC51" t="str">
        <f t="array" ref="AC51">IFERROR((SUMPRODUCT((economics!$AG$2:$AG$167=$B51)*(economics!$D$2:$D$167="process")*economics!$AI$2:$AI$167*(_xlfn.NORM.DIST(AC$3,economics!$AK$2:$AK$167,economics!$AJ$2:$AJ$167,TRUE)-_xlfn.NORM.DIST(AC$30,economics!$AK$2:$AK$167,economics!$AJ$2:$AJ$167,TRUE))*economics!$AM$2:$AM$167))/(SUMPRODUCT((economics!$AG$2:$AG$167=$B51)*(economics!$D$2:$D$167="process")*economics!$AI$2:$AI$167*(_xlfn.NORM.DIST(AC$3,economics!$AK$2:$AK$167,economics!$AJ$2:$AJ$167,TRUE)-_xlfn.NORM.DIST(AC$30,economics!$AK$2:$AK$167,economics!$AJ$2:$AJ$167,TRUE)))),"")</f>
        <v/>
      </c>
      <c r="AD51" t="str">
        <f t="array" ref="AD51">IFERROR((SUMPRODUCT((economics!$AG$2:$AG$167=$B51)*(economics!$D$2:$D$167="process")*economics!$AI$2:$AI$167*(_xlfn.NORM.DIST(AD$3,economics!$AK$2:$AK$167,economics!$AJ$2:$AJ$167,TRUE)-_xlfn.NORM.DIST(AD$30,economics!$AK$2:$AK$167,economics!$AJ$2:$AJ$167,TRUE))*economics!$AM$2:$AM$167))/(SUMPRODUCT((economics!$AG$2:$AG$167=$B51)*(economics!$D$2:$D$167="process")*economics!$AI$2:$AI$167*(_xlfn.NORM.DIST(AD$3,economics!$AK$2:$AK$167,economics!$AJ$2:$AJ$167,TRUE)-_xlfn.NORM.DIST(AD$30,economics!$AK$2:$AK$167,economics!$AJ$2:$AJ$167,TRUE)))),"")</f>
        <v/>
      </c>
      <c r="AE51" t="str">
        <f t="array" ref="AE51">IFERROR((SUMPRODUCT((economics!$AG$2:$AG$167=$B51)*(economics!$D$2:$D$167="process")*economics!$AI$2:$AI$167*(_xlfn.NORM.DIST(AE$3,economics!$AK$2:$AK$167,economics!$AJ$2:$AJ$167,TRUE)-_xlfn.NORM.DIST(AE$30,economics!$AK$2:$AK$167,economics!$AJ$2:$AJ$167,TRUE))*economics!$AM$2:$AM$167))/(SUMPRODUCT((economics!$AG$2:$AG$167=$B51)*(economics!$D$2:$D$167="process")*economics!$AI$2:$AI$167*(_xlfn.NORM.DIST(AE$3,economics!$AK$2:$AK$167,economics!$AJ$2:$AJ$167,TRUE)-_xlfn.NORM.DIST(AE$30,economics!$AK$2:$AK$167,economics!$AJ$2:$AJ$167,TRUE)))),"")</f>
        <v/>
      </c>
      <c r="AF51" t="str">
        <f t="array" ref="AF51">IFERROR((SUMPRODUCT((economics!$AG$2:$AG$167=$B51)*(economics!$D$2:$D$167="process")*economics!$AI$2:$AI$167*(_xlfn.NORM.DIST(AF$3,economics!$AK$2:$AK$167,economics!$AJ$2:$AJ$167,TRUE)-_xlfn.NORM.DIST(AF$30,economics!$AK$2:$AK$167,economics!$AJ$2:$AJ$167,TRUE))*economics!$AM$2:$AM$167))/(SUMPRODUCT((economics!$AG$2:$AG$167=$B51)*(economics!$D$2:$D$167="process")*economics!$AI$2:$AI$167*(_xlfn.NORM.DIST(AF$3,economics!$AK$2:$AK$167,economics!$AJ$2:$AJ$167,TRUE)-_xlfn.NORM.DIST(AF$30,economics!$AK$2:$AK$167,economics!$AJ$2:$AJ$167,TRUE)))),"")</f>
        <v/>
      </c>
      <c r="AG51" t="str">
        <f t="array" ref="AG51">IFERROR((SUMPRODUCT((economics!$AG$2:$AG$167=$B51)*(economics!$D$2:$D$167="process")*economics!$AI$2:$AI$167*(_xlfn.NORM.DIST(AG$3,economics!$AK$2:$AK$167,economics!$AJ$2:$AJ$167,TRUE)-_xlfn.NORM.DIST(AG$30,economics!$AK$2:$AK$167,economics!$AJ$2:$AJ$167,TRUE))*economics!$AM$2:$AM$167))/(SUMPRODUCT((economics!$AG$2:$AG$167=$B51)*(economics!$D$2:$D$167="process")*economics!$AI$2:$AI$167*(_xlfn.NORM.DIST(AG$3,economics!$AK$2:$AK$167,economics!$AJ$2:$AJ$167,TRUE)-_xlfn.NORM.DIST(AG$30,economics!$AK$2:$AK$167,economics!$AJ$2:$AJ$167,TRUE)))),"")</f>
        <v/>
      </c>
      <c r="AH51" t="str">
        <f t="array" ref="AH51">IFERROR((SUMPRODUCT((economics!$AG$2:$AG$167=$B51)*(economics!$D$2:$D$167="process")*economics!$AI$2:$AI$167*(_xlfn.NORM.DIST(AH$3,economics!$AK$2:$AK$167,economics!$AJ$2:$AJ$167,TRUE)-_xlfn.NORM.DIST(AH$30,economics!$AK$2:$AK$167,economics!$AJ$2:$AJ$167,TRUE))*economics!$AM$2:$AM$167))/(SUMPRODUCT((economics!$AG$2:$AG$167=$B51)*(economics!$D$2:$D$167="process")*economics!$AI$2:$AI$167*(_xlfn.NORM.DIST(AH$3,economics!$AK$2:$AK$167,economics!$AJ$2:$AJ$167,TRUE)-_xlfn.NORM.DIST(AH$30,economics!$AK$2:$AK$167,economics!$AJ$2:$AJ$167,TRUE)))),"")</f>
        <v/>
      </c>
      <c r="AI51" t="str">
        <f t="array" ref="AI51">IFERROR((SUMPRODUCT((economics!$AG$2:$AG$167=$B51)*(economics!$D$2:$D$167="process")*economics!$AI$2:$AI$167*(_xlfn.NORM.DIST(AI$3,economics!$AK$2:$AK$167,economics!$AJ$2:$AJ$167,TRUE)-_xlfn.NORM.DIST(AI$30,economics!$AK$2:$AK$167,economics!$AJ$2:$AJ$167,TRUE))*economics!$AM$2:$AM$167))/(SUMPRODUCT((economics!$AG$2:$AG$167=$B51)*(economics!$D$2:$D$167="process")*economics!$AI$2:$AI$167*(_xlfn.NORM.DIST(AI$3,economics!$AK$2:$AK$167,economics!$AJ$2:$AJ$167,TRUE)-_xlfn.NORM.DIST(AI$30,economics!$AK$2:$AK$167,economics!$AJ$2:$AJ$167,TRUE)))),"")</f>
        <v/>
      </c>
      <c r="AJ51" t="str">
        <f t="array" ref="AJ51">IFERROR((SUMPRODUCT((economics!$AG$2:$AG$167=$B51)*(economics!$D$2:$D$167="process")*economics!$AI$2:$AI$167*(_xlfn.NORM.DIST(AJ$3,economics!$AK$2:$AK$167,economics!$AJ$2:$AJ$167,TRUE)-_xlfn.NORM.DIST(AJ$30,economics!$AK$2:$AK$167,economics!$AJ$2:$AJ$167,TRUE))*economics!$AM$2:$AM$167))/(SUMPRODUCT((economics!$AG$2:$AG$167=$B51)*(economics!$D$2:$D$167="process")*economics!$AI$2:$AI$167*(_xlfn.NORM.DIST(AJ$3,economics!$AK$2:$AK$167,economics!$AJ$2:$AJ$167,TRUE)-_xlfn.NORM.DIST(AJ$30,economics!$AK$2:$AK$167,economics!$AJ$2:$AJ$167,TRUE)))),"")</f>
        <v/>
      </c>
      <c r="AK51" t="str">
        <f t="array" ref="AK51">IFERROR((SUMPRODUCT((economics!$AG$2:$AG$167=$B51)*(economics!$D$2:$D$167="process")*economics!$AI$2:$AI$167*(_xlfn.NORM.DIST(AK$3,economics!$AK$2:$AK$167,economics!$AJ$2:$AJ$167,TRUE)-_xlfn.NORM.DIST(AK$30,economics!$AK$2:$AK$167,economics!$AJ$2:$AJ$167,TRUE))*economics!$AM$2:$AM$167))/(SUMPRODUCT((economics!$AG$2:$AG$167=$B51)*(economics!$D$2:$D$167="process")*economics!$AI$2:$AI$167*(_xlfn.NORM.DIST(AK$3,economics!$AK$2:$AK$167,economics!$AJ$2:$AJ$167,TRUE)-_xlfn.NORM.DIST(AK$30,economics!$AK$2:$AK$167,economics!$AJ$2:$AJ$167,TRUE)))),"")</f>
        <v/>
      </c>
      <c r="AL51" t="str">
        <f t="array" ref="AL51">IFERROR((SUMPRODUCT((economics!$AG$2:$AG$167=$B51)*(economics!$D$2:$D$167="process")*economics!$AI$2:$AI$167*(_xlfn.NORM.DIST(AL$3,economics!$AK$2:$AK$167,economics!$AJ$2:$AJ$167,TRUE)-_xlfn.NORM.DIST(AL$30,economics!$AK$2:$AK$167,economics!$AJ$2:$AJ$167,TRUE))*economics!$AM$2:$AM$167))/(SUMPRODUCT((economics!$AG$2:$AG$167=$B51)*(economics!$D$2:$D$167="process")*economics!$AI$2:$AI$167*(_xlfn.NORM.DIST(AL$3,economics!$AK$2:$AK$167,economics!$AJ$2:$AJ$167,TRUE)-_xlfn.NORM.DIST(AL$30,economics!$AK$2:$AK$167,economics!$AJ$2:$AJ$167,TRUE)))),"")</f>
        <v/>
      </c>
      <c r="AM51" t="str">
        <f t="array" ref="AM51">IFERROR((SUMPRODUCT((economics!$AG$2:$AG$167=$B51)*(economics!$D$2:$D$167="process")*economics!$AI$2:$AI$167*(_xlfn.NORM.DIST(AM$3,economics!$AK$2:$AK$167,economics!$AJ$2:$AJ$167,TRUE)-_xlfn.NORM.DIST(AM$30,economics!$AK$2:$AK$167,economics!$AJ$2:$AJ$167,TRUE))*economics!$AM$2:$AM$167))/(SUMPRODUCT((economics!$AG$2:$AG$167=$B51)*(economics!$D$2:$D$167="process")*economics!$AI$2:$AI$167*(_xlfn.NORM.DIST(AM$3,economics!$AK$2:$AK$167,economics!$AJ$2:$AJ$167,TRUE)-_xlfn.NORM.DIST(AM$30,economics!$AK$2:$AK$167,economics!$AJ$2:$AJ$167,TRUE)))),"")</f>
        <v/>
      </c>
      <c r="AN51" t="str">
        <f t="array" ref="AN51">IFERROR((SUMPRODUCT((economics!$AG$2:$AG$167=$B51)*(economics!$D$2:$D$167="process")*economics!$AI$2:$AI$167*(_xlfn.NORM.DIST(AN$3,economics!$AK$2:$AK$167,economics!$AJ$2:$AJ$167,TRUE)-_xlfn.NORM.DIST(AN$30,economics!$AK$2:$AK$167,economics!$AJ$2:$AJ$167,TRUE))*economics!$AM$2:$AM$167))/(SUMPRODUCT((economics!$AG$2:$AG$167=$B51)*(economics!$D$2:$D$167="process")*economics!$AI$2:$AI$167*(_xlfn.NORM.DIST(AN$3,economics!$AK$2:$AK$167,economics!$AJ$2:$AJ$167,TRUE)-_xlfn.NORM.DIST(AN$30,economics!$AK$2:$AK$167,economics!$AJ$2:$AJ$167,TRUE)))),"")</f>
        <v/>
      </c>
      <c r="AO51" t="str">
        <f t="array" ref="AO51">IFERROR((SUMPRODUCT((economics!$AG$2:$AG$167=$B51)*(economics!$D$2:$D$167="process")*economics!$AI$2:$AI$167*(_xlfn.NORM.DIST(AO$3,economics!$AK$2:$AK$167,economics!$AJ$2:$AJ$167,TRUE)-_xlfn.NORM.DIST(AO$30,economics!$AK$2:$AK$167,economics!$AJ$2:$AJ$167,TRUE))*economics!$AM$2:$AM$167))/(SUMPRODUCT((economics!$AG$2:$AG$167=$B51)*(economics!$D$2:$D$167="process")*economics!$AI$2:$AI$167*(_xlfn.NORM.DIST(AO$3,economics!$AK$2:$AK$167,economics!$AJ$2:$AJ$167,TRUE)-_xlfn.NORM.DIST(AO$30,economics!$AK$2:$AK$167,economics!$AJ$2:$AJ$167,TRUE)))),"")</f>
        <v/>
      </c>
      <c r="AP51" t="str">
        <f t="array" ref="AP51">IFERROR((SUMPRODUCT((economics!$AG$2:$AG$167=$B51)*(economics!$D$2:$D$167="process")*economics!$AI$2:$AI$167*(_xlfn.NORM.DIST(AP$3,economics!$AK$2:$AK$167,economics!$AJ$2:$AJ$167,TRUE)-_xlfn.NORM.DIST(AP$30,economics!$AK$2:$AK$167,economics!$AJ$2:$AJ$167,TRUE))*economics!$AM$2:$AM$167))/(SUMPRODUCT((economics!$AG$2:$AG$167=$B51)*(economics!$D$2:$D$167="process")*economics!$AI$2:$AI$167*(_xlfn.NORM.DIST(AP$3,economics!$AK$2:$AK$167,economics!$AJ$2:$AJ$167,TRUE)-_xlfn.NORM.DIST(AP$30,economics!$AK$2:$AK$167,economics!$AJ$2:$AJ$167,TRUE)))),"")</f>
        <v/>
      </c>
      <c r="AQ51" t="str">
        <f t="array" ref="AQ51">IFERROR((SUMPRODUCT((economics!$AG$2:$AG$167=$B51)*(economics!$D$2:$D$167="process")*economics!$AI$2:$AI$167*(_xlfn.NORM.DIST(AQ$3,economics!$AK$2:$AK$167,economics!$AJ$2:$AJ$167,TRUE)-_xlfn.NORM.DIST(AQ$30,economics!$AK$2:$AK$167,economics!$AJ$2:$AJ$167,TRUE))*economics!$AM$2:$AM$167))/(SUMPRODUCT((economics!$AG$2:$AG$167=$B51)*(economics!$D$2:$D$167="process")*economics!$AI$2:$AI$167*(_xlfn.NORM.DIST(AQ$3,economics!$AK$2:$AK$167,economics!$AJ$2:$AJ$167,TRUE)-_xlfn.NORM.DIST(AQ$30,economics!$AK$2:$AK$167,economics!$AJ$2:$AJ$167,TRUE)))),"")</f>
        <v/>
      </c>
      <c r="AR51" t="str">
        <f t="array" ref="AR51">IFERROR((SUMPRODUCT((economics!$AG$2:$AG$167=$B51)*(economics!$D$2:$D$167="process")*economics!$AI$2:$AI$167*(_xlfn.NORM.DIST(AR$3,economics!$AK$2:$AK$167,economics!$AJ$2:$AJ$167,TRUE)-_xlfn.NORM.DIST(AR$30,economics!$AK$2:$AK$167,economics!$AJ$2:$AJ$167,TRUE))*economics!$AM$2:$AM$167))/(SUMPRODUCT((economics!$AG$2:$AG$167=$B51)*(economics!$D$2:$D$167="process")*economics!$AI$2:$AI$167*(_xlfn.NORM.DIST(AR$3,economics!$AK$2:$AK$167,economics!$AJ$2:$AJ$167,TRUE)-_xlfn.NORM.DIST(AR$30,economics!$AK$2:$AK$167,economics!$AJ$2:$AJ$167,TRUE)))),"")</f>
        <v/>
      </c>
      <c r="AS51" t="str">
        <f t="array" ref="AS51">IFERROR((SUMPRODUCT((economics!$AG$2:$AG$167=$B51)*(economics!$D$2:$D$167="process")*economics!$AI$2:$AI$167*(_xlfn.NORM.DIST(AS$3,economics!$AK$2:$AK$167,economics!$AJ$2:$AJ$167,TRUE)-_xlfn.NORM.DIST(AS$30,economics!$AK$2:$AK$167,economics!$AJ$2:$AJ$167,TRUE))*economics!$AM$2:$AM$167))/(SUMPRODUCT((economics!$AG$2:$AG$167=$B51)*(economics!$D$2:$D$167="process")*economics!$AI$2:$AI$167*(_xlfn.NORM.DIST(AS$3,economics!$AK$2:$AK$167,economics!$AJ$2:$AJ$167,TRUE)-_xlfn.NORM.DIST(AS$30,economics!$AK$2:$AK$167,economics!$AJ$2:$AJ$167,TRUE)))),"")</f>
        <v/>
      </c>
      <c r="AT51" t="str">
        <f t="array" ref="AT51">IFERROR((SUMPRODUCT((economics!$AG$2:$AG$167=$B51)*(economics!$D$2:$D$167="process")*economics!$AI$2:$AI$167*(_xlfn.NORM.DIST(AT$3,economics!$AK$2:$AK$167,economics!$AJ$2:$AJ$167,TRUE)-_xlfn.NORM.DIST(AT$30,economics!$AK$2:$AK$167,economics!$AJ$2:$AJ$167,TRUE))*economics!$AM$2:$AM$167))/(SUMPRODUCT((economics!$AG$2:$AG$167=$B51)*(economics!$D$2:$D$167="process")*economics!$AI$2:$AI$167*(_xlfn.NORM.DIST(AT$3,economics!$AK$2:$AK$167,economics!$AJ$2:$AJ$167,TRUE)-_xlfn.NORM.DIST(AT$30,economics!$AK$2:$AK$167,economics!$AJ$2:$AJ$167,TRUE)))),"")</f>
        <v/>
      </c>
      <c r="AU51" t="str">
        <f t="array" ref="AU51">IFERROR((SUMPRODUCT((economics!$AG$2:$AG$167=$B51)*(economics!$D$2:$D$167="process")*economics!$AI$2:$AI$167*(_xlfn.NORM.DIST(AU$3,economics!$AK$2:$AK$167,economics!$AJ$2:$AJ$167,TRUE)-_xlfn.NORM.DIST(AU$30,economics!$AK$2:$AK$167,economics!$AJ$2:$AJ$167,TRUE))*economics!$AM$2:$AM$167))/(SUMPRODUCT((economics!$AG$2:$AG$167=$B51)*(economics!$D$2:$D$167="process")*economics!$AI$2:$AI$167*(_xlfn.NORM.DIST(AU$3,economics!$AK$2:$AK$167,economics!$AJ$2:$AJ$167,TRUE)-_xlfn.NORM.DIST(AU$30,economics!$AK$2:$AK$167,economics!$AJ$2:$AJ$167,TRUE)))),"")</f>
        <v/>
      </c>
      <c r="AV51" t="str">
        <f t="array" ref="AV51">IFERROR((SUMPRODUCT((economics!$AG$2:$AG$167=$B51)*(economics!$D$2:$D$167="process")*economics!$AI$2:$AI$167*(_xlfn.NORM.DIST(AV$3,economics!$AK$2:$AK$167,economics!$AJ$2:$AJ$167,TRUE)-_xlfn.NORM.DIST(AV$30,economics!$AK$2:$AK$167,economics!$AJ$2:$AJ$167,TRUE))*economics!$AM$2:$AM$167))/(SUMPRODUCT((economics!$AG$2:$AG$167=$B51)*(economics!$D$2:$D$167="process")*economics!$AI$2:$AI$167*(_xlfn.NORM.DIST(AV$3,economics!$AK$2:$AK$167,economics!$AJ$2:$AJ$167,TRUE)-_xlfn.NORM.DIST(AV$30,economics!$AK$2:$AK$167,economics!$AJ$2:$AJ$167,TRUE)))),"")</f>
        <v/>
      </c>
      <c r="AW51" t="str">
        <f t="array" ref="AW51">IFERROR((SUMPRODUCT((economics!$AG$2:$AG$167=$B51)*(economics!$D$2:$D$167="process")*economics!$AI$2:$AI$167*(_xlfn.NORM.DIST(AW$3,economics!$AK$2:$AK$167,economics!$AJ$2:$AJ$167,TRUE)-_xlfn.NORM.DIST(AW$30,economics!$AK$2:$AK$167,economics!$AJ$2:$AJ$167,TRUE))*economics!$AM$2:$AM$167))/(SUMPRODUCT((economics!$AG$2:$AG$167=$B51)*(economics!$D$2:$D$167="process")*economics!$AI$2:$AI$167*(_xlfn.NORM.DIST(AW$3,economics!$AK$2:$AK$167,economics!$AJ$2:$AJ$167,TRUE)-_xlfn.NORM.DIST(AW$30,economics!$AK$2:$AK$167,economics!$AJ$2:$AJ$167,TRUE)))),"")</f>
        <v/>
      </c>
      <c r="AX51" t="str">
        <f t="array" ref="AX51">IFERROR((SUMPRODUCT((economics!$AG$2:$AG$167=$B51)*(economics!$D$2:$D$167="process")*economics!$AI$2:$AI$167*(_xlfn.NORM.DIST(AX$3,economics!$AK$2:$AK$167,economics!$AJ$2:$AJ$167,TRUE)-_xlfn.NORM.DIST(AX$30,economics!$AK$2:$AK$167,economics!$AJ$2:$AJ$167,TRUE))*economics!$AM$2:$AM$167))/(SUMPRODUCT((economics!$AG$2:$AG$167=$B51)*(economics!$D$2:$D$167="process")*economics!$AI$2:$AI$167*(_xlfn.NORM.DIST(AX$3,economics!$AK$2:$AK$167,economics!$AJ$2:$AJ$167,TRUE)-_xlfn.NORM.DIST(AX$30,economics!$AK$2:$AK$167,economics!$AJ$2:$AJ$167,TRUE)))),"")</f>
        <v/>
      </c>
      <c r="AY51" t="str">
        <f t="array" ref="AY51">IFERROR((SUMPRODUCT((economics!$AG$2:$AG$167=$B51)*(economics!$D$2:$D$167="process")*economics!$AI$2:$AI$167*(_xlfn.NORM.DIST(AY$3,economics!$AK$2:$AK$167,economics!$AJ$2:$AJ$167,TRUE)-_xlfn.NORM.DIST(AY$30,economics!$AK$2:$AK$167,economics!$AJ$2:$AJ$167,TRUE))*economics!$AM$2:$AM$167))/(SUMPRODUCT((economics!$AG$2:$AG$167=$B51)*(economics!$D$2:$D$167="process")*economics!$AI$2:$AI$167*(_xlfn.NORM.DIST(AY$3,economics!$AK$2:$AK$167,economics!$AJ$2:$AJ$167,TRUE)-_xlfn.NORM.DIST(AY$30,economics!$AK$2:$AK$167,economics!$AJ$2:$AJ$167,TRUE)))),"")</f>
        <v/>
      </c>
      <c r="AZ51" t="str">
        <f t="array" ref="AZ51">IFERROR((SUMPRODUCT((economics!$AG$2:$AG$167=$B51)*(economics!$D$2:$D$167="process")*economics!$AI$2:$AI$167*(_xlfn.NORM.DIST(AZ$3,economics!$AK$2:$AK$167,economics!$AJ$2:$AJ$167,TRUE)-_xlfn.NORM.DIST(AZ$30,economics!$AK$2:$AK$167,economics!$AJ$2:$AJ$167,TRUE))*economics!$AM$2:$AM$167))/(SUMPRODUCT((economics!$AG$2:$AG$167=$B51)*(economics!$D$2:$D$167="process")*economics!$AI$2:$AI$167*(_xlfn.NORM.DIST(AZ$3,economics!$AK$2:$AK$167,economics!$AJ$2:$AJ$167,TRUE)-_xlfn.NORM.DIST(AZ$30,economics!$AK$2:$AK$167,economics!$AJ$2:$AJ$167,TRUE)))),"")</f>
        <v/>
      </c>
      <c r="BA51" t="str">
        <f t="array" ref="BA51">IFERROR((SUMPRODUCT((economics!$AG$2:$AG$167=$B51)*(economics!$D$2:$D$167="process")*economics!$AI$2:$AI$167*(_xlfn.NORM.DIST(BA$3,economics!$AK$2:$AK$167,economics!$AJ$2:$AJ$167,TRUE)-_xlfn.NORM.DIST(BA$30,economics!$AK$2:$AK$167,economics!$AJ$2:$AJ$167,TRUE))*economics!$AM$2:$AM$167))/(SUMPRODUCT((economics!$AG$2:$AG$167=$B51)*(economics!$D$2:$D$167="process")*economics!$AI$2:$AI$167*(_xlfn.NORM.DIST(BA$3,economics!$AK$2:$AK$167,economics!$AJ$2:$AJ$167,TRUE)-_xlfn.NORM.DIST(BA$30,economics!$AK$2:$AK$167,economics!$AJ$2:$AJ$167,TRUE)))),"")</f>
        <v/>
      </c>
      <c r="BB51" t="str">
        <f t="array" ref="BB51">IFERROR((SUMPRODUCT((economics!$AG$2:$AG$167=$B51)*(economics!$D$2:$D$167="process")*economics!$AI$2:$AI$167*(_xlfn.NORM.DIST(BB$3,economics!$AK$2:$AK$167,economics!$AJ$2:$AJ$167,TRUE)-_xlfn.NORM.DIST(BB$30,economics!$AK$2:$AK$167,economics!$AJ$2:$AJ$167,TRUE))*economics!$AM$2:$AM$167))/(SUMPRODUCT((economics!$AG$2:$AG$167=$B51)*(economics!$D$2:$D$167="process")*economics!$AI$2:$AI$167*(_xlfn.NORM.DIST(BB$3,economics!$AK$2:$AK$167,economics!$AJ$2:$AJ$167,TRUE)-_xlfn.NORM.DIST(BB$30,economics!$AK$2:$AK$167,economics!$AJ$2:$AJ$167,TRUE)))),"")</f>
        <v/>
      </c>
      <c r="BC51" t="str">
        <f t="array" ref="BC51">IFERROR((SUMPRODUCT((economics!$AG$2:$AG$167=$B51)*(economics!$D$2:$D$167="process")*economics!$AI$2:$AI$167*(_xlfn.NORM.DIST(BC$3,economics!$AK$2:$AK$167,economics!$AJ$2:$AJ$167,TRUE)-_xlfn.NORM.DIST(BC$30,economics!$AK$2:$AK$167,economics!$AJ$2:$AJ$167,TRUE))*economics!$AM$2:$AM$167))/(SUMPRODUCT((economics!$AG$2:$AG$167=$B51)*(economics!$D$2:$D$167="process")*economics!$AI$2:$AI$167*(_xlfn.NORM.DIST(BC$3,economics!$AK$2:$AK$167,economics!$AJ$2:$AJ$167,TRUE)-_xlfn.NORM.DIST(BC$30,economics!$AK$2:$AK$167,economics!$AJ$2:$AJ$167,TRUE)))),"")</f>
        <v/>
      </c>
      <c r="BD51" t="str">
        <f t="array" ref="BD51">IFERROR((SUMPRODUCT((economics!$AG$2:$AG$167=$B51)*(economics!$D$2:$D$167="process")*economics!$AI$2:$AI$167*(_xlfn.NORM.DIST(BD$3,economics!$AK$2:$AK$167,economics!$AJ$2:$AJ$167,TRUE)-_xlfn.NORM.DIST(BD$30,economics!$AK$2:$AK$167,economics!$AJ$2:$AJ$167,TRUE))*economics!$AM$2:$AM$167))/(SUMPRODUCT((economics!$AG$2:$AG$167=$B51)*(economics!$D$2:$D$167="process")*economics!$AI$2:$AI$167*(_xlfn.NORM.DIST(BD$3,economics!$AK$2:$AK$167,economics!$AJ$2:$AJ$167,TRUE)-_xlfn.NORM.DIST(BD$30,economics!$AK$2:$AK$167,economics!$AJ$2:$AJ$167,TRUE)))),"")</f>
        <v/>
      </c>
      <c r="BE51" t="str">
        <f t="array" ref="BE51">IFERROR((SUMPRODUCT((economics!$AG$2:$AG$167=$B51)*(economics!$D$2:$D$167="process")*economics!$AI$2:$AI$167*(_xlfn.NORM.DIST(BE$3,economics!$AK$2:$AK$167,economics!$AJ$2:$AJ$167,TRUE)-_xlfn.NORM.DIST(BE$30,economics!$AK$2:$AK$167,economics!$AJ$2:$AJ$167,TRUE))*economics!$AM$2:$AM$167))/(SUMPRODUCT((economics!$AG$2:$AG$167=$B51)*(economics!$D$2:$D$167="process")*economics!$AI$2:$AI$167*(_xlfn.NORM.DIST(BE$3,economics!$AK$2:$AK$167,economics!$AJ$2:$AJ$167,TRUE)-_xlfn.NORM.DIST(BE$30,economics!$AK$2:$AK$167,economics!$AJ$2:$AJ$167,TRUE)))),"")</f>
        <v/>
      </c>
      <c r="BF51" t="str">
        <f t="array" ref="BF51">IFERROR((SUMPRODUCT((economics!$AG$2:$AG$167=$B51)*(economics!$D$2:$D$167="process")*economics!$AI$2:$AI$167*(_xlfn.NORM.DIST(BF$3,economics!$AK$2:$AK$167,economics!$AJ$2:$AJ$167,TRUE)-_xlfn.NORM.DIST(BF$30,economics!$AK$2:$AK$167,economics!$AJ$2:$AJ$167,TRUE))*economics!$AM$2:$AM$167))/(SUMPRODUCT((economics!$AG$2:$AG$167=$B51)*(economics!$D$2:$D$167="process")*economics!$AI$2:$AI$167*(_xlfn.NORM.DIST(BF$3,economics!$AK$2:$AK$167,economics!$AJ$2:$AJ$167,TRUE)-_xlfn.NORM.DIST(BF$30,economics!$AK$2:$AK$167,economics!$AJ$2:$AJ$167,TRUE)))),"")</f>
        <v/>
      </c>
      <c r="BG51" t="str">
        <f t="array" ref="BG51">IFERROR((SUMPRODUCT((economics!$AG$2:$AG$167=$B51)*(economics!$D$2:$D$167="process")*economics!$AI$2:$AI$167*(_xlfn.NORM.DIST(BG$3,economics!$AK$2:$AK$167,economics!$AJ$2:$AJ$167,TRUE)-_xlfn.NORM.DIST(BG$30,economics!$AK$2:$AK$167,economics!$AJ$2:$AJ$167,TRUE))*economics!$AM$2:$AM$167))/(SUMPRODUCT((economics!$AG$2:$AG$167=$B51)*(economics!$D$2:$D$167="process")*economics!$AI$2:$AI$167*(_xlfn.NORM.DIST(BG$3,economics!$AK$2:$AK$167,economics!$AJ$2:$AJ$167,TRUE)-_xlfn.NORM.DIST(BG$30,economics!$AK$2:$AK$167,economics!$AJ$2:$AJ$167,TRUE)))),"")</f>
        <v/>
      </c>
      <c r="BH51" t="str">
        <f t="array" ref="BH51">IFERROR((SUMPRODUCT((economics!$AG$2:$AG$167=$B51)*(economics!$D$2:$D$167="process")*economics!$AI$2:$AI$167*(_xlfn.NORM.DIST(BH$3,economics!$AK$2:$AK$167,economics!$AJ$2:$AJ$167,TRUE)-_xlfn.NORM.DIST(BH$30,economics!$AK$2:$AK$167,economics!$AJ$2:$AJ$167,TRUE))*economics!$AM$2:$AM$167))/(SUMPRODUCT((economics!$AG$2:$AG$167=$B51)*(economics!$D$2:$D$167="process")*economics!$AI$2:$AI$167*(_xlfn.NORM.DIST(BH$3,economics!$AK$2:$AK$167,economics!$AJ$2:$AJ$167,TRUE)-_xlfn.NORM.DIST(BH$30,economics!$AK$2:$AK$167,economics!$AJ$2:$AJ$167,TRUE)))),"")</f>
        <v/>
      </c>
      <c r="BI51" t="str">
        <f t="array" ref="BI51">IFERROR((SUMPRODUCT((economics!$AG$2:$AG$167=$B51)*(economics!$D$2:$D$167="process")*economics!$AI$2:$AI$167*(_xlfn.NORM.DIST(BI$3,economics!$AK$2:$AK$167,economics!$AJ$2:$AJ$167,TRUE)-_xlfn.NORM.DIST(BI$30,economics!$AK$2:$AK$167,economics!$AJ$2:$AJ$167,TRUE))*economics!$AM$2:$AM$167))/(SUMPRODUCT((economics!$AG$2:$AG$167=$B51)*(economics!$D$2:$D$167="process")*economics!$AI$2:$AI$167*(_xlfn.NORM.DIST(BI$3,economics!$AK$2:$AK$167,economics!$AJ$2:$AJ$167,TRUE)-_xlfn.NORM.DIST(BI$30,economics!$AK$2:$AK$167,economics!$AJ$2:$AJ$167,TRUE)))),"")</f>
        <v/>
      </c>
      <c r="BJ51" t="str">
        <f t="array" ref="BJ51">IFERROR((SUMPRODUCT((economics!$AG$2:$AG$167=$B51)*(economics!$D$2:$D$167="process")*economics!$AI$2:$AI$167*(_xlfn.NORM.DIST(BJ$3,economics!$AK$2:$AK$167,economics!$AJ$2:$AJ$167,TRUE)-_xlfn.NORM.DIST(BJ$30,economics!$AK$2:$AK$167,economics!$AJ$2:$AJ$167,TRUE))*economics!$AM$2:$AM$167))/(SUMPRODUCT((economics!$AG$2:$AG$167=$B51)*(economics!$D$2:$D$167="process")*economics!$AI$2:$AI$167*(_xlfn.NORM.DIST(BJ$3,economics!$AK$2:$AK$167,economics!$AJ$2:$AJ$167,TRUE)-_xlfn.NORM.DIST(BJ$30,economics!$AK$2:$AK$167,economics!$AJ$2:$AJ$167,TRUE)))),"")</f>
        <v/>
      </c>
      <c r="BK51" t="str">
        <f t="array" ref="BK51">IFERROR((SUMPRODUCT((economics!$AG$2:$AG$167=$B51)*(economics!$D$2:$D$167="process")*economics!$AI$2:$AI$167*(_xlfn.NORM.DIST(BK$3,economics!$AK$2:$AK$167,economics!$AJ$2:$AJ$167,TRUE)-_xlfn.NORM.DIST(BK$30,economics!$AK$2:$AK$167,economics!$AJ$2:$AJ$167,TRUE))*economics!$AM$2:$AM$167))/(SUMPRODUCT((economics!$AG$2:$AG$167=$B51)*(economics!$D$2:$D$167="process")*economics!$AI$2:$AI$167*(_xlfn.NORM.DIST(BK$3,economics!$AK$2:$AK$167,economics!$AJ$2:$AJ$167,TRUE)-_xlfn.NORM.DIST(BK$30,economics!$AK$2:$AK$167,economics!$AJ$2:$AJ$167,TRUE)))),"")</f>
        <v/>
      </c>
      <c r="BL51" t="str">
        <f t="array" ref="BL51">IFERROR((SUMPRODUCT((economics!$AG$2:$AG$167=$B51)*(economics!$D$2:$D$167="process")*economics!$AI$2:$AI$167*(_xlfn.NORM.DIST(BL$3,economics!$AK$2:$AK$167,economics!$AJ$2:$AJ$167,TRUE)-_xlfn.NORM.DIST(BL$30,economics!$AK$2:$AK$167,economics!$AJ$2:$AJ$167,TRUE))*economics!$AM$2:$AM$167))/(SUMPRODUCT((economics!$AG$2:$AG$167=$B51)*(economics!$D$2:$D$167="process")*economics!$AI$2:$AI$167*(_xlfn.NORM.DIST(BL$3,economics!$AK$2:$AK$167,economics!$AJ$2:$AJ$167,TRUE)-_xlfn.NORM.DIST(BL$30,economics!$AK$2:$AK$167,economics!$AJ$2:$AJ$167,TRUE)))),"")</f>
        <v/>
      </c>
      <c r="BM51" t="str">
        <f t="array" ref="BM51">IFERROR((SUMPRODUCT((economics!$AG$2:$AG$167=$B51)*(economics!$D$2:$D$167="process")*economics!$AI$2:$AI$167*(_xlfn.NORM.DIST(BM$3,economics!$AK$2:$AK$167,economics!$AJ$2:$AJ$167,TRUE)-_xlfn.NORM.DIST(BM$30,economics!$AK$2:$AK$167,economics!$AJ$2:$AJ$167,TRUE))*economics!$AM$2:$AM$167))/(SUMPRODUCT((economics!$AG$2:$AG$167=$B51)*(economics!$D$2:$D$167="process")*economics!$AI$2:$AI$167*(_xlfn.NORM.DIST(BM$3,economics!$AK$2:$AK$167,economics!$AJ$2:$AJ$167,TRUE)-_xlfn.NORM.DIST(BM$30,economics!$AK$2:$AK$167,economics!$AJ$2:$AJ$167,TRUE)))),"")</f>
        <v/>
      </c>
      <c r="BN51" t="str">
        <f t="array" ref="BN51">IFERROR((SUMPRODUCT((economics!$AG$2:$AG$167=$B51)*(economics!$D$2:$D$167="process")*economics!$AI$2:$AI$167*(_xlfn.NORM.DIST(BN$3,economics!$AK$2:$AK$167,economics!$AJ$2:$AJ$167,TRUE)-_xlfn.NORM.DIST(BN$30,economics!$AK$2:$AK$167,economics!$AJ$2:$AJ$167,TRUE))*economics!$AM$2:$AM$167))/(SUMPRODUCT((economics!$AG$2:$AG$167=$B51)*(economics!$D$2:$D$167="process")*economics!$AI$2:$AI$167*(_xlfn.NORM.DIST(BN$3,economics!$AK$2:$AK$167,economics!$AJ$2:$AJ$167,TRUE)-_xlfn.NORM.DIST(BN$30,economics!$AK$2:$AK$167,economics!$AJ$2:$AJ$167,TRUE)))),"")</f>
        <v/>
      </c>
      <c r="BO51" t="str">
        <f t="array" ref="BO51">IFERROR((SUMPRODUCT((economics!$AG$2:$AG$167=$B51)*(economics!$D$2:$D$167="process")*economics!$AI$2:$AI$167*(_xlfn.NORM.DIST(BO$3,economics!$AK$2:$AK$167,economics!$AJ$2:$AJ$167,TRUE)-_xlfn.NORM.DIST(BO$30,economics!$AK$2:$AK$167,economics!$AJ$2:$AJ$167,TRUE))*economics!$AM$2:$AM$167))/(SUMPRODUCT((economics!$AG$2:$AG$167=$B51)*(economics!$D$2:$D$167="process")*economics!$AI$2:$AI$167*(_xlfn.NORM.DIST(BO$3,economics!$AK$2:$AK$167,economics!$AJ$2:$AJ$167,TRUE)-_xlfn.NORM.DIST(BO$30,economics!$AK$2:$AK$167,economics!$AJ$2:$AJ$167,TRUE)))),"")</f>
        <v/>
      </c>
      <c r="BP51" t="str">
        <f t="array" ref="BP51">IFERROR((SUMPRODUCT((economics!$AG$2:$AG$167=$B51)*(economics!$D$2:$D$167="process")*economics!$AI$2:$AI$167*(_xlfn.NORM.DIST(BP$3,economics!$AK$2:$AK$167,economics!$AJ$2:$AJ$167,TRUE)-_xlfn.NORM.DIST(BP$30,economics!$AK$2:$AK$167,economics!$AJ$2:$AJ$167,TRUE))*economics!$AM$2:$AM$167))/(SUMPRODUCT((economics!$AG$2:$AG$167=$B51)*(economics!$D$2:$D$167="process")*economics!$AI$2:$AI$167*(_xlfn.NORM.DIST(BP$3,economics!$AK$2:$AK$167,economics!$AJ$2:$AJ$167,TRUE)-_xlfn.NORM.DIST(BP$30,economics!$AK$2:$AK$167,economics!$AJ$2:$AJ$167,TRUE)))),"")</f>
        <v/>
      </c>
      <c r="BQ51" t="str">
        <f t="array" ref="BQ51">IFERROR((SUMPRODUCT((economics!$AG$2:$AG$167=$B51)*(economics!$D$2:$D$167="process")*economics!$AI$2:$AI$167*(_xlfn.NORM.DIST(BQ$3,economics!$AK$2:$AK$167,economics!$AJ$2:$AJ$167,TRUE)-_xlfn.NORM.DIST(BQ$30,economics!$AK$2:$AK$167,economics!$AJ$2:$AJ$167,TRUE))*economics!$AM$2:$AM$167))/(SUMPRODUCT((economics!$AG$2:$AG$167=$B51)*(economics!$D$2:$D$167="process")*economics!$AI$2:$AI$167*(_xlfn.NORM.DIST(BQ$3,economics!$AK$2:$AK$167,economics!$AJ$2:$AJ$167,TRUE)-_xlfn.NORM.DIST(BQ$30,economics!$AK$2:$AK$167,economics!$AJ$2:$AJ$167,TRUE)))),"")</f>
        <v/>
      </c>
      <c r="BR51" t="str">
        <f t="array" ref="BR51">IFERROR((SUMPRODUCT((economics!$AG$2:$AG$167=$B51)*(economics!$D$2:$D$167="process")*economics!$AI$2:$AI$167*(_xlfn.NORM.DIST(BR$3,economics!$AK$2:$AK$167,economics!$AJ$2:$AJ$167,TRUE)-_xlfn.NORM.DIST(BR$30,economics!$AK$2:$AK$167,economics!$AJ$2:$AJ$167,TRUE))*economics!$AM$2:$AM$167))/(SUMPRODUCT((economics!$AG$2:$AG$167=$B51)*(economics!$D$2:$D$167="process")*economics!$AI$2:$AI$167*(_xlfn.NORM.DIST(BR$3,economics!$AK$2:$AK$167,economics!$AJ$2:$AJ$167,TRUE)-_xlfn.NORM.DIST(BR$30,economics!$AK$2:$AK$167,economics!$AJ$2:$AJ$167,TRUE)))),"")</f>
        <v/>
      </c>
      <c r="BS51" t="str">
        <f t="array" ref="BS51">IFERROR((SUMPRODUCT((economics!$AG$2:$AG$167=$B51)*(economics!$D$2:$D$167="process")*economics!$AI$2:$AI$167*(_xlfn.NORM.DIST(BS$3,economics!$AK$2:$AK$167,economics!$AJ$2:$AJ$167,TRUE)-_xlfn.NORM.DIST(BS$30,economics!$AK$2:$AK$167,economics!$AJ$2:$AJ$167,TRUE))*economics!$AM$2:$AM$167))/(SUMPRODUCT((economics!$AG$2:$AG$167=$B51)*(economics!$D$2:$D$167="process")*economics!$AI$2:$AI$167*(_xlfn.NORM.DIST(BS$3,economics!$AK$2:$AK$167,economics!$AJ$2:$AJ$167,TRUE)-_xlfn.NORM.DIST(BS$30,economics!$AK$2:$AK$167,economics!$AJ$2:$AJ$167,TRUE)))),"")</f>
        <v/>
      </c>
      <c r="BT51" t="str">
        <f t="array" ref="BT51">IFERROR((SUMPRODUCT((economics!$AG$2:$AG$167=$B51)*(economics!$D$2:$D$167="process")*economics!$AI$2:$AI$167*(_xlfn.NORM.DIST(BT$3,economics!$AK$2:$AK$167,economics!$AJ$2:$AJ$167,TRUE)-_xlfn.NORM.DIST(BT$30,economics!$AK$2:$AK$167,economics!$AJ$2:$AJ$167,TRUE))*economics!$AM$2:$AM$167))/(SUMPRODUCT((economics!$AG$2:$AG$167=$B51)*(economics!$D$2:$D$167="process")*economics!$AI$2:$AI$167*(_xlfn.NORM.DIST(BT$3,economics!$AK$2:$AK$167,economics!$AJ$2:$AJ$167,TRUE)-_xlfn.NORM.DIST(BT$30,economics!$AK$2:$AK$167,economics!$AJ$2:$AJ$167,TRUE)))),"")</f>
        <v/>
      </c>
      <c r="BU51" t="str">
        <f t="array" ref="BU51">IFERROR((SUMPRODUCT((economics!$AG$2:$AG$167=$B51)*(economics!$D$2:$D$167="process")*economics!$AI$2:$AI$167*(_xlfn.NORM.DIST(BU$3,economics!$AK$2:$AK$167,economics!$AJ$2:$AJ$167,TRUE)-_xlfn.NORM.DIST(BU$30,economics!$AK$2:$AK$167,economics!$AJ$2:$AJ$167,TRUE))*economics!$AM$2:$AM$167))/(SUMPRODUCT((economics!$AG$2:$AG$167=$B51)*(economics!$D$2:$D$167="process")*economics!$AI$2:$AI$167*(_xlfn.NORM.DIST(BU$3,economics!$AK$2:$AK$167,economics!$AJ$2:$AJ$167,TRUE)-_xlfn.NORM.DIST(BU$30,economics!$AK$2:$AK$167,economics!$AJ$2:$AJ$167,TRUE)))),"")</f>
        <v/>
      </c>
      <c r="BV51" t="str">
        <f t="array" ref="BV51">IFERROR((SUMPRODUCT((economics!$AG$2:$AG$167=$B51)*(economics!$D$2:$D$167="process")*economics!$AI$2:$AI$167*(_xlfn.NORM.DIST(BV$3,economics!$AK$2:$AK$167,economics!$AJ$2:$AJ$167,TRUE)-_xlfn.NORM.DIST(BV$30,economics!$AK$2:$AK$167,economics!$AJ$2:$AJ$167,TRUE))*economics!$AM$2:$AM$167))/(SUMPRODUCT((economics!$AG$2:$AG$167=$B51)*(economics!$D$2:$D$167="process")*economics!$AI$2:$AI$167*(_xlfn.NORM.DIST(BV$3,economics!$AK$2:$AK$167,economics!$AJ$2:$AJ$167,TRUE)-_xlfn.NORM.DIST(BV$30,economics!$AK$2:$AK$167,economics!$AJ$2:$AJ$167,TRUE)))),"")</f>
        <v/>
      </c>
      <c r="BW51" t="str">
        <f t="array" ref="BW51">IFERROR((SUMPRODUCT((economics!$AG$2:$AG$167=$B51)*(economics!$D$2:$D$167="process")*economics!$AI$2:$AI$167*(_xlfn.NORM.DIST(BW$3,economics!$AK$2:$AK$167,economics!$AJ$2:$AJ$167,TRUE)-_xlfn.NORM.DIST(BW$30,economics!$AK$2:$AK$167,economics!$AJ$2:$AJ$167,TRUE))*economics!$AM$2:$AM$167))/(SUMPRODUCT((economics!$AG$2:$AG$167=$B51)*(economics!$D$2:$D$167="process")*economics!$AI$2:$AI$167*(_xlfn.NORM.DIST(BW$3,economics!$AK$2:$AK$167,economics!$AJ$2:$AJ$167,TRUE)-_xlfn.NORM.DIST(BW$30,economics!$AK$2:$AK$167,economics!$AJ$2:$AJ$167,TRUE)))),"")</f>
        <v/>
      </c>
      <c r="BX51" t="str">
        <f t="array" ref="BX51">IFERROR((SUMPRODUCT((economics!$AG$2:$AG$167=$B51)*(economics!$D$2:$D$167="process")*economics!$AI$2:$AI$167*(_xlfn.NORM.DIST(BX$3,economics!$AK$2:$AK$167,economics!$AJ$2:$AJ$167,TRUE)-_xlfn.NORM.DIST(BX$30,economics!$AK$2:$AK$167,economics!$AJ$2:$AJ$167,TRUE))*economics!$AM$2:$AM$167))/(SUMPRODUCT((economics!$AG$2:$AG$167=$B51)*(economics!$D$2:$D$167="process")*economics!$AI$2:$AI$167*(_xlfn.NORM.DIST(BX$3,economics!$AK$2:$AK$167,economics!$AJ$2:$AJ$167,TRUE)-_xlfn.NORM.DIST(BX$30,economics!$AK$2:$AK$167,economics!$AJ$2:$AJ$167,TRUE)))),"")</f>
        <v/>
      </c>
      <c r="BY51" t="str">
        <f t="array" ref="BY51">IFERROR((SUMPRODUCT((economics!$AG$2:$AG$167=$B51)*(economics!$D$2:$D$167="process")*economics!$AI$2:$AI$167*(_xlfn.NORM.DIST(BY$3,economics!$AK$2:$AK$167,economics!$AJ$2:$AJ$167,TRUE)-_xlfn.NORM.DIST(BY$30,economics!$AK$2:$AK$167,economics!$AJ$2:$AJ$167,TRUE))*economics!$AM$2:$AM$167))/(SUMPRODUCT((economics!$AG$2:$AG$167=$B51)*(economics!$D$2:$D$167="process")*economics!$AI$2:$AI$167*(_xlfn.NORM.DIST(BY$3,economics!$AK$2:$AK$167,economics!$AJ$2:$AJ$167,TRUE)-_xlfn.NORM.DIST(BY$30,economics!$AK$2:$AK$167,economics!$AJ$2:$AJ$167,TRUE)))),"")</f>
        <v/>
      </c>
      <c r="BZ51" t="str">
        <f t="array" ref="BZ51">IFERROR((SUMPRODUCT((economics!$AG$2:$AG$167=$B51)*(economics!$D$2:$D$167="process")*economics!$AI$2:$AI$167*(_xlfn.NORM.DIST(BZ$3,economics!$AK$2:$AK$167,economics!$AJ$2:$AJ$167,TRUE)-_xlfn.NORM.DIST(BZ$30,economics!$AK$2:$AK$167,economics!$AJ$2:$AJ$167,TRUE))*economics!$AM$2:$AM$167))/(SUMPRODUCT((economics!$AG$2:$AG$167=$B51)*(economics!$D$2:$D$167="process")*economics!$AI$2:$AI$167*(_xlfn.NORM.DIST(BZ$3,economics!$AK$2:$AK$167,economics!$AJ$2:$AJ$167,TRUE)-_xlfn.NORM.DIST(BZ$30,economics!$AK$2:$AK$167,economics!$AJ$2:$AJ$167,TRUE)))),"")</f>
        <v/>
      </c>
      <c r="CA51" t="str">
        <f t="array" ref="CA51">IFERROR((SUMPRODUCT((economics!$AG$2:$AG$167=$B51)*(economics!$D$2:$D$167="process")*economics!$AI$2:$AI$167*(_xlfn.NORM.DIST(CA$3,economics!$AK$2:$AK$167,economics!$AJ$2:$AJ$167,TRUE)-_xlfn.NORM.DIST(CA$30,economics!$AK$2:$AK$167,economics!$AJ$2:$AJ$167,TRUE))*economics!$AM$2:$AM$167))/(SUMPRODUCT((economics!$AG$2:$AG$167=$B51)*(economics!$D$2:$D$167="process")*economics!$AI$2:$AI$167*(_xlfn.NORM.DIST(CA$3,economics!$AK$2:$AK$167,economics!$AJ$2:$AJ$167,TRUE)-_xlfn.NORM.DIST(CA$30,economics!$AK$2:$AK$167,economics!$AJ$2:$AJ$167,TRUE)))),"")</f>
        <v/>
      </c>
      <c r="CB51" t="str">
        <f t="array" ref="CB51">IFERROR((SUMPRODUCT((economics!$AG$2:$AG$167=$B51)*(economics!$D$2:$D$167="process")*economics!$AI$2:$AI$167*(_xlfn.NORM.DIST(CB$3,economics!$AK$2:$AK$167,economics!$AJ$2:$AJ$167,TRUE)-_xlfn.NORM.DIST(CB$30,economics!$AK$2:$AK$167,economics!$AJ$2:$AJ$167,TRUE))*economics!$AM$2:$AM$167))/(SUMPRODUCT((economics!$AG$2:$AG$167=$B51)*(economics!$D$2:$D$167="process")*economics!$AI$2:$AI$167*(_xlfn.NORM.DIST(CB$3,economics!$AK$2:$AK$167,economics!$AJ$2:$AJ$167,TRUE)-_xlfn.NORM.DIST(CB$30,economics!$AK$2:$AK$167,economics!$AJ$2:$AJ$167,TRUE)))),"")</f>
        <v/>
      </c>
      <c r="CC51" t="str">
        <f t="array" ref="CC51">IFERROR((SUMPRODUCT((economics!$AG$2:$AG$167=$B51)*(economics!$D$2:$D$167="process")*economics!$AI$2:$AI$167*(_xlfn.NORM.DIST(CC$3,economics!$AK$2:$AK$167,economics!$AJ$2:$AJ$167,TRUE)-_xlfn.NORM.DIST(CC$30,economics!$AK$2:$AK$167,economics!$AJ$2:$AJ$167,TRUE))*economics!$AM$2:$AM$167))/(SUMPRODUCT((economics!$AG$2:$AG$167=$B51)*(economics!$D$2:$D$167="process")*economics!$AI$2:$AI$167*(_xlfn.NORM.DIST(CC$3,economics!$AK$2:$AK$167,economics!$AJ$2:$AJ$167,TRUE)-_xlfn.NORM.DIST(CC$30,economics!$AK$2:$AK$167,economics!$AJ$2:$AJ$167,TRUE)))),"")</f>
        <v/>
      </c>
      <c r="CD51" t="str">
        <f t="array" ref="CD51">IFERROR((SUMPRODUCT((economics!$AG$2:$AG$167=$B51)*(economics!$D$2:$D$167="process")*economics!$AI$2:$AI$167*(_xlfn.NORM.DIST(CD$3,economics!$AK$2:$AK$167,economics!$AJ$2:$AJ$167,TRUE)-_xlfn.NORM.DIST(CD$30,economics!$AK$2:$AK$167,economics!$AJ$2:$AJ$167,TRUE))*economics!$AM$2:$AM$167))/(SUMPRODUCT((economics!$AG$2:$AG$167=$B51)*(economics!$D$2:$D$167="process")*economics!$AI$2:$AI$167*(_xlfn.NORM.DIST(CD$3,economics!$AK$2:$AK$167,economics!$AJ$2:$AJ$167,TRUE)-_xlfn.NORM.DIST(CD$30,economics!$AK$2:$AK$167,economics!$AJ$2:$AJ$167,TRUE)))),"")</f>
        <v/>
      </c>
      <c r="CE51" t="str">
        <f t="array" ref="CE51">IFERROR((SUMPRODUCT((economics!$AG$2:$AG$167=$B51)*(economics!$D$2:$D$167="process")*economics!$AI$2:$AI$167*(_xlfn.NORM.DIST(CE$3,economics!$AK$2:$AK$167,economics!$AJ$2:$AJ$167,TRUE)-_xlfn.NORM.DIST(CE$30,economics!$AK$2:$AK$167,economics!$AJ$2:$AJ$167,TRUE))*economics!$AM$2:$AM$167))/(SUMPRODUCT((economics!$AG$2:$AG$167=$B51)*(economics!$D$2:$D$167="process")*economics!$AI$2:$AI$167*(_xlfn.NORM.DIST(CE$3,economics!$AK$2:$AK$167,economics!$AJ$2:$AJ$167,TRUE)-_xlfn.NORM.DIST(CE$30,economics!$AK$2:$AK$167,economics!$AJ$2:$AJ$167,TRUE)))),"")</f>
        <v/>
      </c>
      <c r="CF51" t="str">
        <f t="array" ref="CF51">IFERROR((SUMPRODUCT((economics!$AG$2:$AG$167=$B51)*(economics!$D$2:$D$167="process")*economics!$AI$2:$AI$167*(_xlfn.NORM.DIST(CF$3,economics!$AK$2:$AK$167,economics!$AJ$2:$AJ$167,TRUE)-_xlfn.NORM.DIST(CF$30,economics!$AK$2:$AK$167,economics!$AJ$2:$AJ$167,TRUE))*economics!$AM$2:$AM$167))/(SUMPRODUCT((economics!$AG$2:$AG$167=$B51)*(economics!$D$2:$D$167="process")*economics!$AI$2:$AI$167*(_xlfn.NORM.DIST(CF$3,economics!$AK$2:$AK$167,economics!$AJ$2:$AJ$167,TRUE)-_xlfn.NORM.DIST(CF$30,economics!$AK$2:$AK$167,economics!$AJ$2:$AJ$167,TRUE)))),"")</f>
        <v/>
      </c>
      <c r="CG51" t="str">
        <f t="array" ref="CG51">IFERROR((SUMPRODUCT((economics!$AG$2:$AG$167=$B51)*(economics!$D$2:$D$167="process")*economics!$AI$2:$AI$167*(_xlfn.NORM.DIST(CG$3,economics!$AK$2:$AK$167,economics!$AJ$2:$AJ$167,TRUE)-_xlfn.NORM.DIST(CG$30,economics!$AK$2:$AK$167,economics!$AJ$2:$AJ$167,TRUE))*economics!$AM$2:$AM$167))/(SUMPRODUCT((economics!$AG$2:$AG$167=$B51)*(economics!$D$2:$D$167="process")*economics!$AI$2:$AI$167*(_xlfn.NORM.DIST(CG$3,economics!$AK$2:$AK$167,economics!$AJ$2:$AJ$167,TRUE)-_xlfn.NORM.DIST(CG$30,economics!$AK$2:$AK$167,economics!$AJ$2:$AJ$167,TRUE)))),"")</f>
        <v/>
      </c>
      <c r="CH51" t="str">
        <f t="array" ref="CH51">IFERROR((SUMPRODUCT((economics!$AG$2:$AG$167=$B51)*(economics!$D$2:$D$167="process")*economics!$AI$2:$AI$167*(_xlfn.NORM.DIST(CH$3,economics!$AK$2:$AK$167,economics!$AJ$2:$AJ$167,TRUE)-_xlfn.NORM.DIST(CH$30,economics!$AK$2:$AK$167,economics!$AJ$2:$AJ$167,TRUE))*economics!$AM$2:$AM$167))/(SUMPRODUCT((economics!$AG$2:$AG$167=$B51)*(economics!$D$2:$D$167="process")*economics!$AI$2:$AI$167*(_xlfn.NORM.DIST(CH$3,economics!$AK$2:$AK$167,economics!$AJ$2:$AJ$167,TRUE)-_xlfn.NORM.DIST(CH$30,economics!$AK$2:$AK$167,economics!$AJ$2:$AJ$167,TRUE)))),"")</f>
        <v/>
      </c>
    </row>
    <row r="52" spans="1:86" x14ac:dyDescent="0.35">
      <c r="A52" t="str">
        <f t="shared" si="0"/>
        <v>road vehicles 29</v>
      </c>
      <c r="B52">
        <f t="shared" si="0"/>
        <v>29</v>
      </c>
      <c r="E52" t="str">
        <f t="array" ref="E52">IFERROR((SUMPRODUCT((economics!$AG$2:$AG$167=$B52)*(economics!$D$2:$D$167="process")*economics!$AI$2:$AI$167*(_xlfn.NORM.DIST(E$3,economics!$AK$2:$AK$167,economics!$AJ$2:$AJ$167,TRUE)-_xlfn.NORM.DIST(E$30,economics!$AK$2:$AK$167,economics!$AJ$2:$AJ$167,TRUE))*economics!$AM$2:$AM$167))/(SUMPRODUCT((economics!$AG$2:$AG$167=$B52)*(economics!$D$2:$D$167="process")*economics!$AI$2:$AI$167*(_xlfn.NORM.DIST(E$3,economics!$AK$2:$AK$167,economics!$AJ$2:$AJ$167,TRUE)-_xlfn.NORM.DIST(E$30,economics!$AK$2:$AK$167,economics!$AJ$2:$AJ$167,TRUE)))),"")</f>
        <v/>
      </c>
      <c r="F52" t="str">
        <f t="array" ref="F52">IFERROR((SUMPRODUCT((economics!$AG$2:$AG$167=$B52)*(economics!$D$2:$D$167="process")*economics!$AI$2:$AI$167*(_xlfn.NORM.DIST(F$3,economics!$AK$2:$AK$167,economics!$AJ$2:$AJ$167,TRUE)-_xlfn.NORM.DIST(F$30,economics!$AK$2:$AK$167,economics!$AJ$2:$AJ$167,TRUE))*economics!$AM$2:$AM$167))/(SUMPRODUCT((economics!$AG$2:$AG$167=$B52)*(economics!$D$2:$D$167="process")*economics!$AI$2:$AI$167*(_xlfn.NORM.DIST(F$3,economics!$AK$2:$AK$167,economics!$AJ$2:$AJ$167,TRUE)-_xlfn.NORM.DIST(F$30,economics!$AK$2:$AK$167,economics!$AJ$2:$AJ$167,TRUE)))),"")</f>
        <v/>
      </c>
      <c r="G52" t="str">
        <f t="array" ref="G52">IFERROR((SUMPRODUCT((economics!$AG$2:$AG$167=$B52)*(economics!$D$2:$D$167="process")*economics!$AI$2:$AI$167*(_xlfn.NORM.DIST(G$3,economics!$AK$2:$AK$167,economics!$AJ$2:$AJ$167,TRUE)-_xlfn.NORM.DIST(G$30,economics!$AK$2:$AK$167,economics!$AJ$2:$AJ$167,TRUE))*economics!$AM$2:$AM$167))/(SUMPRODUCT((economics!$AG$2:$AG$167=$B52)*(economics!$D$2:$D$167="process")*economics!$AI$2:$AI$167*(_xlfn.NORM.DIST(G$3,economics!$AK$2:$AK$167,economics!$AJ$2:$AJ$167,TRUE)-_xlfn.NORM.DIST(G$30,economics!$AK$2:$AK$167,economics!$AJ$2:$AJ$167,TRUE)))),"")</f>
        <v/>
      </c>
      <c r="H52" t="str">
        <f t="array" ref="H52">IFERROR((SUMPRODUCT((economics!$AG$2:$AG$167=$B52)*(economics!$D$2:$D$167="process")*economics!$AI$2:$AI$167*(_xlfn.NORM.DIST(H$3,economics!$AK$2:$AK$167,economics!$AJ$2:$AJ$167,TRUE)-_xlfn.NORM.DIST(H$30,economics!$AK$2:$AK$167,economics!$AJ$2:$AJ$167,TRUE))*economics!$AM$2:$AM$167))/(SUMPRODUCT((economics!$AG$2:$AG$167=$B52)*(economics!$D$2:$D$167="process")*economics!$AI$2:$AI$167*(_xlfn.NORM.DIST(H$3,economics!$AK$2:$AK$167,economics!$AJ$2:$AJ$167,TRUE)-_xlfn.NORM.DIST(H$30,economics!$AK$2:$AK$167,economics!$AJ$2:$AJ$167,TRUE)))),"")</f>
        <v/>
      </c>
      <c r="I52" t="str">
        <f t="array" ref="I52">IFERROR((SUMPRODUCT((economics!$AG$2:$AG$167=$B52)*(economics!$D$2:$D$167="process")*economics!$AI$2:$AI$167*(_xlfn.NORM.DIST(I$3,economics!$AK$2:$AK$167,economics!$AJ$2:$AJ$167,TRUE)-_xlfn.NORM.DIST(I$30,economics!$AK$2:$AK$167,economics!$AJ$2:$AJ$167,TRUE))*economics!$AM$2:$AM$167))/(SUMPRODUCT((economics!$AG$2:$AG$167=$B52)*(economics!$D$2:$D$167="process")*economics!$AI$2:$AI$167*(_xlfn.NORM.DIST(I$3,economics!$AK$2:$AK$167,economics!$AJ$2:$AJ$167,TRUE)-_xlfn.NORM.DIST(I$30,economics!$AK$2:$AK$167,economics!$AJ$2:$AJ$167,TRUE)))),"")</f>
        <v/>
      </c>
      <c r="J52" t="str">
        <f t="array" ref="J52">IFERROR((SUMPRODUCT((economics!$AG$2:$AG$167=$B52)*(economics!$D$2:$D$167="process")*economics!$AI$2:$AI$167*(_xlfn.NORM.DIST(J$3,economics!$AK$2:$AK$167,economics!$AJ$2:$AJ$167,TRUE)-_xlfn.NORM.DIST(J$30,economics!$AK$2:$AK$167,economics!$AJ$2:$AJ$167,TRUE))*economics!$AM$2:$AM$167))/(SUMPRODUCT((economics!$AG$2:$AG$167=$B52)*(economics!$D$2:$D$167="process")*economics!$AI$2:$AI$167*(_xlfn.NORM.DIST(J$3,economics!$AK$2:$AK$167,economics!$AJ$2:$AJ$167,TRUE)-_xlfn.NORM.DIST(J$30,economics!$AK$2:$AK$167,economics!$AJ$2:$AJ$167,TRUE)))),"")</f>
        <v/>
      </c>
      <c r="K52" t="str">
        <f t="array" ref="K52">IFERROR((SUMPRODUCT((economics!$AG$2:$AG$167=$B52)*(economics!$D$2:$D$167="process")*economics!$AI$2:$AI$167*(_xlfn.NORM.DIST(K$3,economics!$AK$2:$AK$167,economics!$AJ$2:$AJ$167,TRUE)-_xlfn.NORM.DIST(K$30,economics!$AK$2:$AK$167,economics!$AJ$2:$AJ$167,TRUE))*economics!$AM$2:$AM$167))/(SUMPRODUCT((economics!$AG$2:$AG$167=$B52)*(economics!$D$2:$D$167="process")*economics!$AI$2:$AI$167*(_xlfn.NORM.DIST(K$3,economics!$AK$2:$AK$167,economics!$AJ$2:$AJ$167,TRUE)-_xlfn.NORM.DIST(K$30,economics!$AK$2:$AK$167,economics!$AJ$2:$AJ$167,TRUE)))),"")</f>
        <v/>
      </c>
      <c r="L52" t="str">
        <f t="array" ref="L52">IFERROR((SUMPRODUCT((economics!$AG$2:$AG$167=$B52)*(economics!$D$2:$D$167="process")*economics!$AI$2:$AI$167*(_xlfn.NORM.DIST(L$3,economics!$AK$2:$AK$167,economics!$AJ$2:$AJ$167,TRUE)-_xlfn.NORM.DIST(L$30,economics!$AK$2:$AK$167,economics!$AJ$2:$AJ$167,TRUE))*economics!$AM$2:$AM$167))/(SUMPRODUCT((economics!$AG$2:$AG$167=$B52)*(economics!$D$2:$D$167="process")*economics!$AI$2:$AI$167*(_xlfn.NORM.DIST(L$3,economics!$AK$2:$AK$167,economics!$AJ$2:$AJ$167,TRUE)-_xlfn.NORM.DIST(L$30,economics!$AK$2:$AK$167,economics!$AJ$2:$AJ$167,TRUE)))),"")</f>
        <v/>
      </c>
      <c r="M52" t="str">
        <f t="array" ref="M52">IFERROR((SUMPRODUCT((economics!$AG$2:$AG$167=$B52)*(economics!$D$2:$D$167="process")*economics!$AI$2:$AI$167*(_xlfn.NORM.DIST(M$3,economics!$AK$2:$AK$167,economics!$AJ$2:$AJ$167,TRUE)-_xlfn.NORM.DIST(M$30,economics!$AK$2:$AK$167,economics!$AJ$2:$AJ$167,TRUE))*economics!$AM$2:$AM$167))/(SUMPRODUCT((economics!$AG$2:$AG$167=$B52)*(economics!$D$2:$D$167="process")*economics!$AI$2:$AI$167*(_xlfn.NORM.DIST(M$3,economics!$AK$2:$AK$167,economics!$AJ$2:$AJ$167,TRUE)-_xlfn.NORM.DIST(M$30,economics!$AK$2:$AK$167,economics!$AJ$2:$AJ$167,TRUE)))),"")</f>
        <v/>
      </c>
      <c r="N52" t="str">
        <f t="array" ref="N52">IFERROR((SUMPRODUCT((economics!$AG$2:$AG$167=$B52)*(economics!$D$2:$D$167="process")*economics!$AI$2:$AI$167*(_xlfn.NORM.DIST(N$3,economics!$AK$2:$AK$167,economics!$AJ$2:$AJ$167,TRUE)-_xlfn.NORM.DIST(N$30,economics!$AK$2:$AK$167,economics!$AJ$2:$AJ$167,TRUE))*economics!$AM$2:$AM$167))/(SUMPRODUCT((economics!$AG$2:$AG$167=$B52)*(economics!$D$2:$D$167="process")*economics!$AI$2:$AI$167*(_xlfn.NORM.DIST(N$3,economics!$AK$2:$AK$167,economics!$AJ$2:$AJ$167,TRUE)-_xlfn.NORM.DIST(N$30,economics!$AK$2:$AK$167,economics!$AJ$2:$AJ$167,TRUE)))),"")</f>
        <v/>
      </c>
      <c r="O52" t="str">
        <f t="array" ref="O52">IFERROR((SUMPRODUCT((economics!$AG$2:$AG$167=$B52)*(economics!$D$2:$D$167="process")*economics!$AI$2:$AI$167*(_xlfn.NORM.DIST(O$3,economics!$AK$2:$AK$167,economics!$AJ$2:$AJ$167,TRUE)-_xlfn.NORM.DIST(O$30,economics!$AK$2:$AK$167,economics!$AJ$2:$AJ$167,TRUE))*economics!$AM$2:$AM$167))/(SUMPRODUCT((economics!$AG$2:$AG$167=$B52)*(economics!$D$2:$D$167="process")*economics!$AI$2:$AI$167*(_xlfn.NORM.DIST(O$3,economics!$AK$2:$AK$167,economics!$AJ$2:$AJ$167,TRUE)-_xlfn.NORM.DIST(O$30,economics!$AK$2:$AK$167,economics!$AJ$2:$AJ$167,TRUE)))),"")</f>
        <v/>
      </c>
      <c r="P52" t="str">
        <f t="array" ref="P52">IFERROR((SUMPRODUCT((economics!$AG$2:$AG$167=$B52)*(economics!$D$2:$D$167="process")*economics!$AI$2:$AI$167*(_xlfn.NORM.DIST(P$3,economics!$AK$2:$AK$167,economics!$AJ$2:$AJ$167,TRUE)-_xlfn.NORM.DIST(P$30,economics!$AK$2:$AK$167,economics!$AJ$2:$AJ$167,TRUE))*economics!$AM$2:$AM$167))/(SUMPRODUCT((economics!$AG$2:$AG$167=$B52)*(economics!$D$2:$D$167="process")*economics!$AI$2:$AI$167*(_xlfn.NORM.DIST(P$3,economics!$AK$2:$AK$167,economics!$AJ$2:$AJ$167,TRUE)-_xlfn.NORM.DIST(P$30,economics!$AK$2:$AK$167,economics!$AJ$2:$AJ$167,TRUE)))),"")</f>
        <v/>
      </c>
      <c r="Q52" t="str">
        <f t="array" ref="Q52">IFERROR((SUMPRODUCT((economics!$AG$2:$AG$167=$B52)*(economics!$D$2:$D$167="process")*economics!$AI$2:$AI$167*(_xlfn.NORM.DIST(Q$3,economics!$AK$2:$AK$167,economics!$AJ$2:$AJ$167,TRUE)-_xlfn.NORM.DIST(Q$30,economics!$AK$2:$AK$167,economics!$AJ$2:$AJ$167,TRUE))*economics!$AM$2:$AM$167))/(SUMPRODUCT((economics!$AG$2:$AG$167=$B52)*(economics!$D$2:$D$167="process")*economics!$AI$2:$AI$167*(_xlfn.NORM.DIST(Q$3,economics!$AK$2:$AK$167,economics!$AJ$2:$AJ$167,TRUE)-_xlfn.NORM.DIST(Q$30,economics!$AK$2:$AK$167,economics!$AJ$2:$AJ$167,TRUE)))),"")</f>
        <v/>
      </c>
      <c r="R52" t="str">
        <f t="array" ref="R52">IFERROR((SUMPRODUCT((economics!$AG$2:$AG$167=$B52)*(economics!$D$2:$D$167="process")*economics!$AI$2:$AI$167*(_xlfn.NORM.DIST(R$3,economics!$AK$2:$AK$167,economics!$AJ$2:$AJ$167,TRUE)-_xlfn.NORM.DIST(R$30,economics!$AK$2:$AK$167,economics!$AJ$2:$AJ$167,TRUE))*economics!$AM$2:$AM$167))/(SUMPRODUCT((economics!$AG$2:$AG$167=$B52)*(economics!$D$2:$D$167="process")*economics!$AI$2:$AI$167*(_xlfn.NORM.DIST(R$3,economics!$AK$2:$AK$167,economics!$AJ$2:$AJ$167,TRUE)-_xlfn.NORM.DIST(R$30,economics!$AK$2:$AK$167,economics!$AJ$2:$AJ$167,TRUE)))),"")</f>
        <v/>
      </c>
      <c r="S52" t="str">
        <f t="array" ref="S52">IFERROR((SUMPRODUCT((economics!$AG$2:$AG$167=$B52)*(economics!$D$2:$D$167="process")*economics!$AI$2:$AI$167*(_xlfn.NORM.DIST(S$3,economics!$AK$2:$AK$167,economics!$AJ$2:$AJ$167,TRUE)-_xlfn.NORM.DIST(S$30,economics!$AK$2:$AK$167,economics!$AJ$2:$AJ$167,TRUE))*economics!$AM$2:$AM$167))/(SUMPRODUCT((economics!$AG$2:$AG$167=$B52)*(economics!$D$2:$D$167="process")*economics!$AI$2:$AI$167*(_xlfn.NORM.DIST(S$3,economics!$AK$2:$AK$167,economics!$AJ$2:$AJ$167,TRUE)-_xlfn.NORM.DIST(S$30,economics!$AK$2:$AK$167,economics!$AJ$2:$AJ$167,TRUE)))),"")</f>
        <v/>
      </c>
      <c r="T52" t="str">
        <f t="array" ref="T52">IFERROR((SUMPRODUCT((economics!$AG$2:$AG$167=$B52)*(economics!$D$2:$D$167="process")*economics!$AI$2:$AI$167*(_xlfn.NORM.DIST(T$3,economics!$AK$2:$AK$167,economics!$AJ$2:$AJ$167,TRUE)-_xlfn.NORM.DIST(T$30,economics!$AK$2:$AK$167,economics!$AJ$2:$AJ$167,TRUE))*economics!$AM$2:$AM$167))/(SUMPRODUCT((economics!$AG$2:$AG$167=$B52)*(economics!$D$2:$D$167="process")*economics!$AI$2:$AI$167*(_xlfn.NORM.DIST(T$3,economics!$AK$2:$AK$167,economics!$AJ$2:$AJ$167,TRUE)-_xlfn.NORM.DIST(T$30,economics!$AK$2:$AK$167,economics!$AJ$2:$AJ$167,TRUE)))),"")</f>
        <v/>
      </c>
      <c r="U52" t="str">
        <f t="array" ref="U52">IFERROR((SUMPRODUCT((economics!$AG$2:$AG$167=$B52)*(economics!$D$2:$D$167="process")*economics!$AI$2:$AI$167*(_xlfn.NORM.DIST(U$3,economics!$AK$2:$AK$167,economics!$AJ$2:$AJ$167,TRUE)-_xlfn.NORM.DIST(U$30,economics!$AK$2:$AK$167,economics!$AJ$2:$AJ$167,TRUE))*economics!$AM$2:$AM$167))/(SUMPRODUCT((economics!$AG$2:$AG$167=$B52)*(economics!$D$2:$D$167="process")*economics!$AI$2:$AI$167*(_xlfn.NORM.DIST(U$3,economics!$AK$2:$AK$167,economics!$AJ$2:$AJ$167,TRUE)-_xlfn.NORM.DIST(U$30,economics!$AK$2:$AK$167,economics!$AJ$2:$AJ$167,TRUE)))),"")</f>
        <v/>
      </c>
      <c r="V52" t="str">
        <f t="array" ref="V52">IFERROR((SUMPRODUCT((economics!$AG$2:$AG$167=$B52)*(economics!$D$2:$D$167="process")*economics!$AI$2:$AI$167*(_xlfn.NORM.DIST(V$3,economics!$AK$2:$AK$167,economics!$AJ$2:$AJ$167,TRUE)-_xlfn.NORM.DIST(V$30,economics!$AK$2:$AK$167,economics!$AJ$2:$AJ$167,TRUE))*economics!$AM$2:$AM$167))/(SUMPRODUCT((economics!$AG$2:$AG$167=$B52)*(economics!$D$2:$D$167="process")*economics!$AI$2:$AI$167*(_xlfn.NORM.DIST(V$3,economics!$AK$2:$AK$167,economics!$AJ$2:$AJ$167,TRUE)-_xlfn.NORM.DIST(V$30,economics!$AK$2:$AK$167,economics!$AJ$2:$AJ$167,TRUE)))),"")</f>
        <v/>
      </c>
      <c r="W52" t="str">
        <f t="array" ref="W52">IFERROR((SUMPRODUCT((economics!$AG$2:$AG$167=$B52)*(economics!$D$2:$D$167="process")*economics!$AI$2:$AI$167*(_xlfn.NORM.DIST(W$3,economics!$AK$2:$AK$167,economics!$AJ$2:$AJ$167,TRUE)-_xlfn.NORM.DIST(W$30,economics!$AK$2:$AK$167,economics!$AJ$2:$AJ$167,TRUE))*economics!$AM$2:$AM$167))/(SUMPRODUCT((economics!$AG$2:$AG$167=$B52)*(economics!$D$2:$D$167="process")*economics!$AI$2:$AI$167*(_xlfn.NORM.DIST(W$3,economics!$AK$2:$AK$167,economics!$AJ$2:$AJ$167,TRUE)-_xlfn.NORM.DIST(W$30,economics!$AK$2:$AK$167,economics!$AJ$2:$AJ$167,TRUE)))),"")</f>
        <v/>
      </c>
      <c r="X52" t="str">
        <f t="array" ref="X52">IFERROR((SUMPRODUCT((economics!$AG$2:$AG$167=$B52)*(economics!$D$2:$D$167="process")*economics!$AI$2:$AI$167*(_xlfn.NORM.DIST(X$3,economics!$AK$2:$AK$167,economics!$AJ$2:$AJ$167,TRUE)-_xlfn.NORM.DIST(X$30,economics!$AK$2:$AK$167,economics!$AJ$2:$AJ$167,TRUE))*economics!$AM$2:$AM$167))/(SUMPRODUCT((economics!$AG$2:$AG$167=$B52)*(economics!$D$2:$D$167="process")*economics!$AI$2:$AI$167*(_xlfn.NORM.DIST(X$3,economics!$AK$2:$AK$167,economics!$AJ$2:$AJ$167,TRUE)-_xlfn.NORM.DIST(X$30,economics!$AK$2:$AK$167,economics!$AJ$2:$AJ$167,TRUE)))),"")</f>
        <v/>
      </c>
      <c r="Y52" t="str">
        <f t="array" ref="Y52">IFERROR((SUMPRODUCT((economics!$AG$2:$AG$167=$B52)*(economics!$D$2:$D$167="process")*economics!$AI$2:$AI$167*(_xlfn.NORM.DIST(Y$3,economics!$AK$2:$AK$167,economics!$AJ$2:$AJ$167,TRUE)-_xlfn.NORM.DIST(Y$30,economics!$AK$2:$AK$167,economics!$AJ$2:$AJ$167,TRUE))*economics!$AM$2:$AM$167))/(SUMPRODUCT((economics!$AG$2:$AG$167=$B52)*(economics!$D$2:$D$167="process")*economics!$AI$2:$AI$167*(_xlfn.NORM.DIST(Y$3,economics!$AK$2:$AK$167,economics!$AJ$2:$AJ$167,TRUE)-_xlfn.NORM.DIST(Y$30,economics!$AK$2:$AK$167,economics!$AJ$2:$AJ$167,TRUE)))),"")</f>
        <v/>
      </c>
      <c r="Z52" t="str">
        <f t="array" ref="Z52">IFERROR((SUMPRODUCT((economics!$AG$2:$AG$167=$B52)*(economics!$D$2:$D$167="process")*economics!$AI$2:$AI$167*(_xlfn.NORM.DIST(Z$3,economics!$AK$2:$AK$167,economics!$AJ$2:$AJ$167,TRUE)-_xlfn.NORM.DIST(Z$30,economics!$AK$2:$AK$167,economics!$AJ$2:$AJ$167,TRUE))*economics!$AM$2:$AM$167))/(SUMPRODUCT((economics!$AG$2:$AG$167=$B52)*(economics!$D$2:$D$167="process")*economics!$AI$2:$AI$167*(_xlfn.NORM.DIST(Z$3,economics!$AK$2:$AK$167,economics!$AJ$2:$AJ$167,TRUE)-_xlfn.NORM.DIST(Z$30,economics!$AK$2:$AK$167,economics!$AJ$2:$AJ$167,TRUE)))),"")</f>
        <v/>
      </c>
      <c r="AA52" t="str">
        <f t="array" ref="AA52">IFERROR((SUMPRODUCT((economics!$AG$2:$AG$167=$B52)*(economics!$D$2:$D$167="process")*economics!$AI$2:$AI$167*(_xlfn.NORM.DIST(AA$3,economics!$AK$2:$AK$167,economics!$AJ$2:$AJ$167,TRUE)-_xlfn.NORM.DIST(AA$30,economics!$AK$2:$AK$167,economics!$AJ$2:$AJ$167,TRUE))*economics!$AM$2:$AM$167))/(SUMPRODUCT((economics!$AG$2:$AG$167=$B52)*(economics!$D$2:$D$167="process")*economics!$AI$2:$AI$167*(_xlfn.NORM.DIST(AA$3,economics!$AK$2:$AK$167,economics!$AJ$2:$AJ$167,TRUE)-_xlfn.NORM.DIST(AA$30,economics!$AK$2:$AK$167,economics!$AJ$2:$AJ$167,TRUE)))),"")</f>
        <v/>
      </c>
      <c r="AB52" t="str">
        <f t="array" ref="AB52">IFERROR((SUMPRODUCT((economics!$AG$2:$AG$167=$B52)*(economics!$D$2:$D$167="process")*economics!$AI$2:$AI$167*(_xlfn.NORM.DIST(AB$3,economics!$AK$2:$AK$167,economics!$AJ$2:$AJ$167,TRUE)-_xlfn.NORM.DIST(AB$30,economics!$AK$2:$AK$167,economics!$AJ$2:$AJ$167,TRUE))*economics!$AM$2:$AM$167))/(SUMPRODUCT((economics!$AG$2:$AG$167=$B52)*(economics!$D$2:$D$167="process")*economics!$AI$2:$AI$167*(_xlfn.NORM.DIST(AB$3,economics!$AK$2:$AK$167,economics!$AJ$2:$AJ$167,TRUE)-_xlfn.NORM.DIST(AB$30,economics!$AK$2:$AK$167,economics!$AJ$2:$AJ$167,TRUE)))),"")</f>
        <v/>
      </c>
      <c r="AC52" t="str">
        <f t="array" ref="AC52">IFERROR((SUMPRODUCT((economics!$AG$2:$AG$167=$B52)*(economics!$D$2:$D$167="process")*economics!$AI$2:$AI$167*(_xlfn.NORM.DIST(AC$3,economics!$AK$2:$AK$167,economics!$AJ$2:$AJ$167,TRUE)-_xlfn.NORM.DIST(AC$30,economics!$AK$2:$AK$167,economics!$AJ$2:$AJ$167,TRUE))*economics!$AM$2:$AM$167))/(SUMPRODUCT((economics!$AG$2:$AG$167=$B52)*(economics!$D$2:$D$167="process")*economics!$AI$2:$AI$167*(_xlfn.NORM.DIST(AC$3,economics!$AK$2:$AK$167,economics!$AJ$2:$AJ$167,TRUE)-_xlfn.NORM.DIST(AC$30,economics!$AK$2:$AK$167,economics!$AJ$2:$AJ$167,TRUE)))),"")</f>
        <v/>
      </c>
      <c r="AD52" t="str">
        <f t="array" ref="AD52">IFERROR((SUMPRODUCT((economics!$AG$2:$AG$167=$B52)*(economics!$D$2:$D$167="process")*economics!$AI$2:$AI$167*(_xlfn.NORM.DIST(AD$3,economics!$AK$2:$AK$167,economics!$AJ$2:$AJ$167,TRUE)-_xlfn.NORM.DIST(AD$30,economics!$AK$2:$AK$167,economics!$AJ$2:$AJ$167,TRUE))*economics!$AM$2:$AM$167))/(SUMPRODUCT((economics!$AG$2:$AG$167=$B52)*(economics!$D$2:$D$167="process")*economics!$AI$2:$AI$167*(_xlfn.NORM.DIST(AD$3,economics!$AK$2:$AK$167,economics!$AJ$2:$AJ$167,TRUE)-_xlfn.NORM.DIST(AD$30,economics!$AK$2:$AK$167,economics!$AJ$2:$AJ$167,TRUE)))),"")</f>
        <v/>
      </c>
      <c r="AE52" t="str">
        <f t="array" ref="AE52">IFERROR((SUMPRODUCT((economics!$AG$2:$AG$167=$B52)*(economics!$D$2:$D$167="process")*economics!$AI$2:$AI$167*(_xlfn.NORM.DIST(AE$3,economics!$AK$2:$AK$167,economics!$AJ$2:$AJ$167,TRUE)-_xlfn.NORM.DIST(AE$30,economics!$AK$2:$AK$167,economics!$AJ$2:$AJ$167,TRUE))*economics!$AM$2:$AM$167))/(SUMPRODUCT((economics!$AG$2:$AG$167=$B52)*(economics!$D$2:$D$167="process")*economics!$AI$2:$AI$167*(_xlfn.NORM.DIST(AE$3,economics!$AK$2:$AK$167,economics!$AJ$2:$AJ$167,TRUE)-_xlfn.NORM.DIST(AE$30,economics!$AK$2:$AK$167,economics!$AJ$2:$AJ$167,TRUE)))),"")</f>
        <v/>
      </c>
      <c r="AF52" t="str">
        <f t="array" ref="AF52">IFERROR((SUMPRODUCT((economics!$AG$2:$AG$167=$B52)*(economics!$D$2:$D$167="process")*economics!$AI$2:$AI$167*(_xlfn.NORM.DIST(AF$3,economics!$AK$2:$AK$167,economics!$AJ$2:$AJ$167,TRUE)-_xlfn.NORM.DIST(AF$30,economics!$AK$2:$AK$167,economics!$AJ$2:$AJ$167,TRUE))*economics!$AM$2:$AM$167))/(SUMPRODUCT((economics!$AG$2:$AG$167=$B52)*(economics!$D$2:$D$167="process")*economics!$AI$2:$AI$167*(_xlfn.NORM.DIST(AF$3,economics!$AK$2:$AK$167,economics!$AJ$2:$AJ$167,TRUE)-_xlfn.NORM.DIST(AF$30,economics!$AK$2:$AK$167,economics!$AJ$2:$AJ$167,TRUE)))),"")</f>
        <v/>
      </c>
      <c r="AG52" t="str">
        <f t="array" ref="AG52">IFERROR((SUMPRODUCT((economics!$AG$2:$AG$167=$B52)*(economics!$D$2:$D$167="process")*economics!$AI$2:$AI$167*(_xlfn.NORM.DIST(AG$3,economics!$AK$2:$AK$167,economics!$AJ$2:$AJ$167,TRUE)-_xlfn.NORM.DIST(AG$30,economics!$AK$2:$AK$167,economics!$AJ$2:$AJ$167,TRUE))*economics!$AM$2:$AM$167))/(SUMPRODUCT((economics!$AG$2:$AG$167=$B52)*(economics!$D$2:$D$167="process")*economics!$AI$2:$AI$167*(_xlfn.NORM.DIST(AG$3,economics!$AK$2:$AK$167,economics!$AJ$2:$AJ$167,TRUE)-_xlfn.NORM.DIST(AG$30,economics!$AK$2:$AK$167,economics!$AJ$2:$AJ$167,TRUE)))),"")</f>
        <v/>
      </c>
      <c r="AH52" t="str">
        <f t="array" ref="AH52">IFERROR((SUMPRODUCT((economics!$AG$2:$AG$167=$B52)*(economics!$D$2:$D$167="process")*economics!$AI$2:$AI$167*(_xlfn.NORM.DIST(AH$3,economics!$AK$2:$AK$167,economics!$AJ$2:$AJ$167,TRUE)-_xlfn.NORM.DIST(AH$30,economics!$AK$2:$AK$167,economics!$AJ$2:$AJ$167,TRUE))*economics!$AM$2:$AM$167))/(SUMPRODUCT((economics!$AG$2:$AG$167=$B52)*(economics!$D$2:$D$167="process")*economics!$AI$2:$AI$167*(_xlfn.NORM.DIST(AH$3,economics!$AK$2:$AK$167,economics!$AJ$2:$AJ$167,TRUE)-_xlfn.NORM.DIST(AH$30,economics!$AK$2:$AK$167,economics!$AJ$2:$AJ$167,TRUE)))),"")</f>
        <v/>
      </c>
      <c r="AI52" t="str">
        <f t="array" ref="AI52">IFERROR((SUMPRODUCT((economics!$AG$2:$AG$167=$B52)*(economics!$D$2:$D$167="process")*economics!$AI$2:$AI$167*(_xlfn.NORM.DIST(AI$3,economics!$AK$2:$AK$167,economics!$AJ$2:$AJ$167,TRUE)-_xlfn.NORM.DIST(AI$30,economics!$AK$2:$AK$167,economics!$AJ$2:$AJ$167,TRUE))*economics!$AM$2:$AM$167))/(SUMPRODUCT((economics!$AG$2:$AG$167=$B52)*(economics!$D$2:$D$167="process")*economics!$AI$2:$AI$167*(_xlfn.NORM.DIST(AI$3,economics!$AK$2:$AK$167,economics!$AJ$2:$AJ$167,TRUE)-_xlfn.NORM.DIST(AI$30,economics!$AK$2:$AK$167,economics!$AJ$2:$AJ$167,TRUE)))),"")</f>
        <v/>
      </c>
      <c r="AJ52" t="str">
        <f t="array" ref="AJ52">IFERROR((SUMPRODUCT((economics!$AG$2:$AG$167=$B52)*(economics!$D$2:$D$167="process")*economics!$AI$2:$AI$167*(_xlfn.NORM.DIST(AJ$3,economics!$AK$2:$AK$167,economics!$AJ$2:$AJ$167,TRUE)-_xlfn.NORM.DIST(AJ$30,economics!$AK$2:$AK$167,economics!$AJ$2:$AJ$167,TRUE))*economics!$AM$2:$AM$167))/(SUMPRODUCT((economics!$AG$2:$AG$167=$B52)*(economics!$D$2:$D$167="process")*economics!$AI$2:$AI$167*(_xlfn.NORM.DIST(AJ$3,economics!$AK$2:$AK$167,economics!$AJ$2:$AJ$167,TRUE)-_xlfn.NORM.DIST(AJ$30,economics!$AK$2:$AK$167,economics!$AJ$2:$AJ$167,TRUE)))),"")</f>
        <v/>
      </c>
      <c r="AK52" t="str">
        <f t="array" ref="AK52">IFERROR((SUMPRODUCT((economics!$AG$2:$AG$167=$B52)*(economics!$D$2:$D$167="process")*economics!$AI$2:$AI$167*(_xlfn.NORM.DIST(AK$3,economics!$AK$2:$AK$167,economics!$AJ$2:$AJ$167,TRUE)-_xlfn.NORM.DIST(AK$30,economics!$AK$2:$AK$167,economics!$AJ$2:$AJ$167,TRUE))*economics!$AM$2:$AM$167))/(SUMPRODUCT((economics!$AG$2:$AG$167=$B52)*(economics!$D$2:$D$167="process")*economics!$AI$2:$AI$167*(_xlfn.NORM.DIST(AK$3,economics!$AK$2:$AK$167,economics!$AJ$2:$AJ$167,TRUE)-_xlfn.NORM.DIST(AK$30,economics!$AK$2:$AK$167,economics!$AJ$2:$AJ$167,TRUE)))),"")</f>
        <v/>
      </c>
      <c r="AL52" t="str">
        <f t="array" ref="AL52">IFERROR((SUMPRODUCT((economics!$AG$2:$AG$167=$B52)*(economics!$D$2:$D$167="process")*economics!$AI$2:$AI$167*(_xlfn.NORM.DIST(AL$3,economics!$AK$2:$AK$167,economics!$AJ$2:$AJ$167,TRUE)-_xlfn.NORM.DIST(AL$30,economics!$AK$2:$AK$167,economics!$AJ$2:$AJ$167,TRUE))*economics!$AM$2:$AM$167))/(SUMPRODUCT((economics!$AG$2:$AG$167=$B52)*(economics!$D$2:$D$167="process")*economics!$AI$2:$AI$167*(_xlfn.NORM.DIST(AL$3,economics!$AK$2:$AK$167,economics!$AJ$2:$AJ$167,TRUE)-_xlfn.NORM.DIST(AL$30,economics!$AK$2:$AK$167,economics!$AJ$2:$AJ$167,TRUE)))),"")</f>
        <v/>
      </c>
      <c r="AM52" t="str">
        <f t="array" ref="AM52">IFERROR((SUMPRODUCT((economics!$AG$2:$AG$167=$B52)*(economics!$D$2:$D$167="process")*economics!$AI$2:$AI$167*(_xlfn.NORM.DIST(AM$3,economics!$AK$2:$AK$167,economics!$AJ$2:$AJ$167,TRUE)-_xlfn.NORM.DIST(AM$30,economics!$AK$2:$AK$167,economics!$AJ$2:$AJ$167,TRUE))*economics!$AM$2:$AM$167))/(SUMPRODUCT((economics!$AG$2:$AG$167=$B52)*(economics!$D$2:$D$167="process")*economics!$AI$2:$AI$167*(_xlfn.NORM.DIST(AM$3,economics!$AK$2:$AK$167,economics!$AJ$2:$AJ$167,TRUE)-_xlfn.NORM.DIST(AM$30,economics!$AK$2:$AK$167,economics!$AJ$2:$AJ$167,TRUE)))),"")</f>
        <v/>
      </c>
      <c r="AN52" t="str">
        <f t="array" ref="AN52">IFERROR((SUMPRODUCT((economics!$AG$2:$AG$167=$B52)*(economics!$D$2:$D$167="process")*economics!$AI$2:$AI$167*(_xlfn.NORM.DIST(AN$3,economics!$AK$2:$AK$167,economics!$AJ$2:$AJ$167,TRUE)-_xlfn.NORM.DIST(AN$30,economics!$AK$2:$AK$167,economics!$AJ$2:$AJ$167,TRUE))*economics!$AM$2:$AM$167))/(SUMPRODUCT((economics!$AG$2:$AG$167=$B52)*(economics!$D$2:$D$167="process")*economics!$AI$2:$AI$167*(_xlfn.NORM.DIST(AN$3,economics!$AK$2:$AK$167,economics!$AJ$2:$AJ$167,TRUE)-_xlfn.NORM.DIST(AN$30,economics!$AK$2:$AK$167,economics!$AJ$2:$AJ$167,TRUE)))),"")</f>
        <v/>
      </c>
      <c r="AO52" t="str">
        <f t="array" ref="AO52">IFERROR((SUMPRODUCT((economics!$AG$2:$AG$167=$B52)*(economics!$D$2:$D$167="process")*economics!$AI$2:$AI$167*(_xlfn.NORM.DIST(AO$3,economics!$AK$2:$AK$167,economics!$AJ$2:$AJ$167,TRUE)-_xlfn.NORM.DIST(AO$30,economics!$AK$2:$AK$167,economics!$AJ$2:$AJ$167,TRUE))*economics!$AM$2:$AM$167))/(SUMPRODUCT((economics!$AG$2:$AG$167=$B52)*(economics!$D$2:$D$167="process")*economics!$AI$2:$AI$167*(_xlfn.NORM.DIST(AO$3,economics!$AK$2:$AK$167,economics!$AJ$2:$AJ$167,TRUE)-_xlfn.NORM.DIST(AO$30,economics!$AK$2:$AK$167,economics!$AJ$2:$AJ$167,TRUE)))),"")</f>
        <v/>
      </c>
      <c r="AP52" t="str">
        <f t="array" ref="AP52">IFERROR((SUMPRODUCT((economics!$AG$2:$AG$167=$B52)*(economics!$D$2:$D$167="process")*economics!$AI$2:$AI$167*(_xlfn.NORM.DIST(AP$3,economics!$AK$2:$AK$167,economics!$AJ$2:$AJ$167,TRUE)-_xlfn.NORM.DIST(AP$30,economics!$AK$2:$AK$167,economics!$AJ$2:$AJ$167,TRUE))*economics!$AM$2:$AM$167))/(SUMPRODUCT((economics!$AG$2:$AG$167=$B52)*(economics!$D$2:$D$167="process")*economics!$AI$2:$AI$167*(_xlfn.NORM.DIST(AP$3,economics!$AK$2:$AK$167,economics!$AJ$2:$AJ$167,TRUE)-_xlfn.NORM.DIST(AP$30,economics!$AK$2:$AK$167,economics!$AJ$2:$AJ$167,TRUE)))),"")</f>
        <v/>
      </c>
      <c r="AQ52" t="str">
        <f t="array" ref="AQ52">IFERROR((SUMPRODUCT((economics!$AG$2:$AG$167=$B52)*(economics!$D$2:$D$167="process")*economics!$AI$2:$AI$167*(_xlfn.NORM.DIST(AQ$3,economics!$AK$2:$AK$167,economics!$AJ$2:$AJ$167,TRUE)-_xlfn.NORM.DIST(AQ$30,economics!$AK$2:$AK$167,economics!$AJ$2:$AJ$167,TRUE))*economics!$AM$2:$AM$167))/(SUMPRODUCT((economics!$AG$2:$AG$167=$B52)*(economics!$D$2:$D$167="process")*economics!$AI$2:$AI$167*(_xlfn.NORM.DIST(AQ$3,economics!$AK$2:$AK$167,economics!$AJ$2:$AJ$167,TRUE)-_xlfn.NORM.DIST(AQ$30,economics!$AK$2:$AK$167,economics!$AJ$2:$AJ$167,TRUE)))),"")</f>
        <v/>
      </c>
      <c r="AR52" t="str">
        <f t="array" ref="AR52">IFERROR((SUMPRODUCT((economics!$AG$2:$AG$167=$B52)*(economics!$D$2:$D$167="process")*economics!$AI$2:$AI$167*(_xlfn.NORM.DIST(AR$3,economics!$AK$2:$AK$167,economics!$AJ$2:$AJ$167,TRUE)-_xlfn.NORM.DIST(AR$30,economics!$AK$2:$AK$167,economics!$AJ$2:$AJ$167,TRUE))*economics!$AM$2:$AM$167))/(SUMPRODUCT((economics!$AG$2:$AG$167=$B52)*(economics!$D$2:$D$167="process")*economics!$AI$2:$AI$167*(_xlfn.NORM.DIST(AR$3,economics!$AK$2:$AK$167,economics!$AJ$2:$AJ$167,TRUE)-_xlfn.NORM.DIST(AR$30,economics!$AK$2:$AK$167,economics!$AJ$2:$AJ$167,TRUE)))),"")</f>
        <v/>
      </c>
      <c r="AS52" t="str">
        <f t="array" ref="AS52">IFERROR((SUMPRODUCT((economics!$AG$2:$AG$167=$B52)*(economics!$D$2:$D$167="process")*economics!$AI$2:$AI$167*(_xlfn.NORM.DIST(AS$3,economics!$AK$2:$AK$167,economics!$AJ$2:$AJ$167,TRUE)-_xlfn.NORM.DIST(AS$30,economics!$AK$2:$AK$167,economics!$AJ$2:$AJ$167,TRUE))*economics!$AM$2:$AM$167))/(SUMPRODUCT((economics!$AG$2:$AG$167=$B52)*(economics!$D$2:$D$167="process")*economics!$AI$2:$AI$167*(_xlfn.NORM.DIST(AS$3,economics!$AK$2:$AK$167,economics!$AJ$2:$AJ$167,TRUE)-_xlfn.NORM.DIST(AS$30,economics!$AK$2:$AK$167,economics!$AJ$2:$AJ$167,TRUE)))),"")</f>
        <v/>
      </c>
      <c r="AT52" t="str">
        <f t="array" ref="AT52">IFERROR((SUMPRODUCT((economics!$AG$2:$AG$167=$B52)*(economics!$D$2:$D$167="process")*economics!$AI$2:$AI$167*(_xlfn.NORM.DIST(AT$3,economics!$AK$2:$AK$167,economics!$AJ$2:$AJ$167,TRUE)-_xlfn.NORM.DIST(AT$30,economics!$AK$2:$AK$167,economics!$AJ$2:$AJ$167,TRUE))*economics!$AM$2:$AM$167))/(SUMPRODUCT((economics!$AG$2:$AG$167=$B52)*(economics!$D$2:$D$167="process")*economics!$AI$2:$AI$167*(_xlfn.NORM.DIST(AT$3,economics!$AK$2:$AK$167,economics!$AJ$2:$AJ$167,TRUE)-_xlfn.NORM.DIST(AT$30,economics!$AK$2:$AK$167,economics!$AJ$2:$AJ$167,TRUE)))),"")</f>
        <v/>
      </c>
      <c r="AU52" t="str">
        <f t="array" ref="AU52">IFERROR((SUMPRODUCT((economics!$AG$2:$AG$167=$B52)*(economics!$D$2:$D$167="process")*economics!$AI$2:$AI$167*(_xlfn.NORM.DIST(AU$3,economics!$AK$2:$AK$167,economics!$AJ$2:$AJ$167,TRUE)-_xlfn.NORM.DIST(AU$30,economics!$AK$2:$AK$167,economics!$AJ$2:$AJ$167,TRUE))*economics!$AM$2:$AM$167))/(SUMPRODUCT((economics!$AG$2:$AG$167=$B52)*(economics!$D$2:$D$167="process")*economics!$AI$2:$AI$167*(_xlfn.NORM.DIST(AU$3,economics!$AK$2:$AK$167,economics!$AJ$2:$AJ$167,TRUE)-_xlfn.NORM.DIST(AU$30,economics!$AK$2:$AK$167,economics!$AJ$2:$AJ$167,TRUE)))),"")</f>
        <v/>
      </c>
      <c r="AV52" t="str">
        <f t="array" ref="AV52">IFERROR((SUMPRODUCT((economics!$AG$2:$AG$167=$B52)*(economics!$D$2:$D$167="process")*economics!$AI$2:$AI$167*(_xlfn.NORM.DIST(AV$3,economics!$AK$2:$AK$167,economics!$AJ$2:$AJ$167,TRUE)-_xlfn.NORM.DIST(AV$30,economics!$AK$2:$AK$167,economics!$AJ$2:$AJ$167,TRUE))*economics!$AM$2:$AM$167))/(SUMPRODUCT((economics!$AG$2:$AG$167=$B52)*(economics!$D$2:$D$167="process")*economics!$AI$2:$AI$167*(_xlfn.NORM.DIST(AV$3,economics!$AK$2:$AK$167,economics!$AJ$2:$AJ$167,TRUE)-_xlfn.NORM.DIST(AV$30,economics!$AK$2:$AK$167,economics!$AJ$2:$AJ$167,TRUE)))),"")</f>
        <v/>
      </c>
      <c r="AW52" t="str">
        <f t="array" ref="AW52">IFERROR((SUMPRODUCT((economics!$AG$2:$AG$167=$B52)*(economics!$D$2:$D$167="process")*economics!$AI$2:$AI$167*(_xlfn.NORM.DIST(AW$3,economics!$AK$2:$AK$167,economics!$AJ$2:$AJ$167,TRUE)-_xlfn.NORM.DIST(AW$30,economics!$AK$2:$AK$167,economics!$AJ$2:$AJ$167,TRUE))*economics!$AM$2:$AM$167))/(SUMPRODUCT((economics!$AG$2:$AG$167=$B52)*(economics!$D$2:$D$167="process")*economics!$AI$2:$AI$167*(_xlfn.NORM.DIST(AW$3,economics!$AK$2:$AK$167,economics!$AJ$2:$AJ$167,TRUE)-_xlfn.NORM.DIST(AW$30,economics!$AK$2:$AK$167,economics!$AJ$2:$AJ$167,TRUE)))),"")</f>
        <v/>
      </c>
      <c r="AX52" t="str">
        <f t="array" ref="AX52">IFERROR((SUMPRODUCT((economics!$AG$2:$AG$167=$B52)*(economics!$D$2:$D$167="process")*economics!$AI$2:$AI$167*(_xlfn.NORM.DIST(AX$3,economics!$AK$2:$AK$167,economics!$AJ$2:$AJ$167,TRUE)-_xlfn.NORM.DIST(AX$30,economics!$AK$2:$AK$167,economics!$AJ$2:$AJ$167,TRUE))*economics!$AM$2:$AM$167))/(SUMPRODUCT((economics!$AG$2:$AG$167=$B52)*(economics!$D$2:$D$167="process")*economics!$AI$2:$AI$167*(_xlfn.NORM.DIST(AX$3,economics!$AK$2:$AK$167,economics!$AJ$2:$AJ$167,TRUE)-_xlfn.NORM.DIST(AX$30,economics!$AK$2:$AK$167,economics!$AJ$2:$AJ$167,TRUE)))),"")</f>
        <v/>
      </c>
      <c r="AY52" t="str">
        <f t="array" ref="AY52">IFERROR((SUMPRODUCT((economics!$AG$2:$AG$167=$B52)*(economics!$D$2:$D$167="process")*economics!$AI$2:$AI$167*(_xlfn.NORM.DIST(AY$3,economics!$AK$2:$AK$167,economics!$AJ$2:$AJ$167,TRUE)-_xlfn.NORM.DIST(AY$30,economics!$AK$2:$AK$167,economics!$AJ$2:$AJ$167,TRUE))*economics!$AM$2:$AM$167))/(SUMPRODUCT((economics!$AG$2:$AG$167=$B52)*(economics!$D$2:$D$167="process")*economics!$AI$2:$AI$167*(_xlfn.NORM.DIST(AY$3,economics!$AK$2:$AK$167,economics!$AJ$2:$AJ$167,TRUE)-_xlfn.NORM.DIST(AY$30,economics!$AK$2:$AK$167,economics!$AJ$2:$AJ$167,TRUE)))),"")</f>
        <v/>
      </c>
      <c r="AZ52" t="str">
        <f t="array" ref="AZ52">IFERROR((SUMPRODUCT((economics!$AG$2:$AG$167=$B52)*(economics!$D$2:$D$167="process")*economics!$AI$2:$AI$167*(_xlfn.NORM.DIST(AZ$3,economics!$AK$2:$AK$167,economics!$AJ$2:$AJ$167,TRUE)-_xlfn.NORM.DIST(AZ$30,economics!$AK$2:$AK$167,economics!$AJ$2:$AJ$167,TRUE))*economics!$AM$2:$AM$167))/(SUMPRODUCT((economics!$AG$2:$AG$167=$B52)*(economics!$D$2:$D$167="process")*economics!$AI$2:$AI$167*(_xlfn.NORM.DIST(AZ$3,economics!$AK$2:$AK$167,economics!$AJ$2:$AJ$167,TRUE)-_xlfn.NORM.DIST(AZ$30,economics!$AK$2:$AK$167,economics!$AJ$2:$AJ$167,TRUE)))),"")</f>
        <v/>
      </c>
      <c r="BA52" t="str">
        <f t="array" ref="BA52">IFERROR((SUMPRODUCT((economics!$AG$2:$AG$167=$B52)*(economics!$D$2:$D$167="process")*economics!$AI$2:$AI$167*(_xlfn.NORM.DIST(BA$3,economics!$AK$2:$AK$167,economics!$AJ$2:$AJ$167,TRUE)-_xlfn.NORM.DIST(BA$30,economics!$AK$2:$AK$167,economics!$AJ$2:$AJ$167,TRUE))*economics!$AM$2:$AM$167))/(SUMPRODUCT((economics!$AG$2:$AG$167=$B52)*(economics!$D$2:$D$167="process")*economics!$AI$2:$AI$167*(_xlfn.NORM.DIST(BA$3,economics!$AK$2:$AK$167,economics!$AJ$2:$AJ$167,TRUE)-_xlfn.NORM.DIST(BA$30,economics!$AK$2:$AK$167,economics!$AJ$2:$AJ$167,TRUE)))),"")</f>
        <v/>
      </c>
      <c r="BB52" t="str">
        <f t="array" ref="BB52">IFERROR((SUMPRODUCT((economics!$AG$2:$AG$167=$B52)*(economics!$D$2:$D$167="process")*economics!$AI$2:$AI$167*(_xlfn.NORM.DIST(BB$3,economics!$AK$2:$AK$167,economics!$AJ$2:$AJ$167,TRUE)-_xlfn.NORM.DIST(BB$30,economics!$AK$2:$AK$167,economics!$AJ$2:$AJ$167,TRUE))*economics!$AM$2:$AM$167))/(SUMPRODUCT((economics!$AG$2:$AG$167=$B52)*(economics!$D$2:$D$167="process")*economics!$AI$2:$AI$167*(_xlfn.NORM.DIST(BB$3,economics!$AK$2:$AK$167,economics!$AJ$2:$AJ$167,TRUE)-_xlfn.NORM.DIST(BB$30,economics!$AK$2:$AK$167,economics!$AJ$2:$AJ$167,TRUE)))),"")</f>
        <v/>
      </c>
      <c r="BC52" t="str">
        <f t="array" ref="BC52">IFERROR((SUMPRODUCT((economics!$AG$2:$AG$167=$B52)*(economics!$D$2:$D$167="process")*economics!$AI$2:$AI$167*(_xlfn.NORM.DIST(BC$3,economics!$AK$2:$AK$167,economics!$AJ$2:$AJ$167,TRUE)-_xlfn.NORM.DIST(BC$30,economics!$AK$2:$AK$167,economics!$AJ$2:$AJ$167,TRUE))*economics!$AM$2:$AM$167))/(SUMPRODUCT((economics!$AG$2:$AG$167=$B52)*(economics!$D$2:$D$167="process")*economics!$AI$2:$AI$167*(_xlfn.NORM.DIST(BC$3,economics!$AK$2:$AK$167,economics!$AJ$2:$AJ$167,TRUE)-_xlfn.NORM.DIST(BC$30,economics!$AK$2:$AK$167,economics!$AJ$2:$AJ$167,TRUE)))),"")</f>
        <v/>
      </c>
      <c r="BD52" t="str">
        <f t="array" ref="BD52">IFERROR((SUMPRODUCT((economics!$AG$2:$AG$167=$B52)*(economics!$D$2:$D$167="process")*economics!$AI$2:$AI$167*(_xlfn.NORM.DIST(BD$3,economics!$AK$2:$AK$167,economics!$AJ$2:$AJ$167,TRUE)-_xlfn.NORM.DIST(BD$30,economics!$AK$2:$AK$167,economics!$AJ$2:$AJ$167,TRUE))*economics!$AM$2:$AM$167))/(SUMPRODUCT((economics!$AG$2:$AG$167=$B52)*(economics!$D$2:$D$167="process")*economics!$AI$2:$AI$167*(_xlfn.NORM.DIST(BD$3,economics!$AK$2:$AK$167,economics!$AJ$2:$AJ$167,TRUE)-_xlfn.NORM.DIST(BD$30,economics!$AK$2:$AK$167,economics!$AJ$2:$AJ$167,TRUE)))),"")</f>
        <v/>
      </c>
      <c r="BE52" t="str">
        <f t="array" ref="BE52">IFERROR((SUMPRODUCT((economics!$AG$2:$AG$167=$B52)*(economics!$D$2:$D$167="process")*economics!$AI$2:$AI$167*(_xlfn.NORM.DIST(BE$3,economics!$AK$2:$AK$167,economics!$AJ$2:$AJ$167,TRUE)-_xlfn.NORM.DIST(BE$30,economics!$AK$2:$AK$167,economics!$AJ$2:$AJ$167,TRUE))*economics!$AM$2:$AM$167))/(SUMPRODUCT((economics!$AG$2:$AG$167=$B52)*(economics!$D$2:$D$167="process")*economics!$AI$2:$AI$167*(_xlfn.NORM.DIST(BE$3,economics!$AK$2:$AK$167,economics!$AJ$2:$AJ$167,TRUE)-_xlfn.NORM.DIST(BE$30,economics!$AK$2:$AK$167,economics!$AJ$2:$AJ$167,TRUE)))),"")</f>
        <v/>
      </c>
      <c r="BF52" t="str">
        <f t="array" ref="BF52">IFERROR((SUMPRODUCT((economics!$AG$2:$AG$167=$B52)*(economics!$D$2:$D$167="process")*economics!$AI$2:$AI$167*(_xlfn.NORM.DIST(BF$3,economics!$AK$2:$AK$167,economics!$AJ$2:$AJ$167,TRUE)-_xlfn.NORM.DIST(BF$30,economics!$AK$2:$AK$167,economics!$AJ$2:$AJ$167,TRUE))*economics!$AM$2:$AM$167))/(SUMPRODUCT((economics!$AG$2:$AG$167=$B52)*(economics!$D$2:$D$167="process")*economics!$AI$2:$AI$167*(_xlfn.NORM.DIST(BF$3,economics!$AK$2:$AK$167,economics!$AJ$2:$AJ$167,TRUE)-_xlfn.NORM.DIST(BF$30,economics!$AK$2:$AK$167,economics!$AJ$2:$AJ$167,TRUE)))),"")</f>
        <v/>
      </c>
      <c r="BG52" t="str">
        <f t="array" ref="BG52">IFERROR((SUMPRODUCT((economics!$AG$2:$AG$167=$B52)*(economics!$D$2:$D$167="process")*economics!$AI$2:$AI$167*(_xlfn.NORM.DIST(BG$3,economics!$AK$2:$AK$167,economics!$AJ$2:$AJ$167,TRUE)-_xlfn.NORM.DIST(BG$30,economics!$AK$2:$AK$167,economics!$AJ$2:$AJ$167,TRUE))*economics!$AM$2:$AM$167))/(SUMPRODUCT((economics!$AG$2:$AG$167=$B52)*(economics!$D$2:$D$167="process")*economics!$AI$2:$AI$167*(_xlfn.NORM.DIST(BG$3,economics!$AK$2:$AK$167,economics!$AJ$2:$AJ$167,TRUE)-_xlfn.NORM.DIST(BG$30,economics!$AK$2:$AK$167,economics!$AJ$2:$AJ$167,TRUE)))),"")</f>
        <v/>
      </c>
      <c r="BH52" t="str">
        <f t="array" ref="BH52">IFERROR((SUMPRODUCT((economics!$AG$2:$AG$167=$B52)*(economics!$D$2:$D$167="process")*economics!$AI$2:$AI$167*(_xlfn.NORM.DIST(BH$3,economics!$AK$2:$AK$167,economics!$AJ$2:$AJ$167,TRUE)-_xlfn.NORM.DIST(BH$30,economics!$AK$2:$AK$167,economics!$AJ$2:$AJ$167,TRUE))*economics!$AM$2:$AM$167))/(SUMPRODUCT((economics!$AG$2:$AG$167=$B52)*(economics!$D$2:$D$167="process")*economics!$AI$2:$AI$167*(_xlfn.NORM.DIST(BH$3,economics!$AK$2:$AK$167,economics!$AJ$2:$AJ$167,TRUE)-_xlfn.NORM.DIST(BH$30,economics!$AK$2:$AK$167,economics!$AJ$2:$AJ$167,TRUE)))),"")</f>
        <v/>
      </c>
      <c r="BI52" t="str">
        <f t="array" ref="BI52">IFERROR((SUMPRODUCT((economics!$AG$2:$AG$167=$B52)*(economics!$D$2:$D$167="process")*economics!$AI$2:$AI$167*(_xlfn.NORM.DIST(BI$3,economics!$AK$2:$AK$167,economics!$AJ$2:$AJ$167,TRUE)-_xlfn.NORM.DIST(BI$30,economics!$AK$2:$AK$167,economics!$AJ$2:$AJ$167,TRUE))*economics!$AM$2:$AM$167))/(SUMPRODUCT((economics!$AG$2:$AG$167=$B52)*(economics!$D$2:$D$167="process")*economics!$AI$2:$AI$167*(_xlfn.NORM.DIST(BI$3,economics!$AK$2:$AK$167,economics!$AJ$2:$AJ$167,TRUE)-_xlfn.NORM.DIST(BI$30,economics!$AK$2:$AK$167,economics!$AJ$2:$AJ$167,TRUE)))),"")</f>
        <v/>
      </c>
      <c r="BJ52" t="str">
        <f t="array" ref="BJ52">IFERROR((SUMPRODUCT((economics!$AG$2:$AG$167=$B52)*(economics!$D$2:$D$167="process")*economics!$AI$2:$AI$167*(_xlfn.NORM.DIST(BJ$3,economics!$AK$2:$AK$167,economics!$AJ$2:$AJ$167,TRUE)-_xlfn.NORM.DIST(BJ$30,economics!$AK$2:$AK$167,economics!$AJ$2:$AJ$167,TRUE))*economics!$AM$2:$AM$167))/(SUMPRODUCT((economics!$AG$2:$AG$167=$B52)*(economics!$D$2:$D$167="process")*economics!$AI$2:$AI$167*(_xlfn.NORM.DIST(BJ$3,economics!$AK$2:$AK$167,economics!$AJ$2:$AJ$167,TRUE)-_xlfn.NORM.DIST(BJ$30,economics!$AK$2:$AK$167,economics!$AJ$2:$AJ$167,TRUE)))),"")</f>
        <v/>
      </c>
      <c r="BK52" t="str">
        <f t="array" ref="BK52">IFERROR((SUMPRODUCT((economics!$AG$2:$AG$167=$B52)*(economics!$D$2:$D$167="process")*economics!$AI$2:$AI$167*(_xlfn.NORM.DIST(BK$3,economics!$AK$2:$AK$167,economics!$AJ$2:$AJ$167,TRUE)-_xlfn.NORM.DIST(BK$30,economics!$AK$2:$AK$167,economics!$AJ$2:$AJ$167,TRUE))*economics!$AM$2:$AM$167))/(SUMPRODUCT((economics!$AG$2:$AG$167=$B52)*(economics!$D$2:$D$167="process")*economics!$AI$2:$AI$167*(_xlfn.NORM.DIST(BK$3,economics!$AK$2:$AK$167,economics!$AJ$2:$AJ$167,TRUE)-_xlfn.NORM.DIST(BK$30,economics!$AK$2:$AK$167,economics!$AJ$2:$AJ$167,TRUE)))),"")</f>
        <v/>
      </c>
      <c r="BL52" t="str">
        <f t="array" ref="BL52">IFERROR((SUMPRODUCT((economics!$AG$2:$AG$167=$B52)*(economics!$D$2:$D$167="process")*economics!$AI$2:$AI$167*(_xlfn.NORM.DIST(BL$3,economics!$AK$2:$AK$167,economics!$AJ$2:$AJ$167,TRUE)-_xlfn.NORM.DIST(BL$30,economics!$AK$2:$AK$167,economics!$AJ$2:$AJ$167,TRUE))*economics!$AM$2:$AM$167))/(SUMPRODUCT((economics!$AG$2:$AG$167=$B52)*(economics!$D$2:$D$167="process")*economics!$AI$2:$AI$167*(_xlfn.NORM.DIST(BL$3,economics!$AK$2:$AK$167,economics!$AJ$2:$AJ$167,TRUE)-_xlfn.NORM.DIST(BL$30,economics!$AK$2:$AK$167,economics!$AJ$2:$AJ$167,TRUE)))),"")</f>
        <v/>
      </c>
      <c r="BM52" t="str">
        <f t="array" ref="BM52">IFERROR((SUMPRODUCT((economics!$AG$2:$AG$167=$B52)*(economics!$D$2:$D$167="process")*economics!$AI$2:$AI$167*(_xlfn.NORM.DIST(BM$3,economics!$AK$2:$AK$167,economics!$AJ$2:$AJ$167,TRUE)-_xlfn.NORM.DIST(BM$30,economics!$AK$2:$AK$167,economics!$AJ$2:$AJ$167,TRUE))*economics!$AM$2:$AM$167))/(SUMPRODUCT((economics!$AG$2:$AG$167=$B52)*(economics!$D$2:$D$167="process")*economics!$AI$2:$AI$167*(_xlfn.NORM.DIST(BM$3,economics!$AK$2:$AK$167,economics!$AJ$2:$AJ$167,TRUE)-_xlfn.NORM.DIST(BM$30,economics!$AK$2:$AK$167,economics!$AJ$2:$AJ$167,TRUE)))),"")</f>
        <v/>
      </c>
      <c r="BN52" t="str">
        <f t="array" ref="BN52">IFERROR((SUMPRODUCT((economics!$AG$2:$AG$167=$B52)*(economics!$D$2:$D$167="process")*economics!$AI$2:$AI$167*(_xlfn.NORM.DIST(BN$3,economics!$AK$2:$AK$167,economics!$AJ$2:$AJ$167,TRUE)-_xlfn.NORM.DIST(BN$30,economics!$AK$2:$AK$167,economics!$AJ$2:$AJ$167,TRUE))*economics!$AM$2:$AM$167))/(SUMPRODUCT((economics!$AG$2:$AG$167=$B52)*(economics!$D$2:$D$167="process")*economics!$AI$2:$AI$167*(_xlfn.NORM.DIST(BN$3,economics!$AK$2:$AK$167,economics!$AJ$2:$AJ$167,TRUE)-_xlfn.NORM.DIST(BN$30,economics!$AK$2:$AK$167,economics!$AJ$2:$AJ$167,TRUE)))),"")</f>
        <v/>
      </c>
      <c r="BO52" t="str">
        <f t="array" ref="BO52">IFERROR((SUMPRODUCT((economics!$AG$2:$AG$167=$B52)*(economics!$D$2:$D$167="process")*economics!$AI$2:$AI$167*(_xlfn.NORM.DIST(BO$3,economics!$AK$2:$AK$167,economics!$AJ$2:$AJ$167,TRUE)-_xlfn.NORM.DIST(BO$30,economics!$AK$2:$AK$167,economics!$AJ$2:$AJ$167,TRUE))*economics!$AM$2:$AM$167))/(SUMPRODUCT((economics!$AG$2:$AG$167=$B52)*(economics!$D$2:$D$167="process")*economics!$AI$2:$AI$167*(_xlfn.NORM.DIST(BO$3,economics!$AK$2:$AK$167,economics!$AJ$2:$AJ$167,TRUE)-_xlfn.NORM.DIST(BO$30,economics!$AK$2:$AK$167,economics!$AJ$2:$AJ$167,TRUE)))),"")</f>
        <v/>
      </c>
      <c r="BP52" t="str">
        <f t="array" ref="BP52">IFERROR((SUMPRODUCT((economics!$AG$2:$AG$167=$B52)*(economics!$D$2:$D$167="process")*economics!$AI$2:$AI$167*(_xlfn.NORM.DIST(BP$3,economics!$AK$2:$AK$167,economics!$AJ$2:$AJ$167,TRUE)-_xlfn.NORM.DIST(BP$30,economics!$AK$2:$AK$167,economics!$AJ$2:$AJ$167,TRUE))*economics!$AM$2:$AM$167))/(SUMPRODUCT((economics!$AG$2:$AG$167=$B52)*(economics!$D$2:$D$167="process")*economics!$AI$2:$AI$167*(_xlfn.NORM.DIST(BP$3,economics!$AK$2:$AK$167,economics!$AJ$2:$AJ$167,TRUE)-_xlfn.NORM.DIST(BP$30,economics!$AK$2:$AK$167,economics!$AJ$2:$AJ$167,TRUE)))),"")</f>
        <v/>
      </c>
      <c r="BQ52" t="str">
        <f t="array" ref="BQ52">IFERROR((SUMPRODUCT((economics!$AG$2:$AG$167=$B52)*(economics!$D$2:$D$167="process")*economics!$AI$2:$AI$167*(_xlfn.NORM.DIST(BQ$3,economics!$AK$2:$AK$167,economics!$AJ$2:$AJ$167,TRUE)-_xlfn.NORM.DIST(BQ$30,economics!$AK$2:$AK$167,economics!$AJ$2:$AJ$167,TRUE))*economics!$AM$2:$AM$167))/(SUMPRODUCT((economics!$AG$2:$AG$167=$B52)*(economics!$D$2:$D$167="process")*economics!$AI$2:$AI$167*(_xlfn.NORM.DIST(BQ$3,economics!$AK$2:$AK$167,economics!$AJ$2:$AJ$167,TRUE)-_xlfn.NORM.DIST(BQ$30,economics!$AK$2:$AK$167,economics!$AJ$2:$AJ$167,TRUE)))),"")</f>
        <v/>
      </c>
      <c r="BR52" t="str">
        <f t="array" ref="BR52">IFERROR((SUMPRODUCT((economics!$AG$2:$AG$167=$B52)*(economics!$D$2:$D$167="process")*economics!$AI$2:$AI$167*(_xlfn.NORM.DIST(BR$3,economics!$AK$2:$AK$167,economics!$AJ$2:$AJ$167,TRUE)-_xlfn.NORM.DIST(BR$30,economics!$AK$2:$AK$167,economics!$AJ$2:$AJ$167,TRUE))*economics!$AM$2:$AM$167))/(SUMPRODUCT((economics!$AG$2:$AG$167=$B52)*(economics!$D$2:$D$167="process")*economics!$AI$2:$AI$167*(_xlfn.NORM.DIST(BR$3,economics!$AK$2:$AK$167,economics!$AJ$2:$AJ$167,TRUE)-_xlfn.NORM.DIST(BR$30,economics!$AK$2:$AK$167,economics!$AJ$2:$AJ$167,TRUE)))),"")</f>
        <v/>
      </c>
      <c r="BS52" t="str">
        <f t="array" ref="BS52">IFERROR((SUMPRODUCT((economics!$AG$2:$AG$167=$B52)*(economics!$D$2:$D$167="process")*economics!$AI$2:$AI$167*(_xlfn.NORM.DIST(BS$3,economics!$AK$2:$AK$167,economics!$AJ$2:$AJ$167,TRUE)-_xlfn.NORM.DIST(BS$30,economics!$AK$2:$AK$167,economics!$AJ$2:$AJ$167,TRUE))*economics!$AM$2:$AM$167))/(SUMPRODUCT((economics!$AG$2:$AG$167=$B52)*(economics!$D$2:$D$167="process")*economics!$AI$2:$AI$167*(_xlfn.NORM.DIST(BS$3,economics!$AK$2:$AK$167,economics!$AJ$2:$AJ$167,TRUE)-_xlfn.NORM.DIST(BS$30,economics!$AK$2:$AK$167,economics!$AJ$2:$AJ$167,TRUE)))),"")</f>
        <v/>
      </c>
      <c r="BT52" t="str">
        <f t="array" ref="BT52">IFERROR((SUMPRODUCT((economics!$AG$2:$AG$167=$B52)*(economics!$D$2:$D$167="process")*economics!$AI$2:$AI$167*(_xlfn.NORM.DIST(BT$3,economics!$AK$2:$AK$167,economics!$AJ$2:$AJ$167,TRUE)-_xlfn.NORM.DIST(BT$30,economics!$AK$2:$AK$167,economics!$AJ$2:$AJ$167,TRUE))*economics!$AM$2:$AM$167))/(SUMPRODUCT((economics!$AG$2:$AG$167=$B52)*(economics!$D$2:$D$167="process")*economics!$AI$2:$AI$167*(_xlfn.NORM.DIST(BT$3,economics!$AK$2:$AK$167,economics!$AJ$2:$AJ$167,TRUE)-_xlfn.NORM.DIST(BT$30,economics!$AK$2:$AK$167,economics!$AJ$2:$AJ$167,TRUE)))),"")</f>
        <v/>
      </c>
      <c r="BU52" t="str">
        <f t="array" ref="BU52">IFERROR((SUMPRODUCT((economics!$AG$2:$AG$167=$B52)*(economics!$D$2:$D$167="process")*economics!$AI$2:$AI$167*(_xlfn.NORM.DIST(BU$3,economics!$AK$2:$AK$167,economics!$AJ$2:$AJ$167,TRUE)-_xlfn.NORM.DIST(BU$30,economics!$AK$2:$AK$167,economics!$AJ$2:$AJ$167,TRUE))*economics!$AM$2:$AM$167))/(SUMPRODUCT((economics!$AG$2:$AG$167=$B52)*(economics!$D$2:$D$167="process")*economics!$AI$2:$AI$167*(_xlfn.NORM.DIST(BU$3,economics!$AK$2:$AK$167,economics!$AJ$2:$AJ$167,TRUE)-_xlfn.NORM.DIST(BU$30,economics!$AK$2:$AK$167,economics!$AJ$2:$AJ$167,TRUE)))),"")</f>
        <v/>
      </c>
      <c r="BV52" t="str">
        <f t="array" ref="BV52">IFERROR((SUMPRODUCT((economics!$AG$2:$AG$167=$B52)*(economics!$D$2:$D$167="process")*economics!$AI$2:$AI$167*(_xlfn.NORM.DIST(BV$3,economics!$AK$2:$AK$167,economics!$AJ$2:$AJ$167,TRUE)-_xlfn.NORM.DIST(BV$30,economics!$AK$2:$AK$167,economics!$AJ$2:$AJ$167,TRUE))*economics!$AM$2:$AM$167))/(SUMPRODUCT((economics!$AG$2:$AG$167=$B52)*(economics!$D$2:$D$167="process")*economics!$AI$2:$AI$167*(_xlfn.NORM.DIST(BV$3,economics!$AK$2:$AK$167,economics!$AJ$2:$AJ$167,TRUE)-_xlfn.NORM.DIST(BV$30,economics!$AK$2:$AK$167,economics!$AJ$2:$AJ$167,TRUE)))),"")</f>
        <v/>
      </c>
      <c r="BW52" t="str">
        <f t="array" ref="BW52">IFERROR((SUMPRODUCT((economics!$AG$2:$AG$167=$B52)*(economics!$D$2:$D$167="process")*economics!$AI$2:$AI$167*(_xlfn.NORM.DIST(BW$3,economics!$AK$2:$AK$167,economics!$AJ$2:$AJ$167,TRUE)-_xlfn.NORM.DIST(BW$30,economics!$AK$2:$AK$167,economics!$AJ$2:$AJ$167,TRUE))*economics!$AM$2:$AM$167))/(SUMPRODUCT((economics!$AG$2:$AG$167=$B52)*(economics!$D$2:$D$167="process")*economics!$AI$2:$AI$167*(_xlfn.NORM.DIST(BW$3,economics!$AK$2:$AK$167,economics!$AJ$2:$AJ$167,TRUE)-_xlfn.NORM.DIST(BW$30,economics!$AK$2:$AK$167,economics!$AJ$2:$AJ$167,TRUE)))),"")</f>
        <v/>
      </c>
      <c r="BX52" t="str">
        <f t="array" ref="BX52">IFERROR((SUMPRODUCT((economics!$AG$2:$AG$167=$B52)*(economics!$D$2:$D$167="process")*economics!$AI$2:$AI$167*(_xlfn.NORM.DIST(BX$3,economics!$AK$2:$AK$167,economics!$AJ$2:$AJ$167,TRUE)-_xlfn.NORM.DIST(BX$30,economics!$AK$2:$AK$167,economics!$AJ$2:$AJ$167,TRUE))*economics!$AM$2:$AM$167))/(SUMPRODUCT((economics!$AG$2:$AG$167=$B52)*(economics!$D$2:$D$167="process")*economics!$AI$2:$AI$167*(_xlfn.NORM.DIST(BX$3,economics!$AK$2:$AK$167,economics!$AJ$2:$AJ$167,TRUE)-_xlfn.NORM.DIST(BX$30,economics!$AK$2:$AK$167,economics!$AJ$2:$AJ$167,TRUE)))),"")</f>
        <v/>
      </c>
      <c r="BY52" t="str">
        <f t="array" ref="BY52">IFERROR((SUMPRODUCT((economics!$AG$2:$AG$167=$B52)*(economics!$D$2:$D$167="process")*economics!$AI$2:$AI$167*(_xlfn.NORM.DIST(BY$3,economics!$AK$2:$AK$167,economics!$AJ$2:$AJ$167,TRUE)-_xlfn.NORM.DIST(BY$30,economics!$AK$2:$AK$167,economics!$AJ$2:$AJ$167,TRUE))*economics!$AM$2:$AM$167))/(SUMPRODUCT((economics!$AG$2:$AG$167=$B52)*(economics!$D$2:$D$167="process")*economics!$AI$2:$AI$167*(_xlfn.NORM.DIST(BY$3,economics!$AK$2:$AK$167,economics!$AJ$2:$AJ$167,TRUE)-_xlfn.NORM.DIST(BY$30,economics!$AK$2:$AK$167,economics!$AJ$2:$AJ$167,TRUE)))),"")</f>
        <v/>
      </c>
      <c r="BZ52" t="str">
        <f t="array" ref="BZ52">IFERROR((SUMPRODUCT((economics!$AG$2:$AG$167=$B52)*(economics!$D$2:$D$167="process")*economics!$AI$2:$AI$167*(_xlfn.NORM.DIST(BZ$3,economics!$AK$2:$AK$167,economics!$AJ$2:$AJ$167,TRUE)-_xlfn.NORM.DIST(BZ$30,economics!$AK$2:$AK$167,economics!$AJ$2:$AJ$167,TRUE))*economics!$AM$2:$AM$167))/(SUMPRODUCT((economics!$AG$2:$AG$167=$B52)*(economics!$D$2:$D$167="process")*economics!$AI$2:$AI$167*(_xlfn.NORM.DIST(BZ$3,economics!$AK$2:$AK$167,economics!$AJ$2:$AJ$167,TRUE)-_xlfn.NORM.DIST(BZ$30,economics!$AK$2:$AK$167,economics!$AJ$2:$AJ$167,TRUE)))),"")</f>
        <v/>
      </c>
      <c r="CA52" t="str">
        <f t="array" ref="CA52">IFERROR((SUMPRODUCT((economics!$AG$2:$AG$167=$B52)*(economics!$D$2:$D$167="process")*economics!$AI$2:$AI$167*(_xlfn.NORM.DIST(CA$3,economics!$AK$2:$AK$167,economics!$AJ$2:$AJ$167,TRUE)-_xlfn.NORM.DIST(CA$30,economics!$AK$2:$AK$167,economics!$AJ$2:$AJ$167,TRUE))*economics!$AM$2:$AM$167))/(SUMPRODUCT((economics!$AG$2:$AG$167=$B52)*(economics!$D$2:$D$167="process")*economics!$AI$2:$AI$167*(_xlfn.NORM.DIST(CA$3,economics!$AK$2:$AK$167,economics!$AJ$2:$AJ$167,TRUE)-_xlfn.NORM.DIST(CA$30,economics!$AK$2:$AK$167,economics!$AJ$2:$AJ$167,TRUE)))),"")</f>
        <v/>
      </c>
      <c r="CB52" t="str">
        <f t="array" ref="CB52">IFERROR((SUMPRODUCT((economics!$AG$2:$AG$167=$B52)*(economics!$D$2:$D$167="process")*economics!$AI$2:$AI$167*(_xlfn.NORM.DIST(CB$3,economics!$AK$2:$AK$167,economics!$AJ$2:$AJ$167,TRUE)-_xlfn.NORM.DIST(CB$30,economics!$AK$2:$AK$167,economics!$AJ$2:$AJ$167,TRUE))*economics!$AM$2:$AM$167))/(SUMPRODUCT((economics!$AG$2:$AG$167=$B52)*(economics!$D$2:$D$167="process")*economics!$AI$2:$AI$167*(_xlfn.NORM.DIST(CB$3,economics!$AK$2:$AK$167,economics!$AJ$2:$AJ$167,TRUE)-_xlfn.NORM.DIST(CB$30,economics!$AK$2:$AK$167,economics!$AJ$2:$AJ$167,TRUE)))),"")</f>
        <v/>
      </c>
      <c r="CC52" t="str">
        <f t="array" ref="CC52">IFERROR((SUMPRODUCT((economics!$AG$2:$AG$167=$B52)*(economics!$D$2:$D$167="process")*economics!$AI$2:$AI$167*(_xlfn.NORM.DIST(CC$3,economics!$AK$2:$AK$167,economics!$AJ$2:$AJ$167,TRUE)-_xlfn.NORM.DIST(CC$30,economics!$AK$2:$AK$167,economics!$AJ$2:$AJ$167,TRUE))*economics!$AM$2:$AM$167))/(SUMPRODUCT((economics!$AG$2:$AG$167=$B52)*(economics!$D$2:$D$167="process")*economics!$AI$2:$AI$167*(_xlfn.NORM.DIST(CC$3,economics!$AK$2:$AK$167,economics!$AJ$2:$AJ$167,TRUE)-_xlfn.NORM.DIST(CC$30,economics!$AK$2:$AK$167,economics!$AJ$2:$AJ$167,TRUE)))),"")</f>
        <v/>
      </c>
      <c r="CD52" t="str">
        <f t="array" ref="CD52">IFERROR((SUMPRODUCT((economics!$AG$2:$AG$167=$B52)*(economics!$D$2:$D$167="process")*economics!$AI$2:$AI$167*(_xlfn.NORM.DIST(CD$3,economics!$AK$2:$AK$167,economics!$AJ$2:$AJ$167,TRUE)-_xlfn.NORM.DIST(CD$30,economics!$AK$2:$AK$167,economics!$AJ$2:$AJ$167,TRUE))*economics!$AM$2:$AM$167))/(SUMPRODUCT((economics!$AG$2:$AG$167=$B52)*(economics!$D$2:$D$167="process")*economics!$AI$2:$AI$167*(_xlfn.NORM.DIST(CD$3,economics!$AK$2:$AK$167,economics!$AJ$2:$AJ$167,TRUE)-_xlfn.NORM.DIST(CD$30,economics!$AK$2:$AK$167,economics!$AJ$2:$AJ$167,TRUE)))),"")</f>
        <v/>
      </c>
      <c r="CE52" t="str">
        <f t="array" ref="CE52">IFERROR((SUMPRODUCT((economics!$AG$2:$AG$167=$B52)*(economics!$D$2:$D$167="process")*economics!$AI$2:$AI$167*(_xlfn.NORM.DIST(CE$3,economics!$AK$2:$AK$167,economics!$AJ$2:$AJ$167,TRUE)-_xlfn.NORM.DIST(CE$30,economics!$AK$2:$AK$167,economics!$AJ$2:$AJ$167,TRUE))*economics!$AM$2:$AM$167))/(SUMPRODUCT((economics!$AG$2:$AG$167=$B52)*(economics!$D$2:$D$167="process")*economics!$AI$2:$AI$167*(_xlfn.NORM.DIST(CE$3,economics!$AK$2:$AK$167,economics!$AJ$2:$AJ$167,TRUE)-_xlfn.NORM.DIST(CE$30,economics!$AK$2:$AK$167,economics!$AJ$2:$AJ$167,TRUE)))),"")</f>
        <v/>
      </c>
      <c r="CF52" t="str">
        <f t="array" ref="CF52">IFERROR((SUMPRODUCT((economics!$AG$2:$AG$167=$B52)*(economics!$D$2:$D$167="process")*economics!$AI$2:$AI$167*(_xlfn.NORM.DIST(CF$3,economics!$AK$2:$AK$167,economics!$AJ$2:$AJ$167,TRUE)-_xlfn.NORM.DIST(CF$30,economics!$AK$2:$AK$167,economics!$AJ$2:$AJ$167,TRUE))*economics!$AM$2:$AM$167))/(SUMPRODUCT((economics!$AG$2:$AG$167=$B52)*(economics!$D$2:$D$167="process")*economics!$AI$2:$AI$167*(_xlfn.NORM.DIST(CF$3,economics!$AK$2:$AK$167,economics!$AJ$2:$AJ$167,TRUE)-_xlfn.NORM.DIST(CF$30,economics!$AK$2:$AK$167,economics!$AJ$2:$AJ$167,TRUE)))),"")</f>
        <v/>
      </c>
      <c r="CG52" t="str">
        <f t="array" ref="CG52">IFERROR((SUMPRODUCT((economics!$AG$2:$AG$167=$B52)*(economics!$D$2:$D$167="process")*economics!$AI$2:$AI$167*(_xlfn.NORM.DIST(CG$3,economics!$AK$2:$AK$167,economics!$AJ$2:$AJ$167,TRUE)-_xlfn.NORM.DIST(CG$30,economics!$AK$2:$AK$167,economics!$AJ$2:$AJ$167,TRUE))*economics!$AM$2:$AM$167))/(SUMPRODUCT((economics!$AG$2:$AG$167=$B52)*(economics!$D$2:$D$167="process")*economics!$AI$2:$AI$167*(_xlfn.NORM.DIST(CG$3,economics!$AK$2:$AK$167,economics!$AJ$2:$AJ$167,TRUE)-_xlfn.NORM.DIST(CG$30,economics!$AK$2:$AK$167,economics!$AJ$2:$AJ$167,TRUE)))),"")</f>
        <v/>
      </c>
      <c r="CH52" t="str">
        <f t="array" ref="CH52">IFERROR((SUMPRODUCT((economics!$AG$2:$AG$167=$B52)*(economics!$D$2:$D$167="process")*economics!$AI$2:$AI$167*(_xlfn.NORM.DIST(CH$3,economics!$AK$2:$AK$167,economics!$AJ$2:$AJ$167,TRUE)-_xlfn.NORM.DIST(CH$30,economics!$AK$2:$AK$167,economics!$AJ$2:$AJ$167,TRUE))*economics!$AM$2:$AM$167))/(SUMPRODUCT((economics!$AG$2:$AG$167=$B52)*(economics!$D$2:$D$167="process")*economics!$AI$2:$AI$167*(_xlfn.NORM.DIST(CH$3,economics!$AK$2:$AK$167,economics!$AJ$2:$AJ$167,TRUE)-_xlfn.NORM.DIST(CH$30,economics!$AK$2:$AK$167,economics!$AJ$2:$AJ$167,TRUE)))),"")</f>
        <v/>
      </c>
    </row>
    <row r="53" spans="1:86" x14ac:dyDescent="0.35">
      <c r="A53" t="str">
        <f t="shared" si="0"/>
        <v>nonroad vehicles 30</v>
      </c>
      <c r="B53">
        <f t="shared" si="0"/>
        <v>30</v>
      </c>
      <c r="E53" t="str">
        <f t="array" ref="E53">IFERROR((SUMPRODUCT((economics!$AG$2:$AG$167=$B53)*(economics!$D$2:$D$167="process")*economics!$AI$2:$AI$167*(_xlfn.NORM.DIST(E$3,economics!$AK$2:$AK$167,economics!$AJ$2:$AJ$167,TRUE)-_xlfn.NORM.DIST(E$30,economics!$AK$2:$AK$167,economics!$AJ$2:$AJ$167,TRUE))*economics!$AM$2:$AM$167))/(SUMPRODUCT((economics!$AG$2:$AG$167=$B53)*(economics!$D$2:$D$167="process")*economics!$AI$2:$AI$167*(_xlfn.NORM.DIST(E$3,economics!$AK$2:$AK$167,economics!$AJ$2:$AJ$167,TRUE)-_xlfn.NORM.DIST(E$30,economics!$AK$2:$AK$167,economics!$AJ$2:$AJ$167,TRUE)))),"")</f>
        <v/>
      </c>
      <c r="F53" t="str">
        <f t="array" ref="F53">IFERROR((SUMPRODUCT((economics!$AG$2:$AG$167=$B53)*(economics!$D$2:$D$167="process")*economics!$AI$2:$AI$167*(_xlfn.NORM.DIST(F$3,economics!$AK$2:$AK$167,economics!$AJ$2:$AJ$167,TRUE)-_xlfn.NORM.DIST(F$30,economics!$AK$2:$AK$167,economics!$AJ$2:$AJ$167,TRUE))*economics!$AM$2:$AM$167))/(SUMPRODUCT((economics!$AG$2:$AG$167=$B53)*(economics!$D$2:$D$167="process")*economics!$AI$2:$AI$167*(_xlfn.NORM.DIST(F$3,economics!$AK$2:$AK$167,economics!$AJ$2:$AJ$167,TRUE)-_xlfn.NORM.DIST(F$30,economics!$AK$2:$AK$167,economics!$AJ$2:$AJ$167,TRUE)))),"")</f>
        <v/>
      </c>
      <c r="G53" t="str">
        <f t="array" ref="G53">IFERROR((SUMPRODUCT((economics!$AG$2:$AG$167=$B53)*(economics!$D$2:$D$167="process")*economics!$AI$2:$AI$167*(_xlfn.NORM.DIST(G$3,economics!$AK$2:$AK$167,economics!$AJ$2:$AJ$167,TRUE)-_xlfn.NORM.DIST(G$30,economics!$AK$2:$AK$167,economics!$AJ$2:$AJ$167,TRUE))*economics!$AM$2:$AM$167))/(SUMPRODUCT((economics!$AG$2:$AG$167=$B53)*(economics!$D$2:$D$167="process")*economics!$AI$2:$AI$167*(_xlfn.NORM.DIST(G$3,economics!$AK$2:$AK$167,economics!$AJ$2:$AJ$167,TRUE)-_xlfn.NORM.DIST(G$30,economics!$AK$2:$AK$167,economics!$AJ$2:$AJ$167,TRUE)))),"")</f>
        <v/>
      </c>
      <c r="H53" t="str">
        <f t="array" ref="H53">IFERROR((SUMPRODUCT((economics!$AG$2:$AG$167=$B53)*(economics!$D$2:$D$167="process")*economics!$AI$2:$AI$167*(_xlfn.NORM.DIST(H$3,economics!$AK$2:$AK$167,economics!$AJ$2:$AJ$167,TRUE)-_xlfn.NORM.DIST(H$30,economics!$AK$2:$AK$167,economics!$AJ$2:$AJ$167,TRUE))*economics!$AM$2:$AM$167))/(SUMPRODUCT((economics!$AG$2:$AG$167=$B53)*(economics!$D$2:$D$167="process")*economics!$AI$2:$AI$167*(_xlfn.NORM.DIST(H$3,economics!$AK$2:$AK$167,economics!$AJ$2:$AJ$167,TRUE)-_xlfn.NORM.DIST(H$30,economics!$AK$2:$AK$167,economics!$AJ$2:$AJ$167,TRUE)))),"")</f>
        <v/>
      </c>
      <c r="I53" t="str">
        <f t="array" ref="I53">IFERROR((SUMPRODUCT((economics!$AG$2:$AG$167=$B53)*(economics!$D$2:$D$167="process")*economics!$AI$2:$AI$167*(_xlfn.NORM.DIST(I$3,economics!$AK$2:$AK$167,economics!$AJ$2:$AJ$167,TRUE)-_xlfn.NORM.DIST(I$30,economics!$AK$2:$AK$167,economics!$AJ$2:$AJ$167,TRUE))*economics!$AM$2:$AM$167))/(SUMPRODUCT((economics!$AG$2:$AG$167=$B53)*(economics!$D$2:$D$167="process")*economics!$AI$2:$AI$167*(_xlfn.NORM.DIST(I$3,economics!$AK$2:$AK$167,economics!$AJ$2:$AJ$167,TRUE)-_xlfn.NORM.DIST(I$30,economics!$AK$2:$AK$167,economics!$AJ$2:$AJ$167,TRUE)))),"")</f>
        <v/>
      </c>
      <c r="J53" t="str">
        <f t="array" ref="J53">IFERROR((SUMPRODUCT((economics!$AG$2:$AG$167=$B53)*(economics!$D$2:$D$167="process")*economics!$AI$2:$AI$167*(_xlfn.NORM.DIST(J$3,economics!$AK$2:$AK$167,economics!$AJ$2:$AJ$167,TRUE)-_xlfn.NORM.DIST(J$30,economics!$AK$2:$AK$167,economics!$AJ$2:$AJ$167,TRUE))*economics!$AM$2:$AM$167))/(SUMPRODUCT((economics!$AG$2:$AG$167=$B53)*(economics!$D$2:$D$167="process")*economics!$AI$2:$AI$167*(_xlfn.NORM.DIST(J$3,economics!$AK$2:$AK$167,economics!$AJ$2:$AJ$167,TRUE)-_xlfn.NORM.DIST(J$30,economics!$AK$2:$AK$167,economics!$AJ$2:$AJ$167,TRUE)))),"")</f>
        <v/>
      </c>
      <c r="K53" t="str">
        <f t="array" ref="K53">IFERROR((SUMPRODUCT((economics!$AG$2:$AG$167=$B53)*(economics!$D$2:$D$167="process")*economics!$AI$2:$AI$167*(_xlfn.NORM.DIST(K$3,economics!$AK$2:$AK$167,economics!$AJ$2:$AJ$167,TRUE)-_xlfn.NORM.DIST(K$30,economics!$AK$2:$AK$167,economics!$AJ$2:$AJ$167,TRUE))*economics!$AM$2:$AM$167))/(SUMPRODUCT((economics!$AG$2:$AG$167=$B53)*(economics!$D$2:$D$167="process")*economics!$AI$2:$AI$167*(_xlfn.NORM.DIST(K$3,economics!$AK$2:$AK$167,economics!$AJ$2:$AJ$167,TRUE)-_xlfn.NORM.DIST(K$30,economics!$AK$2:$AK$167,economics!$AJ$2:$AJ$167,TRUE)))),"")</f>
        <v/>
      </c>
      <c r="L53" t="str">
        <f t="array" ref="L53">IFERROR((SUMPRODUCT((economics!$AG$2:$AG$167=$B53)*(economics!$D$2:$D$167="process")*economics!$AI$2:$AI$167*(_xlfn.NORM.DIST(L$3,economics!$AK$2:$AK$167,economics!$AJ$2:$AJ$167,TRUE)-_xlfn.NORM.DIST(L$30,economics!$AK$2:$AK$167,economics!$AJ$2:$AJ$167,TRUE))*economics!$AM$2:$AM$167))/(SUMPRODUCT((economics!$AG$2:$AG$167=$B53)*(economics!$D$2:$D$167="process")*economics!$AI$2:$AI$167*(_xlfn.NORM.DIST(L$3,economics!$AK$2:$AK$167,economics!$AJ$2:$AJ$167,TRUE)-_xlfn.NORM.DIST(L$30,economics!$AK$2:$AK$167,economics!$AJ$2:$AJ$167,TRUE)))),"")</f>
        <v/>
      </c>
      <c r="M53" t="str">
        <f t="array" ref="M53">IFERROR((SUMPRODUCT((economics!$AG$2:$AG$167=$B53)*(economics!$D$2:$D$167="process")*economics!$AI$2:$AI$167*(_xlfn.NORM.DIST(M$3,economics!$AK$2:$AK$167,economics!$AJ$2:$AJ$167,TRUE)-_xlfn.NORM.DIST(M$30,economics!$AK$2:$AK$167,economics!$AJ$2:$AJ$167,TRUE))*economics!$AM$2:$AM$167))/(SUMPRODUCT((economics!$AG$2:$AG$167=$B53)*(economics!$D$2:$D$167="process")*economics!$AI$2:$AI$167*(_xlfn.NORM.DIST(M$3,economics!$AK$2:$AK$167,economics!$AJ$2:$AJ$167,TRUE)-_xlfn.NORM.DIST(M$30,economics!$AK$2:$AK$167,economics!$AJ$2:$AJ$167,TRUE)))),"")</f>
        <v/>
      </c>
      <c r="N53" t="str">
        <f t="array" ref="N53">IFERROR((SUMPRODUCT((economics!$AG$2:$AG$167=$B53)*(economics!$D$2:$D$167="process")*economics!$AI$2:$AI$167*(_xlfn.NORM.DIST(N$3,economics!$AK$2:$AK$167,economics!$AJ$2:$AJ$167,TRUE)-_xlfn.NORM.DIST(N$30,economics!$AK$2:$AK$167,economics!$AJ$2:$AJ$167,TRUE))*economics!$AM$2:$AM$167))/(SUMPRODUCT((economics!$AG$2:$AG$167=$B53)*(economics!$D$2:$D$167="process")*economics!$AI$2:$AI$167*(_xlfn.NORM.DIST(N$3,economics!$AK$2:$AK$167,economics!$AJ$2:$AJ$167,TRUE)-_xlfn.NORM.DIST(N$30,economics!$AK$2:$AK$167,economics!$AJ$2:$AJ$167,TRUE)))),"")</f>
        <v/>
      </c>
      <c r="O53" t="str">
        <f t="array" ref="O53">IFERROR((SUMPRODUCT((economics!$AG$2:$AG$167=$B53)*(economics!$D$2:$D$167="process")*economics!$AI$2:$AI$167*(_xlfn.NORM.DIST(O$3,economics!$AK$2:$AK$167,economics!$AJ$2:$AJ$167,TRUE)-_xlfn.NORM.DIST(O$30,economics!$AK$2:$AK$167,economics!$AJ$2:$AJ$167,TRUE))*economics!$AM$2:$AM$167))/(SUMPRODUCT((economics!$AG$2:$AG$167=$B53)*(economics!$D$2:$D$167="process")*economics!$AI$2:$AI$167*(_xlfn.NORM.DIST(O$3,economics!$AK$2:$AK$167,economics!$AJ$2:$AJ$167,TRUE)-_xlfn.NORM.DIST(O$30,economics!$AK$2:$AK$167,economics!$AJ$2:$AJ$167,TRUE)))),"")</f>
        <v/>
      </c>
      <c r="P53" t="str">
        <f t="array" ref="P53">IFERROR((SUMPRODUCT((economics!$AG$2:$AG$167=$B53)*(economics!$D$2:$D$167="process")*economics!$AI$2:$AI$167*(_xlfn.NORM.DIST(P$3,economics!$AK$2:$AK$167,economics!$AJ$2:$AJ$167,TRUE)-_xlfn.NORM.DIST(P$30,economics!$AK$2:$AK$167,economics!$AJ$2:$AJ$167,TRUE))*economics!$AM$2:$AM$167))/(SUMPRODUCT((economics!$AG$2:$AG$167=$B53)*(economics!$D$2:$D$167="process")*economics!$AI$2:$AI$167*(_xlfn.NORM.DIST(P$3,economics!$AK$2:$AK$167,economics!$AJ$2:$AJ$167,TRUE)-_xlfn.NORM.DIST(P$30,economics!$AK$2:$AK$167,economics!$AJ$2:$AJ$167,TRUE)))),"")</f>
        <v/>
      </c>
      <c r="Q53" t="str">
        <f t="array" ref="Q53">IFERROR((SUMPRODUCT((economics!$AG$2:$AG$167=$B53)*(economics!$D$2:$D$167="process")*economics!$AI$2:$AI$167*(_xlfn.NORM.DIST(Q$3,economics!$AK$2:$AK$167,economics!$AJ$2:$AJ$167,TRUE)-_xlfn.NORM.DIST(Q$30,economics!$AK$2:$AK$167,economics!$AJ$2:$AJ$167,TRUE))*economics!$AM$2:$AM$167))/(SUMPRODUCT((economics!$AG$2:$AG$167=$B53)*(economics!$D$2:$D$167="process")*economics!$AI$2:$AI$167*(_xlfn.NORM.DIST(Q$3,economics!$AK$2:$AK$167,economics!$AJ$2:$AJ$167,TRUE)-_xlfn.NORM.DIST(Q$30,economics!$AK$2:$AK$167,economics!$AJ$2:$AJ$167,TRUE)))),"")</f>
        <v/>
      </c>
      <c r="R53" t="str">
        <f t="array" ref="R53">IFERROR((SUMPRODUCT((economics!$AG$2:$AG$167=$B53)*(economics!$D$2:$D$167="process")*economics!$AI$2:$AI$167*(_xlfn.NORM.DIST(R$3,economics!$AK$2:$AK$167,economics!$AJ$2:$AJ$167,TRUE)-_xlfn.NORM.DIST(R$30,economics!$AK$2:$AK$167,economics!$AJ$2:$AJ$167,TRUE))*economics!$AM$2:$AM$167))/(SUMPRODUCT((economics!$AG$2:$AG$167=$B53)*(economics!$D$2:$D$167="process")*economics!$AI$2:$AI$167*(_xlfn.NORM.DIST(R$3,economics!$AK$2:$AK$167,economics!$AJ$2:$AJ$167,TRUE)-_xlfn.NORM.DIST(R$30,economics!$AK$2:$AK$167,economics!$AJ$2:$AJ$167,TRUE)))),"")</f>
        <v/>
      </c>
      <c r="S53" t="str">
        <f t="array" ref="S53">IFERROR((SUMPRODUCT((economics!$AG$2:$AG$167=$B53)*(economics!$D$2:$D$167="process")*economics!$AI$2:$AI$167*(_xlfn.NORM.DIST(S$3,economics!$AK$2:$AK$167,economics!$AJ$2:$AJ$167,TRUE)-_xlfn.NORM.DIST(S$30,economics!$AK$2:$AK$167,economics!$AJ$2:$AJ$167,TRUE))*economics!$AM$2:$AM$167))/(SUMPRODUCT((economics!$AG$2:$AG$167=$B53)*(economics!$D$2:$D$167="process")*economics!$AI$2:$AI$167*(_xlfn.NORM.DIST(S$3,economics!$AK$2:$AK$167,economics!$AJ$2:$AJ$167,TRUE)-_xlfn.NORM.DIST(S$30,economics!$AK$2:$AK$167,economics!$AJ$2:$AJ$167,TRUE)))),"")</f>
        <v/>
      </c>
      <c r="T53" t="str">
        <f t="array" ref="T53">IFERROR((SUMPRODUCT((economics!$AG$2:$AG$167=$B53)*(economics!$D$2:$D$167="process")*economics!$AI$2:$AI$167*(_xlfn.NORM.DIST(T$3,economics!$AK$2:$AK$167,economics!$AJ$2:$AJ$167,TRUE)-_xlfn.NORM.DIST(T$30,economics!$AK$2:$AK$167,economics!$AJ$2:$AJ$167,TRUE))*economics!$AM$2:$AM$167))/(SUMPRODUCT((economics!$AG$2:$AG$167=$B53)*(economics!$D$2:$D$167="process")*economics!$AI$2:$AI$167*(_xlfn.NORM.DIST(T$3,economics!$AK$2:$AK$167,economics!$AJ$2:$AJ$167,TRUE)-_xlfn.NORM.DIST(T$30,economics!$AK$2:$AK$167,economics!$AJ$2:$AJ$167,TRUE)))),"")</f>
        <v/>
      </c>
      <c r="U53" t="str">
        <f t="array" ref="U53">IFERROR((SUMPRODUCT((economics!$AG$2:$AG$167=$B53)*(economics!$D$2:$D$167="process")*economics!$AI$2:$AI$167*(_xlfn.NORM.DIST(U$3,economics!$AK$2:$AK$167,economics!$AJ$2:$AJ$167,TRUE)-_xlfn.NORM.DIST(U$30,economics!$AK$2:$AK$167,economics!$AJ$2:$AJ$167,TRUE))*economics!$AM$2:$AM$167))/(SUMPRODUCT((economics!$AG$2:$AG$167=$B53)*(economics!$D$2:$D$167="process")*economics!$AI$2:$AI$167*(_xlfn.NORM.DIST(U$3,economics!$AK$2:$AK$167,economics!$AJ$2:$AJ$167,TRUE)-_xlfn.NORM.DIST(U$30,economics!$AK$2:$AK$167,economics!$AJ$2:$AJ$167,TRUE)))),"")</f>
        <v/>
      </c>
      <c r="V53" t="str">
        <f t="array" ref="V53">IFERROR((SUMPRODUCT((economics!$AG$2:$AG$167=$B53)*(economics!$D$2:$D$167="process")*economics!$AI$2:$AI$167*(_xlfn.NORM.DIST(V$3,economics!$AK$2:$AK$167,economics!$AJ$2:$AJ$167,TRUE)-_xlfn.NORM.DIST(V$30,economics!$AK$2:$AK$167,economics!$AJ$2:$AJ$167,TRUE))*economics!$AM$2:$AM$167))/(SUMPRODUCT((economics!$AG$2:$AG$167=$B53)*(economics!$D$2:$D$167="process")*economics!$AI$2:$AI$167*(_xlfn.NORM.DIST(V$3,economics!$AK$2:$AK$167,economics!$AJ$2:$AJ$167,TRUE)-_xlfn.NORM.DIST(V$30,economics!$AK$2:$AK$167,economics!$AJ$2:$AJ$167,TRUE)))),"")</f>
        <v/>
      </c>
      <c r="W53" t="str">
        <f t="array" ref="W53">IFERROR((SUMPRODUCT((economics!$AG$2:$AG$167=$B53)*(economics!$D$2:$D$167="process")*economics!$AI$2:$AI$167*(_xlfn.NORM.DIST(W$3,economics!$AK$2:$AK$167,economics!$AJ$2:$AJ$167,TRUE)-_xlfn.NORM.DIST(W$30,economics!$AK$2:$AK$167,economics!$AJ$2:$AJ$167,TRUE))*economics!$AM$2:$AM$167))/(SUMPRODUCT((economics!$AG$2:$AG$167=$B53)*(economics!$D$2:$D$167="process")*economics!$AI$2:$AI$167*(_xlfn.NORM.DIST(W$3,economics!$AK$2:$AK$167,economics!$AJ$2:$AJ$167,TRUE)-_xlfn.NORM.DIST(W$30,economics!$AK$2:$AK$167,economics!$AJ$2:$AJ$167,TRUE)))),"")</f>
        <v/>
      </c>
      <c r="X53" t="str">
        <f t="array" ref="X53">IFERROR((SUMPRODUCT((economics!$AG$2:$AG$167=$B53)*(economics!$D$2:$D$167="process")*economics!$AI$2:$AI$167*(_xlfn.NORM.DIST(X$3,economics!$AK$2:$AK$167,economics!$AJ$2:$AJ$167,TRUE)-_xlfn.NORM.DIST(X$30,economics!$AK$2:$AK$167,economics!$AJ$2:$AJ$167,TRUE))*economics!$AM$2:$AM$167))/(SUMPRODUCT((economics!$AG$2:$AG$167=$B53)*(economics!$D$2:$D$167="process")*economics!$AI$2:$AI$167*(_xlfn.NORM.DIST(X$3,economics!$AK$2:$AK$167,economics!$AJ$2:$AJ$167,TRUE)-_xlfn.NORM.DIST(X$30,economics!$AK$2:$AK$167,economics!$AJ$2:$AJ$167,TRUE)))),"")</f>
        <v/>
      </c>
      <c r="Y53" t="str">
        <f t="array" ref="Y53">IFERROR((SUMPRODUCT((economics!$AG$2:$AG$167=$B53)*(economics!$D$2:$D$167="process")*economics!$AI$2:$AI$167*(_xlfn.NORM.DIST(Y$3,economics!$AK$2:$AK$167,economics!$AJ$2:$AJ$167,TRUE)-_xlfn.NORM.DIST(Y$30,economics!$AK$2:$AK$167,economics!$AJ$2:$AJ$167,TRUE))*economics!$AM$2:$AM$167))/(SUMPRODUCT((economics!$AG$2:$AG$167=$B53)*(economics!$D$2:$D$167="process")*economics!$AI$2:$AI$167*(_xlfn.NORM.DIST(Y$3,economics!$AK$2:$AK$167,economics!$AJ$2:$AJ$167,TRUE)-_xlfn.NORM.DIST(Y$30,economics!$AK$2:$AK$167,economics!$AJ$2:$AJ$167,TRUE)))),"")</f>
        <v/>
      </c>
      <c r="Z53" t="str">
        <f t="array" ref="Z53">IFERROR((SUMPRODUCT((economics!$AG$2:$AG$167=$B53)*(economics!$D$2:$D$167="process")*economics!$AI$2:$AI$167*(_xlfn.NORM.DIST(Z$3,economics!$AK$2:$AK$167,economics!$AJ$2:$AJ$167,TRUE)-_xlfn.NORM.DIST(Z$30,economics!$AK$2:$AK$167,economics!$AJ$2:$AJ$167,TRUE))*economics!$AM$2:$AM$167))/(SUMPRODUCT((economics!$AG$2:$AG$167=$B53)*(economics!$D$2:$D$167="process")*economics!$AI$2:$AI$167*(_xlfn.NORM.DIST(Z$3,economics!$AK$2:$AK$167,economics!$AJ$2:$AJ$167,TRUE)-_xlfn.NORM.DIST(Z$30,economics!$AK$2:$AK$167,economics!$AJ$2:$AJ$167,TRUE)))),"")</f>
        <v/>
      </c>
      <c r="AA53" t="str">
        <f t="array" ref="AA53">IFERROR((SUMPRODUCT((economics!$AG$2:$AG$167=$B53)*(economics!$D$2:$D$167="process")*economics!$AI$2:$AI$167*(_xlfn.NORM.DIST(AA$3,economics!$AK$2:$AK$167,economics!$AJ$2:$AJ$167,TRUE)-_xlfn.NORM.DIST(AA$30,economics!$AK$2:$AK$167,economics!$AJ$2:$AJ$167,TRUE))*economics!$AM$2:$AM$167))/(SUMPRODUCT((economics!$AG$2:$AG$167=$B53)*(economics!$D$2:$D$167="process")*economics!$AI$2:$AI$167*(_xlfn.NORM.DIST(AA$3,economics!$AK$2:$AK$167,economics!$AJ$2:$AJ$167,TRUE)-_xlfn.NORM.DIST(AA$30,economics!$AK$2:$AK$167,economics!$AJ$2:$AJ$167,TRUE)))),"")</f>
        <v/>
      </c>
      <c r="AB53" t="str">
        <f t="array" ref="AB53">IFERROR((SUMPRODUCT((economics!$AG$2:$AG$167=$B53)*(economics!$D$2:$D$167="process")*economics!$AI$2:$AI$167*(_xlfn.NORM.DIST(AB$3,economics!$AK$2:$AK$167,economics!$AJ$2:$AJ$167,TRUE)-_xlfn.NORM.DIST(AB$30,economics!$AK$2:$AK$167,economics!$AJ$2:$AJ$167,TRUE))*economics!$AM$2:$AM$167))/(SUMPRODUCT((economics!$AG$2:$AG$167=$B53)*(economics!$D$2:$D$167="process")*economics!$AI$2:$AI$167*(_xlfn.NORM.DIST(AB$3,economics!$AK$2:$AK$167,economics!$AJ$2:$AJ$167,TRUE)-_xlfn.NORM.DIST(AB$30,economics!$AK$2:$AK$167,economics!$AJ$2:$AJ$167,TRUE)))),"")</f>
        <v/>
      </c>
      <c r="AC53" t="str">
        <f t="array" ref="AC53">IFERROR((SUMPRODUCT((economics!$AG$2:$AG$167=$B53)*(economics!$D$2:$D$167="process")*economics!$AI$2:$AI$167*(_xlfn.NORM.DIST(AC$3,economics!$AK$2:$AK$167,economics!$AJ$2:$AJ$167,TRUE)-_xlfn.NORM.DIST(AC$30,economics!$AK$2:$AK$167,economics!$AJ$2:$AJ$167,TRUE))*economics!$AM$2:$AM$167))/(SUMPRODUCT((economics!$AG$2:$AG$167=$B53)*(economics!$D$2:$D$167="process")*economics!$AI$2:$AI$167*(_xlfn.NORM.DIST(AC$3,economics!$AK$2:$AK$167,economics!$AJ$2:$AJ$167,TRUE)-_xlfn.NORM.DIST(AC$30,economics!$AK$2:$AK$167,economics!$AJ$2:$AJ$167,TRUE)))),"")</f>
        <v/>
      </c>
      <c r="AD53" t="str">
        <f t="array" ref="AD53">IFERROR((SUMPRODUCT((economics!$AG$2:$AG$167=$B53)*(economics!$D$2:$D$167="process")*economics!$AI$2:$AI$167*(_xlfn.NORM.DIST(AD$3,economics!$AK$2:$AK$167,economics!$AJ$2:$AJ$167,TRUE)-_xlfn.NORM.DIST(AD$30,economics!$AK$2:$AK$167,economics!$AJ$2:$AJ$167,TRUE))*economics!$AM$2:$AM$167))/(SUMPRODUCT((economics!$AG$2:$AG$167=$B53)*(economics!$D$2:$D$167="process")*economics!$AI$2:$AI$167*(_xlfn.NORM.DIST(AD$3,economics!$AK$2:$AK$167,economics!$AJ$2:$AJ$167,TRUE)-_xlfn.NORM.DIST(AD$30,economics!$AK$2:$AK$167,economics!$AJ$2:$AJ$167,TRUE)))),"")</f>
        <v/>
      </c>
      <c r="AE53" t="str">
        <f t="array" ref="AE53">IFERROR((SUMPRODUCT((economics!$AG$2:$AG$167=$B53)*(economics!$D$2:$D$167="process")*economics!$AI$2:$AI$167*(_xlfn.NORM.DIST(AE$3,economics!$AK$2:$AK$167,economics!$AJ$2:$AJ$167,TRUE)-_xlfn.NORM.DIST(AE$30,economics!$AK$2:$AK$167,economics!$AJ$2:$AJ$167,TRUE))*economics!$AM$2:$AM$167))/(SUMPRODUCT((economics!$AG$2:$AG$167=$B53)*(economics!$D$2:$D$167="process")*economics!$AI$2:$AI$167*(_xlfn.NORM.DIST(AE$3,economics!$AK$2:$AK$167,economics!$AJ$2:$AJ$167,TRUE)-_xlfn.NORM.DIST(AE$30,economics!$AK$2:$AK$167,economics!$AJ$2:$AJ$167,TRUE)))),"")</f>
        <v/>
      </c>
      <c r="AF53" t="str">
        <f t="array" ref="AF53">IFERROR((SUMPRODUCT((economics!$AG$2:$AG$167=$B53)*(economics!$D$2:$D$167="process")*economics!$AI$2:$AI$167*(_xlfn.NORM.DIST(AF$3,economics!$AK$2:$AK$167,economics!$AJ$2:$AJ$167,TRUE)-_xlfn.NORM.DIST(AF$30,economics!$AK$2:$AK$167,economics!$AJ$2:$AJ$167,TRUE))*economics!$AM$2:$AM$167))/(SUMPRODUCT((economics!$AG$2:$AG$167=$B53)*(economics!$D$2:$D$167="process")*economics!$AI$2:$AI$167*(_xlfn.NORM.DIST(AF$3,economics!$AK$2:$AK$167,economics!$AJ$2:$AJ$167,TRUE)-_xlfn.NORM.DIST(AF$30,economics!$AK$2:$AK$167,economics!$AJ$2:$AJ$167,TRUE)))),"")</f>
        <v/>
      </c>
      <c r="AG53" t="str">
        <f t="array" ref="AG53">IFERROR((SUMPRODUCT((economics!$AG$2:$AG$167=$B53)*(economics!$D$2:$D$167="process")*economics!$AI$2:$AI$167*(_xlfn.NORM.DIST(AG$3,economics!$AK$2:$AK$167,economics!$AJ$2:$AJ$167,TRUE)-_xlfn.NORM.DIST(AG$30,economics!$AK$2:$AK$167,economics!$AJ$2:$AJ$167,TRUE))*economics!$AM$2:$AM$167))/(SUMPRODUCT((economics!$AG$2:$AG$167=$B53)*(economics!$D$2:$D$167="process")*economics!$AI$2:$AI$167*(_xlfn.NORM.DIST(AG$3,economics!$AK$2:$AK$167,economics!$AJ$2:$AJ$167,TRUE)-_xlfn.NORM.DIST(AG$30,economics!$AK$2:$AK$167,economics!$AJ$2:$AJ$167,TRUE)))),"")</f>
        <v/>
      </c>
      <c r="AH53" t="str">
        <f t="array" ref="AH53">IFERROR((SUMPRODUCT((economics!$AG$2:$AG$167=$B53)*(economics!$D$2:$D$167="process")*economics!$AI$2:$AI$167*(_xlfn.NORM.DIST(AH$3,economics!$AK$2:$AK$167,economics!$AJ$2:$AJ$167,TRUE)-_xlfn.NORM.DIST(AH$30,economics!$AK$2:$AK$167,economics!$AJ$2:$AJ$167,TRUE))*economics!$AM$2:$AM$167))/(SUMPRODUCT((economics!$AG$2:$AG$167=$B53)*(economics!$D$2:$D$167="process")*economics!$AI$2:$AI$167*(_xlfn.NORM.DIST(AH$3,economics!$AK$2:$AK$167,economics!$AJ$2:$AJ$167,TRUE)-_xlfn.NORM.DIST(AH$30,economics!$AK$2:$AK$167,economics!$AJ$2:$AJ$167,TRUE)))),"")</f>
        <v/>
      </c>
      <c r="AI53" t="str">
        <f t="array" ref="AI53">IFERROR((SUMPRODUCT((economics!$AG$2:$AG$167=$B53)*(economics!$D$2:$D$167="process")*economics!$AI$2:$AI$167*(_xlfn.NORM.DIST(AI$3,economics!$AK$2:$AK$167,economics!$AJ$2:$AJ$167,TRUE)-_xlfn.NORM.DIST(AI$30,economics!$AK$2:$AK$167,economics!$AJ$2:$AJ$167,TRUE))*economics!$AM$2:$AM$167))/(SUMPRODUCT((economics!$AG$2:$AG$167=$B53)*(economics!$D$2:$D$167="process")*economics!$AI$2:$AI$167*(_xlfn.NORM.DIST(AI$3,economics!$AK$2:$AK$167,economics!$AJ$2:$AJ$167,TRUE)-_xlfn.NORM.DIST(AI$30,economics!$AK$2:$AK$167,economics!$AJ$2:$AJ$167,TRUE)))),"")</f>
        <v/>
      </c>
      <c r="AJ53" t="str">
        <f t="array" ref="AJ53">IFERROR((SUMPRODUCT((economics!$AG$2:$AG$167=$B53)*(economics!$D$2:$D$167="process")*economics!$AI$2:$AI$167*(_xlfn.NORM.DIST(AJ$3,economics!$AK$2:$AK$167,economics!$AJ$2:$AJ$167,TRUE)-_xlfn.NORM.DIST(AJ$30,economics!$AK$2:$AK$167,economics!$AJ$2:$AJ$167,TRUE))*economics!$AM$2:$AM$167))/(SUMPRODUCT((economics!$AG$2:$AG$167=$B53)*(economics!$D$2:$D$167="process")*economics!$AI$2:$AI$167*(_xlfn.NORM.DIST(AJ$3,economics!$AK$2:$AK$167,economics!$AJ$2:$AJ$167,TRUE)-_xlfn.NORM.DIST(AJ$30,economics!$AK$2:$AK$167,economics!$AJ$2:$AJ$167,TRUE)))),"")</f>
        <v/>
      </c>
      <c r="AK53" t="str">
        <f t="array" ref="AK53">IFERROR((SUMPRODUCT((economics!$AG$2:$AG$167=$B53)*(economics!$D$2:$D$167="process")*economics!$AI$2:$AI$167*(_xlfn.NORM.DIST(AK$3,economics!$AK$2:$AK$167,economics!$AJ$2:$AJ$167,TRUE)-_xlfn.NORM.DIST(AK$30,economics!$AK$2:$AK$167,economics!$AJ$2:$AJ$167,TRUE))*economics!$AM$2:$AM$167))/(SUMPRODUCT((economics!$AG$2:$AG$167=$B53)*(economics!$D$2:$D$167="process")*economics!$AI$2:$AI$167*(_xlfn.NORM.DIST(AK$3,economics!$AK$2:$AK$167,economics!$AJ$2:$AJ$167,TRUE)-_xlfn.NORM.DIST(AK$30,economics!$AK$2:$AK$167,economics!$AJ$2:$AJ$167,TRUE)))),"")</f>
        <v/>
      </c>
      <c r="AL53" t="str">
        <f t="array" ref="AL53">IFERROR((SUMPRODUCT((economics!$AG$2:$AG$167=$B53)*(economics!$D$2:$D$167="process")*economics!$AI$2:$AI$167*(_xlfn.NORM.DIST(AL$3,economics!$AK$2:$AK$167,economics!$AJ$2:$AJ$167,TRUE)-_xlfn.NORM.DIST(AL$30,economics!$AK$2:$AK$167,economics!$AJ$2:$AJ$167,TRUE))*economics!$AM$2:$AM$167))/(SUMPRODUCT((economics!$AG$2:$AG$167=$B53)*(economics!$D$2:$D$167="process")*economics!$AI$2:$AI$167*(_xlfn.NORM.DIST(AL$3,economics!$AK$2:$AK$167,economics!$AJ$2:$AJ$167,TRUE)-_xlfn.NORM.DIST(AL$30,economics!$AK$2:$AK$167,economics!$AJ$2:$AJ$167,TRUE)))),"")</f>
        <v/>
      </c>
      <c r="AM53" t="str">
        <f t="array" ref="AM53">IFERROR((SUMPRODUCT((economics!$AG$2:$AG$167=$B53)*(economics!$D$2:$D$167="process")*economics!$AI$2:$AI$167*(_xlfn.NORM.DIST(AM$3,economics!$AK$2:$AK$167,economics!$AJ$2:$AJ$167,TRUE)-_xlfn.NORM.DIST(AM$30,economics!$AK$2:$AK$167,economics!$AJ$2:$AJ$167,TRUE))*economics!$AM$2:$AM$167))/(SUMPRODUCT((economics!$AG$2:$AG$167=$B53)*(economics!$D$2:$D$167="process")*economics!$AI$2:$AI$167*(_xlfn.NORM.DIST(AM$3,economics!$AK$2:$AK$167,economics!$AJ$2:$AJ$167,TRUE)-_xlfn.NORM.DIST(AM$30,economics!$AK$2:$AK$167,economics!$AJ$2:$AJ$167,TRUE)))),"")</f>
        <v/>
      </c>
      <c r="AN53" t="str">
        <f t="array" ref="AN53">IFERROR((SUMPRODUCT((economics!$AG$2:$AG$167=$B53)*(economics!$D$2:$D$167="process")*economics!$AI$2:$AI$167*(_xlfn.NORM.DIST(AN$3,economics!$AK$2:$AK$167,economics!$AJ$2:$AJ$167,TRUE)-_xlfn.NORM.DIST(AN$30,economics!$AK$2:$AK$167,economics!$AJ$2:$AJ$167,TRUE))*economics!$AM$2:$AM$167))/(SUMPRODUCT((economics!$AG$2:$AG$167=$B53)*(economics!$D$2:$D$167="process")*economics!$AI$2:$AI$167*(_xlfn.NORM.DIST(AN$3,economics!$AK$2:$AK$167,economics!$AJ$2:$AJ$167,TRUE)-_xlfn.NORM.DIST(AN$30,economics!$AK$2:$AK$167,economics!$AJ$2:$AJ$167,TRUE)))),"")</f>
        <v/>
      </c>
      <c r="AO53" t="str">
        <f t="array" ref="AO53">IFERROR((SUMPRODUCT((economics!$AG$2:$AG$167=$B53)*(economics!$D$2:$D$167="process")*economics!$AI$2:$AI$167*(_xlfn.NORM.DIST(AO$3,economics!$AK$2:$AK$167,economics!$AJ$2:$AJ$167,TRUE)-_xlfn.NORM.DIST(AO$30,economics!$AK$2:$AK$167,economics!$AJ$2:$AJ$167,TRUE))*economics!$AM$2:$AM$167))/(SUMPRODUCT((economics!$AG$2:$AG$167=$B53)*(economics!$D$2:$D$167="process")*economics!$AI$2:$AI$167*(_xlfn.NORM.DIST(AO$3,economics!$AK$2:$AK$167,economics!$AJ$2:$AJ$167,TRUE)-_xlfn.NORM.DIST(AO$30,economics!$AK$2:$AK$167,economics!$AJ$2:$AJ$167,TRUE)))),"")</f>
        <v/>
      </c>
      <c r="AP53" t="str">
        <f t="array" ref="AP53">IFERROR((SUMPRODUCT((economics!$AG$2:$AG$167=$B53)*(economics!$D$2:$D$167="process")*economics!$AI$2:$AI$167*(_xlfn.NORM.DIST(AP$3,economics!$AK$2:$AK$167,economics!$AJ$2:$AJ$167,TRUE)-_xlfn.NORM.DIST(AP$30,economics!$AK$2:$AK$167,economics!$AJ$2:$AJ$167,TRUE))*economics!$AM$2:$AM$167))/(SUMPRODUCT((economics!$AG$2:$AG$167=$B53)*(economics!$D$2:$D$167="process")*economics!$AI$2:$AI$167*(_xlfn.NORM.DIST(AP$3,economics!$AK$2:$AK$167,economics!$AJ$2:$AJ$167,TRUE)-_xlfn.NORM.DIST(AP$30,economics!$AK$2:$AK$167,economics!$AJ$2:$AJ$167,TRUE)))),"")</f>
        <v/>
      </c>
      <c r="AQ53" t="str">
        <f t="array" ref="AQ53">IFERROR((SUMPRODUCT((economics!$AG$2:$AG$167=$B53)*(economics!$D$2:$D$167="process")*economics!$AI$2:$AI$167*(_xlfn.NORM.DIST(AQ$3,economics!$AK$2:$AK$167,economics!$AJ$2:$AJ$167,TRUE)-_xlfn.NORM.DIST(AQ$30,economics!$AK$2:$AK$167,economics!$AJ$2:$AJ$167,TRUE))*economics!$AM$2:$AM$167))/(SUMPRODUCT((economics!$AG$2:$AG$167=$B53)*(economics!$D$2:$D$167="process")*economics!$AI$2:$AI$167*(_xlfn.NORM.DIST(AQ$3,economics!$AK$2:$AK$167,economics!$AJ$2:$AJ$167,TRUE)-_xlfn.NORM.DIST(AQ$30,economics!$AK$2:$AK$167,economics!$AJ$2:$AJ$167,TRUE)))),"")</f>
        <v/>
      </c>
      <c r="AR53" t="str">
        <f t="array" ref="AR53">IFERROR((SUMPRODUCT((economics!$AG$2:$AG$167=$B53)*(economics!$D$2:$D$167="process")*economics!$AI$2:$AI$167*(_xlfn.NORM.DIST(AR$3,economics!$AK$2:$AK$167,economics!$AJ$2:$AJ$167,TRUE)-_xlfn.NORM.DIST(AR$30,economics!$AK$2:$AK$167,economics!$AJ$2:$AJ$167,TRUE))*economics!$AM$2:$AM$167))/(SUMPRODUCT((economics!$AG$2:$AG$167=$B53)*(economics!$D$2:$D$167="process")*economics!$AI$2:$AI$167*(_xlfn.NORM.DIST(AR$3,economics!$AK$2:$AK$167,economics!$AJ$2:$AJ$167,TRUE)-_xlfn.NORM.DIST(AR$30,economics!$AK$2:$AK$167,economics!$AJ$2:$AJ$167,TRUE)))),"")</f>
        <v/>
      </c>
      <c r="AS53" t="str">
        <f t="array" ref="AS53">IFERROR((SUMPRODUCT((economics!$AG$2:$AG$167=$B53)*(economics!$D$2:$D$167="process")*economics!$AI$2:$AI$167*(_xlfn.NORM.DIST(AS$3,economics!$AK$2:$AK$167,economics!$AJ$2:$AJ$167,TRUE)-_xlfn.NORM.DIST(AS$30,economics!$AK$2:$AK$167,economics!$AJ$2:$AJ$167,TRUE))*economics!$AM$2:$AM$167))/(SUMPRODUCT((economics!$AG$2:$AG$167=$B53)*(economics!$D$2:$D$167="process")*economics!$AI$2:$AI$167*(_xlfn.NORM.DIST(AS$3,economics!$AK$2:$AK$167,economics!$AJ$2:$AJ$167,TRUE)-_xlfn.NORM.DIST(AS$30,economics!$AK$2:$AK$167,economics!$AJ$2:$AJ$167,TRUE)))),"")</f>
        <v/>
      </c>
      <c r="AT53" t="str">
        <f t="array" ref="AT53">IFERROR((SUMPRODUCT((economics!$AG$2:$AG$167=$B53)*(economics!$D$2:$D$167="process")*economics!$AI$2:$AI$167*(_xlfn.NORM.DIST(AT$3,economics!$AK$2:$AK$167,economics!$AJ$2:$AJ$167,TRUE)-_xlfn.NORM.DIST(AT$30,economics!$AK$2:$AK$167,economics!$AJ$2:$AJ$167,TRUE))*economics!$AM$2:$AM$167))/(SUMPRODUCT((economics!$AG$2:$AG$167=$B53)*(economics!$D$2:$D$167="process")*economics!$AI$2:$AI$167*(_xlfn.NORM.DIST(AT$3,economics!$AK$2:$AK$167,economics!$AJ$2:$AJ$167,TRUE)-_xlfn.NORM.DIST(AT$30,economics!$AK$2:$AK$167,economics!$AJ$2:$AJ$167,TRUE)))),"")</f>
        <v/>
      </c>
      <c r="AU53" t="str">
        <f t="array" ref="AU53">IFERROR((SUMPRODUCT((economics!$AG$2:$AG$167=$B53)*(economics!$D$2:$D$167="process")*economics!$AI$2:$AI$167*(_xlfn.NORM.DIST(AU$3,economics!$AK$2:$AK$167,economics!$AJ$2:$AJ$167,TRUE)-_xlfn.NORM.DIST(AU$30,economics!$AK$2:$AK$167,economics!$AJ$2:$AJ$167,TRUE))*economics!$AM$2:$AM$167))/(SUMPRODUCT((economics!$AG$2:$AG$167=$B53)*(economics!$D$2:$D$167="process")*economics!$AI$2:$AI$167*(_xlfn.NORM.DIST(AU$3,economics!$AK$2:$AK$167,economics!$AJ$2:$AJ$167,TRUE)-_xlfn.NORM.DIST(AU$30,economics!$AK$2:$AK$167,economics!$AJ$2:$AJ$167,TRUE)))),"")</f>
        <v/>
      </c>
      <c r="AV53" t="str">
        <f t="array" ref="AV53">IFERROR((SUMPRODUCT((economics!$AG$2:$AG$167=$B53)*(economics!$D$2:$D$167="process")*economics!$AI$2:$AI$167*(_xlfn.NORM.DIST(AV$3,economics!$AK$2:$AK$167,economics!$AJ$2:$AJ$167,TRUE)-_xlfn.NORM.DIST(AV$30,economics!$AK$2:$AK$167,economics!$AJ$2:$AJ$167,TRUE))*economics!$AM$2:$AM$167))/(SUMPRODUCT((economics!$AG$2:$AG$167=$B53)*(economics!$D$2:$D$167="process")*economics!$AI$2:$AI$167*(_xlfn.NORM.DIST(AV$3,economics!$AK$2:$AK$167,economics!$AJ$2:$AJ$167,TRUE)-_xlfn.NORM.DIST(AV$30,economics!$AK$2:$AK$167,economics!$AJ$2:$AJ$167,TRUE)))),"")</f>
        <v/>
      </c>
      <c r="AW53" t="str">
        <f t="array" ref="AW53">IFERROR((SUMPRODUCT((economics!$AG$2:$AG$167=$B53)*(economics!$D$2:$D$167="process")*economics!$AI$2:$AI$167*(_xlfn.NORM.DIST(AW$3,economics!$AK$2:$AK$167,economics!$AJ$2:$AJ$167,TRUE)-_xlfn.NORM.DIST(AW$30,economics!$AK$2:$AK$167,economics!$AJ$2:$AJ$167,TRUE))*economics!$AM$2:$AM$167))/(SUMPRODUCT((economics!$AG$2:$AG$167=$B53)*(economics!$D$2:$D$167="process")*economics!$AI$2:$AI$167*(_xlfn.NORM.DIST(AW$3,economics!$AK$2:$AK$167,economics!$AJ$2:$AJ$167,TRUE)-_xlfn.NORM.DIST(AW$30,economics!$AK$2:$AK$167,economics!$AJ$2:$AJ$167,TRUE)))),"")</f>
        <v/>
      </c>
      <c r="AX53" t="str">
        <f t="array" ref="AX53">IFERROR((SUMPRODUCT((economics!$AG$2:$AG$167=$B53)*(economics!$D$2:$D$167="process")*economics!$AI$2:$AI$167*(_xlfn.NORM.DIST(AX$3,economics!$AK$2:$AK$167,economics!$AJ$2:$AJ$167,TRUE)-_xlfn.NORM.DIST(AX$30,economics!$AK$2:$AK$167,economics!$AJ$2:$AJ$167,TRUE))*economics!$AM$2:$AM$167))/(SUMPRODUCT((economics!$AG$2:$AG$167=$B53)*(economics!$D$2:$D$167="process")*economics!$AI$2:$AI$167*(_xlfn.NORM.DIST(AX$3,economics!$AK$2:$AK$167,economics!$AJ$2:$AJ$167,TRUE)-_xlfn.NORM.DIST(AX$30,economics!$AK$2:$AK$167,economics!$AJ$2:$AJ$167,TRUE)))),"")</f>
        <v/>
      </c>
      <c r="AY53" t="str">
        <f t="array" ref="AY53">IFERROR((SUMPRODUCT((economics!$AG$2:$AG$167=$B53)*(economics!$D$2:$D$167="process")*economics!$AI$2:$AI$167*(_xlfn.NORM.DIST(AY$3,economics!$AK$2:$AK$167,economics!$AJ$2:$AJ$167,TRUE)-_xlfn.NORM.DIST(AY$30,economics!$AK$2:$AK$167,economics!$AJ$2:$AJ$167,TRUE))*economics!$AM$2:$AM$167))/(SUMPRODUCT((economics!$AG$2:$AG$167=$B53)*(economics!$D$2:$D$167="process")*economics!$AI$2:$AI$167*(_xlfn.NORM.DIST(AY$3,economics!$AK$2:$AK$167,economics!$AJ$2:$AJ$167,TRUE)-_xlfn.NORM.DIST(AY$30,economics!$AK$2:$AK$167,economics!$AJ$2:$AJ$167,TRUE)))),"")</f>
        <v/>
      </c>
      <c r="AZ53" t="str">
        <f t="array" ref="AZ53">IFERROR((SUMPRODUCT((economics!$AG$2:$AG$167=$B53)*(economics!$D$2:$D$167="process")*economics!$AI$2:$AI$167*(_xlfn.NORM.DIST(AZ$3,economics!$AK$2:$AK$167,economics!$AJ$2:$AJ$167,TRUE)-_xlfn.NORM.DIST(AZ$30,economics!$AK$2:$AK$167,economics!$AJ$2:$AJ$167,TRUE))*economics!$AM$2:$AM$167))/(SUMPRODUCT((economics!$AG$2:$AG$167=$B53)*(economics!$D$2:$D$167="process")*economics!$AI$2:$AI$167*(_xlfn.NORM.DIST(AZ$3,economics!$AK$2:$AK$167,economics!$AJ$2:$AJ$167,TRUE)-_xlfn.NORM.DIST(AZ$30,economics!$AK$2:$AK$167,economics!$AJ$2:$AJ$167,TRUE)))),"")</f>
        <v/>
      </c>
      <c r="BA53" t="str">
        <f t="array" ref="BA53">IFERROR((SUMPRODUCT((economics!$AG$2:$AG$167=$B53)*(economics!$D$2:$D$167="process")*economics!$AI$2:$AI$167*(_xlfn.NORM.DIST(BA$3,economics!$AK$2:$AK$167,economics!$AJ$2:$AJ$167,TRUE)-_xlfn.NORM.DIST(BA$30,economics!$AK$2:$AK$167,economics!$AJ$2:$AJ$167,TRUE))*economics!$AM$2:$AM$167))/(SUMPRODUCT((economics!$AG$2:$AG$167=$B53)*(economics!$D$2:$D$167="process")*economics!$AI$2:$AI$167*(_xlfn.NORM.DIST(BA$3,economics!$AK$2:$AK$167,economics!$AJ$2:$AJ$167,TRUE)-_xlfn.NORM.DIST(BA$30,economics!$AK$2:$AK$167,economics!$AJ$2:$AJ$167,TRUE)))),"")</f>
        <v/>
      </c>
      <c r="BB53" t="str">
        <f t="array" ref="BB53">IFERROR((SUMPRODUCT((economics!$AG$2:$AG$167=$B53)*(economics!$D$2:$D$167="process")*economics!$AI$2:$AI$167*(_xlfn.NORM.DIST(BB$3,economics!$AK$2:$AK$167,economics!$AJ$2:$AJ$167,TRUE)-_xlfn.NORM.DIST(BB$30,economics!$AK$2:$AK$167,economics!$AJ$2:$AJ$167,TRUE))*economics!$AM$2:$AM$167))/(SUMPRODUCT((economics!$AG$2:$AG$167=$B53)*(economics!$D$2:$D$167="process")*economics!$AI$2:$AI$167*(_xlfn.NORM.DIST(BB$3,economics!$AK$2:$AK$167,economics!$AJ$2:$AJ$167,TRUE)-_xlfn.NORM.DIST(BB$30,economics!$AK$2:$AK$167,economics!$AJ$2:$AJ$167,TRUE)))),"")</f>
        <v/>
      </c>
      <c r="BC53" t="str">
        <f t="array" ref="BC53">IFERROR((SUMPRODUCT((economics!$AG$2:$AG$167=$B53)*(economics!$D$2:$D$167="process")*economics!$AI$2:$AI$167*(_xlfn.NORM.DIST(BC$3,economics!$AK$2:$AK$167,economics!$AJ$2:$AJ$167,TRUE)-_xlfn.NORM.DIST(BC$30,economics!$AK$2:$AK$167,economics!$AJ$2:$AJ$167,TRUE))*economics!$AM$2:$AM$167))/(SUMPRODUCT((economics!$AG$2:$AG$167=$B53)*(economics!$D$2:$D$167="process")*economics!$AI$2:$AI$167*(_xlfn.NORM.DIST(BC$3,economics!$AK$2:$AK$167,economics!$AJ$2:$AJ$167,TRUE)-_xlfn.NORM.DIST(BC$30,economics!$AK$2:$AK$167,economics!$AJ$2:$AJ$167,TRUE)))),"")</f>
        <v/>
      </c>
      <c r="BD53" t="str">
        <f t="array" ref="BD53">IFERROR((SUMPRODUCT((economics!$AG$2:$AG$167=$B53)*(economics!$D$2:$D$167="process")*economics!$AI$2:$AI$167*(_xlfn.NORM.DIST(BD$3,economics!$AK$2:$AK$167,economics!$AJ$2:$AJ$167,TRUE)-_xlfn.NORM.DIST(BD$30,economics!$AK$2:$AK$167,economics!$AJ$2:$AJ$167,TRUE))*economics!$AM$2:$AM$167))/(SUMPRODUCT((economics!$AG$2:$AG$167=$B53)*(economics!$D$2:$D$167="process")*economics!$AI$2:$AI$167*(_xlfn.NORM.DIST(BD$3,economics!$AK$2:$AK$167,economics!$AJ$2:$AJ$167,TRUE)-_xlfn.NORM.DIST(BD$30,economics!$AK$2:$AK$167,economics!$AJ$2:$AJ$167,TRUE)))),"")</f>
        <v/>
      </c>
      <c r="BE53" t="str">
        <f t="array" ref="BE53">IFERROR((SUMPRODUCT((economics!$AG$2:$AG$167=$B53)*(economics!$D$2:$D$167="process")*economics!$AI$2:$AI$167*(_xlfn.NORM.DIST(BE$3,economics!$AK$2:$AK$167,economics!$AJ$2:$AJ$167,TRUE)-_xlfn.NORM.DIST(BE$30,economics!$AK$2:$AK$167,economics!$AJ$2:$AJ$167,TRUE))*economics!$AM$2:$AM$167))/(SUMPRODUCT((economics!$AG$2:$AG$167=$B53)*(economics!$D$2:$D$167="process")*economics!$AI$2:$AI$167*(_xlfn.NORM.DIST(BE$3,economics!$AK$2:$AK$167,economics!$AJ$2:$AJ$167,TRUE)-_xlfn.NORM.DIST(BE$30,economics!$AK$2:$AK$167,economics!$AJ$2:$AJ$167,TRUE)))),"")</f>
        <v/>
      </c>
      <c r="BF53" t="str">
        <f t="array" ref="BF53">IFERROR((SUMPRODUCT((economics!$AG$2:$AG$167=$B53)*(economics!$D$2:$D$167="process")*economics!$AI$2:$AI$167*(_xlfn.NORM.DIST(BF$3,economics!$AK$2:$AK$167,economics!$AJ$2:$AJ$167,TRUE)-_xlfn.NORM.DIST(BF$30,economics!$AK$2:$AK$167,economics!$AJ$2:$AJ$167,TRUE))*economics!$AM$2:$AM$167))/(SUMPRODUCT((economics!$AG$2:$AG$167=$B53)*(economics!$D$2:$D$167="process")*economics!$AI$2:$AI$167*(_xlfn.NORM.DIST(BF$3,economics!$AK$2:$AK$167,economics!$AJ$2:$AJ$167,TRUE)-_xlfn.NORM.DIST(BF$30,economics!$AK$2:$AK$167,economics!$AJ$2:$AJ$167,TRUE)))),"")</f>
        <v/>
      </c>
      <c r="BG53" t="str">
        <f t="array" ref="BG53">IFERROR((SUMPRODUCT((economics!$AG$2:$AG$167=$B53)*(economics!$D$2:$D$167="process")*economics!$AI$2:$AI$167*(_xlfn.NORM.DIST(BG$3,economics!$AK$2:$AK$167,economics!$AJ$2:$AJ$167,TRUE)-_xlfn.NORM.DIST(BG$30,economics!$AK$2:$AK$167,economics!$AJ$2:$AJ$167,TRUE))*economics!$AM$2:$AM$167))/(SUMPRODUCT((economics!$AG$2:$AG$167=$B53)*(economics!$D$2:$D$167="process")*economics!$AI$2:$AI$167*(_xlfn.NORM.DIST(BG$3,economics!$AK$2:$AK$167,economics!$AJ$2:$AJ$167,TRUE)-_xlfn.NORM.DIST(BG$30,economics!$AK$2:$AK$167,economics!$AJ$2:$AJ$167,TRUE)))),"")</f>
        <v/>
      </c>
      <c r="BH53" t="str">
        <f t="array" ref="BH53">IFERROR((SUMPRODUCT((economics!$AG$2:$AG$167=$B53)*(economics!$D$2:$D$167="process")*economics!$AI$2:$AI$167*(_xlfn.NORM.DIST(BH$3,economics!$AK$2:$AK$167,economics!$AJ$2:$AJ$167,TRUE)-_xlfn.NORM.DIST(BH$30,economics!$AK$2:$AK$167,economics!$AJ$2:$AJ$167,TRUE))*economics!$AM$2:$AM$167))/(SUMPRODUCT((economics!$AG$2:$AG$167=$B53)*(economics!$D$2:$D$167="process")*economics!$AI$2:$AI$167*(_xlfn.NORM.DIST(BH$3,economics!$AK$2:$AK$167,economics!$AJ$2:$AJ$167,TRUE)-_xlfn.NORM.DIST(BH$30,economics!$AK$2:$AK$167,economics!$AJ$2:$AJ$167,TRUE)))),"")</f>
        <v/>
      </c>
      <c r="BI53" t="str">
        <f t="array" ref="BI53">IFERROR((SUMPRODUCT((economics!$AG$2:$AG$167=$B53)*(economics!$D$2:$D$167="process")*economics!$AI$2:$AI$167*(_xlfn.NORM.DIST(BI$3,economics!$AK$2:$AK$167,economics!$AJ$2:$AJ$167,TRUE)-_xlfn.NORM.DIST(BI$30,economics!$AK$2:$AK$167,economics!$AJ$2:$AJ$167,TRUE))*economics!$AM$2:$AM$167))/(SUMPRODUCT((economics!$AG$2:$AG$167=$B53)*(economics!$D$2:$D$167="process")*economics!$AI$2:$AI$167*(_xlfn.NORM.DIST(BI$3,economics!$AK$2:$AK$167,economics!$AJ$2:$AJ$167,TRUE)-_xlfn.NORM.DIST(BI$30,economics!$AK$2:$AK$167,economics!$AJ$2:$AJ$167,TRUE)))),"")</f>
        <v/>
      </c>
      <c r="BJ53" t="str">
        <f t="array" ref="BJ53">IFERROR((SUMPRODUCT((economics!$AG$2:$AG$167=$B53)*(economics!$D$2:$D$167="process")*economics!$AI$2:$AI$167*(_xlfn.NORM.DIST(BJ$3,economics!$AK$2:$AK$167,economics!$AJ$2:$AJ$167,TRUE)-_xlfn.NORM.DIST(BJ$30,economics!$AK$2:$AK$167,economics!$AJ$2:$AJ$167,TRUE))*economics!$AM$2:$AM$167))/(SUMPRODUCT((economics!$AG$2:$AG$167=$B53)*(economics!$D$2:$D$167="process")*economics!$AI$2:$AI$167*(_xlfn.NORM.DIST(BJ$3,economics!$AK$2:$AK$167,economics!$AJ$2:$AJ$167,TRUE)-_xlfn.NORM.DIST(BJ$30,economics!$AK$2:$AK$167,economics!$AJ$2:$AJ$167,TRUE)))),"")</f>
        <v/>
      </c>
      <c r="BK53" t="str">
        <f t="array" ref="BK53">IFERROR((SUMPRODUCT((economics!$AG$2:$AG$167=$B53)*(economics!$D$2:$D$167="process")*economics!$AI$2:$AI$167*(_xlfn.NORM.DIST(BK$3,economics!$AK$2:$AK$167,economics!$AJ$2:$AJ$167,TRUE)-_xlfn.NORM.DIST(BK$30,economics!$AK$2:$AK$167,economics!$AJ$2:$AJ$167,TRUE))*economics!$AM$2:$AM$167))/(SUMPRODUCT((economics!$AG$2:$AG$167=$B53)*(economics!$D$2:$D$167="process")*economics!$AI$2:$AI$167*(_xlfn.NORM.DIST(BK$3,economics!$AK$2:$AK$167,economics!$AJ$2:$AJ$167,TRUE)-_xlfn.NORM.DIST(BK$30,economics!$AK$2:$AK$167,economics!$AJ$2:$AJ$167,TRUE)))),"")</f>
        <v/>
      </c>
      <c r="BL53" t="str">
        <f t="array" ref="BL53">IFERROR((SUMPRODUCT((economics!$AG$2:$AG$167=$B53)*(economics!$D$2:$D$167="process")*economics!$AI$2:$AI$167*(_xlfn.NORM.DIST(BL$3,economics!$AK$2:$AK$167,economics!$AJ$2:$AJ$167,TRUE)-_xlfn.NORM.DIST(BL$30,economics!$AK$2:$AK$167,economics!$AJ$2:$AJ$167,TRUE))*economics!$AM$2:$AM$167))/(SUMPRODUCT((economics!$AG$2:$AG$167=$B53)*(economics!$D$2:$D$167="process")*economics!$AI$2:$AI$167*(_xlfn.NORM.DIST(BL$3,economics!$AK$2:$AK$167,economics!$AJ$2:$AJ$167,TRUE)-_xlfn.NORM.DIST(BL$30,economics!$AK$2:$AK$167,economics!$AJ$2:$AJ$167,TRUE)))),"")</f>
        <v/>
      </c>
      <c r="BM53" t="str">
        <f t="array" ref="BM53">IFERROR((SUMPRODUCT((economics!$AG$2:$AG$167=$B53)*(economics!$D$2:$D$167="process")*economics!$AI$2:$AI$167*(_xlfn.NORM.DIST(BM$3,economics!$AK$2:$AK$167,economics!$AJ$2:$AJ$167,TRUE)-_xlfn.NORM.DIST(BM$30,economics!$AK$2:$AK$167,economics!$AJ$2:$AJ$167,TRUE))*economics!$AM$2:$AM$167))/(SUMPRODUCT((economics!$AG$2:$AG$167=$B53)*(economics!$D$2:$D$167="process")*economics!$AI$2:$AI$167*(_xlfn.NORM.DIST(BM$3,economics!$AK$2:$AK$167,economics!$AJ$2:$AJ$167,TRUE)-_xlfn.NORM.DIST(BM$30,economics!$AK$2:$AK$167,economics!$AJ$2:$AJ$167,TRUE)))),"")</f>
        <v/>
      </c>
      <c r="BN53" t="str">
        <f t="array" ref="BN53">IFERROR((SUMPRODUCT((economics!$AG$2:$AG$167=$B53)*(economics!$D$2:$D$167="process")*economics!$AI$2:$AI$167*(_xlfn.NORM.DIST(BN$3,economics!$AK$2:$AK$167,economics!$AJ$2:$AJ$167,TRUE)-_xlfn.NORM.DIST(BN$30,economics!$AK$2:$AK$167,economics!$AJ$2:$AJ$167,TRUE))*economics!$AM$2:$AM$167))/(SUMPRODUCT((economics!$AG$2:$AG$167=$B53)*(economics!$D$2:$D$167="process")*economics!$AI$2:$AI$167*(_xlfn.NORM.DIST(BN$3,economics!$AK$2:$AK$167,economics!$AJ$2:$AJ$167,TRUE)-_xlfn.NORM.DIST(BN$30,economics!$AK$2:$AK$167,economics!$AJ$2:$AJ$167,TRUE)))),"")</f>
        <v/>
      </c>
      <c r="BO53" t="str">
        <f t="array" ref="BO53">IFERROR((SUMPRODUCT((economics!$AG$2:$AG$167=$B53)*(economics!$D$2:$D$167="process")*economics!$AI$2:$AI$167*(_xlfn.NORM.DIST(BO$3,economics!$AK$2:$AK$167,economics!$AJ$2:$AJ$167,TRUE)-_xlfn.NORM.DIST(BO$30,economics!$AK$2:$AK$167,economics!$AJ$2:$AJ$167,TRUE))*economics!$AM$2:$AM$167))/(SUMPRODUCT((economics!$AG$2:$AG$167=$B53)*(economics!$D$2:$D$167="process")*economics!$AI$2:$AI$167*(_xlfn.NORM.DIST(BO$3,economics!$AK$2:$AK$167,economics!$AJ$2:$AJ$167,TRUE)-_xlfn.NORM.DIST(BO$30,economics!$AK$2:$AK$167,economics!$AJ$2:$AJ$167,TRUE)))),"")</f>
        <v/>
      </c>
      <c r="BP53" t="str">
        <f t="array" ref="BP53">IFERROR((SUMPRODUCT((economics!$AG$2:$AG$167=$B53)*(economics!$D$2:$D$167="process")*economics!$AI$2:$AI$167*(_xlfn.NORM.DIST(BP$3,economics!$AK$2:$AK$167,economics!$AJ$2:$AJ$167,TRUE)-_xlfn.NORM.DIST(BP$30,economics!$AK$2:$AK$167,economics!$AJ$2:$AJ$167,TRUE))*economics!$AM$2:$AM$167))/(SUMPRODUCT((economics!$AG$2:$AG$167=$B53)*(economics!$D$2:$D$167="process")*economics!$AI$2:$AI$167*(_xlfn.NORM.DIST(BP$3,economics!$AK$2:$AK$167,economics!$AJ$2:$AJ$167,TRUE)-_xlfn.NORM.DIST(BP$30,economics!$AK$2:$AK$167,economics!$AJ$2:$AJ$167,TRUE)))),"")</f>
        <v/>
      </c>
      <c r="BQ53" t="str">
        <f t="array" ref="BQ53">IFERROR((SUMPRODUCT((economics!$AG$2:$AG$167=$B53)*(economics!$D$2:$D$167="process")*economics!$AI$2:$AI$167*(_xlfn.NORM.DIST(BQ$3,economics!$AK$2:$AK$167,economics!$AJ$2:$AJ$167,TRUE)-_xlfn.NORM.DIST(BQ$30,economics!$AK$2:$AK$167,economics!$AJ$2:$AJ$167,TRUE))*economics!$AM$2:$AM$167))/(SUMPRODUCT((economics!$AG$2:$AG$167=$B53)*(economics!$D$2:$D$167="process")*economics!$AI$2:$AI$167*(_xlfn.NORM.DIST(BQ$3,economics!$AK$2:$AK$167,economics!$AJ$2:$AJ$167,TRUE)-_xlfn.NORM.DIST(BQ$30,economics!$AK$2:$AK$167,economics!$AJ$2:$AJ$167,TRUE)))),"")</f>
        <v/>
      </c>
      <c r="BR53" t="str">
        <f t="array" ref="BR53">IFERROR((SUMPRODUCT((economics!$AG$2:$AG$167=$B53)*(economics!$D$2:$D$167="process")*economics!$AI$2:$AI$167*(_xlfn.NORM.DIST(BR$3,economics!$AK$2:$AK$167,economics!$AJ$2:$AJ$167,TRUE)-_xlfn.NORM.DIST(BR$30,economics!$AK$2:$AK$167,economics!$AJ$2:$AJ$167,TRUE))*economics!$AM$2:$AM$167))/(SUMPRODUCT((economics!$AG$2:$AG$167=$B53)*(economics!$D$2:$D$167="process")*economics!$AI$2:$AI$167*(_xlfn.NORM.DIST(BR$3,economics!$AK$2:$AK$167,economics!$AJ$2:$AJ$167,TRUE)-_xlfn.NORM.DIST(BR$30,economics!$AK$2:$AK$167,economics!$AJ$2:$AJ$167,TRUE)))),"")</f>
        <v/>
      </c>
      <c r="BS53" t="str">
        <f t="array" ref="BS53">IFERROR((SUMPRODUCT((economics!$AG$2:$AG$167=$B53)*(economics!$D$2:$D$167="process")*economics!$AI$2:$AI$167*(_xlfn.NORM.DIST(BS$3,economics!$AK$2:$AK$167,economics!$AJ$2:$AJ$167,TRUE)-_xlfn.NORM.DIST(BS$30,economics!$AK$2:$AK$167,economics!$AJ$2:$AJ$167,TRUE))*economics!$AM$2:$AM$167))/(SUMPRODUCT((economics!$AG$2:$AG$167=$B53)*(economics!$D$2:$D$167="process")*economics!$AI$2:$AI$167*(_xlfn.NORM.DIST(BS$3,economics!$AK$2:$AK$167,economics!$AJ$2:$AJ$167,TRUE)-_xlfn.NORM.DIST(BS$30,economics!$AK$2:$AK$167,economics!$AJ$2:$AJ$167,TRUE)))),"")</f>
        <v/>
      </c>
      <c r="BT53" t="str">
        <f t="array" ref="BT53">IFERROR((SUMPRODUCT((economics!$AG$2:$AG$167=$B53)*(economics!$D$2:$D$167="process")*economics!$AI$2:$AI$167*(_xlfn.NORM.DIST(BT$3,economics!$AK$2:$AK$167,economics!$AJ$2:$AJ$167,TRUE)-_xlfn.NORM.DIST(BT$30,economics!$AK$2:$AK$167,economics!$AJ$2:$AJ$167,TRUE))*economics!$AM$2:$AM$167))/(SUMPRODUCT((economics!$AG$2:$AG$167=$B53)*(economics!$D$2:$D$167="process")*economics!$AI$2:$AI$167*(_xlfn.NORM.DIST(BT$3,economics!$AK$2:$AK$167,economics!$AJ$2:$AJ$167,TRUE)-_xlfn.NORM.DIST(BT$30,economics!$AK$2:$AK$167,economics!$AJ$2:$AJ$167,TRUE)))),"")</f>
        <v/>
      </c>
      <c r="BU53" t="str">
        <f t="array" ref="BU53">IFERROR((SUMPRODUCT((economics!$AG$2:$AG$167=$B53)*(economics!$D$2:$D$167="process")*economics!$AI$2:$AI$167*(_xlfn.NORM.DIST(BU$3,economics!$AK$2:$AK$167,economics!$AJ$2:$AJ$167,TRUE)-_xlfn.NORM.DIST(BU$30,economics!$AK$2:$AK$167,economics!$AJ$2:$AJ$167,TRUE))*economics!$AM$2:$AM$167))/(SUMPRODUCT((economics!$AG$2:$AG$167=$B53)*(economics!$D$2:$D$167="process")*economics!$AI$2:$AI$167*(_xlfn.NORM.DIST(BU$3,economics!$AK$2:$AK$167,economics!$AJ$2:$AJ$167,TRUE)-_xlfn.NORM.DIST(BU$30,economics!$AK$2:$AK$167,economics!$AJ$2:$AJ$167,TRUE)))),"")</f>
        <v/>
      </c>
      <c r="BV53" t="str">
        <f t="array" ref="BV53">IFERROR((SUMPRODUCT((economics!$AG$2:$AG$167=$B53)*(economics!$D$2:$D$167="process")*economics!$AI$2:$AI$167*(_xlfn.NORM.DIST(BV$3,economics!$AK$2:$AK$167,economics!$AJ$2:$AJ$167,TRUE)-_xlfn.NORM.DIST(BV$30,economics!$AK$2:$AK$167,economics!$AJ$2:$AJ$167,TRUE))*economics!$AM$2:$AM$167))/(SUMPRODUCT((economics!$AG$2:$AG$167=$B53)*(economics!$D$2:$D$167="process")*economics!$AI$2:$AI$167*(_xlfn.NORM.DIST(BV$3,economics!$AK$2:$AK$167,economics!$AJ$2:$AJ$167,TRUE)-_xlfn.NORM.DIST(BV$30,economics!$AK$2:$AK$167,economics!$AJ$2:$AJ$167,TRUE)))),"")</f>
        <v/>
      </c>
      <c r="BW53" t="str">
        <f t="array" ref="BW53">IFERROR((SUMPRODUCT((economics!$AG$2:$AG$167=$B53)*(economics!$D$2:$D$167="process")*economics!$AI$2:$AI$167*(_xlfn.NORM.DIST(BW$3,economics!$AK$2:$AK$167,economics!$AJ$2:$AJ$167,TRUE)-_xlfn.NORM.DIST(BW$30,economics!$AK$2:$AK$167,economics!$AJ$2:$AJ$167,TRUE))*economics!$AM$2:$AM$167))/(SUMPRODUCT((economics!$AG$2:$AG$167=$B53)*(economics!$D$2:$D$167="process")*economics!$AI$2:$AI$167*(_xlfn.NORM.DIST(BW$3,economics!$AK$2:$AK$167,economics!$AJ$2:$AJ$167,TRUE)-_xlfn.NORM.DIST(BW$30,economics!$AK$2:$AK$167,economics!$AJ$2:$AJ$167,TRUE)))),"")</f>
        <v/>
      </c>
      <c r="BX53" t="str">
        <f t="array" ref="BX53">IFERROR((SUMPRODUCT((economics!$AG$2:$AG$167=$B53)*(economics!$D$2:$D$167="process")*economics!$AI$2:$AI$167*(_xlfn.NORM.DIST(BX$3,economics!$AK$2:$AK$167,economics!$AJ$2:$AJ$167,TRUE)-_xlfn.NORM.DIST(BX$30,economics!$AK$2:$AK$167,economics!$AJ$2:$AJ$167,TRUE))*economics!$AM$2:$AM$167))/(SUMPRODUCT((economics!$AG$2:$AG$167=$B53)*(economics!$D$2:$D$167="process")*economics!$AI$2:$AI$167*(_xlfn.NORM.DIST(BX$3,economics!$AK$2:$AK$167,economics!$AJ$2:$AJ$167,TRUE)-_xlfn.NORM.DIST(BX$30,economics!$AK$2:$AK$167,economics!$AJ$2:$AJ$167,TRUE)))),"")</f>
        <v/>
      </c>
      <c r="BY53" t="str">
        <f t="array" ref="BY53">IFERROR((SUMPRODUCT((economics!$AG$2:$AG$167=$B53)*(economics!$D$2:$D$167="process")*economics!$AI$2:$AI$167*(_xlfn.NORM.DIST(BY$3,economics!$AK$2:$AK$167,economics!$AJ$2:$AJ$167,TRUE)-_xlfn.NORM.DIST(BY$30,economics!$AK$2:$AK$167,economics!$AJ$2:$AJ$167,TRUE))*economics!$AM$2:$AM$167))/(SUMPRODUCT((economics!$AG$2:$AG$167=$B53)*(economics!$D$2:$D$167="process")*economics!$AI$2:$AI$167*(_xlfn.NORM.DIST(BY$3,economics!$AK$2:$AK$167,economics!$AJ$2:$AJ$167,TRUE)-_xlfn.NORM.DIST(BY$30,economics!$AK$2:$AK$167,economics!$AJ$2:$AJ$167,TRUE)))),"")</f>
        <v/>
      </c>
      <c r="BZ53" t="str">
        <f t="array" ref="BZ53">IFERROR((SUMPRODUCT((economics!$AG$2:$AG$167=$B53)*(economics!$D$2:$D$167="process")*economics!$AI$2:$AI$167*(_xlfn.NORM.DIST(BZ$3,economics!$AK$2:$AK$167,economics!$AJ$2:$AJ$167,TRUE)-_xlfn.NORM.DIST(BZ$30,economics!$AK$2:$AK$167,economics!$AJ$2:$AJ$167,TRUE))*economics!$AM$2:$AM$167))/(SUMPRODUCT((economics!$AG$2:$AG$167=$B53)*(economics!$D$2:$D$167="process")*economics!$AI$2:$AI$167*(_xlfn.NORM.DIST(BZ$3,economics!$AK$2:$AK$167,economics!$AJ$2:$AJ$167,TRUE)-_xlfn.NORM.DIST(BZ$30,economics!$AK$2:$AK$167,economics!$AJ$2:$AJ$167,TRUE)))),"")</f>
        <v/>
      </c>
      <c r="CA53" t="str">
        <f t="array" ref="CA53">IFERROR((SUMPRODUCT((economics!$AG$2:$AG$167=$B53)*(economics!$D$2:$D$167="process")*economics!$AI$2:$AI$167*(_xlfn.NORM.DIST(CA$3,economics!$AK$2:$AK$167,economics!$AJ$2:$AJ$167,TRUE)-_xlfn.NORM.DIST(CA$30,economics!$AK$2:$AK$167,economics!$AJ$2:$AJ$167,TRUE))*economics!$AM$2:$AM$167))/(SUMPRODUCT((economics!$AG$2:$AG$167=$B53)*(economics!$D$2:$D$167="process")*economics!$AI$2:$AI$167*(_xlfn.NORM.DIST(CA$3,economics!$AK$2:$AK$167,economics!$AJ$2:$AJ$167,TRUE)-_xlfn.NORM.DIST(CA$30,economics!$AK$2:$AK$167,economics!$AJ$2:$AJ$167,TRUE)))),"")</f>
        <v/>
      </c>
      <c r="CB53" t="str">
        <f t="array" ref="CB53">IFERROR((SUMPRODUCT((economics!$AG$2:$AG$167=$B53)*(economics!$D$2:$D$167="process")*economics!$AI$2:$AI$167*(_xlfn.NORM.DIST(CB$3,economics!$AK$2:$AK$167,economics!$AJ$2:$AJ$167,TRUE)-_xlfn.NORM.DIST(CB$30,economics!$AK$2:$AK$167,economics!$AJ$2:$AJ$167,TRUE))*economics!$AM$2:$AM$167))/(SUMPRODUCT((economics!$AG$2:$AG$167=$B53)*(economics!$D$2:$D$167="process")*economics!$AI$2:$AI$167*(_xlfn.NORM.DIST(CB$3,economics!$AK$2:$AK$167,economics!$AJ$2:$AJ$167,TRUE)-_xlfn.NORM.DIST(CB$30,economics!$AK$2:$AK$167,economics!$AJ$2:$AJ$167,TRUE)))),"")</f>
        <v/>
      </c>
      <c r="CC53" t="str">
        <f t="array" ref="CC53">IFERROR((SUMPRODUCT((economics!$AG$2:$AG$167=$B53)*(economics!$D$2:$D$167="process")*economics!$AI$2:$AI$167*(_xlfn.NORM.DIST(CC$3,economics!$AK$2:$AK$167,economics!$AJ$2:$AJ$167,TRUE)-_xlfn.NORM.DIST(CC$30,economics!$AK$2:$AK$167,economics!$AJ$2:$AJ$167,TRUE))*economics!$AM$2:$AM$167))/(SUMPRODUCT((economics!$AG$2:$AG$167=$B53)*(economics!$D$2:$D$167="process")*economics!$AI$2:$AI$167*(_xlfn.NORM.DIST(CC$3,economics!$AK$2:$AK$167,economics!$AJ$2:$AJ$167,TRUE)-_xlfn.NORM.DIST(CC$30,economics!$AK$2:$AK$167,economics!$AJ$2:$AJ$167,TRUE)))),"")</f>
        <v/>
      </c>
      <c r="CD53" t="str">
        <f t="array" ref="CD53">IFERROR((SUMPRODUCT((economics!$AG$2:$AG$167=$B53)*(economics!$D$2:$D$167="process")*economics!$AI$2:$AI$167*(_xlfn.NORM.DIST(CD$3,economics!$AK$2:$AK$167,economics!$AJ$2:$AJ$167,TRUE)-_xlfn.NORM.DIST(CD$30,economics!$AK$2:$AK$167,economics!$AJ$2:$AJ$167,TRUE))*economics!$AM$2:$AM$167))/(SUMPRODUCT((economics!$AG$2:$AG$167=$B53)*(economics!$D$2:$D$167="process")*economics!$AI$2:$AI$167*(_xlfn.NORM.DIST(CD$3,economics!$AK$2:$AK$167,economics!$AJ$2:$AJ$167,TRUE)-_xlfn.NORM.DIST(CD$30,economics!$AK$2:$AK$167,economics!$AJ$2:$AJ$167,TRUE)))),"")</f>
        <v/>
      </c>
      <c r="CE53" t="str">
        <f t="array" ref="CE53">IFERROR((SUMPRODUCT((economics!$AG$2:$AG$167=$B53)*(economics!$D$2:$D$167="process")*economics!$AI$2:$AI$167*(_xlfn.NORM.DIST(CE$3,economics!$AK$2:$AK$167,economics!$AJ$2:$AJ$167,TRUE)-_xlfn.NORM.DIST(CE$30,economics!$AK$2:$AK$167,economics!$AJ$2:$AJ$167,TRUE))*economics!$AM$2:$AM$167))/(SUMPRODUCT((economics!$AG$2:$AG$167=$B53)*(economics!$D$2:$D$167="process")*economics!$AI$2:$AI$167*(_xlfn.NORM.DIST(CE$3,economics!$AK$2:$AK$167,economics!$AJ$2:$AJ$167,TRUE)-_xlfn.NORM.DIST(CE$30,economics!$AK$2:$AK$167,economics!$AJ$2:$AJ$167,TRUE)))),"")</f>
        <v/>
      </c>
      <c r="CF53" t="str">
        <f t="array" ref="CF53">IFERROR((SUMPRODUCT((economics!$AG$2:$AG$167=$B53)*(economics!$D$2:$D$167="process")*economics!$AI$2:$AI$167*(_xlfn.NORM.DIST(CF$3,economics!$AK$2:$AK$167,economics!$AJ$2:$AJ$167,TRUE)-_xlfn.NORM.DIST(CF$30,economics!$AK$2:$AK$167,economics!$AJ$2:$AJ$167,TRUE))*economics!$AM$2:$AM$167))/(SUMPRODUCT((economics!$AG$2:$AG$167=$B53)*(economics!$D$2:$D$167="process")*economics!$AI$2:$AI$167*(_xlfn.NORM.DIST(CF$3,economics!$AK$2:$AK$167,economics!$AJ$2:$AJ$167,TRUE)-_xlfn.NORM.DIST(CF$30,economics!$AK$2:$AK$167,economics!$AJ$2:$AJ$167,TRUE)))),"")</f>
        <v/>
      </c>
      <c r="CG53" t="str">
        <f t="array" ref="CG53">IFERROR((SUMPRODUCT((economics!$AG$2:$AG$167=$B53)*(economics!$D$2:$D$167="process")*economics!$AI$2:$AI$167*(_xlfn.NORM.DIST(CG$3,economics!$AK$2:$AK$167,economics!$AJ$2:$AJ$167,TRUE)-_xlfn.NORM.DIST(CG$30,economics!$AK$2:$AK$167,economics!$AJ$2:$AJ$167,TRUE))*economics!$AM$2:$AM$167))/(SUMPRODUCT((economics!$AG$2:$AG$167=$B53)*(economics!$D$2:$D$167="process")*economics!$AI$2:$AI$167*(_xlfn.NORM.DIST(CG$3,economics!$AK$2:$AK$167,economics!$AJ$2:$AJ$167,TRUE)-_xlfn.NORM.DIST(CG$30,economics!$AK$2:$AK$167,economics!$AJ$2:$AJ$167,TRUE)))),"")</f>
        <v/>
      </c>
      <c r="CH53" t="str">
        <f t="array" ref="CH53">IFERROR((SUMPRODUCT((economics!$AG$2:$AG$167=$B53)*(economics!$D$2:$D$167="process")*economics!$AI$2:$AI$167*(_xlfn.NORM.DIST(CH$3,economics!$AK$2:$AK$167,economics!$AJ$2:$AJ$167,TRUE)-_xlfn.NORM.DIST(CH$30,economics!$AK$2:$AK$167,economics!$AJ$2:$AJ$167,TRUE))*economics!$AM$2:$AM$167))/(SUMPRODUCT((economics!$AG$2:$AG$167=$B53)*(economics!$D$2:$D$167="process")*economics!$AI$2:$AI$167*(_xlfn.NORM.DIST(CH$3,economics!$AK$2:$AK$167,economics!$AJ$2:$AJ$167,TRUE)-_xlfn.NORM.DIST(CH$30,economics!$AK$2:$AK$167,economics!$AJ$2:$AJ$167,TRUE)))),"")</f>
        <v/>
      </c>
    </row>
    <row r="54" spans="1:86" x14ac:dyDescent="0.35">
      <c r="A54" t="str">
        <f t="shared" si="0"/>
        <v>other manufacturing 31T33</v>
      </c>
      <c r="B54" t="str">
        <f t="shared" si="0"/>
        <v>31T33</v>
      </c>
      <c r="E54" t="str">
        <f t="array" ref="E54">IFERROR((SUMPRODUCT((economics!$AG$2:$AG$167=$B54)*(economics!$D$2:$D$167="process")*economics!$AI$2:$AI$167*(_xlfn.NORM.DIST(E$3,economics!$AK$2:$AK$167,economics!$AJ$2:$AJ$167,TRUE)-_xlfn.NORM.DIST(E$30,economics!$AK$2:$AK$167,economics!$AJ$2:$AJ$167,TRUE))*economics!$AM$2:$AM$167))/(SUMPRODUCT((economics!$AG$2:$AG$167=$B54)*(economics!$D$2:$D$167="process")*economics!$AI$2:$AI$167*(_xlfn.NORM.DIST(E$3,economics!$AK$2:$AK$167,economics!$AJ$2:$AJ$167,TRUE)-_xlfn.NORM.DIST(E$30,economics!$AK$2:$AK$167,economics!$AJ$2:$AJ$167,TRUE)))),"")</f>
        <v/>
      </c>
      <c r="F54" t="str">
        <f t="array" ref="F54">IFERROR((SUMPRODUCT((economics!$AG$2:$AG$167=$B54)*(economics!$D$2:$D$167="process")*economics!$AI$2:$AI$167*(_xlfn.NORM.DIST(F$3,economics!$AK$2:$AK$167,economics!$AJ$2:$AJ$167,TRUE)-_xlfn.NORM.DIST(F$30,economics!$AK$2:$AK$167,economics!$AJ$2:$AJ$167,TRUE))*economics!$AM$2:$AM$167))/(SUMPRODUCT((economics!$AG$2:$AG$167=$B54)*(economics!$D$2:$D$167="process")*economics!$AI$2:$AI$167*(_xlfn.NORM.DIST(F$3,economics!$AK$2:$AK$167,economics!$AJ$2:$AJ$167,TRUE)-_xlfn.NORM.DIST(F$30,economics!$AK$2:$AK$167,economics!$AJ$2:$AJ$167,TRUE)))),"")</f>
        <v/>
      </c>
      <c r="G54" t="str">
        <f t="array" ref="G54">IFERROR((SUMPRODUCT((economics!$AG$2:$AG$167=$B54)*(economics!$D$2:$D$167="process")*economics!$AI$2:$AI$167*(_xlfn.NORM.DIST(G$3,economics!$AK$2:$AK$167,economics!$AJ$2:$AJ$167,TRUE)-_xlfn.NORM.DIST(G$30,economics!$AK$2:$AK$167,economics!$AJ$2:$AJ$167,TRUE))*economics!$AM$2:$AM$167))/(SUMPRODUCT((economics!$AG$2:$AG$167=$B54)*(economics!$D$2:$D$167="process")*economics!$AI$2:$AI$167*(_xlfn.NORM.DIST(G$3,economics!$AK$2:$AK$167,economics!$AJ$2:$AJ$167,TRUE)-_xlfn.NORM.DIST(G$30,economics!$AK$2:$AK$167,economics!$AJ$2:$AJ$167,TRUE)))),"")</f>
        <v/>
      </c>
      <c r="H54" t="str">
        <f t="array" ref="H54">IFERROR((SUMPRODUCT((economics!$AG$2:$AG$167=$B54)*(economics!$D$2:$D$167="process")*economics!$AI$2:$AI$167*(_xlfn.NORM.DIST(H$3,economics!$AK$2:$AK$167,economics!$AJ$2:$AJ$167,TRUE)-_xlfn.NORM.DIST(H$30,economics!$AK$2:$AK$167,economics!$AJ$2:$AJ$167,TRUE))*economics!$AM$2:$AM$167))/(SUMPRODUCT((economics!$AG$2:$AG$167=$B54)*(economics!$D$2:$D$167="process")*economics!$AI$2:$AI$167*(_xlfn.NORM.DIST(H$3,economics!$AK$2:$AK$167,economics!$AJ$2:$AJ$167,TRUE)-_xlfn.NORM.DIST(H$30,economics!$AK$2:$AK$167,economics!$AJ$2:$AJ$167,TRUE)))),"")</f>
        <v/>
      </c>
      <c r="I54" t="str">
        <f t="array" ref="I54">IFERROR((SUMPRODUCT((economics!$AG$2:$AG$167=$B54)*(economics!$D$2:$D$167="process")*economics!$AI$2:$AI$167*(_xlfn.NORM.DIST(I$3,economics!$AK$2:$AK$167,economics!$AJ$2:$AJ$167,TRUE)-_xlfn.NORM.DIST(I$30,economics!$AK$2:$AK$167,economics!$AJ$2:$AJ$167,TRUE))*economics!$AM$2:$AM$167))/(SUMPRODUCT((economics!$AG$2:$AG$167=$B54)*(economics!$D$2:$D$167="process")*economics!$AI$2:$AI$167*(_xlfn.NORM.DIST(I$3,economics!$AK$2:$AK$167,economics!$AJ$2:$AJ$167,TRUE)-_xlfn.NORM.DIST(I$30,economics!$AK$2:$AK$167,economics!$AJ$2:$AJ$167,TRUE)))),"")</f>
        <v/>
      </c>
      <c r="J54" t="str">
        <f t="array" ref="J54">IFERROR((SUMPRODUCT((economics!$AG$2:$AG$167=$B54)*(economics!$D$2:$D$167="process")*economics!$AI$2:$AI$167*(_xlfn.NORM.DIST(J$3,economics!$AK$2:$AK$167,economics!$AJ$2:$AJ$167,TRUE)-_xlfn.NORM.DIST(J$30,economics!$AK$2:$AK$167,economics!$AJ$2:$AJ$167,TRUE))*economics!$AM$2:$AM$167))/(SUMPRODUCT((economics!$AG$2:$AG$167=$B54)*(economics!$D$2:$D$167="process")*economics!$AI$2:$AI$167*(_xlfn.NORM.DIST(J$3,economics!$AK$2:$AK$167,economics!$AJ$2:$AJ$167,TRUE)-_xlfn.NORM.DIST(J$30,economics!$AK$2:$AK$167,economics!$AJ$2:$AJ$167,TRUE)))),"")</f>
        <v/>
      </c>
      <c r="K54" t="str">
        <f t="array" ref="K54">IFERROR((SUMPRODUCT((economics!$AG$2:$AG$167=$B54)*(economics!$D$2:$D$167="process")*economics!$AI$2:$AI$167*(_xlfn.NORM.DIST(K$3,economics!$AK$2:$AK$167,economics!$AJ$2:$AJ$167,TRUE)-_xlfn.NORM.DIST(K$30,economics!$AK$2:$AK$167,economics!$AJ$2:$AJ$167,TRUE))*economics!$AM$2:$AM$167))/(SUMPRODUCT((economics!$AG$2:$AG$167=$B54)*(economics!$D$2:$D$167="process")*economics!$AI$2:$AI$167*(_xlfn.NORM.DIST(K$3,economics!$AK$2:$AK$167,economics!$AJ$2:$AJ$167,TRUE)-_xlfn.NORM.DIST(K$30,economics!$AK$2:$AK$167,economics!$AJ$2:$AJ$167,TRUE)))),"")</f>
        <v/>
      </c>
      <c r="L54" t="str">
        <f t="array" ref="L54">IFERROR((SUMPRODUCT((economics!$AG$2:$AG$167=$B54)*(economics!$D$2:$D$167="process")*economics!$AI$2:$AI$167*(_xlfn.NORM.DIST(L$3,economics!$AK$2:$AK$167,economics!$AJ$2:$AJ$167,TRUE)-_xlfn.NORM.DIST(L$30,economics!$AK$2:$AK$167,economics!$AJ$2:$AJ$167,TRUE))*economics!$AM$2:$AM$167))/(SUMPRODUCT((economics!$AG$2:$AG$167=$B54)*(economics!$D$2:$D$167="process")*economics!$AI$2:$AI$167*(_xlfn.NORM.DIST(L$3,economics!$AK$2:$AK$167,economics!$AJ$2:$AJ$167,TRUE)-_xlfn.NORM.DIST(L$30,economics!$AK$2:$AK$167,economics!$AJ$2:$AJ$167,TRUE)))),"")</f>
        <v/>
      </c>
      <c r="M54" t="str">
        <f t="array" ref="M54">IFERROR((SUMPRODUCT((economics!$AG$2:$AG$167=$B54)*(economics!$D$2:$D$167="process")*economics!$AI$2:$AI$167*(_xlfn.NORM.DIST(M$3,economics!$AK$2:$AK$167,economics!$AJ$2:$AJ$167,TRUE)-_xlfn.NORM.DIST(M$30,economics!$AK$2:$AK$167,economics!$AJ$2:$AJ$167,TRUE))*economics!$AM$2:$AM$167))/(SUMPRODUCT((economics!$AG$2:$AG$167=$B54)*(economics!$D$2:$D$167="process")*economics!$AI$2:$AI$167*(_xlfn.NORM.DIST(M$3,economics!$AK$2:$AK$167,economics!$AJ$2:$AJ$167,TRUE)-_xlfn.NORM.DIST(M$30,economics!$AK$2:$AK$167,economics!$AJ$2:$AJ$167,TRUE)))),"")</f>
        <v/>
      </c>
      <c r="N54" t="str">
        <f t="array" ref="N54">IFERROR((SUMPRODUCT((economics!$AG$2:$AG$167=$B54)*(economics!$D$2:$D$167="process")*economics!$AI$2:$AI$167*(_xlfn.NORM.DIST(N$3,economics!$AK$2:$AK$167,economics!$AJ$2:$AJ$167,TRUE)-_xlfn.NORM.DIST(N$30,economics!$AK$2:$AK$167,economics!$AJ$2:$AJ$167,TRUE))*economics!$AM$2:$AM$167))/(SUMPRODUCT((economics!$AG$2:$AG$167=$B54)*(economics!$D$2:$D$167="process")*economics!$AI$2:$AI$167*(_xlfn.NORM.DIST(N$3,economics!$AK$2:$AK$167,economics!$AJ$2:$AJ$167,TRUE)-_xlfn.NORM.DIST(N$30,economics!$AK$2:$AK$167,economics!$AJ$2:$AJ$167,TRUE)))),"")</f>
        <v/>
      </c>
      <c r="O54" t="str">
        <f t="array" ref="O54">IFERROR((SUMPRODUCT((economics!$AG$2:$AG$167=$B54)*(economics!$D$2:$D$167="process")*economics!$AI$2:$AI$167*(_xlfn.NORM.DIST(O$3,economics!$AK$2:$AK$167,economics!$AJ$2:$AJ$167,TRUE)-_xlfn.NORM.DIST(O$30,economics!$AK$2:$AK$167,economics!$AJ$2:$AJ$167,TRUE))*economics!$AM$2:$AM$167))/(SUMPRODUCT((economics!$AG$2:$AG$167=$B54)*(economics!$D$2:$D$167="process")*economics!$AI$2:$AI$167*(_xlfn.NORM.DIST(O$3,economics!$AK$2:$AK$167,economics!$AJ$2:$AJ$167,TRUE)-_xlfn.NORM.DIST(O$30,economics!$AK$2:$AK$167,economics!$AJ$2:$AJ$167,TRUE)))),"")</f>
        <v/>
      </c>
      <c r="P54" t="str">
        <f t="array" ref="P54">IFERROR((SUMPRODUCT((economics!$AG$2:$AG$167=$B54)*(economics!$D$2:$D$167="process")*economics!$AI$2:$AI$167*(_xlfn.NORM.DIST(P$3,economics!$AK$2:$AK$167,economics!$AJ$2:$AJ$167,TRUE)-_xlfn.NORM.DIST(P$30,economics!$AK$2:$AK$167,economics!$AJ$2:$AJ$167,TRUE))*economics!$AM$2:$AM$167))/(SUMPRODUCT((economics!$AG$2:$AG$167=$B54)*(economics!$D$2:$D$167="process")*economics!$AI$2:$AI$167*(_xlfn.NORM.DIST(P$3,economics!$AK$2:$AK$167,economics!$AJ$2:$AJ$167,TRUE)-_xlfn.NORM.DIST(P$30,economics!$AK$2:$AK$167,economics!$AJ$2:$AJ$167,TRUE)))),"")</f>
        <v/>
      </c>
      <c r="Q54" t="str">
        <f t="array" ref="Q54">IFERROR((SUMPRODUCT((economics!$AG$2:$AG$167=$B54)*(economics!$D$2:$D$167="process")*economics!$AI$2:$AI$167*(_xlfn.NORM.DIST(Q$3,economics!$AK$2:$AK$167,economics!$AJ$2:$AJ$167,TRUE)-_xlfn.NORM.DIST(Q$30,economics!$AK$2:$AK$167,economics!$AJ$2:$AJ$167,TRUE))*economics!$AM$2:$AM$167))/(SUMPRODUCT((economics!$AG$2:$AG$167=$B54)*(economics!$D$2:$D$167="process")*economics!$AI$2:$AI$167*(_xlfn.NORM.DIST(Q$3,economics!$AK$2:$AK$167,economics!$AJ$2:$AJ$167,TRUE)-_xlfn.NORM.DIST(Q$30,economics!$AK$2:$AK$167,economics!$AJ$2:$AJ$167,TRUE)))),"")</f>
        <v/>
      </c>
      <c r="R54" t="str">
        <f t="array" ref="R54">IFERROR((SUMPRODUCT((economics!$AG$2:$AG$167=$B54)*(economics!$D$2:$D$167="process")*economics!$AI$2:$AI$167*(_xlfn.NORM.DIST(R$3,economics!$AK$2:$AK$167,economics!$AJ$2:$AJ$167,TRUE)-_xlfn.NORM.DIST(R$30,economics!$AK$2:$AK$167,economics!$AJ$2:$AJ$167,TRUE))*economics!$AM$2:$AM$167))/(SUMPRODUCT((economics!$AG$2:$AG$167=$B54)*(economics!$D$2:$D$167="process")*economics!$AI$2:$AI$167*(_xlfn.NORM.DIST(R$3,economics!$AK$2:$AK$167,economics!$AJ$2:$AJ$167,TRUE)-_xlfn.NORM.DIST(R$30,economics!$AK$2:$AK$167,economics!$AJ$2:$AJ$167,TRUE)))),"")</f>
        <v/>
      </c>
      <c r="S54" t="str">
        <f t="array" ref="S54">IFERROR((SUMPRODUCT((economics!$AG$2:$AG$167=$B54)*(economics!$D$2:$D$167="process")*economics!$AI$2:$AI$167*(_xlfn.NORM.DIST(S$3,economics!$AK$2:$AK$167,economics!$AJ$2:$AJ$167,TRUE)-_xlfn.NORM.DIST(S$30,economics!$AK$2:$AK$167,economics!$AJ$2:$AJ$167,TRUE))*economics!$AM$2:$AM$167))/(SUMPRODUCT((economics!$AG$2:$AG$167=$B54)*(economics!$D$2:$D$167="process")*economics!$AI$2:$AI$167*(_xlfn.NORM.DIST(S$3,economics!$AK$2:$AK$167,economics!$AJ$2:$AJ$167,TRUE)-_xlfn.NORM.DIST(S$30,economics!$AK$2:$AK$167,economics!$AJ$2:$AJ$167,TRUE)))),"")</f>
        <v/>
      </c>
      <c r="T54" t="str">
        <f t="array" ref="T54">IFERROR((SUMPRODUCT((economics!$AG$2:$AG$167=$B54)*(economics!$D$2:$D$167="process")*economics!$AI$2:$AI$167*(_xlfn.NORM.DIST(T$3,economics!$AK$2:$AK$167,economics!$AJ$2:$AJ$167,TRUE)-_xlfn.NORM.DIST(T$30,economics!$AK$2:$AK$167,economics!$AJ$2:$AJ$167,TRUE))*economics!$AM$2:$AM$167))/(SUMPRODUCT((economics!$AG$2:$AG$167=$B54)*(economics!$D$2:$D$167="process")*economics!$AI$2:$AI$167*(_xlfn.NORM.DIST(T$3,economics!$AK$2:$AK$167,economics!$AJ$2:$AJ$167,TRUE)-_xlfn.NORM.DIST(T$30,economics!$AK$2:$AK$167,economics!$AJ$2:$AJ$167,TRUE)))),"")</f>
        <v/>
      </c>
      <c r="U54" t="str">
        <f t="array" ref="U54">IFERROR((SUMPRODUCT((economics!$AG$2:$AG$167=$B54)*(economics!$D$2:$D$167="process")*economics!$AI$2:$AI$167*(_xlfn.NORM.DIST(U$3,economics!$AK$2:$AK$167,economics!$AJ$2:$AJ$167,TRUE)-_xlfn.NORM.DIST(U$30,economics!$AK$2:$AK$167,economics!$AJ$2:$AJ$167,TRUE))*economics!$AM$2:$AM$167))/(SUMPRODUCT((economics!$AG$2:$AG$167=$B54)*(economics!$D$2:$D$167="process")*economics!$AI$2:$AI$167*(_xlfn.NORM.DIST(U$3,economics!$AK$2:$AK$167,economics!$AJ$2:$AJ$167,TRUE)-_xlfn.NORM.DIST(U$30,economics!$AK$2:$AK$167,economics!$AJ$2:$AJ$167,TRUE)))),"")</f>
        <v/>
      </c>
      <c r="V54" t="str">
        <f t="array" ref="V54">IFERROR((SUMPRODUCT((economics!$AG$2:$AG$167=$B54)*(economics!$D$2:$D$167="process")*economics!$AI$2:$AI$167*(_xlfn.NORM.DIST(V$3,economics!$AK$2:$AK$167,economics!$AJ$2:$AJ$167,TRUE)-_xlfn.NORM.DIST(V$30,economics!$AK$2:$AK$167,economics!$AJ$2:$AJ$167,TRUE))*economics!$AM$2:$AM$167))/(SUMPRODUCT((economics!$AG$2:$AG$167=$B54)*(economics!$D$2:$D$167="process")*economics!$AI$2:$AI$167*(_xlfn.NORM.DIST(V$3,economics!$AK$2:$AK$167,economics!$AJ$2:$AJ$167,TRUE)-_xlfn.NORM.DIST(V$30,economics!$AK$2:$AK$167,economics!$AJ$2:$AJ$167,TRUE)))),"")</f>
        <v/>
      </c>
      <c r="W54" t="str">
        <f t="array" ref="W54">IFERROR((SUMPRODUCT((economics!$AG$2:$AG$167=$B54)*(economics!$D$2:$D$167="process")*economics!$AI$2:$AI$167*(_xlfn.NORM.DIST(W$3,economics!$AK$2:$AK$167,economics!$AJ$2:$AJ$167,TRUE)-_xlfn.NORM.DIST(W$30,economics!$AK$2:$AK$167,economics!$AJ$2:$AJ$167,TRUE))*economics!$AM$2:$AM$167))/(SUMPRODUCT((economics!$AG$2:$AG$167=$B54)*(economics!$D$2:$D$167="process")*economics!$AI$2:$AI$167*(_xlfn.NORM.DIST(W$3,economics!$AK$2:$AK$167,economics!$AJ$2:$AJ$167,TRUE)-_xlfn.NORM.DIST(W$30,economics!$AK$2:$AK$167,economics!$AJ$2:$AJ$167,TRUE)))),"")</f>
        <v/>
      </c>
      <c r="X54" t="str">
        <f t="array" ref="X54">IFERROR((SUMPRODUCT((economics!$AG$2:$AG$167=$B54)*(economics!$D$2:$D$167="process")*economics!$AI$2:$AI$167*(_xlfn.NORM.DIST(X$3,economics!$AK$2:$AK$167,economics!$AJ$2:$AJ$167,TRUE)-_xlfn.NORM.DIST(X$30,economics!$AK$2:$AK$167,economics!$AJ$2:$AJ$167,TRUE))*economics!$AM$2:$AM$167))/(SUMPRODUCT((economics!$AG$2:$AG$167=$B54)*(economics!$D$2:$D$167="process")*economics!$AI$2:$AI$167*(_xlfn.NORM.DIST(X$3,economics!$AK$2:$AK$167,economics!$AJ$2:$AJ$167,TRUE)-_xlfn.NORM.DIST(X$30,economics!$AK$2:$AK$167,economics!$AJ$2:$AJ$167,TRUE)))),"")</f>
        <v/>
      </c>
      <c r="Y54" t="str">
        <f t="array" ref="Y54">IFERROR((SUMPRODUCT((economics!$AG$2:$AG$167=$B54)*(economics!$D$2:$D$167="process")*economics!$AI$2:$AI$167*(_xlfn.NORM.DIST(Y$3,economics!$AK$2:$AK$167,economics!$AJ$2:$AJ$167,TRUE)-_xlfn.NORM.DIST(Y$30,economics!$AK$2:$AK$167,economics!$AJ$2:$AJ$167,TRUE))*economics!$AM$2:$AM$167))/(SUMPRODUCT((economics!$AG$2:$AG$167=$B54)*(economics!$D$2:$D$167="process")*economics!$AI$2:$AI$167*(_xlfn.NORM.DIST(Y$3,economics!$AK$2:$AK$167,economics!$AJ$2:$AJ$167,TRUE)-_xlfn.NORM.DIST(Y$30,economics!$AK$2:$AK$167,economics!$AJ$2:$AJ$167,TRUE)))),"")</f>
        <v/>
      </c>
      <c r="Z54" t="str">
        <f t="array" ref="Z54">IFERROR((SUMPRODUCT((economics!$AG$2:$AG$167=$B54)*(economics!$D$2:$D$167="process")*economics!$AI$2:$AI$167*(_xlfn.NORM.DIST(Z$3,economics!$AK$2:$AK$167,economics!$AJ$2:$AJ$167,TRUE)-_xlfn.NORM.DIST(Z$30,economics!$AK$2:$AK$167,economics!$AJ$2:$AJ$167,TRUE))*economics!$AM$2:$AM$167))/(SUMPRODUCT((economics!$AG$2:$AG$167=$B54)*(economics!$D$2:$D$167="process")*economics!$AI$2:$AI$167*(_xlfn.NORM.DIST(Z$3,economics!$AK$2:$AK$167,economics!$AJ$2:$AJ$167,TRUE)-_xlfn.NORM.DIST(Z$30,economics!$AK$2:$AK$167,economics!$AJ$2:$AJ$167,TRUE)))),"")</f>
        <v/>
      </c>
      <c r="AA54" t="str">
        <f t="array" ref="AA54">IFERROR((SUMPRODUCT((economics!$AG$2:$AG$167=$B54)*(economics!$D$2:$D$167="process")*economics!$AI$2:$AI$167*(_xlfn.NORM.DIST(AA$3,economics!$AK$2:$AK$167,economics!$AJ$2:$AJ$167,TRUE)-_xlfn.NORM.DIST(AA$30,economics!$AK$2:$AK$167,economics!$AJ$2:$AJ$167,TRUE))*economics!$AM$2:$AM$167))/(SUMPRODUCT((economics!$AG$2:$AG$167=$B54)*(economics!$D$2:$D$167="process")*economics!$AI$2:$AI$167*(_xlfn.NORM.DIST(AA$3,economics!$AK$2:$AK$167,economics!$AJ$2:$AJ$167,TRUE)-_xlfn.NORM.DIST(AA$30,economics!$AK$2:$AK$167,economics!$AJ$2:$AJ$167,TRUE)))),"")</f>
        <v/>
      </c>
      <c r="AB54" t="str">
        <f t="array" ref="AB54">IFERROR((SUMPRODUCT((economics!$AG$2:$AG$167=$B54)*(economics!$D$2:$D$167="process")*economics!$AI$2:$AI$167*(_xlfn.NORM.DIST(AB$3,economics!$AK$2:$AK$167,economics!$AJ$2:$AJ$167,TRUE)-_xlfn.NORM.DIST(AB$30,economics!$AK$2:$AK$167,economics!$AJ$2:$AJ$167,TRUE))*economics!$AM$2:$AM$167))/(SUMPRODUCT((economics!$AG$2:$AG$167=$B54)*(economics!$D$2:$D$167="process")*economics!$AI$2:$AI$167*(_xlfn.NORM.DIST(AB$3,economics!$AK$2:$AK$167,economics!$AJ$2:$AJ$167,TRUE)-_xlfn.NORM.DIST(AB$30,economics!$AK$2:$AK$167,economics!$AJ$2:$AJ$167,TRUE)))),"")</f>
        <v/>
      </c>
      <c r="AC54" t="str">
        <f t="array" ref="AC54">IFERROR((SUMPRODUCT((economics!$AG$2:$AG$167=$B54)*(economics!$D$2:$D$167="process")*economics!$AI$2:$AI$167*(_xlfn.NORM.DIST(AC$3,economics!$AK$2:$AK$167,economics!$AJ$2:$AJ$167,TRUE)-_xlfn.NORM.DIST(AC$30,economics!$AK$2:$AK$167,economics!$AJ$2:$AJ$167,TRUE))*economics!$AM$2:$AM$167))/(SUMPRODUCT((economics!$AG$2:$AG$167=$B54)*(economics!$D$2:$D$167="process")*economics!$AI$2:$AI$167*(_xlfn.NORM.DIST(AC$3,economics!$AK$2:$AK$167,economics!$AJ$2:$AJ$167,TRUE)-_xlfn.NORM.DIST(AC$30,economics!$AK$2:$AK$167,economics!$AJ$2:$AJ$167,TRUE)))),"")</f>
        <v/>
      </c>
      <c r="AD54" t="str">
        <f t="array" ref="AD54">IFERROR((SUMPRODUCT((economics!$AG$2:$AG$167=$B54)*(economics!$D$2:$D$167="process")*economics!$AI$2:$AI$167*(_xlfn.NORM.DIST(AD$3,economics!$AK$2:$AK$167,economics!$AJ$2:$AJ$167,TRUE)-_xlfn.NORM.DIST(AD$30,economics!$AK$2:$AK$167,economics!$AJ$2:$AJ$167,TRUE))*economics!$AM$2:$AM$167))/(SUMPRODUCT((economics!$AG$2:$AG$167=$B54)*(economics!$D$2:$D$167="process")*economics!$AI$2:$AI$167*(_xlfn.NORM.DIST(AD$3,economics!$AK$2:$AK$167,economics!$AJ$2:$AJ$167,TRUE)-_xlfn.NORM.DIST(AD$30,economics!$AK$2:$AK$167,economics!$AJ$2:$AJ$167,TRUE)))),"")</f>
        <v/>
      </c>
      <c r="AE54" t="str">
        <f t="array" ref="AE54">IFERROR((SUMPRODUCT((economics!$AG$2:$AG$167=$B54)*(economics!$D$2:$D$167="process")*economics!$AI$2:$AI$167*(_xlfn.NORM.DIST(AE$3,economics!$AK$2:$AK$167,economics!$AJ$2:$AJ$167,TRUE)-_xlfn.NORM.DIST(AE$30,economics!$AK$2:$AK$167,economics!$AJ$2:$AJ$167,TRUE))*economics!$AM$2:$AM$167))/(SUMPRODUCT((economics!$AG$2:$AG$167=$B54)*(economics!$D$2:$D$167="process")*economics!$AI$2:$AI$167*(_xlfn.NORM.DIST(AE$3,economics!$AK$2:$AK$167,economics!$AJ$2:$AJ$167,TRUE)-_xlfn.NORM.DIST(AE$30,economics!$AK$2:$AK$167,economics!$AJ$2:$AJ$167,TRUE)))),"")</f>
        <v/>
      </c>
      <c r="AF54" t="str">
        <f t="array" ref="AF54">IFERROR((SUMPRODUCT((economics!$AG$2:$AG$167=$B54)*(economics!$D$2:$D$167="process")*economics!$AI$2:$AI$167*(_xlfn.NORM.DIST(AF$3,economics!$AK$2:$AK$167,economics!$AJ$2:$AJ$167,TRUE)-_xlfn.NORM.DIST(AF$30,economics!$AK$2:$AK$167,economics!$AJ$2:$AJ$167,TRUE))*economics!$AM$2:$AM$167))/(SUMPRODUCT((economics!$AG$2:$AG$167=$B54)*(economics!$D$2:$D$167="process")*economics!$AI$2:$AI$167*(_xlfn.NORM.DIST(AF$3,economics!$AK$2:$AK$167,economics!$AJ$2:$AJ$167,TRUE)-_xlfn.NORM.DIST(AF$30,economics!$AK$2:$AK$167,economics!$AJ$2:$AJ$167,TRUE)))),"")</f>
        <v/>
      </c>
      <c r="AG54" t="str">
        <f t="array" ref="AG54">IFERROR((SUMPRODUCT((economics!$AG$2:$AG$167=$B54)*(economics!$D$2:$D$167="process")*economics!$AI$2:$AI$167*(_xlfn.NORM.DIST(AG$3,economics!$AK$2:$AK$167,economics!$AJ$2:$AJ$167,TRUE)-_xlfn.NORM.DIST(AG$30,economics!$AK$2:$AK$167,economics!$AJ$2:$AJ$167,TRUE))*economics!$AM$2:$AM$167))/(SUMPRODUCT((economics!$AG$2:$AG$167=$B54)*(economics!$D$2:$D$167="process")*economics!$AI$2:$AI$167*(_xlfn.NORM.DIST(AG$3,economics!$AK$2:$AK$167,economics!$AJ$2:$AJ$167,TRUE)-_xlfn.NORM.DIST(AG$30,economics!$AK$2:$AK$167,economics!$AJ$2:$AJ$167,TRUE)))),"")</f>
        <v/>
      </c>
      <c r="AH54" t="str">
        <f t="array" ref="AH54">IFERROR((SUMPRODUCT((economics!$AG$2:$AG$167=$B54)*(economics!$D$2:$D$167="process")*economics!$AI$2:$AI$167*(_xlfn.NORM.DIST(AH$3,economics!$AK$2:$AK$167,economics!$AJ$2:$AJ$167,TRUE)-_xlfn.NORM.DIST(AH$30,economics!$AK$2:$AK$167,economics!$AJ$2:$AJ$167,TRUE))*economics!$AM$2:$AM$167))/(SUMPRODUCT((economics!$AG$2:$AG$167=$B54)*(economics!$D$2:$D$167="process")*economics!$AI$2:$AI$167*(_xlfn.NORM.DIST(AH$3,economics!$AK$2:$AK$167,economics!$AJ$2:$AJ$167,TRUE)-_xlfn.NORM.DIST(AH$30,economics!$AK$2:$AK$167,economics!$AJ$2:$AJ$167,TRUE)))),"")</f>
        <v/>
      </c>
      <c r="AI54" t="str">
        <f t="array" ref="AI54">IFERROR((SUMPRODUCT((economics!$AG$2:$AG$167=$B54)*(economics!$D$2:$D$167="process")*economics!$AI$2:$AI$167*(_xlfn.NORM.DIST(AI$3,economics!$AK$2:$AK$167,economics!$AJ$2:$AJ$167,TRUE)-_xlfn.NORM.DIST(AI$30,economics!$AK$2:$AK$167,economics!$AJ$2:$AJ$167,TRUE))*economics!$AM$2:$AM$167))/(SUMPRODUCT((economics!$AG$2:$AG$167=$B54)*(economics!$D$2:$D$167="process")*economics!$AI$2:$AI$167*(_xlfn.NORM.DIST(AI$3,economics!$AK$2:$AK$167,economics!$AJ$2:$AJ$167,TRUE)-_xlfn.NORM.DIST(AI$30,economics!$AK$2:$AK$167,economics!$AJ$2:$AJ$167,TRUE)))),"")</f>
        <v/>
      </c>
      <c r="AJ54" t="str">
        <f t="array" ref="AJ54">IFERROR((SUMPRODUCT((economics!$AG$2:$AG$167=$B54)*(economics!$D$2:$D$167="process")*economics!$AI$2:$AI$167*(_xlfn.NORM.DIST(AJ$3,economics!$AK$2:$AK$167,economics!$AJ$2:$AJ$167,TRUE)-_xlfn.NORM.DIST(AJ$30,economics!$AK$2:$AK$167,economics!$AJ$2:$AJ$167,TRUE))*economics!$AM$2:$AM$167))/(SUMPRODUCT((economics!$AG$2:$AG$167=$B54)*(economics!$D$2:$D$167="process")*economics!$AI$2:$AI$167*(_xlfn.NORM.DIST(AJ$3,economics!$AK$2:$AK$167,economics!$AJ$2:$AJ$167,TRUE)-_xlfn.NORM.DIST(AJ$30,economics!$AK$2:$AK$167,economics!$AJ$2:$AJ$167,TRUE)))),"")</f>
        <v/>
      </c>
      <c r="AK54" t="str">
        <f t="array" ref="AK54">IFERROR((SUMPRODUCT((economics!$AG$2:$AG$167=$B54)*(economics!$D$2:$D$167="process")*economics!$AI$2:$AI$167*(_xlfn.NORM.DIST(AK$3,economics!$AK$2:$AK$167,economics!$AJ$2:$AJ$167,TRUE)-_xlfn.NORM.DIST(AK$30,economics!$AK$2:$AK$167,economics!$AJ$2:$AJ$167,TRUE))*economics!$AM$2:$AM$167))/(SUMPRODUCT((economics!$AG$2:$AG$167=$B54)*(economics!$D$2:$D$167="process")*economics!$AI$2:$AI$167*(_xlfn.NORM.DIST(AK$3,economics!$AK$2:$AK$167,economics!$AJ$2:$AJ$167,TRUE)-_xlfn.NORM.DIST(AK$30,economics!$AK$2:$AK$167,economics!$AJ$2:$AJ$167,TRUE)))),"")</f>
        <v/>
      </c>
      <c r="AL54" t="str">
        <f t="array" ref="AL54">IFERROR((SUMPRODUCT((economics!$AG$2:$AG$167=$B54)*(economics!$D$2:$D$167="process")*economics!$AI$2:$AI$167*(_xlfn.NORM.DIST(AL$3,economics!$AK$2:$AK$167,economics!$AJ$2:$AJ$167,TRUE)-_xlfn.NORM.DIST(AL$30,economics!$AK$2:$AK$167,economics!$AJ$2:$AJ$167,TRUE))*economics!$AM$2:$AM$167))/(SUMPRODUCT((economics!$AG$2:$AG$167=$B54)*(economics!$D$2:$D$167="process")*economics!$AI$2:$AI$167*(_xlfn.NORM.DIST(AL$3,economics!$AK$2:$AK$167,economics!$AJ$2:$AJ$167,TRUE)-_xlfn.NORM.DIST(AL$30,economics!$AK$2:$AK$167,economics!$AJ$2:$AJ$167,TRUE)))),"")</f>
        <v/>
      </c>
      <c r="AM54" t="str">
        <f t="array" ref="AM54">IFERROR((SUMPRODUCT((economics!$AG$2:$AG$167=$B54)*(economics!$D$2:$D$167="process")*economics!$AI$2:$AI$167*(_xlfn.NORM.DIST(AM$3,economics!$AK$2:$AK$167,economics!$AJ$2:$AJ$167,TRUE)-_xlfn.NORM.DIST(AM$30,economics!$AK$2:$AK$167,economics!$AJ$2:$AJ$167,TRUE))*economics!$AM$2:$AM$167))/(SUMPRODUCT((economics!$AG$2:$AG$167=$B54)*(economics!$D$2:$D$167="process")*economics!$AI$2:$AI$167*(_xlfn.NORM.DIST(AM$3,economics!$AK$2:$AK$167,economics!$AJ$2:$AJ$167,TRUE)-_xlfn.NORM.DIST(AM$30,economics!$AK$2:$AK$167,economics!$AJ$2:$AJ$167,TRUE)))),"")</f>
        <v/>
      </c>
      <c r="AN54" t="str">
        <f t="array" ref="AN54">IFERROR((SUMPRODUCT((economics!$AG$2:$AG$167=$B54)*(economics!$D$2:$D$167="process")*economics!$AI$2:$AI$167*(_xlfn.NORM.DIST(AN$3,economics!$AK$2:$AK$167,economics!$AJ$2:$AJ$167,TRUE)-_xlfn.NORM.DIST(AN$30,economics!$AK$2:$AK$167,economics!$AJ$2:$AJ$167,TRUE))*economics!$AM$2:$AM$167))/(SUMPRODUCT((economics!$AG$2:$AG$167=$B54)*(economics!$D$2:$D$167="process")*economics!$AI$2:$AI$167*(_xlfn.NORM.DIST(AN$3,economics!$AK$2:$AK$167,economics!$AJ$2:$AJ$167,TRUE)-_xlfn.NORM.DIST(AN$30,economics!$AK$2:$AK$167,economics!$AJ$2:$AJ$167,TRUE)))),"")</f>
        <v/>
      </c>
      <c r="AO54" t="str">
        <f t="array" ref="AO54">IFERROR((SUMPRODUCT((economics!$AG$2:$AG$167=$B54)*(economics!$D$2:$D$167="process")*economics!$AI$2:$AI$167*(_xlfn.NORM.DIST(AO$3,economics!$AK$2:$AK$167,economics!$AJ$2:$AJ$167,TRUE)-_xlfn.NORM.DIST(AO$30,economics!$AK$2:$AK$167,economics!$AJ$2:$AJ$167,TRUE))*economics!$AM$2:$AM$167))/(SUMPRODUCT((economics!$AG$2:$AG$167=$B54)*(economics!$D$2:$D$167="process")*economics!$AI$2:$AI$167*(_xlfn.NORM.DIST(AO$3,economics!$AK$2:$AK$167,economics!$AJ$2:$AJ$167,TRUE)-_xlfn.NORM.DIST(AO$30,economics!$AK$2:$AK$167,economics!$AJ$2:$AJ$167,TRUE)))),"")</f>
        <v/>
      </c>
      <c r="AP54" t="str">
        <f t="array" ref="AP54">IFERROR((SUMPRODUCT((economics!$AG$2:$AG$167=$B54)*(economics!$D$2:$D$167="process")*economics!$AI$2:$AI$167*(_xlfn.NORM.DIST(AP$3,economics!$AK$2:$AK$167,economics!$AJ$2:$AJ$167,TRUE)-_xlfn.NORM.DIST(AP$30,economics!$AK$2:$AK$167,economics!$AJ$2:$AJ$167,TRUE))*economics!$AM$2:$AM$167))/(SUMPRODUCT((economics!$AG$2:$AG$167=$B54)*(economics!$D$2:$D$167="process")*economics!$AI$2:$AI$167*(_xlfn.NORM.DIST(AP$3,economics!$AK$2:$AK$167,economics!$AJ$2:$AJ$167,TRUE)-_xlfn.NORM.DIST(AP$30,economics!$AK$2:$AK$167,economics!$AJ$2:$AJ$167,TRUE)))),"")</f>
        <v/>
      </c>
      <c r="AQ54" t="str">
        <f t="array" ref="AQ54">IFERROR((SUMPRODUCT((economics!$AG$2:$AG$167=$B54)*(economics!$D$2:$D$167="process")*economics!$AI$2:$AI$167*(_xlfn.NORM.DIST(AQ$3,economics!$AK$2:$AK$167,economics!$AJ$2:$AJ$167,TRUE)-_xlfn.NORM.DIST(AQ$30,economics!$AK$2:$AK$167,economics!$AJ$2:$AJ$167,TRUE))*economics!$AM$2:$AM$167))/(SUMPRODUCT((economics!$AG$2:$AG$167=$B54)*(economics!$D$2:$D$167="process")*economics!$AI$2:$AI$167*(_xlfn.NORM.DIST(AQ$3,economics!$AK$2:$AK$167,economics!$AJ$2:$AJ$167,TRUE)-_xlfn.NORM.DIST(AQ$30,economics!$AK$2:$AK$167,economics!$AJ$2:$AJ$167,TRUE)))),"")</f>
        <v/>
      </c>
      <c r="AR54" t="str">
        <f t="array" ref="AR54">IFERROR((SUMPRODUCT((economics!$AG$2:$AG$167=$B54)*(economics!$D$2:$D$167="process")*economics!$AI$2:$AI$167*(_xlfn.NORM.DIST(AR$3,economics!$AK$2:$AK$167,economics!$AJ$2:$AJ$167,TRUE)-_xlfn.NORM.DIST(AR$30,economics!$AK$2:$AK$167,economics!$AJ$2:$AJ$167,TRUE))*economics!$AM$2:$AM$167))/(SUMPRODUCT((economics!$AG$2:$AG$167=$B54)*(economics!$D$2:$D$167="process")*economics!$AI$2:$AI$167*(_xlfn.NORM.DIST(AR$3,economics!$AK$2:$AK$167,economics!$AJ$2:$AJ$167,TRUE)-_xlfn.NORM.DIST(AR$30,economics!$AK$2:$AK$167,economics!$AJ$2:$AJ$167,TRUE)))),"")</f>
        <v/>
      </c>
      <c r="AS54" t="str">
        <f t="array" ref="AS54">IFERROR((SUMPRODUCT((economics!$AG$2:$AG$167=$B54)*(economics!$D$2:$D$167="process")*economics!$AI$2:$AI$167*(_xlfn.NORM.DIST(AS$3,economics!$AK$2:$AK$167,economics!$AJ$2:$AJ$167,TRUE)-_xlfn.NORM.DIST(AS$30,economics!$AK$2:$AK$167,economics!$AJ$2:$AJ$167,TRUE))*economics!$AM$2:$AM$167))/(SUMPRODUCT((economics!$AG$2:$AG$167=$B54)*(economics!$D$2:$D$167="process")*economics!$AI$2:$AI$167*(_xlfn.NORM.DIST(AS$3,economics!$AK$2:$AK$167,economics!$AJ$2:$AJ$167,TRUE)-_xlfn.NORM.DIST(AS$30,economics!$AK$2:$AK$167,economics!$AJ$2:$AJ$167,TRUE)))),"")</f>
        <v/>
      </c>
      <c r="AT54" t="str">
        <f t="array" ref="AT54">IFERROR((SUMPRODUCT((economics!$AG$2:$AG$167=$B54)*(economics!$D$2:$D$167="process")*economics!$AI$2:$AI$167*(_xlfn.NORM.DIST(AT$3,economics!$AK$2:$AK$167,economics!$AJ$2:$AJ$167,TRUE)-_xlfn.NORM.DIST(AT$30,economics!$AK$2:$AK$167,economics!$AJ$2:$AJ$167,TRUE))*economics!$AM$2:$AM$167))/(SUMPRODUCT((economics!$AG$2:$AG$167=$B54)*(economics!$D$2:$D$167="process")*economics!$AI$2:$AI$167*(_xlfn.NORM.DIST(AT$3,economics!$AK$2:$AK$167,economics!$AJ$2:$AJ$167,TRUE)-_xlfn.NORM.DIST(AT$30,economics!$AK$2:$AK$167,economics!$AJ$2:$AJ$167,TRUE)))),"")</f>
        <v/>
      </c>
      <c r="AU54" t="str">
        <f t="array" ref="AU54">IFERROR((SUMPRODUCT((economics!$AG$2:$AG$167=$B54)*(economics!$D$2:$D$167="process")*economics!$AI$2:$AI$167*(_xlfn.NORM.DIST(AU$3,economics!$AK$2:$AK$167,economics!$AJ$2:$AJ$167,TRUE)-_xlfn.NORM.DIST(AU$30,economics!$AK$2:$AK$167,economics!$AJ$2:$AJ$167,TRUE))*economics!$AM$2:$AM$167))/(SUMPRODUCT((economics!$AG$2:$AG$167=$B54)*(economics!$D$2:$D$167="process")*economics!$AI$2:$AI$167*(_xlfn.NORM.DIST(AU$3,economics!$AK$2:$AK$167,economics!$AJ$2:$AJ$167,TRUE)-_xlfn.NORM.DIST(AU$30,economics!$AK$2:$AK$167,economics!$AJ$2:$AJ$167,TRUE)))),"")</f>
        <v/>
      </c>
      <c r="AV54" t="str">
        <f t="array" ref="AV54">IFERROR((SUMPRODUCT((economics!$AG$2:$AG$167=$B54)*(economics!$D$2:$D$167="process")*economics!$AI$2:$AI$167*(_xlfn.NORM.DIST(AV$3,economics!$AK$2:$AK$167,economics!$AJ$2:$AJ$167,TRUE)-_xlfn.NORM.DIST(AV$30,economics!$AK$2:$AK$167,economics!$AJ$2:$AJ$167,TRUE))*economics!$AM$2:$AM$167))/(SUMPRODUCT((economics!$AG$2:$AG$167=$B54)*(economics!$D$2:$D$167="process")*economics!$AI$2:$AI$167*(_xlfn.NORM.DIST(AV$3,economics!$AK$2:$AK$167,economics!$AJ$2:$AJ$167,TRUE)-_xlfn.NORM.DIST(AV$30,economics!$AK$2:$AK$167,economics!$AJ$2:$AJ$167,TRUE)))),"")</f>
        <v/>
      </c>
      <c r="AW54" t="str">
        <f t="array" ref="AW54">IFERROR((SUMPRODUCT((economics!$AG$2:$AG$167=$B54)*(economics!$D$2:$D$167="process")*economics!$AI$2:$AI$167*(_xlfn.NORM.DIST(AW$3,economics!$AK$2:$AK$167,economics!$AJ$2:$AJ$167,TRUE)-_xlfn.NORM.DIST(AW$30,economics!$AK$2:$AK$167,economics!$AJ$2:$AJ$167,TRUE))*economics!$AM$2:$AM$167))/(SUMPRODUCT((economics!$AG$2:$AG$167=$B54)*(economics!$D$2:$D$167="process")*economics!$AI$2:$AI$167*(_xlfn.NORM.DIST(AW$3,economics!$AK$2:$AK$167,economics!$AJ$2:$AJ$167,TRUE)-_xlfn.NORM.DIST(AW$30,economics!$AK$2:$AK$167,economics!$AJ$2:$AJ$167,TRUE)))),"")</f>
        <v/>
      </c>
      <c r="AX54" t="str">
        <f t="array" ref="AX54">IFERROR((SUMPRODUCT((economics!$AG$2:$AG$167=$B54)*(economics!$D$2:$D$167="process")*economics!$AI$2:$AI$167*(_xlfn.NORM.DIST(AX$3,economics!$AK$2:$AK$167,economics!$AJ$2:$AJ$167,TRUE)-_xlfn.NORM.DIST(AX$30,economics!$AK$2:$AK$167,economics!$AJ$2:$AJ$167,TRUE))*economics!$AM$2:$AM$167))/(SUMPRODUCT((economics!$AG$2:$AG$167=$B54)*(economics!$D$2:$D$167="process")*economics!$AI$2:$AI$167*(_xlfn.NORM.DIST(AX$3,economics!$AK$2:$AK$167,economics!$AJ$2:$AJ$167,TRUE)-_xlfn.NORM.DIST(AX$30,economics!$AK$2:$AK$167,economics!$AJ$2:$AJ$167,TRUE)))),"")</f>
        <v/>
      </c>
      <c r="AY54" t="str">
        <f t="array" ref="AY54">IFERROR((SUMPRODUCT((economics!$AG$2:$AG$167=$B54)*(economics!$D$2:$D$167="process")*economics!$AI$2:$AI$167*(_xlfn.NORM.DIST(AY$3,economics!$AK$2:$AK$167,economics!$AJ$2:$AJ$167,TRUE)-_xlfn.NORM.DIST(AY$30,economics!$AK$2:$AK$167,economics!$AJ$2:$AJ$167,TRUE))*economics!$AM$2:$AM$167))/(SUMPRODUCT((economics!$AG$2:$AG$167=$B54)*(economics!$D$2:$D$167="process")*economics!$AI$2:$AI$167*(_xlfn.NORM.DIST(AY$3,economics!$AK$2:$AK$167,economics!$AJ$2:$AJ$167,TRUE)-_xlfn.NORM.DIST(AY$30,economics!$AK$2:$AK$167,economics!$AJ$2:$AJ$167,TRUE)))),"")</f>
        <v/>
      </c>
      <c r="AZ54" t="str">
        <f t="array" ref="AZ54">IFERROR((SUMPRODUCT((economics!$AG$2:$AG$167=$B54)*(economics!$D$2:$D$167="process")*economics!$AI$2:$AI$167*(_xlfn.NORM.DIST(AZ$3,economics!$AK$2:$AK$167,economics!$AJ$2:$AJ$167,TRUE)-_xlfn.NORM.DIST(AZ$30,economics!$AK$2:$AK$167,economics!$AJ$2:$AJ$167,TRUE))*economics!$AM$2:$AM$167))/(SUMPRODUCT((economics!$AG$2:$AG$167=$B54)*(economics!$D$2:$D$167="process")*economics!$AI$2:$AI$167*(_xlfn.NORM.DIST(AZ$3,economics!$AK$2:$AK$167,economics!$AJ$2:$AJ$167,TRUE)-_xlfn.NORM.DIST(AZ$30,economics!$AK$2:$AK$167,economics!$AJ$2:$AJ$167,TRUE)))),"")</f>
        <v/>
      </c>
      <c r="BA54" t="str">
        <f t="array" ref="BA54">IFERROR((SUMPRODUCT((economics!$AG$2:$AG$167=$B54)*(economics!$D$2:$D$167="process")*economics!$AI$2:$AI$167*(_xlfn.NORM.DIST(BA$3,economics!$AK$2:$AK$167,economics!$AJ$2:$AJ$167,TRUE)-_xlfn.NORM.DIST(BA$30,economics!$AK$2:$AK$167,economics!$AJ$2:$AJ$167,TRUE))*economics!$AM$2:$AM$167))/(SUMPRODUCT((economics!$AG$2:$AG$167=$B54)*(economics!$D$2:$D$167="process")*economics!$AI$2:$AI$167*(_xlfn.NORM.DIST(BA$3,economics!$AK$2:$AK$167,economics!$AJ$2:$AJ$167,TRUE)-_xlfn.NORM.DIST(BA$30,economics!$AK$2:$AK$167,economics!$AJ$2:$AJ$167,TRUE)))),"")</f>
        <v/>
      </c>
      <c r="BB54" t="str">
        <f t="array" ref="BB54">IFERROR((SUMPRODUCT((economics!$AG$2:$AG$167=$B54)*(economics!$D$2:$D$167="process")*economics!$AI$2:$AI$167*(_xlfn.NORM.DIST(BB$3,economics!$AK$2:$AK$167,economics!$AJ$2:$AJ$167,TRUE)-_xlfn.NORM.DIST(BB$30,economics!$AK$2:$AK$167,economics!$AJ$2:$AJ$167,TRUE))*economics!$AM$2:$AM$167))/(SUMPRODUCT((economics!$AG$2:$AG$167=$B54)*(economics!$D$2:$D$167="process")*economics!$AI$2:$AI$167*(_xlfn.NORM.DIST(BB$3,economics!$AK$2:$AK$167,economics!$AJ$2:$AJ$167,TRUE)-_xlfn.NORM.DIST(BB$30,economics!$AK$2:$AK$167,economics!$AJ$2:$AJ$167,TRUE)))),"")</f>
        <v/>
      </c>
      <c r="BC54" t="str">
        <f t="array" ref="BC54">IFERROR((SUMPRODUCT((economics!$AG$2:$AG$167=$B54)*(economics!$D$2:$D$167="process")*economics!$AI$2:$AI$167*(_xlfn.NORM.DIST(BC$3,economics!$AK$2:$AK$167,economics!$AJ$2:$AJ$167,TRUE)-_xlfn.NORM.DIST(BC$30,economics!$AK$2:$AK$167,economics!$AJ$2:$AJ$167,TRUE))*economics!$AM$2:$AM$167))/(SUMPRODUCT((economics!$AG$2:$AG$167=$B54)*(economics!$D$2:$D$167="process")*economics!$AI$2:$AI$167*(_xlfn.NORM.DIST(BC$3,economics!$AK$2:$AK$167,economics!$AJ$2:$AJ$167,TRUE)-_xlfn.NORM.DIST(BC$30,economics!$AK$2:$AK$167,economics!$AJ$2:$AJ$167,TRUE)))),"")</f>
        <v/>
      </c>
      <c r="BD54" t="str">
        <f t="array" ref="BD54">IFERROR((SUMPRODUCT((economics!$AG$2:$AG$167=$B54)*(economics!$D$2:$D$167="process")*economics!$AI$2:$AI$167*(_xlfn.NORM.DIST(BD$3,economics!$AK$2:$AK$167,economics!$AJ$2:$AJ$167,TRUE)-_xlfn.NORM.DIST(BD$30,economics!$AK$2:$AK$167,economics!$AJ$2:$AJ$167,TRUE))*economics!$AM$2:$AM$167))/(SUMPRODUCT((economics!$AG$2:$AG$167=$B54)*(economics!$D$2:$D$167="process")*economics!$AI$2:$AI$167*(_xlfn.NORM.DIST(BD$3,economics!$AK$2:$AK$167,economics!$AJ$2:$AJ$167,TRUE)-_xlfn.NORM.DIST(BD$30,economics!$AK$2:$AK$167,economics!$AJ$2:$AJ$167,TRUE)))),"")</f>
        <v/>
      </c>
      <c r="BE54" t="str">
        <f t="array" ref="BE54">IFERROR((SUMPRODUCT((economics!$AG$2:$AG$167=$B54)*(economics!$D$2:$D$167="process")*economics!$AI$2:$AI$167*(_xlfn.NORM.DIST(BE$3,economics!$AK$2:$AK$167,economics!$AJ$2:$AJ$167,TRUE)-_xlfn.NORM.DIST(BE$30,economics!$AK$2:$AK$167,economics!$AJ$2:$AJ$167,TRUE))*economics!$AM$2:$AM$167))/(SUMPRODUCT((economics!$AG$2:$AG$167=$B54)*(economics!$D$2:$D$167="process")*economics!$AI$2:$AI$167*(_xlfn.NORM.DIST(BE$3,economics!$AK$2:$AK$167,economics!$AJ$2:$AJ$167,TRUE)-_xlfn.NORM.DIST(BE$30,economics!$AK$2:$AK$167,economics!$AJ$2:$AJ$167,TRUE)))),"")</f>
        <v/>
      </c>
      <c r="BF54" t="str">
        <f t="array" ref="BF54">IFERROR((SUMPRODUCT((economics!$AG$2:$AG$167=$B54)*(economics!$D$2:$D$167="process")*economics!$AI$2:$AI$167*(_xlfn.NORM.DIST(BF$3,economics!$AK$2:$AK$167,economics!$AJ$2:$AJ$167,TRUE)-_xlfn.NORM.DIST(BF$30,economics!$AK$2:$AK$167,economics!$AJ$2:$AJ$167,TRUE))*economics!$AM$2:$AM$167))/(SUMPRODUCT((economics!$AG$2:$AG$167=$B54)*(economics!$D$2:$D$167="process")*economics!$AI$2:$AI$167*(_xlfn.NORM.DIST(BF$3,economics!$AK$2:$AK$167,economics!$AJ$2:$AJ$167,TRUE)-_xlfn.NORM.DIST(BF$30,economics!$AK$2:$AK$167,economics!$AJ$2:$AJ$167,TRUE)))),"")</f>
        <v/>
      </c>
      <c r="BG54" t="str">
        <f t="array" ref="BG54">IFERROR((SUMPRODUCT((economics!$AG$2:$AG$167=$B54)*(economics!$D$2:$D$167="process")*economics!$AI$2:$AI$167*(_xlfn.NORM.DIST(BG$3,economics!$AK$2:$AK$167,economics!$AJ$2:$AJ$167,TRUE)-_xlfn.NORM.DIST(BG$30,economics!$AK$2:$AK$167,economics!$AJ$2:$AJ$167,TRUE))*economics!$AM$2:$AM$167))/(SUMPRODUCT((economics!$AG$2:$AG$167=$B54)*(economics!$D$2:$D$167="process")*economics!$AI$2:$AI$167*(_xlfn.NORM.DIST(BG$3,economics!$AK$2:$AK$167,economics!$AJ$2:$AJ$167,TRUE)-_xlfn.NORM.DIST(BG$30,economics!$AK$2:$AK$167,economics!$AJ$2:$AJ$167,TRUE)))),"")</f>
        <v/>
      </c>
      <c r="BH54" t="str">
        <f t="array" ref="BH54">IFERROR((SUMPRODUCT((economics!$AG$2:$AG$167=$B54)*(economics!$D$2:$D$167="process")*economics!$AI$2:$AI$167*(_xlfn.NORM.DIST(BH$3,economics!$AK$2:$AK$167,economics!$AJ$2:$AJ$167,TRUE)-_xlfn.NORM.DIST(BH$30,economics!$AK$2:$AK$167,economics!$AJ$2:$AJ$167,TRUE))*economics!$AM$2:$AM$167))/(SUMPRODUCT((economics!$AG$2:$AG$167=$B54)*(economics!$D$2:$D$167="process")*economics!$AI$2:$AI$167*(_xlfn.NORM.DIST(BH$3,economics!$AK$2:$AK$167,economics!$AJ$2:$AJ$167,TRUE)-_xlfn.NORM.DIST(BH$30,economics!$AK$2:$AK$167,economics!$AJ$2:$AJ$167,TRUE)))),"")</f>
        <v/>
      </c>
      <c r="BI54" t="str">
        <f t="array" ref="BI54">IFERROR((SUMPRODUCT((economics!$AG$2:$AG$167=$B54)*(economics!$D$2:$D$167="process")*economics!$AI$2:$AI$167*(_xlfn.NORM.DIST(BI$3,economics!$AK$2:$AK$167,economics!$AJ$2:$AJ$167,TRUE)-_xlfn.NORM.DIST(BI$30,economics!$AK$2:$AK$167,economics!$AJ$2:$AJ$167,TRUE))*economics!$AM$2:$AM$167))/(SUMPRODUCT((economics!$AG$2:$AG$167=$B54)*(economics!$D$2:$D$167="process")*economics!$AI$2:$AI$167*(_xlfn.NORM.DIST(BI$3,economics!$AK$2:$AK$167,economics!$AJ$2:$AJ$167,TRUE)-_xlfn.NORM.DIST(BI$30,economics!$AK$2:$AK$167,economics!$AJ$2:$AJ$167,TRUE)))),"")</f>
        <v/>
      </c>
      <c r="BJ54" t="str">
        <f t="array" ref="BJ54">IFERROR((SUMPRODUCT((economics!$AG$2:$AG$167=$B54)*(economics!$D$2:$D$167="process")*economics!$AI$2:$AI$167*(_xlfn.NORM.DIST(BJ$3,economics!$AK$2:$AK$167,economics!$AJ$2:$AJ$167,TRUE)-_xlfn.NORM.DIST(BJ$30,economics!$AK$2:$AK$167,economics!$AJ$2:$AJ$167,TRUE))*economics!$AM$2:$AM$167))/(SUMPRODUCT((economics!$AG$2:$AG$167=$B54)*(economics!$D$2:$D$167="process")*economics!$AI$2:$AI$167*(_xlfn.NORM.DIST(BJ$3,economics!$AK$2:$AK$167,economics!$AJ$2:$AJ$167,TRUE)-_xlfn.NORM.DIST(BJ$30,economics!$AK$2:$AK$167,economics!$AJ$2:$AJ$167,TRUE)))),"")</f>
        <v/>
      </c>
      <c r="BK54" t="str">
        <f t="array" ref="BK54">IFERROR((SUMPRODUCT((economics!$AG$2:$AG$167=$B54)*(economics!$D$2:$D$167="process")*economics!$AI$2:$AI$167*(_xlfn.NORM.DIST(BK$3,economics!$AK$2:$AK$167,economics!$AJ$2:$AJ$167,TRUE)-_xlfn.NORM.DIST(BK$30,economics!$AK$2:$AK$167,economics!$AJ$2:$AJ$167,TRUE))*economics!$AM$2:$AM$167))/(SUMPRODUCT((economics!$AG$2:$AG$167=$B54)*(economics!$D$2:$D$167="process")*economics!$AI$2:$AI$167*(_xlfn.NORM.DIST(BK$3,economics!$AK$2:$AK$167,economics!$AJ$2:$AJ$167,TRUE)-_xlfn.NORM.DIST(BK$30,economics!$AK$2:$AK$167,economics!$AJ$2:$AJ$167,TRUE)))),"")</f>
        <v/>
      </c>
      <c r="BL54" t="str">
        <f t="array" ref="BL54">IFERROR((SUMPRODUCT((economics!$AG$2:$AG$167=$B54)*(economics!$D$2:$D$167="process")*economics!$AI$2:$AI$167*(_xlfn.NORM.DIST(BL$3,economics!$AK$2:$AK$167,economics!$AJ$2:$AJ$167,TRUE)-_xlfn.NORM.DIST(BL$30,economics!$AK$2:$AK$167,economics!$AJ$2:$AJ$167,TRUE))*economics!$AM$2:$AM$167))/(SUMPRODUCT((economics!$AG$2:$AG$167=$B54)*(economics!$D$2:$D$167="process")*economics!$AI$2:$AI$167*(_xlfn.NORM.DIST(BL$3,economics!$AK$2:$AK$167,economics!$AJ$2:$AJ$167,TRUE)-_xlfn.NORM.DIST(BL$30,economics!$AK$2:$AK$167,economics!$AJ$2:$AJ$167,TRUE)))),"")</f>
        <v/>
      </c>
      <c r="BM54" t="str">
        <f t="array" ref="BM54">IFERROR((SUMPRODUCT((economics!$AG$2:$AG$167=$B54)*(economics!$D$2:$D$167="process")*economics!$AI$2:$AI$167*(_xlfn.NORM.DIST(BM$3,economics!$AK$2:$AK$167,economics!$AJ$2:$AJ$167,TRUE)-_xlfn.NORM.DIST(BM$30,economics!$AK$2:$AK$167,economics!$AJ$2:$AJ$167,TRUE))*economics!$AM$2:$AM$167))/(SUMPRODUCT((economics!$AG$2:$AG$167=$B54)*(economics!$D$2:$D$167="process")*economics!$AI$2:$AI$167*(_xlfn.NORM.DIST(BM$3,economics!$AK$2:$AK$167,economics!$AJ$2:$AJ$167,TRUE)-_xlfn.NORM.DIST(BM$30,economics!$AK$2:$AK$167,economics!$AJ$2:$AJ$167,TRUE)))),"")</f>
        <v/>
      </c>
      <c r="BN54" t="str">
        <f t="array" ref="BN54">IFERROR((SUMPRODUCT((economics!$AG$2:$AG$167=$B54)*(economics!$D$2:$D$167="process")*economics!$AI$2:$AI$167*(_xlfn.NORM.DIST(BN$3,economics!$AK$2:$AK$167,economics!$AJ$2:$AJ$167,TRUE)-_xlfn.NORM.DIST(BN$30,economics!$AK$2:$AK$167,economics!$AJ$2:$AJ$167,TRUE))*economics!$AM$2:$AM$167))/(SUMPRODUCT((economics!$AG$2:$AG$167=$B54)*(economics!$D$2:$D$167="process")*economics!$AI$2:$AI$167*(_xlfn.NORM.DIST(BN$3,economics!$AK$2:$AK$167,economics!$AJ$2:$AJ$167,TRUE)-_xlfn.NORM.DIST(BN$30,economics!$AK$2:$AK$167,economics!$AJ$2:$AJ$167,TRUE)))),"")</f>
        <v/>
      </c>
      <c r="BO54" t="str">
        <f t="array" ref="BO54">IFERROR((SUMPRODUCT((economics!$AG$2:$AG$167=$B54)*(economics!$D$2:$D$167="process")*economics!$AI$2:$AI$167*(_xlfn.NORM.DIST(BO$3,economics!$AK$2:$AK$167,economics!$AJ$2:$AJ$167,TRUE)-_xlfn.NORM.DIST(BO$30,economics!$AK$2:$AK$167,economics!$AJ$2:$AJ$167,TRUE))*economics!$AM$2:$AM$167))/(SUMPRODUCT((economics!$AG$2:$AG$167=$B54)*(economics!$D$2:$D$167="process")*economics!$AI$2:$AI$167*(_xlfn.NORM.DIST(BO$3,economics!$AK$2:$AK$167,economics!$AJ$2:$AJ$167,TRUE)-_xlfn.NORM.DIST(BO$30,economics!$AK$2:$AK$167,economics!$AJ$2:$AJ$167,TRUE)))),"")</f>
        <v/>
      </c>
      <c r="BP54" t="str">
        <f t="array" ref="BP54">IFERROR((SUMPRODUCT((economics!$AG$2:$AG$167=$B54)*(economics!$D$2:$D$167="process")*economics!$AI$2:$AI$167*(_xlfn.NORM.DIST(BP$3,economics!$AK$2:$AK$167,economics!$AJ$2:$AJ$167,TRUE)-_xlfn.NORM.DIST(BP$30,economics!$AK$2:$AK$167,economics!$AJ$2:$AJ$167,TRUE))*economics!$AM$2:$AM$167))/(SUMPRODUCT((economics!$AG$2:$AG$167=$B54)*(economics!$D$2:$D$167="process")*economics!$AI$2:$AI$167*(_xlfn.NORM.DIST(BP$3,economics!$AK$2:$AK$167,economics!$AJ$2:$AJ$167,TRUE)-_xlfn.NORM.DIST(BP$30,economics!$AK$2:$AK$167,economics!$AJ$2:$AJ$167,TRUE)))),"")</f>
        <v/>
      </c>
      <c r="BQ54" t="str">
        <f t="array" ref="BQ54">IFERROR((SUMPRODUCT((economics!$AG$2:$AG$167=$B54)*(economics!$D$2:$D$167="process")*economics!$AI$2:$AI$167*(_xlfn.NORM.DIST(BQ$3,economics!$AK$2:$AK$167,economics!$AJ$2:$AJ$167,TRUE)-_xlfn.NORM.DIST(BQ$30,economics!$AK$2:$AK$167,economics!$AJ$2:$AJ$167,TRUE))*economics!$AM$2:$AM$167))/(SUMPRODUCT((economics!$AG$2:$AG$167=$B54)*(economics!$D$2:$D$167="process")*economics!$AI$2:$AI$167*(_xlfn.NORM.DIST(BQ$3,economics!$AK$2:$AK$167,economics!$AJ$2:$AJ$167,TRUE)-_xlfn.NORM.DIST(BQ$30,economics!$AK$2:$AK$167,economics!$AJ$2:$AJ$167,TRUE)))),"")</f>
        <v/>
      </c>
      <c r="BR54" t="str">
        <f t="array" ref="BR54">IFERROR((SUMPRODUCT((economics!$AG$2:$AG$167=$B54)*(economics!$D$2:$D$167="process")*economics!$AI$2:$AI$167*(_xlfn.NORM.DIST(BR$3,economics!$AK$2:$AK$167,economics!$AJ$2:$AJ$167,TRUE)-_xlfn.NORM.DIST(BR$30,economics!$AK$2:$AK$167,economics!$AJ$2:$AJ$167,TRUE))*economics!$AM$2:$AM$167))/(SUMPRODUCT((economics!$AG$2:$AG$167=$B54)*(economics!$D$2:$D$167="process")*economics!$AI$2:$AI$167*(_xlfn.NORM.DIST(BR$3,economics!$AK$2:$AK$167,economics!$AJ$2:$AJ$167,TRUE)-_xlfn.NORM.DIST(BR$30,economics!$AK$2:$AK$167,economics!$AJ$2:$AJ$167,TRUE)))),"")</f>
        <v/>
      </c>
      <c r="BS54" t="str">
        <f t="array" ref="BS54">IFERROR((SUMPRODUCT((economics!$AG$2:$AG$167=$B54)*(economics!$D$2:$D$167="process")*economics!$AI$2:$AI$167*(_xlfn.NORM.DIST(BS$3,economics!$AK$2:$AK$167,economics!$AJ$2:$AJ$167,TRUE)-_xlfn.NORM.DIST(BS$30,economics!$AK$2:$AK$167,economics!$AJ$2:$AJ$167,TRUE))*economics!$AM$2:$AM$167))/(SUMPRODUCT((economics!$AG$2:$AG$167=$B54)*(economics!$D$2:$D$167="process")*economics!$AI$2:$AI$167*(_xlfn.NORM.DIST(BS$3,economics!$AK$2:$AK$167,economics!$AJ$2:$AJ$167,TRUE)-_xlfn.NORM.DIST(BS$30,economics!$AK$2:$AK$167,economics!$AJ$2:$AJ$167,TRUE)))),"")</f>
        <v/>
      </c>
      <c r="BT54" t="str">
        <f t="array" ref="BT54">IFERROR((SUMPRODUCT((economics!$AG$2:$AG$167=$B54)*(economics!$D$2:$D$167="process")*economics!$AI$2:$AI$167*(_xlfn.NORM.DIST(BT$3,economics!$AK$2:$AK$167,economics!$AJ$2:$AJ$167,TRUE)-_xlfn.NORM.DIST(BT$30,economics!$AK$2:$AK$167,economics!$AJ$2:$AJ$167,TRUE))*economics!$AM$2:$AM$167))/(SUMPRODUCT((economics!$AG$2:$AG$167=$B54)*(economics!$D$2:$D$167="process")*economics!$AI$2:$AI$167*(_xlfn.NORM.DIST(BT$3,economics!$AK$2:$AK$167,economics!$AJ$2:$AJ$167,TRUE)-_xlfn.NORM.DIST(BT$30,economics!$AK$2:$AK$167,economics!$AJ$2:$AJ$167,TRUE)))),"")</f>
        <v/>
      </c>
      <c r="BU54" t="str">
        <f t="array" ref="BU54">IFERROR((SUMPRODUCT((economics!$AG$2:$AG$167=$B54)*(economics!$D$2:$D$167="process")*economics!$AI$2:$AI$167*(_xlfn.NORM.DIST(BU$3,economics!$AK$2:$AK$167,economics!$AJ$2:$AJ$167,TRUE)-_xlfn.NORM.DIST(BU$30,economics!$AK$2:$AK$167,economics!$AJ$2:$AJ$167,TRUE))*economics!$AM$2:$AM$167))/(SUMPRODUCT((economics!$AG$2:$AG$167=$B54)*(economics!$D$2:$D$167="process")*economics!$AI$2:$AI$167*(_xlfn.NORM.DIST(BU$3,economics!$AK$2:$AK$167,economics!$AJ$2:$AJ$167,TRUE)-_xlfn.NORM.DIST(BU$30,economics!$AK$2:$AK$167,economics!$AJ$2:$AJ$167,TRUE)))),"")</f>
        <v/>
      </c>
      <c r="BV54" t="str">
        <f t="array" ref="BV54">IFERROR((SUMPRODUCT((economics!$AG$2:$AG$167=$B54)*(economics!$D$2:$D$167="process")*economics!$AI$2:$AI$167*(_xlfn.NORM.DIST(BV$3,economics!$AK$2:$AK$167,economics!$AJ$2:$AJ$167,TRUE)-_xlfn.NORM.DIST(BV$30,economics!$AK$2:$AK$167,economics!$AJ$2:$AJ$167,TRUE))*economics!$AM$2:$AM$167))/(SUMPRODUCT((economics!$AG$2:$AG$167=$B54)*(economics!$D$2:$D$167="process")*economics!$AI$2:$AI$167*(_xlfn.NORM.DIST(BV$3,economics!$AK$2:$AK$167,economics!$AJ$2:$AJ$167,TRUE)-_xlfn.NORM.DIST(BV$30,economics!$AK$2:$AK$167,economics!$AJ$2:$AJ$167,TRUE)))),"")</f>
        <v/>
      </c>
      <c r="BW54" t="str">
        <f t="array" ref="BW54">IFERROR((SUMPRODUCT((economics!$AG$2:$AG$167=$B54)*(economics!$D$2:$D$167="process")*economics!$AI$2:$AI$167*(_xlfn.NORM.DIST(BW$3,economics!$AK$2:$AK$167,economics!$AJ$2:$AJ$167,TRUE)-_xlfn.NORM.DIST(BW$30,economics!$AK$2:$AK$167,economics!$AJ$2:$AJ$167,TRUE))*economics!$AM$2:$AM$167))/(SUMPRODUCT((economics!$AG$2:$AG$167=$B54)*(economics!$D$2:$D$167="process")*economics!$AI$2:$AI$167*(_xlfn.NORM.DIST(BW$3,economics!$AK$2:$AK$167,economics!$AJ$2:$AJ$167,TRUE)-_xlfn.NORM.DIST(BW$30,economics!$AK$2:$AK$167,economics!$AJ$2:$AJ$167,TRUE)))),"")</f>
        <v/>
      </c>
      <c r="BX54" t="str">
        <f t="array" ref="BX54">IFERROR((SUMPRODUCT((economics!$AG$2:$AG$167=$B54)*(economics!$D$2:$D$167="process")*economics!$AI$2:$AI$167*(_xlfn.NORM.DIST(BX$3,economics!$AK$2:$AK$167,economics!$AJ$2:$AJ$167,TRUE)-_xlfn.NORM.DIST(BX$30,economics!$AK$2:$AK$167,economics!$AJ$2:$AJ$167,TRUE))*economics!$AM$2:$AM$167))/(SUMPRODUCT((economics!$AG$2:$AG$167=$B54)*(economics!$D$2:$D$167="process")*economics!$AI$2:$AI$167*(_xlfn.NORM.DIST(BX$3,economics!$AK$2:$AK$167,economics!$AJ$2:$AJ$167,TRUE)-_xlfn.NORM.DIST(BX$30,economics!$AK$2:$AK$167,economics!$AJ$2:$AJ$167,TRUE)))),"")</f>
        <v/>
      </c>
      <c r="BY54" t="str">
        <f t="array" ref="BY54">IFERROR((SUMPRODUCT((economics!$AG$2:$AG$167=$B54)*(economics!$D$2:$D$167="process")*economics!$AI$2:$AI$167*(_xlfn.NORM.DIST(BY$3,economics!$AK$2:$AK$167,economics!$AJ$2:$AJ$167,TRUE)-_xlfn.NORM.DIST(BY$30,economics!$AK$2:$AK$167,economics!$AJ$2:$AJ$167,TRUE))*economics!$AM$2:$AM$167))/(SUMPRODUCT((economics!$AG$2:$AG$167=$B54)*(economics!$D$2:$D$167="process")*economics!$AI$2:$AI$167*(_xlfn.NORM.DIST(BY$3,economics!$AK$2:$AK$167,economics!$AJ$2:$AJ$167,TRUE)-_xlfn.NORM.DIST(BY$30,economics!$AK$2:$AK$167,economics!$AJ$2:$AJ$167,TRUE)))),"")</f>
        <v/>
      </c>
      <c r="BZ54" t="str">
        <f t="array" ref="BZ54">IFERROR((SUMPRODUCT((economics!$AG$2:$AG$167=$B54)*(economics!$D$2:$D$167="process")*economics!$AI$2:$AI$167*(_xlfn.NORM.DIST(BZ$3,economics!$AK$2:$AK$167,economics!$AJ$2:$AJ$167,TRUE)-_xlfn.NORM.DIST(BZ$30,economics!$AK$2:$AK$167,economics!$AJ$2:$AJ$167,TRUE))*economics!$AM$2:$AM$167))/(SUMPRODUCT((economics!$AG$2:$AG$167=$B54)*(economics!$D$2:$D$167="process")*economics!$AI$2:$AI$167*(_xlfn.NORM.DIST(BZ$3,economics!$AK$2:$AK$167,economics!$AJ$2:$AJ$167,TRUE)-_xlfn.NORM.DIST(BZ$30,economics!$AK$2:$AK$167,economics!$AJ$2:$AJ$167,TRUE)))),"")</f>
        <v/>
      </c>
      <c r="CA54" t="str">
        <f t="array" ref="CA54">IFERROR((SUMPRODUCT((economics!$AG$2:$AG$167=$B54)*(economics!$D$2:$D$167="process")*economics!$AI$2:$AI$167*(_xlfn.NORM.DIST(CA$3,economics!$AK$2:$AK$167,economics!$AJ$2:$AJ$167,TRUE)-_xlfn.NORM.DIST(CA$30,economics!$AK$2:$AK$167,economics!$AJ$2:$AJ$167,TRUE))*economics!$AM$2:$AM$167))/(SUMPRODUCT((economics!$AG$2:$AG$167=$B54)*(economics!$D$2:$D$167="process")*economics!$AI$2:$AI$167*(_xlfn.NORM.DIST(CA$3,economics!$AK$2:$AK$167,economics!$AJ$2:$AJ$167,TRUE)-_xlfn.NORM.DIST(CA$30,economics!$AK$2:$AK$167,economics!$AJ$2:$AJ$167,TRUE)))),"")</f>
        <v/>
      </c>
      <c r="CB54" t="str">
        <f t="array" ref="CB54">IFERROR((SUMPRODUCT((economics!$AG$2:$AG$167=$B54)*(economics!$D$2:$D$167="process")*economics!$AI$2:$AI$167*(_xlfn.NORM.DIST(CB$3,economics!$AK$2:$AK$167,economics!$AJ$2:$AJ$167,TRUE)-_xlfn.NORM.DIST(CB$30,economics!$AK$2:$AK$167,economics!$AJ$2:$AJ$167,TRUE))*economics!$AM$2:$AM$167))/(SUMPRODUCT((economics!$AG$2:$AG$167=$B54)*(economics!$D$2:$D$167="process")*economics!$AI$2:$AI$167*(_xlfn.NORM.DIST(CB$3,economics!$AK$2:$AK$167,economics!$AJ$2:$AJ$167,TRUE)-_xlfn.NORM.DIST(CB$30,economics!$AK$2:$AK$167,economics!$AJ$2:$AJ$167,TRUE)))),"")</f>
        <v/>
      </c>
      <c r="CC54" t="str">
        <f t="array" ref="CC54">IFERROR((SUMPRODUCT((economics!$AG$2:$AG$167=$B54)*(economics!$D$2:$D$167="process")*economics!$AI$2:$AI$167*(_xlfn.NORM.DIST(CC$3,economics!$AK$2:$AK$167,economics!$AJ$2:$AJ$167,TRUE)-_xlfn.NORM.DIST(CC$30,economics!$AK$2:$AK$167,economics!$AJ$2:$AJ$167,TRUE))*economics!$AM$2:$AM$167))/(SUMPRODUCT((economics!$AG$2:$AG$167=$B54)*(economics!$D$2:$D$167="process")*economics!$AI$2:$AI$167*(_xlfn.NORM.DIST(CC$3,economics!$AK$2:$AK$167,economics!$AJ$2:$AJ$167,TRUE)-_xlfn.NORM.DIST(CC$30,economics!$AK$2:$AK$167,economics!$AJ$2:$AJ$167,TRUE)))),"")</f>
        <v/>
      </c>
      <c r="CD54" t="str">
        <f t="array" ref="CD54">IFERROR((SUMPRODUCT((economics!$AG$2:$AG$167=$B54)*(economics!$D$2:$D$167="process")*economics!$AI$2:$AI$167*(_xlfn.NORM.DIST(CD$3,economics!$AK$2:$AK$167,economics!$AJ$2:$AJ$167,TRUE)-_xlfn.NORM.DIST(CD$30,economics!$AK$2:$AK$167,economics!$AJ$2:$AJ$167,TRUE))*economics!$AM$2:$AM$167))/(SUMPRODUCT((economics!$AG$2:$AG$167=$B54)*(economics!$D$2:$D$167="process")*economics!$AI$2:$AI$167*(_xlfn.NORM.DIST(CD$3,economics!$AK$2:$AK$167,economics!$AJ$2:$AJ$167,TRUE)-_xlfn.NORM.DIST(CD$30,economics!$AK$2:$AK$167,economics!$AJ$2:$AJ$167,TRUE)))),"")</f>
        <v/>
      </c>
      <c r="CE54" t="str">
        <f t="array" ref="CE54">IFERROR((SUMPRODUCT((economics!$AG$2:$AG$167=$B54)*(economics!$D$2:$D$167="process")*economics!$AI$2:$AI$167*(_xlfn.NORM.DIST(CE$3,economics!$AK$2:$AK$167,economics!$AJ$2:$AJ$167,TRUE)-_xlfn.NORM.DIST(CE$30,economics!$AK$2:$AK$167,economics!$AJ$2:$AJ$167,TRUE))*economics!$AM$2:$AM$167))/(SUMPRODUCT((economics!$AG$2:$AG$167=$B54)*(economics!$D$2:$D$167="process")*economics!$AI$2:$AI$167*(_xlfn.NORM.DIST(CE$3,economics!$AK$2:$AK$167,economics!$AJ$2:$AJ$167,TRUE)-_xlfn.NORM.DIST(CE$30,economics!$AK$2:$AK$167,economics!$AJ$2:$AJ$167,TRUE)))),"")</f>
        <v/>
      </c>
      <c r="CF54" t="str">
        <f t="array" ref="CF54">IFERROR((SUMPRODUCT((economics!$AG$2:$AG$167=$B54)*(economics!$D$2:$D$167="process")*economics!$AI$2:$AI$167*(_xlfn.NORM.DIST(CF$3,economics!$AK$2:$AK$167,economics!$AJ$2:$AJ$167,TRUE)-_xlfn.NORM.DIST(CF$30,economics!$AK$2:$AK$167,economics!$AJ$2:$AJ$167,TRUE))*economics!$AM$2:$AM$167))/(SUMPRODUCT((economics!$AG$2:$AG$167=$B54)*(economics!$D$2:$D$167="process")*economics!$AI$2:$AI$167*(_xlfn.NORM.DIST(CF$3,economics!$AK$2:$AK$167,economics!$AJ$2:$AJ$167,TRUE)-_xlfn.NORM.DIST(CF$30,economics!$AK$2:$AK$167,economics!$AJ$2:$AJ$167,TRUE)))),"")</f>
        <v/>
      </c>
      <c r="CG54" t="str">
        <f t="array" ref="CG54">IFERROR((SUMPRODUCT((economics!$AG$2:$AG$167=$B54)*(economics!$D$2:$D$167="process")*economics!$AI$2:$AI$167*(_xlfn.NORM.DIST(CG$3,economics!$AK$2:$AK$167,economics!$AJ$2:$AJ$167,TRUE)-_xlfn.NORM.DIST(CG$30,economics!$AK$2:$AK$167,economics!$AJ$2:$AJ$167,TRUE))*economics!$AM$2:$AM$167))/(SUMPRODUCT((economics!$AG$2:$AG$167=$B54)*(economics!$D$2:$D$167="process")*economics!$AI$2:$AI$167*(_xlfn.NORM.DIST(CG$3,economics!$AK$2:$AK$167,economics!$AJ$2:$AJ$167,TRUE)-_xlfn.NORM.DIST(CG$30,economics!$AK$2:$AK$167,economics!$AJ$2:$AJ$167,TRUE)))),"")</f>
        <v/>
      </c>
      <c r="CH54" t="str">
        <f t="array" ref="CH54">IFERROR((SUMPRODUCT((economics!$AG$2:$AG$167=$B54)*(economics!$D$2:$D$167="process")*economics!$AI$2:$AI$167*(_xlfn.NORM.DIST(CH$3,economics!$AK$2:$AK$167,economics!$AJ$2:$AJ$167,TRUE)-_xlfn.NORM.DIST(CH$30,economics!$AK$2:$AK$167,economics!$AJ$2:$AJ$167,TRUE))*economics!$AM$2:$AM$167))/(SUMPRODUCT((economics!$AG$2:$AG$167=$B54)*(economics!$D$2:$D$167="process")*economics!$AI$2:$AI$167*(_xlfn.NORM.DIST(CH$3,economics!$AK$2:$AK$167,economics!$AJ$2:$AJ$167,TRUE)-_xlfn.NORM.DIST(CH$30,economics!$AK$2:$AK$167,economics!$AJ$2:$AJ$167,TRUE)))),"")</f>
        <v/>
      </c>
    </row>
    <row r="55" spans="1:86" x14ac:dyDescent="0.35">
      <c r="A55" t="str">
        <f t="shared" si="0"/>
        <v>energy pipelines and gas processing 352T353</v>
      </c>
      <c r="B55" t="str">
        <f t="shared" si="0"/>
        <v>352T353</v>
      </c>
      <c r="E55" t="str">
        <f t="array" ref="E55">IFERROR((SUMPRODUCT((economics!$AG$2:$AG$167=$B55)*(economics!$D$2:$D$167="process")*economics!$AI$2:$AI$167*(_xlfn.NORM.DIST(E$3,economics!$AK$2:$AK$167,economics!$AJ$2:$AJ$167,TRUE)-_xlfn.NORM.DIST(E$30,economics!$AK$2:$AK$167,economics!$AJ$2:$AJ$167,TRUE))*economics!$AM$2:$AM$167))/(SUMPRODUCT((economics!$AG$2:$AG$167=$B55)*(economics!$D$2:$D$167="process")*economics!$AI$2:$AI$167*(_xlfn.NORM.DIST(E$3,economics!$AK$2:$AK$167,economics!$AJ$2:$AJ$167,TRUE)-_xlfn.NORM.DIST(E$30,economics!$AK$2:$AK$167,economics!$AJ$2:$AJ$167,TRUE)))),"")</f>
        <v/>
      </c>
      <c r="F55" t="str">
        <f t="array" ref="F55">IFERROR((SUMPRODUCT((economics!$AG$2:$AG$167=$B55)*(economics!$D$2:$D$167="process")*economics!$AI$2:$AI$167*(_xlfn.NORM.DIST(F$3,economics!$AK$2:$AK$167,economics!$AJ$2:$AJ$167,TRUE)-_xlfn.NORM.DIST(F$30,economics!$AK$2:$AK$167,economics!$AJ$2:$AJ$167,TRUE))*economics!$AM$2:$AM$167))/(SUMPRODUCT((economics!$AG$2:$AG$167=$B55)*(economics!$D$2:$D$167="process")*economics!$AI$2:$AI$167*(_xlfn.NORM.DIST(F$3,economics!$AK$2:$AK$167,economics!$AJ$2:$AJ$167,TRUE)-_xlfn.NORM.DIST(F$30,economics!$AK$2:$AK$167,economics!$AJ$2:$AJ$167,TRUE)))),"")</f>
        <v/>
      </c>
      <c r="G55" t="str">
        <f t="array" ref="G55">IFERROR((SUMPRODUCT((economics!$AG$2:$AG$167=$B55)*(economics!$D$2:$D$167="process")*economics!$AI$2:$AI$167*(_xlfn.NORM.DIST(G$3,economics!$AK$2:$AK$167,economics!$AJ$2:$AJ$167,TRUE)-_xlfn.NORM.DIST(G$30,economics!$AK$2:$AK$167,economics!$AJ$2:$AJ$167,TRUE))*economics!$AM$2:$AM$167))/(SUMPRODUCT((economics!$AG$2:$AG$167=$B55)*(economics!$D$2:$D$167="process")*economics!$AI$2:$AI$167*(_xlfn.NORM.DIST(G$3,economics!$AK$2:$AK$167,economics!$AJ$2:$AJ$167,TRUE)-_xlfn.NORM.DIST(G$30,economics!$AK$2:$AK$167,economics!$AJ$2:$AJ$167,TRUE)))),"")</f>
        <v/>
      </c>
      <c r="H55" t="str">
        <f t="array" ref="H55">IFERROR((SUMPRODUCT((economics!$AG$2:$AG$167=$B55)*(economics!$D$2:$D$167="process")*economics!$AI$2:$AI$167*(_xlfn.NORM.DIST(H$3,economics!$AK$2:$AK$167,economics!$AJ$2:$AJ$167,TRUE)-_xlfn.NORM.DIST(H$30,economics!$AK$2:$AK$167,economics!$AJ$2:$AJ$167,TRUE))*economics!$AM$2:$AM$167))/(SUMPRODUCT((economics!$AG$2:$AG$167=$B55)*(economics!$D$2:$D$167="process")*economics!$AI$2:$AI$167*(_xlfn.NORM.DIST(H$3,economics!$AK$2:$AK$167,economics!$AJ$2:$AJ$167,TRUE)-_xlfn.NORM.DIST(H$30,economics!$AK$2:$AK$167,economics!$AJ$2:$AJ$167,TRUE)))),"")</f>
        <v/>
      </c>
      <c r="I55" t="str">
        <f t="array" ref="I55">IFERROR((SUMPRODUCT((economics!$AG$2:$AG$167=$B55)*(economics!$D$2:$D$167="process")*economics!$AI$2:$AI$167*(_xlfn.NORM.DIST(I$3,economics!$AK$2:$AK$167,economics!$AJ$2:$AJ$167,TRUE)-_xlfn.NORM.DIST(I$30,economics!$AK$2:$AK$167,economics!$AJ$2:$AJ$167,TRUE))*economics!$AM$2:$AM$167))/(SUMPRODUCT((economics!$AG$2:$AG$167=$B55)*(economics!$D$2:$D$167="process")*economics!$AI$2:$AI$167*(_xlfn.NORM.DIST(I$3,economics!$AK$2:$AK$167,economics!$AJ$2:$AJ$167,TRUE)-_xlfn.NORM.DIST(I$30,economics!$AK$2:$AK$167,economics!$AJ$2:$AJ$167,TRUE)))),"")</f>
        <v/>
      </c>
      <c r="J55" t="str">
        <f t="array" ref="J55">IFERROR((SUMPRODUCT((economics!$AG$2:$AG$167=$B55)*(economics!$D$2:$D$167="process")*economics!$AI$2:$AI$167*(_xlfn.NORM.DIST(J$3,economics!$AK$2:$AK$167,economics!$AJ$2:$AJ$167,TRUE)-_xlfn.NORM.DIST(J$30,economics!$AK$2:$AK$167,economics!$AJ$2:$AJ$167,TRUE))*economics!$AM$2:$AM$167))/(SUMPRODUCT((economics!$AG$2:$AG$167=$B55)*(economics!$D$2:$D$167="process")*economics!$AI$2:$AI$167*(_xlfn.NORM.DIST(J$3,economics!$AK$2:$AK$167,economics!$AJ$2:$AJ$167,TRUE)-_xlfn.NORM.DIST(J$30,economics!$AK$2:$AK$167,economics!$AJ$2:$AJ$167,TRUE)))),"")</f>
        <v/>
      </c>
      <c r="K55" t="str">
        <f t="array" ref="K55">IFERROR((SUMPRODUCT((economics!$AG$2:$AG$167=$B55)*(economics!$D$2:$D$167="process")*economics!$AI$2:$AI$167*(_xlfn.NORM.DIST(K$3,economics!$AK$2:$AK$167,economics!$AJ$2:$AJ$167,TRUE)-_xlfn.NORM.DIST(K$30,economics!$AK$2:$AK$167,economics!$AJ$2:$AJ$167,TRUE))*economics!$AM$2:$AM$167))/(SUMPRODUCT((economics!$AG$2:$AG$167=$B55)*(economics!$D$2:$D$167="process")*economics!$AI$2:$AI$167*(_xlfn.NORM.DIST(K$3,economics!$AK$2:$AK$167,economics!$AJ$2:$AJ$167,TRUE)-_xlfn.NORM.DIST(K$30,economics!$AK$2:$AK$167,economics!$AJ$2:$AJ$167,TRUE)))),"")</f>
        <v/>
      </c>
      <c r="L55" t="str">
        <f t="array" ref="L55">IFERROR((SUMPRODUCT((economics!$AG$2:$AG$167=$B55)*(economics!$D$2:$D$167="process")*economics!$AI$2:$AI$167*(_xlfn.NORM.DIST(L$3,economics!$AK$2:$AK$167,economics!$AJ$2:$AJ$167,TRUE)-_xlfn.NORM.DIST(L$30,economics!$AK$2:$AK$167,economics!$AJ$2:$AJ$167,TRUE))*economics!$AM$2:$AM$167))/(SUMPRODUCT((economics!$AG$2:$AG$167=$B55)*(economics!$D$2:$D$167="process")*economics!$AI$2:$AI$167*(_xlfn.NORM.DIST(L$3,economics!$AK$2:$AK$167,economics!$AJ$2:$AJ$167,TRUE)-_xlfn.NORM.DIST(L$30,economics!$AK$2:$AK$167,economics!$AJ$2:$AJ$167,TRUE)))),"")</f>
        <v/>
      </c>
      <c r="M55" t="str">
        <f t="array" ref="M55">IFERROR((SUMPRODUCT((economics!$AG$2:$AG$167=$B55)*(economics!$D$2:$D$167="process")*economics!$AI$2:$AI$167*(_xlfn.NORM.DIST(M$3,economics!$AK$2:$AK$167,economics!$AJ$2:$AJ$167,TRUE)-_xlfn.NORM.DIST(M$30,economics!$AK$2:$AK$167,economics!$AJ$2:$AJ$167,TRUE))*economics!$AM$2:$AM$167))/(SUMPRODUCT((economics!$AG$2:$AG$167=$B55)*(economics!$D$2:$D$167="process")*economics!$AI$2:$AI$167*(_xlfn.NORM.DIST(M$3,economics!$AK$2:$AK$167,economics!$AJ$2:$AJ$167,TRUE)-_xlfn.NORM.DIST(M$30,economics!$AK$2:$AK$167,economics!$AJ$2:$AJ$167,TRUE)))),"")</f>
        <v/>
      </c>
      <c r="N55" t="str">
        <f t="array" ref="N55">IFERROR((SUMPRODUCT((economics!$AG$2:$AG$167=$B55)*(economics!$D$2:$D$167="process")*economics!$AI$2:$AI$167*(_xlfn.NORM.DIST(N$3,economics!$AK$2:$AK$167,economics!$AJ$2:$AJ$167,TRUE)-_xlfn.NORM.DIST(N$30,economics!$AK$2:$AK$167,economics!$AJ$2:$AJ$167,TRUE))*economics!$AM$2:$AM$167))/(SUMPRODUCT((economics!$AG$2:$AG$167=$B55)*(economics!$D$2:$D$167="process")*economics!$AI$2:$AI$167*(_xlfn.NORM.DIST(N$3,economics!$AK$2:$AK$167,economics!$AJ$2:$AJ$167,TRUE)-_xlfn.NORM.DIST(N$30,economics!$AK$2:$AK$167,economics!$AJ$2:$AJ$167,TRUE)))),"")</f>
        <v/>
      </c>
      <c r="O55" t="str">
        <f t="array" ref="O55">IFERROR((SUMPRODUCT((economics!$AG$2:$AG$167=$B55)*(economics!$D$2:$D$167="process")*economics!$AI$2:$AI$167*(_xlfn.NORM.DIST(O$3,economics!$AK$2:$AK$167,economics!$AJ$2:$AJ$167,TRUE)-_xlfn.NORM.DIST(O$30,economics!$AK$2:$AK$167,economics!$AJ$2:$AJ$167,TRUE))*economics!$AM$2:$AM$167))/(SUMPRODUCT((economics!$AG$2:$AG$167=$B55)*(economics!$D$2:$D$167="process")*economics!$AI$2:$AI$167*(_xlfn.NORM.DIST(O$3,economics!$AK$2:$AK$167,economics!$AJ$2:$AJ$167,TRUE)-_xlfn.NORM.DIST(O$30,economics!$AK$2:$AK$167,economics!$AJ$2:$AJ$167,TRUE)))),"")</f>
        <v/>
      </c>
      <c r="P55" t="str">
        <f t="array" ref="P55">IFERROR((SUMPRODUCT((economics!$AG$2:$AG$167=$B55)*(economics!$D$2:$D$167="process")*economics!$AI$2:$AI$167*(_xlfn.NORM.DIST(P$3,economics!$AK$2:$AK$167,economics!$AJ$2:$AJ$167,TRUE)-_xlfn.NORM.DIST(P$30,economics!$AK$2:$AK$167,economics!$AJ$2:$AJ$167,TRUE))*economics!$AM$2:$AM$167))/(SUMPRODUCT((economics!$AG$2:$AG$167=$B55)*(economics!$D$2:$D$167="process")*economics!$AI$2:$AI$167*(_xlfn.NORM.DIST(P$3,economics!$AK$2:$AK$167,economics!$AJ$2:$AJ$167,TRUE)-_xlfn.NORM.DIST(P$30,economics!$AK$2:$AK$167,economics!$AJ$2:$AJ$167,TRUE)))),"")</f>
        <v/>
      </c>
      <c r="Q55" t="str">
        <f t="array" ref="Q55">IFERROR((SUMPRODUCT((economics!$AG$2:$AG$167=$B55)*(economics!$D$2:$D$167="process")*economics!$AI$2:$AI$167*(_xlfn.NORM.DIST(Q$3,economics!$AK$2:$AK$167,economics!$AJ$2:$AJ$167,TRUE)-_xlfn.NORM.DIST(Q$30,economics!$AK$2:$AK$167,economics!$AJ$2:$AJ$167,TRUE))*economics!$AM$2:$AM$167))/(SUMPRODUCT((economics!$AG$2:$AG$167=$B55)*(economics!$D$2:$D$167="process")*economics!$AI$2:$AI$167*(_xlfn.NORM.DIST(Q$3,economics!$AK$2:$AK$167,economics!$AJ$2:$AJ$167,TRUE)-_xlfn.NORM.DIST(Q$30,economics!$AK$2:$AK$167,economics!$AJ$2:$AJ$167,TRUE)))),"")</f>
        <v/>
      </c>
      <c r="R55" t="str">
        <f t="array" ref="R55">IFERROR((SUMPRODUCT((economics!$AG$2:$AG$167=$B55)*(economics!$D$2:$D$167="process")*economics!$AI$2:$AI$167*(_xlfn.NORM.DIST(R$3,economics!$AK$2:$AK$167,economics!$AJ$2:$AJ$167,TRUE)-_xlfn.NORM.DIST(R$30,economics!$AK$2:$AK$167,economics!$AJ$2:$AJ$167,TRUE))*economics!$AM$2:$AM$167))/(SUMPRODUCT((economics!$AG$2:$AG$167=$B55)*(economics!$D$2:$D$167="process")*economics!$AI$2:$AI$167*(_xlfn.NORM.DIST(R$3,economics!$AK$2:$AK$167,economics!$AJ$2:$AJ$167,TRUE)-_xlfn.NORM.DIST(R$30,economics!$AK$2:$AK$167,economics!$AJ$2:$AJ$167,TRUE)))),"")</f>
        <v/>
      </c>
      <c r="S55" t="str">
        <f t="array" ref="S55">IFERROR((SUMPRODUCT((economics!$AG$2:$AG$167=$B55)*(economics!$D$2:$D$167="process")*economics!$AI$2:$AI$167*(_xlfn.NORM.DIST(S$3,economics!$AK$2:$AK$167,economics!$AJ$2:$AJ$167,TRUE)-_xlfn.NORM.DIST(S$30,economics!$AK$2:$AK$167,economics!$AJ$2:$AJ$167,TRUE))*economics!$AM$2:$AM$167))/(SUMPRODUCT((economics!$AG$2:$AG$167=$B55)*(economics!$D$2:$D$167="process")*economics!$AI$2:$AI$167*(_xlfn.NORM.DIST(S$3,economics!$AK$2:$AK$167,economics!$AJ$2:$AJ$167,TRUE)-_xlfn.NORM.DIST(S$30,economics!$AK$2:$AK$167,economics!$AJ$2:$AJ$167,TRUE)))),"")</f>
        <v/>
      </c>
      <c r="T55" t="str">
        <f t="array" ref="T55">IFERROR((SUMPRODUCT((economics!$AG$2:$AG$167=$B55)*(economics!$D$2:$D$167="process")*economics!$AI$2:$AI$167*(_xlfn.NORM.DIST(T$3,economics!$AK$2:$AK$167,economics!$AJ$2:$AJ$167,TRUE)-_xlfn.NORM.DIST(T$30,economics!$AK$2:$AK$167,economics!$AJ$2:$AJ$167,TRUE))*economics!$AM$2:$AM$167))/(SUMPRODUCT((economics!$AG$2:$AG$167=$B55)*(economics!$D$2:$D$167="process")*economics!$AI$2:$AI$167*(_xlfn.NORM.DIST(T$3,economics!$AK$2:$AK$167,economics!$AJ$2:$AJ$167,TRUE)-_xlfn.NORM.DIST(T$30,economics!$AK$2:$AK$167,economics!$AJ$2:$AJ$167,TRUE)))),"")</f>
        <v/>
      </c>
      <c r="U55" t="str">
        <f t="array" ref="U55">IFERROR((SUMPRODUCT((economics!$AG$2:$AG$167=$B55)*(economics!$D$2:$D$167="process")*economics!$AI$2:$AI$167*(_xlfn.NORM.DIST(U$3,economics!$AK$2:$AK$167,economics!$AJ$2:$AJ$167,TRUE)-_xlfn.NORM.DIST(U$30,economics!$AK$2:$AK$167,economics!$AJ$2:$AJ$167,TRUE))*economics!$AM$2:$AM$167))/(SUMPRODUCT((economics!$AG$2:$AG$167=$B55)*(economics!$D$2:$D$167="process")*economics!$AI$2:$AI$167*(_xlfn.NORM.DIST(U$3,economics!$AK$2:$AK$167,economics!$AJ$2:$AJ$167,TRUE)-_xlfn.NORM.DIST(U$30,economics!$AK$2:$AK$167,economics!$AJ$2:$AJ$167,TRUE)))),"")</f>
        <v/>
      </c>
      <c r="V55" t="str">
        <f t="array" ref="V55">IFERROR((SUMPRODUCT((economics!$AG$2:$AG$167=$B55)*(economics!$D$2:$D$167="process")*economics!$AI$2:$AI$167*(_xlfn.NORM.DIST(V$3,economics!$AK$2:$AK$167,economics!$AJ$2:$AJ$167,TRUE)-_xlfn.NORM.DIST(V$30,economics!$AK$2:$AK$167,economics!$AJ$2:$AJ$167,TRUE))*economics!$AM$2:$AM$167))/(SUMPRODUCT((economics!$AG$2:$AG$167=$B55)*(economics!$D$2:$D$167="process")*economics!$AI$2:$AI$167*(_xlfn.NORM.DIST(V$3,economics!$AK$2:$AK$167,economics!$AJ$2:$AJ$167,TRUE)-_xlfn.NORM.DIST(V$30,economics!$AK$2:$AK$167,economics!$AJ$2:$AJ$167,TRUE)))),"")</f>
        <v/>
      </c>
      <c r="W55" t="str">
        <f t="array" ref="W55">IFERROR((SUMPRODUCT((economics!$AG$2:$AG$167=$B55)*(economics!$D$2:$D$167="process")*economics!$AI$2:$AI$167*(_xlfn.NORM.DIST(W$3,economics!$AK$2:$AK$167,economics!$AJ$2:$AJ$167,TRUE)-_xlfn.NORM.DIST(W$30,economics!$AK$2:$AK$167,economics!$AJ$2:$AJ$167,TRUE))*economics!$AM$2:$AM$167))/(SUMPRODUCT((economics!$AG$2:$AG$167=$B55)*(economics!$D$2:$D$167="process")*economics!$AI$2:$AI$167*(_xlfn.NORM.DIST(W$3,economics!$AK$2:$AK$167,economics!$AJ$2:$AJ$167,TRUE)-_xlfn.NORM.DIST(W$30,economics!$AK$2:$AK$167,economics!$AJ$2:$AJ$167,TRUE)))),"")</f>
        <v/>
      </c>
      <c r="X55" t="str">
        <f t="array" ref="X55">IFERROR((SUMPRODUCT((economics!$AG$2:$AG$167=$B55)*(economics!$D$2:$D$167="process")*economics!$AI$2:$AI$167*(_xlfn.NORM.DIST(X$3,economics!$AK$2:$AK$167,economics!$AJ$2:$AJ$167,TRUE)-_xlfn.NORM.DIST(X$30,economics!$AK$2:$AK$167,economics!$AJ$2:$AJ$167,TRUE))*economics!$AM$2:$AM$167))/(SUMPRODUCT((economics!$AG$2:$AG$167=$B55)*(economics!$D$2:$D$167="process")*economics!$AI$2:$AI$167*(_xlfn.NORM.DIST(X$3,economics!$AK$2:$AK$167,economics!$AJ$2:$AJ$167,TRUE)-_xlfn.NORM.DIST(X$30,economics!$AK$2:$AK$167,economics!$AJ$2:$AJ$167,TRUE)))),"")</f>
        <v/>
      </c>
      <c r="Y55" t="str">
        <f t="array" ref="Y55">IFERROR((SUMPRODUCT((economics!$AG$2:$AG$167=$B55)*(economics!$D$2:$D$167="process")*economics!$AI$2:$AI$167*(_xlfn.NORM.DIST(Y$3,economics!$AK$2:$AK$167,economics!$AJ$2:$AJ$167,TRUE)-_xlfn.NORM.DIST(Y$30,economics!$AK$2:$AK$167,economics!$AJ$2:$AJ$167,TRUE))*economics!$AM$2:$AM$167))/(SUMPRODUCT((economics!$AG$2:$AG$167=$B55)*(economics!$D$2:$D$167="process")*economics!$AI$2:$AI$167*(_xlfn.NORM.DIST(Y$3,economics!$AK$2:$AK$167,economics!$AJ$2:$AJ$167,TRUE)-_xlfn.NORM.DIST(Y$30,economics!$AK$2:$AK$167,economics!$AJ$2:$AJ$167,TRUE)))),"")</f>
        <v/>
      </c>
      <c r="Z55" t="str">
        <f t="array" ref="Z55">IFERROR((SUMPRODUCT((economics!$AG$2:$AG$167=$B55)*(economics!$D$2:$D$167="process")*economics!$AI$2:$AI$167*(_xlfn.NORM.DIST(Z$3,economics!$AK$2:$AK$167,economics!$AJ$2:$AJ$167,TRUE)-_xlfn.NORM.DIST(Z$30,economics!$AK$2:$AK$167,economics!$AJ$2:$AJ$167,TRUE))*economics!$AM$2:$AM$167))/(SUMPRODUCT((economics!$AG$2:$AG$167=$B55)*(economics!$D$2:$D$167="process")*economics!$AI$2:$AI$167*(_xlfn.NORM.DIST(Z$3,economics!$AK$2:$AK$167,economics!$AJ$2:$AJ$167,TRUE)-_xlfn.NORM.DIST(Z$30,economics!$AK$2:$AK$167,economics!$AJ$2:$AJ$167,TRUE)))),"")</f>
        <v/>
      </c>
      <c r="AA55" t="str">
        <f t="array" ref="AA55">IFERROR((SUMPRODUCT((economics!$AG$2:$AG$167=$B55)*(economics!$D$2:$D$167="process")*economics!$AI$2:$AI$167*(_xlfn.NORM.DIST(AA$3,economics!$AK$2:$AK$167,economics!$AJ$2:$AJ$167,TRUE)-_xlfn.NORM.DIST(AA$30,economics!$AK$2:$AK$167,economics!$AJ$2:$AJ$167,TRUE))*economics!$AM$2:$AM$167))/(SUMPRODUCT((economics!$AG$2:$AG$167=$B55)*(economics!$D$2:$D$167="process")*economics!$AI$2:$AI$167*(_xlfn.NORM.DIST(AA$3,economics!$AK$2:$AK$167,economics!$AJ$2:$AJ$167,TRUE)-_xlfn.NORM.DIST(AA$30,economics!$AK$2:$AK$167,economics!$AJ$2:$AJ$167,TRUE)))),"")</f>
        <v/>
      </c>
      <c r="AB55" t="str">
        <f t="array" ref="AB55">IFERROR((SUMPRODUCT((economics!$AG$2:$AG$167=$B55)*(economics!$D$2:$D$167="process")*economics!$AI$2:$AI$167*(_xlfn.NORM.DIST(AB$3,economics!$AK$2:$AK$167,economics!$AJ$2:$AJ$167,TRUE)-_xlfn.NORM.DIST(AB$30,economics!$AK$2:$AK$167,economics!$AJ$2:$AJ$167,TRUE))*economics!$AM$2:$AM$167))/(SUMPRODUCT((economics!$AG$2:$AG$167=$B55)*(economics!$D$2:$D$167="process")*economics!$AI$2:$AI$167*(_xlfn.NORM.DIST(AB$3,economics!$AK$2:$AK$167,economics!$AJ$2:$AJ$167,TRUE)-_xlfn.NORM.DIST(AB$30,economics!$AK$2:$AK$167,economics!$AJ$2:$AJ$167,TRUE)))),"")</f>
        <v/>
      </c>
      <c r="AC55" t="str">
        <f t="array" ref="AC55">IFERROR((SUMPRODUCT((economics!$AG$2:$AG$167=$B55)*(economics!$D$2:$D$167="process")*economics!$AI$2:$AI$167*(_xlfn.NORM.DIST(AC$3,economics!$AK$2:$AK$167,economics!$AJ$2:$AJ$167,TRUE)-_xlfn.NORM.DIST(AC$30,economics!$AK$2:$AK$167,economics!$AJ$2:$AJ$167,TRUE))*economics!$AM$2:$AM$167))/(SUMPRODUCT((economics!$AG$2:$AG$167=$B55)*(economics!$D$2:$D$167="process")*economics!$AI$2:$AI$167*(_xlfn.NORM.DIST(AC$3,economics!$AK$2:$AK$167,economics!$AJ$2:$AJ$167,TRUE)-_xlfn.NORM.DIST(AC$30,economics!$AK$2:$AK$167,economics!$AJ$2:$AJ$167,TRUE)))),"")</f>
        <v/>
      </c>
      <c r="AD55" t="str">
        <f t="array" ref="AD55">IFERROR((SUMPRODUCT((economics!$AG$2:$AG$167=$B55)*(economics!$D$2:$D$167="process")*economics!$AI$2:$AI$167*(_xlfn.NORM.DIST(AD$3,economics!$AK$2:$AK$167,economics!$AJ$2:$AJ$167,TRUE)-_xlfn.NORM.DIST(AD$30,economics!$AK$2:$AK$167,economics!$AJ$2:$AJ$167,TRUE))*economics!$AM$2:$AM$167))/(SUMPRODUCT((economics!$AG$2:$AG$167=$B55)*(economics!$D$2:$D$167="process")*economics!$AI$2:$AI$167*(_xlfn.NORM.DIST(AD$3,economics!$AK$2:$AK$167,economics!$AJ$2:$AJ$167,TRUE)-_xlfn.NORM.DIST(AD$30,economics!$AK$2:$AK$167,economics!$AJ$2:$AJ$167,TRUE)))),"")</f>
        <v/>
      </c>
      <c r="AE55" t="str">
        <f t="array" ref="AE55">IFERROR((SUMPRODUCT((economics!$AG$2:$AG$167=$B55)*(economics!$D$2:$D$167="process")*economics!$AI$2:$AI$167*(_xlfn.NORM.DIST(AE$3,economics!$AK$2:$AK$167,economics!$AJ$2:$AJ$167,TRUE)-_xlfn.NORM.DIST(AE$30,economics!$AK$2:$AK$167,economics!$AJ$2:$AJ$167,TRUE))*economics!$AM$2:$AM$167))/(SUMPRODUCT((economics!$AG$2:$AG$167=$B55)*(economics!$D$2:$D$167="process")*economics!$AI$2:$AI$167*(_xlfn.NORM.DIST(AE$3,economics!$AK$2:$AK$167,economics!$AJ$2:$AJ$167,TRUE)-_xlfn.NORM.DIST(AE$30,economics!$AK$2:$AK$167,economics!$AJ$2:$AJ$167,TRUE)))),"")</f>
        <v/>
      </c>
      <c r="AF55" t="str">
        <f t="array" ref="AF55">IFERROR((SUMPRODUCT((economics!$AG$2:$AG$167=$B55)*(economics!$D$2:$D$167="process")*economics!$AI$2:$AI$167*(_xlfn.NORM.DIST(AF$3,economics!$AK$2:$AK$167,economics!$AJ$2:$AJ$167,TRUE)-_xlfn.NORM.DIST(AF$30,economics!$AK$2:$AK$167,economics!$AJ$2:$AJ$167,TRUE))*economics!$AM$2:$AM$167))/(SUMPRODUCT((economics!$AG$2:$AG$167=$B55)*(economics!$D$2:$D$167="process")*economics!$AI$2:$AI$167*(_xlfn.NORM.DIST(AF$3,economics!$AK$2:$AK$167,economics!$AJ$2:$AJ$167,TRUE)-_xlfn.NORM.DIST(AF$30,economics!$AK$2:$AK$167,economics!$AJ$2:$AJ$167,TRUE)))),"")</f>
        <v/>
      </c>
      <c r="AG55" t="str">
        <f t="array" ref="AG55">IFERROR((SUMPRODUCT((economics!$AG$2:$AG$167=$B55)*(economics!$D$2:$D$167="process")*economics!$AI$2:$AI$167*(_xlfn.NORM.DIST(AG$3,economics!$AK$2:$AK$167,economics!$AJ$2:$AJ$167,TRUE)-_xlfn.NORM.DIST(AG$30,economics!$AK$2:$AK$167,economics!$AJ$2:$AJ$167,TRUE))*economics!$AM$2:$AM$167))/(SUMPRODUCT((economics!$AG$2:$AG$167=$B55)*(economics!$D$2:$D$167="process")*economics!$AI$2:$AI$167*(_xlfn.NORM.DIST(AG$3,economics!$AK$2:$AK$167,economics!$AJ$2:$AJ$167,TRUE)-_xlfn.NORM.DIST(AG$30,economics!$AK$2:$AK$167,economics!$AJ$2:$AJ$167,TRUE)))),"")</f>
        <v/>
      </c>
      <c r="AH55" t="str">
        <f t="array" ref="AH55">IFERROR((SUMPRODUCT((economics!$AG$2:$AG$167=$B55)*(economics!$D$2:$D$167="process")*economics!$AI$2:$AI$167*(_xlfn.NORM.DIST(AH$3,economics!$AK$2:$AK$167,economics!$AJ$2:$AJ$167,TRUE)-_xlfn.NORM.DIST(AH$30,economics!$AK$2:$AK$167,economics!$AJ$2:$AJ$167,TRUE))*economics!$AM$2:$AM$167))/(SUMPRODUCT((economics!$AG$2:$AG$167=$B55)*(economics!$D$2:$D$167="process")*economics!$AI$2:$AI$167*(_xlfn.NORM.DIST(AH$3,economics!$AK$2:$AK$167,economics!$AJ$2:$AJ$167,TRUE)-_xlfn.NORM.DIST(AH$30,economics!$AK$2:$AK$167,economics!$AJ$2:$AJ$167,TRUE)))),"")</f>
        <v/>
      </c>
      <c r="AI55" t="str">
        <f t="array" ref="AI55">IFERROR((SUMPRODUCT((economics!$AG$2:$AG$167=$B55)*(economics!$D$2:$D$167="process")*economics!$AI$2:$AI$167*(_xlfn.NORM.DIST(AI$3,economics!$AK$2:$AK$167,economics!$AJ$2:$AJ$167,TRUE)-_xlfn.NORM.DIST(AI$30,economics!$AK$2:$AK$167,economics!$AJ$2:$AJ$167,TRUE))*economics!$AM$2:$AM$167))/(SUMPRODUCT((economics!$AG$2:$AG$167=$B55)*(economics!$D$2:$D$167="process")*economics!$AI$2:$AI$167*(_xlfn.NORM.DIST(AI$3,economics!$AK$2:$AK$167,economics!$AJ$2:$AJ$167,TRUE)-_xlfn.NORM.DIST(AI$30,economics!$AK$2:$AK$167,economics!$AJ$2:$AJ$167,TRUE)))),"")</f>
        <v/>
      </c>
      <c r="AJ55" t="str">
        <f t="array" ref="AJ55">IFERROR((SUMPRODUCT((economics!$AG$2:$AG$167=$B55)*(economics!$D$2:$D$167="process")*economics!$AI$2:$AI$167*(_xlfn.NORM.DIST(AJ$3,economics!$AK$2:$AK$167,economics!$AJ$2:$AJ$167,TRUE)-_xlfn.NORM.DIST(AJ$30,economics!$AK$2:$AK$167,economics!$AJ$2:$AJ$167,TRUE))*economics!$AM$2:$AM$167))/(SUMPRODUCT((economics!$AG$2:$AG$167=$B55)*(economics!$D$2:$D$167="process")*economics!$AI$2:$AI$167*(_xlfn.NORM.DIST(AJ$3,economics!$AK$2:$AK$167,economics!$AJ$2:$AJ$167,TRUE)-_xlfn.NORM.DIST(AJ$30,economics!$AK$2:$AK$167,economics!$AJ$2:$AJ$167,TRUE)))),"")</f>
        <v/>
      </c>
      <c r="AK55" t="str">
        <f t="array" ref="AK55">IFERROR((SUMPRODUCT((economics!$AG$2:$AG$167=$B55)*(economics!$D$2:$D$167="process")*economics!$AI$2:$AI$167*(_xlfn.NORM.DIST(AK$3,economics!$AK$2:$AK$167,economics!$AJ$2:$AJ$167,TRUE)-_xlfn.NORM.DIST(AK$30,economics!$AK$2:$AK$167,economics!$AJ$2:$AJ$167,TRUE))*economics!$AM$2:$AM$167))/(SUMPRODUCT((economics!$AG$2:$AG$167=$B55)*(economics!$D$2:$D$167="process")*economics!$AI$2:$AI$167*(_xlfn.NORM.DIST(AK$3,economics!$AK$2:$AK$167,economics!$AJ$2:$AJ$167,TRUE)-_xlfn.NORM.DIST(AK$30,economics!$AK$2:$AK$167,economics!$AJ$2:$AJ$167,TRUE)))),"")</f>
        <v/>
      </c>
      <c r="AL55" t="str">
        <f t="array" ref="AL55">IFERROR((SUMPRODUCT((economics!$AG$2:$AG$167=$B55)*(economics!$D$2:$D$167="process")*economics!$AI$2:$AI$167*(_xlfn.NORM.DIST(AL$3,economics!$AK$2:$AK$167,economics!$AJ$2:$AJ$167,TRUE)-_xlfn.NORM.DIST(AL$30,economics!$AK$2:$AK$167,economics!$AJ$2:$AJ$167,TRUE))*economics!$AM$2:$AM$167))/(SUMPRODUCT((economics!$AG$2:$AG$167=$B55)*(economics!$D$2:$D$167="process")*economics!$AI$2:$AI$167*(_xlfn.NORM.DIST(AL$3,economics!$AK$2:$AK$167,economics!$AJ$2:$AJ$167,TRUE)-_xlfn.NORM.DIST(AL$30,economics!$AK$2:$AK$167,economics!$AJ$2:$AJ$167,TRUE)))),"")</f>
        <v/>
      </c>
      <c r="AM55" t="str">
        <f t="array" ref="AM55">IFERROR((SUMPRODUCT((economics!$AG$2:$AG$167=$B55)*(economics!$D$2:$D$167="process")*economics!$AI$2:$AI$167*(_xlfn.NORM.DIST(AM$3,economics!$AK$2:$AK$167,economics!$AJ$2:$AJ$167,TRUE)-_xlfn.NORM.DIST(AM$30,economics!$AK$2:$AK$167,economics!$AJ$2:$AJ$167,TRUE))*economics!$AM$2:$AM$167))/(SUMPRODUCT((economics!$AG$2:$AG$167=$B55)*(economics!$D$2:$D$167="process")*economics!$AI$2:$AI$167*(_xlfn.NORM.DIST(AM$3,economics!$AK$2:$AK$167,economics!$AJ$2:$AJ$167,TRUE)-_xlfn.NORM.DIST(AM$30,economics!$AK$2:$AK$167,economics!$AJ$2:$AJ$167,TRUE)))),"")</f>
        <v/>
      </c>
      <c r="AN55" t="str">
        <f t="array" ref="AN55">IFERROR((SUMPRODUCT((economics!$AG$2:$AG$167=$B55)*(economics!$D$2:$D$167="process")*economics!$AI$2:$AI$167*(_xlfn.NORM.DIST(AN$3,economics!$AK$2:$AK$167,economics!$AJ$2:$AJ$167,TRUE)-_xlfn.NORM.DIST(AN$30,economics!$AK$2:$AK$167,economics!$AJ$2:$AJ$167,TRUE))*economics!$AM$2:$AM$167))/(SUMPRODUCT((economics!$AG$2:$AG$167=$B55)*(economics!$D$2:$D$167="process")*economics!$AI$2:$AI$167*(_xlfn.NORM.DIST(AN$3,economics!$AK$2:$AK$167,economics!$AJ$2:$AJ$167,TRUE)-_xlfn.NORM.DIST(AN$30,economics!$AK$2:$AK$167,economics!$AJ$2:$AJ$167,TRUE)))),"")</f>
        <v/>
      </c>
      <c r="AO55" t="str">
        <f t="array" ref="AO55">IFERROR((SUMPRODUCT((economics!$AG$2:$AG$167=$B55)*(economics!$D$2:$D$167="process")*economics!$AI$2:$AI$167*(_xlfn.NORM.DIST(AO$3,economics!$AK$2:$AK$167,economics!$AJ$2:$AJ$167,TRUE)-_xlfn.NORM.DIST(AO$30,economics!$AK$2:$AK$167,economics!$AJ$2:$AJ$167,TRUE))*economics!$AM$2:$AM$167))/(SUMPRODUCT((economics!$AG$2:$AG$167=$B55)*(economics!$D$2:$D$167="process")*economics!$AI$2:$AI$167*(_xlfn.NORM.DIST(AO$3,economics!$AK$2:$AK$167,economics!$AJ$2:$AJ$167,TRUE)-_xlfn.NORM.DIST(AO$30,economics!$AK$2:$AK$167,economics!$AJ$2:$AJ$167,TRUE)))),"")</f>
        <v/>
      </c>
      <c r="AP55" t="str">
        <f t="array" ref="AP55">IFERROR((SUMPRODUCT((economics!$AG$2:$AG$167=$B55)*(economics!$D$2:$D$167="process")*economics!$AI$2:$AI$167*(_xlfn.NORM.DIST(AP$3,economics!$AK$2:$AK$167,economics!$AJ$2:$AJ$167,TRUE)-_xlfn.NORM.DIST(AP$30,economics!$AK$2:$AK$167,economics!$AJ$2:$AJ$167,TRUE))*economics!$AM$2:$AM$167))/(SUMPRODUCT((economics!$AG$2:$AG$167=$B55)*(economics!$D$2:$D$167="process")*economics!$AI$2:$AI$167*(_xlfn.NORM.DIST(AP$3,economics!$AK$2:$AK$167,economics!$AJ$2:$AJ$167,TRUE)-_xlfn.NORM.DIST(AP$30,economics!$AK$2:$AK$167,economics!$AJ$2:$AJ$167,TRUE)))),"")</f>
        <v/>
      </c>
      <c r="AQ55" t="str">
        <f t="array" ref="AQ55">IFERROR((SUMPRODUCT((economics!$AG$2:$AG$167=$B55)*(economics!$D$2:$D$167="process")*economics!$AI$2:$AI$167*(_xlfn.NORM.DIST(AQ$3,economics!$AK$2:$AK$167,economics!$AJ$2:$AJ$167,TRUE)-_xlfn.NORM.DIST(AQ$30,economics!$AK$2:$AK$167,economics!$AJ$2:$AJ$167,TRUE))*economics!$AM$2:$AM$167))/(SUMPRODUCT((economics!$AG$2:$AG$167=$B55)*(economics!$D$2:$D$167="process")*economics!$AI$2:$AI$167*(_xlfn.NORM.DIST(AQ$3,economics!$AK$2:$AK$167,economics!$AJ$2:$AJ$167,TRUE)-_xlfn.NORM.DIST(AQ$30,economics!$AK$2:$AK$167,economics!$AJ$2:$AJ$167,TRUE)))),"")</f>
        <v/>
      </c>
      <c r="AR55" t="str">
        <f t="array" ref="AR55">IFERROR((SUMPRODUCT((economics!$AG$2:$AG$167=$B55)*(economics!$D$2:$D$167="process")*economics!$AI$2:$AI$167*(_xlfn.NORM.DIST(AR$3,economics!$AK$2:$AK$167,economics!$AJ$2:$AJ$167,TRUE)-_xlfn.NORM.DIST(AR$30,economics!$AK$2:$AK$167,economics!$AJ$2:$AJ$167,TRUE))*economics!$AM$2:$AM$167))/(SUMPRODUCT((economics!$AG$2:$AG$167=$B55)*(economics!$D$2:$D$167="process")*economics!$AI$2:$AI$167*(_xlfn.NORM.DIST(AR$3,economics!$AK$2:$AK$167,economics!$AJ$2:$AJ$167,TRUE)-_xlfn.NORM.DIST(AR$30,economics!$AK$2:$AK$167,economics!$AJ$2:$AJ$167,TRUE)))),"")</f>
        <v/>
      </c>
      <c r="AS55" t="str">
        <f t="array" ref="AS55">IFERROR((SUMPRODUCT((economics!$AG$2:$AG$167=$B55)*(economics!$D$2:$D$167="process")*economics!$AI$2:$AI$167*(_xlfn.NORM.DIST(AS$3,economics!$AK$2:$AK$167,economics!$AJ$2:$AJ$167,TRUE)-_xlfn.NORM.DIST(AS$30,economics!$AK$2:$AK$167,economics!$AJ$2:$AJ$167,TRUE))*economics!$AM$2:$AM$167))/(SUMPRODUCT((economics!$AG$2:$AG$167=$B55)*(economics!$D$2:$D$167="process")*economics!$AI$2:$AI$167*(_xlfn.NORM.DIST(AS$3,economics!$AK$2:$AK$167,economics!$AJ$2:$AJ$167,TRUE)-_xlfn.NORM.DIST(AS$30,economics!$AK$2:$AK$167,economics!$AJ$2:$AJ$167,TRUE)))),"")</f>
        <v/>
      </c>
      <c r="AT55" t="str">
        <f t="array" ref="AT55">IFERROR((SUMPRODUCT((economics!$AG$2:$AG$167=$B55)*(economics!$D$2:$D$167="process")*economics!$AI$2:$AI$167*(_xlfn.NORM.DIST(AT$3,economics!$AK$2:$AK$167,economics!$AJ$2:$AJ$167,TRUE)-_xlfn.NORM.DIST(AT$30,economics!$AK$2:$AK$167,economics!$AJ$2:$AJ$167,TRUE))*economics!$AM$2:$AM$167))/(SUMPRODUCT((economics!$AG$2:$AG$167=$B55)*(economics!$D$2:$D$167="process")*economics!$AI$2:$AI$167*(_xlfn.NORM.DIST(AT$3,economics!$AK$2:$AK$167,economics!$AJ$2:$AJ$167,TRUE)-_xlfn.NORM.DIST(AT$30,economics!$AK$2:$AK$167,economics!$AJ$2:$AJ$167,TRUE)))),"")</f>
        <v/>
      </c>
      <c r="AU55" t="str">
        <f t="array" ref="AU55">IFERROR((SUMPRODUCT((economics!$AG$2:$AG$167=$B55)*(economics!$D$2:$D$167="process")*economics!$AI$2:$AI$167*(_xlfn.NORM.DIST(AU$3,economics!$AK$2:$AK$167,economics!$AJ$2:$AJ$167,TRUE)-_xlfn.NORM.DIST(AU$30,economics!$AK$2:$AK$167,economics!$AJ$2:$AJ$167,TRUE))*economics!$AM$2:$AM$167))/(SUMPRODUCT((economics!$AG$2:$AG$167=$B55)*(economics!$D$2:$D$167="process")*economics!$AI$2:$AI$167*(_xlfn.NORM.DIST(AU$3,economics!$AK$2:$AK$167,economics!$AJ$2:$AJ$167,TRUE)-_xlfn.NORM.DIST(AU$30,economics!$AK$2:$AK$167,economics!$AJ$2:$AJ$167,TRUE)))),"")</f>
        <v/>
      </c>
      <c r="AV55" t="str">
        <f t="array" ref="AV55">IFERROR((SUMPRODUCT((economics!$AG$2:$AG$167=$B55)*(economics!$D$2:$D$167="process")*economics!$AI$2:$AI$167*(_xlfn.NORM.DIST(AV$3,economics!$AK$2:$AK$167,economics!$AJ$2:$AJ$167,TRUE)-_xlfn.NORM.DIST(AV$30,economics!$AK$2:$AK$167,economics!$AJ$2:$AJ$167,TRUE))*economics!$AM$2:$AM$167))/(SUMPRODUCT((economics!$AG$2:$AG$167=$B55)*(economics!$D$2:$D$167="process")*economics!$AI$2:$AI$167*(_xlfn.NORM.DIST(AV$3,economics!$AK$2:$AK$167,economics!$AJ$2:$AJ$167,TRUE)-_xlfn.NORM.DIST(AV$30,economics!$AK$2:$AK$167,economics!$AJ$2:$AJ$167,TRUE)))),"")</f>
        <v/>
      </c>
      <c r="AW55" t="str">
        <f t="array" ref="AW55">IFERROR((SUMPRODUCT((economics!$AG$2:$AG$167=$B55)*(economics!$D$2:$D$167="process")*economics!$AI$2:$AI$167*(_xlfn.NORM.DIST(AW$3,economics!$AK$2:$AK$167,economics!$AJ$2:$AJ$167,TRUE)-_xlfn.NORM.DIST(AW$30,economics!$AK$2:$AK$167,economics!$AJ$2:$AJ$167,TRUE))*economics!$AM$2:$AM$167))/(SUMPRODUCT((economics!$AG$2:$AG$167=$B55)*(economics!$D$2:$D$167="process")*economics!$AI$2:$AI$167*(_xlfn.NORM.DIST(AW$3,economics!$AK$2:$AK$167,economics!$AJ$2:$AJ$167,TRUE)-_xlfn.NORM.DIST(AW$30,economics!$AK$2:$AK$167,economics!$AJ$2:$AJ$167,TRUE)))),"")</f>
        <v/>
      </c>
      <c r="AX55" t="str">
        <f t="array" ref="AX55">IFERROR((SUMPRODUCT((economics!$AG$2:$AG$167=$B55)*(economics!$D$2:$D$167="process")*economics!$AI$2:$AI$167*(_xlfn.NORM.DIST(AX$3,economics!$AK$2:$AK$167,economics!$AJ$2:$AJ$167,TRUE)-_xlfn.NORM.DIST(AX$30,economics!$AK$2:$AK$167,economics!$AJ$2:$AJ$167,TRUE))*economics!$AM$2:$AM$167))/(SUMPRODUCT((economics!$AG$2:$AG$167=$B55)*(economics!$D$2:$D$167="process")*economics!$AI$2:$AI$167*(_xlfn.NORM.DIST(AX$3,economics!$AK$2:$AK$167,economics!$AJ$2:$AJ$167,TRUE)-_xlfn.NORM.DIST(AX$30,economics!$AK$2:$AK$167,economics!$AJ$2:$AJ$167,TRUE)))),"")</f>
        <v/>
      </c>
      <c r="AY55" t="str">
        <f t="array" ref="AY55">IFERROR((SUMPRODUCT((economics!$AG$2:$AG$167=$B55)*(economics!$D$2:$D$167="process")*economics!$AI$2:$AI$167*(_xlfn.NORM.DIST(AY$3,economics!$AK$2:$AK$167,economics!$AJ$2:$AJ$167,TRUE)-_xlfn.NORM.DIST(AY$30,economics!$AK$2:$AK$167,economics!$AJ$2:$AJ$167,TRUE))*economics!$AM$2:$AM$167))/(SUMPRODUCT((economics!$AG$2:$AG$167=$B55)*(economics!$D$2:$D$167="process")*economics!$AI$2:$AI$167*(_xlfn.NORM.DIST(AY$3,economics!$AK$2:$AK$167,economics!$AJ$2:$AJ$167,TRUE)-_xlfn.NORM.DIST(AY$30,economics!$AK$2:$AK$167,economics!$AJ$2:$AJ$167,TRUE)))),"")</f>
        <v/>
      </c>
      <c r="AZ55" t="str">
        <f t="array" ref="AZ55">IFERROR((SUMPRODUCT((economics!$AG$2:$AG$167=$B55)*(economics!$D$2:$D$167="process")*economics!$AI$2:$AI$167*(_xlfn.NORM.DIST(AZ$3,economics!$AK$2:$AK$167,economics!$AJ$2:$AJ$167,TRUE)-_xlfn.NORM.DIST(AZ$30,economics!$AK$2:$AK$167,economics!$AJ$2:$AJ$167,TRUE))*economics!$AM$2:$AM$167))/(SUMPRODUCT((economics!$AG$2:$AG$167=$B55)*(economics!$D$2:$D$167="process")*economics!$AI$2:$AI$167*(_xlfn.NORM.DIST(AZ$3,economics!$AK$2:$AK$167,economics!$AJ$2:$AJ$167,TRUE)-_xlfn.NORM.DIST(AZ$30,economics!$AK$2:$AK$167,economics!$AJ$2:$AJ$167,TRUE)))),"")</f>
        <v/>
      </c>
      <c r="BA55" t="str">
        <f t="array" ref="BA55">IFERROR((SUMPRODUCT((economics!$AG$2:$AG$167=$B55)*(economics!$D$2:$D$167="process")*economics!$AI$2:$AI$167*(_xlfn.NORM.DIST(BA$3,economics!$AK$2:$AK$167,economics!$AJ$2:$AJ$167,TRUE)-_xlfn.NORM.DIST(BA$30,economics!$AK$2:$AK$167,economics!$AJ$2:$AJ$167,TRUE))*economics!$AM$2:$AM$167))/(SUMPRODUCT((economics!$AG$2:$AG$167=$B55)*(economics!$D$2:$D$167="process")*economics!$AI$2:$AI$167*(_xlfn.NORM.DIST(BA$3,economics!$AK$2:$AK$167,economics!$AJ$2:$AJ$167,TRUE)-_xlfn.NORM.DIST(BA$30,economics!$AK$2:$AK$167,economics!$AJ$2:$AJ$167,TRUE)))),"")</f>
        <v/>
      </c>
      <c r="BB55" t="str">
        <f t="array" ref="BB55">IFERROR((SUMPRODUCT((economics!$AG$2:$AG$167=$B55)*(economics!$D$2:$D$167="process")*economics!$AI$2:$AI$167*(_xlfn.NORM.DIST(BB$3,economics!$AK$2:$AK$167,economics!$AJ$2:$AJ$167,TRUE)-_xlfn.NORM.DIST(BB$30,economics!$AK$2:$AK$167,economics!$AJ$2:$AJ$167,TRUE))*economics!$AM$2:$AM$167))/(SUMPRODUCT((economics!$AG$2:$AG$167=$B55)*(economics!$D$2:$D$167="process")*economics!$AI$2:$AI$167*(_xlfn.NORM.DIST(BB$3,economics!$AK$2:$AK$167,economics!$AJ$2:$AJ$167,TRUE)-_xlfn.NORM.DIST(BB$30,economics!$AK$2:$AK$167,economics!$AJ$2:$AJ$167,TRUE)))),"")</f>
        <v/>
      </c>
      <c r="BC55" t="str">
        <f t="array" ref="BC55">IFERROR((SUMPRODUCT((economics!$AG$2:$AG$167=$B55)*(economics!$D$2:$D$167="process")*economics!$AI$2:$AI$167*(_xlfn.NORM.DIST(BC$3,economics!$AK$2:$AK$167,economics!$AJ$2:$AJ$167,TRUE)-_xlfn.NORM.DIST(BC$30,economics!$AK$2:$AK$167,economics!$AJ$2:$AJ$167,TRUE))*economics!$AM$2:$AM$167))/(SUMPRODUCT((economics!$AG$2:$AG$167=$B55)*(economics!$D$2:$D$167="process")*economics!$AI$2:$AI$167*(_xlfn.NORM.DIST(BC$3,economics!$AK$2:$AK$167,economics!$AJ$2:$AJ$167,TRUE)-_xlfn.NORM.DIST(BC$30,economics!$AK$2:$AK$167,economics!$AJ$2:$AJ$167,TRUE)))),"")</f>
        <v/>
      </c>
      <c r="BD55" t="str">
        <f t="array" ref="BD55">IFERROR((SUMPRODUCT((economics!$AG$2:$AG$167=$B55)*(economics!$D$2:$D$167="process")*economics!$AI$2:$AI$167*(_xlfn.NORM.DIST(BD$3,economics!$AK$2:$AK$167,economics!$AJ$2:$AJ$167,TRUE)-_xlfn.NORM.DIST(BD$30,economics!$AK$2:$AK$167,economics!$AJ$2:$AJ$167,TRUE))*economics!$AM$2:$AM$167))/(SUMPRODUCT((economics!$AG$2:$AG$167=$B55)*(economics!$D$2:$D$167="process")*economics!$AI$2:$AI$167*(_xlfn.NORM.DIST(BD$3,economics!$AK$2:$AK$167,economics!$AJ$2:$AJ$167,TRUE)-_xlfn.NORM.DIST(BD$30,economics!$AK$2:$AK$167,economics!$AJ$2:$AJ$167,TRUE)))),"")</f>
        <v/>
      </c>
      <c r="BE55" t="str">
        <f t="array" ref="BE55">IFERROR((SUMPRODUCT((economics!$AG$2:$AG$167=$B55)*(economics!$D$2:$D$167="process")*economics!$AI$2:$AI$167*(_xlfn.NORM.DIST(BE$3,economics!$AK$2:$AK$167,economics!$AJ$2:$AJ$167,TRUE)-_xlfn.NORM.DIST(BE$30,economics!$AK$2:$AK$167,economics!$AJ$2:$AJ$167,TRUE))*economics!$AM$2:$AM$167))/(SUMPRODUCT((economics!$AG$2:$AG$167=$B55)*(economics!$D$2:$D$167="process")*economics!$AI$2:$AI$167*(_xlfn.NORM.DIST(BE$3,economics!$AK$2:$AK$167,economics!$AJ$2:$AJ$167,TRUE)-_xlfn.NORM.DIST(BE$30,economics!$AK$2:$AK$167,economics!$AJ$2:$AJ$167,TRUE)))),"")</f>
        <v/>
      </c>
      <c r="BF55" t="str">
        <f t="array" ref="BF55">IFERROR((SUMPRODUCT((economics!$AG$2:$AG$167=$B55)*(economics!$D$2:$D$167="process")*economics!$AI$2:$AI$167*(_xlfn.NORM.DIST(BF$3,economics!$AK$2:$AK$167,economics!$AJ$2:$AJ$167,TRUE)-_xlfn.NORM.DIST(BF$30,economics!$AK$2:$AK$167,economics!$AJ$2:$AJ$167,TRUE))*economics!$AM$2:$AM$167))/(SUMPRODUCT((economics!$AG$2:$AG$167=$B55)*(economics!$D$2:$D$167="process")*economics!$AI$2:$AI$167*(_xlfn.NORM.DIST(BF$3,economics!$AK$2:$AK$167,economics!$AJ$2:$AJ$167,TRUE)-_xlfn.NORM.DIST(BF$30,economics!$AK$2:$AK$167,economics!$AJ$2:$AJ$167,TRUE)))),"")</f>
        <v/>
      </c>
      <c r="BG55" t="str">
        <f t="array" ref="BG55">IFERROR((SUMPRODUCT((economics!$AG$2:$AG$167=$B55)*(economics!$D$2:$D$167="process")*economics!$AI$2:$AI$167*(_xlfn.NORM.DIST(BG$3,economics!$AK$2:$AK$167,economics!$AJ$2:$AJ$167,TRUE)-_xlfn.NORM.DIST(BG$30,economics!$AK$2:$AK$167,economics!$AJ$2:$AJ$167,TRUE))*economics!$AM$2:$AM$167))/(SUMPRODUCT((economics!$AG$2:$AG$167=$B55)*(economics!$D$2:$D$167="process")*economics!$AI$2:$AI$167*(_xlfn.NORM.DIST(BG$3,economics!$AK$2:$AK$167,economics!$AJ$2:$AJ$167,TRUE)-_xlfn.NORM.DIST(BG$30,economics!$AK$2:$AK$167,economics!$AJ$2:$AJ$167,TRUE)))),"")</f>
        <v/>
      </c>
      <c r="BH55" t="str">
        <f t="array" ref="BH55">IFERROR((SUMPRODUCT((economics!$AG$2:$AG$167=$B55)*(economics!$D$2:$D$167="process")*economics!$AI$2:$AI$167*(_xlfn.NORM.DIST(BH$3,economics!$AK$2:$AK$167,economics!$AJ$2:$AJ$167,TRUE)-_xlfn.NORM.DIST(BH$30,economics!$AK$2:$AK$167,economics!$AJ$2:$AJ$167,TRUE))*economics!$AM$2:$AM$167))/(SUMPRODUCT((economics!$AG$2:$AG$167=$B55)*(economics!$D$2:$D$167="process")*economics!$AI$2:$AI$167*(_xlfn.NORM.DIST(BH$3,economics!$AK$2:$AK$167,economics!$AJ$2:$AJ$167,TRUE)-_xlfn.NORM.DIST(BH$30,economics!$AK$2:$AK$167,economics!$AJ$2:$AJ$167,TRUE)))),"")</f>
        <v/>
      </c>
      <c r="BI55" t="str">
        <f t="array" ref="BI55">IFERROR((SUMPRODUCT((economics!$AG$2:$AG$167=$B55)*(economics!$D$2:$D$167="process")*economics!$AI$2:$AI$167*(_xlfn.NORM.DIST(BI$3,economics!$AK$2:$AK$167,economics!$AJ$2:$AJ$167,TRUE)-_xlfn.NORM.DIST(BI$30,economics!$AK$2:$AK$167,economics!$AJ$2:$AJ$167,TRUE))*economics!$AM$2:$AM$167))/(SUMPRODUCT((economics!$AG$2:$AG$167=$B55)*(economics!$D$2:$D$167="process")*economics!$AI$2:$AI$167*(_xlfn.NORM.DIST(BI$3,economics!$AK$2:$AK$167,economics!$AJ$2:$AJ$167,TRUE)-_xlfn.NORM.DIST(BI$30,economics!$AK$2:$AK$167,economics!$AJ$2:$AJ$167,TRUE)))),"")</f>
        <v/>
      </c>
      <c r="BJ55" t="str">
        <f t="array" ref="BJ55">IFERROR((SUMPRODUCT((economics!$AG$2:$AG$167=$B55)*(economics!$D$2:$D$167="process")*economics!$AI$2:$AI$167*(_xlfn.NORM.DIST(BJ$3,economics!$AK$2:$AK$167,economics!$AJ$2:$AJ$167,TRUE)-_xlfn.NORM.DIST(BJ$30,economics!$AK$2:$AK$167,economics!$AJ$2:$AJ$167,TRUE))*economics!$AM$2:$AM$167))/(SUMPRODUCT((economics!$AG$2:$AG$167=$B55)*(economics!$D$2:$D$167="process")*economics!$AI$2:$AI$167*(_xlfn.NORM.DIST(BJ$3,economics!$AK$2:$AK$167,economics!$AJ$2:$AJ$167,TRUE)-_xlfn.NORM.DIST(BJ$30,economics!$AK$2:$AK$167,economics!$AJ$2:$AJ$167,TRUE)))),"")</f>
        <v/>
      </c>
      <c r="BK55" t="str">
        <f t="array" ref="BK55">IFERROR((SUMPRODUCT((economics!$AG$2:$AG$167=$B55)*(economics!$D$2:$D$167="process")*economics!$AI$2:$AI$167*(_xlfn.NORM.DIST(BK$3,economics!$AK$2:$AK$167,economics!$AJ$2:$AJ$167,TRUE)-_xlfn.NORM.DIST(BK$30,economics!$AK$2:$AK$167,economics!$AJ$2:$AJ$167,TRUE))*economics!$AM$2:$AM$167))/(SUMPRODUCT((economics!$AG$2:$AG$167=$B55)*(economics!$D$2:$D$167="process")*economics!$AI$2:$AI$167*(_xlfn.NORM.DIST(BK$3,economics!$AK$2:$AK$167,economics!$AJ$2:$AJ$167,TRUE)-_xlfn.NORM.DIST(BK$30,economics!$AK$2:$AK$167,economics!$AJ$2:$AJ$167,TRUE)))),"")</f>
        <v/>
      </c>
      <c r="BL55" t="str">
        <f t="array" ref="BL55">IFERROR((SUMPRODUCT((economics!$AG$2:$AG$167=$B55)*(economics!$D$2:$D$167="process")*economics!$AI$2:$AI$167*(_xlfn.NORM.DIST(BL$3,economics!$AK$2:$AK$167,economics!$AJ$2:$AJ$167,TRUE)-_xlfn.NORM.DIST(BL$30,economics!$AK$2:$AK$167,economics!$AJ$2:$AJ$167,TRUE))*economics!$AM$2:$AM$167))/(SUMPRODUCT((economics!$AG$2:$AG$167=$B55)*(economics!$D$2:$D$167="process")*economics!$AI$2:$AI$167*(_xlfn.NORM.DIST(BL$3,economics!$AK$2:$AK$167,economics!$AJ$2:$AJ$167,TRUE)-_xlfn.NORM.DIST(BL$30,economics!$AK$2:$AK$167,economics!$AJ$2:$AJ$167,TRUE)))),"")</f>
        <v/>
      </c>
      <c r="BM55" t="str">
        <f t="array" ref="BM55">IFERROR((SUMPRODUCT((economics!$AG$2:$AG$167=$B55)*(economics!$D$2:$D$167="process")*economics!$AI$2:$AI$167*(_xlfn.NORM.DIST(BM$3,economics!$AK$2:$AK$167,economics!$AJ$2:$AJ$167,TRUE)-_xlfn.NORM.DIST(BM$30,economics!$AK$2:$AK$167,economics!$AJ$2:$AJ$167,TRUE))*economics!$AM$2:$AM$167))/(SUMPRODUCT((economics!$AG$2:$AG$167=$B55)*(economics!$D$2:$D$167="process")*economics!$AI$2:$AI$167*(_xlfn.NORM.DIST(BM$3,economics!$AK$2:$AK$167,economics!$AJ$2:$AJ$167,TRUE)-_xlfn.NORM.DIST(BM$30,economics!$AK$2:$AK$167,economics!$AJ$2:$AJ$167,TRUE)))),"")</f>
        <v/>
      </c>
      <c r="BN55" t="str">
        <f t="array" ref="BN55">IFERROR((SUMPRODUCT((economics!$AG$2:$AG$167=$B55)*(economics!$D$2:$D$167="process")*economics!$AI$2:$AI$167*(_xlfn.NORM.DIST(BN$3,economics!$AK$2:$AK$167,economics!$AJ$2:$AJ$167,TRUE)-_xlfn.NORM.DIST(BN$30,economics!$AK$2:$AK$167,economics!$AJ$2:$AJ$167,TRUE))*economics!$AM$2:$AM$167))/(SUMPRODUCT((economics!$AG$2:$AG$167=$B55)*(economics!$D$2:$D$167="process")*economics!$AI$2:$AI$167*(_xlfn.NORM.DIST(BN$3,economics!$AK$2:$AK$167,economics!$AJ$2:$AJ$167,TRUE)-_xlfn.NORM.DIST(BN$30,economics!$AK$2:$AK$167,economics!$AJ$2:$AJ$167,TRUE)))),"")</f>
        <v/>
      </c>
      <c r="BO55" t="str">
        <f t="array" ref="BO55">IFERROR((SUMPRODUCT((economics!$AG$2:$AG$167=$B55)*(economics!$D$2:$D$167="process")*economics!$AI$2:$AI$167*(_xlfn.NORM.DIST(BO$3,economics!$AK$2:$AK$167,economics!$AJ$2:$AJ$167,TRUE)-_xlfn.NORM.DIST(BO$30,economics!$AK$2:$AK$167,economics!$AJ$2:$AJ$167,TRUE))*economics!$AM$2:$AM$167))/(SUMPRODUCT((economics!$AG$2:$AG$167=$B55)*(economics!$D$2:$D$167="process")*economics!$AI$2:$AI$167*(_xlfn.NORM.DIST(BO$3,economics!$AK$2:$AK$167,economics!$AJ$2:$AJ$167,TRUE)-_xlfn.NORM.DIST(BO$30,economics!$AK$2:$AK$167,economics!$AJ$2:$AJ$167,TRUE)))),"")</f>
        <v/>
      </c>
      <c r="BP55" t="str">
        <f t="array" ref="BP55">IFERROR((SUMPRODUCT((economics!$AG$2:$AG$167=$B55)*(economics!$D$2:$D$167="process")*economics!$AI$2:$AI$167*(_xlfn.NORM.DIST(BP$3,economics!$AK$2:$AK$167,economics!$AJ$2:$AJ$167,TRUE)-_xlfn.NORM.DIST(BP$30,economics!$AK$2:$AK$167,economics!$AJ$2:$AJ$167,TRUE))*economics!$AM$2:$AM$167))/(SUMPRODUCT((economics!$AG$2:$AG$167=$B55)*(economics!$D$2:$D$167="process")*economics!$AI$2:$AI$167*(_xlfn.NORM.DIST(BP$3,economics!$AK$2:$AK$167,economics!$AJ$2:$AJ$167,TRUE)-_xlfn.NORM.DIST(BP$30,economics!$AK$2:$AK$167,economics!$AJ$2:$AJ$167,TRUE)))),"")</f>
        <v/>
      </c>
      <c r="BQ55" t="str">
        <f t="array" ref="BQ55">IFERROR((SUMPRODUCT((economics!$AG$2:$AG$167=$B55)*(economics!$D$2:$D$167="process")*economics!$AI$2:$AI$167*(_xlfn.NORM.DIST(BQ$3,economics!$AK$2:$AK$167,economics!$AJ$2:$AJ$167,TRUE)-_xlfn.NORM.DIST(BQ$30,economics!$AK$2:$AK$167,economics!$AJ$2:$AJ$167,TRUE))*economics!$AM$2:$AM$167))/(SUMPRODUCT((economics!$AG$2:$AG$167=$B55)*(economics!$D$2:$D$167="process")*economics!$AI$2:$AI$167*(_xlfn.NORM.DIST(BQ$3,economics!$AK$2:$AK$167,economics!$AJ$2:$AJ$167,TRUE)-_xlfn.NORM.DIST(BQ$30,economics!$AK$2:$AK$167,economics!$AJ$2:$AJ$167,TRUE)))),"")</f>
        <v/>
      </c>
      <c r="BR55" t="str">
        <f t="array" ref="BR55">IFERROR((SUMPRODUCT((economics!$AG$2:$AG$167=$B55)*(economics!$D$2:$D$167="process")*economics!$AI$2:$AI$167*(_xlfn.NORM.DIST(BR$3,economics!$AK$2:$AK$167,economics!$AJ$2:$AJ$167,TRUE)-_xlfn.NORM.DIST(BR$30,economics!$AK$2:$AK$167,economics!$AJ$2:$AJ$167,TRUE))*economics!$AM$2:$AM$167))/(SUMPRODUCT((economics!$AG$2:$AG$167=$B55)*(economics!$D$2:$D$167="process")*economics!$AI$2:$AI$167*(_xlfn.NORM.DIST(BR$3,economics!$AK$2:$AK$167,economics!$AJ$2:$AJ$167,TRUE)-_xlfn.NORM.DIST(BR$30,economics!$AK$2:$AK$167,economics!$AJ$2:$AJ$167,TRUE)))),"")</f>
        <v/>
      </c>
      <c r="BS55" t="str">
        <f t="array" ref="BS55">IFERROR((SUMPRODUCT((economics!$AG$2:$AG$167=$B55)*(economics!$D$2:$D$167="process")*economics!$AI$2:$AI$167*(_xlfn.NORM.DIST(BS$3,economics!$AK$2:$AK$167,economics!$AJ$2:$AJ$167,TRUE)-_xlfn.NORM.DIST(BS$30,economics!$AK$2:$AK$167,economics!$AJ$2:$AJ$167,TRUE))*economics!$AM$2:$AM$167))/(SUMPRODUCT((economics!$AG$2:$AG$167=$B55)*(economics!$D$2:$D$167="process")*economics!$AI$2:$AI$167*(_xlfn.NORM.DIST(BS$3,economics!$AK$2:$AK$167,economics!$AJ$2:$AJ$167,TRUE)-_xlfn.NORM.DIST(BS$30,economics!$AK$2:$AK$167,economics!$AJ$2:$AJ$167,TRUE)))),"")</f>
        <v/>
      </c>
      <c r="BT55" t="str">
        <f t="array" ref="BT55">IFERROR((SUMPRODUCT((economics!$AG$2:$AG$167=$B55)*(economics!$D$2:$D$167="process")*economics!$AI$2:$AI$167*(_xlfn.NORM.DIST(BT$3,economics!$AK$2:$AK$167,economics!$AJ$2:$AJ$167,TRUE)-_xlfn.NORM.DIST(BT$30,economics!$AK$2:$AK$167,economics!$AJ$2:$AJ$167,TRUE))*economics!$AM$2:$AM$167))/(SUMPRODUCT((economics!$AG$2:$AG$167=$B55)*(economics!$D$2:$D$167="process")*economics!$AI$2:$AI$167*(_xlfn.NORM.DIST(BT$3,economics!$AK$2:$AK$167,economics!$AJ$2:$AJ$167,TRUE)-_xlfn.NORM.DIST(BT$30,economics!$AK$2:$AK$167,economics!$AJ$2:$AJ$167,TRUE)))),"")</f>
        <v/>
      </c>
      <c r="BU55" t="str">
        <f t="array" ref="BU55">IFERROR((SUMPRODUCT((economics!$AG$2:$AG$167=$B55)*(economics!$D$2:$D$167="process")*economics!$AI$2:$AI$167*(_xlfn.NORM.DIST(BU$3,economics!$AK$2:$AK$167,economics!$AJ$2:$AJ$167,TRUE)-_xlfn.NORM.DIST(BU$30,economics!$AK$2:$AK$167,economics!$AJ$2:$AJ$167,TRUE))*economics!$AM$2:$AM$167))/(SUMPRODUCT((economics!$AG$2:$AG$167=$B55)*(economics!$D$2:$D$167="process")*economics!$AI$2:$AI$167*(_xlfn.NORM.DIST(BU$3,economics!$AK$2:$AK$167,economics!$AJ$2:$AJ$167,TRUE)-_xlfn.NORM.DIST(BU$30,economics!$AK$2:$AK$167,economics!$AJ$2:$AJ$167,TRUE)))),"")</f>
        <v/>
      </c>
      <c r="BV55" t="str">
        <f t="array" ref="BV55">IFERROR((SUMPRODUCT((economics!$AG$2:$AG$167=$B55)*(economics!$D$2:$D$167="process")*economics!$AI$2:$AI$167*(_xlfn.NORM.DIST(BV$3,economics!$AK$2:$AK$167,economics!$AJ$2:$AJ$167,TRUE)-_xlfn.NORM.DIST(BV$30,economics!$AK$2:$AK$167,economics!$AJ$2:$AJ$167,TRUE))*economics!$AM$2:$AM$167))/(SUMPRODUCT((economics!$AG$2:$AG$167=$B55)*(economics!$D$2:$D$167="process")*economics!$AI$2:$AI$167*(_xlfn.NORM.DIST(BV$3,economics!$AK$2:$AK$167,economics!$AJ$2:$AJ$167,TRUE)-_xlfn.NORM.DIST(BV$30,economics!$AK$2:$AK$167,economics!$AJ$2:$AJ$167,TRUE)))),"")</f>
        <v/>
      </c>
      <c r="BW55" t="str">
        <f t="array" ref="BW55">IFERROR((SUMPRODUCT((economics!$AG$2:$AG$167=$B55)*(economics!$D$2:$D$167="process")*economics!$AI$2:$AI$167*(_xlfn.NORM.DIST(BW$3,economics!$AK$2:$AK$167,economics!$AJ$2:$AJ$167,TRUE)-_xlfn.NORM.DIST(BW$30,economics!$AK$2:$AK$167,economics!$AJ$2:$AJ$167,TRUE))*economics!$AM$2:$AM$167))/(SUMPRODUCT((economics!$AG$2:$AG$167=$B55)*(economics!$D$2:$D$167="process")*economics!$AI$2:$AI$167*(_xlfn.NORM.DIST(BW$3,economics!$AK$2:$AK$167,economics!$AJ$2:$AJ$167,TRUE)-_xlfn.NORM.DIST(BW$30,economics!$AK$2:$AK$167,economics!$AJ$2:$AJ$167,TRUE)))),"")</f>
        <v/>
      </c>
      <c r="BX55" t="str">
        <f t="array" ref="BX55">IFERROR((SUMPRODUCT((economics!$AG$2:$AG$167=$B55)*(economics!$D$2:$D$167="process")*economics!$AI$2:$AI$167*(_xlfn.NORM.DIST(BX$3,economics!$AK$2:$AK$167,economics!$AJ$2:$AJ$167,TRUE)-_xlfn.NORM.DIST(BX$30,economics!$AK$2:$AK$167,economics!$AJ$2:$AJ$167,TRUE))*economics!$AM$2:$AM$167))/(SUMPRODUCT((economics!$AG$2:$AG$167=$B55)*(economics!$D$2:$D$167="process")*economics!$AI$2:$AI$167*(_xlfn.NORM.DIST(BX$3,economics!$AK$2:$AK$167,economics!$AJ$2:$AJ$167,TRUE)-_xlfn.NORM.DIST(BX$30,economics!$AK$2:$AK$167,economics!$AJ$2:$AJ$167,TRUE)))),"")</f>
        <v/>
      </c>
      <c r="BY55" t="str">
        <f t="array" ref="BY55">IFERROR((SUMPRODUCT((economics!$AG$2:$AG$167=$B55)*(economics!$D$2:$D$167="process")*economics!$AI$2:$AI$167*(_xlfn.NORM.DIST(BY$3,economics!$AK$2:$AK$167,economics!$AJ$2:$AJ$167,TRUE)-_xlfn.NORM.DIST(BY$30,economics!$AK$2:$AK$167,economics!$AJ$2:$AJ$167,TRUE))*economics!$AM$2:$AM$167))/(SUMPRODUCT((economics!$AG$2:$AG$167=$B55)*(economics!$D$2:$D$167="process")*economics!$AI$2:$AI$167*(_xlfn.NORM.DIST(BY$3,economics!$AK$2:$AK$167,economics!$AJ$2:$AJ$167,TRUE)-_xlfn.NORM.DIST(BY$30,economics!$AK$2:$AK$167,economics!$AJ$2:$AJ$167,TRUE)))),"")</f>
        <v/>
      </c>
      <c r="BZ55" t="str">
        <f t="array" ref="BZ55">IFERROR((SUMPRODUCT((economics!$AG$2:$AG$167=$B55)*(economics!$D$2:$D$167="process")*economics!$AI$2:$AI$167*(_xlfn.NORM.DIST(BZ$3,economics!$AK$2:$AK$167,economics!$AJ$2:$AJ$167,TRUE)-_xlfn.NORM.DIST(BZ$30,economics!$AK$2:$AK$167,economics!$AJ$2:$AJ$167,TRUE))*economics!$AM$2:$AM$167))/(SUMPRODUCT((economics!$AG$2:$AG$167=$B55)*(economics!$D$2:$D$167="process")*economics!$AI$2:$AI$167*(_xlfn.NORM.DIST(BZ$3,economics!$AK$2:$AK$167,economics!$AJ$2:$AJ$167,TRUE)-_xlfn.NORM.DIST(BZ$30,economics!$AK$2:$AK$167,economics!$AJ$2:$AJ$167,TRUE)))),"")</f>
        <v/>
      </c>
      <c r="CA55" t="str">
        <f t="array" ref="CA55">IFERROR((SUMPRODUCT((economics!$AG$2:$AG$167=$B55)*(economics!$D$2:$D$167="process")*economics!$AI$2:$AI$167*(_xlfn.NORM.DIST(CA$3,economics!$AK$2:$AK$167,economics!$AJ$2:$AJ$167,TRUE)-_xlfn.NORM.DIST(CA$30,economics!$AK$2:$AK$167,economics!$AJ$2:$AJ$167,TRUE))*economics!$AM$2:$AM$167))/(SUMPRODUCT((economics!$AG$2:$AG$167=$B55)*(economics!$D$2:$D$167="process")*economics!$AI$2:$AI$167*(_xlfn.NORM.DIST(CA$3,economics!$AK$2:$AK$167,economics!$AJ$2:$AJ$167,TRUE)-_xlfn.NORM.DIST(CA$30,economics!$AK$2:$AK$167,economics!$AJ$2:$AJ$167,TRUE)))),"")</f>
        <v/>
      </c>
      <c r="CB55" t="str">
        <f t="array" ref="CB55">IFERROR((SUMPRODUCT((economics!$AG$2:$AG$167=$B55)*(economics!$D$2:$D$167="process")*economics!$AI$2:$AI$167*(_xlfn.NORM.DIST(CB$3,economics!$AK$2:$AK$167,economics!$AJ$2:$AJ$167,TRUE)-_xlfn.NORM.DIST(CB$30,economics!$AK$2:$AK$167,economics!$AJ$2:$AJ$167,TRUE))*economics!$AM$2:$AM$167))/(SUMPRODUCT((economics!$AG$2:$AG$167=$B55)*(economics!$D$2:$D$167="process")*economics!$AI$2:$AI$167*(_xlfn.NORM.DIST(CB$3,economics!$AK$2:$AK$167,economics!$AJ$2:$AJ$167,TRUE)-_xlfn.NORM.DIST(CB$30,economics!$AK$2:$AK$167,economics!$AJ$2:$AJ$167,TRUE)))),"")</f>
        <v/>
      </c>
      <c r="CC55" t="str">
        <f t="array" ref="CC55">IFERROR((SUMPRODUCT((economics!$AG$2:$AG$167=$B55)*(economics!$D$2:$D$167="process")*economics!$AI$2:$AI$167*(_xlfn.NORM.DIST(CC$3,economics!$AK$2:$AK$167,economics!$AJ$2:$AJ$167,TRUE)-_xlfn.NORM.DIST(CC$30,economics!$AK$2:$AK$167,economics!$AJ$2:$AJ$167,TRUE))*economics!$AM$2:$AM$167))/(SUMPRODUCT((economics!$AG$2:$AG$167=$B55)*(economics!$D$2:$D$167="process")*economics!$AI$2:$AI$167*(_xlfn.NORM.DIST(CC$3,economics!$AK$2:$AK$167,economics!$AJ$2:$AJ$167,TRUE)-_xlfn.NORM.DIST(CC$30,economics!$AK$2:$AK$167,economics!$AJ$2:$AJ$167,TRUE)))),"")</f>
        <v/>
      </c>
      <c r="CD55" t="str">
        <f t="array" ref="CD55">IFERROR((SUMPRODUCT((economics!$AG$2:$AG$167=$B55)*(economics!$D$2:$D$167="process")*economics!$AI$2:$AI$167*(_xlfn.NORM.DIST(CD$3,economics!$AK$2:$AK$167,economics!$AJ$2:$AJ$167,TRUE)-_xlfn.NORM.DIST(CD$30,economics!$AK$2:$AK$167,economics!$AJ$2:$AJ$167,TRUE))*economics!$AM$2:$AM$167))/(SUMPRODUCT((economics!$AG$2:$AG$167=$B55)*(economics!$D$2:$D$167="process")*economics!$AI$2:$AI$167*(_xlfn.NORM.DIST(CD$3,economics!$AK$2:$AK$167,economics!$AJ$2:$AJ$167,TRUE)-_xlfn.NORM.DIST(CD$30,economics!$AK$2:$AK$167,economics!$AJ$2:$AJ$167,TRUE)))),"")</f>
        <v/>
      </c>
      <c r="CE55" t="str">
        <f t="array" ref="CE55">IFERROR((SUMPRODUCT((economics!$AG$2:$AG$167=$B55)*(economics!$D$2:$D$167="process")*economics!$AI$2:$AI$167*(_xlfn.NORM.DIST(CE$3,economics!$AK$2:$AK$167,economics!$AJ$2:$AJ$167,TRUE)-_xlfn.NORM.DIST(CE$30,economics!$AK$2:$AK$167,economics!$AJ$2:$AJ$167,TRUE))*economics!$AM$2:$AM$167))/(SUMPRODUCT((economics!$AG$2:$AG$167=$B55)*(economics!$D$2:$D$167="process")*economics!$AI$2:$AI$167*(_xlfn.NORM.DIST(CE$3,economics!$AK$2:$AK$167,economics!$AJ$2:$AJ$167,TRUE)-_xlfn.NORM.DIST(CE$30,economics!$AK$2:$AK$167,economics!$AJ$2:$AJ$167,TRUE)))),"")</f>
        <v/>
      </c>
      <c r="CF55" t="str">
        <f t="array" ref="CF55">IFERROR((SUMPRODUCT((economics!$AG$2:$AG$167=$B55)*(economics!$D$2:$D$167="process")*economics!$AI$2:$AI$167*(_xlfn.NORM.DIST(CF$3,economics!$AK$2:$AK$167,economics!$AJ$2:$AJ$167,TRUE)-_xlfn.NORM.DIST(CF$30,economics!$AK$2:$AK$167,economics!$AJ$2:$AJ$167,TRUE))*economics!$AM$2:$AM$167))/(SUMPRODUCT((economics!$AG$2:$AG$167=$B55)*(economics!$D$2:$D$167="process")*economics!$AI$2:$AI$167*(_xlfn.NORM.DIST(CF$3,economics!$AK$2:$AK$167,economics!$AJ$2:$AJ$167,TRUE)-_xlfn.NORM.DIST(CF$30,economics!$AK$2:$AK$167,economics!$AJ$2:$AJ$167,TRUE)))),"")</f>
        <v/>
      </c>
      <c r="CG55" t="str">
        <f t="array" ref="CG55">IFERROR((SUMPRODUCT((economics!$AG$2:$AG$167=$B55)*(economics!$D$2:$D$167="process")*economics!$AI$2:$AI$167*(_xlfn.NORM.DIST(CG$3,economics!$AK$2:$AK$167,economics!$AJ$2:$AJ$167,TRUE)-_xlfn.NORM.DIST(CG$30,economics!$AK$2:$AK$167,economics!$AJ$2:$AJ$167,TRUE))*economics!$AM$2:$AM$167))/(SUMPRODUCT((economics!$AG$2:$AG$167=$B55)*(economics!$D$2:$D$167="process")*economics!$AI$2:$AI$167*(_xlfn.NORM.DIST(CG$3,economics!$AK$2:$AK$167,economics!$AJ$2:$AJ$167,TRUE)-_xlfn.NORM.DIST(CG$30,economics!$AK$2:$AK$167,economics!$AJ$2:$AJ$167,TRUE)))),"")</f>
        <v/>
      </c>
      <c r="CH55" t="str">
        <f t="array" ref="CH55">IFERROR((SUMPRODUCT((economics!$AG$2:$AG$167=$B55)*(economics!$D$2:$D$167="process")*economics!$AI$2:$AI$167*(_xlfn.NORM.DIST(CH$3,economics!$AK$2:$AK$167,economics!$AJ$2:$AJ$167,TRUE)-_xlfn.NORM.DIST(CH$30,economics!$AK$2:$AK$167,economics!$AJ$2:$AJ$167,TRUE))*economics!$AM$2:$AM$167))/(SUMPRODUCT((economics!$AG$2:$AG$167=$B55)*(economics!$D$2:$D$167="process")*economics!$AI$2:$AI$167*(_xlfn.NORM.DIST(CH$3,economics!$AK$2:$AK$167,economics!$AJ$2:$AJ$167,TRUE)-_xlfn.NORM.DIST(CH$30,economics!$AK$2:$AK$167,economics!$AJ$2:$AJ$167,TRUE)))),"")</f>
        <v/>
      </c>
    </row>
    <row r="56" spans="1:86" x14ac:dyDescent="0.35">
      <c r="A56" t="str">
        <f t="shared" si="0"/>
        <v>water and waste 36T39</v>
      </c>
      <c r="B56" t="str">
        <f t="shared" si="0"/>
        <v>36T39</v>
      </c>
      <c r="E56" t="str">
        <f t="array" ref="E56">IFERROR((SUMPRODUCT((economics!$AG$2:$AG$167=$B56)*(economics!$D$2:$D$167="process")*economics!$AI$2:$AI$167*(_xlfn.NORM.DIST(E$3,economics!$AK$2:$AK$167,economics!$AJ$2:$AJ$167,TRUE)-_xlfn.NORM.DIST(E$30,economics!$AK$2:$AK$167,economics!$AJ$2:$AJ$167,TRUE))*economics!$AM$2:$AM$167))/(SUMPRODUCT((economics!$AG$2:$AG$167=$B56)*(economics!$D$2:$D$167="process")*economics!$AI$2:$AI$167*(_xlfn.NORM.DIST(E$3,economics!$AK$2:$AK$167,economics!$AJ$2:$AJ$167,TRUE)-_xlfn.NORM.DIST(E$30,economics!$AK$2:$AK$167,economics!$AJ$2:$AJ$167,TRUE)))),"")</f>
        <v/>
      </c>
      <c r="F56" t="str">
        <f t="array" ref="F56">IFERROR((SUMPRODUCT((economics!$AG$2:$AG$167=$B56)*(economics!$D$2:$D$167="process")*economics!$AI$2:$AI$167*(_xlfn.NORM.DIST(F$3,economics!$AK$2:$AK$167,economics!$AJ$2:$AJ$167,TRUE)-_xlfn.NORM.DIST(F$30,economics!$AK$2:$AK$167,economics!$AJ$2:$AJ$167,TRUE))*economics!$AM$2:$AM$167))/(SUMPRODUCT((economics!$AG$2:$AG$167=$B56)*(economics!$D$2:$D$167="process")*economics!$AI$2:$AI$167*(_xlfn.NORM.DIST(F$3,economics!$AK$2:$AK$167,economics!$AJ$2:$AJ$167,TRUE)-_xlfn.NORM.DIST(F$30,economics!$AK$2:$AK$167,economics!$AJ$2:$AJ$167,TRUE)))),"")</f>
        <v/>
      </c>
      <c r="G56" t="str">
        <f t="array" ref="G56">IFERROR((SUMPRODUCT((economics!$AG$2:$AG$167=$B56)*(economics!$D$2:$D$167="process")*economics!$AI$2:$AI$167*(_xlfn.NORM.DIST(G$3,economics!$AK$2:$AK$167,economics!$AJ$2:$AJ$167,TRUE)-_xlfn.NORM.DIST(G$30,economics!$AK$2:$AK$167,economics!$AJ$2:$AJ$167,TRUE))*economics!$AM$2:$AM$167))/(SUMPRODUCT((economics!$AG$2:$AG$167=$B56)*(economics!$D$2:$D$167="process")*economics!$AI$2:$AI$167*(_xlfn.NORM.DIST(G$3,economics!$AK$2:$AK$167,economics!$AJ$2:$AJ$167,TRUE)-_xlfn.NORM.DIST(G$30,economics!$AK$2:$AK$167,economics!$AJ$2:$AJ$167,TRUE)))),"")</f>
        <v/>
      </c>
      <c r="H56" t="str">
        <f t="array" ref="H56">IFERROR((SUMPRODUCT((economics!$AG$2:$AG$167=$B56)*(economics!$D$2:$D$167="process")*economics!$AI$2:$AI$167*(_xlfn.NORM.DIST(H$3,economics!$AK$2:$AK$167,economics!$AJ$2:$AJ$167,TRUE)-_xlfn.NORM.DIST(H$30,economics!$AK$2:$AK$167,economics!$AJ$2:$AJ$167,TRUE))*economics!$AM$2:$AM$167))/(SUMPRODUCT((economics!$AG$2:$AG$167=$B56)*(economics!$D$2:$D$167="process")*economics!$AI$2:$AI$167*(_xlfn.NORM.DIST(H$3,economics!$AK$2:$AK$167,economics!$AJ$2:$AJ$167,TRUE)-_xlfn.NORM.DIST(H$30,economics!$AK$2:$AK$167,economics!$AJ$2:$AJ$167,TRUE)))),"")</f>
        <v/>
      </c>
      <c r="I56" t="str">
        <f t="array" ref="I56">IFERROR((SUMPRODUCT((economics!$AG$2:$AG$167=$B56)*(economics!$D$2:$D$167="process")*economics!$AI$2:$AI$167*(_xlfn.NORM.DIST(I$3,economics!$AK$2:$AK$167,economics!$AJ$2:$AJ$167,TRUE)-_xlfn.NORM.DIST(I$30,economics!$AK$2:$AK$167,economics!$AJ$2:$AJ$167,TRUE))*economics!$AM$2:$AM$167))/(SUMPRODUCT((economics!$AG$2:$AG$167=$B56)*(economics!$D$2:$D$167="process")*economics!$AI$2:$AI$167*(_xlfn.NORM.DIST(I$3,economics!$AK$2:$AK$167,economics!$AJ$2:$AJ$167,TRUE)-_xlfn.NORM.DIST(I$30,economics!$AK$2:$AK$167,economics!$AJ$2:$AJ$167,TRUE)))),"")</f>
        <v/>
      </c>
      <c r="J56" t="str">
        <f t="array" ref="J56">IFERROR((SUMPRODUCT((economics!$AG$2:$AG$167=$B56)*(economics!$D$2:$D$167="process")*economics!$AI$2:$AI$167*(_xlfn.NORM.DIST(J$3,economics!$AK$2:$AK$167,economics!$AJ$2:$AJ$167,TRUE)-_xlfn.NORM.DIST(J$30,economics!$AK$2:$AK$167,economics!$AJ$2:$AJ$167,TRUE))*economics!$AM$2:$AM$167))/(SUMPRODUCT((economics!$AG$2:$AG$167=$B56)*(economics!$D$2:$D$167="process")*economics!$AI$2:$AI$167*(_xlfn.NORM.DIST(J$3,economics!$AK$2:$AK$167,economics!$AJ$2:$AJ$167,TRUE)-_xlfn.NORM.DIST(J$30,economics!$AK$2:$AK$167,economics!$AJ$2:$AJ$167,TRUE)))),"")</f>
        <v/>
      </c>
      <c r="K56" t="str">
        <f t="array" ref="K56">IFERROR((SUMPRODUCT((economics!$AG$2:$AG$167=$B56)*(economics!$D$2:$D$167="process")*economics!$AI$2:$AI$167*(_xlfn.NORM.DIST(K$3,economics!$AK$2:$AK$167,economics!$AJ$2:$AJ$167,TRUE)-_xlfn.NORM.DIST(K$30,economics!$AK$2:$AK$167,economics!$AJ$2:$AJ$167,TRUE))*economics!$AM$2:$AM$167))/(SUMPRODUCT((economics!$AG$2:$AG$167=$B56)*(economics!$D$2:$D$167="process")*economics!$AI$2:$AI$167*(_xlfn.NORM.DIST(K$3,economics!$AK$2:$AK$167,economics!$AJ$2:$AJ$167,TRUE)-_xlfn.NORM.DIST(K$30,economics!$AK$2:$AK$167,economics!$AJ$2:$AJ$167,TRUE)))),"")</f>
        <v/>
      </c>
      <c r="L56" t="str">
        <f t="array" ref="L56">IFERROR((SUMPRODUCT((economics!$AG$2:$AG$167=$B56)*(economics!$D$2:$D$167="process")*economics!$AI$2:$AI$167*(_xlfn.NORM.DIST(L$3,economics!$AK$2:$AK$167,economics!$AJ$2:$AJ$167,TRUE)-_xlfn.NORM.DIST(L$30,economics!$AK$2:$AK$167,economics!$AJ$2:$AJ$167,TRUE))*economics!$AM$2:$AM$167))/(SUMPRODUCT((economics!$AG$2:$AG$167=$B56)*(economics!$D$2:$D$167="process")*economics!$AI$2:$AI$167*(_xlfn.NORM.DIST(L$3,economics!$AK$2:$AK$167,economics!$AJ$2:$AJ$167,TRUE)-_xlfn.NORM.DIST(L$30,economics!$AK$2:$AK$167,economics!$AJ$2:$AJ$167,TRUE)))),"")</f>
        <v/>
      </c>
      <c r="M56" t="str">
        <f t="array" ref="M56">IFERROR((SUMPRODUCT((economics!$AG$2:$AG$167=$B56)*(economics!$D$2:$D$167="process")*economics!$AI$2:$AI$167*(_xlfn.NORM.DIST(M$3,economics!$AK$2:$AK$167,economics!$AJ$2:$AJ$167,TRUE)-_xlfn.NORM.DIST(M$30,economics!$AK$2:$AK$167,economics!$AJ$2:$AJ$167,TRUE))*economics!$AM$2:$AM$167))/(SUMPRODUCT((economics!$AG$2:$AG$167=$B56)*(economics!$D$2:$D$167="process")*economics!$AI$2:$AI$167*(_xlfn.NORM.DIST(M$3,economics!$AK$2:$AK$167,economics!$AJ$2:$AJ$167,TRUE)-_xlfn.NORM.DIST(M$30,economics!$AK$2:$AK$167,economics!$AJ$2:$AJ$167,TRUE)))),"")</f>
        <v/>
      </c>
      <c r="N56" t="str">
        <f t="array" ref="N56">IFERROR((SUMPRODUCT((economics!$AG$2:$AG$167=$B56)*(economics!$D$2:$D$167="process")*economics!$AI$2:$AI$167*(_xlfn.NORM.DIST(N$3,economics!$AK$2:$AK$167,economics!$AJ$2:$AJ$167,TRUE)-_xlfn.NORM.DIST(N$30,economics!$AK$2:$AK$167,economics!$AJ$2:$AJ$167,TRUE))*economics!$AM$2:$AM$167))/(SUMPRODUCT((economics!$AG$2:$AG$167=$B56)*(economics!$D$2:$D$167="process")*economics!$AI$2:$AI$167*(_xlfn.NORM.DIST(N$3,economics!$AK$2:$AK$167,economics!$AJ$2:$AJ$167,TRUE)-_xlfn.NORM.DIST(N$30,economics!$AK$2:$AK$167,economics!$AJ$2:$AJ$167,TRUE)))),"")</f>
        <v/>
      </c>
      <c r="O56" t="str">
        <f t="array" ref="O56">IFERROR((SUMPRODUCT((economics!$AG$2:$AG$167=$B56)*(economics!$D$2:$D$167="process")*economics!$AI$2:$AI$167*(_xlfn.NORM.DIST(O$3,economics!$AK$2:$AK$167,economics!$AJ$2:$AJ$167,TRUE)-_xlfn.NORM.DIST(O$30,economics!$AK$2:$AK$167,economics!$AJ$2:$AJ$167,TRUE))*economics!$AM$2:$AM$167))/(SUMPRODUCT((economics!$AG$2:$AG$167=$B56)*(economics!$D$2:$D$167="process")*economics!$AI$2:$AI$167*(_xlfn.NORM.DIST(O$3,economics!$AK$2:$AK$167,economics!$AJ$2:$AJ$167,TRUE)-_xlfn.NORM.DIST(O$30,economics!$AK$2:$AK$167,economics!$AJ$2:$AJ$167,TRUE)))),"")</f>
        <v/>
      </c>
      <c r="P56" t="str">
        <f t="array" ref="P56">IFERROR((SUMPRODUCT((economics!$AG$2:$AG$167=$B56)*(economics!$D$2:$D$167="process")*economics!$AI$2:$AI$167*(_xlfn.NORM.DIST(P$3,economics!$AK$2:$AK$167,economics!$AJ$2:$AJ$167,TRUE)-_xlfn.NORM.DIST(P$30,economics!$AK$2:$AK$167,economics!$AJ$2:$AJ$167,TRUE))*economics!$AM$2:$AM$167))/(SUMPRODUCT((economics!$AG$2:$AG$167=$B56)*(economics!$D$2:$D$167="process")*economics!$AI$2:$AI$167*(_xlfn.NORM.DIST(P$3,economics!$AK$2:$AK$167,economics!$AJ$2:$AJ$167,TRUE)-_xlfn.NORM.DIST(P$30,economics!$AK$2:$AK$167,economics!$AJ$2:$AJ$167,TRUE)))),"")</f>
        <v/>
      </c>
      <c r="Q56" t="str">
        <f t="array" ref="Q56">IFERROR((SUMPRODUCT((economics!$AG$2:$AG$167=$B56)*(economics!$D$2:$D$167="process")*economics!$AI$2:$AI$167*(_xlfn.NORM.DIST(Q$3,economics!$AK$2:$AK$167,economics!$AJ$2:$AJ$167,TRUE)-_xlfn.NORM.DIST(Q$30,economics!$AK$2:$AK$167,economics!$AJ$2:$AJ$167,TRUE))*economics!$AM$2:$AM$167))/(SUMPRODUCT((economics!$AG$2:$AG$167=$B56)*(economics!$D$2:$D$167="process")*economics!$AI$2:$AI$167*(_xlfn.NORM.DIST(Q$3,economics!$AK$2:$AK$167,economics!$AJ$2:$AJ$167,TRUE)-_xlfn.NORM.DIST(Q$30,economics!$AK$2:$AK$167,economics!$AJ$2:$AJ$167,TRUE)))),"")</f>
        <v/>
      </c>
      <c r="R56" t="str">
        <f t="array" ref="R56">IFERROR((SUMPRODUCT((economics!$AG$2:$AG$167=$B56)*(economics!$D$2:$D$167="process")*economics!$AI$2:$AI$167*(_xlfn.NORM.DIST(R$3,economics!$AK$2:$AK$167,economics!$AJ$2:$AJ$167,TRUE)-_xlfn.NORM.DIST(R$30,economics!$AK$2:$AK$167,economics!$AJ$2:$AJ$167,TRUE))*economics!$AM$2:$AM$167))/(SUMPRODUCT((economics!$AG$2:$AG$167=$B56)*(economics!$D$2:$D$167="process")*economics!$AI$2:$AI$167*(_xlfn.NORM.DIST(R$3,economics!$AK$2:$AK$167,economics!$AJ$2:$AJ$167,TRUE)-_xlfn.NORM.DIST(R$30,economics!$AK$2:$AK$167,economics!$AJ$2:$AJ$167,TRUE)))),"")</f>
        <v/>
      </c>
      <c r="S56" t="str">
        <f t="array" ref="S56">IFERROR((SUMPRODUCT((economics!$AG$2:$AG$167=$B56)*(economics!$D$2:$D$167="process")*economics!$AI$2:$AI$167*(_xlfn.NORM.DIST(S$3,economics!$AK$2:$AK$167,economics!$AJ$2:$AJ$167,TRUE)-_xlfn.NORM.DIST(S$30,economics!$AK$2:$AK$167,economics!$AJ$2:$AJ$167,TRUE))*economics!$AM$2:$AM$167))/(SUMPRODUCT((economics!$AG$2:$AG$167=$B56)*(economics!$D$2:$D$167="process")*economics!$AI$2:$AI$167*(_xlfn.NORM.DIST(S$3,economics!$AK$2:$AK$167,economics!$AJ$2:$AJ$167,TRUE)-_xlfn.NORM.DIST(S$30,economics!$AK$2:$AK$167,economics!$AJ$2:$AJ$167,TRUE)))),"")</f>
        <v/>
      </c>
      <c r="T56" t="str">
        <f t="array" ref="T56">IFERROR((SUMPRODUCT((economics!$AG$2:$AG$167=$B56)*(economics!$D$2:$D$167="process")*economics!$AI$2:$AI$167*(_xlfn.NORM.DIST(T$3,economics!$AK$2:$AK$167,economics!$AJ$2:$AJ$167,TRUE)-_xlfn.NORM.DIST(T$30,economics!$AK$2:$AK$167,economics!$AJ$2:$AJ$167,TRUE))*economics!$AM$2:$AM$167))/(SUMPRODUCT((economics!$AG$2:$AG$167=$B56)*(economics!$D$2:$D$167="process")*economics!$AI$2:$AI$167*(_xlfn.NORM.DIST(T$3,economics!$AK$2:$AK$167,economics!$AJ$2:$AJ$167,TRUE)-_xlfn.NORM.DIST(T$30,economics!$AK$2:$AK$167,economics!$AJ$2:$AJ$167,TRUE)))),"")</f>
        <v/>
      </c>
      <c r="U56" t="str">
        <f t="array" ref="U56">IFERROR((SUMPRODUCT((economics!$AG$2:$AG$167=$B56)*(economics!$D$2:$D$167="process")*economics!$AI$2:$AI$167*(_xlfn.NORM.DIST(U$3,economics!$AK$2:$AK$167,economics!$AJ$2:$AJ$167,TRUE)-_xlfn.NORM.DIST(U$30,economics!$AK$2:$AK$167,economics!$AJ$2:$AJ$167,TRUE))*economics!$AM$2:$AM$167))/(SUMPRODUCT((economics!$AG$2:$AG$167=$B56)*(economics!$D$2:$D$167="process")*economics!$AI$2:$AI$167*(_xlfn.NORM.DIST(U$3,economics!$AK$2:$AK$167,economics!$AJ$2:$AJ$167,TRUE)-_xlfn.NORM.DIST(U$30,economics!$AK$2:$AK$167,economics!$AJ$2:$AJ$167,TRUE)))),"")</f>
        <v/>
      </c>
      <c r="V56" t="str">
        <f t="array" ref="V56">IFERROR((SUMPRODUCT((economics!$AG$2:$AG$167=$B56)*(economics!$D$2:$D$167="process")*economics!$AI$2:$AI$167*(_xlfn.NORM.DIST(V$3,economics!$AK$2:$AK$167,economics!$AJ$2:$AJ$167,TRUE)-_xlfn.NORM.DIST(V$30,economics!$AK$2:$AK$167,economics!$AJ$2:$AJ$167,TRUE))*economics!$AM$2:$AM$167))/(SUMPRODUCT((economics!$AG$2:$AG$167=$B56)*(economics!$D$2:$D$167="process")*economics!$AI$2:$AI$167*(_xlfn.NORM.DIST(V$3,economics!$AK$2:$AK$167,economics!$AJ$2:$AJ$167,TRUE)-_xlfn.NORM.DIST(V$30,economics!$AK$2:$AK$167,economics!$AJ$2:$AJ$167,TRUE)))),"")</f>
        <v/>
      </c>
      <c r="W56" t="str">
        <f t="array" ref="W56">IFERROR((SUMPRODUCT((economics!$AG$2:$AG$167=$B56)*(economics!$D$2:$D$167="process")*economics!$AI$2:$AI$167*(_xlfn.NORM.DIST(W$3,economics!$AK$2:$AK$167,economics!$AJ$2:$AJ$167,TRUE)-_xlfn.NORM.DIST(W$30,economics!$AK$2:$AK$167,economics!$AJ$2:$AJ$167,TRUE))*economics!$AM$2:$AM$167))/(SUMPRODUCT((economics!$AG$2:$AG$167=$B56)*(economics!$D$2:$D$167="process")*economics!$AI$2:$AI$167*(_xlfn.NORM.DIST(W$3,economics!$AK$2:$AK$167,economics!$AJ$2:$AJ$167,TRUE)-_xlfn.NORM.DIST(W$30,economics!$AK$2:$AK$167,economics!$AJ$2:$AJ$167,TRUE)))),"")</f>
        <v/>
      </c>
      <c r="X56" t="str">
        <f t="array" ref="X56">IFERROR((SUMPRODUCT((economics!$AG$2:$AG$167=$B56)*(economics!$D$2:$D$167="process")*economics!$AI$2:$AI$167*(_xlfn.NORM.DIST(X$3,economics!$AK$2:$AK$167,economics!$AJ$2:$AJ$167,TRUE)-_xlfn.NORM.DIST(X$30,economics!$AK$2:$AK$167,economics!$AJ$2:$AJ$167,TRUE))*economics!$AM$2:$AM$167))/(SUMPRODUCT((economics!$AG$2:$AG$167=$B56)*(economics!$D$2:$D$167="process")*economics!$AI$2:$AI$167*(_xlfn.NORM.DIST(X$3,economics!$AK$2:$AK$167,economics!$AJ$2:$AJ$167,TRUE)-_xlfn.NORM.DIST(X$30,economics!$AK$2:$AK$167,economics!$AJ$2:$AJ$167,TRUE)))),"")</f>
        <v/>
      </c>
      <c r="Y56" t="str">
        <f t="array" ref="Y56">IFERROR((SUMPRODUCT((economics!$AG$2:$AG$167=$B56)*(economics!$D$2:$D$167="process")*economics!$AI$2:$AI$167*(_xlfn.NORM.DIST(Y$3,economics!$AK$2:$AK$167,economics!$AJ$2:$AJ$167,TRUE)-_xlfn.NORM.DIST(Y$30,economics!$AK$2:$AK$167,economics!$AJ$2:$AJ$167,TRUE))*economics!$AM$2:$AM$167))/(SUMPRODUCT((economics!$AG$2:$AG$167=$B56)*(economics!$D$2:$D$167="process")*economics!$AI$2:$AI$167*(_xlfn.NORM.DIST(Y$3,economics!$AK$2:$AK$167,economics!$AJ$2:$AJ$167,TRUE)-_xlfn.NORM.DIST(Y$30,economics!$AK$2:$AK$167,economics!$AJ$2:$AJ$167,TRUE)))),"")</f>
        <v/>
      </c>
      <c r="Z56" t="str">
        <f t="array" ref="Z56">IFERROR((SUMPRODUCT((economics!$AG$2:$AG$167=$B56)*(economics!$D$2:$D$167="process")*economics!$AI$2:$AI$167*(_xlfn.NORM.DIST(Z$3,economics!$AK$2:$AK$167,economics!$AJ$2:$AJ$167,TRUE)-_xlfn.NORM.DIST(Z$30,economics!$AK$2:$AK$167,economics!$AJ$2:$AJ$167,TRUE))*economics!$AM$2:$AM$167))/(SUMPRODUCT((economics!$AG$2:$AG$167=$B56)*(economics!$D$2:$D$167="process")*economics!$AI$2:$AI$167*(_xlfn.NORM.DIST(Z$3,economics!$AK$2:$AK$167,economics!$AJ$2:$AJ$167,TRUE)-_xlfn.NORM.DIST(Z$30,economics!$AK$2:$AK$167,economics!$AJ$2:$AJ$167,TRUE)))),"")</f>
        <v/>
      </c>
      <c r="AA56" t="str">
        <f t="array" ref="AA56">IFERROR((SUMPRODUCT((economics!$AG$2:$AG$167=$B56)*(economics!$D$2:$D$167="process")*economics!$AI$2:$AI$167*(_xlfn.NORM.DIST(AA$3,economics!$AK$2:$AK$167,economics!$AJ$2:$AJ$167,TRUE)-_xlfn.NORM.DIST(AA$30,economics!$AK$2:$AK$167,economics!$AJ$2:$AJ$167,TRUE))*economics!$AM$2:$AM$167))/(SUMPRODUCT((economics!$AG$2:$AG$167=$B56)*(economics!$D$2:$D$167="process")*economics!$AI$2:$AI$167*(_xlfn.NORM.DIST(AA$3,economics!$AK$2:$AK$167,economics!$AJ$2:$AJ$167,TRUE)-_xlfn.NORM.DIST(AA$30,economics!$AK$2:$AK$167,economics!$AJ$2:$AJ$167,TRUE)))),"")</f>
        <v/>
      </c>
      <c r="AB56" t="str">
        <f t="array" ref="AB56">IFERROR((SUMPRODUCT((economics!$AG$2:$AG$167=$B56)*(economics!$D$2:$D$167="process")*economics!$AI$2:$AI$167*(_xlfn.NORM.DIST(AB$3,economics!$AK$2:$AK$167,economics!$AJ$2:$AJ$167,TRUE)-_xlfn.NORM.DIST(AB$30,economics!$AK$2:$AK$167,economics!$AJ$2:$AJ$167,TRUE))*economics!$AM$2:$AM$167))/(SUMPRODUCT((economics!$AG$2:$AG$167=$B56)*(economics!$D$2:$D$167="process")*economics!$AI$2:$AI$167*(_xlfn.NORM.DIST(AB$3,economics!$AK$2:$AK$167,economics!$AJ$2:$AJ$167,TRUE)-_xlfn.NORM.DIST(AB$30,economics!$AK$2:$AK$167,economics!$AJ$2:$AJ$167,TRUE)))),"")</f>
        <v/>
      </c>
      <c r="AC56" t="str">
        <f t="array" ref="AC56">IFERROR((SUMPRODUCT((economics!$AG$2:$AG$167=$B56)*(economics!$D$2:$D$167="process")*economics!$AI$2:$AI$167*(_xlfn.NORM.DIST(AC$3,economics!$AK$2:$AK$167,economics!$AJ$2:$AJ$167,TRUE)-_xlfn.NORM.DIST(AC$30,economics!$AK$2:$AK$167,economics!$AJ$2:$AJ$167,TRUE))*economics!$AM$2:$AM$167))/(SUMPRODUCT((economics!$AG$2:$AG$167=$B56)*(economics!$D$2:$D$167="process")*economics!$AI$2:$AI$167*(_xlfn.NORM.DIST(AC$3,economics!$AK$2:$AK$167,economics!$AJ$2:$AJ$167,TRUE)-_xlfn.NORM.DIST(AC$30,economics!$AK$2:$AK$167,economics!$AJ$2:$AJ$167,TRUE)))),"")</f>
        <v/>
      </c>
      <c r="AD56" t="str">
        <f t="array" ref="AD56">IFERROR((SUMPRODUCT((economics!$AG$2:$AG$167=$B56)*(economics!$D$2:$D$167="process")*economics!$AI$2:$AI$167*(_xlfn.NORM.DIST(AD$3,economics!$AK$2:$AK$167,economics!$AJ$2:$AJ$167,TRUE)-_xlfn.NORM.DIST(AD$30,economics!$AK$2:$AK$167,economics!$AJ$2:$AJ$167,TRUE))*economics!$AM$2:$AM$167))/(SUMPRODUCT((economics!$AG$2:$AG$167=$B56)*(economics!$D$2:$D$167="process")*economics!$AI$2:$AI$167*(_xlfn.NORM.DIST(AD$3,economics!$AK$2:$AK$167,economics!$AJ$2:$AJ$167,TRUE)-_xlfn.NORM.DIST(AD$30,economics!$AK$2:$AK$167,economics!$AJ$2:$AJ$167,TRUE)))),"")</f>
        <v/>
      </c>
      <c r="AE56" t="str">
        <f t="array" ref="AE56">IFERROR((SUMPRODUCT((economics!$AG$2:$AG$167=$B56)*(economics!$D$2:$D$167="process")*economics!$AI$2:$AI$167*(_xlfn.NORM.DIST(AE$3,economics!$AK$2:$AK$167,economics!$AJ$2:$AJ$167,TRUE)-_xlfn.NORM.DIST(AE$30,economics!$AK$2:$AK$167,economics!$AJ$2:$AJ$167,TRUE))*economics!$AM$2:$AM$167))/(SUMPRODUCT((economics!$AG$2:$AG$167=$B56)*(economics!$D$2:$D$167="process")*economics!$AI$2:$AI$167*(_xlfn.NORM.DIST(AE$3,economics!$AK$2:$AK$167,economics!$AJ$2:$AJ$167,TRUE)-_xlfn.NORM.DIST(AE$30,economics!$AK$2:$AK$167,economics!$AJ$2:$AJ$167,TRUE)))),"")</f>
        <v/>
      </c>
      <c r="AF56" t="str">
        <f t="array" ref="AF56">IFERROR((SUMPRODUCT((economics!$AG$2:$AG$167=$B56)*(economics!$D$2:$D$167="process")*economics!$AI$2:$AI$167*(_xlfn.NORM.DIST(AF$3,economics!$AK$2:$AK$167,economics!$AJ$2:$AJ$167,TRUE)-_xlfn.NORM.DIST(AF$30,economics!$AK$2:$AK$167,economics!$AJ$2:$AJ$167,TRUE))*economics!$AM$2:$AM$167))/(SUMPRODUCT((economics!$AG$2:$AG$167=$B56)*(economics!$D$2:$D$167="process")*economics!$AI$2:$AI$167*(_xlfn.NORM.DIST(AF$3,economics!$AK$2:$AK$167,economics!$AJ$2:$AJ$167,TRUE)-_xlfn.NORM.DIST(AF$30,economics!$AK$2:$AK$167,economics!$AJ$2:$AJ$167,TRUE)))),"")</f>
        <v/>
      </c>
      <c r="AG56" t="str">
        <f t="array" ref="AG56">IFERROR((SUMPRODUCT((economics!$AG$2:$AG$167=$B56)*(economics!$D$2:$D$167="process")*economics!$AI$2:$AI$167*(_xlfn.NORM.DIST(AG$3,economics!$AK$2:$AK$167,economics!$AJ$2:$AJ$167,TRUE)-_xlfn.NORM.DIST(AG$30,economics!$AK$2:$AK$167,economics!$AJ$2:$AJ$167,TRUE))*economics!$AM$2:$AM$167))/(SUMPRODUCT((economics!$AG$2:$AG$167=$B56)*(economics!$D$2:$D$167="process")*economics!$AI$2:$AI$167*(_xlfn.NORM.DIST(AG$3,economics!$AK$2:$AK$167,economics!$AJ$2:$AJ$167,TRUE)-_xlfn.NORM.DIST(AG$30,economics!$AK$2:$AK$167,economics!$AJ$2:$AJ$167,TRUE)))),"")</f>
        <v/>
      </c>
      <c r="AH56" t="str">
        <f t="array" ref="AH56">IFERROR((SUMPRODUCT((economics!$AG$2:$AG$167=$B56)*(economics!$D$2:$D$167="process")*economics!$AI$2:$AI$167*(_xlfn.NORM.DIST(AH$3,economics!$AK$2:$AK$167,economics!$AJ$2:$AJ$167,TRUE)-_xlfn.NORM.DIST(AH$30,economics!$AK$2:$AK$167,economics!$AJ$2:$AJ$167,TRUE))*economics!$AM$2:$AM$167))/(SUMPRODUCT((economics!$AG$2:$AG$167=$B56)*(economics!$D$2:$D$167="process")*economics!$AI$2:$AI$167*(_xlfn.NORM.DIST(AH$3,economics!$AK$2:$AK$167,economics!$AJ$2:$AJ$167,TRUE)-_xlfn.NORM.DIST(AH$30,economics!$AK$2:$AK$167,economics!$AJ$2:$AJ$167,TRUE)))),"")</f>
        <v/>
      </c>
      <c r="AI56" t="str">
        <f t="array" ref="AI56">IFERROR((SUMPRODUCT((economics!$AG$2:$AG$167=$B56)*(economics!$D$2:$D$167="process")*economics!$AI$2:$AI$167*(_xlfn.NORM.DIST(AI$3,economics!$AK$2:$AK$167,economics!$AJ$2:$AJ$167,TRUE)-_xlfn.NORM.DIST(AI$30,economics!$AK$2:$AK$167,economics!$AJ$2:$AJ$167,TRUE))*economics!$AM$2:$AM$167))/(SUMPRODUCT((economics!$AG$2:$AG$167=$B56)*(economics!$D$2:$D$167="process")*economics!$AI$2:$AI$167*(_xlfn.NORM.DIST(AI$3,economics!$AK$2:$AK$167,economics!$AJ$2:$AJ$167,TRUE)-_xlfn.NORM.DIST(AI$30,economics!$AK$2:$AK$167,economics!$AJ$2:$AJ$167,TRUE)))),"")</f>
        <v/>
      </c>
      <c r="AJ56" t="str">
        <f t="array" ref="AJ56">IFERROR((SUMPRODUCT((economics!$AG$2:$AG$167=$B56)*(economics!$D$2:$D$167="process")*economics!$AI$2:$AI$167*(_xlfn.NORM.DIST(AJ$3,economics!$AK$2:$AK$167,economics!$AJ$2:$AJ$167,TRUE)-_xlfn.NORM.DIST(AJ$30,economics!$AK$2:$AK$167,economics!$AJ$2:$AJ$167,TRUE))*economics!$AM$2:$AM$167))/(SUMPRODUCT((economics!$AG$2:$AG$167=$B56)*(economics!$D$2:$D$167="process")*economics!$AI$2:$AI$167*(_xlfn.NORM.DIST(AJ$3,economics!$AK$2:$AK$167,economics!$AJ$2:$AJ$167,TRUE)-_xlfn.NORM.DIST(AJ$30,economics!$AK$2:$AK$167,economics!$AJ$2:$AJ$167,TRUE)))),"")</f>
        <v/>
      </c>
      <c r="AK56" t="str">
        <f t="array" ref="AK56">IFERROR((SUMPRODUCT((economics!$AG$2:$AG$167=$B56)*(economics!$D$2:$D$167="process")*economics!$AI$2:$AI$167*(_xlfn.NORM.DIST(AK$3,economics!$AK$2:$AK$167,economics!$AJ$2:$AJ$167,TRUE)-_xlfn.NORM.DIST(AK$30,economics!$AK$2:$AK$167,economics!$AJ$2:$AJ$167,TRUE))*economics!$AM$2:$AM$167))/(SUMPRODUCT((economics!$AG$2:$AG$167=$B56)*(economics!$D$2:$D$167="process")*economics!$AI$2:$AI$167*(_xlfn.NORM.DIST(AK$3,economics!$AK$2:$AK$167,economics!$AJ$2:$AJ$167,TRUE)-_xlfn.NORM.DIST(AK$30,economics!$AK$2:$AK$167,economics!$AJ$2:$AJ$167,TRUE)))),"")</f>
        <v/>
      </c>
      <c r="AL56" t="str">
        <f t="array" ref="AL56">IFERROR((SUMPRODUCT((economics!$AG$2:$AG$167=$B56)*(economics!$D$2:$D$167="process")*economics!$AI$2:$AI$167*(_xlfn.NORM.DIST(AL$3,economics!$AK$2:$AK$167,economics!$AJ$2:$AJ$167,TRUE)-_xlfn.NORM.DIST(AL$30,economics!$AK$2:$AK$167,economics!$AJ$2:$AJ$167,TRUE))*economics!$AM$2:$AM$167))/(SUMPRODUCT((economics!$AG$2:$AG$167=$B56)*(economics!$D$2:$D$167="process")*economics!$AI$2:$AI$167*(_xlfn.NORM.DIST(AL$3,economics!$AK$2:$AK$167,economics!$AJ$2:$AJ$167,TRUE)-_xlfn.NORM.DIST(AL$30,economics!$AK$2:$AK$167,economics!$AJ$2:$AJ$167,TRUE)))),"")</f>
        <v/>
      </c>
      <c r="AM56" t="str">
        <f t="array" ref="AM56">IFERROR((SUMPRODUCT((economics!$AG$2:$AG$167=$B56)*(economics!$D$2:$D$167="process")*economics!$AI$2:$AI$167*(_xlfn.NORM.DIST(AM$3,economics!$AK$2:$AK$167,economics!$AJ$2:$AJ$167,TRUE)-_xlfn.NORM.DIST(AM$30,economics!$AK$2:$AK$167,economics!$AJ$2:$AJ$167,TRUE))*economics!$AM$2:$AM$167))/(SUMPRODUCT((economics!$AG$2:$AG$167=$B56)*(economics!$D$2:$D$167="process")*economics!$AI$2:$AI$167*(_xlfn.NORM.DIST(AM$3,economics!$AK$2:$AK$167,economics!$AJ$2:$AJ$167,TRUE)-_xlfn.NORM.DIST(AM$30,economics!$AK$2:$AK$167,economics!$AJ$2:$AJ$167,TRUE)))),"")</f>
        <v/>
      </c>
      <c r="AN56" t="str">
        <f t="array" ref="AN56">IFERROR((SUMPRODUCT((economics!$AG$2:$AG$167=$B56)*(economics!$D$2:$D$167="process")*economics!$AI$2:$AI$167*(_xlfn.NORM.DIST(AN$3,economics!$AK$2:$AK$167,economics!$AJ$2:$AJ$167,TRUE)-_xlfn.NORM.DIST(AN$30,economics!$AK$2:$AK$167,economics!$AJ$2:$AJ$167,TRUE))*economics!$AM$2:$AM$167))/(SUMPRODUCT((economics!$AG$2:$AG$167=$B56)*(economics!$D$2:$D$167="process")*economics!$AI$2:$AI$167*(_xlfn.NORM.DIST(AN$3,economics!$AK$2:$AK$167,economics!$AJ$2:$AJ$167,TRUE)-_xlfn.NORM.DIST(AN$30,economics!$AK$2:$AK$167,economics!$AJ$2:$AJ$167,TRUE)))),"")</f>
        <v/>
      </c>
      <c r="AO56" t="str">
        <f t="array" ref="AO56">IFERROR((SUMPRODUCT((economics!$AG$2:$AG$167=$B56)*(economics!$D$2:$D$167="process")*economics!$AI$2:$AI$167*(_xlfn.NORM.DIST(AO$3,economics!$AK$2:$AK$167,economics!$AJ$2:$AJ$167,TRUE)-_xlfn.NORM.DIST(AO$30,economics!$AK$2:$AK$167,economics!$AJ$2:$AJ$167,TRUE))*economics!$AM$2:$AM$167))/(SUMPRODUCT((economics!$AG$2:$AG$167=$B56)*(economics!$D$2:$D$167="process")*economics!$AI$2:$AI$167*(_xlfn.NORM.DIST(AO$3,economics!$AK$2:$AK$167,economics!$AJ$2:$AJ$167,TRUE)-_xlfn.NORM.DIST(AO$30,economics!$AK$2:$AK$167,economics!$AJ$2:$AJ$167,TRUE)))),"")</f>
        <v/>
      </c>
      <c r="AP56" t="str">
        <f t="array" ref="AP56">IFERROR((SUMPRODUCT((economics!$AG$2:$AG$167=$B56)*(economics!$D$2:$D$167="process")*economics!$AI$2:$AI$167*(_xlfn.NORM.DIST(AP$3,economics!$AK$2:$AK$167,economics!$AJ$2:$AJ$167,TRUE)-_xlfn.NORM.DIST(AP$30,economics!$AK$2:$AK$167,economics!$AJ$2:$AJ$167,TRUE))*economics!$AM$2:$AM$167))/(SUMPRODUCT((economics!$AG$2:$AG$167=$B56)*(economics!$D$2:$D$167="process")*economics!$AI$2:$AI$167*(_xlfn.NORM.DIST(AP$3,economics!$AK$2:$AK$167,economics!$AJ$2:$AJ$167,TRUE)-_xlfn.NORM.DIST(AP$30,economics!$AK$2:$AK$167,economics!$AJ$2:$AJ$167,TRUE)))),"")</f>
        <v/>
      </c>
      <c r="AQ56" t="str">
        <f t="array" ref="AQ56">IFERROR((SUMPRODUCT((economics!$AG$2:$AG$167=$B56)*(economics!$D$2:$D$167="process")*economics!$AI$2:$AI$167*(_xlfn.NORM.DIST(AQ$3,economics!$AK$2:$AK$167,economics!$AJ$2:$AJ$167,TRUE)-_xlfn.NORM.DIST(AQ$30,economics!$AK$2:$AK$167,economics!$AJ$2:$AJ$167,TRUE))*economics!$AM$2:$AM$167))/(SUMPRODUCT((economics!$AG$2:$AG$167=$B56)*(economics!$D$2:$D$167="process")*economics!$AI$2:$AI$167*(_xlfn.NORM.DIST(AQ$3,economics!$AK$2:$AK$167,economics!$AJ$2:$AJ$167,TRUE)-_xlfn.NORM.DIST(AQ$30,economics!$AK$2:$AK$167,economics!$AJ$2:$AJ$167,TRUE)))),"")</f>
        <v/>
      </c>
      <c r="AR56" t="str">
        <f t="array" ref="AR56">IFERROR((SUMPRODUCT((economics!$AG$2:$AG$167=$B56)*(economics!$D$2:$D$167="process")*economics!$AI$2:$AI$167*(_xlfn.NORM.DIST(AR$3,economics!$AK$2:$AK$167,economics!$AJ$2:$AJ$167,TRUE)-_xlfn.NORM.DIST(AR$30,economics!$AK$2:$AK$167,economics!$AJ$2:$AJ$167,TRUE))*economics!$AM$2:$AM$167))/(SUMPRODUCT((economics!$AG$2:$AG$167=$B56)*(economics!$D$2:$D$167="process")*economics!$AI$2:$AI$167*(_xlfn.NORM.DIST(AR$3,economics!$AK$2:$AK$167,economics!$AJ$2:$AJ$167,TRUE)-_xlfn.NORM.DIST(AR$30,economics!$AK$2:$AK$167,economics!$AJ$2:$AJ$167,TRUE)))),"")</f>
        <v/>
      </c>
      <c r="AS56" t="str">
        <f t="array" ref="AS56">IFERROR((SUMPRODUCT((economics!$AG$2:$AG$167=$B56)*(economics!$D$2:$D$167="process")*economics!$AI$2:$AI$167*(_xlfn.NORM.DIST(AS$3,economics!$AK$2:$AK$167,economics!$AJ$2:$AJ$167,TRUE)-_xlfn.NORM.DIST(AS$30,economics!$AK$2:$AK$167,economics!$AJ$2:$AJ$167,TRUE))*economics!$AM$2:$AM$167))/(SUMPRODUCT((economics!$AG$2:$AG$167=$B56)*(economics!$D$2:$D$167="process")*economics!$AI$2:$AI$167*(_xlfn.NORM.DIST(AS$3,economics!$AK$2:$AK$167,economics!$AJ$2:$AJ$167,TRUE)-_xlfn.NORM.DIST(AS$30,economics!$AK$2:$AK$167,economics!$AJ$2:$AJ$167,TRUE)))),"")</f>
        <v/>
      </c>
      <c r="AT56" t="str">
        <f t="array" ref="AT56">IFERROR((SUMPRODUCT((economics!$AG$2:$AG$167=$B56)*(economics!$D$2:$D$167="process")*economics!$AI$2:$AI$167*(_xlfn.NORM.DIST(AT$3,economics!$AK$2:$AK$167,economics!$AJ$2:$AJ$167,TRUE)-_xlfn.NORM.DIST(AT$30,economics!$AK$2:$AK$167,economics!$AJ$2:$AJ$167,TRUE))*economics!$AM$2:$AM$167))/(SUMPRODUCT((economics!$AG$2:$AG$167=$B56)*(economics!$D$2:$D$167="process")*economics!$AI$2:$AI$167*(_xlfn.NORM.DIST(AT$3,economics!$AK$2:$AK$167,economics!$AJ$2:$AJ$167,TRUE)-_xlfn.NORM.DIST(AT$30,economics!$AK$2:$AK$167,economics!$AJ$2:$AJ$167,TRUE)))),"")</f>
        <v/>
      </c>
      <c r="AU56" t="str">
        <f t="array" ref="AU56">IFERROR((SUMPRODUCT((economics!$AG$2:$AG$167=$B56)*(economics!$D$2:$D$167="process")*economics!$AI$2:$AI$167*(_xlfn.NORM.DIST(AU$3,economics!$AK$2:$AK$167,economics!$AJ$2:$AJ$167,TRUE)-_xlfn.NORM.DIST(AU$30,economics!$AK$2:$AK$167,economics!$AJ$2:$AJ$167,TRUE))*economics!$AM$2:$AM$167))/(SUMPRODUCT((economics!$AG$2:$AG$167=$B56)*(economics!$D$2:$D$167="process")*economics!$AI$2:$AI$167*(_xlfn.NORM.DIST(AU$3,economics!$AK$2:$AK$167,economics!$AJ$2:$AJ$167,TRUE)-_xlfn.NORM.DIST(AU$30,economics!$AK$2:$AK$167,economics!$AJ$2:$AJ$167,TRUE)))),"")</f>
        <v/>
      </c>
      <c r="AV56" t="str">
        <f t="array" ref="AV56">IFERROR((SUMPRODUCT((economics!$AG$2:$AG$167=$B56)*(economics!$D$2:$D$167="process")*economics!$AI$2:$AI$167*(_xlfn.NORM.DIST(AV$3,economics!$AK$2:$AK$167,economics!$AJ$2:$AJ$167,TRUE)-_xlfn.NORM.DIST(AV$30,economics!$AK$2:$AK$167,economics!$AJ$2:$AJ$167,TRUE))*economics!$AM$2:$AM$167))/(SUMPRODUCT((economics!$AG$2:$AG$167=$B56)*(economics!$D$2:$D$167="process")*economics!$AI$2:$AI$167*(_xlfn.NORM.DIST(AV$3,economics!$AK$2:$AK$167,economics!$AJ$2:$AJ$167,TRUE)-_xlfn.NORM.DIST(AV$30,economics!$AK$2:$AK$167,economics!$AJ$2:$AJ$167,TRUE)))),"")</f>
        <v/>
      </c>
      <c r="AW56" t="str">
        <f t="array" ref="AW56">IFERROR((SUMPRODUCT((economics!$AG$2:$AG$167=$B56)*(economics!$D$2:$D$167="process")*economics!$AI$2:$AI$167*(_xlfn.NORM.DIST(AW$3,economics!$AK$2:$AK$167,economics!$AJ$2:$AJ$167,TRUE)-_xlfn.NORM.DIST(AW$30,economics!$AK$2:$AK$167,economics!$AJ$2:$AJ$167,TRUE))*economics!$AM$2:$AM$167))/(SUMPRODUCT((economics!$AG$2:$AG$167=$B56)*(economics!$D$2:$D$167="process")*economics!$AI$2:$AI$167*(_xlfn.NORM.DIST(AW$3,economics!$AK$2:$AK$167,economics!$AJ$2:$AJ$167,TRUE)-_xlfn.NORM.DIST(AW$30,economics!$AK$2:$AK$167,economics!$AJ$2:$AJ$167,TRUE)))),"")</f>
        <v/>
      </c>
      <c r="AX56" t="str">
        <f t="array" ref="AX56">IFERROR((SUMPRODUCT((economics!$AG$2:$AG$167=$B56)*(economics!$D$2:$D$167="process")*economics!$AI$2:$AI$167*(_xlfn.NORM.DIST(AX$3,economics!$AK$2:$AK$167,economics!$AJ$2:$AJ$167,TRUE)-_xlfn.NORM.DIST(AX$30,economics!$AK$2:$AK$167,economics!$AJ$2:$AJ$167,TRUE))*economics!$AM$2:$AM$167))/(SUMPRODUCT((economics!$AG$2:$AG$167=$B56)*(economics!$D$2:$D$167="process")*economics!$AI$2:$AI$167*(_xlfn.NORM.DIST(AX$3,economics!$AK$2:$AK$167,economics!$AJ$2:$AJ$167,TRUE)-_xlfn.NORM.DIST(AX$30,economics!$AK$2:$AK$167,economics!$AJ$2:$AJ$167,TRUE)))),"")</f>
        <v/>
      </c>
      <c r="AY56" t="str">
        <f t="array" ref="AY56">IFERROR((SUMPRODUCT((economics!$AG$2:$AG$167=$B56)*(economics!$D$2:$D$167="process")*economics!$AI$2:$AI$167*(_xlfn.NORM.DIST(AY$3,economics!$AK$2:$AK$167,economics!$AJ$2:$AJ$167,TRUE)-_xlfn.NORM.DIST(AY$30,economics!$AK$2:$AK$167,economics!$AJ$2:$AJ$167,TRUE))*economics!$AM$2:$AM$167))/(SUMPRODUCT((economics!$AG$2:$AG$167=$B56)*(economics!$D$2:$D$167="process")*economics!$AI$2:$AI$167*(_xlfn.NORM.DIST(AY$3,economics!$AK$2:$AK$167,economics!$AJ$2:$AJ$167,TRUE)-_xlfn.NORM.DIST(AY$30,economics!$AK$2:$AK$167,economics!$AJ$2:$AJ$167,TRUE)))),"")</f>
        <v/>
      </c>
      <c r="AZ56" t="str">
        <f t="array" ref="AZ56">IFERROR((SUMPRODUCT((economics!$AG$2:$AG$167=$B56)*(economics!$D$2:$D$167="process")*economics!$AI$2:$AI$167*(_xlfn.NORM.DIST(AZ$3,economics!$AK$2:$AK$167,economics!$AJ$2:$AJ$167,TRUE)-_xlfn.NORM.DIST(AZ$30,economics!$AK$2:$AK$167,economics!$AJ$2:$AJ$167,TRUE))*economics!$AM$2:$AM$167))/(SUMPRODUCT((economics!$AG$2:$AG$167=$B56)*(economics!$D$2:$D$167="process")*economics!$AI$2:$AI$167*(_xlfn.NORM.DIST(AZ$3,economics!$AK$2:$AK$167,economics!$AJ$2:$AJ$167,TRUE)-_xlfn.NORM.DIST(AZ$30,economics!$AK$2:$AK$167,economics!$AJ$2:$AJ$167,TRUE)))),"")</f>
        <v/>
      </c>
      <c r="BA56" t="str">
        <f t="array" ref="BA56">IFERROR((SUMPRODUCT((economics!$AG$2:$AG$167=$B56)*(economics!$D$2:$D$167="process")*economics!$AI$2:$AI$167*(_xlfn.NORM.DIST(BA$3,economics!$AK$2:$AK$167,economics!$AJ$2:$AJ$167,TRUE)-_xlfn.NORM.DIST(BA$30,economics!$AK$2:$AK$167,economics!$AJ$2:$AJ$167,TRUE))*economics!$AM$2:$AM$167))/(SUMPRODUCT((economics!$AG$2:$AG$167=$B56)*(economics!$D$2:$D$167="process")*economics!$AI$2:$AI$167*(_xlfn.NORM.DIST(BA$3,economics!$AK$2:$AK$167,economics!$AJ$2:$AJ$167,TRUE)-_xlfn.NORM.DIST(BA$30,economics!$AK$2:$AK$167,economics!$AJ$2:$AJ$167,TRUE)))),"")</f>
        <v/>
      </c>
      <c r="BB56" t="str">
        <f t="array" ref="BB56">IFERROR((SUMPRODUCT((economics!$AG$2:$AG$167=$B56)*(economics!$D$2:$D$167="process")*economics!$AI$2:$AI$167*(_xlfn.NORM.DIST(BB$3,economics!$AK$2:$AK$167,economics!$AJ$2:$AJ$167,TRUE)-_xlfn.NORM.DIST(BB$30,economics!$AK$2:$AK$167,economics!$AJ$2:$AJ$167,TRUE))*economics!$AM$2:$AM$167))/(SUMPRODUCT((economics!$AG$2:$AG$167=$B56)*(economics!$D$2:$D$167="process")*economics!$AI$2:$AI$167*(_xlfn.NORM.DIST(BB$3,economics!$AK$2:$AK$167,economics!$AJ$2:$AJ$167,TRUE)-_xlfn.NORM.DIST(BB$30,economics!$AK$2:$AK$167,economics!$AJ$2:$AJ$167,TRUE)))),"")</f>
        <v/>
      </c>
      <c r="BC56" t="str">
        <f t="array" ref="BC56">IFERROR((SUMPRODUCT((economics!$AG$2:$AG$167=$B56)*(economics!$D$2:$D$167="process")*economics!$AI$2:$AI$167*(_xlfn.NORM.DIST(BC$3,economics!$AK$2:$AK$167,economics!$AJ$2:$AJ$167,TRUE)-_xlfn.NORM.DIST(BC$30,economics!$AK$2:$AK$167,economics!$AJ$2:$AJ$167,TRUE))*economics!$AM$2:$AM$167))/(SUMPRODUCT((economics!$AG$2:$AG$167=$B56)*(economics!$D$2:$D$167="process")*economics!$AI$2:$AI$167*(_xlfn.NORM.DIST(BC$3,economics!$AK$2:$AK$167,economics!$AJ$2:$AJ$167,TRUE)-_xlfn.NORM.DIST(BC$30,economics!$AK$2:$AK$167,economics!$AJ$2:$AJ$167,TRUE)))),"")</f>
        <v/>
      </c>
      <c r="BD56" t="str">
        <f t="array" ref="BD56">IFERROR((SUMPRODUCT((economics!$AG$2:$AG$167=$B56)*(economics!$D$2:$D$167="process")*economics!$AI$2:$AI$167*(_xlfn.NORM.DIST(BD$3,economics!$AK$2:$AK$167,economics!$AJ$2:$AJ$167,TRUE)-_xlfn.NORM.DIST(BD$30,economics!$AK$2:$AK$167,economics!$AJ$2:$AJ$167,TRUE))*economics!$AM$2:$AM$167))/(SUMPRODUCT((economics!$AG$2:$AG$167=$B56)*(economics!$D$2:$D$167="process")*economics!$AI$2:$AI$167*(_xlfn.NORM.DIST(BD$3,economics!$AK$2:$AK$167,economics!$AJ$2:$AJ$167,TRUE)-_xlfn.NORM.DIST(BD$30,economics!$AK$2:$AK$167,economics!$AJ$2:$AJ$167,TRUE)))),"")</f>
        <v/>
      </c>
      <c r="BE56" t="str">
        <f t="array" ref="BE56">IFERROR((SUMPRODUCT((economics!$AG$2:$AG$167=$B56)*(economics!$D$2:$D$167="process")*economics!$AI$2:$AI$167*(_xlfn.NORM.DIST(BE$3,economics!$AK$2:$AK$167,economics!$AJ$2:$AJ$167,TRUE)-_xlfn.NORM.DIST(BE$30,economics!$AK$2:$AK$167,economics!$AJ$2:$AJ$167,TRUE))*economics!$AM$2:$AM$167))/(SUMPRODUCT((economics!$AG$2:$AG$167=$B56)*(economics!$D$2:$D$167="process")*economics!$AI$2:$AI$167*(_xlfn.NORM.DIST(BE$3,economics!$AK$2:$AK$167,economics!$AJ$2:$AJ$167,TRUE)-_xlfn.NORM.DIST(BE$30,economics!$AK$2:$AK$167,economics!$AJ$2:$AJ$167,TRUE)))),"")</f>
        <v/>
      </c>
      <c r="BF56" t="str">
        <f t="array" ref="BF56">IFERROR((SUMPRODUCT((economics!$AG$2:$AG$167=$B56)*(economics!$D$2:$D$167="process")*economics!$AI$2:$AI$167*(_xlfn.NORM.DIST(BF$3,economics!$AK$2:$AK$167,economics!$AJ$2:$AJ$167,TRUE)-_xlfn.NORM.DIST(BF$30,economics!$AK$2:$AK$167,economics!$AJ$2:$AJ$167,TRUE))*economics!$AM$2:$AM$167))/(SUMPRODUCT((economics!$AG$2:$AG$167=$B56)*(economics!$D$2:$D$167="process")*economics!$AI$2:$AI$167*(_xlfn.NORM.DIST(BF$3,economics!$AK$2:$AK$167,economics!$AJ$2:$AJ$167,TRUE)-_xlfn.NORM.DIST(BF$30,economics!$AK$2:$AK$167,economics!$AJ$2:$AJ$167,TRUE)))),"")</f>
        <v/>
      </c>
      <c r="BG56" t="str">
        <f t="array" ref="BG56">IFERROR((SUMPRODUCT((economics!$AG$2:$AG$167=$B56)*(economics!$D$2:$D$167="process")*economics!$AI$2:$AI$167*(_xlfn.NORM.DIST(BG$3,economics!$AK$2:$AK$167,economics!$AJ$2:$AJ$167,TRUE)-_xlfn.NORM.DIST(BG$30,economics!$AK$2:$AK$167,economics!$AJ$2:$AJ$167,TRUE))*economics!$AM$2:$AM$167))/(SUMPRODUCT((economics!$AG$2:$AG$167=$B56)*(economics!$D$2:$D$167="process")*economics!$AI$2:$AI$167*(_xlfn.NORM.DIST(BG$3,economics!$AK$2:$AK$167,economics!$AJ$2:$AJ$167,TRUE)-_xlfn.NORM.DIST(BG$30,economics!$AK$2:$AK$167,economics!$AJ$2:$AJ$167,TRUE)))),"")</f>
        <v/>
      </c>
      <c r="BH56" t="str">
        <f t="array" ref="BH56">IFERROR((SUMPRODUCT((economics!$AG$2:$AG$167=$B56)*(economics!$D$2:$D$167="process")*economics!$AI$2:$AI$167*(_xlfn.NORM.DIST(BH$3,economics!$AK$2:$AK$167,economics!$AJ$2:$AJ$167,TRUE)-_xlfn.NORM.DIST(BH$30,economics!$AK$2:$AK$167,economics!$AJ$2:$AJ$167,TRUE))*economics!$AM$2:$AM$167))/(SUMPRODUCT((economics!$AG$2:$AG$167=$B56)*(economics!$D$2:$D$167="process")*economics!$AI$2:$AI$167*(_xlfn.NORM.DIST(BH$3,economics!$AK$2:$AK$167,economics!$AJ$2:$AJ$167,TRUE)-_xlfn.NORM.DIST(BH$30,economics!$AK$2:$AK$167,economics!$AJ$2:$AJ$167,TRUE)))),"")</f>
        <v/>
      </c>
      <c r="BI56" t="str">
        <f t="array" ref="BI56">IFERROR((SUMPRODUCT((economics!$AG$2:$AG$167=$B56)*(economics!$D$2:$D$167="process")*economics!$AI$2:$AI$167*(_xlfn.NORM.DIST(BI$3,economics!$AK$2:$AK$167,economics!$AJ$2:$AJ$167,TRUE)-_xlfn.NORM.DIST(BI$30,economics!$AK$2:$AK$167,economics!$AJ$2:$AJ$167,TRUE))*economics!$AM$2:$AM$167))/(SUMPRODUCT((economics!$AG$2:$AG$167=$B56)*(economics!$D$2:$D$167="process")*economics!$AI$2:$AI$167*(_xlfn.NORM.DIST(BI$3,economics!$AK$2:$AK$167,economics!$AJ$2:$AJ$167,TRUE)-_xlfn.NORM.DIST(BI$30,economics!$AK$2:$AK$167,economics!$AJ$2:$AJ$167,TRUE)))),"")</f>
        <v/>
      </c>
      <c r="BJ56" t="str">
        <f t="array" ref="BJ56">IFERROR((SUMPRODUCT((economics!$AG$2:$AG$167=$B56)*(economics!$D$2:$D$167="process")*economics!$AI$2:$AI$167*(_xlfn.NORM.DIST(BJ$3,economics!$AK$2:$AK$167,economics!$AJ$2:$AJ$167,TRUE)-_xlfn.NORM.DIST(BJ$30,economics!$AK$2:$AK$167,economics!$AJ$2:$AJ$167,TRUE))*economics!$AM$2:$AM$167))/(SUMPRODUCT((economics!$AG$2:$AG$167=$B56)*(economics!$D$2:$D$167="process")*economics!$AI$2:$AI$167*(_xlfn.NORM.DIST(BJ$3,economics!$AK$2:$AK$167,economics!$AJ$2:$AJ$167,TRUE)-_xlfn.NORM.DIST(BJ$30,economics!$AK$2:$AK$167,economics!$AJ$2:$AJ$167,TRUE)))),"")</f>
        <v/>
      </c>
      <c r="BK56" t="str">
        <f t="array" ref="BK56">IFERROR((SUMPRODUCT((economics!$AG$2:$AG$167=$B56)*(economics!$D$2:$D$167="process")*economics!$AI$2:$AI$167*(_xlfn.NORM.DIST(BK$3,economics!$AK$2:$AK$167,economics!$AJ$2:$AJ$167,TRUE)-_xlfn.NORM.DIST(BK$30,economics!$AK$2:$AK$167,economics!$AJ$2:$AJ$167,TRUE))*economics!$AM$2:$AM$167))/(SUMPRODUCT((economics!$AG$2:$AG$167=$B56)*(economics!$D$2:$D$167="process")*economics!$AI$2:$AI$167*(_xlfn.NORM.DIST(BK$3,economics!$AK$2:$AK$167,economics!$AJ$2:$AJ$167,TRUE)-_xlfn.NORM.DIST(BK$30,economics!$AK$2:$AK$167,economics!$AJ$2:$AJ$167,TRUE)))),"")</f>
        <v/>
      </c>
      <c r="BL56" t="str">
        <f t="array" ref="BL56">IFERROR((SUMPRODUCT((economics!$AG$2:$AG$167=$B56)*(economics!$D$2:$D$167="process")*economics!$AI$2:$AI$167*(_xlfn.NORM.DIST(BL$3,economics!$AK$2:$AK$167,economics!$AJ$2:$AJ$167,TRUE)-_xlfn.NORM.DIST(BL$30,economics!$AK$2:$AK$167,economics!$AJ$2:$AJ$167,TRUE))*economics!$AM$2:$AM$167))/(SUMPRODUCT((economics!$AG$2:$AG$167=$B56)*(economics!$D$2:$D$167="process")*economics!$AI$2:$AI$167*(_xlfn.NORM.DIST(BL$3,economics!$AK$2:$AK$167,economics!$AJ$2:$AJ$167,TRUE)-_xlfn.NORM.DIST(BL$30,economics!$AK$2:$AK$167,economics!$AJ$2:$AJ$167,TRUE)))),"")</f>
        <v/>
      </c>
      <c r="BM56" t="str">
        <f t="array" ref="BM56">IFERROR((SUMPRODUCT((economics!$AG$2:$AG$167=$B56)*(economics!$D$2:$D$167="process")*economics!$AI$2:$AI$167*(_xlfn.NORM.DIST(BM$3,economics!$AK$2:$AK$167,economics!$AJ$2:$AJ$167,TRUE)-_xlfn.NORM.DIST(BM$30,economics!$AK$2:$AK$167,economics!$AJ$2:$AJ$167,TRUE))*economics!$AM$2:$AM$167))/(SUMPRODUCT((economics!$AG$2:$AG$167=$B56)*(economics!$D$2:$D$167="process")*economics!$AI$2:$AI$167*(_xlfn.NORM.DIST(BM$3,economics!$AK$2:$AK$167,economics!$AJ$2:$AJ$167,TRUE)-_xlfn.NORM.DIST(BM$30,economics!$AK$2:$AK$167,economics!$AJ$2:$AJ$167,TRUE)))),"")</f>
        <v/>
      </c>
      <c r="BN56" t="str">
        <f t="array" ref="BN56">IFERROR((SUMPRODUCT((economics!$AG$2:$AG$167=$B56)*(economics!$D$2:$D$167="process")*economics!$AI$2:$AI$167*(_xlfn.NORM.DIST(BN$3,economics!$AK$2:$AK$167,economics!$AJ$2:$AJ$167,TRUE)-_xlfn.NORM.DIST(BN$30,economics!$AK$2:$AK$167,economics!$AJ$2:$AJ$167,TRUE))*economics!$AM$2:$AM$167))/(SUMPRODUCT((economics!$AG$2:$AG$167=$B56)*(economics!$D$2:$D$167="process")*economics!$AI$2:$AI$167*(_xlfn.NORM.DIST(BN$3,economics!$AK$2:$AK$167,economics!$AJ$2:$AJ$167,TRUE)-_xlfn.NORM.DIST(BN$30,economics!$AK$2:$AK$167,economics!$AJ$2:$AJ$167,TRUE)))),"")</f>
        <v/>
      </c>
      <c r="BO56" t="str">
        <f t="array" ref="BO56">IFERROR((SUMPRODUCT((economics!$AG$2:$AG$167=$B56)*(economics!$D$2:$D$167="process")*economics!$AI$2:$AI$167*(_xlfn.NORM.DIST(BO$3,economics!$AK$2:$AK$167,economics!$AJ$2:$AJ$167,TRUE)-_xlfn.NORM.DIST(BO$30,economics!$AK$2:$AK$167,economics!$AJ$2:$AJ$167,TRUE))*economics!$AM$2:$AM$167))/(SUMPRODUCT((economics!$AG$2:$AG$167=$B56)*(economics!$D$2:$D$167="process")*economics!$AI$2:$AI$167*(_xlfn.NORM.DIST(BO$3,economics!$AK$2:$AK$167,economics!$AJ$2:$AJ$167,TRUE)-_xlfn.NORM.DIST(BO$30,economics!$AK$2:$AK$167,economics!$AJ$2:$AJ$167,TRUE)))),"")</f>
        <v/>
      </c>
      <c r="BP56" t="str">
        <f t="array" ref="BP56">IFERROR((SUMPRODUCT((economics!$AG$2:$AG$167=$B56)*(economics!$D$2:$D$167="process")*economics!$AI$2:$AI$167*(_xlfn.NORM.DIST(BP$3,economics!$AK$2:$AK$167,economics!$AJ$2:$AJ$167,TRUE)-_xlfn.NORM.DIST(BP$30,economics!$AK$2:$AK$167,economics!$AJ$2:$AJ$167,TRUE))*economics!$AM$2:$AM$167))/(SUMPRODUCT((economics!$AG$2:$AG$167=$B56)*(economics!$D$2:$D$167="process")*economics!$AI$2:$AI$167*(_xlfn.NORM.DIST(BP$3,economics!$AK$2:$AK$167,economics!$AJ$2:$AJ$167,TRUE)-_xlfn.NORM.DIST(BP$30,economics!$AK$2:$AK$167,economics!$AJ$2:$AJ$167,TRUE)))),"")</f>
        <v/>
      </c>
      <c r="BQ56" t="str">
        <f t="array" ref="BQ56">IFERROR((SUMPRODUCT((economics!$AG$2:$AG$167=$B56)*(economics!$D$2:$D$167="process")*economics!$AI$2:$AI$167*(_xlfn.NORM.DIST(BQ$3,economics!$AK$2:$AK$167,economics!$AJ$2:$AJ$167,TRUE)-_xlfn.NORM.DIST(BQ$30,economics!$AK$2:$AK$167,economics!$AJ$2:$AJ$167,TRUE))*economics!$AM$2:$AM$167))/(SUMPRODUCT((economics!$AG$2:$AG$167=$B56)*(economics!$D$2:$D$167="process")*economics!$AI$2:$AI$167*(_xlfn.NORM.DIST(BQ$3,economics!$AK$2:$AK$167,economics!$AJ$2:$AJ$167,TRUE)-_xlfn.NORM.DIST(BQ$30,economics!$AK$2:$AK$167,economics!$AJ$2:$AJ$167,TRUE)))),"")</f>
        <v/>
      </c>
      <c r="BR56" t="str">
        <f t="array" ref="BR56">IFERROR((SUMPRODUCT((economics!$AG$2:$AG$167=$B56)*(economics!$D$2:$D$167="process")*economics!$AI$2:$AI$167*(_xlfn.NORM.DIST(BR$3,economics!$AK$2:$AK$167,economics!$AJ$2:$AJ$167,TRUE)-_xlfn.NORM.DIST(BR$30,economics!$AK$2:$AK$167,economics!$AJ$2:$AJ$167,TRUE))*economics!$AM$2:$AM$167))/(SUMPRODUCT((economics!$AG$2:$AG$167=$B56)*(economics!$D$2:$D$167="process")*economics!$AI$2:$AI$167*(_xlfn.NORM.DIST(BR$3,economics!$AK$2:$AK$167,economics!$AJ$2:$AJ$167,TRUE)-_xlfn.NORM.DIST(BR$30,economics!$AK$2:$AK$167,economics!$AJ$2:$AJ$167,TRUE)))),"")</f>
        <v/>
      </c>
      <c r="BS56" t="str">
        <f t="array" ref="BS56">IFERROR((SUMPRODUCT((economics!$AG$2:$AG$167=$B56)*(economics!$D$2:$D$167="process")*economics!$AI$2:$AI$167*(_xlfn.NORM.DIST(BS$3,economics!$AK$2:$AK$167,economics!$AJ$2:$AJ$167,TRUE)-_xlfn.NORM.DIST(BS$30,economics!$AK$2:$AK$167,economics!$AJ$2:$AJ$167,TRUE))*economics!$AM$2:$AM$167))/(SUMPRODUCT((economics!$AG$2:$AG$167=$B56)*(economics!$D$2:$D$167="process")*economics!$AI$2:$AI$167*(_xlfn.NORM.DIST(BS$3,economics!$AK$2:$AK$167,economics!$AJ$2:$AJ$167,TRUE)-_xlfn.NORM.DIST(BS$30,economics!$AK$2:$AK$167,economics!$AJ$2:$AJ$167,TRUE)))),"")</f>
        <v/>
      </c>
      <c r="BT56" t="str">
        <f t="array" ref="BT56">IFERROR((SUMPRODUCT((economics!$AG$2:$AG$167=$B56)*(economics!$D$2:$D$167="process")*economics!$AI$2:$AI$167*(_xlfn.NORM.DIST(BT$3,economics!$AK$2:$AK$167,economics!$AJ$2:$AJ$167,TRUE)-_xlfn.NORM.DIST(BT$30,economics!$AK$2:$AK$167,economics!$AJ$2:$AJ$167,TRUE))*economics!$AM$2:$AM$167))/(SUMPRODUCT((economics!$AG$2:$AG$167=$B56)*(economics!$D$2:$D$167="process")*economics!$AI$2:$AI$167*(_xlfn.NORM.DIST(BT$3,economics!$AK$2:$AK$167,economics!$AJ$2:$AJ$167,TRUE)-_xlfn.NORM.DIST(BT$30,economics!$AK$2:$AK$167,economics!$AJ$2:$AJ$167,TRUE)))),"")</f>
        <v/>
      </c>
      <c r="BU56" t="str">
        <f t="array" ref="BU56">IFERROR((SUMPRODUCT((economics!$AG$2:$AG$167=$B56)*(economics!$D$2:$D$167="process")*economics!$AI$2:$AI$167*(_xlfn.NORM.DIST(BU$3,economics!$AK$2:$AK$167,economics!$AJ$2:$AJ$167,TRUE)-_xlfn.NORM.DIST(BU$30,economics!$AK$2:$AK$167,economics!$AJ$2:$AJ$167,TRUE))*economics!$AM$2:$AM$167))/(SUMPRODUCT((economics!$AG$2:$AG$167=$B56)*(economics!$D$2:$D$167="process")*economics!$AI$2:$AI$167*(_xlfn.NORM.DIST(BU$3,economics!$AK$2:$AK$167,economics!$AJ$2:$AJ$167,TRUE)-_xlfn.NORM.DIST(BU$30,economics!$AK$2:$AK$167,economics!$AJ$2:$AJ$167,TRUE)))),"")</f>
        <v/>
      </c>
      <c r="BV56" t="str">
        <f t="array" ref="BV56">IFERROR((SUMPRODUCT((economics!$AG$2:$AG$167=$B56)*(economics!$D$2:$D$167="process")*economics!$AI$2:$AI$167*(_xlfn.NORM.DIST(BV$3,economics!$AK$2:$AK$167,economics!$AJ$2:$AJ$167,TRUE)-_xlfn.NORM.DIST(BV$30,economics!$AK$2:$AK$167,economics!$AJ$2:$AJ$167,TRUE))*economics!$AM$2:$AM$167))/(SUMPRODUCT((economics!$AG$2:$AG$167=$B56)*(economics!$D$2:$D$167="process")*economics!$AI$2:$AI$167*(_xlfn.NORM.DIST(BV$3,economics!$AK$2:$AK$167,economics!$AJ$2:$AJ$167,TRUE)-_xlfn.NORM.DIST(BV$30,economics!$AK$2:$AK$167,economics!$AJ$2:$AJ$167,TRUE)))),"")</f>
        <v/>
      </c>
      <c r="BW56" t="str">
        <f t="array" ref="BW56">IFERROR((SUMPRODUCT((economics!$AG$2:$AG$167=$B56)*(economics!$D$2:$D$167="process")*economics!$AI$2:$AI$167*(_xlfn.NORM.DIST(BW$3,economics!$AK$2:$AK$167,economics!$AJ$2:$AJ$167,TRUE)-_xlfn.NORM.DIST(BW$30,economics!$AK$2:$AK$167,economics!$AJ$2:$AJ$167,TRUE))*economics!$AM$2:$AM$167))/(SUMPRODUCT((economics!$AG$2:$AG$167=$B56)*(economics!$D$2:$D$167="process")*economics!$AI$2:$AI$167*(_xlfn.NORM.DIST(BW$3,economics!$AK$2:$AK$167,economics!$AJ$2:$AJ$167,TRUE)-_xlfn.NORM.DIST(BW$30,economics!$AK$2:$AK$167,economics!$AJ$2:$AJ$167,TRUE)))),"")</f>
        <v/>
      </c>
      <c r="BX56" t="str">
        <f t="array" ref="BX56">IFERROR((SUMPRODUCT((economics!$AG$2:$AG$167=$B56)*(economics!$D$2:$D$167="process")*economics!$AI$2:$AI$167*(_xlfn.NORM.DIST(BX$3,economics!$AK$2:$AK$167,economics!$AJ$2:$AJ$167,TRUE)-_xlfn.NORM.DIST(BX$30,economics!$AK$2:$AK$167,economics!$AJ$2:$AJ$167,TRUE))*economics!$AM$2:$AM$167))/(SUMPRODUCT((economics!$AG$2:$AG$167=$B56)*(economics!$D$2:$D$167="process")*economics!$AI$2:$AI$167*(_xlfn.NORM.DIST(BX$3,economics!$AK$2:$AK$167,economics!$AJ$2:$AJ$167,TRUE)-_xlfn.NORM.DIST(BX$30,economics!$AK$2:$AK$167,economics!$AJ$2:$AJ$167,TRUE)))),"")</f>
        <v/>
      </c>
      <c r="BY56" t="str">
        <f t="array" ref="BY56">IFERROR((SUMPRODUCT((economics!$AG$2:$AG$167=$B56)*(economics!$D$2:$D$167="process")*economics!$AI$2:$AI$167*(_xlfn.NORM.DIST(BY$3,economics!$AK$2:$AK$167,economics!$AJ$2:$AJ$167,TRUE)-_xlfn.NORM.DIST(BY$30,economics!$AK$2:$AK$167,economics!$AJ$2:$AJ$167,TRUE))*economics!$AM$2:$AM$167))/(SUMPRODUCT((economics!$AG$2:$AG$167=$B56)*(economics!$D$2:$D$167="process")*economics!$AI$2:$AI$167*(_xlfn.NORM.DIST(BY$3,economics!$AK$2:$AK$167,economics!$AJ$2:$AJ$167,TRUE)-_xlfn.NORM.DIST(BY$30,economics!$AK$2:$AK$167,economics!$AJ$2:$AJ$167,TRUE)))),"")</f>
        <v/>
      </c>
      <c r="BZ56" t="str">
        <f t="array" ref="BZ56">IFERROR((SUMPRODUCT((economics!$AG$2:$AG$167=$B56)*(economics!$D$2:$D$167="process")*economics!$AI$2:$AI$167*(_xlfn.NORM.DIST(BZ$3,economics!$AK$2:$AK$167,economics!$AJ$2:$AJ$167,TRUE)-_xlfn.NORM.DIST(BZ$30,economics!$AK$2:$AK$167,economics!$AJ$2:$AJ$167,TRUE))*economics!$AM$2:$AM$167))/(SUMPRODUCT((economics!$AG$2:$AG$167=$B56)*(economics!$D$2:$D$167="process")*economics!$AI$2:$AI$167*(_xlfn.NORM.DIST(BZ$3,economics!$AK$2:$AK$167,economics!$AJ$2:$AJ$167,TRUE)-_xlfn.NORM.DIST(BZ$30,economics!$AK$2:$AK$167,economics!$AJ$2:$AJ$167,TRUE)))),"")</f>
        <v/>
      </c>
      <c r="CA56" t="str">
        <f t="array" ref="CA56">IFERROR((SUMPRODUCT((economics!$AG$2:$AG$167=$B56)*(economics!$D$2:$D$167="process")*economics!$AI$2:$AI$167*(_xlfn.NORM.DIST(CA$3,economics!$AK$2:$AK$167,economics!$AJ$2:$AJ$167,TRUE)-_xlfn.NORM.DIST(CA$30,economics!$AK$2:$AK$167,economics!$AJ$2:$AJ$167,TRUE))*economics!$AM$2:$AM$167))/(SUMPRODUCT((economics!$AG$2:$AG$167=$B56)*(economics!$D$2:$D$167="process")*economics!$AI$2:$AI$167*(_xlfn.NORM.DIST(CA$3,economics!$AK$2:$AK$167,economics!$AJ$2:$AJ$167,TRUE)-_xlfn.NORM.DIST(CA$30,economics!$AK$2:$AK$167,economics!$AJ$2:$AJ$167,TRUE)))),"")</f>
        <v/>
      </c>
      <c r="CB56" t="str">
        <f t="array" ref="CB56">IFERROR((SUMPRODUCT((economics!$AG$2:$AG$167=$B56)*(economics!$D$2:$D$167="process")*economics!$AI$2:$AI$167*(_xlfn.NORM.DIST(CB$3,economics!$AK$2:$AK$167,economics!$AJ$2:$AJ$167,TRUE)-_xlfn.NORM.DIST(CB$30,economics!$AK$2:$AK$167,economics!$AJ$2:$AJ$167,TRUE))*economics!$AM$2:$AM$167))/(SUMPRODUCT((economics!$AG$2:$AG$167=$B56)*(economics!$D$2:$D$167="process")*economics!$AI$2:$AI$167*(_xlfn.NORM.DIST(CB$3,economics!$AK$2:$AK$167,economics!$AJ$2:$AJ$167,TRUE)-_xlfn.NORM.DIST(CB$30,economics!$AK$2:$AK$167,economics!$AJ$2:$AJ$167,TRUE)))),"")</f>
        <v/>
      </c>
      <c r="CC56" t="str">
        <f t="array" ref="CC56">IFERROR((SUMPRODUCT((economics!$AG$2:$AG$167=$B56)*(economics!$D$2:$D$167="process")*economics!$AI$2:$AI$167*(_xlfn.NORM.DIST(CC$3,economics!$AK$2:$AK$167,economics!$AJ$2:$AJ$167,TRUE)-_xlfn.NORM.DIST(CC$30,economics!$AK$2:$AK$167,economics!$AJ$2:$AJ$167,TRUE))*economics!$AM$2:$AM$167))/(SUMPRODUCT((economics!$AG$2:$AG$167=$B56)*(economics!$D$2:$D$167="process")*economics!$AI$2:$AI$167*(_xlfn.NORM.DIST(CC$3,economics!$AK$2:$AK$167,economics!$AJ$2:$AJ$167,TRUE)-_xlfn.NORM.DIST(CC$30,economics!$AK$2:$AK$167,economics!$AJ$2:$AJ$167,TRUE)))),"")</f>
        <v/>
      </c>
      <c r="CD56" t="str">
        <f t="array" ref="CD56">IFERROR((SUMPRODUCT((economics!$AG$2:$AG$167=$B56)*(economics!$D$2:$D$167="process")*economics!$AI$2:$AI$167*(_xlfn.NORM.DIST(CD$3,economics!$AK$2:$AK$167,economics!$AJ$2:$AJ$167,TRUE)-_xlfn.NORM.DIST(CD$30,economics!$AK$2:$AK$167,economics!$AJ$2:$AJ$167,TRUE))*economics!$AM$2:$AM$167))/(SUMPRODUCT((economics!$AG$2:$AG$167=$B56)*(economics!$D$2:$D$167="process")*economics!$AI$2:$AI$167*(_xlfn.NORM.DIST(CD$3,economics!$AK$2:$AK$167,economics!$AJ$2:$AJ$167,TRUE)-_xlfn.NORM.DIST(CD$30,economics!$AK$2:$AK$167,economics!$AJ$2:$AJ$167,TRUE)))),"")</f>
        <v/>
      </c>
      <c r="CE56" t="str">
        <f t="array" ref="CE56">IFERROR((SUMPRODUCT((economics!$AG$2:$AG$167=$B56)*(economics!$D$2:$D$167="process")*economics!$AI$2:$AI$167*(_xlfn.NORM.DIST(CE$3,economics!$AK$2:$AK$167,economics!$AJ$2:$AJ$167,TRUE)-_xlfn.NORM.DIST(CE$30,economics!$AK$2:$AK$167,economics!$AJ$2:$AJ$167,TRUE))*economics!$AM$2:$AM$167))/(SUMPRODUCT((economics!$AG$2:$AG$167=$B56)*(economics!$D$2:$D$167="process")*economics!$AI$2:$AI$167*(_xlfn.NORM.DIST(CE$3,economics!$AK$2:$AK$167,economics!$AJ$2:$AJ$167,TRUE)-_xlfn.NORM.DIST(CE$30,economics!$AK$2:$AK$167,economics!$AJ$2:$AJ$167,TRUE)))),"")</f>
        <v/>
      </c>
      <c r="CF56" t="str">
        <f t="array" ref="CF56">IFERROR((SUMPRODUCT((economics!$AG$2:$AG$167=$B56)*(economics!$D$2:$D$167="process")*economics!$AI$2:$AI$167*(_xlfn.NORM.DIST(CF$3,economics!$AK$2:$AK$167,economics!$AJ$2:$AJ$167,TRUE)-_xlfn.NORM.DIST(CF$30,economics!$AK$2:$AK$167,economics!$AJ$2:$AJ$167,TRUE))*economics!$AM$2:$AM$167))/(SUMPRODUCT((economics!$AG$2:$AG$167=$B56)*(economics!$D$2:$D$167="process")*economics!$AI$2:$AI$167*(_xlfn.NORM.DIST(CF$3,economics!$AK$2:$AK$167,economics!$AJ$2:$AJ$167,TRUE)-_xlfn.NORM.DIST(CF$30,economics!$AK$2:$AK$167,economics!$AJ$2:$AJ$167,TRUE)))),"")</f>
        <v/>
      </c>
      <c r="CG56" t="str">
        <f t="array" ref="CG56">IFERROR((SUMPRODUCT((economics!$AG$2:$AG$167=$B56)*(economics!$D$2:$D$167="process")*economics!$AI$2:$AI$167*(_xlfn.NORM.DIST(CG$3,economics!$AK$2:$AK$167,economics!$AJ$2:$AJ$167,TRUE)-_xlfn.NORM.DIST(CG$30,economics!$AK$2:$AK$167,economics!$AJ$2:$AJ$167,TRUE))*economics!$AM$2:$AM$167))/(SUMPRODUCT((economics!$AG$2:$AG$167=$B56)*(economics!$D$2:$D$167="process")*economics!$AI$2:$AI$167*(_xlfn.NORM.DIST(CG$3,economics!$AK$2:$AK$167,economics!$AJ$2:$AJ$167,TRUE)-_xlfn.NORM.DIST(CG$30,economics!$AK$2:$AK$167,economics!$AJ$2:$AJ$167,TRUE)))),"")</f>
        <v/>
      </c>
      <c r="CH56" t="str">
        <f t="array" ref="CH56">IFERROR((SUMPRODUCT((economics!$AG$2:$AG$167=$B56)*(economics!$D$2:$D$167="process")*economics!$AI$2:$AI$167*(_xlfn.NORM.DIST(CH$3,economics!$AK$2:$AK$167,economics!$AJ$2:$AJ$167,TRUE)-_xlfn.NORM.DIST(CH$30,economics!$AK$2:$AK$167,economics!$AJ$2:$AJ$167,TRUE))*economics!$AM$2:$AM$167))/(SUMPRODUCT((economics!$AG$2:$AG$167=$B56)*(economics!$D$2:$D$167="process")*economics!$AI$2:$AI$167*(_xlfn.NORM.DIST(CH$3,economics!$AK$2:$AK$167,economics!$AJ$2:$AJ$167,TRUE)-_xlfn.NORM.DIST(CH$30,economics!$AK$2:$AK$167,economics!$AJ$2:$AJ$167,TRUE)))),"")</f>
        <v/>
      </c>
    </row>
    <row r="57" spans="1:86" x14ac:dyDescent="0.35">
      <c r="A57" t="str">
        <f t="shared" si="0"/>
        <v>construction 41T43</v>
      </c>
      <c r="B57" t="str">
        <f t="shared" si="0"/>
        <v>41T43</v>
      </c>
      <c r="E57" t="str">
        <f t="array" ref="E57">IFERROR((SUMPRODUCT((economics!$AG$2:$AG$167=$B57)*(economics!$D$2:$D$167="process")*economics!$AI$2:$AI$167*(_xlfn.NORM.DIST(E$3,economics!$AK$2:$AK$167,economics!$AJ$2:$AJ$167,TRUE)-_xlfn.NORM.DIST(E$30,economics!$AK$2:$AK$167,economics!$AJ$2:$AJ$167,TRUE))*economics!$AM$2:$AM$167))/(SUMPRODUCT((economics!$AG$2:$AG$167=$B57)*(economics!$D$2:$D$167="process")*economics!$AI$2:$AI$167*(_xlfn.NORM.DIST(E$3,economics!$AK$2:$AK$167,economics!$AJ$2:$AJ$167,TRUE)-_xlfn.NORM.DIST(E$30,economics!$AK$2:$AK$167,economics!$AJ$2:$AJ$167,TRUE)))),"")</f>
        <v/>
      </c>
      <c r="F57" t="str">
        <f t="array" ref="F57">IFERROR((SUMPRODUCT((economics!$AG$2:$AG$167=$B57)*(economics!$D$2:$D$167="process")*economics!$AI$2:$AI$167*(_xlfn.NORM.DIST(F$3,economics!$AK$2:$AK$167,economics!$AJ$2:$AJ$167,TRUE)-_xlfn.NORM.DIST(F$30,economics!$AK$2:$AK$167,economics!$AJ$2:$AJ$167,TRUE))*economics!$AM$2:$AM$167))/(SUMPRODUCT((economics!$AG$2:$AG$167=$B57)*(economics!$D$2:$D$167="process")*economics!$AI$2:$AI$167*(_xlfn.NORM.DIST(F$3,economics!$AK$2:$AK$167,economics!$AJ$2:$AJ$167,TRUE)-_xlfn.NORM.DIST(F$30,economics!$AK$2:$AK$167,economics!$AJ$2:$AJ$167,TRUE)))),"")</f>
        <v/>
      </c>
      <c r="G57" t="str">
        <f t="array" ref="G57">IFERROR((SUMPRODUCT((economics!$AG$2:$AG$167=$B57)*(economics!$D$2:$D$167="process")*economics!$AI$2:$AI$167*(_xlfn.NORM.DIST(G$3,economics!$AK$2:$AK$167,economics!$AJ$2:$AJ$167,TRUE)-_xlfn.NORM.DIST(G$30,economics!$AK$2:$AK$167,economics!$AJ$2:$AJ$167,TRUE))*economics!$AM$2:$AM$167))/(SUMPRODUCT((economics!$AG$2:$AG$167=$B57)*(economics!$D$2:$D$167="process")*economics!$AI$2:$AI$167*(_xlfn.NORM.DIST(G$3,economics!$AK$2:$AK$167,economics!$AJ$2:$AJ$167,TRUE)-_xlfn.NORM.DIST(G$30,economics!$AK$2:$AK$167,economics!$AJ$2:$AJ$167,TRUE)))),"")</f>
        <v/>
      </c>
      <c r="H57" t="str">
        <f t="array" ref="H57">IFERROR((SUMPRODUCT((economics!$AG$2:$AG$167=$B57)*(economics!$D$2:$D$167="process")*economics!$AI$2:$AI$167*(_xlfn.NORM.DIST(H$3,economics!$AK$2:$AK$167,economics!$AJ$2:$AJ$167,TRUE)-_xlfn.NORM.DIST(H$30,economics!$AK$2:$AK$167,economics!$AJ$2:$AJ$167,TRUE))*economics!$AM$2:$AM$167))/(SUMPRODUCT((economics!$AG$2:$AG$167=$B57)*(economics!$D$2:$D$167="process")*economics!$AI$2:$AI$167*(_xlfn.NORM.DIST(H$3,economics!$AK$2:$AK$167,economics!$AJ$2:$AJ$167,TRUE)-_xlfn.NORM.DIST(H$30,economics!$AK$2:$AK$167,economics!$AJ$2:$AJ$167,TRUE)))),"")</f>
        <v/>
      </c>
      <c r="I57" t="str">
        <f t="array" ref="I57">IFERROR((SUMPRODUCT((economics!$AG$2:$AG$167=$B57)*(economics!$D$2:$D$167="process")*economics!$AI$2:$AI$167*(_xlfn.NORM.DIST(I$3,economics!$AK$2:$AK$167,economics!$AJ$2:$AJ$167,TRUE)-_xlfn.NORM.DIST(I$30,economics!$AK$2:$AK$167,economics!$AJ$2:$AJ$167,TRUE))*economics!$AM$2:$AM$167))/(SUMPRODUCT((economics!$AG$2:$AG$167=$B57)*(economics!$D$2:$D$167="process")*economics!$AI$2:$AI$167*(_xlfn.NORM.DIST(I$3,economics!$AK$2:$AK$167,economics!$AJ$2:$AJ$167,TRUE)-_xlfn.NORM.DIST(I$30,economics!$AK$2:$AK$167,economics!$AJ$2:$AJ$167,TRUE)))),"")</f>
        <v/>
      </c>
      <c r="J57" t="str">
        <f t="array" ref="J57">IFERROR((SUMPRODUCT((economics!$AG$2:$AG$167=$B57)*(economics!$D$2:$D$167="process")*economics!$AI$2:$AI$167*(_xlfn.NORM.DIST(J$3,economics!$AK$2:$AK$167,economics!$AJ$2:$AJ$167,TRUE)-_xlfn.NORM.DIST(J$30,economics!$AK$2:$AK$167,economics!$AJ$2:$AJ$167,TRUE))*economics!$AM$2:$AM$167))/(SUMPRODUCT((economics!$AG$2:$AG$167=$B57)*(economics!$D$2:$D$167="process")*economics!$AI$2:$AI$167*(_xlfn.NORM.DIST(J$3,economics!$AK$2:$AK$167,economics!$AJ$2:$AJ$167,TRUE)-_xlfn.NORM.DIST(J$30,economics!$AK$2:$AK$167,economics!$AJ$2:$AJ$167,TRUE)))),"")</f>
        <v/>
      </c>
      <c r="K57" t="str">
        <f t="array" ref="K57">IFERROR((SUMPRODUCT((economics!$AG$2:$AG$167=$B57)*(economics!$D$2:$D$167="process")*economics!$AI$2:$AI$167*(_xlfn.NORM.DIST(K$3,economics!$AK$2:$AK$167,economics!$AJ$2:$AJ$167,TRUE)-_xlfn.NORM.DIST(K$30,economics!$AK$2:$AK$167,economics!$AJ$2:$AJ$167,TRUE))*economics!$AM$2:$AM$167))/(SUMPRODUCT((economics!$AG$2:$AG$167=$B57)*(economics!$D$2:$D$167="process")*economics!$AI$2:$AI$167*(_xlfn.NORM.DIST(K$3,economics!$AK$2:$AK$167,economics!$AJ$2:$AJ$167,TRUE)-_xlfn.NORM.DIST(K$30,economics!$AK$2:$AK$167,economics!$AJ$2:$AJ$167,TRUE)))),"")</f>
        <v/>
      </c>
      <c r="L57" t="str">
        <f t="array" ref="L57">IFERROR((SUMPRODUCT((economics!$AG$2:$AG$167=$B57)*(economics!$D$2:$D$167="process")*economics!$AI$2:$AI$167*(_xlfn.NORM.DIST(L$3,economics!$AK$2:$AK$167,economics!$AJ$2:$AJ$167,TRUE)-_xlfn.NORM.DIST(L$30,economics!$AK$2:$AK$167,economics!$AJ$2:$AJ$167,TRUE))*economics!$AM$2:$AM$167))/(SUMPRODUCT((economics!$AG$2:$AG$167=$B57)*(economics!$D$2:$D$167="process")*economics!$AI$2:$AI$167*(_xlfn.NORM.DIST(L$3,economics!$AK$2:$AK$167,economics!$AJ$2:$AJ$167,TRUE)-_xlfn.NORM.DIST(L$30,economics!$AK$2:$AK$167,economics!$AJ$2:$AJ$167,TRUE)))),"")</f>
        <v/>
      </c>
      <c r="M57" t="str">
        <f t="array" ref="M57">IFERROR((SUMPRODUCT((economics!$AG$2:$AG$167=$B57)*(economics!$D$2:$D$167="process")*economics!$AI$2:$AI$167*(_xlfn.NORM.DIST(M$3,economics!$AK$2:$AK$167,economics!$AJ$2:$AJ$167,TRUE)-_xlfn.NORM.DIST(M$30,economics!$AK$2:$AK$167,economics!$AJ$2:$AJ$167,TRUE))*economics!$AM$2:$AM$167))/(SUMPRODUCT((economics!$AG$2:$AG$167=$B57)*(economics!$D$2:$D$167="process")*economics!$AI$2:$AI$167*(_xlfn.NORM.DIST(M$3,economics!$AK$2:$AK$167,economics!$AJ$2:$AJ$167,TRUE)-_xlfn.NORM.DIST(M$30,economics!$AK$2:$AK$167,economics!$AJ$2:$AJ$167,TRUE)))),"")</f>
        <v/>
      </c>
      <c r="N57" t="str">
        <f t="array" ref="N57">IFERROR((SUMPRODUCT((economics!$AG$2:$AG$167=$B57)*(economics!$D$2:$D$167="process")*economics!$AI$2:$AI$167*(_xlfn.NORM.DIST(N$3,economics!$AK$2:$AK$167,economics!$AJ$2:$AJ$167,TRUE)-_xlfn.NORM.DIST(N$30,economics!$AK$2:$AK$167,economics!$AJ$2:$AJ$167,TRUE))*economics!$AM$2:$AM$167))/(SUMPRODUCT((economics!$AG$2:$AG$167=$B57)*(economics!$D$2:$D$167="process")*economics!$AI$2:$AI$167*(_xlfn.NORM.DIST(N$3,economics!$AK$2:$AK$167,economics!$AJ$2:$AJ$167,TRUE)-_xlfn.NORM.DIST(N$30,economics!$AK$2:$AK$167,economics!$AJ$2:$AJ$167,TRUE)))),"")</f>
        <v/>
      </c>
      <c r="O57" t="str">
        <f t="array" ref="O57">IFERROR((SUMPRODUCT((economics!$AG$2:$AG$167=$B57)*(economics!$D$2:$D$167="process")*economics!$AI$2:$AI$167*(_xlfn.NORM.DIST(O$3,economics!$AK$2:$AK$167,economics!$AJ$2:$AJ$167,TRUE)-_xlfn.NORM.DIST(O$30,economics!$AK$2:$AK$167,economics!$AJ$2:$AJ$167,TRUE))*economics!$AM$2:$AM$167))/(SUMPRODUCT((economics!$AG$2:$AG$167=$B57)*(economics!$D$2:$D$167="process")*economics!$AI$2:$AI$167*(_xlfn.NORM.DIST(O$3,economics!$AK$2:$AK$167,economics!$AJ$2:$AJ$167,TRUE)-_xlfn.NORM.DIST(O$30,economics!$AK$2:$AK$167,economics!$AJ$2:$AJ$167,TRUE)))),"")</f>
        <v/>
      </c>
      <c r="P57" t="str">
        <f t="array" ref="P57">IFERROR((SUMPRODUCT((economics!$AG$2:$AG$167=$B57)*(economics!$D$2:$D$167="process")*economics!$AI$2:$AI$167*(_xlfn.NORM.DIST(P$3,economics!$AK$2:$AK$167,economics!$AJ$2:$AJ$167,TRUE)-_xlfn.NORM.DIST(P$30,economics!$AK$2:$AK$167,economics!$AJ$2:$AJ$167,TRUE))*economics!$AM$2:$AM$167))/(SUMPRODUCT((economics!$AG$2:$AG$167=$B57)*(economics!$D$2:$D$167="process")*economics!$AI$2:$AI$167*(_xlfn.NORM.DIST(P$3,economics!$AK$2:$AK$167,economics!$AJ$2:$AJ$167,TRUE)-_xlfn.NORM.DIST(P$30,economics!$AK$2:$AK$167,economics!$AJ$2:$AJ$167,TRUE)))),"")</f>
        <v/>
      </c>
      <c r="Q57" t="str">
        <f t="array" ref="Q57">IFERROR((SUMPRODUCT((economics!$AG$2:$AG$167=$B57)*(economics!$D$2:$D$167="process")*economics!$AI$2:$AI$167*(_xlfn.NORM.DIST(Q$3,economics!$AK$2:$AK$167,economics!$AJ$2:$AJ$167,TRUE)-_xlfn.NORM.DIST(Q$30,economics!$AK$2:$AK$167,economics!$AJ$2:$AJ$167,TRUE))*economics!$AM$2:$AM$167))/(SUMPRODUCT((economics!$AG$2:$AG$167=$B57)*(economics!$D$2:$D$167="process")*economics!$AI$2:$AI$167*(_xlfn.NORM.DIST(Q$3,economics!$AK$2:$AK$167,economics!$AJ$2:$AJ$167,TRUE)-_xlfn.NORM.DIST(Q$30,economics!$AK$2:$AK$167,economics!$AJ$2:$AJ$167,TRUE)))),"")</f>
        <v/>
      </c>
      <c r="R57" t="str">
        <f t="array" ref="R57">IFERROR((SUMPRODUCT((economics!$AG$2:$AG$167=$B57)*(economics!$D$2:$D$167="process")*economics!$AI$2:$AI$167*(_xlfn.NORM.DIST(R$3,economics!$AK$2:$AK$167,economics!$AJ$2:$AJ$167,TRUE)-_xlfn.NORM.DIST(R$30,economics!$AK$2:$AK$167,economics!$AJ$2:$AJ$167,TRUE))*economics!$AM$2:$AM$167))/(SUMPRODUCT((economics!$AG$2:$AG$167=$B57)*(economics!$D$2:$D$167="process")*economics!$AI$2:$AI$167*(_xlfn.NORM.DIST(R$3,economics!$AK$2:$AK$167,economics!$AJ$2:$AJ$167,TRUE)-_xlfn.NORM.DIST(R$30,economics!$AK$2:$AK$167,economics!$AJ$2:$AJ$167,TRUE)))),"")</f>
        <v/>
      </c>
      <c r="S57" t="str">
        <f t="array" ref="S57">IFERROR((SUMPRODUCT((economics!$AG$2:$AG$167=$B57)*(economics!$D$2:$D$167="process")*economics!$AI$2:$AI$167*(_xlfn.NORM.DIST(S$3,economics!$AK$2:$AK$167,economics!$AJ$2:$AJ$167,TRUE)-_xlfn.NORM.DIST(S$30,economics!$AK$2:$AK$167,economics!$AJ$2:$AJ$167,TRUE))*economics!$AM$2:$AM$167))/(SUMPRODUCT((economics!$AG$2:$AG$167=$B57)*(economics!$D$2:$D$167="process")*economics!$AI$2:$AI$167*(_xlfn.NORM.DIST(S$3,economics!$AK$2:$AK$167,economics!$AJ$2:$AJ$167,TRUE)-_xlfn.NORM.DIST(S$30,economics!$AK$2:$AK$167,economics!$AJ$2:$AJ$167,TRUE)))),"")</f>
        <v/>
      </c>
      <c r="T57" t="str">
        <f t="array" ref="T57">IFERROR((SUMPRODUCT((economics!$AG$2:$AG$167=$B57)*(economics!$D$2:$D$167="process")*economics!$AI$2:$AI$167*(_xlfn.NORM.DIST(T$3,economics!$AK$2:$AK$167,economics!$AJ$2:$AJ$167,TRUE)-_xlfn.NORM.DIST(T$30,economics!$AK$2:$AK$167,economics!$AJ$2:$AJ$167,TRUE))*economics!$AM$2:$AM$167))/(SUMPRODUCT((economics!$AG$2:$AG$167=$B57)*(economics!$D$2:$D$167="process")*economics!$AI$2:$AI$167*(_xlfn.NORM.DIST(T$3,economics!$AK$2:$AK$167,economics!$AJ$2:$AJ$167,TRUE)-_xlfn.NORM.DIST(T$30,economics!$AK$2:$AK$167,economics!$AJ$2:$AJ$167,TRUE)))),"")</f>
        <v/>
      </c>
      <c r="U57" t="str">
        <f t="array" ref="U57">IFERROR((SUMPRODUCT((economics!$AG$2:$AG$167=$B57)*(economics!$D$2:$D$167="process")*economics!$AI$2:$AI$167*(_xlfn.NORM.DIST(U$3,economics!$AK$2:$AK$167,economics!$AJ$2:$AJ$167,TRUE)-_xlfn.NORM.DIST(U$30,economics!$AK$2:$AK$167,economics!$AJ$2:$AJ$167,TRUE))*economics!$AM$2:$AM$167))/(SUMPRODUCT((economics!$AG$2:$AG$167=$B57)*(economics!$D$2:$D$167="process")*economics!$AI$2:$AI$167*(_xlfn.NORM.DIST(U$3,economics!$AK$2:$AK$167,economics!$AJ$2:$AJ$167,TRUE)-_xlfn.NORM.DIST(U$30,economics!$AK$2:$AK$167,economics!$AJ$2:$AJ$167,TRUE)))),"")</f>
        <v/>
      </c>
      <c r="V57" t="str">
        <f t="array" ref="V57">IFERROR((SUMPRODUCT((economics!$AG$2:$AG$167=$B57)*(economics!$D$2:$D$167="process")*economics!$AI$2:$AI$167*(_xlfn.NORM.DIST(V$3,economics!$AK$2:$AK$167,economics!$AJ$2:$AJ$167,TRUE)-_xlfn.NORM.DIST(V$30,economics!$AK$2:$AK$167,economics!$AJ$2:$AJ$167,TRUE))*economics!$AM$2:$AM$167))/(SUMPRODUCT((economics!$AG$2:$AG$167=$B57)*(economics!$D$2:$D$167="process")*economics!$AI$2:$AI$167*(_xlfn.NORM.DIST(V$3,economics!$AK$2:$AK$167,economics!$AJ$2:$AJ$167,TRUE)-_xlfn.NORM.DIST(V$30,economics!$AK$2:$AK$167,economics!$AJ$2:$AJ$167,TRUE)))),"")</f>
        <v/>
      </c>
      <c r="W57" t="str">
        <f t="array" ref="W57">IFERROR((SUMPRODUCT((economics!$AG$2:$AG$167=$B57)*(economics!$D$2:$D$167="process")*economics!$AI$2:$AI$167*(_xlfn.NORM.DIST(W$3,economics!$AK$2:$AK$167,economics!$AJ$2:$AJ$167,TRUE)-_xlfn.NORM.DIST(W$30,economics!$AK$2:$AK$167,economics!$AJ$2:$AJ$167,TRUE))*economics!$AM$2:$AM$167))/(SUMPRODUCT((economics!$AG$2:$AG$167=$B57)*(economics!$D$2:$D$167="process")*economics!$AI$2:$AI$167*(_xlfn.NORM.DIST(W$3,economics!$AK$2:$AK$167,economics!$AJ$2:$AJ$167,TRUE)-_xlfn.NORM.DIST(W$30,economics!$AK$2:$AK$167,economics!$AJ$2:$AJ$167,TRUE)))),"")</f>
        <v/>
      </c>
      <c r="X57" t="str">
        <f t="array" ref="X57">IFERROR((SUMPRODUCT((economics!$AG$2:$AG$167=$B57)*(economics!$D$2:$D$167="process")*economics!$AI$2:$AI$167*(_xlfn.NORM.DIST(X$3,economics!$AK$2:$AK$167,economics!$AJ$2:$AJ$167,TRUE)-_xlfn.NORM.DIST(X$30,economics!$AK$2:$AK$167,economics!$AJ$2:$AJ$167,TRUE))*economics!$AM$2:$AM$167))/(SUMPRODUCT((economics!$AG$2:$AG$167=$B57)*(economics!$D$2:$D$167="process")*economics!$AI$2:$AI$167*(_xlfn.NORM.DIST(X$3,economics!$AK$2:$AK$167,economics!$AJ$2:$AJ$167,TRUE)-_xlfn.NORM.DIST(X$30,economics!$AK$2:$AK$167,economics!$AJ$2:$AJ$167,TRUE)))),"")</f>
        <v/>
      </c>
      <c r="Y57" t="str">
        <f t="array" ref="Y57">IFERROR((SUMPRODUCT((economics!$AG$2:$AG$167=$B57)*(economics!$D$2:$D$167="process")*economics!$AI$2:$AI$167*(_xlfn.NORM.DIST(Y$3,economics!$AK$2:$AK$167,economics!$AJ$2:$AJ$167,TRUE)-_xlfn.NORM.DIST(Y$30,economics!$AK$2:$AK$167,economics!$AJ$2:$AJ$167,TRUE))*economics!$AM$2:$AM$167))/(SUMPRODUCT((economics!$AG$2:$AG$167=$B57)*(economics!$D$2:$D$167="process")*economics!$AI$2:$AI$167*(_xlfn.NORM.DIST(Y$3,economics!$AK$2:$AK$167,economics!$AJ$2:$AJ$167,TRUE)-_xlfn.NORM.DIST(Y$30,economics!$AK$2:$AK$167,economics!$AJ$2:$AJ$167,TRUE)))),"")</f>
        <v/>
      </c>
      <c r="Z57" t="str">
        <f t="array" ref="Z57">IFERROR((SUMPRODUCT((economics!$AG$2:$AG$167=$B57)*(economics!$D$2:$D$167="process")*economics!$AI$2:$AI$167*(_xlfn.NORM.DIST(Z$3,economics!$AK$2:$AK$167,economics!$AJ$2:$AJ$167,TRUE)-_xlfn.NORM.DIST(Z$30,economics!$AK$2:$AK$167,economics!$AJ$2:$AJ$167,TRUE))*economics!$AM$2:$AM$167))/(SUMPRODUCT((economics!$AG$2:$AG$167=$B57)*(economics!$D$2:$D$167="process")*economics!$AI$2:$AI$167*(_xlfn.NORM.DIST(Z$3,economics!$AK$2:$AK$167,economics!$AJ$2:$AJ$167,TRUE)-_xlfn.NORM.DIST(Z$30,economics!$AK$2:$AK$167,economics!$AJ$2:$AJ$167,TRUE)))),"")</f>
        <v/>
      </c>
      <c r="AA57" t="str">
        <f t="array" ref="AA57">IFERROR((SUMPRODUCT((economics!$AG$2:$AG$167=$B57)*(economics!$D$2:$D$167="process")*economics!$AI$2:$AI$167*(_xlfn.NORM.DIST(AA$3,economics!$AK$2:$AK$167,economics!$AJ$2:$AJ$167,TRUE)-_xlfn.NORM.DIST(AA$30,economics!$AK$2:$AK$167,economics!$AJ$2:$AJ$167,TRUE))*economics!$AM$2:$AM$167))/(SUMPRODUCT((economics!$AG$2:$AG$167=$B57)*(economics!$D$2:$D$167="process")*economics!$AI$2:$AI$167*(_xlfn.NORM.DIST(AA$3,economics!$AK$2:$AK$167,economics!$AJ$2:$AJ$167,TRUE)-_xlfn.NORM.DIST(AA$30,economics!$AK$2:$AK$167,economics!$AJ$2:$AJ$167,TRUE)))),"")</f>
        <v/>
      </c>
      <c r="AB57" t="str">
        <f t="array" ref="AB57">IFERROR((SUMPRODUCT((economics!$AG$2:$AG$167=$B57)*(economics!$D$2:$D$167="process")*economics!$AI$2:$AI$167*(_xlfn.NORM.DIST(AB$3,economics!$AK$2:$AK$167,economics!$AJ$2:$AJ$167,TRUE)-_xlfn.NORM.DIST(AB$30,economics!$AK$2:$AK$167,economics!$AJ$2:$AJ$167,TRUE))*economics!$AM$2:$AM$167))/(SUMPRODUCT((economics!$AG$2:$AG$167=$B57)*(economics!$D$2:$D$167="process")*economics!$AI$2:$AI$167*(_xlfn.NORM.DIST(AB$3,economics!$AK$2:$AK$167,economics!$AJ$2:$AJ$167,TRUE)-_xlfn.NORM.DIST(AB$30,economics!$AK$2:$AK$167,economics!$AJ$2:$AJ$167,TRUE)))),"")</f>
        <v/>
      </c>
      <c r="AC57" t="str">
        <f t="array" ref="AC57">IFERROR((SUMPRODUCT((economics!$AG$2:$AG$167=$B57)*(economics!$D$2:$D$167="process")*economics!$AI$2:$AI$167*(_xlfn.NORM.DIST(AC$3,economics!$AK$2:$AK$167,economics!$AJ$2:$AJ$167,TRUE)-_xlfn.NORM.DIST(AC$30,economics!$AK$2:$AK$167,economics!$AJ$2:$AJ$167,TRUE))*economics!$AM$2:$AM$167))/(SUMPRODUCT((economics!$AG$2:$AG$167=$B57)*(economics!$D$2:$D$167="process")*economics!$AI$2:$AI$167*(_xlfn.NORM.DIST(AC$3,economics!$AK$2:$AK$167,economics!$AJ$2:$AJ$167,TRUE)-_xlfn.NORM.DIST(AC$30,economics!$AK$2:$AK$167,economics!$AJ$2:$AJ$167,TRUE)))),"")</f>
        <v/>
      </c>
      <c r="AD57" t="str">
        <f t="array" ref="AD57">IFERROR((SUMPRODUCT((economics!$AG$2:$AG$167=$B57)*(economics!$D$2:$D$167="process")*economics!$AI$2:$AI$167*(_xlfn.NORM.DIST(AD$3,economics!$AK$2:$AK$167,economics!$AJ$2:$AJ$167,TRUE)-_xlfn.NORM.DIST(AD$30,economics!$AK$2:$AK$167,economics!$AJ$2:$AJ$167,TRUE))*economics!$AM$2:$AM$167))/(SUMPRODUCT((economics!$AG$2:$AG$167=$B57)*(economics!$D$2:$D$167="process")*economics!$AI$2:$AI$167*(_xlfn.NORM.DIST(AD$3,economics!$AK$2:$AK$167,economics!$AJ$2:$AJ$167,TRUE)-_xlfn.NORM.DIST(AD$30,economics!$AK$2:$AK$167,economics!$AJ$2:$AJ$167,TRUE)))),"")</f>
        <v/>
      </c>
      <c r="AE57" t="str">
        <f t="array" ref="AE57">IFERROR((SUMPRODUCT((economics!$AG$2:$AG$167=$B57)*(economics!$D$2:$D$167="process")*economics!$AI$2:$AI$167*(_xlfn.NORM.DIST(AE$3,economics!$AK$2:$AK$167,economics!$AJ$2:$AJ$167,TRUE)-_xlfn.NORM.DIST(AE$30,economics!$AK$2:$AK$167,economics!$AJ$2:$AJ$167,TRUE))*economics!$AM$2:$AM$167))/(SUMPRODUCT((economics!$AG$2:$AG$167=$B57)*(economics!$D$2:$D$167="process")*economics!$AI$2:$AI$167*(_xlfn.NORM.DIST(AE$3,economics!$AK$2:$AK$167,economics!$AJ$2:$AJ$167,TRUE)-_xlfn.NORM.DIST(AE$30,economics!$AK$2:$AK$167,economics!$AJ$2:$AJ$167,TRUE)))),"")</f>
        <v/>
      </c>
      <c r="AF57" t="str">
        <f t="array" ref="AF57">IFERROR((SUMPRODUCT((economics!$AG$2:$AG$167=$B57)*(economics!$D$2:$D$167="process")*economics!$AI$2:$AI$167*(_xlfn.NORM.DIST(AF$3,economics!$AK$2:$AK$167,economics!$AJ$2:$AJ$167,TRUE)-_xlfn.NORM.DIST(AF$30,economics!$AK$2:$AK$167,economics!$AJ$2:$AJ$167,TRUE))*economics!$AM$2:$AM$167))/(SUMPRODUCT((economics!$AG$2:$AG$167=$B57)*(economics!$D$2:$D$167="process")*economics!$AI$2:$AI$167*(_xlfn.NORM.DIST(AF$3,economics!$AK$2:$AK$167,economics!$AJ$2:$AJ$167,TRUE)-_xlfn.NORM.DIST(AF$30,economics!$AK$2:$AK$167,economics!$AJ$2:$AJ$167,TRUE)))),"")</f>
        <v/>
      </c>
      <c r="AG57" t="str">
        <f t="array" ref="AG57">IFERROR((SUMPRODUCT((economics!$AG$2:$AG$167=$B57)*(economics!$D$2:$D$167="process")*economics!$AI$2:$AI$167*(_xlfn.NORM.DIST(AG$3,economics!$AK$2:$AK$167,economics!$AJ$2:$AJ$167,TRUE)-_xlfn.NORM.DIST(AG$30,economics!$AK$2:$AK$167,economics!$AJ$2:$AJ$167,TRUE))*economics!$AM$2:$AM$167))/(SUMPRODUCT((economics!$AG$2:$AG$167=$B57)*(economics!$D$2:$D$167="process")*economics!$AI$2:$AI$167*(_xlfn.NORM.DIST(AG$3,economics!$AK$2:$AK$167,economics!$AJ$2:$AJ$167,TRUE)-_xlfn.NORM.DIST(AG$30,economics!$AK$2:$AK$167,economics!$AJ$2:$AJ$167,TRUE)))),"")</f>
        <v/>
      </c>
      <c r="AH57" t="str">
        <f t="array" ref="AH57">IFERROR((SUMPRODUCT((economics!$AG$2:$AG$167=$B57)*(economics!$D$2:$D$167="process")*economics!$AI$2:$AI$167*(_xlfn.NORM.DIST(AH$3,economics!$AK$2:$AK$167,economics!$AJ$2:$AJ$167,TRUE)-_xlfn.NORM.DIST(AH$30,economics!$AK$2:$AK$167,economics!$AJ$2:$AJ$167,TRUE))*economics!$AM$2:$AM$167))/(SUMPRODUCT((economics!$AG$2:$AG$167=$B57)*(economics!$D$2:$D$167="process")*economics!$AI$2:$AI$167*(_xlfn.NORM.DIST(AH$3,economics!$AK$2:$AK$167,economics!$AJ$2:$AJ$167,TRUE)-_xlfn.NORM.DIST(AH$30,economics!$AK$2:$AK$167,economics!$AJ$2:$AJ$167,TRUE)))),"")</f>
        <v/>
      </c>
      <c r="AI57" t="str">
        <f t="array" ref="AI57">IFERROR((SUMPRODUCT((economics!$AG$2:$AG$167=$B57)*(economics!$D$2:$D$167="process")*economics!$AI$2:$AI$167*(_xlfn.NORM.DIST(AI$3,economics!$AK$2:$AK$167,economics!$AJ$2:$AJ$167,TRUE)-_xlfn.NORM.DIST(AI$30,economics!$AK$2:$AK$167,economics!$AJ$2:$AJ$167,TRUE))*economics!$AM$2:$AM$167))/(SUMPRODUCT((economics!$AG$2:$AG$167=$B57)*(economics!$D$2:$D$167="process")*economics!$AI$2:$AI$167*(_xlfn.NORM.DIST(AI$3,economics!$AK$2:$AK$167,economics!$AJ$2:$AJ$167,TRUE)-_xlfn.NORM.DIST(AI$30,economics!$AK$2:$AK$167,economics!$AJ$2:$AJ$167,TRUE)))),"")</f>
        <v/>
      </c>
      <c r="AJ57" t="str">
        <f t="array" ref="AJ57">IFERROR((SUMPRODUCT((economics!$AG$2:$AG$167=$B57)*(economics!$D$2:$D$167="process")*economics!$AI$2:$AI$167*(_xlfn.NORM.DIST(AJ$3,economics!$AK$2:$AK$167,economics!$AJ$2:$AJ$167,TRUE)-_xlfn.NORM.DIST(AJ$30,economics!$AK$2:$AK$167,economics!$AJ$2:$AJ$167,TRUE))*economics!$AM$2:$AM$167))/(SUMPRODUCT((economics!$AG$2:$AG$167=$B57)*(economics!$D$2:$D$167="process")*economics!$AI$2:$AI$167*(_xlfn.NORM.DIST(AJ$3,economics!$AK$2:$AK$167,economics!$AJ$2:$AJ$167,TRUE)-_xlfn.NORM.DIST(AJ$30,economics!$AK$2:$AK$167,economics!$AJ$2:$AJ$167,TRUE)))),"")</f>
        <v/>
      </c>
      <c r="AK57" t="str">
        <f t="array" ref="AK57">IFERROR((SUMPRODUCT((economics!$AG$2:$AG$167=$B57)*(economics!$D$2:$D$167="process")*economics!$AI$2:$AI$167*(_xlfn.NORM.DIST(AK$3,economics!$AK$2:$AK$167,economics!$AJ$2:$AJ$167,TRUE)-_xlfn.NORM.DIST(AK$30,economics!$AK$2:$AK$167,economics!$AJ$2:$AJ$167,TRUE))*economics!$AM$2:$AM$167))/(SUMPRODUCT((economics!$AG$2:$AG$167=$B57)*(economics!$D$2:$D$167="process")*economics!$AI$2:$AI$167*(_xlfn.NORM.DIST(AK$3,economics!$AK$2:$AK$167,economics!$AJ$2:$AJ$167,TRUE)-_xlfn.NORM.DIST(AK$30,economics!$AK$2:$AK$167,economics!$AJ$2:$AJ$167,TRUE)))),"")</f>
        <v/>
      </c>
      <c r="AL57" t="str">
        <f t="array" ref="AL57">IFERROR((SUMPRODUCT((economics!$AG$2:$AG$167=$B57)*(economics!$D$2:$D$167="process")*economics!$AI$2:$AI$167*(_xlfn.NORM.DIST(AL$3,economics!$AK$2:$AK$167,economics!$AJ$2:$AJ$167,TRUE)-_xlfn.NORM.DIST(AL$30,economics!$AK$2:$AK$167,economics!$AJ$2:$AJ$167,TRUE))*economics!$AM$2:$AM$167))/(SUMPRODUCT((economics!$AG$2:$AG$167=$B57)*(economics!$D$2:$D$167="process")*economics!$AI$2:$AI$167*(_xlfn.NORM.DIST(AL$3,economics!$AK$2:$AK$167,economics!$AJ$2:$AJ$167,TRUE)-_xlfn.NORM.DIST(AL$30,economics!$AK$2:$AK$167,economics!$AJ$2:$AJ$167,TRUE)))),"")</f>
        <v/>
      </c>
      <c r="AM57" t="str">
        <f t="array" ref="AM57">IFERROR((SUMPRODUCT((economics!$AG$2:$AG$167=$B57)*(economics!$D$2:$D$167="process")*economics!$AI$2:$AI$167*(_xlfn.NORM.DIST(AM$3,economics!$AK$2:$AK$167,economics!$AJ$2:$AJ$167,TRUE)-_xlfn.NORM.DIST(AM$30,economics!$AK$2:$AK$167,economics!$AJ$2:$AJ$167,TRUE))*economics!$AM$2:$AM$167))/(SUMPRODUCT((economics!$AG$2:$AG$167=$B57)*(economics!$D$2:$D$167="process")*economics!$AI$2:$AI$167*(_xlfn.NORM.DIST(AM$3,economics!$AK$2:$AK$167,economics!$AJ$2:$AJ$167,TRUE)-_xlfn.NORM.DIST(AM$30,economics!$AK$2:$AK$167,economics!$AJ$2:$AJ$167,TRUE)))),"")</f>
        <v/>
      </c>
      <c r="AN57" t="str">
        <f t="array" ref="AN57">IFERROR((SUMPRODUCT((economics!$AG$2:$AG$167=$B57)*(economics!$D$2:$D$167="process")*economics!$AI$2:$AI$167*(_xlfn.NORM.DIST(AN$3,economics!$AK$2:$AK$167,economics!$AJ$2:$AJ$167,TRUE)-_xlfn.NORM.DIST(AN$30,economics!$AK$2:$AK$167,economics!$AJ$2:$AJ$167,TRUE))*economics!$AM$2:$AM$167))/(SUMPRODUCT((economics!$AG$2:$AG$167=$B57)*(economics!$D$2:$D$167="process")*economics!$AI$2:$AI$167*(_xlfn.NORM.DIST(AN$3,economics!$AK$2:$AK$167,economics!$AJ$2:$AJ$167,TRUE)-_xlfn.NORM.DIST(AN$30,economics!$AK$2:$AK$167,economics!$AJ$2:$AJ$167,TRUE)))),"")</f>
        <v/>
      </c>
      <c r="AO57" t="str">
        <f t="array" ref="AO57">IFERROR((SUMPRODUCT((economics!$AG$2:$AG$167=$B57)*(economics!$D$2:$D$167="process")*economics!$AI$2:$AI$167*(_xlfn.NORM.DIST(AO$3,economics!$AK$2:$AK$167,economics!$AJ$2:$AJ$167,TRUE)-_xlfn.NORM.DIST(AO$30,economics!$AK$2:$AK$167,economics!$AJ$2:$AJ$167,TRUE))*economics!$AM$2:$AM$167))/(SUMPRODUCT((economics!$AG$2:$AG$167=$B57)*(economics!$D$2:$D$167="process")*economics!$AI$2:$AI$167*(_xlfn.NORM.DIST(AO$3,economics!$AK$2:$AK$167,economics!$AJ$2:$AJ$167,TRUE)-_xlfn.NORM.DIST(AO$30,economics!$AK$2:$AK$167,economics!$AJ$2:$AJ$167,TRUE)))),"")</f>
        <v/>
      </c>
      <c r="AP57" t="str">
        <f t="array" ref="AP57">IFERROR((SUMPRODUCT((economics!$AG$2:$AG$167=$B57)*(economics!$D$2:$D$167="process")*economics!$AI$2:$AI$167*(_xlfn.NORM.DIST(AP$3,economics!$AK$2:$AK$167,economics!$AJ$2:$AJ$167,TRUE)-_xlfn.NORM.DIST(AP$30,economics!$AK$2:$AK$167,economics!$AJ$2:$AJ$167,TRUE))*economics!$AM$2:$AM$167))/(SUMPRODUCT((economics!$AG$2:$AG$167=$B57)*(economics!$D$2:$D$167="process")*economics!$AI$2:$AI$167*(_xlfn.NORM.DIST(AP$3,economics!$AK$2:$AK$167,economics!$AJ$2:$AJ$167,TRUE)-_xlfn.NORM.DIST(AP$30,economics!$AK$2:$AK$167,economics!$AJ$2:$AJ$167,TRUE)))),"")</f>
        <v/>
      </c>
      <c r="AQ57" t="str">
        <f t="array" ref="AQ57">IFERROR((SUMPRODUCT((economics!$AG$2:$AG$167=$B57)*(economics!$D$2:$D$167="process")*economics!$AI$2:$AI$167*(_xlfn.NORM.DIST(AQ$3,economics!$AK$2:$AK$167,economics!$AJ$2:$AJ$167,TRUE)-_xlfn.NORM.DIST(AQ$30,economics!$AK$2:$AK$167,economics!$AJ$2:$AJ$167,TRUE))*economics!$AM$2:$AM$167))/(SUMPRODUCT((economics!$AG$2:$AG$167=$B57)*(economics!$D$2:$D$167="process")*economics!$AI$2:$AI$167*(_xlfn.NORM.DIST(AQ$3,economics!$AK$2:$AK$167,economics!$AJ$2:$AJ$167,TRUE)-_xlfn.NORM.DIST(AQ$30,economics!$AK$2:$AK$167,economics!$AJ$2:$AJ$167,TRUE)))),"")</f>
        <v/>
      </c>
      <c r="AR57" t="str">
        <f t="array" ref="AR57">IFERROR((SUMPRODUCT((economics!$AG$2:$AG$167=$B57)*(economics!$D$2:$D$167="process")*economics!$AI$2:$AI$167*(_xlfn.NORM.DIST(AR$3,economics!$AK$2:$AK$167,economics!$AJ$2:$AJ$167,TRUE)-_xlfn.NORM.DIST(AR$30,economics!$AK$2:$AK$167,economics!$AJ$2:$AJ$167,TRUE))*economics!$AM$2:$AM$167))/(SUMPRODUCT((economics!$AG$2:$AG$167=$B57)*(economics!$D$2:$D$167="process")*economics!$AI$2:$AI$167*(_xlfn.NORM.DIST(AR$3,economics!$AK$2:$AK$167,economics!$AJ$2:$AJ$167,TRUE)-_xlfn.NORM.DIST(AR$30,economics!$AK$2:$AK$167,economics!$AJ$2:$AJ$167,TRUE)))),"")</f>
        <v/>
      </c>
      <c r="AS57" t="str">
        <f t="array" ref="AS57">IFERROR((SUMPRODUCT((economics!$AG$2:$AG$167=$B57)*(economics!$D$2:$D$167="process")*economics!$AI$2:$AI$167*(_xlfn.NORM.DIST(AS$3,economics!$AK$2:$AK$167,economics!$AJ$2:$AJ$167,TRUE)-_xlfn.NORM.DIST(AS$30,economics!$AK$2:$AK$167,economics!$AJ$2:$AJ$167,TRUE))*economics!$AM$2:$AM$167))/(SUMPRODUCT((economics!$AG$2:$AG$167=$B57)*(economics!$D$2:$D$167="process")*economics!$AI$2:$AI$167*(_xlfn.NORM.DIST(AS$3,economics!$AK$2:$AK$167,economics!$AJ$2:$AJ$167,TRUE)-_xlfn.NORM.DIST(AS$30,economics!$AK$2:$AK$167,economics!$AJ$2:$AJ$167,TRUE)))),"")</f>
        <v/>
      </c>
      <c r="AT57" t="str">
        <f t="array" ref="AT57">IFERROR((SUMPRODUCT((economics!$AG$2:$AG$167=$B57)*(economics!$D$2:$D$167="process")*economics!$AI$2:$AI$167*(_xlfn.NORM.DIST(AT$3,economics!$AK$2:$AK$167,economics!$AJ$2:$AJ$167,TRUE)-_xlfn.NORM.DIST(AT$30,economics!$AK$2:$AK$167,economics!$AJ$2:$AJ$167,TRUE))*economics!$AM$2:$AM$167))/(SUMPRODUCT((economics!$AG$2:$AG$167=$B57)*(economics!$D$2:$D$167="process")*economics!$AI$2:$AI$167*(_xlfn.NORM.DIST(AT$3,economics!$AK$2:$AK$167,economics!$AJ$2:$AJ$167,TRUE)-_xlfn.NORM.DIST(AT$30,economics!$AK$2:$AK$167,economics!$AJ$2:$AJ$167,TRUE)))),"")</f>
        <v/>
      </c>
      <c r="AU57" t="str">
        <f t="array" ref="AU57">IFERROR((SUMPRODUCT((economics!$AG$2:$AG$167=$B57)*(economics!$D$2:$D$167="process")*economics!$AI$2:$AI$167*(_xlfn.NORM.DIST(AU$3,economics!$AK$2:$AK$167,economics!$AJ$2:$AJ$167,TRUE)-_xlfn.NORM.DIST(AU$30,economics!$AK$2:$AK$167,economics!$AJ$2:$AJ$167,TRUE))*economics!$AM$2:$AM$167))/(SUMPRODUCT((economics!$AG$2:$AG$167=$B57)*(economics!$D$2:$D$167="process")*economics!$AI$2:$AI$167*(_xlfn.NORM.DIST(AU$3,economics!$AK$2:$AK$167,economics!$AJ$2:$AJ$167,TRUE)-_xlfn.NORM.DIST(AU$30,economics!$AK$2:$AK$167,economics!$AJ$2:$AJ$167,TRUE)))),"")</f>
        <v/>
      </c>
      <c r="AV57" t="str">
        <f t="array" ref="AV57">IFERROR((SUMPRODUCT((economics!$AG$2:$AG$167=$B57)*(economics!$D$2:$D$167="process")*economics!$AI$2:$AI$167*(_xlfn.NORM.DIST(AV$3,economics!$AK$2:$AK$167,economics!$AJ$2:$AJ$167,TRUE)-_xlfn.NORM.DIST(AV$30,economics!$AK$2:$AK$167,economics!$AJ$2:$AJ$167,TRUE))*economics!$AM$2:$AM$167))/(SUMPRODUCT((economics!$AG$2:$AG$167=$B57)*(economics!$D$2:$D$167="process")*economics!$AI$2:$AI$167*(_xlfn.NORM.DIST(AV$3,economics!$AK$2:$AK$167,economics!$AJ$2:$AJ$167,TRUE)-_xlfn.NORM.DIST(AV$30,economics!$AK$2:$AK$167,economics!$AJ$2:$AJ$167,TRUE)))),"")</f>
        <v/>
      </c>
      <c r="AW57" t="str">
        <f t="array" ref="AW57">IFERROR((SUMPRODUCT((economics!$AG$2:$AG$167=$B57)*(economics!$D$2:$D$167="process")*economics!$AI$2:$AI$167*(_xlfn.NORM.DIST(AW$3,economics!$AK$2:$AK$167,economics!$AJ$2:$AJ$167,TRUE)-_xlfn.NORM.DIST(AW$30,economics!$AK$2:$AK$167,economics!$AJ$2:$AJ$167,TRUE))*economics!$AM$2:$AM$167))/(SUMPRODUCT((economics!$AG$2:$AG$167=$B57)*(economics!$D$2:$D$167="process")*economics!$AI$2:$AI$167*(_xlfn.NORM.DIST(AW$3,economics!$AK$2:$AK$167,economics!$AJ$2:$AJ$167,TRUE)-_xlfn.NORM.DIST(AW$30,economics!$AK$2:$AK$167,economics!$AJ$2:$AJ$167,TRUE)))),"")</f>
        <v/>
      </c>
      <c r="AX57" t="str">
        <f t="array" ref="AX57">IFERROR((SUMPRODUCT((economics!$AG$2:$AG$167=$B57)*(economics!$D$2:$D$167="process")*economics!$AI$2:$AI$167*(_xlfn.NORM.DIST(AX$3,economics!$AK$2:$AK$167,economics!$AJ$2:$AJ$167,TRUE)-_xlfn.NORM.DIST(AX$30,economics!$AK$2:$AK$167,economics!$AJ$2:$AJ$167,TRUE))*economics!$AM$2:$AM$167))/(SUMPRODUCT((economics!$AG$2:$AG$167=$B57)*(economics!$D$2:$D$167="process")*economics!$AI$2:$AI$167*(_xlfn.NORM.DIST(AX$3,economics!$AK$2:$AK$167,economics!$AJ$2:$AJ$167,TRUE)-_xlfn.NORM.DIST(AX$30,economics!$AK$2:$AK$167,economics!$AJ$2:$AJ$167,TRUE)))),"")</f>
        <v/>
      </c>
      <c r="AY57" t="str">
        <f t="array" ref="AY57">IFERROR((SUMPRODUCT((economics!$AG$2:$AG$167=$B57)*(economics!$D$2:$D$167="process")*economics!$AI$2:$AI$167*(_xlfn.NORM.DIST(AY$3,economics!$AK$2:$AK$167,economics!$AJ$2:$AJ$167,TRUE)-_xlfn.NORM.DIST(AY$30,economics!$AK$2:$AK$167,economics!$AJ$2:$AJ$167,TRUE))*economics!$AM$2:$AM$167))/(SUMPRODUCT((economics!$AG$2:$AG$167=$B57)*(economics!$D$2:$D$167="process")*economics!$AI$2:$AI$167*(_xlfn.NORM.DIST(AY$3,economics!$AK$2:$AK$167,economics!$AJ$2:$AJ$167,TRUE)-_xlfn.NORM.DIST(AY$30,economics!$AK$2:$AK$167,economics!$AJ$2:$AJ$167,TRUE)))),"")</f>
        <v/>
      </c>
      <c r="AZ57" t="str">
        <f t="array" ref="AZ57">IFERROR((SUMPRODUCT((economics!$AG$2:$AG$167=$B57)*(economics!$D$2:$D$167="process")*economics!$AI$2:$AI$167*(_xlfn.NORM.DIST(AZ$3,economics!$AK$2:$AK$167,economics!$AJ$2:$AJ$167,TRUE)-_xlfn.NORM.DIST(AZ$30,economics!$AK$2:$AK$167,economics!$AJ$2:$AJ$167,TRUE))*economics!$AM$2:$AM$167))/(SUMPRODUCT((economics!$AG$2:$AG$167=$B57)*(economics!$D$2:$D$167="process")*economics!$AI$2:$AI$167*(_xlfn.NORM.DIST(AZ$3,economics!$AK$2:$AK$167,economics!$AJ$2:$AJ$167,TRUE)-_xlfn.NORM.DIST(AZ$30,economics!$AK$2:$AK$167,economics!$AJ$2:$AJ$167,TRUE)))),"")</f>
        <v/>
      </c>
      <c r="BA57" t="str">
        <f t="array" ref="BA57">IFERROR((SUMPRODUCT((economics!$AG$2:$AG$167=$B57)*(economics!$D$2:$D$167="process")*economics!$AI$2:$AI$167*(_xlfn.NORM.DIST(BA$3,economics!$AK$2:$AK$167,economics!$AJ$2:$AJ$167,TRUE)-_xlfn.NORM.DIST(BA$30,economics!$AK$2:$AK$167,economics!$AJ$2:$AJ$167,TRUE))*economics!$AM$2:$AM$167))/(SUMPRODUCT((economics!$AG$2:$AG$167=$B57)*(economics!$D$2:$D$167="process")*economics!$AI$2:$AI$167*(_xlfn.NORM.DIST(BA$3,economics!$AK$2:$AK$167,economics!$AJ$2:$AJ$167,TRUE)-_xlfn.NORM.DIST(BA$30,economics!$AK$2:$AK$167,economics!$AJ$2:$AJ$167,TRUE)))),"")</f>
        <v/>
      </c>
      <c r="BB57" t="str">
        <f t="array" ref="BB57">IFERROR((SUMPRODUCT((economics!$AG$2:$AG$167=$B57)*(economics!$D$2:$D$167="process")*economics!$AI$2:$AI$167*(_xlfn.NORM.DIST(BB$3,economics!$AK$2:$AK$167,economics!$AJ$2:$AJ$167,TRUE)-_xlfn.NORM.DIST(BB$30,economics!$AK$2:$AK$167,economics!$AJ$2:$AJ$167,TRUE))*economics!$AM$2:$AM$167))/(SUMPRODUCT((economics!$AG$2:$AG$167=$B57)*(economics!$D$2:$D$167="process")*economics!$AI$2:$AI$167*(_xlfn.NORM.DIST(BB$3,economics!$AK$2:$AK$167,economics!$AJ$2:$AJ$167,TRUE)-_xlfn.NORM.DIST(BB$30,economics!$AK$2:$AK$167,economics!$AJ$2:$AJ$167,TRUE)))),"")</f>
        <v/>
      </c>
      <c r="BC57" t="str">
        <f t="array" ref="BC57">IFERROR((SUMPRODUCT((economics!$AG$2:$AG$167=$B57)*(economics!$D$2:$D$167="process")*economics!$AI$2:$AI$167*(_xlfn.NORM.DIST(BC$3,economics!$AK$2:$AK$167,economics!$AJ$2:$AJ$167,TRUE)-_xlfn.NORM.DIST(BC$30,economics!$AK$2:$AK$167,economics!$AJ$2:$AJ$167,TRUE))*economics!$AM$2:$AM$167))/(SUMPRODUCT((economics!$AG$2:$AG$167=$B57)*(economics!$D$2:$D$167="process")*economics!$AI$2:$AI$167*(_xlfn.NORM.DIST(BC$3,economics!$AK$2:$AK$167,economics!$AJ$2:$AJ$167,TRUE)-_xlfn.NORM.DIST(BC$30,economics!$AK$2:$AK$167,economics!$AJ$2:$AJ$167,TRUE)))),"")</f>
        <v/>
      </c>
      <c r="BD57" t="str">
        <f t="array" ref="BD57">IFERROR((SUMPRODUCT((economics!$AG$2:$AG$167=$B57)*(economics!$D$2:$D$167="process")*economics!$AI$2:$AI$167*(_xlfn.NORM.DIST(BD$3,economics!$AK$2:$AK$167,economics!$AJ$2:$AJ$167,TRUE)-_xlfn.NORM.DIST(BD$30,economics!$AK$2:$AK$167,economics!$AJ$2:$AJ$167,TRUE))*economics!$AM$2:$AM$167))/(SUMPRODUCT((economics!$AG$2:$AG$167=$B57)*(economics!$D$2:$D$167="process")*economics!$AI$2:$AI$167*(_xlfn.NORM.DIST(BD$3,economics!$AK$2:$AK$167,economics!$AJ$2:$AJ$167,TRUE)-_xlfn.NORM.DIST(BD$30,economics!$AK$2:$AK$167,economics!$AJ$2:$AJ$167,TRUE)))),"")</f>
        <v/>
      </c>
      <c r="BE57" t="str">
        <f t="array" ref="BE57">IFERROR((SUMPRODUCT((economics!$AG$2:$AG$167=$B57)*(economics!$D$2:$D$167="process")*economics!$AI$2:$AI$167*(_xlfn.NORM.DIST(BE$3,economics!$AK$2:$AK$167,economics!$AJ$2:$AJ$167,TRUE)-_xlfn.NORM.DIST(BE$30,economics!$AK$2:$AK$167,economics!$AJ$2:$AJ$167,TRUE))*economics!$AM$2:$AM$167))/(SUMPRODUCT((economics!$AG$2:$AG$167=$B57)*(economics!$D$2:$D$167="process")*economics!$AI$2:$AI$167*(_xlfn.NORM.DIST(BE$3,economics!$AK$2:$AK$167,economics!$AJ$2:$AJ$167,TRUE)-_xlfn.NORM.DIST(BE$30,economics!$AK$2:$AK$167,economics!$AJ$2:$AJ$167,TRUE)))),"")</f>
        <v/>
      </c>
      <c r="BF57" t="str">
        <f t="array" ref="BF57">IFERROR((SUMPRODUCT((economics!$AG$2:$AG$167=$B57)*(economics!$D$2:$D$167="process")*economics!$AI$2:$AI$167*(_xlfn.NORM.DIST(BF$3,economics!$AK$2:$AK$167,economics!$AJ$2:$AJ$167,TRUE)-_xlfn.NORM.DIST(BF$30,economics!$AK$2:$AK$167,economics!$AJ$2:$AJ$167,TRUE))*economics!$AM$2:$AM$167))/(SUMPRODUCT((economics!$AG$2:$AG$167=$B57)*(economics!$D$2:$D$167="process")*economics!$AI$2:$AI$167*(_xlfn.NORM.DIST(BF$3,economics!$AK$2:$AK$167,economics!$AJ$2:$AJ$167,TRUE)-_xlfn.NORM.DIST(BF$30,economics!$AK$2:$AK$167,economics!$AJ$2:$AJ$167,TRUE)))),"")</f>
        <v/>
      </c>
      <c r="BG57" t="str">
        <f t="array" ref="BG57">IFERROR((SUMPRODUCT((economics!$AG$2:$AG$167=$B57)*(economics!$D$2:$D$167="process")*economics!$AI$2:$AI$167*(_xlfn.NORM.DIST(BG$3,economics!$AK$2:$AK$167,economics!$AJ$2:$AJ$167,TRUE)-_xlfn.NORM.DIST(BG$30,economics!$AK$2:$AK$167,economics!$AJ$2:$AJ$167,TRUE))*economics!$AM$2:$AM$167))/(SUMPRODUCT((economics!$AG$2:$AG$167=$B57)*(economics!$D$2:$D$167="process")*economics!$AI$2:$AI$167*(_xlfn.NORM.DIST(BG$3,economics!$AK$2:$AK$167,economics!$AJ$2:$AJ$167,TRUE)-_xlfn.NORM.DIST(BG$30,economics!$AK$2:$AK$167,economics!$AJ$2:$AJ$167,TRUE)))),"")</f>
        <v/>
      </c>
      <c r="BH57" t="str">
        <f t="array" ref="BH57">IFERROR((SUMPRODUCT((economics!$AG$2:$AG$167=$B57)*(economics!$D$2:$D$167="process")*economics!$AI$2:$AI$167*(_xlfn.NORM.DIST(BH$3,economics!$AK$2:$AK$167,economics!$AJ$2:$AJ$167,TRUE)-_xlfn.NORM.DIST(BH$30,economics!$AK$2:$AK$167,economics!$AJ$2:$AJ$167,TRUE))*economics!$AM$2:$AM$167))/(SUMPRODUCT((economics!$AG$2:$AG$167=$B57)*(economics!$D$2:$D$167="process")*economics!$AI$2:$AI$167*(_xlfn.NORM.DIST(BH$3,economics!$AK$2:$AK$167,economics!$AJ$2:$AJ$167,TRUE)-_xlfn.NORM.DIST(BH$30,economics!$AK$2:$AK$167,economics!$AJ$2:$AJ$167,TRUE)))),"")</f>
        <v/>
      </c>
      <c r="BI57" t="str">
        <f t="array" ref="BI57">IFERROR((SUMPRODUCT((economics!$AG$2:$AG$167=$B57)*(economics!$D$2:$D$167="process")*economics!$AI$2:$AI$167*(_xlfn.NORM.DIST(BI$3,economics!$AK$2:$AK$167,economics!$AJ$2:$AJ$167,TRUE)-_xlfn.NORM.DIST(BI$30,economics!$AK$2:$AK$167,economics!$AJ$2:$AJ$167,TRUE))*economics!$AM$2:$AM$167))/(SUMPRODUCT((economics!$AG$2:$AG$167=$B57)*(economics!$D$2:$D$167="process")*economics!$AI$2:$AI$167*(_xlfn.NORM.DIST(BI$3,economics!$AK$2:$AK$167,economics!$AJ$2:$AJ$167,TRUE)-_xlfn.NORM.DIST(BI$30,economics!$AK$2:$AK$167,economics!$AJ$2:$AJ$167,TRUE)))),"")</f>
        <v/>
      </c>
      <c r="BJ57" t="str">
        <f t="array" ref="BJ57">IFERROR((SUMPRODUCT((economics!$AG$2:$AG$167=$B57)*(economics!$D$2:$D$167="process")*economics!$AI$2:$AI$167*(_xlfn.NORM.DIST(BJ$3,economics!$AK$2:$AK$167,economics!$AJ$2:$AJ$167,TRUE)-_xlfn.NORM.DIST(BJ$30,economics!$AK$2:$AK$167,economics!$AJ$2:$AJ$167,TRUE))*economics!$AM$2:$AM$167))/(SUMPRODUCT((economics!$AG$2:$AG$167=$B57)*(economics!$D$2:$D$167="process")*economics!$AI$2:$AI$167*(_xlfn.NORM.DIST(BJ$3,economics!$AK$2:$AK$167,economics!$AJ$2:$AJ$167,TRUE)-_xlfn.NORM.DIST(BJ$30,economics!$AK$2:$AK$167,economics!$AJ$2:$AJ$167,TRUE)))),"")</f>
        <v/>
      </c>
      <c r="BK57" t="str">
        <f t="array" ref="BK57">IFERROR((SUMPRODUCT((economics!$AG$2:$AG$167=$B57)*(economics!$D$2:$D$167="process")*economics!$AI$2:$AI$167*(_xlfn.NORM.DIST(BK$3,economics!$AK$2:$AK$167,economics!$AJ$2:$AJ$167,TRUE)-_xlfn.NORM.DIST(BK$30,economics!$AK$2:$AK$167,economics!$AJ$2:$AJ$167,TRUE))*economics!$AM$2:$AM$167))/(SUMPRODUCT((economics!$AG$2:$AG$167=$B57)*(economics!$D$2:$D$167="process")*economics!$AI$2:$AI$167*(_xlfn.NORM.DIST(BK$3,economics!$AK$2:$AK$167,economics!$AJ$2:$AJ$167,TRUE)-_xlfn.NORM.DIST(BK$30,economics!$AK$2:$AK$167,economics!$AJ$2:$AJ$167,TRUE)))),"")</f>
        <v/>
      </c>
      <c r="BL57" t="str">
        <f t="array" ref="BL57">IFERROR((SUMPRODUCT((economics!$AG$2:$AG$167=$B57)*(economics!$D$2:$D$167="process")*economics!$AI$2:$AI$167*(_xlfn.NORM.DIST(BL$3,economics!$AK$2:$AK$167,economics!$AJ$2:$AJ$167,TRUE)-_xlfn.NORM.DIST(BL$30,economics!$AK$2:$AK$167,economics!$AJ$2:$AJ$167,TRUE))*economics!$AM$2:$AM$167))/(SUMPRODUCT((economics!$AG$2:$AG$167=$B57)*(economics!$D$2:$D$167="process")*economics!$AI$2:$AI$167*(_xlfn.NORM.DIST(BL$3,economics!$AK$2:$AK$167,economics!$AJ$2:$AJ$167,TRUE)-_xlfn.NORM.DIST(BL$30,economics!$AK$2:$AK$167,economics!$AJ$2:$AJ$167,TRUE)))),"")</f>
        <v/>
      </c>
      <c r="BM57" t="str">
        <f t="array" ref="BM57">IFERROR((SUMPRODUCT((economics!$AG$2:$AG$167=$B57)*(economics!$D$2:$D$167="process")*economics!$AI$2:$AI$167*(_xlfn.NORM.DIST(BM$3,economics!$AK$2:$AK$167,economics!$AJ$2:$AJ$167,TRUE)-_xlfn.NORM.DIST(BM$30,economics!$AK$2:$AK$167,economics!$AJ$2:$AJ$167,TRUE))*economics!$AM$2:$AM$167))/(SUMPRODUCT((economics!$AG$2:$AG$167=$B57)*(economics!$D$2:$D$167="process")*economics!$AI$2:$AI$167*(_xlfn.NORM.DIST(BM$3,economics!$AK$2:$AK$167,economics!$AJ$2:$AJ$167,TRUE)-_xlfn.NORM.DIST(BM$30,economics!$AK$2:$AK$167,economics!$AJ$2:$AJ$167,TRUE)))),"")</f>
        <v/>
      </c>
      <c r="BN57" t="str">
        <f t="array" ref="BN57">IFERROR((SUMPRODUCT((economics!$AG$2:$AG$167=$B57)*(economics!$D$2:$D$167="process")*economics!$AI$2:$AI$167*(_xlfn.NORM.DIST(BN$3,economics!$AK$2:$AK$167,economics!$AJ$2:$AJ$167,TRUE)-_xlfn.NORM.DIST(BN$30,economics!$AK$2:$AK$167,economics!$AJ$2:$AJ$167,TRUE))*economics!$AM$2:$AM$167))/(SUMPRODUCT((economics!$AG$2:$AG$167=$B57)*(economics!$D$2:$D$167="process")*economics!$AI$2:$AI$167*(_xlfn.NORM.DIST(BN$3,economics!$AK$2:$AK$167,economics!$AJ$2:$AJ$167,TRUE)-_xlfn.NORM.DIST(BN$30,economics!$AK$2:$AK$167,economics!$AJ$2:$AJ$167,TRUE)))),"")</f>
        <v/>
      </c>
      <c r="BO57" t="str">
        <f t="array" ref="BO57">IFERROR((SUMPRODUCT((economics!$AG$2:$AG$167=$B57)*(economics!$D$2:$D$167="process")*economics!$AI$2:$AI$167*(_xlfn.NORM.DIST(BO$3,economics!$AK$2:$AK$167,economics!$AJ$2:$AJ$167,TRUE)-_xlfn.NORM.DIST(BO$30,economics!$AK$2:$AK$167,economics!$AJ$2:$AJ$167,TRUE))*economics!$AM$2:$AM$167))/(SUMPRODUCT((economics!$AG$2:$AG$167=$B57)*(economics!$D$2:$D$167="process")*economics!$AI$2:$AI$167*(_xlfn.NORM.DIST(BO$3,economics!$AK$2:$AK$167,economics!$AJ$2:$AJ$167,TRUE)-_xlfn.NORM.DIST(BO$30,economics!$AK$2:$AK$167,economics!$AJ$2:$AJ$167,TRUE)))),"")</f>
        <v/>
      </c>
      <c r="BP57" t="str">
        <f t="array" ref="BP57">IFERROR((SUMPRODUCT((economics!$AG$2:$AG$167=$B57)*(economics!$D$2:$D$167="process")*economics!$AI$2:$AI$167*(_xlfn.NORM.DIST(BP$3,economics!$AK$2:$AK$167,economics!$AJ$2:$AJ$167,TRUE)-_xlfn.NORM.DIST(BP$30,economics!$AK$2:$AK$167,economics!$AJ$2:$AJ$167,TRUE))*economics!$AM$2:$AM$167))/(SUMPRODUCT((economics!$AG$2:$AG$167=$B57)*(economics!$D$2:$D$167="process")*economics!$AI$2:$AI$167*(_xlfn.NORM.DIST(BP$3,economics!$AK$2:$AK$167,economics!$AJ$2:$AJ$167,TRUE)-_xlfn.NORM.DIST(BP$30,economics!$AK$2:$AK$167,economics!$AJ$2:$AJ$167,TRUE)))),"")</f>
        <v/>
      </c>
      <c r="BQ57" t="str">
        <f t="array" ref="BQ57">IFERROR((SUMPRODUCT((economics!$AG$2:$AG$167=$B57)*(economics!$D$2:$D$167="process")*economics!$AI$2:$AI$167*(_xlfn.NORM.DIST(BQ$3,economics!$AK$2:$AK$167,economics!$AJ$2:$AJ$167,TRUE)-_xlfn.NORM.DIST(BQ$30,economics!$AK$2:$AK$167,economics!$AJ$2:$AJ$167,TRUE))*economics!$AM$2:$AM$167))/(SUMPRODUCT((economics!$AG$2:$AG$167=$B57)*(economics!$D$2:$D$167="process")*economics!$AI$2:$AI$167*(_xlfn.NORM.DIST(BQ$3,economics!$AK$2:$AK$167,economics!$AJ$2:$AJ$167,TRUE)-_xlfn.NORM.DIST(BQ$30,economics!$AK$2:$AK$167,economics!$AJ$2:$AJ$167,TRUE)))),"")</f>
        <v/>
      </c>
      <c r="BR57" t="str">
        <f t="array" ref="BR57">IFERROR((SUMPRODUCT((economics!$AG$2:$AG$167=$B57)*(economics!$D$2:$D$167="process")*economics!$AI$2:$AI$167*(_xlfn.NORM.DIST(BR$3,economics!$AK$2:$AK$167,economics!$AJ$2:$AJ$167,TRUE)-_xlfn.NORM.DIST(BR$30,economics!$AK$2:$AK$167,economics!$AJ$2:$AJ$167,TRUE))*economics!$AM$2:$AM$167))/(SUMPRODUCT((economics!$AG$2:$AG$167=$B57)*(economics!$D$2:$D$167="process")*economics!$AI$2:$AI$167*(_xlfn.NORM.DIST(BR$3,economics!$AK$2:$AK$167,economics!$AJ$2:$AJ$167,TRUE)-_xlfn.NORM.DIST(BR$30,economics!$AK$2:$AK$167,economics!$AJ$2:$AJ$167,TRUE)))),"")</f>
        <v/>
      </c>
      <c r="BS57" t="str">
        <f t="array" ref="BS57">IFERROR((SUMPRODUCT((economics!$AG$2:$AG$167=$B57)*(economics!$D$2:$D$167="process")*economics!$AI$2:$AI$167*(_xlfn.NORM.DIST(BS$3,economics!$AK$2:$AK$167,economics!$AJ$2:$AJ$167,TRUE)-_xlfn.NORM.DIST(BS$30,economics!$AK$2:$AK$167,economics!$AJ$2:$AJ$167,TRUE))*economics!$AM$2:$AM$167))/(SUMPRODUCT((economics!$AG$2:$AG$167=$B57)*(economics!$D$2:$D$167="process")*economics!$AI$2:$AI$167*(_xlfn.NORM.DIST(BS$3,economics!$AK$2:$AK$167,economics!$AJ$2:$AJ$167,TRUE)-_xlfn.NORM.DIST(BS$30,economics!$AK$2:$AK$167,economics!$AJ$2:$AJ$167,TRUE)))),"")</f>
        <v/>
      </c>
      <c r="BT57" t="str">
        <f t="array" ref="BT57">IFERROR((SUMPRODUCT((economics!$AG$2:$AG$167=$B57)*(economics!$D$2:$D$167="process")*economics!$AI$2:$AI$167*(_xlfn.NORM.DIST(BT$3,economics!$AK$2:$AK$167,economics!$AJ$2:$AJ$167,TRUE)-_xlfn.NORM.DIST(BT$30,economics!$AK$2:$AK$167,economics!$AJ$2:$AJ$167,TRUE))*economics!$AM$2:$AM$167))/(SUMPRODUCT((economics!$AG$2:$AG$167=$B57)*(economics!$D$2:$D$167="process")*economics!$AI$2:$AI$167*(_xlfn.NORM.DIST(BT$3,economics!$AK$2:$AK$167,economics!$AJ$2:$AJ$167,TRUE)-_xlfn.NORM.DIST(BT$30,economics!$AK$2:$AK$167,economics!$AJ$2:$AJ$167,TRUE)))),"")</f>
        <v/>
      </c>
      <c r="BU57" t="str">
        <f t="array" ref="BU57">IFERROR((SUMPRODUCT((economics!$AG$2:$AG$167=$B57)*(economics!$D$2:$D$167="process")*economics!$AI$2:$AI$167*(_xlfn.NORM.DIST(BU$3,economics!$AK$2:$AK$167,economics!$AJ$2:$AJ$167,TRUE)-_xlfn.NORM.DIST(BU$30,economics!$AK$2:$AK$167,economics!$AJ$2:$AJ$167,TRUE))*economics!$AM$2:$AM$167))/(SUMPRODUCT((economics!$AG$2:$AG$167=$B57)*(economics!$D$2:$D$167="process")*economics!$AI$2:$AI$167*(_xlfn.NORM.DIST(BU$3,economics!$AK$2:$AK$167,economics!$AJ$2:$AJ$167,TRUE)-_xlfn.NORM.DIST(BU$30,economics!$AK$2:$AK$167,economics!$AJ$2:$AJ$167,TRUE)))),"")</f>
        <v/>
      </c>
      <c r="BV57" t="str">
        <f t="array" ref="BV57">IFERROR((SUMPRODUCT((economics!$AG$2:$AG$167=$B57)*(economics!$D$2:$D$167="process")*economics!$AI$2:$AI$167*(_xlfn.NORM.DIST(BV$3,economics!$AK$2:$AK$167,economics!$AJ$2:$AJ$167,TRUE)-_xlfn.NORM.DIST(BV$30,economics!$AK$2:$AK$167,economics!$AJ$2:$AJ$167,TRUE))*economics!$AM$2:$AM$167))/(SUMPRODUCT((economics!$AG$2:$AG$167=$B57)*(economics!$D$2:$D$167="process")*economics!$AI$2:$AI$167*(_xlfn.NORM.DIST(BV$3,economics!$AK$2:$AK$167,economics!$AJ$2:$AJ$167,TRUE)-_xlfn.NORM.DIST(BV$30,economics!$AK$2:$AK$167,economics!$AJ$2:$AJ$167,TRUE)))),"")</f>
        <v/>
      </c>
      <c r="BW57" t="str">
        <f t="array" ref="BW57">IFERROR((SUMPRODUCT((economics!$AG$2:$AG$167=$B57)*(economics!$D$2:$D$167="process")*economics!$AI$2:$AI$167*(_xlfn.NORM.DIST(BW$3,economics!$AK$2:$AK$167,economics!$AJ$2:$AJ$167,TRUE)-_xlfn.NORM.DIST(BW$30,economics!$AK$2:$AK$167,economics!$AJ$2:$AJ$167,TRUE))*economics!$AM$2:$AM$167))/(SUMPRODUCT((economics!$AG$2:$AG$167=$B57)*(economics!$D$2:$D$167="process")*economics!$AI$2:$AI$167*(_xlfn.NORM.DIST(BW$3,economics!$AK$2:$AK$167,economics!$AJ$2:$AJ$167,TRUE)-_xlfn.NORM.DIST(BW$30,economics!$AK$2:$AK$167,economics!$AJ$2:$AJ$167,TRUE)))),"")</f>
        <v/>
      </c>
      <c r="BX57" t="str">
        <f t="array" ref="BX57">IFERROR((SUMPRODUCT((economics!$AG$2:$AG$167=$B57)*(economics!$D$2:$D$167="process")*economics!$AI$2:$AI$167*(_xlfn.NORM.DIST(BX$3,economics!$AK$2:$AK$167,economics!$AJ$2:$AJ$167,TRUE)-_xlfn.NORM.DIST(BX$30,economics!$AK$2:$AK$167,economics!$AJ$2:$AJ$167,TRUE))*economics!$AM$2:$AM$167))/(SUMPRODUCT((economics!$AG$2:$AG$167=$B57)*(economics!$D$2:$D$167="process")*economics!$AI$2:$AI$167*(_xlfn.NORM.DIST(BX$3,economics!$AK$2:$AK$167,economics!$AJ$2:$AJ$167,TRUE)-_xlfn.NORM.DIST(BX$30,economics!$AK$2:$AK$167,economics!$AJ$2:$AJ$167,TRUE)))),"")</f>
        <v/>
      </c>
      <c r="BY57" t="str">
        <f t="array" ref="BY57">IFERROR((SUMPRODUCT((economics!$AG$2:$AG$167=$B57)*(economics!$D$2:$D$167="process")*economics!$AI$2:$AI$167*(_xlfn.NORM.DIST(BY$3,economics!$AK$2:$AK$167,economics!$AJ$2:$AJ$167,TRUE)-_xlfn.NORM.DIST(BY$30,economics!$AK$2:$AK$167,economics!$AJ$2:$AJ$167,TRUE))*economics!$AM$2:$AM$167))/(SUMPRODUCT((economics!$AG$2:$AG$167=$B57)*(economics!$D$2:$D$167="process")*economics!$AI$2:$AI$167*(_xlfn.NORM.DIST(BY$3,economics!$AK$2:$AK$167,economics!$AJ$2:$AJ$167,TRUE)-_xlfn.NORM.DIST(BY$30,economics!$AK$2:$AK$167,economics!$AJ$2:$AJ$167,TRUE)))),"")</f>
        <v/>
      </c>
      <c r="BZ57" t="str">
        <f t="array" ref="BZ57">IFERROR((SUMPRODUCT((economics!$AG$2:$AG$167=$B57)*(economics!$D$2:$D$167="process")*economics!$AI$2:$AI$167*(_xlfn.NORM.DIST(BZ$3,economics!$AK$2:$AK$167,economics!$AJ$2:$AJ$167,TRUE)-_xlfn.NORM.DIST(BZ$30,economics!$AK$2:$AK$167,economics!$AJ$2:$AJ$167,TRUE))*economics!$AM$2:$AM$167))/(SUMPRODUCT((economics!$AG$2:$AG$167=$B57)*(economics!$D$2:$D$167="process")*economics!$AI$2:$AI$167*(_xlfn.NORM.DIST(BZ$3,economics!$AK$2:$AK$167,economics!$AJ$2:$AJ$167,TRUE)-_xlfn.NORM.DIST(BZ$30,economics!$AK$2:$AK$167,economics!$AJ$2:$AJ$167,TRUE)))),"")</f>
        <v/>
      </c>
      <c r="CA57" t="str">
        <f t="array" ref="CA57">IFERROR((SUMPRODUCT((economics!$AG$2:$AG$167=$B57)*(economics!$D$2:$D$167="process")*economics!$AI$2:$AI$167*(_xlfn.NORM.DIST(CA$3,economics!$AK$2:$AK$167,economics!$AJ$2:$AJ$167,TRUE)-_xlfn.NORM.DIST(CA$30,economics!$AK$2:$AK$167,economics!$AJ$2:$AJ$167,TRUE))*economics!$AM$2:$AM$167))/(SUMPRODUCT((economics!$AG$2:$AG$167=$B57)*(economics!$D$2:$D$167="process")*economics!$AI$2:$AI$167*(_xlfn.NORM.DIST(CA$3,economics!$AK$2:$AK$167,economics!$AJ$2:$AJ$167,TRUE)-_xlfn.NORM.DIST(CA$30,economics!$AK$2:$AK$167,economics!$AJ$2:$AJ$167,TRUE)))),"")</f>
        <v/>
      </c>
      <c r="CB57" t="str">
        <f t="array" ref="CB57">IFERROR((SUMPRODUCT((economics!$AG$2:$AG$167=$B57)*(economics!$D$2:$D$167="process")*economics!$AI$2:$AI$167*(_xlfn.NORM.DIST(CB$3,economics!$AK$2:$AK$167,economics!$AJ$2:$AJ$167,TRUE)-_xlfn.NORM.DIST(CB$30,economics!$AK$2:$AK$167,economics!$AJ$2:$AJ$167,TRUE))*economics!$AM$2:$AM$167))/(SUMPRODUCT((economics!$AG$2:$AG$167=$B57)*(economics!$D$2:$D$167="process")*economics!$AI$2:$AI$167*(_xlfn.NORM.DIST(CB$3,economics!$AK$2:$AK$167,economics!$AJ$2:$AJ$167,TRUE)-_xlfn.NORM.DIST(CB$30,economics!$AK$2:$AK$167,economics!$AJ$2:$AJ$167,TRUE)))),"")</f>
        <v/>
      </c>
      <c r="CC57" t="str">
        <f t="array" ref="CC57">IFERROR((SUMPRODUCT((economics!$AG$2:$AG$167=$B57)*(economics!$D$2:$D$167="process")*economics!$AI$2:$AI$167*(_xlfn.NORM.DIST(CC$3,economics!$AK$2:$AK$167,economics!$AJ$2:$AJ$167,TRUE)-_xlfn.NORM.DIST(CC$30,economics!$AK$2:$AK$167,economics!$AJ$2:$AJ$167,TRUE))*economics!$AM$2:$AM$167))/(SUMPRODUCT((economics!$AG$2:$AG$167=$B57)*(economics!$D$2:$D$167="process")*economics!$AI$2:$AI$167*(_xlfn.NORM.DIST(CC$3,economics!$AK$2:$AK$167,economics!$AJ$2:$AJ$167,TRUE)-_xlfn.NORM.DIST(CC$30,economics!$AK$2:$AK$167,economics!$AJ$2:$AJ$167,TRUE)))),"")</f>
        <v/>
      </c>
      <c r="CD57" t="str">
        <f t="array" ref="CD57">IFERROR((SUMPRODUCT((economics!$AG$2:$AG$167=$B57)*(economics!$D$2:$D$167="process")*economics!$AI$2:$AI$167*(_xlfn.NORM.DIST(CD$3,economics!$AK$2:$AK$167,economics!$AJ$2:$AJ$167,TRUE)-_xlfn.NORM.DIST(CD$30,economics!$AK$2:$AK$167,economics!$AJ$2:$AJ$167,TRUE))*economics!$AM$2:$AM$167))/(SUMPRODUCT((economics!$AG$2:$AG$167=$B57)*(economics!$D$2:$D$167="process")*economics!$AI$2:$AI$167*(_xlfn.NORM.DIST(CD$3,economics!$AK$2:$AK$167,economics!$AJ$2:$AJ$167,TRUE)-_xlfn.NORM.DIST(CD$30,economics!$AK$2:$AK$167,economics!$AJ$2:$AJ$167,TRUE)))),"")</f>
        <v/>
      </c>
      <c r="CE57" t="str">
        <f t="array" ref="CE57">IFERROR((SUMPRODUCT((economics!$AG$2:$AG$167=$B57)*(economics!$D$2:$D$167="process")*economics!$AI$2:$AI$167*(_xlfn.NORM.DIST(CE$3,economics!$AK$2:$AK$167,economics!$AJ$2:$AJ$167,TRUE)-_xlfn.NORM.DIST(CE$30,economics!$AK$2:$AK$167,economics!$AJ$2:$AJ$167,TRUE))*economics!$AM$2:$AM$167))/(SUMPRODUCT((economics!$AG$2:$AG$167=$B57)*(economics!$D$2:$D$167="process")*economics!$AI$2:$AI$167*(_xlfn.NORM.DIST(CE$3,economics!$AK$2:$AK$167,economics!$AJ$2:$AJ$167,TRUE)-_xlfn.NORM.DIST(CE$30,economics!$AK$2:$AK$167,economics!$AJ$2:$AJ$167,TRUE)))),"")</f>
        <v/>
      </c>
      <c r="CF57" t="str">
        <f t="array" ref="CF57">IFERROR((SUMPRODUCT((economics!$AG$2:$AG$167=$B57)*(economics!$D$2:$D$167="process")*economics!$AI$2:$AI$167*(_xlfn.NORM.DIST(CF$3,economics!$AK$2:$AK$167,economics!$AJ$2:$AJ$167,TRUE)-_xlfn.NORM.DIST(CF$30,economics!$AK$2:$AK$167,economics!$AJ$2:$AJ$167,TRUE))*economics!$AM$2:$AM$167))/(SUMPRODUCT((economics!$AG$2:$AG$167=$B57)*(economics!$D$2:$D$167="process")*economics!$AI$2:$AI$167*(_xlfn.NORM.DIST(CF$3,economics!$AK$2:$AK$167,economics!$AJ$2:$AJ$167,TRUE)-_xlfn.NORM.DIST(CF$30,economics!$AK$2:$AK$167,economics!$AJ$2:$AJ$167,TRUE)))),"")</f>
        <v/>
      </c>
      <c r="CG57" t="str">
        <f t="array" ref="CG57">IFERROR((SUMPRODUCT((economics!$AG$2:$AG$167=$B57)*(economics!$D$2:$D$167="process")*economics!$AI$2:$AI$167*(_xlfn.NORM.DIST(CG$3,economics!$AK$2:$AK$167,economics!$AJ$2:$AJ$167,TRUE)-_xlfn.NORM.DIST(CG$30,economics!$AK$2:$AK$167,economics!$AJ$2:$AJ$167,TRUE))*economics!$AM$2:$AM$167))/(SUMPRODUCT((economics!$AG$2:$AG$167=$B57)*(economics!$D$2:$D$167="process")*economics!$AI$2:$AI$167*(_xlfn.NORM.DIST(CG$3,economics!$AK$2:$AK$167,economics!$AJ$2:$AJ$167,TRUE)-_xlfn.NORM.DIST(CG$30,economics!$AK$2:$AK$167,economics!$AJ$2:$AJ$167,TRUE)))),"")</f>
        <v/>
      </c>
      <c r="CH57" t="str">
        <f t="array" ref="CH57">IFERROR((SUMPRODUCT((economics!$AG$2:$AG$167=$B57)*(economics!$D$2:$D$167="process")*economics!$AI$2:$AI$167*(_xlfn.NORM.DIST(CH$3,economics!$AK$2:$AK$167,economics!$AJ$2:$AJ$167,TRUE)-_xlfn.NORM.DIST(CH$30,economics!$AK$2:$AK$167,economics!$AJ$2:$AJ$167,TRUE))*economics!$AM$2:$AM$167))/(SUMPRODUCT((economics!$AG$2:$AG$167=$B57)*(economics!$D$2:$D$167="process")*economics!$AI$2:$AI$167*(_xlfn.NORM.DIST(CH$3,economics!$AK$2:$AK$167,economics!$AJ$2:$AJ$167,TRUE)-_xlfn.NORM.DIST(CH$30,economics!$AK$2:$AK$167,economics!$AJ$2:$AJ$167,TRUE)))),"")</f>
        <v/>
      </c>
    </row>
    <row r="59" spans="1:86" x14ac:dyDescent="0.35">
      <c r="A59" s="1" t="s">
        <v>770</v>
      </c>
      <c r="B59">
        <f t="array" ref="B59">SUMPRODUCT((E4:E28&gt;0.000000001)*(E33:E57=""))+SUMPRODUCT(((F4:CH28-E4:CG28)&gt;0.000000001)*(F33:CH57=""))</f>
        <v>0</v>
      </c>
      <c r="C59" t="str">
        <f>IF(B59=0,"ok","FAIL")</f>
        <v>ok</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workbookViewId="0">
      <selection activeCell="A26" sqref="A25:XFD26"/>
    </sheetView>
  </sheetViews>
  <sheetFormatPr defaultRowHeight="14.5" x14ac:dyDescent="0.35"/>
  <sheetData>
    <row r="1" spans="1:9" ht="18.649999999999999" customHeight="1" x14ac:dyDescent="0.45">
      <c r="A1" s="73" t="s">
        <v>774</v>
      </c>
    </row>
    <row r="3" spans="1:9" x14ac:dyDescent="0.35">
      <c r="A3" s="1" t="s">
        <v>775</v>
      </c>
    </row>
    <row r="4" spans="1:9" x14ac:dyDescent="0.35">
      <c r="A4" t="s">
        <v>273</v>
      </c>
      <c r="B4" t="s">
        <v>776</v>
      </c>
      <c r="C4" t="s">
        <v>744</v>
      </c>
      <c r="D4" t="s">
        <v>777</v>
      </c>
    </row>
    <row r="5" spans="1:9" x14ac:dyDescent="0.35">
      <c r="A5" t="str">
        <f>'fuel-whr'!A11</f>
        <v>pulp paper and printing 17T18</v>
      </c>
      <c r="B5" s="68">
        <f>'fuel-whr'!CH11</f>
        <v>5.1224879436880331E-2</v>
      </c>
      <c r="C5" s="68">
        <f>'fuel-whr'!C11</f>
        <v>5.2623494992685933E-2</v>
      </c>
      <c r="D5" t="str">
        <f t="shared" ref="D5:D10" si="0">IF(B5&gt;C5+0.000000001,"EXCEED","ok")</f>
        <v>ok</v>
      </c>
    </row>
    <row r="6" spans="1:9" x14ac:dyDescent="0.35">
      <c r="A6" t="str">
        <f>'fuel-whr'!A13</f>
        <v>chemicals 20</v>
      </c>
      <c r="B6" s="68">
        <f>'fuel-whr'!CH13</f>
        <v>7.5553852232052382E-2</v>
      </c>
      <c r="C6" s="68">
        <f>'fuel-whr'!C13</f>
        <v>7.9594820017559256E-2</v>
      </c>
      <c r="D6" t="str">
        <f t="shared" si="0"/>
        <v>ok</v>
      </c>
    </row>
    <row r="7" spans="1:9" x14ac:dyDescent="0.35">
      <c r="A7" t="str">
        <f>'fuel-whr'!A15</f>
        <v>glass and glass products 231</v>
      </c>
      <c r="B7" s="68">
        <f>'fuel-whr'!CH15</f>
        <v>4.3986759407936733E-2</v>
      </c>
      <c r="C7" s="68">
        <f>'fuel-whr'!C15</f>
        <v>9.8489208633093517E-2</v>
      </c>
      <c r="D7" t="str">
        <f t="shared" si="0"/>
        <v>ok</v>
      </c>
    </row>
    <row r="8" spans="1:9" x14ac:dyDescent="0.35">
      <c r="A8" t="str">
        <f>'fuel-whr'!A16</f>
        <v>cement and other nonmetallic minerals 239</v>
      </c>
      <c r="B8" s="68">
        <f>'fuel-whr'!CH16</f>
        <v>4.7787146555141928E-2</v>
      </c>
      <c r="C8" s="68">
        <f>'fuel-whr'!C16</f>
        <v>8.7137587228844932E-2</v>
      </c>
      <c r="D8" t="str">
        <f t="shared" si="0"/>
        <v>ok</v>
      </c>
    </row>
    <row r="9" spans="1:9" x14ac:dyDescent="0.35">
      <c r="A9" t="str">
        <f>'fuel-whr'!A17</f>
        <v>iron and steel 241</v>
      </c>
      <c r="B9" s="68">
        <f>'fuel-whr'!CH17</f>
        <v>6.0383242710347687E-2</v>
      </c>
      <c r="C9" s="68">
        <f>'fuel-whr'!C17</f>
        <v>0.13965548098434002</v>
      </c>
      <c r="D9" t="str">
        <f t="shared" si="0"/>
        <v>ok</v>
      </c>
    </row>
    <row r="10" spans="1:9" x14ac:dyDescent="0.35">
      <c r="A10" t="str">
        <f>'fuel-whr'!A18</f>
        <v>other metals 242</v>
      </c>
      <c r="B10" s="68">
        <f>'fuel-whr'!CH18</f>
        <v>3.137259326923076E-2</v>
      </c>
      <c r="C10" s="68">
        <f>'fuel-whr'!C18</f>
        <v>3.9415384615384609E-2</v>
      </c>
      <c r="D10" t="str">
        <f t="shared" si="0"/>
        <v>ok</v>
      </c>
    </row>
    <row r="12" spans="1:9" x14ac:dyDescent="0.35">
      <c r="A12" s="1" t="s">
        <v>778</v>
      </c>
    </row>
    <row r="13" spans="1:9" x14ac:dyDescent="0.35">
      <c r="A13" t="s">
        <v>779</v>
      </c>
      <c r="F13" s="1" t="s">
        <v>780</v>
      </c>
      <c r="G13" s="1" t="s">
        <v>781</v>
      </c>
      <c r="H13" s="1" t="s">
        <v>782</v>
      </c>
      <c r="I13" s="1" t="s">
        <v>783</v>
      </c>
    </row>
    <row r="14" spans="1:9" x14ac:dyDescent="0.35">
      <c r="A14" t="str">
        <f>'energy base (MECS)'!A4</f>
        <v>pulp paper and printing 17T18</v>
      </c>
      <c r="B14">
        <f>'energy base (MECS)'!C4</f>
        <v>2098</v>
      </c>
      <c r="F14" t="s">
        <v>640</v>
      </c>
      <c r="G14">
        <f>'energy base (MECS)'!C4</f>
        <v>2098</v>
      </c>
      <c r="H14">
        <f>SUMIFS('product map'!$N$14:$N$36,'product map'!$C$14:$C$36,F14)</f>
        <v>994.43064005999997</v>
      </c>
      <c r="I14" s="7">
        <f t="shared" ref="I14:I19" si="1">H14/G14</f>
        <v>0.47398981890371783</v>
      </c>
    </row>
    <row r="15" spans="1:9" x14ac:dyDescent="0.35">
      <c r="A15" t="str">
        <f>'energy base (MECS)'!A8</f>
        <v>iron and steel 241</v>
      </c>
      <c r="B15">
        <f>'energy base (MECS)'!C8</f>
        <v>1141</v>
      </c>
      <c r="F15">
        <v>20</v>
      </c>
      <c r="G15">
        <f>'energy base (MECS)'!C5</f>
        <v>3813</v>
      </c>
      <c r="H15">
        <f>SUMIFS('product map'!$N$14:$N$36,'product map'!$C$14:$C$36,F15)</f>
        <v>1462.26363309</v>
      </c>
      <c r="I15" s="7">
        <f t="shared" si="1"/>
        <v>0.38349426516915813</v>
      </c>
    </row>
    <row r="16" spans="1:9" x14ac:dyDescent="0.35">
      <c r="A16" t="s">
        <v>784</v>
      </c>
      <c r="B16" t="s">
        <v>785</v>
      </c>
      <c r="F16">
        <v>231</v>
      </c>
      <c r="G16">
        <f>'energy base (MECS)'!C6</f>
        <v>153</v>
      </c>
      <c r="H16">
        <f>SUMIFS('product map'!$N$14:$N$36,'product map'!$C$14:$C$36,F16)</f>
        <v>135.53783099999998</v>
      </c>
      <c r="I16" s="7">
        <f t="shared" si="1"/>
        <v>0.88586817647058813</v>
      </c>
    </row>
    <row r="17" spans="1:9" x14ac:dyDescent="0.35">
      <c r="F17">
        <v>239</v>
      </c>
      <c r="G17">
        <f>'energy base (MECS)'!C7</f>
        <v>668</v>
      </c>
      <c r="H17">
        <f>SUMIFS('product map'!$N$14:$N$36,'product map'!$C$14:$C$36,F17)</f>
        <v>338.37066900000002</v>
      </c>
      <c r="I17" s="7">
        <f t="shared" si="1"/>
        <v>0.50654291766467074</v>
      </c>
    </row>
    <row r="18" spans="1:9" x14ac:dyDescent="0.35">
      <c r="A18" s="1" t="s">
        <v>786</v>
      </c>
      <c r="F18">
        <v>241</v>
      </c>
      <c r="G18">
        <f>'energy base (MECS)'!C8</f>
        <v>1141</v>
      </c>
      <c r="H18">
        <f>SUMIFS('product map'!$N$14:$N$36,'product map'!$C$14:$C$36,F18)</f>
        <v>631.91916685169997</v>
      </c>
      <c r="I18" s="7">
        <f t="shared" si="1"/>
        <v>0.55382924351595086</v>
      </c>
    </row>
    <row r="19" spans="1:9" x14ac:dyDescent="0.35">
      <c r="A19" t="s">
        <v>706</v>
      </c>
      <c r="B19" t="s">
        <v>787</v>
      </c>
      <c r="C19" t="s">
        <v>788</v>
      </c>
      <c r="D19" t="s">
        <v>789</v>
      </c>
      <c r="F19">
        <v>242</v>
      </c>
      <c r="G19">
        <f>'energy base (MECS)'!C9</f>
        <v>302</v>
      </c>
      <c r="H19">
        <f>SUMIFS('product map'!$N$14:$N$36,'product map'!$C$14:$C$36,F19)</f>
        <v>35.435086362</v>
      </c>
      <c r="I19" s="7">
        <f t="shared" si="1"/>
        <v>0.11733472305298014</v>
      </c>
    </row>
    <row r="20" spans="1:9" x14ac:dyDescent="0.35">
      <c r="A20" t="str">
        <f>'Kermeli Data'!B12</f>
        <v>Regenerative or recuperative burnerd</v>
      </c>
      <c r="B20" s="77">
        <f>('Kermeli Data'!I12*cpi!$B$12*cpi!$B$10*(economics!AL5/(1-(1+economics!AL5)^-'Kermeli Data'!J12))+'Kermeli Data'!K12*cpi!$B$12*cpi!$B$10)/(MAX('Kermeli Data'!F12,0)+MAX('Kermeli Data'!G12,0))/0.947817</f>
        <v>1.2371355631415075</v>
      </c>
      <c r="C20" s="77">
        <f>economics!T5</f>
        <v>1.2371355631415075</v>
      </c>
      <c r="D20" s="77">
        <f>B20-C20</f>
        <v>0</v>
      </c>
    </row>
    <row r="21" spans="1:9" x14ac:dyDescent="0.35">
      <c r="A21" t="str">
        <f>'Kermeli Data'!B20</f>
        <v>Waste heat recovery blast furnace slagb</v>
      </c>
      <c r="B21">
        <f>('Kermeli Data'!I20*cpi!$B$12*cpi!$B$10*(economics!AL13/(1-(1+economics!AL13)^-'Kermeli Data'!J20))+'Kermeli Data'!K20*cpi!$B$12*cpi!$B$10)/(MAX('Kermeli Data'!F20,0)+MAX('Kermeli Data'!G20,0))/0.947817</f>
        <v>19.444370884292535</v>
      </c>
      <c r="C21">
        <f>economics!T13</f>
        <v>19.444370884292535</v>
      </c>
      <c r="D21">
        <f>B21-C21</f>
        <v>0</v>
      </c>
    </row>
    <row r="22" spans="1:9" x14ac:dyDescent="0.35">
      <c r="A22" t="str">
        <f>'Kermeli Data'!B29</f>
        <v>Scrap preheatingc</v>
      </c>
      <c r="B22">
        <f>('Kermeli Data'!I29*cpi!$B$12*cpi!$B$10*(economics!AL22/(1-(1+economics!AL22)^-'Kermeli Data'!J29))+'Kermeli Data'!K29*cpi!$B$12*cpi!$B$10)/(MAX('Kermeli Data'!F29,0)+MAX('Kermeli Data'!G29,0))/0.947817</f>
        <v>3.8433579439260521</v>
      </c>
      <c r="C22">
        <f>economics!T22</f>
        <v>3.8433579439260521</v>
      </c>
      <c r="D22">
        <f>B22-C22</f>
        <v>0</v>
      </c>
    </row>
    <row r="23" spans="1:9" x14ac:dyDescent="0.35">
      <c r="A23" t="str">
        <f>'Kermeli Data'!B104</f>
        <v>Heat Recovery for Power Generation (ORC)d</v>
      </c>
      <c r="B23">
        <f>('Kermeli Data'!I104*cpi!$B$12*cpi!$B$10*(economics!AL97/(1-(1+economics!AL97)^-'Kermeli Data'!J104))+'Kermeli Data'!K104*cpi!$B$12*cpi!$B$10)/(MAX('Kermeli Data'!F104,0)+MAX('Kermeli Data'!G104,0))/0.947817</f>
        <v>39.278817412339819</v>
      </c>
      <c r="C23">
        <f>economics!T97</f>
        <v>39.278817412339819</v>
      </c>
      <c r="D23">
        <f>B23-C23</f>
        <v>0</v>
      </c>
    </row>
    <row r="24" spans="1:9" x14ac:dyDescent="0.35">
      <c r="A24" t="str">
        <f>'Kermeli Data'!B72</f>
        <v>Utilization of flare gase</v>
      </c>
      <c r="B24">
        <f>('Kermeli Data'!I72*cpi!$B$12*cpi!$B$10*(economics!AL65/(1-(1+economics!AL65)^-'Kermeli Data'!J72))+'Kermeli Data'!K72*cpi!$B$12*cpi!$B$10)/(MAX('Kermeli Data'!F72,0)+MAX('Kermeli Data'!G72,0))/0.947817</f>
        <v>3.8901863626916628</v>
      </c>
      <c r="C24">
        <f>economics!T65</f>
        <v>3.8901863626916628</v>
      </c>
      <c r="D24">
        <f>B24-C24</f>
        <v>0</v>
      </c>
    </row>
    <row r="26" spans="1:9" x14ac:dyDescent="0.35">
      <c r="A26" s="1" t="s">
        <v>790</v>
      </c>
    </row>
    <row r="27" spans="1:9" x14ac:dyDescent="0.35">
      <c r="A27" t="s">
        <v>791</v>
      </c>
      <c r="B27">
        <f>_xlfn.MINIFS('dist engine'!CJ3:CJ168,'dist engine'!CJ3:CJ168,"&lt;&gt;")</f>
        <v>1</v>
      </c>
    </row>
    <row r="28" spans="1:9" x14ac:dyDescent="0.35">
      <c r="A28" t="s">
        <v>792</v>
      </c>
      <c r="B28">
        <f>MAX('dist engine'!CJ3:CJ168)</f>
        <v>1</v>
      </c>
    </row>
    <row r="29" spans="1:9" x14ac:dyDescent="0.35">
      <c r="A29" t="s">
        <v>793</v>
      </c>
      <c r="B29">
        <f>COUNTIF('dist engine'!CJ3:CJ168,"&lt;0.999")+COUNTIF('dist engine'!CJ3:CJ168,"&gt;1.001")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168"/>
  <sheetViews>
    <sheetView workbookViewId="0"/>
  </sheetViews>
  <sheetFormatPr defaultRowHeight="14.5" x14ac:dyDescent="0.35"/>
  <sheetData>
    <row r="1" spans="1:88" x14ac:dyDescent="0.35">
      <c r="A1" s="1" t="s">
        <v>608</v>
      </c>
      <c r="B1" s="1" t="s">
        <v>706</v>
      </c>
      <c r="C1" s="1" t="s">
        <v>707</v>
      </c>
      <c r="D1" s="1" t="s">
        <v>794</v>
      </c>
      <c r="E1" s="1" t="s">
        <v>795</v>
      </c>
      <c r="F1" s="70">
        <v>0</v>
      </c>
      <c r="G1" s="70">
        <v>0.25</v>
      </c>
      <c r="H1" s="70">
        <v>0.5</v>
      </c>
      <c r="I1" s="70">
        <v>0.75</v>
      </c>
      <c r="J1" s="70">
        <v>1</v>
      </c>
      <c r="K1" s="70">
        <v>1.25</v>
      </c>
      <c r="L1" s="70">
        <v>1.5</v>
      </c>
      <c r="M1" s="70">
        <v>1.75</v>
      </c>
      <c r="N1" s="70">
        <v>2</v>
      </c>
      <c r="O1" s="70">
        <v>2.25</v>
      </c>
      <c r="P1" s="70">
        <v>2.5</v>
      </c>
      <c r="Q1" s="70">
        <v>2.75</v>
      </c>
      <c r="R1" s="70">
        <v>3</v>
      </c>
      <c r="S1" s="70">
        <v>3.25</v>
      </c>
      <c r="T1" s="70">
        <v>3.5</v>
      </c>
      <c r="U1" s="70">
        <v>3.75</v>
      </c>
      <c r="V1" s="70">
        <v>4</v>
      </c>
      <c r="W1" s="70">
        <v>4.25</v>
      </c>
      <c r="X1" s="70">
        <v>4.5</v>
      </c>
      <c r="Y1" s="70">
        <v>4.75</v>
      </c>
      <c r="Z1" s="70">
        <v>5</v>
      </c>
      <c r="AA1" s="70">
        <v>5.25</v>
      </c>
      <c r="AB1" s="70">
        <v>5.5</v>
      </c>
      <c r="AC1" s="70">
        <v>5.75</v>
      </c>
      <c r="AD1" s="70">
        <v>6</v>
      </c>
      <c r="AE1" s="70">
        <v>6.25</v>
      </c>
      <c r="AF1" s="70">
        <v>6.5</v>
      </c>
      <c r="AG1" s="70">
        <v>6.75</v>
      </c>
      <c r="AH1" s="70">
        <v>7</v>
      </c>
      <c r="AI1" s="70">
        <v>7.25</v>
      </c>
      <c r="AJ1" s="70">
        <v>7.5</v>
      </c>
      <c r="AK1" s="70">
        <v>7.75</v>
      </c>
      <c r="AL1" s="70">
        <v>8</v>
      </c>
      <c r="AM1" s="70">
        <v>8.25</v>
      </c>
      <c r="AN1" s="70">
        <v>8.5</v>
      </c>
      <c r="AO1" s="70">
        <v>8.75</v>
      </c>
      <c r="AP1" s="70">
        <v>9</v>
      </c>
      <c r="AQ1" s="70">
        <v>9.25</v>
      </c>
      <c r="AR1" s="70">
        <v>9.5</v>
      </c>
      <c r="AS1" s="70">
        <v>9.75</v>
      </c>
      <c r="AT1" s="70">
        <v>10</v>
      </c>
      <c r="AU1" s="70">
        <v>10.25</v>
      </c>
      <c r="AV1" s="70">
        <v>10.5</v>
      </c>
      <c r="AW1" s="70">
        <v>10.75</v>
      </c>
      <c r="AX1" s="70">
        <v>11</v>
      </c>
      <c r="AY1" s="70">
        <v>11.25</v>
      </c>
      <c r="AZ1" s="70">
        <v>11.5</v>
      </c>
      <c r="BA1" s="70">
        <v>11.75</v>
      </c>
      <c r="BB1" s="70">
        <v>12</v>
      </c>
      <c r="BC1" s="70">
        <v>12.25</v>
      </c>
      <c r="BD1" s="70">
        <v>12.5</v>
      </c>
      <c r="BE1" s="70">
        <v>12.75</v>
      </c>
      <c r="BF1" s="70">
        <v>13</v>
      </c>
      <c r="BG1" s="70">
        <v>13.25</v>
      </c>
      <c r="BH1" s="70">
        <v>13.5</v>
      </c>
      <c r="BI1" s="70">
        <v>13.75</v>
      </c>
      <c r="BJ1" s="70">
        <v>14</v>
      </c>
      <c r="BK1" s="70">
        <v>14.25</v>
      </c>
      <c r="BL1" s="70">
        <v>14.5</v>
      </c>
      <c r="BM1" s="70">
        <v>14.75</v>
      </c>
      <c r="BN1" s="70">
        <v>15</v>
      </c>
      <c r="BO1" s="70">
        <v>15.25</v>
      </c>
      <c r="BP1" s="70">
        <v>15.5</v>
      </c>
      <c r="BQ1" s="70">
        <v>15.75</v>
      </c>
      <c r="BR1" s="70">
        <v>16</v>
      </c>
      <c r="BS1" s="70">
        <v>16.25</v>
      </c>
      <c r="BT1" s="70">
        <v>16.5</v>
      </c>
      <c r="BU1" s="70">
        <v>16.75</v>
      </c>
      <c r="BV1" s="70">
        <v>17</v>
      </c>
      <c r="BW1" s="70">
        <v>17.25</v>
      </c>
      <c r="BX1" s="70">
        <v>17.5</v>
      </c>
      <c r="BY1" s="70">
        <v>17.75</v>
      </c>
      <c r="BZ1" s="70">
        <v>18</v>
      </c>
      <c r="CA1" s="70">
        <v>18.25</v>
      </c>
      <c r="CB1" s="70">
        <v>18.5</v>
      </c>
      <c r="CC1" s="70">
        <v>18.75</v>
      </c>
      <c r="CD1" s="70">
        <v>19</v>
      </c>
      <c r="CE1" s="70">
        <v>19.25</v>
      </c>
      <c r="CF1" s="70">
        <v>19.5</v>
      </c>
      <c r="CG1" s="70">
        <v>19.75</v>
      </c>
      <c r="CH1" s="70">
        <v>20</v>
      </c>
      <c r="CI1" s="70">
        <v>99999</v>
      </c>
      <c r="CJ1" s="1" t="s">
        <v>796</v>
      </c>
    </row>
    <row r="2" spans="1:88" x14ac:dyDescent="0.35">
      <c r="F2" s="70">
        <v>-9999</v>
      </c>
      <c r="G2" s="70">
        <v>0</v>
      </c>
      <c r="H2" s="70">
        <v>0.25</v>
      </c>
      <c r="I2" s="70">
        <v>0.5</v>
      </c>
      <c r="J2" s="70">
        <v>0.75</v>
      </c>
      <c r="K2" s="70">
        <v>1</v>
      </c>
      <c r="L2" s="70">
        <v>1.25</v>
      </c>
      <c r="M2" s="70">
        <v>1.5</v>
      </c>
      <c r="N2" s="70">
        <v>1.75</v>
      </c>
      <c r="O2" s="70">
        <v>2</v>
      </c>
      <c r="P2" s="70">
        <v>2.25</v>
      </c>
      <c r="Q2" s="70">
        <v>2.5</v>
      </c>
      <c r="R2" s="70">
        <v>2.75</v>
      </c>
      <c r="S2" s="70">
        <v>3</v>
      </c>
      <c r="T2" s="70">
        <v>3.25</v>
      </c>
      <c r="U2" s="70">
        <v>3.5</v>
      </c>
      <c r="V2" s="70">
        <v>3.75</v>
      </c>
      <c r="W2" s="70">
        <v>4</v>
      </c>
      <c r="X2" s="70">
        <v>4.25</v>
      </c>
      <c r="Y2" s="70">
        <v>4.5</v>
      </c>
      <c r="Z2" s="70">
        <v>4.75</v>
      </c>
      <c r="AA2" s="70">
        <v>5</v>
      </c>
      <c r="AB2" s="70">
        <v>5.25</v>
      </c>
      <c r="AC2" s="70">
        <v>5.5</v>
      </c>
      <c r="AD2" s="70">
        <v>5.75</v>
      </c>
      <c r="AE2" s="70">
        <v>6</v>
      </c>
      <c r="AF2" s="70">
        <v>6.25</v>
      </c>
      <c r="AG2" s="70">
        <v>6.5</v>
      </c>
      <c r="AH2" s="70">
        <v>6.75</v>
      </c>
      <c r="AI2" s="70">
        <v>7</v>
      </c>
      <c r="AJ2" s="70">
        <v>7.25</v>
      </c>
      <c r="AK2" s="70">
        <v>7.5</v>
      </c>
      <c r="AL2" s="70">
        <v>7.75</v>
      </c>
      <c r="AM2" s="70">
        <v>8</v>
      </c>
      <c r="AN2" s="70">
        <v>8.25</v>
      </c>
      <c r="AO2" s="70">
        <v>8.5</v>
      </c>
      <c r="AP2" s="70">
        <v>8.75</v>
      </c>
      <c r="AQ2" s="70">
        <v>9</v>
      </c>
      <c r="AR2" s="70">
        <v>9.25</v>
      </c>
      <c r="AS2" s="70">
        <v>9.5</v>
      </c>
      <c r="AT2" s="70">
        <v>9.75</v>
      </c>
      <c r="AU2" s="70">
        <v>10</v>
      </c>
      <c r="AV2" s="70">
        <v>10.25</v>
      </c>
      <c r="AW2" s="70">
        <v>10.5</v>
      </c>
      <c r="AX2" s="70">
        <v>10.75</v>
      </c>
      <c r="AY2" s="70">
        <v>11</v>
      </c>
      <c r="AZ2" s="70">
        <v>11.25</v>
      </c>
      <c r="BA2" s="70">
        <v>11.5</v>
      </c>
      <c r="BB2" s="70">
        <v>11.75</v>
      </c>
      <c r="BC2" s="70">
        <v>12</v>
      </c>
      <c r="BD2" s="70">
        <v>12.25</v>
      </c>
      <c r="BE2" s="70">
        <v>12.5</v>
      </c>
      <c r="BF2" s="70">
        <v>12.75</v>
      </c>
      <c r="BG2" s="70">
        <v>13</v>
      </c>
      <c r="BH2" s="70">
        <v>13.25</v>
      </c>
      <c r="BI2" s="70">
        <v>13.5</v>
      </c>
      <c r="BJ2" s="70">
        <v>13.75</v>
      </c>
      <c r="BK2" s="70">
        <v>14</v>
      </c>
      <c r="BL2" s="70">
        <v>14.25</v>
      </c>
      <c r="BM2" s="70">
        <v>14.5</v>
      </c>
      <c r="BN2" s="70">
        <v>14.75</v>
      </c>
      <c r="BO2" s="70">
        <v>15</v>
      </c>
      <c r="BP2" s="70">
        <v>15.25</v>
      </c>
      <c r="BQ2" s="70">
        <v>15.5</v>
      </c>
      <c r="BR2" s="70">
        <v>15.75</v>
      </c>
      <c r="BS2" s="70">
        <v>16</v>
      </c>
      <c r="BT2" s="70">
        <v>16.25</v>
      </c>
      <c r="BU2" s="70">
        <v>16.5</v>
      </c>
      <c r="BV2" s="70">
        <v>16.75</v>
      </c>
      <c r="BW2" s="70">
        <v>17</v>
      </c>
      <c r="BX2" s="70">
        <v>17.25</v>
      </c>
      <c r="BY2" s="70">
        <v>17.5</v>
      </c>
      <c r="BZ2" s="70">
        <v>17.75</v>
      </c>
      <c r="CA2" s="70">
        <v>18</v>
      </c>
      <c r="CB2" s="70">
        <v>18.25</v>
      </c>
      <c r="CC2" s="70">
        <v>18.5</v>
      </c>
      <c r="CD2" s="70">
        <v>18.75</v>
      </c>
      <c r="CE2" s="70">
        <v>19</v>
      </c>
      <c r="CF2" s="70">
        <v>19.25</v>
      </c>
      <c r="CG2" s="70">
        <v>19.5</v>
      </c>
      <c r="CH2" s="70">
        <v>19.75</v>
      </c>
      <c r="CI2" s="70">
        <v>20</v>
      </c>
    </row>
    <row r="3" spans="1:88" x14ac:dyDescent="0.35">
      <c r="A3" t="str">
        <f>economics!A2</f>
        <v>Primary aluminum</v>
      </c>
      <c r="B3" t="str">
        <f>economics!B2</f>
        <v>PFPBa</v>
      </c>
      <c r="C3" t="str">
        <f>economics!D2</f>
        <v>process</v>
      </c>
      <c r="D3">
        <f>IF(ISNUMBER(economics!T2),economics!T2,"na")</f>
        <v>122.45361485134276</v>
      </c>
      <c r="E3">
        <f t="shared" ref="E3:E34" si="0">IF(ISNUMBER(D3),MAX(0.3*ABS(D3),0.000001),"na")</f>
        <v>36.736084455402825</v>
      </c>
      <c r="F3">
        <f t="shared" ref="F3:O12" si="1">IF(NOT(ISNUMBER($D3)),"",_xlfn.NORM.DIST(F$1,$D3,$E3,TRUE)-_xlfn.NORM.DIST(F$2,$D3,$E3,TRUE))</f>
        <v>4.2906033319683632E-4</v>
      </c>
      <c r="G3">
        <f t="shared" si="1"/>
        <v>1.0615534528764139E-5</v>
      </c>
      <c r="H3">
        <f t="shared" si="1"/>
        <v>1.0858588969302511E-5</v>
      </c>
      <c r="I3">
        <f t="shared" si="1"/>
        <v>1.1106694026885588E-5</v>
      </c>
      <c r="J3">
        <f t="shared" si="1"/>
        <v>1.1359941859312125E-5</v>
      </c>
      <c r="K3">
        <f t="shared" si="1"/>
        <v>1.1618426005234096E-5</v>
      </c>
      <c r="L3">
        <f t="shared" si="1"/>
        <v>1.1882241398134235E-5</v>
      </c>
      <c r="M3">
        <f t="shared" si="1"/>
        <v>1.2151484380271528E-5</v>
      </c>
      <c r="N3">
        <f t="shared" si="1"/>
        <v>1.2426252716615598E-5</v>
      </c>
      <c r="O3">
        <f t="shared" si="1"/>
        <v>1.2706645608783471E-5</v>
      </c>
      <c r="P3">
        <f t="shared" ref="P3:Y12" si="2">IF(NOT(ISNUMBER($D3)),"",_xlfn.NORM.DIST(P$1,$D3,$E3,TRUE)-_xlfn.NORM.DIST(P$2,$D3,$E3,TRUE))</f>
        <v>1.2992763708924633E-5</v>
      </c>
      <c r="Q3">
        <f t="shared" si="2"/>
        <v>1.3284709133602008E-5</v>
      </c>
      <c r="R3">
        <f t="shared" si="2"/>
        <v>1.3582585477654469E-5</v>
      </c>
      <c r="S3">
        <f t="shared" si="2"/>
        <v>1.3886497827975087E-5</v>
      </c>
      <c r="T3">
        <f t="shared" si="2"/>
        <v>1.41965527773178E-5</v>
      </c>
      <c r="U3">
        <f t="shared" si="2"/>
        <v>1.4512858437993486E-5</v>
      </c>
      <c r="V3">
        <f t="shared" si="2"/>
        <v>1.483552445557298E-5</v>
      </c>
      <c r="W3">
        <f t="shared" si="2"/>
        <v>1.5164662022499123E-5</v>
      </c>
      <c r="X3">
        <f t="shared" si="2"/>
        <v>1.5500383891651321E-5</v>
      </c>
      <c r="Y3">
        <f t="shared" si="2"/>
        <v>1.5842804389861972E-5</v>
      </c>
      <c r="Z3">
        <f t="shared" ref="Z3:AI12" si="3">IF(NOT(ISNUMBER($D3)),"",_xlfn.NORM.DIST(Z$1,$D3,$E3,TRUE)-_xlfn.NORM.DIST(Z$2,$D3,$E3,TRUE))</f>
        <v>1.6192039431326853E-5</v>
      </c>
      <c r="AA3">
        <f t="shared" si="3"/>
        <v>1.6548206530978319E-5</v>
      </c>
      <c r="AB3">
        <f t="shared" si="3"/>
        <v>1.6911424817762227E-5</v>
      </c>
      <c r="AC3">
        <f t="shared" si="3"/>
        <v>1.728181504782357E-5</v>
      </c>
      <c r="AD3">
        <f t="shared" si="3"/>
        <v>1.7659499617618817E-5</v>
      </c>
      <c r="AE3">
        <f t="shared" si="3"/>
        <v>1.8044602576902809E-5</v>
      </c>
      <c r="AF3">
        <f t="shared" si="3"/>
        <v>1.8437249641652239E-5</v>
      </c>
      <c r="AG3">
        <f t="shared" si="3"/>
        <v>1.8837568206843728E-5</v>
      </c>
      <c r="AH3">
        <f t="shared" si="3"/>
        <v>1.9245687359141159E-5</v>
      </c>
      <c r="AI3">
        <f t="shared" si="3"/>
        <v>1.966173788945627E-5</v>
      </c>
      <c r="AJ3">
        <f t="shared" ref="AJ3:AS12" si="4">IF(NOT(ISNUMBER($D3)),"",_xlfn.NORM.DIST(AJ$1,$D3,$E3,TRUE)-_xlfn.NORM.DIST(AJ$2,$D3,$E3,TRUE))</f>
        <v>2.008585230537231E-5</v>
      </c>
      <c r="AK3">
        <f t="shared" si="4"/>
        <v>2.0518164843452333E-5</v>
      </c>
      <c r="AL3">
        <f t="shared" si="4"/>
        <v>2.0958811481400479E-5</v>
      </c>
      <c r="AM3">
        <f t="shared" si="4"/>
        <v>2.1407929950069513E-5</v>
      </c>
      <c r="AN3">
        <f t="shared" si="4"/>
        <v>2.18656597453401E-5</v>
      </c>
      <c r="AO3">
        <f t="shared" si="4"/>
        <v>2.2332142139803741E-5</v>
      </c>
      <c r="AP3">
        <f t="shared" si="4"/>
        <v>2.2807520194320034E-5</v>
      </c>
      <c r="AQ3">
        <f t="shared" si="4"/>
        <v>2.3291938769381178E-5</v>
      </c>
      <c r="AR3">
        <f t="shared" si="4"/>
        <v>2.3785544536295521E-5</v>
      </c>
      <c r="AS3">
        <f t="shared" si="4"/>
        <v>2.4288485988193395E-5</v>
      </c>
      <c r="AT3">
        <f t="shared" ref="AT3:BC12" si="5">IF(NOT(ISNUMBER($D3)),"",_xlfn.NORM.DIST(AT$1,$D3,$E3,TRUE)-_xlfn.NORM.DIST(AT$2,$D3,$E3,TRUE))</f>
        <v>2.4800913450843129E-5</v>
      </c>
      <c r="AU3">
        <f t="shared" si="5"/>
        <v>2.5322979093247164E-5</v>
      </c>
      <c r="AV3">
        <f t="shared" si="5"/>
        <v>2.5854836938061674E-5</v>
      </c>
      <c r="AW3">
        <f t="shared" si="5"/>
        <v>2.6396642871772237E-5</v>
      </c>
      <c r="AX3">
        <f t="shared" si="5"/>
        <v>2.6948554654665025E-5</v>
      </c>
      <c r="AY3">
        <f t="shared" si="5"/>
        <v>2.7510731930573563E-5</v>
      </c>
      <c r="AZ3">
        <f t="shared" si="5"/>
        <v>2.8083336236359646E-5</v>
      </c>
      <c r="BA3">
        <f t="shared" si="5"/>
        <v>2.8666531011180664E-5</v>
      </c>
      <c r="BB3">
        <f t="shared" si="5"/>
        <v>2.9260481605499324E-5</v>
      </c>
      <c r="BC3">
        <f t="shared" si="5"/>
        <v>2.9865355289815593E-5</v>
      </c>
      <c r="BD3">
        <f t="shared" ref="BD3:BM12" si="6">IF(NOT(ISNUMBER($D3)),"",_xlfn.NORM.DIST(BD$1,$D3,$E3,TRUE)-_xlfn.NORM.DIST(BD$2,$D3,$E3,TRUE))</f>
        <v>3.0481321263153838E-5</v>
      </c>
      <c r="BE3">
        <f t="shared" si="6"/>
        <v>3.1108550661248981E-5</v>
      </c>
      <c r="BF3">
        <f t="shared" si="6"/>
        <v>3.1747216564475709E-5</v>
      </c>
      <c r="BG3">
        <f t="shared" si="6"/>
        <v>3.2397494005469759E-5</v>
      </c>
      <c r="BH3">
        <f t="shared" si="6"/>
        <v>3.3059559976448237E-5</v>
      </c>
      <c r="BI3">
        <f t="shared" si="6"/>
        <v>3.3733593436241103E-5</v>
      </c>
      <c r="BJ3">
        <f t="shared" si="6"/>
        <v>3.441977531696205E-5</v>
      </c>
      <c r="BK3">
        <f t="shared" si="6"/>
        <v>3.5118288530416137E-5</v>
      </c>
      <c r="BL3">
        <f t="shared" si="6"/>
        <v>3.5829317974122319E-5</v>
      </c>
      <c r="BM3">
        <f t="shared" si="6"/>
        <v>3.6553050537011574E-5</v>
      </c>
      <c r="BN3">
        <f t="shared" ref="BN3:BW12" si="7">IF(NOT(ISNUMBER($D3)),"",_xlfn.NORM.DIST(BN$1,$D3,$E3,TRUE)-_xlfn.NORM.DIST(BN$2,$D3,$E3,TRUE))</f>
        <v>3.7289675104813661E-5</v>
      </c>
      <c r="BO3">
        <f t="shared" si="7"/>
        <v>3.8039382564975487E-5</v>
      </c>
      <c r="BP3">
        <f t="shared" si="7"/>
        <v>3.8802365811375656E-5</v>
      </c>
      <c r="BQ3">
        <f t="shared" si="7"/>
        <v>3.9578819748481518E-5</v>
      </c>
      <c r="BR3">
        <f t="shared" si="7"/>
        <v>4.0368941295288938E-5</v>
      </c>
      <c r="BS3">
        <f t="shared" si="7"/>
        <v>4.1172929388753584E-5</v>
      </c>
      <c r="BT3">
        <f t="shared" si="7"/>
        <v>4.1990984986847724E-5</v>
      </c>
      <c r="BU3">
        <f t="shared" si="7"/>
        <v>4.2823311071246012E-5</v>
      </c>
      <c r="BV3">
        <f t="shared" si="7"/>
        <v>4.3670112649535093E-5</v>
      </c>
      <c r="BW3">
        <f t="shared" si="7"/>
        <v>4.4531596757029206E-5</v>
      </c>
      <c r="BX3">
        <f t="shared" ref="BX3:CI12" si="8">IF(NOT(ISNUMBER($D3)),"",_xlfn.NORM.DIST(BX$1,$D3,$E3,TRUE)-_xlfn.NORM.DIST(BX$2,$D3,$E3,TRUE))</f>
        <v>4.5407972458152111E-5</v>
      </c>
      <c r="BY3">
        <f t="shared" si="8"/>
        <v>4.6299450847316157E-5</v>
      </c>
      <c r="BZ3">
        <f t="shared" si="8"/>
        <v>4.7206245049415379E-5</v>
      </c>
      <c r="CA3">
        <f t="shared" si="8"/>
        <v>4.812857021984935E-5</v>
      </c>
      <c r="CB3">
        <f t="shared" si="8"/>
        <v>4.906664354394465E-5</v>
      </c>
      <c r="CC3">
        <f t="shared" si="8"/>
        <v>5.0020684236143018E-5</v>
      </c>
      <c r="CD3">
        <f t="shared" si="8"/>
        <v>5.0990913538401499E-5</v>
      </c>
      <c r="CE3">
        <f t="shared" si="8"/>
        <v>5.1977554718331091E-5</v>
      </c>
      <c r="CF3">
        <f t="shared" si="8"/>
        <v>5.2980833066691799E-5</v>
      </c>
      <c r="CG3">
        <f t="shared" si="8"/>
        <v>5.4000975894395037E-5</v>
      </c>
      <c r="CH3">
        <f t="shared" si="8"/>
        <v>5.5038212529019432E-5</v>
      </c>
      <c r="CI3">
        <f t="shared" si="8"/>
        <v>0.99735570792728612</v>
      </c>
      <c r="CJ3">
        <f t="shared" ref="CJ3:CJ34" si="9">IF(ISNUMBER($D3),SUM(F3:CI3),"")</f>
        <v>1</v>
      </c>
    </row>
    <row r="4" spans="1:88" x14ac:dyDescent="0.35">
      <c r="A4" t="str">
        <f>economics!A3</f>
        <v>Primary aluminum</v>
      </c>
      <c r="B4" t="str">
        <f>economics!B3</f>
        <v>Optimization electrolysis controlc</v>
      </c>
      <c r="C4" t="str">
        <f>economics!D3</f>
        <v>process</v>
      </c>
      <c r="D4">
        <f>IF(ISNUMBER(economics!T3),economics!T3,"na")</f>
        <v>-3.5607172975910784</v>
      </c>
      <c r="E4">
        <f t="shared" si="0"/>
        <v>1.0682151892773235</v>
      </c>
      <c r="F4">
        <f t="shared" si="1"/>
        <v>0.99957093966680322</v>
      </c>
      <c r="G4">
        <f t="shared" si="1"/>
        <v>2.487682693297355E-4</v>
      </c>
      <c r="H4">
        <f t="shared" si="1"/>
        <v>1.0835276857679155E-4</v>
      </c>
      <c r="I4">
        <f t="shared" si="1"/>
        <v>4.4689152894905604E-5</v>
      </c>
      <c r="J4">
        <f t="shared" si="1"/>
        <v>1.7453431248370954E-5</v>
      </c>
      <c r="K4">
        <f t="shared" si="1"/>
        <v>6.4546928811859416E-6</v>
      </c>
      <c r="L4">
        <f t="shared" si="1"/>
        <v>2.2604029541462012E-6</v>
      </c>
      <c r="M4">
        <f t="shared" si="1"/>
        <v>7.4956810292015064E-7</v>
      </c>
      <c r="N4">
        <f t="shared" si="1"/>
        <v>2.3536976878624216E-7</v>
      </c>
      <c r="O4">
        <f t="shared" si="1"/>
        <v>6.9984843587000967E-8</v>
      </c>
      <c r="P4">
        <f t="shared" si="2"/>
        <v>1.9704726073044299E-8</v>
      </c>
      <c r="Q4">
        <f t="shared" si="2"/>
        <v>5.2535060746095041E-9</v>
      </c>
      <c r="R4">
        <f t="shared" si="2"/>
        <v>1.3262939635438897E-9</v>
      </c>
      <c r="S4">
        <f t="shared" si="2"/>
        <v>3.1706004488540884E-10</v>
      </c>
      <c r="T4">
        <f t="shared" si="2"/>
        <v>7.1771699694522795E-11</v>
      </c>
      <c r="U4">
        <f t="shared" si="2"/>
        <v>1.5384138407625869E-11</v>
      </c>
      <c r="V4">
        <f t="shared" si="2"/>
        <v>3.1226132790607153E-12</v>
      </c>
      <c r="W4">
        <f t="shared" si="2"/>
        <v>6.0007554480989711E-13</v>
      </c>
      <c r="X4">
        <f t="shared" si="2"/>
        <v>1.092459456231154E-13</v>
      </c>
      <c r="Y4">
        <f t="shared" si="2"/>
        <v>1.8762769116165146E-14</v>
      </c>
      <c r="Z4">
        <f t="shared" si="3"/>
        <v>3.1086244689504383E-15</v>
      </c>
      <c r="AA4">
        <f t="shared" si="3"/>
        <v>4.4408920985006262E-16</v>
      </c>
      <c r="AB4">
        <f t="shared" si="3"/>
        <v>1.1102230246251565E-16</v>
      </c>
      <c r="AC4">
        <f t="shared" si="3"/>
        <v>0</v>
      </c>
      <c r="AD4">
        <f t="shared" si="3"/>
        <v>0</v>
      </c>
      <c r="AE4">
        <f t="shared" si="3"/>
        <v>0</v>
      </c>
      <c r="AF4">
        <f t="shared" si="3"/>
        <v>0</v>
      </c>
      <c r="AG4">
        <f t="shared" si="3"/>
        <v>0</v>
      </c>
      <c r="AH4">
        <f t="shared" si="3"/>
        <v>0</v>
      </c>
      <c r="AI4">
        <f t="shared" si="3"/>
        <v>0</v>
      </c>
      <c r="AJ4">
        <f t="shared" si="4"/>
        <v>0</v>
      </c>
      <c r="AK4">
        <f t="shared" si="4"/>
        <v>0</v>
      </c>
      <c r="AL4">
        <f t="shared" si="4"/>
        <v>0</v>
      </c>
      <c r="AM4">
        <f t="shared" si="4"/>
        <v>0</v>
      </c>
      <c r="AN4">
        <f t="shared" si="4"/>
        <v>0</v>
      </c>
      <c r="AO4">
        <f t="shared" si="4"/>
        <v>0</v>
      </c>
      <c r="AP4">
        <f t="shared" si="4"/>
        <v>0</v>
      </c>
      <c r="AQ4">
        <f t="shared" si="4"/>
        <v>0</v>
      </c>
      <c r="AR4">
        <f t="shared" si="4"/>
        <v>0</v>
      </c>
      <c r="AS4">
        <f t="shared" si="4"/>
        <v>0</v>
      </c>
      <c r="AT4">
        <f t="shared" si="5"/>
        <v>0</v>
      </c>
      <c r="AU4">
        <f t="shared" si="5"/>
        <v>0</v>
      </c>
      <c r="AV4">
        <f t="shared" si="5"/>
        <v>0</v>
      </c>
      <c r="AW4">
        <f t="shared" si="5"/>
        <v>0</v>
      </c>
      <c r="AX4">
        <f t="shared" si="5"/>
        <v>0</v>
      </c>
      <c r="AY4">
        <f t="shared" si="5"/>
        <v>0</v>
      </c>
      <c r="AZ4">
        <f t="shared" si="5"/>
        <v>0</v>
      </c>
      <c r="BA4">
        <f t="shared" si="5"/>
        <v>0</v>
      </c>
      <c r="BB4">
        <f t="shared" si="5"/>
        <v>0</v>
      </c>
      <c r="BC4">
        <f t="shared" si="5"/>
        <v>0</v>
      </c>
      <c r="BD4">
        <f t="shared" si="6"/>
        <v>0</v>
      </c>
      <c r="BE4">
        <f t="shared" si="6"/>
        <v>0</v>
      </c>
      <c r="BF4">
        <f t="shared" si="6"/>
        <v>0</v>
      </c>
      <c r="BG4">
        <f t="shared" si="6"/>
        <v>0</v>
      </c>
      <c r="BH4">
        <f t="shared" si="6"/>
        <v>0</v>
      </c>
      <c r="BI4">
        <f t="shared" si="6"/>
        <v>0</v>
      </c>
      <c r="BJ4">
        <f t="shared" si="6"/>
        <v>0</v>
      </c>
      <c r="BK4">
        <f t="shared" si="6"/>
        <v>0</v>
      </c>
      <c r="BL4">
        <f t="shared" si="6"/>
        <v>0</v>
      </c>
      <c r="BM4">
        <f t="shared" si="6"/>
        <v>0</v>
      </c>
      <c r="BN4">
        <f t="shared" si="7"/>
        <v>0</v>
      </c>
      <c r="BO4">
        <f t="shared" si="7"/>
        <v>0</v>
      </c>
      <c r="BP4">
        <f t="shared" si="7"/>
        <v>0</v>
      </c>
      <c r="BQ4">
        <f t="shared" si="7"/>
        <v>0</v>
      </c>
      <c r="BR4">
        <f t="shared" si="7"/>
        <v>0</v>
      </c>
      <c r="BS4">
        <f t="shared" si="7"/>
        <v>0</v>
      </c>
      <c r="BT4">
        <f t="shared" si="7"/>
        <v>0</v>
      </c>
      <c r="BU4">
        <f t="shared" si="7"/>
        <v>0</v>
      </c>
      <c r="BV4">
        <f t="shared" si="7"/>
        <v>0</v>
      </c>
      <c r="BW4">
        <f t="shared" si="7"/>
        <v>0</v>
      </c>
      <c r="BX4">
        <f t="shared" si="8"/>
        <v>0</v>
      </c>
      <c r="BY4">
        <f t="shared" si="8"/>
        <v>0</v>
      </c>
      <c r="BZ4">
        <f t="shared" si="8"/>
        <v>0</v>
      </c>
      <c r="CA4">
        <f t="shared" si="8"/>
        <v>0</v>
      </c>
      <c r="CB4">
        <f t="shared" si="8"/>
        <v>0</v>
      </c>
      <c r="CC4">
        <f t="shared" si="8"/>
        <v>0</v>
      </c>
      <c r="CD4">
        <f t="shared" si="8"/>
        <v>0</v>
      </c>
      <c r="CE4">
        <f t="shared" si="8"/>
        <v>0</v>
      </c>
      <c r="CF4">
        <f t="shared" si="8"/>
        <v>0</v>
      </c>
      <c r="CG4">
        <f t="shared" si="8"/>
        <v>0</v>
      </c>
      <c r="CH4">
        <f t="shared" si="8"/>
        <v>0</v>
      </c>
      <c r="CI4">
        <f t="shared" si="8"/>
        <v>0</v>
      </c>
      <c r="CJ4">
        <f t="shared" si="9"/>
        <v>1</v>
      </c>
    </row>
    <row r="5" spans="1:88" x14ac:dyDescent="0.35">
      <c r="A5" t="str">
        <f>economics!A4</f>
        <v>Primary aluminum</v>
      </c>
      <c r="B5" t="str">
        <f>economics!B4</f>
        <v>Optimization cell designc</v>
      </c>
      <c r="C5" t="str">
        <f>economics!D4</f>
        <v>process</v>
      </c>
      <c r="D5">
        <f>IF(ISNUMBER(economics!T4),economics!T4,"na")</f>
        <v>24.66050810764078</v>
      </c>
      <c r="E5">
        <f t="shared" si="0"/>
        <v>7.3981524322922336</v>
      </c>
      <c r="F5">
        <f t="shared" si="1"/>
        <v>4.2906033319683703E-4</v>
      </c>
      <c r="G5">
        <f t="shared" si="1"/>
        <v>5.5154873152568227E-5</v>
      </c>
      <c r="H5">
        <f t="shared" si="1"/>
        <v>6.1659870214695537E-5</v>
      </c>
      <c r="I5">
        <f t="shared" si="1"/>
        <v>6.8853408218330029E-5</v>
      </c>
      <c r="J5">
        <f t="shared" si="1"/>
        <v>7.679844010951111E-5</v>
      </c>
      <c r="K5">
        <f t="shared" si="1"/>
        <v>8.5562501974816713E-5</v>
      </c>
      <c r="L5">
        <f t="shared" si="1"/>
        <v>9.5217916041086064E-5</v>
      </c>
      <c r="M5">
        <f t="shared" si="1"/>
        <v>1.058419881257664E-4</v>
      </c>
      <c r="N5">
        <f t="shared" si="1"/>
        <v>1.1751719747837125E-4</v>
      </c>
      <c r="O5">
        <f t="shared" si="1"/>
        <v>1.3033137678393697E-4</v>
      </c>
      <c r="P5">
        <f t="shared" si="2"/>
        <v>1.4437787993243855E-4</v>
      </c>
      <c r="Q5">
        <f t="shared" si="2"/>
        <v>1.5975573499527962E-4</v>
      </c>
      <c r="R5">
        <f t="shared" si="2"/>
        <v>1.7656977969400566E-4</v>
      </c>
      <c r="S5">
        <f t="shared" si="2"/>
        <v>1.9493077649958366E-4</v>
      </c>
      <c r="T5">
        <f t="shared" si="2"/>
        <v>2.1495550436505142E-4</v>
      </c>
      <c r="U5">
        <f t="shared" si="2"/>
        <v>2.3676682397375404E-4</v>
      </c>
      <c r="V5">
        <f t="shared" si="2"/>
        <v>2.6049371328133557E-4</v>
      </c>
      <c r="W5">
        <f t="shared" si="2"/>
        <v>2.8627127004636922E-4</v>
      </c>
      <c r="X5">
        <f t="shared" si="2"/>
        <v>3.1424067798369558E-4</v>
      </c>
      <c r="Y5">
        <f t="shared" si="2"/>
        <v>3.4454913314021151E-4</v>
      </c>
      <c r="Z5">
        <f t="shared" si="3"/>
        <v>3.7734972708766776E-4</v>
      </c>
      <c r="AA5">
        <f t="shared" si="3"/>
        <v>4.1280128355328152E-4</v>
      </c>
      <c r="AB5">
        <f t="shared" si="3"/>
        <v>4.5106814517111883E-4</v>
      </c>
      <c r="AC5">
        <f t="shared" si="3"/>
        <v>4.9231990713583928E-4</v>
      </c>
      <c r="AD5">
        <f t="shared" si="3"/>
        <v>5.3673109468033251E-4</v>
      </c>
      <c r="AE5">
        <f t="shared" si="3"/>
        <v>5.8448078148008904E-4</v>
      </c>
      <c r="AF5">
        <f t="shared" si="3"/>
        <v>6.3575214631377084E-4</v>
      </c>
      <c r="AG5">
        <f t="shared" si="3"/>
        <v>6.9073196558188093E-4</v>
      </c>
      <c r="AH5">
        <f t="shared" si="3"/>
        <v>7.4961003960485016E-4</v>
      </c>
      <c r="AI5">
        <f t="shared" si="3"/>
        <v>8.1257855099069881E-4</v>
      </c>
      <c r="AJ5">
        <f t="shared" si="4"/>
        <v>8.7983135377791601E-4</v>
      </c>
      <c r="AK5">
        <f t="shared" si="4"/>
        <v>9.5156319252526732E-4</v>
      </c>
      <c r="AL5">
        <f t="shared" si="4"/>
        <v>1.0279688510313485E-3</v>
      </c>
      <c r="AM5">
        <f t="shared" si="4"/>
        <v>1.1092422309263786E-3</v>
      </c>
      <c r="AN5">
        <f t="shared" si="4"/>
        <v>1.1955753609795162E-3</v>
      </c>
      <c r="AO5">
        <f t="shared" si="4"/>
        <v>1.2871573386096929E-3</v>
      </c>
      <c r="AP5">
        <f t="shared" si="4"/>
        <v>1.3841732057676137E-3</v>
      </c>
      <c r="AQ5">
        <f t="shared" si="4"/>
        <v>1.4868027620710267E-3</v>
      </c>
      <c r="AR5">
        <f t="shared" si="4"/>
        <v>1.5952193188183555E-3</v>
      </c>
      <c r="AS5">
        <f t="shared" si="4"/>
        <v>1.7095883982686626E-3</v>
      </c>
      <c r="AT5">
        <f t="shared" si="5"/>
        <v>1.8300663833594431E-3</v>
      </c>
      <c r="AU5">
        <f t="shared" si="5"/>
        <v>1.9567991238206989E-3</v>
      </c>
      <c r="AV5">
        <f t="shared" si="5"/>
        <v>2.0899205054373884E-3</v>
      </c>
      <c r="AW5">
        <f t="shared" si="5"/>
        <v>2.229550989994715E-3</v>
      </c>
      <c r="AX5">
        <f t="shared" si="5"/>
        <v>2.3757961342091363E-3</v>
      </c>
      <c r="AY5">
        <f t="shared" si="5"/>
        <v>2.5287450966916467E-3</v>
      </c>
      <c r="AZ5">
        <f t="shared" si="5"/>
        <v>2.6884691426967977E-3</v>
      </c>
      <c r="BA5">
        <f t="shared" si="5"/>
        <v>2.8550201570760811E-3</v>
      </c>
      <c r="BB5">
        <f t="shared" si="5"/>
        <v>3.0284291764613933E-3</v>
      </c>
      <c r="BC5">
        <f t="shared" si="5"/>
        <v>3.2087049522502228E-3</v>
      </c>
      <c r="BD5">
        <f t="shared" si="6"/>
        <v>3.3958325564336159E-3</v>
      </c>
      <c r="BE5">
        <f t="shared" si="6"/>
        <v>3.589772042693104E-3</v>
      </c>
      <c r="BF5">
        <f t="shared" si="6"/>
        <v>3.7904571754865876E-3</v>
      </c>
      <c r="BG5">
        <f t="shared" si="6"/>
        <v>3.9977942400323818E-3</v>
      </c>
      <c r="BH5">
        <f t="shared" si="6"/>
        <v>4.2116609461821108E-3</v>
      </c>
      <c r="BI5">
        <f t="shared" si="6"/>
        <v>4.4319054391352836E-3</v>
      </c>
      <c r="BJ5">
        <f t="shared" si="6"/>
        <v>4.6583454297899757E-3</v>
      </c>
      <c r="BK5">
        <f t="shared" si="6"/>
        <v>4.8907674572322701E-3</v>
      </c>
      <c r="BL5">
        <f t="shared" si="6"/>
        <v>5.1289262954497677E-3</v>
      </c>
      <c r="BM5">
        <f t="shared" si="6"/>
        <v>5.3725445157934842E-3</v>
      </c>
      <c r="BN5">
        <f t="shared" si="7"/>
        <v>5.6213122160250067E-3</v>
      </c>
      <c r="BO5">
        <f t="shared" si="7"/>
        <v>5.8748869259521996E-3</v>
      </c>
      <c r="BP5">
        <f t="shared" si="7"/>
        <v>6.1328936986992932E-3</v>
      </c>
      <c r="BQ5">
        <f t="shared" si="7"/>
        <v>6.3949253955619123E-3</v>
      </c>
      <c r="BR5">
        <f t="shared" si="7"/>
        <v>6.6605431711818652E-3</v>
      </c>
      <c r="BS5">
        <f t="shared" si="7"/>
        <v>6.9292771644418882E-3</v>
      </c>
      <c r="BT5">
        <f t="shared" si="7"/>
        <v>7.2006273990387615E-3</v>
      </c>
      <c r="BU5">
        <f t="shared" si="7"/>
        <v>7.4740648961460765E-3</v>
      </c>
      <c r="BV5">
        <f t="shared" si="7"/>
        <v>7.7490329999569674E-3</v>
      </c>
      <c r="BW5">
        <f t="shared" si="7"/>
        <v>8.0249489151915099E-3</v>
      </c>
      <c r="BX5">
        <f t="shared" si="8"/>
        <v>8.3012054538904312E-3</v>
      </c>
      <c r="BY5">
        <f t="shared" si="8"/>
        <v>8.5771729870271485E-3</v>
      </c>
      <c r="BZ5">
        <f t="shared" si="8"/>
        <v>8.8522015946291832E-3</v>
      </c>
      <c r="CA5">
        <f t="shared" si="8"/>
        <v>9.1256234062816743E-3</v>
      </c>
      <c r="CB5">
        <f t="shared" si="8"/>
        <v>9.3967551220527079E-3</v>
      </c>
      <c r="CC5">
        <f t="shared" si="8"/>
        <v>9.664900702105711E-3</v>
      </c>
      <c r="CD5">
        <f t="shared" si="8"/>
        <v>9.9293542115126143E-3</v>
      </c>
      <c r="CE5">
        <f t="shared" si="8"/>
        <v>1.0189402805130116E-2</v>
      </c>
      <c r="CF5">
        <f t="shared" si="8"/>
        <v>1.0444329835815447E-2</v>
      </c>
      <c r="CG5">
        <f t="shared" si="8"/>
        <v>1.0693418067799498E-2</v>
      </c>
      <c r="CH5">
        <f t="shared" si="8"/>
        <v>1.0935952975696717E-2</v>
      </c>
      <c r="CI5">
        <f t="shared" si="8"/>
        <v>0.73563820744205421</v>
      </c>
      <c r="CJ5">
        <f t="shared" si="9"/>
        <v>1</v>
      </c>
    </row>
    <row r="6" spans="1:88" x14ac:dyDescent="0.35">
      <c r="A6" t="str">
        <f>economics!A5</f>
        <v>Secondary aluminum</v>
      </c>
      <c r="B6" t="str">
        <f>economics!B5</f>
        <v>Regenerative or recuperative burnerd</v>
      </c>
      <c r="C6" t="str">
        <f>economics!D5</f>
        <v>EXCLUDED</v>
      </c>
      <c r="D6">
        <f>IF(ISNUMBER(economics!T5),economics!T5,"na")</f>
        <v>1.2371355631415075</v>
      </c>
      <c r="E6">
        <f t="shared" si="0"/>
        <v>0.37114066894245223</v>
      </c>
      <c r="F6">
        <f t="shared" si="1"/>
        <v>4.2906033319683703E-4</v>
      </c>
      <c r="G6">
        <f t="shared" si="1"/>
        <v>3.4810556173682449E-3</v>
      </c>
      <c r="H6">
        <f t="shared" si="1"/>
        <v>1.959903844044536E-2</v>
      </c>
      <c r="I6">
        <f t="shared" si="1"/>
        <v>7.1160485764875353E-2</v>
      </c>
      <c r="J6">
        <f t="shared" si="1"/>
        <v>0.16676226778580355</v>
      </c>
      <c r="K6">
        <f t="shared" si="1"/>
        <v>0.25239341684769045</v>
      </c>
      <c r="L6">
        <f t="shared" si="1"/>
        <v>0.24678305908517895</v>
      </c>
      <c r="M6">
        <f t="shared" si="1"/>
        <v>0.15588426690020607</v>
      </c>
      <c r="N6">
        <f t="shared" si="1"/>
        <v>6.3590004414824874E-2</v>
      </c>
      <c r="O6">
        <f t="shared" si="1"/>
        <v>1.6741568881575297E-2</v>
      </c>
      <c r="P6">
        <f t="shared" si="2"/>
        <v>2.8421060589260971E-3</v>
      </c>
      <c r="Q6">
        <f t="shared" si="2"/>
        <v>3.107865695142209E-4</v>
      </c>
      <c r="R6">
        <f t="shared" si="2"/>
        <v>2.1865488636363395E-5</v>
      </c>
      <c r="S6">
        <f t="shared" si="2"/>
        <v>9.8858266639467729E-7</v>
      </c>
      <c r="T6">
        <f t="shared" si="2"/>
        <v>2.8688884379235446E-8</v>
      </c>
      <c r="U6">
        <f t="shared" si="2"/>
        <v>5.3379733966352205E-10</v>
      </c>
      <c r="V6">
        <f t="shared" si="2"/>
        <v>6.3614669087996845E-12</v>
      </c>
      <c r="W6">
        <f t="shared" si="2"/>
        <v>4.8516746176119341E-14</v>
      </c>
      <c r="X6">
        <f t="shared" si="2"/>
        <v>2.2204460492503131E-16</v>
      </c>
      <c r="Y6">
        <f t="shared" si="2"/>
        <v>0</v>
      </c>
      <c r="Z6">
        <f t="shared" si="3"/>
        <v>0</v>
      </c>
      <c r="AA6">
        <f t="shared" si="3"/>
        <v>0</v>
      </c>
      <c r="AB6">
        <f t="shared" si="3"/>
        <v>0</v>
      </c>
      <c r="AC6">
        <f t="shared" si="3"/>
        <v>0</v>
      </c>
      <c r="AD6">
        <f t="shared" si="3"/>
        <v>0</v>
      </c>
      <c r="AE6">
        <f t="shared" si="3"/>
        <v>0</v>
      </c>
      <c r="AF6">
        <f t="shared" si="3"/>
        <v>0</v>
      </c>
      <c r="AG6">
        <f t="shared" si="3"/>
        <v>0</v>
      </c>
      <c r="AH6">
        <f t="shared" si="3"/>
        <v>0</v>
      </c>
      <c r="AI6">
        <f t="shared" si="3"/>
        <v>0</v>
      </c>
      <c r="AJ6">
        <f t="shared" si="4"/>
        <v>0</v>
      </c>
      <c r="AK6">
        <f t="shared" si="4"/>
        <v>0</v>
      </c>
      <c r="AL6">
        <f t="shared" si="4"/>
        <v>0</v>
      </c>
      <c r="AM6">
        <f t="shared" si="4"/>
        <v>0</v>
      </c>
      <c r="AN6">
        <f t="shared" si="4"/>
        <v>0</v>
      </c>
      <c r="AO6">
        <f t="shared" si="4"/>
        <v>0</v>
      </c>
      <c r="AP6">
        <f t="shared" si="4"/>
        <v>0</v>
      </c>
      <c r="AQ6">
        <f t="shared" si="4"/>
        <v>0</v>
      </c>
      <c r="AR6">
        <f t="shared" si="4"/>
        <v>0</v>
      </c>
      <c r="AS6">
        <f t="shared" si="4"/>
        <v>0</v>
      </c>
      <c r="AT6">
        <f t="shared" si="5"/>
        <v>0</v>
      </c>
      <c r="AU6">
        <f t="shared" si="5"/>
        <v>0</v>
      </c>
      <c r="AV6">
        <f t="shared" si="5"/>
        <v>0</v>
      </c>
      <c r="AW6">
        <f t="shared" si="5"/>
        <v>0</v>
      </c>
      <c r="AX6">
        <f t="shared" si="5"/>
        <v>0</v>
      </c>
      <c r="AY6">
        <f t="shared" si="5"/>
        <v>0</v>
      </c>
      <c r="AZ6">
        <f t="shared" si="5"/>
        <v>0</v>
      </c>
      <c r="BA6">
        <f t="shared" si="5"/>
        <v>0</v>
      </c>
      <c r="BB6">
        <f t="shared" si="5"/>
        <v>0</v>
      </c>
      <c r="BC6">
        <f t="shared" si="5"/>
        <v>0</v>
      </c>
      <c r="BD6">
        <f t="shared" si="6"/>
        <v>0</v>
      </c>
      <c r="BE6">
        <f t="shared" si="6"/>
        <v>0</v>
      </c>
      <c r="BF6">
        <f t="shared" si="6"/>
        <v>0</v>
      </c>
      <c r="BG6">
        <f t="shared" si="6"/>
        <v>0</v>
      </c>
      <c r="BH6">
        <f t="shared" si="6"/>
        <v>0</v>
      </c>
      <c r="BI6">
        <f t="shared" si="6"/>
        <v>0</v>
      </c>
      <c r="BJ6">
        <f t="shared" si="6"/>
        <v>0</v>
      </c>
      <c r="BK6">
        <f t="shared" si="6"/>
        <v>0</v>
      </c>
      <c r="BL6">
        <f t="shared" si="6"/>
        <v>0</v>
      </c>
      <c r="BM6">
        <f t="shared" si="6"/>
        <v>0</v>
      </c>
      <c r="BN6">
        <f t="shared" si="7"/>
        <v>0</v>
      </c>
      <c r="BO6">
        <f t="shared" si="7"/>
        <v>0</v>
      </c>
      <c r="BP6">
        <f t="shared" si="7"/>
        <v>0</v>
      </c>
      <c r="BQ6">
        <f t="shared" si="7"/>
        <v>0</v>
      </c>
      <c r="BR6">
        <f t="shared" si="7"/>
        <v>0</v>
      </c>
      <c r="BS6">
        <f t="shared" si="7"/>
        <v>0</v>
      </c>
      <c r="BT6">
        <f t="shared" si="7"/>
        <v>0</v>
      </c>
      <c r="BU6">
        <f t="shared" si="7"/>
        <v>0</v>
      </c>
      <c r="BV6">
        <f t="shared" si="7"/>
        <v>0</v>
      </c>
      <c r="BW6">
        <f t="shared" si="7"/>
        <v>0</v>
      </c>
      <c r="BX6">
        <f t="shared" si="8"/>
        <v>0</v>
      </c>
      <c r="BY6">
        <f t="shared" si="8"/>
        <v>0</v>
      </c>
      <c r="BZ6">
        <f t="shared" si="8"/>
        <v>0</v>
      </c>
      <c r="CA6">
        <f t="shared" si="8"/>
        <v>0</v>
      </c>
      <c r="CB6">
        <f t="shared" si="8"/>
        <v>0</v>
      </c>
      <c r="CC6">
        <f t="shared" si="8"/>
        <v>0</v>
      </c>
      <c r="CD6">
        <f t="shared" si="8"/>
        <v>0</v>
      </c>
      <c r="CE6">
        <f t="shared" si="8"/>
        <v>0</v>
      </c>
      <c r="CF6">
        <f t="shared" si="8"/>
        <v>0</v>
      </c>
      <c r="CG6">
        <f t="shared" si="8"/>
        <v>0</v>
      </c>
      <c r="CH6">
        <f t="shared" si="8"/>
        <v>0</v>
      </c>
      <c r="CI6">
        <f t="shared" si="8"/>
        <v>0</v>
      </c>
      <c r="CJ6">
        <f t="shared" si="9"/>
        <v>1</v>
      </c>
    </row>
    <row r="7" spans="1:88" x14ac:dyDescent="0.35">
      <c r="A7" t="str">
        <f>economics!A6</f>
        <v>Secondary aluminum</v>
      </c>
      <c r="B7" t="str">
        <f>economics!B6</f>
        <v>New decoating equipmentd</v>
      </c>
      <c r="C7" t="str">
        <f>economics!D6</f>
        <v>EXCLUDED</v>
      </c>
      <c r="D7">
        <f>IF(ISNUMBER(economics!T6),economics!T6,"na")</f>
        <v>124.86943061014686</v>
      </c>
      <c r="E7">
        <f t="shared" si="0"/>
        <v>37.460829183044055</v>
      </c>
      <c r="F7">
        <f t="shared" si="1"/>
        <v>4.2906033319683632E-4</v>
      </c>
      <c r="G7">
        <f t="shared" si="1"/>
        <v>1.040786906051337E-5</v>
      </c>
      <c r="H7">
        <f t="shared" si="1"/>
        <v>1.0641516473547234E-5</v>
      </c>
      <c r="I7">
        <f t="shared" si="1"/>
        <v>1.0879924490437751E-5</v>
      </c>
      <c r="J7">
        <f t="shared" si="1"/>
        <v>1.1123178292241792E-5</v>
      </c>
      <c r="K7">
        <f t="shared" si="1"/>
        <v>1.137136431176043E-5</v>
      </c>
      <c r="L7">
        <f t="shared" si="1"/>
        <v>1.1624570245955446E-5</v>
      </c>
      <c r="M7">
        <f t="shared" si="1"/>
        <v>1.1882885068361868E-5</v>
      </c>
      <c r="N7">
        <f t="shared" si="1"/>
        <v>1.2146399041479102E-5</v>
      </c>
      <c r="O7">
        <f t="shared" si="1"/>
        <v>1.2415203729168297E-5</v>
      </c>
      <c r="P7">
        <f t="shared" si="2"/>
        <v>1.2689392009006067E-5</v>
      </c>
      <c r="Q7">
        <f t="shared" si="2"/>
        <v>1.29690580846412E-5</v>
      </c>
      <c r="R7">
        <f t="shared" si="2"/>
        <v>1.3254297498101111E-5</v>
      </c>
      <c r="S7">
        <f t="shared" si="2"/>
        <v>1.3545207142095258E-5</v>
      </c>
      <c r="T7">
        <f t="shared" si="2"/>
        <v>1.3841885272257957E-5</v>
      </c>
      <c r="U7">
        <f t="shared" si="2"/>
        <v>1.4144431519380564E-5</v>
      </c>
      <c r="V7">
        <f t="shared" si="2"/>
        <v>1.4452946901573837E-5</v>
      </c>
      <c r="W7">
        <f t="shared" si="2"/>
        <v>1.4767533836412849E-5</v>
      </c>
      <c r="X7">
        <f t="shared" si="2"/>
        <v>1.508829615300784E-5</v>
      </c>
      <c r="Y7">
        <f t="shared" si="2"/>
        <v>1.5415339104038321E-5</v>
      </c>
      <c r="Z7">
        <f t="shared" si="3"/>
        <v>1.5748769377712797E-5</v>
      </c>
      <c r="AA7">
        <f t="shared" si="3"/>
        <v>1.6088695109679058E-5</v>
      </c>
      <c r="AB7">
        <f t="shared" si="3"/>
        <v>1.6435225894857698E-5</v>
      </c>
      <c r="AC7">
        <f t="shared" si="3"/>
        <v>1.6788472799209074E-5</v>
      </c>
      <c r="AD7">
        <f t="shared" si="3"/>
        <v>1.714854837141168E-5</v>
      </c>
      <c r="AE7">
        <f t="shared" si="3"/>
        <v>1.7515566654470482E-5</v>
      </c>
      <c r="AF7">
        <f t="shared" si="3"/>
        <v>1.788964319723689E-5</v>
      </c>
      <c r="AG7">
        <f t="shared" si="3"/>
        <v>1.8270895065822593E-5</v>
      </c>
      <c r="AH7">
        <f t="shared" si="3"/>
        <v>1.8659440854943126E-5</v>
      </c>
      <c r="AI7">
        <f t="shared" si="3"/>
        <v>1.9055400699119311E-5</v>
      </c>
      <c r="AJ7">
        <f t="shared" si="4"/>
        <v>1.9458896283820683E-5</v>
      </c>
      <c r="AK7">
        <f t="shared" si="4"/>
        <v>1.9870050856449976E-5</v>
      </c>
      <c r="AL7">
        <f t="shared" si="4"/>
        <v>2.0288989237235888E-5</v>
      </c>
      <c r="AM7">
        <f t="shared" si="4"/>
        <v>2.0715837829997038E-5</v>
      </c>
      <c r="AN7">
        <f t="shared" si="4"/>
        <v>2.115072463277517E-5</v>
      </c>
      <c r="AO7">
        <f t="shared" si="4"/>
        <v>2.1593779248329907E-5</v>
      </c>
      <c r="AP7">
        <f t="shared" si="4"/>
        <v>2.2045132894497649E-5</v>
      </c>
      <c r="AQ7">
        <f t="shared" si="4"/>
        <v>2.2504918414408773E-5</v>
      </c>
      <c r="AR7">
        <f t="shared" si="4"/>
        <v>2.2973270286539595E-5</v>
      </c>
      <c r="AS7">
        <f t="shared" si="4"/>
        <v>2.3450324634621215E-5</v>
      </c>
      <c r="AT7">
        <f t="shared" si="5"/>
        <v>2.3936219237369804E-5</v>
      </c>
      <c r="AU7">
        <f t="shared" si="5"/>
        <v>2.4431093538064986E-5</v>
      </c>
      <c r="AV7">
        <f t="shared" si="5"/>
        <v>2.4935088653929051E-5</v>
      </c>
      <c r="AW7">
        <f t="shared" si="5"/>
        <v>2.5448347385352219E-5</v>
      </c>
      <c r="AX7">
        <f t="shared" si="5"/>
        <v>2.5971014224896718E-5</v>
      </c>
      <c r="AY7">
        <f t="shared" si="5"/>
        <v>2.6503235366135205E-5</v>
      </c>
      <c r="AZ7">
        <f t="shared" si="5"/>
        <v>2.7045158712282963E-5</v>
      </c>
      <c r="BA7">
        <f t="shared" si="5"/>
        <v>2.759693388459006E-5</v>
      </c>
      <c r="BB7">
        <f t="shared" si="5"/>
        <v>2.8158712230569143E-5</v>
      </c>
      <c r="BC7">
        <f t="shared" si="5"/>
        <v>2.873064683197148E-5</v>
      </c>
      <c r="BD7">
        <f t="shared" si="6"/>
        <v>2.931289251253597E-5</v>
      </c>
      <c r="BE7">
        <f t="shared" si="6"/>
        <v>2.9905605845522397E-5</v>
      </c>
      <c r="BF7">
        <f t="shared" si="6"/>
        <v>3.0508945160979267E-5</v>
      </c>
      <c r="BG7">
        <f t="shared" si="6"/>
        <v>3.1123070552782238E-5</v>
      </c>
      <c r="BH7">
        <f t="shared" si="6"/>
        <v>3.1748143885415147E-5</v>
      </c>
      <c r="BI7">
        <f t="shared" si="6"/>
        <v>3.2384328800482602E-5</v>
      </c>
      <c r="BJ7">
        <f t="shared" si="6"/>
        <v>3.3031790722954117E-5</v>
      </c>
      <c r="BK7">
        <f t="shared" si="6"/>
        <v>3.3690696867144784E-5</v>
      </c>
      <c r="BL7">
        <f t="shared" si="6"/>
        <v>3.4361216242399751E-5</v>
      </c>
      <c r="BM7">
        <f t="shared" si="6"/>
        <v>3.5043519658486825E-5</v>
      </c>
      <c r="BN7">
        <f t="shared" si="7"/>
        <v>3.573777973071195E-5</v>
      </c>
      <c r="BO7">
        <f t="shared" si="7"/>
        <v>3.6444170884704667E-5</v>
      </c>
      <c r="BP7">
        <f t="shared" si="7"/>
        <v>3.7162869360900849E-5</v>
      </c>
      <c r="BQ7">
        <f t="shared" si="7"/>
        <v>3.7894053218726423E-5</v>
      </c>
      <c r="BR7">
        <f t="shared" si="7"/>
        <v>3.8637902340419401E-5</v>
      </c>
      <c r="BS7">
        <f t="shared" si="7"/>
        <v>3.9394598434528381E-5</v>
      </c>
      <c r="BT7">
        <f t="shared" si="7"/>
        <v>4.0164325039106826E-5</v>
      </c>
      <c r="BU7">
        <f t="shared" si="7"/>
        <v>4.0947267524486016E-5</v>
      </c>
      <c r="BV7">
        <f t="shared" si="7"/>
        <v>4.1743613095765681E-5</v>
      </c>
      <c r="BW7">
        <f t="shared" si="7"/>
        <v>4.2553550794880921E-5</v>
      </c>
      <c r="BX7">
        <f t="shared" si="8"/>
        <v>4.3377271502344737E-5</v>
      </c>
      <c r="BY7">
        <f t="shared" si="8"/>
        <v>4.4214967938559051E-5</v>
      </c>
      <c r="BZ7">
        <f t="shared" si="8"/>
        <v>4.5066834664796336E-5</v>
      </c>
      <c r="CA7">
        <f t="shared" si="8"/>
        <v>4.593306808374541E-5</v>
      </c>
      <c r="CB7">
        <f t="shared" si="8"/>
        <v>4.6813866439646308E-5</v>
      </c>
      <c r="CC7">
        <f t="shared" si="8"/>
        <v>4.7709429818062598E-5</v>
      </c>
      <c r="CD7">
        <f t="shared" si="8"/>
        <v>4.8619960145182724E-5</v>
      </c>
      <c r="CE7">
        <f t="shared" si="8"/>
        <v>4.954566118673797E-5</v>
      </c>
      <c r="CF7">
        <f t="shared" si="8"/>
        <v>5.0486738546427334E-5</v>
      </c>
      <c r="CG7">
        <f t="shared" si="8"/>
        <v>5.1443399663981572E-5</v>
      </c>
      <c r="CH7">
        <f t="shared" si="8"/>
        <v>5.2415853812699462E-5</v>
      </c>
      <c r="CI7">
        <f t="shared" si="8"/>
        <v>0.9974404519436858</v>
      </c>
      <c r="CJ7">
        <f t="shared" si="9"/>
        <v>1</v>
      </c>
    </row>
    <row r="8" spans="1:88" x14ac:dyDescent="0.35">
      <c r="A8" t="str">
        <f>economics!A7</f>
        <v>Aluminum foundries</v>
      </c>
      <c r="B8" t="str">
        <f>economics!B7</f>
        <v>Improved process schedulinge</v>
      </c>
      <c r="C8" t="str">
        <f>economics!D7</f>
        <v>process</v>
      </c>
      <c r="D8">
        <f>IF(ISNUMBER(economics!T7),economics!T7,"na")</f>
        <v>2.0350790692293432</v>
      </c>
      <c r="E8">
        <f t="shared" si="0"/>
        <v>0.6105237207688029</v>
      </c>
      <c r="F8">
        <f t="shared" si="1"/>
        <v>4.2906033319683703E-4</v>
      </c>
      <c r="G8">
        <f t="shared" si="1"/>
        <v>1.2996026659184751E-3</v>
      </c>
      <c r="H8">
        <f t="shared" si="1"/>
        <v>4.2336955977294154E-3</v>
      </c>
      <c r="I8">
        <f t="shared" si="1"/>
        <v>1.1688526071581766E-2</v>
      </c>
      <c r="J8">
        <f t="shared" si="1"/>
        <v>2.7349340300841525E-2</v>
      </c>
      <c r="K8">
        <f t="shared" si="1"/>
        <v>5.4236865484698915E-2</v>
      </c>
      <c r="L8">
        <f t="shared" si="1"/>
        <v>9.1162062027971794E-2</v>
      </c>
      <c r="M8">
        <f t="shared" si="1"/>
        <v>0.12987159246453234</v>
      </c>
      <c r="N8">
        <f t="shared" si="1"/>
        <v>0.15681969874793678</v>
      </c>
      <c r="O8">
        <f t="shared" si="1"/>
        <v>0.16050060892584966</v>
      </c>
      <c r="P8">
        <f t="shared" si="2"/>
        <v>0.13923318817008412</v>
      </c>
      <c r="Q8">
        <f t="shared" si="2"/>
        <v>0.10237559827074449</v>
      </c>
      <c r="R8">
        <f t="shared" si="2"/>
        <v>6.3801744237339864E-2</v>
      </c>
      <c r="S8">
        <f t="shared" si="2"/>
        <v>3.3701029673078975E-2</v>
      </c>
      <c r="T8">
        <f t="shared" si="2"/>
        <v>1.5087518229150776E-2</v>
      </c>
      <c r="U8">
        <f t="shared" si="2"/>
        <v>5.7245782087215202E-3</v>
      </c>
      <c r="V8">
        <f t="shared" si="2"/>
        <v>1.8407929526074174E-3</v>
      </c>
      <c r="W8">
        <f t="shared" si="2"/>
        <v>5.0163143978920743E-4</v>
      </c>
      <c r="X8">
        <f t="shared" si="2"/>
        <v>1.1584134062136986E-4</v>
      </c>
      <c r="Y8">
        <f t="shared" si="2"/>
        <v>2.2668374684564618E-5</v>
      </c>
      <c r="Z8">
        <f t="shared" si="3"/>
        <v>3.7586565833080954E-6</v>
      </c>
      <c r="AA8">
        <f t="shared" si="3"/>
        <v>5.2805187988891333E-7</v>
      </c>
      <c r="AB8">
        <f t="shared" si="3"/>
        <v>6.2853203530721657E-8</v>
      </c>
      <c r="AC8">
        <f t="shared" si="3"/>
        <v>6.3381062620493367E-9</v>
      </c>
      <c r="AD8">
        <f t="shared" si="3"/>
        <v>5.4143556305064067E-10</v>
      </c>
      <c r="AE8">
        <f t="shared" si="3"/>
        <v>3.9179770539021774E-11</v>
      </c>
      <c r="AF8">
        <f t="shared" si="3"/>
        <v>2.4015234245666761E-12</v>
      </c>
      <c r="AG8">
        <f t="shared" si="3"/>
        <v>1.2467804566540508E-13</v>
      </c>
      <c r="AH8">
        <f t="shared" si="3"/>
        <v>5.440092820663267E-15</v>
      </c>
      <c r="AI8">
        <f t="shared" si="3"/>
        <v>2.2204460492503131E-16</v>
      </c>
      <c r="AJ8">
        <f t="shared" si="4"/>
        <v>0</v>
      </c>
      <c r="AK8">
        <f t="shared" si="4"/>
        <v>0</v>
      </c>
      <c r="AL8">
        <f t="shared" si="4"/>
        <v>0</v>
      </c>
      <c r="AM8">
        <f t="shared" si="4"/>
        <v>0</v>
      </c>
      <c r="AN8">
        <f t="shared" si="4"/>
        <v>0</v>
      </c>
      <c r="AO8">
        <f t="shared" si="4"/>
        <v>0</v>
      </c>
      <c r="AP8">
        <f t="shared" si="4"/>
        <v>0</v>
      </c>
      <c r="AQ8">
        <f t="shared" si="4"/>
        <v>0</v>
      </c>
      <c r="AR8">
        <f t="shared" si="4"/>
        <v>0</v>
      </c>
      <c r="AS8">
        <f t="shared" si="4"/>
        <v>0</v>
      </c>
      <c r="AT8">
        <f t="shared" si="5"/>
        <v>0</v>
      </c>
      <c r="AU8">
        <f t="shared" si="5"/>
        <v>0</v>
      </c>
      <c r="AV8">
        <f t="shared" si="5"/>
        <v>0</v>
      </c>
      <c r="AW8">
        <f t="shared" si="5"/>
        <v>0</v>
      </c>
      <c r="AX8">
        <f t="shared" si="5"/>
        <v>0</v>
      </c>
      <c r="AY8">
        <f t="shared" si="5"/>
        <v>0</v>
      </c>
      <c r="AZ8">
        <f t="shared" si="5"/>
        <v>0</v>
      </c>
      <c r="BA8">
        <f t="shared" si="5"/>
        <v>0</v>
      </c>
      <c r="BB8">
        <f t="shared" si="5"/>
        <v>0</v>
      </c>
      <c r="BC8">
        <f t="shared" si="5"/>
        <v>0</v>
      </c>
      <c r="BD8">
        <f t="shared" si="6"/>
        <v>0</v>
      </c>
      <c r="BE8">
        <f t="shared" si="6"/>
        <v>0</v>
      </c>
      <c r="BF8">
        <f t="shared" si="6"/>
        <v>0</v>
      </c>
      <c r="BG8">
        <f t="shared" si="6"/>
        <v>0</v>
      </c>
      <c r="BH8">
        <f t="shared" si="6"/>
        <v>0</v>
      </c>
      <c r="BI8">
        <f t="shared" si="6"/>
        <v>0</v>
      </c>
      <c r="BJ8">
        <f t="shared" si="6"/>
        <v>0</v>
      </c>
      <c r="BK8">
        <f t="shared" si="6"/>
        <v>0</v>
      </c>
      <c r="BL8">
        <f t="shared" si="6"/>
        <v>0</v>
      </c>
      <c r="BM8">
        <f t="shared" si="6"/>
        <v>0</v>
      </c>
      <c r="BN8">
        <f t="shared" si="7"/>
        <v>0</v>
      </c>
      <c r="BO8">
        <f t="shared" si="7"/>
        <v>0</v>
      </c>
      <c r="BP8">
        <f t="shared" si="7"/>
        <v>0</v>
      </c>
      <c r="BQ8">
        <f t="shared" si="7"/>
        <v>0</v>
      </c>
      <c r="BR8">
        <f t="shared" si="7"/>
        <v>0</v>
      </c>
      <c r="BS8">
        <f t="shared" si="7"/>
        <v>0</v>
      </c>
      <c r="BT8">
        <f t="shared" si="7"/>
        <v>0</v>
      </c>
      <c r="BU8">
        <f t="shared" si="7"/>
        <v>0</v>
      </c>
      <c r="BV8">
        <f t="shared" si="7"/>
        <v>0</v>
      </c>
      <c r="BW8">
        <f t="shared" si="7"/>
        <v>0</v>
      </c>
      <c r="BX8">
        <f t="shared" si="8"/>
        <v>0</v>
      </c>
      <c r="BY8">
        <f t="shared" si="8"/>
        <v>0</v>
      </c>
      <c r="BZ8">
        <f t="shared" si="8"/>
        <v>0</v>
      </c>
      <c r="CA8">
        <f t="shared" si="8"/>
        <v>0</v>
      </c>
      <c r="CB8">
        <f t="shared" si="8"/>
        <v>0</v>
      </c>
      <c r="CC8">
        <f t="shared" si="8"/>
        <v>0</v>
      </c>
      <c r="CD8">
        <f t="shared" si="8"/>
        <v>0</v>
      </c>
      <c r="CE8">
        <f t="shared" si="8"/>
        <v>0</v>
      </c>
      <c r="CF8">
        <f t="shared" si="8"/>
        <v>0</v>
      </c>
      <c r="CG8">
        <f t="shared" si="8"/>
        <v>0</v>
      </c>
      <c r="CH8">
        <f t="shared" si="8"/>
        <v>0</v>
      </c>
      <c r="CI8">
        <f t="shared" si="8"/>
        <v>0</v>
      </c>
      <c r="CJ8">
        <f t="shared" si="9"/>
        <v>1</v>
      </c>
    </row>
    <row r="9" spans="1:88" x14ac:dyDescent="0.35">
      <c r="A9" t="str">
        <f>economics!A8</f>
        <v>Aluminum foundries</v>
      </c>
      <c r="B9" t="str">
        <f>economics!B8</f>
        <v>Regenerative or recuperative burnere</v>
      </c>
      <c r="C9" t="str">
        <f>economics!D8</f>
        <v>EXCLUDED</v>
      </c>
      <c r="D9">
        <f>IF(ISNUMBER(economics!T8),economics!T8,"na")</f>
        <v>0.45944831723330065</v>
      </c>
      <c r="E9">
        <f t="shared" si="0"/>
        <v>0.13783449516999019</v>
      </c>
      <c r="F9">
        <f t="shared" si="1"/>
        <v>4.2906033319683703E-4</v>
      </c>
      <c r="G9">
        <f t="shared" si="1"/>
        <v>6.388125329258304E-2</v>
      </c>
      <c r="H9">
        <f t="shared" si="1"/>
        <v>0.55138929219822308</v>
      </c>
      <c r="I9">
        <f t="shared" si="1"/>
        <v>0.36678382221469263</v>
      </c>
      <c r="J9">
        <f t="shared" si="1"/>
        <v>1.7472616882437841E-2</v>
      </c>
      <c r="K9">
        <f t="shared" si="1"/>
        <v>4.3950218014732201E-5</v>
      </c>
      <c r="L9">
        <f t="shared" si="1"/>
        <v>4.860829960762203E-9</v>
      </c>
      <c r="M9">
        <f t="shared" si="1"/>
        <v>2.1871393585115584E-14</v>
      </c>
      <c r="N9">
        <f t="shared" si="1"/>
        <v>0</v>
      </c>
      <c r="O9">
        <f t="shared" si="1"/>
        <v>0</v>
      </c>
      <c r="P9">
        <f t="shared" si="2"/>
        <v>0</v>
      </c>
      <c r="Q9">
        <f t="shared" si="2"/>
        <v>0</v>
      </c>
      <c r="R9">
        <f t="shared" si="2"/>
        <v>0</v>
      </c>
      <c r="S9">
        <f t="shared" si="2"/>
        <v>0</v>
      </c>
      <c r="T9">
        <f t="shared" si="2"/>
        <v>0</v>
      </c>
      <c r="U9">
        <f t="shared" si="2"/>
        <v>0</v>
      </c>
      <c r="V9">
        <f t="shared" si="2"/>
        <v>0</v>
      </c>
      <c r="W9">
        <f t="shared" si="2"/>
        <v>0</v>
      </c>
      <c r="X9">
        <f t="shared" si="2"/>
        <v>0</v>
      </c>
      <c r="Y9">
        <f t="shared" si="2"/>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4"/>
        <v>0</v>
      </c>
      <c r="AK9">
        <f t="shared" si="4"/>
        <v>0</v>
      </c>
      <c r="AL9">
        <f t="shared" si="4"/>
        <v>0</v>
      </c>
      <c r="AM9">
        <f t="shared" si="4"/>
        <v>0</v>
      </c>
      <c r="AN9">
        <f t="shared" si="4"/>
        <v>0</v>
      </c>
      <c r="AO9">
        <f t="shared" si="4"/>
        <v>0</v>
      </c>
      <c r="AP9">
        <f t="shared" si="4"/>
        <v>0</v>
      </c>
      <c r="AQ9">
        <f t="shared" si="4"/>
        <v>0</v>
      </c>
      <c r="AR9">
        <f t="shared" si="4"/>
        <v>0</v>
      </c>
      <c r="AS9">
        <f t="shared" si="4"/>
        <v>0</v>
      </c>
      <c r="AT9">
        <f t="shared" si="5"/>
        <v>0</v>
      </c>
      <c r="AU9">
        <f t="shared" si="5"/>
        <v>0</v>
      </c>
      <c r="AV9">
        <f t="shared" si="5"/>
        <v>0</v>
      </c>
      <c r="AW9">
        <f t="shared" si="5"/>
        <v>0</v>
      </c>
      <c r="AX9">
        <f t="shared" si="5"/>
        <v>0</v>
      </c>
      <c r="AY9">
        <f t="shared" si="5"/>
        <v>0</v>
      </c>
      <c r="AZ9">
        <f t="shared" si="5"/>
        <v>0</v>
      </c>
      <c r="BA9">
        <f t="shared" si="5"/>
        <v>0</v>
      </c>
      <c r="BB9">
        <f t="shared" si="5"/>
        <v>0</v>
      </c>
      <c r="BC9">
        <f t="shared" si="5"/>
        <v>0</v>
      </c>
      <c r="BD9">
        <f t="shared" si="6"/>
        <v>0</v>
      </c>
      <c r="BE9">
        <f t="shared" si="6"/>
        <v>0</v>
      </c>
      <c r="BF9">
        <f t="shared" si="6"/>
        <v>0</v>
      </c>
      <c r="BG9">
        <f t="shared" si="6"/>
        <v>0</v>
      </c>
      <c r="BH9">
        <f t="shared" si="6"/>
        <v>0</v>
      </c>
      <c r="BI9">
        <f t="shared" si="6"/>
        <v>0</v>
      </c>
      <c r="BJ9">
        <f t="shared" si="6"/>
        <v>0</v>
      </c>
      <c r="BK9">
        <f t="shared" si="6"/>
        <v>0</v>
      </c>
      <c r="BL9">
        <f t="shared" si="6"/>
        <v>0</v>
      </c>
      <c r="BM9">
        <f t="shared" si="6"/>
        <v>0</v>
      </c>
      <c r="BN9">
        <f t="shared" si="7"/>
        <v>0</v>
      </c>
      <c r="BO9">
        <f t="shared" si="7"/>
        <v>0</v>
      </c>
      <c r="BP9">
        <f t="shared" si="7"/>
        <v>0</v>
      </c>
      <c r="BQ9">
        <f t="shared" si="7"/>
        <v>0</v>
      </c>
      <c r="BR9">
        <f t="shared" si="7"/>
        <v>0</v>
      </c>
      <c r="BS9">
        <f t="shared" si="7"/>
        <v>0</v>
      </c>
      <c r="BT9">
        <f t="shared" si="7"/>
        <v>0</v>
      </c>
      <c r="BU9">
        <f t="shared" si="7"/>
        <v>0</v>
      </c>
      <c r="BV9">
        <f t="shared" si="7"/>
        <v>0</v>
      </c>
      <c r="BW9">
        <f t="shared" si="7"/>
        <v>0</v>
      </c>
      <c r="BX9">
        <f t="shared" si="8"/>
        <v>0</v>
      </c>
      <c r="BY9">
        <f t="shared" si="8"/>
        <v>0</v>
      </c>
      <c r="BZ9">
        <f t="shared" si="8"/>
        <v>0</v>
      </c>
      <c r="CA9">
        <f t="shared" si="8"/>
        <v>0</v>
      </c>
      <c r="CB9">
        <f t="shared" si="8"/>
        <v>0</v>
      </c>
      <c r="CC9">
        <f t="shared" si="8"/>
        <v>0</v>
      </c>
      <c r="CD9">
        <f t="shared" si="8"/>
        <v>0</v>
      </c>
      <c r="CE9">
        <f t="shared" si="8"/>
        <v>0</v>
      </c>
      <c r="CF9">
        <f t="shared" si="8"/>
        <v>0</v>
      </c>
      <c r="CG9">
        <f t="shared" si="8"/>
        <v>0</v>
      </c>
      <c r="CH9">
        <f t="shared" si="8"/>
        <v>0</v>
      </c>
      <c r="CI9">
        <f t="shared" si="8"/>
        <v>0</v>
      </c>
      <c r="CJ9">
        <f t="shared" si="9"/>
        <v>1</v>
      </c>
    </row>
    <row r="10" spans="1:88" x14ac:dyDescent="0.35">
      <c r="A10" t="str">
        <f>economics!A9</f>
        <v>Aluminum foundries</v>
      </c>
      <c r="B10" t="str">
        <f>economics!B9</f>
        <v>Liquid metal as feedstocke</v>
      </c>
      <c r="C10" t="str">
        <f>economics!D9</f>
        <v>process</v>
      </c>
      <c r="D10">
        <f>IF(ISNUMBER(economics!T9),economics!T9,"na")</f>
        <v>0.42105084190951925</v>
      </c>
      <c r="E10">
        <f t="shared" si="0"/>
        <v>0.12631525257285578</v>
      </c>
      <c r="F10">
        <f t="shared" si="1"/>
        <v>4.2906033319683703E-4</v>
      </c>
      <c r="G10">
        <f t="shared" si="1"/>
        <v>8.7413886777757271E-2</v>
      </c>
      <c r="H10">
        <f t="shared" si="1"/>
        <v>0.64617704506329154</v>
      </c>
      <c r="I10">
        <f t="shared" si="1"/>
        <v>0.26137544897771681</v>
      </c>
      <c r="J10">
        <f t="shared" si="1"/>
        <v>4.6022711080976331E-3</v>
      </c>
      <c r="K10">
        <f t="shared" si="1"/>
        <v>2.2877134908672048E-6</v>
      </c>
      <c r="L10">
        <f t="shared" si="1"/>
        <v>2.6449065160250029E-11</v>
      </c>
      <c r="M10">
        <f t="shared" si="1"/>
        <v>0</v>
      </c>
      <c r="N10">
        <f t="shared" si="1"/>
        <v>0</v>
      </c>
      <c r="O10">
        <f t="shared" si="1"/>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3"/>
        <v>0</v>
      </c>
      <c r="AA10">
        <f t="shared" si="3"/>
        <v>0</v>
      </c>
      <c r="AB10">
        <f t="shared" si="3"/>
        <v>0</v>
      </c>
      <c r="AC10">
        <f t="shared" si="3"/>
        <v>0</v>
      </c>
      <c r="AD10">
        <f t="shared" si="3"/>
        <v>0</v>
      </c>
      <c r="AE10">
        <f t="shared" si="3"/>
        <v>0</v>
      </c>
      <c r="AF10">
        <f t="shared" si="3"/>
        <v>0</v>
      </c>
      <c r="AG10">
        <f t="shared" si="3"/>
        <v>0</v>
      </c>
      <c r="AH10">
        <f t="shared" si="3"/>
        <v>0</v>
      </c>
      <c r="AI10">
        <f t="shared" si="3"/>
        <v>0</v>
      </c>
      <c r="AJ10">
        <f t="shared" si="4"/>
        <v>0</v>
      </c>
      <c r="AK10">
        <f t="shared" si="4"/>
        <v>0</v>
      </c>
      <c r="AL10">
        <f t="shared" si="4"/>
        <v>0</v>
      </c>
      <c r="AM10">
        <f t="shared" si="4"/>
        <v>0</v>
      </c>
      <c r="AN10">
        <f t="shared" si="4"/>
        <v>0</v>
      </c>
      <c r="AO10">
        <f t="shared" si="4"/>
        <v>0</v>
      </c>
      <c r="AP10">
        <f t="shared" si="4"/>
        <v>0</v>
      </c>
      <c r="AQ10">
        <f t="shared" si="4"/>
        <v>0</v>
      </c>
      <c r="AR10">
        <f t="shared" si="4"/>
        <v>0</v>
      </c>
      <c r="AS10">
        <f t="shared" si="4"/>
        <v>0</v>
      </c>
      <c r="AT10">
        <f t="shared" si="5"/>
        <v>0</v>
      </c>
      <c r="AU10">
        <f t="shared" si="5"/>
        <v>0</v>
      </c>
      <c r="AV10">
        <f t="shared" si="5"/>
        <v>0</v>
      </c>
      <c r="AW10">
        <f t="shared" si="5"/>
        <v>0</v>
      </c>
      <c r="AX10">
        <f t="shared" si="5"/>
        <v>0</v>
      </c>
      <c r="AY10">
        <f t="shared" si="5"/>
        <v>0</v>
      </c>
      <c r="AZ10">
        <f t="shared" si="5"/>
        <v>0</v>
      </c>
      <c r="BA10">
        <f t="shared" si="5"/>
        <v>0</v>
      </c>
      <c r="BB10">
        <f t="shared" si="5"/>
        <v>0</v>
      </c>
      <c r="BC10">
        <f t="shared" si="5"/>
        <v>0</v>
      </c>
      <c r="BD10">
        <f t="shared" si="6"/>
        <v>0</v>
      </c>
      <c r="BE10">
        <f t="shared" si="6"/>
        <v>0</v>
      </c>
      <c r="BF10">
        <f t="shared" si="6"/>
        <v>0</v>
      </c>
      <c r="BG10">
        <f t="shared" si="6"/>
        <v>0</v>
      </c>
      <c r="BH10">
        <f t="shared" si="6"/>
        <v>0</v>
      </c>
      <c r="BI10">
        <f t="shared" si="6"/>
        <v>0</v>
      </c>
      <c r="BJ10">
        <f t="shared" si="6"/>
        <v>0</v>
      </c>
      <c r="BK10">
        <f t="shared" si="6"/>
        <v>0</v>
      </c>
      <c r="BL10">
        <f t="shared" si="6"/>
        <v>0</v>
      </c>
      <c r="BM10">
        <f t="shared" si="6"/>
        <v>0</v>
      </c>
      <c r="BN10">
        <f t="shared" si="7"/>
        <v>0</v>
      </c>
      <c r="BO10">
        <f t="shared" si="7"/>
        <v>0</v>
      </c>
      <c r="BP10">
        <f t="shared" si="7"/>
        <v>0</v>
      </c>
      <c r="BQ10">
        <f t="shared" si="7"/>
        <v>0</v>
      </c>
      <c r="BR10">
        <f t="shared" si="7"/>
        <v>0</v>
      </c>
      <c r="BS10">
        <f t="shared" si="7"/>
        <v>0</v>
      </c>
      <c r="BT10">
        <f t="shared" si="7"/>
        <v>0</v>
      </c>
      <c r="BU10">
        <f t="shared" si="7"/>
        <v>0</v>
      </c>
      <c r="BV10">
        <f t="shared" si="7"/>
        <v>0</v>
      </c>
      <c r="BW10">
        <f t="shared" si="7"/>
        <v>0</v>
      </c>
      <c r="BX10">
        <f t="shared" si="8"/>
        <v>0</v>
      </c>
      <c r="BY10">
        <f t="shared" si="8"/>
        <v>0</v>
      </c>
      <c r="BZ10">
        <f t="shared" si="8"/>
        <v>0</v>
      </c>
      <c r="CA10">
        <f t="shared" si="8"/>
        <v>0</v>
      </c>
      <c r="CB10">
        <f t="shared" si="8"/>
        <v>0</v>
      </c>
      <c r="CC10">
        <f t="shared" si="8"/>
        <v>0</v>
      </c>
      <c r="CD10">
        <f t="shared" si="8"/>
        <v>0</v>
      </c>
      <c r="CE10">
        <f t="shared" si="8"/>
        <v>0</v>
      </c>
      <c r="CF10">
        <f t="shared" si="8"/>
        <v>0</v>
      </c>
      <c r="CG10">
        <f t="shared" si="8"/>
        <v>0</v>
      </c>
      <c r="CH10">
        <f t="shared" si="8"/>
        <v>0</v>
      </c>
      <c r="CI10">
        <f t="shared" si="8"/>
        <v>0</v>
      </c>
      <c r="CJ10">
        <f t="shared" si="9"/>
        <v>1</v>
      </c>
    </row>
    <row r="11" spans="1:88" x14ac:dyDescent="0.35">
      <c r="A11" t="str">
        <f>economics!A10</f>
        <v>Coke oven</v>
      </c>
      <c r="B11" t="str">
        <f>economics!B10</f>
        <v>Programmed heatinga</v>
      </c>
      <c r="C11" t="str">
        <f>economics!D10</f>
        <v>process</v>
      </c>
      <c r="D11">
        <f>IF(ISNUMBER(economics!T10),economics!T10,"na")</f>
        <v>0.18812609547156348</v>
      </c>
      <c r="E11">
        <f t="shared" si="0"/>
        <v>5.643782864146904E-2</v>
      </c>
      <c r="F11">
        <f t="shared" si="1"/>
        <v>4.2906033319683703E-4</v>
      </c>
      <c r="G11">
        <f t="shared" si="1"/>
        <v>0.86310149858880114</v>
      </c>
      <c r="H11">
        <f t="shared" si="1"/>
        <v>0.13646942469475487</v>
      </c>
      <c r="I11">
        <f t="shared" si="1"/>
        <v>1.6383247203322071E-8</v>
      </c>
      <c r="J11">
        <f t="shared" si="1"/>
        <v>0</v>
      </c>
      <c r="K11">
        <f t="shared" si="1"/>
        <v>0</v>
      </c>
      <c r="L11">
        <f t="shared" si="1"/>
        <v>0</v>
      </c>
      <c r="M11">
        <f t="shared" si="1"/>
        <v>0</v>
      </c>
      <c r="N11">
        <f t="shared" si="1"/>
        <v>0</v>
      </c>
      <c r="O11">
        <f t="shared" si="1"/>
        <v>0</v>
      </c>
      <c r="P11">
        <f t="shared" si="2"/>
        <v>0</v>
      </c>
      <c r="Q11">
        <f t="shared" si="2"/>
        <v>0</v>
      </c>
      <c r="R11">
        <f t="shared" si="2"/>
        <v>0</v>
      </c>
      <c r="S11">
        <f t="shared" si="2"/>
        <v>0</v>
      </c>
      <c r="T11">
        <f t="shared" si="2"/>
        <v>0</v>
      </c>
      <c r="U11">
        <f t="shared" si="2"/>
        <v>0</v>
      </c>
      <c r="V11">
        <f t="shared" si="2"/>
        <v>0</v>
      </c>
      <c r="W11">
        <f t="shared" si="2"/>
        <v>0</v>
      </c>
      <c r="X11">
        <f t="shared" si="2"/>
        <v>0</v>
      </c>
      <c r="Y11">
        <f t="shared" si="2"/>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4"/>
        <v>0</v>
      </c>
      <c r="AK11">
        <f t="shared" si="4"/>
        <v>0</v>
      </c>
      <c r="AL11">
        <f t="shared" si="4"/>
        <v>0</v>
      </c>
      <c r="AM11">
        <f t="shared" si="4"/>
        <v>0</v>
      </c>
      <c r="AN11">
        <f t="shared" si="4"/>
        <v>0</v>
      </c>
      <c r="AO11">
        <f t="shared" si="4"/>
        <v>0</v>
      </c>
      <c r="AP11">
        <f t="shared" si="4"/>
        <v>0</v>
      </c>
      <c r="AQ11">
        <f t="shared" si="4"/>
        <v>0</v>
      </c>
      <c r="AR11">
        <f t="shared" si="4"/>
        <v>0</v>
      </c>
      <c r="AS11">
        <f t="shared" si="4"/>
        <v>0</v>
      </c>
      <c r="AT11">
        <f t="shared" si="5"/>
        <v>0</v>
      </c>
      <c r="AU11">
        <f t="shared" si="5"/>
        <v>0</v>
      </c>
      <c r="AV11">
        <f t="shared" si="5"/>
        <v>0</v>
      </c>
      <c r="AW11">
        <f t="shared" si="5"/>
        <v>0</v>
      </c>
      <c r="AX11">
        <f t="shared" si="5"/>
        <v>0</v>
      </c>
      <c r="AY11">
        <f t="shared" si="5"/>
        <v>0</v>
      </c>
      <c r="AZ11">
        <f t="shared" si="5"/>
        <v>0</v>
      </c>
      <c r="BA11">
        <f t="shared" si="5"/>
        <v>0</v>
      </c>
      <c r="BB11">
        <f t="shared" si="5"/>
        <v>0</v>
      </c>
      <c r="BC11">
        <f t="shared" si="5"/>
        <v>0</v>
      </c>
      <c r="BD11">
        <f t="shared" si="6"/>
        <v>0</v>
      </c>
      <c r="BE11">
        <f t="shared" si="6"/>
        <v>0</v>
      </c>
      <c r="BF11">
        <f t="shared" si="6"/>
        <v>0</v>
      </c>
      <c r="BG11">
        <f t="shared" si="6"/>
        <v>0</v>
      </c>
      <c r="BH11">
        <f t="shared" si="6"/>
        <v>0</v>
      </c>
      <c r="BI11">
        <f t="shared" si="6"/>
        <v>0</v>
      </c>
      <c r="BJ11">
        <f t="shared" si="6"/>
        <v>0</v>
      </c>
      <c r="BK11">
        <f t="shared" si="6"/>
        <v>0</v>
      </c>
      <c r="BL11">
        <f t="shared" si="6"/>
        <v>0</v>
      </c>
      <c r="BM11">
        <f t="shared" si="6"/>
        <v>0</v>
      </c>
      <c r="BN11">
        <f t="shared" si="7"/>
        <v>0</v>
      </c>
      <c r="BO11">
        <f t="shared" si="7"/>
        <v>0</v>
      </c>
      <c r="BP11">
        <f t="shared" si="7"/>
        <v>0</v>
      </c>
      <c r="BQ11">
        <f t="shared" si="7"/>
        <v>0</v>
      </c>
      <c r="BR11">
        <f t="shared" si="7"/>
        <v>0</v>
      </c>
      <c r="BS11">
        <f t="shared" si="7"/>
        <v>0</v>
      </c>
      <c r="BT11">
        <f t="shared" si="7"/>
        <v>0</v>
      </c>
      <c r="BU11">
        <f t="shared" si="7"/>
        <v>0</v>
      </c>
      <c r="BV11">
        <f t="shared" si="7"/>
        <v>0</v>
      </c>
      <c r="BW11">
        <f t="shared" si="7"/>
        <v>0</v>
      </c>
      <c r="BX11">
        <f t="shared" si="8"/>
        <v>0</v>
      </c>
      <c r="BY11">
        <f t="shared" si="8"/>
        <v>0</v>
      </c>
      <c r="BZ11">
        <f t="shared" si="8"/>
        <v>0</v>
      </c>
      <c r="CA11">
        <f t="shared" si="8"/>
        <v>0</v>
      </c>
      <c r="CB11">
        <f t="shared" si="8"/>
        <v>0</v>
      </c>
      <c r="CC11">
        <f t="shared" si="8"/>
        <v>0</v>
      </c>
      <c r="CD11">
        <f t="shared" si="8"/>
        <v>0</v>
      </c>
      <c r="CE11">
        <f t="shared" si="8"/>
        <v>0</v>
      </c>
      <c r="CF11">
        <f t="shared" si="8"/>
        <v>0</v>
      </c>
      <c r="CG11">
        <f t="shared" si="8"/>
        <v>0</v>
      </c>
      <c r="CH11">
        <f t="shared" si="8"/>
        <v>0</v>
      </c>
      <c r="CI11">
        <f t="shared" si="8"/>
        <v>0</v>
      </c>
      <c r="CJ11">
        <f t="shared" si="9"/>
        <v>1</v>
      </c>
    </row>
    <row r="12" spans="1:88" x14ac:dyDescent="0.35">
      <c r="A12" t="str">
        <f>economics!A11</f>
        <v>Coke oven</v>
      </c>
      <c r="B12" t="str">
        <f>economics!B11</f>
        <v>Variable speed drive on compressorsa</v>
      </c>
      <c r="C12" t="str">
        <f>economics!D11</f>
        <v>process</v>
      </c>
      <c r="D12">
        <f>IF(ISNUMBER(economics!T11),economics!T11,"na")</f>
        <v>6.6994881468028016</v>
      </c>
      <c r="E12">
        <f t="shared" si="0"/>
        <v>2.0098464440408406</v>
      </c>
      <c r="F12">
        <f t="shared" si="1"/>
        <v>4.2906033319683703E-4</v>
      </c>
      <c r="G12">
        <f t="shared" si="1"/>
        <v>2.3705286492704385E-4</v>
      </c>
      <c r="H12">
        <f t="shared" si="1"/>
        <v>3.5316071815249183E-4</v>
      </c>
      <c r="I12">
        <f t="shared" si="1"/>
        <v>5.1807023676146355E-4</v>
      </c>
      <c r="J12">
        <f t="shared" si="1"/>
        <v>7.4833139845347689E-4</v>
      </c>
      <c r="K12">
        <f t="shared" si="1"/>
        <v>1.0643595744338256E-3</v>
      </c>
      <c r="L12">
        <f t="shared" si="1"/>
        <v>1.4906368659036743E-3</v>
      </c>
      <c r="M12">
        <f t="shared" si="1"/>
        <v>2.0556275620397489E-3</v>
      </c>
      <c r="N12">
        <f t="shared" si="1"/>
        <v>2.7912973179081181E-3</v>
      </c>
      <c r="O12">
        <f t="shared" si="1"/>
        <v>3.7321308373565558E-3</v>
      </c>
      <c r="P12">
        <f t="shared" si="2"/>
        <v>4.9135651901165475E-3</v>
      </c>
      <c r="Q12">
        <f t="shared" si="2"/>
        <v>6.3697984062364085E-3</v>
      </c>
      <c r="R12">
        <f t="shared" si="2"/>
        <v>8.1309962404930887E-3</v>
      </c>
      <c r="S12">
        <f t="shared" si="2"/>
        <v>1.0220001108359293E-2</v>
      </c>
      <c r="T12">
        <f t="shared" si="2"/>
        <v>1.2648739220453835E-2</v>
      </c>
      <c r="U12">
        <f t="shared" si="2"/>
        <v>1.541461388863976E-2</v>
      </c>
      <c r="V12">
        <f t="shared" si="2"/>
        <v>1.8497250650576183E-2</v>
      </c>
      <c r="W12">
        <f t="shared" si="2"/>
        <v>2.1856007627077165E-2</v>
      </c>
      <c r="X12">
        <f t="shared" si="2"/>
        <v>2.5428667842612232E-2</v>
      </c>
      <c r="Y12">
        <f t="shared" si="2"/>
        <v>2.913167859341087E-2</v>
      </c>
      <c r="Z12">
        <f t="shared" si="3"/>
        <v>3.2862192694122078E-2</v>
      </c>
      <c r="AA12">
        <f t="shared" si="3"/>
        <v>3.650200286782232E-2</v>
      </c>
      <c r="AB12">
        <f t="shared" si="3"/>
        <v>3.9923258626807151E-2</v>
      </c>
      <c r="AC12">
        <f t="shared" si="3"/>
        <v>4.2995638319131002E-2</v>
      </c>
      <c r="AD12">
        <f t="shared" si="3"/>
        <v>4.5594446949025147E-2</v>
      </c>
      <c r="AE12">
        <f t="shared" si="3"/>
        <v>4.7608953654526331E-2</v>
      </c>
      <c r="AF12">
        <f t="shared" si="3"/>
        <v>4.8950198250672372E-2</v>
      </c>
      <c r="AG12">
        <f t="shared" si="3"/>
        <v>4.9557502053805713E-2</v>
      </c>
      <c r="AH12">
        <f t="shared" si="3"/>
        <v>4.9403019602908271E-2</v>
      </c>
      <c r="AI12">
        <f t="shared" si="3"/>
        <v>4.8493855710356248E-2</v>
      </c>
      <c r="AJ12">
        <f t="shared" si="4"/>
        <v>4.6871523648759017E-2</v>
      </c>
      <c r="AK12">
        <f t="shared" si="4"/>
        <v>4.4608802025311811E-2</v>
      </c>
      <c r="AL12">
        <f t="shared" si="4"/>
        <v>4.1804321820056001E-2</v>
      </c>
      <c r="AM12">
        <f t="shared" si="4"/>
        <v>3.8575444271377823E-2</v>
      </c>
      <c r="AN12">
        <f t="shared" si="4"/>
        <v>3.5050145218786244E-2</v>
      </c>
      <c r="AO12">
        <f t="shared" si="4"/>
        <v>3.1358684562357797E-2</v>
      </c>
      <c r="AP12">
        <f t="shared" si="4"/>
        <v>2.7625807400975422E-2</v>
      </c>
      <c r="AQ12">
        <f t="shared" si="4"/>
        <v>2.3964106965293053E-2</v>
      </c>
      <c r="AR12">
        <f t="shared" si="4"/>
        <v>2.0469000838476137E-2</v>
      </c>
      <c r="AS12">
        <f t="shared" si="4"/>
        <v>1.7215560253397211E-2</v>
      </c>
      <c r="AT12">
        <f t="shared" si="5"/>
        <v>1.4257218250002923E-2</v>
      </c>
      <c r="AU12">
        <f t="shared" si="5"/>
        <v>1.1626193657098827E-2</v>
      </c>
      <c r="AV12">
        <f t="shared" si="5"/>
        <v>9.3353245803938778E-3</v>
      </c>
      <c r="AW12">
        <f t="shared" si="5"/>
        <v>7.3809184078872381E-3</v>
      </c>
      <c r="AX12">
        <f t="shared" si="5"/>
        <v>5.7461967912497691E-3</v>
      </c>
      <c r="AY12">
        <f t="shared" si="5"/>
        <v>4.404936901068468E-3</v>
      </c>
      <c r="AZ12">
        <f t="shared" si="5"/>
        <v>3.3249719827592727E-3</v>
      </c>
      <c r="BA12">
        <f t="shared" si="5"/>
        <v>2.4712995318719733E-3</v>
      </c>
      <c r="BB12">
        <f t="shared" si="5"/>
        <v>1.8086389443159323E-3</v>
      </c>
      <c r="BC12">
        <f t="shared" si="5"/>
        <v>1.3033692160735466E-3</v>
      </c>
      <c r="BD12">
        <f t="shared" si="6"/>
        <v>9.2485175801682029E-4</v>
      </c>
      <c r="BE12">
        <f t="shared" si="6"/>
        <v>6.4619839477986218E-4</v>
      </c>
      <c r="BF12">
        <f t="shared" si="6"/>
        <v>4.4457874936298936E-4</v>
      </c>
      <c r="BG12">
        <f t="shared" si="6"/>
        <v>3.0117616318947604E-4</v>
      </c>
      <c r="BH12">
        <f t="shared" si="6"/>
        <v>2.0090075056378165E-4</v>
      </c>
      <c r="BI12">
        <f t="shared" si="6"/>
        <v>1.3195674168420268E-4</v>
      </c>
      <c r="BJ12">
        <f t="shared" si="6"/>
        <v>8.5343541887605845E-5</v>
      </c>
      <c r="BK12">
        <f t="shared" si="6"/>
        <v>5.4349905342587768E-5</v>
      </c>
      <c r="BL12">
        <f t="shared" si="6"/>
        <v>3.4081285319564891E-5</v>
      </c>
      <c r="BM12">
        <f t="shared" si="6"/>
        <v>2.1043703584355811E-5</v>
      </c>
      <c r="BN12">
        <f t="shared" si="7"/>
        <v>1.2794326161413849E-5</v>
      </c>
      <c r="BO12">
        <f t="shared" si="7"/>
        <v>7.6595222950892605E-6</v>
      </c>
      <c r="BP12">
        <f t="shared" si="7"/>
        <v>4.5151789718200774E-6</v>
      </c>
      <c r="BQ12">
        <f t="shared" si="7"/>
        <v>2.6208204292332837E-6</v>
      </c>
      <c r="BR12">
        <f t="shared" si="7"/>
        <v>1.4979198132980542E-6</v>
      </c>
      <c r="BS12">
        <f t="shared" si="7"/>
        <v>8.4300249880708833E-7</v>
      </c>
      <c r="BT12">
        <f t="shared" si="7"/>
        <v>4.6715193025015367E-7</v>
      </c>
      <c r="BU12">
        <f t="shared" si="7"/>
        <v>2.5490386179605196E-7</v>
      </c>
      <c r="BV12">
        <f t="shared" si="7"/>
        <v>1.3695681744252397E-7</v>
      </c>
      <c r="BW12">
        <f t="shared" si="7"/>
        <v>7.245691890922501E-8</v>
      </c>
      <c r="BX12">
        <f t="shared" si="8"/>
        <v>3.774548629209562E-8</v>
      </c>
      <c r="BY12">
        <f t="shared" si="8"/>
        <v>1.9361506176096555E-8</v>
      </c>
      <c r="BZ12">
        <f t="shared" si="8"/>
        <v>9.7791743591812974E-9</v>
      </c>
      <c r="CA12">
        <f t="shared" si="8"/>
        <v>4.8635588889567316E-9</v>
      </c>
      <c r="CB12">
        <f t="shared" si="8"/>
        <v>2.3817440242268617E-9</v>
      </c>
      <c r="CC12">
        <f t="shared" si="8"/>
        <v>1.1484838635666961E-9</v>
      </c>
      <c r="CD12">
        <f t="shared" si="8"/>
        <v>5.4531013038428E-10</v>
      </c>
      <c r="CE12">
        <f t="shared" si="8"/>
        <v>2.5494784061663722E-10</v>
      </c>
      <c r="CF12">
        <f t="shared" si="8"/>
        <v>1.1736744909285335E-10</v>
      </c>
      <c r="CG12">
        <f t="shared" si="8"/>
        <v>5.3202664496154739E-11</v>
      </c>
      <c r="CH12">
        <f t="shared" si="8"/>
        <v>2.3746893340614861E-11</v>
      </c>
      <c r="CI12">
        <f t="shared" si="8"/>
        <v>1.8244517008270122E-11</v>
      </c>
      <c r="CJ12">
        <f t="shared" si="9"/>
        <v>1</v>
      </c>
    </row>
    <row r="13" spans="1:88" x14ac:dyDescent="0.35">
      <c r="A13" t="str">
        <f>economics!A12</f>
        <v>Coke oven</v>
      </c>
      <c r="B13" t="str">
        <f>economics!B12</f>
        <v>Coal moisture controla</v>
      </c>
      <c r="C13" t="str">
        <f>economics!D12</f>
        <v>process</v>
      </c>
      <c r="D13">
        <f>IF(ISNUMBER(economics!T12),economics!T12,"na")</f>
        <v>4.0760654018838753</v>
      </c>
      <c r="E13">
        <f t="shared" si="0"/>
        <v>1.2228196205651625</v>
      </c>
      <c r="F13">
        <f t="shared" ref="F13:O22" si="10">IF(NOT(ISNUMBER($D13)),"",_xlfn.NORM.DIST(F$1,$D13,$E13,TRUE)-_xlfn.NORM.DIST(F$2,$D13,$E13,TRUE))</f>
        <v>4.2906033319683703E-4</v>
      </c>
      <c r="G13">
        <f t="shared" si="10"/>
        <v>4.4828612626057063E-4</v>
      </c>
      <c r="H13">
        <f t="shared" si="10"/>
        <v>8.4802387380561906E-4</v>
      </c>
      <c r="I13">
        <f t="shared" si="10"/>
        <v>1.538757498548513E-3</v>
      </c>
      <c r="J13">
        <f t="shared" si="10"/>
        <v>2.6781923295014077E-3</v>
      </c>
      <c r="K13">
        <f t="shared" si="10"/>
        <v>4.4711883013296002E-3</v>
      </c>
      <c r="L13">
        <f t="shared" si="10"/>
        <v>7.1600146379910377E-3</v>
      </c>
      <c r="M13">
        <f t="shared" si="10"/>
        <v>1.099802578903003E-2</v>
      </c>
      <c r="N13">
        <f t="shared" si="10"/>
        <v>1.6204123428922822E-2</v>
      </c>
      <c r="O13">
        <f t="shared" si="10"/>
        <v>2.2900577689920251E-2</v>
      </c>
      <c r="P13">
        <f t="shared" ref="P13:Y22" si="11">IF(NOT(ISNUMBER($D13)),"",_xlfn.NORM.DIST(P$1,$D13,$E13,TRUE)-_xlfn.NORM.DIST(P$2,$D13,$E13,TRUE))</f>
        <v>3.1043988248928178E-2</v>
      </c>
      <c r="Q13">
        <f t="shared" si="11"/>
        <v>4.0366290331536686E-2</v>
      </c>
      <c r="R13">
        <f t="shared" si="11"/>
        <v>5.0346640253368824E-2</v>
      </c>
      <c r="S13">
        <f t="shared" si="11"/>
        <v>6.0232727984755235E-2</v>
      </c>
      <c r="T13">
        <f t="shared" si="11"/>
        <v>6.9120202684209597E-2</v>
      </c>
      <c r="U13">
        <f t="shared" si="11"/>
        <v>7.6083054560064756E-2</v>
      </c>
      <c r="V13">
        <f t="shared" si="11"/>
        <v>8.033066647474324E-2</v>
      </c>
      <c r="W13">
        <f t="shared" si="11"/>
        <v>8.1355198150401264E-2</v>
      </c>
      <c r="X13">
        <f t="shared" si="11"/>
        <v>7.9031414436177672E-2</v>
      </c>
      <c r="Y13">
        <f t="shared" si="11"/>
        <v>7.3641852494637172E-2</v>
      </c>
      <c r="Z13">
        <f t="shared" ref="Z13:AI22" si="12">IF(NOT(ISNUMBER($D13)),"",_xlfn.NORM.DIST(Z$1,$D13,$E13,TRUE)-_xlfn.NORM.DIST(Z$2,$D13,$E13,TRUE))</f>
        <v>6.5820342701686352E-2</v>
      </c>
      <c r="AA13">
        <f t="shared" si="12"/>
        <v>5.6429477367357483E-2</v>
      </c>
      <c r="AB13">
        <f t="shared" si="12"/>
        <v>4.640473860979033E-2</v>
      </c>
      <c r="AC13">
        <f t="shared" si="12"/>
        <v>3.6604037856258542E-2</v>
      </c>
      <c r="AD13">
        <f t="shared" si="12"/>
        <v>2.769529280167915E-2</v>
      </c>
      <c r="AE13">
        <f t="shared" si="12"/>
        <v>2.0099865575502585E-2</v>
      </c>
      <c r="AF13">
        <f t="shared" si="12"/>
        <v>1.3992344453329308E-2</v>
      </c>
      <c r="AG13">
        <f t="shared" si="12"/>
        <v>9.3432478739546854E-3</v>
      </c>
      <c r="AH13">
        <f t="shared" si="12"/>
        <v>5.9843253468686575E-3</v>
      </c>
      <c r="AI13">
        <f t="shared" si="12"/>
        <v>3.6765658547772695E-3</v>
      </c>
      <c r="AJ13">
        <f t="shared" ref="AJ13:AS22" si="13">IF(NOT(ISNUMBER($D13)),"",_xlfn.NORM.DIST(AJ$1,$D13,$E13,TRUE)-_xlfn.NORM.DIST(AJ$2,$D13,$E13,TRUE))</f>
        <v>2.1666023165624049E-3</v>
      </c>
      <c r="AK13">
        <f t="shared" si="13"/>
        <v>1.2246884471612818E-3</v>
      </c>
      <c r="AL13">
        <f t="shared" si="13"/>
        <v>6.6402045247104802E-4</v>
      </c>
      <c r="AM13">
        <f t="shared" si="13"/>
        <v>3.4533973539208063E-4</v>
      </c>
      <c r="AN13">
        <f t="shared" si="13"/>
        <v>1.7227439802369737E-4</v>
      </c>
      <c r="AO13">
        <f t="shared" si="13"/>
        <v>8.2433520344538103E-5</v>
      </c>
      <c r="AP13">
        <f t="shared" si="13"/>
        <v>3.7835169418354297E-5</v>
      </c>
      <c r="AQ13">
        <f t="shared" si="13"/>
        <v>1.6656971907114126E-5</v>
      </c>
      <c r="AR13">
        <f t="shared" si="13"/>
        <v>7.0340386824074841E-6</v>
      </c>
      <c r="AS13">
        <f t="shared" si="13"/>
        <v>2.8491910101235973E-6</v>
      </c>
      <c r="AT13">
        <f t="shared" ref="AT13:BC22" si="14">IF(NOT(ISNUMBER($D13)),"",_xlfn.NORM.DIST(AT$1,$D13,$E13,TRUE)-_xlfn.NORM.DIST(AT$2,$D13,$E13,TRUE))</f>
        <v>1.1069965533128112E-6</v>
      </c>
      <c r="AU13">
        <f t="shared" si="14"/>
        <v>4.1255193594658124E-7</v>
      </c>
      <c r="AV13">
        <f t="shared" si="14"/>
        <v>1.4747500054479445E-7</v>
      </c>
      <c r="AW13">
        <f t="shared" si="14"/>
        <v>5.0566785869676778E-8</v>
      </c>
      <c r="AX13">
        <f t="shared" si="14"/>
        <v>1.6631032107028432E-8</v>
      </c>
      <c r="AY13">
        <f t="shared" si="14"/>
        <v>5.2466209154999888E-9</v>
      </c>
      <c r="AZ13">
        <f t="shared" si="14"/>
        <v>1.5876200354369985E-9</v>
      </c>
      <c r="BA13">
        <f t="shared" si="14"/>
        <v>4.6080739224407807E-10</v>
      </c>
      <c r="BB13">
        <f t="shared" si="14"/>
        <v>1.2829159956595504E-10</v>
      </c>
      <c r="BC13">
        <f t="shared" si="14"/>
        <v>3.4259595160790468E-11</v>
      </c>
      <c r="BD13">
        <f t="shared" ref="BD13:BM22" si="15">IF(NOT(ISNUMBER($D13)),"",_xlfn.NORM.DIST(BD$1,$D13,$E13,TRUE)-_xlfn.NORM.DIST(BD$2,$D13,$E13,TRUE))</f>
        <v>8.7755358535446248E-12</v>
      </c>
      <c r="BE13">
        <f t="shared" si="15"/>
        <v>2.156053113822054E-12</v>
      </c>
      <c r="BF13">
        <f t="shared" si="15"/>
        <v>5.0814907837093415E-13</v>
      </c>
      <c r="BG13">
        <f t="shared" si="15"/>
        <v>1.149080830487037E-13</v>
      </c>
      <c r="BH13">
        <f t="shared" si="15"/>
        <v>2.4868995751603507E-14</v>
      </c>
      <c r="BI13">
        <f t="shared" si="15"/>
        <v>5.2180482157382357E-15</v>
      </c>
      <c r="BJ13">
        <f t="shared" si="15"/>
        <v>9.9920072216264089E-16</v>
      </c>
      <c r="BK13">
        <f t="shared" si="15"/>
        <v>2.2204460492503131E-16</v>
      </c>
      <c r="BL13">
        <f t="shared" si="15"/>
        <v>0</v>
      </c>
      <c r="BM13">
        <f t="shared" si="15"/>
        <v>0</v>
      </c>
      <c r="BN13">
        <f t="shared" ref="BN13:BW22" si="16">IF(NOT(ISNUMBER($D13)),"",_xlfn.NORM.DIST(BN$1,$D13,$E13,TRUE)-_xlfn.NORM.DIST(BN$2,$D13,$E13,TRUE))</f>
        <v>0</v>
      </c>
      <c r="BO13">
        <f t="shared" si="16"/>
        <v>0</v>
      </c>
      <c r="BP13">
        <f t="shared" si="16"/>
        <v>0</v>
      </c>
      <c r="BQ13">
        <f t="shared" si="16"/>
        <v>0</v>
      </c>
      <c r="BR13">
        <f t="shared" si="16"/>
        <v>0</v>
      </c>
      <c r="BS13">
        <f t="shared" si="16"/>
        <v>0</v>
      </c>
      <c r="BT13">
        <f t="shared" si="16"/>
        <v>0</v>
      </c>
      <c r="BU13">
        <f t="shared" si="16"/>
        <v>0</v>
      </c>
      <c r="BV13">
        <f t="shared" si="16"/>
        <v>0</v>
      </c>
      <c r="BW13">
        <f t="shared" si="16"/>
        <v>0</v>
      </c>
      <c r="BX13">
        <f t="shared" ref="BX13:CI22" si="17">IF(NOT(ISNUMBER($D13)),"",_xlfn.NORM.DIST(BX$1,$D13,$E13,TRUE)-_xlfn.NORM.DIST(BX$2,$D13,$E13,TRUE))</f>
        <v>0</v>
      </c>
      <c r="BY13">
        <f t="shared" si="17"/>
        <v>0</v>
      </c>
      <c r="BZ13">
        <f t="shared" si="17"/>
        <v>0</v>
      </c>
      <c r="CA13">
        <f t="shared" si="17"/>
        <v>0</v>
      </c>
      <c r="CB13">
        <f t="shared" si="17"/>
        <v>0</v>
      </c>
      <c r="CC13">
        <f t="shared" si="17"/>
        <v>0</v>
      </c>
      <c r="CD13">
        <f t="shared" si="17"/>
        <v>0</v>
      </c>
      <c r="CE13">
        <f t="shared" si="17"/>
        <v>0</v>
      </c>
      <c r="CF13">
        <f t="shared" si="17"/>
        <v>0</v>
      </c>
      <c r="CG13">
        <f t="shared" si="17"/>
        <v>0</v>
      </c>
      <c r="CH13">
        <f t="shared" si="17"/>
        <v>0</v>
      </c>
      <c r="CI13">
        <f t="shared" si="17"/>
        <v>0</v>
      </c>
      <c r="CJ13">
        <f t="shared" si="9"/>
        <v>1</v>
      </c>
    </row>
    <row r="14" spans="1:88" x14ac:dyDescent="0.35">
      <c r="A14" t="str">
        <f>economics!A13</f>
        <v>Pig iron</v>
      </c>
      <c r="B14" t="str">
        <f>economics!B13</f>
        <v>Waste heat recovery blast furnace slagb</v>
      </c>
      <c r="C14" t="str">
        <f>economics!D13</f>
        <v>whr</v>
      </c>
      <c r="D14">
        <f>IF(ISNUMBER(economics!T13),economics!T13,"na")</f>
        <v>19.444370884292535</v>
      </c>
      <c r="E14">
        <f t="shared" si="0"/>
        <v>5.8333112652877608</v>
      </c>
      <c r="F14">
        <f t="shared" si="10"/>
        <v>4.2906033319683703E-4</v>
      </c>
      <c r="G14">
        <f t="shared" si="10"/>
        <v>7.1029783467230071E-5</v>
      </c>
      <c r="H14">
        <f t="shared" si="10"/>
        <v>8.1785390933777338E-5</v>
      </c>
      <c r="I14">
        <f t="shared" si="10"/>
        <v>9.3996873694865749E-5</v>
      </c>
      <c r="J14">
        <f t="shared" si="10"/>
        <v>1.0783345416859943E-4</v>
      </c>
      <c r="K14">
        <f t="shared" si="10"/>
        <v>1.2347983962118943E-4</v>
      </c>
      <c r="L14">
        <f t="shared" si="10"/>
        <v>1.411370477311226E-4</v>
      </c>
      <c r="M14">
        <f t="shared" si="10"/>
        <v>1.6102319252560347E-4</v>
      </c>
      <c r="N14">
        <f t="shared" si="10"/>
        <v>1.833742156897506E-4</v>
      </c>
      <c r="O14">
        <f t="shared" si="10"/>
        <v>2.0844454684099925E-4</v>
      </c>
      <c r="P14">
        <f t="shared" si="11"/>
        <v>2.3650767500878883E-4</v>
      </c>
      <c r="Q14">
        <f t="shared" si="11"/>
        <v>2.6785661229566287E-4</v>
      </c>
      <c r="R14">
        <f t="shared" si="11"/>
        <v>3.0280422955387054E-4</v>
      </c>
      <c r="S14">
        <f t="shared" si="11"/>
        <v>3.4168344292911804E-4</v>
      </c>
      <c r="T14">
        <f t="shared" si="11"/>
        <v>3.8484722933902499E-4</v>
      </c>
      <c r="U14">
        <f t="shared" si="11"/>
        <v>4.3266844840774907E-4</v>
      </c>
      <c r="V14">
        <f t="shared" si="11"/>
        <v>4.855394481116976E-4</v>
      </c>
      <c r="W14">
        <f t="shared" si="11"/>
        <v>5.4387143144484125E-4</v>
      </c>
      <c r="X14">
        <f t="shared" si="11"/>
        <v>6.0809356182535673E-4</v>
      </c>
      <c r="Y14">
        <f t="shared" si="11"/>
        <v>6.7865178577599435E-4</v>
      </c>
      <c r="Z14">
        <f t="shared" si="12"/>
        <v>7.5600735265427942E-4</v>
      </c>
      <c r="AA14">
        <f t="shared" si="12"/>
        <v>8.406350129145047E-4</v>
      </c>
      <c r="AB14">
        <f t="shared" si="12"/>
        <v>9.3302087857795746E-4</v>
      </c>
      <c r="AC14">
        <f t="shared" si="12"/>
        <v>1.033659932289703E-3</v>
      </c>
      <c r="AD14">
        <f t="shared" si="12"/>
        <v>1.1430531745600884E-3</v>
      </c>
      <c r="AE14">
        <f t="shared" si="12"/>
        <v>1.2617044025292224E-3</v>
      </c>
      <c r="AF14">
        <f t="shared" si="12"/>
        <v>1.3901166178480022E-3</v>
      </c>
      <c r="AG14">
        <f t="shared" si="12"/>
        <v>1.5287880660174221E-3</v>
      </c>
      <c r="AH14">
        <f t="shared" si="12"/>
        <v>1.6782079147446387E-3</v>
      </c>
      <c r="AI14">
        <f t="shared" si="12"/>
        <v>1.8388515845125207E-3</v>
      </c>
      <c r="AJ14">
        <f t="shared" si="13"/>
        <v>2.0111757505710502E-3</v>
      </c>
      <c r="AK14">
        <f t="shared" si="13"/>
        <v>2.1956130418708183E-3</v>
      </c>
      <c r="AL14">
        <f t="shared" si="13"/>
        <v>2.3925664689972703E-3</v>
      </c>
      <c r="AM14">
        <f t="shared" si="13"/>
        <v>2.6024036198353077E-3</v>
      </c>
      <c r="AN14">
        <f t="shared" si="13"/>
        <v>2.8254506683950097E-3</v>
      </c>
      <c r="AO14">
        <f t="shared" si="13"/>
        <v>3.0619862488489441E-3</v>
      </c>
      <c r="AP14">
        <f t="shared" si="13"/>
        <v>3.3122352532478916E-3</v>
      </c>
      <c r="AQ14">
        <f t="shared" si="13"/>
        <v>3.5763626174653285E-3</v>
      </c>
      <c r="AR14">
        <f t="shared" si="13"/>
        <v>3.8544671655420595E-3</v>
      </c>
      <c r="AS14">
        <f t="shared" si="13"/>
        <v>4.146575587619071E-3</v>
      </c>
      <c r="AT14">
        <f t="shared" si="14"/>
        <v>4.4526366309299431E-3</v>
      </c>
      <c r="AU14">
        <f t="shared" si="14"/>
        <v>4.7725155867370389E-3</v>
      </c>
      <c r="AV14">
        <f t="shared" si="14"/>
        <v>5.1059891585108277E-3</v>
      </c>
      <c r="AW14">
        <f t="shared" si="14"/>
        <v>5.4527407979567816E-3</v>
      </c>
      <c r="AX14">
        <f t="shared" si="14"/>
        <v>5.8123565955763568E-3</v>
      </c>
      <c r="AY14">
        <f t="shared" si="14"/>
        <v>6.1843218112231924E-3</v>
      </c>
      <c r="AZ14">
        <f t="shared" si="14"/>
        <v>6.5680181275095673E-3</v>
      </c>
      <c r="BA14">
        <f t="shared" si="14"/>
        <v>6.9627217048796042E-3</v>
      </c>
      <c r="BB14">
        <f t="shared" si="14"/>
        <v>7.3676021116678564E-3</v>
      </c>
      <c r="BC14">
        <f t="shared" si="14"/>
        <v>7.7817221955071708E-3</v>
      </c>
      <c r="BD14">
        <f t="shared" si="15"/>
        <v>8.2040389540578851E-3</v>
      </c>
      <c r="BE14">
        <f t="shared" si="15"/>
        <v>8.633405453262688E-3</v>
      </c>
      <c r="BF14">
        <f t="shared" si="15"/>
        <v>9.0685738302712371E-3</v>
      </c>
      <c r="BG14">
        <f t="shared" si="15"/>
        <v>9.5081994059309505E-3</v>
      </c>
      <c r="BH14">
        <f t="shared" si="15"/>
        <v>9.9508459184659837E-3</v>
      </c>
      <c r="BI14">
        <f t="shared" si="15"/>
        <v>1.0394991875811471E-2</v>
      </c>
      <c r="BJ14">
        <f t="shared" si="15"/>
        <v>1.0839038009246821E-2</v>
      </c>
      <c r="BK14">
        <f t="shared" si="15"/>
        <v>1.1281315795694469E-2</v>
      </c>
      <c r="BL14">
        <f t="shared" si="15"/>
        <v>1.1720097000541163E-2</v>
      </c>
      <c r="BM14">
        <f t="shared" si="15"/>
        <v>1.2153604177371768E-2</v>
      </c>
      <c r="BN14">
        <f t="shared" si="16"/>
        <v>1.2580022045822953E-2</v>
      </c>
      <c r="BO14">
        <f t="shared" si="16"/>
        <v>1.2997509654138789E-2</v>
      </c>
      <c r="BP14">
        <f t="shared" si="16"/>
        <v>1.3404213219223832E-2</v>
      </c>
      <c r="BQ14">
        <f t="shared" si="16"/>
        <v>1.3798279524275314E-2</v>
      </c>
      <c r="BR14">
        <f t="shared" si="16"/>
        <v>1.4177869742724503E-2</v>
      </c>
      <c r="BS14">
        <f t="shared" si="16"/>
        <v>1.4541173547424791E-2</v>
      </c>
      <c r="BT14">
        <f t="shared" si="16"/>
        <v>1.488642335604351E-2</v>
      </c>
      <c r="BU14">
        <f t="shared" si="16"/>
        <v>1.5211908557600462E-2</v>
      </c>
      <c r="BV14">
        <f t="shared" si="16"/>
        <v>1.5515989561227683E-2</v>
      </c>
      <c r="BW14">
        <f t="shared" si="16"/>
        <v>1.5797111506617001E-2</v>
      </c>
      <c r="BX14">
        <f t="shared" si="17"/>
        <v>1.6053817476350929E-2</v>
      </c>
      <c r="BY14">
        <f t="shared" si="17"/>
        <v>1.6284761053426744E-2</v>
      </c>
      <c r="BZ14">
        <f t="shared" si="17"/>
        <v>1.6488718072783459E-2</v>
      </c>
      <c r="CA14">
        <f t="shared" si="17"/>
        <v>1.6664597423465877E-2</v>
      </c>
      <c r="CB14">
        <f t="shared" si="17"/>
        <v>1.6811450768142666E-2</v>
      </c>
      <c r="CC14">
        <f t="shared" si="17"/>
        <v>1.6928481058876454E-2</v>
      </c>
      <c r="CD14">
        <f t="shared" si="17"/>
        <v>1.7015049742174604E-2</v>
      </c>
      <c r="CE14">
        <f t="shared" si="17"/>
        <v>1.7070682562198236E-2</v>
      </c>
      <c r="CF14">
        <f t="shared" si="17"/>
        <v>1.7095073888340417E-2</v>
      </c>
      <c r="CG14">
        <f t="shared" si="17"/>
        <v>1.7088089511924753E-2</v>
      </c>
      <c r="CH14">
        <f t="shared" si="17"/>
        <v>1.7049767876214705E-2</v>
      </c>
      <c r="CI14">
        <f t="shared" si="17"/>
        <v>0.46205770480824637</v>
      </c>
      <c r="CJ14">
        <f t="shared" si="9"/>
        <v>1</v>
      </c>
    </row>
    <row r="15" spans="1:88" x14ac:dyDescent="0.35">
      <c r="A15" t="str">
        <f>economics!A14</f>
        <v>Pig iron</v>
      </c>
      <c r="B15" t="str">
        <f>economics!B14</f>
        <v>Top gas recovery turbineb</v>
      </c>
      <c r="C15" t="str">
        <f>economics!D14</f>
        <v>whr</v>
      </c>
      <c r="D15">
        <f>IF(ISNUMBER(economics!T14),economics!T14,"na")</f>
        <v>10.444998679286126</v>
      </c>
      <c r="E15">
        <f t="shared" si="0"/>
        <v>3.1334996037858378</v>
      </c>
      <c r="F15">
        <f t="shared" si="10"/>
        <v>4.2906033319683703E-4</v>
      </c>
      <c r="G15">
        <f t="shared" si="10"/>
        <v>1.4080232937067769E-4</v>
      </c>
      <c r="H15">
        <f t="shared" si="10"/>
        <v>1.8250863495566537E-4</v>
      </c>
      <c r="I15">
        <f t="shared" si="10"/>
        <v>2.3506827963210887E-4</v>
      </c>
      <c r="J15">
        <f t="shared" si="10"/>
        <v>3.0084422277451561E-4</v>
      </c>
      <c r="K15">
        <f t="shared" si="10"/>
        <v>3.8258360783977778E-4</v>
      </c>
      <c r="L15">
        <f t="shared" si="10"/>
        <v>4.8344611677201806E-4</v>
      </c>
      <c r="M15">
        <f t="shared" si="10"/>
        <v>6.0702535232254416E-4</v>
      </c>
      <c r="N15">
        <f t="shared" si="10"/>
        <v>7.5736044477108053E-4</v>
      </c>
      <c r="O15">
        <f t="shared" si="10"/>
        <v>9.3893481946415993E-4</v>
      </c>
      <c r="P15">
        <f t="shared" si="11"/>
        <v>1.1566589072931699E-3</v>
      </c>
      <c r="Q15">
        <f t="shared" si="11"/>
        <v>1.4158335688649231E-3</v>
      </c>
      <c r="R15">
        <f t="shared" si="11"/>
        <v>1.7220911711700844E-3</v>
      </c>
      <c r="S15">
        <f t="shared" si="11"/>
        <v>2.0813116358790115E-3</v>
      </c>
      <c r="T15">
        <f t="shared" si="11"/>
        <v>2.4995113967895034E-3</v>
      </c>
      <c r="U15">
        <f t="shared" si="11"/>
        <v>2.9827040755031377E-3</v>
      </c>
      <c r="V15">
        <f t="shared" si="11"/>
        <v>3.5367328099381312E-3</v>
      </c>
      <c r="W15">
        <f t="shared" si="11"/>
        <v>4.1670755331326484E-3</v>
      </c>
      <c r="X15">
        <f t="shared" si="11"/>
        <v>4.8786260634260427E-3</v>
      </c>
      <c r="Y15">
        <f t="shared" si="11"/>
        <v>5.6754555738187384E-3</v>
      </c>
      <c r="Z15">
        <f t="shared" si="12"/>
        <v>6.5605607794912632E-3</v>
      </c>
      <c r="AA15">
        <f t="shared" si="12"/>
        <v>7.5356069205311585E-3</v>
      </c>
      <c r="AB15">
        <f t="shared" si="12"/>
        <v>8.6006752092894073E-3</v>
      </c>
      <c r="AC15">
        <f t="shared" si="12"/>
        <v>9.7540257366725905E-3</v>
      </c>
      <c r="AD15">
        <f t="shared" si="12"/>
        <v>1.0991887765681385E-2</v>
      </c>
      <c r="AE15">
        <f t="shared" si="12"/>
        <v>1.2308289767538838E-2</v>
      </c>
      <c r="AF15">
        <f t="shared" si="12"/>
        <v>1.3694941376786174E-2</v>
      </c>
      <c r="AG15">
        <f t="shared" si="12"/>
        <v>1.5141178584544696E-2</v>
      </c>
      <c r="AH15">
        <f t="shared" si="12"/>
        <v>1.6633981917380983E-2</v>
      </c>
      <c r="AI15">
        <f t="shared" si="12"/>
        <v>1.8158075069628882E-2</v>
      </c>
      <c r="AJ15">
        <f t="shared" si="13"/>
        <v>1.969610852434453E-2</v>
      </c>
      <c r="AK15">
        <f t="shared" si="13"/>
        <v>2.1228929216485226E-2</v>
      </c>
      <c r="AL15">
        <f t="shared" si="13"/>
        <v>2.273593341287064E-2</v>
      </c>
      <c r="AM15">
        <f t="shared" si="13"/>
        <v>2.4195495899534097E-2</v>
      </c>
      <c r="AN15">
        <f t="shared" si="13"/>
        <v>2.558546450171939E-2</v>
      </c>
      <c r="AO15">
        <f t="shared" si="13"/>
        <v>2.68837051561992E-2</v>
      </c>
      <c r="AP15">
        <f t="shared" si="13"/>
        <v>2.8068679452592338E-2</v>
      </c>
      <c r="AQ15">
        <f t="shared" si="13"/>
        <v>2.912003398723062E-2</v>
      </c>
      <c r="AR15">
        <f t="shared" si="13"/>
        <v>3.001917922425007E-2</v>
      </c>
      <c r="AS15">
        <f t="shared" si="13"/>
        <v>3.0749834979675705E-2</v>
      </c>
      <c r="AT15">
        <f t="shared" si="14"/>
        <v>3.1298520219378789E-2</v>
      </c>
      <c r="AU15">
        <f t="shared" si="14"/>
        <v>3.1654966604487744E-2</v>
      </c>
      <c r="AV15">
        <f t="shared" si="14"/>
        <v>3.1812438067333415E-2</v>
      </c>
      <c r="AW15">
        <f t="shared" si="14"/>
        <v>3.1767942524013493E-2</v>
      </c>
      <c r="AX15">
        <f t="shared" si="14"/>
        <v>3.1522326427593117E-2</v>
      </c>
      <c r="AY15">
        <f t="shared" si="14"/>
        <v>3.108024798758513E-2</v>
      </c>
      <c r="AZ15">
        <f t="shared" si="14"/>
        <v>3.0450030239418502E-2</v>
      </c>
      <c r="BA15">
        <f t="shared" si="14"/>
        <v>2.9643400438546741E-2</v>
      </c>
      <c r="BB15">
        <f t="shared" si="14"/>
        <v>2.8675127178731774E-2</v>
      </c>
      <c r="BC15">
        <f t="shared" si="14"/>
        <v>2.7562570919172691E-2</v>
      </c>
      <c r="BD15">
        <f t="shared" si="15"/>
        <v>2.6325167020639029E-2</v>
      </c>
      <c r="BE15">
        <f t="shared" si="15"/>
        <v>2.4983862765517229E-2</v>
      </c>
      <c r="BF15">
        <f t="shared" si="15"/>
        <v>2.356053106867495E-2</v>
      </c>
      <c r="BG15">
        <f t="shared" si="15"/>
        <v>2.2077383647415405E-2</v>
      </c>
      <c r="BH15">
        <f t="shared" si="15"/>
        <v>2.0556405354813512E-2</v>
      </c>
      <c r="BI15">
        <f t="shared" si="15"/>
        <v>1.901882930401233E-2</v>
      </c>
      <c r="BJ15">
        <f t="shared" si="15"/>
        <v>1.748466949049321E-2</v>
      </c>
      <c r="BK15">
        <f t="shared" si="15"/>
        <v>1.5972324065869237E-2</v>
      </c>
      <c r="BL15">
        <f t="shared" si="15"/>
        <v>1.4498258466663638E-2</v>
      </c>
      <c r="BM15">
        <f t="shared" si="15"/>
        <v>1.3076773498985506E-2</v>
      </c>
      <c r="BN15">
        <f t="shared" si="16"/>
        <v>1.1719859460250781E-2</v>
      </c>
      <c r="BO15">
        <f t="shared" si="16"/>
        <v>1.0437133653464992E-2</v>
      </c>
      <c r="BP15">
        <f t="shared" si="16"/>
        <v>9.235855393562975E-3</v>
      </c>
      <c r="BQ15">
        <f t="shared" si="16"/>
        <v>8.1210099500692579E-3</v>
      </c>
      <c r="BR15">
        <f t="shared" si="16"/>
        <v>7.0954508983837039E-3</v>
      </c>
      <c r="BS15">
        <f t="shared" si="16"/>
        <v>6.1600890965146649E-3</v>
      </c>
      <c r="BT15">
        <f t="shared" si="16"/>
        <v>5.3141159521189474E-3</v>
      </c>
      <c r="BU15">
        <f t="shared" si="16"/>
        <v>4.5552487430895461E-3</v>
      </c>
      <c r="BV15">
        <f t="shared" si="16"/>
        <v>3.8799864184797528E-3</v>
      </c>
      <c r="BW15">
        <f t="shared" si="16"/>
        <v>3.2838654274942591E-3</v>
      </c>
      <c r="BX15">
        <f t="shared" si="17"/>
        <v>2.7617065821666786E-3</v>
      </c>
      <c r="BY15">
        <f t="shared" si="17"/>
        <v>2.3078456304383987E-3</v>
      </c>
      <c r="BZ15">
        <f t="shared" si="17"/>
        <v>1.9163419820842353E-3</v>
      </c>
      <c r="CA15">
        <f t="shared" si="17"/>
        <v>1.5811617837194758E-3</v>
      </c>
      <c r="CB15">
        <f t="shared" si="17"/>
        <v>1.296333191346144E-3</v>
      </c>
      <c r="CC15">
        <f t="shared" si="17"/>
        <v>1.0560731700299808E-3</v>
      </c>
      <c r="CD15">
        <f t="shared" si="17"/>
        <v>8.5488641200592852E-4</v>
      </c>
      <c r="CE15">
        <f t="shared" si="17"/>
        <v>6.8763797923487857E-4</v>
      </c>
      <c r="CF15">
        <f t="shared" si="17"/>
        <v>5.496020355805209E-4</v>
      </c>
      <c r="CG15">
        <f t="shared" si="17"/>
        <v>4.3648954482855551E-4</v>
      </c>
      <c r="CH15">
        <f t="shared" si="17"/>
        <v>3.4445809402194882E-4</v>
      </c>
      <c r="CI15">
        <f t="shared" si="17"/>
        <v>1.1468509524069637E-3</v>
      </c>
      <c r="CJ15">
        <f t="shared" si="9"/>
        <v>1</v>
      </c>
    </row>
    <row r="16" spans="1:88" x14ac:dyDescent="0.35">
      <c r="A16" t="str">
        <f>economics!A15</f>
        <v>Pig iron</v>
      </c>
      <c r="B16" t="str">
        <f>economics!B15</f>
        <v>Moisture Removing Blowing Technique in Blast Furnacec</v>
      </c>
      <c r="C16" t="str">
        <f>economics!D15</f>
        <v>process</v>
      </c>
      <c r="D16">
        <f>IF(ISNUMBER(economics!T15),economics!T15,"na")</f>
        <v>1.5632139009206538</v>
      </c>
      <c r="E16">
        <f t="shared" si="0"/>
        <v>0.46896417027619614</v>
      </c>
      <c r="F16">
        <f t="shared" si="10"/>
        <v>4.2906033319683703E-4</v>
      </c>
      <c r="G16">
        <f t="shared" si="10"/>
        <v>2.12414271254394E-3</v>
      </c>
      <c r="H16">
        <f t="shared" si="10"/>
        <v>9.137212932315758E-3</v>
      </c>
      <c r="I16">
        <f t="shared" si="10"/>
        <v>2.976294508780656E-2</v>
      </c>
      <c r="J16">
        <f t="shared" si="10"/>
        <v>7.3427230556532663E-2</v>
      </c>
      <c r="K16">
        <f t="shared" si="10"/>
        <v>0.13722306910882037</v>
      </c>
      <c r="L16">
        <f t="shared" si="10"/>
        <v>0.19428342373731533</v>
      </c>
      <c r="M16">
        <f t="shared" si="10"/>
        <v>0.20840655438651268</v>
      </c>
      <c r="N16">
        <f t="shared" si="10"/>
        <v>0.1693790853428021</v>
      </c>
      <c r="O16">
        <f t="shared" si="10"/>
        <v>0.10429511188232066</v>
      </c>
      <c r="P16">
        <f t="shared" si="11"/>
        <v>4.86502071596423E-2</v>
      </c>
      <c r="Q16">
        <f t="shared" si="11"/>
        <v>1.7189453629102736E-2</v>
      </c>
      <c r="R16">
        <f t="shared" si="11"/>
        <v>4.5995732780662602E-3</v>
      </c>
      <c r="S16">
        <f t="shared" si="11"/>
        <v>9.3187267359384762E-4</v>
      </c>
      <c r="T16">
        <f t="shared" si="11"/>
        <v>1.4291297311819218E-4</v>
      </c>
      <c r="U16">
        <f t="shared" si="11"/>
        <v>1.6586142245533786E-5</v>
      </c>
      <c r="V16">
        <f t="shared" si="11"/>
        <v>1.4563092606278971E-6</v>
      </c>
      <c r="W16">
        <f t="shared" si="11"/>
        <v>9.6709317887189172E-8</v>
      </c>
      <c r="X16">
        <f t="shared" si="11"/>
        <v>4.8557942111671082E-9</v>
      </c>
      <c r="Y16">
        <f t="shared" si="11"/>
        <v>1.8428980563811592E-10</v>
      </c>
      <c r="Z16">
        <f t="shared" si="12"/>
        <v>5.2853277310305202E-12</v>
      </c>
      <c r="AA16">
        <f t="shared" si="12"/>
        <v>1.1446399383885364E-13</v>
      </c>
      <c r="AB16">
        <f t="shared" si="12"/>
        <v>1.8873791418627661E-15</v>
      </c>
      <c r="AC16">
        <f t="shared" si="12"/>
        <v>0</v>
      </c>
      <c r="AD16">
        <f t="shared" si="12"/>
        <v>0</v>
      </c>
      <c r="AE16">
        <f t="shared" si="12"/>
        <v>0</v>
      </c>
      <c r="AF16">
        <f t="shared" si="12"/>
        <v>0</v>
      </c>
      <c r="AG16">
        <f t="shared" si="12"/>
        <v>0</v>
      </c>
      <c r="AH16">
        <f t="shared" si="12"/>
        <v>0</v>
      </c>
      <c r="AI16">
        <f t="shared" si="12"/>
        <v>0</v>
      </c>
      <c r="AJ16">
        <f t="shared" si="13"/>
        <v>0</v>
      </c>
      <c r="AK16">
        <f t="shared" si="13"/>
        <v>0</v>
      </c>
      <c r="AL16">
        <f t="shared" si="13"/>
        <v>0</v>
      </c>
      <c r="AM16">
        <f t="shared" si="13"/>
        <v>0</v>
      </c>
      <c r="AN16">
        <f t="shared" si="13"/>
        <v>0</v>
      </c>
      <c r="AO16">
        <f t="shared" si="13"/>
        <v>0</v>
      </c>
      <c r="AP16">
        <f t="shared" si="13"/>
        <v>0</v>
      </c>
      <c r="AQ16">
        <f t="shared" si="13"/>
        <v>0</v>
      </c>
      <c r="AR16">
        <f t="shared" si="13"/>
        <v>0</v>
      </c>
      <c r="AS16">
        <f t="shared" si="13"/>
        <v>0</v>
      </c>
      <c r="AT16">
        <f t="shared" si="14"/>
        <v>0</v>
      </c>
      <c r="AU16">
        <f t="shared" si="14"/>
        <v>0</v>
      </c>
      <c r="AV16">
        <f t="shared" si="14"/>
        <v>0</v>
      </c>
      <c r="AW16">
        <f t="shared" si="14"/>
        <v>0</v>
      </c>
      <c r="AX16">
        <f t="shared" si="14"/>
        <v>0</v>
      </c>
      <c r="AY16">
        <f t="shared" si="14"/>
        <v>0</v>
      </c>
      <c r="AZ16">
        <f t="shared" si="14"/>
        <v>0</v>
      </c>
      <c r="BA16">
        <f t="shared" si="14"/>
        <v>0</v>
      </c>
      <c r="BB16">
        <f t="shared" si="14"/>
        <v>0</v>
      </c>
      <c r="BC16">
        <f t="shared" si="14"/>
        <v>0</v>
      </c>
      <c r="BD16">
        <f t="shared" si="15"/>
        <v>0</v>
      </c>
      <c r="BE16">
        <f t="shared" si="15"/>
        <v>0</v>
      </c>
      <c r="BF16">
        <f t="shared" si="15"/>
        <v>0</v>
      </c>
      <c r="BG16">
        <f t="shared" si="15"/>
        <v>0</v>
      </c>
      <c r="BH16">
        <f t="shared" si="15"/>
        <v>0</v>
      </c>
      <c r="BI16">
        <f t="shared" si="15"/>
        <v>0</v>
      </c>
      <c r="BJ16">
        <f t="shared" si="15"/>
        <v>0</v>
      </c>
      <c r="BK16">
        <f t="shared" si="15"/>
        <v>0</v>
      </c>
      <c r="BL16">
        <f t="shared" si="15"/>
        <v>0</v>
      </c>
      <c r="BM16">
        <f t="shared" si="15"/>
        <v>0</v>
      </c>
      <c r="BN16">
        <f t="shared" si="16"/>
        <v>0</v>
      </c>
      <c r="BO16">
        <f t="shared" si="16"/>
        <v>0</v>
      </c>
      <c r="BP16">
        <f t="shared" si="16"/>
        <v>0</v>
      </c>
      <c r="BQ16">
        <f t="shared" si="16"/>
        <v>0</v>
      </c>
      <c r="BR16">
        <f t="shared" si="16"/>
        <v>0</v>
      </c>
      <c r="BS16">
        <f t="shared" si="16"/>
        <v>0</v>
      </c>
      <c r="BT16">
        <f t="shared" si="16"/>
        <v>0</v>
      </c>
      <c r="BU16">
        <f t="shared" si="16"/>
        <v>0</v>
      </c>
      <c r="BV16">
        <f t="shared" si="16"/>
        <v>0</v>
      </c>
      <c r="BW16">
        <f t="shared" si="16"/>
        <v>0</v>
      </c>
      <c r="BX16">
        <f t="shared" si="17"/>
        <v>0</v>
      </c>
      <c r="BY16">
        <f t="shared" si="17"/>
        <v>0</v>
      </c>
      <c r="BZ16">
        <f t="shared" si="17"/>
        <v>0</v>
      </c>
      <c r="CA16">
        <f t="shared" si="17"/>
        <v>0</v>
      </c>
      <c r="CB16">
        <f t="shared" si="17"/>
        <v>0</v>
      </c>
      <c r="CC16">
        <f t="shared" si="17"/>
        <v>0</v>
      </c>
      <c r="CD16">
        <f t="shared" si="17"/>
        <v>0</v>
      </c>
      <c r="CE16">
        <f t="shared" si="17"/>
        <v>0</v>
      </c>
      <c r="CF16">
        <f t="shared" si="17"/>
        <v>0</v>
      </c>
      <c r="CG16">
        <f t="shared" si="17"/>
        <v>0</v>
      </c>
      <c r="CH16">
        <f t="shared" si="17"/>
        <v>0</v>
      </c>
      <c r="CI16">
        <f t="shared" si="17"/>
        <v>0</v>
      </c>
      <c r="CJ16">
        <f t="shared" si="9"/>
        <v>1</v>
      </c>
    </row>
    <row r="17" spans="1:88" x14ac:dyDescent="0.35">
      <c r="A17" t="str">
        <f>economics!A16</f>
        <v>Pig iron</v>
      </c>
      <c r="B17" t="str">
        <f>economics!B16</f>
        <v>Injection of pulverized coal in BFc</v>
      </c>
      <c r="C17" t="str">
        <f>economics!D16</f>
        <v>process</v>
      </c>
      <c r="D17">
        <f>IF(ISNUMBER(economics!T16),economics!T16,"na")</f>
        <v>4.1038083073711471</v>
      </c>
      <c r="E17">
        <f t="shared" si="0"/>
        <v>1.2311424922113441</v>
      </c>
      <c r="F17">
        <f t="shared" si="10"/>
        <v>4.2906033319683703E-4</v>
      </c>
      <c r="G17">
        <f t="shared" si="10"/>
        <v>4.4416841886570226E-4</v>
      </c>
      <c r="H17">
        <f t="shared" si="10"/>
        <v>8.3687977804300557E-4</v>
      </c>
      <c r="I17">
        <f t="shared" si="10"/>
        <v>1.5133199431476292E-3</v>
      </c>
      <c r="J17">
        <f t="shared" si="10"/>
        <v>2.6263395084031886E-3</v>
      </c>
      <c r="K17">
        <f t="shared" si="10"/>
        <v>4.37445088467746E-3</v>
      </c>
      <c r="L17">
        <f t="shared" si="10"/>
        <v>6.9927647136227723E-3</v>
      </c>
      <c r="M17">
        <f t="shared" si="10"/>
        <v>1.072820581780486E-2</v>
      </c>
      <c r="N17">
        <f t="shared" si="10"/>
        <v>1.5796402628176495E-2</v>
      </c>
      <c r="O17">
        <f t="shared" si="10"/>
        <v>2.2322473019928811E-2</v>
      </c>
      <c r="P17">
        <f t="shared" si="11"/>
        <v>3.0274677079632259E-2</v>
      </c>
      <c r="Q17">
        <f t="shared" si="11"/>
        <v>3.9406685676148481E-2</v>
      </c>
      <c r="R17">
        <f t="shared" si="11"/>
        <v>4.9228153269820274E-2</v>
      </c>
      <c r="S17">
        <f t="shared" si="11"/>
        <v>5.9021532061964643E-2</v>
      </c>
      <c r="T17">
        <f t="shared" si="11"/>
        <v>6.7914226573627834E-2</v>
      </c>
      <c r="U17">
        <f t="shared" si="11"/>
        <v>7.5000545374827809E-2</v>
      </c>
      <c r="V17">
        <f t="shared" si="11"/>
        <v>7.9491646112240688E-2</v>
      </c>
      <c r="W17">
        <f t="shared" si="11"/>
        <v>8.0859673054625159E-2</v>
      </c>
      <c r="X17">
        <f t="shared" si="11"/>
        <v>7.8939777396884958E-2</v>
      </c>
      <c r="Y17">
        <f t="shared" si="11"/>
        <v>7.396278121930655E-2</v>
      </c>
      <c r="Z17">
        <f t="shared" si="12"/>
        <v>6.6509544415295552E-2</v>
      </c>
      <c r="AA17">
        <f t="shared" si="12"/>
        <v>5.7399497275905764E-2</v>
      </c>
      <c r="AB17">
        <f t="shared" si="12"/>
        <v>4.7542886252935679E-2</v>
      </c>
      <c r="AC17">
        <f t="shared" si="12"/>
        <v>3.7793428343681934E-2</v>
      </c>
      <c r="AD17">
        <f t="shared" si="12"/>
        <v>2.883369295275795E-2</v>
      </c>
      <c r="AE17">
        <f t="shared" si="12"/>
        <v>2.111239070261961E-2</v>
      </c>
      <c r="AF17">
        <f t="shared" si="12"/>
        <v>1.4836369672801664E-2</v>
      </c>
      <c r="AG17">
        <f t="shared" si="12"/>
        <v>1.0006239092842595E-2</v>
      </c>
      <c r="AH17">
        <f t="shared" si="12"/>
        <v>6.4768972188284923E-3</v>
      </c>
      <c r="AI17">
        <f t="shared" si="12"/>
        <v>4.0236104342442625E-3</v>
      </c>
      <c r="AJ17">
        <f t="shared" si="13"/>
        <v>2.3989296843089924E-3</v>
      </c>
      <c r="AK17">
        <f t="shared" si="13"/>
        <v>1.3726874247018683E-3</v>
      </c>
      <c r="AL17">
        <f t="shared" si="13"/>
        <v>7.5383829805841795E-4</v>
      </c>
      <c r="AM17">
        <f t="shared" si="13"/>
        <v>3.9731686335220395E-4</v>
      </c>
      <c r="AN17">
        <f t="shared" si="13"/>
        <v>2.0097771294513844E-4</v>
      </c>
      <c r="AO17">
        <f t="shared" si="13"/>
        <v>9.7568748792076221E-5</v>
      </c>
      <c r="AP17">
        <f t="shared" si="13"/>
        <v>4.5459570697126139E-5</v>
      </c>
      <c r="AQ17">
        <f t="shared" si="13"/>
        <v>2.0327852372936661E-5</v>
      </c>
      <c r="AR17">
        <f t="shared" si="13"/>
        <v>8.7238671971912041E-6</v>
      </c>
      <c r="AS17">
        <f t="shared" si="13"/>
        <v>3.5931700438363023E-6</v>
      </c>
      <c r="AT17">
        <f t="shared" si="14"/>
        <v>1.4203568184933957E-6</v>
      </c>
      <c r="AU17">
        <f t="shared" si="14"/>
        <v>5.3885001127795817E-7</v>
      </c>
      <c r="AV17">
        <f t="shared" si="14"/>
        <v>1.9619541302695609E-7</v>
      </c>
      <c r="AW17">
        <f t="shared" si="14"/>
        <v>6.8558306809407554E-8</v>
      </c>
      <c r="AX17">
        <f t="shared" si="14"/>
        <v>2.2992243775554755E-8</v>
      </c>
      <c r="AY17">
        <f t="shared" si="14"/>
        <v>7.4003525529775516E-9</v>
      </c>
      <c r="AZ17">
        <f t="shared" si="14"/>
        <v>2.2859829584831459E-9</v>
      </c>
      <c r="BA17">
        <f t="shared" si="14"/>
        <v>6.7770833389602103E-10</v>
      </c>
      <c r="BB17">
        <f t="shared" si="14"/>
        <v>1.9282420105071196E-10</v>
      </c>
      <c r="BC17">
        <f t="shared" si="14"/>
        <v>5.2653770232780062E-11</v>
      </c>
      <c r="BD17">
        <f t="shared" si="15"/>
        <v>1.3798961973066071E-11</v>
      </c>
      <c r="BE17">
        <f t="shared" si="15"/>
        <v>3.4705571749782393E-12</v>
      </c>
      <c r="BF17">
        <f t="shared" si="15"/>
        <v>8.3777429438214313E-13</v>
      </c>
      <c r="BG17">
        <f t="shared" si="15"/>
        <v>1.9406698470447736E-13</v>
      </c>
      <c r="BH17">
        <f t="shared" si="15"/>
        <v>4.3187675657918589E-14</v>
      </c>
      <c r="BI17">
        <f t="shared" si="15"/>
        <v>9.2148511043887993E-15</v>
      </c>
      <c r="BJ17">
        <f t="shared" si="15"/>
        <v>1.8873791418627661E-15</v>
      </c>
      <c r="BK17">
        <f t="shared" si="15"/>
        <v>3.3306690738754696E-16</v>
      </c>
      <c r="BL17">
        <f t="shared" si="15"/>
        <v>1.1102230246251565E-16</v>
      </c>
      <c r="BM17">
        <f t="shared" si="15"/>
        <v>0</v>
      </c>
      <c r="BN17">
        <f t="shared" si="16"/>
        <v>0</v>
      </c>
      <c r="BO17">
        <f t="shared" si="16"/>
        <v>0</v>
      </c>
      <c r="BP17">
        <f t="shared" si="16"/>
        <v>0</v>
      </c>
      <c r="BQ17">
        <f t="shared" si="16"/>
        <v>0</v>
      </c>
      <c r="BR17">
        <f t="shared" si="16"/>
        <v>0</v>
      </c>
      <c r="BS17">
        <f t="shared" si="16"/>
        <v>0</v>
      </c>
      <c r="BT17">
        <f t="shared" si="16"/>
        <v>0</v>
      </c>
      <c r="BU17">
        <f t="shared" si="16"/>
        <v>0</v>
      </c>
      <c r="BV17">
        <f t="shared" si="16"/>
        <v>0</v>
      </c>
      <c r="BW17">
        <f t="shared" si="16"/>
        <v>0</v>
      </c>
      <c r="BX17">
        <f t="shared" si="17"/>
        <v>0</v>
      </c>
      <c r="BY17">
        <f t="shared" si="17"/>
        <v>0</v>
      </c>
      <c r="BZ17">
        <f t="shared" si="17"/>
        <v>0</v>
      </c>
      <c r="CA17">
        <f t="shared" si="17"/>
        <v>0</v>
      </c>
      <c r="CB17">
        <f t="shared" si="17"/>
        <v>0</v>
      </c>
      <c r="CC17">
        <f t="shared" si="17"/>
        <v>0</v>
      </c>
      <c r="CD17">
        <f t="shared" si="17"/>
        <v>0</v>
      </c>
      <c r="CE17">
        <f t="shared" si="17"/>
        <v>0</v>
      </c>
      <c r="CF17">
        <f t="shared" si="17"/>
        <v>0</v>
      </c>
      <c r="CG17">
        <f t="shared" si="17"/>
        <v>0</v>
      </c>
      <c r="CH17">
        <f t="shared" si="17"/>
        <v>0</v>
      </c>
      <c r="CI17">
        <f t="shared" si="17"/>
        <v>0</v>
      </c>
      <c r="CJ17">
        <f t="shared" si="9"/>
        <v>1</v>
      </c>
    </row>
    <row r="18" spans="1:88" x14ac:dyDescent="0.35">
      <c r="A18" t="str">
        <f>economics!A17</f>
        <v>Pig iron</v>
      </c>
      <c r="B18" t="str">
        <f>economics!B17</f>
        <v>Cogeneration (for the use of untapped coke oven gas, blast furnace gas, and basic oxygen furnace-gas in integrated steel mills)c</v>
      </c>
      <c r="C18" t="str">
        <f>economics!D17</f>
        <v>EXCLUDED</v>
      </c>
      <c r="D18">
        <f>IF(ISNUMBER(economics!T17),economics!T17,"na")</f>
        <v>1.9979537055419854</v>
      </c>
      <c r="E18">
        <f t="shared" si="0"/>
        <v>0.59938611166259559</v>
      </c>
      <c r="F18">
        <f t="shared" si="10"/>
        <v>4.2906033319683703E-4</v>
      </c>
      <c r="G18">
        <f t="shared" si="10"/>
        <v>1.3423294496101145E-3</v>
      </c>
      <c r="H18">
        <f t="shared" si="10"/>
        <v>4.4532518465940901E-3</v>
      </c>
      <c r="I18">
        <f t="shared" si="10"/>
        <v>1.2444168740173067E-2</v>
      </c>
      <c r="J18">
        <f t="shared" si="10"/>
        <v>2.9291590267400441E-2</v>
      </c>
      <c r="K18">
        <f t="shared" si="10"/>
        <v>5.8079618562502801E-2</v>
      </c>
      <c r="L18">
        <f t="shared" si="10"/>
        <v>9.7010963548678927E-2</v>
      </c>
      <c r="M18">
        <f t="shared" si="10"/>
        <v>0.136503463725382</v>
      </c>
      <c r="N18">
        <f t="shared" si="10"/>
        <v>0.16180753335176379</v>
      </c>
      <c r="O18">
        <f t="shared" si="10"/>
        <v>0.16158060727104739</v>
      </c>
      <c r="P18">
        <f t="shared" si="11"/>
        <v>0.13592994487243848</v>
      </c>
      <c r="Q18">
        <f t="shared" si="11"/>
        <v>9.6332577026953969E-2</v>
      </c>
      <c r="R18">
        <f t="shared" si="11"/>
        <v>5.7511788757424243E-2</v>
      </c>
      <c r="S18">
        <f t="shared" si="11"/>
        <v>2.8923886522667974E-2</v>
      </c>
      <c r="T18">
        <f t="shared" si="11"/>
        <v>1.2253493919311742E-2</v>
      </c>
      <c r="U18">
        <f t="shared" si="11"/>
        <v>4.3727171065005566E-3</v>
      </c>
      <c r="V18">
        <f t="shared" si="11"/>
        <v>1.3143559816517492E-3</v>
      </c>
      <c r="W18">
        <f t="shared" si="11"/>
        <v>3.3275490910922301E-4</v>
      </c>
      <c r="X18">
        <f t="shared" si="11"/>
        <v>7.0951783069150842E-5</v>
      </c>
      <c r="Y18">
        <f t="shared" si="11"/>
        <v>1.2741049828512985E-5</v>
      </c>
      <c r="Z18">
        <f t="shared" si="12"/>
        <v>1.9267451231153032E-6</v>
      </c>
      <c r="AA18">
        <f t="shared" si="12"/>
        <v>2.4535406939474314E-7</v>
      </c>
      <c r="AB18">
        <f t="shared" si="12"/>
        <v>2.6307765188526844E-8</v>
      </c>
      <c r="AC18">
        <f t="shared" si="12"/>
        <v>2.3750202915451268E-9</v>
      </c>
      <c r="AD18">
        <f t="shared" si="12"/>
        <v>1.8051515837669285E-10</v>
      </c>
      <c r="AE18">
        <f t="shared" si="12"/>
        <v>1.1550316258990279E-11</v>
      </c>
      <c r="AF18">
        <f t="shared" si="12"/>
        <v>6.2216898299993773E-13</v>
      </c>
      <c r="AG18">
        <f t="shared" si="12"/>
        <v>2.8199664825478976E-14</v>
      </c>
      <c r="AH18">
        <f t="shared" si="12"/>
        <v>1.1102230246251565E-15</v>
      </c>
      <c r="AI18">
        <f t="shared" si="12"/>
        <v>0</v>
      </c>
      <c r="AJ18">
        <f t="shared" si="13"/>
        <v>0</v>
      </c>
      <c r="AK18">
        <f t="shared" si="13"/>
        <v>0</v>
      </c>
      <c r="AL18">
        <f t="shared" si="13"/>
        <v>0</v>
      </c>
      <c r="AM18">
        <f t="shared" si="13"/>
        <v>0</v>
      </c>
      <c r="AN18">
        <f t="shared" si="13"/>
        <v>0</v>
      </c>
      <c r="AO18">
        <f t="shared" si="13"/>
        <v>0</v>
      </c>
      <c r="AP18">
        <f t="shared" si="13"/>
        <v>0</v>
      </c>
      <c r="AQ18">
        <f t="shared" si="13"/>
        <v>0</v>
      </c>
      <c r="AR18">
        <f t="shared" si="13"/>
        <v>0</v>
      </c>
      <c r="AS18">
        <f t="shared" si="13"/>
        <v>0</v>
      </c>
      <c r="AT18">
        <f t="shared" si="14"/>
        <v>0</v>
      </c>
      <c r="AU18">
        <f t="shared" si="14"/>
        <v>0</v>
      </c>
      <c r="AV18">
        <f t="shared" si="14"/>
        <v>0</v>
      </c>
      <c r="AW18">
        <f t="shared" si="14"/>
        <v>0</v>
      </c>
      <c r="AX18">
        <f t="shared" si="14"/>
        <v>0</v>
      </c>
      <c r="AY18">
        <f t="shared" si="14"/>
        <v>0</v>
      </c>
      <c r="AZ18">
        <f t="shared" si="14"/>
        <v>0</v>
      </c>
      <c r="BA18">
        <f t="shared" si="14"/>
        <v>0</v>
      </c>
      <c r="BB18">
        <f t="shared" si="14"/>
        <v>0</v>
      </c>
      <c r="BC18">
        <f t="shared" si="14"/>
        <v>0</v>
      </c>
      <c r="BD18">
        <f t="shared" si="15"/>
        <v>0</v>
      </c>
      <c r="BE18">
        <f t="shared" si="15"/>
        <v>0</v>
      </c>
      <c r="BF18">
        <f t="shared" si="15"/>
        <v>0</v>
      </c>
      <c r="BG18">
        <f t="shared" si="15"/>
        <v>0</v>
      </c>
      <c r="BH18">
        <f t="shared" si="15"/>
        <v>0</v>
      </c>
      <c r="BI18">
        <f t="shared" si="15"/>
        <v>0</v>
      </c>
      <c r="BJ18">
        <f t="shared" si="15"/>
        <v>0</v>
      </c>
      <c r="BK18">
        <f t="shared" si="15"/>
        <v>0</v>
      </c>
      <c r="BL18">
        <f t="shared" si="15"/>
        <v>0</v>
      </c>
      <c r="BM18">
        <f t="shared" si="15"/>
        <v>0</v>
      </c>
      <c r="BN18">
        <f t="shared" si="16"/>
        <v>0</v>
      </c>
      <c r="BO18">
        <f t="shared" si="16"/>
        <v>0</v>
      </c>
      <c r="BP18">
        <f t="shared" si="16"/>
        <v>0</v>
      </c>
      <c r="BQ18">
        <f t="shared" si="16"/>
        <v>0</v>
      </c>
      <c r="BR18">
        <f t="shared" si="16"/>
        <v>0</v>
      </c>
      <c r="BS18">
        <f t="shared" si="16"/>
        <v>0</v>
      </c>
      <c r="BT18">
        <f t="shared" si="16"/>
        <v>0</v>
      </c>
      <c r="BU18">
        <f t="shared" si="16"/>
        <v>0</v>
      </c>
      <c r="BV18">
        <f t="shared" si="16"/>
        <v>0</v>
      </c>
      <c r="BW18">
        <f t="shared" si="16"/>
        <v>0</v>
      </c>
      <c r="BX18">
        <f t="shared" si="17"/>
        <v>0</v>
      </c>
      <c r="BY18">
        <f t="shared" si="17"/>
        <v>0</v>
      </c>
      <c r="BZ18">
        <f t="shared" si="17"/>
        <v>0</v>
      </c>
      <c r="CA18">
        <f t="shared" si="17"/>
        <v>0</v>
      </c>
      <c r="CB18">
        <f t="shared" si="17"/>
        <v>0</v>
      </c>
      <c r="CC18">
        <f t="shared" si="17"/>
        <v>0</v>
      </c>
      <c r="CD18">
        <f t="shared" si="17"/>
        <v>0</v>
      </c>
      <c r="CE18">
        <f t="shared" si="17"/>
        <v>0</v>
      </c>
      <c r="CF18">
        <f t="shared" si="17"/>
        <v>0</v>
      </c>
      <c r="CG18">
        <f t="shared" si="17"/>
        <v>0</v>
      </c>
      <c r="CH18">
        <f t="shared" si="17"/>
        <v>0</v>
      </c>
      <c r="CI18">
        <f t="shared" si="17"/>
        <v>0</v>
      </c>
      <c r="CJ18">
        <f t="shared" si="9"/>
        <v>1</v>
      </c>
    </row>
    <row r="19" spans="1:88" x14ac:dyDescent="0.35">
      <c r="A19" t="str">
        <f>economics!A18</f>
        <v>Pig iron</v>
      </c>
      <c r="B19" t="str">
        <f>economics!B18</f>
        <v>Recovery of blast furnace gas</v>
      </c>
      <c r="C19" t="str">
        <f>economics!D18</f>
        <v>process</v>
      </c>
      <c r="D19">
        <f>IF(ISNUMBER(economics!T18),economics!T18,"na")</f>
        <v>2.0321780711968498</v>
      </c>
      <c r="E19">
        <f t="shared" si="0"/>
        <v>0.60965342135905487</v>
      </c>
      <c r="F19">
        <f t="shared" si="10"/>
        <v>4.2906033319683703E-4</v>
      </c>
      <c r="G19">
        <f t="shared" si="10"/>
        <v>1.302851563771446E-3</v>
      </c>
      <c r="H19">
        <f t="shared" si="10"/>
        <v>4.2502433011134839E-3</v>
      </c>
      <c r="I19">
        <f t="shared" si="10"/>
        <v>1.1745215307060203E-2</v>
      </c>
      <c r="J19">
        <f t="shared" si="10"/>
        <v>2.7494926253881669E-2</v>
      </c>
      <c r="K19">
        <f t="shared" si="10"/>
        <v>5.4525829738326932E-2</v>
      </c>
      <c r="L19">
        <f t="shared" si="10"/>
        <v>9.1605480874567075E-2</v>
      </c>
      <c r="M19">
        <f t="shared" si="10"/>
        <v>0.13038234585681607</v>
      </c>
      <c r="N19">
        <f t="shared" si="10"/>
        <v>0.15721727695395166</v>
      </c>
      <c r="O19">
        <f t="shared" si="10"/>
        <v>0.16060871092945345</v>
      </c>
      <c r="P19">
        <f t="shared" si="11"/>
        <v>0.13900346813797282</v>
      </c>
      <c r="Q19">
        <f t="shared" si="11"/>
        <v>0.10192187768601657</v>
      </c>
      <c r="R19">
        <f t="shared" si="11"/>
        <v>6.3312455490163622E-2</v>
      </c>
      <c r="S19">
        <f t="shared" si="11"/>
        <v>3.3318300813517387E-2</v>
      </c>
      <c r="T19">
        <f t="shared" si="11"/>
        <v>1.4853808849090377E-2</v>
      </c>
      <c r="U19">
        <f t="shared" si="11"/>
        <v>5.6097172365602299E-3</v>
      </c>
      <c r="V19">
        <f t="shared" si="11"/>
        <v>1.7946377051882845E-3</v>
      </c>
      <c r="W19">
        <f t="shared" si="11"/>
        <v>4.8632619253075049E-4</v>
      </c>
      <c r="X19">
        <f t="shared" si="11"/>
        <v>1.1162822701060726E-4</v>
      </c>
      <c r="Y19">
        <f t="shared" si="11"/>
        <v>2.170174256377333E-5</v>
      </c>
      <c r="Z19">
        <f t="shared" si="12"/>
        <v>3.5732765661933286E-6</v>
      </c>
      <c r="AA19">
        <f t="shared" si="12"/>
        <v>4.9827152581727319E-7</v>
      </c>
      <c r="AB19">
        <f t="shared" si="12"/>
        <v>5.8839350169925808E-8</v>
      </c>
      <c r="AC19">
        <f t="shared" si="12"/>
        <v>5.8836411298557323E-9</v>
      </c>
      <c r="AD19">
        <f t="shared" si="12"/>
        <v>4.9816650804501705E-10</v>
      </c>
      <c r="AE19">
        <f t="shared" si="12"/>
        <v>3.571298812232726E-11</v>
      </c>
      <c r="AF19">
        <f t="shared" si="12"/>
        <v>2.1675994332781556E-12</v>
      </c>
      <c r="AG19">
        <f t="shared" si="12"/>
        <v>1.113553693699032E-13</v>
      </c>
      <c r="AH19">
        <f t="shared" si="12"/>
        <v>4.7739590058881731E-15</v>
      </c>
      <c r="AI19">
        <f t="shared" si="12"/>
        <v>2.2204460492503131E-16</v>
      </c>
      <c r="AJ19">
        <f t="shared" si="13"/>
        <v>0</v>
      </c>
      <c r="AK19">
        <f t="shared" si="13"/>
        <v>0</v>
      </c>
      <c r="AL19">
        <f t="shared" si="13"/>
        <v>0</v>
      </c>
      <c r="AM19">
        <f t="shared" si="13"/>
        <v>0</v>
      </c>
      <c r="AN19">
        <f t="shared" si="13"/>
        <v>0</v>
      </c>
      <c r="AO19">
        <f t="shared" si="13"/>
        <v>0</v>
      </c>
      <c r="AP19">
        <f t="shared" si="13"/>
        <v>0</v>
      </c>
      <c r="AQ19">
        <f t="shared" si="13"/>
        <v>0</v>
      </c>
      <c r="AR19">
        <f t="shared" si="13"/>
        <v>0</v>
      </c>
      <c r="AS19">
        <f t="shared" si="13"/>
        <v>0</v>
      </c>
      <c r="AT19">
        <f t="shared" si="14"/>
        <v>0</v>
      </c>
      <c r="AU19">
        <f t="shared" si="14"/>
        <v>0</v>
      </c>
      <c r="AV19">
        <f t="shared" si="14"/>
        <v>0</v>
      </c>
      <c r="AW19">
        <f t="shared" si="14"/>
        <v>0</v>
      </c>
      <c r="AX19">
        <f t="shared" si="14"/>
        <v>0</v>
      </c>
      <c r="AY19">
        <f t="shared" si="14"/>
        <v>0</v>
      </c>
      <c r="AZ19">
        <f t="shared" si="14"/>
        <v>0</v>
      </c>
      <c r="BA19">
        <f t="shared" si="14"/>
        <v>0</v>
      </c>
      <c r="BB19">
        <f t="shared" si="14"/>
        <v>0</v>
      </c>
      <c r="BC19">
        <f t="shared" si="14"/>
        <v>0</v>
      </c>
      <c r="BD19">
        <f t="shared" si="15"/>
        <v>0</v>
      </c>
      <c r="BE19">
        <f t="shared" si="15"/>
        <v>0</v>
      </c>
      <c r="BF19">
        <f t="shared" si="15"/>
        <v>0</v>
      </c>
      <c r="BG19">
        <f t="shared" si="15"/>
        <v>0</v>
      </c>
      <c r="BH19">
        <f t="shared" si="15"/>
        <v>0</v>
      </c>
      <c r="BI19">
        <f t="shared" si="15"/>
        <v>0</v>
      </c>
      <c r="BJ19">
        <f t="shared" si="15"/>
        <v>0</v>
      </c>
      <c r="BK19">
        <f t="shared" si="15"/>
        <v>0</v>
      </c>
      <c r="BL19">
        <f t="shared" si="15"/>
        <v>0</v>
      </c>
      <c r="BM19">
        <f t="shared" si="15"/>
        <v>0</v>
      </c>
      <c r="BN19">
        <f t="shared" si="16"/>
        <v>0</v>
      </c>
      <c r="BO19">
        <f t="shared" si="16"/>
        <v>0</v>
      </c>
      <c r="BP19">
        <f t="shared" si="16"/>
        <v>0</v>
      </c>
      <c r="BQ19">
        <f t="shared" si="16"/>
        <v>0</v>
      </c>
      <c r="BR19">
        <f t="shared" si="16"/>
        <v>0</v>
      </c>
      <c r="BS19">
        <f t="shared" si="16"/>
        <v>0</v>
      </c>
      <c r="BT19">
        <f t="shared" si="16"/>
        <v>0</v>
      </c>
      <c r="BU19">
        <f t="shared" si="16"/>
        <v>0</v>
      </c>
      <c r="BV19">
        <f t="shared" si="16"/>
        <v>0</v>
      </c>
      <c r="BW19">
        <f t="shared" si="16"/>
        <v>0</v>
      </c>
      <c r="BX19">
        <f t="shared" si="17"/>
        <v>0</v>
      </c>
      <c r="BY19">
        <f t="shared" si="17"/>
        <v>0</v>
      </c>
      <c r="BZ19">
        <f t="shared" si="17"/>
        <v>0</v>
      </c>
      <c r="CA19">
        <f t="shared" si="17"/>
        <v>0</v>
      </c>
      <c r="CB19">
        <f t="shared" si="17"/>
        <v>0</v>
      </c>
      <c r="CC19">
        <f t="shared" si="17"/>
        <v>0</v>
      </c>
      <c r="CD19">
        <f t="shared" si="17"/>
        <v>0</v>
      </c>
      <c r="CE19">
        <f t="shared" si="17"/>
        <v>0</v>
      </c>
      <c r="CF19">
        <f t="shared" si="17"/>
        <v>0</v>
      </c>
      <c r="CG19">
        <f t="shared" si="17"/>
        <v>0</v>
      </c>
      <c r="CH19">
        <f t="shared" si="17"/>
        <v>0</v>
      </c>
      <c r="CI19">
        <f t="shared" si="17"/>
        <v>0</v>
      </c>
      <c r="CJ19">
        <f t="shared" si="9"/>
        <v>1</v>
      </c>
    </row>
    <row r="20" spans="1:88" x14ac:dyDescent="0.35">
      <c r="A20" t="str">
        <f>economics!A19</f>
        <v>Pig iron</v>
      </c>
      <c r="B20" t="str">
        <f>economics!B19</f>
        <v>Improved hot blast stove controlc</v>
      </c>
      <c r="C20" t="str">
        <f>economics!D19</f>
        <v>process</v>
      </c>
      <c r="D20">
        <f>IF(ISNUMBER(economics!T19),economics!T19,"na")</f>
        <v>0.29425179490501407</v>
      </c>
      <c r="E20">
        <f t="shared" si="0"/>
        <v>8.8275538471504225E-2</v>
      </c>
      <c r="F20">
        <f t="shared" si="10"/>
        <v>4.2906033319683703E-4</v>
      </c>
      <c r="G20">
        <f t="shared" si="10"/>
        <v>0.30765386193663413</v>
      </c>
      <c r="H20">
        <f t="shared" si="10"/>
        <v>0.68203380287369075</v>
      </c>
      <c r="I20">
        <f t="shared" si="10"/>
        <v>9.883153209476192E-3</v>
      </c>
      <c r="J20">
        <f t="shared" si="10"/>
        <v>1.216470014719917E-7</v>
      </c>
      <c r="K20">
        <f t="shared" si="10"/>
        <v>6.6613381477509392E-16</v>
      </c>
      <c r="L20">
        <f t="shared" si="10"/>
        <v>0</v>
      </c>
      <c r="M20">
        <f t="shared" si="10"/>
        <v>0</v>
      </c>
      <c r="N20">
        <f t="shared" si="10"/>
        <v>0</v>
      </c>
      <c r="O20">
        <f t="shared" si="10"/>
        <v>0</v>
      </c>
      <c r="P20">
        <f t="shared" si="11"/>
        <v>0</v>
      </c>
      <c r="Q20">
        <f t="shared" si="11"/>
        <v>0</v>
      </c>
      <c r="R20">
        <f t="shared" si="11"/>
        <v>0</v>
      </c>
      <c r="S20">
        <f t="shared" si="11"/>
        <v>0</v>
      </c>
      <c r="T20">
        <f t="shared" si="11"/>
        <v>0</v>
      </c>
      <c r="U20">
        <f t="shared" si="11"/>
        <v>0</v>
      </c>
      <c r="V20">
        <f t="shared" si="11"/>
        <v>0</v>
      </c>
      <c r="W20">
        <f t="shared" si="11"/>
        <v>0</v>
      </c>
      <c r="X20">
        <f t="shared" si="11"/>
        <v>0</v>
      </c>
      <c r="Y20">
        <f t="shared" si="11"/>
        <v>0</v>
      </c>
      <c r="Z20">
        <f t="shared" si="12"/>
        <v>0</v>
      </c>
      <c r="AA20">
        <f t="shared" si="12"/>
        <v>0</v>
      </c>
      <c r="AB20">
        <f t="shared" si="12"/>
        <v>0</v>
      </c>
      <c r="AC20">
        <f t="shared" si="12"/>
        <v>0</v>
      </c>
      <c r="AD20">
        <f t="shared" si="12"/>
        <v>0</v>
      </c>
      <c r="AE20">
        <f t="shared" si="12"/>
        <v>0</v>
      </c>
      <c r="AF20">
        <f t="shared" si="12"/>
        <v>0</v>
      </c>
      <c r="AG20">
        <f t="shared" si="12"/>
        <v>0</v>
      </c>
      <c r="AH20">
        <f t="shared" si="12"/>
        <v>0</v>
      </c>
      <c r="AI20">
        <f t="shared" si="12"/>
        <v>0</v>
      </c>
      <c r="AJ20">
        <f t="shared" si="13"/>
        <v>0</v>
      </c>
      <c r="AK20">
        <f t="shared" si="13"/>
        <v>0</v>
      </c>
      <c r="AL20">
        <f t="shared" si="13"/>
        <v>0</v>
      </c>
      <c r="AM20">
        <f t="shared" si="13"/>
        <v>0</v>
      </c>
      <c r="AN20">
        <f t="shared" si="13"/>
        <v>0</v>
      </c>
      <c r="AO20">
        <f t="shared" si="13"/>
        <v>0</v>
      </c>
      <c r="AP20">
        <f t="shared" si="13"/>
        <v>0</v>
      </c>
      <c r="AQ20">
        <f t="shared" si="13"/>
        <v>0</v>
      </c>
      <c r="AR20">
        <f t="shared" si="13"/>
        <v>0</v>
      </c>
      <c r="AS20">
        <f t="shared" si="13"/>
        <v>0</v>
      </c>
      <c r="AT20">
        <f t="shared" si="14"/>
        <v>0</v>
      </c>
      <c r="AU20">
        <f t="shared" si="14"/>
        <v>0</v>
      </c>
      <c r="AV20">
        <f t="shared" si="14"/>
        <v>0</v>
      </c>
      <c r="AW20">
        <f t="shared" si="14"/>
        <v>0</v>
      </c>
      <c r="AX20">
        <f t="shared" si="14"/>
        <v>0</v>
      </c>
      <c r="AY20">
        <f t="shared" si="14"/>
        <v>0</v>
      </c>
      <c r="AZ20">
        <f t="shared" si="14"/>
        <v>0</v>
      </c>
      <c r="BA20">
        <f t="shared" si="14"/>
        <v>0</v>
      </c>
      <c r="BB20">
        <f t="shared" si="14"/>
        <v>0</v>
      </c>
      <c r="BC20">
        <f t="shared" si="14"/>
        <v>0</v>
      </c>
      <c r="BD20">
        <f t="shared" si="15"/>
        <v>0</v>
      </c>
      <c r="BE20">
        <f t="shared" si="15"/>
        <v>0</v>
      </c>
      <c r="BF20">
        <f t="shared" si="15"/>
        <v>0</v>
      </c>
      <c r="BG20">
        <f t="shared" si="15"/>
        <v>0</v>
      </c>
      <c r="BH20">
        <f t="shared" si="15"/>
        <v>0</v>
      </c>
      <c r="BI20">
        <f t="shared" si="15"/>
        <v>0</v>
      </c>
      <c r="BJ20">
        <f t="shared" si="15"/>
        <v>0</v>
      </c>
      <c r="BK20">
        <f t="shared" si="15"/>
        <v>0</v>
      </c>
      <c r="BL20">
        <f t="shared" si="15"/>
        <v>0</v>
      </c>
      <c r="BM20">
        <f t="shared" si="15"/>
        <v>0</v>
      </c>
      <c r="BN20">
        <f t="shared" si="16"/>
        <v>0</v>
      </c>
      <c r="BO20">
        <f t="shared" si="16"/>
        <v>0</v>
      </c>
      <c r="BP20">
        <f t="shared" si="16"/>
        <v>0</v>
      </c>
      <c r="BQ20">
        <f t="shared" si="16"/>
        <v>0</v>
      </c>
      <c r="BR20">
        <f t="shared" si="16"/>
        <v>0</v>
      </c>
      <c r="BS20">
        <f t="shared" si="16"/>
        <v>0</v>
      </c>
      <c r="BT20">
        <f t="shared" si="16"/>
        <v>0</v>
      </c>
      <c r="BU20">
        <f t="shared" si="16"/>
        <v>0</v>
      </c>
      <c r="BV20">
        <f t="shared" si="16"/>
        <v>0</v>
      </c>
      <c r="BW20">
        <f t="shared" si="16"/>
        <v>0</v>
      </c>
      <c r="BX20">
        <f t="shared" si="17"/>
        <v>0</v>
      </c>
      <c r="BY20">
        <f t="shared" si="17"/>
        <v>0</v>
      </c>
      <c r="BZ20">
        <f t="shared" si="17"/>
        <v>0</v>
      </c>
      <c r="CA20">
        <f t="shared" si="17"/>
        <v>0</v>
      </c>
      <c r="CB20">
        <f t="shared" si="17"/>
        <v>0</v>
      </c>
      <c r="CC20">
        <f t="shared" si="17"/>
        <v>0</v>
      </c>
      <c r="CD20">
        <f t="shared" si="17"/>
        <v>0</v>
      </c>
      <c r="CE20">
        <f t="shared" si="17"/>
        <v>0</v>
      </c>
      <c r="CF20">
        <f t="shared" si="17"/>
        <v>0</v>
      </c>
      <c r="CG20">
        <f t="shared" si="17"/>
        <v>0</v>
      </c>
      <c r="CH20">
        <f t="shared" si="17"/>
        <v>0</v>
      </c>
      <c r="CI20">
        <f t="shared" si="17"/>
        <v>0</v>
      </c>
      <c r="CJ20">
        <f t="shared" si="9"/>
        <v>1</v>
      </c>
    </row>
    <row r="21" spans="1:88" x14ac:dyDescent="0.35">
      <c r="A21" t="str">
        <f>economics!A20</f>
        <v>Pig iron</v>
      </c>
      <c r="B21" t="str">
        <f>economics!B20</f>
        <v>Improved blast furnace controlc</v>
      </c>
      <c r="C21" t="str">
        <f>economics!D20</f>
        <v>process</v>
      </c>
      <c r="D21">
        <f>IF(ISNUMBER(economics!T20),economics!T20,"na")</f>
        <v>0.58850358981002815</v>
      </c>
      <c r="E21">
        <f t="shared" si="0"/>
        <v>0.17655107694300845</v>
      </c>
      <c r="F21">
        <f t="shared" si="10"/>
        <v>4.2906033319683703E-4</v>
      </c>
      <c r="G21">
        <f t="shared" si="10"/>
        <v>2.7170059976149939E-2</v>
      </c>
      <c r="H21">
        <f t="shared" si="10"/>
        <v>0.28048380196048417</v>
      </c>
      <c r="I21">
        <f t="shared" si="10"/>
        <v>0.51175014961338894</v>
      </c>
      <c r="J21">
        <f t="shared" si="10"/>
        <v>0.17028365326030181</v>
      </c>
      <c r="K21">
        <f t="shared" si="10"/>
        <v>9.7937120300113367E-3</v>
      </c>
      <c r="L21">
        <f t="shared" si="10"/>
        <v>8.9441179464855303E-5</v>
      </c>
      <c r="M21">
        <f t="shared" si="10"/>
        <v>1.216232911049886E-7</v>
      </c>
      <c r="N21">
        <f t="shared" si="10"/>
        <v>2.3710367003104693E-11</v>
      </c>
      <c r="O21">
        <f t="shared" si="10"/>
        <v>6.6613381477509392E-16</v>
      </c>
      <c r="P21">
        <f t="shared" si="11"/>
        <v>0</v>
      </c>
      <c r="Q21">
        <f t="shared" si="11"/>
        <v>0</v>
      </c>
      <c r="R21">
        <f t="shared" si="11"/>
        <v>0</v>
      </c>
      <c r="S21">
        <f t="shared" si="11"/>
        <v>0</v>
      </c>
      <c r="T21">
        <f t="shared" si="11"/>
        <v>0</v>
      </c>
      <c r="U21">
        <f t="shared" si="11"/>
        <v>0</v>
      </c>
      <c r="V21">
        <f t="shared" si="11"/>
        <v>0</v>
      </c>
      <c r="W21">
        <f t="shared" si="11"/>
        <v>0</v>
      </c>
      <c r="X21">
        <f t="shared" si="11"/>
        <v>0</v>
      </c>
      <c r="Y21">
        <f t="shared" si="11"/>
        <v>0</v>
      </c>
      <c r="Z21">
        <f t="shared" si="12"/>
        <v>0</v>
      </c>
      <c r="AA21">
        <f t="shared" si="12"/>
        <v>0</v>
      </c>
      <c r="AB21">
        <f t="shared" si="12"/>
        <v>0</v>
      </c>
      <c r="AC21">
        <f t="shared" si="12"/>
        <v>0</v>
      </c>
      <c r="AD21">
        <f t="shared" si="12"/>
        <v>0</v>
      </c>
      <c r="AE21">
        <f t="shared" si="12"/>
        <v>0</v>
      </c>
      <c r="AF21">
        <f t="shared" si="12"/>
        <v>0</v>
      </c>
      <c r="AG21">
        <f t="shared" si="12"/>
        <v>0</v>
      </c>
      <c r="AH21">
        <f t="shared" si="12"/>
        <v>0</v>
      </c>
      <c r="AI21">
        <f t="shared" si="12"/>
        <v>0</v>
      </c>
      <c r="AJ21">
        <f t="shared" si="13"/>
        <v>0</v>
      </c>
      <c r="AK21">
        <f t="shared" si="13"/>
        <v>0</v>
      </c>
      <c r="AL21">
        <f t="shared" si="13"/>
        <v>0</v>
      </c>
      <c r="AM21">
        <f t="shared" si="13"/>
        <v>0</v>
      </c>
      <c r="AN21">
        <f t="shared" si="13"/>
        <v>0</v>
      </c>
      <c r="AO21">
        <f t="shared" si="13"/>
        <v>0</v>
      </c>
      <c r="AP21">
        <f t="shared" si="13"/>
        <v>0</v>
      </c>
      <c r="AQ21">
        <f t="shared" si="13"/>
        <v>0</v>
      </c>
      <c r="AR21">
        <f t="shared" si="13"/>
        <v>0</v>
      </c>
      <c r="AS21">
        <f t="shared" si="13"/>
        <v>0</v>
      </c>
      <c r="AT21">
        <f t="shared" si="14"/>
        <v>0</v>
      </c>
      <c r="AU21">
        <f t="shared" si="14"/>
        <v>0</v>
      </c>
      <c r="AV21">
        <f t="shared" si="14"/>
        <v>0</v>
      </c>
      <c r="AW21">
        <f t="shared" si="14"/>
        <v>0</v>
      </c>
      <c r="AX21">
        <f t="shared" si="14"/>
        <v>0</v>
      </c>
      <c r="AY21">
        <f t="shared" si="14"/>
        <v>0</v>
      </c>
      <c r="AZ21">
        <f t="shared" si="14"/>
        <v>0</v>
      </c>
      <c r="BA21">
        <f t="shared" si="14"/>
        <v>0</v>
      </c>
      <c r="BB21">
        <f t="shared" si="14"/>
        <v>0</v>
      </c>
      <c r="BC21">
        <f t="shared" si="14"/>
        <v>0</v>
      </c>
      <c r="BD21">
        <f t="shared" si="15"/>
        <v>0</v>
      </c>
      <c r="BE21">
        <f t="shared" si="15"/>
        <v>0</v>
      </c>
      <c r="BF21">
        <f t="shared" si="15"/>
        <v>0</v>
      </c>
      <c r="BG21">
        <f t="shared" si="15"/>
        <v>0</v>
      </c>
      <c r="BH21">
        <f t="shared" si="15"/>
        <v>0</v>
      </c>
      <c r="BI21">
        <f t="shared" si="15"/>
        <v>0</v>
      </c>
      <c r="BJ21">
        <f t="shared" si="15"/>
        <v>0</v>
      </c>
      <c r="BK21">
        <f t="shared" si="15"/>
        <v>0</v>
      </c>
      <c r="BL21">
        <f t="shared" si="15"/>
        <v>0</v>
      </c>
      <c r="BM21">
        <f t="shared" si="15"/>
        <v>0</v>
      </c>
      <c r="BN21">
        <f t="shared" si="16"/>
        <v>0</v>
      </c>
      <c r="BO21">
        <f t="shared" si="16"/>
        <v>0</v>
      </c>
      <c r="BP21">
        <f t="shared" si="16"/>
        <v>0</v>
      </c>
      <c r="BQ21">
        <f t="shared" si="16"/>
        <v>0</v>
      </c>
      <c r="BR21">
        <f t="shared" si="16"/>
        <v>0</v>
      </c>
      <c r="BS21">
        <f t="shared" si="16"/>
        <v>0</v>
      </c>
      <c r="BT21">
        <f t="shared" si="16"/>
        <v>0</v>
      </c>
      <c r="BU21">
        <f t="shared" si="16"/>
        <v>0</v>
      </c>
      <c r="BV21">
        <f t="shared" si="16"/>
        <v>0</v>
      </c>
      <c r="BW21">
        <f t="shared" si="16"/>
        <v>0</v>
      </c>
      <c r="BX21">
        <f t="shared" si="17"/>
        <v>0</v>
      </c>
      <c r="BY21">
        <f t="shared" si="17"/>
        <v>0</v>
      </c>
      <c r="BZ21">
        <f t="shared" si="17"/>
        <v>0</v>
      </c>
      <c r="CA21">
        <f t="shared" si="17"/>
        <v>0</v>
      </c>
      <c r="CB21">
        <f t="shared" si="17"/>
        <v>0</v>
      </c>
      <c r="CC21">
        <f t="shared" si="17"/>
        <v>0</v>
      </c>
      <c r="CD21">
        <f t="shared" si="17"/>
        <v>0</v>
      </c>
      <c r="CE21">
        <f t="shared" si="17"/>
        <v>0</v>
      </c>
      <c r="CF21">
        <f t="shared" si="17"/>
        <v>0</v>
      </c>
      <c r="CG21">
        <f t="shared" si="17"/>
        <v>0</v>
      </c>
      <c r="CH21">
        <f t="shared" si="17"/>
        <v>0</v>
      </c>
      <c r="CI21">
        <f t="shared" si="17"/>
        <v>0</v>
      </c>
      <c r="CJ21">
        <f t="shared" si="9"/>
        <v>1</v>
      </c>
    </row>
    <row r="22" spans="1:88" x14ac:dyDescent="0.35">
      <c r="A22" t="str">
        <f>economics!A21</f>
        <v>BF/BOF steel</v>
      </c>
      <c r="B22" t="str">
        <f>economics!B21</f>
        <v>Recovery of BOF and sensible heatc</v>
      </c>
      <c r="C22" t="str">
        <f>economics!D21</f>
        <v>whr</v>
      </c>
      <c r="D22">
        <f>IF(ISNUMBER(economics!T21),economics!T21,"na")</f>
        <v>8.0267134067867083</v>
      </c>
      <c r="E22">
        <f t="shared" si="0"/>
        <v>2.4080140220360122</v>
      </c>
      <c r="F22">
        <f t="shared" si="10"/>
        <v>4.2906033319683703E-4</v>
      </c>
      <c r="G22">
        <f t="shared" si="10"/>
        <v>1.9094514830423416E-4</v>
      </c>
      <c r="H22">
        <f t="shared" si="10"/>
        <v>2.6692661445615101E-4</v>
      </c>
      <c r="I22">
        <f t="shared" si="10"/>
        <v>3.6914605037899752E-4</v>
      </c>
      <c r="J22">
        <f t="shared" si="10"/>
        <v>5.0504220597111607E-4</v>
      </c>
      <c r="K22">
        <f t="shared" si="10"/>
        <v>6.8356563467828054E-4</v>
      </c>
      <c r="L22">
        <f t="shared" si="10"/>
        <v>9.1528400043455792E-4</v>
      </c>
      <c r="M22">
        <f t="shared" si="10"/>
        <v>1.2124242767073863E-3</v>
      </c>
      <c r="N22">
        <f t="shared" si="10"/>
        <v>1.5888265239240367E-3</v>
      </c>
      <c r="O22">
        <f t="shared" si="10"/>
        <v>2.0597828823651449E-3</v>
      </c>
      <c r="P22">
        <f t="shared" si="11"/>
        <v>2.641736610583369E-3</v>
      </c>
      <c r="Q22">
        <f t="shared" si="11"/>
        <v>3.3518200401316343E-3</v>
      </c>
      <c r="R22">
        <f t="shared" si="11"/>
        <v>4.2072176589437477E-3</v>
      </c>
      <c r="S22">
        <f t="shared" si="11"/>
        <v>5.2243513703318888E-3</v>
      </c>
      <c r="T22">
        <f t="shared" si="11"/>
        <v>6.4178991298513045E-3</v>
      </c>
      <c r="U22">
        <f t="shared" si="11"/>
        <v>7.7996750195923961E-3</v>
      </c>
      <c r="V22">
        <f t="shared" si="11"/>
        <v>9.3774172734462577E-3</v>
      </c>
      <c r="W22">
        <f t="shared" si="11"/>
        <v>1.1153549243659411E-2</v>
      </c>
      <c r="X22">
        <f t="shared" si="11"/>
        <v>1.3123994845240308E-2</v>
      </c>
      <c r="Y22">
        <f t="shared" si="11"/>
        <v>1.5277142461676316E-2</v>
      </c>
      <c r="Z22">
        <f t="shared" si="12"/>
        <v>1.7593057489753122E-2</v>
      </c>
      <c r="AA22">
        <f t="shared" si="12"/>
        <v>2.0043041783491686E-2</v>
      </c>
      <c r="AB22">
        <f t="shared" si="12"/>
        <v>2.2589626954520978E-2</v>
      </c>
      <c r="AC22">
        <f t="shared" si="12"/>
        <v>2.5187067379367489E-2</v>
      </c>
      <c r="AD22">
        <f t="shared" si="12"/>
        <v>2.7782368484142395E-2</v>
      </c>
      <c r="AE22">
        <f t="shared" si="12"/>
        <v>3.031684819020744E-2</v>
      </c>
      <c r="AF22">
        <f t="shared" si="12"/>
        <v>3.272818715619194E-2</v>
      </c>
      <c r="AG22">
        <f t="shared" si="12"/>
        <v>3.4952880357702609E-2</v>
      </c>
      <c r="AH22">
        <f t="shared" si="12"/>
        <v>3.6928962839327006E-2</v>
      </c>
      <c r="AI22">
        <f t="shared" si="12"/>
        <v>3.8598850443289923E-2</v>
      </c>
      <c r="AJ22">
        <f t="shared" si="13"/>
        <v>3.9912115794772385E-2</v>
      </c>
      <c r="AK22">
        <f t="shared" si="13"/>
        <v>4.0828013673263552E-2</v>
      </c>
      <c r="AL22">
        <f t="shared" si="13"/>
        <v>4.1317579613552924E-2</v>
      </c>
      <c r="AM22">
        <f t="shared" si="13"/>
        <v>4.136515101057292E-2</v>
      </c>
      <c r="AN22">
        <f t="shared" si="13"/>
        <v>4.0969199296036818E-2</v>
      </c>
      <c r="AO22">
        <f t="shared" si="13"/>
        <v>4.0142411506302711E-2</v>
      </c>
      <c r="AP22">
        <f t="shared" si="13"/>
        <v>3.891101516946982E-2</v>
      </c>
      <c r="AQ22">
        <f t="shared" si="13"/>
        <v>3.7313396627376982E-2</v>
      </c>
      <c r="AR22">
        <f t="shared" si="13"/>
        <v>3.5398114329638242E-2</v>
      </c>
      <c r="AS22">
        <f t="shared" si="13"/>
        <v>3.3221450498920224E-2</v>
      </c>
      <c r="AT22">
        <f t="shared" si="14"/>
        <v>3.0844673172142234E-2</v>
      </c>
      <c r="AU22">
        <f t="shared" si="14"/>
        <v>2.8331193766114371E-2</v>
      </c>
      <c r="AV22">
        <f t="shared" si="14"/>
        <v>2.574380248360264E-2</v>
      </c>
      <c r="AW22">
        <f t="shared" si="14"/>
        <v>2.3142146223603666E-2</v>
      </c>
      <c r="AX22">
        <f t="shared" si="14"/>
        <v>2.0580583791959373E-2</v>
      </c>
      <c r="AY22">
        <f t="shared" si="14"/>
        <v>1.8106514789514971E-2</v>
      </c>
      <c r="AZ22">
        <f t="shared" si="14"/>
        <v>1.5759235819746586E-2</v>
      </c>
      <c r="BA22">
        <f t="shared" si="14"/>
        <v>1.3569334892836737E-2</v>
      </c>
      <c r="BB22">
        <f t="shared" si="14"/>
        <v>1.1558595968638063E-2</v>
      </c>
      <c r="BC22">
        <f t="shared" si="14"/>
        <v>9.7403535310893741E-3</v>
      </c>
      <c r="BD22">
        <f t="shared" si="15"/>
        <v>8.1202139282638974E-3</v>
      </c>
      <c r="BE22">
        <f t="shared" si="15"/>
        <v>6.6970468161832164E-3</v>
      </c>
      <c r="BF22">
        <f t="shared" si="15"/>
        <v>5.4641462027743559E-3</v>
      </c>
      <c r="BG22">
        <f t="shared" si="15"/>
        <v>4.4104651897680647E-3</v>
      </c>
      <c r="BH22">
        <f t="shared" si="15"/>
        <v>3.5218397963696635E-3</v>
      </c>
      <c r="BI22">
        <f t="shared" si="15"/>
        <v>2.7821331043285102E-3</v>
      </c>
      <c r="BJ22">
        <f t="shared" si="15"/>
        <v>2.1742492026418647E-3</v>
      </c>
      <c r="BK22">
        <f t="shared" si="15"/>
        <v>1.6809850159849038E-3</v>
      </c>
      <c r="BL22">
        <f t="shared" si="15"/>
        <v>1.2857054090037456E-3</v>
      </c>
      <c r="BM22">
        <f t="shared" si="15"/>
        <v>9.7284175958889385E-4</v>
      </c>
      <c r="BN22">
        <f t="shared" si="16"/>
        <v>7.2822576715081411E-4</v>
      </c>
      <c r="BO22">
        <f t="shared" si="16"/>
        <v>5.3927834472666802E-4</v>
      </c>
      <c r="BP22">
        <f t="shared" si="16"/>
        <v>3.9507815902339871E-4</v>
      </c>
      <c r="BQ22">
        <f t="shared" si="16"/>
        <v>2.863361367596573E-4</v>
      </c>
      <c r="BR22">
        <f t="shared" si="16"/>
        <v>2.0530163072374208E-4</v>
      </c>
      <c r="BS22">
        <f t="shared" si="16"/>
        <v>1.4562359002601166E-4</v>
      </c>
      <c r="BT22">
        <f t="shared" si="16"/>
        <v>1.0218665023198348E-4</v>
      </c>
      <c r="BU22">
        <f t="shared" si="16"/>
        <v>7.0938121804808851E-5</v>
      </c>
      <c r="BV22">
        <f t="shared" si="16"/>
        <v>4.871787091076385E-5</v>
      </c>
      <c r="BW22">
        <f t="shared" si="16"/>
        <v>3.3099391141266921E-5</v>
      </c>
      <c r="BX22">
        <f t="shared" si="17"/>
        <v>2.2247171267308907E-5</v>
      </c>
      <c r="BY22">
        <f t="shared" si="17"/>
        <v>1.4792878080482907E-5</v>
      </c>
      <c r="BZ22">
        <f t="shared" si="17"/>
        <v>9.730914180439143E-6</v>
      </c>
      <c r="CA22">
        <f t="shared" si="17"/>
        <v>6.3325363267585644E-6</v>
      </c>
      <c r="CB22">
        <f t="shared" si="17"/>
        <v>4.0768508025035288E-6</v>
      </c>
      <c r="CC22">
        <f t="shared" si="17"/>
        <v>2.5965400494154522E-6</v>
      </c>
      <c r="CD22">
        <f t="shared" si="17"/>
        <v>1.6360188754838134E-6</v>
      </c>
      <c r="CE22">
        <f t="shared" si="17"/>
        <v>1.0197757243091132E-6</v>
      </c>
      <c r="CF22">
        <f t="shared" si="17"/>
        <v>6.2884570861676536E-7</v>
      </c>
      <c r="CG22">
        <f t="shared" si="17"/>
        <v>3.836247377542179E-7</v>
      </c>
      <c r="CH22">
        <f t="shared" si="17"/>
        <v>2.3152195227638117E-7</v>
      </c>
      <c r="CI22">
        <f t="shared" si="17"/>
        <v>3.3087386586139189E-7</v>
      </c>
      <c r="CJ22">
        <f t="shared" si="9"/>
        <v>1</v>
      </c>
    </row>
    <row r="23" spans="1:88" x14ac:dyDescent="0.35">
      <c r="A23" t="str">
        <f>economics!A22</f>
        <v>BF/BOF steel</v>
      </c>
      <c r="B23" t="str">
        <f>economics!B22</f>
        <v>Scrap preheatingc</v>
      </c>
      <c r="C23" t="str">
        <f>economics!D22</f>
        <v>whr</v>
      </c>
      <c r="D23">
        <f>IF(ISNUMBER(economics!T22),economics!T22,"na")</f>
        <v>3.8433579439260521</v>
      </c>
      <c r="E23">
        <f t="shared" si="0"/>
        <v>1.1530073831778156</v>
      </c>
      <c r="F23">
        <f t="shared" ref="F23:O32" si="18">IF(NOT(ISNUMBER($D23)),"",_xlfn.NORM.DIST(F$1,$D23,$E23,TRUE)-_xlfn.NORM.DIST(F$2,$D23,$E23,TRUE))</f>
        <v>4.2906033319683703E-4</v>
      </c>
      <c r="G23">
        <f t="shared" si="18"/>
        <v>4.8596998428437308E-4</v>
      </c>
      <c r="H23">
        <f t="shared" si="18"/>
        <v>9.5266028226661593E-4</v>
      </c>
      <c r="I23">
        <f t="shared" si="18"/>
        <v>1.7820811782688125E-3</v>
      </c>
      <c r="J23">
        <f t="shared" si="18"/>
        <v>3.1811045769983498E-3</v>
      </c>
      <c r="K23">
        <f t="shared" si="18"/>
        <v>5.4186320420093184E-3</v>
      </c>
      <c r="L23">
        <f t="shared" si="18"/>
        <v>8.8077062494592347E-3</v>
      </c>
      <c r="M23">
        <f t="shared" si="18"/>
        <v>1.3661475536882694E-2</v>
      </c>
      <c r="N23">
        <f t="shared" si="18"/>
        <v>2.0220606797079897E-2</v>
      </c>
      <c r="O23">
        <f t="shared" si="18"/>
        <v>2.8559637674787496E-2</v>
      </c>
      <c r="P23">
        <f t="shared" ref="P23:Y32" si="19">IF(NOT(ISNUMBER($D23)),"",_xlfn.NORM.DIST(P$1,$D23,$E23,TRUE)-_xlfn.NORM.DIST(P$2,$D23,$E23,TRUE))</f>
        <v>3.84922471082801E-2</v>
      </c>
      <c r="Q23">
        <f t="shared" si="19"/>
        <v>4.9505791767364887E-2</v>
      </c>
      <c r="R23">
        <f t="shared" si="19"/>
        <v>6.0757657906797241E-2</v>
      </c>
      <c r="S23">
        <f t="shared" si="19"/>
        <v>7.1155484877749781E-2</v>
      </c>
      <c r="T23">
        <f t="shared" si="19"/>
        <v>7.9520324652219476E-2</v>
      </c>
      <c r="U23">
        <f t="shared" si="19"/>
        <v>8.4802831273531998E-2</v>
      </c>
      <c r="V23">
        <f t="shared" si="19"/>
        <v>8.629885418346972E-2</v>
      </c>
      <c r="W23">
        <f t="shared" si="19"/>
        <v>8.3803505053398508E-2</v>
      </c>
      <c r="X23">
        <f t="shared" si="19"/>
        <v>7.7657213351474907E-2</v>
      </c>
      <c r="Y23">
        <f t="shared" si="19"/>
        <v>6.8669495705354189E-2</v>
      </c>
      <c r="Z23">
        <f t="shared" ref="Z23:AI32" si="20">IF(NOT(ISNUMBER($D23)),"",_xlfn.NORM.DIST(Z$1,$D23,$E23,TRUE)-_xlfn.NORM.DIST(Z$2,$D23,$E23,TRUE))</f>
        <v>5.7943977603007846E-2</v>
      </c>
      <c r="AA23">
        <f t="shared" si="20"/>
        <v>4.6656813803558794E-2</v>
      </c>
      <c r="AB23">
        <f t="shared" si="20"/>
        <v>3.5849582011468817E-2</v>
      </c>
      <c r="AC23">
        <f t="shared" si="20"/>
        <v>2.6285440686562134E-2</v>
      </c>
      <c r="AD23">
        <f t="shared" si="20"/>
        <v>1.839113194825126E-2</v>
      </c>
      <c r="AE23">
        <f t="shared" si="20"/>
        <v>1.2279015757753475E-2</v>
      </c>
      <c r="AF23">
        <f t="shared" si="20"/>
        <v>7.8231273848636818E-3</v>
      </c>
      <c r="AG23">
        <f t="shared" si="20"/>
        <v>4.7561859909887039E-3</v>
      </c>
      <c r="AH23">
        <f t="shared" si="20"/>
        <v>2.7592983142288308E-3</v>
      </c>
      <c r="AI23">
        <f t="shared" si="20"/>
        <v>1.5275649354593579E-3</v>
      </c>
      <c r="AJ23">
        <f t="shared" ref="AJ23:AS32" si="21">IF(NOT(ISNUMBER($D23)),"",_xlfn.NORM.DIST(AJ$1,$D23,$E23,TRUE)-_xlfn.NORM.DIST(AJ$2,$D23,$E23,TRUE))</f>
        <v>8.0697798836604218E-4</v>
      </c>
      <c r="AK23">
        <f t="shared" si="21"/>
        <v>4.0680328144448996E-4</v>
      </c>
      <c r="AL23">
        <f t="shared" si="21"/>
        <v>1.9568958344995391E-4</v>
      </c>
      <c r="AM23">
        <f t="shared" si="21"/>
        <v>8.9827892214455751E-5</v>
      </c>
      <c r="AN23">
        <f t="shared" si="21"/>
        <v>3.9347275833212514E-5</v>
      </c>
      <c r="AO23">
        <f t="shared" si="21"/>
        <v>1.6446663117286597E-5</v>
      </c>
      <c r="AP23">
        <f t="shared" si="21"/>
        <v>6.5599462542031972E-6</v>
      </c>
      <c r="AQ23">
        <f t="shared" si="21"/>
        <v>2.4967887579663284E-6</v>
      </c>
      <c r="AR23">
        <f t="shared" si="21"/>
        <v>9.0682193443214487E-7</v>
      </c>
      <c r="AS23">
        <f t="shared" si="21"/>
        <v>3.1428277480483047E-7</v>
      </c>
      <c r="AT23">
        <f t="shared" ref="AT23:BC32" si="22">IF(NOT(ISNUMBER($D23)),"",_xlfn.NORM.DIST(AT$1,$D23,$E23,TRUE)-_xlfn.NORM.DIST(AT$2,$D23,$E23,TRUE))</f>
        <v>1.039386622325722E-7</v>
      </c>
      <c r="AU23">
        <f t="shared" si="22"/>
        <v>3.2801316218744603E-8</v>
      </c>
      <c r="AV23">
        <f t="shared" si="22"/>
        <v>9.877854756368265E-9</v>
      </c>
      <c r="AW23">
        <f t="shared" si="22"/>
        <v>2.8385124251073535E-9</v>
      </c>
      <c r="AX23">
        <f t="shared" si="22"/>
        <v>7.7835082823440871E-10</v>
      </c>
      <c r="AY23">
        <f t="shared" si="22"/>
        <v>2.0366475173005938E-10</v>
      </c>
      <c r="AZ23">
        <f t="shared" si="22"/>
        <v>5.0852433375325745E-11</v>
      </c>
      <c r="BA23">
        <f t="shared" si="22"/>
        <v>1.2116085912339258E-11</v>
      </c>
      <c r="BB23">
        <f t="shared" si="22"/>
        <v>2.7546853686999384E-12</v>
      </c>
      <c r="BC23">
        <f t="shared" si="22"/>
        <v>5.9763305415572177E-13</v>
      </c>
      <c r="BD23">
        <f t="shared" ref="BD23:BM32" si="23">IF(NOT(ISNUMBER($D23)),"",_xlfn.NORM.DIST(BD$1,$D23,$E23,TRUE)-_xlfn.NORM.DIST(BD$2,$D23,$E23,TRUE))</f>
        <v>1.2367884494324244E-13</v>
      </c>
      <c r="BE23">
        <f t="shared" si="23"/>
        <v>2.453592884421596E-14</v>
      </c>
      <c r="BF23">
        <f t="shared" si="23"/>
        <v>4.5519144009631418E-15</v>
      </c>
      <c r="BG23">
        <f t="shared" si="23"/>
        <v>7.7715611723760958E-16</v>
      </c>
      <c r="BH23">
        <f t="shared" si="23"/>
        <v>2.2204460492503131E-16</v>
      </c>
      <c r="BI23">
        <f t="shared" si="23"/>
        <v>0</v>
      </c>
      <c r="BJ23">
        <f t="shared" si="23"/>
        <v>0</v>
      </c>
      <c r="BK23">
        <f t="shared" si="23"/>
        <v>0</v>
      </c>
      <c r="BL23">
        <f t="shared" si="23"/>
        <v>0</v>
      </c>
      <c r="BM23">
        <f t="shared" si="23"/>
        <v>0</v>
      </c>
      <c r="BN23">
        <f t="shared" ref="BN23:BW32" si="24">IF(NOT(ISNUMBER($D23)),"",_xlfn.NORM.DIST(BN$1,$D23,$E23,TRUE)-_xlfn.NORM.DIST(BN$2,$D23,$E23,TRUE))</f>
        <v>0</v>
      </c>
      <c r="BO23">
        <f t="shared" si="24"/>
        <v>0</v>
      </c>
      <c r="BP23">
        <f t="shared" si="24"/>
        <v>0</v>
      </c>
      <c r="BQ23">
        <f t="shared" si="24"/>
        <v>0</v>
      </c>
      <c r="BR23">
        <f t="shared" si="24"/>
        <v>0</v>
      </c>
      <c r="BS23">
        <f t="shared" si="24"/>
        <v>0</v>
      </c>
      <c r="BT23">
        <f t="shared" si="24"/>
        <v>0</v>
      </c>
      <c r="BU23">
        <f t="shared" si="24"/>
        <v>0</v>
      </c>
      <c r="BV23">
        <f t="shared" si="24"/>
        <v>0</v>
      </c>
      <c r="BW23">
        <f t="shared" si="24"/>
        <v>0</v>
      </c>
      <c r="BX23">
        <f t="shared" ref="BX23:CI32" si="25">IF(NOT(ISNUMBER($D23)),"",_xlfn.NORM.DIST(BX$1,$D23,$E23,TRUE)-_xlfn.NORM.DIST(BX$2,$D23,$E23,TRUE))</f>
        <v>0</v>
      </c>
      <c r="BY23">
        <f t="shared" si="25"/>
        <v>0</v>
      </c>
      <c r="BZ23">
        <f t="shared" si="25"/>
        <v>0</v>
      </c>
      <c r="CA23">
        <f t="shared" si="25"/>
        <v>0</v>
      </c>
      <c r="CB23">
        <f t="shared" si="25"/>
        <v>0</v>
      </c>
      <c r="CC23">
        <f t="shared" si="25"/>
        <v>0</v>
      </c>
      <c r="CD23">
        <f t="shared" si="25"/>
        <v>0</v>
      </c>
      <c r="CE23">
        <f t="shared" si="25"/>
        <v>0</v>
      </c>
      <c r="CF23">
        <f t="shared" si="25"/>
        <v>0</v>
      </c>
      <c r="CG23">
        <f t="shared" si="25"/>
        <v>0</v>
      </c>
      <c r="CH23">
        <f t="shared" si="25"/>
        <v>0</v>
      </c>
      <c r="CI23">
        <f t="shared" si="25"/>
        <v>0</v>
      </c>
      <c r="CJ23">
        <f t="shared" si="9"/>
        <v>1</v>
      </c>
    </row>
    <row r="24" spans="1:88" x14ac:dyDescent="0.35">
      <c r="A24" t="str">
        <f>economics!A23</f>
        <v>BF/BOF steel</v>
      </c>
      <c r="B24" t="str">
        <f>economics!B23</f>
        <v>Variable speed drives for flue gas control, pumps, fans in integrated steel millsc</v>
      </c>
      <c r="C24" t="str">
        <f>economics!D23</f>
        <v>process</v>
      </c>
      <c r="D24">
        <f>IF(ISNUMBER(economics!T23),economics!T23,"na")</f>
        <v>9.4063047735781762</v>
      </c>
      <c r="E24">
        <f t="shared" si="0"/>
        <v>2.8218914320734529</v>
      </c>
      <c r="F24">
        <f t="shared" si="18"/>
        <v>4.2906033319683703E-4</v>
      </c>
      <c r="G24">
        <f t="shared" si="18"/>
        <v>1.5872863795124149E-4</v>
      </c>
      <c r="H24">
        <f t="shared" si="18"/>
        <v>2.115517877668417E-4</v>
      </c>
      <c r="I24">
        <f t="shared" si="18"/>
        <v>2.7975101415561652E-4</v>
      </c>
      <c r="J24">
        <f t="shared" si="18"/>
        <v>3.670457498134974E-4</v>
      </c>
      <c r="K24">
        <f t="shared" si="18"/>
        <v>4.7781776227762054E-4</v>
      </c>
      <c r="L24">
        <f t="shared" si="18"/>
        <v>6.1716024337763061E-4</v>
      </c>
      <c r="M24">
        <f t="shared" si="18"/>
        <v>7.9091016033020281E-4</v>
      </c>
      <c r="N24">
        <f t="shared" si="18"/>
        <v>1.0056571128920916E-3</v>
      </c>
      <c r="O24">
        <f t="shared" si="18"/>
        <v>1.2687214047990905E-3</v>
      </c>
      <c r="P24">
        <f t="shared" si="19"/>
        <v>1.5880938614145877E-3</v>
      </c>
      <c r="Q24">
        <f t="shared" si="19"/>
        <v>1.9723302255109012E-3</v>
      </c>
      <c r="R24">
        <f t="shared" si="19"/>
        <v>2.4303938465694581E-3</v>
      </c>
      <c r="S24">
        <f t="shared" si="19"/>
        <v>2.9714419309713157E-3</v>
      </c>
      <c r="T24">
        <f t="shared" si="19"/>
        <v>3.6045528899224591E-3</v>
      </c>
      <c r="U24">
        <f t="shared" si="19"/>
        <v>4.3383953079261968E-3</v>
      </c>
      <c r="V24">
        <f t="shared" si="19"/>
        <v>5.180842693995439E-3</v>
      </c>
      <c r="W24">
        <f t="shared" si="19"/>
        <v>6.1385423367742893E-3</v>
      </c>
      <c r="X24">
        <f t="shared" si="19"/>
        <v>7.2164510554310821E-3</v>
      </c>
      <c r="Y24">
        <f t="shared" si="19"/>
        <v>8.4173551421434165E-3</v>
      </c>
      <c r="Z24">
        <f t="shared" si="20"/>
        <v>9.7413959916612253E-3</v>
      </c>
      <c r="AA24">
        <f t="shared" si="20"/>
        <v>1.1185626431914501E-2</v>
      </c>
      <c r="AB24">
        <f t="shared" si="20"/>
        <v>1.2743625218262486E-2</v>
      </c>
      <c r="AC24">
        <f t="shared" si="20"/>
        <v>1.4405198166120375E-2</v>
      </c>
      <c r="AD24">
        <f t="shared" si="20"/>
        <v>1.6156193665226012E-2</v>
      </c>
      <c r="AE24">
        <f t="shared" si="20"/>
        <v>1.7978457633810951E-2</v>
      </c>
      <c r="AF24">
        <f t="shared" si="20"/>
        <v>1.9849948253607003E-2</v>
      </c>
      <c r="AG24">
        <f t="shared" si="20"/>
        <v>2.1745024155149423E-2</v>
      </c>
      <c r="AH24">
        <f t="shared" si="20"/>
        <v>2.3634911346312654E-2</v>
      </c>
      <c r="AI24">
        <f t="shared" si="20"/>
        <v>2.5488344514326439E-2</v>
      </c>
      <c r="AJ24">
        <f t="shared" si="21"/>
        <v>2.7272367953484561E-2</v>
      </c>
      <c r="AK24">
        <f t="shared" si="21"/>
        <v>2.8953270965328015E-2</v>
      </c>
      <c r="AL24">
        <f t="shared" si="21"/>
        <v>3.0497622900710286E-2</v>
      </c>
      <c r="AM24">
        <f t="shared" si="21"/>
        <v>3.187336482572739E-2</v>
      </c>
      <c r="AN24">
        <f t="shared" si="21"/>
        <v>3.3050908797560119E-2</v>
      </c>
      <c r="AO24">
        <f t="shared" si="21"/>
        <v>3.4004192506777053E-2</v>
      </c>
      <c r="AP24">
        <f t="shared" si="21"/>
        <v>3.4711636969148751E-2</v>
      </c>
      <c r="AQ24">
        <f t="shared" si="21"/>
        <v>3.5156958192212262E-2</v>
      </c>
      <c r="AR24">
        <f t="shared" si="21"/>
        <v>3.532979020421162E-2</v>
      </c>
      <c r="AS24">
        <f t="shared" si="21"/>
        <v>3.5226086163021586E-2</v>
      </c>
      <c r="AT24">
        <f t="shared" si="22"/>
        <v>3.4848275872441103E-2</v>
      </c>
      <c r="AU24">
        <f t="shared" si="22"/>
        <v>3.4205171144684243E-2</v>
      </c>
      <c r="AV24">
        <f t="shared" si="22"/>
        <v>3.3311624156063258E-2</v>
      </c>
      <c r="AW24">
        <f t="shared" si="22"/>
        <v>3.2187957292023395E-2</v>
      </c>
      <c r="AX24">
        <f t="shared" si="22"/>
        <v>3.0859195042762688E-2</v>
      </c>
      <c r="AY24">
        <f t="shared" si="22"/>
        <v>2.9354138475127245E-2</v>
      </c>
      <c r="AZ24">
        <f t="shared" si="22"/>
        <v>2.7704330029892477E-2</v>
      </c>
      <c r="BA24">
        <f t="shared" si="22"/>
        <v>2.5942960461341924E-2</v>
      </c>
      <c r="BB24">
        <f t="shared" si="22"/>
        <v>2.4103770487679088E-2</v>
      </c>
      <c r="BC24">
        <f t="shared" si="22"/>
        <v>2.2219997253487223E-2</v>
      </c>
      <c r="BD24">
        <f t="shared" si="23"/>
        <v>2.0323410354702531E-2</v>
      </c>
      <c r="BE24">
        <f t="shared" si="23"/>
        <v>1.8443474475987931E-2</v>
      </c>
      <c r="BF24">
        <f t="shared" si="23"/>
        <v>1.6606666315845842E-2</v>
      </c>
      <c r="BG24">
        <f t="shared" si="23"/>
        <v>1.4835963179437917E-2</v>
      </c>
      <c r="BH24">
        <f t="shared" si="23"/>
        <v>1.3150510166024643E-2</v>
      </c>
      <c r="BI24">
        <f t="shared" si="23"/>
        <v>1.156546297721639E-2</v>
      </c>
      <c r="BJ24">
        <f t="shared" si="23"/>
        <v>1.0091994627902889E-2</v>
      </c>
      <c r="BK24">
        <f t="shared" si="23"/>
        <v>8.7374472130739012E-3</v>
      </c>
      <c r="BL24">
        <f t="shared" si="23"/>
        <v>7.5056046631356566E-3</v>
      </c>
      <c r="BM24">
        <f t="shared" si="23"/>
        <v>6.397059227965185E-3</v>
      </c>
      <c r="BN24">
        <f t="shared" si="24"/>
        <v>5.4096432243448955E-3</v>
      </c>
      <c r="BO24">
        <f t="shared" si="24"/>
        <v>4.5388981825470465E-3</v>
      </c>
      <c r="BP24">
        <f t="shared" si="24"/>
        <v>3.7785556494482897E-3</v>
      </c>
      <c r="BQ24">
        <f t="shared" si="24"/>
        <v>3.1210071923527538E-3</v>
      </c>
      <c r="BR24">
        <f t="shared" si="24"/>
        <v>2.5577452131201328E-3</v>
      </c>
      <c r="BS24">
        <f t="shared" si="24"/>
        <v>2.079760643584061E-3</v>
      </c>
      <c r="BT24">
        <f t="shared" si="24"/>
        <v>1.6778881009683611E-3</v>
      </c>
      <c r="BU24">
        <f t="shared" si="24"/>
        <v>1.343093341445778E-3</v>
      </c>
      <c r="BV24">
        <f t="shared" si="24"/>
        <v>1.066701634939049E-3</v>
      </c>
      <c r="BW24">
        <f t="shared" si="24"/>
        <v>8.4056884244620989E-4</v>
      </c>
      <c r="BX24">
        <f t="shared" si="25"/>
        <v>6.5719942841424572E-4</v>
      </c>
      <c r="BY24">
        <f t="shared" si="25"/>
        <v>5.0981736949251566E-4</v>
      </c>
      <c r="BZ24">
        <f t="shared" si="25"/>
        <v>3.9239696506332411E-4</v>
      </c>
      <c r="CA24">
        <f t="shared" si="25"/>
        <v>2.996609916428028E-4</v>
      </c>
      <c r="CB24">
        <f t="shared" si="25"/>
        <v>2.2705357545949045E-4</v>
      </c>
      <c r="CC24">
        <f t="shared" si="25"/>
        <v>1.7069470045694146E-4</v>
      </c>
      <c r="CD24">
        <f t="shared" si="25"/>
        <v>1.2732253875735733E-4</v>
      </c>
      <c r="CE24">
        <f t="shared" si="25"/>
        <v>9.4228895435644056E-5</v>
      </c>
      <c r="CF24">
        <f t="shared" si="25"/>
        <v>6.9192093204772931E-5</v>
      </c>
      <c r="CG24">
        <f t="shared" si="25"/>
        <v>5.0410661411648405E-5</v>
      </c>
      <c r="CH24">
        <f t="shared" si="25"/>
        <v>3.6440294593376166E-5</v>
      </c>
      <c r="CI24">
        <f t="shared" si="25"/>
        <v>8.6978692283246062E-5</v>
      </c>
      <c r="CJ24">
        <f t="shared" si="9"/>
        <v>1</v>
      </c>
    </row>
    <row r="25" spans="1:88" x14ac:dyDescent="0.35">
      <c r="A25" t="str">
        <f>economics!A24</f>
        <v>BF/BOF steel</v>
      </c>
      <c r="B25" t="str">
        <f>economics!B24</f>
        <v>Energy monitoring and management systemsc</v>
      </c>
      <c r="C25" t="str">
        <f>economics!D24</f>
        <v>process</v>
      </c>
      <c r="D25">
        <f>IF(ISNUMBER(economics!T24),economics!T24,"na")</f>
        <v>0.53500326346366189</v>
      </c>
      <c r="E25">
        <f t="shared" si="0"/>
        <v>0.16050097903909857</v>
      </c>
      <c r="F25">
        <f t="shared" si="18"/>
        <v>4.2906033319683703E-4</v>
      </c>
      <c r="G25">
        <f t="shared" si="18"/>
        <v>3.7461267871930978E-2</v>
      </c>
      <c r="H25">
        <f t="shared" si="18"/>
        <v>0.37579012503435838</v>
      </c>
      <c r="I25">
        <f t="shared" si="18"/>
        <v>0.49612132099616202</v>
      </c>
      <c r="J25">
        <f t="shared" si="18"/>
        <v>8.8315427021255388E-2</v>
      </c>
      <c r="K25">
        <f t="shared" si="18"/>
        <v>1.8785998024619666E-3</v>
      </c>
      <c r="L25">
        <f t="shared" si="18"/>
        <v>4.198026674284705E-6</v>
      </c>
      <c r="M25">
        <f t="shared" si="18"/>
        <v>9.1394147805345938E-10</v>
      </c>
      <c r="N25">
        <f t="shared" si="18"/>
        <v>1.865174681370263E-14</v>
      </c>
      <c r="O25">
        <f t="shared" si="18"/>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20"/>
        <v>0</v>
      </c>
      <c r="AA25">
        <f t="shared" si="20"/>
        <v>0</v>
      </c>
      <c r="AB25">
        <f t="shared" si="20"/>
        <v>0</v>
      </c>
      <c r="AC25">
        <f t="shared" si="20"/>
        <v>0</v>
      </c>
      <c r="AD25">
        <f t="shared" si="20"/>
        <v>0</v>
      </c>
      <c r="AE25">
        <f t="shared" si="20"/>
        <v>0</v>
      </c>
      <c r="AF25">
        <f t="shared" si="20"/>
        <v>0</v>
      </c>
      <c r="AG25">
        <f t="shared" si="20"/>
        <v>0</v>
      </c>
      <c r="AH25">
        <f t="shared" si="20"/>
        <v>0</v>
      </c>
      <c r="AI25">
        <f t="shared" si="20"/>
        <v>0</v>
      </c>
      <c r="AJ25">
        <f t="shared" si="21"/>
        <v>0</v>
      </c>
      <c r="AK25">
        <f t="shared" si="21"/>
        <v>0</v>
      </c>
      <c r="AL25">
        <f t="shared" si="21"/>
        <v>0</v>
      </c>
      <c r="AM25">
        <f t="shared" si="21"/>
        <v>0</v>
      </c>
      <c r="AN25">
        <f t="shared" si="21"/>
        <v>0</v>
      </c>
      <c r="AO25">
        <f t="shared" si="21"/>
        <v>0</v>
      </c>
      <c r="AP25">
        <f t="shared" si="21"/>
        <v>0</v>
      </c>
      <c r="AQ25">
        <f t="shared" si="21"/>
        <v>0</v>
      </c>
      <c r="AR25">
        <f t="shared" si="21"/>
        <v>0</v>
      </c>
      <c r="AS25">
        <f t="shared" si="21"/>
        <v>0</v>
      </c>
      <c r="AT25">
        <f t="shared" si="22"/>
        <v>0</v>
      </c>
      <c r="AU25">
        <f t="shared" si="22"/>
        <v>0</v>
      </c>
      <c r="AV25">
        <f t="shared" si="22"/>
        <v>0</v>
      </c>
      <c r="AW25">
        <f t="shared" si="22"/>
        <v>0</v>
      </c>
      <c r="AX25">
        <f t="shared" si="22"/>
        <v>0</v>
      </c>
      <c r="AY25">
        <f t="shared" si="22"/>
        <v>0</v>
      </c>
      <c r="AZ25">
        <f t="shared" si="22"/>
        <v>0</v>
      </c>
      <c r="BA25">
        <f t="shared" si="22"/>
        <v>0</v>
      </c>
      <c r="BB25">
        <f t="shared" si="22"/>
        <v>0</v>
      </c>
      <c r="BC25">
        <f t="shared" si="22"/>
        <v>0</v>
      </c>
      <c r="BD25">
        <f t="shared" si="23"/>
        <v>0</v>
      </c>
      <c r="BE25">
        <f t="shared" si="23"/>
        <v>0</v>
      </c>
      <c r="BF25">
        <f t="shared" si="23"/>
        <v>0</v>
      </c>
      <c r="BG25">
        <f t="shared" si="23"/>
        <v>0</v>
      </c>
      <c r="BH25">
        <f t="shared" si="23"/>
        <v>0</v>
      </c>
      <c r="BI25">
        <f t="shared" si="23"/>
        <v>0</v>
      </c>
      <c r="BJ25">
        <f t="shared" si="23"/>
        <v>0</v>
      </c>
      <c r="BK25">
        <f t="shared" si="23"/>
        <v>0</v>
      </c>
      <c r="BL25">
        <f t="shared" si="23"/>
        <v>0</v>
      </c>
      <c r="BM25">
        <f t="shared" si="23"/>
        <v>0</v>
      </c>
      <c r="BN25">
        <f t="shared" si="24"/>
        <v>0</v>
      </c>
      <c r="BO25">
        <f t="shared" si="24"/>
        <v>0</v>
      </c>
      <c r="BP25">
        <f t="shared" si="24"/>
        <v>0</v>
      </c>
      <c r="BQ25">
        <f t="shared" si="24"/>
        <v>0</v>
      </c>
      <c r="BR25">
        <f t="shared" si="24"/>
        <v>0</v>
      </c>
      <c r="BS25">
        <f t="shared" si="24"/>
        <v>0</v>
      </c>
      <c r="BT25">
        <f t="shared" si="24"/>
        <v>0</v>
      </c>
      <c r="BU25">
        <f t="shared" si="24"/>
        <v>0</v>
      </c>
      <c r="BV25">
        <f t="shared" si="24"/>
        <v>0</v>
      </c>
      <c r="BW25">
        <f t="shared" si="24"/>
        <v>0</v>
      </c>
      <c r="BX25">
        <f t="shared" si="25"/>
        <v>0</v>
      </c>
      <c r="BY25">
        <f t="shared" si="25"/>
        <v>0</v>
      </c>
      <c r="BZ25">
        <f t="shared" si="25"/>
        <v>0</v>
      </c>
      <c r="CA25">
        <f t="shared" si="25"/>
        <v>0</v>
      </c>
      <c r="CB25">
        <f t="shared" si="25"/>
        <v>0</v>
      </c>
      <c r="CC25">
        <f t="shared" si="25"/>
        <v>0</v>
      </c>
      <c r="CD25">
        <f t="shared" si="25"/>
        <v>0</v>
      </c>
      <c r="CE25">
        <f t="shared" si="25"/>
        <v>0</v>
      </c>
      <c r="CF25">
        <f t="shared" si="25"/>
        <v>0</v>
      </c>
      <c r="CG25">
        <f t="shared" si="25"/>
        <v>0</v>
      </c>
      <c r="CH25">
        <f t="shared" si="25"/>
        <v>0</v>
      </c>
      <c r="CI25">
        <f t="shared" si="25"/>
        <v>0</v>
      </c>
      <c r="CJ25">
        <f t="shared" si="9"/>
        <v>1</v>
      </c>
    </row>
    <row r="26" spans="1:88" x14ac:dyDescent="0.35">
      <c r="A26" t="str">
        <f>economics!A25</f>
        <v>EAF steel</v>
      </c>
      <c r="B26" t="str">
        <f>economics!B25</f>
        <v>Ultra-high power (UHP)c</v>
      </c>
      <c r="C26" t="str">
        <f>economics!D25</f>
        <v>process</v>
      </c>
      <c r="D26">
        <f>IF(ISNUMBER(economics!T25),economics!T25,"na")</f>
        <v>15.16317483893034</v>
      </c>
      <c r="E26">
        <f t="shared" si="0"/>
        <v>4.548952451679102</v>
      </c>
      <c r="F26">
        <f t="shared" si="18"/>
        <v>4.2906033319683703E-4</v>
      </c>
      <c r="G26">
        <f t="shared" si="18"/>
        <v>9.2971478261740556E-5</v>
      </c>
      <c r="H26">
        <f t="shared" si="18"/>
        <v>1.1132117048948337E-4</v>
      </c>
      <c r="I26">
        <f t="shared" si="18"/>
        <v>1.3289064221173733E-4</v>
      </c>
      <c r="J26">
        <f t="shared" si="18"/>
        <v>1.581610883312609E-4</v>
      </c>
      <c r="K26">
        <f t="shared" si="18"/>
        <v>1.8766941393389574E-4</v>
      </c>
      <c r="L26">
        <f t="shared" si="18"/>
        <v>2.2201174951837362E-4</v>
      </c>
      <c r="M26">
        <f t="shared" si="18"/>
        <v>2.6184665428933282E-4</v>
      </c>
      <c r="N26">
        <f t="shared" si="18"/>
        <v>3.0789788632992689E-4</v>
      </c>
      <c r="O26">
        <f t="shared" si="18"/>
        <v>3.6095660605867412E-4</v>
      </c>
      <c r="P26">
        <f t="shared" si="19"/>
        <v>4.2188286819562363E-4</v>
      </c>
      <c r="Q26">
        <f t="shared" si="19"/>
        <v>4.91606248067497E-4</v>
      </c>
      <c r="R26">
        <f t="shared" si="19"/>
        <v>5.7112544106217118E-4</v>
      </c>
      <c r="S26">
        <f t="shared" si="19"/>
        <v>6.6150667001856024E-4</v>
      </c>
      <c r="T26">
        <f t="shared" si="19"/>
        <v>7.6388073493540397E-4</v>
      </c>
      <c r="U26">
        <f t="shared" si="19"/>
        <v>8.7943854321799724E-4</v>
      </c>
      <c r="V26">
        <f t="shared" si="19"/>
        <v>1.0094249673333819E-3</v>
      </c>
      <c r="W26">
        <f t="shared" si="19"/>
        <v>1.1551308907302551E-3</v>
      </c>
      <c r="X26">
        <f t="shared" si="19"/>
        <v>1.3178833226229134E-3</v>
      </c>
      <c r="Y26">
        <f t="shared" si="19"/>
        <v>1.4990334880475645E-3</v>
      </c>
      <c r="Z26">
        <f t="shared" si="20"/>
        <v>1.6999428316266489E-3</v>
      </c>
      <c r="AA26">
        <f t="shared" si="20"/>
        <v>1.9219669117029933E-3</v>
      </c>
      <c r="AB26">
        <f t="shared" si="20"/>
        <v>2.1664372057061832E-3</v>
      </c>
      <c r="AC26">
        <f t="shared" si="20"/>
        <v>2.4346408973410193E-3</v>
      </c>
      <c r="AD26">
        <f t="shared" si="20"/>
        <v>2.7277987707570138E-3</v>
      </c>
      <c r="AE26">
        <f t="shared" si="20"/>
        <v>3.047041395335022E-3</v>
      </c>
      <c r="AF26">
        <f t="shared" si="20"/>
        <v>3.3933838459370598E-3</v>
      </c>
      <c r="AG26">
        <f t="shared" si="20"/>
        <v>3.7676992659880608E-3</v>
      </c>
      <c r="AH26">
        <f t="shared" si="20"/>
        <v>4.170691642965893E-3</v>
      </c>
      <c r="AI26">
        <f t="shared" si="20"/>
        <v>4.6028682259489223E-3</v>
      </c>
      <c r="AJ26">
        <f t="shared" si="21"/>
        <v>5.0645120708464331E-3</v>
      </c>
      <c r="AK26">
        <f t="shared" si="21"/>
        <v>5.5556552487626143E-3</v>
      </c>
      <c r="AL26">
        <f t="shared" si="21"/>
        <v>6.0760532945315152E-3</v>
      </c>
      <c r="AM26">
        <f t="shared" si="21"/>
        <v>6.6251615037642986E-3</v>
      </c>
      <c r="AN26">
        <f t="shared" si="21"/>
        <v>7.2021137058287388E-3</v>
      </c>
      <c r="AO26">
        <f t="shared" si="21"/>
        <v>7.8057041453026971E-3</v>
      </c>
      <c r="AP26">
        <f t="shared" si="21"/>
        <v>8.4343730941184719E-3</v>
      </c>
      <c r="AQ26">
        <f t="shared" si="21"/>
        <v>9.0861967897356705E-3</v>
      </c>
      <c r="AR26">
        <f t="shared" si="21"/>
        <v>9.7588822505291078E-3</v>
      </c>
      <c r="AS26">
        <f t="shared" si="21"/>
        <v>1.0449767457923517E-2</v>
      </c>
      <c r="AT26">
        <f t="shared" si="22"/>
        <v>1.115582731596737E-2</v>
      </c>
      <c r="AU26">
        <f t="shared" si="22"/>
        <v>1.1873685703848558E-2</v>
      </c>
      <c r="AV26">
        <f t="shared" si="22"/>
        <v>1.2599633826779644E-2</v>
      </c>
      <c r="AW26">
        <f t="shared" si="22"/>
        <v>1.3329654947706548E-2</v>
      </c>
      <c r="AX26">
        <f t="shared" si="22"/>
        <v>1.4059455448981767E-2</v>
      </c>
      <c r="AY26">
        <f t="shared" si="22"/>
        <v>1.4784502032536589E-2</v>
      </c>
      <c r="AZ26">
        <f t="shared" si="22"/>
        <v>1.5500064722634793E-2</v>
      </c>
      <c r="BA26">
        <f t="shared" si="22"/>
        <v>1.6201265190812275E-2</v>
      </c>
      <c r="BB26">
        <f t="shared" si="22"/>
        <v>1.6883129782090528E-2</v>
      </c>
      <c r="BC26">
        <f t="shared" si="22"/>
        <v>1.7540646489126954E-2</v>
      </c>
      <c r="BD26">
        <f t="shared" si="23"/>
        <v>1.8168825000697719E-2</v>
      </c>
      <c r="BE26">
        <f t="shared" si="23"/>
        <v>1.8762758846695704E-2</v>
      </c>
      <c r="BF26">
        <f t="shared" si="23"/>
        <v>1.9317688577244641E-2</v>
      </c>
      <c r="BG26">
        <f t="shared" si="23"/>
        <v>1.9829064851714873E-2</v>
      </c>
      <c r="BH26">
        <f t="shared" si="23"/>
        <v>2.0292610276917644E-2</v>
      </c>
      <c r="BI26">
        <f t="shared" si="23"/>
        <v>2.0704378824433101E-2</v>
      </c>
      <c r="BJ26">
        <f t="shared" si="23"/>
        <v>2.1060811675981062E-2</v>
      </c>
      <c r="BK26">
        <f t="shared" si="23"/>
        <v>2.135878839325861E-2</v>
      </c>
      <c r="BL26">
        <f t="shared" si="23"/>
        <v>2.159567238413973E-2</v>
      </c>
      <c r="BM26">
        <f t="shared" si="23"/>
        <v>2.17693497391096E-2</v>
      </c>
      <c r="BN26">
        <f t="shared" si="24"/>
        <v>2.1878260638012237E-2</v>
      </c>
      <c r="BO26">
        <f t="shared" si="24"/>
        <v>2.192142267454239E-2</v>
      </c>
      <c r="BP26">
        <f t="shared" si="24"/>
        <v>2.1898445610690875E-2</v>
      </c>
      <c r="BQ26">
        <f t="shared" si="24"/>
        <v>2.1809537251224476E-2</v>
      </c>
      <c r="BR26">
        <f t="shared" si="24"/>
        <v>2.1655500314518905E-2</v>
      </c>
      <c r="BS26">
        <f t="shared" si="24"/>
        <v>2.1437720365650614E-2</v>
      </c>
      <c r="BT26">
        <f t="shared" si="24"/>
        <v>2.1158145065440337E-2</v>
      </c>
      <c r="BU26">
        <f t="shared" si="24"/>
        <v>2.0819255170104745E-2</v>
      </c>
      <c r="BV26">
        <f t="shared" si="24"/>
        <v>2.0424027885410534E-2</v>
      </c>
      <c r="BW26">
        <f t="shared" si="24"/>
        <v>1.9975893332344952E-2</v>
      </c>
      <c r="BX26">
        <f t="shared" si="25"/>
        <v>1.9478685014320374E-2</v>
      </c>
      <c r="BY26">
        <f t="shared" si="25"/>
        <v>1.8936585285599494E-2</v>
      </c>
      <c r="BZ26">
        <f t="shared" si="25"/>
        <v>1.8354066904386124E-2</v>
      </c>
      <c r="CA26">
        <f t="shared" si="25"/>
        <v>1.7735831810173797E-2</v>
      </c>
      <c r="CB26">
        <f t="shared" si="25"/>
        <v>1.7086748292643117E-2</v>
      </c>
      <c r="CC26">
        <f t="shared" si="25"/>
        <v>1.6411787718622506E-2</v>
      </c>
      <c r="CD26">
        <f t="shared" si="25"/>
        <v>1.5715961955267366E-2</v>
      </c>
      <c r="CE26">
        <f t="shared" si="25"/>
        <v>1.5004262573272253E-2</v>
      </c>
      <c r="CF26">
        <f t="shared" si="25"/>
        <v>1.4281602836007989E-2</v>
      </c>
      <c r="CG26">
        <f t="shared" si="25"/>
        <v>1.3552763381885713E-2</v>
      </c>
      <c r="CH26">
        <f t="shared" si="25"/>
        <v>1.282234239149016E-2</v>
      </c>
      <c r="CI26">
        <f t="shared" si="25"/>
        <v>0.14382674874620882</v>
      </c>
      <c r="CJ26">
        <f t="shared" si="9"/>
        <v>1</v>
      </c>
    </row>
    <row r="27" spans="1:88" x14ac:dyDescent="0.35">
      <c r="A27" t="str">
        <f>economics!A26</f>
        <v>EAF steel</v>
      </c>
      <c r="B27" t="str">
        <f>economics!B26</f>
        <v>Improving process controlc</v>
      </c>
      <c r="C27" t="str">
        <f>economics!D26</f>
        <v>process</v>
      </c>
      <c r="D27">
        <f>IF(ISNUMBER(economics!T26),economics!T26,"na")</f>
        <v>-2.2939139048814852</v>
      </c>
      <c r="E27">
        <f t="shared" si="0"/>
        <v>0.68817417146444548</v>
      </c>
      <c r="F27">
        <f t="shared" si="18"/>
        <v>0.99957093966680322</v>
      </c>
      <c r="G27">
        <f t="shared" si="18"/>
        <v>3.19813016678272E-4</v>
      </c>
      <c r="H27">
        <f t="shared" si="18"/>
        <v>8.4699773608809537E-5</v>
      </c>
      <c r="I27">
        <f t="shared" si="18"/>
        <v>1.9684469094949364E-5</v>
      </c>
      <c r="J27">
        <f t="shared" si="18"/>
        <v>4.0143040153095555E-6</v>
      </c>
      <c r="K27">
        <f t="shared" si="18"/>
        <v>7.1834170345397297E-7</v>
      </c>
      <c r="L27">
        <f t="shared" si="18"/>
        <v>1.1279109712880597E-7</v>
      </c>
      <c r="M27">
        <f t="shared" si="18"/>
        <v>1.5539237008255213E-8</v>
      </c>
      <c r="N27">
        <f t="shared" si="18"/>
        <v>1.8783802291366669E-9</v>
      </c>
      <c r="O27">
        <f t="shared" si="18"/>
        <v>1.9921586602578145E-10</v>
      </c>
      <c r="P27">
        <f t="shared" si="19"/>
        <v>1.8536949752956389E-11</v>
      </c>
      <c r="Q27">
        <f t="shared" si="19"/>
        <v>1.5132339825640884E-12</v>
      </c>
      <c r="R27">
        <f t="shared" si="19"/>
        <v>1.0835776720341528E-13</v>
      </c>
      <c r="S27">
        <f t="shared" si="19"/>
        <v>6.7723604502134549E-15</v>
      </c>
      <c r="T27">
        <f t="shared" si="19"/>
        <v>4.4408920985006262E-16</v>
      </c>
      <c r="U27">
        <f t="shared" si="19"/>
        <v>0</v>
      </c>
      <c r="V27">
        <f t="shared" si="19"/>
        <v>0</v>
      </c>
      <c r="W27">
        <f t="shared" si="19"/>
        <v>0</v>
      </c>
      <c r="X27">
        <f t="shared" si="19"/>
        <v>0</v>
      </c>
      <c r="Y27">
        <f t="shared" si="19"/>
        <v>0</v>
      </c>
      <c r="Z27">
        <f t="shared" si="20"/>
        <v>0</v>
      </c>
      <c r="AA27">
        <f t="shared" si="20"/>
        <v>0</v>
      </c>
      <c r="AB27">
        <f t="shared" si="20"/>
        <v>0</v>
      </c>
      <c r="AC27">
        <f t="shared" si="20"/>
        <v>0</v>
      </c>
      <c r="AD27">
        <f t="shared" si="20"/>
        <v>0</v>
      </c>
      <c r="AE27">
        <f t="shared" si="20"/>
        <v>0</v>
      </c>
      <c r="AF27">
        <f t="shared" si="20"/>
        <v>0</v>
      </c>
      <c r="AG27">
        <f t="shared" si="20"/>
        <v>0</v>
      </c>
      <c r="AH27">
        <f t="shared" si="20"/>
        <v>0</v>
      </c>
      <c r="AI27">
        <f t="shared" si="20"/>
        <v>0</v>
      </c>
      <c r="AJ27">
        <f t="shared" si="21"/>
        <v>0</v>
      </c>
      <c r="AK27">
        <f t="shared" si="21"/>
        <v>0</v>
      </c>
      <c r="AL27">
        <f t="shared" si="21"/>
        <v>0</v>
      </c>
      <c r="AM27">
        <f t="shared" si="21"/>
        <v>0</v>
      </c>
      <c r="AN27">
        <f t="shared" si="21"/>
        <v>0</v>
      </c>
      <c r="AO27">
        <f t="shared" si="21"/>
        <v>0</v>
      </c>
      <c r="AP27">
        <f t="shared" si="21"/>
        <v>0</v>
      </c>
      <c r="AQ27">
        <f t="shared" si="21"/>
        <v>0</v>
      </c>
      <c r="AR27">
        <f t="shared" si="21"/>
        <v>0</v>
      </c>
      <c r="AS27">
        <f t="shared" si="21"/>
        <v>0</v>
      </c>
      <c r="AT27">
        <f t="shared" si="22"/>
        <v>0</v>
      </c>
      <c r="AU27">
        <f t="shared" si="22"/>
        <v>0</v>
      </c>
      <c r="AV27">
        <f t="shared" si="22"/>
        <v>0</v>
      </c>
      <c r="AW27">
        <f t="shared" si="22"/>
        <v>0</v>
      </c>
      <c r="AX27">
        <f t="shared" si="22"/>
        <v>0</v>
      </c>
      <c r="AY27">
        <f t="shared" si="22"/>
        <v>0</v>
      </c>
      <c r="AZ27">
        <f t="shared" si="22"/>
        <v>0</v>
      </c>
      <c r="BA27">
        <f t="shared" si="22"/>
        <v>0</v>
      </c>
      <c r="BB27">
        <f t="shared" si="22"/>
        <v>0</v>
      </c>
      <c r="BC27">
        <f t="shared" si="22"/>
        <v>0</v>
      </c>
      <c r="BD27">
        <f t="shared" si="23"/>
        <v>0</v>
      </c>
      <c r="BE27">
        <f t="shared" si="23"/>
        <v>0</v>
      </c>
      <c r="BF27">
        <f t="shared" si="23"/>
        <v>0</v>
      </c>
      <c r="BG27">
        <f t="shared" si="23"/>
        <v>0</v>
      </c>
      <c r="BH27">
        <f t="shared" si="23"/>
        <v>0</v>
      </c>
      <c r="BI27">
        <f t="shared" si="23"/>
        <v>0</v>
      </c>
      <c r="BJ27">
        <f t="shared" si="23"/>
        <v>0</v>
      </c>
      <c r="BK27">
        <f t="shared" si="23"/>
        <v>0</v>
      </c>
      <c r="BL27">
        <f t="shared" si="23"/>
        <v>0</v>
      </c>
      <c r="BM27">
        <f t="shared" si="23"/>
        <v>0</v>
      </c>
      <c r="BN27">
        <f t="shared" si="24"/>
        <v>0</v>
      </c>
      <c r="BO27">
        <f t="shared" si="24"/>
        <v>0</v>
      </c>
      <c r="BP27">
        <f t="shared" si="24"/>
        <v>0</v>
      </c>
      <c r="BQ27">
        <f t="shared" si="24"/>
        <v>0</v>
      </c>
      <c r="BR27">
        <f t="shared" si="24"/>
        <v>0</v>
      </c>
      <c r="BS27">
        <f t="shared" si="24"/>
        <v>0</v>
      </c>
      <c r="BT27">
        <f t="shared" si="24"/>
        <v>0</v>
      </c>
      <c r="BU27">
        <f t="shared" si="24"/>
        <v>0</v>
      </c>
      <c r="BV27">
        <f t="shared" si="24"/>
        <v>0</v>
      </c>
      <c r="BW27">
        <f t="shared" si="24"/>
        <v>0</v>
      </c>
      <c r="BX27">
        <f t="shared" si="25"/>
        <v>0</v>
      </c>
      <c r="BY27">
        <f t="shared" si="25"/>
        <v>0</v>
      </c>
      <c r="BZ27">
        <f t="shared" si="25"/>
        <v>0</v>
      </c>
      <c r="CA27">
        <f t="shared" si="25"/>
        <v>0</v>
      </c>
      <c r="CB27">
        <f t="shared" si="25"/>
        <v>0</v>
      </c>
      <c r="CC27">
        <f t="shared" si="25"/>
        <v>0</v>
      </c>
      <c r="CD27">
        <f t="shared" si="25"/>
        <v>0</v>
      </c>
      <c r="CE27">
        <f t="shared" si="25"/>
        <v>0</v>
      </c>
      <c r="CF27">
        <f t="shared" si="25"/>
        <v>0</v>
      </c>
      <c r="CG27">
        <f t="shared" si="25"/>
        <v>0</v>
      </c>
      <c r="CH27">
        <f t="shared" si="25"/>
        <v>0</v>
      </c>
      <c r="CI27">
        <f t="shared" si="25"/>
        <v>0</v>
      </c>
      <c r="CJ27">
        <f t="shared" si="9"/>
        <v>1</v>
      </c>
    </row>
    <row r="28" spans="1:88" x14ac:dyDescent="0.35">
      <c r="A28" t="str">
        <f>economics!A27</f>
        <v>Rolled steel</v>
      </c>
      <c r="B28" t="str">
        <f>economics!B27</f>
        <v>Recuperative or regenerative burnerc</v>
      </c>
      <c r="C28" t="str">
        <f>economics!D27</f>
        <v>EXCLUDED</v>
      </c>
      <c r="D28">
        <f>IF(ISNUMBER(economics!T27),economics!T27,"na")</f>
        <v>0.90927612811255676</v>
      </c>
      <c r="E28">
        <f t="shared" si="0"/>
        <v>0.27278283843376699</v>
      </c>
      <c r="F28">
        <f t="shared" si="18"/>
        <v>4.2906033319683632E-4</v>
      </c>
      <c r="G28">
        <f t="shared" si="18"/>
        <v>7.3986003088088326E-3</v>
      </c>
      <c r="H28">
        <f t="shared" si="18"/>
        <v>5.8931185963905966E-2</v>
      </c>
      <c r="I28">
        <f t="shared" si="18"/>
        <v>0.21288713442241619</v>
      </c>
      <c r="J28">
        <f t="shared" si="18"/>
        <v>0.35063077699276712</v>
      </c>
      <c r="K28">
        <f t="shared" si="18"/>
        <v>0.26390284352585103</v>
      </c>
      <c r="L28">
        <f t="shared" si="18"/>
        <v>9.0647462360348818E-2</v>
      </c>
      <c r="M28">
        <f t="shared" si="18"/>
        <v>1.4144952603785232E-2</v>
      </c>
      <c r="N28">
        <f t="shared" si="18"/>
        <v>9.9611173368185923E-4</v>
      </c>
      <c r="O28">
        <f t="shared" si="18"/>
        <v>3.1427811548967455E-5</v>
      </c>
      <c r="P28">
        <f t="shared" si="19"/>
        <v>4.4119656517072059E-7</v>
      </c>
      <c r="Q28">
        <f t="shared" si="19"/>
        <v>2.7396263035939228E-9</v>
      </c>
      <c r="R28">
        <f t="shared" si="19"/>
        <v>7.4886763457016059E-12</v>
      </c>
      <c r="S28">
        <f t="shared" si="19"/>
        <v>8.992806499463768E-15</v>
      </c>
      <c r="T28">
        <f t="shared" si="19"/>
        <v>0</v>
      </c>
      <c r="U28">
        <f t="shared" si="19"/>
        <v>0</v>
      </c>
      <c r="V28">
        <f t="shared" si="19"/>
        <v>0</v>
      </c>
      <c r="W28">
        <f t="shared" si="19"/>
        <v>0</v>
      </c>
      <c r="X28">
        <f t="shared" si="19"/>
        <v>0</v>
      </c>
      <c r="Y28">
        <f t="shared" si="19"/>
        <v>0</v>
      </c>
      <c r="Z28">
        <f t="shared" si="20"/>
        <v>0</v>
      </c>
      <c r="AA28">
        <f t="shared" si="20"/>
        <v>0</v>
      </c>
      <c r="AB28">
        <f t="shared" si="20"/>
        <v>0</v>
      </c>
      <c r="AC28">
        <f t="shared" si="20"/>
        <v>0</v>
      </c>
      <c r="AD28">
        <f t="shared" si="20"/>
        <v>0</v>
      </c>
      <c r="AE28">
        <f t="shared" si="20"/>
        <v>0</v>
      </c>
      <c r="AF28">
        <f t="shared" si="20"/>
        <v>0</v>
      </c>
      <c r="AG28">
        <f t="shared" si="20"/>
        <v>0</v>
      </c>
      <c r="AH28">
        <f t="shared" si="20"/>
        <v>0</v>
      </c>
      <c r="AI28">
        <f t="shared" si="20"/>
        <v>0</v>
      </c>
      <c r="AJ28">
        <f t="shared" si="21"/>
        <v>0</v>
      </c>
      <c r="AK28">
        <f t="shared" si="21"/>
        <v>0</v>
      </c>
      <c r="AL28">
        <f t="shared" si="21"/>
        <v>0</v>
      </c>
      <c r="AM28">
        <f t="shared" si="21"/>
        <v>0</v>
      </c>
      <c r="AN28">
        <f t="shared" si="21"/>
        <v>0</v>
      </c>
      <c r="AO28">
        <f t="shared" si="21"/>
        <v>0</v>
      </c>
      <c r="AP28">
        <f t="shared" si="21"/>
        <v>0</v>
      </c>
      <c r="AQ28">
        <f t="shared" si="21"/>
        <v>0</v>
      </c>
      <c r="AR28">
        <f t="shared" si="21"/>
        <v>0</v>
      </c>
      <c r="AS28">
        <f t="shared" si="21"/>
        <v>0</v>
      </c>
      <c r="AT28">
        <f t="shared" si="22"/>
        <v>0</v>
      </c>
      <c r="AU28">
        <f t="shared" si="22"/>
        <v>0</v>
      </c>
      <c r="AV28">
        <f t="shared" si="22"/>
        <v>0</v>
      </c>
      <c r="AW28">
        <f t="shared" si="22"/>
        <v>0</v>
      </c>
      <c r="AX28">
        <f t="shared" si="22"/>
        <v>0</v>
      </c>
      <c r="AY28">
        <f t="shared" si="22"/>
        <v>0</v>
      </c>
      <c r="AZ28">
        <f t="shared" si="22"/>
        <v>0</v>
      </c>
      <c r="BA28">
        <f t="shared" si="22"/>
        <v>0</v>
      </c>
      <c r="BB28">
        <f t="shared" si="22"/>
        <v>0</v>
      </c>
      <c r="BC28">
        <f t="shared" si="22"/>
        <v>0</v>
      </c>
      <c r="BD28">
        <f t="shared" si="23"/>
        <v>0</v>
      </c>
      <c r="BE28">
        <f t="shared" si="23"/>
        <v>0</v>
      </c>
      <c r="BF28">
        <f t="shared" si="23"/>
        <v>0</v>
      </c>
      <c r="BG28">
        <f t="shared" si="23"/>
        <v>0</v>
      </c>
      <c r="BH28">
        <f t="shared" si="23"/>
        <v>0</v>
      </c>
      <c r="BI28">
        <f t="shared" si="23"/>
        <v>0</v>
      </c>
      <c r="BJ28">
        <f t="shared" si="23"/>
        <v>0</v>
      </c>
      <c r="BK28">
        <f t="shared" si="23"/>
        <v>0</v>
      </c>
      <c r="BL28">
        <f t="shared" si="23"/>
        <v>0</v>
      </c>
      <c r="BM28">
        <f t="shared" si="23"/>
        <v>0</v>
      </c>
      <c r="BN28">
        <f t="shared" si="24"/>
        <v>0</v>
      </c>
      <c r="BO28">
        <f t="shared" si="24"/>
        <v>0</v>
      </c>
      <c r="BP28">
        <f t="shared" si="24"/>
        <v>0</v>
      </c>
      <c r="BQ28">
        <f t="shared" si="24"/>
        <v>0</v>
      </c>
      <c r="BR28">
        <f t="shared" si="24"/>
        <v>0</v>
      </c>
      <c r="BS28">
        <f t="shared" si="24"/>
        <v>0</v>
      </c>
      <c r="BT28">
        <f t="shared" si="24"/>
        <v>0</v>
      </c>
      <c r="BU28">
        <f t="shared" si="24"/>
        <v>0</v>
      </c>
      <c r="BV28">
        <f t="shared" si="24"/>
        <v>0</v>
      </c>
      <c r="BW28">
        <f t="shared" si="24"/>
        <v>0</v>
      </c>
      <c r="BX28">
        <f t="shared" si="25"/>
        <v>0</v>
      </c>
      <c r="BY28">
        <f t="shared" si="25"/>
        <v>0</v>
      </c>
      <c r="BZ28">
        <f t="shared" si="25"/>
        <v>0</v>
      </c>
      <c r="CA28">
        <f t="shared" si="25"/>
        <v>0</v>
      </c>
      <c r="CB28">
        <f t="shared" si="25"/>
        <v>0</v>
      </c>
      <c r="CC28">
        <f t="shared" si="25"/>
        <v>0</v>
      </c>
      <c r="CD28">
        <f t="shared" si="25"/>
        <v>0</v>
      </c>
      <c r="CE28">
        <f t="shared" si="25"/>
        <v>0</v>
      </c>
      <c r="CF28">
        <f t="shared" si="25"/>
        <v>0</v>
      </c>
      <c r="CG28">
        <f t="shared" si="25"/>
        <v>0</v>
      </c>
      <c r="CH28">
        <f t="shared" si="25"/>
        <v>0</v>
      </c>
      <c r="CI28">
        <f t="shared" si="25"/>
        <v>0</v>
      </c>
      <c r="CJ28">
        <f t="shared" si="9"/>
        <v>1</v>
      </c>
    </row>
    <row r="29" spans="1:88" x14ac:dyDescent="0.35">
      <c r="A29" t="str">
        <f>economics!A28</f>
        <v>Rolled steel</v>
      </c>
      <c r="B29" t="str">
        <f>economics!B28</f>
        <v>Endless Hot Rolling of Steel Sheetsc</v>
      </c>
      <c r="C29" t="str">
        <f>economics!D28</f>
        <v>EXCLUDED</v>
      </c>
      <c r="D29">
        <f>IF(ISNUMBER(economics!T28),economics!T28,"na")</f>
        <v>2.6044753661529452</v>
      </c>
      <c r="E29">
        <f t="shared" si="0"/>
        <v>0.78134260984588355</v>
      </c>
      <c r="F29">
        <f t="shared" si="18"/>
        <v>4.2906033319683703E-4</v>
      </c>
      <c r="G29">
        <f t="shared" si="18"/>
        <v>8.6275283154193172E-4</v>
      </c>
      <c r="H29">
        <f t="shared" si="18"/>
        <v>2.2444572814905557E-3</v>
      </c>
      <c r="I29">
        <f t="shared" si="18"/>
        <v>5.2751877285746448E-3</v>
      </c>
      <c r="J29">
        <f t="shared" si="18"/>
        <v>1.1201321056983906E-2</v>
      </c>
      <c r="K29">
        <f t="shared" si="18"/>
        <v>2.1488599471585212E-2</v>
      </c>
      <c r="L29">
        <f t="shared" si="18"/>
        <v>3.7244054868498105E-2</v>
      </c>
      <c r="M29">
        <f t="shared" si="18"/>
        <v>5.8320047116123375E-2</v>
      </c>
      <c r="N29">
        <f t="shared" si="18"/>
        <v>8.2507332556759322E-2</v>
      </c>
      <c r="O29">
        <f t="shared" si="18"/>
        <v>0.10545868003629874</v>
      </c>
      <c r="P29">
        <f t="shared" si="19"/>
        <v>0.12178342012360649</v>
      </c>
      <c r="Q29">
        <f t="shared" si="19"/>
        <v>0.12706051444101102</v>
      </c>
      <c r="R29">
        <f t="shared" si="19"/>
        <v>0.11977048944882862</v>
      </c>
      <c r="S29">
        <f t="shared" si="19"/>
        <v>0.10200127076654708</v>
      </c>
      <c r="T29">
        <f t="shared" si="19"/>
        <v>7.848330121992364E-2</v>
      </c>
      <c r="U29">
        <f t="shared" si="19"/>
        <v>5.455867993913377E-2</v>
      </c>
      <c r="V29">
        <f t="shared" si="19"/>
        <v>3.4266043552255931E-2</v>
      </c>
      <c r="W29">
        <f t="shared" si="19"/>
        <v>1.9443561422020084E-2</v>
      </c>
      <c r="X29">
        <f t="shared" si="19"/>
        <v>9.967753162765991E-3</v>
      </c>
      <c r="Y29">
        <f t="shared" si="19"/>
        <v>4.6166381770186282E-3</v>
      </c>
      <c r="Z29">
        <f t="shared" si="20"/>
        <v>1.9317844337541912E-3</v>
      </c>
      <c r="AA29">
        <f t="shared" si="20"/>
        <v>7.3028531302987698E-4</v>
      </c>
      <c r="AB29">
        <f t="shared" si="20"/>
        <v>2.4941585288795753E-4</v>
      </c>
      <c r="AC29">
        <f t="shared" si="20"/>
        <v>7.6957211610606535E-5</v>
      </c>
      <c r="AD29">
        <f t="shared" si="20"/>
        <v>2.145182715784788E-5</v>
      </c>
      <c r="AE29">
        <f t="shared" si="20"/>
        <v>5.4021245827762243E-6</v>
      </c>
      <c r="AF29">
        <f t="shared" si="20"/>
        <v>1.2289823283495593E-6</v>
      </c>
      <c r="AG29">
        <f t="shared" si="20"/>
        <v>2.5258210656353697E-7</v>
      </c>
      <c r="AH29">
        <f t="shared" si="20"/>
        <v>4.6895414329561902E-8</v>
      </c>
      <c r="AI29">
        <f t="shared" si="20"/>
        <v>7.8654537327693674E-9</v>
      </c>
      <c r="AJ29">
        <f t="shared" si="21"/>
        <v>1.1917287157103829E-9</v>
      </c>
      <c r="AK29">
        <f t="shared" si="21"/>
        <v>1.6311196837648367E-10</v>
      </c>
      <c r="AL29">
        <f t="shared" si="21"/>
        <v>2.0166979197711044E-11</v>
      </c>
      <c r="AM29">
        <f t="shared" si="21"/>
        <v>2.2524204723595176E-12</v>
      </c>
      <c r="AN29">
        <f t="shared" si="21"/>
        <v>2.2726265314076954E-13</v>
      </c>
      <c r="AO29">
        <f t="shared" si="21"/>
        <v>2.0650148258027912E-14</v>
      </c>
      <c r="AP29">
        <f t="shared" si="21"/>
        <v>1.7763568394002505E-15</v>
      </c>
      <c r="AQ29">
        <f t="shared" si="21"/>
        <v>1.1102230246251565E-16</v>
      </c>
      <c r="AR29">
        <f t="shared" si="21"/>
        <v>0</v>
      </c>
      <c r="AS29">
        <f t="shared" si="21"/>
        <v>0</v>
      </c>
      <c r="AT29">
        <f t="shared" si="22"/>
        <v>0</v>
      </c>
      <c r="AU29">
        <f t="shared" si="22"/>
        <v>0</v>
      </c>
      <c r="AV29">
        <f t="shared" si="22"/>
        <v>0</v>
      </c>
      <c r="AW29">
        <f t="shared" si="22"/>
        <v>0</v>
      </c>
      <c r="AX29">
        <f t="shared" si="22"/>
        <v>0</v>
      </c>
      <c r="AY29">
        <f t="shared" si="22"/>
        <v>0</v>
      </c>
      <c r="AZ29">
        <f t="shared" si="22"/>
        <v>0</v>
      </c>
      <c r="BA29">
        <f t="shared" si="22"/>
        <v>0</v>
      </c>
      <c r="BB29">
        <f t="shared" si="22"/>
        <v>0</v>
      </c>
      <c r="BC29">
        <f t="shared" si="22"/>
        <v>0</v>
      </c>
      <c r="BD29">
        <f t="shared" si="23"/>
        <v>0</v>
      </c>
      <c r="BE29">
        <f t="shared" si="23"/>
        <v>0</v>
      </c>
      <c r="BF29">
        <f t="shared" si="23"/>
        <v>0</v>
      </c>
      <c r="BG29">
        <f t="shared" si="23"/>
        <v>0</v>
      </c>
      <c r="BH29">
        <f t="shared" si="23"/>
        <v>0</v>
      </c>
      <c r="BI29">
        <f t="shared" si="23"/>
        <v>0</v>
      </c>
      <c r="BJ29">
        <f t="shared" si="23"/>
        <v>0</v>
      </c>
      <c r="BK29">
        <f t="shared" si="23"/>
        <v>0</v>
      </c>
      <c r="BL29">
        <f t="shared" si="23"/>
        <v>0</v>
      </c>
      <c r="BM29">
        <f t="shared" si="23"/>
        <v>0</v>
      </c>
      <c r="BN29">
        <f t="shared" si="24"/>
        <v>0</v>
      </c>
      <c r="BO29">
        <f t="shared" si="24"/>
        <v>0</v>
      </c>
      <c r="BP29">
        <f t="shared" si="24"/>
        <v>0</v>
      </c>
      <c r="BQ29">
        <f t="shared" si="24"/>
        <v>0</v>
      </c>
      <c r="BR29">
        <f t="shared" si="24"/>
        <v>0</v>
      </c>
      <c r="BS29">
        <f t="shared" si="24"/>
        <v>0</v>
      </c>
      <c r="BT29">
        <f t="shared" si="24"/>
        <v>0</v>
      </c>
      <c r="BU29">
        <f t="shared" si="24"/>
        <v>0</v>
      </c>
      <c r="BV29">
        <f t="shared" si="24"/>
        <v>0</v>
      </c>
      <c r="BW29">
        <f t="shared" si="24"/>
        <v>0</v>
      </c>
      <c r="BX29">
        <f t="shared" si="25"/>
        <v>0</v>
      </c>
      <c r="BY29">
        <f t="shared" si="25"/>
        <v>0</v>
      </c>
      <c r="BZ29">
        <f t="shared" si="25"/>
        <v>0</v>
      </c>
      <c r="CA29">
        <f t="shared" si="25"/>
        <v>0</v>
      </c>
      <c r="CB29">
        <f t="shared" si="25"/>
        <v>0</v>
      </c>
      <c r="CC29">
        <f t="shared" si="25"/>
        <v>0</v>
      </c>
      <c r="CD29">
        <f t="shared" si="25"/>
        <v>0</v>
      </c>
      <c r="CE29">
        <f t="shared" si="25"/>
        <v>0</v>
      </c>
      <c r="CF29">
        <f t="shared" si="25"/>
        <v>0</v>
      </c>
      <c r="CG29">
        <f t="shared" si="25"/>
        <v>0</v>
      </c>
      <c r="CH29">
        <f t="shared" si="25"/>
        <v>0</v>
      </c>
      <c r="CI29">
        <f t="shared" si="25"/>
        <v>0</v>
      </c>
      <c r="CJ29">
        <f t="shared" si="9"/>
        <v>1</v>
      </c>
    </row>
    <row r="30" spans="1:88" x14ac:dyDescent="0.35">
      <c r="A30" t="str">
        <f>economics!A29</f>
        <v>Rolled steel</v>
      </c>
      <c r="B30" t="str">
        <f>economics!B29</f>
        <v>Process control in hot rollingc</v>
      </c>
      <c r="C30" t="str">
        <f>economics!D29</f>
        <v>process</v>
      </c>
      <c r="D30">
        <f>IF(ISNUMBER(economics!T29),economics!T29,"na")</f>
        <v>0.50166958792416927</v>
      </c>
      <c r="E30">
        <f t="shared" si="0"/>
        <v>0.15050087637725076</v>
      </c>
      <c r="F30">
        <f t="shared" si="18"/>
        <v>4.2906033319683703E-4</v>
      </c>
      <c r="G30">
        <f t="shared" si="18"/>
        <v>4.68120604401005E-2</v>
      </c>
      <c r="H30">
        <f t="shared" si="18"/>
        <v>0.44833328671015948</v>
      </c>
      <c r="I30">
        <f t="shared" si="18"/>
        <v>0.45495681934647636</v>
      </c>
      <c r="J30">
        <f t="shared" si="18"/>
        <v>4.900419999438077E-2</v>
      </c>
      <c r="K30">
        <f t="shared" si="18"/>
        <v>4.6424230182018356E-4</v>
      </c>
      <c r="L30">
        <f t="shared" si="18"/>
        <v>3.3085746220518075E-7</v>
      </c>
      <c r="M30">
        <f t="shared" si="18"/>
        <v>1.640365621113915E-11</v>
      </c>
      <c r="N30">
        <f t="shared" si="18"/>
        <v>0</v>
      </c>
      <c r="O30">
        <f t="shared" si="18"/>
        <v>0</v>
      </c>
      <c r="P30">
        <f t="shared" si="19"/>
        <v>0</v>
      </c>
      <c r="Q30">
        <f t="shared" si="19"/>
        <v>0</v>
      </c>
      <c r="R30">
        <f t="shared" si="19"/>
        <v>0</v>
      </c>
      <c r="S30">
        <f t="shared" si="19"/>
        <v>0</v>
      </c>
      <c r="T30">
        <f t="shared" si="19"/>
        <v>0</v>
      </c>
      <c r="U30">
        <f t="shared" si="19"/>
        <v>0</v>
      </c>
      <c r="V30">
        <f t="shared" si="19"/>
        <v>0</v>
      </c>
      <c r="W30">
        <f t="shared" si="19"/>
        <v>0</v>
      </c>
      <c r="X30">
        <f t="shared" si="19"/>
        <v>0</v>
      </c>
      <c r="Y30">
        <f t="shared" si="19"/>
        <v>0</v>
      </c>
      <c r="Z30">
        <f t="shared" si="20"/>
        <v>0</v>
      </c>
      <c r="AA30">
        <f t="shared" si="20"/>
        <v>0</v>
      </c>
      <c r="AB30">
        <f t="shared" si="20"/>
        <v>0</v>
      </c>
      <c r="AC30">
        <f t="shared" si="20"/>
        <v>0</v>
      </c>
      <c r="AD30">
        <f t="shared" si="20"/>
        <v>0</v>
      </c>
      <c r="AE30">
        <f t="shared" si="20"/>
        <v>0</v>
      </c>
      <c r="AF30">
        <f t="shared" si="20"/>
        <v>0</v>
      </c>
      <c r="AG30">
        <f t="shared" si="20"/>
        <v>0</v>
      </c>
      <c r="AH30">
        <f t="shared" si="20"/>
        <v>0</v>
      </c>
      <c r="AI30">
        <f t="shared" si="20"/>
        <v>0</v>
      </c>
      <c r="AJ30">
        <f t="shared" si="21"/>
        <v>0</v>
      </c>
      <c r="AK30">
        <f t="shared" si="21"/>
        <v>0</v>
      </c>
      <c r="AL30">
        <f t="shared" si="21"/>
        <v>0</v>
      </c>
      <c r="AM30">
        <f t="shared" si="21"/>
        <v>0</v>
      </c>
      <c r="AN30">
        <f t="shared" si="21"/>
        <v>0</v>
      </c>
      <c r="AO30">
        <f t="shared" si="21"/>
        <v>0</v>
      </c>
      <c r="AP30">
        <f t="shared" si="21"/>
        <v>0</v>
      </c>
      <c r="AQ30">
        <f t="shared" si="21"/>
        <v>0</v>
      </c>
      <c r="AR30">
        <f t="shared" si="21"/>
        <v>0</v>
      </c>
      <c r="AS30">
        <f t="shared" si="21"/>
        <v>0</v>
      </c>
      <c r="AT30">
        <f t="shared" si="22"/>
        <v>0</v>
      </c>
      <c r="AU30">
        <f t="shared" si="22"/>
        <v>0</v>
      </c>
      <c r="AV30">
        <f t="shared" si="22"/>
        <v>0</v>
      </c>
      <c r="AW30">
        <f t="shared" si="22"/>
        <v>0</v>
      </c>
      <c r="AX30">
        <f t="shared" si="22"/>
        <v>0</v>
      </c>
      <c r="AY30">
        <f t="shared" si="22"/>
        <v>0</v>
      </c>
      <c r="AZ30">
        <f t="shared" si="22"/>
        <v>0</v>
      </c>
      <c r="BA30">
        <f t="shared" si="22"/>
        <v>0</v>
      </c>
      <c r="BB30">
        <f t="shared" si="22"/>
        <v>0</v>
      </c>
      <c r="BC30">
        <f t="shared" si="22"/>
        <v>0</v>
      </c>
      <c r="BD30">
        <f t="shared" si="23"/>
        <v>0</v>
      </c>
      <c r="BE30">
        <f t="shared" si="23"/>
        <v>0</v>
      </c>
      <c r="BF30">
        <f t="shared" si="23"/>
        <v>0</v>
      </c>
      <c r="BG30">
        <f t="shared" si="23"/>
        <v>0</v>
      </c>
      <c r="BH30">
        <f t="shared" si="23"/>
        <v>0</v>
      </c>
      <c r="BI30">
        <f t="shared" si="23"/>
        <v>0</v>
      </c>
      <c r="BJ30">
        <f t="shared" si="23"/>
        <v>0</v>
      </c>
      <c r="BK30">
        <f t="shared" si="23"/>
        <v>0</v>
      </c>
      <c r="BL30">
        <f t="shared" si="23"/>
        <v>0</v>
      </c>
      <c r="BM30">
        <f t="shared" si="23"/>
        <v>0</v>
      </c>
      <c r="BN30">
        <f t="shared" si="24"/>
        <v>0</v>
      </c>
      <c r="BO30">
        <f t="shared" si="24"/>
        <v>0</v>
      </c>
      <c r="BP30">
        <f t="shared" si="24"/>
        <v>0</v>
      </c>
      <c r="BQ30">
        <f t="shared" si="24"/>
        <v>0</v>
      </c>
      <c r="BR30">
        <f t="shared" si="24"/>
        <v>0</v>
      </c>
      <c r="BS30">
        <f t="shared" si="24"/>
        <v>0</v>
      </c>
      <c r="BT30">
        <f t="shared" si="24"/>
        <v>0</v>
      </c>
      <c r="BU30">
        <f t="shared" si="24"/>
        <v>0</v>
      </c>
      <c r="BV30">
        <f t="shared" si="24"/>
        <v>0</v>
      </c>
      <c r="BW30">
        <f t="shared" si="24"/>
        <v>0</v>
      </c>
      <c r="BX30">
        <f t="shared" si="25"/>
        <v>0</v>
      </c>
      <c r="BY30">
        <f t="shared" si="25"/>
        <v>0</v>
      </c>
      <c r="BZ30">
        <f t="shared" si="25"/>
        <v>0</v>
      </c>
      <c r="CA30">
        <f t="shared" si="25"/>
        <v>0</v>
      </c>
      <c r="CB30">
        <f t="shared" si="25"/>
        <v>0</v>
      </c>
      <c r="CC30">
        <f t="shared" si="25"/>
        <v>0</v>
      </c>
      <c r="CD30">
        <f t="shared" si="25"/>
        <v>0</v>
      </c>
      <c r="CE30">
        <f t="shared" si="25"/>
        <v>0</v>
      </c>
      <c r="CF30">
        <f t="shared" si="25"/>
        <v>0</v>
      </c>
      <c r="CG30">
        <f t="shared" si="25"/>
        <v>0</v>
      </c>
      <c r="CH30">
        <f t="shared" si="25"/>
        <v>0</v>
      </c>
      <c r="CI30">
        <f t="shared" si="25"/>
        <v>0</v>
      </c>
      <c r="CJ30">
        <f t="shared" si="9"/>
        <v>1</v>
      </c>
    </row>
    <row r="31" spans="1:88" x14ac:dyDescent="0.35">
      <c r="A31" t="str">
        <f>economics!A30</f>
        <v>Container glass</v>
      </c>
      <c r="B31" t="str">
        <f>economics!B30</f>
        <v>Batch/cullet preheatinga</v>
      </c>
      <c r="C31" t="str">
        <f>economics!D30</f>
        <v>whr</v>
      </c>
      <c r="D31">
        <f>IF(ISNUMBER(economics!T30),economics!T30,"na")</f>
        <v>4.1008616856919833</v>
      </c>
      <c r="E31">
        <f t="shared" si="0"/>
        <v>1.230258505707595</v>
      </c>
      <c r="F31">
        <f t="shared" si="18"/>
        <v>4.2906033319683703E-4</v>
      </c>
      <c r="G31">
        <f t="shared" si="18"/>
        <v>4.4460228271156742E-4</v>
      </c>
      <c r="H31">
        <f t="shared" si="18"/>
        <v>8.3805127309367878E-4</v>
      </c>
      <c r="I31">
        <f t="shared" si="18"/>
        <v>1.5159895357094615E-3</v>
      </c>
      <c r="J31">
        <f t="shared" si="18"/>
        <v>2.6317745030489583E-3</v>
      </c>
      <c r="K31">
        <f t="shared" si="18"/>
        <v>4.3845814485512875E-3</v>
      </c>
      <c r="L31">
        <f t="shared" si="18"/>
        <v>7.0102697810061551E-3</v>
      </c>
      <c r="M31">
        <f t="shared" si="18"/>
        <v>1.0756440052819196E-2</v>
      </c>
      <c r="N31">
        <f t="shared" si="18"/>
        <v>1.5839072196288044E-2</v>
      </c>
      <c r="O31">
        <f t="shared" si="18"/>
        <v>2.2383003391705431E-2</v>
      </c>
      <c r="P31">
        <f t="shared" si="19"/>
        <v>3.0355298987009532E-2</v>
      </c>
      <c r="Q31">
        <f t="shared" si="19"/>
        <v>3.9507384434076573E-2</v>
      </c>
      <c r="R31">
        <f t="shared" si="19"/>
        <v>4.9345745880295555E-2</v>
      </c>
      <c r="S31">
        <f t="shared" si="19"/>
        <v>5.9149201993285938E-2</v>
      </c>
      <c r="T31">
        <f t="shared" si="19"/>
        <v>6.8041807199920201E-2</v>
      </c>
      <c r="U31">
        <f t="shared" si="19"/>
        <v>7.5115680199282497E-2</v>
      </c>
      <c r="V31">
        <f t="shared" si="19"/>
        <v>7.9581699188814303E-2</v>
      </c>
      <c r="W31">
        <f t="shared" si="19"/>
        <v>8.0913998874195259E-2</v>
      </c>
      <c r="X31">
        <f t="shared" si="19"/>
        <v>7.8951789955200691E-2</v>
      </c>
      <c r="Y31">
        <f t="shared" si="19"/>
        <v>7.3931266811408491E-2</v>
      </c>
      <c r="Z31">
        <f t="shared" si="20"/>
        <v>6.6438856698210036E-2</v>
      </c>
      <c r="AA31">
        <f t="shared" si="20"/>
        <v>5.729859339987653E-2</v>
      </c>
      <c r="AB31">
        <f t="shared" si="20"/>
        <v>4.7423493275833617E-2</v>
      </c>
      <c r="AC31">
        <f t="shared" si="20"/>
        <v>3.7667851059471458E-2</v>
      </c>
      <c r="AD31">
        <f t="shared" si="20"/>
        <v>2.8712817556421077E-2</v>
      </c>
      <c r="AE31">
        <f t="shared" si="20"/>
        <v>2.1004307779025067E-2</v>
      </c>
      <c r="AF31">
        <f t="shared" si="20"/>
        <v>1.4745803816575309E-2</v>
      </c>
      <c r="AG31">
        <f t="shared" si="20"/>
        <v>9.9347274394668839E-3</v>
      </c>
      <c r="AH31">
        <f t="shared" si="20"/>
        <v>6.4234861101241103E-3</v>
      </c>
      <c r="AI31">
        <f t="shared" si="20"/>
        <v>3.9857755637012771E-3</v>
      </c>
      <c r="AJ31">
        <f t="shared" si="21"/>
        <v>2.3734603989000735E-3</v>
      </c>
      <c r="AK31">
        <f t="shared" si="21"/>
        <v>1.3563697928578033E-3</v>
      </c>
      <c r="AL31">
        <f t="shared" si="21"/>
        <v>7.4387687699306593E-4</v>
      </c>
      <c r="AM31">
        <f t="shared" si="21"/>
        <v>3.9151706011630871E-4</v>
      </c>
      <c r="AN31">
        <f t="shared" si="21"/>
        <v>1.9775471473271189E-4</v>
      </c>
      <c r="AO31">
        <f t="shared" si="21"/>
        <v>9.5858219507527487E-5</v>
      </c>
      <c r="AP31">
        <f t="shared" si="21"/>
        <v>4.4592112680486018E-5</v>
      </c>
      <c r="AQ31">
        <f t="shared" si="21"/>
        <v>1.9907317022616056E-5</v>
      </c>
      <c r="AR31">
        <f t="shared" si="21"/>
        <v>8.528903770566032E-6</v>
      </c>
      <c r="AS31">
        <f t="shared" si="21"/>
        <v>3.5067054652282437E-6</v>
      </c>
      <c r="AT31">
        <f t="shared" si="22"/>
        <v>1.3836643366627044E-6</v>
      </c>
      <c r="AU31">
        <f t="shared" si="22"/>
        <v>5.2394700800206806E-7</v>
      </c>
      <c r="AV31">
        <f t="shared" si="22"/>
        <v>1.9040086285393443E-7</v>
      </c>
      <c r="AW31">
        <f t="shared" si="22"/>
        <v>6.6401081522116101E-8</v>
      </c>
      <c r="AX31">
        <f t="shared" si="22"/>
        <v>2.2223161422196824E-8</v>
      </c>
      <c r="AY31">
        <f t="shared" si="22"/>
        <v>7.1377398436212047E-9</v>
      </c>
      <c r="AZ31">
        <f t="shared" si="22"/>
        <v>2.2000854471571074E-9</v>
      </c>
      <c r="BA31">
        <f t="shared" si="22"/>
        <v>6.5079164279779889E-10</v>
      </c>
      <c r="BB31">
        <f t="shared" si="22"/>
        <v>1.8474299867676791E-10</v>
      </c>
      <c r="BC31">
        <f t="shared" si="22"/>
        <v>5.0328852196912521E-11</v>
      </c>
      <c r="BD31">
        <f t="shared" si="23"/>
        <v>1.3157919198647505E-11</v>
      </c>
      <c r="BE31">
        <f t="shared" si="23"/>
        <v>3.301248163722903E-12</v>
      </c>
      <c r="BF31">
        <f t="shared" si="23"/>
        <v>7.9491968563161208E-13</v>
      </c>
      <c r="BG31">
        <f t="shared" si="23"/>
        <v>1.8363088827300089E-13</v>
      </c>
      <c r="BH31">
        <f t="shared" si="23"/>
        <v>4.0745185003743245E-14</v>
      </c>
      <c r="BI31">
        <f t="shared" si="23"/>
        <v>8.659739592076221E-15</v>
      </c>
      <c r="BJ31">
        <f t="shared" si="23"/>
        <v>1.7763568394002505E-15</v>
      </c>
      <c r="BK31">
        <f t="shared" si="23"/>
        <v>3.3306690738754696E-16</v>
      </c>
      <c r="BL31">
        <f t="shared" si="23"/>
        <v>1.1102230246251565E-16</v>
      </c>
      <c r="BM31">
        <f t="shared" si="23"/>
        <v>0</v>
      </c>
      <c r="BN31">
        <f t="shared" si="24"/>
        <v>0</v>
      </c>
      <c r="BO31">
        <f t="shared" si="24"/>
        <v>0</v>
      </c>
      <c r="BP31">
        <f t="shared" si="24"/>
        <v>0</v>
      </c>
      <c r="BQ31">
        <f t="shared" si="24"/>
        <v>0</v>
      </c>
      <c r="BR31">
        <f t="shared" si="24"/>
        <v>0</v>
      </c>
      <c r="BS31">
        <f t="shared" si="24"/>
        <v>0</v>
      </c>
      <c r="BT31">
        <f t="shared" si="24"/>
        <v>0</v>
      </c>
      <c r="BU31">
        <f t="shared" si="24"/>
        <v>0</v>
      </c>
      <c r="BV31">
        <f t="shared" si="24"/>
        <v>0</v>
      </c>
      <c r="BW31">
        <f t="shared" si="24"/>
        <v>0</v>
      </c>
      <c r="BX31">
        <f t="shared" si="25"/>
        <v>0</v>
      </c>
      <c r="BY31">
        <f t="shared" si="25"/>
        <v>0</v>
      </c>
      <c r="BZ31">
        <f t="shared" si="25"/>
        <v>0</v>
      </c>
      <c r="CA31">
        <f t="shared" si="25"/>
        <v>0</v>
      </c>
      <c r="CB31">
        <f t="shared" si="25"/>
        <v>0</v>
      </c>
      <c r="CC31">
        <f t="shared" si="25"/>
        <v>0</v>
      </c>
      <c r="CD31">
        <f t="shared" si="25"/>
        <v>0</v>
      </c>
      <c r="CE31">
        <f t="shared" si="25"/>
        <v>0</v>
      </c>
      <c r="CF31">
        <f t="shared" si="25"/>
        <v>0</v>
      </c>
      <c r="CG31">
        <f t="shared" si="25"/>
        <v>0</v>
      </c>
      <c r="CH31">
        <f t="shared" si="25"/>
        <v>0</v>
      </c>
      <c r="CI31">
        <f t="shared" si="25"/>
        <v>0</v>
      </c>
      <c r="CJ31">
        <f t="shared" si="9"/>
        <v>1</v>
      </c>
    </row>
    <row r="32" spans="1:88" x14ac:dyDescent="0.35">
      <c r="A32" t="str">
        <f>economics!A31</f>
        <v>Container glass</v>
      </c>
      <c r="B32" t="str">
        <f>economics!B31</f>
        <v>Increase of culletsb</v>
      </c>
      <c r="C32" t="str">
        <f>economics!D31</f>
        <v>process</v>
      </c>
      <c r="D32">
        <f>IF(ISNUMBER(economics!T31),economics!T31,"na")</f>
        <v>4.053889417481515</v>
      </c>
      <c r="E32">
        <f t="shared" si="0"/>
        <v>1.2161668252444544</v>
      </c>
      <c r="F32">
        <f t="shared" si="18"/>
        <v>4.2906033319683703E-4</v>
      </c>
      <c r="G32">
        <f t="shared" si="18"/>
        <v>4.5163115960495135E-4</v>
      </c>
      <c r="H32">
        <f t="shared" si="18"/>
        <v>8.5711904596413369E-4</v>
      </c>
      <c r="I32">
        <f t="shared" si="18"/>
        <v>1.5595881502466641E-3</v>
      </c>
      <c r="J32">
        <f t="shared" si="18"/>
        <v>2.7207610391651372E-3</v>
      </c>
      <c r="K32">
        <f t="shared" si="18"/>
        <v>4.5507472295999545E-3</v>
      </c>
      <c r="L32">
        <f t="shared" si="18"/>
        <v>7.2977167773339412E-3</v>
      </c>
      <c r="M32">
        <f t="shared" si="18"/>
        <v>1.1220272381802808E-2</v>
      </c>
      <c r="N32">
        <f t="shared" si="18"/>
        <v>1.6539867089695782E-2</v>
      </c>
      <c r="O32">
        <f t="shared" si="18"/>
        <v>2.3376148386686786E-2</v>
      </c>
      <c r="P32">
        <f t="shared" si="19"/>
        <v>3.1675706746247687E-2</v>
      </c>
      <c r="Q32">
        <f t="shared" si="19"/>
        <v>4.1152116111549411E-2</v>
      </c>
      <c r="R32">
        <f t="shared" si="19"/>
        <v>5.1259055835304546E-2</v>
      </c>
      <c r="S32">
        <f t="shared" si="19"/>
        <v>6.121553703079799E-2</v>
      </c>
      <c r="T32">
        <f t="shared" si="19"/>
        <v>7.0091508145633086E-2</v>
      </c>
      <c r="U32">
        <f t="shared" si="19"/>
        <v>7.6945258327042632E-2</v>
      </c>
      <c r="V32">
        <f t="shared" si="19"/>
        <v>8.0986207377997554E-2</v>
      </c>
      <c r="W32">
        <f t="shared" si="19"/>
        <v>8.1724640014737726E-2</v>
      </c>
      <c r="X32">
        <f t="shared" si="19"/>
        <v>7.9069270064723862E-2</v>
      </c>
      <c r="Y32">
        <f t="shared" si="19"/>
        <v>7.3345790260059274E-2</v>
      </c>
      <c r="Z32">
        <f t="shared" si="20"/>
        <v>6.5231202362026841E-2</v>
      </c>
      <c r="AA32">
        <f t="shared" si="20"/>
        <v>5.5622214036176509E-2</v>
      </c>
      <c r="AB32">
        <f t="shared" si="20"/>
        <v>4.5473021639150124E-2</v>
      </c>
      <c r="AC32">
        <f t="shared" si="20"/>
        <v>3.5642811512415884E-2</v>
      </c>
      <c r="AD32">
        <f t="shared" si="20"/>
        <v>2.6785676953844373E-2</v>
      </c>
      <c r="AE32">
        <f t="shared" si="20"/>
        <v>1.9299486529431142E-2</v>
      </c>
      <c r="AF32">
        <f t="shared" si="20"/>
        <v>1.3332182462343245E-2</v>
      </c>
      <c r="AG32">
        <f t="shared" si="20"/>
        <v>8.830168872603239E-3</v>
      </c>
      <c r="AH32">
        <f t="shared" si="20"/>
        <v>5.6072371643762775E-3</v>
      </c>
      <c r="AI32">
        <f t="shared" si="20"/>
        <v>3.4138220186915591E-3</v>
      </c>
      <c r="AJ32">
        <f t="shared" si="21"/>
        <v>1.9927128702944552E-3</v>
      </c>
      <c r="AK32">
        <f t="shared" si="21"/>
        <v>1.1152194460414266E-3</v>
      </c>
      <c r="AL32">
        <f t="shared" si="21"/>
        <v>5.9839443286369143E-4</v>
      </c>
      <c r="AM32">
        <f t="shared" si="21"/>
        <v>3.0784081032153576E-4</v>
      </c>
      <c r="AN32">
        <f t="shared" si="21"/>
        <v>1.5183647256911126E-4</v>
      </c>
      <c r="AO32">
        <f t="shared" si="21"/>
        <v>7.1802091643480281E-5</v>
      </c>
      <c r="AP32">
        <f t="shared" si="21"/>
        <v>3.2554345465896084E-5</v>
      </c>
      <c r="AQ32">
        <f t="shared" si="21"/>
        <v>1.4151142909812897E-5</v>
      </c>
      <c r="AR32">
        <f t="shared" si="21"/>
        <v>5.8977251226055571E-6</v>
      </c>
      <c r="AS32">
        <f t="shared" si="21"/>
        <v>2.3566103167782515E-6</v>
      </c>
      <c r="AT32">
        <f t="shared" si="22"/>
        <v>9.0281969433725351E-7</v>
      </c>
      <c r="AU32">
        <f t="shared" si="22"/>
        <v>3.3160726209402469E-7</v>
      </c>
      <c r="AV32">
        <f t="shared" si="22"/>
        <v>1.16776794012452E-7</v>
      </c>
      <c r="AW32">
        <f t="shared" si="22"/>
        <v>3.942741544360473E-8</v>
      </c>
      <c r="AX32">
        <f t="shared" si="22"/>
        <v>1.2762890411188721E-8</v>
      </c>
      <c r="AY32">
        <f t="shared" si="22"/>
        <v>3.9610331681316779E-9</v>
      </c>
      <c r="AZ32">
        <f t="shared" si="22"/>
        <v>1.1786267517521765E-9</v>
      </c>
      <c r="BA32">
        <f t="shared" si="22"/>
        <v>3.3624225626027737E-10</v>
      </c>
      <c r="BB32">
        <f t="shared" si="22"/>
        <v>9.196787775778148E-11</v>
      </c>
      <c r="BC32">
        <f t="shared" si="22"/>
        <v>2.4117263741629813E-11</v>
      </c>
      <c r="BD32">
        <f t="shared" si="23"/>
        <v>6.0634830489902924E-12</v>
      </c>
      <c r="BE32">
        <f t="shared" si="23"/>
        <v>1.4616086119190186E-12</v>
      </c>
      <c r="BF32">
        <f t="shared" si="23"/>
        <v>3.3772984409097262E-13</v>
      </c>
      <c r="BG32">
        <f t="shared" si="23"/>
        <v>7.4940054162198066E-14</v>
      </c>
      <c r="BH32">
        <f t="shared" si="23"/>
        <v>1.5876189252139739E-14</v>
      </c>
      <c r="BI32">
        <f t="shared" si="23"/>
        <v>3.219646771412954E-15</v>
      </c>
      <c r="BJ32">
        <f t="shared" si="23"/>
        <v>6.6613381477509392E-16</v>
      </c>
      <c r="BK32">
        <f t="shared" si="23"/>
        <v>1.1102230246251565E-16</v>
      </c>
      <c r="BL32">
        <f t="shared" si="23"/>
        <v>0</v>
      </c>
      <c r="BM32">
        <f t="shared" si="23"/>
        <v>0</v>
      </c>
      <c r="BN32">
        <f t="shared" si="24"/>
        <v>0</v>
      </c>
      <c r="BO32">
        <f t="shared" si="24"/>
        <v>0</v>
      </c>
      <c r="BP32">
        <f t="shared" si="24"/>
        <v>0</v>
      </c>
      <c r="BQ32">
        <f t="shared" si="24"/>
        <v>0</v>
      </c>
      <c r="BR32">
        <f t="shared" si="24"/>
        <v>0</v>
      </c>
      <c r="BS32">
        <f t="shared" si="24"/>
        <v>0</v>
      </c>
      <c r="BT32">
        <f t="shared" si="24"/>
        <v>0</v>
      </c>
      <c r="BU32">
        <f t="shared" si="24"/>
        <v>0</v>
      </c>
      <c r="BV32">
        <f t="shared" si="24"/>
        <v>0</v>
      </c>
      <c r="BW32">
        <f t="shared" si="24"/>
        <v>0</v>
      </c>
      <c r="BX32">
        <f t="shared" si="25"/>
        <v>0</v>
      </c>
      <c r="BY32">
        <f t="shared" si="25"/>
        <v>0</v>
      </c>
      <c r="BZ32">
        <f t="shared" si="25"/>
        <v>0</v>
      </c>
      <c r="CA32">
        <f t="shared" si="25"/>
        <v>0</v>
      </c>
      <c r="CB32">
        <f t="shared" si="25"/>
        <v>0</v>
      </c>
      <c r="CC32">
        <f t="shared" si="25"/>
        <v>0</v>
      </c>
      <c r="CD32">
        <f t="shared" si="25"/>
        <v>0</v>
      </c>
      <c r="CE32">
        <f t="shared" si="25"/>
        <v>0</v>
      </c>
      <c r="CF32">
        <f t="shared" si="25"/>
        <v>0</v>
      </c>
      <c r="CG32">
        <f t="shared" si="25"/>
        <v>0</v>
      </c>
      <c r="CH32">
        <f t="shared" si="25"/>
        <v>0</v>
      </c>
      <c r="CI32">
        <f t="shared" si="25"/>
        <v>0</v>
      </c>
      <c r="CJ32">
        <f t="shared" si="9"/>
        <v>1</v>
      </c>
    </row>
    <row r="33" spans="1:88" x14ac:dyDescent="0.35">
      <c r="A33" t="str">
        <f>economics!A32</f>
        <v>Container glass</v>
      </c>
      <c r="B33" t="str">
        <f>economics!B32</f>
        <v>Low NOx burnersa</v>
      </c>
      <c r="C33" t="str">
        <f>economics!D32</f>
        <v>EXCLUDED</v>
      </c>
      <c r="D33">
        <f>IF(ISNUMBER(economics!T32),economics!T32,"na")</f>
        <v>1.4353015899921941</v>
      </c>
      <c r="E33">
        <f t="shared" si="0"/>
        <v>0.43059047699765823</v>
      </c>
      <c r="F33">
        <f t="shared" ref="F33:O42" si="26">IF(NOT(ISNUMBER($D33)),"",_xlfn.NORM.DIST(F$1,$D33,$E33,TRUE)-_xlfn.NORM.DIST(F$2,$D33,$E33,TRUE))</f>
        <v>4.2906033319683703E-4</v>
      </c>
      <c r="G33">
        <f t="shared" si="26"/>
        <v>2.5259229606056023E-3</v>
      </c>
      <c r="H33">
        <f t="shared" si="26"/>
        <v>1.196767487702164E-2</v>
      </c>
      <c r="I33">
        <f t="shared" si="26"/>
        <v>4.082149089723501E-2</v>
      </c>
      <c r="J33">
        <f t="shared" si="26"/>
        <v>0.10027817293591228</v>
      </c>
      <c r="K33">
        <f t="shared" si="26"/>
        <v>0.1774507604897555</v>
      </c>
      <c r="L33">
        <f t="shared" si="26"/>
        <v>0.22624523488887416</v>
      </c>
      <c r="M33">
        <f t="shared" si="26"/>
        <v>0.20784725763722867</v>
      </c>
      <c r="N33">
        <f t="shared" si="26"/>
        <v>0.13758174450134086</v>
      </c>
      <c r="O33">
        <f t="shared" si="26"/>
        <v>6.5610474133039665E-2</v>
      </c>
      <c r="P33">
        <f t="shared" ref="P33:Y42" si="27">IF(NOT(ISNUMBER($D33)),"",_xlfn.NORM.DIST(P$1,$D33,$E33,TRUE)-_xlfn.NORM.DIST(P$2,$D33,$E33,TRUE))</f>
        <v>2.2536386076481341E-2</v>
      </c>
      <c r="Q33">
        <f t="shared" si="27"/>
        <v>5.5739167741708506E-3</v>
      </c>
      <c r="R33">
        <f t="shared" si="27"/>
        <v>9.922883644677416E-4</v>
      </c>
      <c r="S33">
        <f t="shared" si="27"/>
        <v>1.2709528295307138E-4</v>
      </c>
      <c r="T33">
        <f t="shared" si="27"/>
        <v>1.1706634424846207E-5</v>
      </c>
      <c r="U33">
        <f t="shared" si="27"/>
        <v>7.750572441622694E-7</v>
      </c>
      <c r="V33">
        <f t="shared" si="27"/>
        <v>3.6865478447722921E-8</v>
      </c>
      <c r="W33">
        <f t="shared" si="27"/>
        <v>1.2591518938620538E-9</v>
      </c>
      <c r="X33">
        <f t="shared" si="27"/>
        <v>3.086764177595569E-11</v>
      </c>
      <c r="Y33">
        <f t="shared" si="27"/>
        <v>5.4289905904170155E-13</v>
      </c>
      <c r="Z33">
        <f t="shared" ref="Z33:AI42" si="28">IF(NOT(ISNUMBER($D33)),"",_xlfn.NORM.DIST(Z$1,$D33,$E33,TRUE)-_xlfn.NORM.DIST(Z$2,$D33,$E33,TRUE))</f>
        <v>6.7723604502134549E-15</v>
      </c>
      <c r="AA33">
        <f t="shared" si="28"/>
        <v>1.1102230246251565E-16</v>
      </c>
      <c r="AB33">
        <f t="shared" si="28"/>
        <v>0</v>
      </c>
      <c r="AC33">
        <f t="shared" si="28"/>
        <v>0</v>
      </c>
      <c r="AD33">
        <f t="shared" si="28"/>
        <v>0</v>
      </c>
      <c r="AE33">
        <f t="shared" si="28"/>
        <v>0</v>
      </c>
      <c r="AF33">
        <f t="shared" si="28"/>
        <v>0</v>
      </c>
      <c r="AG33">
        <f t="shared" si="28"/>
        <v>0</v>
      </c>
      <c r="AH33">
        <f t="shared" si="28"/>
        <v>0</v>
      </c>
      <c r="AI33">
        <f t="shared" si="28"/>
        <v>0</v>
      </c>
      <c r="AJ33">
        <f t="shared" ref="AJ33:AS42" si="29">IF(NOT(ISNUMBER($D33)),"",_xlfn.NORM.DIST(AJ$1,$D33,$E33,TRUE)-_xlfn.NORM.DIST(AJ$2,$D33,$E33,TRUE))</f>
        <v>0</v>
      </c>
      <c r="AK33">
        <f t="shared" si="29"/>
        <v>0</v>
      </c>
      <c r="AL33">
        <f t="shared" si="29"/>
        <v>0</v>
      </c>
      <c r="AM33">
        <f t="shared" si="29"/>
        <v>0</v>
      </c>
      <c r="AN33">
        <f t="shared" si="29"/>
        <v>0</v>
      </c>
      <c r="AO33">
        <f t="shared" si="29"/>
        <v>0</v>
      </c>
      <c r="AP33">
        <f t="shared" si="29"/>
        <v>0</v>
      </c>
      <c r="AQ33">
        <f t="shared" si="29"/>
        <v>0</v>
      </c>
      <c r="AR33">
        <f t="shared" si="29"/>
        <v>0</v>
      </c>
      <c r="AS33">
        <f t="shared" si="29"/>
        <v>0</v>
      </c>
      <c r="AT33">
        <f t="shared" ref="AT33:BC42" si="30">IF(NOT(ISNUMBER($D33)),"",_xlfn.NORM.DIST(AT$1,$D33,$E33,TRUE)-_xlfn.NORM.DIST(AT$2,$D33,$E33,TRUE))</f>
        <v>0</v>
      </c>
      <c r="AU33">
        <f t="shared" si="30"/>
        <v>0</v>
      </c>
      <c r="AV33">
        <f t="shared" si="30"/>
        <v>0</v>
      </c>
      <c r="AW33">
        <f t="shared" si="30"/>
        <v>0</v>
      </c>
      <c r="AX33">
        <f t="shared" si="30"/>
        <v>0</v>
      </c>
      <c r="AY33">
        <f t="shared" si="30"/>
        <v>0</v>
      </c>
      <c r="AZ33">
        <f t="shared" si="30"/>
        <v>0</v>
      </c>
      <c r="BA33">
        <f t="shared" si="30"/>
        <v>0</v>
      </c>
      <c r="BB33">
        <f t="shared" si="30"/>
        <v>0</v>
      </c>
      <c r="BC33">
        <f t="shared" si="30"/>
        <v>0</v>
      </c>
      <c r="BD33">
        <f t="shared" ref="BD33:BM42" si="31">IF(NOT(ISNUMBER($D33)),"",_xlfn.NORM.DIST(BD$1,$D33,$E33,TRUE)-_xlfn.NORM.DIST(BD$2,$D33,$E33,TRUE))</f>
        <v>0</v>
      </c>
      <c r="BE33">
        <f t="shared" si="31"/>
        <v>0</v>
      </c>
      <c r="BF33">
        <f t="shared" si="31"/>
        <v>0</v>
      </c>
      <c r="BG33">
        <f t="shared" si="31"/>
        <v>0</v>
      </c>
      <c r="BH33">
        <f t="shared" si="31"/>
        <v>0</v>
      </c>
      <c r="BI33">
        <f t="shared" si="31"/>
        <v>0</v>
      </c>
      <c r="BJ33">
        <f t="shared" si="31"/>
        <v>0</v>
      </c>
      <c r="BK33">
        <f t="shared" si="31"/>
        <v>0</v>
      </c>
      <c r="BL33">
        <f t="shared" si="31"/>
        <v>0</v>
      </c>
      <c r="BM33">
        <f t="shared" si="31"/>
        <v>0</v>
      </c>
      <c r="BN33">
        <f t="shared" ref="BN33:BW42" si="32">IF(NOT(ISNUMBER($D33)),"",_xlfn.NORM.DIST(BN$1,$D33,$E33,TRUE)-_xlfn.NORM.DIST(BN$2,$D33,$E33,TRUE))</f>
        <v>0</v>
      </c>
      <c r="BO33">
        <f t="shared" si="32"/>
        <v>0</v>
      </c>
      <c r="BP33">
        <f t="shared" si="32"/>
        <v>0</v>
      </c>
      <c r="BQ33">
        <f t="shared" si="32"/>
        <v>0</v>
      </c>
      <c r="BR33">
        <f t="shared" si="32"/>
        <v>0</v>
      </c>
      <c r="BS33">
        <f t="shared" si="32"/>
        <v>0</v>
      </c>
      <c r="BT33">
        <f t="shared" si="32"/>
        <v>0</v>
      </c>
      <c r="BU33">
        <f t="shared" si="32"/>
        <v>0</v>
      </c>
      <c r="BV33">
        <f t="shared" si="32"/>
        <v>0</v>
      </c>
      <c r="BW33">
        <f t="shared" si="32"/>
        <v>0</v>
      </c>
      <c r="BX33">
        <f t="shared" ref="BX33:CI42" si="33">IF(NOT(ISNUMBER($D33)),"",_xlfn.NORM.DIST(BX$1,$D33,$E33,TRUE)-_xlfn.NORM.DIST(BX$2,$D33,$E33,TRUE))</f>
        <v>0</v>
      </c>
      <c r="BY33">
        <f t="shared" si="33"/>
        <v>0</v>
      </c>
      <c r="BZ33">
        <f t="shared" si="33"/>
        <v>0</v>
      </c>
      <c r="CA33">
        <f t="shared" si="33"/>
        <v>0</v>
      </c>
      <c r="CB33">
        <f t="shared" si="33"/>
        <v>0</v>
      </c>
      <c r="CC33">
        <f t="shared" si="33"/>
        <v>0</v>
      </c>
      <c r="CD33">
        <f t="shared" si="33"/>
        <v>0</v>
      </c>
      <c r="CE33">
        <f t="shared" si="33"/>
        <v>0</v>
      </c>
      <c r="CF33">
        <f t="shared" si="33"/>
        <v>0</v>
      </c>
      <c r="CG33">
        <f t="shared" si="33"/>
        <v>0</v>
      </c>
      <c r="CH33">
        <f t="shared" si="33"/>
        <v>0</v>
      </c>
      <c r="CI33">
        <f t="shared" si="33"/>
        <v>0</v>
      </c>
      <c r="CJ33">
        <f t="shared" si="9"/>
        <v>1</v>
      </c>
    </row>
    <row r="34" spans="1:88" x14ac:dyDescent="0.35">
      <c r="A34" t="str">
        <f>economics!A33</f>
        <v>Container glass</v>
      </c>
      <c r="B34" t="str">
        <f>economics!B33</f>
        <v>Optimized burningc</v>
      </c>
      <c r="C34" t="str">
        <f>economics!D33</f>
        <v>process</v>
      </c>
      <c r="D34">
        <f>IF(ISNUMBER(economics!T33),economics!T33,"na")</f>
        <v>2.8706031799843883</v>
      </c>
      <c r="E34">
        <f t="shared" si="0"/>
        <v>0.86118095399531647</v>
      </c>
      <c r="F34">
        <f t="shared" si="26"/>
        <v>4.2906033319683703E-4</v>
      </c>
      <c r="G34">
        <f t="shared" si="26"/>
        <v>7.4196785495159374E-4</v>
      </c>
      <c r="H34">
        <f t="shared" si="26"/>
        <v>1.7839551056540086E-3</v>
      </c>
      <c r="I34">
        <f t="shared" si="26"/>
        <v>3.9448522626955133E-3</v>
      </c>
      <c r="J34">
        <f t="shared" si="26"/>
        <v>8.0228226143261271E-3</v>
      </c>
      <c r="K34">
        <f t="shared" si="26"/>
        <v>1.5006338415656356E-2</v>
      </c>
      <c r="L34">
        <f t="shared" si="26"/>
        <v>2.5815152481578656E-2</v>
      </c>
      <c r="M34">
        <f t="shared" si="26"/>
        <v>4.0843994717081E-2</v>
      </c>
      <c r="N34">
        <f t="shared" si="26"/>
        <v>5.9434178218831277E-2</v>
      </c>
      <c r="O34">
        <f t="shared" si="26"/>
        <v>7.9542575614730548E-2</v>
      </c>
      <c r="P34">
        <f t="shared" si="27"/>
        <v>9.7908184875024951E-2</v>
      </c>
      <c r="Q34">
        <f t="shared" si="27"/>
        <v>0.1108395513664574</v>
      </c>
      <c r="R34">
        <f t="shared" si="27"/>
        <v>0.11540568352241676</v>
      </c>
      <c r="S34">
        <f t="shared" si="27"/>
        <v>0.11051377178848965</v>
      </c>
      <c r="T34">
        <f t="shared" si="27"/>
        <v>9.7333485848739021E-2</v>
      </c>
      <c r="U34">
        <f t="shared" si="27"/>
        <v>7.8843255910166166E-2</v>
      </c>
      <c r="V34">
        <f t="shared" si="27"/>
        <v>5.8738488591174698E-2</v>
      </c>
      <c r="W34">
        <f t="shared" si="27"/>
        <v>4.0247257788539104E-2</v>
      </c>
      <c r="X34">
        <f t="shared" si="27"/>
        <v>2.5363216344500561E-2</v>
      </c>
      <c r="Y34">
        <f t="shared" si="27"/>
        <v>1.4700289168241953E-2</v>
      </c>
      <c r="Z34">
        <f t="shared" si="28"/>
        <v>7.8360969082393872E-3</v>
      </c>
      <c r="AA34">
        <f t="shared" si="28"/>
        <v>3.8417116885335334E-3</v>
      </c>
      <c r="AB34">
        <f t="shared" si="28"/>
        <v>1.7322050856373172E-3</v>
      </c>
      <c r="AC34">
        <f t="shared" si="28"/>
        <v>7.18326322678986E-4</v>
      </c>
      <c r="AD34">
        <f t="shared" si="28"/>
        <v>2.7396204178875561E-4</v>
      </c>
      <c r="AE34">
        <f t="shared" si="28"/>
        <v>9.6095535547124911E-5</v>
      </c>
      <c r="AF34">
        <f t="shared" si="28"/>
        <v>3.0999747405946465E-5</v>
      </c>
      <c r="AG34">
        <f t="shared" si="28"/>
        <v>9.1971445652649919E-6</v>
      </c>
      <c r="AH34">
        <f t="shared" si="28"/>
        <v>2.5094898595812154E-6</v>
      </c>
      <c r="AI34">
        <f t="shared" si="28"/>
        <v>6.2972798031690758E-7</v>
      </c>
      <c r="AJ34">
        <f t="shared" si="29"/>
        <v>1.4532926384536182E-7</v>
      </c>
      <c r="AK34">
        <f t="shared" si="29"/>
        <v>3.0844874987501214E-8</v>
      </c>
      <c r="AL34">
        <f t="shared" si="29"/>
        <v>6.0206034602217073E-9</v>
      </c>
      <c r="AM34">
        <f t="shared" si="29"/>
        <v>1.0807400530055133E-9</v>
      </c>
      <c r="AN34">
        <f t="shared" si="29"/>
        <v>1.7841184085654049E-10</v>
      </c>
      <c r="AO34">
        <f t="shared" si="29"/>
        <v>2.7086000109477482E-11</v>
      </c>
      <c r="AP34">
        <f t="shared" si="29"/>
        <v>3.7816416664782082E-12</v>
      </c>
      <c r="AQ34">
        <f t="shared" si="29"/>
        <v>4.8550052866858096E-13</v>
      </c>
      <c r="AR34">
        <f t="shared" si="29"/>
        <v>5.7398530373120593E-14</v>
      </c>
      <c r="AS34">
        <f t="shared" si="29"/>
        <v>6.2172489379008766E-15</v>
      </c>
      <c r="AT34">
        <f t="shared" si="30"/>
        <v>5.5511151231257827E-16</v>
      </c>
      <c r="AU34">
        <f t="shared" si="30"/>
        <v>1.1102230246251565E-16</v>
      </c>
      <c r="AV34">
        <f t="shared" si="30"/>
        <v>0</v>
      </c>
      <c r="AW34">
        <f t="shared" si="30"/>
        <v>0</v>
      </c>
      <c r="AX34">
        <f t="shared" si="30"/>
        <v>0</v>
      </c>
      <c r="AY34">
        <f t="shared" si="30"/>
        <v>0</v>
      </c>
      <c r="AZ34">
        <f t="shared" si="30"/>
        <v>0</v>
      </c>
      <c r="BA34">
        <f t="shared" si="30"/>
        <v>0</v>
      </c>
      <c r="BB34">
        <f t="shared" si="30"/>
        <v>0</v>
      </c>
      <c r="BC34">
        <f t="shared" si="30"/>
        <v>0</v>
      </c>
      <c r="BD34">
        <f t="shared" si="31"/>
        <v>0</v>
      </c>
      <c r="BE34">
        <f t="shared" si="31"/>
        <v>0</v>
      </c>
      <c r="BF34">
        <f t="shared" si="31"/>
        <v>0</v>
      </c>
      <c r="BG34">
        <f t="shared" si="31"/>
        <v>0</v>
      </c>
      <c r="BH34">
        <f t="shared" si="31"/>
        <v>0</v>
      </c>
      <c r="BI34">
        <f t="shared" si="31"/>
        <v>0</v>
      </c>
      <c r="BJ34">
        <f t="shared" si="31"/>
        <v>0</v>
      </c>
      <c r="BK34">
        <f t="shared" si="31"/>
        <v>0</v>
      </c>
      <c r="BL34">
        <f t="shared" si="31"/>
        <v>0</v>
      </c>
      <c r="BM34">
        <f t="shared" si="31"/>
        <v>0</v>
      </c>
      <c r="BN34">
        <f t="shared" si="32"/>
        <v>0</v>
      </c>
      <c r="BO34">
        <f t="shared" si="32"/>
        <v>0</v>
      </c>
      <c r="BP34">
        <f t="shared" si="32"/>
        <v>0</v>
      </c>
      <c r="BQ34">
        <f t="shared" si="32"/>
        <v>0</v>
      </c>
      <c r="BR34">
        <f t="shared" si="32"/>
        <v>0</v>
      </c>
      <c r="BS34">
        <f t="shared" si="32"/>
        <v>0</v>
      </c>
      <c r="BT34">
        <f t="shared" si="32"/>
        <v>0</v>
      </c>
      <c r="BU34">
        <f t="shared" si="32"/>
        <v>0</v>
      </c>
      <c r="BV34">
        <f t="shared" si="32"/>
        <v>0</v>
      </c>
      <c r="BW34">
        <f t="shared" si="32"/>
        <v>0</v>
      </c>
      <c r="BX34">
        <f t="shared" si="33"/>
        <v>0</v>
      </c>
      <c r="BY34">
        <f t="shared" si="33"/>
        <v>0</v>
      </c>
      <c r="BZ34">
        <f t="shared" si="33"/>
        <v>0</v>
      </c>
      <c r="CA34">
        <f t="shared" si="33"/>
        <v>0</v>
      </c>
      <c r="CB34">
        <f t="shared" si="33"/>
        <v>0</v>
      </c>
      <c r="CC34">
        <f t="shared" si="33"/>
        <v>0</v>
      </c>
      <c r="CD34">
        <f t="shared" si="33"/>
        <v>0</v>
      </c>
      <c r="CE34">
        <f t="shared" si="33"/>
        <v>0</v>
      </c>
      <c r="CF34">
        <f t="shared" si="33"/>
        <v>0</v>
      </c>
      <c r="CG34">
        <f t="shared" si="33"/>
        <v>0</v>
      </c>
      <c r="CH34">
        <f t="shared" si="33"/>
        <v>0</v>
      </c>
      <c r="CI34">
        <f t="shared" si="33"/>
        <v>0</v>
      </c>
      <c r="CJ34">
        <f t="shared" si="9"/>
        <v>1</v>
      </c>
    </row>
    <row r="35" spans="1:88" x14ac:dyDescent="0.35">
      <c r="A35" t="str">
        <f>economics!A34</f>
        <v>Container glass</v>
      </c>
      <c r="B35" t="str">
        <f>economics!B34</f>
        <v>Process Control-Software and Image based controla</v>
      </c>
      <c r="C35" t="str">
        <f>economics!D34</f>
        <v>process</v>
      </c>
      <c r="D35">
        <f>IF(ISNUMBER(economics!T34),economics!T34,"na")</f>
        <v>2.8324934117664484</v>
      </c>
      <c r="E35">
        <f t="shared" ref="E35:E66" si="34">IF(ISNUMBER(D35),MAX(0.3*ABS(D35),0.000001),"na")</f>
        <v>0.8497480235299345</v>
      </c>
      <c r="F35">
        <f t="shared" si="26"/>
        <v>4.2906033319683703E-4</v>
      </c>
      <c r="G35">
        <f t="shared" si="26"/>
        <v>7.5725792356664992E-4</v>
      </c>
      <c r="H35">
        <f t="shared" si="26"/>
        <v>1.8399309742346927E-3</v>
      </c>
      <c r="I35">
        <f t="shared" si="26"/>
        <v>4.1023160064631867E-3</v>
      </c>
      <c r="J35">
        <f t="shared" si="26"/>
        <v>8.393215125161016E-3</v>
      </c>
      <c r="K35">
        <f t="shared" si="26"/>
        <v>1.5757991800759825E-2</v>
      </c>
      <c r="L35">
        <f t="shared" si="26"/>
        <v>2.7148640615200767E-2</v>
      </c>
      <c r="M35">
        <f t="shared" si="26"/>
        <v>4.2921140608609618E-2</v>
      </c>
      <c r="N35">
        <f t="shared" si="26"/>
        <v>6.2268933004278076E-2</v>
      </c>
      <c r="O35">
        <f t="shared" si="26"/>
        <v>8.2899031952317265E-2</v>
      </c>
      <c r="P35">
        <f t="shared" si="27"/>
        <v>0.1012758801519012</v>
      </c>
      <c r="Q35">
        <f t="shared" si="27"/>
        <v>0.1135380923076526</v>
      </c>
      <c r="R35">
        <f t="shared" si="27"/>
        <v>0.11680365334471571</v>
      </c>
      <c r="S35">
        <f t="shared" si="27"/>
        <v>0.11026827843793252</v>
      </c>
      <c r="T35">
        <f t="shared" si="27"/>
        <v>9.5526520799568138E-2</v>
      </c>
      <c r="U35">
        <f t="shared" si="27"/>
        <v>7.5940978669563952E-2</v>
      </c>
      <c r="V35">
        <f t="shared" si="27"/>
        <v>5.5399614982867162E-2</v>
      </c>
      <c r="W35">
        <f t="shared" si="27"/>
        <v>3.7086418737424576E-2</v>
      </c>
      <c r="X35">
        <f t="shared" si="27"/>
        <v>2.2782412686540465E-2</v>
      </c>
      <c r="Y35">
        <f t="shared" si="27"/>
        <v>1.2842810573750141E-2</v>
      </c>
      <c r="Z35">
        <f t="shared" si="28"/>
        <v>6.6434653819724687E-3</v>
      </c>
      <c r="AA35">
        <f t="shared" si="28"/>
        <v>3.1535666964402909E-3</v>
      </c>
      <c r="AB35">
        <f t="shared" si="28"/>
        <v>1.3736637543306784E-3</v>
      </c>
      <c r="AC35">
        <f t="shared" si="28"/>
        <v>5.4907047138841314E-4</v>
      </c>
      <c r="AD35">
        <f t="shared" si="28"/>
        <v>2.0139234461069577E-4</v>
      </c>
      <c r="AE35">
        <f t="shared" si="28"/>
        <v>6.7783326404557975E-5</v>
      </c>
      <c r="AF35">
        <f t="shared" si="28"/>
        <v>2.093464127550515E-5</v>
      </c>
      <c r="AG35">
        <f t="shared" si="28"/>
        <v>5.9329190921220132E-6</v>
      </c>
      <c r="AH35">
        <f t="shared" si="28"/>
        <v>1.5428687295537813E-6</v>
      </c>
      <c r="AI35">
        <f t="shared" si="28"/>
        <v>3.6816664383820807E-7</v>
      </c>
      <c r="AJ35">
        <f t="shared" si="29"/>
        <v>8.0614274700074873E-8</v>
      </c>
      <c r="AK35">
        <f t="shared" si="29"/>
        <v>1.619677458819524E-8</v>
      </c>
      <c r="AL35">
        <f t="shared" si="29"/>
        <v>2.9860089956201818E-9</v>
      </c>
      <c r="AM35">
        <f t="shared" si="29"/>
        <v>5.0512227733889858E-10</v>
      </c>
      <c r="AN35">
        <f t="shared" si="29"/>
        <v>7.840461613284333E-11</v>
      </c>
      <c r="AO35">
        <f t="shared" si="29"/>
        <v>1.1166623181679824E-11</v>
      </c>
      <c r="AP35">
        <f t="shared" si="29"/>
        <v>1.4592771435673058E-12</v>
      </c>
      <c r="AQ35">
        <f t="shared" si="29"/>
        <v>1.7497114868092467E-13</v>
      </c>
      <c r="AR35">
        <f t="shared" si="29"/>
        <v>1.9317880628477724E-14</v>
      </c>
      <c r="AS35">
        <f t="shared" si="29"/>
        <v>1.8873791418627661E-15</v>
      </c>
      <c r="AT35">
        <f t="shared" si="30"/>
        <v>2.2204460492503131E-16</v>
      </c>
      <c r="AU35">
        <f t="shared" si="30"/>
        <v>0</v>
      </c>
      <c r="AV35">
        <f t="shared" si="30"/>
        <v>0</v>
      </c>
      <c r="AW35">
        <f t="shared" si="30"/>
        <v>0</v>
      </c>
      <c r="AX35">
        <f t="shared" si="30"/>
        <v>0</v>
      </c>
      <c r="AY35">
        <f t="shared" si="30"/>
        <v>0</v>
      </c>
      <c r="AZ35">
        <f t="shared" si="30"/>
        <v>0</v>
      </c>
      <c r="BA35">
        <f t="shared" si="30"/>
        <v>0</v>
      </c>
      <c r="BB35">
        <f t="shared" si="30"/>
        <v>0</v>
      </c>
      <c r="BC35">
        <f t="shared" si="30"/>
        <v>0</v>
      </c>
      <c r="BD35">
        <f t="shared" si="31"/>
        <v>0</v>
      </c>
      <c r="BE35">
        <f t="shared" si="31"/>
        <v>0</v>
      </c>
      <c r="BF35">
        <f t="shared" si="31"/>
        <v>0</v>
      </c>
      <c r="BG35">
        <f t="shared" si="31"/>
        <v>0</v>
      </c>
      <c r="BH35">
        <f t="shared" si="31"/>
        <v>0</v>
      </c>
      <c r="BI35">
        <f t="shared" si="31"/>
        <v>0</v>
      </c>
      <c r="BJ35">
        <f t="shared" si="31"/>
        <v>0</v>
      </c>
      <c r="BK35">
        <f t="shared" si="31"/>
        <v>0</v>
      </c>
      <c r="BL35">
        <f t="shared" si="31"/>
        <v>0</v>
      </c>
      <c r="BM35">
        <f t="shared" si="31"/>
        <v>0</v>
      </c>
      <c r="BN35">
        <f t="shared" si="32"/>
        <v>0</v>
      </c>
      <c r="BO35">
        <f t="shared" si="32"/>
        <v>0</v>
      </c>
      <c r="BP35">
        <f t="shared" si="32"/>
        <v>0</v>
      </c>
      <c r="BQ35">
        <f t="shared" si="32"/>
        <v>0</v>
      </c>
      <c r="BR35">
        <f t="shared" si="32"/>
        <v>0</v>
      </c>
      <c r="BS35">
        <f t="shared" si="32"/>
        <v>0</v>
      </c>
      <c r="BT35">
        <f t="shared" si="32"/>
        <v>0</v>
      </c>
      <c r="BU35">
        <f t="shared" si="32"/>
        <v>0</v>
      </c>
      <c r="BV35">
        <f t="shared" si="32"/>
        <v>0</v>
      </c>
      <c r="BW35">
        <f t="shared" si="32"/>
        <v>0</v>
      </c>
      <c r="BX35">
        <f t="shared" si="33"/>
        <v>0</v>
      </c>
      <c r="BY35">
        <f t="shared" si="33"/>
        <v>0</v>
      </c>
      <c r="BZ35">
        <f t="shared" si="33"/>
        <v>0</v>
      </c>
      <c r="CA35">
        <f t="shared" si="33"/>
        <v>0</v>
      </c>
      <c r="CB35">
        <f t="shared" si="33"/>
        <v>0</v>
      </c>
      <c r="CC35">
        <f t="shared" si="33"/>
        <v>0</v>
      </c>
      <c r="CD35">
        <f t="shared" si="33"/>
        <v>0</v>
      </c>
      <c r="CE35">
        <f t="shared" si="33"/>
        <v>0</v>
      </c>
      <c r="CF35">
        <f t="shared" si="33"/>
        <v>0</v>
      </c>
      <c r="CG35">
        <f t="shared" si="33"/>
        <v>0</v>
      </c>
      <c r="CH35">
        <f t="shared" si="33"/>
        <v>0</v>
      </c>
      <c r="CI35">
        <f t="shared" si="33"/>
        <v>0</v>
      </c>
      <c r="CJ35">
        <f t="shared" ref="CJ35:CJ66" si="35">IF(ISNUMBER($D35),SUM(F35:CI35),"")</f>
        <v>1</v>
      </c>
    </row>
    <row r="36" spans="1:88" x14ac:dyDescent="0.35">
      <c r="A36" t="str">
        <f>economics!A35</f>
        <v>Flat glass</v>
      </c>
      <c r="B36" t="str">
        <f>economics!B35</f>
        <v>Waste heat recoveryd</v>
      </c>
      <c r="C36" t="str">
        <f>economics!D35</f>
        <v>whr</v>
      </c>
      <c r="D36">
        <f>IF(ISNUMBER(economics!T35),economics!T35,"na")</f>
        <v>4.7843386333073141</v>
      </c>
      <c r="E36">
        <f t="shared" si="34"/>
        <v>1.4353015899921941</v>
      </c>
      <c r="F36">
        <f t="shared" si="26"/>
        <v>4.2906033319683703E-4</v>
      </c>
      <c r="G36">
        <f t="shared" si="26"/>
        <v>3.6207918799366253E-4</v>
      </c>
      <c r="H36">
        <f t="shared" si="26"/>
        <v>6.2687034371947722E-4</v>
      </c>
      <c r="I36">
        <f t="shared" si="26"/>
        <v>1.0529527012822731E-3</v>
      </c>
      <c r="J36">
        <f t="shared" si="26"/>
        <v>1.7159199740217038E-3</v>
      </c>
      <c r="K36">
        <f t="shared" si="26"/>
        <v>2.7129530162839895E-3</v>
      </c>
      <c r="L36">
        <f t="shared" si="26"/>
        <v>4.1614495832840107E-3</v>
      </c>
      <c r="M36">
        <f t="shared" si="26"/>
        <v>6.1930440175359917E-3</v>
      </c>
      <c r="N36">
        <f t="shared" si="26"/>
        <v>8.9417165826827932E-3</v>
      </c>
      <c r="O36">
        <f t="shared" si="26"/>
        <v>1.2525494330091005E-2</v>
      </c>
      <c r="P36">
        <f t="shared" si="27"/>
        <v>1.7022608997967308E-2</v>
      </c>
      <c r="Q36">
        <f t="shared" si="27"/>
        <v>2.2444745125273266E-2</v>
      </c>
      <c r="R36">
        <f t="shared" si="27"/>
        <v>2.8711809614531444E-2</v>
      </c>
      <c r="S36">
        <f t="shared" si="27"/>
        <v>3.563393725558367E-2</v>
      </c>
      <c r="T36">
        <f t="shared" si="27"/>
        <v>4.2906633036064817E-2</v>
      </c>
      <c r="U36">
        <f t="shared" si="27"/>
        <v>5.012362351918967E-2</v>
      </c>
      <c r="V36">
        <f t="shared" si="27"/>
        <v>5.6809098387989754E-2</v>
      </c>
      <c r="W36">
        <f t="shared" si="27"/>
        <v>6.2467016022429489E-2</v>
      </c>
      <c r="X36">
        <f t="shared" si="27"/>
        <v>6.6640931801851488E-2</v>
      </c>
      <c r="Y36">
        <f t="shared" si="27"/>
        <v>6.8974538591989487E-2</v>
      </c>
      <c r="Z36">
        <f t="shared" si="28"/>
        <v>6.926183495963889E-2</v>
      </c>
      <c r="AA36">
        <f t="shared" si="28"/>
        <v>6.7477134127610139E-2</v>
      </c>
      <c r="AB36">
        <f t="shared" si="28"/>
        <v>6.3778853639576472E-2</v>
      </c>
      <c r="AC36">
        <f t="shared" si="28"/>
        <v>5.8486310721523216E-2</v>
      </c>
      <c r="AD36">
        <f t="shared" si="28"/>
        <v>5.2034235123117778E-2</v>
      </c>
      <c r="AE36">
        <f t="shared" si="28"/>
        <v>4.4913979935567117E-2</v>
      </c>
      <c r="AF36">
        <f t="shared" si="28"/>
        <v>3.7612422786618249E-2</v>
      </c>
      <c r="AG36">
        <f t="shared" si="28"/>
        <v>3.0558952458771271E-2</v>
      </c>
      <c r="AH36">
        <f t="shared" si="28"/>
        <v>2.4088124136047107E-2</v>
      </c>
      <c r="AI36">
        <f t="shared" si="28"/>
        <v>1.8421493561404434E-2</v>
      </c>
      <c r="AJ36">
        <f t="shared" si="29"/>
        <v>1.3667969781373412E-2</v>
      </c>
      <c r="AK36">
        <f t="shared" si="29"/>
        <v>9.8387622155633458E-3</v>
      </c>
      <c r="AL36">
        <f t="shared" si="29"/>
        <v>6.8712249978307716E-3</v>
      </c>
      <c r="AM36">
        <f t="shared" si="29"/>
        <v>4.6557010882611882E-3</v>
      </c>
      <c r="AN36">
        <f t="shared" si="29"/>
        <v>3.060505643728284E-3</v>
      </c>
      <c r="AO36">
        <f t="shared" si="29"/>
        <v>1.9519038196312843E-3</v>
      </c>
      <c r="AP36">
        <f t="shared" si="29"/>
        <v>1.207760251140555E-3</v>
      </c>
      <c r="AQ36">
        <f t="shared" si="29"/>
        <v>7.2503687035085918E-4</v>
      </c>
      <c r="AR36">
        <f t="shared" si="29"/>
        <v>4.2227604312694567E-4</v>
      </c>
      <c r="AS36">
        <f t="shared" si="29"/>
        <v>2.3861059967789089E-4</v>
      </c>
      <c r="AT36">
        <f t="shared" si="30"/>
        <v>1.3080968580880814E-4</v>
      </c>
      <c r="AU36">
        <f t="shared" si="30"/>
        <v>6.9573987588666952E-5</v>
      </c>
      <c r="AV36">
        <f t="shared" si="30"/>
        <v>3.5901339194177595E-5</v>
      </c>
      <c r="AW36">
        <f t="shared" si="30"/>
        <v>1.7973435550877603E-5</v>
      </c>
      <c r="AX36">
        <f t="shared" si="30"/>
        <v>8.729878057445184E-6</v>
      </c>
      <c r="AY36">
        <f t="shared" si="30"/>
        <v>4.1137871271690329E-6</v>
      </c>
      <c r="AZ36">
        <f t="shared" si="30"/>
        <v>1.8807537591758461E-6</v>
      </c>
      <c r="BA36">
        <f t="shared" si="30"/>
        <v>8.3421591912102855E-7</v>
      </c>
      <c r="BB36">
        <f t="shared" si="30"/>
        <v>3.589891648392296E-7</v>
      </c>
      <c r="BC36">
        <f t="shared" si="30"/>
        <v>1.4987888730111365E-7</v>
      </c>
      <c r="BD36">
        <f t="shared" si="31"/>
        <v>6.0709373306266912E-8</v>
      </c>
      <c r="BE36">
        <f t="shared" si="31"/>
        <v>2.3857620323752826E-8</v>
      </c>
      <c r="BF36">
        <f t="shared" si="31"/>
        <v>9.0960846632626158E-9</v>
      </c>
      <c r="BG36">
        <f t="shared" si="31"/>
        <v>3.3646334607340123E-9</v>
      </c>
      <c r="BH36">
        <f t="shared" si="31"/>
        <v>1.2074714561549627E-9</v>
      </c>
      <c r="BI36">
        <f t="shared" si="31"/>
        <v>4.2040859682401788E-10</v>
      </c>
      <c r="BJ36">
        <f t="shared" si="31"/>
        <v>1.4201106957045795E-10</v>
      </c>
      <c r="BK36">
        <f t="shared" si="31"/>
        <v>4.6540105103076712E-11</v>
      </c>
      <c r="BL36">
        <f t="shared" si="31"/>
        <v>1.4797607583716399E-11</v>
      </c>
      <c r="BM36">
        <f t="shared" si="31"/>
        <v>4.5645709434438686E-12</v>
      </c>
      <c r="BN36">
        <f t="shared" si="32"/>
        <v>1.3661294318012551E-12</v>
      </c>
      <c r="BO36">
        <f t="shared" si="32"/>
        <v>3.9668268669856843E-13</v>
      </c>
      <c r="BP36">
        <f t="shared" si="32"/>
        <v>1.1168843627729075E-13</v>
      </c>
      <c r="BQ36">
        <f t="shared" si="32"/>
        <v>3.0531133177191805E-14</v>
      </c>
      <c r="BR36">
        <f t="shared" si="32"/>
        <v>8.1046280797636427E-15</v>
      </c>
      <c r="BS36">
        <f t="shared" si="32"/>
        <v>2.1094237467877974E-15</v>
      </c>
      <c r="BT36">
        <f t="shared" si="32"/>
        <v>5.5511151231257827E-16</v>
      </c>
      <c r="BU36">
        <f t="shared" si="32"/>
        <v>1.1102230246251565E-16</v>
      </c>
      <c r="BV36">
        <f t="shared" si="32"/>
        <v>0</v>
      </c>
      <c r="BW36">
        <f t="shared" si="32"/>
        <v>0</v>
      </c>
      <c r="BX36">
        <f t="shared" si="33"/>
        <v>0</v>
      </c>
      <c r="BY36">
        <f t="shared" si="33"/>
        <v>0</v>
      </c>
      <c r="BZ36">
        <f t="shared" si="33"/>
        <v>0</v>
      </c>
      <c r="CA36">
        <f t="shared" si="33"/>
        <v>0</v>
      </c>
      <c r="CB36">
        <f t="shared" si="33"/>
        <v>0</v>
      </c>
      <c r="CC36">
        <f t="shared" si="33"/>
        <v>0</v>
      </c>
      <c r="CD36">
        <f t="shared" si="33"/>
        <v>0</v>
      </c>
      <c r="CE36">
        <f t="shared" si="33"/>
        <v>0</v>
      </c>
      <c r="CF36">
        <f t="shared" si="33"/>
        <v>0</v>
      </c>
      <c r="CG36">
        <f t="shared" si="33"/>
        <v>0</v>
      </c>
      <c r="CH36">
        <f t="shared" si="33"/>
        <v>0</v>
      </c>
      <c r="CI36">
        <f t="shared" si="33"/>
        <v>0</v>
      </c>
      <c r="CJ36">
        <f t="shared" si="35"/>
        <v>1</v>
      </c>
    </row>
    <row r="37" spans="1:88" x14ac:dyDescent="0.35">
      <c r="A37" t="str">
        <f>economics!A36</f>
        <v>Flat glass</v>
      </c>
      <c r="B37" t="str">
        <f>economics!B36</f>
        <v>Batch/cullet preheatinge</v>
      </c>
      <c r="C37" t="str">
        <f>economics!D36</f>
        <v>whr</v>
      </c>
      <c r="D37">
        <f>IF(ISNUMBER(economics!T36),economics!T36,"na")</f>
        <v>2.6096392545312619</v>
      </c>
      <c r="E37">
        <f t="shared" si="34"/>
        <v>0.78289177635937857</v>
      </c>
      <c r="F37">
        <f t="shared" si="26"/>
        <v>4.2906033319683703E-4</v>
      </c>
      <c r="G37">
        <f t="shared" si="26"/>
        <v>8.6006002287463833E-4</v>
      </c>
      <c r="H37">
        <f t="shared" si="26"/>
        <v>2.2337406711601627E-3</v>
      </c>
      <c r="I37">
        <f t="shared" si="26"/>
        <v>5.2433800784006954E-3</v>
      </c>
      <c r="J37">
        <f t="shared" si="26"/>
        <v>1.112416980357556E-2</v>
      </c>
      <c r="K37">
        <f t="shared" si="26"/>
        <v>2.1330661066164068E-2</v>
      </c>
      <c r="L37">
        <f t="shared" si="26"/>
        <v>3.6967822217960411E-2</v>
      </c>
      <c r="M37">
        <f t="shared" si="26"/>
        <v>5.7906634025884376E-2</v>
      </c>
      <c r="N37">
        <f t="shared" si="26"/>
        <v>8.198216237580111E-2</v>
      </c>
      <c r="O37">
        <f t="shared" si="26"/>
        <v>0.10490551732420111</v>
      </c>
      <c r="P37">
        <f t="shared" si="27"/>
        <v>0.12132942594096541</v>
      </c>
      <c r="Q37">
        <f t="shared" si="27"/>
        <v>0.12683040065536999</v>
      </c>
      <c r="R37">
        <f t="shared" si="27"/>
        <v>0.11983127063423349</v>
      </c>
      <c r="S37">
        <f t="shared" si="27"/>
        <v>0.10233078964951514</v>
      </c>
      <c r="T37">
        <f t="shared" si="27"/>
        <v>7.898256689623695E-2</v>
      </c>
      <c r="U37">
        <f t="shared" si="27"/>
        <v>5.5099027476481988E-2</v>
      </c>
      <c r="V37">
        <f t="shared" si="27"/>
        <v>3.4741057074177295E-2</v>
      </c>
      <c r="W37">
        <f t="shared" si="27"/>
        <v>1.9798249504333731E-2</v>
      </c>
      <c r="X37">
        <f t="shared" si="27"/>
        <v>1.0197486205332562E-2</v>
      </c>
      <c r="Y37">
        <f t="shared" si="27"/>
        <v>4.7472223704593253E-3</v>
      </c>
      <c r="Z37">
        <f t="shared" si="28"/>
        <v>1.9973921785375603E-3</v>
      </c>
      <c r="AA37">
        <f t="shared" si="28"/>
        <v>7.5955864432986075E-4</v>
      </c>
      <c r="AB37">
        <f t="shared" si="28"/>
        <v>2.6105380898100439E-4</v>
      </c>
      <c r="AC37">
        <f t="shared" si="28"/>
        <v>8.1089715760818137E-5</v>
      </c>
      <c r="AD37">
        <f t="shared" si="28"/>
        <v>2.2764835787225657E-5</v>
      </c>
      <c r="AE37">
        <f t="shared" si="28"/>
        <v>5.7759307821036998E-6</v>
      </c>
      <c r="AF37">
        <f t="shared" si="28"/>
        <v>1.324444059536134E-6</v>
      </c>
      <c r="AG37">
        <f t="shared" si="28"/>
        <v>2.7446987160839598E-7</v>
      </c>
      <c r="AH37">
        <f t="shared" si="28"/>
        <v>5.1404387302333987E-8</v>
      </c>
      <c r="AI37">
        <f t="shared" si="28"/>
        <v>8.7005154192354439E-9</v>
      </c>
      <c r="AJ37">
        <f t="shared" si="29"/>
        <v>1.3308334434469771E-9</v>
      </c>
      <c r="AK37">
        <f t="shared" si="29"/>
        <v>1.839631780242712E-10</v>
      </c>
      <c r="AL37">
        <f t="shared" si="29"/>
        <v>2.2980617409018578E-11</v>
      </c>
      <c r="AM37">
        <f t="shared" si="29"/>
        <v>2.5942581416416033E-12</v>
      </c>
      <c r="AN37">
        <f t="shared" si="29"/>
        <v>2.645661467681748E-13</v>
      </c>
      <c r="AO37">
        <f t="shared" si="29"/>
        <v>2.4424906541753444E-14</v>
      </c>
      <c r="AP37">
        <f t="shared" si="29"/>
        <v>2.1094237467877974E-15</v>
      </c>
      <c r="AQ37">
        <f t="shared" si="29"/>
        <v>1.1102230246251565E-16</v>
      </c>
      <c r="AR37">
        <f t="shared" si="29"/>
        <v>0</v>
      </c>
      <c r="AS37">
        <f t="shared" si="29"/>
        <v>0</v>
      </c>
      <c r="AT37">
        <f t="shared" si="30"/>
        <v>0</v>
      </c>
      <c r="AU37">
        <f t="shared" si="30"/>
        <v>0</v>
      </c>
      <c r="AV37">
        <f t="shared" si="30"/>
        <v>0</v>
      </c>
      <c r="AW37">
        <f t="shared" si="30"/>
        <v>0</v>
      </c>
      <c r="AX37">
        <f t="shared" si="30"/>
        <v>0</v>
      </c>
      <c r="AY37">
        <f t="shared" si="30"/>
        <v>0</v>
      </c>
      <c r="AZ37">
        <f t="shared" si="30"/>
        <v>0</v>
      </c>
      <c r="BA37">
        <f t="shared" si="30"/>
        <v>0</v>
      </c>
      <c r="BB37">
        <f t="shared" si="30"/>
        <v>0</v>
      </c>
      <c r="BC37">
        <f t="shared" si="30"/>
        <v>0</v>
      </c>
      <c r="BD37">
        <f t="shared" si="31"/>
        <v>0</v>
      </c>
      <c r="BE37">
        <f t="shared" si="31"/>
        <v>0</v>
      </c>
      <c r="BF37">
        <f t="shared" si="31"/>
        <v>0</v>
      </c>
      <c r="BG37">
        <f t="shared" si="31"/>
        <v>0</v>
      </c>
      <c r="BH37">
        <f t="shared" si="31"/>
        <v>0</v>
      </c>
      <c r="BI37">
        <f t="shared" si="31"/>
        <v>0</v>
      </c>
      <c r="BJ37">
        <f t="shared" si="31"/>
        <v>0</v>
      </c>
      <c r="BK37">
        <f t="shared" si="31"/>
        <v>0</v>
      </c>
      <c r="BL37">
        <f t="shared" si="31"/>
        <v>0</v>
      </c>
      <c r="BM37">
        <f t="shared" si="31"/>
        <v>0</v>
      </c>
      <c r="BN37">
        <f t="shared" si="32"/>
        <v>0</v>
      </c>
      <c r="BO37">
        <f t="shared" si="32"/>
        <v>0</v>
      </c>
      <c r="BP37">
        <f t="shared" si="32"/>
        <v>0</v>
      </c>
      <c r="BQ37">
        <f t="shared" si="32"/>
        <v>0</v>
      </c>
      <c r="BR37">
        <f t="shared" si="32"/>
        <v>0</v>
      </c>
      <c r="BS37">
        <f t="shared" si="32"/>
        <v>0</v>
      </c>
      <c r="BT37">
        <f t="shared" si="32"/>
        <v>0</v>
      </c>
      <c r="BU37">
        <f t="shared" si="32"/>
        <v>0</v>
      </c>
      <c r="BV37">
        <f t="shared" si="32"/>
        <v>0</v>
      </c>
      <c r="BW37">
        <f t="shared" si="32"/>
        <v>0</v>
      </c>
      <c r="BX37">
        <f t="shared" si="33"/>
        <v>0</v>
      </c>
      <c r="BY37">
        <f t="shared" si="33"/>
        <v>0</v>
      </c>
      <c r="BZ37">
        <f t="shared" si="33"/>
        <v>0</v>
      </c>
      <c r="CA37">
        <f t="shared" si="33"/>
        <v>0</v>
      </c>
      <c r="CB37">
        <f t="shared" si="33"/>
        <v>0</v>
      </c>
      <c r="CC37">
        <f t="shared" si="33"/>
        <v>0</v>
      </c>
      <c r="CD37">
        <f t="shared" si="33"/>
        <v>0</v>
      </c>
      <c r="CE37">
        <f t="shared" si="33"/>
        <v>0</v>
      </c>
      <c r="CF37">
        <f t="shared" si="33"/>
        <v>0</v>
      </c>
      <c r="CG37">
        <f t="shared" si="33"/>
        <v>0</v>
      </c>
      <c r="CH37">
        <f t="shared" si="33"/>
        <v>0</v>
      </c>
      <c r="CI37">
        <f t="shared" si="33"/>
        <v>0</v>
      </c>
      <c r="CJ37">
        <f t="shared" si="35"/>
        <v>1</v>
      </c>
    </row>
    <row r="38" spans="1:88" x14ac:dyDescent="0.35">
      <c r="A38" t="str">
        <f>economics!A37</f>
        <v>Flat glass</v>
      </c>
      <c r="B38" t="str">
        <f>economics!B37</f>
        <v>Low NOx burnersa</v>
      </c>
      <c r="C38" t="str">
        <f>economics!D37</f>
        <v>EXCLUDED</v>
      </c>
      <c r="D38">
        <f>IF(ISNUMBER(economics!T37),economics!T37,"na")</f>
        <v>1.0764761924941453</v>
      </c>
      <c r="E38">
        <f t="shared" si="34"/>
        <v>0.32294285774824355</v>
      </c>
      <c r="F38">
        <f t="shared" si="26"/>
        <v>4.2906033319683703E-4</v>
      </c>
      <c r="G38">
        <f t="shared" si="26"/>
        <v>4.8165690391059101E-3</v>
      </c>
      <c r="H38">
        <f t="shared" si="26"/>
        <v>3.1879205303932803E-2</v>
      </c>
      <c r="I38">
        <f t="shared" si="26"/>
        <v>0.11889748732773596</v>
      </c>
      <c r="J38">
        <f t="shared" si="26"/>
        <v>0.25037966132204825</v>
      </c>
      <c r="K38">
        <f t="shared" si="26"/>
        <v>0.29807488196578408</v>
      </c>
      <c r="L38">
        <f t="shared" si="26"/>
        <v>0.20067045422936691</v>
      </c>
      <c r="M38">
        <f t="shared" si="26"/>
        <v>7.6344428345888504E-2</v>
      </c>
      <c r="N38">
        <f t="shared" si="26"/>
        <v>1.6388127661902008E-2</v>
      </c>
      <c r="O38">
        <f t="shared" si="26"/>
        <v>1.9805093403688634E-3</v>
      </c>
      <c r="P38">
        <f t="shared" si="27"/>
        <v>1.3439803380832505E-4</v>
      </c>
      <c r="Q38">
        <f t="shared" si="27"/>
        <v>5.1073990587902074E-6</v>
      </c>
      <c r="R38">
        <f t="shared" si="27"/>
        <v>1.0840723341232206E-7</v>
      </c>
      <c r="S38">
        <f t="shared" si="27"/>
        <v>1.2821075312530184E-9</v>
      </c>
      <c r="T38">
        <f t="shared" si="27"/>
        <v>8.4309226267009763E-12</v>
      </c>
      <c r="U38">
        <f t="shared" si="27"/>
        <v>3.0753177782116836E-14</v>
      </c>
      <c r="V38">
        <f t="shared" si="27"/>
        <v>1.1102230246251565E-16</v>
      </c>
      <c r="W38">
        <f t="shared" si="27"/>
        <v>0</v>
      </c>
      <c r="X38">
        <f t="shared" si="27"/>
        <v>0</v>
      </c>
      <c r="Y38">
        <f t="shared" si="27"/>
        <v>0</v>
      </c>
      <c r="Z38">
        <f t="shared" si="28"/>
        <v>0</v>
      </c>
      <c r="AA38">
        <f t="shared" si="28"/>
        <v>0</v>
      </c>
      <c r="AB38">
        <f t="shared" si="28"/>
        <v>0</v>
      </c>
      <c r="AC38">
        <f t="shared" si="28"/>
        <v>0</v>
      </c>
      <c r="AD38">
        <f t="shared" si="28"/>
        <v>0</v>
      </c>
      <c r="AE38">
        <f t="shared" si="28"/>
        <v>0</v>
      </c>
      <c r="AF38">
        <f t="shared" si="28"/>
        <v>0</v>
      </c>
      <c r="AG38">
        <f t="shared" si="28"/>
        <v>0</v>
      </c>
      <c r="AH38">
        <f t="shared" si="28"/>
        <v>0</v>
      </c>
      <c r="AI38">
        <f t="shared" si="28"/>
        <v>0</v>
      </c>
      <c r="AJ38">
        <f t="shared" si="29"/>
        <v>0</v>
      </c>
      <c r="AK38">
        <f t="shared" si="29"/>
        <v>0</v>
      </c>
      <c r="AL38">
        <f t="shared" si="29"/>
        <v>0</v>
      </c>
      <c r="AM38">
        <f t="shared" si="29"/>
        <v>0</v>
      </c>
      <c r="AN38">
        <f t="shared" si="29"/>
        <v>0</v>
      </c>
      <c r="AO38">
        <f t="shared" si="29"/>
        <v>0</v>
      </c>
      <c r="AP38">
        <f t="shared" si="29"/>
        <v>0</v>
      </c>
      <c r="AQ38">
        <f t="shared" si="29"/>
        <v>0</v>
      </c>
      <c r="AR38">
        <f t="shared" si="29"/>
        <v>0</v>
      </c>
      <c r="AS38">
        <f t="shared" si="29"/>
        <v>0</v>
      </c>
      <c r="AT38">
        <f t="shared" si="30"/>
        <v>0</v>
      </c>
      <c r="AU38">
        <f t="shared" si="30"/>
        <v>0</v>
      </c>
      <c r="AV38">
        <f t="shared" si="30"/>
        <v>0</v>
      </c>
      <c r="AW38">
        <f t="shared" si="30"/>
        <v>0</v>
      </c>
      <c r="AX38">
        <f t="shared" si="30"/>
        <v>0</v>
      </c>
      <c r="AY38">
        <f t="shared" si="30"/>
        <v>0</v>
      </c>
      <c r="AZ38">
        <f t="shared" si="30"/>
        <v>0</v>
      </c>
      <c r="BA38">
        <f t="shared" si="30"/>
        <v>0</v>
      </c>
      <c r="BB38">
        <f t="shared" si="30"/>
        <v>0</v>
      </c>
      <c r="BC38">
        <f t="shared" si="30"/>
        <v>0</v>
      </c>
      <c r="BD38">
        <f t="shared" si="31"/>
        <v>0</v>
      </c>
      <c r="BE38">
        <f t="shared" si="31"/>
        <v>0</v>
      </c>
      <c r="BF38">
        <f t="shared" si="31"/>
        <v>0</v>
      </c>
      <c r="BG38">
        <f t="shared" si="31"/>
        <v>0</v>
      </c>
      <c r="BH38">
        <f t="shared" si="31"/>
        <v>0</v>
      </c>
      <c r="BI38">
        <f t="shared" si="31"/>
        <v>0</v>
      </c>
      <c r="BJ38">
        <f t="shared" si="31"/>
        <v>0</v>
      </c>
      <c r="BK38">
        <f t="shared" si="31"/>
        <v>0</v>
      </c>
      <c r="BL38">
        <f t="shared" si="31"/>
        <v>0</v>
      </c>
      <c r="BM38">
        <f t="shared" si="31"/>
        <v>0</v>
      </c>
      <c r="BN38">
        <f t="shared" si="32"/>
        <v>0</v>
      </c>
      <c r="BO38">
        <f t="shared" si="32"/>
        <v>0</v>
      </c>
      <c r="BP38">
        <f t="shared" si="32"/>
        <v>0</v>
      </c>
      <c r="BQ38">
        <f t="shared" si="32"/>
        <v>0</v>
      </c>
      <c r="BR38">
        <f t="shared" si="32"/>
        <v>0</v>
      </c>
      <c r="BS38">
        <f t="shared" si="32"/>
        <v>0</v>
      </c>
      <c r="BT38">
        <f t="shared" si="32"/>
        <v>0</v>
      </c>
      <c r="BU38">
        <f t="shared" si="32"/>
        <v>0</v>
      </c>
      <c r="BV38">
        <f t="shared" si="32"/>
        <v>0</v>
      </c>
      <c r="BW38">
        <f t="shared" si="32"/>
        <v>0</v>
      </c>
      <c r="BX38">
        <f t="shared" si="33"/>
        <v>0</v>
      </c>
      <c r="BY38">
        <f t="shared" si="33"/>
        <v>0</v>
      </c>
      <c r="BZ38">
        <f t="shared" si="33"/>
        <v>0</v>
      </c>
      <c r="CA38">
        <f t="shared" si="33"/>
        <v>0</v>
      </c>
      <c r="CB38">
        <f t="shared" si="33"/>
        <v>0</v>
      </c>
      <c r="CC38">
        <f t="shared" si="33"/>
        <v>0</v>
      </c>
      <c r="CD38">
        <f t="shared" si="33"/>
        <v>0</v>
      </c>
      <c r="CE38">
        <f t="shared" si="33"/>
        <v>0</v>
      </c>
      <c r="CF38">
        <f t="shared" si="33"/>
        <v>0</v>
      </c>
      <c r="CG38">
        <f t="shared" si="33"/>
        <v>0</v>
      </c>
      <c r="CH38">
        <f t="shared" si="33"/>
        <v>0</v>
      </c>
      <c r="CI38">
        <f t="shared" si="33"/>
        <v>0</v>
      </c>
      <c r="CJ38">
        <f t="shared" si="35"/>
        <v>1</v>
      </c>
    </row>
    <row r="39" spans="1:88" x14ac:dyDescent="0.35">
      <c r="A39" t="str">
        <f>economics!A38</f>
        <v>Flat glass</v>
      </c>
      <c r="B39" t="str">
        <f>economics!B38</f>
        <v>Optimized burningc</v>
      </c>
      <c r="C39" t="str">
        <f>economics!D38</f>
        <v>process</v>
      </c>
      <c r="D39">
        <f>IF(ISNUMBER(economics!T38),economics!T38,"na")</f>
        <v>1.4353015899921941</v>
      </c>
      <c r="E39">
        <f t="shared" si="34"/>
        <v>0.43059047699765823</v>
      </c>
      <c r="F39">
        <f t="shared" si="26"/>
        <v>4.2906033319683703E-4</v>
      </c>
      <c r="G39">
        <f t="shared" si="26"/>
        <v>2.5259229606056023E-3</v>
      </c>
      <c r="H39">
        <f t="shared" si="26"/>
        <v>1.196767487702164E-2</v>
      </c>
      <c r="I39">
        <f t="shared" si="26"/>
        <v>4.082149089723501E-2</v>
      </c>
      <c r="J39">
        <f t="shared" si="26"/>
        <v>0.10027817293591228</v>
      </c>
      <c r="K39">
        <f t="shared" si="26"/>
        <v>0.1774507604897555</v>
      </c>
      <c r="L39">
        <f t="shared" si="26"/>
        <v>0.22624523488887416</v>
      </c>
      <c r="M39">
        <f t="shared" si="26"/>
        <v>0.20784725763722867</v>
      </c>
      <c r="N39">
        <f t="shared" si="26"/>
        <v>0.13758174450134086</v>
      </c>
      <c r="O39">
        <f t="shared" si="26"/>
        <v>6.5610474133039665E-2</v>
      </c>
      <c r="P39">
        <f t="shared" si="27"/>
        <v>2.2536386076481341E-2</v>
      </c>
      <c r="Q39">
        <f t="shared" si="27"/>
        <v>5.5739167741708506E-3</v>
      </c>
      <c r="R39">
        <f t="shared" si="27"/>
        <v>9.922883644677416E-4</v>
      </c>
      <c r="S39">
        <f t="shared" si="27"/>
        <v>1.2709528295307138E-4</v>
      </c>
      <c r="T39">
        <f t="shared" si="27"/>
        <v>1.1706634424846207E-5</v>
      </c>
      <c r="U39">
        <f t="shared" si="27"/>
        <v>7.750572441622694E-7</v>
      </c>
      <c r="V39">
        <f t="shared" si="27"/>
        <v>3.6865478447722921E-8</v>
      </c>
      <c r="W39">
        <f t="shared" si="27"/>
        <v>1.2591518938620538E-9</v>
      </c>
      <c r="X39">
        <f t="shared" si="27"/>
        <v>3.086764177595569E-11</v>
      </c>
      <c r="Y39">
        <f t="shared" si="27"/>
        <v>5.4289905904170155E-13</v>
      </c>
      <c r="Z39">
        <f t="shared" si="28"/>
        <v>6.7723604502134549E-15</v>
      </c>
      <c r="AA39">
        <f t="shared" si="28"/>
        <v>1.1102230246251565E-16</v>
      </c>
      <c r="AB39">
        <f t="shared" si="28"/>
        <v>0</v>
      </c>
      <c r="AC39">
        <f t="shared" si="28"/>
        <v>0</v>
      </c>
      <c r="AD39">
        <f t="shared" si="28"/>
        <v>0</v>
      </c>
      <c r="AE39">
        <f t="shared" si="28"/>
        <v>0</v>
      </c>
      <c r="AF39">
        <f t="shared" si="28"/>
        <v>0</v>
      </c>
      <c r="AG39">
        <f t="shared" si="28"/>
        <v>0</v>
      </c>
      <c r="AH39">
        <f t="shared" si="28"/>
        <v>0</v>
      </c>
      <c r="AI39">
        <f t="shared" si="28"/>
        <v>0</v>
      </c>
      <c r="AJ39">
        <f t="shared" si="29"/>
        <v>0</v>
      </c>
      <c r="AK39">
        <f t="shared" si="29"/>
        <v>0</v>
      </c>
      <c r="AL39">
        <f t="shared" si="29"/>
        <v>0</v>
      </c>
      <c r="AM39">
        <f t="shared" si="29"/>
        <v>0</v>
      </c>
      <c r="AN39">
        <f t="shared" si="29"/>
        <v>0</v>
      </c>
      <c r="AO39">
        <f t="shared" si="29"/>
        <v>0</v>
      </c>
      <c r="AP39">
        <f t="shared" si="29"/>
        <v>0</v>
      </c>
      <c r="AQ39">
        <f t="shared" si="29"/>
        <v>0</v>
      </c>
      <c r="AR39">
        <f t="shared" si="29"/>
        <v>0</v>
      </c>
      <c r="AS39">
        <f t="shared" si="29"/>
        <v>0</v>
      </c>
      <c r="AT39">
        <f t="shared" si="30"/>
        <v>0</v>
      </c>
      <c r="AU39">
        <f t="shared" si="30"/>
        <v>0</v>
      </c>
      <c r="AV39">
        <f t="shared" si="30"/>
        <v>0</v>
      </c>
      <c r="AW39">
        <f t="shared" si="30"/>
        <v>0</v>
      </c>
      <c r="AX39">
        <f t="shared" si="30"/>
        <v>0</v>
      </c>
      <c r="AY39">
        <f t="shared" si="30"/>
        <v>0</v>
      </c>
      <c r="AZ39">
        <f t="shared" si="30"/>
        <v>0</v>
      </c>
      <c r="BA39">
        <f t="shared" si="30"/>
        <v>0</v>
      </c>
      <c r="BB39">
        <f t="shared" si="30"/>
        <v>0</v>
      </c>
      <c r="BC39">
        <f t="shared" si="30"/>
        <v>0</v>
      </c>
      <c r="BD39">
        <f t="shared" si="31"/>
        <v>0</v>
      </c>
      <c r="BE39">
        <f t="shared" si="31"/>
        <v>0</v>
      </c>
      <c r="BF39">
        <f t="shared" si="31"/>
        <v>0</v>
      </c>
      <c r="BG39">
        <f t="shared" si="31"/>
        <v>0</v>
      </c>
      <c r="BH39">
        <f t="shared" si="31"/>
        <v>0</v>
      </c>
      <c r="BI39">
        <f t="shared" si="31"/>
        <v>0</v>
      </c>
      <c r="BJ39">
        <f t="shared" si="31"/>
        <v>0</v>
      </c>
      <c r="BK39">
        <f t="shared" si="31"/>
        <v>0</v>
      </c>
      <c r="BL39">
        <f t="shared" si="31"/>
        <v>0</v>
      </c>
      <c r="BM39">
        <f t="shared" si="31"/>
        <v>0</v>
      </c>
      <c r="BN39">
        <f t="shared" si="32"/>
        <v>0</v>
      </c>
      <c r="BO39">
        <f t="shared" si="32"/>
        <v>0</v>
      </c>
      <c r="BP39">
        <f t="shared" si="32"/>
        <v>0</v>
      </c>
      <c r="BQ39">
        <f t="shared" si="32"/>
        <v>0</v>
      </c>
      <c r="BR39">
        <f t="shared" si="32"/>
        <v>0</v>
      </c>
      <c r="BS39">
        <f t="shared" si="32"/>
        <v>0</v>
      </c>
      <c r="BT39">
        <f t="shared" si="32"/>
        <v>0</v>
      </c>
      <c r="BU39">
        <f t="shared" si="32"/>
        <v>0</v>
      </c>
      <c r="BV39">
        <f t="shared" si="32"/>
        <v>0</v>
      </c>
      <c r="BW39">
        <f t="shared" si="32"/>
        <v>0</v>
      </c>
      <c r="BX39">
        <f t="shared" si="33"/>
        <v>0</v>
      </c>
      <c r="BY39">
        <f t="shared" si="33"/>
        <v>0</v>
      </c>
      <c r="BZ39">
        <f t="shared" si="33"/>
        <v>0</v>
      </c>
      <c r="CA39">
        <f t="shared" si="33"/>
        <v>0</v>
      </c>
      <c r="CB39">
        <f t="shared" si="33"/>
        <v>0</v>
      </c>
      <c r="CC39">
        <f t="shared" si="33"/>
        <v>0</v>
      </c>
      <c r="CD39">
        <f t="shared" si="33"/>
        <v>0</v>
      </c>
      <c r="CE39">
        <f t="shared" si="33"/>
        <v>0</v>
      </c>
      <c r="CF39">
        <f t="shared" si="33"/>
        <v>0</v>
      </c>
      <c r="CG39">
        <f t="shared" si="33"/>
        <v>0</v>
      </c>
      <c r="CH39">
        <f t="shared" si="33"/>
        <v>0</v>
      </c>
      <c r="CI39">
        <f t="shared" si="33"/>
        <v>0</v>
      </c>
      <c r="CJ39">
        <f t="shared" si="35"/>
        <v>1</v>
      </c>
    </row>
    <row r="40" spans="1:88" x14ac:dyDescent="0.35">
      <c r="A40" t="str">
        <f>economics!A39</f>
        <v>Flat glass</v>
      </c>
      <c r="B40" t="str">
        <f>economics!B39</f>
        <v>Process Control-Software and Image based controla</v>
      </c>
      <c r="C40" t="str">
        <f>economics!D39</f>
        <v>process</v>
      </c>
      <c r="D40">
        <f>IF(ISNUMBER(economics!T39),economics!T39,"na")</f>
        <v>1.4162467058832242</v>
      </c>
      <c r="E40">
        <f t="shared" si="34"/>
        <v>0.42487401176496725</v>
      </c>
      <c r="F40">
        <f t="shared" si="26"/>
        <v>4.2906033319683703E-4</v>
      </c>
      <c r="G40">
        <f t="shared" si="26"/>
        <v>2.5971888978013427E-3</v>
      </c>
      <c r="H40">
        <f t="shared" si="26"/>
        <v>1.2495531131624202E-2</v>
      </c>
      <c r="I40">
        <f t="shared" si="26"/>
        <v>4.2906632415960592E-2</v>
      </c>
      <c r="J40">
        <f t="shared" si="26"/>
        <v>0.10519007361288769</v>
      </c>
      <c r="K40">
        <f t="shared" si="26"/>
        <v>0.18417491210421846</v>
      </c>
      <c r="L40">
        <f t="shared" si="26"/>
        <v>0.23034174565236831</v>
      </c>
      <c r="M40">
        <f t="shared" si="26"/>
        <v>0.20579479923750066</v>
      </c>
      <c r="N40">
        <f t="shared" si="26"/>
        <v>0.13134059365243111</v>
      </c>
      <c r="O40">
        <f t="shared" si="26"/>
        <v>5.9868831423965041E-2</v>
      </c>
      <c r="P40">
        <f t="shared" si="27"/>
        <v>1.948627595572261E-2</v>
      </c>
      <c r="Q40">
        <f t="shared" si="27"/>
        <v>4.5272304507709693E-3</v>
      </c>
      <c r="R40">
        <f t="shared" si="27"/>
        <v>7.5046281599910891E-4</v>
      </c>
      <c r="S40">
        <f t="shared" si="27"/>
        <v>8.8717967680063126E-5</v>
      </c>
      <c r="T40">
        <f t="shared" si="27"/>
        <v>7.4757878216757945E-6</v>
      </c>
      <c r="U40">
        <f t="shared" si="27"/>
        <v>4.4878091853828295E-7</v>
      </c>
      <c r="V40">
        <f t="shared" si="27"/>
        <v>1.9182783583815421E-8</v>
      </c>
      <c r="W40">
        <f t="shared" si="27"/>
        <v>5.8352689347174191E-10</v>
      </c>
      <c r="X40">
        <f t="shared" si="27"/>
        <v>1.262590032524713E-11</v>
      </c>
      <c r="Y40">
        <f t="shared" si="27"/>
        <v>1.9428902930940239E-13</v>
      </c>
      <c r="Z40">
        <f t="shared" si="28"/>
        <v>2.1094237467877974E-15</v>
      </c>
      <c r="AA40">
        <f t="shared" si="28"/>
        <v>0</v>
      </c>
      <c r="AB40">
        <f t="shared" si="28"/>
        <v>0</v>
      </c>
      <c r="AC40">
        <f t="shared" si="28"/>
        <v>0</v>
      </c>
      <c r="AD40">
        <f t="shared" si="28"/>
        <v>0</v>
      </c>
      <c r="AE40">
        <f t="shared" si="28"/>
        <v>0</v>
      </c>
      <c r="AF40">
        <f t="shared" si="28"/>
        <v>0</v>
      </c>
      <c r="AG40">
        <f t="shared" si="28"/>
        <v>0</v>
      </c>
      <c r="AH40">
        <f t="shared" si="28"/>
        <v>0</v>
      </c>
      <c r="AI40">
        <f t="shared" si="28"/>
        <v>0</v>
      </c>
      <c r="AJ40">
        <f t="shared" si="29"/>
        <v>0</v>
      </c>
      <c r="AK40">
        <f t="shared" si="29"/>
        <v>0</v>
      </c>
      <c r="AL40">
        <f t="shared" si="29"/>
        <v>0</v>
      </c>
      <c r="AM40">
        <f t="shared" si="29"/>
        <v>0</v>
      </c>
      <c r="AN40">
        <f t="shared" si="29"/>
        <v>0</v>
      </c>
      <c r="AO40">
        <f t="shared" si="29"/>
        <v>0</v>
      </c>
      <c r="AP40">
        <f t="shared" si="29"/>
        <v>0</v>
      </c>
      <c r="AQ40">
        <f t="shared" si="29"/>
        <v>0</v>
      </c>
      <c r="AR40">
        <f t="shared" si="29"/>
        <v>0</v>
      </c>
      <c r="AS40">
        <f t="shared" si="29"/>
        <v>0</v>
      </c>
      <c r="AT40">
        <f t="shared" si="30"/>
        <v>0</v>
      </c>
      <c r="AU40">
        <f t="shared" si="30"/>
        <v>0</v>
      </c>
      <c r="AV40">
        <f t="shared" si="30"/>
        <v>0</v>
      </c>
      <c r="AW40">
        <f t="shared" si="30"/>
        <v>0</v>
      </c>
      <c r="AX40">
        <f t="shared" si="30"/>
        <v>0</v>
      </c>
      <c r="AY40">
        <f t="shared" si="30"/>
        <v>0</v>
      </c>
      <c r="AZ40">
        <f t="shared" si="30"/>
        <v>0</v>
      </c>
      <c r="BA40">
        <f t="shared" si="30"/>
        <v>0</v>
      </c>
      <c r="BB40">
        <f t="shared" si="30"/>
        <v>0</v>
      </c>
      <c r="BC40">
        <f t="shared" si="30"/>
        <v>0</v>
      </c>
      <c r="BD40">
        <f t="shared" si="31"/>
        <v>0</v>
      </c>
      <c r="BE40">
        <f t="shared" si="31"/>
        <v>0</v>
      </c>
      <c r="BF40">
        <f t="shared" si="31"/>
        <v>0</v>
      </c>
      <c r="BG40">
        <f t="shared" si="31"/>
        <v>0</v>
      </c>
      <c r="BH40">
        <f t="shared" si="31"/>
        <v>0</v>
      </c>
      <c r="BI40">
        <f t="shared" si="31"/>
        <v>0</v>
      </c>
      <c r="BJ40">
        <f t="shared" si="31"/>
        <v>0</v>
      </c>
      <c r="BK40">
        <f t="shared" si="31"/>
        <v>0</v>
      </c>
      <c r="BL40">
        <f t="shared" si="31"/>
        <v>0</v>
      </c>
      <c r="BM40">
        <f t="shared" si="31"/>
        <v>0</v>
      </c>
      <c r="BN40">
        <f t="shared" si="32"/>
        <v>0</v>
      </c>
      <c r="BO40">
        <f t="shared" si="32"/>
        <v>0</v>
      </c>
      <c r="BP40">
        <f t="shared" si="32"/>
        <v>0</v>
      </c>
      <c r="BQ40">
        <f t="shared" si="32"/>
        <v>0</v>
      </c>
      <c r="BR40">
        <f t="shared" si="32"/>
        <v>0</v>
      </c>
      <c r="BS40">
        <f t="shared" si="32"/>
        <v>0</v>
      </c>
      <c r="BT40">
        <f t="shared" si="32"/>
        <v>0</v>
      </c>
      <c r="BU40">
        <f t="shared" si="32"/>
        <v>0</v>
      </c>
      <c r="BV40">
        <f t="shared" si="32"/>
        <v>0</v>
      </c>
      <c r="BW40">
        <f t="shared" si="32"/>
        <v>0</v>
      </c>
      <c r="BX40">
        <f t="shared" si="33"/>
        <v>0</v>
      </c>
      <c r="BY40">
        <f t="shared" si="33"/>
        <v>0</v>
      </c>
      <c r="BZ40">
        <f t="shared" si="33"/>
        <v>0</v>
      </c>
      <c r="CA40">
        <f t="shared" si="33"/>
        <v>0</v>
      </c>
      <c r="CB40">
        <f t="shared" si="33"/>
        <v>0</v>
      </c>
      <c r="CC40">
        <f t="shared" si="33"/>
        <v>0</v>
      </c>
      <c r="CD40">
        <f t="shared" si="33"/>
        <v>0</v>
      </c>
      <c r="CE40">
        <f t="shared" si="33"/>
        <v>0</v>
      </c>
      <c r="CF40">
        <f t="shared" si="33"/>
        <v>0</v>
      </c>
      <c r="CG40">
        <f t="shared" si="33"/>
        <v>0</v>
      </c>
      <c r="CH40">
        <f t="shared" si="33"/>
        <v>0</v>
      </c>
      <c r="CI40">
        <f t="shared" si="33"/>
        <v>0</v>
      </c>
      <c r="CJ40">
        <f t="shared" si="35"/>
        <v>1</v>
      </c>
    </row>
    <row r="41" spans="1:88" x14ac:dyDescent="0.35">
      <c r="A41" t="str">
        <f>economics!A40</f>
        <v>Mechanical pulp</v>
      </c>
      <c r="B41" t="str">
        <f>economics!B40</f>
        <v>Heat recovery (TMP, GW)a</v>
      </c>
      <c r="C41" t="str">
        <f>economics!D40</f>
        <v>whr</v>
      </c>
      <c r="D41">
        <f>IF(ISNUMBER(economics!T40),economics!T40,"na")</f>
        <v>1.5392462030051759</v>
      </c>
      <c r="E41">
        <f t="shared" si="34"/>
        <v>0.46177386090155276</v>
      </c>
      <c r="F41">
        <f t="shared" si="26"/>
        <v>4.2906033319683703E-4</v>
      </c>
      <c r="G41">
        <f t="shared" si="26"/>
        <v>2.1905705706578224E-3</v>
      </c>
      <c r="H41">
        <f t="shared" si="26"/>
        <v>9.5873243213013149E-3</v>
      </c>
      <c r="I41">
        <f t="shared" si="26"/>
        <v>3.1503544180563343E-2</v>
      </c>
      <c r="J41">
        <f t="shared" si="26"/>
        <v>7.7739040160344122E-2</v>
      </c>
      <c r="K41">
        <f t="shared" si="26"/>
        <v>0.14408311538911386</v>
      </c>
      <c r="L41">
        <f t="shared" si="26"/>
        <v>0.20060197879625302</v>
      </c>
      <c r="M41">
        <f t="shared" si="26"/>
        <v>0.20981434442565189</v>
      </c>
      <c r="N41">
        <f t="shared" si="26"/>
        <v>0.16486066133043376</v>
      </c>
      <c r="O41">
        <f t="shared" si="26"/>
        <v>9.7310367595081382E-2</v>
      </c>
      <c r="P41">
        <f t="shared" si="27"/>
        <v>4.3143446539319563E-2</v>
      </c>
      <c r="Q41">
        <f t="shared" si="27"/>
        <v>1.4365295252603438E-2</v>
      </c>
      <c r="R41">
        <f t="shared" si="27"/>
        <v>3.5914360351652075E-3</v>
      </c>
      <c r="S41">
        <f t="shared" si="27"/>
        <v>6.7401277443834839E-4</v>
      </c>
      <c r="T41">
        <f t="shared" si="27"/>
        <v>9.4927777557152204E-5</v>
      </c>
      <c r="U41">
        <f t="shared" si="27"/>
        <v>1.0030263801863448E-5</v>
      </c>
      <c r="V41">
        <f t="shared" si="27"/>
        <v>7.9485399140377666E-7</v>
      </c>
      <c r="W41">
        <f t="shared" si="27"/>
        <v>4.7225566124353691E-8</v>
      </c>
      <c r="X41">
        <f t="shared" si="27"/>
        <v>2.1030049923709271E-9</v>
      </c>
      <c r="Y41">
        <f t="shared" si="27"/>
        <v>7.0167649468544369E-11</v>
      </c>
      <c r="Z41">
        <f t="shared" si="28"/>
        <v>1.7535972673954348E-12</v>
      </c>
      <c r="AA41">
        <f t="shared" si="28"/>
        <v>3.2862601528904634E-14</v>
      </c>
      <c r="AB41">
        <f t="shared" si="28"/>
        <v>4.4408920985006262E-16</v>
      </c>
      <c r="AC41">
        <f t="shared" si="28"/>
        <v>0</v>
      </c>
      <c r="AD41">
        <f t="shared" si="28"/>
        <v>0</v>
      </c>
      <c r="AE41">
        <f t="shared" si="28"/>
        <v>0</v>
      </c>
      <c r="AF41">
        <f t="shared" si="28"/>
        <v>0</v>
      </c>
      <c r="AG41">
        <f t="shared" si="28"/>
        <v>0</v>
      </c>
      <c r="AH41">
        <f t="shared" si="28"/>
        <v>0</v>
      </c>
      <c r="AI41">
        <f t="shared" si="28"/>
        <v>0</v>
      </c>
      <c r="AJ41">
        <f t="shared" si="29"/>
        <v>0</v>
      </c>
      <c r="AK41">
        <f t="shared" si="29"/>
        <v>0</v>
      </c>
      <c r="AL41">
        <f t="shared" si="29"/>
        <v>0</v>
      </c>
      <c r="AM41">
        <f t="shared" si="29"/>
        <v>0</v>
      </c>
      <c r="AN41">
        <f t="shared" si="29"/>
        <v>0</v>
      </c>
      <c r="AO41">
        <f t="shared" si="29"/>
        <v>0</v>
      </c>
      <c r="AP41">
        <f t="shared" si="29"/>
        <v>0</v>
      </c>
      <c r="AQ41">
        <f t="shared" si="29"/>
        <v>0</v>
      </c>
      <c r="AR41">
        <f t="shared" si="29"/>
        <v>0</v>
      </c>
      <c r="AS41">
        <f t="shared" si="29"/>
        <v>0</v>
      </c>
      <c r="AT41">
        <f t="shared" si="30"/>
        <v>0</v>
      </c>
      <c r="AU41">
        <f t="shared" si="30"/>
        <v>0</v>
      </c>
      <c r="AV41">
        <f t="shared" si="30"/>
        <v>0</v>
      </c>
      <c r="AW41">
        <f t="shared" si="30"/>
        <v>0</v>
      </c>
      <c r="AX41">
        <f t="shared" si="30"/>
        <v>0</v>
      </c>
      <c r="AY41">
        <f t="shared" si="30"/>
        <v>0</v>
      </c>
      <c r="AZ41">
        <f t="shared" si="30"/>
        <v>0</v>
      </c>
      <c r="BA41">
        <f t="shared" si="30"/>
        <v>0</v>
      </c>
      <c r="BB41">
        <f t="shared" si="30"/>
        <v>0</v>
      </c>
      <c r="BC41">
        <f t="shared" si="30"/>
        <v>0</v>
      </c>
      <c r="BD41">
        <f t="shared" si="31"/>
        <v>0</v>
      </c>
      <c r="BE41">
        <f t="shared" si="31"/>
        <v>0</v>
      </c>
      <c r="BF41">
        <f t="shared" si="31"/>
        <v>0</v>
      </c>
      <c r="BG41">
        <f t="shared" si="31"/>
        <v>0</v>
      </c>
      <c r="BH41">
        <f t="shared" si="31"/>
        <v>0</v>
      </c>
      <c r="BI41">
        <f t="shared" si="31"/>
        <v>0</v>
      </c>
      <c r="BJ41">
        <f t="shared" si="31"/>
        <v>0</v>
      </c>
      <c r="BK41">
        <f t="shared" si="31"/>
        <v>0</v>
      </c>
      <c r="BL41">
        <f t="shared" si="31"/>
        <v>0</v>
      </c>
      <c r="BM41">
        <f t="shared" si="31"/>
        <v>0</v>
      </c>
      <c r="BN41">
        <f t="shared" si="32"/>
        <v>0</v>
      </c>
      <c r="BO41">
        <f t="shared" si="32"/>
        <v>0</v>
      </c>
      <c r="BP41">
        <f t="shared" si="32"/>
        <v>0</v>
      </c>
      <c r="BQ41">
        <f t="shared" si="32"/>
        <v>0</v>
      </c>
      <c r="BR41">
        <f t="shared" si="32"/>
        <v>0</v>
      </c>
      <c r="BS41">
        <f t="shared" si="32"/>
        <v>0</v>
      </c>
      <c r="BT41">
        <f t="shared" si="32"/>
        <v>0</v>
      </c>
      <c r="BU41">
        <f t="shared" si="32"/>
        <v>0</v>
      </c>
      <c r="BV41">
        <f t="shared" si="32"/>
        <v>0</v>
      </c>
      <c r="BW41">
        <f t="shared" si="32"/>
        <v>0</v>
      </c>
      <c r="BX41">
        <f t="shared" si="33"/>
        <v>0</v>
      </c>
      <c r="BY41">
        <f t="shared" si="33"/>
        <v>0</v>
      </c>
      <c r="BZ41">
        <f t="shared" si="33"/>
        <v>0</v>
      </c>
      <c r="CA41">
        <f t="shared" si="33"/>
        <v>0</v>
      </c>
      <c r="CB41">
        <f t="shared" si="33"/>
        <v>0</v>
      </c>
      <c r="CC41">
        <f t="shared" si="33"/>
        <v>0</v>
      </c>
      <c r="CD41">
        <f t="shared" si="33"/>
        <v>0</v>
      </c>
      <c r="CE41">
        <f t="shared" si="33"/>
        <v>0</v>
      </c>
      <c r="CF41">
        <f t="shared" si="33"/>
        <v>0</v>
      </c>
      <c r="CG41">
        <f t="shared" si="33"/>
        <v>0</v>
      </c>
      <c r="CH41">
        <f t="shared" si="33"/>
        <v>0</v>
      </c>
      <c r="CI41">
        <f t="shared" si="33"/>
        <v>0</v>
      </c>
      <c r="CJ41">
        <f t="shared" si="35"/>
        <v>1</v>
      </c>
    </row>
    <row r="42" spans="1:88" x14ac:dyDescent="0.35">
      <c r="A42" t="str">
        <f>economics!A41</f>
        <v>Mechanical pulp</v>
      </c>
      <c r="B42" t="str">
        <f>economics!B41</f>
        <v>Efficient refiner and pretreatment (TMP)a</v>
      </c>
      <c r="C42" t="str">
        <f>economics!D41</f>
        <v>process</v>
      </c>
      <c r="D42">
        <f>IF(ISNUMBER(economics!T41),economics!T41,"na")</f>
        <v>10.019178790902592</v>
      </c>
      <c r="E42">
        <f t="shared" si="34"/>
        <v>3.0057536372707774</v>
      </c>
      <c r="F42">
        <f t="shared" si="26"/>
        <v>4.2906033319683703E-4</v>
      </c>
      <c r="G42">
        <f t="shared" si="26"/>
        <v>1.476411247672014E-4</v>
      </c>
      <c r="H42">
        <f t="shared" si="26"/>
        <v>1.9343800042569408E-4</v>
      </c>
      <c r="I42">
        <f t="shared" si="26"/>
        <v>2.5169440994283804E-4</v>
      </c>
      <c r="J42">
        <f t="shared" si="26"/>
        <v>3.2523904191567184E-4</v>
      </c>
      <c r="K42">
        <f t="shared" si="26"/>
        <v>4.1737756725686932E-4</v>
      </c>
      <c r="L42">
        <f t="shared" si="26"/>
        <v>5.3192801195469774E-4</v>
      </c>
      <c r="M42">
        <f t="shared" si="26"/>
        <v>6.7324625664060347E-4</v>
      </c>
      <c r="N42">
        <f t="shared" si="26"/>
        <v>8.4623768488654169E-4</v>
      </c>
      <c r="O42">
        <f t="shared" si="26"/>
        <v>1.0563506509341535E-3</v>
      </c>
      <c r="P42">
        <f t="shared" si="27"/>
        <v>1.3095472586484623E-3</v>
      </c>
      <c r="Q42">
        <f t="shared" si="27"/>
        <v>1.6122469955826228E-3</v>
      </c>
      <c r="R42">
        <f t="shared" si="27"/>
        <v>1.9712391055451608E-3</v>
      </c>
      <c r="S42">
        <f t="shared" si="27"/>
        <v>2.3935602587378986E-3</v>
      </c>
      <c r="T42">
        <f t="shared" si="27"/>
        <v>2.8863351254810113E-3</v>
      </c>
      <c r="U42">
        <f t="shared" si="27"/>
        <v>3.456578892943804E-3</v>
      </c>
      <c r="V42">
        <f t="shared" si="27"/>
        <v>4.1109625735023005E-3</v>
      </c>
      <c r="W42">
        <f t="shared" si="27"/>
        <v>4.8555440969148995E-3</v>
      </c>
      <c r="X42">
        <f t="shared" si="27"/>
        <v>5.6954705810070769E-3</v>
      </c>
      <c r="Y42">
        <f t="shared" si="27"/>
        <v>6.6346597266577836E-3</v>
      </c>
      <c r="Z42">
        <f t="shared" si="28"/>
        <v>7.6754708395020202E-3</v>
      </c>
      <c r="AA42">
        <f t="shared" si="28"/>
        <v>8.8183783724639572E-3</v>
      </c>
      <c r="AB42">
        <f t="shared" si="28"/>
        <v>1.0061662921175128E-2</v>
      </c>
      <c r="AC42">
        <f t="shared" si="28"/>
        <v>1.140113609337795E-2</v>
      </c>
      <c r="AD42">
        <f t="shared" si="28"/>
        <v>1.2829916426946919E-2</v>
      </c>
      <c r="AE42">
        <f t="shared" si="28"/>
        <v>1.4338273387548575E-2</v>
      </c>
      <c r="AF42">
        <f t="shared" si="28"/>
        <v>1.5913555316328973E-2</v>
      </c>
      <c r="AG42">
        <f t="shared" si="28"/>
        <v>1.754021495798283E-2</v>
      </c>
      <c r="AH42">
        <f t="shared" si="28"/>
        <v>1.91999428879365E-2</v>
      </c>
      <c r="AI42">
        <f t="shared" si="28"/>
        <v>2.0871914860670776E-2</v>
      </c>
      <c r="AJ42">
        <f t="shared" si="29"/>
        <v>2.2533153987167737E-2</v>
      </c>
      <c r="AK42">
        <f t="shared" si="29"/>
        <v>2.4159002962961612E-2</v>
      </c>
      <c r="AL42">
        <f t="shared" si="29"/>
        <v>2.5723695620165826E-2</v>
      </c>
      <c r="AM42">
        <f t="shared" si="29"/>
        <v>2.7201011225882366E-2</v>
      </c>
      <c r="AN42">
        <f t="shared" si="29"/>
        <v>2.8564989578491407E-2</v>
      </c>
      <c r="AO42">
        <f t="shared" si="29"/>
        <v>2.9790680441583617E-2</v>
      </c>
      <c r="AP42">
        <f t="shared" si="29"/>
        <v>3.0854897548290627E-2</v>
      </c>
      <c r="AQ42">
        <f t="shared" si="29"/>
        <v>3.1736945589351584E-2</v>
      </c>
      <c r="AR42">
        <f t="shared" si="29"/>
        <v>3.241928846097375E-2</v>
      </c>
      <c r="AS42">
        <f t="shared" si="29"/>
        <v>3.2888128679876338E-2</v>
      </c>
      <c r="AT42">
        <f t="shared" si="30"/>
        <v>3.313387123964906E-2</v>
      </c>
      <c r="AU42">
        <f t="shared" si="30"/>
        <v>3.3151450129696336E-2</v>
      </c>
      <c r="AV42">
        <f t="shared" si="30"/>
        <v>3.2940501996656546E-2</v>
      </c>
      <c r="AW42">
        <f t="shared" si="30"/>
        <v>3.2505378633097548E-2</v>
      </c>
      <c r="AX42">
        <f t="shared" si="30"/>
        <v>3.1854997693919751E-2</v>
      </c>
      <c r="AY42">
        <f t="shared" si="30"/>
        <v>3.1002538793468815E-2</v>
      </c>
      <c r="AZ42">
        <f t="shared" si="30"/>
        <v>2.9964999449256235E-2</v>
      </c>
      <c r="BA42">
        <f t="shared" si="30"/>
        <v>2.8762631767809133E-2</v>
      </c>
      <c r="BB42">
        <f t="shared" si="30"/>
        <v>2.7418285936651077E-2</v>
      </c>
      <c r="BC42">
        <f t="shared" si="30"/>
        <v>2.5956690208683186E-2</v>
      </c>
      <c r="BD42">
        <f t="shared" si="31"/>
        <v>2.4403698968062493E-2</v>
      </c>
      <c r="BE42">
        <f t="shared" si="31"/>
        <v>2.2785540598029286E-2</v>
      </c>
      <c r="BF42">
        <f t="shared" si="31"/>
        <v>2.1128095299686067E-2</v>
      </c>
      <c r="BG42">
        <f t="shared" si="31"/>
        <v>1.945622991552165E-2</v>
      </c>
      <c r="BH42">
        <f t="shared" si="31"/>
        <v>1.7793212463386943E-2</v>
      </c>
      <c r="BI42">
        <f t="shared" si="31"/>
        <v>1.616022382340665E-2</v>
      </c>
      <c r="BJ42">
        <f t="shared" si="31"/>
        <v>1.457597821789447E-2</v>
      </c>
      <c r="BK42">
        <f t="shared" si="31"/>
        <v>1.3056458166934459E-2</v>
      </c>
      <c r="BL42">
        <f t="shared" si="31"/>
        <v>1.161476385402016E-2</v>
      </c>
      <c r="BM42">
        <f t="shared" si="31"/>
        <v>1.026107161656431E-2</v>
      </c>
      <c r="BN42">
        <f t="shared" si="32"/>
        <v>9.0026918410622825E-3</v>
      </c>
      <c r="BO42">
        <f t="shared" si="32"/>
        <v>7.844213072299655E-3</v>
      </c>
      <c r="BP42">
        <f t="shared" si="32"/>
        <v>6.7877167391268145E-3</v>
      </c>
      <c r="BQ42">
        <f t="shared" si="32"/>
        <v>5.8330455755176702E-3</v>
      </c>
      <c r="BR42">
        <f t="shared" si="32"/>
        <v>4.9781085224929189E-3</v>
      </c>
      <c r="BS42">
        <f t="shared" si="32"/>
        <v>4.2192055220136027E-3</v>
      </c>
      <c r="BT42">
        <f t="shared" si="32"/>
        <v>3.551357001845723E-3</v>
      </c>
      <c r="BU42">
        <f t="shared" si="32"/>
        <v>2.9686248167527518E-3</v>
      </c>
      <c r="BV42">
        <f t="shared" si="32"/>
        <v>2.4644137613777373E-3</v>
      </c>
      <c r="BW42">
        <f t="shared" si="32"/>
        <v>2.0317453131394325E-3</v>
      </c>
      <c r="BX42">
        <f t="shared" si="33"/>
        <v>1.6634978254735922E-3</v>
      </c>
      <c r="BY42">
        <f t="shared" si="33"/>
        <v>1.35260982507035E-3</v>
      </c>
      <c r="BZ42">
        <f t="shared" si="33"/>
        <v>1.0922452558335127E-3</v>
      </c>
      <c r="CA42">
        <f t="shared" si="33"/>
        <v>8.7592137630487787E-4</v>
      </c>
      <c r="CB42">
        <f t="shared" si="33"/>
        <v>6.9760150976372337E-4</v>
      </c>
      <c r="CC42">
        <f t="shared" si="33"/>
        <v>5.517559520563653E-4</v>
      </c>
      <c r="CD42">
        <f t="shared" si="33"/>
        <v>4.3339507298811863E-4</v>
      </c>
      <c r="CE42">
        <f t="shared" si="33"/>
        <v>3.3807903530336247E-4</v>
      </c>
      <c r="CF42">
        <f t="shared" si="33"/>
        <v>2.6190864792963175E-4</v>
      </c>
      <c r="CG42">
        <f t="shared" si="33"/>
        <v>2.0150172288491142E-4</v>
      </c>
      <c r="CH42">
        <f t="shared" si="33"/>
        <v>1.5395897669356895E-4</v>
      </c>
      <c r="CI42">
        <f t="shared" si="33"/>
        <v>4.4916600605460211E-4</v>
      </c>
      <c r="CJ42">
        <f t="shared" si="35"/>
        <v>1</v>
      </c>
    </row>
    <row r="43" spans="1:88" x14ac:dyDescent="0.35">
      <c r="A43" t="str">
        <f>economics!A42</f>
        <v>Recovered fibre pulp</v>
      </c>
      <c r="B43" t="str">
        <f>economics!B42</f>
        <v>High consistency pulpingb</v>
      </c>
      <c r="C43" t="str">
        <f>economics!D42</f>
        <v>process</v>
      </c>
      <c r="D43">
        <f>IF(ISNUMBER(economics!T42),economics!T42,"na")</f>
        <v>19.709859916529691</v>
      </c>
      <c r="E43">
        <f t="shared" si="34"/>
        <v>5.912957974958907</v>
      </c>
      <c r="F43">
        <f t="shared" ref="F43:O52" si="36">IF(NOT(ISNUMBER($D43)),"",_xlfn.NORM.DIST(F$1,$D43,$E43,TRUE)-_xlfn.NORM.DIST(F$2,$D43,$E43,TRUE))</f>
        <v>4.2906033319683703E-4</v>
      </c>
      <c r="G43">
        <f t="shared" si="36"/>
        <v>7.0004646557843264E-5</v>
      </c>
      <c r="H43">
        <f t="shared" si="36"/>
        <v>8.0454089839242585E-5</v>
      </c>
      <c r="I43">
        <f t="shared" si="36"/>
        <v>9.2298183855704088E-5</v>
      </c>
      <c r="J43">
        <f t="shared" si="36"/>
        <v>1.0569682832628794E-4</v>
      </c>
      <c r="K43">
        <f t="shared" si="36"/>
        <v>1.208243663075706E-4</v>
      </c>
      <c r="L43">
        <f t="shared" si="36"/>
        <v>1.3787034653100984E-4</v>
      </c>
      <c r="M43">
        <f t="shared" si="36"/>
        <v>1.5704025032256606E-4</v>
      </c>
      <c r="N43">
        <f t="shared" si="36"/>
        <v>1.7855616971600673E-4</v>
      </c>
      <c r="O43">
        <f t="shared" si="36"/>
        <v>2.0265742212265971E-4</v>
      </c>
      <c r="P43">
        <f t="shared" ref="P43:Y52" si="37">IF(NOT(ISNUMBER($D43)),"",_xlfn.NORM.DIST(P$1,$D43,$E43,TRUE)-_xlfn.NORM.DIST(P$2,$D43,$E43,TRUE))</f>
        <v>2.2960108571844218E-4</v>
      </c>
      <c r="Q43">
        <f t="shared" si="37"/>
        <v>2.5966243858205362E-4</v>
      </c>
      <c r="R43">
        <f t="shared" si="37"/>
        <v>2.9313528359456095E-4</v>
      </c>
      <c r="S43">
        <f t="shared" si="37"/>
        <v>3.3033214022300163E-4</v>
      </c>
      <c r="T43">
        <f t="shared" si="37"/>
        <v>3.7158428359165049E-4</v>
      </c>
      <c r="U43">
        <f t="shared" si="37"/>
        <v>4.1724161072899911E-4</v>
      </c>
      <c r="V43">
        <f t="shared" si="37"/>
        <v>4.6767231360157757E-4</v>
      </c>
      <c r="W43">
        <f t="shared" si="37"/>
        <v>5.2326233854247013E-4</v>
      </c>
      <c r="X43">
        <f t="shared" si="37"/>
        <v>5.844146119873871E-4</v>
      </c>
      <c r="Y43">
        <f t="shared" si="37"/>
        <v>6.5154801307733441E-4</v>
      </c>
      <c r="Z43">
        <f t="shared" ref="Z43:AI52" si="38">IF(NOT(ISNUMBER($D43)),"",_xlfn.NORM.DIST(Z$1,$D43,$E43,TRUE)-_xlfn.NORM.DIST(Z$2,$D43,$E43,TRUE))</f>
        <v>7.2509607470470916E-4</v>
      </c>
      <c r="AA43">
        <f t="shared" si="38"/>
        <v>8.0550539599644633E-4</v>
      </c>
      <c r="AB43">
        <f t="shared" si="38"/>
        <v>8.9323375106642455E-4</v>
      </c>
      <c r="AC43">
        <f t="shared" si="38"/>
        <v>9.8874788114723146E-4</v>
      </c>
      <c r="AD43">
        <f t="shared" si="38"/>
        <v>1.0925209599406058E-3</v>
      </c>
      <c r="AE43">
        <f t="shared" si="38"/>
        <v>1.2050297252090419E-3</v>
      </c>
      <c r="AF43">
        <f t="shared" si="38"/>
        <v>1.3267512732671825E-3</v>
      </c>
      <c r="AG43">
        <f t="shared" si="38"/>
        <v>1.4581595171037926E-3</v>
      </c>
      <c r="AH43">
        <f t="shared" si="38"/>
        <v>1.5997213133559993E-3</v>
      </c>
      <c r="AI43">
        <f t="shared" si="38"/>
        <v>1.7518922682288676E-3</v>
      </c>
      <c r="AJ43">
        <f t="shared" ref="AJ43:AS52" si="39">IF(NOT(ISNUMBER($D43)),"",_xlfn.NORM.DIST(AJ$1,$D43,$E43,TRUE)-_xlfn.NORM.DIST(AJ$2,$D43,$E43,TRUE))</f>
        <v>1.9151122376683365E-3</v>
      </c>
      <c r="AK43">
        <f t="shared" si="39"/>
        <v>2.0898005425949474E-3</v>
      </c>
      <c r="AL43">
        <f t="shared" si="39"/>
        <v>2.2763509257284244E-3</v>
      </c>
      <c r="AM43">
        <f t="shared" si="39"/>
        <v>2.4751262824038896E-3</v>
      </c>
      <c r="AN43">
        <f t="shared" si="39"/>
        <v>2.6864532037132113E-3</v>
      </c>
      <c r="AO43">
        <f t="shared" si="39"/>
        <v>2.9106163762074068E-3</v>
      </c>
      <c r="AP43">
        <f t="shared" si="39"/>
        <v>3.1478528881666301E-3</v>
      </c>
      <c r="AQ43">
        <f t="shared" si="39"/>
        <v>3.3983464979722849E-3</v>
      </c>
      <c r="AR43">
        <f t="shared" si="39"/>
        <v>3.6622219252931895E-3</v>
      </c>
      <c r="AS43">
        <f t="shared" si="39"/>
        <v>3.9395392305004995E-3</v>
      </c>
      <c r="AT43">
        <f t="shared" ref="AT43:BC52" si="40">IF(NOT(ISNUMBER($D43)),"",_xlfn.NORM.DIST(AT$1,$D43,$E43,TRUE)-_xlfn.NORM.DIST(AT$2,$D43,$E43,TRUE))</f>
        <v>4.230288351847418E-3</v>
      </c>
      <c r="AU43">
        <f t="shared" si="40"/>
        <v>4.5343838733595473E-3</v>
      </c>
      <c r="AV43">
        <f t="shared" si="40"/>
        <v>4.8516600989858966E-3</v>
      </c>
      <c r="AW43">
        <f t="shared" si="40"/>
        <v>5.1818665102341538E-3</v>
      </c>
      <c r="AX43">
        <f t="shared" si="40"/>
        <v>5.5246636851759429E-3</v>
      </c>
      <c r="AY43">
        <f t="shared" si="40"/>
        <v>5.8796197562647201E-3</v>
      </c>
      <c r="AZ43">
        <f t="shared" si="40"/>
        <v>6.2462074827923236E-3</v>
      </c>
      <c r="BA43">
        <f t="shared" si="40"/>
        <v>6.6238020109639778E-3</v>
      </c>
      <c r="BB43">
        <f t="shared" si="40"/>
        <v>7.0116793904692332E-3</v>
      </c>
      <c r="BC43">
        <f t="shared" si="40"/>
        <v>7.4090159110356546E-3</v>
      </c>
      <c r="BD43">
        <f t="shared" ref="BD43:BM52" si="41">IF(NOT(ISNUMBER($D43)),"",_xlfn.NORM.DIST(BD$1,$D43,$E43,TRUE)-_xlfn.NORM.DIST(BD$2,$D43,$E43,TRUE))</f>
        <v>7.814888315805027E-3</v>
      </c>
      <c r="BE43">
        <f t="shared" si="41"/>
        <v>8.2282749404801597E-3</v>
      </c>
      <c r="BF43">
        <f t="shared" si="41"/>
        <v>8.648057818117158E-3</v>
      </c>
      <c r="BG43">
        <f t="shared" si="41"/>
        <v>9.0730257792803748E-3</v>
      </c>
      <c r="BH43">
        <f t="shared" si="41"/>
        <v>9.5018785661072636E-3</v>
      </c>
      <c r="BI43">
        <f t="shared" si="41"/>
        <v>9.9332319668185842E-3</v>
      </c>
      <c r="BJ43">
        <f t="shared" si="41"/>
        <v>1.0365623964477877E-2</v>
      </c>
      <c r="BK43">
        <f t="shared" si="41"/>
        <v>1.0797521880544447E-2</v>
      </c>
      <c r="BL43">
        <f t="shared" si="41"/>
        <v>1.1227330480153563E-2</v>
      </c>
      <c r="BM43">
        <f t="shared" si="41"/>
        <v>1.1653400992330837E-2</v>
      </c>
      <c r="BN43">
        <f t="shared" ref="BN43:BW52" si="42">IF(NOT(ISNUMBER($D43)),"",_xlfn.NORM.DIST(BN$1,$D43,$E43,TRUE)-_xlfn.NORM.DIST(BN$2,$D43,$E43,TRUE))</f>
        <v>1.2074040984679318E-2</v>
      </c>
      <c r="BO43">
        <f t="shared" si="42"/>
        <v>1.2487525018747475E-2</v>
      </c>
      <c r="BP43">
        <f t="shared" si="42"/>
        <v>1.289210599947746E-2</v>
      </c>
      <c r="BQ43">
        <f t="shared" si="42"/>
        <v>1.3286027120113508E-2</v>
      </c>
      <c r="BR43">
        <f t="shared" si="42"/>
        <v>1.3667534292918226E-2</v>
      </c>
      <c r="BS43">
        <f t="shared" si="42"/>
        <v>1.4034888946231616E-2</v>
      </c>
      <c r="BT43">
        <f t="shared" si="42"/>
        <v>1.438638106000345E-2</v>
      </c>
      <c r="BU43">
        <f t="shared" si="42"/>
        <v>1.4720342305129197E-2</v>
      </c>
      <c r="BV43">
        <f t="shared" si="42"/>
        <v>1.503515914686121E-2</v>
      </c>
      <c r="BW43">
        <f t="shared" si="42"/>
        <v>1.5329285769398793E-2</v>
      </c>
      <c r="BX43">
        <f t="shared" ref="BX43:CI52" si="43">IF(NOT(ISNUMBER($D43)),"",_xlfn.NORM.DIST(BX$1,$D43,$E43,TRUE)-_xlfn.NORM.DIST(BX$2,$D43,$E43,TRUE))</f>
        <v>1.5601256677578279E-2</v>
      </c>
      <c r="BY43">
        <f t="shared" si="43"/>
        <v>1.584969883244769E-2</v>
      </c>
      <c r="BZ43">
        <f t="shared" si="43"/>
        <v>1.607334318045911E-2</v>
      </c>
      <c r="CA43">
        <f t="shared" si="43"/>
        <v>1.6271035441041526E-2</v>
      </c>
      <c r="CB43">
        <f t="shared" si="43"/>
        <v>1.6441746024374315E-2</v>
      </c>
      <c r="CC43">
        <f t="shared" si="43"/>
        <v>1.6584578960202045E-2</v>
      </c>
      <c r="CD43">
        <f t="shared" si="43"/>
        <v>1.6698779729383328E-2</v>
      </c>
      <c r="CE43">
        <f t="shared" si="43"/>
        <v>1.6783741902410332E-2</v>
      </c>
      <c r="CF43">
        <f t="shared" si="43"/>
        <v>1.6839012503182593E-2</v>
      </c>
      <c r="CG43">
        <f t="shared" si="43"/>
        <v>1.6864296031657455E-2</v>
      </c>
      <c r="CH43">
        <f t="shared" si="43"/>
        <v>1.6859457095396158E-2</v>
      </c>
      <c r="CI43">
        <f t="shared" si="43"/>
        <v>0.48043234617637043</v>
      </c>
      <c r="CJ43">
        <f t="shared" si="35"/>
        <v>1</v>
      </c>
    </row>
    <row r="44" spans="1:88" x14ac:dyDescent="0.35">
      <c r="A44" t="str">
        <f>economics!A43</f>
        <v>Recovered fibre pulp</v>
      </c>
      <c r="B44" t="str">
        <f>economics!B43</f>
        <v>Efficient screeningb</v>
      </c>
      <c r="C44" t="str">
        <f>economics!D43</f>
        <v>process</v>
      </c>
      <c r="D44">
        <f>IF(ISNUMBER(economics!T43),economics!T43,"na")</f>
        <v>7.8839439666118762</v>
      </c>
      <c r="E44">
        <f t="shared" si="34"/>
        <v>2.3651831899835627</v>
      </c>
      <c r="F44">
        <f t="shared" si="36"/>
        <v>4.2906033319683703E-4</v>
      </c>
      <c r="G44">
        <f t="shared" si="36"/>
        <v>1.9503407028552601E-4</v>
      </c>
      <c r="H44">
        <f t="shared" si="36"/>
        <v>2.7424404460112248E-4</v>
      </c>
      <c r="I44">
        <f t="shared" si="36"/>
        <v>3.8134342321195238E-4</v>
      </c>
      <c r="J44">
        <f t="shared" si="36"/>
        <v>5.2438185119872932E-4</v>
      </c>
      <c r="K44">
        <f t="shared" si="36"/>
        <v>7.130687133774156E-4</v>
      </c>
      <c r="L44">
        <f t="shared" si="36"/>
        <v>9.5888704334285303E-4</v>
      </c>
      <c r="M44">
        <f t="shared" si="36"/>
        <v>1.2751340997125861E-3</v>
      </c>
      <c r="N44">
        <f t="shared" si="36"/>
        <v>1.6768592522008923E-3</v>
      </c>
      <c r="O44">
        <f t="shared" si="36"/>
        <v>2.1806687836842193E-3</v>
      </c>
      <c r="P44">
        <f t="shared" si="37"/>
        <v>2.8043689296755308E-3</v>
      </c>
      <c r="Q44">
        <f t="shared" si="37"/>
        <v>3.5664236664934429E-3</v>
      </c>
      <c r="R44">
        <f t="shared" si="37"/>
        <v>4.4852129431307355E-3</v>
      </c>
      <c r="S44">
        <f t="shared" si="37"/>
        <v>5.578090408190902E-3</v>
      </c>
      <c r="T44">
        <f t="shared" si="37"/>
        <v>6.8602569224569775E-3</v>
      </c>
      <c r="U44">
        <f t="shared" si="37"/>
        <v>8.3434864151140584E-3</v>
      </c>
      <c r="V44">
        <f t="shared" si="37"/>
        <v>1.0034762478665964E-2</v>
      </c>
      <c r="W44">
        <f t="shared" si="37"/>
        <v>1.1934905480652153E-2</v>
      </c>
      <c r="X44">
        <f t="shared" si="37"/>
        <v>1.4037288443368136E-2</v>
      </c>
      <c r="Y44">
        <f t="shared" si="37"/>
        <v>1.6326752844711051E-2</v>
      </c>
      <c r="Z44">
        <f t="shared" si="38"/>
        <v>1.8778840266355137E-2</v>
      </c>
      <c r="AA44">
        <f t="shared" si="38"/>
        <v>2.1359450365298904E-2</v>
      </c>
      <c r="AB44">
        <f t="shared" si="38"/>
        <v>2.4025018705504636E-2</v>
      </c>
      <c r="AC44">
        <f t="shared" si="38"/>
        <v>2.6723279435677427E-2</v>
      </c>
      <c r="AD44">
        <f t="shared" si="38"/>
        <v>2.9394638866508616E-2</v>
      </c>
      <c r="AE44">
        <f t="shared" si="38"/>
        <v>3.1974139317130834E-2</v>
      </c>
      <c r="AF44">
        <f t="shared" si="38"/>
        <v>3.4393942060357452E-2</v>
      </c>
      <c r="AG44">
        <f t="shared" si="38"/>
        <v>3.6586208622700456E-2</v>
      </c>
      <c r="AH44">
        <f t="shared" si="38"/>
        <v>3.8486216336270473E-2</v>
      </c>
      <c r="AI44">
        <f t="shared" si="38"/>
        <v>4.003551194949756E-2</v>
      </c>
      <c r="AJ44">
        <f t="shared" si="39"/>
        <v>4.1184890489027126E-2</v>
      </c>
      <c r="AK44">
        <f t="shared" si="39"/>
        <v>4.1896988191387097E-2</v>
      </c>
      <c r="AL44">
        <f t="shared" si="39"/>
        <v>4.214829907064277E-2</v>
      </c>
      <c r="AM44">
        <f t="shared" si="39"/>
        <v>4.1930463336442347E-2</v>
      </c>
      <c r="AN44">
        <f t="shared" si="39"/>
        <v>4.1250729157651045E-2</v>
      </c>
      <c r="AO44">
        <f t="shared" si="39"/>
        <v>4.0131552194751952E-2</v>
      </c>
      <c r="AP44">
        <f t="shared" si="39"/>
        <v>3.8609363763378313E-2</v>
      </c>
      <c r="AQ44">
        <f t="shared" si="39"/>
        <v>3.6732601883810001E-2</v>
      </c>
      <c r="AR44">
        <f t="shared" si="39"/>
        <v>3.4559153625314032E-2</v>
      </c>
      <c r="AS44">
        <f t="shared" si="39"/>
        <v>3.2153396980816318E-2</v>
      </c>
      <c r="AT44">
        <f t="shared" si="40"/>
        <v>2.9583052601653281E-2</v>
      </c>
      <c r="AU44">
        <f t="shared" si="40"/>
        <v>2.6916058711610069E-2</v>
      </c>
      <c r="AV44">
        <f t="shared" si="40"/>
        <v>2.4217667138467291E-2</v>
      </c>
      <c r="AW44">
        <f t="shared" si="40"/>
        <v>2.1547927292648095E-2</v>
      </c>
      <c r="AX44">
        <f t="shared" si="40"/>
        <v>1.8959682208424256E-2</v>
      </c>
      <c r="AY44">
        <f t="shared" si="40"/>
        <v>1.6497151458498283E-2</v>
      </c>
      <c r="AZ44">
        <f t="shared" si="40"/>
        <v>1.4195125113276252E-2</v>
      </c>
      <c r="BA44">
        <f t="shared" si="40"/>
        <v>1.2078745813895564E-2</v>
      </c>
      <c r="BB44">
        <f t="shared" si="40"/>
        <v>1.0163816437110063E-2</v>
      </c>
      <c r="BC44">
        <f t="shared" si="40"/>
        <v>8.4575414790103443E-3</v>
      </c>
      <c r="BD44">
        <f t="shared" si="41"/>
        <v>6.9595925033161254E-3</v>
      </c>
      <c r="BE44">
        <f t="shared" si="41"/>
        <v>5.6633817578330969E-3</v>
      </c>
      <c r="BF44">
        <f t="shared" si="41"/>
        <v>4.5574321660400985E-3</v>
      </c>
      <c r="BG44">
        <f t="shared" si="41"/>
        <v>3.6267443026483104E-3</v>
      </c>
      <c r="BH44">
        <f t="shared" si="41"/>
        <v>2.8540791255324827E-3</v>
      </c>
      <c r="BI44">
        <f t="shared" si="41"/>
        <v>2.2210964968309987E-3</v>
      </c>
      <c r="BJ44">
        <f t="shared" si="41"/>
        <v>1.7093114038658763E-3</v>
      </c>
      <c r="BK44">
        <f t="shared" si="41"/>
        <v>1.3008502258965438E-3</v>
      </c>
      <c r="BL44">
        <f t="shared" si="41"/>
        <v>9.7900688407548397E-4</v>
      </c>
      <c r="BM44">
        <f t="shared" si="41"/>
        <v>7.286123620487972E-4</v>
      </c>
      <c r="BN44">
        <f t="shared" si="42"/>
        <v>5.3624056586210056E-4</v>
      </c>
      <c r="BO44">
        <f t="shared" si="42"/>
        <v>3.9027895346233077E-4</v>
      </c>
      <c r="BP44">
        <f t="shared" si="42"/>
        <v>2.8089430560673811E-4</v>
      </c>
      <c r="BQ44">
        <f t="shared" si="42"/>
        <v>1.9992314409011946E-4</v>
      </c>
      <c r="BR44">
        <f t="shared" si="42"/>
        <v>1.4071342824550914E-4</v>
      </c>
      <c r="BS44">
        <f t="shared" si="42"/>
        <v>9.7940055574174956E-5</v>
      </c>
      <c r="BT44">
        <f t="shared" si="42"/>
        <v>6.7412041205416884E-5</v>
      </c>
      <c r="BU44">
        <f t="shared" si="42"/>
        <v>4.5884598568135537E-5</v>
      </c>
      <c r="BV44">
        <f t="shared" si="42"/>
        <v>3.0885079322251485E-5</v>
      </c>
      <c r="BW44">
        <f t="shared" si="42"/>
        <v>2.0558093134948052E-5</v>
      </c>
      <c r="BX44">
        <f t="shared" si="43"/>
        <v>1.3532226519785695E-5</v>
      </c>
      <c r="BY44">
        <f t="shared" si="43"/>
        <v>8.8086226991412886E-6</v>
      </c>
      <c r="BZ44">
        <f t="shared" si="43"/>
        <v>5.6702091019156242E-6</v>
      </c>
      <c r="CA44">
        <f t="shared" si="43"/>
        <v>3.6094618552917623E-6</v>
      </c>
      <c r="CB44">
        <f t="shared" si="43"/>
        <v>2.2721560299920895E-6</v>
      </c>
      <c r="CC44">
        <f t="shared" si="43"/>
        <v>1.4144452991082801E-6</v>
      </c>
      <c r="CD44">
        <f t="shared" si="43"/>
        <v>8.7073593946218608E-7</v>
      </c>
      <c r="CE44">
        <f t="shared" si="43"/>
        <v>5.3007715761221874E-7</v>
      </c>
      <c r="CF44">
        <f t="shared" si="43"/>
        <v>3.1911264419814955E-7</v>
      </c>
      <c r="CG44">
        <f t="shared" si="43"/>
        <v>1.8997709250179184E-7</v>
      </c>
      <c r="CH44">
        <f t="shared" si="43"/>
        <v>1.1184350245940777E-7</v>
      </c>
      <c r="CI44">
        <f t="shared" si="43"/>
        <v>1.5061861191600912E-7</v>
      </c>
      <c r="CJ44">
        <f t="shared" si="35"/>
        <v>1</v>
      </c>
    </row>
    <row r="45" spans="1:88" x14ac:dyDescent="0.35">
      <c r="A45" t="str">
        <f>economics!A44</f>
        <v>Recovered fibre pulp</v>
      </c>
      <c r="B45" t="str">
        <f>economics!B44</f>
        <v>Heat recovery from bleachingb</v>
      </c>
      <c r="C45" t="str">
        <f>economics!D44</f>
        <v>whr</v>
      </c>
      <c r="D45">
        <f>IF(ISNUMBER(economics!T44),economics!T44,"na")</f>
        <v>8.7599377406798631</v>
      </c>
      <c r="E45">
        <f t="shared" si="34"/>
        <v>2.6279813222039587</v>
      </c>
      <c r="F45">
        <f t="shared" si="36"/>
        <v>4.2906033319683703E-4</v>
      </c>
      <c r="G45">
        <f t="shared" si="36"/>
        <v>1.7236501491669061E-4</v>
      </c>
      <c r="H45">
        <f t="shared" si="36"/>
        <v>2.3449469774163164E-4</v>
      </c>
      <c r="I45">
        <f t="shared" si="36"/>
        <v>3.1614741568969482E-4</v>
      </c>
      <c r="J45">
        <f t="shared" si="36"/>
        <v>4.2239517523087375E-4</v>
      </c>
      <c r="K45">
        <f t="shared" si="36"/>
        <v>5.592692820529275E-4</v>
      </c>
      <c r="L45">
        <f t="shared" si="36"/>
        <v>7.3383038315605418E-4</v>
      </c>
      <c r="M45">
        <f t="shared" si="36"/>
        <v>9.5420814216906668E-4</v>
      </c>
      <c r="N45">
        <f t="shared" si="36"/>
        <v>1.2295982991920901E-3</v>
      </c>
      <c r="O45">
        <f t="shared" si="36"/>
        <v>1.5702040637124801E-3</v>
      </c>
      <c r="P45">
        <f t="shared" si="37"/>
        <v>1.9871088077537871E-3</v>
      </c>
      <c r="Q45">
        <f t="shared" si="37"/>
        <v>2.4920681142661626E-3</v>
      </c>
      <c r="R45">
        <f t="shared" si="37"/>
        <v>3.0972116057803433E-3</v>
      </c>
      <c r="S45">
        <f t="shared" si="37"/>
        <v>3.8146487746066153E-3</v>
      </c>
      <c r="T45">
        <f t="shared" si="37"/>
        <v>4.655978298332128E-3</v>
      </c>
      <c r="U45">
        <f t="shared" si="37"/>
        <v>5.6317069565055E-3</v>
      </c>
      <c r="V45">
        <f t="shared" si="37"/>
        <v>6.7505920086234419E-3</v>
      </c>
      <c r="W45">
        <f t="shared" si="37"/>
        <v>8.0189293197489436E-3</v>
      </c>
      <c r="X45">
        <f t="shared" si="37"/>
        <v>9.4398180319702485E-3</v>
      </c>
      <c r="Y45">
        <f t="shared" si="37"/>
        <v>1.1012440442250977E-2</v>
      </c>
      <c r="Z45">
        <f t="shared" si="38"/>
        <v>1.2731402135663511E-2</v>
      </c>
      <c r="AA45">
        <f t="shared" si="38"/>
        <v>1.4586181494478767E-2</v>
      </c>
      <c r="AB45">
        <f t="shared" si="38"/>
        <v>1.6560738682859621E-2</v>
      </c>
      <c r="AC45">
        <f t="shared" si="38"/>
        <v>1.8633331481258467E-2</v>
      </c>
      <c r="AD45">
        <f t="shared" si="38"/>
        <v>2.0776578556454317E-2</v>
      </c>
      <c r="AE45">
        <f t="shared" si="38"/>
        <v>2.2957799878451313E-2</v>
      </c>
      <c r="AF45">
        <f t="shared" si="38"/>
        <v>2.5139649396179797E-2</v>
      </c>
      <c r="AG45">
        <f t="shared" si="38"/>
        <v>2.7281037523994911E-2</v>
      </c>
      <c r="AH45">
        <f t="shared" si="38"/>
        <v>2.9338321608716939E-2</v>
      </c>
      <c r="AI45">
        <f t="shared" si="38"/>
        <v>3.12667227819452E-2</v>
      </c>
      <c r="AJ45">
        <f t="shared" si="39"/>
        <v>3.3021909079905098E-2</v>
      </c>
      <c r="AK45">
        <f t="shared" si="39"/>
        <v>3.4561669095972747E-2</v>
      </c>
      <c r="AL45">
        <f t="shared" si="39"/>
        <v>3.5847589253204581E-2</v>
      </c>
      <c r="AM45">
        <f t="shared" si="39"/>
        <v>3.6846642284630304E-2</v>
      </c>
      <c r="AN45">
        <f t="shared" si="39"/>
        <v>3.7532595485718856E-2</v>
      </c>
      <c r="AO45">
        <f t="shared" si="39"/>
        <v>3.7887155006373241E-2</v>
      </c>
      <c r="AP45">
        <f t="shared" si="39"/>
        <v>3.7900776528139224E-2</v>
      </c>
      <c r="AQ45">
        <f t="shared" si="39"/>
        <v>3.7573092184307377E-2</v>
      </c>
      <c r="AR45">
        <f t="shared" si="39"/>
        <v>3.6912927068078583E-2</v>
      </c>
      <c r="AS45">
        <f t="shared" si="39"/>
        <v>3.5937904294770506E-2</v>
      </c>
      <c r="AT45">
        <f t="shared" si="40"/>
        <v>3.4673663287853262E-2</v>
      </c>
      <c r="AU45">
        <f t="shared" si="40"/>
        <v>3.3152739687064559E-2</v>
      </c>
      <c r="AV45">
        <f t="shared" si="40"/>
        <v>3.1413175164277884E-2</v>
      </c>
      <c r="AW45">
        <f t="shared" si="40"/>
        <v>2.9496939985021231E-2</v>
      </c>
      <c r="AX45">
        <f t="shared" si="40"/>
        <v>2.7448259384187268E-2</v>
      </c>
      <c r="AY45">
        <f t="shared" si="40"/>
        <v>2.5311936334475371E-2</v>
      </c>
      <c r="AZ45">
        <f t="shared" si="40"/>
        <v>2.3131758278871262E-2</v>
      </c>
      <c r="BA45">
        <f t="shared" si="40"/>
        <v>2.0949064631709424E-2</v>
      </c>
      <c r="BB45">
        <f t="shared" si="40"/>
        <v>1.8801536535421715E-2</v>
      </c>
      <c r="BC45">
        <f t="shared" si="40"/>
        <v>1.6722252008356531E-2</v>
      </c>
      <c r="BD45">
        <f t="shared" si="41"/>
        <v>1.4739029891856381E-2</v>
      </c>
      <c r="BE45">
        <f t="shared" si="41"/>
        <v>1.2874066536145978E-2</v>
      </c>
      <c r="BF45">
        <f t="shared" si="41"/>
        <v>1.1143851413567107E-2</v>
      </c>
      <c r="BG45">
        <f t="shared" si="41"/>
        <v>9.5593329798515647E-3</v>
      </c>
      <c r="BH45">
        <f t="shared" si="41"/>
        <v>8.1262949147613561E-3</v>
      </c>
      <c r="BI45">
        <f t="shared" si="41"/>
        <v>6.8458957564149214E-3</v>
      </c>
      <c r="BJ45">
        <f t="shared" si="41"/>
        <v>5.715321904129933E-3</v>
      </c>
      <c r="BK45">
        <f t="shared" si="41"/>
        <v>4.7285046689576893E-3</v>
      </c>
      <c r="BL45">
        <f t="shared" si="41"/>
        <v>3.8768559035733396E-3</v>
      </c>
      <c r="BM45">
        <f t="shared" si="41"/>
        <v>3.149982977948218E-3</v>
      </c>
      <c r="BN45">
        <f t="shared" si="42"/>
        <v>2.5363516433123401E-3</v>
      </c>
      <c r="BO45">
        <f t="shared" si="42"/>
        <v>2.023873815590993E-3</v>
      </c>
      <c r="BP45">
        <f t="shared" si="42"/>
        <v>1.6004057664156246E-3</v>
      </c>
      <c r="BQ45">
        <f t="shared" si="42"/>
        <v>1.2541500262630567E-3</v>
      </c>
      <c r="BR45">
        <f t="shared" si="42"/>
        <v>9.7396103649938226E-4</v>
      </c>
      <c r="BS45">
        <f t="shared" si="42"/>
        <v>7.4955996398695657E-4</v>
      </c>
      <c r="BT45">
        <f t="shared" si="42"/>
        <v>5.7166800488572811E-4</v>
      </c>
      <c r="BU45">
        <f t="shared" si="42"/>
        <v>4.3206998356237758E-4</v>
      </c>
      <c r="BV45">
        <f t="shared" si="42"/>
        <v>3.2362123519280583E-4</v>
      </c>
      <c r="BW45">
        <f t="shared" si="42"/>
        <v>2.4021085545467002E-4</v>
      </c>
      <c r="BX45">
        <f t="shared" si="43"/>
        <v>1.7669365388739422E-4</v>
      </c>
      <c r="BY45">
        <f t="shared" si="43"/>
        <v>1.2880181291541337E-4</v>
      </c>
      <c r="BZ45">
        <f t="shared" si="43"/>
        <v>9.3045570163430291E-5</v>
      </c>
      <c r="CA45">
        <f t="shared" si="43"/>
        <v>6.6610413205658858E-5</v>
      </c>
      <c r="CB45">
        <f t="shared" si="43"/>
        <v>4.7256467437195582E-5</v>
      </c>
      <c r="CC45">
        <f t="shared" si="43"/>
        <v>3.3224088769157056E-5</v>
      </c>
      <c r="CD45">
        <f t="shared" si="43"/>
        <v>2.3148219993385233E-5</v>
      </c>
      <c r="CE45">
        <f t="shared" si="43"/>
        <v>1.5982871973463375E-5</v>
      </c>
      <c r="CF45">
        <f t="shared" si="43"/>
        <v>1.093615699498951E-5</v>
      </c>
      <c r="CG45">
        <f t="shared" si="43"/>
        <v>7.4156179423745527E-6</v>
      </c>
      <c r="CH45">
        <f t="shared" si="43"/>
        <v>4.9831349762108346E-6</v>
      </c>
      <c r="CI45">
        <f t="shared" si="43"/>
        <v>9.4684281325418951E-6</v>
      </c>
      <c r="CJ45">
        <f t="shared" si="35"/>
        <v>1</v>
      </c>
    </row>
    <row r="46" spans="1:88" x14ac:dyDescent="0.35">
      <c r="A46" t="str">
        <f>economics!A45</f>
        <v>Recovered fibre pulp</v>
      </c>
      <c r="B46" t="str">
        <f>economics!B45</f>
        <v>Efficient disperserb</v>
      </c>
      <c r="C46" t="str">
        <f>economics!D45</f>
        <v>process</v>
      </c>
      <c r="D46">
        <f>IF(ISNUMBER(economics!T45),economics!T45,"na")</f>
        <v>6.6250233964873866</v>
      </c>
      <c r="E46">
        <f t="shared" si="34"/>
        <v>1.9875070189462158</v>
      </c>
      <c r="F46">
        <f t="shared" si="36"/>
        <v>4.2906033319683703E-4</v>
      </c>
      <c r="G46">
        <f t="shared" si="36"/>
        <v>2.4029915697980792E-4</v>
      </c>
      <c r="H46">
        <f t="shared" si="36"/>
        <v>3.5953735015630288E-4</v>
      </c>
      <c r="I46">
        <f t="shared" si="36"/>
        <v>5.2950898816587024E-4</v>
      </c>
      <c r="J46">
        <f t="shared" si="36"/>
        <v>7.6760929007528155E-4</v>
      </c>
      <c r="K46">
        <f t="shared" si="36"/>
        <v>1.0953292258319533E-3</v>
      </c>
      <c r="L46">
        <f t="shared" si="36"/>
        <v>1.5384617470309975E-3</v>
      </c>
      <c r="M46">
        <f t="shared" si="36"/>
        <v>2.1269942037125235E-3</v>
      </c>
      <c r="N46">
        <f t="shared" si="36"/>
        <v>2.8945662424279799E-3</v>
      </c>
      <c r="O46">
        <f t="shared" si="36"/>
        <v>3.8773791093000432E-3</v>
      </c>
      <c r="P46">
        <f t="shared" si="37"/>
        <v>5.1124683227013658E-3</v>
      </c>
      <c r="Q46">
        <f t="shared" si="37"/>
        <v>6.6353003917839354E-3</v>
      </c>
      <c r="R46">
        <f t="shared" si="37"/>
        <v>8.4767260181051497E-3</v>
      </c>
      <c r="S46">
        <f t="shared" si="37"/>
        <v>1.0659413399824576E-2</v>
      </c>
      <c r="T46">
        <f t="shared" si="37"/>
        <v>1.3193987558695976E-2</v>
      </c>
      <c r="U46">
        <f t="shared" si="37"/>
        <v>1.6075202156076988E-2</v>
      </c>
      <c r="V46">
        <f t="shared" si="37"/>
        <v>1.9278552712152952E-2</v>
      </c>
      <c r="W46">
        <f t="shared" si="37"/>
        <v>2.2757786827878296E-2</v>
      </c>
      <c r="X46">
        <f t="shared" si="37"/>
        <v>2.6443761954407674E-2</v>
      </c>
      <c r="Y46">
        <f t="shared" si="37"/>
        <v>3.0245033592387227E-2</v>
      </c>
      <c r="Z46">
        <f t="shared" si="38"/>
        <v>3.4050423954004261E-2</v>
      </c>
      <c r="AA46">
        <f t="shared" si="38"/>
        <v>3.7733630974617544E-2</v>
      </c>
      <c r="AB46">
        <f t="shared" si="38"/>
        <v>4.1159708983129373E-2</v>
      </c>
      <c r="AC46">
        <f t="shared" si="38"/>
        <v>4.4193013576962648E-2</v>
      </c>
      <c r="AD46">
        <f t="shared" si="38"/>
        <v>4.6705988222495276E-2</v>
      </c>
      <c r="AE46">
        <f t="shared" si="38"/>
        <v>4.8588013076754255E-2</v>
      </c>
      <c r="AF46">
        <f t="shared" si="38"/>
        <v>4.9753466033553018E-2</v>
      </c>
      <c r="AG46">
        <f t="shared" si="38"/>
        <v>5.0148179234627055E-2</v>
      </c>
      <c r="AH46">
        <f t="shared" si="38"/>
        <v>4.9753613181637513E-2</v>
      </c>
      <c r="AI46">
        <f t="shared" si="38"/>
        <v>4.8588300479595281E-2</v>
      </c>
      <c r="AJ46">
        <f t="shared" si="39"/>
        <v>4.6706402628840071E-2</v>
      </c>
      <c r="AK46">
        <f t="shared" si="39"/>
        <v>4.4193536390523258E-2</v>
      </c>
      <c r="AL46">
        <f t="shared" si="39"/>
        <v>4.1160317645142608E-2</v>
      </c>
      <c r="AM46">
        <f t="shared" si="39"/>
        <v>3.7734300573029733E-2</v>
      </c>
      <c r="AN46">
        <f t="shared" si="39"/>
        <v>3.4051128899928229E-2</v>
      </c>
      <c r="AO46">
        <f t="shared" si="39"/>
        <v>3.0245749208278827E-2</v>
      </c>
      <c r="AP46">
        <f t="shared" si="39"/>
        <v>2.6444465840443465E-2</v>
      </c>
      <c r="AQ46">
        <f t="shared" si="39"/>
        <v>2.2758459908850948E-2</v>
      </c>
      <c r="AR46">
        <f t="shared" si="39"/>
        <v>1.9279179910771771E-2</v>
      </c>
      <c r="AS46">
        <f t="shared" si="39"/>
        <v>1.6075772683293854E-2</v>
      </c>
      <c r="AT46">
        <f t="shared" si="40"/>
        <v>1.3194494851617278E-2</v>
      </c>
      <c r="AU46">
        <f t="shared" si="40"/>
        <v>1.0659854768419019E-2</v>
      </c>
      <c r="AV46">
        <f t="shared" si="40"/>
        <v>8.4771020807559161E-3</v>
      </c>
      <c r="AW46">
        <f t="shared" si="40"/>
        <v>6.6356143863161021E-3</v>
      </c>
      <c r="AX46">
        <f t="shared" si="40"/>
        <v>5.1127253751741542E-3</v>
      </c>
      <c r="AY46">
        <f t="shared" si="40"/>
        <v>3.8775855302304318E-3</v>
      </c>
      <c r="AZ46">
        <f t="shared" si="40"/>
        <v>2.8947289024340295E-3</v>
      </c>
      <c r="BA46">
        <f t="shared" si="40"/>
        <v>2.1271200211187002E-3</v>
      </c>
      <c r="BB46">
        <f t="shared" si="40"/>
        <v>1.5385573015348486E-3</v>
      </c>
      <c r="BC46">
        <f t="shared" si="40"/>
        <v>1.0954004968998232E-3</v>
      </c>
      <c r="BD46">
        <f t="shared" si="41"/>
        <v>7.6766150741192085E-4</v>
      </c>
      <c r="BE46">
        <f t="shared" si="41"/>
        <v>5.2954657467485511E-4</v>
      </c>
      <c r="BF46">
        <f t="shared" si="41"/>
        <v>3.5956393488256744E-4</v>
      </c>
      <c r="BG46">
        <f t="shared" si="41"/>
        <v>2.4031763581222609E-4</v>
      </c>
      <c r="BH46">
        <f t="shared" si="41"/>
        <v>1.5810030677654296E-4</v>
      </c>
      <c r="BI46">
        <f t="shared" si="41"/>
        <v>1.0238051925559599E-4</v>
      </c>
      <c r="BJ46">
        <f t="shared" si="41"/>
        <v>6.525885993935443E-5</v>
      </c>
      <c r="BK46">
        <f t="shared" si="41"/>
        <v>4.0944839216017215E-5</v>
      </c>
      <c r="BL46">
        <f t="shared" si="41"/>
        <v>2.5286946169877922E-5</v>
      </c>
      <c r="BM46">
        <f t="shared" si="41"/>
        <v>1.5372026259341531E-5</v>
      </c>
      <c r="BN46">
        <f t="shared" si="42"/>
        <v>9.1982109200472451E-6</v>
      </c>
      <c r="BO46">
        <f t="shared" si="42"/>
        <v>5.4176770836189547E-6</v>
      </c>
      <c r="BP46">
        <f t="shared" si="42"/>
        <v>3.1409452440067653E-6</v>
      </c>
      <c r="BQ46">
        <f t="shared" si="42"/>
        <v>1.7924419748460707E-6</v>
      </c>
      <c r="BR46">
        <f t="shared" si="42"/>
        <v>1.0068559206377614E-6</v>
      </c>
      <c r="BS46">
        <f t="shared" si="42"/>
        <v>5.5670744003588624E-7</v>
      </c>
      <c r="BT46">
        <f t="shared" si="42"/>
        <v>3.0298713515897191E-7</v>
      </c>
      <c r="BU46">
        <f t="shared" si="42"/>
        <v>1.623150575058574E-7</v>
      </c>
      <c r="BV46">
        <f t="shared" si="42"/>
        <v>8.5591547849261929E-8</v>
      </c>
      <c r="BW46">
        <f t="shared" si="42"/>
        <v>4.4426325174207193E-8</v>
      </c>
      <c r="BX46">
        <f t="shared" si="43"/>
        <v>2.2697986379327517E-8</v>
      </c>
      <c r="BY46">
        <f t="shared" si="43"/>
        <v>1.1414889145022755E-8</v>
      </c>
      <c r="BZ46">
        <f t="shared" si="43"/>
        <v>5.6505857770616785E-9</v>
      </c>
      <c r="CA46">
        <f t="shared" si="43"/>
        <v>2.7532943702723855E-9</v>
      </c>
      <c r="CB46">
        <f t="shared" si="43"/>
        <v>1.3205329052468073E-9</v>
      </c>
      <c r="CC46">
        <f t="shared" si="43"/>
        <v>6.2342353501776415E-10</v>
      </c>
      <c r="CD46">
        <f t="shared" si="43"/>
        <v>2.8970392751404006E-10</v>
      </c>
      <c r="CE46">
        <f t="shared" si="43"/>
        <v>1.3251444386241928E-10</v>
      </c>
      <c r="CF46">
        <f t="shared" si="43"/>
        <v>5.9663607387960838E-11</v>
      </c>
      <c r="CG46">
        <f t="shared" si="43"/>
        <v>2.6441848710589966E-11</v>
      </c>
      <c r="CH46">
        <f t="shared" si="43"/>
        <v>1.1534884158947989E-11</v>
      </c>
      <c r="CI46">
        <f t="shared" si="43"/>
        <v>8.51096970677645E-12</v>
      </c>
      <c r="CJ46">
        <f t="shared" si="35"/>
        <v>1</v>
      </c>
    </row>
    <row r="47" spans="1:88" x14ac:dyDescent="0.35">
      <c r="A47" t="str">
        <f>economics!A46</f>
        <v>Tissue paper</v>
      </c>
      <c r="B47" t="str">
        <f>economics!B46</f>
        <v>Efficient refinersa</v>
      </c>
      <c r="C47" t="str">
        <f>economics!D46</f>
        <v>EXCLUDED</v>
      </c>
      <c r="D47">
        <f>IF(ISNUMBER(economics!T46),economics!T46,"na")</f>
        <v>21.02385057763167</v>
      </c>
      <c r="E47">
        <f t="shared" si="34"/>
        <v>6.3071551732895008</v>
      </c>
      <c r="F47">
        <f t="shared" si="36"/>
        <v>4.2906033319683703E-4</v>
      </c>
      <c r="G47">
        <f t="shared" si="36"/>
        <v>6.5336881092931457E-5</v>
      </c>
      <c r="H47">
        <f t="shared" si="36"/>
        <v>7.4447451188108305E-5</v>
      </c>
      <c r="I47">
        <f t="shared" si="36"/>
        <v>8.4695243877930086E-5</v>
      </c>
      <c r="J47">
        <f t="shared" si="36"/>
        <v>9.6202413345578236E-5</v>
      </c>
      <c r="K47">
        <f t="shared" si="36"/>
        <v>1.091014859809829E-4</v>
      </c>
      <c r="L47">
        <f t="shared" si="36"/>
        <v>1.2353588176854916E-4</v>
      </c>
      <c r="M47">
        <f t="shared" si="36"/>
        <v>1.3966041491659848E-4</v>
      </c>
      <c r="N47">
        <f t="shared" si="36"/>
        <v>1.5764176592792225E-4</v>
      </c>
      <c r="O47">
        <f t="shared" si="36"/>
        <v>1.7765891660664911E-4</v>
      </c>
      <c r="P47">
        <f t="shared" si="37"/>
        <v>1.9990353881311606E-4</v>
      </c>
      <c r="Q47">
        <f t="shared" si="37"/>
        <v>2.2458032712811393E-4</v>
      </c>
      <c r="R47">
        <f t="shared" si="37"/>
        <v>2.5190726498533836E-4</v>
      </c>
      <c r="S47">
        <f t="shared" si="37"/>
        <v>2.8211581329072978E-4</v>
      </c>
      <c r="T47">
        <f t="shared" si="37"/>
        <v>3.1545101008612813E-4</v>
      </c>
      <c r="U47">
        <f t="shared" si="37"/>
        <v>3.5217146944827677E-4</v>
      </c>
      <c r="V47">
        <f t="shared" si="37"/>
        <v>3.925492675606458E-4</v>
      </c>
      <c r="W47">
        <f t="shared" si="37"/>
        <v>4.3686970377135315E-4</v>
      </c>
      <c r="X47">
        <f t="shared" si="37"/>
        <v>4.8543092447362896E-4</v>
      </c>
      <c r="Y47">
        <f t="shared" si="37"/>
        <v>5.3854339783205273E-4</v>
      </c>
      <c r="Z47">
        <f t="shared" si="38"/>
        <v>5.9652922774480321E-4</v>
      </c>
      <c r="AA47">
        <f t="shared" si="38"/>
        <v>6.5972129599406459E-4</v>
      </c>
      <c r="AB47">
        <f t="shared" si="38"/>
        <v>7.2846222230738261E-4</v>
      </c>
      <c r="AC47">
        <f t="shared" si="38"/>
        <v>8.0310313304291468E-4</v>
      </c>
      <c r="AD47">
        <f t="shared" si="38"/>
        <v>8.8400223043149772E-4</v>
      </c>
      <c r="AE47">
        <f t="shared" si="38"/>
        <v>9.7152315576300684E-4</v>
      </c>
      <c r="AF47">
        <f t="shared" si="38"/>
        <v>1.0660331415988863E-3</v>
      </c>
      <c r="AG47">
        <f t="shared" si="38"/>
        <v>1.1679009500238577E-3</v>
      </c>
      <c r="AH47">
        <f t="shared" si="38"/>
        <v>1.2774945961155689E-3</v>
      </c>
      <c r="AI47">
        <f t="shared" si="38"/>
        <v>1.3951788582015189E-3</v>
      </c>
      <c r="AJ47">
        <f t="shared" si="39"/>
        <v>1.5213125790745873E-3</v>
      </c>
      <c r="AK47">
        <f t="shared" si="39"/>
        <v>1.656245765134453E-3</v>
      </c>
      <c r="AL47">
        <f t="shared" si="39"/>
        <v>1.8003164933878303E-3</v>
      </c>
      <c r="AM47">
        <f t="shared" si="39"/>
        <v>1.9538476393510806E-3</v>
      </c>
      <c r="AN47">
        <f t="shared" si="39"/>
        <v>2.1171434421161858E-3</v>
      </c>
      <c r="AO47">
        <f t="shared" si="39"/>
        <v>2.2904859261340497E-3</v>
      </c>
      <c r="AP47">
        <f t="shared" si="39"/>
        <v>2.4741312025897307E-3</v>
      </c>
      <c r="AQ47">
        <f t="shared" si="39"/>
        <v>2.6683056765509847E-3</v>
      </c>
      <c r="AR47">
        <f t="shared" si="39"/>
        <v>2.8732021893114884E-3</v>
      </c>
      <c r="AS47">
        <f t="shared" si="39"/>
        <v>3.0889761284702832E-3</v>
      </c>
      <c r="AT47">
        <f t="shared" si="40"/>
        <v>3.3157415412381347E-3</v>
      </c>
      <c r="AU47">
        <f t="shared" si="40"/>
        <v>3.5535672891747958E-3</v>
      </c>
      <c r="AV47">
        <f t="shared" si="40"/>
        <v>3.8024732849905318E-3</v>
      </c>
      <c r="AW47">
        <f t="shared" si="40"/>
        <v>4.0624268541241543E-3</v>
      </c>
      <c r="AX47">
        <f t="shared" si="40"/>
        <v>4.3333392654885533E-3</v>
      </c>
      <c r="AY47">
        <f t="shared" si="40"/>
        <v>4.6150624769972504E-3</v>
      </c>
      <c r="AZ47">
        <f t="shared" si="40"/>
        <v>4.9073861422009937E-3</v>
      </c>
      <c r="BA47">
        <f t="shared" si="40"/>
        <v>5.2100349245262217E-3</v>
      </c>
      <c r="BB47">
        <f t="shared" si="40"/>
        <v>5.5226661651837511E-3</v>
      </c>
      <c r="BC47">
        <f t="shared" si="40"/>
        <v>5.8448679497600242E-3</v>
      </c>
      <c r="BD47">
        <f t="shared" si="41"/>
        <v>6.1761576168081478E-3</v>
      </c>
      <c r="BE47">
        <f t="shared" si="41"/>
        <v>6.515980749388306E-3</v>
      </c>
      <c r="BF47">
        <f t="shared" si="41"/>
        <v>6.8637106874755993E-3</v>
      </c>
      <c r="BG47">
        <f t="shared" si="41"/>
        <v>7.2186485954491147E-3</v>
      </c>
      <c r="BH47">
        <f t="shared" si="41"/>
        <v>7.5800241145294323E-3</v>
      </c>
      <c r="BI47">
        <f t="shared" si="41"/>
        <v>7.9469966250512586E-3</v>
      </c>
      <c r="BJ47">
        <f t="shared" si="41"/>
        <v>8.3186571379032098E-3</v>
      </c>
      <c r="BK47">
        <f t="shared" si="41"/>
        <v>8.6940308283639522E-3</v>
      </c>
      <c r="BL47">
        <f t="shared" si="41"/>
        <v>9.0720802189991623E-3</v>
      </c>
      <c r="BM47">
        <f t="shared" si="41"/>
        <v>9.4517090113022117E-3</v>
      </c>
      <c r="BN47">
        <f t="shared" si="42"/>
        <v>9.8317665584720382E-3</v>
      </c>
      <c r="BO47">
        <f t="shared" si="42"/>
        <v>1.021105296418684E-2</v>
      </c>
      <c r="BP47">
        <f t="shared" si="42"/>
        <v>1.0588324784577191E-2</v>
      </c>
      <c r="BQ47">
        <f t="shared" si="42"/>
        <v>1.0962301302909039E-2</v>
      </c>
      <c r="BR47">
        <f t="shared" si="42"/>
        <v>1.1331671338880245E-2</v>
      </c>
      <c r="BS47">
        <f t="shared" si="42"/>
        <v>1.1695100547019444E-2</v>
      </c>
      <c r="BT47">
        <f t="shared" si="42"/>
        <v>1.2051239151570109E-2</v>
      </c>
      <c r="BU47">
        <f t="shared" si="42"/>
        <v>1.2398730058552326E-2</v>
      </c>
      <c r="BV47">
        <f t="shared" si="42"/>
        <v>1.2736217279545825E-2</v>
      </c>
      <c r="BW47">
        <f t="shared" si="42"/>
        <v>1.3062354596211301E-2</v>
      </c>
      <c r="BX47">
        <f t="shared" si="43"/>
        <v>1.3375814389791796E-2</v>
      </c>
      <c r="BY47">
        <f t="shared" si="43"/>
        <v>1.367529655587213E-2</v>
      </c>
      <c r="BZ47">
        <f t="shared" si="43"/>
        <v>1.3959537421625812E-2</v>
      </c>
      <c r="CA47">
        <f t="shared" si="43"/>
        <v>1.4227318580701587E-2</v>
      </c>
      <c r="CB47">
        <f t="shared" si="43"/>
        <v>1.4477475559846353E-2</v>
      </c>
      <c r="CC47">
        <f t="shared" si="43"/>
        <v>1.470890623137755E-2</v>
      </c>
      <c r="CD47">
        <f t="shared" si="43"/>
        <v>1.4920578886720048E-2</v>
      </c>
      <c r="CE47">
        <f t="shared" si="43"/>
        <v>1.5111539888420067E-2</v>
      </c>
      <c r="CF47">
        <f t="shared" si="43"/>
        <v>1.5280920821324206E-2</v>
      </c>
      <c r="CG47">
        <f t="shared" si="43"/>
        <v>1.5427945067955307E-2</v>
      </c>
      <c r="CH47">
        <f t="shared" si="43"/>
        <v>1.5551933738450041E-2</v>
      </c>
      <c r="CI47">
        <f t="shared" si="43"/>
        <v>0.56447763343840029</v>
      </c>
      <c r="CJ47">
        <f t="shared" si="35"/>
        <v>1</v>
      </c>
    </row>
    <row r="48" spans="1:88" x14ac:dyDescent="0.35">
      <c r="A48" t="str">
        <f>economics!A47</f>
        <v>Tissue paper</v>
      </c>
      <c r="B48" t="str">
        <f>economics!B47</f>
        <v>Optimization of refininga</v>
      </c>
      <c r="C48" t="str">
        <f>economics!D47</f>
        <v>process</v>
      </c>
      <c r="D48">
        <f>IF(ISNUMBER(economics!T47),economics!T47,"na")</f>
        <v>1.3139906611019794</v>
      </c>
      <c r="E48">
        <f t="shared" si="34"/>
        <v>0.3941971983305938</v>
      </c>
      <c r="F48">
        <f t="shared" si="36"/>
        <v>4.2906033319683703E-4</v>
      </c>
      <c r="G48">
        <f t="shared" si="36"/>
        <v>3.0469591460175987E-3</v>
      </c>
      <c r="H48">
        <f t="shared" si="36"/>
        <v>1.5988667674897407E-2</v>
      </c>
      <c r="I48">
        <f t="shared" si="36"/>
        <v>5.678879014844819E-2</v>
      </c>
      <c r="J48">
        <f t="shared" si="36"/>
        <v>0.13660798048405576</v>
      </c>
      <c r="K48">
        <f t="shared" si="36"/>
        <v>0.2226609087749839</v>
      </c>
      <c r="L48">
        <f t="shared" si="36"/>
        <v>0.24596739571425352</v>
      </c>
      <c r="M48">
        <f t="shared" si="36"/>
        <v>0.18416193094167099</v>
      </c>
      <c r="N48">
        <f t="shared" si="36"/>
        <v>9.3442448323852512E-2</v>
      </c>
      <c r="O48">
        <f t="shared" si="36"/>
        <v>3.2118771334380458E-2</v>
      </c>
      <c r="P48">
        <f t="shared" si="37"/>
        <v>7.4751179385798006E-3</v>
      </c>
      <c r="Q48">
        <f t="shared" si="37"/>
        <v>1.1771619281842893E-3</v>
      </c>
      <c r="R48">
        <f t="shared" si="37"/>
        <v>1.2533882934617768E-4</v>
      </c>
      <c r="S48">
        <f t="shared" si="37"/>
        <v>9.0159889256646863E-6</v>
      </c>
      <c r="T48">
        <f t="shared" si="37"/>
        <v>4.3778105474068241E-7</v>
      </c>
      <c r="U48">
        <f t="shared" si="37"/>
        <v>1.4336977272044749E-8</v>
      </c>
      <c r="V48">
        <f t="shared" si="37"/>
        <v>3.164245532261134E-10</v>
      </c>
      <c r="W48">
        <f t="shared" si="37"/>
        <v>4.7029047323121631E-12</v>
      </c>
      <c r="X48">
        <f t="shared" si="37"/>
        <v>4.7073456244106637E-14</v>
      </c>
      <c r="Y48">
        <f t="shared" si="37"/>
        <v>3.3306690738754696E-16</v>
      </c>
      <c r="Z48">
        <f t="shared" si="38"/>
        <v>0</v>
      </c>
      <c r="AA48">
        <f t="shared" si="38"/>
        <v>0</v>
      </c>
      <c r="AB48">
        <f t="shared" si="38"/>
        <v>0</v>
      </c>
      <c r="AC48">
        <f t="shared" si="38"/>
        <v>0</v>
      </c>
      <c r="AD48">
        <f t="shared" si="38"/>
        <v>0</v>
      </c>
      <c r="AE48">
        <f t="shared" si="38"/>
        <v>0</v>
      </c>
      <c r="AF48">
        <f t="shared" si="38"/>
        <v>0</v>
      </c>
      <c r="AG48">
        <f t="shared" si="38"/>
        <v>0</v>
      </c>
      <c r="AH48">
        <f t="shared" si="38"/>
        <v>0</v>
      </c>
      <c r="AI48">
        <f t="shared" si="38"/>
        <v>0</v>
      </c>
      <c r="AJ48">
        <f t="shared" si="39"/>
        <v>0</v>
      </c>
      <c r="AK48">
        <f t="shared" si="39"/>
        <v>0</v>
      </c>
      <c r="AL48">
        <f t="shared" si="39"/>
        <v>0</v>
      </c>
      <c r="AM48">
        <f t="shared" si="39"/>
        <v>0</v>
      </c>
      <c r="AN48">
        <f t="shared" si="39"/>
        <v>0</v>
      </c>
      <c r="AO48">
        <f t="shared" si="39"/>
        <v>0</v>
      </c>
      <c r="AP48">
        <f t="shared" si="39"/>
        <v>0</v>
      </c>
      <c r="AQ48">
        <f t="shared" si="39"/>
        <v>0</v>
      </c>
      <c r="AR48">
        <f t="shared" si="39"/>
        <v>0</v>
      </c>
      <c r="AS48">
        <f t="shared" si="39"/>
        <v>0</v>
      </c>
      <c r="AT48">
        <f t="shared" si="40"/>
        <v>0</v>
      </c>
      <c r="AU48">
        <f t="shared" si="40"/>
        <v>0</v>
      </c>
      <c r="AV48">
        <f t="shared" si="40"/>
        <v>0</v>
      </c>
      <c r="AW48">
        <f t="shared" si="40"/>
        <v>0</v>
      </c>
      <c r="AX48">
        <f t="shared" si="40"/>
        <v>0</v>
      </c>
      <c r="AY48">
        <f t="shared" si="40"/>
        <v>0</v>
      </c>
      <c r="AZ48">
        <f t="shared" si="40"/>
        <v>0</v>
      </c>
      <c r="BA48">
        <f t="shared" si="40"/>
        <v>0</v>
      </c>
      <c r="BB48">
        <f t="shared" si="40"/>
        <v>0</v>
      </c>
      <c r="BC48">
        <f t="shared" si="40"/>
        <v>0</v>
      </c>
      <c r="BD48">
        <f t="shared" si="41"/>
        <v>0</v>
      </c>
      <c r="BE48">
        <f t="shared" si="41"/>
        <v>0</v>
      </c>
      <c r="BF48">
        <f t="shared" si="41"/>
        <v>0</v>
      </c>
      <c r="BG48">
        <f t="shared" si="41"/>
        <v>0</v>
      </c>
      <c r="BH48">
        <f t="shared" si="41"/>
        <v>0</v>
      </c>
      <c r="BI48">
        <f t="shared" si="41"/>
        <v>0</v>
      </c>
      <c r="BJ48">
        <f t="shared" si="41"/>
        <v>0</v>
      </c>
      <c r="BK48">
        <f t="shared" si="41"/>
        <v>0</v>
      </c>
      <c r="BL48">
        <f t="shared" si="41"/>
        <v>0</v>
      </c>
      <c r="BM48">
        <f t="shared" si="41"/>
        <v>0</v>
      </c>
      <c r="BN48">
        <f t="shared" si="42"/>
        <v>0</v>
      </c>
      <c r="BO48">
        <f t="shared" si="42"/>
        <v>0</v>
      </c>
      <c r="BP48">
        <f t="shared" si="42"/>
        <v>0</v>
      </c>
      <c r="BQ48">
        <f t="shared" si="42"/>
        <v>0</v>
      </c>
      <c r="BR48">
        <f t="shared" si="42"/>
        <v>0</v>
      </c>
      <c r="BS48">
        <f t="shared" si="42"/>
        <v>0</v>
      </c>
      <c r="BT48">
        <f t="shared" si="42"/>
        <v>0</v>
      </c>
      <c r="BU48">
        <f t="shared" si="42"/>
        <v>0</v>
      </c>
      <c r="BV48">
        <f t="shared" si="42"/>
        <v>0</v>
      </c>
      <c r="BW48">
        <f t="shared" si="42"/>
        <v>0</v>
      </c>
      <c r="BX48">
        <f t="shared" si="43"/>
        <v>0</v>
      </c>
      <c r="BY48">
        <f t="shared" si="43"/>
        <v>0</v>
      </c>
      <c r="BZ48">
        <f t="shared" si="43"/>
        <v>0</v>
      </c>
      <c r="CA48">
        <f t="shared" si="43"/>
        <v>0</v>
      </c>
      <c r="CB48">
        <f t="shared" si="43"/>
        <v>0</v>
      </c>
      <c r="CC48">
        <f t="shared" si="43"/>
        <v>0</v>
      </c>
      <c r="CD48">
        <f t="shared" si="43"/>
        <v>0</v>
      </c>
      <c r="CE48">
        <f t="shared" si="43"/>
        <v>0</v>
      </c>
      <c r="CF48">
        <f t="shared" si="43"/>
        <v>0</v>
      </c>
      <c r="CG48">
        <f t="shared" si="43"/>
        <v>0</v>
      </c>
      <c r="CH48">
        <f t="shared" si="43"/>
        <v>0</v>
      </c>
      <c r="CI48">
        <f t="shared" si="43"/>
        <v>0</v>
      </c>
      <c r="CJ48">
        <f t="shared" si="35"/>
        <v>1</v>
      </c>
    </row>
    <row r="49" spans="1:88" x14ac:dyDescent="0.35">
      <c r="A49" t="str">
        <f>economics!A48</f>
        <v>Tissue paper</v>
      </c>
      <c r="B49" t="str">
        <f>economics!B48</f>
        <v>Steamboxa</v>
      </c>
      <c r="C49" t="str">
        <f>economics!D48</f>
        <v>process</v>
      </c>
      <c r="D49">
        <f>IF(ISNUMBER(economics!T48),economics!T48,"na")</f>
        <v>3.6437628680680629</v>
      </c>
      <c r="E49">
        <f t="shared" si="34"/>
        <v>1.0931288604204188</v>
      </c>
      <c r="F49">
        <f t="shared" si="36"/>
        <v>4.2906033319683703E-4</v>
      </c>
      <c r="G49">
        <f t="shared" si="36"/>
        <v>5.2351906843671079E-4</v>
      </c>
      <c r="H49">
        <f t="shared" si="36"/>
        <v>1.0616112053879246E-3</v>
      </c>
      <c r="I49">
        <f t="shared" si="36"/>
        <v>2.043523293601818E-3</v>
      </c>
      <c r="J49">
        <f t="shared" si="36"/>
        <v>3.7340070034702615E-3</v>
      </c>
      <c r="K49">
        <f t="shared" si="36"/>
        <v>6.4766794637169632E-3</v>
      </c>
      <c r="L49">
        <f t="shared" si="36"/>
        <v>1.0663792801795871E-2</v>
      </c>
      <c r="M49">
        <f t="shared" si="36"/>
        <v>1.666683989528726E-2</v>
      </c>
      <c r="N49">
        <f t="shared" si="36"/>
        <v>2.472733585747159E-2</v>
      </c>
      <c r="O49">
        <f t="shared" si="36"/>
        <v>3.4824436047003929E-2</v>
      </c>
      <c r="P49">
        <f t="shared" si="37"/>
        <v>4.6555793418851008E-2</v>
      </c>
      <c r="Q49">
        <f t="shared" si="37"/>
        <v>5.9080804146675825E-2</v>
      </c>
      <c r="R49">
        <f t="shared" si="37"/>
        <v>7.1170859570714035E-2</v>
      </c>
      <c r="S49">
        <f t="shared" si="37"/>
        <v>8.1384419146755094E-2</v>
      </c>
      <c r="T49">
        <f t="shared" si="37"/>
        <v>8.8341270019650642E-2</v>
      </c>
      <c r="U49">
        <f t="shared" si="37"/>
        <v>9.1026818616455007E-2</v>
      </c>
      <c r="V49">
        <f t="shared" si="37"/>
        <v>8.903452814815227E-2</v>
      </c>
      <c r="W49">
        <f t="shared" si="37"/>
        <v>8.2666760314934806E-2</v>
      </c>
      <c r="X49">
        <f t="shared" si="37"/>
        <v>7.285958546963256E-2</v>
      </c>
      <c r="Y49">
        <f t="shared" si="37"/>
        <v>6.0957301056674629E-2</v>
      </c>
      <c r="Z49">
        <f t="shared" si="38"/>
        <v>4.8411431849929798E-2</v>
      </c>
      <c r="AA49">
        <f t="shared" si="38"/>
        <v>3.6496664133540691E-2</v>
      </c>
      <c r="AB49">
        <f t="shared" si="38"/>
        <v>2.6118083977652473E-2</v>
      </c>
      <c r="AC49">
        <f t="shared" si="38"/>
        <v>1.7742392612844382E-2</v>
      </c>
      <c r="AD49">
        <f t="shared" si="38"/>
        <v>1.1441042195503126E-2</v>
      </c>
      <c r="AE49">
        <f t="shared" si="38"/>
        <v>7.0032768723788941E-3</v>
      </c>
      <c r="AF49">
        <f t="shared" si="38"/>
        <v>4.0692939557841479E-3</v>
      </c>
      <c r="AG49">
        <f t="shared" si="38"/>
        <v>2.2444948528463904E-3</v>
      </c>
      <c r="AH49">
        <f t="shared" si="38"/>
        <v>1.175167164832347E-3</v>
      </c>
      <c r="AI49">
        <f t="shared" si="38"/>
        <v>5.8406588931680936E-4</v>
      </c>
      <c r="AJ49">
        <f t="shared" si="39"/>
        <v>2.7555281394231468E-4</v>
      </c>
      <c r="AK49">
        <f t="shared" si="39"/>
        <v>1.2340373318076026E-4</v>
      </c>
      <c r="AL49">
        <f t="shared" si="39"/>
        <v>5.2460423392131084E-5</v>
      </c>
      <c r="AM49">
        <f t="shared" si="39"/>
        <v>2.1169710180068968E-5</v>
      </c>
      <c r="AN49">
        <f t="shared" si="39"/>
        <v>8.1091852432990663E-6</v>
      </c>
      <c r="AO49">
        <f t="shared" si="39"/>
        <v>2.9486162627101464E-6</v>
      </c>
      <c r="AP49">
        <f t="shared" si="39"/>
        <v>1.0177416193135613E-6</v>
      </c>
      <c r="AQ49">
        <f t="shared" si="39"/>
        <v>3.3345294148112714E-7</v>
      </c>
      <c r="AR49">
        <f t="shared" si="39"/>
        <v>1.0370717085095293E-7</v>
      </c>
      <c r="AS49">
        <f t="shared" si="39"/>
        <v>3.0616792767723666E-8</v>
      </c>
      <c r="AT49">
        <f t="shared" si="40"/>
        <v>8.5799886084814148E-9</v>
      </c>
      <c r="AU49">
        <f t="shared" si="40"/>
        <v>2.282386946106385E-9</v>
      </c>
      <c r="AV49">
        <f t="shared" si="40"/>
        <v>5.7632398853257882E-10</v>
      </c>
      <c r="AW49">
        <f t="shared" si="40"/>
        <v>1.3813972188359003E-10</v>
      </c>
      <c r="AX49">
        <f t="shared" si="40"/>
        <v>3.1429969737928332E-11</v>
      </c>
      <c r="AY49">
        <f t="shared" si="40"/>
        <v>6.7880145948606696E-12</v>
      </c>
      <c r="AZ49">
        <f t="shared" si="40"/>
        <v>1.3916645613676337E-12</v>
      </c>
      <c r="BA49">
        <f t="shared" si="40"/>
        <v>2.7078339570607568E-13</v>
      </c>
      <c r="BB49">
        <f t="shared" si="40"/>
        <v>4.9960036108132044E-14</v>
      </c>
      <c r="BC49">
        <f t="shared" si="40"/>
        <v>8.7707618945387367E-15</v>
      </c>
      <c r="BD49">
        <f t="shared" si="41"/>
        <v>1.5543122344752192E-15</v>
      </c>
      <c r="BE49">
        <f t="shared" si="41"/>
        <v>2.2204460492503131E-16</v>
      </c>
      <c r="BF49">
        <f t="shared" si="41"/>
        <v>0</v>
      </c>
      <c r="BG49">
        <f t="shared" si="41"/>
        <v>0</v>
      </c>
      <c r="BH49">
        <f t="shared" si="41"/>
        <v>0</v>
      </c>
      <c r="BI49">
        <f t="shared" si="41"/>
        <v>0</v>
      </c>
      <c r="BJ49">
        <f t="shared" si="41"/>
        <v>0</v>
      </c>
      <c r="BK49">
        <f t="shared" si="41"/>
        <v>0</v>
      </c>
      <c r="BL49">
        <f t="shared" si="41"/>
        <v>0</v>
      </c>
      <c r="BM49">
        <f t="shared" si="41"/>
        <v>0</v>
      </c>
      <c r="BN49">
        <f t="shared" si="42"/>
        <v>0</v>
      </c>
      <c r="BO49">
        <f t="shared" si="42"/>
        <v>0</v>
      </c>
      <c r="BP49">
        <f t="shared" si="42"/>
        <v>0</v>
      </c>
      <c r="BQ49">
        <f t="shared" si="42"/>
        <v>0</v>
      </c>
      <c r="BR49">
        <f t="shared" si="42"/>
        <v>0</v>
      </c>
      <c r="BS49">
        <f t="shared" si="42"/>
        <v>0</v>
      </c>
      <c r="BT49">
        <f t="shared" si="42"/>
        <v>0</v>
      </c>
      <c r="BU49">
        <f t="shared" si="42"/>
        <v>0</v>
      </c>
      <c r="BV49">
        <f t="shared" si="42"/>
        <v>0</v>
      </c>
      <c r="BW49">
        <f t="shared" si="42"/>
        <v>0</v>
      </c>
      <c r="BX49">
        <f t="shared" si="43"/>
        <v>0</v>
      </c>
      <c r="BY49">
        <f t="shared" si="43"/>
        <v>0</v>
      </c>
      <c r="BZ49">
        <f t="shared" si="43"/>
        <v>0</v>
      </c>
      <c r="CA49">
        <f t="shared" si="43"/>
        <v>0</v>
      </c>
      <c r="CB49">
        <f t="shared" si="43"/>
        <v>0</v>
      </c>
      <c r="CC49">
        <f t="shared" si="43"/>
        <v>0</v>
      </c>
      <c r="CD49">
        <f t="shared" si="43"/>
        <v>0</v>
      </c>
      <c r="CE49">
        <f t="shared" si="43"/>
        <v>0</v>
      </c>
      <c r="CF49">
        <f t="shared" si="43"/>
        <v>0</v>
      </c>
      <c r="CG49">
        <f t="shared" si="43"/>
        <v>0</v>
      </c>
      <c r="CH49">
        <f t="shared" si="43"/>
        <v>0</v>
      </c>
      <c r="CI49">
        <f t="shared" si="43"/>
        <v>0</v>
      </c>
      <c r="CJ49">
        <f t="shared" si="35"/>
        <v>1</v>
      </c>
    </row>
    <row r="50" spans="1:88" x14ac:dyDescent="0.35">
      <c r="A50" t="str">
        <f>economics!A49</f>
        <v>Tissue paper</v>
      </c>
      <c r="B50" t="str">
        <f>economics!B49</f>
        <v>Shoepressa</v>
      </c>
      <c r="C50" t="str">
        <f>economics!D49</f>
        <v>EXCLUDED</v>
      </c>
      <c r="D50">
        <f>IF(ISNUMBER(economics!T49),economics!T49,"na")</f>
        <v>8.4095402310526683</v>
      </c>
      <c r="E50">
        <f t="shared" si="34"/>
        <v>2.5228620693158006</v>
      </c>
      <c r="F50">
        <f t="shared" si="36"/>
        <v>4.2906033319683703E-4</v>
      </c>
      <c r="G50">
        <f t="shared" si="36"/>
        <v>1.8077525103672552E-4</v>
      </c>
      <c r="H50">
        <f t="shared" si="36"/>
        <v>2.4900822444880546E-4</v>
      </c>
      <c r="I50">
        <f t="shared" si="36"/>
        <v>3.3964661511899012E-4</v>
      </c>
      <c r="J50">
        <f t="shared" si="36"/>
        <v>4.5875390291384493E-4</v>
      </c>
      <c r="K50">
        <f t="shared" si="36"/>
        <v>6.135799171311327E-4</v>
      </c>
      <c r="L50">
        <f t="shared" si="36"/>
        <v>8.126459678074586E-4</v>
      </c>
      <c r="M50">
        <f t="shared" si="36"/>
        <v>1.0657872444016932E-3</v>
      </c>
      <c r="N50">
        <f t="shared" si="36"/>
        <v>1.3841352769807863E-3</v>
      </c>
      <c r="O50">
        <f t="shared" si="36"/>
        <v>1.7800223019219553E-3</v>
      </c>
      <c r="P50">
        <f t="shared" si="37"/>
        <v>2.2667897356169111E-3</v>
      </c>
      <c r="Q50">
        <f t="shared" si="37"/>
        <v>2.858485014034429E-3</v>
      </c>
      <c r="R50">
        <f t="shared" si="37"/>
        <v>3.5694351109800074E-3</v>
      </c>
      <c r="S50">
        <f t="shared" si="37"/>
        <v>4.4136912819701009E-3</v>
      </c>
      <c r="T50">
        <f t="shared" si="37"/>
        <v>5.4043479841535021E-3</v>
      </c>
      <c r="U50">
        <f t="shared" si="37"/>
        <v>6.5527492469096872E-3</v>
      </c>
      <c r="V50">
        <f t="shared" si="37"/>
        <v>7.8676074912509136E-3</v>
      </c>
      <c r="W50">
        <f t="shared" si="37"/>
        <v>9.35407211806389E-3</v>
      </c>
      <c r="X50">
        <f t="shared" si="37"/>
        <v>1.1012797052711396E-2</v>
      </c>
      <c r="Y50">
        <f t="shared" si="37"/>
        <v>1.2839066608076578E-2</v>
      </c>
      <c r="Z50">
        <f t="shared" si="38"/>
        <v>1.482204619040256E-2</v>
      </c>
      <c r="AA50">
        <f t="shared" si="38"/>
        <v>1.6944227259061986E-2</v>
      </c>
      <c r="AB50">
        <f t="shared" si="38"/>
        <v>1.9181133512831725E-2</v>
      </c>
      <c r="AC50">
        <f t="shared" si="38"/>
        <v>2.1501346834554472E-2</v>
      </c>
      <c r="AD50">
        <f t="shared" si="38"/>
        <v>2.3866896920486103E-2</v>
      </c>
      <c r="AE50">
        <f t="shared" si="38"/>
        <v>2.6234038201557175E-2</v>
      </c>
      <c r="AF50">
        <f t="shared" si="38"/>
        <v>2.8554412736015583E-2</v>
      </c>
      <c r="AG50">
        <f t="shared" si="38"/>
        <v>3.0776569938855303E-2</v>
      </c>
      <c r="AH50">
        <f t="shared" si="38"/>
        <v>3.2847785536816054E-2</v>
      </c>
      <c r="AI50">
        <f t="shared" si="38"/>
        <v>3.4716095532141555E-2</v>
      </c>
      <c r="AJ50">
        <f t="shared" si="39"/>
        <v>3.6332438817281876E-2</v>
      </c>
      <c r="AK50">
        <f t="shared" si="39"/>
        <v>3.7652786778066161E-2</v>
      </c>
      <c r="AL50">
        <f t="shared" si="39"/>
        <v>3.8640131624803453E-2</v>
      </c>
      <c r="AM50">
        <f t="shared" si="39"/>
        <v>3.9266208426878668E-2</v>
      </c>
      <c r="AN50">
        <f t="shared" si="39"/>
        <v>3.9512839112814502E-2</v>
      </c>
      <c r="AO50">
        <f t="shared" si="39"/>
        <v>3.9372809268972464E-2</v>
      </c>
      <c r="AP50">
        <f t="shared" si="39"/>
        <v>3.885021872142147E-2</v>
      </c>
      <c r="AQ50">
        <f t="shared" si="39"/>
        <v>3.79602821274031E-2</v>
      </c>
      <c r="AR50">
        <f t="shared" si="39"/>
        <v>3.6728593110749941E-2</v>
      </c>
      <c r="AS50">
        <f t="shared" si="39"/>
        <v>3.5189901606295537E-2</v>
      </c>
      <c r="AT50">
        <f t="shared" si="40"/>
        <v>3.3386485913236563E-2</v>
      </c>
      <c r="AU50">
        <f t="shared" si="40"/>
        <v>3.1366225830720573E-2</v>
      </c>
      <c r="AV50">
        <f t="shared" si="40"/>
        <v>2.9180499219149003E-2</v>
      </c>
      <c r="AW50">
        <f t="shared" si="40"/>
        <v>2.6882030363687082E-2</v>
      </c>
      <c r="AX50">
        <f t="shared" si="40"/>
        <v>2.4522814559481798E-2</v>
      </c>
      <c r="AY50">
        <f t="shared" si="40"/>
        <v>2.2152230279908425E-2</v>
      </c>
      <c r="AZ50">
        <f t="shared" si="40"/>
        <v>1.9815429816447905E-2</v>
      </c>
      <c r="BA50">
        <f t="shared" si="40"/>
        <v>1.7552073651705635E-2</v>
      </c>
      <c r="BB50">
        <f t="shared" si="40"/>
        <v>1.5395445606622427E-2</v>
      </c>
      <c r="BC50">
        <f t="shared" si="40"/>
        <v>1.3371957566202242E-2</v>
      </c>
      <c r="BD50">
        <f t="shared" si="41"/>
        <v>1.1501026666423164E-2</v>
      </c>
      <c r="BE50">
        <f t="shared" si="41"/>
        <v>9.795286094397504E-3</v>
      </c>
      <c r="BF50">
        <f t="shared" si="41"/>
        <v>8.2610743967002076E-3</v>
      </c>
      <c r="BG50">
        <f t="shared" si="41"/>
        <v>6.8991380381507872E-3</v>
      </c>
      <c r="BH50">
        <f t="shared" si="41"/>
        <v>5.7054779043749226E-3</v>
      </c>
      <c r="BI50">
        <f t="shared" si="41"/>
        <v>4.6722719487054531E-3</v>
      </c>
      <c r="BJ50">
        <f t="shared" si="41"/>
        <v>3.7888122850415762E-3</v>
      </c>
      <c r="BK50">
        <f t="shared" si="41"/>
        <v>3.0424045027497293E-3</v>
      </c>
      <c r="BL50">
        <f t="shared" si="41"/>
        <v>2.4191885088747922E-3</v>
      </c>
      <c r="BM50">
        <f t="shared" si="41"/>
        <v>1.9048525139861994E-3</v>
      </c>
      <c r="BN50">
        <f t="shared" si="42"/>
        <v>1.4852237584431771E-3</v>
      </c>
      <c r="BO50">
        <f t="shared" si="42"/>
        <v>1.1467303508809756E-3</v>
      </c>
      <c r="BP50">
        <f t="shared" si="42"/>
        <v>8.7673756099182487E-4</v>
      </c>
      <c r="BQ50">
        <f t="shared" si="42"/>
        <v>6.6376875254259282E-4</v>
      </c>
      <c r="BR50">
        <f t="shared" si="42"/>
        <v>4.9762578877710073E-4</v>
      </c>
      <c r="BS50">
        <f t="shared" si="42"/>
        <v>3.6942632317937818E-4</v>
      </c>
      <c r="BT50">
        <f t="shared" si="42"/>
        <v>2.7157618196316236E-4</v>
      </c>
      <c r="BU50">
        <f t="shared" si="42"/>
        <v>1.976944150495763E-4</v>
      </c>
      <c r="BV50">
        <f t="shared" si="42"/>
        <v>1.4250693608375276E-4</v>
      </c>
      <c r="BW50">
        <f t="shared" si="42"/>
        <v>1.0172237329530986E-4</v>
      </c>
      <c r="BX50">
        <f t="shared" si="43"/>
        <v>7.1901151141973152E-5</v>
      </c>
      <c r="BY50">
        <f t="shared" si="43"/>
        <v>5.0326193095306948E-5</v>
      </c>
      <c r="BZ50">
        <f t="shared" si="43"/>
        <v>3.4881181841583953E-5</v>
      </c>
      <c r="CA50">
        <f t="shared" si="43"/>
        <v>2.3940167087399544E-5</v>
      </c>
      <c r="CB50">
        <f t="shared" si="43"/>
        <v>1.6270542594676307E-5</v>
      </c>
      <c r="CC50">
        <f t="shared" si="43"/>
        <v>1.095004154338941E-5</v>
      </c>
      <c r="CD50">
        <f t="shared" si="43"/>
        <v>7.297403622374965E-6</v>
      </c>
      <c r="CE50">
        <f t="shared" si="43"/>
        <v>4.8157045887675665E-6</v>
      </c>
      <c r="CF50">
        <f t="shared" si="43"/>
        <v>3.1469524127691884E-6</v>
      </c>
      <c r="CG50">
        <f t="shared" si="43"/>
        <v>2.0363826095382009E-6</v>
      </c>
      <c r="CH50">
        <f t="shared" si="43"/>
        <v>1.3048706059004544E-6</v>
      </c>
      <c r="CI50">
        <f t="shared" si="43"/>
        <v>2.1723649481497631E-6</v>
      </c>
      <c r="CJ50">
        <f t="shared" si="35"/>
        <v>1</v>
      </c>
    </row>
    <row r="51" spans="1:88" x14ac:dyDescent="0.35">
      <c r="A51" t="str">
        <f>economics!A50</f>
        <v>Tissue paper</v>
      </c>
      <c r="B51" t="str">
        <f>economics!B50</f>
        <v>Heat recovery and integrationa</v>
      </c>
      <c r="C51" t="str">
        <f>economics!D50</f>
        <v>whr</v>
      </c>
      <c r="D51">
        <f>IF(ISNUMBER(economics!T50),economics!T50,"na")</f>
        <v>1.9112591434210608</v>
      </c>
      <c r="E51">
        <f t="shared" si="34"/>
        <v>0.57337774302631828</v>
      </c>
      <c r="F51">
        <f t="shared" si="36"/>
        <v>4.2906033319683703E-4</v>
      </c>
      <c r="G51">
        <f t="shared" si="36"/>
        <v>1.4527643206464842E-3</v>
      </c>
      <c r="H51">
        <f t="shared" si="36"/>
        <v>5.0397515974943997E-3</v>
      </c>
      <c r="I51">
        <f t="shared" si="36"/>
        <v>1.4496958542125203E-2</v>
      </c>
      <c r="J51">
        <f t="shared" si="36"/>
        <v>3.4579792800188892E-2</v>
      </c>
      <c r="K51">
        <f t="shared" si="36"/>
        <v>6.8401536047370204E-2</v>
      </c>
      <c r="L51">
        <f t="shared" si="36"/>
        <v>0.1122079338441834</v>
      </c>
      <c r="M51">
        <f t="shared" si="36"/>
        <v>0.15265376944866474</v>
      </c>
      <c r="N51">
        <f t="shared" si="36"/>
        <v>0.17223655022620177</v>
      </c>
      <c r="O51">
        <f t="shared" si="36"/>
        <v>0.16116840454775327</v>
      </c>
      <c r="P51">
        <f t="shared" si="37"/>
        <v>0.12507475311458527</v>
      </c>
      <c r="Q51">
        <f t="shared" si="37"/>
        <v>8.0498598073930672E-2</v>
      </c>
      <c r="R51">
        <f t="shared" si="37"/>
        <v>4.2966022881494537E-2</v>
      </c>
      <c r="S51">
        <f t="shared" si="37"/>
        <v>1.9018011841367088E-2</v>
      </c>
      <c r="T51">
        <f t="shared" si="37"/>
        <v>6.9805407013814325E-3</v>
      </c>
      <c r="U51">
        <f t="shared" si="37"/>
        <v>2.1245849988953402E-3</v>
      </c>
      <c r="V51">
        <f t="shared" si="37"/>
        <v>5.3615942304174879E-4</v>
      </c>
      <c r="W51">
        <f t="shared" si="37"/>
        <v>1.1218097787157877E-4</v>
      </c>
      <c r="X51">
        <f t="shared" si="37"/>
        <v>1.9458886748813242E-5</v>
      </c>
      <c r="Y51">
        <f t="shared" si="37"/>
        <v>2.7980540885375049E-6</v>
      </c>
      <c r="Z51">
        <f t="shared" si="38"/>
        <v>3.3350139794219302E-7</v>
      </c>
      <c r="AA51">
        <f t="shared" si="38"/>
        <v>3.2946205208439494E-8</v>
      </c>
      <c r="AB51">
        <f t="shared" si="38"/>
        <v>2.697373768789646E-9</v>
      </c>
      <c r="AC51">
        <f t="shared" si="38"/>
        <v>1.8300627679934678E-10</v>
      </c>
      <c r="AD51">
        <f t="shared" si="38"/>
        <v>1.0288325746898863E-11</v>
      </c>
      <c r="AE51">
        <f t="shared" si="38"/>
        <v>4.7917225742821756E-13</v>
      </c>
      <c r="AF51">
        <f t="shared" si="38"/>
        <v>1.8540724511240114E-14</v>
      </c>
      <c r="AG51">
        <f t="shared" si="38"/>
        <v>5.5511151231257827E-16</v>
      </c>
      <c r="AH51">
        <f t="shared" si="38"/>
        <v>0</v>
      </c>
      <c r="AI51">
        <f t="shared" si="38"/>
        <v>0</v>
      </c>
      <c r="AJ51">
        <f t="shared" si="39"/>
        <v>0</v>
      </c>
      <c r="AK51">
        <f t="shared" si="39"/>
        <v>0</v>
      </c>
      <c r="AL51">
        <f t="shared" si="39"/>
        <v>0</v>
      </c>
      <c r="AM51">
        <f t="shared" si="39"/>
        <v>0</v>
      </c>
      <c r="AN51">
        <f t="shared" si="39"/>
        <v>0</v>
      </c>
      <c r="AO51">
        <f t="shared" si="39"/>
        <v>0</v>
      </c>
      <c r="AP51">
        <f t="shared" si="39"/>
        <v>0</v>
      </c>
      <c r="AQ51">
        <f t="shared" si="39"/>
        <v>0</v>
      </c>
      <c r="AR51">
        <f t="shared" si="39"/>
        <v>0</v>
      </c>
      <c r="AS51">
        <f t="shared" si="39"/>
        <v>0</v>
      </c>
      <c r="AT51">
        <f t="shared" si="40"/>
        <v>0</v>
      </c>
      <c r="AU51">
        <f t="shared" si="40"/>
        <v>0</v>
      </c>
      <c r="AV51">
        <f t="shared" si="40"/>
        <v>0</v>
      </c>
      <c r="AW51">
        <f t="shared" si="40"/>
        <v>0</v>
      </c>
      <c r="AX51">
        <f t="shared" si="40"/>
        <v>0</v>
      </c>
      <c r="AY51">
        <f t="shared" si="40"/>
        <v>0</v>
      </c>
      <c r="AZ51">
        <f t="shared" si="40"/>
        <v>0</v>
      </c>
      <c r="BA51">
        <f t="shared" si="40"/>
        <v>0</v>
      </c>
      <c r="BB51">
        <f t="shared" si="40"/>
        <v>0</v>
      </c>
      <c r="BC51">
        <f t="shared" si="40"/>
        <v>0</v>
      </c>
      <c r="BD51">
        <f t="shared" si="41"/>
        <v>0</v>
      </c>
      <c r="BE51">
        <f t="shared" si="41"/>
        <v>0</v>
      </c>
      <c r="BF51">
        <f t="shared" si="41"/>
        <v>0</v>
      </c>
      <c r="BG51">
        <f t="shared" si="41"/>
        <v>0</v>
      </c>
      <c r="BH51">
        <f t="shared" si="41"/>
        <v>0</v>
      </c>
      <c r="BI51">
        <f t="shared" si="41"/>
        <v>0</v>
      </c>
      <c r="BJ51">
        <f t="shared" si="41"/>
        <v>0</v>
      </c>
      <c r="BK51">
        <f t="shared" si="41"/>
        <v>0</v>
      </c>
      <c r="BL51">
        <f t="shared" si="41"/>
        <v>0</v>
      </c>
      <c r="BM51">
        <f t="shared" si="41"/>
        <v>0</v>
      </c>
      <c r="BN51">
        <f t="shared" si="42"/>
        <v>0</v>
      </c>
      <c r="BO51">
        <f t="shared" si="42"/>
        <v>0</v>
      </c>
      <c r="BP51">
        <f t="shared" si="42"/>
        <v>0</v>
      </c>
      <c r="BQ51">
        <f t="shared" si="42"/>
        <v>0</v>
      </c>
      <c r="BR51">
        <f t="shared" si="42"/>
        <v>0</v>
      </c>
      <c r="BS51">
        <f t="shared" si="42"/>
        <v>0</v>
      </c>
      <c r="BT51">
        <f t="shared" si="42"/>
        <v>0</v>
      </c>
      <c r="BU51">
        <f t="shared" si="42"/>
        <v>0</v>
      </c>
      <c r="BV51">
        <f t="shared" si="42"/>
        <v>0</v>
      </c>
      <c r="BW51">
        <f t="shared" si="42"/>
        <v>0</v>
      </c>
      <c r="BX51">
        <f t="shared" si="43"/>
        <v>0</v>
      </c>
      <c r="BY51">
        <f t="shared" si="43"/>
        <v>0</v>
      </c>
      <c r="BZ51">
        <f t="shared" si="43"/>
        <v>0</v>
      </c>
      <c r="CA51">
        <f t="shared" si="43"/>
        <v>0</v>
      </c>
      <c r="CB51">
        <f t="shared" si="43"/>
        <v>0</v>
      </c>
      <c r="CC51">
        <f t="shared" si="43"/>
        <v>0</v>
      </c>
      <c r="CD51">
        <f t="shared" si="43"/>
        <v>0</v>
      </c>
      <c r="CE51">
        <f t="shared" si="43"/>
        <v>0</v>
      </c>
      <c r="CF51">
        <f t="shared" si="43"/>
        <v>0</v>
      </c>
      <c r="CG51">
        <f t="shared" si="43"/>
        <v>0</v>
      </c>
      <c r="CH51">
        <f t="shared" si="43"/>
        <v>0</v>
      </c>
      <c r="CI51">
        <f t="shared" si="43"/>
        <v>0</v>
      </c>
      <c r="CJ51">
        <f t="shared" si="35"/>
        <v>1</v>
      </c>
    </row>
    <row r="52" spans="1:88" x14ac:dyDescent="0.35">
      <c r="A52" t="str">
        <f>economics!A51</f>
        <v>Graphic paper</v>
      </c>
      <c r="B52" t="str">
        <f>economics!B51</f>
        <v>Efficient refinersa</v>
      </c>
      <c r="C52" t="str">
        <f>economics!D51</f>
        <v>EXCLUDED</v>
      </c>
      <c r="D52">
        <f>IF(ISNUMBER(economics!T51),economics!T51,"na")</f>
        <v>21.02385057763167</v>
      </c>
      <c r="E52">
        <f t="shared" si="34"/>
        <v>6.3071551732895008</v>
      </c>
      <c r="F52">
        <f t="shared" si="36"/>
        <v>4.2906033319683703E-4</v>
      </c>
      <c r="G52">
        <f t="shared" si="36"/>
        <v>6.5336881092931457E-5</v>
      </c>
      <c r="H52">
        <f t="shared" si="36"/>
        <v>7.4447451188108305E-5</v>
      </c>
      <c r="I52">
        <f t="shared" si="36"/>
        <v>8.4695243877930086E-5</v>
      </c>
      <c r="J52">
        <f t="shared" si="36"/>
        <v>9.6202413345578236E-5</v>
      </c>
      <c r="K52">
        <f t="shared" si="36"/>
        <v>1.091014859809829E-4</v>
      </c>
      <c r="L52">
        <f t="shared" si="36"/>
        <v>1.2353588176854916E-4</v>
      </c>
      <c r="M52">
        <f t="shared" si="36"/>
        <v>1.3966041491659848E-4</v>
      </c>
      <c r="N52">
        <f t="shared" si="36"/>
        <v>1.5764176592792225E-4</v>
      </c>
      <c r="O52">
        <f t="shared" si="36"/>
        <v>1.7765891660664911E-4</v>
      </c>
      <c r="P52">
        <f t="shared" si="37"/>
        <v>1.9990353881311606E-4</v>
      </c>
      <c r="Q52">
        <f t="shared" si="37"/>
        <v>2.2458032712811393E-4</v>
      </c>
      <c r="R52">
        <f t="shared" si="37"/>
        <v>2.5190726498533836E-4</v>
      </c>
      <c r="S52">
        <f t="shared" si="37"/>
        <v>2.8211581329072978E-4</v>
      </c>
      <c r="T52">
        <f t="shared" si="37"/>
        <v>3.1545101008612813E-4</v>
      </c>
      <c r="U52">
        <f t="shared" si="37"/>
        <v>3.5217146944827677E-4</v>
      </c>
      <c r="V52">
        <f t="shared" si="37"/>
        <v>3.925492675606458E-4</v>
      </c>
      <c r="W52">
        <f t="shared" si="37"/>
        <v>4.3686970377135315E-4</v>
      </c>
      <c r="X52">
        <f t="shared" si="37"/>
        <v>4.8543092447362896E-4</v>
      </c>
      <c r="Y52">
        <f t="shared" si="37"/>
        <v>5.3854339783205273E-4</v>
      </c>
      <c r="Z52">
        <f t="shared" si="38"/>
        <v>5.9652922774480321E-4</v>
      </c>
      <c r="AA52">
        <f t="shared" si="38"/>
        <v>6.5972129599406459E-4</v>
      </c>
      <c r="AB52">
        <f t="shared" si="38"/>
        <v>7.2846222230738261E-4</v>
      </c>
      <c r="AC52">
        <f t="shared" si="38"/>
        <v>8.0310313304291468E-4</v>
      </c>
      <c r="AD52">
        <f t="shared" si="38"/>
        <v>8.8400223043149772E-4</v>
      </c>
      <c r="AE52">
        <f t="shared" si="38"/>
        <v>9.7152315576300684E-4</v>
      </c>
      <c r="AF52">
        <f t="shared" si="38"/>
        <v>1.0660331415988863E-3</v>
      </c>
      <c r="AG52">
        <f t="shared" si="38"/>
        <v>1.1679009500238577E-3</v>
      </c>
      <c r="AH52">
        <f t="shared" si="38"/>
        <v>1.2774945961155689E-3</v>
      </c>
      <c r="AI52">
        <f t="shared" si="38"/>
        <v>1.3951788582015189E-3</v>
      </c>
      <c r="AJ52">
        <f t="shared" si="39"/>
        <v>1.5213125790745873E-3</v>
      </c>
      <c r="AK52">
        <f t="shared" si="39"/>
        <v>1.656245765134453E-3</v>
      </c>
      <c r="AL52">
        <f t="shared" si="39"/>
        <v>1.8003164933878303E-3</v>
      </c>
      <c r="AM52">
        <f t="shared" si="39"/>
        <v>1.9538476393510806E-3</v>
      </c>
      <c r="AN52">
        <f t="shared" si="39"/>
        <v>2.1171434421161858E-3</v>
      </c>
      <c r="AO52">
        <f t="shared" si="39"/>
        <v>2.2904859261340497E-3</v>
      </c>
      <c r="AP52">
        <f t="shared" si="39"/>
        <v>2.4741312025897307E-3</v>
      </c>
      <c r="AQ52">
        <f t="shared" si="39"/>
        <v>2.6683056765509847E-3</v>
      </c>
      <c r="AR52">
        <f t="shared" si="39"/>
        <v>2.8732021893114884E-3</v>
      </c>
      <c r="AS52">
        <f t="shared" si="39"/>
        <v>3.0889761284702832E-3</v>
      </c>
      <c r="AT52">
        <f t="shared" si="40"/>
        <v>3.3157415412381347E-3</v>
      </c>
      <c r="AU52">
        <f t="shared" si="40"/>
        <v>3.5535672891747958E-3</v>
      </c>
      <c r="AV52">
        <f t="shared" si="40"/>
        <v>3.8024732849905318E-3</v>
      </c>
      <c r="AW52">
        <f t="shared" si="40"/>
        <v>4.0624268541241543E-3</v>
      </c>
      <c r="AX52">
        <f t="shared" si="40"/>
        <v>4.3333392654885533E-3</v>
      </c>
      <c r="AY52">
        <f t="shared" si="40"/>
        <v>4.6150624769972504E-3</v>
      </c>
      <c r="AZ52">
        <f t="shared" si="40"/>
        <v>4.9073861422009937E-3</v>
      </c>
      <c r="BA52">
        <f t="shared" si="40"/>
        <v>5.2100349245262217E-3</v>
      </c>
      <c r="BB52">
        <f t="shared" si="40"/>
        <v>5.5226661651837511E-3</v>
      </c>
      <c r="BC52">
        <f t="shared" si="40"/>
        <v>5.8448679497600242E-3</v>
      </c>
      <c r="BD52">
        <f t="shared" si="41"/>
        <v>6.1761576168081478E-3</v>
      </c>
      <c r="BE52">
        <f t="shared" si="41"/>
        <v>6.515980749388306E-3</v>
      </c>
      <c r="BF52">
        <f t="shared" si="41"/>
        <v>6.8637106874755993E-3</v>
      </c>
      <c r="BG52">
        <f t="shared" si="41"/>
        <v>7.2186485954491147E-3</v>
      </c>
      <c r="BH52">
        <f t="shared" si="41"/>
        <v>7.5800241145294323E-3</v>
      </c>
      <c r="BI52">
        <f t="shared" si="41"/>
        <v>7.9469966250512586E-3</v>
      </c>
      <c r="BJ52">
        <f t="shared" si="41"/>
        <v>8.3186571379032098E-3</v>
      </c>
      <c r="BK52">
        <f t="shared" si="41"/>
        <v>8.6940308283639522E-3</v>
      </c>
      <c r="BL52">
        <f t="shared" si="41"/>
        <v>9.0720802189991623E-3</v>
      </c>
      <c r="BM52">
        <f t="shared" si="41"/>
        <v>9.4517090113022117E-3</v>
      </c>
      <c r="BN52">
        <f t="shared" si="42"/>
        <v>9.8317665584720382E-3</v>
      </c>
      <c r="BO52">
        <f t="shared" si="42"/>
        <v>1.021105296418684E-2</v>
      </c>
      <c r="BP52">
        <f t="shared" si="42"/>
        <v>1.0588324784577191E-2</v>
      </c>
      <c r="BQ52">
        <f t="shared" si="42"/>
        <v>1.0962301302909039E-2</v>
      </c>
      <c r="BR52">
        <f t="shared" si="42"/>
        <v>1.1331671338880245E-2</v>
      </c>
      <c r="BS52">
        <f t="shared" si="42"/>
        <v>1.1695100547019444E-2</v>
      </c>
      <c r="BT52">
        <f t="shared" si="42"/>
        <v>1.2051239151570109E-2</v>
      </c>
      <c r="BU52">
        <f t="shared" si="42"/>
        <v>1.2398730058552326E-2</v>
      </c>
      <c r="BV52">
        <f t="shared" si="42"/>
        <v>1.2736217279545825E-2</v>
      </c>
      <c r="BW52">
        <f t="shared" si="42"/>
        <v>1.3062354596211301E-2</v>
      </c>
      <c r="BX52">
        <f t="shared" si="43"/>
        <v>1.3375814389791796E-2</v>
      </c>
      <c r="BY52">
        <f t="shared" si="43"/>
        <v>1.367529655587213E-2</v>
      </c>
      <c r="BZ52">
        <f t="shared" si="43"/>
        <v>1.3959537421625812E-2</v>
      </c>
      <c r="CA52">
        <f t="shared" si="43"/>
        <v>1.4227318580701587E-2</v>
      </c>
      <c r="CB52">
        <f t="shared" si="43"/>
        <v>1.4477475559846353E-2</v>
      </c>
      <c r="CC52">
        <f t="shared" si="43"/>
        <v>1.470890623137755E-2</v>
      </c>
      <c r="CD52">
        <f t="shared" si="43"/>
        <v>1.4920578886720048E-2</v>
      </c>
      <c r="CE52">
        <f t="shared" si="43"/>
        <v>1.5111539888420067E-2</v>
      </c>
      <c r="CF52">
        <f t="shared" si="43"/>
        <v>1.5280920821324206E-2</v>
      </c>
      <c r="CG52">
        <f t="shared" si="43"/>
        <v>1.5427945067955307E-2</v>
      </c>
      <c r="CH52">
        <f t="shared" si="43"/>
        <v>1.5551933738450041E-2</v>
      </c>
      <c r="CI52">
        <f t="shared" si="43"/>
        <v>0.56447763343840029</v>
      </c>
      <c r="CJ52">
        <f t="shared" si="35"/>
        <v>1</v>
      </c>
    </row>
    <row r="53" spans="1:88" x14ac:dyDescent="0.35">
      <c r="A53" t="str">
        <f>economics!A52</f>
        <v>Graphic paper</v>
      </c>
      <c r="B53" t="str">
        <f>economics!B52</f>
        <v>Optimization of refining</v>
      </c>
      <c r="C53" t="str">
        <f>economics!D52</f>
        <v>process</v>
      </c>
      <c r="D53">
        <f>IF(ISNUMBER(economics!T52),economics!T52,"na")</f>
        <v>1.3139906611019794</v>
      </c>
      <c r="E53">
        <f t="shared" si="34"/>
        <v>0.3941971983305938</v>
      </c>
      <c r="F53">
        <f t="shared" ref="F53:O62" si="44">IF(NOT(ISNUMBER($D53)),"",_xlfn.NORM.DIST(F$1,$D53,$E53,TRUE)-_xlfn.NORM.DIST(F$2,$D53,$E53,TRUE))</f>
        <v>4.2906033319683703E-4</v>
      </c>
      <c r="G53">
        <f t="shared" si="44"/>
        <v>3.0469591460175987E-3</v>
      </c>
      <c r="H53">
        <f t="shared" si="44"/>
        <v>1.5988667674897407E-2</v>
      </c>
      <c r="I53">
        <f t="shared" si="44"/>
        <v>5.678879014844819E-2</v>
      </c>
      <c r="J53">
        <f t="shared" si="44"/>
        <v>0.13660798048405576</v>
      </c>
      <c r="K53">
        <f t="shared" si="44"/>
        <v>0.2226609087749839</v>
      </c>
      <c r="L53">
        <f t="shared" si="44"/>
        <v>0.24596739571425352</v>
      </c>
      <c r="M53">
        <f t="shared" si="44"/>
        <v>0.18416193094167099</v>
      </c>
      <c r="N53">
        <f t="shared" si="44"/>
        <v>9.3442448323852512E-2</v>
      </c>
      <c r="O53">
        <f t="shared" si="44"/>
        <v>3.2118771334380458E-2</v>
      </c>
      <c r="P53">
        <f t="shared" ref="P53:Y62" si="45">IF(NOT(ISNUMBER($D53)),"",_xlfn.NORM.DIST(P$1,$D53,$E53,TRUE)-_xlfn.NORM.DIST(P$2,$D53,$E53,TRUE))</f>
        <v>7.4751179385798006E-3</v>
      </c>
      <c r="Q53">
        <f t="shared" si="45"/>
        <v>1.1771619281842893E-3</v>
      </c>
      <c r="R53">
        <f t="shared" si="45"/>
        <v>1.2533882934617768E-4</v>
      </c>
      <c r="S53">
        <f t="shared" si="45"/>
        <v>9.0159889256646863E-6</v>
      </c>
      <c r="T53">
        <f t="shared" si="45"/>
        <v>4.3778105474068241E-7</v>
      </c>
      <c r="U53">
        <f t="shared" si="45"/>
        <v>1.4336977272044749E-8</v>
      </c>
      <c r="V53">
        <f t="shared" si="45"/>
        <v>3.164245532261134E-10</v>
      </c>
      <c r="W53">
        <f t="shared" si="45"/>
        <v>4.7029047323121631E-12</v>
      </c>
      <c r="X53">
        <f t="shared" si="45"/>
        <v>4.7073456244106637E-14</v>
      </c>
      <c r="Y53">
        <f t="shared" si="45"/>
        <v>3.3306690738754696E-16</v>
      </c>
      <c r="Z53">
        <f t="shared" ref="Z53:AI62" si="46">IF(NOT(ISNUMBER($D53)),"",_xlfn.NORM.DIST(Z$1,$D53,$E53,TRUE)-_xlfn.NORM.DIST(Z$2,$D53,$E53,TRUE))</f>
        <v>0</v>
      </c>
      <c r="AA53">
        <f t="shared" si="46"/>
        <v>0</v>
      </c>
      <c r="AB53">
        <f t="shared" si="46"/>
        <v>0</v>
      </c>
      <c r="AC53">
        <f t="shared" si="46"/>
        <v>0</v>
      </c>
      <c r="AD53">
        <f t="shared" si="46"/>
        <v>0</v>
      </c>
      <c r="AE53">
        <f t="shared" si="46"/>
        <v>0</v>
      </c>
      <c r="AF53">
        <f t="shared" si="46"/>
        <v>0</v>
      </c>
      <c r="AG53">
        <f t="shared" si="46"/>
        <v>0</v>
      </c>
      <c r="AH53">
        <f t="shared" si="46"/>
        <v>0</v>
      </c>
      <c r="AI53">
        <f t="shared" si="46"/>
        <v>0</v>
      </c>
      <c r="AJ53">
        <f t="shared" ref="AJ53:AS62" si="47">IF(NOT(ISNUMBER($D53)),"",_xlfn.NORM.DIST(AJ$1,$D53,$E53,TRUE)-_xlfn.NORM.DIST(AJ$2,$D53,$E53,TRUE))</f>
        <v>0</v>
      </c>
      <c r="AK53">
        <f t="shared" si="47"/>
        <v>0</v>
      </c>
      <c r="AL53">
        <f t="shared" si="47"/>
        <v>0</v>
      </c>
      <c r="AM53">
        <f t="shared" si="47"/>
        <v>0</v>
      </c>
      <c r="AN53">
        <f t="shared" si="47"/>
        <v>0</v>
      </c>
      <c r="AO53">
        <f t="shared" si="47"/>
        <v>0</v>
      </c>
      <c r="AP53">
        <f t="shared" si="47"/>
        <v>0</v>
      </c>
      <c r="AQ53">
        <f t="shared" si="47"/>
        <v>0</v>
      </c>
      <c r="AR53">
        <f t="shared" si="47"/>
        <v>0</v>
      </c>
      <c r="AS53">
        <f t="shared" si="47"/>
        <v>0</v>
      </c>
      <c r="AT53">
        <f t="shared" ref="AT53:BC62" si="48">IF(NOT(ISNUMBER($D53)),"",_xlfn.NORM.DIST(AT$1,$D53,$E53,TRUE)-_xlfn.NORM.DIST(AT$2,$D53,$E53,TRUE))</f>
        <v>0</v>
      </c>
      <c r="AU53">
        <f t="shared" si="48"/>
        <v>0</v>
      </c>
      <c r="AV53">
        <f t="shared" si="48"/>
        <v>0</v>
      </c>
      <c r="AW53">
        <f t="shared" si="48"/>
        <v>0</v>
      </c>
      <c r="AX53">
        <f t="shared" si="48"/>
        <v>0</v>
      </c>
      <c r="AY53">
        <f t="shared" si="48"/>
        <v>0</v>
      </c>
      <c r="AZ53">
        <f t="shared" si="48"/>
        <v>0</v>
      </c>
      <c r="BA53">
        <f t="shared" si="48"/>
        <v>0</v>
      </c>
      <c r="BB53">
        <f t="shared" si="48"/>
        <v>0</v>
      </c>
      <c r="BC53">
        <f t="shared" si="48"/>
        <v>0</v>
      </c>
      <c r="BD53">
        <f t="shared" ref="BD53:BM62" si="49">IF(NOT(ISNUMBER($D53)),"",_xlfn.NORM.DIST(BD$1,$D53,$E53,TRUE)-_xlfn.NORM.DIST(BD$2,$D53,$E53,TRUE))</f>
        <v>0</v>
      </c>
      <c r="BE53">
        <f t="shared" si="49"/>
        <v>0</v>
      </c>
      <c r="BF53">
        <f t="shared" si="49"/>
        <v>0</v>
      </c>
      <c r="BG53">
        <f t="shared" si="49"/>
        <v>0</v>
      </c>
      <c r="BH53">
        <f t="shared" si="49"/>
        <v>0</v>
      </c>
      <c r="BI53">
        <f t="shared" si="49"/>
        <v>0</v>
      </c>
      <c r="BJ53">
        <f t="shared" si="49"/>
        <v>0</v>
      </c>
      <c r="BK53">
        <f t="shared" si="49"/>
        <v>0</v>
      </c>
      <c r="BL53">
        <f t="shared" si="49"/>
        <v>0</v>
      </c>
      <c r="BM53">
        <f t="shared" si="49"/>
        <v>0</v>
      </c>
      <c r="BN53">
        <f t="shared" ref="BN53:BW62" si="50">IF(NOT(ISNUMBER($D53)),"",_xlfn.NORM.DIST(BN$1,$D53,$E53,TRUE)-_xlfn.NORM.DIST(BN$2,$D53,$E53,TRUE))</f>
        <v>0</v>
      </c>
      <c r="BO53">
        <f t="shared" si="50"/>
        <v>0</v>
      </c>
      <c r="BP53">
        <f t="shared" si="50"/>
        <v>0</v>
      </c>
      <c r="BQ53">
        <f t="shared" si="50"/>
        <v>0</v>
      </c>
      <c r="BR53">
        <f t="shared" si="50"/>
        <v>0</v>
      </c>
      <c r="BS53">
        <f t="shared" si="50"/>
        <v>0</v>
      </c>
      <c r="BT53">
        <f t="shared" si="50"/>
        <v>0</v>
      </c>
      <c r="BU53">
        <f t="shared" si="50"/>
        <v>0</v>
      </c>
      <c r="BV53">
        <f t="shared" si="50"/>
        <v>0</v>
      </c>
      <c r="BW53">
        <f t="shared" si="50"/>
        <v>0</v>
      </c>
      <c r="BX53">
        <f t="shared" ref="BX53:CI62" si="51">IF(NOT(ISNUMBER($D53)),"",_xlfn.NORM.DIST(BX$1,$D53,$E53,TRUE)-_xlfn.NORM.DIST(BX$2,$D53,$E53,TRUE))</f>
        <v>0</v>
      </c>
      <c r="BY53">
        <f t="shared" si="51"/>
        <v>0</v>
      </c>
      <c r="BZ53">
        <f t="shared" si="51"/>
        <v>0</v>
      </c>
      <c r="CA53">
        <f t="shared" si="51"/>
        <v>0</v>
      </c>
      <c r="CB53">
        <f t="shared" si="51"/>
        <v>0</v>
      </c>
      <c r="CC53">
        <f t="shared" si="51"/>
        <v>0</v>
      </c>
      <c r="CD53">
        <f t="shared" si="51"/>
        <v>0</v>
      </c>
      <c r="CE53">
        <f t="shared" si="51"/>
        <v>0</v>
      </c>
      <c r="CF53">
        <f t="shared" si="51"/>
        <v>0</v>
      </c>
      <c r="CG53">
        <f t="shared" si="51"/>
        <v>0</v>
      </c>
      <c r="CH53">
        <f t="shared" si="51"/>
        <v>0</v>
      </c>
      <c r="CI53">
        <f t="shared" si="51"/>
        <v>0</v>
      </c>
      <c r="CJ53">
        <f t="shared" si="35"/>
        <v>1</v>
      </c>
    </row>
    <row r="54" spans="1:88" x14ac:dyDescent="0.35">
      <c r="A54" t="str">
        <f>economics!A53</f>
        <v>Graphic paper</v>
      </c>
      <c r="B54" t="str">
        <f>economics!B53</f>
        <v>Steamboxa</v>
      </c>
      <c r="C54" t="str">
        <f>economics!D53</f>
        <v>process</v>
      </c>
      <c r="D54">
        <f>IF(ISNUMBER(economics!T53),economics!T53,"na")</f>
        <v>3.6437628680680629</v>
      </c>
      <c r="E54">
        <f t="shared" si="34"/>
        <v>1.0931288604204188</v>
      </c>
      <c r="F54">
        <f t="shared" si="44"/>
        <v>4.2906033319683703E-4</v>
      </c>
      <c r="G54">
        <f t="shared" si="44"/>
        <v>5.2351906843671079E-4</v>
      </c>
      <c r="H54">
        <f t="shared" si="44"/>
        <v>1.0616112053879246E-3</v>
      </c>
      <c r="I54">
        <f t="shared" si="44"/>
        <v>2.043523293601818E-3</v>
      </c>
      <c r="J54">
        <f t="shared" si="44"/>
        <v>3.7340070034702615E-3</v>
      </c>
      <c r="K54">
        <f t="shared" si="44"/>
        <v>6.4766794637169632E-3</v>
      </c>
      <c r="L54">
        <f t="shared" si="44"/>
        <v>1.0663792801795871E-2</v>
      </c>
      <c r="M54">
        <f t="shared" si="44"/>
        <v>1.666683989528726E-2</v>
      </c>
      <c r="N54">
        <f t="shared" si="44"/>
        <v>2.472733585747159E-2</v>
      </c>
      <c r="O54">
        <f t="shared" si="44"/>
        <v>3.4824436047003929E-2</v>
      </c>
      <c r="P54">
        <f t="shared" si="45"/>
        <v>4.6555793418851008E-2</v>
      </c>
      <c r="Q54">
        <f t="shared" si="45"/>
        <v>5.9080804146675825E-2</v>
      </c>
      <c r="R54">
        <f t="shared" si="45"/>
        <v>7.1170859570714035E-2</v>
      </c>
      <c r="S54">
        <f t="shared" si="45"/>
        <v>8.1384419146755094E-2</v>
      </c>
      <c r="T54">
        <f t="shared" si="45"/>
        <v>8.8341270019650642E-2</v>
      </c>
      <c r="U54">
        <f t="shared" si="45"/>
        <v>9.1026818616455007E-2</v>
      </c>
      <c r="V54">
        <f t="shared" si="45"/>
        <v>8.903452814815227E-2</v>
      </c>
      <c r="W54">
        <f t="shared" si="45"/>
        <v>8.2666760314934806E-2</v>
      </c>
      <c r="X54">
        <f t="shared" si="45"/>
        <v>7.285958546963256E-2</v>
      </c>
      <c r="Y54">
        <f t="shared" si="45"/>
        <v>6.0957301056674629E-2</v>
      </c>
      <c r="Z54">
        <f t="shared" si="46"/>
        <v>4.8411431849929798E-2</v>
      </c>
      <c r="AA54">
        <f t="shared" si="46"/>
        <v>3.6496664133540691E-2</v>
      </c>
      <c r="AB54">
        <f t="shared" si="46"/>
        <v>2.6118083977652473E-2</v>
      </c>
      <c r="AC54">
        <f t="shared" si="46"/>
        <v>1.7742392612844382E-2</v>
      </c>
      <c r="AD54">
        <f t="shared" si="46"/>
        <v>1.1441042195503126E-2</v>
      </c>
      <c r="AE54">
        <f t="shared" si="46"/>
        <v>7.0032768723788941E-3</v>
      </c>
      <c r="AF54">
        <f t="shared" si="46"/>
        <v>4.0692939557841479E-3</v>
      </c>
      <c r="AG54">
        <f t="shared" si="46"/>
        <v>2.2444948528463904E-3</v>
      </c>
      <c r="AH54">
        <f t="shared" si="46"/>
        <v>1.175167164832347E-3</v>
      </c>
      <c r="AI54">
        <f t="shared" si="46"/>
        <v>5.8406588931680936E-4</v>
      </c>
      <c r="AJ54">
        <f t="shared" si="47"/>
        <v>2.7555281394231468E-4</v>
      </c>
      <c r="AK54">
        <f t="shared" si="47"/>
        <v>1.2340373318076026E-4</v>
      </c>
      <c r="AL54">
        <f t="shared" si="47"/>
        <v>5.2460423392131084E-5</v>
      </c>
      <c r="AM54">
        <f t="shared" si="47"/>
        <v>2.1169710180068968E-5</v>
      </c>
      <c r="AN54">
        <f t="shared" si="47"/>
        <v>8.1091852432990663E-6</v>
      </c>
      <c r="AO54">
        <f t="shared" si="47"/>
        <v>2.9486162627101464E-6</v>
      </c>
      <c r="AP54">
        <f t="shared" si="47"/>
        <v>1.0177416193135613E-6</v>
      </c>
      <c r="AQ54">
        <f t="shared" si="47"/>
        <v>3.3345294148112714E-7</v>
      </c>
      <c r="AR54">
        <f t="shared" si="47"/>
        <v>1.0370717085095293E-7</v>
      </c>
      <c r="AS54">
        <f t="shared" si="47"/>
        <v>3.0616792767723666E-8</v>
      </c>
      <c r="AT54">
        <f t="shared" si="48"/>
        <v>8.5799886084814148E-9</v>
      </c>
      <c r="AU54">
        <f t="shared" si="48"/>
        <v>2.282386946106385E-9</v>
      </c>
      <c r="AV54">
        <f t="shared" si="48"/>
        <v>5.7632398853257882E-10</v>
      </c>
      <c r="AW54">
        <f t="shared" si="48"/>
        <v>1.3813972188359003E-10</v>
      </c>
      <c r="AX54">
        <f t="shared" si="48"/>
        <v>3.1429969737928332E-11</v>
      </c>
      <c r="AY54">
        <f t="shared" si="48"/>
        <v>6.7880145948606696E-12</v>
      </c>
      <c r="AZ54">
        <f t="shared" si="48"/>
        <v>1.3916645613676337E-12</v>
      </c>
      <c r="BA54">
        <f t="shared" si="48"/>
        <v>2.7078339570607568E-13</v>
      </c>
      <c r="BB54">
        <f t="shared" si="48"/>
        <v>4.9960036108132044E-14</v>
      </c>
      <c r="BC54">
        <f t="shared" si="48"/>
        <v>8.7707618945387367E-15</v>
      </c>
      <c r="BD54">
        <f t="shared" si="49"/>
        <v>1.5543122344752192E-15</v>
      </c>
      <c r="BE54">
        <f t="shared" si="49"/>
        <v>2.2204460492503131E-16</v>
      </c>
      <c r="BF54">
        <f t="shared" si="49"/>
        <v>0</v>
      </c>
      <c r="BG54">
        <f t="shared" si="49"/>
        <v>0</v>
      </c>
      <c r="BH54">
        <f t="shared" si="49"/>
        <v>0</v>
      </c>
      <c r="BI54">
        <f t="shared" si="49"/>
        <v>0</v>
      </c>
      <c r="BJ54">
        <f t="shared" si="49"/>
        <v>0</v>
      </c>
      <c r="BK54">
        <f t="shared" si="49"/>
        <v>0</v>
      </c>
      <c r="BL54">
        <f t="shared" si="49"/>
        <v>0</v>
      </c>
      <c r="BM54">
        <f t="shared" si="49"/>
        <v>0</v>
      </c>
      <c r="BN54">
        <f t="shared" si="50"/>
        <v>0</v>
      </c>
      <c r="BO54">
        <f t="shared" si="50"/>
        <v>0</v>
      </c>
      <c r="BP54">
        <f t="shared" si="50"/>
        <v>0</v>
      </c>
      <c r="BQ54">
        <f t="shared" si="50"/>
        <v>0</v>
      </c>
      <c r="BR54">
        <f t="shared" si="50"/>
        <v>0</v>
      </c>
      <c r="BS54">
        <f t="shared" si="50"/>
        <v>0</v>
      </c>
      <c r="BT54">
        <f t="shared" si="50"/>
        <v>0</v>
      </c>
      <c r="BU54">
        <f t="shared" si="50"/>
        <v>0</v>
      </c>
      <c r="BV54">
        <f t="shared" si="50"/>
        <v>0</v>
      </c>
      <c r="BW54">
        <f t="shared" si="50"/>
        <v>0</v>
      </c>
      <c r="BX54">
        <f t="shared" si="51"/>
        <v>0</v>
      </c>
      <c r="BY54">
        <f t="shared" si="51"/>
        <v>0</v>
      </c>
      <c r="BZ54">
        <f t="shared" si="51"/>
        <v>0</v>
      </c>
      <c r="CA54">
        <f t="shared" si="51"/>
        <v>0</v>
      </c>
      <c r="CB54">
        <f t="shared" si="51"/>
        <v>0</v>
      </c>
      <c r="CC54">
        <f t="shared" si="51"/>
        <v>0</v>
      </c>
      <c r="CD54">
        <f t="shared" si="51"/>
        <v>0</v>
      </c>
      <c r="CE54">
        <f t="shared" si="51"/>
        <v>0</v>
      </c>
      <c r="CF54">
        <f t="shared" si="51"/>
        <v>0</v>
      </c>
      <c r="CG54">
        <f t="shared" si="51"/>
        <v>0</v>
      </c>
      <c r="CH54">
        <f t="shared" si="51"/>
        <v>0</v>
      </c>
      <c r="CI54">
        <f t="shared" si="51"/>
        <v>0</v>
      </c>
      <c r="CJ54">
        <f t="shared" si="35"/>
        <v>1</v>
      </c>
    </row>
    <row r="55" spans="1:88" x14ac:dyDescent="0.35">
      <c r="A55" t="str">
        <f>economics!A54</f>
        <v>Graphic paper</v>
      </c>
      <c r="B55" t="str">
        <f>economics!B54</f>
        <v>Shoepressa</v>
      </c>
      <c r="C55" t="str">
        <f>economics!D54</f>
        <v>EXCLUDED</v>
      </c>
      <c r="D55">
        <f>IF(ISNUMBER(economics!T54),economics!T54,"na")</f>
        <v>8.4095402310526683</v>
      </c>
      <c r="E55">
        <f t="shared" si="34"/>
        <v>2.5228620693158006</v>
      </c>
      <c r="F55">
        <f t="shared" si="44"/>
        <v>4.2906033319683703E-4</v>
      </c>
      <c r="G55">
        <f t="shared" si="44"/>
        <v>1.8077525103672552E-4</v>
      </c>
      <c r="H55">
        <f t="shared" si="44"/>
        <v>2.4900822444880546E-4</v>
      </c>
      <c r="I55">
        <f t="shared" si="44"/>
        <v>3.3964661511899012E-4</v>
      </c>
      <c r="J55">
        <f t="shared" si="44"/>
        <v>4.5875390291384493E-4</v>
      </c>
      <c r="K55">
        <f t="shared" si="44"/>
        <v>6.135799171311327E-4</v>
      </c>
      <c r="L55">
        <f t="shared" si="44"/>
        <v>8.126459678074586E-4</v>
      </c>
      <c r="M55">
        <f t="shared" si="44"/>
        <v>1.0657872444016932E-3</v>
      </c>
      <c r="N55">
        <f t="shared" si="44"/>
        <v>1.3841352769807863E-3</v>
      </c>
      <c r="O55">
        <f t="shared" si="44"/>
        <v>1.7800223019219553E-3</v>
      </c>
      <c r="P55">
        <f t="shared" si="45"/>
        <v>2.2667897356169111E-3</v>
      </c>
      <c r="Q55">
        <f t="shared" si="45"/>
        <v>2.858485014034429E-3</v>
      </c>
      <c r="R55">
        <f t="shared" si="45"/>
        <v>3.5694351109800074E-3</v>
      </c>
      <c r="S55">
        <f t="shared" si="45"/>
        <v>4.4136912819701009E-3</v>
      </c>
      <c r="T55">
        <f t="shared" si="45"/>
        <v>5.4043479841535021E-3</v>
      </c>
      <c r="U55">
        <f t="shared" si="45"/>
        <v>6.5527492469096872E-3</v>
      </c>
      <c r="V55">
        <f t="shared" si="45"/>
        <v>7.8676074912509136E-3</v>
      </c>
      <c r="W55">
        <f t="shared" si="45"/>
        <v>9.35407211806389E-3</v>
      </c>
      <c r="X55">
        <f t="shared" si="45"/>
        <v>1.1012797052711396E-2</v>
      </c>
      <c r="Y55">
        <f t="shared" si="45"/>
        <v>1.2839066608076578E-2</v>
      </c>
      <c r="Z55">
        <f t="shared" si="46"/>
        <v>1.482204619040256E-2</v>
      </c>
      <c r="AA55">
        <f t="shared" si="46"/>
        <v>1.6944227259061986E-2</v>
      </c>
      <c r="AB55">
        <f t="shared" si="46"/>
        <v>1.9181133512831725E-2</v>
      </c>
      <c r="AC55">
        <f t="shared" si="46"/>
        <v>2.1501346834554472E-2</v>
      </c>
      <c r="AD55">
        <f t="shared" si="46"/>
        <v>2.3866896920486103E-2</v>
      </c>
      <c r="AE55">
        <f t="shared" si="46"/>
        <v>2.6234038201557175E-2</v>
      </c>
      <c r="AF55">
        <f t="shared" si="46"/>
        <v>2.8554412736015583E-2</v>
      </c>
      <c r="AG55">
        <f t="shared" si="46"/>
        <v>3.0776569938855303E-2</v>
      </c>
      <c r="AH55">
        <f t="shared" si="46"/>
        <v>3.2847785536816054E-2</v>
      </c>
      <c r="AI55">
        <f t="shared" si="46"/>
        <v>3.4716095532141555E-2</v>
      </c>
      <c r="AJ55">
        <f t="shared" si="47"/>
        <v>3.6332438817281876E-2</v>
      </c>
      <c r="AK55">
        <f t="shared" si="47"/>
        <v>3.7652786778066161E-2</v>
      </c>
      <c r="AL55">
        <f t="shared" si="47"/>
        <v>3.8640131624803453E-2</v>
      </c>
      <c r="AM55">
        <f t="shared" si="47"/>
        <v>3.9266208426878668E-2</v>
      </c>
      <c r="AN55">
        <f t="shared" si="47"/>
        <v>3.9512839112814502E-2</v>
      </c>
      <c r="AO55">
        <f t="shared" si="47"/>
        <v>3.9372809268972464E-2</v>
      </c>
      <c r="AP55">
        <f t="shared" si="47"/>
        <v>3.885021872142147E-2</v>
      </c>
      <c r="AQ55">
        <f t="shared" si="47"/>
        <v>3.79602821274031E-2</v>
      </c>
      <c r="AR55">
        <f t="shared" si="47"/>
        <v>3.6728593110749941E-2</v>
      </c>
      <c r="AS55">
        <f t="shared" si="47"/>
        <v>3.5189901606295537E-2</v>
      </c>
      <c r="AT55">
        <f t="shared" si="48"/>
        <v>3.3386485913236563E-2</v>
      </c>
      <c r="AU55">
        <f t="shared" si="48"/>
        <v>3.1366225830720573E-2</v>
      </c>
      <c r="AV55">
        <f t="shared" si="48"/>
        <v>2.9180499219149003E-2</v>
      </c>
      <c r="AW55">
        <f t="shared" si="48"/>
        <v>2.6882030363687082E-2</v>
      </c>
      <c r="AX55">
        <f t="shared" si="48"/>
        <v>2.4522814559481798E-2</v>
      </c>
      <c r="AY55">
        <f t="shared" si="48"/>
        <v>2.2152230279908425E-2</v>
      </c>
      <c r="AZ55">
        <f t="shared" si="48"/>
        <v>1.9815429816447905E-2</v>
      </c>
      <c r="BA55">
        <f t="shared" si="48"/>
        <v>1.7552073651705635E-2</v>
      </c>
      <c r="BB55">
        <f t="shared" si="48"/>
        <v>1.5395445606622427E-2</v>
      </c>
      <c r="BC55">
        <f t="shared" si="48"/>
        <v>1.3371957566202242E-2</v>
      </c>
      <c r="BD55">
        <f t="shared" si="49"/>
        <v>1.1501026666423164E-2</v>
      </c>
      <c r="BE55">
        <f t="shared" si="49"/>
        <v>9.795286094397504E-3</v>
      </c>
      <c r="BF55">
        <f t="shared" si="49"/>
        <v>8.2610743967002076E-3</v>
      </c>
      <c r="BG55">
        <f t="shared" si="49"/>
        <v>6.8991380381507872E-3</v>
      </c>
      <c r="BH55">
        <f t="shared" si="49"/>
        <v>5.7054779043749226E-3</v>
      </c>
      <c r="BI55">
        <f t="shared" si="49"/>
        <v>4.6722719487054531E-3</v>
      </c>
      <c r="BJ55">
        <f t="shared" si="49"/>
        <v>3.7888122850415762E-3</v>
      </c>
      <c r="BK55">
        <f t="shared" si="49"/>
        <v>3.0424045027497293E-3</v>
      </c>
      <c r="BL55">
        <f t="shared" si="49"/>
        <v>2.4191885088747922E-3</v>
      </c>
      <c r="BM55">
        <f t="shared" si="49"/>
        <v>1.9048525139861994E-3</v>
      </c>
      <c r="BN55">
        <f t="shared" si="50"/>
        <v>1.4852237584431771E-3</v>
      </c>
      <c r="BO55">
        <f t="shared" si="50"/>
        <v>1.1467303508809756E-3</v>
      </c>
      <c r="BP55">
        <f t="shared" si="50"/>
        <v>8.7673756099182487E-4</v>
      </c>
      <c r="BQ55">
        <f t="shared" si="50"/>
        <v>6.6376875254259282E-4</v>
      </c>
      <c r="BR55">
        <f t="shared" si="50"/>
        <v>4.9762578877710073E-4</v>
      </c>
      <c r="BS55">
        <f t="shared" si="50"/>
        <v>3.6942632317937818E-4</v>
      </c>
      <c r="BT55">
        <f t="shared" si="50"/>
        <v>2.7157618196316236E-4</v>
      </c>
      <c r="BU55">
        <f t="shared" si="50"/>
        <v>1.976944150495763E-4</v>
      </c>
      <c r="BV55">
        <f t="shared" si="50"/>
        <v>1.4250693608375276E-4</v>
      </c>
      <c r="BW55">
        <f t="shared" si="50"/>
        <v>1.0172237329530986E-4</v>
      </c>
      <c r="BX55">
        <f t="shared" si="51"/>
        <v>7.1901151141973152E-5</v>
      </c>
      <c r="BY55">
        <f t="shared" si="51"/>
        <v>5.0326193095306948E-5</v>
      </c>
      <c r="BZ55">
        <f t="shared" si="51"/>
        <v>3.4881181841583953E-5</v>
      </c>
      <c r="CA55">
        <f t="shared" si="51"/>
        <v>2.3940167087399544E-5</v>
      </c>
      <c r="CB55">
        <f t="shared" si="51"/>
        <v>1.6270542594676307E-5</v>
      </c>
      <c r="CC55">
        <f t="shared" si="51"/>
        <v>1.095004154338941E-5</v>
      </c>
      <c r="CD55">
        <f t="shared" si="51"/>
        <v>7.297403622374965E-6</v>
      </c>
      <c r="CE55">
        <f t="shared" si="51"/>
        <v>4.8157045887675665E-6</v>
      </c>
      <c r="CF55">
        <f t="shared" si="51"/>
        <v>3.1469524127691884E-6</v>
      </c>
      <c r="CG55">
        <f t="shared" si="51"/>
        <v>2.0363826095382009E-6</v>
      </c>
      <c r="CH55">
        <f t="shared" si="51"/>
        <v>1.3048706059004544E-6</v>
      </c>
      <c r="CI55">
        <f t="shared" si="51"/>
        <v>2.1723649481497631E-6</v>
      </c>
      <c r="CJ55">
        <f t="shared" si="35"/>
        <v>1</v>
      </c>
    </row>
    <row r="56" spans="1:88" x14ac:dyDescent="0.35">
      <c r="A56" t="str">
        <f>economics!A55</f>
        <v>Graphic paper</v>
      </c>
      <c r="B56" t="str">
        <f>economics!B55</f>
        <v>Heat recovery and integrationa</v>
      </c>
      <c r="C56" t="str">
        <f>economics!D55</f>
        <v>whr</v>
      </c>
      <c r="D56">
        <f>IF(ISNUMBER(economics!T55),economics!T55,"na")</f>
        <v>1.9112591434210608</v>
      </c>
      <c r="E56">
        <f t="shared" si="34"/>
        <v>0.57337774302631828</v>
      </c>
      <c r="F56">
        <f t="shared" si="44"/>
        <v>4.2906033319683703E-4</v>
      </c>
      <c r="G56">
        <f t="shared" si="44"/>
        <v>1.4527643206464842E-3</v>
      </c>
      <c r="H56">
        <f t="shared" si="44"/>
        <v>5.0397515974943997E-3</v>
      </c>
      <c r="I56">
        <f t="shared" si="44"/>
        <v>1.4496958542125203E-2</v>
      </c>
      <c r="J56">
        <f t="shared" si="44"/>
        <v>3.4579792800188892E-2</v>
      </c>
      <c r="K56">
        <f t="shared" si="44"/>
        <v>6.8401536047370204E-2</v>
      </c>
      <c r="L56">
        <f t="shared" si="44"/>
        <v>0.1122079338441834</v>
      </c>
      <c r="M56">
        <f t="shared" si="44"/>
        <v>0.15265376944866474</v>
      </c>
      <c r="N56">
        <f t="shared" si="44"/>
        <v>0.17223655022620177</v>
      </c>
      <c r="O56">
        <f t="shared" si="44"/>
        <v>0.16116840454775327</v>
      </c>
      <c r="P56">
        <f t="shared" si="45"/>
        <v>0.12507475311458527</v>
      </c>
      <c r="Q56">
        <f t="shared" si="45"/>
        <v>8.0498598073930672E-2</v>
      </c>
      <c r="R56">
        <f t="shared" si="45"/>
        <v>4.2966022881494537E-2</v>
      </c>
      <c r="S56">
        <f t="shared" si="45"/>
        <v>1.9018011841367088E-2</v>
      </c>
      <c r="T56">
        <f t="shared" si="45"/>
        <v>6.9805407013814325E-3</v>
      </c>
      <c r="U56">
        <f t="shared" si="45"/>
        <v>2.1245849988953402E-3</v>
      </c>
      <c r="V56">
        <f t="shared" si="45"/>
        <v>5.3615942304174879E-4</v>
      </c>
      <c r="W56">
        <f t="shared" si="45"/>
        <v>1.1218097787157877E-4</v>
      </c>
      <c r="X56">
        <f t="shared" si="45"/>
        <v>1.9458886748813242E-5</v>
      </c>
      <c r="Y56">
        <f t="shared" si="45"/>
        <v>2.7980540885375049E-6</v>
      </c>
      <c r="Z56">
        <f t="shared" si="46"/>
        <v>3.3350139794219302E-7</v>
      </c>
      <c r="AA56">
        <f t="shared" si="46"/>
        <v>3.2946205208439494E-8</v>
      </c>
      <c r="AB56">
        <f t="shared" si="46"/>
        <v>2.697373768789646E-9</v>
      </c>
      <c r="AC56">
        <f t="shared" si="46"/>
        <v>1.8300627679934678E-10</v>
      </c>
      <c r="AD56">
        <f t="shared" si="46"/>
        <v>1.0288325746898863E-11</v>
      </c>
      <c r="AE56">
        <f t="shared" si="46"/>
        <v>4.7917225742821756E-13</v>
      </c>
      <c r="AF56">
        <f t="shared" si="46"/>
        <v>1.8540724511240114E-14</v>
      </c>
      <c r="AG56">
        <f t="shared" si="46"/>
        <v>5.5511151231257827E-16</v>
      </c>
      <c r="AH56">
        <f t="shared" si="46"/>
        <v>0</v>
      </c>
      <c r="AI56">
        <f t="shared" si="46"/>
        <v>0</v>
      </c>
      <c r="AJ56">
        <f t="shared" si="47"/>
        <v>0</v>
      </c>
      <c r="AK56">
        <f t="shared" si="47"/>
        <v>0</v>
      </c>
      <c r="AL56">
        <f t="shared" si="47"/>
        <v>0</v>
      </c>
      <c r="AM56">
        <f t="shared" si="47"/>
        <v>0</v>
      </c>
      <c r="AN56">
        <f t="shared" si="47"/>
        <v>0</v>
      </c>
      <c r="AO56">
        <f t="shared" si="47"/>
        <v>0</v>
      </c>
      <c r="AP56">
        <f t="shared" si="47"/>
        <v>0</v>
      </c>
      <c r="AQ56">
        <f t="shared" si="47"/>
        <v>0</v>
      </c>
      <c r="AR56">
        <f t="shared" si="47"/>
        <v>0</v>
      </c>
      <c r="AS56">
        <f t="shared" si="47"/>
        <v>0</v>
      </c>
      <c r="AT56">
        <f t="shared" si="48"/>
        <v>0</v>
      </c>
      <c r="AU56">
        <f t="shared" si="48"/>
        <v>0</v>
      </c>
      <c r="AV56">
        <f t="shared" si="48"/>
        <v>0</v>
      </c>
      <c r="AW56">
        <f t="shared" si="48"/>
        <v>0</v>
      </c>
      <c r="AX56">
        <f t="shared" si="48"/>
        <v>0</v>
      </c>
      <c r="AY56">
        <f t="shared" si="48"/>
        <v>0</v>
      </c>
      <c r="AZ56">
        <f t="shared" si="48"/>
        <v>0</v>
      </c>
      <c r="BA56">
        <f t="shared" si="48"/>
        <v>0</v>
      </c>
      <c r="BB56">
        <f t="shared" si="48"/>
        <v>0</v>
      </c>
      <c r="BC56">
        <f t="shared" si="48"/>
        <v>0</v>
      </c>
      <c r="BD56">
        <f t="shared" si="49"/>
        <v>0</v>
      </c>
      <c r="BE56">
        <f t="shared" si="49"/>
        <v>0</v>
      </c>
      <c r="BF56">
        <f t="shared" si="49"/>
        <v>0</v>
      </c>
      <c r="BG56">
        <f t="shared" si="49"/>
        <v>0</v>
      </c>
      <c r="BH56">
        <f t="shared" si="49"/>
        <v>0</v>
      </c>
      <c r="BI56">
        <f t="shared" si="49"/>
        <v>0</v>
      </c>
      <c r="BJ56">
        <f t="shared" si="49"/>
        <v>0</v>
      </c>
      <c r="BK56">
        <f t="shared" si="49"/>
        <v>0</v>
      </c>
      <c r="BL56">
        <f t="shared" si="49"/>
        <v>0</v>
      </c>
      <c r="BM56">
        <f t="shared" si="49"/>
        <v>0</v>
      </c>
      <c r="BN56">
        <f t="shared" si="50"/>
        <v>0</v>
      </c>
      <c r="BO56">
        <f t="shared" si="50"/>
        <v>0</v>
      </c>
      <c r="BP56">
        <f t="shared" si="50"/>
        <v>0</v>
      </c>
      <c r="BQ56">
        <f t="shared" si="50"/>
        <v>0</v>
      </c>
      <c r="BR56">
        <f t="shared" si="50"/>
        <v>0</v>
      </c>
      <c r="BS56">
        <f t="shared" si="50"/>
        <v>0</v>
      </c>
      <c r="BT56">
        <f t="shared" si="50"/>
        <v>0</v>
      </c>
      <c r="BU56">
        <f t="shared" si="50"/>
        <v>0</v>
      </c>
      <c r="BV56">
        <f t="shared" si="50"/>
        <v>0</v>
      </c>
      <c r="BW56">
        <f t="shared" si="50"/>
        <v>0</v>
      </c>
      <c r="BX56">
        <f t="shared" si="51"/>
        <v>0</v>
      </c>
      <c r="BY56">
        <f t="shared" si="51"/>
        <v>0</v>
      </c>
      <c r="BZ56">
        <f t="shared" si="51"/>
        <v>0</v>
      </c>
      <c r="CA56">
        <f t="shared" si="51"/>
        <v>0</v>
      </c>
      <c r="CB56">
        <f t="shared" si="51"/>
        <v>0</v>
      </c>
      <c r="CC56">
        <f t="shared" si="51"/>
        <v>0</v>
      </c>
      <c r="CD56">
        <f t="shared" si="51"/>
        <v>0</v>
      </c>
      <c r="CE56">
        <f t="shared" si="51"/>
        <v>0</v>
      </c>
      <c r="CF56">
        <f t="shared" si="51"/>
        <v>0</v>
      </c>
      <c r="CG56">
        <f t="shared" si="51"/>
        <v>0</v>
      </c>
      <c r="CH56">
        <f t="shared" si="51"/>
        <v>0</v>
      </c>
      <c r="CI56">
        <f t="shared" si="51"/>
        <v>0</v>
      </c>
      <c r="CJ56">
        <f t="shared" si="35"/>
        <v>1</v>
      </c>
    </row>
    <row r="57" spans="1:88" x14ac:dyDescent="0.35">
      <c r="A57" t="str">
        <f>economics!A56</f>
        <v>Board and packaging paper</v>
      </c>
      <c r="B57" t="str">
        <f>economics!B56</f>
        <v>Efficient refinersa</v>
      </c>
      <c r="C57" t="str">
        <f>economics!D56</f>
        <v>EXCLUDED</v>
      </c>
      <c r="D57">
        <f>IF(ISNUMBER(economics!T56),economics!T56,"na")</f>
        <v>21.02385057763167</v>
      </c>
      <c r="E57">
        <f t="shared" si="34"/>
        <v>6.3071551732895008</v>
      </c>
      <c r="F57">
        <f t="shared" si="44"/>
        <v>4.2906033319683703E-4</v>
      </c>
      <c r="G57">
        <f t="shared" si="44"/>
        <v>6.5336881092931457E-5</v>
      </c>
      <c r="H57">
        <f t="shared" si="44"/>
        <v>7.4447451188108305E-5</v>
      </c>
      <c r="I57">
        <f t="shared" si="44"/>
        <v>8.4695243877930086E-5</v>
      </c>
      <c r="J57">
        <f t="shared" si="44"/>
        <v>9.6202413345578236E-5</v>
      </c>
      <c r="K57">
        <f t="shared" si="44"/>
        <v>1.091014859809829E-4</v>
      </c>
      <c r="L57">
        <f t="shared" si="44"/>
        <v>1.2353588176854916E-4</v>
      </c>
      <c r="M57">
        <f t="shared" si="44"/>
        <v>1.3966041491659848E-4</v>
      </c>
      <c r="N57">
        <f t="shared" si="44"/>
        <v>1.5764176592792225E-4</v>
      </c>
      <c r="O57">
        <f t="shared" si="44"/>
        <v>1.7765891660664911E-4</v>
      </c>
      <c r="P57">
        <f t="shared" si="45"/>
        <v>1.9990353881311606E-4</v>
      </c>
      <c r="Q57">
        <f t="shared" si="45"/>
        <v>2.2458032712811393E-4</v>
      </c>
      <c r="R57">
        <f t="shared" si="45"/>
        <v>2.5190726498533836E-4</v>
      </c>
      <c r="S57">
        <f t="shared" si="45"/>
        <v>2.8211581329072978E-4</v>
      </c>
      <c r="T57">
        <f t="shared" si="45"/>
        <v>3.1545101008612813E-4</v>
      </c>
      <c r="U57">
        <f t="shared" si="45"/>
        <v>3.5217146944827677E-4</v>
      </c>
      <c r="V57">
        <f t="shared" si="45"/>
        <v>3.925492675606458E-4</v>
      </c>
      <c r="W57">
        <f t="shared" si="45"/>
        <v>4.3686970377135315E-4</v>
      </c>
      <c r="X57">
        <f t="shared" si="45"/>
        <v>4.8543092447362896E-4</v>
      </c>
      <c r="Y57">
        <f t="shared" si="45"/>
        <v>5.3854339783205273E-4</v>
      </c>
      <c r="Z57">
        <f t="shared" si="46"/>
        <v>5.9652922774480321E-4</v>
      </c>
      <c r="AA57">
        <f t="shared" si="46"/>
        <v>6.5972129599406459E-4</v>
      </c>
      <c r="AB57">
        <f t="shared" si="46"/>
        <v>7.2846222230738261E-4</v>
      </c>
      <c r="AC57">
        <f t="shared" si="46"/>
        <v>8.0310313304291468E-4</v>
      </c>
      <c r="AD57">
        <f t="shared" si="46"/>
        <v>8.8400223043149772E-4</v>
      </c>
      <c r="AE57">
        <f t="shared" si="46"/>
        <v>9.7152315576300684E-4</v>
      </c>
      <c r="AF57">
        <f t="shared" si="46"/>
        <v>1.0660331415988863E-3</v>
      </c>
      <c r="AG57">
        <f t="shared" si="46"/>
        <v>1.1679009500238577E-3</v>
      </c>
      <c r="AH57">
        <f t="shared" si="46"/>
        <v>1.2774945961155689E-3</v>
      </c>
      <c r="AI57">
        <f t="shared" si="46"/>
        <v>1.3951788582015189E-3</v>
      </c>
      <c r="AJ57">
        <f t="shared" si="47"/>
        <v>1.5213125790745873E-3</v>
      </c>
      <c r="AK57">
        <f t="shared" si="47"/>
        <v>1.656245765134453E-3</v>
      </c>
      <c r="AL57">
        <f t="shared" si="47"/>
        <v>1.8003164933878303E-3</v>
      </c>
      <c r="AM57">
        <f t="shared" si="47"/>
        <v>1.9538476393510806E-3</v>
      </c>
      <c r="AN57">
        <f t="shared" si="47"/>
        <v>2.1171434421161858E-3</v>
      </c>
      <c r="AO57">
        <f t="shared" si="47"/>
        <v>2.2904859261340497E-3</v>
      </c>
      <c r="AP57">
        <f t="shared" si="47"/>
        <v>2.4741312025897307E-3</v>
      </c>
      <c r="AQ57">
        <f t="shared" si="47"/>
        <v>2.6683056765509847E-3</v>
      </c>
      <c r="AR57">
        <f t="shared" si="47"/>
        <v>2.8732021893114884E-3</v>
      </c>
      <c r="AS57">
        <f t="shared" si="47"/>
        <v>3.0889761284702832E-3</v>
      </c>
      <c r="AT57">
        <f t="shared" si="48"/>
        <v>3.3157415412381347E-3</v>
      </c>
      <c r="AU57">
        <f t="shared" si="48"/>
        <v>3.5535672891747958E-3</v>
      </c>
      <c r="AV57">
        <f t="shared" si="48"/>
        <v>3.8024732849905318E-3</v>
      </c>
      <c r="AW57">
        <f t="shared" si="48"/>
        <v>4.0624268541241543E-3</v>
      </c>
      <c r="AX57">
        <f t="shared" si="48"/>
        <v>4.3333392654885533E-3</v>
      </c>
      <c r="AY57">
        <f t="shared" si="48"/>
        <v>4.6150624769972504E-3</v>
      </c>
      <c r="AZ57">
        <f t="shared" si="48"/>
        <v>4.9073861422009937E-3</v>
      </c>
      <c r="BA57">
        <f t="shared" si="48"/>
        <v>5.2100349245262217E-3</v>
      </c>
      <c r="BB57">
        <f t="shared" si="48"/>
        <v>5.5226661651837511E-3</v>
      </c>
      <c r="BC57">
        <f t="shared" si="48"/>
        <v>5.8448679497600242E-3</v>
      </c>
      <c r="BD57">
        <f t="shared" si="49"/>
        <v>6.1761576168081478E-3</v>
      </c>
      <c r="BE57">
        <f t="shared" si="49"/>
        <v>6.515980749388306E-3</v>
      </c>
      <c r="BF57">
        <f t="shared" si="49"/>
        <v>6.8637106874755993E-3</v>
      </c>
      <c r="BG57">
        <f t="shared" si="49"/>
        <v>7.2186485954491147E-3</v>
      </c>
      <c r="BH57">
        <f t="shared" si="49"/>
        <v>7.5800241145294323E-3</v>
      </c>
      <c r="BI57">
        <f t="shared" si="49"/>
        <v>7.9469966250512586E-3</v>
      </c>
      <c r="BJ57">
        <f t="shared" si="49"/>
        <v>8.3186571379032098E-3</v>
      </c>
      <c r="BK57">
        <f t="shared" si="49"/>
        <v>8.6940308283639522E-3</v>
      </c>
      <c r="BL57">
        <f t="shared" si="49"/>
        <v>9.0720802189991623E-3</v>
      </c>
      <c r="BM57">
        <f t="shared" si="49"/>
        <v>9.4517090113022117E-3</v>
      </c>
      <c r="BN57">
        <f t="shared" si="50"/>
        <v>9.8317665584720382E-3</v>
      </c>
      <c r="BO57">
        <f t="shared" si="50"/>
        <v>1.021105296418684E-2</v>
      </c>
      <c r="BP57">
        <f t="shared" si="50"/>
        <v>1.0588324784577191E-2</v>
      </c>
      <c r="BQ57">
        <f t="shared" si="50"/>
        <v>1.0962301302909039E-2</v>
      </c>
      <c r="BR57">
        <f t="shared" si="50"/>
        <v>1.1331671338880245E-2</v>
      </c>
      <c r="BS57">
        <f t="shared" si="50"/>
        <v>1.1695100547019444E-2</v>
      </c>
      <c r="BT57">
        <f t="shared" si="50"/>
        <v>1.2051239151570109E-2</v>
      </c>
      <c r="BU57">
        <f t="shared" si="50"/>
        <v>1.2398730058552326E-2</v>
      </c>
      <c r="BV57">
        <f t="shared" si="50"/>
        <v>1.2736217279545825E-2</v>
      </c>
      <c r="BW57">
        <f t="shared" si="50"/>
        <v>1.3062354596211301E-2</v>
      </c>
      <c r="BX57">
        <f t="shared" si="51"/>
        <v>1.3375814389791796E-2</v>
      </c>
      <c r="BY57">
        <f t="shared" si="51"/>
        <v>1.367529655587213E-2</v>
      </c>
      <c r="BZ57">
        <f t="shared" si="51"/>
        <v>1.3959537421625812E-2</v>
      </c>
      <c r="CA57">
        <f t="shared" si="51"/>
        <v>1.4227318580701587E-2</v>
      </c>
      <c r="CB57">
        <f t="shared" si="51"/>
        <v>1.4477475559846353E-2</v>
      </c>
      <c r="CC57">
        <f t="shared" si="51"/>
        <v>1.470890623137755E-2</v>
      </c>
      <c r="CD57">
        <f t="shared" si="51"/>
        <v>1.4920578886720048E-2</v>
      </c>
      <c r="CE57">
        <f t="shared" si="51"/>
        <v>1.5111539888420067E-2</v>
      </c>
      <c r="CF57">
        <f t="shared" si="51"/>
        <v>1.5280920821324206E-2</v>
      </c>
      <c r="CG57">
        <f t="shared" si="51"/>
        <v>1.5427945067955307E-2</v>
      </c>
      <c r="CH57">
        <f t="shared" si="51"/>
        <v>1.5551933738450041E-2</v>
      </c>
      <c r="CI57">
        <f t="shared" si="51"/>
        <v>0.56447763343840029</v>
      </c>
      <c r="CJ57">
        <f t="shared" si="35"/>
        <v>1</v>
      </c>
    </row>
    <row r="58" spans="1:88" x14ac:dyDescent="0.35">
      <c r="A58" t="str">
        <f>economics!A57</f>
        <v>Board and packaging paper</v>
      </c>
      <c r="B58" t="str">
        <f>economics!B57</f>
        <v>Optimization of refininga</v>
      </c>
      <c r="C58" t="str">
        <f>economics!D57</f>
        <v>process</v>
      </c>
      <c r="D58">
        <f>IF(ISNUMBER(economics!T57),economics!T57,"na")</f>
        <v>1.3139906611019794</v>
      </c>
      <c r="E58">
        <f t="shared" si="34"/>
        <v>0.3941971983305938</v>
      </c>
      <c r="F58">
        <f t="shared" si="44"/>
        <v>4.2906033319683703E-4</v>
      </c>
      <c r="G58">
        <f t="shared" si="44"/>
        <v>3.0469591460175987E-3</v>
      </c>
      <c r="H58">
        <f t="shared" si="44"/>
        <v>1.5988667674897407E-2</v>
      </c>
      <c r="I58">
        <f t="shared" si="44"/>
        <v>5.678879014844819E-2</v>
      </c>
      <c r="J58">
        <f t="shared" si="44"/>
        <v>0.13660798048405576</v>
      </c>
      <c r="K58">
        <f t="shared" si="44"/>
        <v>0.2226609087749839</v>
      </c>
      <c r="L58">
        <f t="shared" si="44"/>
        <v>0.24596739571425352</v>
      </c>
      <c r="M58">
        <f t="shared" si="44"/>
        <v>0.18416193094167099</v>
      </c>
      <c r="N58">
        <f t="shared" si="44"/>
        <v>9.3442448323852512E-2</v>
      </c>
      <c r="O58">
        <f t="shared" si="44"/>
        <v>3.2118771334380458E-2</v>
      </c>
      <c r="P58">
        <f t="shared" si="45"/>
        <v>7.4751179385798006E-3</v>
      </c>
      <c r="Q58">
        <f t="shared" si="45"/>
        <v>1.1771619281842893E-3</v>
      </c>
      <c r="R58">
        <f t="shared" si="45"/>
        <v>1.2533882934617768E-4</v>
      </c>
      <c r="S58">
        <f t="shared" si="45"/>
        <v>9.0159889256646863E-6</v>
      </c>
      <c r="T58">
        <f t="shared" si="45"/>
        <v>4.3778105474068241E-7</v>
      </c>
      <c r="U58">
        <f t="shared" si="45"/>
        <v>1.4336977272044749E-8</v>
      </c>
      <c r="V58">
        <f t="shared" si="45"/>
        <v>3.164245532261134E-10</v>
      </c>
      <c r="W58">
        <f t="shared" si="45"/>
        <v>4.7029047323121631E-12</v>
      </c>
      <c r="X58">
        <f t="shared" si="45"/>
        <v>4.7073456244106637E-14</v>
      </c>
      <c r="Y58">
        <f t="shared" si="45"/>
        <v>3.3306690738754696E-16</v>
      </c>
      <c r="Z58">
        <f t="shared" si="46"/>
        <v>0</v>
      </c>
      <c r="AA58">
        <f t="shared" si="46"/>
        <v>0</v>
      </c>
      <c r="AB58">
        <f t="shared" si="46"/>
        <v>0</v>
      </c>
      <c r="AC58">
        <f t="shared" si="46"/>
        <v>0</v>
      </c>
      <c r="AD58">
        <f t="shared" si="46"/>
        <v>0</v>
      </c>
      <c r="AE58">
        <f t="shared" si="46"/>
        <v>0</v>
      </c>
      <c r="AF58">
        <f t="shared" si="46"/>
        <v>0</v>
      </c>
      <c r="AG58">
        <f t="shared" si="46"/>
        <v>0</v>
      </c>
      <c r="AH58">
        <f t="shared" si="46"/>
        <v>0</v>
      </c>
      <c r="AI58">
        <f t="shared" si="46"/>
        <v>0</v>
      </c>
      <c r="AJ58">
        <f t="shared" si="47"/>
        <v>0</v>
      </c>
      <c r="AK58">
        <f t="shared" si="47"/>
        <v>0</v>
      </c>
      <c r="AL58">
        <f t="shared" si="47"/>
        <v>0</v>
      </c>
      <c r="AM58">
        <f t="shared" si="47"/>
        <v>0</v>
      </c>
      <c r="AN58">
        <f t="shared" si="47"/>
        <v>0</v>
      </c>
      <c r="AO58">
        <f t="shared" si="47"/>
        <v>0</v>
      </c>
      <c r="AP58">
        <f t="shared" si="47"/>
        <v>0</v>
      </c>
      <c r="AQ58">
        <f t="shared" si="47"/>
        <v>0</v>
      </c>
      <c r="AR58">
        <f t="shared" si="47"/>
        <v>0</v>
      </c>
      <c r="AS58">
        <f t="shared" si="47"/>
        <v>0</v>
      </c>
      <c r="AT58">
        <f t="shared" si="48"/>
        <v>0</v>
      </c>
      <c r="AU58">
        <f t="shared" si="48"/>
        <v>0</v>
      </c>
      <c r="AV58">
        <f t="shared" si="48"/>
        <v>0</v>
      </c>
      <c r="AW58">
        <f t="shared" si="48"/>
        <v>0</v>
      </c>
      <c r="AX58">
        <f t="shared" si="48"/>
        <v>0</v>
      </c>
      <c r="AY58">
        <f t="shared" si="48"/>
        <v>0</v>
      </c>
      <c r="AZ58">
        <f t="shared" si="48"/>
        <v>0</v>
      </c>
      <c r="BA58">
        <f t="shared" si="48"/>
        <v>0</v>
      </c>
      <c r="BB58">
        <f t="shared" si="48"/>
        <v>0</v>
      </c>
      <c r="BC58">
        <f t="shared" si="48"/>
        <v>0</v>
      </c>
      <c r="BD58">
        <f t="shared" si="49"/>
        <v>0</v>
      </c>
      <c r="BE58">
        <f t="shared" si="49"/>
        <v>0</v>
      </c>
      <c r="BF58">
        <f t="shared" si="49"/>
        <v>0</v>
      </c>
      <c r="BG58">
        <f t="shared" si="49"/>
        <v>0</v>
      </c>
      <c r="BH58">
        <f t="shared" si="49"/>
        <v>0</v>
      </c>
      <c r="BI58">
        <f t="shared" si="49"/>
        <v>0</v>
      </c>
      <c r="BJ58">
        <f t="shared" si="49"/>
        <v>0</v>
      </c>
      <c r="BK58">
        <f t="shared" si="49"/>
        <v>0</v>
      </c>
      <c r="BL58">
        <f t="shared" si="49"/>
        <v>0</v>
      </c>
      <c r="BM58">
        <f t="shared" si="49"/>
        <v>0</v>
      </c>
      <c r="BN58">
        <f t="shared" si="50"/>
        <v>0</v>
      </c>
      <c r="BO58">
        <f t="shared" si="50"/>
        <v>0</v>
      </c>
      <c r="BP58">
        <f t="shared" si="50"/>
        <v>0</v>
      </c>
      <c r="BQ58">
        <f t="shared" si="50"/>
        <v>0</v>
      </c>
      <c r="BR58">
        <f t="shared" si="50"/>
        <v>0</v>
      </c>
      <c r="BS58">
        <f t="shared" si="50"/>
        <v>0</v>
      </c>
      <c r="BT58">
        <f t="shared" si="50"/>
        <v>0</v>
      </c>
      <c r="BU58">
        <f t="shared" si="50"/>
        <v>0</v>
      </c>
      <c r="BV58">
        <f t="shared" si="50"/>
        <v>0</v>
      </c>
      <c r="BW58">
        <f t="shared" si="50"/>
        <v>0</v>
      </c>
      <c r="BX58">
        <f t="shared" si="51"/>
        <v>0</v>
      </c>
      <c r="BY58">
        <f t="shared" si="51"/>
        <v>0</v>
      </c>
      <c r="BZ58">
        <f t="shared" si="51"/>
        <v>0</v>
      </c>
      <c r="CA58">
        <f t="shared" si="51"/>
        <v>0</v>
      </c>
      <c r="CB58">
        <f t="shared" si="51"/>
        <v>0</v>
      </c>
      <c r="CC58">
        <f t="shared" si="51"/>
        <v>0</v>
      </c>
      <c r="CD58">
        <f t="shared" si="51"/>
        <v>0</v>
      </c>
      <c r="CE58">
        <f t="shared" si="51"/>
        <v>0</v>
      </c>
      <c r="CF58">
        <f t="shared" si="51"/>
        <v>0</v>
      </c>
      <c r="CG58">
        <f t="shared" si="51"/>
        <v>0</v>
      </c>
      <c r="CH58">
        <f t="shared" si="51"/>
        <v>0</v>
      </c>
      <c r="CI58">
        <f t="shared" si="51"/>
        <v>0</v>
      </c>
      <c r="CJ58">
        <f t="shared" si="35"/>
        <v>1</v>
      </c>
    </row>
    <row r="59" spans="1:88" x14ac:dyDescent="0.35">
      <c r="A59" t="str">
        <f>economics!A58</f>
        <v>Board and packaging paper</v>
      </c>
      <c r="B59" t="str">
        <f>economics!B58</f>
        <v>Steamboxa</v>
      </c>
      <c r="C59" t="str">
        <f>economics!D58</f>
        <v>process</v>
      </c>
      <c r="D59">
        <f>IF(ISNUMBER(economics!T58),economics!T58,"na")</f>
        <v>3.6437628680680629</v>
      </c>
      <c r="E59">
        <f t="shared" si="34"/>
        <v>1.0931288604204188</v>
      </c>
      <c r="F59">
        <f t="shared" si="44"/>
        <v>4.2906033319683703E-4</v>
      </c>
      <c r="G59">
        <f t="shared" si="44"/>
        <v>5.2351906843671079E-4</v>
      </c>
      <c r="H59">
        <f t="shared" si="44"/>
        <v>1.0616112053879246E-3</v>
      </c>
      <c r="I59">
        <f t="shared" si="44"/>
        <v>2.043523293601818E-3</v>
      </c>
      <c r="J59">
        <f t="shared" si="44"/>
        <v>3.7340070034702615E-3</v>
      </c>
      <c r="K59">
        <f t="shared" si="44"/>
        <v>6.4766794637169632E-3</v>
      </c>
      <c r="L59">
        <f t="shared" si="44"/>
        <v>1.0663792801795871E-2</v>
      </c>
      <c r="M59">
        <f t="shared" si="44"/>
        <v>1.666683989528726E-2</v>
      </c>
      <c r="N59">
        <f t="shared" si="44"/>
        <v>2.472733585747159E-2</v>
      </c>
      <c r="O59">
        <f t="shared" si="44"/>
        <v>3.4824436047003929E-2</v>
      </c>
      <c r="P59">
        <f t="shared" si="45"/>
        <v>4.6555793418851008E-2</v>
      </c>
      <c r="Q59">
        <f t="shared" si="45"/>
        <v>5.9080804146675825E-2</v>
      </c>
      <c r="R59">
        <f t="shared" si="45"/>
        <v>7.1170859570714035E-2</v>
      </c>
      <c r="S59">
        <f t="shared" si="45"/>
        <v>8.1384419146755094E-2</v>
      </c>
      <c r="T59">
        <f t="shared" si="45"/>
        <v>8.8341270019650642E-2</v>
      </c>
      <c r="U59">
        <f t="shared" si="45"/>
        <v>9.1026818616455007E-2</v>
      </c>
      <c r="V59">
        <f t="shared" si="45"/>
        <v>8.903452814815227E-2</v>
      </c>
      <c r="W59">
        <f t="shared" si="45"/>
        <v>8.2666760314934806E-2</v>
      </c>
      <c r="X59">
        <f t="shared" si="45"/>
        <v>7.285958546963256E-2</v>
      </c>
      <c r="Y59">
        <f t="shared" si="45"/>
        <v>6.0957301056674629E-2</v>
      </c>
      <c r="Z59">
        <f t="shared" si="46"/>
        <v>4.8411431849929798E-2</v>
      </c>
      <c r="AA59">
        <f t="shared" si="46"/>
        <v>3.6496664133540691E-2</v>
      </c>
      <c r="AB59">
        <f t="shared" si="46"/>
        <v>2.6118083977652473E-2</v>
      </c>
      <c r="AC59">
        <f t="shared" si="46"/>
        <v>1.7742392612844382E-2</v>
      </c>
      <c r="AD59">
        <f t="shared" si="46"/>
        <v>1.1441042195503126E-2</v>
      </c>
      <c r="AE59">
        <f t="shared" si="46"/>
        <v>7.0032768723788941E-3</v>
      </c>
      <c r="AF59">
        <f t="shared" si="46"/>
        <v>4.0692939557841479E-3</v>
      </c>
      <c r="AG59">
        <f t="shared" si="46"/>
        <v>2.2444948528463904E-3</v>
      </c>
      <c r="AH59">
        <f t="shared" si="46"/>
        <v>1.175167164832347E-3</v>
      </c>
      <c r="AI59">
        <f t="shared" si="46"/>
        <v>5.8406588931680936E-4</v>
      </c>
      <c r="AJ59">
        <f t="shared" si="47"/>
        <v>2.7555281394231468E-4</v>
      </c>
      <c r="AK59">
        <f t="shared" si="47"/>
        <v>1.2340373318076026E-4</v>
      </c>
      <c r="AL59">
        <f t="shared" si="47"/>
        <v>5.2460423392131084E-5</v>
      </c>
      <c r="AM59">
        <f t="shared" si="47"/>
        <v>2.1169710180068968E-5</v>
      </c>
      <c r="AN59">
        <f t="shared" si="47"/>
        <v>8.1091852432990663E-6</v>
      </c>
      <c r="AO59">
        <f t="shared" si="47"/>
        <v>2.9486162627101464E-6</v>
      </c>
      <c r="AP59">
        <f t="shared" si="47"/>
        <v>1.0177416193135613E-6</v>
      </c>
      <c r="AQ59">
        <f t="shared" si="47"/>
        <v>3.3345294148112714E-7</v>
      </c>
      <c r="AR59">
        <f t="shared" si="47"/>
        <v>1.0370717085095293E-7</v>
      </c>
      <c r="AS59">
        <f t="shared" si="47"/>
        <v>3.0616792767723666E-8</v>
      </c>
      <c r="AT59">
        <f t="shared" si="48"/>
        <v>8.5799886084814148E-9</v>
      </c>
      <c r="AU59">
        <f t="shared" si="48"/>
        <v>2.282386946106385E-9</v>
      </c>
      <c r="AV59">
        <f t="shared" si="48"/>
        <v>5.7632398853257882E-10</v>
      </c>
      <c r="AW59">
        <f t="shared" si="48"/>
        <v>1.3813972188359003E-10</v>
      </c>
      <c r="AX59">
        <f t="shared" si="48"/>
        <v>3.1429969737928332E-11</v>
      </c>
      <c r="AY59">
        <f t="shared" si="48"/>
        <v>6.7880145948606696E-12</v>
      </c>
      <c r="AZ59">
        <f t="shared" si="48"/>
        <v>1.3916645613676337E-12</v>
      </c>
      <c r="BA59">
        <f t="shared" si="48"/>
        <v>2.7078339570607568E-13</v>
      </c>
      <c r="BB59">
        <f t="shared" si="48"/>
        <v>4.9960036108132044E-14</v>
      </c>
      <c r="BC59">
        <f t="shared" si="48"/>
        <v>8.7707618945387367E-15</v>
      </c>
      <c r="BD59">
        <f t="shared" si="49"/>
        <v>1.5543122344752192E-15</v>
      </c>
      <c r="BE59">
        <f t="shared" si="49"/>
        <v>2.2204460492503131E-16</v>
      </c>
      <c r="BF59">
        <f t="shared" si="49"/>
        <v>0</v>
      </c>
      <c r="BG59">
        <f t="shared" si="49"/>
        <v>0</v>
      </c>
      <c r="BH59">
        <f t="shared" si="49"/>
        <v>0</v>
      </c>
      <c r="BI59">
        <f t="shared" si="49"/>
        <v>0</v>
      </c>
      <c r="BJ59">
        <f t="shared" si="49"/>
        <v>0</v>
      </c>
      <c r="BK59">
        <f t="shared" si="49"/>
        <v>0</v>
      </c>
      <c r="BL59">
        <f t="shared" si="49"/>
        <v>0</v>
      </c>
      <c r="BM59">
        <f t="shared" si="49"/>
        <v>0</v>
      </c>
      <c r="BN59">
        <f t="shared" si="50"/>
        <v>0</v>
      </c>
      <c r="BO59">
        <f t="shared" si="50"/>
        <v>0</v>
      </c>
      <c r="BP59">
        <f t="shared" si="50"/>
        <v>0</v>
      </c>
      <c r="BQ59">
        <f t="shared" si="50"/>
        <v>0</v>
      </c>
      <c r="BR59">
        <f t="shared" si="50"/>
        <v>0</v>
      </c>
      <c r="BS59">
        <f t="shared" si="50"/>
        <v>0</v>
      </c>
      <c r="BT59">
        <f t="shared" si="50"/>
        <v>0</v>
      </c>
      <c r="BU59">
        <f t="shared" si="50"/>
        <v>0</v>
      </c>
      <c r="BV59">
        <f t="shared" si="50"/>
        <v>0</v>
      </c>
      <c r="BW59">
        <f t="shared" si="50"/>
        <v>0</v>
      </c>
      <c r="BX59">
        <f t="shared" si="51"/>
        <v>0</v>
      </c>
      <c r="BY59">
        <f t="shared" si="51"/>
        <v>0</v>
      </c>
      <c r="BZ59">
        <f t="shared" si="51"/>
        <v>0</v>
      </c>
      <c r="CA59">
        <f t="shared" si="51"/>
        <v>0</v>
      </c>
      <c r="CB59">
        <f t="shared" si="51"/>
        <v>0</v>
      </c>
      <c r="CC59">
        <f t="shared" si="51"/>
        <v>0</v>
      </c>
      <c r="CD59">
        <f t="shared" si="51"/>
        <v>0</v>
      </c>
      <c r="CE59">
        <f t="shared" si="51"/>
        <v>0</v>
      </c>
      <c r="CF59">
        <f t="shared" si="51"/>
        <v>0</v>
      </c>
      <c r="CG59">
        <f t="shared" si="51"/>
        <v>0</v>
      </c>
      <c r="CH59">
        <f t="shared" si="51"/>
        <v>0</v>
      </c>
      <c r="CI59">
        <f t="shared" si="51"/>
        <v>0</v>
      </c>
      <c r="CJ59">
        <f t="shared" si="35"/>
        <v>1</v>
      </c>
    </row>
    <row r="60" spans="1:88" x14ac:dyDescent="0.35">
      <c r="A60" t="str">
        <f>economics!A59</f>
        <v>Board and packaging paper</v>
      </c>
      <c r="B60" t="str">
        <f>economics!B59</f>
        <v>Shoepressa</v>
      </c>
      <c r="C60" t="str">
        <f>economics!D59</f>
        <v>EXCLUDED</v>
      </c>
      <c r="D60">
        <f>IF(ISNUMBER(economics!T59),economics!T59,"na")</f>
        <v>8.4095402310526683</v>
      </c>
      <c r="E60">
        <f t="shared" si="34"/>
        <v>2.5228620693158006</v>
      </c>
      <c r="F60">
        <f t="shared" si="44"/>
        <v>4.2906033319683703E-4</v>
      </c>
      <c r="G60">
        <f t="shared" si="44"/>
        <v>1.8077525103672552E-4</v>
      </c>
      <c r="H60">
        <f t="shared" si="44"/>
        <v>2.4900822444880546E-4</v>
      </c>
      <c r="I60">
        <f t="shared" si="44"/>
        <v>3.3964661511899012E-4</v>
      </c>
      <c r="J60">
        <f t="shared" si="44"/>
        <v>4.5875390291384493E-4</v>
      </c>
      <c r="K60">
        <f t="shared" si="44"/>
        <v>6.135799171311327E-4</v>
      </c>
      <c r="L60">
        <f t="shared" si="44"/>
        <v>8.126459678074586E-4</v>
      </c>
      <c r="M60">
        <f t="shared" si="44"/>
        <v>1.0657872444016932E-3</v>
      </c>
      <c r="N60">
        <f t="shared" si="44"/>
        <v>1.3841352769807863E-3</v>
      </c>
      <c r="O60">
        <f t="shared" si="44"/>
        <v>1.7800223019219553E-3</v>
      </c>
      <c r="P60">
        <f t="shared" si="45"/>
        <v>2.2667897356169111E-3</v>
      </c>
      <c r="Q60">
        <f t="shared" si="45"/>
        <v>2.858485014034429E-3</v>
      </c>
      <c r="R60">
        <f t="shared" si="45"/>
        <v>3.5694351109800074E-3</v>
      </c>
      <c r="S60">
        <f t="shared" si="45"/>
        <v>4.4136912819701009E-3</v>
      </c>
      <c r="T60">
        <f t="shared" si="45"/>
        <v>5.4043479841535021E-3</v>
      </c>
      <c r="U60">
        <f t="shared" si="45"/>
        <v>6.5527492469096872E-3</v>
      </c>
      <c r="V60">
        <f t="shared" si="45"/>
        <v>7.8676074912509136E-3</v>
      </c>
      <c r="W60">
        <f t="shared" si="45"/>
        <v>9.35407211806389E-3</v>
      </c>
      <c r="X60">
        <f t="shared" si="45"/>
        <v>1.1012797052711396E-2</v>
      </c>
      <c r="Y60">
        <f t="shared" si="45"/>
        <v>1.2839066608076578E-2</v>
      </c>
      <c r="Z60">
        <f t="shared" si="46"/>
        <v>1.482204619040256E-2</v>
      </c>
      <c r="AA60">
        <f t="shared" si="46"/>
        <v>1.6944227259061986E-2</v>
      </c>
      <c r="AB60">
        <f t="shared" si="46"/>
        <v>1.9181133512831725E-2</v>
      </c>
      <c r="AC60">
        <f t="shared" si="46"/>
        <v>2.1501346834554472E-2</v>
      </c>
      <c r="AD60">
        <f t="shared" si="46"/>
        <v>2.3866896920486103E-2</v>
      </c>
      <c r="AE60">
        <f t="shared" si="46"/>
        <v>2.6234038201557175E-2</v>
      </c>
      <c r="AF60">
        <f t="shared" si="46"/>
        <v>2.8554412736015583E-2</v>
      </c>
      <c r="AG60">
        <f t="shared" si="46"/>
        <v>3.0776569938855303E-2</v>
      </c>
      <c r="AH60">
        <f t="shared" si="46"/>
        <v>3.2847785536816054E-2</v>
      </c>
      <c r="AI60">
        <f t="shared" si="46"/>
        <v>3.4716095532141555E-2</v>
      </c>
      <c r="AJ60">
        <f t="shared" si="47"/>
        <v>3.6332438817281876E-2</v>
      </c>
      <c r="AK60">
        <f t="shared" si="47"/>
        <v>3.7652786778066161E-2</v>
      </c>
      <c r="AL60">
        <f t="shared" si="47"/>
        <v>3.8640131624803453E-2</v>
      </c>
      <c r="AM60">
        <f t="shared" si="47"/>
        <v>3.9266208426878668E-2</v>
      </c>
      <c r="AN60">
        <f t="shared" si="47"/>
        <v>3.9512839112814502E-2</v>
      </c>
      <c r="AO60">
        <f t="shared" si="47"/>
        <v>3.9372809268972464E-2</v>
      </c>
      <c r="AP60">
        <f t="shared" si="47"/>
        <v>3.885021872142147E-2</v>
      </c>
      <c r="AQ60">
        <f t="shared" si="47"/>
        <v>3.79602821274031E-2</v>
      </c>
      <c r="AR60">
        <f t="shared" si="47"/>
        <v>3.6728593110749941E-2</v>
      </c>
      <c r="AS60">
        <f t="shared" si="47"/>
        <v>3.5189901606295537E-2</v>
      </c>
      <c r="AT60">
        <f t="shared" si="48"/>
        <v>3.3386485913236563E-2</v>
      </c>
      <c r="AU60">
        <f t="shared" si="48"/>
        <v>3.1366225830720573E-2</v>
      </c>
      <c r="AV60">
        <f t="shared" si="48"/>
        <v>2.9180499219149003E-2</v>
      </c>
      <c r="AW60">
        <f t="shared" si="48"/>
        <v>2.6882030363687082E-2</v>
      </c>
      <c r="AX60">
        <f t="shared" si="48"/>
        <v>2.4522814559481798E-2</v>
      </c>
      <c r="AY60">
        <f t="shared" si="48"/>
        <v>2.2152230279908425E-2</v>
      </c>
      <c r="AZ60">
        <f t="shared" si="48"/>
        <v>1.9815429816447905E-2</v>
      </c>
      <c r="BA60">
        <f t="shared" si="48"/>
        <v>1.7552073651705635E-2</v>
      </c>
      <c r="BB60">
        <f t="shared" si="48"/>
        <v>1.5395445606622427E-2</v>
      </c>
      <c r="BC60">
        <f t="shared" si="48"/>
        <v>1.3371957566202242E-2</v>
      </c>
      <c r="BD60">
        <f t="shared" si="49"/>
        <v>1.1501026666423164E-2</v>
      </c>
      <c r="BE60">
        <f t="shared" si="49"/>
        <v>9.795286094397504E-3</v>
      </c>
      <c r="BF60">
        <f t="shared" si="49"/>
        <v>8.2610743967002076E-3</v>
      </c>
      <c r="BG60">
        <f t="shared" si="49"/>
        <v>6.8991380381507872E-3</v>
      </c>
      <c r="BH60">
        <f t="shared" si="49"/>
        <v>5.7054779043749226E-3</v>
      </c>
      <c r="BI60">
        <f t="shared" si="49"/>
        <v>4.6722719487054531E-3</v>
      </c>
      <c r="BJ60">
        <f t="shared" si="49"/>
        <v>3.7888122850415762E-3</v>
      </c>
      <c r="BK60">
        <f t="shared" si="49"/>
        <v>3.0424045027497293E-3</v>
      </c>
      <c r="BL60">
        <f t="shared" si="49"/>
        <v>2.4191885088747922E-3</v>
      </c>
      <c r="BM60">
        <f t="shared" si="49"/>
        <v>1.9048525139861994E-3</v>
      </c>
      <c r="BN60">
        <f t="shared" si="50"/>
        <v>1.4852237584431771E-3</v>
      </c>
      <c r="BO60">
        <f t="shared" si="50"/>
        <v>1.1467303508809756E-3</v>
      </c>
      <c r="BP60">
        <f t="shared" si="50"/>
        <v>8.7673756099182487E-4</v>
      </c>
      <c r="BQ60">
        <f t="shared" si="50"/>
        <v>6.6376875254259282E-4</v>
      </c>
      <c r="BR60">
        <f t="shared" si="50"/>
        <v>4.9762578877710073E-4</v>
      </c>
      <c r="BS60">
        <f t="shared" si="50"/>
        <v>3.6942632317937818E-4</v>
      </c>
      <c r="BT60">
        <f t="shared" si="50"/>
        <v>2.7157618196316236E-4</v>
      </c>
      <c r="BU60">
        <f t="shared" si="50"/>
        <v>1.976944150495763E-4</v>
      </c>
      <c r="BV60">
        <f t="shared" si="50"/>
        <v>1.4250693608375276E-4</v>
      </c>
      <c r="BW60">
        <f t="shared" si="50"/>
        <v>1.0172237329530986E-4</v>
      </c>
      <c r="BX60">
        <f t="shared" si="51"/>
        <v>7.1901151141973152E-5</v>
      </c>
      <c r="BY60">
        <f t="shared" si="51"/>
        <v>5.0326193095306948E-5</v>
      </c>
      <c r="BZ60">
        <f t="shared" si="51"/>
        <v>3.4881181841583953E-5</v>
      </c>
      <c r="CA60">
        <f t="shared" si="51"/>
        <v>2.3940167087399544E-5</v>
      </c>
      <c r="CB60">
        <f t="shared" si="51"/>
        <v>1.6270542594676307E-5</v>
      </c>
      <c r="CC60">
        <f t="shared" si="51"/>
        <v>1.095004154338941E-5</v>
      </c>
      <c r="CD60">
        <f t="shared" si="51"/>
        <v>7.297403622374965E-6</v>
      </c>
      <c r="CE60">
        <f t="shared" si="51"/>
        <v>4.8157045887675665E-6</v>
      </c>
      <c r="CF60">
        <f t="shared" si="51"/>
        <v>3.1469524127691884E-6</v>
      </c>
      <c r="CG60">
        <f t="shared" si="51"/>
        <v>2.0363826095382009E-6</v>
      </c>
      <c r="CH60">
        <f t="shared" si="51"/>
        <v>1.3048706059004544E-6</v>
      </c>
      <c r="CI60">
        <f t="shared" si="51"/>
        <v>2.1723649481497631E-6</v>
      </c>
      <c r="CJ60">
        <f t="shared" si="35"/>
        <v>1</v>
      </c>
    </row>
    <row r="61" spans="1:88" x14ac:dyDescent="0.35">
      <c r="A61" t="str">
        <f>economics!A60</f>
        <v>Board and packaging paper</v>
      </c>
      <c r="B61" t="str">
        <f>economics!B60</f>
        <v>Heat recovery and integrationa</v>
      </c>
      <c r="C61" t="str">
        <f>economics!D60</f>
        <v>whr</v>
      </c>
      <c r="D61">
        <f>IF(ISNUMBER(economics!T60),economics!T60,"na")</f>
        <v>1.9112591434210608</v>
      </c>
      <c r="E61">
        <f t="shared" si="34"/>
        <v>0.57337774302631828</v>
      </c>
      <c r="F61">
        <f t="shared" si="44"/>
        <v>4.2906033319683703E-4</v>
      </c>
      <c r="G61">
        <f t="shared" si="44"/>
        <v>1.4527643206464842E-3</v>
      </c>
      <c r="H61">
        <f t="shared" si="44"/>
        <v>5.0397515974943997E-3</v>
      </c>
      <c r="I61">
        <f t="shared" si="44"/>
        <v>1.4496958542125203E-2</v>
      </c>
      <c r="J61">
        <f t="shared" si="44"/>
        <v>3.4579792800188892E-2</v>
      </c>
      <c r="K61">
        <f t="shared" si="44"/>
        <v>6.8401536047370204E-2</v>
      </c>
      <c r="L61">
        <f t="shared" si="44"/>
        <v>0.1122079338441834</v>
      </c>
      <c r="M61">
        <f t="shared" si="44"/>
        <v>0.15265376944866474</v>
      </c>
      <c r="N61">
        <f t="shared" si="44"/>
        <v>0.17223655022620177</v>
      </c>
      <c r="O61">
        <f t="shared" si="44"/>
        <v>0.16116840454775327</v>
      </c>
      <c r="P61">
        <f t="shared" si="45"/>
        <v>0.12507475311458527</v>
      </c>
      <c r="Q61">
        <f t="shared" si="45"/>
        <v>8.0498598073930672E-2</v>
      </c>
      <c r="R61">
        <f t="shared" si="45"/>
        <v>4.2966022881494537E-2</v>
      </c>
      <c r="S61">
        <f t="shared" si="45"/>
        <v>1.9018011841367088E-2</v>
      </c>
      <c r="T61">
        <f t="shared" si="45"/>
        <v>6.9805407013814325E-3</v>
      </c>
      <c r="U61">
        <f t="shared" si="45"/>
        <v>2.1245849988953402E-3</v>
      </c>
      <c r="V61">
        <f t="shared" si="45"/>
        <v>5.3615942304174879E-4</v>
      </c>
      <c r="W61">
        <f t="shared" si="45"/>
        <v>1.1218097787157877E-4</v>
      </c>
      <c r="X61">
        <f t="shared" si="45"/>
        <v>1.9458886748813242E-5</v>
      </c>
      <c r="Y61">
        <f t="shared" si="45"/>
        <v>2.7980540885375049E-6</v>
      </c>
      <c r="Z61">
        <f t="shared" si="46"/>
        <v>3.3350139794219302E-7</v>
      </c>
      <c r="AA61">
        <f t="shared" si="46"/>
        <v>3.2946205208439494E-8</v>
      </c>
      <c r="AB61">
        <f t="shared" si="46"/>
        <v>2.697373768789646E-9</v>
      </c>
      <c r="AC61">
        <f t="shared" si="46"/>
        <v>1.8300627679934678E-10</v>
      </c>
      <c r="AD61">
        <f t="shared" si="46"/>
        <v>1.0288325746898863E-11</v>
      </c>
      <c r="AE61">
        <f t="shared" si="46"/>
        <v>4.7917225742821756E-13</v>
      </c>
      <c r="AF61">
        <f t="shared" si="46"/>
        <v>1.8540724511240114E-14</v>
      </c>
      <c r="AG61">
        <f t="shared" si="46"/>
        <v>5.5511151231257827E-16</v>
      </c>
      <c r="AH61">
        <f t="shared" si="46"/>
        <v>0</v>
      </c>
      <c r="AI61">
        <f t="shared" si="46"/>
        <v>0</v>
      </c>
      <c r="AJ61">
        <f t="shared" si="47"/>
        <v>0</v>
      </c>
      <c r="AK61">
        <f t="shared" si="47"/>
        <v>0</v>
      </c>
      <c r="AL61">
        <f t="shared" si="47"/>
        <v>0</v>
      </c>
      <c r="AM61">
        <f t="shared" si="47"/>
        <v>0</v>
      </c>
      <c r="AN61">
        <f t="shared" si="47"/>
        <v>0</v>
      </c>
      <c r="AO61">
        <f t="shared" si="47"/>
        <v>0</v>
      </c>
      <c r="AP61">
        <f t="shared" si="47"/>
        <v>0</v>
      </c>
      <c r="AQ61">
        <f t="shared" si="47"/>
        <v>0</v>
      </c>
      <c r="AR61">
        <f t="shared" si="47"/>
        <v>0</v>
      </c>
      <c r="AS61">
        <f t="shared" si="47"/>
        <v>0</v>
      </c>
      <c r="AT61">
        <f t="shared" si="48"/>
        <v>0</v>
      </c>
      <c r="AU61">
        <f t="shared" si="48"/>
        <v>0</v>
      </c>
      <c r="AV61">
        <f t="shared" si="48"/>
        <v>0</v>
      </c>
      <c r="AW61">
        <f t="shared" si="48"/>
        <v>0</v>
      </c>
      <c r="AX61">
        <f t="shared" si="48"/>
        <v>0</v>
      </c>
      <c r="AY61">
        <f t="shared" si="48"/>
        <v>0</v>
      </c>
      <c r="AZ61">
        <f t="shared" si="48"/>
        <v>0</v>
      </c>
      <c r="BA61">
        <f t="shared" si="48"/>
        <v>0</v>
      </c>
      <c r="BB61">
        <f t="shared" si="48"/>
        <v>0</v>
      </c>
      <c r="BC61">
        <f t="shared" si="48"/>
        <v>0</v>
      </c>
      <c r="BD61">
        <f t="shared" si="49"/>
        <v>0</v>
      </c>
      <c r="BE61">
        <f t="shared" si="49"/>
        <v>0</v>
      </c>
      <c r="BF61">
        <f t="shared" si="49"/>
        <v>0</v>
      </c>
      <c r="BG61">
        <f t="shared" si="49"/>
        <v>0</v>
      </c>
      <c r="BH61">
        <f t="shared" si="49"/>
        <v>0</v>
      </c>
      <c r="BI61">
        <f t="shared" si="49"/>
        <v>0</v>
      </c>
      <c r="BJ61">
        <f t="shared" si="49"/>
        <v>0</v>
      </c>
      <c r="BK61">
        <f t="shared" si="49"/>
        <v>0</v>
      </c>
      <c r="BL61">
        <f t="shared" si="49"/>
        <v>0</v>
      </c>
      <c r="BM61">
        <f t="shared" si="49"/>
        <v>0</v>
      </c>
      <c r="BN61">
        <f t="shared" si="50"/>
        <v>0</v>
      </c>
      <c r="BO61">
        <f t="shared" si="50"/>
        <v>0</v>
      </c>
      <c r="BP61">
        <f t="shared" si="50"/>
        <v>0</v>
      </c>
      <c r="BQ61">
        <f t="shared" si="50"/>
        <v>0</v>
      </c>
      <c r="BR61">
        <f t="shared" si="50"/>
        <v>0</v>
      </c>
      <c r="BS61">
        <f t="shared" si="50"/>
        <v>0</v>
      </c>
      <c r="BT61">
        <f t="shared" si="50"/>
        <v>0</v>
      </c>
      <c r="BU61">
        <f t="shared" si="50"/>
        <v>0</v>
      </c>
      <c r="BV61">
        <f t="shared" si="50"/>
        <v>0</v>
      </c>
      <c r="BW61">
        <f t="shared" si="50"/>
        <v>0</v>
      </c>
      <c r="BX61">
        <f t="shared" si="51"/>
        <v>0</v>
      </c>
      <c r="BY61">
        <f t="shared" si="51"/>
        <v>0</v>
      </c>
      <c r="BZ61">
        <f t="shared" si="51"/>
        <v>0</v>
      </c>
      <c r="CA61">
        <f t="shared" si="51"/>
        <v>0</v>
      </c>
      <c r="CB61">
        <f t="shared" si="51"/>
        <v>0</v>
      </c>
      <c r="CC61">
        <f t="shared" si="51"/>
        <v>0</v>
      </c>
      <c r="CD61">
        <f t="shared" si="51"/>
        <v>0</v>
      </c>
      <c r="CE61">
        <f t="shared" si="51"/>
        <v>0</v>
      </c>
      <c r="CF61">
        <f t="shared" si="51"/>
        <v>0</v>
      </c>
      <c r="CG61">
        <f t="shared" si="51"/>
        <v>0</v>
      </c>
      <c r="CH61">
        <f t="shared" si="51"/>
        <v>0</v>
      </c>
      <c r="CI61">
        <f t="shared" si="51"/>
        <v>0</v>
      </c>
      <c r="CJ61">
        <f t="shared" si="35"/>
        <v>1</v>
      </c>
    </row>
    <row r="62" spans="1:88" x14ac:dyDescent="0.35">
      <c r="A62" t="str">
        <f>economics!A61</f>
        <v>Ethylene</v>
      </c>
      <c r="B62" t="str">
        <f>economics!B61</f>
        <v>Advanced furnace materialsa</v>
      </c>
      <c r="C62" t="str">
        <f>economics!D61</f>
        <v>process</v>
      </c>
      <c r="D62">
        <f>IF(ISNUMBER(economics!T61),economics!T61,"na")</f>
        <v>0.15255632794869267</v>
      </c>
      <c r="E62">
        <f t="shared" si="34"/>
        <v>4.5766898384607797E-2</v>
      </c>
      <c r="F62">
        <f t="shared" si="44"/>
        <v>4.2906033319683703E-4</v>
      </c>
      <c r="G62">
        <f t="shared" si="44"/>
        <v>0.98294918260904374</v>
      </c>
      <c r="H62">
        <f t="shared" si="44"/>
        <v>1.6621757057743713E-2</v>
      </c>
      <c r="I62">
        <f t="shared" si="44"/>
        <v>1.5765166949677223E-14</v>
      </c>
      <c r="J62">
        <f t="shared" si="44"/>
        <v>0</v>
      </c>
      <c r="K62">
        <f t="shared" si="44"/>
        <v>0</v>
      </c>
      <c r="L62">
        <f t="shared" si="44"/>
        <v>0</v>
      </c>
      <c r="M62">
        <f t="shared" si="44"/>
        <v>0</v>
      </c>
      <c r="N62">
        <f t="shared" si="44"/>
        <v>0</v>
      </c>
      <c r="O62">
        <f t="shared" si="44"/>
        <v>0</v>
      </c>
      <c r="P62">
        <f t="shared" si="45"/>
        <v>0</v>
      </c>
      <c r="Q62">
        <f t="shared" si="45"/>
        <v>0</v>
      </c>
      <c r="R62">
        <f t="shared" si="45"/>
        <v>0</v>
      </c>
      <c r="S62">
        <f t="shared" si="45"/>
        <v>0</v>
      </c>
      <c r="T62">
        <f t="shared" si="45"/>
        <v>0</v>
      </c>
      <c r="U62">
        <f t="shared" si="45"/>
        <v>0</v>
      </c>
      <c r="V62">
        <f t="shared" si="45"/>
        <v>0</v>
      </c>
      <c r="W62">
        <f t="shared" si="45"/>
        <v>0</v>
      </c>
      <c r="X62">
        <f t="shared" si="45"/>
        <v>0</v>
      </c>
      <c r="Y62">
        <f t="shared" si="45"/>
        <v>0</v>
      </c>
      <c r="Z62">
        <f t="shared" si="46"/>
        <v>0</v>
      </c>
      <c r="AA62">
        <f t="shared" si="46"/>
        <v>0</v>
      </c>
      <c r="AB62">
        <f t="shared" si="46"/>
        <v>0</v>
      </c>
      <c r="AC62">
        <f t="shared" si="46"/>
        <v>0</v>
      </c>
      <c r="AD62">
        <f t="shared" si="46"/>
        <v>0</v>
      </c>
      <c r="AE62">
        <f t="shared" si="46"/>
        <v>0</v>
      </c>
      <c r="AF62">
        <f t="shared" si="46"/>
        <v>0</v>
      </c>
      <c r="AG62">
        <f t="shared" si="46"/>
        <v>0</v>
      </c>
      <c r="AH62">
        <f t="shared" si="46"/>
        <v>0</v>
      </c>
      <c r="AI62">
        <f t="shared" si="46"/>
        <v>0</v>
      </c>
      <c r="AJ62">
        <f t="shared" si="47"/>
        <v>0</v>
      </c>
      <c r="AK62">
        <f t="shared" si="47"/>
        <v>0</v>
      </c>
      <c r="AL62">
        <f t="shared" si="47"/>
        <v>0</v>
      </c>
      <c r="AM62">
        <f t="shared" si="47"/>
        <v>0</v>
      </c>
      <c r="AN62">
        <f t="shared" si="47"/>
        <v>0</v>
      </c>
      <c r="AO62">
        <f t="shared" si="47"/>
        <v>0</v>
      </c>
      <c r="AP62">
        <f t="shared" si="47"/>
        <v>0</v>
      </c>
      <c r="AQ62">
        <f t="shared" si="47"/>
        <v>0</v>
      </c>
      <c r="AR62">
        <f t="shared" si="47"/>
        <v>0</v>
      </c>
      <c r="AS62">
        <f t="shared" si="47"/>
        <v>0</v>
      </c>
      <c r="AT62">
        <f t="shared" si="48"/>
        <v>0</v>
      </c>
      <c r="AU62">
        <f t="shared" si="48"/>
        <v>0</v>
      </c>
      <c r="AV62">
        <f t="shared" si="48"/>
        <v>0</v>
      </c>
      <c r="AW62">
        <f t="shared" si="48"/>
        <v>0</v>
      </c>
      <c r="AX62">
        <f t="shared" si="48"/>
        <v>0</v>
      </c>
      <c r="AY62">
        <f t="shared" si="48"/>
        <v>0</v>
      </c>
      <c r="AZ62">
        <f t="shared" si="48"/>
        <v>0</v>
      </c>
      <c r="BA62">
        <f t="shared" si="48"/>
        <v>0</v>
      </c>
      <c r="BB62">
        <f t="shared" si="48"/>
        <v>0</v>
      </c>
      <c r="BC62">
        <f t="shared" si="48"/>
        <v>0</v>
      </c>
      <c r="BD62">
        <f t="shared" si="49"/>
        <v>0</v>
      </c>
      <c r="BE62">
        <f t="shared" si="49"/>
        <v>0</v>
      </c>
      <c r="BF62">
        <f t="shared" si="49"/>
        <v>0</v>
      </c>
      <c r="BG62">
        <f t="shared" si="49"/>
        <v>0</v>
      </c>
      <c r="BH62">
        <f t="shared" si="49"/>
        <v>0</v>
      </c>
      <c r="BI62">
        <f t="shared" si="49"/>
        <v>0</v>
      </c>
      <c r="BJ62">
        <f t="shared" si="49"/>
        <v>0</v>
      </c>
      <c r="BK62">
        <f t="shared" si="49"/>
        <v>0</v>
      </c>
      <c r="BL62">
        <f t="shared" si="49"/>
        <v>0</v>
      </c>
      <c r="BM62">
        <f t="shared" si="49"/>
        <v>0</v>
      </c>
      <c r="BN62">
        <f t="shared" si="50"/>
        <v>0</v>
      </c>
      <c r="BO62">
        <f t="shared" si="50"/>
        <v>0</v>
      </c>
      <c r="BP62">
        <f t="shared" si="50"/>
        <v>0</v>
      </c>
      <c r="BQ62">
        <f t="shared" si="50"/>
        <v>0</v>
      </c>
      <c r="BR62">
        <f t="shared" si="50"/>
        <v>0</v>
      </c>
      <c r="BS62">
        <f t="shared" si="50"/>
        <v>0</v>
      </c>
      <c r="BT62">
        <f t="shared" si="50"/>
        <v>0</v>
      </c>
      <c r="BU62">
        <f t="shared" si="50"/>
        <v>0</v>
      </c>
      <c r="BV62">
        <f t="shared" si="50"/>
        <v>0</v>
      </c>
      <c r="BW62">
        <f t="shared" si="50"/>
        <v>0</v>
      </c>
      <c r="BX62">
        <f t="shared" si="51"/>
        <v>0</v>
      </c>
      <c r="BY62">
        <f t="shared" si="51"/>
        <v>0</v>
      </c>
      <c r="BZ62">
        <f t="shared" si="51"/>
        <v>0</v>
      </c>
      <c r="CA62">
        <f t="shared" si="51"/>
        <v>0</v>
      </c>
      <c r="CB62">
        <f t="shared" si="51"/>
        <v>0</v>
      </c>
      <c r="CC62">
        <f t="shared" si="51"/>
        <v>0</v>
      </c>
      <c r="CD62">
        <f t="shared" si="51"/>
        <v>0</v>
      </c>
      <c r="CE62">
        <f t="shared" si="51"/>
        <v>0</v>
      </c>
      <c r="CF62">
        <f t="shared" si="51"/>
        <v>0</v>
      </c>
      <c r="CG62">
        <f t="shared" si="51"/>
        <v>0</v>
      </c>
      <c r="CH62">
        <f t="shared" si="51"/>
        <v>0</v>
      </c>
      <c r="CI62">
        <f t="shared" si="51"/>
        <v>0</v>
      </c>
      <c r="CJ62">
        <f t="shared" si="35"/>
        <v>1</v>
      </c>
    </row>
    <row r="63" spans="1:88" x14ac:dyDescent="0.35">
      <c r="A63" t="str">
        <f>economics!A62</f>
        <v>Ethylene</v>
      </c>
      <c r="B63" t="str">
        <f>economics!B62</f>
        <v>Improving compression and separation sectionb</v>
      </c>
      <c r="C63" t="str">
        <f>economics!D62</f>
        <v>process</v>
      </c>
      <c r="D63">
        <f>IF(ISNUMBER(economics!T62),economics!T62,"na")</f>
        <v>0.12967287875638875</v>
      </c>
      <c r="E63">
        <f t="shared" si="34"/>
        <v>3.8901863626916625E-2</v>
      </c>
      <c r="F63">
        <f t="shared" ref="F63:O72" si="52">IF(NOT(ISNUMBER($D63)),"",_xlfn.NORM.DIST(F$1,$D63,$E63,TRUE)-_xlfn.NORM.DIST(F$2,$D63,$E63,TRUE))</f>
        <v>4.2906033319683703E-4</v>
      </c>
      <c r="G63">
        <f t="shared" si="52"/>
        <v>0.9985805327779933</v>
      </c>
      <c r="H63">
        <f t="shared" si="52"/>
        <v>9.9040688880991379E-4</v>
      </c>
      <c r="I63">
        <f t="shared" si="52"/>
        <v>0</v>
      </c>
      <c r="J63">
        <f t="shared" si="52"/>
        <v>0</v>
      </c>
      <c r="K63">
        <f t="shared" si="52"/>
        <v>0</v>
      </c>
      <c r="L63">
        <f t="shared" si="52"/>
        <v>0</v>
      </c>
      <c r="M63">
        <f t="shared" si="52"/>
        <v>0</v>
      </c>
      <c r="N63">
        <f t="shared" si="52"/>
        <v>0</v>
      </c>
      <c r="O63">
        <f t="shared" si="52"/>
        <v>0</v>
      </c>
      <c r="P63">
        <f t="shared" ref="P63:Y72" si="53">IF(NOT(ISNUMBER($D63)),"",_xlfn.NORM.DIST(P$1,$D63,$E63,TRUE)-_xlfn.NORM.DIST(P$2,$D63,$E63,TRUE))</f>
        <v>0</v>
      </c>
      <c r="Q63">
        <f t="shared" si="53"/>
        <v>0</v>
      </c>
      <c r="R63">
        <f t="shared" si="53"/>
        <v>0</v>
      </c>
      <c r="S63">
        <f t="shared" si="53"/>
        <v>0</v>
      </c>
      <c r="T63">
        <f t="shared" si="53"/>
        <v>0</v>
      </c>
      <c r="U63">
        <f t="shared" si="53"/>
        <v>0</v>
      </c>
      <c r="V63">
        <f t="shared" si="53"/>
        <v>0</v>
      </c>
      <c r="W63">
        <f t="shared" si="53"/>
        <v>0</v>
      </c>
      <c r="X63">
        <f t="shared" si="53"/>
        <v>0</v>
      </c>
      <c r="Y63">
        <f t="shared" si="53"/>
        <v>0</v>
      </c>
      <c r="Z63">
        <f t="shared" ref="Z63:AI72" si="54">IF(NOT(ISNUMBER($D63)),"",_xlfn.NORM.DIST(Z$1,$D63,$E63,TRUE)-_xlfn.NORM.DIST(Z$2,$D63,$E63,TRUE))</f>
        <v>0</v>
      </c>
      <c r="AA63">
        <f t="shared" si="54"/>
        <v>0</v>
      </c>
      <c r="AB63">
        <f t="shared" si="54"/>
        <v>0</v>
      </c>
      <c r="AC63">
        <f t="shared" si="54"/>
        <v>0</v>
      </c>
      <c r="AD63">
        <f t="shared" si="54"/>
        <v>0</v>
      </c>
      <c r="AE63">
        <f t="shared" si="54"/>
        <v>0</v>
      </c>
      <c r="AF63">
        <f t="shared" si="54"/>
        <v>0</v>
      </c>
      <c r="AG63">
        <f t="shared" si="54"/>
        <v>0</v>
      </c>
      <c r="AH63">
        <f t="shared" si="54"/>
        <v>0</v>
      </c>
      <c r="AI63">
        <f t="shared" si="54"/>
        <v>0</v>
      </c>
      <c r="AJ63">
        <f t="shared" ref="AJ63:AS72" si="55">IF(NOT(ISNUMBER($D63)),"",_xlfn.NORM.DIST(AJ$1,$D63,$E63,TRUE)-_xlfn.NORM.DIST(AJ$2,$D63,$E63,TRUE))</f>
        <v>0</v>
      </c>
      <c r="AK63">
        <f t="shared" si="55"/>
        <v>0</v>
      </c>
      <c r="AL63">
        <f t="shared" si="55"/>
        <v>0</v>
      </c>
      <c r="AM63">
        <f t="shared" si="55"/>
        <v>0</v>
      </c>
      <c r="AN63">
        <f t="shared" si="55"/>
        <v>0</v>
      </c>
      <c r="AO63">
        <f t="shared" si="55"/>
        <v>0</v>
      </c>
      <c r="AP63">
        <f t="shared" si="55"/>
        <v>0</v>
      </c>
      <c r="AQ63">
        <f t="shared" si="55"/>
        <v>0</v>
      </c>
      <c r="AR63">
        <f t="shared" si="55"/>
        <v>0</v>
      </c>
      <c r="AS63">
        <f t="shared" si="55"/>
        <v>0</v>
      </c>
      <c r="AT63">
        <f t="shared" ref="AT63:BC72" si="56">IF(NOT(ISNUMBER($D63)),"",_xlfn.NORM.DIST(AT$1,$D63,$E63,TRUE)-_xlfn.NORM.DIST(AT$2,$D63,$E63,TRUE))</f>
        <v>0</v>
      </c>
      <c r="AU63">
        <f t="shared" si="56"/>
        <v>0</v>
      </c>
      <c r="AV63">
        <f t="shared" si="56"/>
        <v>0</v>
      </c>
      <c r="AW63">
        <f t="shared" si="56"/>
        <v>0</v>
      </c>
      <c r="AX63">
        <f t="shared" si="56"/>
        <v>0</v>
      </c>
      <c r="AY63">
        <f t="shared" si="56"/>
        <v>0</v>
      </c>
      <c r="AZ63">
        <f t="shared" si="56"/>
        <v>0</v>
      </c>
      <c r="BA63">
        <f t="shared" si="56"/>
        <v>0</v>
      </c>
      <c r="BB63">
        <f t="shared" si="56"/>
        <v>0</v>
      </c>
      <c r="BC63">
        <f t="shared" si="56"/>
        <v>0</v>
      </c>
      <c r="BD63">
        <f t="shared" ref="BD63:BM72" si="57">IF(NOT(ISNUMBER($D63)),"",_xlfn.NORM.DIST(BD$1,$D63,$E63,TRUE)-_xlfn.NORM.DIST(BD$2,$D63,$E63,TRUE))</f>
        <v>0</v>
      </c>
      <c r="BE63">
        <f t="shared" si="57"/>
        <v>0</v>
      </c>
      <c r="BF63">
        <f t="shared" si="57"/>
        <v>0</v>
      </c>
      <c r="BG63">
        <f t="shared" si="57"/>
        <v>0</v>
      </c>
      <c r="BH63">
        <f t="shared" si="57"/>
        <v>0</v>
      </c>
      <c r="BI63">
        <f t="shared" si="57"/>
        <v>0</v>
      </c>
      <c r="BJ63">
        <f t="shared" si="57"/>
        <v>0</v>
      </c>
      <c r="BK63">
        <f t="shared" si="57"/>
        <v>0</v>
      </c>
      <c r="BL63">
        <f t="shared" si="57"/>
        <v>0</v>
      </c>
      <c r="BM63">
        <f t="shared" si="57"/>
        <v>0</v>
      </c>
      <c r="BN63">
        <f t="shared" ref="BN63:BW72" si="58">IF(NOT(ISNUMBER($D63)),"",_xlfn.NORM.DIST(BN$1,$D63,$E63,TRUE)-_xlfn.NORM.DIST(BN$2,$D63,$E63,TRUE))</f>
        <v>0</v>
      </c>
      <c r="BO63">
        <f t="shared" si="58"/>
        <v>0</v>
      </c>
      <c r="BP63">
        <f t="shared" si="58"/>
        <v>0</v>
      </c>
      <c r="BQ63">
        <f t="shared" si="58"/>
        <v>0</v>
      </c>
      <c r="BR63">
        <f t="shared" si="58"/>
        <v>0</v>
      </c>
      <c r="BS63">
        <f t="shared" si="58"/>
        <v>0</v>
      </c>
      <c r="BT63">
        <f t="shared" si="58"/>
        <v>0</v>
      </c>
      <c r="BU63">
        <f t="shared" si="58"/>
        <v>0</v>
      </c>
      <c r="BV63">
        <f t="shared" si="58"/>
        <v>0</v>
      </c>
      <c r="BW63">
        <f t="shared" si="58"/>
        <v>0</v>
      </c>
      <c r="BX63">
        <f t="shared" ref="BX63:CI72" si="59">IF(NOT(ISNUMBER($D63)),"",_xlfn.NORM.DIST(BX$1,$D63,$E63,TRUE)-_xlfn.NORM.DIST(BX$2,$D63,$E63,TRUE))</f>
        <v>0</v>
      </c>
      <c r="BY63">
        <f t="shared" si="59"/>
        <v>0</v>
      </c>
      <c r="BZ63">
        <f t="shared" si="59"/>
        <v>0</v>
      </c>
      <c r="CA63">
        <f t="shared" si="59"/>
        <v>0</v>
      </c>
      <c r="CB63">
        <f t="shared" si="59"/>
        <v>0</v>
      </c>
      <c r="CC63">
        <f t="shared" si="59"/>
        <v>0</v>
      </c>
      <c r="CD63">
        <f t="shared" si="59"/>
        <v>0</v>
      </c>
      <c r="CE63">
        <f t="shared" si="59"/>
        <v>0</v>
      </c>
      <c r="CF63">
        <f t="shared" si="59"/>
        <v>0</v>
      </c>
      <c r="CG63">
        <f t="shared" si="59"/>
        <v>0</v>
      </c>
      <c r="CH63">
        <f t="shared" si="59"/>
        <v>0</v>
      </c>
      <c r="CI63">
        <f t="shared" si="59"/>
        <v>0</v>
      </c>
      <c r="CJ63">
        <f t="shared" si="35"/>
        <v>1</v>
      </c>
    </row>
    <row r="64" spans="1:88" x14ac:dyDescent="0.35">
      <c r="A64" t="str">
        <f>economics!A63</f>
        <v>Ethylene</v>
      </c>
      <c r="B64" t="str">
        <f>economics!B63</f>
        <v>Integration of a gas turbinec</v>
      </c>
      <c r="C64" t="str">
        <f>economics!D63</f>
        <v>EXCLUDED</v>
      </c>
      <c r="D64">
        <f>IF(ISNUMBER(economics!T63),economics!T63,"na")</f>
        <v>2.8927026799502107</v>
      </c>
      <c r="E64">
        <f t="shared" si="34"/>
        <v>0.86781080398506316</v>
      </c>
      <c r="F64">
        <f t="shared" si="52"/>
        <v>4.2906033319683703E-4</v>
      </c>
      <c r="G64">
        <f t="shared" si="52"/>
        <v>7.3336637288298279E-4</v>
      </c>
      <c r="H64">
        <f t="shared" si="52"/>
        <v>1.7527669661261736E-3</v>
      </c>
      <c r="I64">
        <f t="shared" si="52"/>
        <v>3.85767009086333E-3</v>
      </c>
      <c r="J64">
        <f t="shared" si="52"/>
        <v>7.8185326864615226E-3</v>
      </c>
      <c r="K64">
        <f t="shared" si="52"/>
        <v>1.4592378931297726E-2</v>
      </c>
      <c r="L64">
        <f t="shared" si="52"/>
        <v>2.5080076766703652E-2</v>
      </c>
      <c r="M64">
        <f t="shared" si="52"/>
        <v>3.9694893134666884E-2</v>
      </c>
      <c r="N64">
        <f t="shared" si="52"/>
        <v>5.7855460975093198E-2</v>
      </c>
      <c r="O64">
        <f t="shared" si="52"/>
        <v>7.7653099376258222E-2</v>
      </c>
      <c r="P64">
        <f t="shared" si="53"/>
        <v>9.5979514640335745E-2</v>
      </c>
      <c r="Q64">
        <f t="shared" si="53"/>
        <v>0.10924562642083907</v>
      </c>
      <c r="R64">
        <f t="shared" si="53"/>
        <v>0.11450793720066194</v>
      </c>
      <c r="S64">
        <f t="shared" si="53"/>
        <v>0.11052823684776747</v>
      </c>
      <c r="T64">
        <f t="shared" si="53"/>
        <v>9.8246466428744572E-2</v>
      </c>
      <c r="U64">
        <f t="shared" si="53"/>
        <v>8.0420438997127475E-2</v>
      </c>
      <c r="V64">
        <f t="shared" si="53"/>
        <v>6.0620753527362736E-2</v>
      </c>
      <c r="W64">
        <f t="shared" si="53"/>
        <v>4.2080513617903326E-2</v>
      </c>
      <c r="X64">
        <f t="shared" si="53"/>
        <v>2.6899536578161243E-2</v>
      </c>
      <c r="Y64">
        <f t="shared" si="53"/>
        <v>1.5834768518776632E-2</v>
      </c>
      <c r="Z64">
        <f t="shared" si="54"/>
        <v>8.5838224173746536E-3</v>
      </c>
      <c r="AA64">
        <f t="shared" si="54"/>
        <v>4.2849976339358609E-3</v>
      </c>
      <c r="AB64">
        <f t="shared" si="54"/>
        <v>1.9697899814988817E-3</v>
      </c>
      <c r="AC64">
        <f t="shared" si="54"/>
        <v>8.3384860700663754E-4</v>
      </c>
      <c r="AD64">
        <f t="shared" si="54"/>
        <v>3.250504426542955E-4</v>
      </c>
      <c r="AE64">
        <f t="shared" si="54"/>
        <v>1.1668331875036575E-4</v>
      </c>
      <c r="AF64">
        <f t="shared" si="54"/>
        <v>3.8570857429198746E-5</v>
      </c>
      <c r="AG64">
        <f t="shared" si="54"/>
        <v>1.1740869119925001E-5</v>
      </c>
      <c r="AH64">
        <f t="shared" si="54"/>
        <v>3.2910117688800256E-6</v>
      </c>
      <c r="AI64">
        <f t="shared" si="54"/>
        <v>8.4946315215272961E-7</v>
      </c>
      <c r="AJ64">
        <f t="shared" si="55"/>
        <v>2.0190317662205359E-7</v>
      </c>
      <c r="AK64">
        <f t="shared" si="55"/>
        <v>4.4189870651578644E-8</v>
      </c>
      <c r="AL64">
        <f t="shared" si="55"/>
        <v>8.9059583041617429E-9</v>
      </c>
      <c r="AM64">
        <f t="shared" si="55"/>
        <v>1.6527768043061997E-9</v>
      </c>
      <c r="AN64">
        <f t="shared" si="55"/>
        <v>2.8243640759484379E-10</v>
      </c>
      <c r="AO64">
        <f t="shared" si="55"/>
        <v>4.4442338698047479E-11</v>
      </c>
      <c r="AP64">
        <f t="shared" si="55"/>
        <v>6.4392935428259079E-12</v>
      </c>
      <c r="AQ64">
        <f t="shared" si="55"/>
        <v>8.5909057645494613E-13</v>
      </c>
      <c r="AR64">
        <f t="shared" si="55"/>
        <v>1.0558220964185239E-13</v>
      </c>
      <c r="AS64">
        <f t="shared" si="55"/>
        <v>1.1990408665951691E-14</v>
      </c>
      <c r="AT64">
        <f t="shared" si="56"/>
        <v>1.2212453270876722E-15</v>
      </c>
      <c r="AU64">
        <f t="shared" si="56"/>
        <v>1.1102230246251565E-16</v>
      </c>
      <c r="AV64">
        <f t="shared" si="56"/>
        <v>0</v>
      </c>
      <c r="AW64">
        <f t="shared" si="56"/>
        <v>0</v>
      </c>
      <c r="AX64">
        <f t="shared" si="56"/>
        <v>0</v>
      </c>
      <c r="AY64">
        <f t="shared" si="56"/>
        <v>0</v>
      </c>
      <c r="AZ64">
        <f t="shared" si="56"/>
        <v>0</v>
      </c>
      <c r="BA64">
        <f t="shared" si="56"/>
        <v>0</v>
      </c>
      <c r="BB64">
        <f t="shared" si="56"/>
        <v>0</v>
      </c>
      <c r="BC64">
        <f t="shared" si="56"/>
        <v>0</v>
      </c>
      <c r="BD64">
        <f t="shared" si="57"/>
        <v>0</v>
      </c>
      <c r="BE64">
        <f t="shared" si="57"/>
        <v>0</v>
      </c>
      <c r="BF64">
        <f t="shared" si="57"/>
        <v>0</v>
      </c>
      <c r="BG64">
        <f t="shared" si="57"/>
        <v>0</v>
      </c>
      <c r="BH64">
        <f t="shared" si="57"/>
        <v>0</v>
      </c>
      <c r="BI64">
        <f t="shared" si="57"/>
        <v>0</v>
      </c>
      <c r="BJ64">
        <f t="shared" si="57"/>
        <v>0</v>
      </c>
      <c r="BK64">
        <f t="shared" si="57"/>
        <v>0</v>
      </c>
      <c r="BL64">
        <f t="shared" si="57"/>
        <v>0</v>
      </c>
      <c r="BM64">
        <f t="shared" si="57"/>
        <v>0</v>
      </c>
      <c r="BN64">
        <f t="shared" si="58"/>
        <v>0</v>
      </c>
      <c r="BO64">
        <f t="shared" si="58"/>
        <v>0</v>
      </c>
      <c r="BP64">
        <f t="shared" si="58"/>
        <v>0</v>
      </c>
      <c r="BQ64">
        <f t="shared" si="58"/>
        <v>0</v>
      </c>
      <c r="BR64">
        <f t="shared" si="58"/>
        <v>0</v>
      </c>
      <c r="BS64">
        <f t="shared" si="58"/>
        <v>0</v>
      </c>
      <c r="BT64">
        <f t="shared" si="58"/>
        <v>0</v>
      </c>
      <c r="BU64">
        <f t="shared" si="58"/>
        <v>0</v>
      </c>
      <c r="BV64">
        <f t="shared" si="58"/>
        <v>0</v>
      </c>
      <c r="BW64">
        <f t="shared" si="58"/>
        <v>0</v>
      </c>
      <c r="BX64">
        <f t="shared" si="59"/>
        <v>0</v>
      </c>
      <c r="BY64">
        <f t="shared" si="59"/>
        <v>0</v>
      </c>
      <c r="BZ64">
        <f t="shared" si="59"/>
        <v>0</v>
      </c>
      <c r="CA64">
        <f t="shared" si="59"/>
        <v>0</v>
      </c>
      <c r="CB64">
        <f t="shared" si="59"/>
        <v>0</v>
      </c>
      <c r="CC64">
        <f t="shared" si="59"/>
        <v>0</v>
      </c>
      <c r="CD64">
        <f t="shared" si="59"/>
        <v>0</v>
      </c>
      <c r="CE64">
        <f t="shared" si="59"/>
        <v>0</v>
      </c>
      <c r="CF64">
        <f t="shared" si="59"/>
        <v>0</v>
      </c>
      <c r="CG64">
        <f t="shared" si="59"/>
        <v>0</v>
      </c>
      <c r="CH64">
        <f t="shared" si="59"/>
        <v>0</v>
      </c>
      <c r="CI64">
        <f t="shared" si="59"/>
        <v>0</v>
      </c>
      <c r="CJ64">
        <f t="shared" si="35"/>
        <v>1</v>
      </c>
    </row>
    <row r="65" spans="1:88" x14ac:dyDescent="0.35">
      <c r="A65" t="str">
        <f>economics!A64</f>
        <v>Ethylene</v>
      </c>
      <c r="B65" t="str">
        <f>economics!B64</f>
        <v>Improved compressorsd</v>
      </c>
      <c r="C65" t="str">
        <f>economics!D64</f>
        <v>process</v>
      </c>
      <c r="D65">
        <f>IF(ISNUMBER(economics!T64),economics!T64,"na")</f>
        <v>3.5660041658006909</v>
      </c>
      <c r="E65">
        <f t="shared" si="34"/>
        <v>1.0698012497402072</v>
      </c>
      <c r="F65">
        <f t="shared" si="52"/>
        <v>4.2906033319683703E-4</v>
      </c>
      <c r="G65">
        <f t="shared" si="52"/>
        <v>5.3970302193143832E-4</v>
      </c>
      <c r="H65">
        <f t="shared" si="52"/>
        <v>1.109991526722867E-3</v>
      </c>
      <c r="I65">
        <f t="shared" si="52"/>
        <v>2.1620848836594523E-3</v>
      </c>
      <c r="J65">
        <f t="shared" si="52"/>
        <v>3.9885446610597149E-3</v>
      </c>
      <c r="K65">
        <f t="shared" si="52"/>
        <v>6.9685941253621233E-3</v>
      </c>
      <c r="L65">
        <f t="shared" si="52"/>
        <v>1.1530952796766252E-2</v>
      </c>
      <c r="M65">
        <f t="shared" si="52"/>
        <v>1.8070693571666033E-2</v>
      </c>
      <c r="N65">
        <f t="shared" si="52"/>
        <v>2.6820959634630069E-2</v>
      </c>
      <c r="O65">
        <f t="shared" si="52"/>
        <v>3.7701957278382284E-2</v>
      </c>
      <c r="P65">
        <f t="shared" si="53"/>
        <v>5.0193071612239196E-2</v>
      </c>
      <c r="Q65">
        <f t="shared" si="53"/>
        <v>6.3286941777221772E-2</v>
      </c>
      <c r="R65">
        <f t="shared" si="53"/>
        <v>7.5574458029559533E-2</v>
      </c>
      <c r="S65">
        <f t="shared" si="53"/>
        <v>8.5472552332018503E-2</v>
      </c>
      <c r="T65">
        <f t="shared" si="53"/>
        <v>9.1552261450814409E-2</v>
      </c>
      <c r="U65">
        <f t="shared" si="53"/>
        <v>9.2875741163656933E-2</v>
      </c>
      <c r="V65">
        <f t="shared" si="53"/>
        <v>8.9233171684863333E-2</v>
      </c>
      <c r="W65">
        <f t="shared" si="53"/>
        <v>8.1197220774677059E-2</v>
      </c>
      <c r="X65">
        <f t="shared" si="53"/>
        <v>6.9975617739461149E-2</v>
      </c>
      <c r="Y65">
        <f t="shared" si="53"/>
        <v>5.7114051950007738E-2</v>
      </c>
      <c r="Z65">
        <f t="shared" si="54"/>
        <v>4.414990146886888E-2</v>
      </c>
      <c r="AA65">
        <f t="shared" si="54"/>
        <v>3.2322644792865174E-2</v>
      </c>
      <c r="AB65">
        <f t="shared" si="54"/>
        <v>2.2411671221994056E-2</v>
      </c>
      <c r="AC65">
        <f t="shared" si="54"/>
        <v>1.4717416646123471E-2</v>
      </c>
      <c r="AD65">
        <f t="shared" si="54"/>
        <v>9.1533205473957047E-3</v>
      </c>
      <c r="AE65">
        <f t="shared" si="54"/>
        <v>5.3915697527806561E-3</v>
      </c>
      <c r="AF65">
        <f t="shared" si="54"/>
        <v>3.0077445603569064E-3</v>
      </c>
      <c r="AG65">
        <f t="shared" si="54"/>
        <v>1.5891156416310004E-3</v>
      </c>
      <c r="AH65">
        <f t="shared" si="54"/>
        <v>7.9516731749773584E-4</v>
      </c>
      <c r="AI65">
        <f t="shared" si="54"/>
        <v>3.768335963850733E-4</v>
      </c>
      <c r="AJ65">
        <f t="shared" si="55"/>
        <v>1.6913300385179575E-4</v>
      </c>
      <c r="AK65">
        <f t="shared" si="55"/>
        <v>7.1894275947781416E-5</v>
      </c>
      <c r="AL65">
        <f t="shared" si="55"/>
        <v>2.8943230016675869E-5</v>
      </c>
      <c r="AM65">
        <f t="shared" si="55"/>
        <v>1.1035344756660237E-5</v>
      </c>
      <c r="AN65">
        <f t="shared" si="55"/>
        <v>3.9848365771533167E-6</v>
      </c>
      <c r="AO65">
        <f t="shared" si="55"/>
        <v>1.3627628068224595E-6</v>
      </c>
      <c r="AP65">
        <f t="shared" si="55"/>
        <v>4.4138198052046107E-7</v>
      </c>
      <c r="AQ65">
        <f t="shared" si="55"/>
        <v>1.3539196630496519E-7</v>
      </c>
      <c r="AR65">
        <f t="shared" si="55"/>
        <v>3.933277048506767E-8</v>
      </c>
      <c r="AS65">
        <f t="shared" si="55"/>
        <v>1.0821784468539875E-8</v>
      </c>
      <c r="AT65">
        <f t="shared" si="56"/>
        <v>2.8198451351713061E-9</v>
      </c>
      <c r="AU65">
        <f t="shared" si="56"/>
        <v>6.9587779982782649E-10</v>
      </c>
      <c r="AV65">
        <f t="shared" si="56"/>
        <v>1.6263768110036381E-10</v>
      </c>
      <c r="AW65">
        <f t="shared" si="56"/>
        <v>3.5998981573470701E-11</v>
      </c>
      <c r="AX65">
        <f t="shared" si="56"/>
        <v>7.5462969206796515E-12</v>
      </c>
      <c r="AY65">
        <f t="shared" si="56"/>
        <v>1.4981349494291862E-12</v>
      </c>
      <c r="AZ65">
        <f t="shared" si="56"/>
        <v>2.8177460364986473E-13</v>
      </c>
      <c r="BA65">
        <f t="shared" si="56"/>
        <v>5.007105841059456E-14</v>
      </c>
      <c r="BB65">
        <f t="shared" si="56"/>
        <v>8.5487172896137054E-15</v>
      </c>
      <c r="BC65">
        <f t="shared" si="56"/>
        <v>1.3322676295501878E-15</v>
      </c>
      <c r="BD65">
        <f t="shared" si="57"/>
        <v>2.2204460492503131E-16</v>
      </c>
      <c r="BE65">
        <f t="shared" si="57"/>
        <v>0</v>
      </c>
      <c r="BF65">
        <f t="shared" si="57"/>
        <v>0</v>
      </c>
      <c r="BG65">
        <f t="shared" si="57"/>
        <v>0</v>
      </c>
      <c r="BH65">
        <f t="shared" si="57"/>
        <v>0</v>
      </c>
      <c r="BI65">
        <f t="shared" si="57"/>
        <v>0</v>
      </c>
      <c r="BJ65">
        <f t="shared" si="57"/>
        <v>0</v>
      </c>
      <c r="BK65">
        <f t="shared" si="57"/>
        <v>0</v>
      </c>
      <c r="BL65">
        <f t="shared" si="57"/>
        <v>0</v>
      </c>
      <c r="BM65">
        <f t="shared" si="57"/>
        <v>0</v>
      </c>
      <c r="BN65">
        <f t="shared" si="58"/>
        <v>0</v>
      </c>
      <c r="BO65">
        <f t="shared" si="58"/>
        <v>0</v>
      </c>
      <c r="BP65">
        <f t="shared" si="58"/>
        <v>0</v>
      </c>
      <c r="BQ65">
        <f t="shared" si="58"/>
        <v>0</v>
      </c>
      <c r="BR65">
        <f t="shared" si="58"/>
        <v>0</v>
      </c>
      <c r="BS65">
        <f t="shared" si="58"/>
        <v>0</v>
      </c>
      <c r="BT65">
        <f t="shared" si="58"/>
        <v>0</v>
      </c>
      <c r="BU65">
        <f t="shared" si="58"/>
        <v>0</v>
      </c>
      <c r="BV65">
        <f t="shared" si="58"/>
        <v>0</v>
      </c>
      <c r="BW65">
        <f t="shared" si="58"/>
        <v>0</v>
      </c>
      <c r="BX65">
        <f t="shared" si="59"/>
        <v>0</v>
      </c>
      <c r="BY65">
        <f t="shared" si="59"/>
        <v>0</v>
      </c>
      <c r="BZ65">
        <f t="shared" si="59"/>
        <v>0</v>
      </c>
      <c r="CA65">
        <f t="shared" si="59"/>
        <v>0</v>
      </c>
      <c r="CB65">
        <f t="shared" si="59"/>
        <v>0</v>
      </c>
      <c r="CC65">
        <f t="shared" si="59"/>
        <v>0</v>
      </c>
      <c r="CD65">
        <f t="shared" si="59"/>
        <v>0</v>
      </c>
      <c r="CE65">
        <f t="shared" si="59"/>
        <v>0</v>
      </c>
      <c r="CF65">
        <f t="shared" si="59"/>
        <v>0</v>
      </c>
      <c r="CG65">
        <f t="shared" si="59"/>
        <v>0</v>
      </c>
      <c r="CH65">
        <f t="shared" si="59"/>
        <v>0</v>
      </c>
      <c r="CI65">
        <f t="shared" si="59"/>
        <v>0</v>
      </c>
      <c r="CJ65">
        <f t="shared" si="35"/>
        <v>1</v>
      </c>
    </row>
    <row r="66" spans="1:88" x14ac:dyDescent="0.35">
      <c r="A66" t="str">
        <f>economics!A65</f>
        <v>Ethylene</v>
      </c>
      <c r="B66" t="str">
        <f>economics!B65</f>
        <v>Utilization of flare gase</v>
      </c>
      <c r="C66" t="str">
        <f>economics!D65</f>
        <v>process</v>
      </c>
      <c r="D66">
        <f>IF(ISNUMBER(economics!T65),economics!T65,"na")</f>
        <v>3.8901863626916628</v>
      </c>
      <c r="E66">
        <f t="shared" si="34"/>
        <v>1.1670559088074988</v>
      </c>
      <c r="F66">
        <f t="shared" si="52"/>
        <v>4.2906033319683703E-4</v>
      </c>
      <c r="G66">
        <f t="shared" si="52"/>
        <v>4.779028192552995E-4</v>
      </c>
      <c r="H66">
        <f t="shared" si="52"/>
        <v>9.298606842925134E-4</v>
      </c>
      <c r="I66">
        <f t="shared" si="52"/>
        <v>1.7283907010141313E-3</v>
      </c>
      <c r="J66">
        <f t="shared" si="52"/>
        <v>3.0691061479751311E-3</v>
      </c>
      <c r="K66">
        <f t="shared" si="52"/>
        <v>5.206286282450596E-3</v>
      </c>
      <c r="L66">
        <f t="shared" si="52"/>
        <v>8.437047811562709E-3</v>
      </c>
      <c r="M66">
        <f t="shared" si="52"/>
        <v>1.3061692921687067E-2</v>
      </c>
      <c r="N66">
        <f t="shared" si="52"/>
        <v>1.931768469641848E-2</v>
      </c>
      <c r="O66">
        <f t="shared" si="52"/>
        <v>2.7293388489980537E-2</v>
      </c>
      <c r="P66">
        <f t="shared" si="53"/>
        <v>3.6838907319942799E-2</v>
      </c>
      <c r="Q66">
        <f t="shared" si="53"/>
        <v>4.7501029991566773E-2</v>
      </c>
      <c r="R66">
        <f t="shared" si="53"/>
        <v>5.8512197023495166E-2</v>
      </c>
      <c r="S66">
        <f t="shared" si="53"/>
        <v>6.8855232398389921E-2</v>
      </c>
      <c r="T66">
        <f t="shared" si="53"/>
        <v>7.7406015538709794E-2</v>
      </c>
      <c r="U66">
        <f t="shared" si="53"/>
        <v>8.313037493763259E-2</v>
      </c>
      <c r="V66">
        <f t="shared" si="53"/>
        <v>8.5288809585106318E-2</v>
      </c>
      <c r="W66">
        <f t="shared" si="53"/>
        <v>8.3593336993942002E-2</v>
      </c>
      <c r="X66">
        <f t="shared" si="53"/>
        <v>7.8270581591823873E-2</v>
      </c>
      <c r="Y66">
        <f t="shared" si="53"/>
        <v>7.0012038897658835E-2</v>
      </c>
      <c r="Z66">
        <f t="shared" si="54"/>
        <v>5.9826571735711265E-2</v>
      </c>
      <c r="AA66">
        <f t="shared" si="54"/>
        <v>4.8838540943677455E-2</v>
      </c>
      <c r="AB66">
        <f t="shared" si="54"/>
        <v>3.808713859686863E-2</v>
      </c>
      <c r="AC66">
        <f t="shared" si="54"/>
        <v>2.8375336913589733E-2</v>
      </c>
      <c r="AD66">
        <f t="shared" si="54"/>
        <v>2.0195314475676351E-2</v>
      </c>
      <c r="AE66">
        <f t="shared" si="54"/>
        <v>1.3731153081947389E-2</v>
      </c>
      <c r="AF66">
        <f t="shared" si="54"/>
        <v>8.9188746361048565E-3</v>
      </c>
      <c r="AG66">
        <f t="shared" si="54"/>
        <v>5.534260828667259E-3</v>
      </c>
      <c r="AH66">
        <f t="shared" si="54"/>
        <v>3.2806170456970429E-3</v>
      </c>
      <c r="AI66">
        <f t="shared" si="54"/>
        <v>1.8577942805397818E-3</v>
      </c>
      <c r="AJ66">
        <f t="shared" si="55"/>
        <v>1.0050454066089509E-3</v>
      </c>
      <c r="AK66">
        <f t="shared" si="55"/>
        <v>5.1942101116286832E-4</v>
      </c>
      <c r="AL66">
        <f t="shared" si="55"/>
        <v>2.564477479638505E-4</v>
      </c>
      <c r="AM66">
        <f t="shared" si="55"/>
        <v>1.2095493006347713E-4</v>
      </c>
      <c r="AN66">
        <f t="shared" si="55"/>
        <v>5.4499600341317844E-5</v>
      </c>
      <c r="AO66">
        <f t="shared" si="55"/>
        <v>2.3458911297180585E-5</v>
      </c>
      <c r="AP66">
        <f t="shared" si="55"/>
        <v>9.6464363494863647E-6</v>
      </c>
      <c r="AQ66">
        <f t="shared" si="55"/>
        <v>3.7893975980418659E-6</v>
      </c>
      <c r="AR66">
        <f t="shared" si="55"/>
        <v>1.4220581827650847E-6</v>
      </c>
      <c r="AS66">
        <f t="shared" si="55"/>
        <v>5.0980977250869586E-7</v>
      </c>
      <c r="AT66">
        <f t="shared" si="56"/>
        <v>1.7459918688622622E-7</v>
      </c>
      <c r="AU66">
        <f t="shared" si="56"/>
        <v>5.7124078245429644E-8</v>
      </c>
      <c r="AV66">
        <f t="shared" si="56"/>
        <v>1.7854133171901765E-8</v>
      </c>
      <c r="AW66">
        <f t="shared" si="56"/>
        <v>5.3309000547230312E-9</v>
      </c>
      <c r="AX66">
        <f t="shared" si="56"/>
        <v>1.5205620096381267E-9</v>
      </c>
      <c r="AY66">
        <f t="shared" si="56"/>
        <v>4.1433267927715178E-10</v>
      </c>
      <c r="AZ66">
        <f t="shared" si="56"/>
        <v>1.0785383697253792E-10</v>
      </c>
      <c r="BA66">
        <f t="shared" si="56"/>
        <v>2.6820101695079757E-11</v>
      </c>
      <c r="BB66">
        <f t="shared" si="56"/>
        <v>6.3713478937188484E-12</v>
      </c>
      <c r="BC66">
        <f t="shared" si="56"/>
        <v>1.4459544672718039E-12</v>
      </c>
      <c r="BD66">
        <f t="shared" si="57"/>
        <v>3.1341595985168169E-13</v>
      </c>
      <c r="BE66">
        <f t="shared" si="57"/>
        <v>6.4948046940571658E-14</v>
      </c>
      <c r="BF66">
        <f t="shared" si="57"/>
        <v>1.27675647831893E-14</v>
      </c>
      <c r="BG66">
        <f t="shared" si="57"/>
        <v>2.4424906541753444E-15</v>
      </c>
      <c r="BH66">
        <f t="shared" si="57"/>
        <v>4.4408920985006262E-16</v>
      </c>
      <c r="BI66">
        <f t="shared" si="57"/>
        <v>1.1102230246251565E-16</v>
      </c>
      <c r="BJ66">
        <f t="shared" si="57"/>
        <v>0</v>
      </c>
      <c r="BK66">
        <f t="shared" si="57"/>
        <v>0</v>
      </c>
      <c r="BL66">
        <f t="shared" si="57"/>
        <v>0</v>
      </c>
      <c r="BM66">
        <f t="shared" si="57"/>
        <v>0</v>
      </c>
      <c r="BN66">
        <f t="shared" si="58"/>
        <v>0</v>
      </c>
      <c r="BO66">
        <f t="shared" si="58"/>
        <v>0</v>
      </c>
      <c r="BP66">
        <f t="shared" si="58"/>
        <v>0</v>
      </c>
      <c r="BQ66">
        <f t="shared" si="58"/>
        <v>0</v>
      </c>
      <c r="BR66">
        <f t="shared" si="58"/>
        <v>0</v>
      </c>
      <c r="BS66">
        <f t="shared" si="58"/>
        <v>0</v>
      </c>
      <c r="BT66">
        <f t="shared" si="58"/>
        <v>0</v>
      </c>
      <c r="BU66">
        <f t="shared" si="58"/>
        <v>0</v>
      </c>
      <c r="BV66">
        <f t="shared" si="58"/>
        <v>0</v>
      </c>
      <c r="BW66">
        <f t="shared" si="58"/>
        <v>0</v>
      </c>
      <c r="BX66">
        <f t="shared" si="59"/>
        <v>0</v>
      </c>
      <c r="BY66">
        <f t="shared" si="59"/>
        <v>0</v>
      </c>
      <c r="BZ66">
        <f t="shared" si="59"/>
        <v>0</v>
      </c>
      <c r="CA66">
        <f t="shared" si="59"/>
        <v>0</v>
      </c>
      <c r="CB66">
        <f t="shared" si="59"/>
        <v>0</v>
      </c>
      <c r="CC66">
        <f t="shared" si="59"/>
        <v>0</v>
      </c>
      <c r="CD66">
        <f t="shared" si="59"/>
        <v>0</v>
      </c>
      <c r="CE66">
        <f t="shared" si="59"/>
        <v>0</v>
      </c>
      <c r="CF66">
        <f t="shared" si="59"/>
        <v>0</v>
      </c>
      <c r="CG66">
        <f t="shared" si="59"/>
        <v>0</v>
      </c>
      <c r="CH66">
        <f t="shared" si="59"/>
        <v>0</v>
      </c>
      <c r="CI66">
        <f t="shared" si="59"/>
        <v>0</v>
      </c>
      <c r="CJ66">
        <f t="shared" si="35"/>
        <v>1</v>
      </c>
    </row>
    <row r="67" spans="1:88" x14ac:dyDescent="0.35">
      <c r="A67" t="str">
        <f>economics!A66</f>
        <v>Ethylene</v>
      </c>
      <c r="B67" t="str">
        <f>economics!B66</f>
        <v>Modern control systeme</v>
      </c>
      <c r="C67" t="str">
        <f>economics!D66</f>
        <v>process</v>
      </c>
      <c r="D67">
        <f>IF(ISNUMBER(economics!T66),economics!T66,"na")</f>
        <v>2.507008989290183</v>
      </c>
      <c r="E67">
        <f t="shared" ref="E67:E98" si="60">IF(ISNUMBER(D67),MAX(0.3*ABS(D67),0.000001),"na")</f>
        <v>0.75210269678705488</v>
      </c>
      <c r="F67">
        <f t="shared" si="52"/>
        <v>4.2906033319683703E-4</v>
      </c>
      <c r="G67">
        <f t="shared" si="52"/>
        <v>9.1671334252544745E-4</v>
      </c>
      <c r="H67">
        <f t="shared" si="52"/>
        <v>2.4634193254475297E-3</v>
      </c>
      <c r="I67">
        <f t="shared" si="52"/>
        <v>5.9330642758266905E-3</v>
      </c>
      <c r="J67">
        <f t="shared" si="52"/>
        <v>1.280736264007226E-2</v>
      </c>
      <c r="K67">
        <f t="shared" si="52"/>
        <v>2.4779005963965945E-2</v>
      </c>
      <c r="L67">
        <f t="shared" si="52"/>
        <v>4.2968943831818075E-2</v>
      </c>
      <c r="M67">
        <f t="shared" si="52"/>
        <v>6.678435262228187E-2</v>
      </c>
      <c r="N67">
        <f t="shared" si="52"/>
        <v>9.3034948160955838E-2</v>
      </c>
      <c r="O67">
        <f t="shared" si="52"/>
        <v>0.11616371117020691</v>
      </c>
      <c r="P67">
        <f t="shared" si="53"/>
        <v>0.13000165251566781</v>
      </c>
      <c r="Q67">
        <f t="shared" si="53"/>
        <v>0.13040127910743976</v>
      </c>
      <c r="R67">
        <f t="shared" si="53"/>
        <v>0.11723827746208437</v>
      </c>
      <c r="S67">
        <f t="shared" si="53"/>
        <v>9.447373541753723E-2</v>
      </c>
      <c r="T67">
        <f t="shared" si="53"/>
        <v>6.8234777383297751E-2</v>
      </c>
      <c r="U67">
        <f t="shared" si="53"/>
        <v>4.4172495185892946E-2</v>
      </c>
      <c r="V67">
        <f t="shared" si="53"/>
        <v>2.5629932356755591E-2</v>
      </c>
      <c r="W67">
        <f t="shared" si="53"/>
        <v>1.3328760764851344E-2</v>
      </c>
      <c r="X67">
        <f t="shared" si="53"/>
        <v>6.2126343377116866E-3</v>
      </c>
      <c r="Y67">
        <f t="shared" si="53"/>
        <v>2.5953860702324638E-3</v>
      </c>
      <c r="Z67">
        <f t="shared" si="54"/>
        <v>9.717718197944647E-4</v>
      </c>
      <c r="AA67">
        <f t="shared" si="54"/>
        <v>3.2610567334934171E-4</v>
      </c>
      <c r="AB67">
        <f t="shared" si="54"/>
        <v>9.8079736323364308E-5</v>
      </c>
      <c r="AC67">
        <f t="shared" si="54"/>
        <v>2.6437591243433367E-5</v>
      </c>
      <c r="AD67">
        <f t="shared" si="54"/>
        <v>6.3867594157773766E-6</v>
      </c>
      <c r="AE67">
        <f t="shared" si="54"/>
        <v>1.3827682562306265E-6</v>
      </c>
      <c r="AF67">
        <f t="shared" si="54"/>
        <v>2.6830094723706566E-7</v>
      </c>
      <c r="AG67">
        <f t="shared" si="54"/>
        <v>4.665438713136183E-8</v>
      </c>
      <c r="AH67">
        <f t="shared" si="54"/>
        <v>7.2703200126866818E-9</v>
      </c>
      <c r="AI67">
        <f t="shared" si="54"/>
        <v>1.0153092810938347E-9</v>
      </c>
      <c r="AJ67">
        <f t="shared" si="55"/>
        <v>1.2706324881150977E-10</v>
      </c>
      <c r="AK67">
        <f t="shared" si="55"/>
        <v>1.4249823543366347E-11</v>
      </c>
      <c r="AL67">
        <f t="shared" si="55"/>
        <v>1.4320766794639894E-12</v>
      </c>
      <c r="AM67">
        <f t="shared" si="55"/>
        <v>1.2900791546144319E-13</v>
      </c>
      <c r="AN67">
        <f t="shared" si="55"/>
        <v>1.0436096431476471E-14</v>
      </c>
      <c r="AO67">
        <f t="shared" si="55"/>
        <v>7.7715611723760958E-16</v>
      </c>
      <c r="AP67">
        <f t="shared" si="55"/>
        <v>0</v>
      </c>
      <c r="AQ67">
        <f t="shared" si="55"/>
        <v>0</v>
      </c>
      <c r="AR67">
        <f t="shared" si="55"/>
        <v>0</v>
      </c>
      <c r="AS67">
        <f t="shared" si="55"/>
        <v>0</v>
      </c>
      <c r="AT67">
        <f t="shared" si="56"/>
        <v>0</v>
      </c>
      <c r="AU67">
        <f t="shared" si="56"/>
        <v>0</v>
      </c>
      <c r="AV67">
        <f t="shared" si="56"/>
        <v>0</v>
      </c>
      <c r="AW67">
        <f t="shared" si="56"/>
        <v>0</v>
      </c>
      <c r="AX67">
        <f t="shared" si="56"/>
        <v>0</v>
      </c>
      <c r="AY67">
        <f t="shared" si="56"/>
        <v>0</v>
      </c>
      <c r="AZ67">
        <f t="shared" si="56"/>
        <v>0</v>
      </c>
      <c r="BA67">
        <f t="shared" si="56"/>
        <v>0</v>
      </c>
      <c r="BB67">
        <f t="shared" si="56"/>
        <v>0</v>
      </c>
      <c r="BC67">
        <f t="shared" si="56"/>
        <v>0</v>
      </c>
      <c r="BD67">
        <f t="shared" si="57"/>
        <v>0</v>
      </c>
      <c r="BE67">
        <f t="shared" si="57"/>
        <v>0</v>
      </c>
      <c r="BF67">
        <f t="shared" si="57"/>
        <v>0</v>
      </c>
      <c r="BG67">
        <f t="shared" si="57"/>
        <v>0</v>
      </c>
      <c r="BH67">
        <f t="shared" si="57"/>
        <v>0</v>
      </c>
      <c r="BI67">
        <f t="shared" si="57"/>
        <v>0</v>
      </c>
      <c r="BJ67">
        <f t="shared" si="57"/>
        <v>0</v>
      </c>
      <c r="BK67">
        <f t="shared" si="57"/>
        <v>0</v>
      </c>
      <c r="BL67">
        <f t="shared" si="57"/>
        <v>0</v>
      </c>
      <c r="BM67">
        <f t="shared" si="57"/>
        <v>0</v>
      </c>
      <c r="BN67">
        <f t="shared" si="58"/>
        <v>0</v>
      </c>
      <c r="BO67">
        <f t="shared" si="58"/>
        <v>0</v>
      </c>
      <c r="BP67">
        <f t="shared" si="58"/>
        <v>0</v>
      </c>
      <c r="BQ67">
        <f t="shared" si="58"/>
        <v>0</v>
      </c>
      <c r="BR67">
        <f t="shared" si="58"/>
        <v>0</v>
      </c>
      <c r="BS67">
        <f t="shared" si="58"/>
        <v>0</v>
      </c>
      <c r="BT67">
        <f t="shared" si="58"/>
        <v>0</v>
      </c>
      <c r="BU67">
        <f t="shared" si="58"/>
        <v>0</v>
      </c>
      <c r="BV67">
        <f t="shared" si="58"/>
        <v>0</v>
      </c>
      <c r="BW67">
        <f t="shared" si="58"/>
        <v>0</v>
      </c>
      <c r="BX67">
        <f t="shared" si="59"/>
        <v>0</v>
      </c>
      <c r="BY67">
        <f t="shared" si="59"/>
        <v>0</v>
      </c>
      <c r="BZ67">
        <f t="shared" si="59"/>
        <v>0</v>
      </c>
      <c r="CA67">
        <f t="shared" si="59"/>
        <v>0</v>
      </c>
      <c r="CB67">
        <f t="shared" si="59"/>
        <v>0</v>
      </c>
      <c r="CC67">
        <f t="shared" si="59"/>
        <v>0</v>
      </c>
      <c r="CD67">
        <f t="shared" si="59"/>
        <v>0</v>
      </c>
      <c r="CE67">
        <f t="shared" si="59"/>
        <v>0</v>
      </c>
      <c r="CF67">
        <f t="shared" si="59"/>
        <v>0</v>
      </c>
      <c r="CG67">
        <f t="shared" si="59"/>
        <v>0</v>
      </c>
      <c r="CH67">
        <f t="shared" si="59"/>
        <v>0</v>
      </c>
      <c r="CI67">
        <f t="shared" si="59"/>
        <v>0</v>
      </c>
      <c r="CJ67">
        <f t="shared" ref="CJ67:CJ98" si="61">IF(ISNUMBER($D67),SUM(F67:CI67),"")</f>
        <v>1</v>
      </c>
    </row>
    <row r="68" spans="1:88" x14ac:dyDescent="0.35">
      <c r="A68" t="str">
        <f>economics!A67</f>
        <v>Soda ash</v>
      </c>
      <c r="B68" t="str">
        <f>economics!B67</f>
        <v>Integrated design and operationf</v>
      </c>
      <c r="C68" t="str">
        <f>economics!D67</f>
        <v>process</v>
      </c>
      <c r="D68">
        <f>IF(ISNUMBER(economics!T67),economics!T67,"na")</f>
        <v>2.4699595953597857</v>
      </c>
      <c r="E68">
        <f t="shared" si="60"/>
        <v>0.74098787860793569</v>
      </c>
      <c r="F68">
        <f t="shared" si="52"/>
        <v>4.2906033319683703E-4</v>
      </c>
      <c r="G68">
        <f t="shared" si="52"/>
        <v>9.389145198051836E-4</v>
      </c>
      <c r="H68">
        <f t="shared" si="52"/>
        <v>2.5558118458515562E-3</v>
      </c>
      <c r="I68">
        <f t="shared" si="52"/>
        <v>6.2150209026080932E-3</v>
      </c>
      <c r="J68">
        <f t="shared" si="52"/>
        <v>1.3501177431207526E-2</v>
      </c>
      <c r="K68">
        <f t="shared" si="52"/>
        <v>2.6201126910111977E-2</v>
      </c>
      <c r="L68">
        <f t="shared" si="52"/>
        <v>4.5424586346855984E-2</v>
      </c>
      <c r="M68">
        <f t="shared" si="52"/>
        <v>7.0353796264664037E-2</v>
      </c>
      <c r="N68">
        <f t="shared" si="52"/>
        <v>9.7344615125392109E-2</v>
      </c>
      <c r="O68">
        <f t="shared" si="52"/>
        <v>0.12032777413192697</v>
      </c>
      <c r="P68">
        <f t="shared" si="53"/>
        <v>0.13287721397591423</v>
      </c>
      <c r="Q68">
        <f t="shared" si="53"/>
        <v>0.13108903077804879</v>
      </c>
      <c r="R68">
        <f t="shared" si="53"/>
        <v>0.11553493573031537</v>
      </c>
      <c r="S68">
        <f t="shared" si="53"/>
        <v>9.096844388332137E-2</v>
      </c>
      <c r="T68">
        <f t="shared" si="53"/>
        <v>6.3987832706827508E-2</v>
      </c>
      <c r="U68">
        <f t="shared" si="53"/>
        <v>4.0209750344037176E-2</v>
      </c>
      <c r="V68">
        <f t="shared" si="53"/>
        <v>2.2573050925479454E-2</v>
      </c>
      <c r="W68">
        <f t="shared" si="53"/>
        <v>1.1320642101521061E-2</v>
      </c>
      <c r="X68">
        <f t="shared" si="53"/>
        <v>5.0718947826551286E-3</v>
      </c>
      <c r="Y68">
        <f t="shared" si="53"/>
        <v>2.0299424412074663E-3</v>
      </c>
      <c r="Z68">
        <f t="shared" si="54"/>
        <v>7.2578328583994267E-4</v>
      </c>
      <c r="AA68">
        <f t="shared" si="54"/>
        <v>2.3181146657824669E-4</v>
      </c>
      <c r="AB68">
        <f t="shared" si="54"/>
        <v>6.6139680951260438E-5</v>
      </c>
      <c r="AC68">
        <f t="shared" si="54"/>
        <v>1.6857089948918436E-5</v>
      </c>
      <c r="AD68">
        <f t="shared" si="54"/>
        <v>3.8378690535578741E-6</v>
      </c>
      <c r="AE68">
        <f t="shared" si="54"/>
        <v>7.8050933061124539E-7</v>
      </c>
      <c r="AF68">
        <f t="shared" si="54"/>
        <v>1.4178800122888191E-7</v>
      </c>
      <c r="AG68">
        <f t="shared" si="54"/>
        <v>2.3007373672889742E-8</v>
      </c>
      <c r="AH68">
        <f t="shared" si="54"/>
        <v>3.3346733152583852E-9</v>
      </c>
      <c r="AI68">
        <f t="shared" si="54"/>
        <v>4.3170833574635026E-10</v>
      </c>
      <c r="AJ68">
        <f t="shared" si="55"/>
        <v>4.9919512967733226E-11</v>
      </c>
      <c r="AK68">
        <f t="shared" si="55"/>
        <v>5.1557647040567645E-12</v>
      </c>
      <c r="AL68">
        <f t="shared" si="55"/>
        <v>4.7550852144695455E-13</v>
      </c>
      <c r="AM68">
        <f t="shared" si="55"/>
        <v>3.9190872769268026E-14</v>
      </c>
      <c r="AN68">
        <f t="shared" si="55"/>
        <v>2.886579864025407E-15</v>
      </c>
      <c r="AO68">
        <f t="shared" si="55"/>
        <v>2.2204460492503131E-16</v>
      </c>
      <c r="AP68">
        <f t="shared" si="55"/>
        <v>0</v>
      </c>
      <c r="AQ68">
        <f t="shared" si="55"/>
        <v>0</v>
      </c>
      <c r="AR68">
        <f t="shared" si="55"/>
        <v>0</v>
      </c>
      <c r="AS68">
        <f t="shared" si="55"/>
        <v>0</v>
      </c>
      <c r="AT68">
        <f t="shared" si="56"/>
        <v>0</v>
      </c>
      <c r="AU68">
        <f t="shared" si="56"/>
        <v>0</v>
      </c>
      <c r="AV68">
        <f t="shared" si="56"/>
        <v>0</v>
      </c>
      <c r="AW68">
        <f t="shared" si="56"/>
        <v>0</v>
      </c>
      <c r="AX68">
        <f t="shared" si="56"/>
        <v>0</v>
      </c>
      <c r="AY68">
        <f t="shared" si="56"/>
        <v>0</v>
      </c>
      <c r="AZ68">
        <f t="shared" si="56"/>
        <v>0</v>
      </c>
      <c r="BA68">
        <f t="shared" si="56"/>
        <v>0</v>
      </c>
      <c r="BB68">
        <f t="shared" si="56"/>
        <v>0</v>
      </c>
      <c r="BC68">
        <f t="shared" si="56"/>
        <v>0</v>
      </c>
      <c r="BD68">
        <f t="shared" si="57"/>
        <v>0</v>
      </c>
      <c r="BE68">
        <f t="shared" si="57"/>
        <v>0</v>
      </c>
      <c r="BF68">
        <f t="shared" si="57"/>
        <v>0</v>
      </c>
      <c r="BG68">
        <f t="shared" si="57"/>
        <v>0</v>
      </c>
      <c r="BH68">
        <f t="shared" si="57"/>
        <v>0</v>
      </c>
      <c r="BI68">
        <f t="shared" si="57"/>
        <v>0</v>
      </c>
      <c r="BJ68">
        <f t="shared" si="57"/>
        <v>0</v>
      </c>
      <c r="BK68">
        <f t="shared" si="57"/>
        <v>0</v>
      </c>
      <c r="BL68">
        <f t="shared" si="57"/>
        <v>0</v>
      </c>
      <c r="BM68">
        <f t="shared" si="57"/>
        <v>0</v>
      </c>
      <c r="BN68">
        <f t="shared" si="58"/>
        <v>0</v>
      </c>
      <c r="BO68">
        <f t="shared" si="58"/>
        <v>0</v>
      </c>
      <c r="BP68">
        <f t="shared" si="58"/>
        <v>0</v>
      </c>
      <c r="BQ68">
        <f t="shared" si="58"/>
        <v>0</v>
      </c>
      <c r="BR68">
        <f t="shared" si="58"/>
        <v>0</v>
      </c>
      <c r="BS68">
        <f t="shared" si="58"/>
        <v>0</v>
      </c>
      <c r="BT68">
        <f t="shared" si="58"/>
        <v>0</v>
      </c>
      <c r="BU68">
        <f t="shared" si="58"/>
        <v>0</v>
      </c>
      <c r="BV68">
        <f t="shared" si="58"/>
        <v>0</v>
      </c>
      <c r="BW68">
        <f t="shared" si="58"/>
        <v>0</v>
      </c>
      <c r="BX68">
        <f t="shared" si="59"/>
        <v>0</v>
      </c>
      <c r="BY68">
        <f t="shared" si="59"/>
        <v>0</v>
      </c>
      <c r="BZ68">
        <f t="shared" si="59"/>
        <v>0</v>
      </c>
      <c r="CA68">
        <f t="shared" si="59"/>
        <v>0</v>
      </c>
      <c r="CB68">
        <f t="shared" si="59"/>
        <v>0</v>
      </c>
      <c r="CC68">
        <f t="shared" si="59"/>
        <v>0</v>
      </c>
      <c r="CD68">
        <f t="shared" si="59"/>
        <v>0</v>
      </c>
      <c r="CE68">
        <f t="shared" si="59"/>
        <v>0</v>
      </c>
      <c r="CF68">
        <f t="shared" si="59"/>
        <v>0</v>
      </c>
      <c r="CG68">
        <f t="shared" si="59"/>
        <v>0</v>
      </c>
      <c r="CH68">
        <f t="shared" si="59"/>
        <v>0</v>
      </c>
      <c r="CI68">
        <f t="shared" si="59"/>
        <v>0</v>
      </c>
      <c r="CJ68">
        <f t="shared" si="61"/>
        <v>1</v>
      </c>
    </row>
    <row r="69" spans="1:88" x14ac:dyDescent="0.35">
      <c r="A69" t="str">
        <f>economics!A68</f>
        <v>Soda ash</v>
      </c>
      <c r="B69" t="str">
        <f>economics!B68</f>
        <v>Vertical shaft kiln for concentrated CO2 gas and reactive limef</v>
      </c>
      <c r="C69" t="str">
        <f>economics!D68</f>
        <v>EXCLUDED</v>
      </c>
      <c r="D69">
        <f>IF(ISNUMBER(economics!T68),economics!T68,"na")</f>
        <v>6.9158868670074005</v>
      </c>
      <c r="E69">
        <f t="shared" si="60"/>
        <v>2.07476606010222</v>
      </c>
      <c r="F69">
        <f t="shared" si="52"/>
        <v>4.2906033319683703E-4</v>
      </c>
      <c r="G69">
        <f t="shared" si="52"/>
        <v>2.2809207505212326E-4</v>
      </c>
      <c r="H69">
        <f t="shared" si="52"/>
        <v>3.3576614255362899E-4</v>
      </c>
      <c r="I69">
        <f t="shared" si="52"/>
        <v>4.8715322575046513E-4</v>
      </c>
      <c r="J69">
        <f t="shared" si="52"/>
        <v>6.9662048968551415E-4</v>
      </c>
      <c r="K69">
        <f t="shared" si="52"/>
        <v>9.8181325261732831E-4</v>
      </c>
      <c r="L69">
        <f t="shared" si="52"/>
        <v>1.3638403138826684E-3</v>
      </c>
      <c r="M69">
        <f t="shared" si="52"/>
        <v>1.8672400285581429E-3</v>
      </c>
      <c r="N69">
        <f t="shared" si="52"/>
        <v>2.5196415946923669E-3</v>
      </c>
      <c r="O69">
        <f t="shared" si="52"/>
        <v>3.3510382703456354E-3</v>
      </c>
      <c r="P69">
        <f t="shared" si="53"/>
        <v>4.3926035445916722E-3</v>
      </c>
      <c r="Q69">
        <f t="shared" si="53"/>
        <v>5.6750100124894343E-3</v>
      </c>
      <c r="R69">
        <f t="shared" si="53"/>
        <v>7.2262546815920169E-3</v>
      </c>
      <c r="S69">
        <f t="shared" si="53"/>
        <v>9.0690522764919693E-3</v>
      </c>
      <c r="T69">
        <f t="shared" si="53"/>
        <v>1.1217925701281328E-2</v>
      </c>
      <c r="U69">
        <f t="shared" si="53"/>
        <v>1.3676193220245179E-2</v>
      </c>
      <c r="V69">
        <f t="shared" si="53"/>
        <v>1.643311572480699E-2</v>
      </c>
      <c r="W69">
        <f t="shared" si="53"/>
        <v>1.9461513788162452E-2</v>
      </c>
      <c r="X69">
        <f t="shared" si="53"/>
        <v>2.2716182219152392E-2</v>
      </c>
      <c r="Y69">
        <f t="shared" si="53"/>
        <v>2.6133410585306452E-2</v>
      </c>
      <c r="Z69">
        <f t="shared" si="54"/>
        <v>2.9631856641238213E-2</v>
      </c>
      <c r="AA69">
        <f t="shared" si="54"/>
        <v>3.3114916286948154E-2</v>
      </c>
      <c r="AB69">
        <f t="shared" si="54"/>
        <v>3.647459562895336E-2</v>
      </c>
      <c r="AC69">
        <f t="shared" si="54"/>
        <v>3.9596731432745447E-2</v>
      </c>
      <c r="AD69">
        <f t="shared" si="54"/>
        <v>4.2367244471211873E-2</v>
      </c>
      <c r="AE69">
        <f t="shared" si="54"/>
        <v>4.467896757569112E-2</v>
      </c>
      <c r="AF69">
        <f t="shared" si="54"/>
        <v>4.6438487822112684E-2</v>
      </c>
      <c r="AG69">
        <f t="shared" si="54"/>
        <v>4.757239761635923E-2</v>
      </c>
      <c r="AH69">
        <f t="shared" si="54"/>
        <v>4.8032372831819714E-2</v>
      </c>
      <c r="AI69">
        <f t="shared" si="54"/>
        <v>4.7798588711979839E-2</v>
      </c>
      <c r="AJ69">
        <f t="shared" si="55"/>
        <v>4.688113711321662E-2</v>
      </c>
      <c r="AK69">
        <f t="shared" si="55"/>
        <v>4.5319303922176757E-2</v>
      </c>
      <c r="AL69">
        <f t="shared" si="55"/>
        <v>4.3178778733535039E-2</v>
      </c>
      <c r="AM69">
        <f t="shared" si="55"/>
        <v>4.0547072923388772E-2</v>
      </c>
      <c r="AN69">
        <f t="shared" si="55"/>
        <v>3.7527591335754118E-2</v>
      </c>
      <c r="AO69">
        <f t="shared" si="55"/>
        <v>3.4232916535533953E-2</v>
      </c>
      <c r="AP69">
        <f t="shared" si="55"/>
        <v>3.0777910959539634E-2</v>
      </c>
      <c r="AQ69">
        <f t="shared" si="55"/>
        <v>2.7273219167818441E-2</v>
      </c>
      <c r="AR69">
        <f t="shared" si="55"/>
        <v>2.3819667269958877E-2</v>
      </c>
      <c r="AS69">
        <f t="shared" si="55"/>
        <v>2.0503924872128154E-2</v>
      </c>
      <c r="AT69">
        <f t="shared" si="56"/>
        <v>1.7395636920438218E-2</v>
      </c>
      <c r="AU69">
        <f t="shared" si="56"/>
        <v>1.4546070455834337E-2</v>
      </c>
      <c r="AV69">
        <f t="shared" si="56"/>
        <v>1.1988174521247563E-2</v>
      </c>
      <c r="AW69">
        <f t="shared" si="56"/>
        <v>9.7378356852830805E-3</v>
      </c>
      <c r="AX69">
        <f t="shared" si="56"/>
        <v>7.796036084610769E-3</v>
      </c>
      <c r="AY69">
        <f t="shared" si="56"/>
        <v>6.1515881252968141E-3</v>
      </c>
      <c r="AZ69">
        <f t="shared" si="56"/>
        <v>4.7841266408011895E-3</v>
      </c>
      <c r="BA69">
        <f t="shared" si="56"/>
        <v>3.6670775144895806E-3</v>
      </c>
      <c r="BB69">
        <f t="shared" si="56"/>
        <v>2.7703810977781629E-3</v>
      </c>
      <c r="BC69">
        <f t="shared" si="56"/>
        <v>2.0628181309402249E-3</v>
      </c>
      <c r="BD69">
        <f t="shared" si="57"/>
        <v>1.5138552824470741E-3</v>
      </c>
      <c r="BE69">
        <f t="shared" si="57"/>
        <v>1.0949890443621157E-3</v>
      </c>
      <c r="BF69">
        <f t="shared" si="57"/>
        <v>7.8061551086394676E-4</v>
      </c>
      <c r="BG69">
        <f t="shared" si="57"/>
        <v>5.4848728522494117E-4</v>
      </c>
      <c r="BH69">
        <f t="shared" si="57"/>
        <v>3.7983758312976068E-4</v>
      </c>
      <c r="BI69">
        <f t="shared" si="57"/>
        <v>2.592574713973228E-4</v>
      </c>
      <c r="BJ69">
        <f t="shared" si="57"/>
        <v>1.7440808007807007E-4</v>
      </c>
      <c r="BK69">
        <f t="shared" si="57"/>
        <v>1.1563888371723952E-4</v>
      </c>
      <c r="BL69">
        <f t="shared" si="57"/>
        <v>7.5568907664247398E-5</v>
      </c>
      <c r="BM69">
        <f t="shared" si="57"/>
        <v>4.8672578967678959E-5</v>
      </c>
      <c r="BN69">
        <f t="shared" si="58"/>
        <v>3.0897797836826335E-5</v>
      </c>
      <c r="BO69">
        <f t="shared" si="58"/>
        <v>1.9331815706458144E-5</v>
      </c>
      <c r="BP69">
        <f t="shared" si="58"/>
        <v>1.1921192758390653E-5</v>
      </c>
      <c r="BQ69">
        <f t="shared" si="58"/>
        <v>7.2455058945930517E-6</v>
      </c>
      <c r="BR69">
        <f t="shared" si="58"/>
        <v>4.3402990350660531E-6</v>
      </c>
      <c r="BS69">
        <f t="shared" si="58"/>
        <v>2.5625510103877147E-6</v>
      </c>
      <c r="BT69">
        <f t="shared" si="58"/>
        <v>1.4911705202846903E-6</v>
      </c>
      <c r="BU69">
        <f t="shared" si="58"/>
        <v>8.5523214621296972E-7</v>
      </c>
      <c r="BV69">
        <f t="shared" si="58"/>
        <v>4.834400599840194E-7</v>
      </c>
      <c r="BW69">
        <f t="shared" si="58"/>
        <v>2.6934142827172991E-7</v>
      </c>
      <c r="BX69">
        <f t="shared" si="59"/>
        <v>1.4789911695345381E-7</v>
      </c>
      <c r="BY69">
        <f t="shared" si="59"/>
        <v>8.0044205041929217E-8</v>
      </c>
      <c r="BZ69">
        <f t="shared" si="59"/>
        <v>4.2696875590664263E-8</v>
      </c>
      <c r="CA69">
        <f t="shared" si="59"/>
        <v>2.2447303349437675E-8</v>
      </c>
      <c r="CB69">
        <f t="shared" si="59"/>
        <v>1.1631457241811916E-8</v>
      </c>
      <c r="CC69">
        <f t="shared" si="59"/>
        <v>5.9402666119368064E-9</v>
      </c>
      <c r="CD69">
        <f t="shared" si="59"/>
        <v>2.9900580900132923E-9</v>
      </c>
      <c r="CE69">
        <f t="shared" si="59"/>
        <v>1.4833893002830223E-9</v>
      </c>
      <c r="CF69">
        <f t="shared" si="59"/>
        <v>7.2532480022147183E-10</v>
      </c>
      <c r="CG69">
        <f t="shared" si="59"/>
        <v>3.4955194294639114E-10</v>
      </c>
      <c r="CH69">
        <f t="shared" si="59"/>
        <v>1.6603229902045769E-10</v>
      </c>
      <c r="CI69">
        <f t="shared" si="59"/>
        <v>1.4288537020235026E-10</v>
      </c>
      <c r="CJ69">
        <f t="shared" si="61"/>
        <v>1</v>
      </c>
    </row>
    <row r="70" spans="1:88" x14ac:dyDescent="0.35">
      <c r="A70" t="str">
        <f>economics!A69</f>
        <v>Soda ash</v>
      </c>
      <c r="B70" t="str">
        <f>economics!B69</f>
        <v>Heat integratione</v>
      </c>
      <c r="C70" t="str">
        <f>economics!D69</f>
        <v>whr</v>
      </c>
      <c r="D70">
        <f>IF(ISNUMBER(economics!T69),economics!T69,"na")</f>
        <v>2.5934575751277751</v>
      </c>
      <c r="E70">
        <f t="shared" si="60"/>
        <v>0.77803727253833255</v>
      </c>
      <c r="F70">
        <f t="shared" si="52"/>
        <v>4.2906033319683703E-4</v>
      </c>
      <c r="G70">
        <f t="shared" si="52"/>
        <v>8.68551501337733E-4</v>
      </c>
      <c r="H70">
        <f t="shared" si="52"/>
        <v>2.2676027032242111E-3</v>
      </c>
      <c r="I70">
        <f t="shared" si="52"/>
        <v>5.344012918230303E-3</v>
      </c>
      <c r="J70">
        <f t="shared" si="52"/>
        <v>1.1368427323758134E-2</v>
      </c>
      <c r="K70">
        <f t="shared" si="52"/>
        <v>2.1830742412942389E-2</v>
      </c>
      <c r="L70">
        <f t="shared" si="52"/>
        <v>3.7842023695143723E-2</v>
      </c>
      <c r="M70">
        <f t="shared" si="52"/>
        <v>5.9213409520053606E-2</v>
      </c>
      <c r="N70">
        <f t="shared" si="52"/>
        <v>8.3638724814951215E-2</v>
      </c>
      <c r="O70">
        <f t="shared" si="52"/>
        <v>0.10664431671871355</v>
      </c>
      <c r="P70">
        <f t="shared" si="53"/>
        <v>0.1227473061560187</v>
      </c>
      <c r="Q70">
        <f t="shared" si="53"/>
        <v>0.12753539226297256</v>
      </c>
      <c r="R70">
        <f t="shared" si="53"/>
        <v>0.11961733590789969</v>
      </c>
      <c r="S70">
        <f t="shared" si="53"/>
        <v>0.10127492382492298</v>
      </c>
      <c r="T70">
        <f t="shared" si="53"/>
        <v>7.7402227752124575E-2</v>
      </c>
      <c r="U70">
        <f t="shared" si="53"/>
        <v>5.3400788407512612E-2</v>
      </c>
      <c r="V70">
        <f t="shared" si="53"/>
        <v>3.3257001578621992E-2</v>
      </c>
      <c r="W70">
        <f t="shared" si="53"/>
        <v>1.8696395110615716E-2</v>
      </c>
      <c r="X70">
        <f t="shared" si="53"/>
        <v>9.4878934361037892E-3</v>
      </c>
      <c r="Y70">
        <f t="shared" si="53"/>
        <v>4.3462655144589357E-3</v>
      </c>
      <c r="Z70">
        <f t="shared" si="54"/>
        <v>1.7971912183868399E-3</v>
      </c>
      <c r="AA70">
        <f t="shared" si="54"/>
        <v>6.7081165559768063E-4</v>
      </c>
      <c r="AB70">
        <f t="shared" si="54"/>
        <v>2.2601203359251532E-4</v>
      </c>
      <c r="AC70">
        <f t="shared" si="54"/>
        <v>6.8735838989586462E-5</v>
      </c>
      <c r="AD70">
        <f t="shared" si="54"/>
        <v>1.8869108998398332E-5</v>
      </c>
      <c r="AE70">
        <f t="shared" si="54"/>
        <v>4.6755372534734718E-6</v>
      </c>
      <c r="AF70">
        <f t="shared" si="54"/>
        <v>1.0457282998421746E-6</v>
      </c>
      <c r="AG70">
        <f t="shared" si="54"/>
        <v>2.1110980941152491E-7</v>
      </c>
      <c r="AH70">
        <f t="shared" si="54"/>
        <v>3.8467588892032722E-8</v>
      </c>
      <c r="AI70">
        <f t="shared" si="54"/>
        <v>6.3266397676287056E-9</v>
      </c>
      <c r="AJ70">
        <f t="shared" si="55"/>
        <v>9.3915497600960407E-10</v>
      </c>
      <c r="AK70">
        <f t="shared" si="55"/>
        <v>1.2582934694194137E-10</v>
      </c>
      <c r="AL70">
        <f t="shared" si="55"/>
        <v>1.5215939619395158E-11</v>
      </c>
      <c r="AM70">
        <f t="shared" si="55"/>
        <v>1.6606716002343092E-12</v>
      </c>
      <c r="AN70">
        <f t="shared" si="55"/>
        <v>1.6364687382974807E-13</v>
      </c>
      <c r="AO70">
        <f t="shared" si="55"/>
        <v>1.4543921622589551E-14</v>
      </c>
      <c r="AP70">
        <f t="shared" si="55"/>
        <v>1.1102230246251565E-15</v>
      </c>
      <c r="AQ70">
        <f t="shared" si="55"/>
        <v>1.1102230246251565E-16</v>
      </c>
      <c r="AR70">
        <f t="shared" si="55"/>
        <v>0</v>
      </c>
      <c r="AS70">
        <f t="shared" si="55"/>
        <v>0</v>
      </c>
      <c r="AT70">
        <f t="shared" si="56"/>
        <v>0</v>
      </c>
      <c r="AU70">
        <f t="shared" si="56"/>
        <v>0</v>
      </c>
      <c r="AV70">
        <f t="shared" si="56"/>
        <v>0</v>
      </c>
      <c r="AW70">
        <f t="shared" si="56"/>
        <v>0</v>
      </c>
      <c r="AX70">
        <f t="shared" si="56"/>
        <v>0</v>
      </c>
      <c r="AY70">
        <f t="shared" si="56"/>
        <v>0</v>
      </c>
      <c r="AZ70">
        <f t="shared" si="56"/>
        <v>0</v>
      </c>
      <c r="BA70">
        <f t="shared" si="56"/>
        <v>0</v>
      </c>
      <c r="BB70">
        <f t="shared" si="56"/>
        <v>0</v>
      </c>
      <c r="BC70">
        <f t="shared" si="56"/>
        <v>0</v>
      </c>
      <c r="BD70">
        <f t="shared" si="57"/>
        <v>0</v>
      </c>
      <c r="BE70">
        <f t="shared" si="57"/>
        <v>0</v>
      </c>
      <c r="BF70">
        <f t="shared" si="57"/>
        <v>0</v>
      </c>
      <c r="BG70">
        <f t="shared" si="57"/>
        <v>0</v>
      </c>
      <c r="BH70">
        <f t="shared" si="57"/>
        <v>0</v>
      </c>
      <c r="BI70">
        <f t="shared" si="57"/>
        <v>0</v>
      </c>
      <c r="BJ70">
        <f t="shared" si="57"/>
        <v>0</v>
      </c>
      <c r="BK70">
        <f t="shared" si="57"/>
        <v>0</v>
      </c>
      <c r="BL70">
        <f t="shared" si="57"/>
        <v>0</v>
      </c>
      <c r="BM70">
        <f t="shared" si="57"/>
        <v>0</v>
      </c>
      <c r="BN70">
        <f t="shared" si="58"/>
        <v>0</v>
      </c>
      <c r="BO70">
        <f t="shared" si="58"/>
        <v>0</v>
      </c>
      <c r="BP70">
        <f t="shared" si="58"/>
        <v>0</v>
      </c>
      <c r="BQ70">
        <f t="shared" si="58"/>
        <v>0</v>
      </c>
      <c r="BR70">
        <f t="shared" si="58"/>
        <v>0</v>
      </c>
      <c r="BS70">
        <f t="shared" si="58"/>
        <v>0</v>
      </c>
      <c r="BT70">
        <f t="shared" si="58"/>
        <v>0</v>
      </c>
      <c r="BU70">
        <f t="shared" si="58"/>
        <v>0</v>
      </c>
      <c r="BV70">
        <f t="shared" si="58"/>
        <v>0</v>
      </c>
      <c r="BW70">
        <f t="shared" si="58"/>
        <v>0</v>
      </c>
      <c r="BX70">
        <f t="shared" si="59"/>
        <v>0</v>
      </c>
      <c r="BY70">
        <f t="shared" si="59"/>
        <v>0</v>
      </c>
      <c r="BZ70">
        <f t="shared" si="59"/>
        <v>0</v>
      </c>
      <c r="CA70">
        <f t="shared" si="59"/>
        <v>0</v>
      </c>
      <c r="CB70">
        <f t="shared" si="59"/>
        <v>0</v>
      </c>
      <c r="CC70">
        <f t="shared" si="59"/>
        <v>0</v>
      </c>
      <c r="CD70">
        <f t="shared" si="59"/>
        <v>0</v>
      </c>
      <c r="CE70">
        <f t="shared" si="59"/>
        <v>0</v>
      </c>
      <c r="CF70">
        <f t="shared" si="59"/>
        <v>0</v>
      </c>
      <c r="CG70">
        <f t="shared" si="59"/>
        <v>0</v>
      </c>
      <c r="CH70">
        <f t="shared" si="59"/>
        <v>0</v>
      </c>
      <c r="CI70">
        <f t="shared" si="59"/>
        <v>0</v>
      </c>
      <c r="CJ70">
        <f t="shared" si="61"/>
        <v>1</v>
      </c>
    </row>
    <row r="71" spans="1:88" x14ac:dyDescent="0.35">
      <c r="A71" t="str">
        <f>economics!A70</f>
        <v>Soda ash</v>
      </c>
      <c r="B71" t="str">
        <f>economics!B70</f>
        <v>Modern control systeme</v>
      </c>
      <c r="C71" t="str">
        <f>economics!D70</f>
        <v>process</v>
      </c>
      <c r="D71">
        <f>IF(ISNUMBER(economics!T70),economics!T70,"na")</f>
        <v>3.241821968909719</v>
      </c>
      <c r="E71">
        <f t="shared" si="60"/>
        <v>0.9725465906729156</v>
      </c>
      <c r="F71">
        <f t="shared" si="52"/>
        <v>4.2906033319683703E-4</v>
      </c>
      <c r="G71">
        <f t="shared" si="52"/>
        <v>6.1895745870161147E-4</v>
      </c>
      <c r="H71">
        <f t="shared" si="52"/>
        <v>1.3590141497353406E-3</v>
      </c>
      <c r="I71">
        <f t="shared" si="52"/>
        <v>2.7941065065989665E-3</v>
      </c>
      <c r="J71">
        <f t="shared" si="52"/>
        <v>5.3792094727519914E-3</v>
      </c>
      <c r="K71">
        <f t="shared" si="52"/>
        <v>9.6973068587624701E-3</v>
      </c>
      <c r="L71">
        <f t="shared" si="52"/>
        <v>1.636973317430563E-2</v>
      </c>
      <c r="M71">
        <f t="shared" si="52"/>
        <v>2.5875596894959295E-2</v>
      </c>
      <c r="N71">
        <f t="shared" si="52"/>
        <v>3.8299926206097054E-2</v>
      </c>
      <c r="O71">
        <f t="shared" si="52"/>
        <v>5.3084127749746121E-2</v>
      </c>
      <c r="P71">
        <f t="shared" si="53"/>
        <v>6.8895516417982777E-2</v>
      </c>
      <c r="Q71">
        <f t="shared" si="53"/>
        <v>8.3729217049946958E-2</v>
      </c>
      <c r="R71">
        <f t="shared" si="53"/>
        <v>9.5284684311280954E-2</v>
      </c>
      <c r="S71">
        <f t="shared" si="53"/>
        <v>0.10153816308672142</v>
      </c>
      <c r="T71">
        <f t="shared" si="53"/>
        <v>0.10132012227298604</v>
      </c>
      <c r="U71">
        <f t="shared" si="53"/>
        <v>9.4672164324669184E-2</v>
      </c>
      <c r="V71">
        <f t="shared" si="53"/>
        <v>8.2834076201496742E-2</v>
      </c>
      <c r="W71">
        <f t="shared" si="53"/>
        <v>6.7866546253327997E-2</v>
      </c>
      <c r="X71">
        <f t="shared" si="53"/>
        <v>5.2066962709596099E-2</v>
      </c>
      <c r="Y71">
        <f t="shared" si="53"/>
        <v>3.7404878256124929E-2</v>
      </c>
      <c r="Z71">
        <f t="shared" si="54"/>
        <v>2.5162478142636391E-2</v>
      </c>
      <c r="AA71">
        <f t="shared" si="54"/>
        <v>1.5850294323939251E-2</v>
      </c>
      <c r="AB71">
        <f t="shared" si="54"/>
        <v>9.349309411034068E-3</v>
      </c>
      <c r="AC71">
        <f t="shared" si="54"/>
        <v>5.1639196654125197E-3</v>
      </c>
      <c r="AD71">
        <f t="shared" si="54"/>
        <v>2.6707704516225617E-3</v>
      </c>
      <c r="AE71">
        <f t="shared" si="54"/>
        <v>1.2934514275568798E-3</v>
      </c>
      <c r="AF71">
        <f t="shared" si="54"/>
        <v>5.8656944621260365E-4</v>
      </c>
      <c r="AG71">
        <f t="shared" si="54"/>
        <v>2.4908278689339536E-4</v>
      </c>
      <c r="AH71">
        <f t="shared" si="54"/>
        <v>9.9042619549849498E-5</v>
      </c>
      <c r="AI71">
        <f t="shared" si="54"/>
        <v>3.6876843846234131E-5</v>
      </c>
      <c r="AJ71">
        <f t="shared" si="55"/>
        <v>1.2856940676098105E-5</v>
      </c>
      <c r="AK71">
        <f t="shared" si="55"/>
        <v>4.1973269375716882E-6</v>
      </c>
      <c r="AL71">
        <f t="shared" si="55"/>
        <v>1.2830930774532234E-6</v>
      </c>
      <c r="AM71">
        <f t="shared" si="55"/>
        <v>3.6727606178565964E-7</v>
      </c>
      <c r="AN71">
        <f t="shared" si="55"/>
        <v>9.8440775864183649E-8</v>
      </c>
      <c r="AO71">
        <f t="shared" si="55"/>
        <v>2.4706098944449195E-8</v>
      </c>
      <c r="AP71">
        <f t="shared" si="55"/>
        <v>5.8060239949142556E-9</v>
      </c>
      <c r="AQ71">
        <f t="shared" si="55"/>
        <v>1.2776082414234224E-9</v>
      </c>
      <c r="AR71">
        <f t="shared" si="55"/>
        <v>2.6324464830196348E-10</v>
      </c>
      <c r="AS71">
        <f t="shared" si="55"/>
        <v>5.0788151462199949E-11</v>
      </c>
      <c r="AT71">
        <f t="shared" si="56"/>
        <v>9.1749940978047562E-12</v>
      </c>
      <c r="AU71">
        <f t="shared" si="56"/>
        <v>1.5519807661235063E-12</v>
      </c>
      <c r="AV71">
        <f t="shared" si="56"/>
        <v>2.4580337765200966E-13</v>
      </c>
      <c r="AW71">
        <f t="shared" si="56"/>
        <v>3.652633751016765E-14</v>
      </c>
      <c r="AX71">
        <f t="shared" si="56"/>
        <v>4.9960036108132044E-15</v>
      </c>
      <c r="AY71">
        <f t="shared" si="56"/>
        <v>6.6613381477509392E-16</v>
      </c>
      <c r="AZ71">
        <f t="shared" si="56"/>
        <v>1.1102230246251565E-16</v>
      </c>
      <c r="BA71">
        <f t="shared" si="56"/>
        <v>0</v>
      </c>
      <c r="BB71">
        <f t="shared" si="56"/>
        <v>0</v>
      </c>
      <c r="BC71">
        <f t="shared" si="56"/>
        <v>0</v>
      </c>
      <c r="BD71">
        <f t="shared" si="57"/>
        <v>0</v>
      </c>
      <c r="BE71">
        <f t="shared" si="57"/>
        <v>0</v>
      </c>
      <c r="BF71">
        <f t="shared" si="57"/>
        <v>0</v>
      </c>
      <c r="BG71">
        <f t="shared" si="57"/>
        <v>0</v>
      </c>
      <c r="BH71">
        <f t="shared" si="57"/>
        <v>0</v>
      </c>
      <c r="BI71">
        <f t="shared" si="57"/>
        <v>0</v>
      </c>
      <c r="BJ71">
        <f t="shared" si="57"/>
        <v>0</v>
      </c>
      <c r="BK71">
        <f t="shared" si="57"/>
        <v>0</v>
      </c>
      <c r="BL71">
        <f t="shared" si="57"/>
        <v>0</v>
      </c>
      <c r="BM71">
        <f t="shared" si="57"/>
        <v>0</v>
      </c>
      <c r="BN71">
        <f t="shared" si="58"/>
        <v>0</v>
      </c>
      <c r="BO71">
        <f t="shared" si="58"/>
        <v>0</v>
      </c>
      <c r="BP71">
        <f t="shared" si="58"/>
        <v>0</v>
      </c>
      <c r="BQ71">
        <f t="shared" si="58"/>
        <v>0</v>
      </c>
      <c r="BR71">
        <f t="shared" si="58"/>
        <v>0</v>
      </c>
      <c r="BS71">
        <f t="shared" si="58"/>
        <v>0</v>
      </c>
      <c r="BT71">
        <f t="shared" si="58"/>
        <v>0</v>
      </c>
      <c r="BU71">
        <f t="shared" si="58"/>
        <v>0</v>
      </c>
      <c r="BV71">
        <f t="shared" si="58"/>
        <v>0</v>
      </c>
      <c r="BW71">
        <f t="shared" si="58"/>
        <v>0</v>
      </c>
      <c r="BX71">
        <f t="shared" si="59"/>
        <v>0</v>
      </c>
      <c r="BY71">
        <f t="shared" si="59"/>
        <v>0</v>
      </c>
      <c r="BZ71">
        <f t="shared" si="59"/>
        <v>0</v>
      </c>
      <c r="CA71">
        <f t="shared" si="59"/>
        <v>0</v>
      </c>
      <c r="CB71">
        <f t="shared" si="59"/>
        <v>0</v>
      </c>
      <c r="CC71">
        <f t="shared" si="59"/>
        <v>0</v>
      </c>
      <c r="CD71">
        <f t="shared" si="59"/>
        <v>0</v>
      </c>
      <c r="CE71">
        <f t="shared" si="59"/>
        <v>0</v>
      </c>
      <c r="CF71">
        <f t="shared" si="59"/>
        <v>0</v>
      </c>
      <c r="CG71">
        <f t="shared" si="59"/>
        <v>0</v>
      </c>
      <c r="CH71">
        <f t="shared" si="59"/>
        <v>0</v>
      </c>
      <c r="CI71">
        <f t="shared" si="59"/>
        <v>0</v>
      </c>
      <c r="CJ71">
        <f t="shared" si="61"/>
        <v>1</v>
      </c>
    </row>
    <row r="72" spans="1:88" x14ac:dyDescent="0.35">
      <c r="A72" t="str">
        <f>economics!A71</f>
        <v>Soda ash</v>
      </c>
      <c r="B72" t="str">
        <f>economics!B71</f>
        <v>Usage of CHPe</v>
      </c>
      <c r="C72" t="str">
        <f>economics!D71</f>
        <v>EXCLUDED</v>
      </c>
      <c r="D72">
        <f>IF(ISNUMBER(economics!T71),economics!T71,"na")</f>
        <v>2.3640911003253051</v>
      </c>
      <c r="E72">
        <f t="shared" si="60"/>
        <v>0.70922733009759154</v>
      </c>
      <c r="F72">
        <f t="shared" si="52"/>
        <v>4.2906033319683703E-4</v>
      </c>
      <c r="G72">
        <f t="shared" si="52"/>
        <v>1.0082482215801032E-3</v>
      </c>
      <c r="H72">
        <f t="shared" si="52"/>
        <v>2.8528172856702025E-3</v>
      </c>
      <c r="I72">
        <f t="shared" si="52"/>
        <v>7.1375340534439446E-3</v>
      </c>
      <c r="J72">
        <f t="shared" si="52"/>
        <v>1.5790508386518971E-2</v>
      </c>
      <c r="K72">
        <f t="shared" si="52"/>
        <v>3.0890358233617E-2</v>
      </c>
      <c r="L72">
        <f t="shared" si="52"/>
        <v>5.3435905464334195E-2</v>
      </c>
      <c r="M72">
        <f t="shared" si="52"/>
        <v>8.1739222450676441E-2</v>
      </c>
      <c r="N72">
        <f t="shared" si="52"/>
        <v>0.11056504173911477</v>
      </c>
      <c r="O72">
        <f t="shared" si="52"/>
        <v>0.13225047662971667</v>
      </c>
      <c r="P72">
        <f t="shared" si="53"/>
        <v>0.1398846222710326</v>
      </c>
      <c r="Q72">
        <f t="shared" si="53"/>
        <v>0.13083875667213918</v>
      </c>
      <c r="R72">
        <f t="shared" si="53"/>
        <v>0.10821714823103967</v>
      </c>
      <c r="S72">
        <f t="shared" si="53"/>
        <v>7.9149412094907445E-2</v>
      </c>
      <c r="T72">
        <f t="shared" si="53"/>
        <v>5.1190466082740582E-2</v>
      </c>
      <c r="U72">
        <f t="shared" si="53"/>
        <v>2.9276373809598466E-2</v>
      </c>
      <c r="V72">
        <f t="shared" si="53"/>
        <v>1.4805685463646245E-2</v>
      </c>
      <c r="W72">
        <f t="shared" si="53"/>
        <v>6.6209184648735597E-3</v>
      </c>
      <c r="X72">
        <f t="shared" si="53"/>
        <v>2.6180693910914377E-3</v>
      </c>
      <c r="Y72">
        <f t="shared" si="53"/>
        <v>9.1540074017781858E-4</v>
      </c>
      <c r="Z72">
        <f t="shared" si="54"/>
        <v>2.8301007119235777E-4</v>
      </c>
      <c r="AA72">
        <f t="shared" si="54"/>
        <v>7.7365218525748958E-5</v>
      </c>
      <c r="AB72">
        <f t="shared" si="54"/>
        <v>1.8699715087500124E-5</v>
      </c>
      <c r="AC72">
        <f t="shared" si="54"/>
        <v>3.9963286238009488E-6</v>
      </c>
      <c r="AD72">
        <f t="shared" si="54"/>
        <v>7.5511916830528492E-7</v>
      </c>
      <c r="AE72">
        <f t="shared" si="54"/>
        <v>1.2615038835761538E-7</v>
      </c>
      <c r="AF72">
        <f t="shared" si="54"/>
        <v>1.8632486220582223E-8</v>
      </c>
      <c r="AG72">
        <f t="shared" si="54"/>
        <v>2.4330562009566847E-9</v>
      </c>
      <c r="AH72">
        <f t="shared" si="54"/>
        <v>2.8088098513734394E-10</v>
      </c>
      <c r="AI72">
        <f t="shared" si="54"/>
        <v>2.8666291562728929E-11</v>
      </c>
      <c r="AJ72">
        <f t="shared" si="55"/>
        <v>2.5862645358643022E-12</v>
      </c>
      <c r="AK72">
        <f t="shared" si="55"/>
        <v>2.0627943797535409E-13</v>
      </c>
      <c r="AL72">
        <f t="shared" si="55"/>
        <v>1.4543921622589551E-14</v>
      </c>
      <c r="AM72">
        <f t="shared" si="55"/>
        <v>9.9920072216264089E-16</v>
      </c>
      <c r="AN72">
        <f t="shared" si="55"/>
        <v>0</v>
      </c>
      <c r="AO72">
        <f t="shared" si="55"/>
        <v>0</v>
      </c>
      <c r="AP72">
        <f t="shared" si="55"/>
        <v>0</v>
      </c>
      <c r="AQ72">
        <f t="shared" si="55"/>
        <v>0</v>
      </c>
      <c r="AR72">
        <f t="shared" si="55"/>
        <v>0</v>
      </c>
      <c r="AS72">
        <f t="shared" si="55"/>
        <v>0</v>
      </c>
      <c r="AT72">
        <f t="shared" si="56"/>
        <v>0</v>
      </c>
      <c r="AU72">
        <f t="shared" si="56"/>
        <v>0</v>
      </c>
      <c r="AV72">
        <f t="shared" si="56"/>
        <v>0</v>
      </c>
      <c r="AW72">
        <f t="shared" si="56"/>
        <v>0</v>
      </c>
      <c r="AX72">
        <f t="shared" si="56"/>
        <v>0</v>
      </c>
      <c r="AY72">
        <f t="shared" si="56"/>
        <v>0</v>
      </c>
      <c r="AZ72">
        <f t="shared" si="56"/>
        <v>0</v>
      </c>
      <c r="BA72">
        <f t="shared" si="56"/>
        <v>0</v>
      </c>
      <c r="BB72">
        <f t="shared" si="56"/>
        <v>0</v>
      </c>
      <c r="BC72">
        <f t="shared" si="56"/>
        <v>0</v>
      </c>
      <c r="BD72">
        <f t="shared" si="57"/>
        <v>0</v>
      </c>
      <c r="BE72">
        <f t="shared" si="57"/>
        <v>0</v>
      </c>
      <c r="BF72">
        <f t="shared" si="57"/>
        <v>0</v>
      </c>
      <c r="BG72">
        <f t="shared" si="57"/>
        <v>0</v>
      </c>
      <c r="BH72">
        <f t="shared" si="57"/>
        <v>0</v>
      </c>
      <c r="BI72">
        <f t="shared" si="57"/>
        <v>0</v>
      </c>
      <c r="BJ72">
        <f t="shared" si="57"/>
        <v>0</v>
      </c>
      <c r="BK72">
        <f t="shared" si="57"/>
        <v>0</v>
      </c>
      <c r="BL72">
        <f t="shared" si="57"/>
        <v>0</v>
      </c>
      <c r="BM72">
        <f t="shared" si="57"/>
        <v>0</v>
      </c>
      <c r="BN72">
        <f t="shared" si="58"/>
        <v>0</v>
      </c>
      <c r="BO72">
        <f t="shared" si="58"/>
        <v>0</v>
      </c>
      <c r="BP72">
        <f t="shared" si="58"/>
        <v>0</v>
      </c>
      <c r="BQ72">
        <f t="shared" si="58"/>
        <v>0</v>
      </c>
      <c r="BR72">
        <f t="shared" si="58"/>
        <v>0</v>
      </c>
      <c r="BS72">
        <f t="shared" si="58"/>
        <v>0</v>
      </c>
      <c r="BT72">
        <f t="shared" si="58"/>
        <v>0</v>
      </c>
      <c r="BU72">
        <f t="shared" si="58"/>
        <v>0</v>
      </c>
      <c r="BV72">
        <f t="shared" si="58"/>
        <v>0</v>
      </c>
      <c r="BW72">
        <f t="shared" si="58"/>
        <v>0</v>
      </c>
      <c r="BX72">
        <f t="shared" si="59"/>
        <v>0</v>
      </c>
      <c r="BY72">
        <f t="shared" si="59"/>
        <v>0</v>
      </c>
      <c r="BZ72">
        <f t="shared" si="59"/>
        <v>0</v>
      </c>
      <c r="CA72">
        <f t="shared" si="59"/>
        <v>0</v>
      </c>
      <c r="CB72">
        <f t="shared" si="59"/>
        <v>0</v>
      </c>
      <c r="CC72">
        <f t="shared" si="59"/>
        <v>0</v>
      </c>
      <c r="CD72">
        <f t="shared" si="59"/>
        <v>0</v>
      </c>
      <c r="CE72">
        <f t="shared" si="59"/>
        <v>0</v>
      </c>
      <c r="CF72">
        <f t="shared" si="59"/>
        <v>0</v>
      </c>
      <c r="CG72">
        <f t="shared" si="59"/>
        <v>0</v>
      </c>
      <c r="CH72">
        <f t="shared" si="59"/>
        <v>0</v>
      </c>
      <c r="CI72">
        <f t="shared" si="59"/>
        <v>0</v>
      </c>
      <c r="CJ72">
        <f t="shared" si="61"/>
        <v>1</v>
      </c>
    </row>
    <row r="73" spans="1:88" x14ac:dyDescent="0.35">
      <c r="A73" t="str">
        <f>economics!A72</f>
        <v>Soda ash</v>
      </c>
      <c r="B73" t="str">
        <f>economics!B72</f>
        <v>Efficiency packagee</v>
      </c>
      <c r="C73" t="str">
        <f>economics!D72</f>
        <v>process</v>
      </c>
      <c r="D73">
        <f>IF(ISNUMBER(economics!T72),economics!T72,"na")</f>
        <v>2.8528033326405526</v>
      </c>
      <c r="E73">
        <f t="shared" si="60"/>
        <v>0.85584099979216577</v>
      </c>
      <c r="F73">
        <f t="shared" ref="F73:O82" si="62">IF(NOT(ISNUMBER($D73)),"",_xlfn.NORM.DIST(F$1,$D73,$E73,TRUE)-_xlfn.NORM.DIST(F$2,$D73,$E73,TRUE))</f>
        <v>4.2906033319683703E-4</v>
      </c>
      <c r="G73">
        <f t="shared" si="62"/>
        <v>7.4903593251869236E-4</v>
      </c>
      <c r="H73">
        <f t="shared" si="62"/>
        <v>1.8097458480551276E-3</v>
      </c>
      <c r="I73">
        <f t="shared" si="62"/>
        <v>4.0172467391557855E-3</v>
      </c>
      <c r="J73">
        <f t="shared" si="62"/>
        <v>8.1928896990059903E-3</v>
      </c>
      <c r="K73">
        <f t="shared" si="62"/>
        <v>1.53512918672395E-2</v>
      </c>
      <c r="L73">
        <f t="shared" si="62"/>
        <v>2.6427332906248612E-2</v>
      </c>
      <c r="M73">
        <f t="shared" si="62"/>
        <v>4.1798771665380992E-2</v>
      </c>
      <c r="N73">
        <f t="shared" si="62"/>
        <v>6.0740238454814785E-2</v>
      </c>
      <c r="O73">
        <f t="shared" si="62"/>
        <v>8.1094814506978585E-2</v>
      </c>
      <c r="P73">
        <f t="shared" ref="P73:Y82" si="63">IF(NOT(ISNUMBER($D73)),"",_xlfn.NORM.DIST(P$1,$D73,$E73,TRUE)-_xlfn.NORM.DIST(P$2,$D73,$E73,TRUE))</f>
        <v>9.9474998347228061E-2</v>
      </c>
      <c r="Q73">
        <f t="shared" si="63"/>
        <v>0.11210875179774743</v>
      </c>
      <c r="R73">
        <f t="shared" si="63"/>
        <v>0.11608339010131702</v>
      </c>
      <c r="S73">
        <f t="shared" si="63"/>
        <v>0.11043474060383229</v>
      </c>
      <c r="T73">
        <f t="shared" si="63"/>
        <v>9.6526443108015392E-2</v>
      </c>
      <c r="U73">
        <f t="shared" si="63"/>
        <v>7.751603397214879E-2</v>
      </c>
      <c r="V73">
        <f t="shared" si="63"/>
        <v>5.7192745933881683E-2</v>
      </c>
      <c r="W73">
        <f t="shared" si="63"/>
        <v>3.8769824717625023E-2</v>
      </c>
      <c r="X73">
        <f t="shared" si="63"/>
        <v>2.4146230909579902E-2</v>
      </c>
      <c r="Y73">
        <f t="shared" si="63"/>
        <v>1.3816767192028512E-2</v>
      </c>
      <c r="Z73">
        <f t="shared" ref="Z73:AI82" si="64">IF(NOT(ISNUMBER($D73)),"",_xlfn.NORM.DIST(Z$1,$D73,$E73,TRUE)-_xlfn.NORM.DIST(Z$2,$D73,$E73,TRUE))</f>
        <v>7.2638001419256248E-3</v>
      </c>
      <c r="AA73">
        <f t="shared" si="64"/>
        <v>3.508490395886299E-3</v>
      </c>
      <c r="AB73">
        <f t="shared" si="64"/>
        <v>1.5569479373791495E-3</v>
      </c>
      <c r="AC73">
        <f t="shared" si="64"/>
        <v>6.3478046171316915E-4</v>
      </c>
      <c r="AD73">
        <f t="shared" si="64"/>
        <v>2.3777532474389407E-4</v>
      </c>
      <c r="AE73">
        <f t="shared" si="64"/>
        <v>8.1827964056979674E-5</v>
      </c>
      <c r="AF73">
        <f t="shared" si="64"/>
        <v>2.5871776366925836E-5</v>
      </c>
      <c r="AG73">
        <f t="shared" si="64"/>
        <v>7.5151553636798596E-6</v>
      </c>
      <c r="AH73">
        <f t="shared" si="64"/>
        <v>2.0055543175079293E-6</v>
      </c>
      <c r="AI73">
        <f t="shared" si="64"/>
        <v>4.9171454841179241E-7</v>
      </c>
      <c r="AJ73">
        <f t="shared" ref="AJ73:AS82" si="65">IF(NOT(ISNUMBER($D73)),"",_xlfn.NORM.DIST(AJ$1,$D73,$E73,TRUE)-_xlfn.NORM.DIST(AJ$2,$D73,$E73,TRUE))</f>
        <v>1.1075699057894184E-7</v>
      </c>
      <c r="AK73">
        <f t="shared" si="65"/>
        <v>2.291953915545264E-8</v>
      </c>
      <c r="AL73">
        <f t="shared" si="65"/>
        <v>4.3572687680182298E-9</v>
      </c>
      <c r="AM73">
        <f t="shared" si="65"/>
        <v>7.6101547286100413E-10</v>
      </c>
      <c r="AN73">
        <f t="shared" si="65"/>
        <v>1.2210699118497814E-10</v>
      </c>
      <c r="AO73">
        <f t="shared" si="65"/>
        <v>1.79990466975255E-11</v>
      </c>
      <c r="AP73">
        <f t="shared" si="65"/>
        <v>2.4373836282620687E-12</v>
      </c>
      <c r="AQ73">
        <f t="shared" si="65"/>
        <v>3.0331293032759277E-13</v>
      </c>
      <c r="AR73">
        <f t="shared" si="65"/>
        <v>3.4638958368304884E-14</v>
      </c>
      <c r="AS73">
        <f t="shared" si="65"/>
        <v>3.6637359812630166E-15</v>
      </c>
      <c r="AT73">
        <f t="shared" ref="AT73:BC82" si="66">IF(NOT(ISNUMBER($D73)),"",_xlfn.NORM.DIST(AT$1,$D73,$E73,TRUE)-_xlfn.NORM.DIST(AT$2,$D73,$E73,TRUE))</f>
        <v>3.3306690738754696E-16</v>
      </c>
      <c r="AU73">
        <f t="shared" si="66"/>
        <v>0</v>
      </c>
      <c r="AV73">
        <f t="shared" si="66"/>
        <v>0</v>
      </c>
      <c r="AW73">
        <f t="shared" si="66"/>
        <v>0</v>
      </c>
      <c r="AX73">
        <f t="shared" si="66"/>
        <v>0</v>
      </c>
      <c r="AY73">
        <f t="shared" si="66"/>
        <v>0</v>
      </c>
      <c r="AZ73">
        <f t="shared" si="66"/>
        <v>0</v>
      </c>
      <c r="BA73">
        <f t="shared" si="66"/>
        <v>0</v>
      </c>
      <c r="BB73">
        <f t="shared" si="66"/>
        <v>0</v>
      </c>
      <c r="BC73">
        <f t="shared" si="66"/>
        <v>0</v>
      </c>
      <c r="BD73">
        <f t="shared" ref="BD73:BM82" si="67">IF(NOT(ISNUMBER($D73)),"",_xlfn.NORM.DIST(BD$1,$D73,$E73,TRUE)-_xlfn.NORM.DIST(BD$2,$D73,$E73,TRUE))</f>
        <v>0</v>
      </c>
      <c r="BE73">
        <f t="shared" si="67"/>
        <v>0</v>
      </c>
      <c r="BF73">
        <f t="shared" si="67"/>
        <v>0</v>
      </c>
      <c r="BG73">
        <f t="shared" si="67"/>
        <v>0</v>
      </c>
      <c r="BH73">
        <f t="shared" si="67"/>
        <v>0</v>
      </c>
      <c r="BI73">
        <f t="shared" si="67"/>
        <v>0</v>
      </c>
      <c r="BJ73">
        <f t="shared" si="67"/>
        <v>0</v>
      </c>
      <c r="BK73">
        <f t="shared" si="67"/>
        <v>0</v>
      </c>
      <c r="BL73">
        <f t="shared" si="67"/>
        <v>0</v>
      </c>
      <c r="BM73">
        <f t="shared" si="67"/>
        <v>0</v>
      </c>
      <c r="BN73">
        <f t="shared" ref="BN73:BW82" si="68">IF(NOT(ISNUMBER($D73)),"",_xlfn.NORM.DIST(BN$1,$D73,$E73,TRUE)-_xlfn.NORM.DIST(BN$2,$D73,$E73,TRUE))</f>
        <v>0</v>
      </c>
      <c r="BO73">
        <f t="shared" si="68"/>
        <v>0</v>
      </c>
      <c r="BP73">
        <f t="shared" si="68"/>
        <v>0</v>
      </c>
      <c r="BQ73">
        <f t="shared" si="68"/>
        <v>0</v>
      </c>
      <c r="BR73">
        <f t="shared" si="68"/>
        <v>0</v>
      </c>
      <c r="BS73">
        <f t="shared" si="68"/>
        <v>0</v>
      </c>
      <c r="BT73">
        <f t="shared" si="68"/>
        <v>0</v>
      </c>
      <c r="BU73">
        <f t="shared" si="68"/>
        <v>0</v>
      </c>
      <c r="BV73">
        <f t="shared" si="68"/>
        <v>0</v>
      </c>
      <c r="BW73">
        <f t="shared" si="68"/>
        <v>0</v>
      </c>
      <c r="BX73">
        <f t="shared" ref="BX73:CI82" si="69">IF(NOT(ISNUMBER($D73)),"",_xlfn.NORM.DIST(BX$1,$D73,$E73,TRUE)-_xlfn.NORM.DIST(BX$2,$D73,$E73,TRUE))</f>
        <v>0</v>
      </c>
      <c r="BY73">
        <f t="shared" si="69"/>
        <v>0</v>
      </c>
      <c r="BZ73">
        <f t="shared" si="69"/>
        <v>0</v>
      </c>
      <c r="CA73">
        <f t="shared" si="69"/>
        <v>0</v>
      </c>
      <c r="CB73">
        <f t="shared" si="69"/>
        <v>0</v>
      </c>
      <c r="CC73">
        <f t="shared" si="69"/>
        <v>0</v>
      </c>
      <c r="CD73">
        <f t="shared" si="69"/>
        <v>0</v>
      </c>
      <c r="CE73">
        <f t="shared" si="69"/>
        <v>0</v>
      </c>
      <c r="CF73">
        <f t="shared" si="69"/>
        <v>0</v>
      </c>
      <c r="CG73">
        <f t="shared" si="69"/>
        <v>0</v>
      </c>
      <c r="CH73">
        <f t="shared" si="69"/>
        <v>0</v>
      </c>
      <c r="CI73">
        <f t="shared" si="69"/>
        <v>0</v>
      </c>
      <c r="CJ73">
        <f t="shared" si="61"/>
        <v>1</v>
      </c>
    </row>
    <row r="74" spans="1:88" x14ac:dyDescent="0.35">
      <c r="A74" t="str">
        <f>economics!A73</f>
        <v>Soda ash</v>
      </c>
      <c r="B74" t="str">
        <f>economics!B73</f>
        <v>Usage of purer feede</v>
      </c>
      <c r="C74" t="str">
        <f>economics!D73</f>
        <v>process</v>
      </c>
      <c r="D74">
        <f>IF(ISNUMBER(economics!T73),economics!T73,"na")</f>
        <v>0.58947014408654608</v>
      </c>
      <c r="E74">
        <f t="shared" si="60"/>
        <v>0.17684104322596381</v>
      </c>
      <c r="F74">
        <f t="shared" si="62"/>
        <v>4.2906033319683703E-4</v>
      </c>
      <c r="G74">
        <f t="shared" si="62"/>
        <v>2.7022989595610964E-2</v>
      </c>
      <c r="H74">
        <f t="shared" si="62"/>
        <v>0.27899894986963747</v>
      </c>
      <c r="I74">
        <f t="shared" si="62"/>
        <v>0.51154742425515376</v>
      </c>
      <c r="J74">
        <f t="shared" si="62"/>
        <v>0.17187062892931415</v>
      </c>
      <c r="K74">
        <f t="shared" si="62"/>
        <v>1.0037149636887954E-2</v>
      </c>
      <c r="L74">
        <f t="shared" si="62"/>
        <v>9.366634332630408E-5</v>
      </c>
      <c r="M74">
        <f t="shared" si="62"/>
        <v>1.3101042661833873E-7</v>
      </c>
      <c r="N74">
        <f t="shared" si="62"/>
        <v>2.6445179379663841E-11</v>
      </c>
      <c r="O74">
        <f t="shared" si="62"/>
        <v>7.7715611723760958E-16</v>
      </c>
      <c r="P74">
        <f t="shared" si="63"/>
        <v>0</v>
      </c>
      <c r="Q74">
        <f t="shared" si="63"/>
        <v>0</v>
      </c>
      <c r="R74">
        <f t="shared" si="63"/>
        <v>0</v>
      </c>
      <c r="S74">
        <f t="shared" si="63"/>
        <v>0</v>
      </c>
      <c r="T74">
        <f t="shared" si="63"/>
        <v>0</v>
      </c>
      <c r="U74">
        <f t="shared" si="63"/>
        <v>0</v>
      </c>
      <c r="V74">
        <f t="shared" si="63"/>
        <v>0</v>
      </c>
      <c r="W74">
        <f t="shared" si="63"/>
        <v>0</v>
      </c>
      <c r="X74">
        <f t="shared" si="63"/>
        <v>0</v>
      </c>
      <c r="Y74">
        <f t="shared" si="63"/>
        <v>0</v>
      </c>
      <c r="Z74">
        <f t="shared" si="64"/>
        <v>0</v>
      </c>
      <c r="AA74">
        <f t="shared" si="64"/>
        <v>0</v>
      </c>
      <c r="AB74">
        <f t="shared" si="64"/>
        <v>0</v>
      </c>
      <c r="AC74">
        <f t="shared" si="64"/>
        <v>0</v>
      </c>
      <c r="AD74">
        <f t="shared" si="64"/>
        <v>0</v>
      </c>
      <c r="AE74">
        <f t="shared" si="64"/>
        <v>0</v>
      </c>
      <c r="AF74">
        <f t="shared" si="64"/>
        <v>0</v>
      </c>
      <c r="AG74">
        <f t="shared" si="64"/>
        <v>0</v>
      </c>
      <c r="AH74">
        <f t="shared" si="64"/>
        <v>0</v>
      </c>
      <c r="AI74">
        <f t="shared" si="64"/>
        <v>0</v>
      </c>
      <c r="AJ74">
        <f t="shared" si="65"/>
        <v>0</v>
      </c>
      <c r="AK74">
        <f t="shared" si="65"/>
        <v>0</v>
      </c>
      <c r="AL74">
        <f t="shared" si="65"/>
        <v>0</v>
      </c>
      <c r="AM74">
        <f t="shared" si="65"/>
        <v>0</v>
      </c>
      <c r="AN74">
        <f t="shared" si="65"/>
        <v>0</v>
      </c>
      <c r="AO74">
        <f t="shared" si="65"/>
        <v>0</v>
      </c>
      <c r="AP74">
        <f t="shared" si="65"/>
        <v>0</v>
      </c>
      <c r="AQ74">
        <f t="shared" si="65"/>
        <v>0</v>
      </c>
      <c r="AR74">
        <f t="shared" si="65"/>
        <v>0</v>
      </c>
      <c r="AS74">
        <f t="shared" si="65"/>
        <v>0</v>
      </c>
      <c r="AT74">
        <f t="shared" si="66"/>
        <v>0</v>
      </c>
      <c r="AU74">
        <f t="shared" si="66"/>
        <v>0</v>
      </c>
      <c r="AV74">
        <f t="shared" si="66"/>
        <v>0</v>
      </c>
      <c r="AW74">
        <f t="shared" si="66"/>
        <v>0</v>
      </c>
      <c r="AX74">
        <f t="shared" si="66"/>
        <v>0</v>
      </c>
      <c r="AY74">
        <f t="shared" si="66"/>
        <v>0</v>
      </c>
      <c r="AZ74">
        <f t="shared" si="66"/>
        <v>0</v>
      </c>
      <c r="BA74">
        <f t="shared" si="66"/>
        <v>0</v>
      </c>
      <c r="BB74">
        <f t="shared" si="66"/>
        <v>0</v>
      </c>
      <c r="BC74">
        <f t="shared" si="66"/>
        <v>0</v>
      </c>
      <c r="BD74">
        <f t="shared" si="67"/>
        <v>0</v>
      </c>
      <c r="BE74">
        <f t="shared" si="67"/>
        <v>0</v>
      </c>
      <c r="BF74">
        <f t="shared" si="67"/>
        <v>0</v>
      </c>
      <c r="BG74">
        <f t="shared" si="67"/>
        <v>0</v>
      </c>
      <c r="BH74">
        <f t="shared" si="67"/>
        <v>0</v>
      </c>
      <c r="BI74">
        <f t="shared" si="67"/>
        <v>0</v>
      </c>
      <c r="BJ74">
        <f t="shared" si="67"/>
        <v>0</v>
      </c>
      <c r="BK74">
        <f t="shared" si="67"/>
        <v>0</v>
      </c>
      <c r="BL74">
        <f t="shared" si="67"/>
        <v>0</v>
      </c>
      <c r="BM74">
        <f t="shared" si="67"/>
        <v>0</v>
      </c>
      <c r="BN74">
        <f t="shared" si="68"/>
        <v>0</v>
      </c>
      <c r="BO74">
        <f t="shared" si="68"/>
        <v>0</v>
      </c>
      <c r="BP74">
        <f t="shared" si="68"/>
        <v>0</v>
      </c>
      <c r="BQ74">
        <f t="shared" si="68"/>
        <v>0</v>
      </c>
      <c r="BR74">
        <f t="shared" si="68"/>
        <v>0</v>
      </c>
      <c r="BS74">
        <f t="shared" si="68"/>
        <v>0</v>
      </c>
      <c r="BT74">
        <f t="shared" si="68"/>
        <v>0</v>
      </c>
      <c r="BU74">
        <f t="shared" si="68"/>
        <v>0</v>
      </c>
      <c r="BV74">
        <f t="shared" si="68"/>
        <v>0</v>
      </c>
      <c r="BW74">
        <f t="shared" si="68"/>
        <v>0</v>
      </c>
      <c r="BX74">
        <f t="shared" si="69"/>
        <v>0</v>
      </c>
      <c r="BY74">
        <f t="shared" si="69"/>
        <v>0</v>
      </c>
      <c r="BZ74">
        <f t="shared" si="69"/>
        <v>0</v>
      </c>
      <c r="CA74">
        <f t="shared" si="69"/>
        <v>0</v>
      </c>
      <c r="CB74">
        <f t="shared" si="69"/>
        <v>0</v>
      </c>
      <c r="CC74">
        <f t="shared" si="69"/>
        <v>0</v>
      </c>
      <c r="CD74">
        <f t="shared" si="69"/>
        <v>0</v>
      </c>
      <c r="CE74">
        <f t="shared" si="69"/>
        <v>0</v>
      </c>
      <c r="CF74">
        <f t="shared" si="69"/>
        <v>0</v>
      </c>
      <c r="CG74">
        <f t="shared" si="69"/>
        <v>0</v>
      </c>
      <c r="CH74">
        <f t="shared" si="69"/>
        <v>0</v>
      </c>
      <c r="CI74">
        <f t="shared" si="69"/>
        <v>0</v>
      </c>
      <c r="CJ74">
        <f t="shared" si="61"/>
        <v>1</v>
      </c>
    </row>
    <row r="75" spans="1:88" x14ac:dyDescent="0.35">
      <c r="A75" t="str">
        <f>economics!A74</f>
        <v>Carbon black</v>
      </c>
      <c r="B75" t="str">
        <f>economics!B74</f>
        <v>Usage of CHPe</v>
      </c>
      <c r="C75" t="str">
        <f>economics!D74</f>
        <v>EXCLUDED</v>
      </c>
      <c r="D75">
        <f>IF(ISNUMBER(economics!T74),economics!T74,"na")</f>
        <v>2.5934575751277751</v>
      </c>
      <c r="E75">
        <f t="shared" si="60"/>
        <v>0.77803727253833255</v>
      </c>
      <c r="F75">
        <f t="shared" si="62"/>
        <v>4.2906033319683703E-4</v>
      </c>
      <c r="G75">
        <f t="shared" si="62"/>
        <v>8.68551501337733E-4</v>
      </c>
      <c r="H75">
        <f t="shared" si="62"/>
        <v>2.2676027032242111E-3</v>
      </c>
      <c r="I75">
        <f t="shared" si="62"/>
        <v>5.344012918230303E-3</v>
      </c>
      <c r="J75">
        <f t="shared" si="62"/>
        <v>1.1368427323758134E-2</v>
      </c>
      <c r="K75">
        <f t="shared" si="62"/>
        <v>2.1830742412942389E-2</v>
      </c>
      <c r="L75">
        <f t="shared" si="62"/>
        <v>3.7842023695143723E-2</v>
      </c>
      <c r="M75">
        <f t="shared" si="62"/>
        <v>5.9213409520053606E-2</v>
      </c>
      <c r="N75">
        <f t="shared" si="62"/>
        <v>8.3638724814951215E-2</v>
      </c>
      <c r="O75">
        <f t="shared" si="62"/>
        <v>0.10664431671871355</v>
      </c>
      <c r="P75">
        <f t="shared" si="63"/>
        <v>0.1227473061560187</v>
      </c>
      <c r="Q75">
        <f t="shared" si="63"/>
        <v>0.12753539226297256</v>
      </c>
      <c r="R75">
        <f t="shared" si="63"/>
        <v>0.11961733590789969</v>
      </c>
      <c r="S75">
        <f t="shared" si="63"/>
        <v>0.10127492382492298</v>
      </c>
      <c r="T75">
        <f t="shared" si="63"/>
        <v>7.7402227752124575E-2</v>
      </c>
      <c r="U75">
        <f t="shared" si="63"/>
        <v>5.3400788407512612E-2</v>
      </c>
      <c r="V75">
        <f t="shared" si="63"/>
        <v>3.3257001578621992E-2</v>
      </c>
      <c r="W75">
        <f t="shared" si="63"/>
        <v>1.8696395110615716E-2</v>
      </c>
      <c r="X75">
        <f t="shared" si="63"/>
        <v>9.4878934361037892E-3</v>
      </c>
      <c r="Y75">
        <f t="shared" si="63"/>
        <v>4.3462655144589357E-3</v>
      </c>
      <c r="Z75">
        <f t="shared" si="64"/>
        <v>1.7971912183868399E-3</v>
      </c>
      <c r="AA75">
        <f t="shared" si="64"/>
        <v>6.7081165559768063E-4</v>
      </c>
      <c r="AB75">
        <f t="shared" si="64"/>
        <v>2.2601203359251532E-4</v>
      </c>
      <c r="AC75">
        <f t="shared" si="64"/>
        <v>6.8735838989586462E-5</v>
      </c>
      <c r="AD75">
        <f t="shared" si="64"/>
        <v>1.8869108998398332E-5</v>
      </c>
      <c r="AE75">
        <f t="shared" si="64"/>
        <v>4.6755372534734718E-6</v>
      </c>
      <c r="AF75">
        <f t="shared" si="64"/>
        <v>1.0457282998421746E-6</v>
      </c>
      <c r="AG75">
        <f t="shared" si="64"/>
        <v>2.1110980941152491E-7</v>
      </c>
      <c r="AH75">
        <f t="shared" si="64"/>
        <v>3.8467588892032722E-8</v>
      </c>
      <c r="AI75">
        <f t="shared" si="64"/>
        <v>6.3266397676287056E-9</v>
      </c>
      <c r="AJ75">
        <f t="shared" si="65"/>
        <v>9.3915497600960407E-10</v>
      </c>
      <c r="AK75">
        <f t="shared" si="65"/>
        <v>1.2582934694194137E-10</v>
      </c>
      <c r="AL75">
        <f t="shared" si="65"/>
        <v>1.5215939619395158E-11</v>
      </c>
      <c r="AM75">
        <f t="shared" si="65"/>
        <v>1.6606716002343092E-12</v>
      </c>
      <c r="AN75">
        <f t="shared" si="65"/>
        <v>1.6364687382974807E-13</v>
      </c>
      <c r="AO75">
        <f t="shared" si="65"/>
        <v>1.4543921622589551E-14</v>
      </c>
      <c r="AP75">
        <f t="shared" si="65"/>
        <v>1.1102230246251565E-15</v>
      </c>
      <c r="AQ75">
        <f t="shared" si="65"/>
        <v>1.1102230246251565E-16</v>
      </c>
      <c r="AR75">
        <f t="shared" si="65"/>
        <v>0</v>
      </c>
      <c r="AS75">
        <f t="shared" si="65"/>
        <v>0</v>
      </c>
      <c r="AT75">
        <f t="shared" si="66"/>
        <v>0</v>
      </c>
      <c r="AU75">
        <f t="shared" si="66"/>
        <v>0</v>
      </c>
      <c r="AV75">
        <f t="shared" si="66"/>
        <v>0</v>
      </c>
      <c r="AW75">
        <f t="shared" si="66"/>
        <v>0</v>
      </c>
      <c r="AX75">
        <f t="shared" si="66"/>
        <v>0</v>
      </c>
      <c r="AY75">
        <f t="shared" si="66"/>
        <v>0</v>
      </c>
      <c r="AZ75">
        <f t="shared" si="66"/>
        <v>0</v>
      </c>
      <c r="BA75">
        <f t="shared" si="66"/>
        <v>0</v>
      </c>
      <c r="BB75">
        <f t="shared" si="66"/>
        <v>0</v>
      </c>
      <c r="BC75">
        <f t="shared" si="66"/>
        <v>0</v>
      </c>
      <c r="BD75">
        <f t="shared" si="67"/>
        <v>0</v>
      </c>
      <c r="BE75">
        <f t="shared" si="67"/>
        <v>0</v>
      </c>
      <c r="BF75">
        <f t="shared" si="67"/>
        <v>0</v>
      </c>
      <c r="BG75">
        <f t="shared" si="67"/>
        <v>0</v>
      </c>
      <c r="BH75">
        <f t="shared" si="67"/>
        <v>0</v>
      </c>
      <c r="BI75">
        <f t="shared" si="67"/>
        <v>0</v>
      </c>
      <c r="BJ75">
        <f t="shared" si="67"/>
        <v>0</v>
      </c>
      <c r="BK75">
        <f t="shared" si="67"/>
        <v>0</v>
      </c>
      <c r="BL75">
        <f t="shared" si="67"/>
        <v>0</v>
      </c>
      <c r="BM75">
        <f t="shared" si="67"/>
        <v>0</v>
      </c>
      <c r="BN75">
        <f t="shared" si="68"/>
        <v>0</v>
      </c>
      <c r="BO75">
        <f t="shared" si="68"/>
        <v>0</v>
      </c>
      <c r="BP75">
        <f t="shared" si="68"/>
        <v>0</v>
      </c>
      <c r="BQ75">
        <f t="shared" si="68"/>
        <v>0</v>
      </c>
      <c r="BR75">
        <f t="shared" si="68"/>
        <v>0</v>
      </c>
      <c r="BS75">
        <f t="shared" si="68"/>
        <v>0</v>
      </c>
      <c r="BT75">
        <f t="shared" si="68"/>
        <v>0</v>
      </c>
      <c r="BU75">
        <f t="shared" si="68"/>
        <v>0</v>
      </c>
      <c r="BV75">
        <f t="shared" si="68"/>
        <v>0</v>
      </c>
      <c r="BW75">
        <f t="shared" si="68"/>
        <v>0</v>
      </c>
      <c r="BX75">
        <f t="shared" si="69"/>
        <v>0</v>
      </c>
      <c r="BY75">
        <f t="shared" si="69"/>
        <v>0</v>
      </c>
      <c r="BZ75">
        <f t="shared" si="69"/>
        <v>0</v>
      </c>
      <c r="CA75">
        <f t="shared" si="69"/>
        <v>0</v>
      </c>
      <c r="CB75">
        <f t="shared" si="69"/>
        <v>0</v>
      </c>
      <c r="CC75">
        <f t="shared" si="69"/>
        <v>0</v>
      </c>
      <c r="CD75">
        <f t="shared" si="69"/>
        <v>0</v>
      </c>
      <c r="CE75">
        <f t="shared" si="69"/>
        <v>0</v>
      </c>
      <c r="CF75">
        <f t="shared" si="69"/>
        <v>0</v>
      </c>
      <c r="CG75">
        <f t="shared" si="69"/>
        <v>0</v>
      </c>
      <c r="CH75">
        <f t="shared" si="69"/>
        <v>0</v>
      </c>
      <c r="CI75">
        <f t="shared" si="69"/>
        <v>0</v>
      </c>
      <c r="CJ75">
        <f t="shared" si="61"/>
        <v>1</v>
      </c>
    </row>
    <row r="76" spans="1:88" x14ac:dyDescent="0.35">
      <c r="A76" t="str">
        <f>economics!A75</f>
        <v>Carbon black</v>
      </c>
      <c r="B76" t="str">
        <f>economics!B75</f>
        <v>Modern control systeme</v>
      </c>
      <c r="C76" t="str">
        <f>economics!D75</f>
        <v>process</v>
      </c>
      <c r="D76">
        <f>IF(ISNUMBER(economics!T75),economics!T75,"na")</f>
        <v>3.6687917922998459</v>
      </c>
      <c r="E76">
        <f t="shared" si="60"/>
        <v>1.1006375376899538</v>
      </c>
      <c r="F76">
        <f t="shared" si="62"/>
        <v>4.2906033319683703E-4</v>
      </c>
      <c r="G76">
        <f t="shared" si="62"/>
        <v>5.1850696028160441E-4</v>
      </c>
      <c r="H76">
        <f t="shared" si="62"/>
        <v>1.0468007456386811E-3</v>
      </c>
      <c r="I76">
        <f t="shared" si="62"/>
        <v>2.0075245418351524E-3</v>
      </c>
      <c r="J76">
        <f t="shared" si="62"/>
        <v>3.6571723104509351E-3</v>
      </c>
      <c r="K76">
        <f t="shared" si="62"/>
        <v>6.328750751993642E-3</v>
      </c>
      <c r="L76">
        <f t="shared" si="62"/>
        <v>1.040348478402432E-2</v>
      </c>
      <c r="M76">
        <f t="shared" si="62"/>
        <v>1.6245317285658617E-2</v>
      </c>
      <c r="N76">
        <f t="shared" si="62"/>
        <v>2.4097184047560213E-2</v>
      </c>
      <c r="O76">
        <f t="shared" si="62"/>
        <v>3.3954185736916276E-2</v>
      </c>
      <c r="P76">
        <f t="shared" si="63"/>
        <v>4.5447441847655118E-2</v>
      </c>
      <c r="Q76">
        <f t="shared" si="63"/>
        <v>5.7784958579135459E-2</v>
      </c>
      <c r="R76">
        <f t="shared" si="63"/>
        <v>6.9792624478398846E-2</v>
      </c>
      <c r="S76">
        <f t="shared" si="63"/>
        <v>8.0074402487543717E-2</v>
      </c>
      <c r="T76">
        <f t="shared" si="63"/>
        <v>8.72704881001376E-2</v>
      </c>
      <c r="U76">
        <f t="shared" si="63"/>
        <v>9.0350522294422864E-2</v>
      </c>
      <c r="V76">
        <f t="shared" si="63"/>
        <v>8.8855335567792793E-2</v>
      </c>
      <c r="W76">
        <f t="shared" si="63"/>
        <v>8.300914265942283E-2</v>
      </c>
      <c r="X76">
        <f t="shared" si="63"/>
        <v>7.3664438821379408E-2</v>
      </c>
      <c r="Y76">
        <f t="shared" si="63"/>
        <v>6.2098244242580591E-2</v>
      </c>
      <c r="Z76">
        <f t="shared" si="64"/>
        <v>4.9726758835193619E-2</v>
      </c>
      <c r="AA76">
        <f t="shared" si="64"/>
        <v>3.7825987134362027E-2</v>
      </c>
      <c r="AB76">
        <f t="shared" si="64"/>
        <v>2.7332511434029927E-2</v>
      </c>
      <c r="AC76">
        <f t="shared" si="64"/>
        <v>1.8761078338695225E-2</v>
      </c>
      <c r="AD76">
        <f t="shared" si="64"/>
        <v>1.223277143125423E-2</v>
      </c>
      <c r="AE76">
        <f t="shared" si="64"/>
        <v>7.5767075000081618E-3</v>
      </c>
      <c r="AF76">
        <f t="shared" si="64"/>
        <v>4.4578406987213492E-3</v>
      </c>
      <c r="AG76">
        <f t="shared" si="64"/>
        <v>2.4914758011479465E-3</v>
      </c>
      <c r="AH76">
        <f t="shared" si="64"/>
        <v>1.3227465144336481E-3</v>
      </c>
      <c r="AI76">
        <f t="shared" si="64"/>
        <v>6.6708948870441986E-4</v>
      </c>
      <c r="AJ76">
        <f t="shared" si="65"/>
        <v>3.1957938825344367E-4</v>
      </c>
      <c r="AK76">
        <f t="shared" si="65"/>
        <v>1.4543209698791859E-4</v>
      </c>
      <c r="AL76">
        <f t="shared" si="65"/>
        <v>6.286779680941823E-5</v>
      </c>
      <c r="AM76">
        <f t="shared" si="65"/>
        <v>2.5815604017820348E-5</v>
      </c>
      <c r="AN76">
        <f t="shared" si="65"/>
        <v>1.0069826807290738E-5</v>
      </c>
      <c r="AO76">
        <f t="shared" si="65"/>
        <v>3.7311863130273792E-6</v>
      </c>
      <c r="AP76">
        <f t="shared" si="65"/>
        <v>1.3132779069779943E-6</v>
      </c>
      <c r="AQ76">
        <f t="shared" si="65"/>
        <v>4.3908705449346996E-7</v>
      </c>
      <c r="AR76">
        <f t="shared" si="65"/>
        <v>1.3945318100283544E-7</v>
      </c>
      <c r="AS76">
        <f t="shared" si="65"/>
        <v>4.2071645611763131E-8</v>
      </c>
      <c r="AT76">
        <f t="shared" si="66"/>
        <v>1.2056835307916458E-8</v>
      </c>
      <c r="AU76">
        <f t="shared" si="66"/>
        <v>3.2821571016583562E-9</v>
      </c>
      <c r="AV76">
        <f t="shared" si="66"/>
        <v>8.4872497918553336E-10</v>
      </c>
      <c r="AW76">
        <f t="shared" si="66"/>
        <v>2.0847590320727249E-10</v>
      </c>
      <c r="AX76">
        <f t="shared" si="66"/>
        <v>4.8643422623229071E-11</v>
      </c>
      <c r="AY76">
        <f t="shared" si="66"/>
        <v>1.0781375792134895E-11</v>
      </c>
      <c r="AZ76">
        <f t="shared" si="66"/>
        <v>2.2699619961485951E-12</v>
      </c>
      <c r="BA76">
        <f t="shared" si="66"/>
        <v>4.5385917246676399E-13</v>
      </c>
      <c r="BB76">
        <f t="shared" si="66"/>
        <v>8.6264329013374663E-14</v>
      </c>
      <c r="BC76">
        <f t="shared" si="66"/>
        <v>1.5543122344752192E-14</v>
      </c>
      <c r="BD76">
        <f t="shared" si="67"/>
        <v>2.6645352591003757E-15</v>
      </c>
      <c r="BE76">
        <f t="shared" si="67"/>
        <v>4.4408920985006262E-16</v>
      </c>
      <c r="BF76">
        <f t="shared" si="67"/>
        <v>1.1102230246251565E-16</v>
      </c>
      <c r="BG76">
        <f t="shared" si="67"/>
        <v>0</v>
      </c>
      <c r="BH76">
        <f t="shared" si="67"/>
        <v>0</v>
      </c>
      <c r="BI76">
        <f t="shared" si="67"/>
        <v>0</v>
      </c>
      <c r="BJ76">
        <f t="shared" si="67"/>
        <v>0</v>
      </c>
      <c r="BK76">
        <f t="shared" si="67"/>
        <v>0</v>
      </c>
      <c r="BL76">
        <f t="shared" si="67"/>
        <v>0</v>
      </c>
      <c r="BM76">
        <f t="shared" si="67"/>
        <v>0</v>
      </c>
      <c r="BN76">
        <f t="shared" si="68"/>
        <v>0</v>
      </c>
      <c r="BO76">
        <f t="shared" si="68"/>
        <v>0</v>
      </c>
      <c r="BP76">
        <f t="shared" si="68"/>
        <v>0</v>
      </c>
      <c r="BQ76">
        <f t="shared" si="68"/>
        <v>0</v>
      </c>
      <c r="BR76">
        <f t="shared" si="68"/>
        <v>0</v>
      </c>
      <c r="BS76">
        <f t="shared" si="68"/>
        <v>0</v>
      </c>
      <c r="BT76">
        <f t="shared" si="68"/>
        <v>0</v>
      </c>
      <c r="BU76">
        <f t="shared" si="68"/>
        <v>0</v>
      </c>
      <c r="BV76">
        <f t="shared" si="68"/>
        <v>0</v>
      </c>
      <c r="BW76">
        <f t="shared" si="68"/>
        <v>0</v>
      </c>
      <c r="BX76">
        <f t="shared" si="69"/>
        <v>0</v>
      </c>
      <c r="BY76">
        <f t="shared" si="69"/>
        <v>0</v>
      </c>
      <c r="BZ76">
        <f t="shared" si="69"/>
        <v>0</v>
      </c>
      <c r="CA76">
        <f t="shared" si="69"/>
        <v>0</v>
      </c>
      <c r="CB76">
        <f t="shared" si="69"/>
        <v>0</v>
      </c>
      <c r="CC76">
        <f t="shared" si="69"/>
        <v>0</v>
      </c>
      <c r="CD76">
        <f t="shared" si="69"/>
        <v>0</v>
      </c>
      <c r="CE76">
        <f t="shared" si="69"/>
        <v>0</v>
      </c>
      <c r="CF76">
        <f t="shared" si="69"/>
        <v>0</v>
      </c>
      <c r="CG76">
        <f t="shared" si="69"/>
        <v>0</v>
      </c>
      <c r="CH76">
        <f t="shared" si="69"/>
        <v>0</v>
      </c>
      <c r="CI76">
        <f t="shared" si="69"/>
        <v>0</v>
      </c>
      <c r="CJ76">
        <f t="shared" si="61"/>
        <v>1</v>
      </c>
    </row>
    <row r="77" spans="1:88" x14ac:dyDescent="0.35">
      <c r="A77" t="str">
        <f>economics!A76</f>
        <v>Carbon black</v>
      </c>
      <c r="B77" t="str">
        <f>economics!B76</f>
        <v>Optimization of black carbon separatione</v>
      </c>
      <c r="C77" t="str">
        <f>economics!D76</f>
        <v>process</v>
      </c>
      <c r="D77">
        <f>IF(ISNUMBER(economics!T76),economics!T76,"na")</f>
        <v>2.7078748210892951</v>
      </c>
      <c r="E77">
        <f t="shared" si="60"/>
        <v>0.81236244632678856</v>
      </c>
      <c r="F77">
        <f t="shared" si="62"/>
        <v>4.2906033319683703E-4</v>
      </c>
      <c r="G77">
        <f t="shared" si="62"/>
        <v>8.1168677817497568E-4</v>
      </c>
      <c r="H77">
        <f t="shared" si="62"/>
        <v>2.0446882807575385E-3</v>
      </c>
      <c r="I77">
        <f t="shared" si="62"/>
        <v>4.6886364954514155E-3</v>
      </c>
      <c r="J77">
        <f t="shared" si="62"/>
        <v>9.7869923891229175E-3</v>
      </c>
      <c r="K77">
        <f t="shared" si="62"/>
        <v>1.8596761942530852E-2</v>
      </c>
      <c r="L77">
        <f t="shared" si="62"/>
        <v>3.2167159569786434E-2</v>
      </c>
      <c r="M77">
        <f t="shared" si="62"/>
        <v>5.0649718702105301E-2</v>
      </c>
      <c r="N77">
        <f t="shared" si="62"/>
        <v>7.2599173257993893E-2</v>
      </c>
      <c r="O77">
        <f t="shared" si="62"/>
        <v>9.472785843582196E-2</v>
      </c>
      <c r="P77">
        <f t="shared" si="63"/>
        <v>0.11251643972864517</v>
      </c>
      <c r="Q77">
        <f t="shared" si="63"/>
        <v>0.12165976962523145</v>
      </c>
      <c r="R77">
        <f t="shared" si="63"/>
        <v>0.11974874842722472</v>
      </c>
      <c r="S77">
        <f t="shared" si="63"/>
        <v>0.10729708239664437</v>
      </c>
      <c r="T77">
        <f t="shared" si="63"/>
        <v>8.7518011737130696E-2</v>
      </c>
      <c r="U77">
        <f t="shared" si="63"/>
        <v>6.4982879102870372E-2</v>
      </c>
      <c r="V77">
        <f t="shared" si="63"/>
        <v>4.3922952419756744E-2</v>
      </c>
      <c r="W77">
        <f t="shared" si="63"/>
        <v>2.7025515245235776E-2</v>
      </c>
      <c r="X77">
        <f t="shared" si="63"/>
        <v>1.5137175964660576E-2</v>
      </c>
      <c r="Y77">
        <f t="shared" si="63"/>
        <v>7.717958228724231E-3</v>
      </c>
      <c r="Z77">
        <f t="shared" si="64"/>
        <v>3.5821575373639059E-3</v>
      </c>
      <c r="AA77">
        <f t="shared" si="64"/>
        <v>1.5134545553538992E-3</v>
      </c>
      <c r="AB77">
        <f t="shared" si="64"/>
        <v>5.8206842512098511E-4</v>
      </c>
      <c r="AC77">
        <f t="shared" si="64"/>
        <v>2.0377735579080181E-4</v>
      </c>
      <c r="AD77">
        <f t="shared" si="64"/>
        <v>6.4939968947408389E-5</v>
      </c>
      <c r="AE77">
        <f t="shared" si="64"/>
        <v>1.8838197156867409E-5</v>
      </c>
      <c r="AF77">
        <f t="shared" si="64"/>
        <v>4.9743270899016423E-6</v>
      </c>
      <c r="AG77">
        <f t="shared" si="64"/>
        <v>1.1956209728936074E-6</v>
      </c>
      <c r="AH77">
        <f t="shared" si="64"/>
        <v>2.6158519561558791E-7</v>
      </c>
      <c r="AI77">
        <f t="shared" si="64"/>
        <v>5.2094197733332237E-8</v>
      </c>
      <c r="AJ77">
        <f t="shared" si="65"/>
        <v>9.4431754638080179E-9</v>
      </c>
      <c r="AK77">
        <f t="shared" si="65"/>
        <v>1.5580990941899131E-9</v>
      </c>
      <c r="AL77">
        <f t="shared" si="65"/>
        <v>2.3400015258800977E-10</v>
      </c>
      <c r="AM77">
        <f t="shared" si="65"/>
        <v>3.1987190673987698E-11</v>
      </c>
      <c r="AN77">
        <f t="shared" si="65"/>
        <v>3.9799274986762612E-12</v>
      </c>
      <c r="AO77">
        <f t="shared" si="65"/>
        <v>4.5075054799781356E-13</v>
      </c>
      <c r="AP77">
        <f t="shared" si="65"/>
        <v>4.6407322429331543E-14</v>
      </c>
      <c r="AQ77">
        <f t="shared" si="65"/>
        <v>4.3298697960381105E-15</v>
      </c>
      <c r="AR77">
        <f t="shared" si="65"/>
        <v>4.4408920985006262E-16</v>
      </c>
      <c r="AS77">
        <f t="shared" si="65"/>
        <v>0</v>
      </c>
      <c r="AT77">
        <f t="shared" si="66"/>
        <v>0</v>
      </c>
      <c r="AU77">
        <f t="shared" si="66"/>
        <v>0</v>
      </c>
      <c r="AV77">
        <f t="shared" si="66"/>
        <v>0</v>
      </c>
      <c r="AW77">
        <f t="shared" si="66"/>
        <v>0</v>
      </c>
      <c r="AX77">
        <f t="shared" si="66"/>
        <v>0</v>
      </c>
      <c r="AY77">
        <f t="shared" si="66"/>
        <v>0</v>
      </c>
      <c r="AZ77">
        <f t="shared" si="66"/>
        <v>0</v>
      </c>
      <c r="BA77">
        <f t="shared" si="66"/>
        <v>0</v>
      </c>
      <c r="BB77">
        <f t="shared" si="66"/>
        <v>0</v>
      </c>
      <c r="BC77">
        <f t="shared" si="66"/>
        <v>0</v>
      </c>
      <c r="BD77">
        <f t="shared" si="67"/>
        <v>0</v>
      </c>
      <c r="BE77">
        <f t="shared" si="67"/>
        <v>0</v>
      </c>
      <c r="BF77">
        <f t="shared" si="67"/>
        <v>0</v>
      </c>
      <c r="BG77">
        <f t="shared" si="67"/>
        <v>0</v>
      </c>
      <c r="BH77">
        <f t="shared" si="67"/>
        <v>0</v>
      </c>
      <c r="BI77">
        <f t="shared" si="67"/>
        <v>0</v>
      </c>
      <c r="BJ77">
        <f t="shared" si="67"/>
        <v>0</v>
      </c>
      <c r="BK77">
        <f t="shared" si="67"/>
        <v>0</v>
      </c>
      <c r="BL77">
        <f t="shared" si="67"/>
        <v>0</v>
      </c>
      <c r="BM77">
        <f t="shared" si="67"/>
        <v>0</v>
      </c>
      <c r="BN77">
        <f t="shared" si="68"/>
        <v>0</v>
      </c>
      <c r="BO77">
        <f t="shared" si="68"/>
        <v>0</v>
      </c>
      <c r="BP77">
        <f t="shared" si="68"/>
        <v>0</v>
      </c>
      <c r="BQ77">
        <f t="shared" si="68"/>
        <v>0</v>
      </c>
      <c r="BR77">
        <f t="shared" si="68"/>
        <v>0</v>
      </c>
      <c r="BS77">
        <f t="shared" si="68"/>
        <v>0</v>
      </c>
      <c r="BT77">
        <f t="shared" si="68"/>
        <v>0</v>
      </c>
      <c r="BU77">
        <f t="shared" si="68"/>
        <v>0</v>
      </c>
      <c r="BV77">
        <f t="shared" si="68"/>
        <v>0</v>
      </c>
      <c r="BW77">
        <f t="shared" si="68"/>
        <v>0</v>
      </c>
      <c r="BX77">
        <f t="shared" si="69"/>
        <v>0</v>
      </c>
      <c r="BY77">
        <f t="shared" si="69"/>
        <v>0</v>
      </c>
      <c r="BZ77">
        <f t="shared" si="69"/>
        <v>0</v>
      </c>
      <c r="CA77">
        <f t="shared" si="69"/>
        <v>0</v>
      </c>
      <c r="CB77">
        <f t="shared" si="69"/>
        <v>0</v>
      </c>
      <c r="CC77">
        <f t="shared" si="69"/>
        <v>0</v>
      </c>
      <c r="CD77">
        <f t="shared" si="69"/>
        <v>0</v>
      </c>
      <c r="CE77">
        <f t="shared" si="69"/>
        <v>0</v>
      </c>
      <c r="CF77">
        <f t="shared" si="69"/>
        <v>0</v>
      </c>
      <c r="CG77">
        <f t="shared" si="69"/>
        <v>0</v>
      </c>
      <c r="CH77">
        <f t="shared" si="69"/>
        <v>0</v>
      </c>
      <c r="CI77">
        <f t="shared" si="69"/>
        <v>0</v>
      </c>
      <c r="CJ77">
        <f t="shared" si="61"/>
        <v>1</v>
      </c>
    </row>
    <row r="78" spans="1:88" x14ac:dyDescent="0.35">
      <c r="A78" t="str">
        <f>economics!A77</f>
        <v>Methanol</v>
      </c>
      <c r="B78" t="str">
        <f>economics!B77</f>
        <v>Efficiency package, synthesis gas sectione</v>
      </c>
      <c r="C78" t="str">
        <f>economics!D77</f>
        <v>process</v>
      </c>
      <c r="D78">
        <f>IF(ISNUMBER(economics!T77),economics!T77,"na")</f>
        <v>2.6617064586837684</v>
      </c>
      <c r="E78">
        <f t="shared" si="60"/>
        <v>0.79851193760513051</v>
      </c>
      <c r="F78">
        <f t="shared" si="62"/>
        <v>4.2906033319683703E-4</v>
      </c>
      <c r="G78">
        <f t="shared" si="62"/>
        <v>8.3376618889455527E-4</v>
      </c>
      <c r="H78">
        <f t="shared" si="62"/>
        <v>2.1301625226269561E-3</v>
      </c>
      <c r="I78">
        <f t="shared" si="62"/>
        <v>4.9379258059727383E-3</v>
      </c>
      <c r="J78">
        <f t="shared" si="62"/>
        <v>1.0385859558735626E-2</v>
      </c>
      <c r="K78">
        <f t="shared" si="62"/>
        <v>1.9820235776642575E-2</v>
      </c>
      <c r="L78">
        <f t="shared" si="62"/>
        <v>3.431988306487422E-2</v>
      </c>
      <c r="M78">
        <f t="shared" si="62"/>
        <v>5.3920662329160776E-2</v>
      </c>
      <c r="N78">
        <f t="shared" si="62"/>
        <v>7.6866761653253263E-2</v>
      </c>
      <c r="O78">
        <f t="shared" si="62"/>
        <v>9.9425342095310371E-2</v>
      </c>
      <c r="P78">
        <f t="shared" si="63"/>
        <v>0.11668945627917471</v>
      </c>
      <c r="Q78">
        <f t="shared" si="63"/>
        <v>0.12426324638694275</v>
      </c>
      <c r="R78">
        <f t="shared" si="63"/>
        <v>0.12006890372388768</v>
      </c>
      <c r="S78">
        <f t="shared" si="63"/>
        <v>0.10526767944742876</v>
      </c>
      <c r="T78">
        <f t="shared" si="63"/>
        <v>8.3740540603464142E-2</v>
      </c>
      <c r="U78">
        <f t="shared" si="63"/>
        <v>6.0443819910359853E-2</v>
      </c>
      <c r="V78">
        <f t="shared" si="63"/>
        <v>3.958606902720363E-2</v>
      </c>
      <c r="W78">
        <f t="shared" si="63"/>
        <v>2.3523707178765507E-2</v>
      </c>
      <c r="X78">
        <f t="shared" si="63"/>
        <v>1.2683535572717508E-2</v>
      </c>
      <c r="Y78">
        <f t="shared" si="63"/>
        <v>6.20503218853663E-3</v>
      </c>
      <c r="Z78">
        <f t="shared" si="64"/>
        <v>2.7543209893661214E-3</v>
      </c>
      <c r="AA78">
        <f t="shared" si="64"/>
        <v>1.1093006003310979E-3</v>
      </c>
      <c r="AB78">
        <f t="shared" si="64"/>
        <v>4.0536404986613039E-4</v>
      </c>
      <c r="AC78">
        <f t="shared" si="64"/>
        <v>1.3440002122844241E-4</v>
      </c>
      <c r="AD78">
        <f t="shared" si="64"/>
        <v>4.0430411174852132E-5</v>
      </c>
      <c r="AE78">
        <f t="shared" si="64"/>
        <v>1.1034890926686636E-5</v>
      </c>
      <c r="AF78">
        <f t="shared" si="64"/>
        <v>2.7325941066580484E-6</v>
      </c>
      <c r="AG78">
        <f t="shared" si="64"/>
        <v>6.139391501847058E-7</v>
      </c>
      <c r="AH78">
        <f t="shared" si="64"/>
        <v>1.2514525271623E-7</v>
      </c>
      <c r="AI78">
        <f t="shared" si="64"/>
        <v>2.3143968852501473E-8</v>
      </c>
      <c r="AJ78">
        <f t="shared" si="65"/>
        <v>3.8832118631759727E-9</v>
      </c>
      <c r="AK78">
        <f t="shared" si="65"/>
        <v>5.9111149308677113E-10</v>
      </c>
      <c r="AL78">
        <f t="shared" si="65"/>
        <v>8.163336673305821E-11</v>
      </c>
      <c r="AM78">
        <f t="shared" si="65"/>
        <v>1.0227818592056792E-11</v>
      </c>
      <c r="AN78">
        <f t="shared" si="65"/>
        <v>1.1625145290850014E-12</v>
      </c>
      <c r="AO78">
        <f t="shared" si="65"/>
        <v>1.1990408665951691E-13</v>
      </c>
      <c r="AP78">
        <f t="shared" si="65"/>
        <v>1.1213252548714081E-14</v>
      </c>
      <c r="AQ78">
        <f t="shared" si="65"/>
        <v>8.8817841970012523E-16</v>
      </c>
      <c r="AR78">
        <f t="shared" si="65"/>
        <v>1.1102230246251565E-16</v>
      </c>
      <c r="AS78">
        <f t="shared" si="65"/>
        <v>0</v>
      </c>
      <c r="AT78">
        <f t="shared" si="66"/>
        <v>0</v>
      </c>
      <c r="AU78">
        <f t="shared" si="66"/>
        <v>0</v>
      </c>
      <c r="AV78">
        <f t="shared" si="66"/>
        <v>0</v>
      </c>
      <c r="AW78">
        <f t="shared" si="66"/>
        <v>0</v>
      </c>
      <c r="AX78">
        <f t="shared" si="66"/>
        <v>0</v>
      </c>
      <c r="AY78">
        <f t="shared" si="66"/>
        <v>0</v>
      </c>
      <c r="AZ78">
        <f t="shared" si="66"/>
        <v>0</v>
      </c>
      <c r="BA78">
        <f t="shared" si="66"/>
        <v>0</v>
      </c>
      <c r="BB78">
        <f t="shared" si="66"/>
        <v>0</v>
      </c>
      <c r="BC78">
        <f t="shared" si="66"/>
        <v>0</v>
      </c>
      <c r="BD78">
        <f t="shared" si="67"/>
        <v>0</v>
      </c>
      <c r="BE78">
        <f t="shared" si="67"/>
        <v>0</v>
      </c>
      <c r="BF78">
        <f t="shared" si="67"/>
        <v>0</v>
      </c>
      <c r="BG78">
        <f t="shared" si="67"/>
        <v>0</v>
      </c>
      <c r="BH78">
        <f t="shared" si="67"/>
        <v>0</v>
      </c>
      <c r="BI78">
        <f t="shared" si="67"/>
        <v>0</v>
      </c>
      <c r="BJ78">
        <f t="shared" si="67"/>
        <v>0</v>
      </c>
      <c r="BK78">
        <f t="shared" si="67"/>
        <v>0</v>
      </c>
      <c r="BL78">
        <f t="shared" si="67"/>
        <v>0</v>
      </c>
      <c r="BM78">
        <f t="shared" si="67"/>
        <v>0</v>
      </c>
      <c r="BN78">
        <f t="shared" si="68"/>
        <v>0</v>
      </c>
      <c r="BO78">
        <f t="shared" si="68"/>
        <v>0</v>
      </c>
      <c r="BP78">
        <f t="shared" si="68"/>
        <v>0</v>
      </c>
      <c r="BQ78">
        <f t="shared" si="68"/>
        <v>0</v>
      </c>
      <c r="BR78">
        <f t="shared" si="68"/>
        <v>0</v>
      </c>
      <c r="BS78">
        <f t="shared" si="68"/>
        <v>0</v>
      </c>
      <c r="BT78">
        <f t="shared" si="68"/>
        <v>0</v>
      </c>
      <c r="BU78">
        <f t="shared" si="68"/>
        <v>0</v>
      </c>
      <c r="BV78">
        <f t="shared" si="68"/>
        <v>0</v>
      </c>
      <c r="BW78">
        <f t="shared" si="68"/>
        <v>0</v>
      </c>
      <c r="BX78">
        <f t="shared" si="69"/>
        <v>0</v>
      </c>
      <c r="BY78">
        <f t="shared" si="69"/>
        <v>0</v>
      </c>
      <c r="BZ78">
        <f t="shared" si="69"/>
        <v>0</v>
      </c>
      <c r="CA78">
        <f t="shared" si="69"/>
        <v>0</v>
      </c>
      <c r="CB78">
        <f t="shared" si="69"/>
        <v>0</v>
      </c>
      <c r="CC78">
        <f t="shared" si="69"/>
        <v>0</v>
      </c>
      <c r="CD78">
        <f t="shared" si="69"/>
        <v>0</v>
      </c>
      <c r="CE78">
        <f t="shared" si="69"/>
        <v>0</v>
      </c>
      <c r="CF78">
        <f t="shared" si="69"/>
        <v>0</v>
      </c>
      <c r="CG78">
        <f t="shared" si="69"/>
        <v>0</v>
      </c>
      <c r="CH78">
        <f t="shared" si="69"/>
        <v>0</v>
      </c>
      <c r="CI78">
        <f t="shared" si="69"/>
        <v>0</v>
      </c>
      <c r="CJ78">
        <f t="shared" si="61"/>
        <v>1</v>
      </c>
    </row>
    <row r="79" spans="1:88" x14ac:dyDescent="0.35">
      <c r="A79" t="str">
        <f>economics!A78</f>
        <v>Methanol</v>
      </c>
      <c r="B79" t="str">
        <f>economics!B78</f>
        <v>Efficiency package, methanol synthesis sectione</v>
      </c>
      <c r="C79" t="str">
        <f>economics!D78</f>
        <v>process</v>
      </c>
      <c r="D79">
        <f>IF(ISNUMBER(economics!T78),economics!T78,"na")</f>
        <v>2.8292264455939367</v>
      </c>
      <c r="E79">
        <f t="shared" si="60"/>
        <v>0.84876793367818093</v>
      </c>
      <c r="F79">
        <f t="shared" si="62"/>
        <v>4.2906033319683703E-4</v>
      </c>
      <c r="G79">
        <f t="shared" si="62"/>
        <v>7.5859643961191658E-4</v>
      </c>
      <c r="H79">
        <f t="shared" si="62"/>
        <v>1.8448636925398067E-3</v>
      </c>
      <c r="I79">
        <f t="shared" si="62"/>
        <v>4.1162521198056055E-3</v>
      </c>
      <c r="J79">
        <f t="shared" si="62"/>
        <v>8.4260813880476966E-3</v>
      </c>
      <c r="K79">
        <f t="shared" si="62"/>
        <v>1.5824753493097306E-2</v>
      </c>
      <c r="L79">
        <f t="shared" si="62"/>
        <v>2.7266997601929258E-2</v>
      </c>
      <c r="M79">
        <f t="shared" si="62"/>
        <v>4.3105035056901199E-2</v>
      </c>
      <c r="N79">
        <f t="shared" si="62"/>
        <v>6.2518718074213248E-2</v>
      </c>
      <c r="O79">
        <f t="shared" si="62"/>
        <v>8.319253783825134E-2</v>
      </c>
      <c r="P79">
        <f t="shared" si="63"/>
        <v>0.1015667598672757</v>
      </c>
      <c r="Q79">
        <f t="shared" si="63"/>
        <v>0.11376592678472192</v>
      </c>
      <c r="R79">
        <f t="shared" si="63"/>
        <v>0.11691398767095101</v>
      </c>
      <c r="S79">
        <f t="shared" si="63"/>
        <v>0.11023371802334092</v>
      </c>
      <c r="T79">
        <f t="shared" si="63"/>
        <v>9.5357754783581106E-2</v>
      </c>
      <c r="U79">
        <f t="shared" si="63"/>
        <v>7.568168898206018E-2</v>
      </c>
      <c r="V79">
        <f t="shared" si="63"/>
        <v>5.510846429283367E-2</v>
      </c>
      <c r="W79">
        <f t="shared" si="63"/>
        <v>3.6816097687655036E-2</v>
      </c>
      <c r="X79">
        <f t="shared" si="63"/>
        <v>2.2565668869964806E-2</v>
      </c>
      <c r="Y79">
        <f t="shared" si="63"/>
        <v>1.268961796708723E-2</v>
      </c>
      <c r="Z79">
        <f t="shared" si="64"/>
        <v>6.5469261212381946E-3</v>
      </c>
      <c r="AA79">
        <f t="shared" si="64"/>
        <v>3.0989415221683858E-3</v>
      </c>
      <c r="AB79">
        <f t="shared" si="64"/>
        <v>1.3457818973511282E-3</v>
      </c>
      <c r="AC79">
        <f t="shared" si="64"/>
        <v>5.3619095182155796E-4</v>
      </c>
      <c r="AD79">
        <f t="shared" si="64"/>
        <v>1.9599534073522218E-4</v>
      </c>
      <c r="AE79">
        <f t="shared" si="64"/>
        <v>6.5728131894093877E-5</v>
      </c>
      <c r="AF79">
        <f t="shared" si="64"/>
        <v>2.0222449526485775E-5</v>
      </c>
      <c r="AG79">
        <f t="shared" si="64"/>
        <v>5.7080880980775461E-6</v>
      </c>
      <c r="AH79">
        <f t="shared" si="64"/>
        <v>1.4781529636964663E-6</v>
      </c>
      <c r="AI79">
        <f t="shared" si="64"/>
        <v>3.5116977559201956E-7</v>
      </c>
      <c r="AJ79">
        <f t="shared" si="65"/>
        <v>7.6538691939909143E-8</v>
      </c>
      <c r="AK79">
        <f t="shared" si="65"/>
        <v>1.5304110645431024E-8</v>
      </c>
      <c r="AL79">
        <f t="shared" si="65"/>
        <v>2.8073411373341628E-9</v>
      </c>
      <c r="AM79">
        <f t="shared" si="65"/>
        <v>4.7243187140111331E-10</v>
      </c>
      <c r="AN79">
        <f t="shared" si="65"/>
        <v>7.2935102402027496E-11</v>
      </c>
      <c r="AO79">
        <f t="shared" si="65"/>
        <v>1.0329626043414919E-11</v>
      </c>
      <c r="AP79">
        <f t="shared" si="65"/>
        <v>1.3420375921668892E-12</v>
      </c>
      <c r="AQ79">
        <f t="shared" si="65"/>
        <v>1.5998313784848506E-13</v>
      </c>
      <c r="AR79">
        <f t="shared" si="65"/>
        <v>1.7541523789077473E-14</v>
      </c>
      <c r="AS79">
        <f t="shared" si="65"/>
        <v>1.6653345369377348E-15</v>
      </c>
      <c r="AT79">
        <f t="shared" si="66"/>
        <v>2.2204460492503131E-16</v>
      </c>
      <c r="AU79">
        <f t="shared" si="66"/>
        <v>0</v>
      </c>
      <c r="AV79">
        <f t="shared" si="66"/>
        <v>0</v>
      </c>
      <c r="AW79">
        <f t="shared" si="66"/>
        <v>0</v>
      </c>
      <c r="AX79">
        <f t="shared" si="66"/>
        <v>0</v>
      </c>
      <c r="AY79">
        <f t="shared" si="66"/>
        <v>0</v>
      </c>
      <c r="AZ79">
        <f t="shared" si="66"/>
        <v>0</v>
      </c>
      <c r="BA79">
        <f t="shared" si="66"/>
        <v>0</v>
      </c>
      <c r="BB79">
        <f t="shared" si="66"/>
        <v>0</v>
      </c>
      <c r="BC79">
        <f t="shared" si="66"/>
        <v>0</v>
      </c>
      <c r="BD79">
        <f t="shared" si="67"/>
        <v>0</v>
      </c>
      <c r="BE79">
        <f t="shared" si="67"/>
        <v>0</v>
      </c>
      <c r="BF79">
        <f t="shared" si="67"/>
        <v>0</v>
      </c>
      <c r="BG79">
        <f t="shared" si="67"/>
        <v>0</v>
      </c>
      <c r="BH79">
        <f t="shared" si="67"/>
        <v>0</v>
      </c>
      <c r="BI79">
        <f t="shared" si="67"/>
        <v>0</v>
      </c>
      <c r="BJ79">
        <f t="shared" si="67"/>
        <v>0</v>
      </c>
      <c r="BK79">
        <f t="shared" si="67"/>
        <v>0</v>
      </c>
      <c r="BL79">
        <f t="shared" si="67"/>
        <v>0</v>
      </c>
      <c r="BM79">
        <f t="shared" si="67"/>
        <v>0</v>
      </c>
      <c r="BN79">
        <f t="shared" si="68"/>
        <v>0</v>
      </c>
      <c r="BO79">
        <f t="shared" si="68"/>
        <v>0</v>
      </c>
      <c r="BP79">
        <f t="shared" si="68"/>
        <v>0</v>
      </c>
      <c r="BQ79">
        <f t="shared" si="68"/>
        <v>0</v>
      </c>
      <c r="BR79">
        <f t="shared" si="68"/>
        <v>0</v>
      </c>
      <c r="BS79">
        <f t="shared" si="68"/>
        <v>0</v>
      </c>
      <c r="BT79">
        <f t="shared" si="68"/>
        <v>0</v>
      </c>
      <c r="BU79">
        <f t="shared" si="68"/>
        <v>0</v>
      </c>
      <c r="BV79">
        <f t="shared" si="68"/>
        <v>0</v>
      </c>
      <c r="BW79">
        <f t="shared" si="68"/>
        <v>0</v>
      </c>
      <c r="BX79">
        <f t="shared" si="69"/>
        <v>0</v>
      </c>
      <c r="BY79">
        <f t="shared" si="69"/>
        <v>0</v>
      </c>
      <c r="BZ79">
        <f t="shared" si="69"/>
        <v>0</v>
      </c>
      <c r="CA79">
        <f t="shared" si="69"/>
        <v>0</v>
      </c>
      <c r="CB79">
        <f t="shared" si="69"/>
        <v>0</v>
      </c>
      <c r="CC79">
        <f t="shared" si="69"/>
        <v>0</v>
      </c>
      <c r="CD79">
        <f t="shared" si="69"/>
        <v>0</v>
      </c>
      <c r="CE79">
        <f t="shared" si="69"/>
        <v>0</v>
      </c>
      <c r="CF79">
        <f t="shared" si="69"/>
        <v>0</v>
      </c>
      <c r="CG79">
        <f t="shared" si="69"/>
        <v>0</v>
      </c>
      <c r="CH79">
        <f t="shared" si="69"/>
        <v>0</v>
      </c>
      <c r="CI79">
        <f t="shared" si="69"/>
        <v>0</v>
      </c>
      <c r="CJ79">
        <f t="shared" si="61"/>
        <v>1</v>
      </c>
    </row>
    <row r="80" spans="1:88" x14ac:dyDescent="0.35">
      <c r="A80" t="str">
        <f>economics!A79</f>
        <v>Ammonia</v>
      </c>
      <c r="B80" t="str">
        <f>economics!B79</f>
        <v>Improved CO2 removal sectionf</v>
      </c>
      <c r="C80" t="str">
        <f>economics!D79</f>
        <v>process</v>
      </c>
      <c r="D80">
        <f>IF(ISNUMBER(economics!T79),economics!T79,"na")</f>
        <v>1.9450931813458314</v>
      </c>
      <c r="E80">
        <f t="shared" si="60"/>
        <v>0.58352795440374938</v>
      </c>
      <c r="F80">
        <f t="shared" si="62"/>
        <v>4.2906033319683703E-4</v>
      </c>
      <c r="G80">
        <f t="shared" si="62"/>
        <v>1.4077635035478128E-3</v>
      </c>
      <c r="H80">
        <f t="shared" si="62"/>
        <v>4.7974968489892626E-3</v>
      </c>
      <c r="I80">
        <f t="shared" si="62"/>
        <v>1.3643334094013304E-2</v>
      </c>
      <c r="J80">
        <f t="shared" si="62"/>
        <v>3.2379377618105547E-2</v>
      </c>
      <c r="K80">
        <f t="shared" si="62"/>
        <v>6.4132295809923329E-2</v>
      </c>
      <c r="L80">
        <f t="shared" si="62"/>
        <v>0.10601322701506194</v>
      </c>
      <c r="M80">
        <f t="shared" si="62"/>
        <v>0.14626124793709971</v>
      </c>
      <c r="N80">
        <f t="shared" si="62"/>
        <v>0.16841918452273891</v>
      </c>
      <c r="O80">
        <f t="shared" si="62"/>
        <v>0.16186391858576588</v>
      </c>
      <c r="P80">
        <f t="shared" si="63"/>
        <v>0.1298386106333701</v>
      </c>
      <c r="Q80">
        <f t="shared" si="63"/>
        <v>8.6925679540546086E-2</v>
      </c>
      <c r="R80">
        <f t="shared" si="63"/>
        <v>4.8570651389266084E-2</v>
      </c>
      <c r="S80">
        <f t="shared" si="63"/>
        <v>2.2650027718052246E-2</v>
      </c>
      <c r="T80">
        <f t="shared" si="63"/>
        <v>8.8148778743643019E-3</v>
      </c>
      <c r="U80">
        <f t="shared" si="63"/>
        <v>2.8628396871487327E-3</v>
      </c>
      <c r="V80">
        <f t="shared" si="63"/>
        <v>7.7586875912671882E-4</v>
      </c>
      <c r="W80">
        <f t="shared" si="63"/>
        <v>1.7545453040479497E-4</v>
      </c>
      <c r="X80">
        <f t="shared" si="63"/>
        <v>3.3105347646666949E-5</v>
      </c>
      <c r="Y80">
        <f t="shared" si="63"/>
        <v>5.2114557808069506E-6</v>
      </c>
      <c r="Z80">
        <f t="shared" si="64"/>
        <v>6.8440895939492208E-7</v>
      </c>
      <c r="AA80">
        <f t="shared" si="64"/>
        <v>7.4978211417331408E-8</v>
      </c>
      <c r="AB80">
        <f t="shared" si="64"/>
        <v>6.8514620643611579E-9</v>
      </c>
      <c r="AC80">
        <f t="shared" si="64"/>
        <v>5.221865162496897E-10</v>
      </c>
      <c r="AD80">
        <f t="shared" si="64"/>
        <v>3.3191449588798605E-11</v>
      </c>
      <c r="AE80">
        <f t="shared" si="64"/>
        <v>1.7593704271234856E-12</v>
      </c>
      <c r="AF80">
        <f t="shared" si="64"/>
        <v>7.7715611723760958E-14</v>
      </c>
      <c r="AG80">
        <f t="shared" si="64"/>
        <v>2.886579864025407E-15</v>
      </c>
      <c r="AH80">
        <f t="shared" si="64"/>
        <v>1.1102230246251565E-16</v>
      </c>
      <c r="AI80">
        <f t="shared" si="64"/>
        <v>0</v>
      </c>
      <c r="AJ80">
        <f t="shared" si="65"/>
        <v>0</v>
      </c>
      <c r="AK80">
        <f t="shared" si="65"/>
        <v>0</v>
      </c>
      <c r="AL80">
        <f t="shared" si="65"/>
        <v>0</v>
      </c>
      <c r="AM80">
        <f t="shared" si="65"/>
        <v>0</v>
      </c>
      <c r="AN80">
        <f t="shared" si="65"/>
        <v>0</v>
      </c>
      <c r="AO80">
        <f t="shared" si="65"/>
        <v>0</v>
      </c>
      <c r="AP80">
        <f t="shared" si="65"/>
        <v>0</v>
      </c>
      <c r="AQ80">
        <f t="shared" si="65"/>
        <v>0</v>
      </c>
      <c r="AR80">
        <f t="shared" si="65"/>
        <v>0</v>
      </c>
      <c r="AS80">
        <f t="shared" si="65"/>
        <v>0</v>
      </c>
      <c r="AT80">
        <f t="shared" si="66"/>
        <v>0</v>
      </c>
      <c r="AU80">
        <f t="shared" si="66"/>
        <v>0</v>
      </c>
      <c r="AV80">
        <f t="shared" si="66"/>
        <v>0</v>
      </c>
      <c r="AW80">
        <f t="shared" si="66"/>
        <v>0</v>
      </c>
      <c r="AX80">
        <f t="shared" si="66"/>
        <v>0</v>
      </c>
      <c r="AY80">
        <f t="shared" si="66"/>
        <v>0</v>
      </c>
      <c r="AZ80">
        <f t="shared" si="66"/>
        <v>0</v>
      </c>
      <c r="BA80">
        <f t="shared" si="66"/>
        <v>0</v>
      </c>
      <c r="BB80">
        <f t="shared" si="66"/>
        <v>0</v>
      </c>
      <c r="BC80">
        <f t="shared" si="66"/>
        <v>0</v>
      </c>
      <c r="BD80">
        <f t="shared" si="67"/>
        <v>0</v>
      </c>
      <c r="BE80">
        <f t="shared" si="67"/>
        <v>0</v>
      </c>
      <c r="BF80">
        <f t="shared" si="67"/>
        <v>0</v>
      </c>
      <c r="BG80">
        <f t="shared" si="67"/>
        <v>0</v>
      </c>
      <c r="BH80">
        <f t="shared" si="67"/>
        <v>0</v>
      </c>
      <c r="BI80">
        <f t="shared" si="67"/>
        <v>0</v>
      </c>
      <c r="BJ80">
        <f t="shared" si="67"/>
        <v>0</v>
      </c>
      <c r="BK80">
        <f t="shared" si="67"/>
        <v>0</v>
      </c>
      <c r="BL80">
        <f t="shared" si="67"/>
        <v>0</v>
      </c>
      <c r="BM80">
        <f t="shared" si="67"/>
        <v>0</v>
      </c>
      <c r="BN80">
        <f t="shared" si="68"/>
        <v>0</v>
      </c>
      <c r="BO80">
        <f t="shared" si="68"/>
        <v>0</v>
      </c>
      <c r="BP80">
        <f t="shared" si="68"/>
        <v>0</v>
      </c>
      <c r="BQ80">
        <f t="shared" si="68"/>
        <v>0</v>
      </c>
      <c r="BR80">
        <f t="shared" si="68"/>
        <v>0</v>
      </c>
      <c r="BS80">
        <f t="shared" si="68"/>
        <v>0</v>
      </c>
      <c r="BT80">
        <f t="shared" si="68"/>
        <v>0</v>
      </c>
      <c r="BU80">
        <f t="shared" si="68"/>
        <v>0</v>
      </c>
      <c r="BV80">
        <f t="shared" si="68"/>
        <v>0</v>
      </c>
      <c r="BW80">
        <f t="shared" si="68"/>
        <v>0</v>
      </c>
      <c r="BX80">
        <f t="shared" si="69"/>
        <v>0</v>
      </c>
      <c r="BY80">
        <f t="shared" si="69"/>
        <v>0</v>
      </c>
      <c r="BZ80">
        <f t="shared" si="69"/>
        <v>0</v>
      </c>
      <c r="CA80">
        <f t="shared" si="69"/>
        <v>0</v>
      </c>
      <c r="CB80">
        <f t="shared" si="69"/>
        <v>0</v>
      </c>
      <c r="CC80">
        <f t="shared" si="69"/>
        <v>0</v>
      </c>
      <c r="CD80">
        <f t="shared" si="69"/>
        <v>0</v>
      </c>
      <c r="CE80">
        <f t="shared" si="69"/>
        <v>0</v>
      </c>
      <c r="CF80">
        <f t="shared" si="69"/>
        <v>0</v>
      </c>
      <c r="CG80">
        <f t="shared" si="69"/>
        <v>0</v>
      </c>
      <c r="CH80">
        <f t="shared" si="69"/>
        <v>0</v>
      </c>
      <c r="CI80">
        <f t="shared" si="69"/>
        <v>0</v>
      </c>
      <c r="CJ80">
        <f t="shared" si="61"/>
        <v>1</v>
      </c>
    </row>
    <row r="81" spans="1:88" x14ac:dyDescent="0.35">
      <c r="A81" t="str">
        <f>economics!A80</f>
        <v>Ammonia</v>
      </c>
      <c r="B81" t="str">
        <f>economics!B80</f>
        <v>Indirect cooling of the ammonia synthesis reactorf</v>
      </c>
      <c r="C81" t="str">
        <f>economics!D80</f>
        <v>whr</v>
      </c>
      <c r="D81">
        <f>IF(ISNUMBER(economics!T80),economics!T80,"na")</f>
        <v>1.5128502521578688</v>
      </c>
      <c r="E81">
        <f t="shared" si="60"/>
        <v>0.45385507564736061</v>
      </c>
      <c r="F81">
        <f t="shared" si="62"/>
        <v>4.2906033319683703E-4</v>
      </c>
      <c r="G81">
        <f t="shared" si="62"/>
        <v>2.2680603259114867E-3</v>
      </c>
      <c r="H81">
        <f t="shared" si="62"/>
        <v>1.0121598278557461E-2</v>
      </c>
      <c r="I81">
        <f t="shared" si="62"/>
        <v>3.357988763971171E-2</v>
      </c>
      <c r="J81">
        <f t="shared" si="62"/>
        <v>8.2842283221604529E-2</v>
      </c>
      <c r="K81">
        <f t="shared" si="62"/>
        <v>0.15200302942499427</v>
      </c>
      <c r="L81">
        <f t="shared" si="62"/>
        <v>0.20746211425191252</v>
      </c>
      <c r="M81">
        <f t="shared" si="62"/>
        <v>0.21064087279255383</v>
      </c>
      <c r="N81">
        <f t="shared" si="62"/>
        <v>0.15909821434469928</v>
      </c>
      <c r="O81">
        <f t="shared" si="62"/>
        <v>8.9387922348789006E-2</v>
      </c>
      <c r="P81">
        <f t="shared" si="63"/>
        <v>3.7353133705223751E-2</v>
      </c>
      <c r="Q81">
        <f t="shared" si="63"/>
        <v>1.1607206729862485E-2</v>
      </c>
      <c r="R81">
        <f t="shared" si="63"/>
        <v>2.6814886701064244E-3</v>
      </c>
      <c r="S81">
        <f t="shared" si="63"/>
        <v>4.6041350315773055E-4</v>
      </c>
      <c r="T81">
        <f t="shared" si="63"/>
        <v>5.8736178086937763E-5</v>
      </c>
      <c r="U81">
        <f t="shared" si="63"/>
        <v>5.5654505745073024E-6</v>
      </c>
      <c r="V81">
        <f t="shared" si="63"/>
        <v>3.915411028732052E-7</v>
      </c>
      <c r="W81">
        <f t="shared" si="63"/>
        <v>2.0444655413065504E-8</v>
      </c>
      <c r="X81">
        <f t="shared" si="63"/>
        <v>7.9204809377841912E-10</v>
      </c>
      <c r="Y81">
        <f t="shared" si="63"/>
        <v>2.2758239737186159E-11</v>
      </c>
      <c r="Z81">
        <f t="shared" si="64"/>
        <v>4.8483439485380586E-13</v>
      </c>
      <c r="AA81">
        <f t="shared" si="64"/>
        <v>7.6605388699135801E-15</v>
      </c>
      <c r="AB81">
        <f t="shared" si="64"/>
        <v>1.1102230246251565E-16</v>
      </c>
      <c r="AC81">
        <f t="shared" si="64"/>
        <v>0</v>
      </c>
      <c r="AD81">
        <f t="shared" si="64"/>
        <v>0</v>
      </c>
      <c r="AE81">
        <f t="shared" si="64"/>
        <v>0</v>
      </c>
      <c r="AF81">
        <f t="shared" si="64"/>
        <v>0</v>
      </c>
      <c r="AG81">
        <f t="shared" si="64"/>
        <v>0</v>
      </c>
      <c r="AH81">
        <f t="shared" si="64"/>
        <v>0</v>
      </c>
      <c r="AI81">
        <f t="shared" si="64"/>
        <v>0</v>
      </c>
      <c r="AJ81">
        <f t="shared" si="65"/>
        <v>0</v>
      </c>
      <c r="AK81">
        <f t="shared" si="65"/>
        <v>0</v>
      </c>
      <c r="AL81">
        <f t="shared" si="65"/>
        <v>0</v>
      </c>
      <c r="AM81">
        <f t="shared" si="65"/>
        <v>0</v>
      </c>
      <c r="AN81">
        <f t="shared" si="65"/>
        <v>0</v>
      </c>
      <c r="AO81">
        <f t="shared" si="65"/>
        <v>0</v>
      </c>
      <c r="AP81">
        <f t="shared" si="65"/>
        <v>0</v>
      </c>
      <c r="AQ81">
        <f t="shared" si="65"/>
        <v>0</v>
      </c>
      <c r="AR81">
        <f t="shared" si="65"/>
        <v>0</v>
      </c>
      <c r="AS81">
        <f t="shared" si="65"/>
        <v>0</v>
      </c>
      <c r="AT81">
        <f t="shared" si="66"/>
        <v>0</v>
      </c>
      <c r="AU81">
        <f t="shared" si="66"/>
        <v>0</v>
      </c>
      <c r="AV81">
        <f t="shared" si="66"/>
        <v>0</v>
      </c>
      <c r="AW81">
        <f t="shared" si="66"/>
        <v>0</v>
      </c>
      <c r="AX81">
        <f t="shared" si="66"/>
        <v>0</v>
      </c>
      <c r="AY81">
        <f t="shared" si="66"/>
        <v>0</v>
      </c>
      <c r="AZ81">
        <f t="shared" si="66"/>
        <v>0</v>
      </c>
      <c r="BA81">
        <f t="shared" si="66"/>
        <v>0</v>
      </c>
      <c r="BB81">
        <f t="shared" si="66"/>
        <v>0</v>
      </c>
      <c r="BC81">
        <f t="shared" si="66"/>
        <v>0</v>
      </c>
      <c r="BD81">
        <f t="shared" si="67"/>
        <v>0</v>
      </c>
      <c r="BE81">
        <f t="shared" si="67"/>
        <v>0</v>
      </c>
      <c r="BF81">
        <f t="shared" si="67"/>
        <v>0</v>
      </c>
      <c r="BG81">
        <f t="shared" si="67"/>
        <v>0</v>
      </c>
      <c r="BH81">
        <f t="shared" si="67"/>
        <v>0</v>
      </c>
      <c r="BI81">
        <f t="shared" si="67"/>
        <v>0</v>
      </c>
      <c r="BJ81">
        <f t="shared" si="67"/>
        <v>0</v>
      </c>
      <c r="BK81">
        <f t="shared" si="67"/>
        <v>0</v>
      </c>
      <c r="BL81">
        <f t="shared" si="67"/>
        <v>0</v>
      </c>
      <c r="BM81">
        <f t="shared" si="67"/>
        <v>0</v>
      </c>
      <c r="BN81">
        <f t="shared" si="68"/>
        <v>0</v>
      </c>
      <c r="BO81">
        <f t="shared" si="68"/>
        <v>0</v>
      </c>
      <c r="BP81">
        <f t="shared" si="68"/>
        <v>0</v>
      </c>
      <c r="BQ81">
        <f t="shared" si="68"/>
        <v>0</v>
      </c>
      <c r="BR81">
        <f t="shared" si="68"/>
        <v>0</v>
      </c>
      <c r="BS81">
        <f t="shared" si="68"/>
        <v>0</v>
      </c>
      <c r="BT81">
        <f t="shared" si="68"/>
        <v>0</v>
      </c>
      <c r="BU81">
        <f t="shared" si="68"/>
        <v>0</v>
      </c>
      <c r="BV81">
        <f t="shared" si="68"/>
        <v>0</v>
      </c>
      <c r="BW81">
        <f t="shared" si="68"/>
        <v>0</v>
      </c>
      <c r="BX81">
        <f t="shared" si="69"/>
        <v>0</v>
      </c>
      <c r="BY81">
        <f t="shared" si="69"/>
        <v>0</v>
      </c>
      <c r="BZ81">
        <f t="shared" si="69"/>
        <v>0</v>
      </c>
      <c r="CA81">
        <f t="shared" si="69"/>
        <v>0</v>
      </c>
      <c r="CB81">
        <f t="shared" si="69"/>
        <v>0</v>
      </c>
      <c r="CC81">
        <f t="shared" si="69"/>
        <v>0</v>
      </c>
      <c r="CD81">
        <f t="shared" si="69"/>
        <v>0</v>
      </c>
      <c r="CE81">
        <f t="shared" si="69"/>
        <v>0</v>
      </c>
      <c r="CF81">
        <f t="shared" si="69"/>
        <v>0</v>
      </c>
      <c r="CG81">
        <f t="shared" si="69"/>
        <v>0</v>
      </c>
      <c r="CH81">
        <f t="shared" si="69"/>
        <v>0</v>
      </c>
      <c r="CI81">
        <f t="shared" si="69"/>
        <v>0</v>
      </c>
      <c r="CJ81">
        <f t="shared" si="61"/>
        <v>1</v>
      </c>
    </row>
    <row r="82" spans="1:88" x14ac:dyDescent="0.35">
      <c r="A82" t="str">
        <f>economics!A81</f>
        <v>Ammonia</v>
      </c>
      <c r="B82" t="str">
        <f>economics!B81</f>
        <v>Increasing the air preheat with waste heatf</v>
      </c>
      <c r="C82" t="str">
        <f>economics!D81</f>
        <v>whr</v>
      </c>
      <c r="D82">
        <f>IF(ISNUMBER(economics!T81),economics!T81,"na")</f>
        <v>1.0085668347719126</v>
      </c>
      <c r="E82">
        <f t="shared" si="60"/>
        <v>0.30257005043157376</v>
      </c>
      <c r="F82">
        <f t="shared" si="62"/>
        <v>4.2906033319683703E-4</v>
      </c>
      <c r="G82">
        <f t="shared" si="62"/>
        <v>5.6576252171224393E-3</v>
      </c>
      <c r="H82">
        <f t="shared" si="62"/>
        <v>4.0311921027058217E-2</v>
      </c>
      <c r="I82">
        <f t="shared" si="62"/>
        <v>0.14999642903019281</v>
      </c>
      <c r="J82">
        <f t="shared" si="62"/>
        <v>0.29231099786831849</v>
      </c>
      <c r="K82">
        <f t="shared" si="62"/>
        <v>0.29884171376582302</v>
      </c>
      <c r="L82">
        <f t="shared" si="62"/>
        <v>0.1602852957202191</v>
      </c>
      <c r="M82">
        <f t="shared" si="62"/>
        <v>4.5033093416413372E-2</v>
      </c>
      <c r="N82">
        <f t="shared" si="62"/>
        <v>6.6087356887792881E-3</v>
      </c>
      <c r="O82">
        <f t="shared" si="62"/>
        <v>5.0473314563037608E-4</v>
      </c>
      <c r="P82">
        <f t="shared" si="63"/>
        <v>1.9981986188799539E-5</v>
      </c>
      <c r="Q82">
        <f t="shared" si="63"/>
        <v>4.0848103077806286E-7</v>
      </c>
      <c r="R82">
        <f t="shared" si="63"/>
        <v>4.2967756019862691E-9</v>
      </c>
      <c r="S82">
        <f t="shared" si="63"/>
        <v>2.3186674802389007E-11</v>
      </c>
      <c r="T82">
        <f t="shared" si="63"/>
        <v>6.4059868520871532E-14</v>
      </c>
      <c r="U82">
        <f t="shared" si="63"/>
        <v>1.1102230246251565E-16</v>
      </c>
      <c r="V82">
        <f t="shared" si="63"/>
        <v>0</v>
      </c>
      <c r="W82">
        <f t="shared" si="63"/>
        <v>0</v>
      </c>
      <c r="X82">
        <f t="shared" si="63"/>
        <v>0</v>
      </c>
      <c r="Y82">
        <f t="shared" si="63"/>
        <v>0</v>
      </c>
      <c r="Z82">
        <f t="shared" si="64"/>
        <v>0</v>
      </c>
      <c r="AA82">
        <f t="shared" si="64"/>
        <v>0</v>
      </c>
      <c r="AB82">
        <f t="shared" si="64"/>
        <v>0</v>
      </c>
      <c r="AC82">
        <f t="shared" si="64"/>
        <v>0</v>
      </c>
      <c r="AD82">
        <f t="shared" si="64"/>
        <v>0</v>
      </c>
      <c r="AE82">
        <f t="shared" si="64"/>
        <v>0</v>
      </c>
      <c r="AF82">
        <f t="shared" si="64"/>
        <v>0</v>
      </c>
      <c r="AG82">
        <f t="shared" si="64"/>
        <v>0</v>
      </c>
      <c r="AH82">
        <f t="shared" si="64"/>
        <v>0</v>
      </c>
      <c r="AI82">
        <f t="shared" si="64"/>
        <v>0</v>
      </c>
      <c r="AJ82">
        <f t="shared" si="65"/>
        <v>0</v>
      </c>
      <c r="AK82">
        <f t="shared" si="65"/>
        <v>0</v>
      </c>
      <c r="AL82">
        <f t="shared" si="65"/>
        <v>0</v>
      </c>
      <c r="AM82">
        <f t="shared" si="65"/>
        <v>0</v>
      </c>
      <c r="AN82">
        <f t="shared" si="65"/>
        <v>0</v>
      </c>
      <c r="AO82">
        <f t="shared" si="65"/>
        <v>0</v>
      </c>
      <c r="AP82">
        <f t="shared" si="65"/>
        <v>0</v>
      </c>
      <c r="AQ82">
        <f t="shared" si="65"/>
        <v>0</v>
      </c>
      <c r="AR82">
        <f t="shared" si="65"/>
        <v>0</v>
      </c>
      <c r="AS82">
        <f t="shared" si="65"/>
        <v>0</v>
      </c>
      <c r="AT82">
        <f t="shared" si="66"/>
        <v>0</v>
      </c>
      <c r="AU82">
        <f t="shared" si="66"/>
        <v>0</v>
      </c>
      <c r="AV82">
        <f t="shared" si="66"/>
        <v>0</v>
      </c>
      <c r="AW82">
        <f t="shared" si="66"/>
        <v>0</v>
      </c>
      <c r="AX82">
        <f t="shared" si="66"/>
        <v>0</v>
      </c>
      <c r="AY82">
        <f t="shared" si="66"/>
        <v>0</v>
      </c>
      <c r="AZ82">
        <f t="shared" si="66"/>
        <v>0</v>
      </c>
      <c r="BA82">
        <f t="shared" si="66"/>
        <v>0</v>
      </c>
      <c r="BB82">
        <f t="shared" si="66"/>
        <v>0</v>
      </c>
      <c r="BC82">
        <f t="shared" si="66"/>
        <v>0</v>
      </c>
      <c r="BD82">
        <f t="shared" si="67"/>
        <v>0</v>
      </c>
      <c r="BE82">
        <f t="shared" si="67"/>
        <v>0</v>
      </c>
      <c r="BF82">
        <f t="shared" si="67"/>
        <v>0</v>
      </c>
      <c r="BG82">
        <f t="shared" si="67"/>
        <v>0</v>
      </c>
      <c r="BH82">
        <f t="shared" si="67"/>
        <v>0</v>
      </c>
      <c r="BI82">
        <f t="shared" si="67"/>
        <v>0</v>
      </c>
      <c r="BJ82">
        <f t="shared" si="67"/>
        <v>0</v>
      </c>
      <c r="BK82">
        <f t="shared" si="67"/>
        <v>0</v>
      </c>
      <c r="BL82">
        <f t="shared" si="67"/>
        <v>0</v>
      </c>
      <c r="BM82">
        <f t="shared" si="67"/>
        <v>0</v>
      </c>
      <c r="BN82">
        <f t="shared" si="68"/>
        <v>0</v>
      </c>
      <c r="BO82">
        <f t="shared" si="68"/>
        <v>0</v>
      </c>
      <c r="BP82">
        <f t="shared" si="68"/>
        <v>0</v>
      </c>
      <c r="BQ82">
        <f t="shared" si="68"/>
        <v>0</v>
      </c>
      <c r="BR82">
        <f t="shared" si="68"/>
        <v>0</v>
      </c>
      <c r="BS82">
        <f t="shared" si="68"/>
        <v>0</v>
      </c>
      <c r="BT82">
        <f t="shared" si="68"/>
        <v>0</v>
      </c>
      <c r="BU82">
        <f t="shared" si="68"/>
        <v>0</v>
      </c>
      <c r="BV82">
        <f t="shared" si="68"/>
        <v>0</v>
      </c>
      <c r="BW82">
        <f t="shared" si="68"/>
        <v>0</v>
      </c>
      <c r="BX82">
        <f t="shared" si="69"/>
        <v>0</v>
      </c>
      <c r="BY82">
        <f t="shared" si="69"/>
        <v>0</v>
      </c>
      <c r="BZ82">
        <f t="shared" si="69"/>
        <v>0</v>
      </c>
      <c r="CA82">
        <f t="shared" si="69"/>
        <v>0</v>
      </c>
      <c r="CB82">
        <f t="shared" si="69"/>
        <v>0</v>
      </c>
      <c r="CC82">
        <f t="shared" si="69"/>
        <v>0</v>
      </c>
      <c r="CD82">
        <f t="shared" si="69"/>
        <v>0</v>
      </c>
      <c r="CE82">
        <f t="shared" si="69"/>
        <v>0</v>
      </c>
      <c r="CF82">
        <f t="shared" si="69"/>
        <v>0</v>
      </c>
      <c r="CG82">
        <f t="shared" si="69"/>
        <v>0</v>
      </c>
      <c r="CH82">
        <f t="shared" si="69"/>
        <v>0</v>
      </c>
      <c r="CI82">
        <f t="shared" si="69"/>
        <v>0</v>
      </c>
      <c r="CJ82">
        <f t="shared" si="61"/>
        <v>1</v>
      </c>
    </row>
    <row r="83" spans="1:88" x14ac:dyDescent="0.35">
      <c r="A83" t="str">
        <f>economics!A82</f>
        <v>Ammonia</v>
      </c>
      <c r="B83" t="str">
        <f>economics!B82</f>
        <v>Hydrogen recovery (such as PSA)</v>
      </c>
      <c r="C83" t="str">
        <f>economics!D82</f>
        <v>process</v>
      </c>
      <c r="D83">
        <f>IF(ISNUMBER(economics!T82),economics!T82,"na")</f>
        <v>0.32418219689097189</v>
      </c>
      <c r="E83">
        <f t="shared" si="60"/>
        <v>9.7254659067291568E-2</v>
      </c>
      <c r="F83">
        <f t="shared" ref="F83:O92" si="70">IF(NOT(ISNUMBER($D83)),"",_xlfn.NORM.DIST(F$1,$D83,$E83,TRUE)-_xlfn.NORM.DIST(F$2,$D83,$E83,TRUE))</f>
        <v>4.2906033319683703E-4</v>
      </c>
      <c r="G83">
        <f t="shared" si="70"/>
        <v>0.22237349488964131</v>
      </c>
      <c r="H83">
        <f t="shared" si="70"/>
        <v>0.74187929260878671</v>
      </c>
      <c r="I83">
        <f t="shared" si="70"/>
        <v>3.5312173916743461E-2</v>
      </c>
      <c r="J83">
        <f t="shared" si="70"/>
        <v>5.9782497916494037E-6</v>
      </c>
      <c r="K83">
        <f t="shared" si="70"/>
        <v>1.8400836410137345E-12</v>
      </c>
      <c r="L83">
        <f t="shared" si="70"/>
        <v>0</v>
      </c>
      <c r="M83">
        <f t="shared" si="70"/>
        <v>0</v>
      </c>
      <c r="N83">
        <f t="shared" si="70"/>
        <v>0</v>
      </c>
      <c r="O83">
        <f t="shared" si="70"/>
        <v>0</v>
      </c>
      <c r="P83">
        <f t="shared" ref="P83:Y92" si="71">IF(NOT(ISNUMBER($D83)),"",_xlfn.NORM.DIST(P$1,$D83,$E83,TRUE)-_xlfn.NORM.DIST(P$2,$D83,$E83,TRUE))</f>
        <v>0</v>
      </c>
      <c r="Q83">
        <f t="shared" si="71"/>
        <v>0</v>
      </c>
      <c r="R83">
        <f t="shared" si="71"/>
        <v>0</v>
      </c>
      <c r="S83">
        <f t="shared" si="71"/>
        <v>0</v>
      </c>
      <c r="T83">
        <f t="shared" si="71"/>
        <v>0</v>
      </c>
      <c r="U83">
        <f t="shared" si="71"/>
        <v>0</v>
      </c>
      <c r="V83">
        <f t="shared" si="71"/>
        <v>0</v>
      </c>
      <c r="W83">
        <f t="shared" si="71"/>
        <v>0</v>
      </c>
      <c r="X83">
        <f t="shared" si="71"/>
        <v>0</v>
      </c>
      <c r="Y83">
        <f t="shared" si="71"/>
        <v>0</v>
      </c>
      <c r="Z83">
        <f t="shared" ref="Z83:AI92" si="72">IF(NOT(ISNUMBER($D83)),"",_xlfn.NORM.DIST(Z$1,$D83,$E83,TRUE)-_xlfn.NORM.DIST(Z$2,$D83,$E83,TRUE))</f>
        <v>0</v>
      </c>
      <c r="AA83">
        <f t="shared" si="72"/>
        <v>0</v>
      </c>
      <c r="AB83">
        <f t="shared" si="72"/>
        <v>0</v>
      </c>
      <c r="AC83">
        <f t="shared" si="72"/>
        <v>0</v>
      </c>
      <c r="AD83">
        <f t="shared" si="72"/>
        <v>0</v>
      </c>
      <c r="AE83">
        <f t="shared" si="72"/>
        <v>0</v>
      </c>
      <c r="AF83">
        <f t="shared" si="72"/>
        <v>0</v>
      </c>
      <c r="AG83">
        <f t="shared" si="72"/>
        <v>0</v>
      </c>
      <c r="AH83">
        <f t="shared" si="72"/>
        <v>0</v>
      </c>
      <c r="AI83">
        <f t="shared" si="72"/>
        <v>0</v>
      </c>
      <c r="AJ83">
        <f t="shared" ref="AJ83:AS92" si="73">IF(NOT(ISNUMBER($D83)),"",_xlfn.NORM.DIST(AJ$1,$D83,$E83,TRUE)-_xlfn.NORM.DIST(AJ$2,$D83,$E83,TRUE))</f>
        <v>0</v>
      </c>
      <c r="AK83">
        <f t="shared" si="73"/>
        <v>0</v>
      </c>
      <c r="AL83">
        <f t="shared" si="73"/>
        <v>0</v>
      </c>
      <c r="AM83">
        <f t="shared" si="73"/>
        <v>0</v>
      </c>
      <c r="AN83">
        <f t="shared" si="73"/>
        <v>0</v>
      </c>
      <c r="AO83">
        <f t="shared" si="73"/>
        <v>0</v>
      </c>
      <c r="AP83">
        <f t="shared" si="73"/>
        <v>0</v>
      </c>
      <c r="AQ83">
        <f t="shared" si="73"/>
        <v>0</v>
      </c>
      <c r="AR83">
        <f t="shared" si="73"/>
        <v>0</v>
      </c>
      <c r="AS83">
        <f t="shared" si="73"/>
        <v>0</v>
      </c>
      <c r="AT83">
        <f t="shared" ref="AT83:BC92" si="74">IF(NOT(ISNUMBER($D83)),"",_xlfn.NORM.DIST(AT$1,$D83,$E83,TRUE)-_xlfn.NORM.DIST(AT$2,$D83,$E83,TRUE))</f>
        <v>0</v>
      </c>
      <c r="AU83">
        <f t="shared" si="74"/>
        <v>0</v>
      </c>
      <c r="AV83">
        <f t="shared" si="74"/>
        <v>0</v>
      </c>
      <c r="AW83">
        <f t="shared" si="74"/>
        <v>0</v>
      </c>
      <c r="AX83">
        <f t="shared" si="74"/>
        <v>0</v>
      </c>
      <c r="AY83">
        <f t="shared" si="74"/>
        <v>0</v>
      </c>
      <c r="AZ83">
        <f t="shared" si="74"/>
        <v>0</v>
      </c>
      <c r="BA83">
        <f t="shared" si="74"/>
        <v>0</v>
      </c>
      <c r="BB83">
        <f t="shared" si="74"/>
        <v>0</v>
      </c>
      <c r="BC83">
        <f t="shared" si="74"/>
        <v>0</v>
      </c>
      <c r="BD83">
        <f t="shared" ref="BD83:BM92" si="75">IF(NOT(ISNUMBER($D83)),"",_xlfn.NORM.DIST(BD$1,$D83,$E83,TRUE)-_xlfn.NORM.DIST(BD$2,$D83,$E83,TRUE))</f>
        <v>0</v>
      </c>
      <c r="BE83">
        <f t="shared" si="75"/>
        <v>0</v>
      </c>
      <c r="BF83">
        <f t="shared" si="75"/>
        <v>0</v>
      </c>
      <c r="BG83">
        <f t="shared" si="75"/>
        <v>0</v>
      </c>
      <c r="BH83">
        <f t="shared" si="75"/>
        <v>0</v>
      </c>
      <c r="BI83">
        <f t="shared" si="75"/>
        <v>0</v>
      </c>
      <c r="BJ83">
        <f t="shared" si="75"/>
        <v>0</v>
      </c>
      <c r="BK83">
        <f t="shared" si="75"/>
        <v>0</v>
      </c>
      <c r="BL83">
        <f t="shared" si="75"/>
        <v>0</v>
      </c>
      <c r="BM83">
        <f t="shared" si="75"/>
        <v>0</v>
      </c>
      <c r="BN83">
        <f t="shared" ref="BN83:BW92" si="76">IF(NOT(ISNUMBER($D83)),"",_xlfn.NORM.DIST(BN$1,$D83,$E83,TRUE)-_xlfn.NORM.DIST(BN$2,$D83,$E83,TRUE))</f>
        <v>0</v>
      </c>
      <c r="BO83">
        <f t="shared" si="76"/>
        <v>0</v>
      </c>
      <c r="BP83">
        <f t="shared" si="76"/>
        <v>0</v>
      </c>
      <c r="BQ83">
        <f t="shared" si="76"/>
        <v>0</v>
      </c>
      <c r="BR83">
        <f t="shared" si="76"/>
        <v>0</v>
      </c>
      <c r="BS83">
        <f t="shared" si="76"/>
        <v>0</v>
      </c>
      <c r="BT83">
        <f t="shared" si="76"/>
        <v>0</v>
      </c>
      <c r="BU83">
        <f t="shared" si="76"/>
        <v>0</v>
      </c>
      <c r="BV83">
        <f t="shared" si="76"/>
        <v>0</v>
      </c>
      <c r="BW83">
        <f t="shared" si="76"/>
        <v>0</v>
      </c>
      <c r="BX83">
        <f t="shared" ref="BX83:CI92" si="77">IF(NOT(ISNUMBER($D83)),"",_xlfn.NORM.DIST(BX$1,$D83,$E83,TRUE)-_xlfn.NORM.DIST(BX$2,$D83,$E83,TRUE))</f>
        <v>0</v>
      </c>
      <c r="BY83">
        <f t="shared" si="77"/>
        <v>0</v>
      </c>
      <c r="BZ83">
        <f t="shared" si="77"/>
        <v>0</v>
      </c>
      <c r="CA83">
        <f t="shared" si="77"/>
        <v>0</v>
      </c>
      <c r="CB83">
        <f t="shared" si="77"/>
        <v>0</v>
      </c>
      <c r="CC83">
        <f t="shared" si="77"/>
        <v>0</v>
      </c>
      <c r="CD83">
        <f t="shared" si="77"/>
        <v>0</v>
      </c>
      <c r="CE83">
        <f t="shared" si="77"/>
        <v>0</v>
      </c>
      <c r="CF83">
        <f t="shared" si="77"/>
        <v>0</v>
      </c>
      <c r="CG83">
        <f t="shared" si="77"/>
        <v>0</v>
      </c>
      <c r="CH83">
        <f t="shared" si="77"/>
        <v>0</v>
      </c>
      <c r="CI83">
        <f t="shared" si="77"/>
        <v>0</v>
      </c>
      <c r="CJ83">
        <f t="shared" si="61"/>
        <v>1</v>
      </c>
    </row>
    <row r="84" spans="1:88" x14ac:dyDescent="0.35">
      <c r="A84" t="str">
        <f>economics!A83</f>
        <v>Ammonia</v>
      </c>
      <c r="B84" t="str">
        <f>economics!B83</f>
        <v>Pre-reforming</v>
      </c>
      <c r="C84" t="str">
        <f>economics!D83</f>
        <v>process</v>
      </c>
      <c r="D84">
        <f>IF(ISNUMBER(economics!T83),economics!T83,"na")</f>
        <v>0.90207220004444366</v>
      </c>
      <c r="E84">
        <f t="shared" si="60"/>
        <v>0.2706216600133331</v>
      </c>
      <c r="F84">
        <f t="shared" si="70"/>
        <v>4.2906033319683703E-4</v>
      </c>
      <c r="G84">
        <f t="shared" si="70"/>
        <v>7.5573846889134284E-3</v>
      </c>
      <c r="H84">
        <f t="shared" si="70"/>
        <v>6.0688106912363607E-2</v>
      </c>
      <c r="I84">
        <f t="shared" si="70"/>
        <v>0.2184050755358658</v>
      </c>
      <c r="J84">
        <f t="shared" si="70"/>
        <v>0.35419293832865095</v>
      </c>
      <c r="K84">
        <f t="shared" si="70"/>
        <v>0.25944679074771648</v>
      </c>
      <c r="L84">
        <f t="shared" si="70"/>
        <v>8.5709321219369361E-2</v>
      </c>
      <c r="M84">
        <f t="shared" si="70"/>
        <v>1.2706938651006472E-2</v>
      </c>
      <c r="N84">
        <f t="shared" si="70"/>
        <v>8.3953622228694069E-4</v>
      </c>
      <c r="O84">
        <f t="shared" si="70"/>
        <v>2.4530844163539456E-5</v>
      </c>
      <c r="P84">
        <f t="shared" si="71"/>
        <v>3.147495495348096E-7</v>
      </c>
      <c r="Q84">
        <f t="shared" si="71"/>
        <v>1.7626253789870816E-9</v>
      </c>
      <c r="R84">
        <f t="shared" si="71"/>
        <v>4.287126209590042E-12</v>
      </c>
      <c r="S84">
        <f t="shared" si="71"/>
        <v>4.5519144009631418E-15</v>
      </c>
      <c r="T84">
        <f t="shared" si="71"/>
        <v>0</v>
      </c>
      <c r="U84">
        <f t="shared" si="71"/>
        <v>0</v>
      </c>
      <c r="V84">
        <f t="shared" si="71"/>
        <v>0</v>
      </c>
      <c r="W84">
        <f t="shared" si="71"/>
        <v>0</v>
      </c>
      <c r="X84">
        <f t="shared" si="71"/>
        <v>0</v>
      </c>
      <c r="Y84">
        <f t="shared" si="71"/>
        <v>0</v>
      </c>
      <c r="Z84">
        <f t="shared" si="72"/>
        <v>0</v>
      </c>
      <c r="AA84">
        <f t="shared" si="72"/>
        <v>0</v>
      </c>
      <c r="AB84">
        <f t="shared" si="72"/>
        <v>0</v>
      </c>
      <c r="AC84">
        <f t="shared" si="72"/>
        <v>0</v>
      </c>
      <c r="AD84">
        <f t="shared" si="72"/>
        <v>0</v>
      </c>
      <c r="AE84">
        <f t="shared" si="72"/>
        <v>0</v>
      </c>
      <c r="AF84">
        <f t="shared" si="72"/>
        <v>0</v>
      </c>
      <c r="AG84">
        <f t="shared" si="72"/>
        <v>0</v>
      </c>
      <c r="AH84">
        <f t="shared" si="72"/>
        <v>0</v>
      </c>
      <c r="AI84">
        <f t="shared" si="72"/>
        <v>0</v>
      </c>
      <c r="AJ84">
        <f t="shared" si="73"/>
        <v>0</v>
      </c>
      <c r="AK84">
        <f t="shared" si="73"/>
        <v>0</v>
      </c>
      <c r="AL84">
        <f t="shared" si="73"/>
        <v>0</v>
      </c>
      <c r="AM84">
        <f t="shared" si="73"/>
        <v>0</v>
      </c>
      <c r="AN84">
        <f t="shared" si="73"/>
        <v>0</v>
      </c>
      <c r="AO84">
        <f t="shared" si="73"/>
        <v>0</v>
      </c>
      <c r="AP84">
        <f t="shared" si="73"/>
        <v>0</v>
      </c>
      <c r="AQ84">
        <f t="shared" si="73"/>
        <v>0</v>
      </c>
      <c r="AR84">
        <f t="shared" si="73"/>
        <v>0</v>
      </c>
      <c r="AS84">
        <f t="shared" si="73"/>
        <v>0</v>
      </c>
      <c r="AT84">
        <f t="shared" si="74"/>
        <v>0</v>
      </c>
      <c r="AU84">
        <f t="shared" si="74"/>
        <v>0</v>
      </c>
      <c r="AV84">
        <f t="shared" si="74"/>
        <v>0</v>
      </c>
      <c r="AW84">
        <f t="shared" si="74"/>
        <v>0</v>
      </c>
      <c r="AX84">
        <f t="shared" si="74"/>
        <v>0</v>
      </c>
      <c r="AY84">
        <f t="shared" si="74"/>
        <v>0</v>
      </c>
      <c r="AZ84">
        <f t="shared" si="74"/>
        <v>0</v>
      </c>
      <c r="BA84">
        <f t="shared" si="74"/>
        <v>0</v>
      </c>
      <c r="BB84">
        <f t="shared" si="74"/>
        <v>0</v>
      </c>
      <c r="BC84">
        <f t="shared" si="74"/>
        <v>0</v>
      </c>
      <c r="BD84">
        <f t="shared" si="75"/>
        <v>0</v>
      </c>
      <c r="BE84">
        <f t="shared" si="75"/>
        <v>0</v>
      </c>
      <c r="BF84">
        <f t="shared" si="75"/>
        <v>0</v>
      </c>
      <c r="BG84">
        <f t="shared" si="75"/>
        <v>0</v>
      </c>
      <c r="BH84">
        <f t="shared" si="75"/>
        <v>0</v>
      </c>
      <c r="BI84">
        <f t="shared" si="75"/>
        <v>0</v>
      </c>
      <c r="BJ84">
        <f t="shared" si="75"/>
        <v>0</v>
      </c>
      <c r="BK84">
        <f t="shared" si="75"/>
        <v>0</v>
      </c>
      <c r="BL84">
        <f t="shared" si="75"/>
        <v>0</v>
      </c>
      <c r="BM84">
        <f t="shared" si="75"/>
        <v>0</v>
      </c>
      <c r="BN84">
        <f t="shared" si="76"/>
        <v>0</v>
      </c>
      <c r="BO84">
        <f t="shared" si="76"/>
        <v>0</v>
      </c>
      <c r="BP84">
        <f t="shared" si="76"/>
        <v>0</v>
      </c>
      <c r="BQ84">
        <f t="shared" si="76"/>
        <v>0</v>
      </c>
      <c r="BR84">
        <f t="shared" si="76"/>
        <v>0</v>
      </c>
      <c r="BS84">
        <f t="shared" si="76"/>
        <v>0</v>
      </c>
      <c r="BT84">
        <f t="shared" si="76"/>
        <v>0</v>
      </c>
      <c r="BU84">
        <f t="shared" si="76"/>
        <v>0</v>
      </c>
      <c r="BV84">
        <f t="shared" si="76"/>
        <v>0</v>
      </c>
      <c r="BW84">
        <f t="shared" si="76"/>
        <v>0</v>
      </c>
      <c r="BX84">
        <f t="shared" si="77"/>
        <v>0</v>
      </c>
      <c r="BY84">
        <f t="shared" si="77"/>
        <v>0</v>
      </c>
      <c r="BZ84">
        <f t="shared" si="77"/>
        <v>0</v>
      </c>
      <c r="CA84">
        <f t="shared" si="77"/>
        <v>0</v>
      </c>
      <c r="CB84">
        <f t="shared" si="77"/>
        <v>0</v>
      </c>
      <c r="CC84">
        <f t="shared" si="77"/>
        <v>0</v>
      </c>
      <c r="CD84">
        <f t="shared" si="77"/>
        <v>0</v>
      </c>
      <c r="CE84">
        <f t="shared" si="77"/>
        <v>0</v>
      </c>
      <c r="CF84">
        <f t="shared" si="77"/>
        <v>0</v>
      </c>
      <c r="CG84">
        <f t="shared" si="77"/>
        <v>0</v>
      </c>
      <c r="CH84">
        <f t="shared" si="77"/>
        <v>0</v>
      </c>
      <c r="CI84">
        <f t="shared" si="77"/>
        <v>0</v>
      </c>
      <c r="CJ84">
        <f t="shared" si="61"/>
        <v>1</v>
      </c>
    </row>
    <row r="85" spans="1:88" x14ac:dyDescent="0.35">
      <c r="A85" t="str">
        <f>economics!A84</f>
        <v>Ammonia</v>
      </c>
      <c r="B85" t="str">
        <f>economics!B84</f>
        <v>Advanced process control</v>
      </c>
      <c r="C85" t="str">
        <f>economics!D84</f>
        <v>process</v>
      </c>
      <c r="D85">
        <f>IF(ISNUMBER(economics!T84),economics!T84,"na")</f>
        <v>1.5157803705082613</v>
      </c>
      <c r="E85">
        <f t="shared" si="60"/>
        <v>0.45473411115247836</v>
      </c>
      <c r="F85">
        <f t="shared" si="70"/>
        <v>4.2906033319683703E-4</v>
      </c>
      <c r="G85">
        <f t="shared" si="70"/>
        <v>2.2592229768255258E-3</v>
      </c>
      <c r="H85">
        <f t="shared" si="70"/>
        <v>1.0060173714528713E-2</v>
      </c>
      <c r="I85">
        <f t="shared" si="70"/>
        <v>3.3340650331795597E-2</v>
      </c>
      <c r="J85">
        <f t="shared" si="70"/>
        <v>8.2256568341364994E-2</v>
      </c>
      <c r="K85">
        <f t="shared" si="70"/>
        <v>0.1511049726204029</v>
      </c>
      <c r="L85">
        <f t="shared" si="70"/>
        <v>0.20670787044803085</v>
      </c>
      <c r="M85">
        <f t="shared" si="70"/>
        <v>0.21058922168295297</v>
      </c>
      <c r="N85">
        <f t="shared" si="70"/>
        <v>0.159778367263817</v>
      </c>
      <c r="O85">
        <f t="shared" si="70"/>
        <v>9.0276633335301004E-2</v>
      </c>
      <c r="P85">
        <f t="shared" si="71"/>
        <v>3.7979846886897484E-2</v>
      </c>
      <c r="Q85">
        <f t="shared" si="71"/>
        <v>1.1895175542150915E-2</v>
      </c>
      <c r="R85">
        <f t="shared" si="71"/>
        <v>2.772842086886107E-3</v>
      </c>
      <c r="S85">
        <f t="shared" si="71"/>
        <v>4.8094370768447803E-4</v>
      </c>
      <c r="T85">
        <f t="shared" si="71"/>
        <v>6.2050015944059567E-5</v>
      </c>
      <c r="U85">
        <f t="shared" si="71"/>
        <v>5.9528037654743571E-6</v>
      </c>
      <c r="V85">
        <f t="shared" si="71"/>
        <v>4.2450280790529149E-7</v>
      </c>
      <c r="W85">
        <f t="shared" si="71"/>
        <v>2.2493847673388245E-8</v>
      </c>
      <c r="X85">
        <f t="shared" si="71"/>
        <v>8.8535356823626898E-10</v>
      </c>
      <c r="Y85">
        <f t="shared" si="71"/>
        <v>2.5875412923426211E-11</v>
      </c>
      <c r="Z85">
        <f t="shared" si="72"/>
        <v>5.6143978355294166E-13</v>
      </c>
      <c r="AA85">
        <f t="shared" si="72"/>
        <v>8.992806499463768E-15</v>
      </c>
      <c r="AB85">
        <f t="shared" si="72"/>
        <v>1.1102230246251565E-16</v>
      </c>
      <c r="AC85">
        <f t="shared" si="72"/>
        <v>0</v>
      </c>
      <c r="AD85">
        <f t="shared" si="72"/>
        <v>0</v>
      </c>
      <c r="AE85">
        <f t="shared" si="72"/>
        <v>0</v>
      </c>
      <c r="AF85">
        <f t="shared" si="72"/>
        <v>0</v>
      </c>
      <c r="AG85">
        <f t="shared" si="72"/>
        <v>0</v>
      </c>
      <c r="AH85">
        <f t="shared" si="72"/>
        <v>0</v>
      </c>
      <c r="AI85">
        <f t="shared" si="72"/>
        <v>0</v>
      </c>
      <c r="AJ85">
        <f t="shared" si="73"/>
        <v>0</v>
      </c>
      <c r="AK85">
        <f t="shared" si="73"/>
        <v>0</v>
      </c>
      <c r="AL85">
        <f t="shared" si="73"/>
        <v>0</v>
      </c>
      <c r="AM85">
        <f t="shared" si="73"/>
        <v>0</v>
      </c>
      <c r="AN85">
        <f t="shared" si="73"/>
        <v>0</v>
      </c>
      <c r="AO85">
        <f t="shared" si="73"/>
        <v>0</v>
      </c>
      <c r="AP85">
        <f t="shared" si="73"/>
        <v>0</v>
      </c>
      <c r="AQ85">
        <f t="shared" si="73"/>
        <v>0</v>
      </c>
      <c r="AR85">
        <f t="shared" si="73"/>
        <v>0</v>
      </c>
      <c r="AS85">
        <f t="shared" si="73"/>
        <v>0</v>
      </c>
      <c r="AT85">
        <f t="shared" si="74"/>
        <v>0</v>
      </c>
      <c r="AU85">
        <f t="shared" si="74"/>
        <v>0</v>
      </c>
      <c r="AV85">
        <f t="shared" si="74"/>
        <v>0</v>
      </c>
      <c r="AW85">
        <f t="shared" si="74"/>
        <v>0</v>
      </c>
      <c r="AX85">
        <f t="shared" si="74"/>
        <v>0</v>
      </c>
      <c r="AY85">
        <f t="shared" si="74"/>
        <v>0</v>
      </c>
      <c r="AZ85">
        <f t="shared" si="74"/>
        <v>0</v>
      </c>
      <c r="BA85">
        <f t="shared" si="74"/>
        <v>0</v>
      </c>
      <c r="BB85">
        <f t="shared" si="74"/>
        <v>0</v>
      </c>
      <c r="BC85">
        <f t="shared" si="74"/>
        <v>0</v>
      </c>
      <c r="BD85">
        <f t="shared" si="75"/>
        <v>0</v>
      </c>
      <c r="BE85">
        <f t="shared" si="75"/>
        <v>0</v>
      </c>
      <c r="BF85">
        <f t="shared" si="75"/>
        <v>0</v>
      </c>
      <c r="BG85">
        <f t="shared" si="75"/>
        <v>0</v>
      </c>
      <c r="BH85">
        <f t="shared" si="75"/>
        <v>0</v>
      </c>
      <c r="BI85">
        <f t="shared" si="75"/>
        <v>0</v>
      </c>
      <c r="BJ85">
        <f t="shared" si="75"/>
        <v>0</v>
      </c>
      <c r="BK85">
        <f t="shared" si="75"/>
        <v>0</v>
      </c>
      <c r="BL85">
        <f t="shared" si="75"/>
        <v>0</v>
      </c>
      <c r="BM85">
        <f t="shared" si="75"/>
        <v>0</v>
      </c>
      <c r="BN85">
        <f t="shared" si="76"/>
        <v>0</v>
      </c>
      <c r="BO85">
        <f t="shared" si="76"/>
        <v>0</v>
      </c>
      <c r="BP85">
        <f t="shared" si="76"/>
        <v>0</v>
      </c>
      <c r="BQ85">
        <f t="shared" si="76"/>
        <v>0</v>
      </c>
      <c r="BR85">
        <f t="shared" si="76"/>
        <v>0</v>
      </c>
      <c r="BS85">
        <f t="shared" si="76"/>
        <v>0</v>
      </c>
      <c r="BT85">
        <f t="shared" si="76"/>
        <v>0</v>
      </c>
      <c r="BU85">
        <f t="shared" si="76"/>
        <v>0</v>
      </c>
      <c r="BV85">
        <f t="shared" si="76"/>
        <v>0</v>
      </c>
      <c r="BW85">
        <f t="shared" si="76"/>
        <v>0</v>
      </c>
      <c r="BX85">
        <f t="shared" si="77"/>
        <v>0</v>
      </c>
      <c r="BY85">
        <f t="shared" si="77"/>
        <v>0</v>
      </c>
      <c r="BZ85">
        <f t="shared" si="77"/>
        <v>0</v>
      </c>
      <c r="CA85">
        <f t="shared" si="77"/>
        <v>0</v>
      </c>
      <c r="CB85">
        <f t="shared" si="77"/>
        <v>0</v>
      </c>
      <c r="CC85">
        <f t="shared" si="77"/>
        <v>0</v>
      </c>
      <c r="CD85">
        <f t="shared" si="77"/>
        <v>0</v>
      </c>
      <c r="CE85">
        <f t="shared" si="77"/>
        <v>0</v>
      </c>
      <c r="CF85">
        <f t="shared" si="77"/>
        <v>0</v>
      </c>
      <c r="CG85">
        <f t="shared" si="77"/>
        <v>0</v>
      </c>
      <c r="CH85">
        <f t="shared" si="77"/>
        <v>0</v>
      </c>
      <c r="CI85">
        <f t="shared" si="77"/>
        <v>0</v>
      </c>
      <c r="CJ85">
        <f t="shared" si="61"/>
        <v>1</v>
      </c>
    </row>
    <row r="86" spans="1:88" x14ac:dyDescent="0.35">
      <c r="A86" t="str">
        <f>economics!A85</f>
        <v>Clinker</v>
      </c>
      <c r="B86" t="str">
        <f>economics!B85</f>
        <v>Improved raw Mill Blendinga</v>
      </c>
      <c r="C86" t="str">
        <f>economics!D85</f>
        <v>process</v>
      </c>
      <c r="D86">
        <f>IF(ISNUMBER(economics!T85),economics!T85,"na")</f>
        <v>27.355258187676398</v>
      </c>
      <c r="E86">
        <f t="shared" si="60"/>
        <v>8.2065774563029183</v>
      </c>
      <c r="F86">
        <f t="shared" si="70"/>
        <v>4.2906033319683632E-4</v>
      </c>
      <c r="G86">
        <f t="shared" si="70"/>
        <v>4.9443441997245317E-5</v>
      </c>
      <c r="H86">
        <f t="shared" si="70"/>
        <v>5.4676729496845719E-5</v>
      </c>
      <c r="I86">
        <f t="shared" si="70"/>
        <v>6.0407847451989286E-5</v>
      </c>
      <c r="J86">
        <f t="shared" si="70"/>
        <v>6.6677788994876498E-5</v>
      </c>
      <c r="K86">
        <f t="shared" si="70"/>
        <v>7.3530245974738661E-5</v>
      </c>
      <c r="L86">
        <f t="shared" si="70"/>
        <v>8.1011718644984749E-5</v>
      </c>
      <c r="M86">
        <f t="shared" si="70"/>
        <v>8.9171622994132496E-5</v>
      </c>
      <c r="N86">
        <f t="shared" si="70"/>
        <v>9.806239485149915E-5</v>
      </c>
      <c r="O86">
        <f t="shared" si="70"/>
        <v>1.0773958983151949E-4</v>
      </c>
      <c r="P86">
        <f t="shared" si="71"/>
        <v>1.1826197811436938E-4</v>
      </c>
      <c r="Q86">
        <f t="shared" si="71"/>
        <v>1.2969163299526658E-4</v>
      </c>
      <c r="R86">
        <f t="shared" si="71"/>
        <v>1.4209401207139006E-4</v>
      </c>
      <c r="S86">
        <f t="shared" si="71"/>
        <v>1.5553802987440068E-4</v>
      </c>
      <c r="T86">
        <f t="shared" si="71"/>
        <v>1.7009612069914058E-4</v>
      </c>
      <c r="U86">
        <f t="shared" si="71"/>
        <v>1.8584429032532726E-4</v>
      </c>
      <c r="V86">
        <f t="shared" si="71"/>
        <v>2.028621552810062E-4</v>
      </c>
      <c r="W86">
        <f t="shared" si="71"/>
        <v>2.2123296825364049E-4</v>
      </c>
      <c r="X86">
        <f t="shared" si="71"/>
        <v>2.4104362821932013E-4</v>
      </c>
      <c r="Y86">
        <f t="shared" si="71"/>
        <v>2.6238467383233504E-4</v>
      </c>
      <c r="Z86">
        <f t="shared" si="72"/>
        <v>2.8535025859854077E-4</v>
      </c>
      <c r="AA86">
        <f t="shared" si="72"/>
        <v>3.1003810634619737E-4</v>
      </c>
      <c r="AB86">
        <f t="shared" si="72"/>
        <v>3.365494455091142E-4</v>
      </c>
      <c r="AC86">
        <f t="shared" si="72"/>
        <v>3.6498892075002625E-4</v>
      </c>
      <c r="AD86">
        <f t="shared" si="72"/>
        <v>3.9546448047702264E-4</v>
      </c>
      <c r="AE86">
        <f t="shared" si="72"/>
        <v>4.2808723884467988E-4</v>
      </c>
      <c r="AF86">
        <f t="shared" si="72"/>
        <v>4.6297131088447307E-4</v>
      </c>
      <c r="AG86">
        <f t="shared" si="72"/>
        <v>5.0023361947647456E-4</v>
      </c>
      <c r="AH86">
        <f t="shared" si="72"/>
        <v>5.3999367295815438E-4</v>
      </c>
      <c r="AI86">
        <f t="shared" si="72"/>
        <v>5.8237331226513537E-4</v>
      </c>
      <c r="AJ86">
        <f t="shared" si="73"/>
        <v>6.2749642661537666E-4</v>
      </c>
      <c r="AK86">
        <f t="shared" si="73"/>
        <v>6.754886368808416E-4</v>
      </c>
      <c r="AL86">
        <f t="shared" si="73"/>
        <v>7.2647694594149548E-4</v>
      </c>
      <c r="AM86">
        <f t="shared" si="73"/>
        <v>7.8058935548372746E-4</v>
      </c>
      <c r="AN86">
        <f t="shared" si="73"/>
        <v>8.3795444888950209E-4</v>
      </c>
      <c r="AO86">
        <f t="shared" si="73"/>
        <v>8.9870094006504544E-4</v>
      </c>
      <c r="AP86">
        <f t="shared" si="73"/>
        <v>9.6295718827437392E-4</v>
      </c>
      <c r="AQ86">
        <f t="shared" si="73"/>
        <v>1.0308506792771586E-3</v>
      </c>
      <c r="AR86">
        <f t="shared" si="73"/>
        <v>1.1025074733192752E-3</v>
      </c>
      <c r="AS86">
        <f t="shared" si="73"/>
        <v>1.1780516207847303E-3</v>
      </c>
      <c r="AT86">
        <f t="shared" si="74"/>
        <v>1.2576045465948656E-3</v>
      </c>
      <c r="AU86">
        <f t="shared" si="74"/>
        <v>1.341284404723992E-3</v>
      </c>
      <c r="AV86">
        <f t="shared" si="74"/>
        <v>1.4292054044968312E-3</v>
      </c>
      <c r="AW86">
        <f t="shared" si="74"/>
        <v>1.5214771106361775E-3</v>
      </c>
      <c r="AX86">
        <f t="shared" si="74"/>
        <v>1.618203719334653E-3</v>
      </c>
      <c r="AY86">
        <f t="shared" si="74"/>
        <v>1.7194833129389152E-3</v>
      </c>
      <c r="AZ86">
        <f t="shared" si="74"/>
        <v>1.8254070961417415E-3</v>
      </c>
      <c r="BA86">
        <f t="shared" si="74"/>
        <v>1.9360586168905188E-3</v>
      </c>
      <c r="BB86">
        <f t="shared" si="74"/>
        <v>2.0515129755231468E-3</v>
      </c>
      <c r="BC86">
        <f t="shared" si="74"/>
        <v>2.1718360259388898E-3</v>
      </c>
      <c r="BD86">
        <f t="shared" si="75"/>
        <v>2.2970835728986158E-3</v>
      </c>
      <c r="BE86">
        <f t="shared" si="75"/>
        <v>2.4273005698201844E-3</v>
      </c>
      <c r="BF86">
        <f t="shared" si="75"/>
        <v>2.5625203216886952E-3</v>
      </c>
      <c r="BG86">
        <f t="shared" si="75"/>
        <v>2.7027636979378503E-3</v>
      </c>
      <c r="BH86">
        <f t="shared" si="75"/>
        <v>2.8480383603667683E-3</v>
      </c>
      <c r="BI86">
        <f t="shared" si="75"/>
        <v>2.9983380113434849E-3</v>
      </c>
      <c r="BJ86">
        <f t="shared" si="75"/>
        <v>3.1536416676991447E-3</v>
      </c>
      <c r="BK86">
        <f t="shared" si="75"/>
        <v>3.3139129658399033E-3</v>
      </c>
      <c r="BL86">
        <f t="shared" si="75"/>
        <v>3.4790995036882155E-3</v>
      </c>
      <c r="BM86">
        <f t="shared" si="75"/>
        <v>3.6491322251158489E-3</v>
      </c>
      <c r="BN86">
        <f t="shared" si="76"/>
        <v>3.8239248525355068E-3</v>
      </c>
      <c r="BO86">
        <f t="shared" si="76"/>
        <v>4.0033733732863785E-3</v>
      </c>
      <c r="BP86">
        <f t="shared" si="76"/>
        <v>4.1873555853650102E-3</v>
      </c>
      <c r="BQ86">
        <f t="shared" si="76"/>
        <v>4.3757307079313468E-3</v>
      </c>
      <c r="BR86">
        <f t="shared" si="76"/>
        <v>4.5683390618450476E-3</v>
      </c>
      <c r="BS86">
        <f t="shared" si="76"/>
        <v>4.7650018252643894E-3</v>
      </c>
      <c r="BT86">
        <f t="shared" si="76"/>
        <v>4.9655208690750352E-3</v>
      </c>
      <c r="BU86">
        <f t="shared" si="76"/>
        <v>5.1696786765950825E-3</v>
      </c>
      <c r="BV86">
        <f t="shared" si="76"/>
        <v>5.3772383516383776E-3</v>
      </c>
      <c r="BW86">
        <f t="shared" si="76"/>
        <v>5.5879437186086012E-3</v>
      </c>
      <c r="BX86">
        <f t="shared" si="77"/>
        <v>5.8015195178354045E-3</v>
      </c>
      <c r="BY86">
        <f t="shared" si="77"/>
        <v>6.017671698869409E-3</v>
      </c>
      <c r="BZ86">
        <f t="shared" si="77"/>
        <v>6.2360878139077064E-3</v>
      </c>
      <c r="CA86">
        <f t="shared" si="77"/>
        <v>6.4564375129456675E-3</v>
      </c>
      <c r="CB86">
        <f t="shared" si="77"/>
        <v>6.6783731416395764E-3</v>
      </c>
      <c r="CC86">
        <f t="shared" si="77"/>
        <v>6.9015304422190005E-3</v>
      </c>
      <c r="CD86">
        <f t="shared" si="77"/>
        <v>7.1255293571231282E-3</v>
      </c>
      <c r="CE86">
        <f t="shared" si="77"/>
        <v>7.3499749343430842E-3</v>
      </c>
      <c r="CF86">
        <f t="shared" si="77"/>
        <v>7.5744583327488624E-3</v>
      </c>
      <c r="CG86">
        <f t="shared" si="77"/>
        <v>7.798557924961147E-3</v>
      </c>
      <c r="CH86">
        <f t="shared" si="77"/>
        <v>8.0218404946114374E-3</v>
      </c>
      <c r="CI86">
        <f t="shared" si="77"/>
        <v>0.81494405241229018</v>
      </c>
      <c r="CJ86">
        <f t="shared" si="61"/>
        <v>1</v>
      </c>
    </row>
    <row r="87" spans="1:88" x14ac:dyDescent="0.35">
      <c r="A87" t="str">
        <f>economics!A86</f>
        <v>Clinker</v>
      </c>
      <c r="B87" t="str">
        <f>economics!B86</f>
        <v>Use of High-Pressure Roller Pressesa</v>
      </c>
      <c r="C87" t="str">
        <f>economics!D86</f>
        <v>process</v>
      </c>
      <c r="D87">
        <f>IF(ISNUMBER(economics!T86),economics!T86,"na")</f>
        <v>15.78831748991413</v>
      </c>
      <c r="E87">
        <f t="shared" si="60"/>
        <v>4.736495246974239</v>
      </c>
      <c r="F87">
        <f t="shared" si="70"/>
        <v>4.2906033319683703E-4</v>
      </c>
      <c r="G87">
        <f t="shared" si="70"/>
        <v>8.896105820063461E-5</v>
      </c>
      <c r="H87">
        <f t="shared" si="70"/>
        <v>1.057747103142164E-4</v>
      </c>
      <c r="I87">
        <f t="shared" si="70"/>
        <v>1.2541634142255802E-4</v>
      </c>
      <c r="J87">
        <f t="shared" si="70"/>
        <v>1.4829168135897471E-4</v>
      </c>
      <c r="K87">
        <f t="shared" si="70"/>
        <v>1.7485168816632965E-4</v>
      </c>
      <c r="L87">
        <f t="shared" si="70"/>
        <v>2.0559533149858795E-4</v>
      </c>
      <c r="M87">
        <f t="shared" si="70"/>
        <v>2.4107215303563532E-4</v>
      </c>
      <c r="N87">
        <f t="shared" si="70"/>
        <v>2.8188451766362338E-4</v>
      </c>
      <c r="O87">
        <f t="shared" si="70"/>
        <v>3.2868946041974298E-4</v>
      </c>
      <c r="P87">
        <f t="shared" si="71"/>
        <v>3.8220002619971695E-4</v>
      </c>
      <c r="Q87">
        <f t="shared" si="71"/>
        <v>4.4318599232558674E-4</v>
      </c>
      <c r="R87">
        <f t="shared" si="71"/>
        <v>5.1247385864446699E-4</v>
      </c>
      <c r="S87">
        <f t="shared" si="71"/>
        <v>5.9094598626918292E-4</v>
      </c>
      <c r="T87">
        <f t="shared" si="71"/>
        <v>6.7953876478147723E-4</v>
      </c>
      <c r="U87">
        <f t="shared" si="71"/>
        <v>7.7923968909668958E-4</v>
      </c>
      <c r="V87">
        <f t="shared" si="71"/>
        <v>8.9108323162006946E-4</v>
      </c>
      <c r="W87">
        <f t="shared" si="71"/>
        <v>1.0161454031608879E-3</v>
      </c>
      <c r="X87">
        <f t="shared" si="71"/>
        <v>1.1555369076157009E-3</v>
      </c>
      <c r="Y87">
        <f t="shared" si="71"/>
        <v>1.3103948109280013E-3</v>
      </c>
      <c r="Z87">
        <f t="shared" si="72"/>
        <v>1.4818726644333906E-3</v>
      </c>
      <c r="AA87">
        <f t="shared" si="72"/>
        <v>1.6711290464689662E-3</v>
      </c>
      <c r="AB87">
        <f t="shared" si="72"/>
        <v>1.8793145140028056E-3</v>
      </c>
      <c r="AC87">
        <f t="shared" si="72"/>
        <v>2.1075569878427174E-3</v>
      </c>
      <c r="AD87">
        <f t="shared" si="72"/>
        <v>2.3569456303803374E-3</v>
      </c>
      <c r="AE87">
        <f t="shared" si="72"/>
        <v>2.628513313349741E-3</v>
      </c>
      <c r="AF87">
        <f t="shared" si="72"/>
        <v>2.9232178140921293E-3</v>
      </c>
      <c r="AG87">
        <f t="shared" si="72"/>
        <v>3.2419219215498001E-3</v>
      </c>
      <c r="AH87">
        <f t="shared" si="72"/>
        <v>3.5853726767324824E-3</v>
      </c>
      <c r="AI87">
        <f t="shared" si="72"/>
        <v>3.9541800156543822E-3</v>
      </c>
      <c r="AJ87">
        <f t="shared" si="73"/>
        <v>4.3487951245639242E-3</v>
      </c>
      <c r="AK87">
        <f t="shared" si="73"/>
        <v>4.7694888564120547E-3</v>
      </c>
      <c r="AL87">
        <f t="shared" si="73"/>
        <v>5.216330592627362E-3</v>
      </c>
      <c r="AM87">
        <f t="shared" si="73"/>
        <v>5.6891679640301493E-3</v>
      </c>
      <c r="AN87">
        <f t="shared" si="73"/>
        <v>6.1876078678206464E-3</v>
      </c>
      <c r="AO87">
        <f t="shared" si="73"/>
        <v>6.7109992327423207E-3</v>
      </c>
      <c r="AP87">
        <f t="shared" si="73"/>
        <v>7.258417990618285E-3</v>
      </c>
      <c r="AQ87">
        <f t="shared" si="73"/>
        <v>7.828654708475824E-3</v>
      </c>
      <c r="AR87">
        <f t="shared" si="73"/>
        <v>8.4202053206348243E-3</v>
      </c>
      <c r="AS87">
        <f t="shared" si="73"/>
        <v>9.0312653738784804E-3</v>
      </c>
      <c r="AT87">
        <f t="shared" si="74"/>
        <v>9.6597281609017843E-3</v>
      </c>
      <c r="AU87">
        <f t="shared" si="74"/>
        <v>1.030318706767655E-2</v>
      </c>
      <c r="AV87">
        <f t="shared" si="74"/>
        <v>1.0958942399589069E-2</v>
      </c>
      <c r="AW87">
        <f t="shared" si="74"/>
        <v>1.1624012879930257E-2</v>
      </c>
      <c r="AX87">
        <f t="shared" si="74"/>
        <v>1.2295151933644388E-2</v>
      </c>
      <c r="AY87">
        <f t="shared" si="74"/>
        <v>1.2968868780622866E-2</v>
      </c>
      <c r="AZ87">
        <f t="shared" si="74"/>
        <v>1.3641454268018438E-2</v>
      </c>
      <c r="BA87">
        <f t="shared" si="74"/>
        <v>1.4309011272117117E-2</v>
      </c>
      <c r="BB87">
        <f t="shared" si="74"/>
        <v>1.4967489399533684E-2</v>
      </c>
      <c r="BC87">
        <f t="shared" si="74"/>
        <v>1.5612723617372898E-2</v>
      </c>
      <c r="BD87">
        <f t="shared" si="75"/>
        <v>1.6240476345121602E-2</v>
      </c>
      <c r="BE87">
        <f t="shared" si="75"/>
        <v>1.6846482450056433E-2</v>
      </c>
      <c r="BF87">
        <f t="shared" si="75"/>
        <v>1.7426496505452804E-2</v>
      </c>
      <c r="BG87">
        <f t="shared" si="75"/>
        <v>1.7976341599366896E-2</v>
      </c>
      <c r="BH87">
        <f t="shared" si="75"/>
        <v>1.8491958923495311E-2</v>
      </c>
      <c r="BI87">
        <f t="shared" si="75"/>
        <v>1.8969457328597672E-2</v>
      </c>
      <c r="BJ87">
        <f t="shared" si="75"/>
        <v>1.9405162006834675E-2</v>
      </c>
      <c r="BK87">
        <f t="shared" si="75"/>
        <v>1.979566145334577E-2</v>
      </c>
      <c r="BL87">
        <f t="shared" si="75"/>
        <v>2.0137851870213941E-2</v>
      </c>
      <c r="BM87">
        <f t="shared" si="75"/>
        <v>2.0428978205877246E-2</v>
      </c>
      <c r="BN87">
        <f t="shared" si="76"/>
        <v>2.0666671071763232E-2</v>
      </c>
      <c r="BO87">
        <f t="shared" si="76"/>
        <v>2.0848978844607402E-2</v>
      </c>
      <c r="BP87">
        <f t="shared" si="76"/>
        <v>2.0974394346242153E-2</v>
      </c>
      <c r="BQ87">
        <f t="shared" si="76"/>
        <v>2.1041875590753878E-2</v>
      </c>
      <c r="BR87">
        <f t="shared" si="76"/>
        <v>2.105086019955793E-2</v>
      </c>
      <c r="BS87">
        <f t="shared" si="76"/>
        <v>2.1001273205458193E-2</v>
      </c>
      <c r="BT87">
        <f t="shared" si="76"/>
        <v>2.0893528094219849E-2</v>
      </c>
      <c r="BU87">
        <f t="shared" si="76"/>
        <v>2.0728521063410832E-2</v>
      </c>
      <c r="BV87">
        <f t="shared" si="76"/>
        <v>2.0507618610013711E-2</v>
      </c>
      <c r="BW87">
        <f t="shared" si="76"/>
        <v>2.0232638687258331E-2</v>
      </c>
      <c r="BX87">
        <f t="shared" si="77"/>
        <v>1.9905825794103382E-2</v>
      </c>
      <c r="BY87">
        <f t="shared" si="77"/>
        <v>1.9529820474764814E-2</v>
      </c>
      <c r="BZ87">
        <f t="shared" si="77"/>
        <v>1.9107623807906648E-2</v>
      </c>
      <c r="CA87">
        <f t="shared" si="77"/>
        <v>1.8642557553179895E-2</v>
      </c>
      <c r="CB87">
        <f t="shared" si="77"/>
        <v>1.8138220694753682E-2</v>
      </c>
      <c r="CC87">
        <f t="shared" si="77"/>
        <v>1.7598443175811829E-2</v>
      </c>
      <c r="CD87">
        <f t="shared" si="77"/>
        <v>1.7027237653727489E-2</v>
      </c>
      <c r="CE87">
        <f t="shared" si="77"/>
        <v>1.6428750122297942E-2</v>
      </c>
      <c r="CF87">
        <f t="shared" si="77"/>
        <v>1.5807210245114778E-2</v>
      </c>
      <c r="CG87">
        <f t="shared" si="77"/>
        <v>1.5166882223457301E-2</v>
      </c>
      <c r="CH87">
        <f t="shared" si="77"/>
        <v>1.4512016984095544E-2</v>
      </c>
      <c r="CI87">
        <f t="shared" si="77"/>
        <v>0.18694831552750224</v>
      </c>
      <c r="CJ87">
        <f t="shared" si="61"/>
        <v>1</v>
      </c>
    </row>
    <row r="88" spans="1:88" x14ac:dyDescent="0.35">
      <c r="A88" t="str">
        <f>economics!A87</f>
        <v>Clinker</v>
      </c>
      <c r="B88" t="str">
        <f>economics!B87</f>
        <v>High Efficiency Classifiersb</v>
      </c>
      <c r="C88" t="str">
        <f>economics!D87</f>
        <v>process</v>
      </c>
      <c r="D88">
        <f>IF(ISNUMBER(economics!T87),economics!T87,"na")</f>
        <v>26.348531603721433</v>
      </c>
      <c r="E88">
        <f t="shared" si="60"/>
        <v>7.9045594811164293</v>
      </c>
      <c r="F88">
        <f t="shared" si="70"/>
        <v>4.2906033319683703E-4</v>
      </c>
      <c r="G88">
        <f t="shared" si="70"/>
        <v>5.1433334839275427E-5</v>
      </c>
      <c r="H88">
        <f t="shared" si="70"/>
        <v>5.7094163536603577E-5</v>
      </c>
      <c r="I88">
        <f t="shared" si="70"/>
        <v>6.3314672134993357E-5</v>
      </c>
      <c r="J88">
        <f t="shared" si="70"/>
        <v>7.0142723868994185E-5</v>
      </c>
      <c r="K88">
        <f t="shared" si="70"/>
        <v>7.7629449887490175E-5</v>
      </c>
      <c r="L88">
        <f t="shared" si="70"/>
        <v>8.5829386308832411E-5</v>
      </c>
      <c r="M88">
        <f t="shared" si="70"/>
        <v>9.4800608064634587E-5</v>
      </c>
      <c r="N88">
        <f t="shared" si="70"/>
        <v>1.046048583451377E-4</v>
      </c>
      <c r="O88">
        <f t="shared" si="70"/>
        <v>1.1530767236556973E-4</v>
      </c>
      <c r="P88">
        <f t="shared" si="71"/>
        <v>1.2697849408017698E-4</v>
      </c>
      <c r="Q88">
        <f t="shared" si="71"/>
        <v>1.3969078437963984E-4</v>
      </c>
      <c r="R88">
        <f t="shared" si="71"/>
        <v>1.5352211921981708E-4</v>
      </c>
      <c r="S88">
        <f t="shared" si="71"/>
        <v>1.6855427604560609E-4</v>
      </c>
      <c r="T88">
        <f t="shared" si="71"/>
        <v>1.8487330679522931E-4</v>
      </c>
      <c r="U88">
        <f t="shared" si="71"/>
        <v>2.0256959569785117E-4</v>
      </c>
      <c r="V88">
        <f t="shared" si="71"/>
        <v>2.2173790001328228E-4</v>
      </c>
      <c r="W88">
        <f t="shared" si="71"/>
        <v>2.4247737180715023E-4</v>
      </c>
      <c r="X88">
        <f t="shared" si="71"/>
        <v>2.6489155881063422E-4</v>
      </c>
      <c r="Y88">
        <f t="shared" si="71"/>
        <v>2.8908838238112661E-4</v>
      </c>
      <c r="Z88">
        <f t="shared" si="72"/>
        <v>3.1518009056145197E-4</v>
      </c>
      <c r="AA88">
        <f t="shared" si="72"/>
        <v>3.4328318423114184E-4</v>
      </c>
      <c r="AB88">
        <f t="shared" si="72"/>
        <v>3.7351831435584841E-4</v>
      </c>
      <c r="AC88">
        <f t="shared" si="72"/>
        <v>4.0601014837082956E-4</v>
      </c>
      <c r="AD88">
        <f t="shared" si="72"/>
        <v>4.4088720378426729E-4</v>
      </c>
      <c r="AE88">
        <f t="shared" si="72"/>
        <v>4.7828164715525961E-4</v>
      </c>
      <c r="AF88">
        <f t="shared" si="72"/>
        <v>5.1832905669291478E-4</v>
      </c>
      <c r="AG88">
        <f t="shared" si="72"/>
        <v>5.6116814683671631E-4</v>
      </c>
      <c r="AH88">
        <f t="shared" si="72"/>
        <v>6.0694045331489369E-4</v>
      </c>
      <c r="AI88">
        <f t="shared" si="72"/>
        <v>6.5578997733975377E-4</v>
      </c>
      <c r="AJ88">
        <f t="shared" si="73"/>
        <v>7.0786278778388334E-4</v>
      </c>
      <c r="AK88">
        <f t="shared" si="73"/>
        <v>7.6330658039270097E-4</v>
      </c>
      <c r="AL88">
        <f t="shared" si="73"/>
        <v>8.2227019332453688E-4</v>
      </c>
      <c r="AM88">
        <f t="shared" si="73"/>
        <v>8.8490307856997283E-4</v>
      </c>
      <c r="AN88">
        <f t="shared" si="73"/>
        <v>9.5135472908811948E-4</v>
      </c>
      <c r="AO88">
        <f t="shared" si="73"/>
        <v>1.0217740618053677E-3</v>
      </c>
      <c r="AP88">
        <f t="shared" si="73"/>
        <v>1.0963087569544581E-3</v>
      </c>
      <c r="AQ88">
        <f t="shared" si="73"/>
        <v>1.1751045545845828E-3</v>
      </c>
      <c r="AR88">
        <f t="shared" si="73"/>
        <v>1.258304509444504E-3</v>
      </c>
      <c r="AS88">
        <f t="shared" si="73"/>
        <v>1.3460482058324681E-3</v>
      </c>
      <c r="AT88">
        <f t="shared" si="74"/>
        <v>1.4384709344100986E-3</v>
      </c>
      <c r="AU88">
        <f t="shared" si="74"/>
        <v>1.5357028333961159E-3</v>
      </c>
      <c r="AV88">
        <f t="shared" si="74"/>
        <v>1.6378679969839202E-3</v>
      </c>
      <c r="AW88">
        <f t="shared" si="74"/>
        <v>1.7450835542582067E-3</v>
      </c>
      <c r="AX88">
        <f t="shared" si="74"/>
        <v>1.8574587223256778E-3</v>
      </c>
      <c r="AY88">
        <f t="shared" si="74"/>
        <v>1.9750938378062209E-3</v>
      </c>
      <c r="AZ88">
        <f t="shared" si="74"/>
        <v>2.0980793712642304E-3</v>
      </c>
      <c r="BA88">
        <f t="shared" si="74"/>
        <v>2.2264949295776153E-3</v>
      </c>
      <c r="BB88">
        <f t="shared" si="74"/>
        <v>2.3604082516486824E-3</v>
      </c>
      <c r="BC88">
        <f t="shared" si="74"/>
        <v>2.4998742032492499E-3</v>
      </c>
      <c r="BD88">
        <f t="shared" si="75"/>
        <v>2.6449337771539891E-3</v>
      </c>
      <c r="BE88">
        <f t="shared" si="75"/>
        <v>2.7956131050537389E-3</v>
      </c>
      <c r="BF88">
        <f t="shared" si="75"/>
        <v>2.9519224880390632E-3</v>
      </c>
      <c r="BG88">
        <f t="shared" si="75"/>
        <v>3.1138554527117626E-3</v>
      </c>
      <c r="BH88">
        <f t="shared" si="75"/>
        <v>3.2813878402008084E-3</v>
      </c>
      <c r="BI88">
        <f t="shared" si="75"/>
        <v>3.4544769355334265E-3</v>
      </c>
      <c r="BJ88">
        <f t="shared" si="75"/>
        <v>3.6330606449358829E-3</v>
      </c>
      <c r="BK88">
        <f t="shared" si="75"/>
        <v>3.8170567287038257E-3</v>
      </c>
      <c r="BL88">
        <f t="shared" si="75"/>
        <v>4.0063620972913133E-3</v>
      </c>
      <c r="BM88">
        <f t="shared" si="75"/>
        <v>4.2008521782127828E-3</v>
      </c>
      <c r="BN88">
        <f t="shared" si="76"/>
        <v>4.4003803612324699E-3</v>
      </c>
      <c r="BO88">
        <f t="shared" si="76"/>
        <v>4.6047775291309101E-3</v>
      </c>
      <c r="BP88">
        <f t="shared" si="76"/>
        <v>4.8138516810796173E-3</v>
      </c>
      <c r="BQ88">
        <f t="shared" si="76"/>
        <v>5.0273876553328239E-3</v>
      </c>
      <c r="BR88">
        <f t="shared" si="76"/>
        <v>5.2451469575469228E-3</v>
      </c>
      <c r="BS88">
        <f t="shared" si="76"/>
        <v>5.4668677005735716E-3</v>
      </c>
      <c r="BT88">
        <f t="shared" si="76"/>
        <v>5.6922646610383792E-3</v>
      </c>
      <c r="BU88">
        <f t="shared" si="76"/>
        <v>5.9210294574130184E-3</v>
      </c>
      <c r="BV88">
        <f t="shared" si="76"/>
        <v>6.1528308536263898E-3</v>
      </c>
      <c r="BW88">
        <f t="shared" si="76"/>
        <v>6.3873151915276039E-3</v>
      </c>
      <c r="BX88">
        <f t="shared" si="77"/>
        <v>6.6241069547358089E-3</v>
      </c>
      <c r="BY88">
        <f t="shared" si="77"/>
        <v>6.8628094655694416E-3</v>
      </c>
      <c r="BZ88">
        <f t="shared" si="77"/>
        <v>7.1030057158681381E-3</v>
      </c>
      <c r="CA88">
        <f t="shared" si="77"/>
        <v>7.3442593315953819E-3</v>
      </c>
      <c r="CB88">
        <f t="shared" si="77"/>
        <v>7.5861156701569066E-3</v>
      </c>
      <c r="CC88">
        <f t="shared" si="77"/>
        <v>7.8281030483793035E-3</v>
      </c>
      <c r="CD88">
        <f t="shared" si="77"/>
        <v>8.0697340981062127E-3</v>
      </c>
      <c r="CE88">
        <f t="shared" si="77"/>
        <v>8.3105072453471818E-3</v>
      </c>
      <c r="CF88">
        <f t="shared" si="77"/>
        <v>8.5499083079125515E-3</v>
      </c>
      <c r="CG88">
        <f t="shared" si="77"/>
        <v>8.787412205467332E-3</v>
      </c>
      <c r="CH88">
        <f t="shared" si="77"/>
        <v>9.0224847749502124E-3</v>
      </c>
      <c r="CI88">
        <f t="shared" si="77"/>
        <v>0.78905541857845063</v>
      </c>
      <c r="CJ88">
        <f t="shared" si="61"/>
        <v>1</v>
      </c>
    </row>
    <row r="89" spans="1:88" x14ac:dyDescent="0.35">
      <c r="A89" t="str">
        <f>economics!A88</f>
        <v>Clinker</v>
      </c>
      <c r="B89" t="str">
        <f>economics!B88</f>
        <v>Raw Meal Process Controlb</v>
      </c>
      <c r="C89" t="str">
        <f>economics!D88</f>
        <v>process</v>
      </c>
      <c r="D89">
        <f>IF(ISNUMBER(economics!T88),economics!T88,"na")</f>
        <v>15.943089415668481</v>
      </c>
      <c r="E89">
        <f t="shared" si="60"/>
        <v>4.7829268247005441</v>
      </c>
      <c r="F89">
        <f t="shared" si="70"/>
        <v>4.2906033319683703E-4</v>
      </c>
      <c r="G89">
        <f t="shared" si="70"/>
        <v>8.8020891472953848E-5</v>
      </c>
      <c r="H89">
        <f t="shared" si="70"/>
        <v>1.0448399760375324E-4</v>
      </c>
      <c r="I89">
        <f t="shared" si="70"/>
        <v>1.2368799316240468E-4</v>
      </c>
      <c r="J89">
        <f t="shared" si="70"/>
        <v>1.4602225489647761E-4</v>
      </c>
      <c r="K89">
        <f t="shared" si="70"/>
        <v>1.7191916885571932E-4</v>
      </c>
      <c r="L89">
        <f t="shared" si="70"/>
        <v>2.0185676089694337E-4</v>
      </c>
      <c r="M89">
        <f t="shared" si="70"/>
        <v>2.3636112155723458E-4</v>
      </c>
      <c r="N89">
        <f t="shared" si="70"/>
        <v>2.7600854584443031E-4</v>
      </c>
      <c r="O89">
        <f t="shared" si="70"/>
        <v>3.2142730045105292E-4</v>
      </c>
      <c r="P89">
        <f t="shared" si="71"/>
        <v>3.7329892352260625E-4</v>
      </c>
      <c r="Q89">
        <f t="shared" si="71"/>
        <v>4.323589557145434E-4</v>
      </c>
      <c r="R89">
        <f t="shared" si="71"/>
        <v>4.9939699618871793E-4</v>
      </c>
      <c r="S89">
        <f t="shared" si="71"/>
        <v>5.7525597378180193E-4</v>
      </c>
      <c r="T89">
        <f t="shared" si="71"/>
        <v>6.6083052218639162E-4</v>
      </c>
      <c r="U89">
        <f t="shared" si="71"/>
        <v>7.5706434898003151E-4</v>
      </c>
      <c r="V89">
        <f t="shared" si="71"/>
        <v>8.6494649206491324E-4</v>
      </c>
      <c r="W89">
        <f t="shared" si="71"/>
        <v>9.8550636386153696E-4</v>
      </c>
      <c r="X89">
        <f t="shared" si="71"/>
        <v>1.1198074937143546E-3</v>
      </c>
      <c r="Y89">
        <f t="shared" si="71"/>
        <v>1.2689398926387045E-3</v>
      </c>
      <c r="Z89">
        <f t="shared" si="72"/>
        <v>1.4340109819214568E-3</v>
      </c>
      <c r="AA89">
        <f t="shared" si="72"/>
        <v>1.6161350482475616E-3</v>
      </c>
      <c r="AB89">
        <f t="shared" si="72"/>
        <v>1.8164212129306197E-3</v>
      </c>
      <c r="AC89">
        <f t="shared" si="72"/>
        <v>2.035959931328565E-3</v>
      </c>
      <c r="AD89">
        <f t="shared" si="72"/>
        <v>2.2758080703580361E-3</v>
      </c>
      <c r="AE89">
        <f t="shared" si="72"/>
        <v>2.5369726467793854E-3</v>
      </c>
      <c r="AF89">
        <f t="shared" si="72"/>
        <v>2.8203933460753845E-3</v>
      </c>
      <c r="AG89">
        <f t="shared" si="72"/>
        <v>3.1269239806141491E-3</v>
      </c>
      <c r="AH89">
        <f t="shared" si="72"/>
        <v>3.4573130855733956E-3</v>
      </c>
      <c r="AI89">
        <f t="shared" si="72"/>
        <v>3.8121838908805189E-3</v>
      </c>
      <c r="AJ89">
        <f t="shared" si="73"/>
        <v>4.1920139461693526E-3</v>
      </c>
      <c r="AK89">
        <f t="shared" si="73"/>
        <v>4.5971147123481035E-3</v>
      </c>
      <c r="AL89">
        <f t="shared" si="73"/>
        <v>5.0276114666498589E-3</v>
      </c>
      <c r="AM89">
        <f t="shared" si="73"/>
        <v>5.4834238967895604E-3</v>
      </c>
      <c r="AN89">
        <f t="shared" si="73"/>
        <v>5.9642477828886833E-3</v>
      </c>
      <c r="AO89">
        <f t="shared" si="73"/>
        <v>6.4695381819946732E-3</v>
      </c>
      <c r="AP89">
        <f t="shared" si="73"/>
        <v>6.9984945382596114E-3</v>
      </c>
      <c r="AQ89">
        <f t="shared" si="73"/>
        <v>7.5500481411992504E-3</v>
      </c>
      <c r="AR89">
        <f t="shared" si="73"/>
        <v>8.1228523441678191E-3</v>
      </c>
      <c r="AS89">
        <f t="shared" si="73"/>
        <v>8.7152759346768027E-3</v>
      </c>
      <c r="AT89">
        <f t="shared" si="74"/>
        <v>9.3254000171478224E-3</v>
      </c>
      <c r="AU89">
        <f t="shared" si="74"/>
        <v>9.9510187270405726E-3</v>
      </c>
      <c r="AV89">
        <f t="shared" si="74"/>
        <v>1.0589644043308852E-2</v>
      </c>
      <c r="AW89">
        <f t="shared" si="74"/>
        <v>1.1238514904332614E-2</v>
      </c>
      <c r="AX89">
        <f t="shared" si="74"/>
        <v>1.1894610761733843E-2</v>
      </c>
      <c r="AY89">
        <f t="shared" si="74"/>
        <v>1.2554669627992565E-2</v>
      </c>
      <c r="AZ89">
        <f t="shared" si="74"/>
        <v>1.3215210588985837E-2</v>
      </c>
      <c r="BA89">
        <f t="shared" si="74"/>
        <v>1.3872560663265032E-2</v>
      </c>
      <c r="BB89">
        <f t="shared" si="74"/>
        <v>1.4522885797999208E-2</v>
      </c>
      <c r="BC89">
        <f t="shared" si="74"/>
        <v>1.5162225699247495E-2</v>
      </c>
      <c r="BD89">
        <f t="shared" si="75"/>
        <v>1.5786532103863854E-2</v>
      </c>
      <c r="BE89">
        <f t="shared" si="75"/>
        <v>1.6391710014242666E-2</v>
      </c>
      <c r="BF89">
        <f t="shared" si="75"/>
        <v>1.6973661337666035E-2</v>
      </c>
      <c r="BG89">
        <f t="shared" si="75"/>
        <v>1.752833030147688E-2</v>
      </c>
      <c r="BH89">
        <f t="shared" si="75"/>
        <v>1.8051749955851182E-2</v>
      </c>
      <c r="BI89">
        <f t="shared" si="75"/>
        <v>1.8540089029460249E-2</v>
      </c>
      <c r="BJ89">
        <f t="shared" si="75"/>
        <v>1.8989698371481345E-2</v>
      </c>
      <c r="BK89">
        <f t="shared" si="75"/>
        <v>1.9397156197479337E-2</v>
      </c>
      <c r="BL89">
        <f t="shared" si="75"/>
        <v>1.975931135757647E-2</v>
      </c>
      <c r="BM89">
        <f t="shared" si="75"/>
        <v>2.0073323863469272E-2</v>
      </c>
      <c r="BN89">
        <f t="shared" si="76"/>
        <v>2.0336701946264468E-2</v>
      </c>
      <c r="BO89">
        <f t="shared" si="76"/>
        <v>2.0547334969286513E-2</v>
      </c>
      <c r="BP89">
        <f t="shared" si="76"/>
        <v>2.070352158801203E-2</v>
      </c>
      <c r="BQ89">
        <f t="shared" si="76"/>
        <v>2.0803992631706403E-2</v>
      </c>
      <c r="BR89">
        <f t="shared" si="76"/>
        <v>2.0847928276342353E-2</v>
      </c>
      <c r="BS89">
        <f t="shared" si="76"/>
        <v>2.0834969183795016E-2</v>
      </c>
      <c r="BT89">
        <f t="shared" si="76"/>
        <v>2.0765221395608546E-2</v>
      </c>
      <c r="BU89">
        <f t="shared" si="76"/>
        <v>2.0639254888120684E-2</v>
      </c>
      <c r="BV89">
        <f t="shared" si="76"/>
        <v>2.0458095816472732E-2</v>
      </c>
      <c r="BW89">
        <f t="shared" si="76"/>
        <v>2.0223212595135598E-2</v>
      </c>
      <c r="BX89">
        <f t="shared" si="77"/>
        <v>1.9936496079043908E-2</v>
      </c>
      <c r="BY89">
        <f t="shared" si="77"/>
        <v>1.9600234219475543E-2</v>
      </c>
      <c r="BZ89">
        <f t="shared" si="77"/>
        <v>1.9217081669782421E-2</v>
      </c>
      <c r="CA89">
        <f t="shared" si="77"/>
        <v>1.8790024905597669E-2</v>
      </c>
      <c r="CB89">
        <f t="shared" si="77"/>
        <v>1.8322343500210225E-2</v>
      </c>
      <c r="CC89">
        <f t="shared" si="77"/>
        <v>1.7817568256740191E-2</v>
      </c>
      <c r="CD89">
        <f t="shared" si="77"/>
        <v>1.7279436943385518E-2</v>
      </c>
      <c r="CE89">
        <f t="shared" si="77"/>
        <v>1.6711848405592589E-2</v>
      </c>
      <c r="CF89">
        <f t="shared" si="77"/>
        <v>1.6118815839264999E-2</v>
      </c>
      <c r="CG89">
        <f t="shared" si="77"/>
        <v>1.5504420002274366E-2</v>
      </c>
      <c r="CH89">
        <f t="shared" si="77"/>
        <v>1.4872763118222831E-2</v>
      </c>
      <c r="CI89">
        <f t="shared" si="77"/>
        <v>0.19816143293560007</v>
      </c>
      <c r="CJ89">
        <f t="shared" si="61"/>
        <v>1</v>
      </c>
    </row>
    <row r="90" spans="1:88" x14ac:dyDescent="0.35">
      <c r="A90" t="str">
        <f>economics!A89</f>
        <v>Clinker</v>
      </c>
      <c r="B90" t="str">
        <f>economics!B89</f>
        <v>Energy Management and Control Systemsc</v>
      </c>
      <c r="C90" t="str">
        <f>economics!D89</f>
        <v>process</v>
      </c>
      <c r="D90">
        <f>IF(ISNUMBER(economics!T89),economics!T89,"na")</f>
        <v>0.19157801355879922</v>
      </c>
      <c r="E90">
        <f t="shared" si="60"/>
        <v>5.7473404067639761E-2</v>
      </c>
      <c r="F90">
        <f t="shared" si="70"/>
        <v>4.2906033319683703E-4</v>
      </c>
      <c r="G90">
        <f t="shared" si="70"/>
        <v>0.84487638888912975</v>
      </c>
      <c r="H90">
        <f t="shared" si="70"/>
        <v>0.15469451060308415</v>
      </c>
      <c r="I90">
        <f t="shared" si="70"/>
        <v>4.0174589321928522E-8</v>
      </c>
      <c r="J90">
        <f t="shared" si="70"/>
        <v>0</v>
      </c>
      <c r="K90">
        <f t="shared" si="70"/>
        <v>0</v>
      </c>
      <c r="L90">
        <f t="shared" si="70"/>
        <v>0</v>
      </c>
      <c r="M90">
        <f t="shared" si="70"/>
        <v>0</v>
      </c>
      <c r="N90">
        <f t="shared" si="70"/>
        <v>0</v>
      </c>
      <c r="O90">
        <f t="shared" si="70"/>
        <v>0</v>
      </c>
      <c r="P90">
        <f t="shared" si="71"/>
        <v>0</v>
      </c>
      <c r="Q90">
        <f t="shared" si="71"/>
        <v>0</v>
      </c>
      <c r="R90">
        <f t="shared" si="71"/>
        <v>0</v>
      </c>
      <c r="S90">
        <f t="shared" si="71"/>
        <v>0</v>
      </c>
      <c r="T90">
        <f t="shared" si="71"/>
        <v>0</v>
      </c>
      <c r="U90">
        <f t="shared" si="71"/>
        <v>0</v>
      </c>
      <c r="V90">
        <f t="shared" si="71"/>
        <v>0</v>
      </c>
      <c r="W90">
        <f t="shared" si="71"/>
        <v>0</v>
      </c>
      <c r="X90">
        <f t="shared" si="71"/>
        <v>0</v>
      </c>
      <c r="Y90">
        <f t="shared" si="71"/>
        <v>0</v>
      </c>
      <c r="Z90">
        <f t="shared" si="72"/>
        <v>0</v>
      </c>
      <c r="AA90">
        <f t="shared" si="72"/>
        <v>0</v>
      </c>
      <c r="AB90">
        <f t="shared" si="72"/>
        <v>0</v>
      </c>
      <c r="AC90">
        <f t="shared" si="72"/>
        <v>0</v>
      </c>
      <c r="AD90">
        <f t="shared" si="72"/>
        <v>0</v>
      </c>
      <c r="AE90">
        <f t="shared" si="72"/>
        <v>0</v>
      </c>
      <c r="AF90">
        <f t="shared" si="72"/>
        <v>0</v>
      </c>
      <c r="AG90">
        <f t="shared" si="72"/>
        <v>0</v>
      </c>
      <c r="AH90">
        <f t="shared" si="72"/>
        <v>0</v>
      </c>
      <c r="AI90">
        <f t="shared" si="72"/>
        <v>0</v>
      </c>
      <c r="AJ90">
        <f t="shared" si="73"/>
        <v>0</v>
      </c>
      <c r="AK90">
        <f t="shared" si="73"/>
        <v>0</v>
      </c>
      <c r="AL90">
        <f t="shared" si="73"/>
        <v>0</v>
      </c>
      <c r="AM90">
        <f t="shared" si="73"/>
        <v>0</v>
      </c>
      <c r="AN90">
        <f t="shared" si="73"/>
        <v>0</v>
      </c>
      <c r="AO90">
        <f t="shared" si="73"/>
        <v>0</v>
      </c>
      <c r="AP90">
        <f t="shared" si="73"/>
        <v>0</v>
      </c>
      <c r="AQ90">
        <f t="shared" si="73"/>
        <v>0</v>
      </c>
      <c r="AR90">
        <f t="shared" si="73"/>
        <v>0</v>
      </c>
      <c r="AS90">
        <f t="shared" si="73"/>
        <v>0</v>
      </c>
      <c r="AT90">
        <f t="shared" si="74"/>
        <v>0</v>
      </c>
      <c r="AU90">
        <f t="shared" si="74"/>
        <v>0</v>
      </c>
      <c r="AV90">
        <f t="shared" si="74"/>
        <v>0</v>
      </c>
      <c r="AW90">
        <f t="shared" si="74"/>
        <v>0</v>
      </c>
      <c r="AX90">
        <f t="shared" si="74"/>
        <v>0</v>
      </c>
      <c r="AY90">
        <f t="shared" si="74"/>
        <v>0</v>
      </c>
      <c r="AZ90">
        <f t="shared" si="74"/>
        <v>0</v>
      </c>
      <c r="BA90">
        <f t="shared" si="74"/>
        <v>0</v>
      </c>
      <c r="BB90">
        <f t="shared" si="74"/>
        <v>0</v>
      </c>
      <c r="BC90">
        <f t="shared" si="74"/>
        <v>0</v>
      </c>
      <c r="BD90">
        <f t="shared" si="75"/>
        <v>0</v>
      </c>
      <c r="BE90">
        <f t="shared" si="75"/>
        <v>0</v>
      </c>
      <c r="BF90">
        <f t="shared" si="75"/>
        <v>0</v>
      </c>
      <c r="BG90">
        <f t="shared" si="75"/>
        <v>0</v>
      </c>
      <c r="BH90">
        <f t="shared" si="75"/>
        <v>0</v>
      </c>
      <c r="BI90">
        <f t="shared" si="75"/>
        <v>0</v>
      </c>
      <c r="BJ90">
        <f t="shared" si="75"/>
        <v>0</v>
      </c>
      <c r="BK90">
        <f t="shared" si="75"/>
        <v>0</v>
      </c>
      <c r="BL90">
        <f t="shared" si="75"/>
        <v>0</v>
      </c>
      <c r="BM90">
        <f t="shared" si="75"/>
        <v>0</v>
      </c>
      <c r="BN90">
        <f t="shared" si="76"/>
        <v>0</v>
      </c>
      <c r="BO90">
        <f t="shared" si="76"/>
        <v>0</v>
      </c>
      <c r="BP90">
        <f t="shared" si="76"/>
        <v>0</v>
      </c>
      <c r="BQ90">
        <f t="shared" si="76"/>
        <v>0</v>
      </c>
      <c r="BR90">
        <f t="shared" si="76"/>
        <v>0</v>
      </c>
      <c r="BS90">
        <f t="shared" si="76"/>
        <v>0</v>
      </c>
      <c r="BT90">
        <f t="shared" si="76"/>
        <v>0</v>
      </c>
      <c r="BU90">
        <f t="shared" si="76"/>
        <v>0</v>
      </c>
      <c r="BV90">
        <f t="shared" si="76"/>
        <v>0</v>
      </c>
      <c r="BW90">
        <f t="shared" si="76"/>
        <v>0</v>
      </c>
      <c r="BX90">
        <f t="shared" si="77"/>
        <v>0</v>
      </c>
      <c r="BY90">
        <f t="shared" si="77"/>
        <v>0</v>
      </c>
      <c r="BZ90">
        <f t="shared" si="77"/>
        <v>0</v>
      </c>
      <c r="CA90">
        <f t="shared" si="77"/>
        <v>0</v>
      </c>
      <c r="CB90">
        <f t="shared" si="77"/>
        <v>0</v>
      </c>
      <c r="CC90">
        <f t="shared" si="77"/>
        <v>0</v>
      </c>
      <c r="CD90">
        <f t="shared" si="77"/>
        <v>0</v>
      </c>
      <c r="CE90">
        <f t="shared" si="77"/>
        <v>0</v>
      </c>
      <c r="CF90">
        <f t="shared" si="77"/>
        <v>0</v>
      </c>
      <c r="CG90">
        <f t="shared" si="77"/>
        <v>0</v>
      </c>
      <c r="CH90">
        <f t="shared" si="77"/>
        <v>0</v>
      </c>
      <c r="CI90">
        <f t="shared" si="77"/>
        <v>0</v>
      </c>
      <c r="CJ90">
        <f t="shared" si="61"/>
        <v>1</v>
      </c>
    </row>
    <row r="91" spans="1:88" x14ac:dyDescent="0.35">
      <c r="A91" t="str">
        <f>economics!A90</f>
        <v>Clinker</v>
      </c>
      <c r="B91" t="str">
        <f>economics!B90</f>
        <v>Kiln Combustion System Improvementsc</v>
      </c>
      <c r="C91" t="str">
        <f>economics!D90</f>
        <v>process</v>
      </c>
      <c r="D91">
        <f>IF(ISNUMBER(economics!T90),economics!T90,"na")</f>
        <v>0.32060450860585726</v>
      </c>
      <c r="E91">
        <f t="shared" si="60"/>
        <v>9.6181352581757182E-2</v>
      </c>
      <c r="F91">
        <f t="shared" si="70"/>
        <v>4.2906033319683703E-4</v>
      </c>
      <c r="G91">
        <f t="shared" si="70"/>
        <v>0.23102187703296423</v>
      </c>
      <c r="H91">
        <f t="shared" si="70"/>
        <v>0.73747094173929262</v>
      </c>
      <c r="I91">
        <f t="shared" si="70"/>
        <v>3.1074106897230114E-2</v>
      </c>
      <c r="J91">
        <f t="shared" si="70"/>
        <v>4.0139965055141502E-6</v>
      </c>
      <c r="K91">
        <f t="shared" si="70"/>
        <v>8.1068485258128931E-13</v>
      </c>
      <c r="L91">
        <f t="shared" si="70"/>
        <v>0</v>
      </c>
      <c r="M91">
        <f t="shared" si="70"/>
        <v>0</v>
      </c>
      <c r="N91">
        <f t="shared" si="70"/>
        <v>0</v>
      </c>
      <c r="O91">
        <f t="shared" si="70"/>
        <v>0</v>
      </c>
      <c r="P91">
        <f t="shared" si="71"/>
        <v>0</v>
      </c>
      <c r="Q91">
        <f t="shared" si="71"/>
        <v>0</v>
      </c>
      <c r="R91">
        <f t="shared" si="71"/>
        <v>0</v>
      </c>
      <c r="S91">
        <f t="shared" si="71"/>
        <v>0</v>
      </c>
      <c r="T91">
        <f t="shared" si="71"/>
        <v>0</v>
      </c>
      <c r="U91">
        <f t="shared" si="71"/>
        <v>0</v>
      </c>
      <c r="V91">
        <f t="shared" si="71"/>
        <v>0</v>
      </c>
      <c r="W91">
        <f t="shared" si="71"/>
        <v>0</v>
      </c>
      <c r="X91">
        <f t="shared" si="71"/>
        <v>0</v>
      </c>
      <c r="Y91">
        <f t="shared" si="71"/>
        <v>0</v>
      </c>
      <c r="Z91">
        <f t="shared" si="72"/>
        <v>0</v>
      </c>
      <c r="AA91">
        <f t="shared" si="72"/>
        <v>0</v>
      </c>
      <c r="AB91">
        <f t="shared" si="72"/>
        <v>0</v>
      </c>
      <c r="AC91">
        <f t="shared" si="72"/>
        <v>0</v>
      </c>
      <c r="AD91">
        <f t="shared" si="72"/>
        <v>0</v>
      </c>
      <c r="AE91">
        <f t="shared" si="72"/>
        <v>0</v>
      </c>
      <c r="AF91">
        <f t="shared" si="72"/>
        <v>0</v>
      </c>
      <c r="AG91">
        <f t="shared" si="72"/>
        <v>0</v>
      </c>
      <c r="AH91">
        <f t="shared" si="72"/>
        <v>0</v>
      </c>
      <c r="AI91">
        <f t="shared" si="72"/>
        <v>0</v>
      </c>
      <c r="AJ91">
        <f t="shared" si="73"/>
        <v>0</v>
      </c>
      <c r="AK91">
        <f t="shared" si="73"/>
        <v>0</v>
      </c>
      <c r="AL91">
        <f t="shared" si="73"/>
        <v>0</v>
      </c>
      <c r="AM91">
        <f t="shared" si="73"/>
        <v>0</v>
      </c>
      <c r="AN91">
        <f t="shared" si="73"/>
        <v>0</v>
      </c>
      <c r="AO91">
        <f t="shared" si="73"/>
        <v>0</v>
      </c>
      <c r="AP91">
        <f t="shared" si="73"/>
        <v>0</v>
      </c>
      <c r="AQ91">
        <f t="shared" si="73"/>
        <v>0</v>
      </c>
      <c r="AR91">
        <f t="shared" si="73"/>
        <v>0</v>
      </c>
      <c r="AS91">
        <f t="shared" si="73"/>
        <v>0</v>
      </c>
      <c r="AT91">
        <f t="shared" si="74"/>
        <v>0</v>
      </c>
      <c r="AU91">
        <f t="shared" si="74"/>
        <v>0</v>
      </c>
      <c r="AV91">
        <f t="shared" si="74"/>
        <v>0</v>
      </c>
      <c r="AW91">
        <f t="shared" si="74"/>
        <v>0</v>
      </c>
      <c r="AX91">
        <f t="shared" si="74"/>
        <v>0</v>
      </c>
      <c r="AY91">
        <f t="shared" si="74"/>
        <v>0</v>
      </c>
      <c r="AZ91">
        <f t="shared" si="74"/>
        <v>0</v>
      </c>
      <c r="BA91">
        <f t="shared" si="74"/>
        <v>0</v>
      </c>
      <c r="BB91">
        <f t="shared" si="74"/>
        <v>0</v>
      </c>
      <c r="BC91">
        <f t="shared" si="74"/>
        <v>0</v>
      </c>
      <c r="BD91">
        <f t="shared" si="75"/>
        <v>0</v>
      </c>
      <c r="BE91">
        <f t="shared" si="75"/>
        <v>0</v>
      </c>
      <c r="BF91">
        <f t="shared" si="75"/>
        <v>0</v>
      </c>
      <c r="BG91">
        <f t="shared" si="75"/>
        <v>0</v>
      </c>
      <c r="BH91">
        <f t="shared" si="75"/>
        <v>0</v>
      </c>
      <c r="BI91">
        <f t="shared" si="75"/>
        <v>0</v>
      </c>
      <c r="BJ91">
        <f t="shared" si="75"/>
        <v>0</v>
      </c>
      <c r="BK91">
        <f t="shared" si="75"/>
        <v>0</v>
      </c>
      <c r="BL91">
        <f t="shared" si="75"/>
        <v>0</v>
      </c>
      <c r="BM91">
        <f t="shared" si="75"/>
        <v>0</v>
      </c>
      <c r="BN91">
        <f t="shared" si="76"/>
        <v>0</v>
      </c>
      <c r="BO91">
        <f t="shared" si="76"/>
        <v>0</v>
      </c>
      <c r="BP91">
        <f t="shared" si="76"/>
        <v>0</v>
      </c>
      <c r="BQ91">
        <f t="shared" si="76"/>
        <v>0</v>
      </c>
      <c r="BR91">
        <f t="shared" si="76"/>
        <v>0</v>
      </c>
      <c r="BS91">
        <f t="shared" si="76"/>
        <v>0</v>
      </c>
      <c r="BT91">
        <f t="shared" si="76"/>
        <v>0</v>
      </c>
      <c r="BU91">
        <f t="shared" si="76"/>
        <v>0</v>
      </c>
      <c r="BV91">
        <f t="shared" si="76"/>
        <v>0</v>
      </c>
      <c r="BW91">
        <f t="shared" si="76"/>
        <v>0</v>
      </c>
      <c r="BX91">
        <f t="shared" si="77"/>
        <v>0</v>
      </c>
      <c r="BY91">
        <f t="shared" si="77"/>
        <v>0</v>
      </c>
      <c r="BZ91">
        <f t="shared" si="77"/>
        <v>0</v>
      </c>
      <c r="CA91">
        <f t="shared" si="77"/>
        <v>0</v>
      </c>
      <c r="CB91">
        <f t="shared" si="77"/>
        <v>0</v>
      </c>
      <c r="CC91">
        <f t="shared" si="77"/>
        <v>0</v>
      </c>
      <c r="CD91">
        <f t="shared" si="77"/>
        <v>0</v>
      </c>
      <c r="CE91">
        <f t="shared" si="77"/>
        <v>0</v>
      </c>
      <c r="CF91">
        <f t="shared" si="77"/>
        <v>0</v>
      </c>
      <c r="CG91">
        <f t="shared" si="77"/>
        <v>0</v>
      </c>
      <c r="CH91">
        <f t="shared" si="77"/>
        <v>0</v>
      </c>
      <c r="CI91">
        <f t="shared" si="77"/>
        <v>0</v>
      </c>
      <c r="CJ91">
        <f t="shared" si="61"/>
        <v>1</v>
      </c>
    </row>
    <row r="92" spans="1:88" x14ac:dyDescent="0.35">
      <c r="A92" t="str">
        <f>economics!A91</f>
        <v>Clinker</v>
      </c>
      <c r="B92" t="str">
        <f>economics!B91</f>
        <v>Indirect Firingc</v>
      </c>
      <c r="C92" t="str">
        <f>economics!D91</f>
        <v>process</v>
      </c>
      <c r="D92">
        <f>IF(ISNUMBER(economics!T91),economics!T91,"na")</f>
        <v>7.1765079499609703</v>
      </c>
      <c r="E92">
        <f t="shared" si="60"/>
        <v>2.152952384988291</v>
      </c>
      <c r="F92">
        <f t="shared" si="70"/>
        <v>4.2906033319683703E-4</v>
      </c>
      <c r="G92">
        <f t="shared" si="70"/>
        <v>2.181503481932594E-4</v>
      </c>
      <c r="H92">
        <f t="shared" si="70"/>
        <v>3.1682434325605211E-4</v>
      </c>
      <c r="I92">
        <f t="shared" si="70"/>
        <v>4.5397484026382824E-4</v>
      </c>
      <c r="J92">
        <f t="shared" si="70"/>
        <v>6.4179397725801159E-4</v>
      </c>
      <c r="K92">
        <f t="shared" si="70"/>
        <v>8.9517945163445104E-4</v>
      </c>
      <c r="L92">
        <f t="shared" si="70"/>
        <v>1.2318992464115238E-3</v>
      </c>
      <c r="M92">
        <f t="shared" si="70"/>
        <v>1.6725953875465381E-3</v>
      </c>
      <c r="N92">
        <f t="shared" si="70"/>
        <v>2.2405633262058489E-3</v>
      </c>
      <c r="O92">
        <f t="shared" si="70"/>
        <v>2.9612438858156037E-3</v>
      </c>
      <c r="P92">
        <f t="shared" si="71"/>
        <v>3.8613730310421267E-3</v>
      </c>
      <c r="Q92">
        <f t="shared" si="71"/>
        <v>4.9677527383837992E-3</v>
      </c>
      <c r="R92">
        <f t="shared" si="71"/>
        <v>6.3056348307928591E-3</v>
      </c>
      <c r="S92">
        <f t="shared" si="71"/>
        <v>7.896748312165993E-3</v>
      </c>
      <c r="T92">
        <f t="shared" si="71"/>
        <v>9.7570473542584538E-3</v>
      </c>
      <c r="U92">
        <f t="shared" si="71"/>
        <v>1.1894307661633907E-2</v>
      </c>
      <c r="V92">
        <f t="shared" si="71"/>
        <v>1.4305747763619842E-2</v>
      </c>
      <c r="W92">
        <f t="shared" si="71"/>
        <v>1.6975891892007572E-2</v>
      </c>
      <c r="X92">
        <f t="shared" si="71"/>
        <v>1.9874915084177339E-2</v>
      </c>
      <c r="Y92">
        <f t="shared" si="71"/>
        <v>2.2957712223303228E-2</v>
      </c>
      <c r="Z92">
        <f t="shared" si="72"/>
        <v>2.6163905972804324E-2</v>
      </c>
      <c r="AA92">
        <f t="shared" si="72"/>
        <v>2.9418952095540907E-2</v>
      </c>
      <c r="AB92">
        <f t="shared" si="72"/>
        <v>3.2636416495505555E-2</v>
      </c>
      <c r="AC92">
        <f t="shared" si="72"/>
        <v>3.5721392790763973E-2</v>
      </c>
      <c r="AD92">
        <f t="shared" si="72"/>
        <v>3.8574912620909951E-2</v>
      </c>
      <c r="AE92">
        <f t="shared" si="72"/>
        <v>4.1099086487035197E-2</v>
      </c>
      <c r="AF92">
        <f t="shared" si="72"/>
        <v>4.3202615319221538E-2</v>
      </c>
      <c r="AG92">
        <f t="shared" si="72"/>
        <v>4.4806246018024243E-2</v>
      </c>
      <c r="AH92">
        <f t="shared" si="72"/>
        <v>4.5847718849842511E-2</v>
      </c>
      <c r="AI92">
        <f t="shared" si="72"/>
        <v>4.6285776897628084E-2</v>
      </c>
      <c r="AJ92">
        <f t="shared" si="73"/>
        <v>4.6102877804157893E-2</v>
      </c>
      <c r="AK92">
        <f t="shared" si="73"/>
        <v>4.5306359387234041E-2</v>
      </c>
      <c r="AL92">
        <f t="shared" si="73"/>
        <v>4.3927951177987312E-2</v>
      </c>
      <c r="AM92">
        <f t="shared" si="73"/>
        <v>4.2021677201965257E-2</v>
      </c>
      <c r="AN92">
        <f t="shared" si="73"/>
        <v>3.9660343209012683E-2</v>
      </c>
      <c r="AO92">
        <f t="shared" si="73"/>
        <v>3.6930926661029262E-2</v>
      </c>
      <c r="AP92">
        <f t="shared" si="73"/>
        <v>3.3929275974598938E-2</v>
      </c>
      <c r="AQ92">
        <f t="shared" si="73"/>
        <v>3.0754567865003857E-2</v>
      </c>
      <c r="AR92">
        <f t="shared" si="73"/>
        <v>2.7503965509543926E-2</v>
      </c>
      <c r="AS92">
        <f t="shared" si="73"/>
        <v>2.4267869347637583E-2</v>
      </c>
      <c r="AT92">
        <f t="shared" si="74"/>
        <v>2.112606580455656E-2</v>
      </c>
      <c r="AU92">
        <f t="shared" si="74"/>
        <v>1.8144969968172164E-2</v>
      </c>
      <c r="AV92">
        <f t="shared" si="74"/>
        <v>1.5376040822089654E-2</v>
      </c>
      <c r="AW92">
        <f t="shared" si="74"/>
        <v>1.2855336097351677E-2</v>
      </c>
      <c r="AX92">
        <f t="shared" si="74"/>
        <v>1.060407983741507E-2</v>
      </c>
      <c r="AY92">
        <f t="shared" si="74"/>
        <v>8.6300474080109879E-3</v>
      </c>
      <c r="AZ92">
        <f t="shared" si="74"/>
        <v>6.9295337064309015E-3</v>
      </c>
      <c r="BA92">
        <f t="shared" si="74"/>
        <v>5.4896603776836139E-3</v>
      </c>
      <c r="BB92">
        <f t="shared" si="74"/>
        <v>4.290793129279602E-3</v>
      </c>
      <c r="BC92">
        <f t="shared" si="74"/>
        <v>3.308874589019406E-3</v>
      </c>
      <c r="BD92">
        <f t="shared" si="75"/>
        <v>2.5175242740678172E-3</v>
      </c>
      <c r="BE92">
        <f t="shared" si="75"/>
        <v>1.8898078689022491E-3</v>
      </c>
      <c r="BF92">
        <f t="shared" si="75"/>
        <v>1.3996268439602222E-3</v>
      </c>
      <c r="BG92">
        <f t="shared" si="75"/>
        <v>1.0227217574119152E-3</v>
      </c>
      <c r="BH92">
        <f t="shared" si="75"/>
        <v>7.3731546939970194E-4</v>
      </c>
      <c r="BI92">
        <f t="shared" si="75"/>
        <v>5.2444483449676227E-4</v>
      </c>
      <c r="BJ92">
        <f t="shared" si="75"/>
        <v>3.6804158421355204E-4</v>
      </c>
      <c r="BK92">
        <f t="shared" si="75"/>
        <v>2.5482649476749053E-4</v>
      </c>
      <c r="BL92">
        <f t="shared" si="75"/>
        <v>1.7407759414078683E-4</v>
      </c>
      <c r="BM92">
        <f t="shared" si="75"/>
        <v>1.173253273081265E-4</v>
      </c>
      <c r="BN92">
        <f t="shared" si="76"/>
        <v>7.8017364037785697E-5</v>
      </c>
      <c r="BO92">
        <f t="shared" si="76"/>
        <v>5.1184842023155319E-5</v>
      </c>
      <c r="BP92">
        <f t="shared" si="76"/>
        <v>3.3131572891198502E-5</v>
      </c>
      <c r="BQ92">
        <f t="shared" si="76"/>
        <v>2.1158911868490726E-5</v>
      </c>
      <c r="BR92">
        <f t="shared" si="76"/>
        <v>1.3331996466692253E-5</v>
      </c>
      <c r="BS92">
        <f t="shared" si="76"/>
        <v>8.2879597035345753E-6</v>
      </c>
      <c r="BT92">
        <f t="shared" si="76"/>
        <v>5.083357438095959E-6</v>
      </c>
      <c r="BU92">
        <f t="shared" si="76"/>
        <v>3.076126833700954E-6</v>
      </c>
      <c r="BV92">
        <f t="shared" si="76"/>
        <v>1.8365738482239991E-6</v>
      </c>
      <c r="BW92">
        <f t="shared" si="76"/>
        <v>1.081840204419926E-6</v>
      </c>
      <c r="BX92">
        <f t="shared" si="77"/>
        <v>6.2873610040536931E-7</v>
      </c>
      <c r="BY92">
        <f t="shared" si="77"/>
        <v>3.6051574070494752E-7</v>
      </c>
      <c r="BZ92">
        <f t="shared" si="77"/>
        <v>2.0395324284994132E-7</v>
      </c>
      <c r="CA92">
        <f t="shared" si="77"/>
        <v>1.1383807485554343E-7</v>
      </c>
      <c r="CB92">
        <f t="shared" si="77"/>
        <v>6.2689529456427806E-8</v>
      </c>
      <c r="CC92">
        <f t="shared" si="77"/>
        <v>3.4060656295409331E-8</v>
      </c>
      <c r="CD92">
        <f t="shared" si="77"/>
        <v>1.8258350609201557E-8</v>
      </c>
      <c r="CE92">
        <f t="shared" si="77"/>
        <v>9.6565190288444569E-9</v>
      </c>
      <c r="CF92">
        <f t="shared" si="77"/>
        <v>5.0388353489694282E-9</v>
      </c>
      <c r="CG92">
        <f t="shared" si="77"/>
        <v>2.5941211401203645E-9</v>
      </c>
      <c r="CH92">
        <f t="shared" si="77"/>
        <v>1.3176523205871149E-9</v>
      </c>
      <c r="CI92">
        <f t="shared" si="77"/>
        <v>1.2905693180798039E-9</v>
      </c>
      <c r="CJ92">
        <f t="shared" si="61"/>
        <v>1</v>
      </c>
    </row>
    <row r="93" spans="1:88" x14ac:dyDescent="0.35">
      <c r="A93" t="str">
        <f>economics!A92</f>
        <v>Clinker</v>
      </c>
      <c r="B93" t="str">
        <f>economics!B92</f>
        <v>Oxygen Enrichment technologyc</v>
      </c>
      <c r="C93" t="str">
        <f>economics!D92</f>
        <v>process</v>
      </c>
      <c r="D93">
        <f>IF(ISNUMBER(economics!T92),economics!T92,"na")</f>
        <v>4.3059047699765811</v>
      </c>
      <c r="E93">
        <f t="shared" si="60"/>
        <v>1.2917714309929742</v>
      </c>
      <c r="F93">
        <f t="shared" ref="F93:O102" si="78">IF(NOT(ISNUMBER($D93)),"",_xlfn.NORM.DIST(F$1,$D93,$E93,TRUE)-_xlfn.NORM.DIST(F$2,$D93,$E93,TRUE))</f>
        <v>4.2906033319683703E-4</v>
      </c>
      <c r="G93">
        <f t="shared" si="78"/>
        <v>4.1625387222583263E-4</v>
      </c>
      <c r="H93">
        <f t="shared" si="78"/>
        <v>7.6285401318262121E-4</v>
      </c>
      <c r="I93">
        <f t="shared" si="78"/>
        <v>1.3468150751971485E-3</v>
      </c>
      <c r="J93">
        <f t="shared" si="78"/>
        <v>2.2906460785003073E-3</v>
      </c>
      <c r="K93">
        <f t="shared" si="78"/>
        <v>3.7531126970466915E-3</v>
      </c>
      <c r="L93">
        <f t="shared" si="78"/>
        <v>5.9239161014746425E-3</v>
      </c>
      <c r="M93">
        <f t="shared" si="78"/>
        <v>9.0076179787512509E-3</v>
      </c>
      <c r="N93">
        <f t="shared" si="78"/>
        <v>1.3194558526660218E-2</v>
      </c>
      <c r="O93">
        <f t="shared" si="78"/>
        <v>1.8619314391823565E-2</v>
      </c>
      <c r="P93">
        <f t="shared" ref="P93:Y102" si="79">IF(NOT(ISNUMBER($D93)),"",_xlfn.NORM.DIST(P$1,$D93,$E93,TRUE)-_xlfn.NORM.DIST(P$2,$D93,$E93,TRUE))</f>
        <v>2.5311418694268027E-2</v>
      </c>
      <c r="Q93">
        <f t="shared" si="79"/>
        <v>3.3147694673265421E-2</v>
      </c>
      <c r="R93">
        <f t="shared" si="79"/>
        <v>4.1819059568378947E-2</v>
      </c>
      <c r="S93">
        <f t="shared" si="79"/>
        <v>5.0825227192933364E-2</v>
      </c>
      <c r="T93">
        <f t="shared" si="79"/>
        <v>5.9507069904528448E-2</v>
      </c>
      <c r="U93">
        <f t="shared" si="79"/>
        <v>6.7118463392293992E-2</v>
      </c>
      <c r="V93">
        <f t="shared" si="79"/>
        <v>7.2928900832292476E-2</v>
      </c>
      <c r="W93">
        <f t="shared" si="79"/>
        <v>7.6338139392535753E-2</v>
      </c>
      <c r="X93">
        <f t="shared" si="79"/>
        <v>7.6978194664045929E-2</v>
      </c>
      <c r="Y93">
        <f t="shared" si="79"/>
        <v>7.4778736453869676E-2</v>
      </c>
      <c r="Z93">
        <f t="shared" ref="Z93:AI102" si="80">IF(NOT(ISNUMBER($D93)),"",_xlfn.NORM.DIST(Z$1,$D93,$E93,TRUE)-_xlfn.NORM.DIST(Z$2,$D93,$E93,TRUE))</f>
        <v>6.9979811455332719E-2</v>
      </c>
      <c r="AA93">
        <f t="shared" si="80"/>
        <v>6.3088709728026271E-2</v>
      </c>
      <c r="AB93">
        <f t="shared" si="80"/>
        <v>5.4791694917345479E-2</v>
      </c>
      <c r="AC93">
        <f t="shared" si="80"/>
        <v>4.5841836735754704E-2</v>
      </c>
      <c r="AD93">
        <f t="shared" si="80"/>
        <v>3.6948212848240458E-2</v>
      </c>
      <c r="AE93">
        <f t="shared" si="80"/>
        <v>2.8688574836592484E-2</v>
      </c>
      <c r="AF93">
        <f t="shared" si="80"/>
        <v>2.1458955284266445E-2</v>
      </c>
      <c r="AG93">
        <f t="shared" si="80"/>
        <v>1.5462944012180624E-2</v>
      </c>
      <c r="AH93">
        <f t="shared" si="80"/>
        <v>1.0733954212848951E-2</v>
      </c>
      <c r="AI93">
        <f t="shared" si="80"/>
        <v>7.1781275500731878E-3</v>
      </c>
      <c r="AJ93">
        <f t="shared" ref="AJ93:AS102" si="81">IF(NOT(ISNUMBER($D93)),"",_xlfn.NORM.DIST(AJ$1,$D93,$E93,TRUE)-_xlfn.NORM.DIST(AJ$2,$D93,$E93,TRUE))</f>
        <v>4.6243043135590911E-3</v>
      </c>
      <c r="AK93">
        <f t="shared" si="81"/>
        <v>2.8698907276463181E-3</v>
      </c>
      <c r="AL93">
        <f t="shared" si="81"/>
        <v>1.7158050706234107E-3</v>
      </c>
      <c r="AM93">
        <f t="shared" si="81"/>
        <v>9.8822097590112179E-4</v>
      </c>
      <c r="AN93">
        <f t="shared" si="81"/>
        <v>5.4830678714645753E-4</v>
      </c>
      <c r="AO93">
        <f t="shared" si="81"/>
        <v>2.9307346532880807E-4</v>
      </c>
      <c r="AP93">
        <f t="shared" si="81"/>
        <v>1.50908111992476E-4</v>
      </c>
      <c r="AQ93">
        <f t="shared" si="81"/>
        <v>7.4856886306484682E-5</v>
      </c>
      <c r="AR93">
        <f t="shared" si="81"/>
        <v>3.5771231335135489E-5</v>
      </c>
      <c r="AS93">
        <f t="shared" si="81"/>
        <v>1.6467165311451204E-5</v>
      </c>
      <c r="AT93">
        <f t="shared" ref="AT93:BC102" si="82">IF(NOT(ISNUMBER($D93)),"",_xlfn.NORM.DIST(AT$1,$D93,$E93,TRUE)-_xlfn.NORM.DIST(AT$2,$D93,$E93,TRUE))</f>
        <v>7.3027508552536702E-6</v>
      </c>
      <c r="AU93">
        <f t="shared" si="82"/>
        <v>3.1198711635260779E-6</v>
      </c>
      <c r="AV93">
        <f t="shared" si="82"/>
        <v>1.2840124060664593E-6</v>
      </c>
      <c r="AW93">
        <f t="shared" si="82"/>
        <v>5.0907762039198445E-7</v>
      </c>
      <c r="AX93">
        <f t="shared" si="82"/>
        <v>1.9443786880568581E-7</v>
      </c>
      <c r="AY93">
        <f t="shared" si="82"/>
        <v>7.1541754964599136E-8</v>
      </c>
      <c r="AZ93">
        <f t="shared" si="82"/>
        <v>2.5358294686306238E-8</v>
      </c>
      <c r="BA93">
        <f t="shared" si="82"/>
        <v>8.6588861636371917E-9</v>
      </c>
      <c r="BB93">
        <f t="shared" si="82"/>
        <v>2.8482975977794922E-9</v>
      </c>
      <c r="BC93">
        <f t="shared" si="82"/>
        <v>9.0258867047054991E-10</v>
      </c>
      <c r="BD93">
        <f t="shared" ref="BD93:BM102" si="83">IF(NOT(ISNUMBER($D93)),"",_xlfn.NORM.DIST(BD$1,$D93,$E93,TRUE)-_xlfn.NORM.DIST(BD$2,$D93,$E93,TRUE))</f>
        <v>2.7553404002844673E-10</v>
      </c>
      <c r="BE93">
        <f t="shared" si="83"/>
        <v>8.10291833630572E-11</v>
      </c>
      <c r="BF93">
        <f t="shared" si="83"/>
        <v>2.2955637390964512E-11</v>
      </c>
      <c r="BG93">
        <f t="shared" si="83"/>
        <v>6.2648775056572958E-12</v>
      </c>
      <c r="BH93">
        <f t="shared" si="83"/>
        <v>1.6471268793338822E-12</v>
      </c>
      <c r="BI93">
        <f t="shared" si="83"/>
        <v>4.1722181265413383E-13</v>
      </c>
      <c r="BJ93">
        <f t="shared" si="83"/>
        <v>1.0169642905566434E-13</v>
      </c>
      <c r="BK93">
        <f t="shared" si="83"/>
        <v>2.3980817331903381E-14</v>
      </c>
      <c r="BL93">
        <f t="shared" si="83"/>
        <v>5.440092820663267E-15</v>
      </c>
      <c r="BM93">
        <f t="shared" si="83"/>
        <v>1.1102230246251565E-15</v>
      </c>
      <c r="BN93">
        <f t="shared" ref="BN93:BW102" si="84">IF(NOT(ISNUMBER($D93)),"",_xlfn.NORM.DIST(BN$1,$D93,$E93,TRUE)-_xlfn.NORM.DIST(BN$2,$D93,$E93,TRUE))</f>
        <v>2.2204460492503131E-16</v>
      </c>
      <c r="BO93">
        <f t="shared" si="84"/>
        <v>1.1102230246251565E-16</v>
      </c>
      <c r="BP93">
        <f t="shared" si="84"/>
        <v>0</v>
      </c>
      <c r="BQ93">
        <f t="shared" si="84"/>
        <v>0</v>
      </c>
      <c r="BR93">
        <f t="shared" si="84"/>
        <v>0</v>
      </c>
      <c r="BS93">
        <f t="shared" si="84"/>
        <v>0</v>
      </c>
      <c r="BT93">
        <f t="shared" si="84"/>
        <v>0</v>
      </c>
      <c r="BU93">
        <f t="shared" si="84"/>
        <v>0</v>
      </c>
      <c r="BV93">
        <f t="shared" si="84"/>
        <v>0</v>
      </c>
      <c r="BW93">
        <f t="shared" si="84"/>
        <v>0</v>
      </c>
      <c r="BX93">
        <f t="shared" ref="BX93:CI102" si="85">IF(NOT(ISNUMBER($D93)),"",_xlfn.NORM.DIST(BX$1,$D93,$E93,TRUE)-_xlfn.NORM.DIST(BX$2,$D93,$E93,TRUE))</f>
        <v>0</v>
      </c>
      <c r="BY93">
        <f t="shared" si="85"/>
        <v>0</v>
      </c>
      <c r="BZ93">
        <f t="shared" si="85"/>
        <v>0</v>
      </c>
      <c r="CA93">
        <f t="shared" si="85"/>
        <v>0</v>
      </c>
      <c r="CB93">
        <f t="shared" si="85"/>
        <v>0</v>
      </c>
      <c r="CC93">
        <f t="shared" si="85"/>
        <v>0</v>
      </c>
      <c r="CD93">
        <f t="shared" si="85"/>
        <v>0</v>
      </c>
      <c r="CE93">
        <f t="shared" si="85"/>
        <v>0</v>
      </c>
      <c r="CF93">
        <f t="shared" si="85"/>
        <v>0</v>
      </c>
      <c r="CG93">
        <f t="shared" si="85"/>
        <v>0</v>
      </c>
      <c r="CH93">
        <f t="shared" si="85"/>
        <v>0</v>
      </c>
      <c r="CI93">
        <f t="shared" si="85"/>
        <v>0</v>
      </c>
      <c r="CJ93">
        <f t="shared" si="61"/>
        <v>1</v>
      </c>
    </row>
    <row r="94" spans="1:88" x14ac:dyDescent="0.35">
      <c r="A94" t="str">
        <f>economics!A93</f>
        <v>Clinker</v>
      </c>
      <c r="B94" t="str">
        <f>economics!B93</f>
        <v>Kiln Shell Heat Loss Reductionc</v>
      </c>
      <c r="C94" t="str">
        <f>economics!D93</f>
        <v>process</v>
      </c>
      <c r="D94">
        <f>IF(ISNUMBER(economics!T93),economics!T93,"na")</f>
        <v>0.23320922685225223</v>
      </c>
      <c r="E94">
        <f t="shared" si="60"/>
        <v>6.9962768055675667E-2</v>
      </c>
      <c r="F94">
        <f t="shared" si="78"/>
        <v>4.2906033319683703E-4</v>
      </c>
      <c r="G94">
        <f t="shared" si="78"/>
        <v>0.59440419810026246</v>
      </c>
      <c r="H94">
        <f t="shared" si="78"/>
        <v>0.40509818675871245</v>
      </c>
      <c r="I94">
        <f t="shared" si="78"/>
        <v>6.8554807753029579E-5</v>
      </c>
      <c r="J94">
        <f t="shared" si="78"/>
        <v>7.5273121069585613E-14</v>
      </c>
      <c r="K94">
        <f t="shared" si="78"/>
        <v>0</v>
      </c>
      <c r="L94">
        <f t="shared" si="78"/>
        <v>0</v>
      </c>
      <c r="M94">
        <f t="shared" si="78"/>
        <v>0</v>
      </c>
      <c r="N94">
        <f t="shared" si="78"/>
        <v>0</v>
      </c>
      <c r="O94">
        <f t="shared" si="78"/>
        <v>0</v>
      </c>
      <c r="P94">
        <f t="shared" si="79"/>
        <v>0</v>
      </c>
      <c r="Q94">
        <f t="shared" si="79"/>
        <v>0</v>
      </c>
      <c r="R94">
        <f t="shared" si="79"/>
        <v>0</v>
      </c>
      <c r="S94">
        <f t="shared" si="79"/>
        <v>0</v>
      </c>
      <c r="T94">
        <f t="shared" si="79"/>
        <v>0</v>
      </c>
      <c r="U94">
        <f t="shared" si="79"/>
        <v>0</v>
      </c>
      <c r="V94">
        <f t="shared" si="79"/>
        <v>0</v>
      </c>
      <c r="W94">
        <f t="shared" si="79"/>
        <v>0</v>
      </c>
      <c r="X94">
        <f t="shared" si="79"/>
        <v>0</v>
      </c>
      <c r="Y94">
        <f t="shared" si="79"/>
        <v>0</v>
      </c>
      <c r="Z94">
        <f t="shared" si="80"/>
        <v>0</v>
      </c>
      <c r="AA94">
        <f t="shared" si="80"/>
        <v>0</v>
      </c>
      <c r="AB94">
        <f t="shared" si="80"/>
        <v>0</v>
      </c>
      <c r="AC94">
        <f t="shared" si="80"/>
        <v>0</v>
      </c>
      <c r="AD94">
        <f t="shared" si="80"/>
        <v>0</v>
      </c>
      <c r="AE94">
        <f t="shared" si="80"/>
        <v>0</v>
      </c>
      <c r="AF94">
        <f t="shared" si="80"/>
        <v>0</v>
      </c>
      <c r="AG94">
        <f t="shared" si="80"/>
        <v>0</v>
      </c>
      <c r="AH94">
        <f t="shared" si="80"/>
        <v>0</v>
      </c>
      <c r="AI94">
        <f t="shared" si="80"/>
        <v>0</v>
      </c>
      <c r="AJ94">
        <f t="shared" si="81"/>
        <v>0</v>
      </c>
      <c r="AK94">
        <f t="shared" si="81"/>
        <v>0</v>
      </c>
      <c r="AL94">
        <f t="shared" si="81"/>
        <v>0</v>
      </c>
      <c r="AM94">
        <f t="shared" si="81"/>
        <v>0</v>
      </c>
      <c r="AN94">
        <f t="shared" si="81"/>
        <v>0</v>
      </c>
      <c r="AO94">
        <f t="shared" si="81"/>
        <v>0</v>
      </c>
      <c r="AP94">
        <f t="shared" si="81"/>
        <v>0</v>
      </c>
      <c r="AQ94">
        <f t="shared" si="81"/>
        <v>0</v>
      </c>
      <c r="AR94">
        <f t="shared" si="81"/>
        <v>0</v>
      </c>
      <c r="AS94">
        <f t="shared" si="81"/>
        <v>0</v>
      </c>
      <c r="AT94">
        <f t="shared" si="82"/>
        <v>0</v>
      </c>
      <c r="AU94">
        <f t="shared" si="82"/>
        <v>0</v>
      </c>
      <c r="AV94">
        <f t="shared" si="82"/>
        <v>0</v>
      </c>
      <c r="AW94">
        <f t="shared" si="82"/>
        <v>0</v>
      </c>
      <c r="AX94">
        <f t="shared" si="82"/>
        <v>0</v>
      </c>
      <c r="AY94">
        <f t="shared" si="82"/>
        <v>0</v>
      </c>
      <c r="AZ94">
        <f t="shared" si="82"/>
        <v>0</v>
      </c>
      <c r="BA94">
        <f t="shared" si="82"/>
        <v>0</v>
      </c>
      <c r="BB94">
        <f t="shared" si="82"/>
        <v>0</v>
      </c>
      <c r="BC94">
        <f t="shared" si="82"/>
        <v>0</v>
      </c>
      <c r="BD94">
        <f t="shared" si="83"/>
        <v>0</v>
      </c>
      <c r="BE94">
        <f t="shared" si="83"/>
        <v>0</v>
      </c>
      <c r="BF94">
        <f t="shared" si="83"/>
        <v>0</v>
      </c>
      <c r="BG94">
        <f t="shared" si="83"/>
        <v>0</v>
      </c>
      <c r="BH94">
        <f t="shared" si="83"/>
        <v>0</v>
      </c>
      <c r="BI94">
        <f t="shared" si="83"/>
        <v>0</v>
      </c>
      <c r="BJ94">
        <f t="shared" si="83"/>
        <v>0</v>
      </c>
      <c r="BK94">
        <f t="shared" si="83"/>
        <v>0</v>
      </c>
      <c r="BL94">
        <f t="shared" si="83"/>
        <v>0</v>
      </c>
      <c r="BM94">
        <f t="shared" si="83"/>
        <v>0</v>
      </c>
      <c r="BN94">
        <f t="shared" si="84"/>
        <v>0</v>
      </c>
      <c r="BO94">
        <f t="shared" si="84"/>
        <v>0</v>
      </c>
      <c r="BP94">
        <f t="shared" si="84"/>
        <v>0</v>
      </c>
      <c r="BQ94">
        <f t="shared" si="84"/>
        <v>0</v>
      </c>
      <c r="BR94">
        <f t="shared" si="84"/>
        <v>0</v>
      </c>
      <c r="BS94">
        <f t="shared" si="84"/>
        <v>0</v>
      </c>
      <c r="BT94">
        <f t="shared" si="84"/>
        <v>0</v>
      </c>
      <c r="BU94">
        <f t="shared" si="84"/>
        <v>0</v>
      </c>
      <c r="BV94">
        <f t="shared" si="84"/>
        <v>0</v>
      </c>
      <c r="BW94">
        <f t="shared" si="84"/>
        <v>0</v>
      </c>
      <c r="BX94">
        <f t="shared" si="85"/>
        <v>0</v>
      </c>
      <c r="BY94">
        <f t="shared" si="85"/>
        <v>0</v>
      </c>
      <c r="BZ94">
        <f t="shared" si="85"/>
        <v>0</v>
      </c>
      <c r="CA94">
        <f t="shared" si="85"/>
        <v>0</v>
      </c>
      <c r="CB94">
        <f t="shared" si="85"/>
        <v>0</v>
      </c>
      <c r="CC94">
        <f t="shared" si="85"/>
        <v>0</v>
      </c>
      <c r="CD94">
        <f t="shared" si="85"/>
        <v>0</v>
      </c>
      <c r="CE94">
        <f t="shared" si="85"/>
        <v>0</v>
      </c>
      <c r="CF94">
        <f t="shared" si="85"/>
        <v>0</v>
      </c>
      <c r="CG94">
        <f t="shared" si="85"/>
        <v>0</v>
      </c>
      <c r="CH94">
        <f t="shared" si="85"/>
        <v>0</v>
      </c>
      <c r="CI94">
        <f t="shared" si="85"/>
        <v>0</v>
      </c>
      <c r="CJ94">
        <f t="shared" si="61"/>
        <v>1</v>
      </c>
    </row>
    <row r="95" spans="1:88" x14ac:dyDescent="0.35">
      <c r="A95" t="str">
        <f>economics!A94</f>
        <v>Clinker</v>
      </c>
      <c r="B95" t="str">
        <f>economics!B94</f>
        <v>Conversion to Grate Coolerc</v>
      </c>
      <c r="C95" t="str">
        <f>economics!D94</f>
        <v>whr</v>
      </c>
      <c r="D95">
        <f>IF(ISNUMBER(economics!T94),economics!T94,"na")</f>
        <v>7.0237604385684991</v>
      </c>
      <c r="E95">
        <f t="shared" si="60"/>
        <v>2.1071281315705495</v>
      </c>
      <c r="F95">
        <f t="shared" si="78"/>
        <v>4.2906033319683632E-4</v>
      </c>
      <c r="G95">
        <f t="shared" si="78"/>
        <v>2.2387053608613884E-4</v>
      </c>
      <c r="H95">
        <f t="shared" si="78"/>
        <v>3.2767693862361833E-4</v>
      </c>
      <c r="I95">
        <f t="shared" si="78"/>
        <v>4.7292093450734167E-4</v>
      </c>
      <c r="J95">
        <f t="shared" si="78"/>
        <v>6.7301528493547073E-4</v>
      </c>
      <c r="K95">
        <f t="shared" si="78"/>
        <v>9.4439797397612244E-4</v>
      </c>
      <c r="L95">
        <f t="shared" si="78"/>
        <v>1.3067090521528615E-3</v>
      </c>
      <c r="M95">
        <f t="shared" si="78"/>
        <v>1.782774812973305E-3</v>
      </c>
      <c r="N95">
        <f t="shared" si="78"/>
        <v>2.3983238157431344E-3</v>
      </c>
      <c r="O95">
        <f t="shared" si="78"/>
        <v>3.1813605667308058E-3</v>
      </c>
      <c r="P95">
        <f t="shared" si="79"/>
        <v>4.1611341127613354E-3</v>
      </c>
      <c r="Q95">
        <f t="shared" si="79"/>
        <v>5.3666624692459038E-3</v>
      </c>
      <c r="R95">
        <f t="shared" si="79"/>
        <v>6.8248105660296161E-3</v>
      </c>
      <c r="S95">
        <f t="shared" si="79"/>
        <v>8.557968324678162E-3</v>
      </c>
      <c r="T95">
        <f t="shared" si="79"/>
        <v>1.0581433431357597E-2</v>
      </c>
      <c r="U95">
        <f t="shared" si="79"/>
        <v>1.2900664817470535E-2</v>
      </c>
      <c r="V95">
        <f t="shared" si="79"/>
        <v>1.5508630158294096E-2</v>
      </c>
      <c r="W95">
        <f t="shared" si="79"/>
        <v>1.8383514792697064E-2</v>
      </c>
      <c r="X95">
        <f t="shared" si="79"/>
        <v>2.1487081060054217E-2</v>
      </c>
      <c r="Y95">
        <f t="shared" si="79"/>
        <v>2.4763958114767434E-2</v>
      </c>
      <c r="Z95">
        <f t="shared" si="80"/>
        <v>2.8142097675368793E-2</v>
      </c>
      <c r="AA95">
        <f t="shared" si="80"/>
        <v>3.1534550096845748E-2</v>
      </c>
      <c r="AB95">
        <f t="shared" si="80"/>
        <v>3.4842602126867628E-2</v>
      </c>
      <c r="AC95">
        <f t="shared" si="80"/>
        <v>3.7960182716494401E-2</v>
      </c>
      <c r="AD95">
        <f t="shared" si="80"/>
        <v>4.077930104185068E-2</v>
      </c>
      <c r="AE95">
        <f t="shared" si="80"/>
        <v>4.3196149235333159E-2</v>
      </c>
      <c r="AF95">
        <f t="shared" si="80"/>
        <v>4.5117399587369877E-2</v>
      </c>
      <c r="AG95">
        <f t="shared" si="80"/>
        <v>4.6466168259325147E-2</v>
      </c>
      <c r="AH95">
        <f t="shared" si="80"/>
        <v>4.7187115918599809E-2</v>
      </c>
      <c r="AI95">
        <f t="shared" si="80"/>
        <v>4.7250214079532393E-2</v>
      </c>
      <c r="AJ95">
        <f t="shared" si="81"/>
        <v>4.6652819977132665E-2</v>
      </c>
      <c r="AK95">
        <f t="shared" si="81"/>
        <v>4.5419860188402383E-2</v>
      </c>
      <c r="AL95">
        <f t="shared" si="81"/>
        <v>4.3602105222731002E-2</v>
      </c>
      <c r="AM95">
        <f t="shared" si="81"/>
        <v>4.1272701512509502E-2</v>
      </c>
      <c r="AN95">
        <f t="shared" si="81"/>
        <v>3.8522290899481781E-2</v>
      </c>
      <c r="AO95">
        <f t="shared" si="81"/>
        <v>3.5453171168847941E-2</v>
      </c>
      <c r="AP95">
        <f t="shared" si="81"/>
        <v>3.2173020727212287E-2</v>
      </c>
      <c r="AQ95">
        <f t="shared" si="81"/>
        <v>2.8788720239583787E-2</v>
      </c>
      <c r="AR95">
        <f t="shared" si="81"/>
        <v>2.5400756324248763E-2</v>
      </c>
      <c r="AS95">
        <f t="shared" si="81"/>
        <v>2.2098597102314099E-2</v>
      </c>
      <c r="AT95">
        <f t="shared" si="82"/>
        <v>1.8957301853430253E-2</v>
      </c>
      <c r="AU95">
        <f t="shared" si="82"/>
        <v>1.6035485397592697E-2</v>
      </c>
      <c r="AV95">
        <f t="shared" si="82"/>
        <v>1.3374620203437493E-2</v>
      </c>
      <c r="AW95">
        <f t="shared" si="82"/>
        <v>1.0999541090178422E-2</v>
      </c>
      <c r="AX95">
        <f t="shared" si="82"/>
        <v>8.9199297297148927E-3</v>
      </c>
      <c r="AY95">
        <f t="shared" si="82"/>
        <v>7.1325045293801903E-3</v>
      </c>
      <c r="AZ95">
        <f t="shared" si="82"/>
        <v>5.6236260412236838E-3</v>
      </c>
      <c r="BA95">
        <f t="shared" si="82"/>
        <v>4.3720443858349389E-3</v>
      </c>
      <c r="BB95">
        <f t="shared" si="82"/>
        <v>3.3515556937711022E-3</v>
      </c>
      <c r="BC95">
        <f t="shared" si="82"/>
        <v>2.5333900786225216E-3</v>
      </c>
      <c r="BD95">
        <f t="shared" si="83"/>
        <v>1.8882149593929531E-3</v>
      </c>
      <c r="BE95">
        <f t="shared" si="83"/>
        <v>1.3876966613842745E-3</v>
      </c>
      <c r="BF95">
        <f t="shared" si="83"/>
        <v>1.0056141845513622E-3</v>
      </c>
      <c r="BG95">
        <f t="shared" si="83"/>
        <v>7.1855823719402245E-4</v>
      </c>
      <c r="BH95">
        <f t="shared" si="83"/>
        <v>5.0627477010412036E-4</v>
      </c>
      <c r="BI95">
        <f t="shared" si="83"/>
        <v>3.5172588058807186E-4</v>
      </c>
      <c r="BJ95">
        <f t="shared" si="83"/>
        <v>2.4094398567686692E-4</v>
      </c>
      <c r="BK95">
        <f t="shared" si="83"/>
        <v>1.6275021647049748E-4</v>
      </c>
      <c r="BL95">
        <f t="shared" si="83"/>
        <v>1.0839787686400815E-4</v>
      </c>
      <c r="BM95">
        <f t="shared" si="83"/>
        <v>7.1189130634419229E-5</v>
      </c>
      <c r="BN95">
        <f t="shared" si="84"/>
        <v>4.6099934762677819E-5</v>
      </c>
      <c r="BO95">
        <f t="shared" si="84"/>
        <v>2.9436124835302557E-5</v>
      </c>
      <c r="BP95">
        <f t="shared" si="84"/>
        <v>1.8533381289209672E-5</v>
      </c>
      <c r="BQ95">
        <f t="shared" si="84"/>
        <v>1.1505947283829698E-5</v>
      </c>
      <c r="BR95">
        <f t="shared" si="84"/>
        <v>7.0434232926075424E-6</v>
      </c>
      <c r="BS95">
        <f t="shared" si="84"/>
        <v>4.2514676973359755E-6</v>
      </c>
      <c r="BT95">
        <f t="shared" si="84"/>
        <v>2.5303911400653689E-6</v>
      </c>
      <c r="BU95">
        <f t="shared" si="84"/>
        <v>1.4850124950838151E-6</v>
      </c>
      <c r="BV95">
        <f t="shared" si="84"/>
        <v>8.5934237392670809E-7</v>
      </c>
      <c r="BW95">
        <f t="shared" si="84"/>
        <v>4.9033851912128057E-7</v>
      </c>
      <c r="BX95">
        <f t="shared" si="85"/>
        <v>2.7587951489937979E-7</v>
      </c>
      <c r="BY95">
        <f t="shared" si="85"/>
        <v>1.5305113321151254E-7</v>
      </c>
      <c r="BZ95">
        <f t="shared" si="85"/>
        <v>8.3723484034514684E-8</v>
      </c>
      <c r="CA95">
        <f t="shared" si="85"/>
        <v>4.5159765371671767E-8</v>
      </c>
      <c r="CB95">
        <f t="shared" si="85"/>
        <v>2.401871113111298E-8</v>
      </c>
      <c r="CC95">
        <f t="shared" si="85"/>
        <v>1.2596252152441423E-8</v>
      </c>
      <c r="CD95">
        <f t="shared" si="85"/>
        <v>6.5136830373901944E-9</v>
      </c>
      <c r="CE95">
        <f t="shared" si="85"/>
        <v>3.3212801398008196E-9</v>
      </c>
      <c r="CF95">
        <f t="shared" si="85"/>
        <v>1.6698520344249346E-9</v>
      </c>
      <c r="CG95">
        <f t="shared" si="85"/>
        <v>8.2783568888800119E-10</v>
      </c>
      <c r="CH95">
        <f t="shared" si="85"/>
        <v>4.0467251771758583E-10</v>
      </c>
      <c r="CI95">
        <f t="shared" si="85"/>
        <v>3.6774638889625066E-10</v>
      </c>
      <c r="CJ95">
        <f t="shared" si="61"/>
        <v>1</v>
      </c>
    </row>
    <row r="96" spans="1:88" x14ac:dyDescent="0.35">
      <c r="A96" t="str">
        <f>economics!A95</f>
        <v>Clinker</v>
      </c>
      <c r="B96" t="str">
        <f>economics!B95</f>
        <v>Optimize Grate Coolerc</v>
      </c>
      <c r="C96" t="str">
        <f>economics!D95</f>
        <v>whr</v>
      </c>
      <c r="D96">
        <f>IF(ISNUMBER(economics!T95),economics!T95,"na")</f>
        <v>3.7258122618437142</v>
      </c>
      <c r="E96">
        <f t="shared" si="60"/>
        <v>1.1177436785531143</v>
      </c>
      <c r="F96">
        <f t="shared" si="78"/>
        <v>4.2906033319683703E-4</v>
      </c>
      <c r="G96">
        <f t="shared" si="78"/>
        <v>5.0742690091786944E-4</v>
      </c>
      <c r="H96">
        <f t="shared" si="78"/>
        <v>1.0143513391004553E-3</v>
      </c>
      <c r="I96">
        <f t="shared" si="78"/>
        <v>1.9291488996784265E-3</v>
      </c>
      <c r="J96">
        <f t="shared" si="78"/>
        <v>3.4906459160096398E-3</v>
      </c>
      <c r="K96">
        <f t="shared" si="78"/>
        <v>6.0090914100764158E-3</v>
      </c>
      <c r="L96">
        <f t="shared" si="78"/>
        <v>9.8418112134544804E-3</v>
      </c>
      <c r="M96">
        <f t="shared" si="78"/>
        <v>1.5335737807976035E-2</v>
      </c>
      <c r="N96">
        <f t="shared" si="78"/>
        <v>2.2735156213549421E-2</v>
      </c>
      <c r="O96">
        <f t="shared" si="78"/>
        <v>3.2066754677717496E-2</v>
      </c>
      <c r="P96">
        <f t="shared" si="79"/>
        <v>4.3030464009804856E-2</v>
      </c>
      <c r="Q96">
        <f t="shared" si="79"/>
        <v>5.4936518663178474E-2</v>
      </c>
      <c r="R96">
        <f t="shared" si="79"/>
        <v>6.6728357599478982E-2</v>
      </c>
      <c r="S96">
        <f t="shared" si="79"/>
        <v>7.7112364453957083E-2</v>
      </c>
      <c r="T96">
        <f t="shared" si="79"/>
        <v>8.4781667252239457E-2</v>
      </c>
      <c r="U96">
        <f t="shared" si="79"/>
        <v>8.8683796632570311E-2</v>
      </c>
      <c r="V96">
        <f t="shared" si="79"/>
        <v>8.8257376546868826E-2</v>
      </c>
      <c r="W96">
        <f t="shared" si="79"/>
        <v>8.3564565653962197E-2</v>
      </c>
      <c r="X96">
        <f t="shared" si="79"/>
        <v>7.5276200702741547E-2</v>
      </c>
      <c r="Y96">
        <f t="shared" si="79"/>
        <v>6.4514533406386354E-2</v>
      </c>
      <c r="Z96">
        <f t="shared" si="80"/>
        <v>5.2604354746600301E-2</v>
      </c>
      <c r="AA96">
        <f t="shared" si="80"/>
        <v>4.0808441680398211E-2</v>
      </c>
      <c r="AB96">
        <f t="shared" si="80"/>
        <v>3.0119127423077985E-2</v>
      </c>
      <c r="AC96">
        <f t="shared" si="80"/>
        <v>2.1149430904067845E-2</v>
      </c>
      <c r="AD96">
        <f t="shared" si="80"/>
        <v>1.4129238376785591E-2</v>
      </c>
      <c r="AE96">
        <f t="shared" si="80"/>
        <v>8.9805390389516848E-3</v>
      </c>
      <c r="AF96">
        <f t="shared" si="80"/>
        <v>5.4306203470408931E-3</v>
      </c>
      <c r="AG96">
        <f t="shared" si="80"/>
        <v>3.1243497271657983E-3</v>
      </c>
      <c r="AH96">
        <f t="shared" si="80"/>
        <v>1.7101442982331294E-3</v>
      </c>
      <c r="AI96">
        <f t="shared" si="80"/>
        <v>8.9057094953637339E-4</v>
      </c>
      <c r="AJ96">
        <f t="shared" si="81"/>
        <v>4.4123165095211192E-4</v>
      </c>
      <c r="AK96">
        <f t="shared" si="81"/>
        <v>2.0798252798681638E-4</v>
      </c>
      <c r="AL96">
        <f t="shared" si="81"/>
        <v>9.3271461538035894E-5</v>
      </c>
      <c r="AM96">
        <f t="shared" si="81"/>
        <v>3.9795329177416683E-5</v>
      </c>
      <c r="AN96">
        <f t="shared" si="81"/>
        <v>1.6153864905388282E-5</v>
      </c>
      <c r="AO96">
        <f t="shared" si="81"/>
        <v>6.2385180312762856E-6</v>
      </c>
      <c r="AP96">
        <f t="shared" si="81"/>
        <v>2.2921691583688286E-6</v>
      </c>
      <c r="AQ96">
        <f t="shared" si="81"/>
        <v>8.0125678070253059E-7</v>
      </c>
      <c r="AR96">
        <f t="shared" si="81"/>
        <v>2.6647480788621891E-7</v>
      </c>
      <c r="AS96">
        <f t="shared" si="81"/>
        <v>8.4313968473637146E-8</v>
      </c>
      <c r="AT96">
        <f t="shared" si="82"/>
        <v>2.5380569868005409E-8</v>
      </c>
      <c r="AU96">
        <f t="shared" si="82"/>
        <v>7.2687743601917987E-9</v>
      </c>
      <c r="AV96">
        <f t="shared" si="82"/>
        <v>1.9805165285546877E-9</v>
      </c>
      <c r="AW96">
        <f t="shared" si="82"/>
        <v>5.1339632545222003E-10</v>
      </c>
      <c r="AX96">
        <f t="shared" si="82"/>
        <v>1.2661449666495628E-10</v>
      </c>
      <c r="AY96">
        <f t="shared" si="82"/>
        <v>2.9707791782129789E-11</v>
      </c>
      <c r="AZ96">
        <f t="shared" si="82"/>
        <v>6.6314731483885225E-12</v>
      </c>
      <c r="BA96">
        <f t="shared" si="82"/>
        <v>1.4083179067370111E-12</v>
      </c>
      <c r="BB96">
        <f t="shared" si="82"/>
        <v>2.8455016121142762E-13</v>
      </c>
      <c r="BC96">
        <f t="shared" si="82"/>
        <v>5.4733995114020217E-14</v>
      </c>
      <c r="BD96">
        <f t="shared" si="83"/>
        <v>9.9920072216264089E-15</v>
      </c>
      <c r="BE96">
        <f t="shared" si="83"/>
        <v>1.7763568394002505E-15</v>
      </c>
      <c r="BF96">
        <f t="shared" si="83"/>
        <v>3.3306690738754696E-16</v>
      </c>
      <c r="BG96">
        <f t="shared" si="83"/>
        <v>0</v>
      </c>
      <c r="BH96">
        <f t="shared" si="83"/>
        <v>0</v>
      </c>
      <c r="BI96">
        <f t="shared" si="83"/>
        <v>0</v>
      </c>
      <c r="BJ96">
        <f t="shared" si="83"/>
        <v>0</v>
      </c>
      <c r="BK96">
        <f t="shared" si="83"/>
        <v>0</v>
      </c>
      <c r="BL96">
        <f t="shared" si="83"/>
        <v>0</v>
      </c>
      <c r="BM96">
        <f t="shared" si="83"/>
        <v>0</v>
      </c>
      <c r="BN96">
        <f t="shared" si="84"/>
        <v>0</v>
      </c>
      <c r="BO96">
        <f t="shared" si="84"/>
        <v>0</v>
      </c>
      <c r="BP96">
        <f t="shared" si="84"/>
        <v>0</v>
      </c>
      <c r="BQ96">
        <f t="shared" si="84"/>
        <v>0</v>
      </c>
      <c r="BR96">
        <f t="shared" si="84"/>
        <v>0</v>
      </c>
      <c r="BS96">
        <f t="shared" si="84"/>
        <v>0</v>
      </c>
      <c r="BT96">
        <f t="shared" si="84"/>
        <v>0</v>
      </c>
      <c r="BU96">
        <f t="shared" si="84"/>
        <v>0</v>
      </c>
      <c r="BV96">
        <f t="shared" si="84"/>
        <v>0</v>
      </c>
      <c r="BW96">
        <f t="shared" si="84"/>
        <v>0</v>
      </c>
      <c r="BX96">
        <f t="shared" si="85"/>
        <v>0</v>
      </c>
      <c r="BY96">
        <f t="shared" si="85"/>
        <v>0</v>
      </c>
      <c r="BZ96">
        <f t="shared" si="85"/>
        <v>0</v>
      </c>
      <c r="CA96">
        <f t="shared" si="85"/>
        <v>0</v>
      </c>
      <c r="CB96">
        <f t="shared" si="85"/>
        <v>0</v>
      </c>
      <c r="CC96">
        <f t="shared" si="85"/>
        <v>0</v>
      </c>
      <c r="CD96">
        <f t="shared" si="85"/>
        <v>0</v>
      </c>
      <c r="CE96">
        <f t="shared" si="85"/>
        <v>0</v>
      </c>
      <c r="CF96">
        <f t="shared" si="85"/>
        <v>0</v>
      </c>
      <c r="CG96">
        <f t="shared" si="85"/>
        <v>0</v>
      </c>
      <c r="CH96">
        <f t="shared" si="85"/>
        <v>0</v>
      </c>
      <c r="CI96">
        <f t="shared" si="85"/>
        <v>0</v>
      </c>
      <c r="CJ96">
        <f t="shared" si="61"/>
        <v>1</v>
      </c>
    </row>
    <row r="97" spans="1:88" x14ac:dyDescent="0.35">
      <c r="A97" t="str">
        <f>economics!A96</f>
        <v>Clinker</v>
      </c>
      <c r="B97" t="str">
        <f>economics!B96</f>
        <v>Low-Pressure Drop Suspension Preheatersc</v>
      </c>
      <c r="C97" t="str">
        <f>economics!D96</f>
        <v>process</v>
      </c>
      <c r="D97">
        <f>IF(ISNUMBER(economics!T96),economics!T96,"na")</f>
        <v>80.479587795695707</v>
      </c>
      <c r="E97">
        <f t="shared" si="60"/>
        <v>24.143876338708711</v>
      </c>
      <c r="F97">
        <f t="shared" si="78"/>
        <v>4.2906033319683703E-4</v>
      </c>
      <c r="G97">
        <f t="shared" si="78"/>
        <v>1.6248175010829895E-5</v>
      </c>
      <c r="H97">
        <f t="shared" si="78"/>
        <v>1.6816968032762087E-5</v>
      </c>
      <c r="I97">
        <f t="shared" si="78"/>
        <v>1.7403806475079734E-5</v>
      </c>
      <c r="J97">
        <f t="shared" si="78"/>
        <v>1.800919201741855E-5</v>
      </c>
      <c r="K97">
        <f t="shared" si="78"/>
        <v>1.8633637748909668E-5</v>
      </c>
      <c r="L97">
        <f t="shared" si="78"/>
        <v>1.9277668341196133E-5</v>
      </c>
      <c r="M97">
        <f t="shared" si="78"/>
        <v>1.9941820221168428E-5</v>
      </c>
      <c r="N97">
        <f t="shared" si="78"/>
        <v>2.0626641743239646E-5</v>
      </c>
      <c r="O97">
        <f t="shared" si="78"/>
        <v>2.1332693361081866E-5</v>
      </c>
      <c r="P97">
        <f t="shared" si="79"/>
        <v>2.2060547798671295E-5</v>
      </c>
      <c r="Q97">
        <f t="shared" si="79"/>
        <v>2.2810790220492293E-5</v>
      </c>
      <c r="R97">
        <f t="shared" si="79"/>
        <v>2.3584018400807784E-5</v>
      </c>
      <c r="S97">
        <f t="shared" si="79"/>
        <v>2.4380842891782908E-5</v>
      </c>
      <c r="T97">
        <f t="shared" si="79"/>
        <v>2.5201887190380817E-5</v>
      </c>
      <c r="U97">
        <f t="shared" si="79"/>
        <v>2.6047787903839357E-5</v>
      </c>
      <c r="V97">
        <f t="shared" si="79"/>
        <v>2.6919194913579232E-5</v>
      </c>
      <c r="W97">
        <f t="shared" si="79"/>
        <v>2.7816771537406506E-5</v>
      </c>
      <c r="X97">
        <f t="shared" si="79"/>
        <v>2.8741194689804847E-5</v>
      </c>
      <c r="Y97">
        <f t="shared" si="79"/>
        <v>2.9693155040185675E-5</v>
      </c>
      <c r="Z97">
        <f t="shared" si="80"/>
        <v>3.0673357168912226E-5</v>
      </c>
      <c r="AA97">
        <f t="shared" si="80"/>
        <v>3.1682519720900863E-5</v>
      </c>
      <c r="AB97">
        <f t="shared" si="80"/>
        <v>3.2721375556679167E-5</v>
      </c>
      <c r="AC97">
        <f t="shared" si="80"/>
        <v>3.3790671900623911E-5</v>
      </c>
      <c r="AD97">
        <f t="shared" si="80"/>
        <v>3.4891170486285898E-5</v>
      </c>
      <c r="AE97">
        <f t="shared" si="80"/>
        <v>3.6023647698545883E-5</v>
      </c>
      <c r="AF97">
        <f t="shared" si="80"/>
        <v>3.7188894712432896E-5</v>
      </c>
      <c r="AG97">
        <f t="shared" si="80"/>
        <v>3.8387717628394396E-5</v>
      </c>
      <c r="AH97">
        <f t="shared" si="80"/>
        <v>3.9620937603837211E-5</v>
      </c>
      <c r="AI97">
        <f t="shared" si="80"/>
        <v>4.0889390980691082E-5</v>
      </c>
      <c r="AJ97">
        <f t="shared" si="81"/>
        <v>4.2193929408820352E-5</v>
      </c>
      <c r="AK97">
        <f t="shared" si="81"/>
        <v>4.3535419965062003E-5</v>
      </c>
      <c r="AL97">
        <f t="shared" si="81"/>
        <v>4.4914745267647356E-5</v>
      </c>
      <c r="AM97">
        <f t="shared" si="81"/>
        <v>4.6332803585839204E-5</v>
      </c>
      <c r="AN97">
        <f t="shared" si="81"/>
        <v>4.7790508944487494E-5</v>
      </c>
      <c r="AO97">
        <f t="shared" si="81"/>
        <v>4.9288791223337479E-5</v>
      </c>
      <c r="AP97">
        <f t="shared" si="81"/>
        <v>5.0828596250837056E-5</v>
      </c>
      <c r="AQ97">
        <f t="shared" si="81"/>
        <v>5.2410885892180273E-5</v>
      </c>
      <c r="AR97">
        <f t="shared" si="81"/>
        <v>5.4036638131428486E-5</v>
      </c>
      <c r="AS97">
        <f t="shared" si="81"/>
        <v>5.5706847147354204E-5</v>
      </c>
      <c r="AT97">
        <f t="shared" si="82"/>
        <v>5.7422523382879469E-5</v>
      </c>
      <c r="AU97">
        <f t="shared" si="82"/>
        <v>5.9184693607777653E-5</v>
      </c>
      <c r="AV97">
        <f t="shared" si="82"/>
        <v>6.0994400974448502E-5</v>
      </c>
      <c r="AW97">
        <f t="shared" si="82"/>
        <v>6.2852705066457435E-5</v>
      </c>
      <c r="AX97">
        <f t="shared" si="82"/>
        <v>6.4760681939689474E-5</v>
      </c>
      <c r="AY97">
        <f t="shared" si="82"/>
        <v>6.671942415568911E-5</v>
      </c>
      <c r="AZ97">
        <f t="shared" si="82"/>
        <v>6.8730040807138404E-5</v>
      </c>
      <c r="BA97">
        <f t="shared" si="82"/>
        <v>7.079365753504506E-5</v>
      </c>
      <c r="BB97">
        <f t="shared" si="82"/>
        <v>7.2911416537454424E-5</v>
      </c>
      <c r="BC97">
        <f t="shared" si="82"/>
        <v>7.508447656947876E-5</v>
      </c>
      <c r="BD97">
        <f t="shared" si="83"/>
        <v>7.7314012934212497E-5</v>
      </c>
      <c r="BE97">
        <f t="shared" si="83"/>
        <v>7.9601217464439575E-5</v>
      </c>
      <c r="BF97">
        <f t="shared" si="83"/>
        <v>8.1947298494853583E-5</v>
      </c>
      <c r="BG97">
        <f t="shared" si="83"/>
        <v>8.4353480824330123E-5</v>
      </c>
      <c r="BH97">
        <f t="shared" si="83"/>
        <v>8.682100566829911E-5</v>
      </c>
      <c r="BI97">
        <f t="shared" si="83"/>
        <v>8.9351130600667968E-5</v>
      </c>
      <c r="BJ97">
        <f t="shared" si="83"/>
        <v>9.1945129485205938E-5</v>
      </c>
      <c r="BK97">
        <f t="shared" si="83"/>
        <v>9.4604292396052118E-5</v>
      </c>
      <c r="BL97">
        <f t="shared" si="83"/>
        <v>9.7329925527058804E-5</v>
      </c>
      <c r="BM97">
        <f t="shared" si="83"/>
        <v>1.0012335108982445E-4</v>
      </c>
      <c r="BN97">
        <f t="shared" si="84"/>
        <v>1.0298590720000207E-4</v>
      </c>
      <c r="BO97">
        <f t="shared" si="84"/>
        <v>1.0591894775169915E-4</v>
      </c>
      <c r="BP97">
        <f t="shared" si="84"/>
        <v>1.0892384227977839E-4</v>
      </c>
      <c r="BQ97">
        <f t="shared" si="84"/>
        <v>1.1200197580958637E-4</v>
      </c>
      <c r="BR97">
        <f t="shared" si="84"/>
        <v>1.1515474869411941E-4</v>
      </c>
      <c r="BS97">
        <f t="shared" si="84"/>
        <v>1.1838357643820241E-4</v>
      </c>
      <c r="BT97">
        <f t="shared" si="84"/>
        <v>1.2168988950943998E-4</v>
      </c>
      <c r="BU97">
        <f t="shared" si="84"/>
        <v>1.2507513313578592E-4</v>
      </c>
      <c r="BV97">
        <f t="shared" si="84"/>
        <v>1.2854076708934768E-4</v>
      </c>
      <c r="BW97">
        <f t="shared" si="84"/>
        <v>1.3208826545634857E-4</v>
      </c>
      <c r="BX97">
        <f t="shared" si="85"/>
        <v>1.3571911639286872E-4</v>
      </c>
      <c r="BY97">
        <f t="shared" si="85"/>
        <v>1.3943482186618006E-4</v>
      </c>
      <c r="BZ97">
        <f t="shared" si="85"/>
        <v>1.4323689738152384E-4</v>
      </c>
      <c r="CA97">
        <f t="shared" si="85"/>
        <v>1.4712687169390112E-4</v>
      </c>
      <c r="CB97">
        <f t="shared" si="85"/>
        <v>1.5110628650495759E-4</v>
      </c>
      <c r="CC97">
        <f t="shared" si="85"/>
        <v>1.551766961444467E-4</v>
      </c>
      <c r="CD97">
        <f t="shared" si="85"/>
        <v>1.5933966723629886E-4</v>
      </c>
      <c r="CE97">
        <f t="shared" si="85"/>
        <v>1.6359677834892547E-4</v>
      </c>
      <c r="CF97">
        <f t="shared" si="85"/>
        <v>1.6794961962965458E-4</v>
      </c>
      <c r="CG97">
        <f t="shared" si="85"/>
        <v>1.723997924231533E-4</v>
      </c>
      <c r="CH97">
        <f t="shared" si="85"/>
        <v>1.7694890887348918E-4</v>
      </c>
      <c r="CI97">
        <f t="shared" si="85"/>
        <v>0.99387684064906956</v>
      </c>
      <c r="CJ97">
        <f t="shared" si="61"/>
        <v>1</v>
      </c>
    </row>
    <row r="98" spans="1:88" x14ac:dyDescent="0.35">
      <c r="A98" t="str">
        <f>economics!A97</f>
        <v>Clinker</v>
      </c>
      <c r="B98" t="str">
        <f>economics!B97</f>
        <v>Heat Recovery for Power Generation (ORC)d</v>
      </c>
      <c r="C98" t="str">
        <f>economics!D97</f>
        <v>whr</v>
      </c>
      <c r="D98">
        <f>IF(ISNUMBER(economics!T97),economics!T97,"na")</f>
        <v>39.278817412339819</v>
      </c>
      <c r="E98">
        <f t="shared" si="60"/>
        <v>11.783645223701946</v>
      </c>
      <c r="F98">
        <f t="shared" si="78"/>
        <v>4.2906033319683703E-4</v>
      </c>
      <c r="G98">
        <f t="shared" si="78"/>
        <v>3.3902925540257487E-5</v>
      </c>
      <c r="H98">
        <f t="shared" si="78"/>
        <v>3.637086522219194E-5</v>
      </c>
      <c r="I98">
        <f t="shared" si="78"/>
        <v>3.9000898772261232E-5</v>
      </c>
      <c r="J98">
        <f t="shared" si="78"/>
        <v>4.1802294869863299E-5</v>
      </c>
      <c r="K98">
        <f t="shared" si="78"/>
        <v>4.4784750546697245E-5</v>
      </c>
      <c r="L98">
        <f t="shared" si="78"/>
        <v>4.7958403878224447E-5</v>
      </c>
      <c r="M98">
        <f t="shared" si="78"/>
        <v>5.1333846556198817E-5</v>
      </c>
      <c r="N98">
        <f t="shared" si="78"/>
        <v>5.4922136298775001E-5</v>
      </c>
      <c r="O98">
        <f t="shared" si="78"/>
        <v>5.8734809051896398E-5</v>
      </c>
      <c r="P98">
        <f t="shared" si="79"/>
        <v>6.2783890933301809E-5</v>
      </c>
      <c r="Q98">
        <f t="shared" si="79"/>
        <v>6.7081909867727036E-5</v>
      </c>
      <c r="R98">
        <f t="shared" si="79"/>
        <v>7.1641906859434986E-5</v>
      </c>
      <c r="S98">
        <f t="shared" si="79"/>
        <v>7.6477446845601895E-5</v>
      </c>
      <c r="T98">
        <f t="shared" si="79"/>
        <v>8.160262907155923E-5</v>
      </c>
      <c r="U98">
        <f t="shared" si="79"/>
        <v>8.7032096926499287E-5</v>
      </c>
      <c r="V98">
        <f t="shared" si="79"/>
        <v>9.2781047175769264E-5</v>
      </c>
      <c r="W98">
        <f t="shared" si="79"/>
        <v>9.8865238523548416E-5</v>
      </c>
      <c r="X98">
        <f t="shared" si="79"/>
        <v>1.0530099943759454E-4</v>
      </c>
      <c r="Y98">
        <f t="shared" si="79"/>
        <v>1.1210523516537452E-4</v>
      </c>
      <c r="Z98">
        <f t="shared" si="80"/>
        <v>1.1929543386913891E-4</v>
      </c>
      <c r="AA98">
        <f t="shared" si="80"/>
        <v>1.2688967180544183E-4</v>
      </c>
      <c r="AB98">
        <f t="shared" si="80"/>
        <v>1.3490661747295055E-4</v>
      </c>
      <c r="AC98">
        <f t="shared" si="80"/>
        <v>1.4336553465086905E-4</v>
      </c>
      <c r="AD98">
        <f t="shared" si="80"/>
        <v>1.5228628424883645E-4</v>
      </c>
      <c r="AE98">
        <f t="shared" si="80"/>
        <v>1.6168932488822962E-4</v>
      </c>
      <c r="AF98">
        <f t="shared" si="80"/>
        <v>1.7159571213349592E-4</v>
      </c>
      <c r="AG98">
        <f t="shared" si="80"/>
        <v>1.8202709629191799E-4</v>
      </c>
      <c r="AH98">
        <f t="shared" si="80"/>
        <v>1.930057186993921E-4</v>
      </c>
      <c r="AI98">
        <f t="shared" si="80"/>
        <v>2.0455440640983332E-4</v>
      </c>
      <c r="AJ98">
        <f t="shared" si="81"/>
        <v>2.166965652060965E-4</v>
      </c>
      <c r="AK98">
        <f t="shared" si="81"/>
        <v>2.2945617085033416E-4</v>
      </c>
      <c r="AL98">
        <f t="shared" si="81"/>
        <v>2.4285775849317579E-4</v>
      </c>
      <c r="AM98">
        <f t="shared" si="81"/>
        <v>2.5692641016154469E-4</v>
      </c>
      <c r="AN98">
        <f t="shared" si="81"/>
        <v>2.7168774024692154E-4</v>
      </c>
      <c r="AO98">
        <f t="shared" si="81"/>
        <v>2.8716787891766224E-4</v>
      </c>
      <c r="AP98">
        <f t="shared" si="81"/>
        <v>3.033934533809941E-4</v>
      </c>
      <c r="AQ98">
        <f t="shared" si="81"/>
        <v>3.2039156692342287E-4</v>
      </c>
      <c r="AR98">
        <f t="shared" si="81"/>
        <v>3.3818977566105104E-4</v>
      </c>
      <c r="AS98">
        <f t="shared" si="81"/>
        <v>3.5681606293483208E-4</v>
      </c>
      <c r="AT98">
        <f t="shared" si="82"/>
        <v>3.7629881129025607E-4</v>
      </c>
      <c r="AU98">
        <f t="shared" si="82"/>
        <v>3.9666677198454178E-4</v>
      </c>
      <c r="AV98">
        <f t="shared" si="82"/>
        <v>4.1794903197012005E-4</v>
      </c>
      <c r="AW98">
        <f t="shared" si="82"/>
        <v>4.4017497830809316E-4</v>
      </c>
      <c r="AX98">
        <f t="shared" si="82"/>
        <v>4.6337425997088934E-4</v>
      </c>
      <c r="AY98">
        <f t="shared" si="82"/>
        <v>4.8757674700060545E-4</v>
      </c>
      <c r="AZ98">
        <f t="shared" si="82"/>
        <v>5.1281248699479483E-4</v>
      </c>
      <c r="BA98">
        <f t="shared" si="82"/>
        <v>5.3911165890014462E-4</v>
      </c>
      <c r="BB98">
        <f t="shared" si="82"/>
        <v>5.6650452410069753E-4</v>
      </c>
      <c r="BC98">
        <f t="shared" si="82"/>
        <v>5.9502137479673818E-4</v>
      </c>
      <c r="BD98">
        <f t="shared" si="83"/>
        <v>6.2469247967777974E-4</v>
      </c>
      <c r="BE98">
        <f t="shared" si="83"/>
        <v>6.5554802690274451E-4</v>
      </c>
      <c r="BF98">
        <f t="shared" si="83"/>
        <v>6.8761806440965738E-4</v>
      </c>
      <c r="BG98">
        <f t="shared" si="83"/>
        <v>7.2093243758647452E-4</v>
      </c>
      <c r="BH98">
        <f t="shared" si="83"/>
        <v>7.5552072434569885E-4</v>
      </c>
      <c r="BI98">
        <f t="shared" si="83"/>
        <v>7.9141216765456907E-4</v>
      </c>
      <c r="BJ98">
        <f t="shared" si="83"/>
        <v>8.286356055846756E-4</v>
      </c>
      <c r="BK98">
        <f t="shared" si="83"/>
        <v>8.6721939895510053E-4</v>
      </c>
      <c r="BL98">
        <f t="shared" si="83"/>
        <v>9.0719135665439168E-4</v>
      </c>
      <c r="BM98">
        <f t="shared" si="83"/>
        <v>9.4857865873929775E-4</v>
      </c>
      <c r="BN98">
        <f t="shared" si="84"/>
        <v>9.914077774182406E-4</v>
      </c>
      <c r="BO98">
        <f t="shared" si="84"/>
        <v>1.0357043960406778E-3</v>
      </c>
      <c r="BP98">
        <f t="shared" si="84"/>
        <v>1.0814933262252441E-3</v>
      </c>
      <c r="BQ98">
        <f t="shared" si="84"/>
        <v>1.1287984232705474E-3</v>
      </c>
      <c r="BR98">
        <f t="shared" si="84"/>
        <v>1.1776425000063588E-3</v>
      </c>
      <c r="BS98">
        <f t="shared" si="84"/>
        <v>1.2280472392531099E-3</v>
      </c>
      <c r="BT98">
        <f t="shared" si="84"/>
        <v>1.2800331050703898E-3</v>
      </c>
      <c r="BU98">
        <f t="shared" si="84"/>
        <v>1.3336192529871463E-3</v>
      </c>
      <c r="BV98">
        <f t="shared" si="84"/>
        <v>1.3888234394170799E-3</v>
      </c>
      <c r="BW98">
        <f t="shared" si="84"/>
        <v>1.4456619304745039E-3</v>
      </c>
      <c r="BX98">
        <f t="shared" si="85"/>
        <v>1.5041494104169988E-3</v>
      </c>
      <c r="BY98">
        <f t="shared" si="85"/>
        <v>1.5642988899512086E-3</v>
      </c>
      <c r="BZ98">
        <f t="shared" si="85"/>
        <v>1.6261216146494159E-3</v>
      </c>
      <c r="CA98">
        <f t="shared" si="85"/>
        <v>1.6896269737325664E-3</v>
      </c>
      <c r="CB98">
        <f t="shared" si="85"/>
        <v>1.7548224094865381E-3</v>
      </c>
      <c r="CC98">
        <f t="shared" si="85"/>
        <v>1.8217133275854544E-3</v>
      </c>
      <c r="CD98">
        <f t="shared" si="85"/>
        <v>1.8903030086038428E-3</v>
      </c>
      <c r="CE98">
        <f t="shared" si="85"/>
        <v>1.9605925210079075E-3</v>
      </c>
      <c r="CF98">
        <f t="shared" si="85"/>
        <v>2.0325806359205237E-3</v>
      </c>
      <c r="CG98">
        <f t="shared" si="85"/>
        <v>2.1062637439620419E-3</v>
      </c>
      <c r="CH98">
        <f t="shared" si="85"/>
        <v>2.1816357744720849E-3</v>
      </c>
      <c r="CI98">
        <f t="shared" si="85"/>
        <v>0.94908707788623514</v>
      </c>
      <c r="CJ98">
        <f t="shared" si="61"/>
        <v>1</v>
      </c>
    </row>
    <row r="99" spans="1:88" x14ac:dyDescent="0.35">
      <c r="A99" t="str">
        <f>economics!A98</f>
        <v>Clinker</v>
      </c>
      <c r="B99" t="str">
        <f>economics!B98</f>
        <v>Increase Preheater Stages (from 5 to 6)c</v>
      </c>
      <c r="C99" t="str">
        <f>economics!D98</f>
        <v>EXCLUDED</v>
      </c>
      <c r="D99">
        <f>IF(ISNUMBER(economics!T98),economics!T98,"na")</f>
        <v>14.676935353267663</v>
      </c>
      <c r="E99">
        <f t="shared" ref="E99:E130" si="86">IF(ISNUMBER(D99),MAX(0.3*ABS(D99),0.000001),"na")</f>
        <v>4.4030806059802989</v>
      </c>
      <c r="F99">
        <f t="shared" si="78"/>
        <v>4.2906033319683703E-4</v>
      </c>
      <c r="G99">
        <f t="shared" si="78"/>
        <v>9.6349065117311576E-5</v>
      </c>
      <c r="H99">
        <f t="shared" si="78"/>
        <v>1.1604353094237776E-4</v>
      </c>
      <c r="I99">
        <f t="shared" si="78"/>
        <v>1.3931396925764307E-4</v>
      </c>
      <c r="J99">
        <f t="shared" si="78"/>
        <v>1.667127051061555E-4</v>
      </c>
      <c r="K99">
        <f t="shared" si="78"/>
        <v>1.9885798395899608E-4</v>
      </c>
      <c r="L99">
        <f t="shared" si="78"/>
        <v>2.3643821239255846E-4</v>
      </c>
      <c r="M99">
        <f t="shared" si="78"/>
        <v>2.8021578974617525E-4</v>
      </c>
      <c r="N99">
        <f t="shared" si="78"/>
        <v>3.3103037129738775E-4</v>
      </c>
      <c r="O99">
        <f t="shared" si="78"/>
        <v>3.8980138706847358E-4</v>
      </c>
      <c r="P99">
        <f t="shared" si="79"/>
        <v>4.5752962578533753E-4</v>
      </c>
      <c r="Q99">
        <f t="shared" si="79"/>
        <v>5.3529768154950532E-4</v>
      </c>
      <c r="R99">
        <f t="shared" si="79"/>
        <v>6.2426905231252995E-4</v>
      </c>
      <c r="S99">
        <f t="shared" si="79"/>
        <v>7.2568567514964127E-4</v>
      </c>
      <c r="T99">
        <f t="shared" si="79"/>
        <v>8.4086368451182641E-4</v>
      </c>
      <c r="U99">
        <f t="shared" si="79"/>
        <v>9.7118718695924418E-4</v>
      </c>
      <c r="V99">
        <f t="shared" si="79"/>
        <v>1.118099860145075E-3</v>
      </c>
      <c r="W99">
        <f t="shared" si="79"/>
        <v>1.2830942057214054E-3</v>
      </c>
      <c r="X99">
        <f t="shared" si="79"/>
        <v>1.4676983159189368E-3</v>
      </c>
      <c r="Y99">
        <f t="shared" si="79"/>
        <v>1.6734600521539703E-3</v>
      </c>
      <c r="Z99">
        <f t="shared" si="80"/>
        <v>1.9019285812466834E-3</v>
      </c>
      <c r="AA99">
        <f t="shared" si="80"/>
        <v>2.1546332705143448E-3</v>
      </c>
      <c r="AB99">
        <f t="shared" si="80"/>
        <v>2.4330600066410184E-3</v>
      </c>
      <c r="AC99">
        <f t="shared" si="80"/>
        <v>2.7386250739855067E-3</v>
      </c>
      <c r="AD99">
        <f t="shared" si="80"/>
        <v>3.0726468046730418E-3</v>
      </c>
      <c r="AE99">
        <f t="shared" si="80"/>
        <v>3.4363152938606568E-3</v>
      </c>
      <c r="AF99">
        <f t="shared" si="80"/>
        <v>3.8306605570574206E-3</v>
      </c>
      <c r="AG99">
        <f t="shared" si="80"/>
        <v>4.2565195900612501E-3</v>
      </c>
      <c r="AH99">
        <f t="shared" si="80"/>
        <v>4.7145028734160779E-3</v>
      </c>
      <c r="AI99">
        <f t="shared" si="80"/>
        <v>5.2049609395226626E-3</v>
      </c>
      <c r="AJ99">
        <f t="shared" si="81"/>
        <v>5.7279516887405874E-3</v>
      </c>
      <c r="AK99">
        <f t="shared" si="81"/>
        <v>6.2832091980081703E-3</v>
      </c>
      <c r="AL99">
        <f t="shared" si="81"/>
        <v>6.8701148087515693E-3</v>
      </c>
      <c r="AM99">
        <f t="shared" si="81"/>
        <v>7.4876713073564888E-3</v>
      </c>
      <c r="AN99">
        <f t="shared" si="81"/>
        <v>8.1344810187385236E-3</v>
      </c>
      <c r="AO99">
        <f t="shared" si="81"/>
        <v>8.8087286194445669E-3</v>
      </c>
      <c r="AP99">
        <f t="shared" si="81"/>
        <v>9.5081694396559335E-3</v>
      </c>
      <c r="AQ99">
        <f t="shared" si="81"/>
        <v>1.0230123962455567E-2</v>
      </c>
      <c r="AR99">
        <f t="shared" si="81"/>
        <v>1.0971479143503521E-2</v>
      </c>
      <c r="AS99">
        <f t="shared" si="81"/>
        <v>1.1728697065351346E-2</v>
      </c>
      <c r="AT99">
        <f t="shared" si="82"/>
        <v>1.2497831309367685E-2</v>
      </c>
      <c r="AU99">
        <f t="shared" si="82"/>
        <v>1.3274551276855839E-2</v>
      </c>
      <c r="AV99">
        <f t="shared" si="82"/>
        <v>1.405417452243235E-2</v>
      </c>
      <c r="AW99">
        <f t="shared" si="82"/>
        <v>1.4831706980969944E-2</v>
      </c>
      <c r="AX99">
        <f t="shared" si="82"/>
        <v>1.5601890778869976E-2</v>
      </c>
      <c r="AY99">
        <f t="shared" si="82"/>
        <v>1.6359259126274117E-2</v>
      </c>
      <c r="AZ99">
        <f t="shared" si="82"/>
        <v>1.7098197594576092E-2</v>
      </c>
      <c r="BA99">
        <f t="shared" si="82"/>
        <v>1.7813010899085657E-2</v>
      </c>
      <c r="BB99">
        <f t="shared" si="82"/>
        <v>1.8497994135785234E-2</v>
      </c>
      <c r="BC99">
        <f t="shared" si="82"/>
        <v>1.9147507269564823E-2</v>
      </c>
      <c r="BD99">
        <f t="shared" si="83"/>
        <v>1.9756051544494224E-2</v>
      </c>
      <c r="BE99">
        <f t="shared" si="83"/>
        <v>2.0318346389387287E-2</v>
      </c>
      <c r="BF99">
        <f t="shared" si="83"/>
        <v>2.0829405328212203E-2</v>
      </c>
      <c r="BG99">
        <f t="shared" si="83"/>
        <v>2.128460937787241E-2</v>
      </c>
      <c r="BH99">
        <f t="shared" si="83"/>
        <v>2.1679776427573239E-2</v>
      </c>
      <c r="BI99">
        <f t="shared" si="83"/>
        <v>2.201122514518844E-2</v>
      </c>
      <c r="BJ99">
        <f t="shared" si="83"/>
        <v>2.2275832046345367E-2</v>
      </c>
      <c r="BK99">
        <f t="shared" si="83"/>
        <v>2.247108048959634E-2</v>
      </c>
      <c r="BL99">
        <f t="shared" si="83"/>
        <v>2.2595100523107925E-2</v>
      </c>
      <c r="BM99">
        <f t="shared" si="83"/>
        <v>2.2646698700615475E-2</v>
      </c>
      <c r="BN99">
        <f t="shared" si="84"/>
        <v>2.2625377201793362E-2</v>
      </c>
      <c r="BO99">
        <f t="shared" si="84"/>
        <v>2.2531341828642248E-2</v>
      </c>
      <c r="BP99">
        <f t="shared" si="84"/>
        <v>2.2365498698259656E-2</v>
      </c>
      <c r="BQ99">
        <f t="shared" si="84"/>
        <v>2.2129439706324527E-2</v>
      </c>
      <c r="BR99">
        <f t="shared" si="84"/>
        <v>2.1825417087427801E-2</v>
      </c>
      <c r="BS99">
        <f t="shared" si="84"/>
        <v>2.1456307640799643E-2</v>
      </c>
      <c r="BT99">
        <f t="shared" si="84"/>
        <v>2.1025567416076529E-2</v>
      </c>
      <c r="BU99">
        <f t="shared" si="84"/>
        <v>2.053717785717013E-2</v>
      </c>
      <c r="BV99">
        <f t="shared" si="84"/>
        <v>1.9995584577503833E-2</v>
      </c>
      <c r="BW99">
        <f t="shared" si="84"/>
        <v>1.9405630082255043E-2</v>
      </c>
      <c r="BX99">
        <f t="shared" si="85"/>
        <v>1.8772481859346213E-2</v>
      </c>
      <c r="BY99">
        <f t="shared" si="85"/>
        <v>1.8101557328501716E-2</v>
      </c>
      <c r="BZ99">
        <f t="shared" si="85"/>
        <v>1.7398447165760222E-2</v>
      </c>
      <c r="CA99">
        <f t="shared" si="85"/>
        <v>1.6668838509719341E-2</v>
      </c>
      <c r="CB99">
        <f t="shared" si="85"/>
        <v>1.5918439507003779E-2</v>
      </c>
      <c r="CC99">
        <f t="shared" si="85"/>
        <v>1.5152906570657043E-2</v>
      </c>
      <c r="CD99">
        <f t="shared" si="85"/>
        <v>1.4377775610068477E-2</v>
      </c>
      <c r="CE99">
        <f t="shared" si="85"/>
        <v>1.3598398349125684E-2</v>
      </c>
      <c r="CF99">
        <f t="shared" si="85"/>
        <v>1.2819884685737359E-2</v>
      </c>
      <c r="CG99">
        <f t="shared" si="85"/>
        <v>1.2047051866306613E-2</v>
      </c>
      <c r="CH99">
        <f t="shared" si="85"/>
        <v>1.1284381058978443E-2</v>
      </c>
      <c r="CI99">
        <f t="shared" si="85"/>
        <v>0.11334275759509138</v>
      </c>
      <c r="CJ99">
        <f t="shared" ref="CJ99:CJ130" si="87">IF(ISNUMBER($D99),SUM(F99:CI99),"")</f>
        <v>1</v>
      </c>
    </row>
    <row r="100" spans="1:88" x14ac:dyDescent="0.35">
      <c r="A100" t="str">
        <f>economics!A99</f>
        <v>Clinker</v>
      </c>
      <c r="B100" t="str">
        <f>economics!B99</f>
        <v>Addition of Precalciner or Upgradeb</v>
      </c>
      <c r="C100" t="str">
        <f>economics!D99</f>
        <v>EXCLUDED</v>
      </c>
      <c r="D100">
        <f>IF(ISNUMBER(economics!T99),economics!T99,"na")</f>
        <v>18.117068801700519</v>
      </c>
      <c r="E100">
        <f t="shared" si="86"/>
        <v>5.4351206405101555</v>
      </c>
      <c r="F100">
        <f t="shared" si="78"/>
        <v>4.2906033319683703E-4</v>
      </c>
      <c r="G100">
        <f t="shared" si="78"/>
        <v>7.6639717909498812E-5</v>
      </c>
      <c r="H100">
        <f t="shared" si="78"/>
        <v>8.9147906878086548E-5</v>
      </c>
      <c r="I100">
        <f t="shared" si="78"/>
        <v>1.034784018970116E-4</v>
      </c>
      <c r="J100">
        <f t="shared" si="78"/>
        <v>1.1985870582961332E-4</v>
      </c>
      <c r="K100">
        <f t="shared" si="78"/>
        <v>1.3853859034123077E-4</v>
      </c>
      <c r="L100">
        <f t="shared" si="78"/>
        <v>1.5979134542471276E-4</v>
      </c>
      <c r="M100">
        <f t="shared" si="78"/>
        <v>1.8391495773186308E-4</v>
      </c>
      <c r="N100">
        <f t="shared" si="78"/>
        <v>2.1123319057332786E-4</v>
      </c>
      <c r="O100">
        <f t="shared" si="78"/>
        <v>2.4209653581982972E-4</v>
      </c>
      <c r="P100">
        <f t="shared" si="79"/>
        <v>2.76883005446385E-4</v>
      </c>
      <c r="Q100">
        <f t="shared" si="79"/>
        <v>3.159987281771315E-4</v>
      </c>
      <c r="R100">
        <f t="shared" si="79"/>
        <v>3.5987831469238554E-4</v>
      </c>
      <c r="S100">
        <f t="shared" si="79"/>
        <v>4.0898495323102042E-4</v>
      </c>
      <c r="T100">
        <f t="shared" si="79"/>
        <v>4.6381019624967259E-4</v>
      </c>
      <c r="U100">
        <f t="shared" si="79"/>
        <v>5.2487339817219305E-4</v>
      </c>
      <c r="V100">
        <f t="shared" si="79"/>
        <v>5.9272076426757688E-4</v>
      </c>
      <c r="W100">
        <f t="shared" si="79"/>
        <v>6.6792397141986811E-4</v>
      </c>
      <c r="X100">
        <f t="shared" si="79"/>
        <v>7.5107832308065302E-4</v>
      </c>
      <c r="Y100">
        <f t="shared" si="79"/>
        <v>8.4280040310019417E-4</v>
      </c>
      <c r="Z100">
        <f t="shared" si="80"/>
        <v>9.4372519648239662E-4</v>
      </c>
      <c r="AA100">
        <f t="shared" si="80"/>
        <v>1.0545026494546243E-3</v>
      </c>
      <c r="AB100">
        <f t="shared" si="80"/>
        <v>1.1757936466245296E-3</v>
      </c>
      <c r="AC100">
        <f t="shared" si="80"/>
        <v>1.3082653894289174E-3</v>
      </c>
      <c r="AD100">
        <f t="shared" si="80"/>
        <v>1.4525861675670319E-3</v>
      </c>
      <c r="AE100">
        <f t="shared" si="80"/>
        <v>1.6094195236193588E-3</v>
      </c>
      <c r="AF100">
        <f t="shared" si="80"/>
        <v>1.779417820541097E-3</v>
      </c>
      <c r="AG100">
        <f t="shared" si="80"/>
        <v>1.9632152320955727E-3</v>
      </c>
      <c r="AH100">
        <f t="shared" si="80"/>
        <v>2.1614201874625913E-3</v>
      </c>
      <c r="AI100">
        <f t="shared" si="80"/>
        <v>2.3746073130683255E-3</v>
      </c>
      <c r="AJ100">
        <f t="shared" si="81"/>
        <v>2.6033089269825657E-3</v>
      </c>
      <c r="AK100">
        <f t="shared" si="81"/>
        <v>2.8480061538132019E-3</v>
      </c>
      <c r="AL100">
        <f t="shared" si="81"/>
        <v>3.1091197406757885E-3</v>
      </c>
      <c r="AM100">
        <f t="shared" si="81"/>
        <v>3.3870006672891556E-3</v>
      </c>
      <c r="AN100">
        <f t="shared" si="81"/>
        <v>3.6819206552706138E-3</v>
      </c>
      <c r="AO100">
        <f t="shared" si="81"/>
        <v>3.9940626930050349E-3</v>
      </c>
      <c r="AP100">
        <f t="shared" si="81"/>
        <v>4.3235117027425676E-3</v>
      </c>
      <c r="AQ100">
        <f t="shared" si="81"/>
        <v>4.6702454855482509E-3</v>
      </c>
      <c r="AR100">
        <f t="shared" si="81"/>
        <v>5.0341260870875107E-3</v>
      </c>
      <c r="AS100">
        <f t="shared" si="81"/>
        <v>5.4148917327035903E-3</v>
      </c>
      <c r="AT100">
        <f t="shared" si="82"/>
        <v>5.8121494835572315E-3</v>
      </c>
      <c r="AU100">
        <f t="shared" si="82"/>
        <v>6.2253687665195789E-3</v>
      </c>
      <c r="AV100">
        <f t="shared" si="82"/>
        <v>6.6538759288218008E-3</v>
      </c>
      <c r="AW100">
        <f t="shared" si="82"/>
        <v>7.0968499640124277E-3</v>
      </c>
      <c r="AX100">
        <f t="shared" si="82"/>
        <v>7.5533195484294435E-3</v>
      </c>
      <c r="AY100">
        <f t="shared" si="82"/>
        <v>8.022161517096435E-3</v>
      </c>
      <c r="AZ100">
        <f t="shared" si="82"/>
        <v>8.5021008947024634E-3</v>
      </c>
      <c r="BA100">
        <f t="shared" si="82"/>
        <v>8.9917125811740523E-3</v>
      </c>
      <c r="BB100">
        <f t="shared" si="82"/>
        <v>9.4894247724300745E-3</v>
      </c>
      <c r="BC100">
        <f t="shared" si="82"/>
        <v>9.9935241754174065E-3</v>
      </c>
      <c r="BD100">
        <f t="shared" si="83"/>
        <v>1.0502163052721808E-2</v>
      </c>
      <c r="BE100">
        <f t="shared" si="83"/>
        <v>1.1013368106264992E-2</v>
      </c>
      <c r="BF100">
        <f t="shared" si="83"/>
        <v>1.1525051182222384E-2</v>
      </c>
      <c r="BG100">
        <f t="shared" si="83"/>
        <v>1.2035021750781361E-2</v>
      </c>
      <c r="BH100">
        <f t="shared" si="83"/>
        <v>1.2541001085193654E-2</v>
      </c>
      <c r="BI100">
        <f t="shared" si="83"/>
        <v>1.3040638035298618E-2</v>
      </c>
      <c r="BJ100">
        <f t="shared" si="83"/>
        <v>1.3531526261871846E-2</v>
      </c>
      <c r="BK100">
        <f t="shared" si="83"/>
        <v>1.4011222770354964E-2</v>
      </c>
      <c r="BL100">
        <f t="shared" si="83"/>
        <v>1.4477267556343237E-2</v>
      </c>
      <c r="BM100">
        <f t="shared" si="83"/>
        <v>1.4927204151216122E-2</v>
      </c>
      <c r="BN100">
        <f t="shared" si="84"/>
        <v>1.5358600835030989E-2</v>
      </c>
      <c r="BO100">
        <f t="shared" si="84"/>
        <v>1.5769072265792994E-2</v>
      </c>
      <c r="BP100">
        <f t="shared" si="84"/>
        <v>1.6156301259902084E-2</v>
      </c>
      <c r="BQ100">
        <f t="shared" si="84"/>
        <v>1.6518060448370619E-2</v>
      </c>
      <c r="BR100">
        <f t="shared" si="84"/>
        <v>1.6852233527614113E-2</v>
      </c>
      <c r="BS100">
        <f t="shared" si="84"/>
        <v>1.7156835822480732E-2</v>
      </c>
      <c r="BT100">
        <f t="shared" si="84"/>
        <v>1.743003388284381E-2</v>
      </c>
      <c r="BU100">
        <f t="shared" si="84"/>
        <v>1.7670163843569564E-2</v>
      </c>
      <c r="BV100">
        <f t="shared" si="84"/>
        <v>1.7875748290948124E-2</v>
      </c>
      <c r="BW100">
        <f t="shared" si="84"/>
        <v>1.8045511396551528E-2</v>
      </c>
      <c r="BX100">
        <f t="shared" si="85"/>
        <v>1.8178392101718455E-2</v>
      </c>
      <c r="BY100">
        <f t="shared" si="85"/>
        <v>1.8273555162083566E-2</v>
      </c>
      <c r="BZ100">
        <f t="shared" si="85"/>
        <v>1.8330399891329729E-2</v>
      </c>
      <c r="CA100">
        <f t="shared" si="85"/>
        <v>1.8348566476108663E-2</v>
      </c>
      <c r="CB100">
        <f t="shared" si="85"/>
        <v>1.8327939769253176E-2</v>
      </c>
      <c r="CC100">
        <f t="shared" si="85"/>
        <v>1.8268650505335771E-2</v>
      </c>
      <c r="CD100">
        <f t="shared" si="85"/>
        <v>1.8171073920622671E-2</v>
      </c>
      <c r="CE100">
        <f t="shared" si="85"/>
        <v>1.8035825797801053E-2</v>
      </c>
      <c r="CF100">
        <f t="shared" si="85"/>
        <v>1.7863755993810404E-2</v>
      </c>
      <c r="CG100">
        <f t="shared" si="85"/>
        <v>1.7655939545943466E-2</v>
      </c>
      <c r="CH100">
        <f t="shared" si="85"/>
        <v>1.7413665486428753E-2</v>
      </c>
      <c r="CI100">
        <f t="shared" si="85"/>
        <v>0.36450686347712802</v>
      </c>
      <c r="CJ100">
        <f t="shared" si="87"/>
        <v>1</v>
      </c>
    </row>
    <row r="101" spans="1:88" x14ac:dyDescent="0.35">
      <c r="A101" t="str">
        <f>economics!A100</f>
        <v>Clinker</v>
      </c>
      <c r="B101" t="str">
        <f>economics!B100</f>
        <v>Conversion of Long Dry Kiln to Preheater Precalcinerb</v>
      </c>
      <c r="C101" t="str">
        <f>economics!D100</f>
        <v>EXCLUDED</v>
      </c>
      <c r="D101">
        <f>IF(ISNUMBER(economics!T100),economics!T100,"na")</f>
        <v>10.115812962099854</v>
      </c>
      <c r="E101">
        <f t="shared" si="86"/>
        <v>3.034743888629956</v>
      </c>
      <c r="F101">
        <f t="shared" si="78"/>
        <v>4.2906033319683703E-4</v>
      </c>
      <c r="G101">
        <f t="shared" si="78"/>
        <v>1.4603187648003707E-4</v>
      </c>
      <c r="H101">
        <f t="shared" si="78"/>
        <v>1.9084945563281044E-4</v>
      </c>
      <c r="I101">
        <f t="shared" si="78"/>
        <v>2.4773568772955995E-4</v>
      </c>
      <c r="J101">
        <f t="shared" si="78"/>
        <v>3.1940419115331943E-4</v>
      </c>
      <c r="K101">
        <f t="shared" si="78"/>
        <v>4.0902234706767493E-4</v>
      </c>
      <c r="L101">
        <f t="shared" si="78"/>
        <v>5.2024492421624607E-4</v>
      </c>
      <c r="M101">
        <f t="shared" si="78"/>
        <v>6.5723859186647433E-4</v>
      </c>
      <c r="N101">
        <f t="shared" si="78"/>
        <v>8.2469365107177032E-4</v>
      </c>
      <c r="O101">
        <f t="shared" si="78"/>
        <v>1.0278189862984043E-3</v>
      </c>
      <c r="P101">
        <f t="shared" si="79"/>
        <v>1.2723160653312846E-3</v>
      </c>
      <c r="Q101">
        <f t="shared" si="79"/>
        <v>1.5643278480739512E-3</v>
      </c>
      <c r="R101">
        <f t="shared" si="79"/>
        <v>1.91035875544721E-3</v>
      </c>
      <c r="S101">
        <f t="shared" si="79"/>
        <v>2.3171624426611692E-3</v>
      </c>
      <c r="T101">
        <f t="shared" si="79"/>
        <v>2.7915950495250811E-3</v>
      </c>
      <c r="U101">
        <f t="shared" si="79"/>
        <v>3.3404328797318941E-3</v>
      </c>
      <c r="V101">
        <f t="shared" si="79"/>
        <v>3.9701550842166922E-3</v>
      </c>
      <c r="W101">
        <f t="shared" si="79"/>
        <v>4.6866938567049245E-3</v>
      </c>
      <c r="X101">
        <f t="shared" si="79"/>
        <v>5.4951568283077359E-3</v>
      </c>
      <c r="Y101">
        <f t="shared" si="79"/>
        <v>6.39952867721056E-3</v>
      </c>
      <c r="Z101">
        <f t="shared" si="80"/>
        <v>7.402361324207421E-3</v>
      </c>
      <c r="AA101">
        <f t="shared" si="80"/>
        <v>8.5044643148506419E-3</v>
      </c>
      <c r="AB101">
        <f t="shared" si="80"/>
        <v>9.7046089262500593E-3</v>
      </c>
      <c r="AC101">
        <f t="shared" si="80"/>
        <v>1.0999261005457589E-2</v>
      </c>
      <c r="AD101">
        <f t="shared" si="80"/>
        <v>1.2382358376455099E-2</v>
      </c>
      <c r="AE101">
        <f t="shared" si="80"/>
        <v>1.3845148693115317E-2</v>
      </c>
      <c r="AF101">
        <f t="shared" si="80"/>
        <v>1.5376102749622075E-2</v>
      </c>
      <c r="AG101">
        <f t="shared" si="80"/>
        <v>1.6960916419794442E-2</v>
      </c>
      <c r="AH101">
        <f t="shared" si="80"/>
        <v>1.8582611575158087E-2</v>
      </c>
      <c r="AI101">
        <f t="shared" si="80"/>
        <v>2.0221742589947217E-2</v>
      </c>
      <c r="AJ101">
        <f t="shared" si="81"/>
        <v>2.1856710513437488E-2</v>
      </c>
      <c r="AK101">
        <f t="shared" si="81"/>
        <v>2.3464181880315405E-2</v>
      </c>
      <c r="AL101">
        <f t="shared" si="81"/>
        <v>2.5019603704275473E-2</v>
      </c>
      <c r="AM101">
        <f t="shared" si="81"/>
        <v>2.6497800772249336E-2</v>
      </c>
      <c r="AN101">
        <f t="shared" si="81"/>
        <v>2.787363626781314E-2</v>
      </c>
      <c r="AO101">
        <f t="shared" si="81"/>
        <v>2.9122712347399993E-2</v>
      </c>
      <c r="AP101">
        <f t="shared" si="81"/>
        <v>3.0222083894700325E-2</v>
      </c>
      <c r="AQ101">
        <f t="shared" si="81"/>
        <v>3.1150956561381227E-2</v>
      </c>
      <c r="AR101">
        <f t="shared" si="81"/>
        <v>3.1891339568100807E-2</v>
      </c>
      <c r="AS101">
        <f t="shared" si="81"/>
        <v>3.242862469928165E-2</v>
      </c>
      <c r="AT101">
        <f t="shared" si="82"/>
        <v>3.2752065484550952E-2</v>
      </c>
      <c r="AU101">
        <f t="shared" si="82"/>
        <v>3.2855134616472825E-2</v>
      </c>
      <c r="AV101">
        <f t="shared" si="82"/>
        <v>3.2735743000452011E-2</v>
      </c>
      <c r="AW101">
        <f t="shared" si="82"/>
        <v>3.239631016841793E-2</v>
      </c>
      <c r="AX101">
        <f t="shared" si="82"/>
        <v>3.1843682741118928E-2</v>
      </c>
      <c r="AY101">
        <f t="shared" si="82"/>
        <v>3.1088904777295867E-2</v>
      </c>
      <c r="AZ101">
        <f t="shared" si="82"/>
        <v>3.0146850769674494E-2</v>
      </c>
      <c r="BA101">
        <f t="shared" si="82"/>
        <v>2.9035738322647719E-2</v>
      </c>
      <c r="BB101">
        <f t="shared" si="82"/>
        <v>2.7776542807199545E-2</v>
      </c>
      <c r="BC101">
        <f t="shared" si="82"/>
        <v>2.6392340241134349E-2</v>
      </c>
      <c r="BD101">
        <f t="shared" si="83"/>
        <v>2.4907607086702366E-2</v>
      </c>
      <c r="BE101">
        <f t="shared" si="83"/>
        <v>2.3347506498544557E-2</v>
      </c>
      <c r="BF101">
        <f t="shared" si="83"/>
        <v>2.1737189806735113E-2</v>
      </c>
      <c r="BG101">
        <f t="shared" si="83"/>
        <v>2.010113980043482E-2</v>
      </c>
      <c r="BH101">
        <f t="shared" si="83"/>
        <v>1.8462578895338866E-2</v>
      </c>
      <c r="BI101">
        <f t="shared" si="83"/>
        <v>1.6842960801514484E-2</v>
      </c>
      <c r="BJ101">
        <f t="shared" si="83"/>
        <v>1.5261559182596751E-2</v>
      </c>
      <c r="BK101">
        <f t="shared" si="83"/>
        <v>1.3735161358286563E-2</v>
      </c>
      <c r="BL101">
        <f t="shared" si="83"/>
        <v>1.2277869689582888E-2</v>
      </c>
      <c r="BM101">
        <f t="shared" si="83"/>
        <v>1.0901008210885577E-2</v>
      </c>
      <c r="BN101">
        <f t="shared" si="84"/>
        <v>9.6131275969610908E-3</v>
      </c>
      <c r="BO101">
        <f t="shared" si="84"/>
        <v>8.4200978750562649E-3</v>
      </c>
      <c r="BP101">
        <f t="shared" si="84"/>
        <v>7.3252755417614335E-3</v>
      </c>
      <c r="BQ101">
        <f t="shared" si="84"/>
        <v>6.3297299768233506E-3</v>
      </c>
      <c r="BR101">
        <f t="shared" si="84"/>
        <v>5.4325132498208584E-3</v>
      </c>
      <c r="BS101">
        <f t="shared" si="84"/>
        <v>4.6309575184754204E-3</v>
      </c>
      <c r="BT101">
        <f t="shared" si="84"/>
        <v>3.9209850998683793E-3</v>
      </c>
      <c r="BU101">
        <f t="shared" si="84"/>
        <v>3.2974178051082825E-3</v>
      </c>
      <c r="BV101">
        <f t="shared" si="84"/>
        <v>2.7542740927295473E-3</v>
      </c>
      <c r="BW101">
        <f t="shared" si="84"/>
        <v>2.2850448408435753E-3</v>
      </c>
      <c r="BX101">
        <f t="shared" si="85"/>
        <v>1.8829408957364846E-3</v>
      </c>
      <c r="BY101">
        <f t="shared" si="85"/>
        <v>1.5411078766475184E-3</v>
      </c>
      <c r="BZ101">
        <f t="shared" si="85"/>
        <v>1.2528058800171937E-3</v>
      </c>
      <c r="CA101">
        <f t="shared" si="85"/>
        <v>1.0115536385312263E-3</v>
      </c>
      <c r="CB101">
        <f t="shared" si="85"/>
        <v>8.112382889944314E-4</v>
      </c>
      <c r="CC101">
        <f t="shared" si="85"/>
        <v>6.4619315647718167E-4</v>
      </c>
      <c r="CD101">
        <f t="shared" si="85"/>
        <v>5.1124686515224838E-4</v>
      </c>
      <c r="CE101">
        <f t="shared" si="85"/>
        <v>4.0174765578804283E-4</v>
      </c>
      <c r="CF101">
        <f t="shared" si="85"/>
        <v>3.1356705986895772E-4</v>
      </c>
      <c r="CG101">
        <f t="shared" si="85"/>
        <v>2.4308709602915979E-4</v>
      </c>
      <c r="CH101">
        <f t="shared" si="85"/>
        <v>1.8717496724141025E-4</v>
      </c>
      <c r="CI101">
        <f t="shared" si="85"/>
        <v>5.629650467449121E-4</v>
      </c>
      <c r="CJ101">
        <f t="shared" si="87"/>
        <v>1</v>
      </c>
    </row>
    <row r="102" spans="1:88" x14ac:dyDescent="0.35">
      <c r="A102" t="str">
        <f>economics!A101</f>
        <v>Clinker</v>
      </c>
      <c r="B102" t="str">
        <f>economics!B101</f>
        <v>Use of Fly Ash, Blast Furnace Slag in Clinker (15% substitution)a</v>
      </c>
      <c r="C102" t="str">
        <f>economics!D101</f>
        <v>EXCLUDED</v>
      </c>
      <c r="D102">
        <f>IF(ISNUMBER(economics!T101),economics!T101,"na")</f>
        <v>1.3342668502970605</v>
      </c>
      <c r="E102">
        <f t="shared" si="86"/>
        <v>0.40028005508911813</v>
      </c>
      <c r="F102">
        <f t="shared" si="78"/>
        <v>4.2906033319683703E-4</v>
      </c>
      <c r="G102">
        <f t="shared" si="78"/>
        <v>2.9475903222219153E-3</v>
      </c>
      <c r="H102">
        <f t="shared" si="78"/>
        <v>1.5193979891274665E-2</v>
      </c>
      <c r="I102">
        <f t="shared" si="78"/>
        <v>5.3623178135433408E-2</v>
      </c>
      <c r="J102">
        <f t="shared" si="78"/>
        <v>0.12964183411764521</v>
      </c>
      <c r="K102">
        <f t="shared" si="78"/>
        <v>0.21479538323801353</v>
      </c>
      <c r="L102">
        <f t="shared" si="78"/>
        <v>0.24394766133898893</v>
      </c>
      <c r="M102">
        <f t="shared" si="78"/>
        <v>0.18992723741711148</v>
      </c>
      <c r="N102">
        <f t="shared" si="78"/>
        <v>0.10135471235452242</v>
      </c>
      <c r="O102">
        <f t="shared" si="78"/>
        <v>3.7062771525717686E-2</v>
      </c>
      <c r="P102">
        <f t="shared" si="79"/>
        <v>9.2826667328010926E-3</v>
      </c>
      <c r="Q102">
        <f t="shared" si="79"/>
        <v>1.5914648556794031E-3</v>
      </c>
      <c r="R102">
        <f t="shared" si="79"/>
        <v>1.8664594967632286E-4</v>
      </c>
      <c r="S102">
        <f t="shared" si="79"/>
        <v>1.4963021299219115E-5</v>
      </c>
      <c r="T102">
        <f t="shared" si="79"/>
        <v>8.1934975804109911E-7</v>
      </c>
      <c r="U102">
        <f t="shared" si="79"/>
        <v>3.0622375191136086E-8</v>
      </c>
      <c r="V102">
        <f t="shared" si="79"/>
        <v>7.8056250352176448E-10</v>
      </c>
      <c r="W102">
        <f t="shared" si="79"/>
        <v>1.3560375045074125E-11</v>
      </c>
      <c r="X102">
        <f t="shared" si="79"/>
        <v>1.6042722705833512E-13</v>
      </c>
      <c r="Y102">
        <f t="shared" si="79"/>
        <v>1.3322676295501878E-15</v>
      </c>
      <c r="Z102">
        <f t="shared" si="80"/>
        <v>0</v>
      </c>
      <c r="AA102">
        <f t="shared" si="80"/>
        <v>0</v>
      </c>
      <c r="AB102">
        <f t="shared" si="80"/>
        <v>0</v>
      </c>
      <c r="AC102">
        <f t="shared" si="80"/>
        <v>0</v>
      </c>
      <c r="AD102">
        <f t="shared" si="80"/>
        <v>0</v>
      </c>
      <c r="AE102">
        <f t="shared" si="80"/>
        <v>0</v>
      </c>
      <c r="AF102">
        <f t="shared" si="80"/>
        <v>0</v>
      </c>
      <c r="AG102">
        <f t="shared" si="80"/>
        <v>0</v>
      </c>
      <c r="AH102">
        <f t="shared" si="80"/>
        <v>0</v>
      </c>
      <c r="AI102">
        <f t="shared" si="80"/>
        <v>0</v>
      </c>
      <c r="AJ102">
        <f t="shared" si="81"/>
        <v>0</v>
      </c>
      <c r="AK102">
        <f t="shared" si="81"/>
        <v>0</v>
      </c>
      <c r="AL102">
        <f t="shared" si="81"/>
        <v>0</v>
      </c>
      <c r="AM102">
        <f t="shared" si="81"/>
        <v>0</v>
      </c>
      <c r="AN102">
        <f t="shared" si="81"/>
        <v>0</v>
      </c>
      <c r="AO102">
        <f t="shared" si="81"/>
        <v>0</v>
      </c>
      <c r="AP102">
        <f t="shared" si="81"/>
        <v>0</v>
      </c>
      <c r="AQ102">
        <f t="shared" si="81"/>
        <v>0</v>
      </c>
      <c r="AR102">
        <f t="shared" si="81"/>
        <v>0</v>
      </c>
      <c r="AS102">
        <f t="shared" si="81"/>
        <v>0</v>
      </c>
      <c r="AT102">
        <f t="shared" si="82"/>
        <v>0</v>
      </c>
      <c r="AU102">
        <f t="shared" si="82"/>
        <v>0</v>
      </c>
      <c r="AV102">
        <f t="shared" si="82"/>
        <v>0</v>
      </c>
      <c r="AW102">
        <f t="shared" si="82"/>
        <v>0</v>
      </c>
      <c r="AX102">
        <f t="shared" si="82"/>
        <v>0</v>
      </c>
      <c r="AY102">
        <f t="shared" si="82"/>
        <v>0</v>
      </c>
      <c r="AZ102">
        <f t="shared" si="82"/>
        <v>0</v>
      </c>
      <c r="BA102">
        <f t="shared" si="82"/>
        <v>0</v>
      </c>
      <c r="BB102">
        <f t="shared" si="82"/>
        <v>0</v>
      </c>
      <c r="BC102">
        <f t="shared" si="82"/>
        <v>0</v>
      </c>
      <c r="BD102">
        <f t="shared" si="83"/>
        <v>0</v>
      </c>
      <c r="BE102">
        <f t="shared" si="83"/>
        <v>0</v>
      </c>
      <c r="BF102">
        <f t="shared" si="83"/>
        <v>0</v>
      </c>
      <c r="BG102">
        <f t="shared" si="83"/>
        <v>0</v>
      </c>
      <c r="BH102">
        <f t="shared" si="83"/>
        <v>0</v>
      </c>
      <c r="BI102">
        <f t="shared" si="83"/>
        <v>0</v>
      </c>
      <c r="BJ102">
        <f t="shared" si="83"/>
        <v>0</v>
      </c>
      <c r="BK102">
        <f t="shared" si="83"/>
        <v>0</v>
      </c>
      <c r="BL102">
        <f t="shared" si="83"/>
        <v>0</v>
      </c>
      <c r="BM102">
        <f t="shared" si="83"/>
        <v>0</v>
      </c>
      <c r="BN102">
        <f t="shared" si="84"/>
        <v>0</v>
      </c>
      <c r="BO102">
        <f t="shared" si="84"/>
        <v>0</v>
      </c>
      <c r="BP102">
        <f t="shared" si="84"/>
        <v>0</v>
      </c>
      <c r="BQ102">
        <f t="shared" si="84"/>
        <v>0</v>
      </c>
      <c r="BR102">
        <f t="shared" si="84"/>
        <v>0</v>
      </c>
      <c r="BS102">
        <f t="shared" si="84"/>
        <v>0</v>
      </c>
      <c r="BT102">
        <f t="shared" si="84"/>
        <v>0</v>
      </c>
      <c r="BU102">
        <f t="shared" si="84"/>
        <v>0</v>
      </c>
      <c r="BV102">
        <f t="shared" si="84"/>
        <v>0</v>
      </c>
      <c r="BW102">
        <f t="shared" si="84"/>
        <v>0</v>
      </c>
      <c r="BX102">
        <f t="shared" si="85"/>
        <v>0</v>
      </c>
      <c r="BY102">
        <f t="shared" si="85"/>
        <v>0</v>
      </c>
      <c r="BZ102">
        <f t="shared" si="85"/>
        <v>0</v>
      </c>
      <c r="CA102">
        <f t="shared" si="85"/>
        <v>0</v>
      </c>
      <c r="CB102">
        <f t="shared" si="85"/>
        <v>0</v>
      </c>
      <c r="CC102">
        <f t="shared" si="85"/>
        <v>0</v>
      </c>
      <c r="CD102">
        <f t="shared" si="85"/>
        <v>0</v>
      </c>
      <c r="CE102">
        <f t="shared" si="85"/>
        <v>0</v>
      </c>
      <c r="CF102">
        <f t="shared" si="85"/>
        <v>0</v>
      </c>
      <c r="CG102">
        <f t="shared" si="85"/>
        <v>0</v>
      </c>
      <c r="CH102">
        <f t="shared" si="85"/>
        <v>0</v>
      </c>
      <c r="CI102">
        <f t="shared" si="85"/>
        <v>0</v>
      </c>
      <c r="CJ102">
        <f t="shared" si="87"/>
        <v>1</v>
      </c>
    </row>
    <row r="103" spans="1:88" x14ac:dyDescent="0.35">
      <c r="A103" t="str">
        <f>economics!A102</f>
        <v>Cement</v>
      </c>
      <c r="B103" t="str">
        <f>economics!B102</f>
        <v>Biomass and Wastee</v>
      </c>
      <c r="C103" t="str">
        <f>economics!D102</f>
        <v>EXCLUDED</v>
      </c>
      <c r="D103" t="str">
        <f>IF(ISNUMBER(economics!T102),economics!T102,"na")</f>
        <v>na</v>
      </c>
      <c r="E103" t="str">
        <f t="shared" si="86"/>
        <v>na</v>
      </c>
      <c r="F103" t="str">
        <f t="shared" ref="F103:O112" si="88">IF(NOT(ISNUMBER($D103)),"",_xlfn.NORM.DIST(F$1,$D103,$E103,TRUE)-_xlfn.NORM.DIST(F$2,$D103,$E103,TRUE))</f>
        <v/>
      </c>
      <c r="G103" t="str">
        <f t="shared" si="88"/>
        <v/>
      </c>
      <c r="H103" t="str">
        <f t="shared" si="88"/>
        <v/>
      </c>
      <c r="I103" t="str">
        <f t="shared" si="88"/>
        <v/>
      </c>
      <c r="J103" t="str">
        <f t="shared" si="88"/>
        <v/>
      </c>
      <c r="K103" t="str">
        <f t="shared" si="88"/>
        <v/>
      </c>
      <c r="L103" t="str">
        <f t="shared" si="88"/>
        <v/>
      </c>
      <c r="M103" t="str">
        <f t="shared" si="88"/>
        <v/>
      </c>
      <c r="N103" t="str">
        <f t="shared" si="88"/>
        <v/>
      </c>
      <c r="O103" t="str">
        <f t="shared" si="88"/>
        <v/>
      </c>
      <c r="P103" t="str">
        <f t="shared" ref="P103:Y112" si="89">IF(NOT(ISNUMBER($D103)),"",_xlfn.NORM.DIST(P$1,$D103,$E103,TRUE)-_xlfn.NORM.DIST(P$2,$D103,$E103,TRUE))</f>
        <v/>
      </c>
      <c r="Q103" t="str">
        <f t="shared" si="89"/>
        <v/>
      </c>
      <c r="R103" t="str">
        <f t="shared" si="89"/>
        <v/>
      </c>
      <c r="S103" t="str">
        <f t="shared" si="89"/>
        <v/>
      </c>
      <c r="T103" t="str">
        <f t="shared" si="89"/>
        <v/>
      </c>
      <c r="U103" t="str">
        <f t="shared" si="89"/>
        <v/>
      </c>
      <c r="V103" t="str">
        <f t="shared" si="89"/>
        <v/>
      </c>
      <c r="W103" t="str">
        <f t="shared" si="89"/>
        <v/>
      </c>
      <c r="X103" t="str">
        <f t="shared" si="89"/>
        <v/>
      </c>
      <c r="Y103" t="str">
        <f t="shared" si="89"/>
        <v/>
      </c>
      <c r="Z103" t="str">
        <f t="shared" ref="Z103:AI112" si="90">IF(NOT(ISNUMBER($D103)),"",_xlfn.NORM.DIST(Z$1,$D103,$E103,TRUE)-_xlfn.NORM.DIST(Z$2,$D103,$E103,TRUE))</f>
        <v/>
      </c>
      <c r="AA103" t="str">
        <f t="shared" si="90"/>
        <v/>
      </c>
      <c r="AB103" t="str">
        <f t="shared" si="90"/>
        <v/>
      </c>
      <c r="AC103" t="str">
        <f t="shared" si="90"/>
        <v/>
      </c>
      <c r="AD103" t="str">
        <f t="shared" si="90"/>
        <v/>
      </c>
      <c r="AE103" t="str">
        <f t="shared" si="90"/>
        <v/>
      </c>
      <c r="AF103" t="str">
        <f t="shared" si="90"/>
        <v/>
      </c>
      <c r="AG103" t="str">
        <f t="shared" si="90"/>
        <v/>
      </c>
      <c r="AH103" t="str">
        <f t="shared" si="90"/>
        <v/>
      </c>
      <c r="AI103" t="str">
        <f t="shared" si="90"/>
        <v/>
      </c>
      <c r="AJ103" t="str">
        <f t="shared" ref="AJ103:AS112" si="91">IF(NOT(ISNUMBER($D103)),"",_xlfn.NORM.DIST(AJ$1,$D103,$E103,TRUE)-_xlfn.NORM.DIST(AJ$2,$D103,$E103,TRUE))</f>
        <v/>
      </c>
      <c r="AK103" t="str">
        <f t="shared" si="91"/>
        <v/>
      </c>
      <c r="AL103" t="str">
        <f t="shared" si="91"/>
        <v/>
      </c>
      <c r="AM103" t="str">
        <f t="shared" si="91"/>
        <v/>
      </c>
      <c r="AN103" t="str">
        <f t="shared" si="91"/>
        <v/>
      </c>
      <c r="AO103" t="str">
        <f t="shared" si="91"/>
        <v/>
      </c>
      <c r="AP103" t="str">
        <f t="shared" si="91"/>
        <v/>
      </c>
      <c r="AQ103" t="str">
        <f t="shared" si="91"/>
        <v/>
      </c>
      <c r="AR103" t="str">
        <f t="shared" si="91"/>
        <v/>
      </c>
      <c r="AS103" t="str">
        <f t="shared" si="91"/>
        <v/>
      </c>
      <c r="AT103" t="str">
        <f t="shared" ref="AT103:BC112" si="92">IF(NOT(ISNUMBER($D103)),"",_xlfn.NORM.DIST(AT$1,$D103,$E103,TRUE)-_xlfn.NORM.DIST(AT$2,$D103,$E103,TRUE))</f>
        <v/>
      </c>
      <c r="AU103" t="str">
        <f t="shared" si="92"/>
        <v/>
      </c>
      <c r="AV103" t="str">
        <f t="shared" si="92"/>
        <v/>
      </c>
      <c r="AW103" t="str">
        <f t="shared" si="92"/>
        <v/>
      </c>
      <c r="AX103" t="str">
        <f t="shared" si="92"/>
        <v/>
      </c>
      <c r="AY103" t="str">
        <f t="shared" si="92"/>
        <v/>
      </c>
      <c r="AZ103" t="str">
        <f t="shared" si="92"/>
        <v/>
      </c>
      <c r="BA103" t="str">
        <f t="shared" si="92"/>
        <v/>
      </c>
      <c r="BB103" t="str">
        <f t="shared" si="92"/>
        <v/>
      </c>
      <c r="BC103" t="str">
        <f t="shared" si="92"/>
        <v/>
      </c>
      <c r="BD103" t="str">
        <f t="shared" ref="BD103:BM112" si="93">IF(NOT(ISNUMBER($D103)),"",_xlfn.NORM.DIST(BD$1,$D103,$E103,TRUE)-_xlfn.NORM.DIST(BD$2,$D103,$E103,TRUE))</f>
        <v/>
      </c>
      <c r="BE103" t="str">
        <f t="shared" si="93"/>
        <v/>
      </c>
      <c r="BF103" t="str">
        <f t="shared" si="93"/>
        <v/>
      </c>
      <c r="BG103" t="str">
        <f t="shared" si="93"/>
        <v/>
      </c>
      <c r="BH103" t="str">
        <f t="shared" si="93"/>
        <v/>
      </c>
      <c r="BI103" t="str">
        <f t="shared" si="93"/>
        <v/>
      </c>
      <c r="BJ103" t="str">
        <f t="shared" si="93"/>
        <v/>
      </c>
      <c r="BK103" t="str">
        <f t="shared" si="93"/>
        <v/>
      </c>
      <c r="BL103" t="str">
        <f t="shared" si="93"/>
        <v/>
      </c>
      <c r="BM103" t="str">
        <f t="shared" si="93"/>
        <v/>
      </c>
      <c r="BN103" t="str">
        <f t="shared" ref="BN103:BW112" si="94">IF(NOT(ISNUMBER($D103)),"",_xlfn.NORM.DIST(BN$1,$D103,$E103,TRUE)-_xlfn.NORM.DIST(BN$2,$D103,$E103,TRUE))</f>
        <v/>
      </c>
      <c r="BO103" t="str">
        <f t="shared" si="94"/>
        <v/>
      </c>
      <c r="BP103" t="str">
        <f t="shared" si="94"/>
        <v/>
      </c>
      <c r="BQ103" t="str">
        <f t="shared" si="94"/>
        <v/>
      </c>
      <c r="BR103" t="str">
        <f t="shared" si="94"/>
        <v/>
      </c>
      <c r="BS103" t="str">
        <f t="shared" si="94"/>
        <v/>
      </c>
      <c r="BT103" t="str">
        <f t="shared" si="94"/>
        <v/>
      </c>
      <c r="BU103" t="str">
        <f t="shared" si="94"/>
        <v/>
      </c>
      <c r="BV103" t="str">
        <f t="shared" si="94"/>
        <v/>
      </c>
      <c r="BW103" t="str">
        <f t="shared" si="94"/>
        <v/>
      </c>
      <c r="BX103" t="str">
        <f t="shared" ref="BX103:CI112" si="95">IF(NOT(ISNUMBER($D103)),"",_xlfn.NORM.DIST(BX$1,$D103,$E103,TRUE)-_xlfn.NORM.DIST(BX$2,$D103,$E103,TRUE))</f>
        <v/>
      </c>
      <c r="BY103" t="str">
        <f t="shared" si="95"/>
        <v/>
      </c>
      <c r="BZ103" t="str">
        <f t="shared" si="95"/>
        <v/>
      </c>
      <c r="CA103" t="str">
        <f t="shared" si="95"/>
        <v/>
      </c>
      <c r="CB103" t="str">
        <f t="shared" si="95"/>
        <v/>
      </c>
      <c r="CC103" t="str">
        <f t="shared" si="95"/>
        <v/>
      </c>
      <c r="CD103" t="str">
        <f t="shared" si="95"/>
        <v/>
      </c>
      <c r="CE103" t="str">
        <f t="shared" si="95"/>
        <v/>
      </c>
      <c r="CF103" t="str">
        <f t="shared" si="95"/>
        <v/>
      </c>
      <c r="CG103" t="str">
        <f t="shared" si="95"/>
        <v/>
      </c>
      <c r="CH103" t="str">
        <f t="shared" si="95"/>
        <v/>
      </c>
      <c r="CI103" t="str">
        <f t="shared" si="95"/>
        <v/>
      </c>
      <c r="CJ103" t="str">
        <f t="shared" si="87"/>
        <v/>
      </c>
    </row>
    <row r="104" spans="1:88" x14ac:dyDescent="0.35">
      <c r="A104" t="str">
        <f>economics!A103</f>
        <v>Cement</v>
      </c>
      <c r="B104" t="str">
        <f>economics!B103</f>
        <v>Energy Management and Process Controlb</v>
      </c>
      <c r="C104" t="str">
        <f>economics!D103</f>
        <v>process</v>
      </c>
      <c r="D104">
        <f>IF(ISNUMBER(economics!T103),economics!T103,"na")</f>
        <v>10.386847861263105</v>
      </c>
      <c r="E104">
        <f t="shared" si="86"/>
        <v>3.1160543583789315</v>
      </c>
      <c r="F104">
        <f t="shared" si="88"/>
        <v>4.2906033319683703E-4</v>
      </c>
      <c r="G104">
        <f t="shared" si="88"/>
        <v>1.416988834044215E-4</v>
      </c>
      <c r="H104">
        <f t="shared" si="88"/>
        <v>1.8393085108647854E-4</v>
      </c>
      <c r="I104">
        <f t="shared" si="88"/>
        <v>2.3721861209917666E-4</v>
      </c>
      <c r="J104">
        <f t="shared" si="88"/>
        <v>3.0398277053374071E-4</v>
      </c>
      <c r="K104">
        <f t="shared" si="88"/>
        <v>3.870394246428229E-4</v>
      </c>
      <c r="L104">
        <f t="shared" si="88"/>
        <v>4.8962938097781125E-4</v>
      </c>
      <c r="M104">
        <f t="shared" si="88"/>
        <v>6.1544006343842604E-4</v>
      </c>
      <c r="N104">
        <f t="shared" si="88"/>
        <v>7.6861717891775223E-4</v>
      </c>
      <c r="O104">
        <f t="shared" si="88"/>
        <v>9.5376293024509009E-4</v>
      </c>
      <c r="P104">
        <f t="shared" si="89"/>
        <v>1.1759174090914468E-3</v>
      </c>
      <c r="Q104">
        <f t="shared" si="89"/>
        <v>1.4405197959162499E-3</v>
      </c>
      <c r="R104">
        <f t="shared" si="89"/>
        <v>1.7533461796074091E-3</v>
      </c>
      <c r="S104">
        <f t="shared" si="89"/>
        <v>2.1204212208768818E-3</v>
      </c>
      <c r="T104">
        <f t="shared" si="89"/>
        <v>2.5479015476740068E-3</v>
      </c>
      <c r="U104">
        <f t="shared" si="89"/>
        <v>3.0419297031843949E-3</v>
      </c>
      <c r="V104">
        <f t="shared" si="89"/>
        <v>3.6084586672386273E-3</v>
      </c>
      <c r="W104">
        <f t="shared" si="89"/>
        <v>4.2530484211417245E-3</v>
      </c>
      <c r="X104">
        <f t="shared" si="89"/>
        <v>4.9806376836489599E-3</v>
      </c>
      <c r="Y104">
        <f t="shared" si="89"/>
        <v>5.7952957489916558E-3</v>
      </c>
      <c r="Z104">
        <f t="shared" si="90"/>
        <v>6.69996122116822E-3</v>
      </c>
      <c r="AA104">
        <f t="shared" si="90"/>
        <v>7.6961762568495198E-3</v>
      </c>
      <c r="AB104">
        <f t="shared" si="90"/>
        <v>8.7838265813257252E-3</v>
      </c>
      <c r="AC104">
        <f t="shared" si="90"/>
        <v>9.9608988979310309E-3</v>
      </c>
      <c r="AD104">
        <f t="shared" si="90"/>
        <v>1.1223268240505485E-2</v>
      </c>
      <c r="AE104">
        <f t="shared" si="90"/>
        <v>1.2564528198775654E-2</v>
      </c>
      <c r="AF104">
        <f t="shared" si="90"/>
        <v>1.3975876675555263E-2</v>
      </c>
      <c r="AG104">
        <f t="shared" si="90"/>
        <v>1.5446068839759644E-2</v>
      </c>
      <c r="AH104">
        <f t="shared" si="90"/>
        <v>1.696144718714733E-2</v>
      </c>
      <c r="AI104">
        <f t="shared" si="90"/>
        <v>1.8506056125159459E-2</v>
      </c>
      <c r="AJ104">
        <f t="shared" si="91"/>
        <v>2.0061845324611138E-2</v>
      </c>
      <c r="AK104">
        <f t="shared" si="91"/>
        <v>2.1608962347502314E-2</v>
      </c>
      <c r="AL104">
        <f t="shared" si="91"/>
        <v>2.3126130934857853E-2</v>
      </c>
      <c r="AM104">
        <f t="shared" si="91"/>
        <v>2.4591107031821546E-2</v>
      </c>
      <c r="AN104">
        <f t="shared" si="91"/>
        <v>2.5981200380841118E-2</v>
      </c>
      <c r="AO104">
        <f t="shared" si="91"/>
        <v>2.7273845585551793E-2</v>
      </c>
      <c r="AP104">
        <f t="shared" si="91"/>
        <v>2.8447203194510329E-2</v>
      </c>
      <c r="AQ104">
        <f t="shared" si="91"/>
        <v>2.9480768811957547E-2</v>
      </c>
      <c r="AR104">
        <f t="shared" si="91"/>
        <v>3.0355966710674587E-2</v>
      </c>
      <c r="AS104">
        <f t="shared" si="91"/>
        <v>3.1056704043279204E-2</v>
      </c>
      <c r="AT104">
        <f t="shared" si="92"/>
        <v>3.1569862598391063E-2</v>
      </c>
      <c r="AU104">
        <f t="shared" si="92"/>
        <v>3.1885707125828944E-2</v>
      </c>
      <c r="AV104">
        <f t="shared" si="92"/>
        <v>3.1998192479673671E-2</v>
      </c>
      <c r="AW104">
        <f t="shared" si="92"/>
        <v>3.1905156042507099E-2</v>
      </c>
      <c r="AX104">
        <f t="shared" si="92"/>
        <v>3.1608386873999694E-2</v>
      </c>
      <c r="AY104">
        <f t="shared" si="92"/>
        <v>3.1113568495063859E-2</v>
      </c>
      <c r="AZ104">
        <f t="shared" si="92"/>
        <v>3.0430097863851202E-2</v>
      </c>
      <c r="BA104">
        <f t="shared" si="92"/>
        <v>2.957078859840423E-2</v>
      </c>
      <c r="BB104">
        <f t="shared" si="92"/>
        <v>2.855147153948312E-2</v>
      </c>
      <c r="BC104">
        <f t="shared" si="92"/>
        <v>2.7390510044684624E-2</v>
      </c>
      <c r="BD104">
        <f t="shared" si="93"/>
        <v>2.6108250731341487E-2</v>
      </c>
      <c r="BE104">
        <f t="shared" si="93"/>
        <v>2.472643257683238E-2</v>
      </c>
      <c r="BF104">
        <f t="shared" si="93"/>
        <v>2.3267578252671894E-2</v>
      </c>
      <c r="BG104">
        <f t="shared" si="93"/>
        <v>2.1754391304412479E-2</v>
      </c>
      <c r="BH104">
        <f t="shared" si="93"/>
        <v>2.0209181361424244E-2</v>
      </c>
      <c r="BI104">
        <f t="shared" si="93"/>
        <v>1.8653337106595003E-2</v>
      </c>
      <c r="BJ104">
        <f t="shared" si="93"/>
        <v>1.710686344976764E-2</v>
      </c>
      <c r="BK104">
        <f t="shared" si="93"/>
        <v>1.5587995464133808E-2</v>
      </c>
      <c r="BL104">
        <f t="shared" si="93"/>
        <v>1.4112897417403292E-2</v>
      </c>
      <c r="BM104">
        <f t="shared" si="93"/>
        <v>1.2695450917849849E-2</v>
      </c>
      <c r="BN104">
        <f t="shared" si="94"/>
        <v>1.134713204317872E-2</v>
      </c>
      <c r="BO104">
        <f t="shared" si="94"/>
        <v>1.0076973541587653E-2</v>
      </c>
      <c r="BP104">
        <f t="shared" si="94"/>
        <v>8.891604961827948E-3</v>
      </c>
      <c r="BQ104">
        <f t="shared" si="94"/>
        <v>7.7953610056188394E-3</v>
      </c>
      <c r="BR104">
        <f t="shared" si="94"/>
        <v>6.7904465718541251E-3</v>
      </c>
      <c r="BS104">
        <f t="shared" si="94"/>
        <v>5.8771458961001111E-3</v>
      </c>
      <c r="BT104">
        <f t="shared" si="94"/>
        <v>5.0540628518559449E-3</v>
      </c>
      <c r="BU104">
        <f t="shared" si="94"/>
        <v>4.3183798026456E-3</v>
      </c>
      <c r="BV104">
        <f t="shared" si="94"/>
        <v>3.6661232761147078E-3</v>
      </c>
      <c r="BW104">
        <f t="shared" si="94"/>
        <v>3.0924260524121117E-3</v>
      </c>
      <c r="BX104">
        <f t="shared" si="95"/>
        <v>2.5917768888001902E-3</v>
      </c>
      <c r="BY104">
        <f t="shared" si="95"/>
        <v>2.1582509102207048E-3</v>
      </c>
      <c r="BZ104">
        <f t="shared" si="95"/>
        <v>1.7857155593726803E-3</v>
      </c>
      <c r="CA104">
        <f t="shared" si="95"/>
        <v>1.4680088127307922E-3</v>
      </c>
      <c r="CB104">
        <f t="shared" si="95"/>
        <v>1.1990880435013285E-3</v>
      </c>
      <c r="CC104">
        <f t="shared" si="95"/>
        <v>9.7314938354342573E-4</v>
      </c>
      <c r="CD104">
        <f t="shared" si="95"/>
        <v>7.8471866127283185E-4</v>
      </c>
      <c r="CE104">
        <f t="shared" si="95"/>
        <v>6.2871595054569962E-4</v>
      </c>
      <c r="CF104">
        <f t="shared" si="95"/>
        <v>5.0049645468652759E-4</v>
      </c>
      <c r="CG104">
        <f t="shared" si="95"/>
        <v>3.9587088419601457E-4</v>
      </c>
      <c r="CH104">
        <f t="shared" si="95"/>
        <v>3.111086922552575E-4</v>
      </c>
      <c r="CI104">
        <f t="shared" si="95"/>
        <v>1.0176241156605315E-3</v>
      </c>
      <c r="CJ104">
        <f t="shared" si="87"/>
        <v>1</v>
      </c>
    </row>
    <row r="105" spans="1:88" x14ac:dyDescent="0.35">
      <c r="A105" t="str">
        <f>economics!A104</f>
        <v>Cement</v>
      </c>
      <c r="B105" t="str">
        <f>economics!B104</f>
        <v>Replace ball mills with VRMsa</v>
      </c>
      <c r="C105" t="str">
        <f>economics!D104</f>
        <v>EXCLUDED</v>
      </c>
      <c r="D105">
        <f>IF(ISNUMBER(economics!T104),economics!T104,"na")</f>
        <v>26.514684152366485</v>
      </c>
      <c r="E105">
        <f t="shared" si="86"/>
        <v>7.9544052457099452</v>
      </c>
      <c r="F105">
        <f t="shared" si="88"/>
        <v>4.2906033319683703E-4</v>
      </c>
      <c r="G105">
        <f t="shared" si="88"/>
        <v>5.1093966157946013E-5</v>
      </c>
      <c r="H105">
        <f t="shared" si="88"/>
        <v>5.6680703808712515E-5</v>
      </c>
      <c r="I105">
        <f t="shared" si="88"/>
        <v>6.2816234056922975E-5</v>
      </c>
      <c r="J105">
        <f t="shared" si="88"/>
        <v>6.9547192275363698E-5</v>
      </c>
      <c r="K105">
        <f t="shared" si="88"/>
        <v>7.6923378541142017E-5</v>
      </c>
      <c r="L105">
        <f t="shared" si="88"/>
        <v>8.4997889668852545E-5</v>
      </c>
      <c r="M105">
        <f t="shared" si="88"/>
        <v>9.3827248194874478E-5</v>
      </c>
      <c r="N105">
        <f t="shared" si="88"/>
        <v>1.0347152718619915E-4</v>
      </c>
      <c r="O105">
        <f t="shared" si="88"/>
        <v>1.1399446965873385E-4</v>
      </c>
      <c r="P105">
        <f t="shared" si="89"/>
        <v>1.2546360130247106E-4</v>
      </c>
      <c r="Q105">
        <f t="shared" si="89"/>
        <v>1.3795033512472373E-4</v>
      </c>
      <c r="R105">
        <f t="shared" si="89"/>
        <v>1.5153006653961148E-4</v>
      </c>
      <c r="S105">
        <f t="shared" si="89"/>
        <v>1.6628225735222288E-4</v>
      </c>
      <c r="T105">
        <f t="shared" si="89"/>
        <v>1.822905070112445E-4</v>
      </c>
      <c r="U105">
        <f t="shared" si="89"/>
        <v>1.9964260943529616E-4</v>
      </c>
      <c r="V105">
        <f t="shared" si="89"/>
        <v>2.184305936565197E-4</v>
      </c>
      <c r="W105">
        <f t="shared" si="89"/>
        <v>2.3875074647253074E-4</v>
      </c>
      <c r="X105">
        <f t="shared" si="89"/>
        <v>2.6070361525435022E-4</v>
      </c>
      <c r="Y105">
        <f t="shared" si="89"/>
        <v>2.8439398902664137E-4</v>
      </c>
      <c r="Z105">
        <f t="shared" si="90"/>
        <v>3.0993085591698478E-4</v>
      </c>
      <c r="AA105">
        <f t="shared" si="90"/>
        <v>3.3742733506591897E-4</v>
      </c>
      <c r="AB105">
        <f t="shared" si="90"/>
        <v>3.6700058109909216E-4</v>
      </c>
      <c r="AC105">
        <f t="shared" si="90"/>
        <v>3.9877165928979726E-4</v>
      </c>
      <c r="AD105">
        <f t="shared" si="90"/>
        <v>4.3286538958407349E-4</v>
      </c>
      <c r="AE105">
        <f t="shared" si="90"/>
        <v>4.6941015772421213E-4</v>
      </c>
      <c r="AF105">
        <f t="shared" si="90"/>
        <v>5.0853769178945372E-4</v>
      </c>
      <c r="AG105">
        <f t="shared" si="90"/>
        <v>5.5038280257752731E-4</v>
      </c>
      <c r="AH105">
        <f t="shared" si="90"/>
        <v>5.9508308637660611E-4</v>
      </c>
      <c r="AI105">
        <f t="shared" si="90"/>
        <v>6.4277858882618496E-4</v>
      </c>
      <c r="AJ105">
        <f t="shared" si="91"/>
        <v>6.9361142873768968E-4</v>
      </c>
      <c r="AK105">
        <f t="shared" si="91"/>
        <v>7.4772538094019549E-4</v>
      </c>
      <c r="AL105">
        <f t="shared" si="91"/>
        <v>8.0526541743651363E-4</v>
      </c>
      <c r="AM105">
        <f t="shared" si="91"/>
        <v>8.663772063963425E-4</v>
      </c>
      <c r="AN105">
        <f t="shared" si="91"/>
        <v>9.3120656877910234E-4</v>
      </c>
      <c r="AO105">
        <f t="shared" si="91"/>
        <v>9.9989889266615534E-4</v>
      </c>
      <c r="AP105">
        <f t="shared" si="91"/>
        <v>1.072598505692024E-3</v>
      </c>
      <c r="AQ105">
        <f t="shared" si="91"/>
        <v>1.1494480062928716E-3</v>
      </c>
      <c r="AR105">
        <f t="shared" si="91"/>
        <v>1.2305875548393672E-3</v>
      </c>
      <c r="AS105">
        <f t="shared" si="91"/>
        <v>1.3161541260855829E-3</v>
      </c>
      <c r="AT105">
        <f t="shared" si="92"/>
        <v>1.4062807247459293E-3</v>
      </c>
      <c r="AU105">
        <f t="shared" si="92"/>
        <v>1.5010955664044451E-3</v>
      </c>
      <c r="AV105">
        <f t="shared" si="92"/>
        <v>1.6007212263622547E-3</v>
      </c>
      <c r="AW105">
        <f t="shared" si="92"/>
        <v>1.7052737594389772E-3</v>
      </c>
      <c r="AX105">
        <f t="shared" si="92"/>
        <v>1.8148617941536951E-3</v>
      </c>
      <c r="AY105">
        <f t="shared" si="92"/>
        <v>1.9295856051257353E-3</v>
      </c>
      <c r="AZ105">
        <f t="shared" si="92"/>
        <v>2.0495361679413113E-3</v>
      </c>
      <c r="BA105">
        <f t="shared" si="92"/>
        <v>2.1747942011324031E-3</v>
      </c>
      <c r="BB105">
        <f t="shared" si="92"/>
        <v>2.305429200303466E-3</v>
      </c>
      <c r="BC105">
        <f t="shared" si="92"/>
        <v>2.4414984698103923E-3</v>
      </c>
      <c r="BD105">
        <f t="shared" si="93"/>
        <v>2.5830461577493885E-3</v>
      </c>
      <c r="BE105">
        <f t="shared" si="93"/>
        <v>2.7301023003356364E-3</v>
      </c>
      <c r="BF105">
        <f t="shared" si="93"/>
        <v>2.8826818820496397E-3</v>
      </c>
      <c r="BG105">
        <f t="shared" si="93"/>
        <v>3.0407839181871982E-3</v>
      </c>
      <c r="BH105">
        <f t="shared" si="93"/>
        <v>3.2043905666726338E-3</v>
      </c>
      <c r="BI105">
        <f t="shared" si="93"/>
        <v>3.3734662761740197E-3</v>
      </c>
      <c r="BJ105">
        <f t="shared" si="93"/>
        <v>3.5479569776890041E-3</v>
      </c>
      <c r="BK105">
        <f t="shared" si="93"/>
        <v>3.7277893268540807E-3</v>
      </c>
      <c r="BL105">
        <f t="shared" si="93"/>
        <v>3.9128700042533743E-3</v>
      </c>
      <c r="BM105">
        <f t="shared" si="93"/>
        <v>4.1030850809749553E-3</v>
      </c>
      <c r="BN105">
        <f t="shared" si="94"/>
        <v>4.2982994565695376E-3</v>
      </c>
      <c r="BO105">
        <f t="shared" si="94"/>
        <v>4.4983563764139922E-3</v>
      </c>
      <c r="BP105">
        <f t="shared" si="94"/>
        <v>4.7030770352632506E-3</v>
      </c>
      <c r="BQ105">
        <f t="shared" si="94"/>
        <v>4.9122602734933685E-3</v>
      </c>
      <c r="BR105">
        <f t="shared" si="94"/>
        <v>5.1256823721836792E-3</v>
      </c>
      <c r="BS105">
        <f t="shared" si="94"/>
        <v>5.3430969527791805E-3</v>
      </c>
      <c r="BT105">
        <f t="shared" si="94"/>
        <v>5.5642349865848706E-3</v>
      </c>
      <c r="BU105">
        <f t="shared" si="94"/>
        <v>5.7888049188081631E-3</v>
      </c>
      <c r="BV105">
        <f t="shared" si="94"/>
        <v>6.0164929112520721E-3</v>
      </c>
      <c r="BW105">
        <f t="shared" si="94"/>
        <v>6.2469632071038977E-3</v>
      </c>
      <c r="BX105">
        <f t="shared" si="95"/>
        <v>6.4798586205414982E-3</v>
      </c>
      <c r="BY105">
        <f t="shared" si="95"/>
        <v>6.7148011531070473E-3</v>
      </c>
      <c r="BZ105">
        <f t="shared" si="95"/>
        <v>6.9513927379860896E-3</v>
      </c>
      <c r="CA105">
        <f t="shared" si="95"/>
        <v>7.189216112468727E-3</v>
      </c>
      <c r="CB105">
        <f t="shared" si="95"/>
        <v>7.4278358179808435E-3</v>
      </c>
      <c r="CC105">
        <f t="shared" si="95"/>
        <v>7.6667993261538003E-3</v>
      </c>
      <c r="CD105">
        <f t="shared" si="95"/>
        <v>7.9056382884637455E-3</v>
      </c>
      <c r="CE105">
        <f t="shared" si="95"/>
        <v>8.1438699060187303E-3</v>
      </c>
      <c r="CF105">
        <f t="shared" si="95"/>
        <v>8.3809984151198003E-3</v>
      </c>
      <c r="CG105">
        <f t="shared" si="95"/>
        <v>8.6165166832699314E-3</v>
      </c>
      <c r="CH105">
        <f t="shared" si="95"/>
        <v>8.849907909365462E-3</v>
      </c>
      <c r="CI105">
        <f t="shared" si="95"/>
        <v>0.79360773483267688</v>
      </c>
      <c r="CJ105">
        <f t="shared" si="87"/>
        <v>1</v>
      </c>
    </row>
    <row r="106" spans="1:88" x14ac:dyDescent="0.35">
      <c r="A106" t="str">
        <f>economics!A105</f>
        <v>Cement</v>
      </c>
      <c r="B106" t="str">
        <f>economics!B105</f>
        <v>High-Efficiency Classifiersb</v>
      </c>
      <c r="C106" t="str">
        <f>economics!D105</f>
        <v>process</v>
      </c>
      <c r="D106">
        <f>IF(ISNUMBER(economics!T105),economics!T105,"na")</f>
        <v>31.067133982515017</v>
      </c>
      <c r="E106">
        <f t="shared" si="86"/>
        <v>9.3201401947545044</v>
      </c>
      <c r="F106">
        <f t="shared" si="88"/>
        <v>4.2906033319683703E-4</v>
      </c>
      <c r="G106">
        <f t="shared" si="88"/>
        <v>4.3270061317618881E-5</v>
      </c>
      <c r="H106">
        <f t="shared" si="88"/>
        <v>4.7282878341990339E-5</v>
      </c>
      <c r="I106">
        <f t="shared" si="88"/>
        <v>5.1630679739027752E-5</v>
      </c>
      <c r="J106">
        <f t="shared" si="88"/>
        <v>5.6337726861840735E-5</v>
      </c>
      <c r="K106">
        <f t="shared" si="88"/>
        <v>6.1429691995462774E-5</v>
      </c>
      <c r="L106">
        <f t="shared" si="88"/>
        <v>6.6933709798498763E-5</v>
      </c>
      <c r="M106">
        <f t="shared" si="88"/>
        <v>7.2878427920624136E-5</v>
      </c>
      <c r="N106">
        <f t="shared" si="88"/>
        <v>7.9294056493560525E-5</v>
      </c>
      <c r="O106">
        <f t="shared" si="88"/>
        <v>8.6212416171613563E-5</v>
      </c>
      <c r="P106">
        <f t="shared" si="89"/>
        <v>9.3666984376779804E-5</v>
      </c>
      <c r="Q106">
        <f t="shared" si="89"/>
        <v>1.0169293938229376E-4</v>
      </c>
      <c r="R106">
        <f t="shared" si="89"/>
        <v>1.1032720184770252E-4</v>
      </c>
      <c r="S106">
        <f t="shared" si="89"/>
        <v>1.196084733985209E-4</v>
      </c>
      <c r="T106">
        <f t="shared" si="89"/>
        <v>1.2957727182369557E-4</v>
      </c>
      <c r="U106">
        <f t="shared" si="89"/>
        <v>1.4027596244591293E-4</v>
      </c>
      <c r="V106">
        <f t="shared" si="89"/>
        <v>1.5174878520163998E-4</v>
      </c>
      <c r="W106">
        <f t="shared" si="89"/>
        <v>1.6404187695220592E-4</v>
      </c>
      <c r="X106">
        <f t="shared" si="89"/>
        <v>1.772032885318576E-4</v>
      </c>
      <c r="Y106">
        <f t="shared" si="89"/>
        <v>1.9128299602625548E-4</v>
      </c>
      <c r="Z106">
        <f t="shared" si="90"/>
        <v>2.0633290576338925E-4</v>
      </c>
      <c r="AA106">
        <f t="shared" si="90"/>
        <v>2.2240685249034923E-4</v>
      </c>
      <c r="AB106">
        <f t="shared" si="90"/>
        <v>2.3956059020299693E-4</v>
      </c>
      <c r="AC106">
        <f t="shared" si="90"/>
        <v>2.578517750915681E-4</v>
      </c>
      <c r="AD106">
        <f t="shared" si="90"/>
        <v>2.7733994006487461E-4</v>
      </c>
      <c r="AE106">
        <f t="shared" si="90"/>
        <v>2.9808646031768884E-4</v>
      </c>
      <c r="AF106">
        <f t="shared" si="90"/>
        <v>3.2015450941197702E-4</v>
      </c>
      <c r="AG106">
        <f t="shared" si="90"/>
        <v>3.436090053516366E-4</v>
      </c>
      <c r="AH106">
        <f t="shared" si="90"/>
        <v>3.6851654614388114E-4</v>
      </c>
      <c r="AI106">
        <f t="shared" si="90"/>
        <v>3.9494533435709741E-4</v>
      </c>
      <c r="AJ106">
        <f t="shared" si="91"/>
        <v>4.2296509020676824E-4</v>
      </c>
      <c r="AK106">
        <f t="shared" si="91"/>
        <v>4.5264695272642218E-4</v>
      </c>
      <c r="AL106">
        <f t="shared" si="91"/>
        <v>4.8406336861073467E-4</v>
      </c>
      <c r="AM106">
        <f t="shared" si="91"/>
        <v>5.1728796835296721E-4</v>
      </c>
      <c r="AN106">
        <f t="shared" si="91"/>
        <v>5.5239542933805189E-4</v>
      </c>
      <c r="AO106">
        <f t="shared" si="91"/>
        <v>5.8946132559726475E-4</v>
      </c>
      <c r="AP106">
        <f t="shared" si="91"/>
        <v>6.2856196397916703E-4</v>
      </c>
      <c r="AQ106">
        <f t="shared" si="91"/>
        <v>6.6977420654593979E-4</v>
      </c>
      <c r="AR106">
        <f t="shared" si="91"/>
        <v>7.1317527906225066E-4</v>
      </c>
      <c r="AS106">
        <f t="shared" si="91"/>
        <v>7.5884256550810651E-4</v>
      </c>
      <c r="AT106">
        <f t="shared" si="92"/>
        <v>8.0685338861432622E-4</v>
      </c>
      <c r="AU106">
        <f t="shared" si="92"/>
        <v>8.5728477649260962E-4</v>
      </c>
      <c r="AV106">
        <f t="shared" si="92"/>
        <v>9.1021321550832472E-4</v>
      </c>
      <c r="AW106">
        <f t="shared" si="92"/>
        <v>9.6571438962535922E-4</v>
      </c>
      <c r="AX106">
        <f t="shared" si="92"/>
        <v>1.023862906537179E-3</v>
      </c>
      <c r="AY106">
        <f t="shared" si="92"/>
        <v>1.084732010985235E-3</v>
      </c>
      <c r="AZ106">
        <f t="shared" si="92"/>
        <v>1.1483932857586851E-3</v>
      </c>
      <c r="BA106">
        <f t="shared" si="92"/>
        <v>1.214916340960992E-3</v>
      </c>
      <c r="BB106">
        <f t="shared" si="92"/>
        <v>1.2843684922269616E-3</v>
      </c>
      <c r="BC106">
        <f t="shared" si="92"/>
        <v>1.3568144286693028E-3</v>
      </c>
      <c r="BD106">
        <f t="shared" si="93"/>
        <v>1.4323158714342026E-3</v>
      </c>
      <c r="BE106">
        <f t="shared" si="93"/>
        <v>1.5109312238429928E-3</v>
      </c>
      <c r="BF106">
        <f t="shared" si="93"/>
        <v>1.5927152141976438E-3</v>
      </c>
      <c r="BG106">
        <f t="shared" si="93"/>
        <v>1.6777185324239434E-3</v>
      </c>
      <c r="BH106">
        <f t="shared" si="93"/>
        <v>1.7659874618257514E-3</v>
      </c>
      <c r="BI106">
        <f t="shared" si="93"/>
        <v>1.8575635073150715E-3</v>
      </c>
      <c r="BJ106">
        <f t="shared" si="93"/>
        <v>1.9524830215777375E-3</v>
      </c>
      <c r="BK106">
        <f t="shared" si="93"/>
        <v>2.0507768307187826E-3</v>
      </c>
      <c r="BL106">
        <f t="shared" si="93"/>
        <v>2.1524698610186146E-3</v>
      </c>
      <c r="BM106">
        <f t="shared" si="93"/>
        <v>2.2575807685061705E-3</v>
      </c>
      <c r="BN106">
        <f t="shared" si="94"/>
        <v>2.3661215731286198E-3</v>
      </c>
      <c r="BO106">
        <f t="shared" si="94"/>
        <v>2.4780972993636366E-3</v>
      </c>
      <c r="BP106">
        <f t="shared" si="94"/>
        <v>2.5935056251737906E-3</v>
      </c>
      <c r="BQ106">
        <f t="shared" si="94"/>
        <v>2.7123365412575692E-3</v>
      </c>
      <c r="BR106">
        <f t="shared" si="94"/>
        <v>2.8345720225850871E-3</v>
      </c>
      <c r="BS106">
        <f t="shared" si="94"/>
        <v>2.9601857142432172E-3</v>
      </c>
      <c r="BT106">
        <f t="shared" si="94"/>
        <v>3.0891426336280212E-3</v>
      </c>
      <c r="BU106">
        <f t="shared" si="94"/>
        <v>3.2213988910379243E-3</v>
      </c>
      <c r="BV106">
        <f t="shared" si="94"/>
        <v>3.3569014307104281E-3</v>
      </c>
      <c r="BW106">
        <f t="shared" si="94"/>
        <v>3.4955877943374791E-3</v>
      </c>
      <c r="BX106">
        <f t="shared" si="95"/>
        <v>3.6373859090612776E-3</v>
      </c>
      <c r="BY106">
        <f t="shared" si="95"/>
        <v>3.782213901912912E-3</v>
      </c>
      <c r="BZ106">
        <f t="shared" si="95"/>
        <v>3.9299799426051468E-3</v>
      </c>
      <c r="CA106">
        <f t="shared" si="95"/>
        <v>4.0805821165176837E-3</v>
      </c>
      <c r="CB106">
        <f t="shared" si="95"/>
        <v>4.2339083296383806E-3</v>
      </c>
      <c r="CC106">
        <f t="shared" si="95"/>
        <v>4.3898362471240238E-3</v>
      </c>
      <c r="CD106">
        <f t="shared" si="95"/>
        <v>4.548233267040111E-3</v>
      </c>
      <c r="CE106">
        <f t="shared" si="95"/>
        <v>4.7089565307155412E-3</v>
      </c>
      <c r="CF106">
        <f t="shared" si="95"/>
        <v>4.8718529710152225E-3</v>
      </c>
      <c r="CG106">
        <f t="shared" si="95"/>
        <v>5.0367593996859111E-3</v>
      </c>
      <c r="CH106">
        <f t="shared" si="95"/>
        <v>5.2035026347725527E-3</v>
      </c>
      <c r="CI106">
        <f t="shared" si="95"/>
        <v>0.88247350986525852</v>
      </c>
      <c r="CJ106">
        <f t="shared" si="87"/>
        <v>1</v>
      </c>
    </row>
    <row r="107" spans="1:88" x14ac:dyDescent="0.35">
      <c r="A107" t="str">
        <f>economics!A106</f>
        <v>Cement</v>
      </c>
      <c r="B107" t="str">
        <f>economics!B106</f>
        <v>High efficiency motorsf</v>
      </c>
      <c r="C107" t="str">
        <f>economics!D106</f>
        <v>process</v>
      </c>
      <c r="D107">
        <f>IF(ISNUMBER(economics!T106),economics!T106,"na")</f>
        <v>4.20896797694461</v>
      </c>
      <c r="E107">
        <f t="shared" si="86"/>
        <v>1.262690393083383</v>
      </c>
      <c r="F107">
        <f t="shared" si="88"/>
        <v>4.2906033319683703E-4</v>
      </c>
      <c r="G107">
        <f t="shared" si="88"/>
        <v>4.2920493451218479E-4</v>
      </c>
      <c r="H107">
        <f t="shared" si="88"/>
        <v>7.9686768592862178E-4</v>
      </c>
      <c r="I107">
        <f t="shared" si="88"/>
        <v>1.4227805733373967E-3</v>
      </c>
      <c r="J107">
        <f t="shared" si="88"/>
        <v>2.4429802813427082E-3</v>
      </c>
      <c r="K107">
        <f t="shared" si="88"/>
        <v>4.0339678776591462E-3</v>
      </c>
      <c r="L107">
        <f t="shared" si="88"/>
        <v>6.4058306927300135E-3</v>
      </c>
      <c r="M107">
        <f t="shared" si="88"/>
        <v>9.7824834481090306E-3</v>
      </c>
      <c r="N107">
        <f t="shared" si="88"/>
        <v>1.4366584242861236E-2</v>
      </c>
      <c r="O107">
        <f t="shared" si="88"/>
        <v>2.0290312925803876E-2</v>
      </c>
      <c r="P107">
        <f t="shared" si="89"/>
        <v>2.7558454585058643E-2</v>
      </c>
      <c r="Q107">
        <f t="shared" si="89"/>
        <v>3.599580862583629E-2</v>
      </c>
      <c r="R107">
        <f t="shared" si="89"/>
        <v>4.5214738804889062E-2</v>
      </c>
      <c r="S107">
        <f t="shared" si="89"/>
        <v>5.461842665826902E-2</v>
      </c>
      <c r="T107">
        <f t="shared" si="89"/>
        <v>6.3449682488104703E-2</v>
      </c>
      <c r="U107">
        <f t="shared" si="89"/>
        <v>7.0884431631428879E-2</v>
      </c>
      <c r="V107">
        <f t="shared" si="89"/>
        <v>7.6155878901021212E-2</v>
      </c>
      <c r="W107">
        <f t="shared" si="89"/>
        <v>7.8684137437242729E-2</v>
      </c>
      <c r="X107">
        <f t="shared" si="89"/>
        <v>7.8181163548011301E-2</v>
      </c>
      <c r="Y107">
        <f t="shared" si="89"/>
        <v>7.470475696286083E-2</v>
      </c>
      <c r="Z107">
        <f t="shared" si="90"/>
        <v>6.8647632040299111E-2</v>
      </c>
      <c r="AA107">
        <f t="shared" si="90"/>
        <v>6.0664416251531073E-2</v>
      </c>
      <c r="AB107">
        <f t="shared" si="90"/>
        <v>5.1555335304223515E-2</v>
      </c>
      <c r="AC107">
        <f t="shared" si="90"/>
        <v>4.2135126705008408E-2</v>
      </c>
      <c r="AD107">
        <f t="shared" si="90"/>
        <v>3.3116623034239567E-2</v>
      </c>
      <c r="AE107">
        <f t="shared" si="90"/>
        <v>2.5031033670343095E-2</v>
      </c>
      <c r="AF107">
        <f t="shared" si="90"/>
        <v>1.8194597947439828E-2</v>
      </c>
      <c r="AG107">
        <f t="shared" si="90"/>
        <v>1.2718532736486488E-2</v>
      </c>
      <c r="AH107">
        <f t="shared" si="90"/>
        <v>8.5499259598742494E-3</v>
      </c>
      <c r="AI107">
        <f t="shared" si="90"/>
        <v>5.5273682930043755E-3</v>
      </c>
      <c r="AJ107">
        <f t="shared" si="91"/>
        <v>3.436410724699912E-3</v>
      </c>
      <c r="AK107">
        <f t="shared" si="91"/>
        <v>2.0545761414685337E-3</v>
      </c>
      <c r="AL107">
        <f t="shared" si="91"/>
        <v>1.1813261502616745E-3</v>
      </c>
      <c r="AM107">
        <f t="shared" si="91"/>
        <v>6.532022613088273E-4</v>
      </c>
      <c r="AN107">
        <f t="shared" si="91"/>
        <v>3.4734072015218942E-4</v>
      </c>
      <c r="AO107">
        <f t="shared" si="91"/>
        <v>1.77620769406861E-4</v>
      </c>
      <c r="AP107">
        <f t="shared" si="91"/>
        <v>8.7349752407872572E-5</v>
      </c>
      <c r="AQ107">
        <f t="shared" si="91"/>
        <v>4.1310394828575348E-5</v>
      </c>
      <c r="AR107">
        <f t="shared" si="91"/>
        <v>1.8788261379798499E-5</v>
      </c>
      <c r="AS107">
        <f t="shared" si="91"/>
        <v>8.2175670750306296E-6</v>
      </c>
      <c r="AT107">
        <f t="shared" si="92"/>
        <v>3.4564411576232246E-6</v>
      </c>
      <c r="AU107">
        <f t="shared" si="92"/>
        <v>1.3981190273293365E-6</v>
      </c>
      <c r="AV107">
        <f t="shared" si="92"/>
        <v>5.4386111381088398E-7</v>
      </c>
      <c r="AW107">
        <f t="shared" si="92"/>
        <v>2.0345134299493139E-7</v>
      </c>
      <c r="AX107">
        <f t="shared" si="92"/>
        <v>7.3191661620342074E-8</v>
      </c>
      <c r="AY107">
        <f t="shared" si="92"/>
        <v>2.5321588159599173E-8</v>
      </c>
      <c r="AZ107">
        <f t="shared" si="92"/>
        <v>8.4245818099404346E-9</v>
      </c>
      <c r="BA107">
        <f t="shared" si="92"/>
        <v>2.6954645182541981E-9</v>
      </c>
      <c r="BB107">
        <f t="shared" si="92"/>
        <v>8.2936657541665681E-10</v>
      </c>
      <c r="BC107">
        <f t="shared" si="92"/>
        <v>2.4540691700991601E-10</v>
      </c>
      <c r="BD107">
        <f t="shared" si="93"/>
        <v>6.9831918025897721E-11</v>
      </c>
      <c r="BE107">
        <f t="shared" si="93"/>
        <v>1.9109491766755582E-11</v>
      </c>
      <c r="BF107">
        <f t="shared" si="93"/>
        <v>5.0288662123421091E-12</v>
      </c>
      <c r="BG107">
        <f t="shared" si="93"/>
        <v>1.2726486531278169E-12</v>
      </c>
      <c r="BH107">
        <f t="shared" si="93"/>
        <v>3.0975222387041867E-13</v>
      </c>
      <c r="BI107">
        <f t="shared" si="93"/>
        <v>7.2497563508022722E-14</v>
      </c>
      <c r="BJ107">
        <f t="shared" si="93"/>
        <v>1.6320278461989801E-14</v>
      </c>
      <c r="BK107">
        <f t="shared" si="93"/>
        <v>3.5527136788005009E-15</v>
      </c>
      <c r="BL107">
        <f t="shared" si="93"/>
        <v>6.6613381477509392E-16</v>
      </c>
      <c r="BM107">
        <f t="shared" si="93"/>
        <v>2.2204460492503131E-16</v>
      </c>
      <c r="BN107">
        <f t="shared" si="94"/>
        <v>0</v>
      </c>
      <c r="BO107">
        <f t="shared" si="94"/>
        <v>0</v>
      </c>
      <c r="BP107">
        <f t="shared" si="94"/>
        <v>0</v>
      </c>
      <c r="BQ107">
        <f t="shared" si="94"/>
        <v>0</v>
      </c>
      <c r="BR107">
        <f t="shared" si="94"/>
        <v>0</v>
      </c>
      <c r="BS107">
        <f t="shared" si="94"/>
        <v>0</v>
      </c>
      <c r="BT107">
        <f t="shared" si="94"/>
        <v>0</v>
      </c>
      <c r="BU107">
        <f t="shared" si="94"/>
        <v>0</v>
      </c>
      <c r="BV107">
        <f t="shared" si="94"/>
        <v>0</v>
      </c>
      <c r="BW107">
        <f t="shared" si="94"/>
        <v>0</v>
      </c>
      <c r="BX107">
        <f t="shared" si="95"/>
        <v>0</v>
      </c>
      <c r="BY107">
        <f t="shared" si="95"/>
        <v>0</v>
      </c>
      <c r="BZ107">
        <f t="shared" si="95"/>
        <v>0</v>
      </c>
      <c r="CA107">
        <f t="shared" si="95"/>
        <v>0</v>
      </c>
      <c r="CB107">
        <f t="shared" si="95"/>
        <v>0</v>
      </c>
      <c r="CC107">
        <f t="shared" si="95"/>
        <v>0</v>
      </c>
      <c r="CD107">
        <f t="shared" si="95"/>
        <v>0</v>
      </c>
      <c r="CE107">
        <f t="shared" si="95"/>
        <v>0</v>
      </c>
      <c r="CF107">
        <f t="shared" si="95"/>
        <v>0</v>
      </c>
      <c r="CG107">
        <f t="shared" si="95"/>
        <v>0</v>
      </c>
      <c r="CH107">
        <f t="shared" si="95"/>
        <v>0</v>
      </c>
      <c r="CI107">
        <f t="shared" si="95"/>
        <v>0</v>
      </c>
      <c r="CJ107">
        <f t="shared" si="87"/>
        <v>1</v>
      </c>
    </row>
    <row r="108" spans="1:88" x14ac:dyDescent="0.35">
      <c r="A108" t="str">
        <f>economics!A107</f>
        <v>Cement</v>
      </c>
      <c r="B108" t="str">
        <f>economics!B107</f>
        <v>Adjustable speed drives</v>
      </c>
      <c r="C108" t="str">
        <f>economics!D107</f>
        <v>process</v>
      </c>
      <c r="D108">
        <f>IF(ISNUMBER(economics!T107),economics!T107,"na")</f>
        <v>5.5381157591376446</v>
      </c>
      <c r="E108">
        <f t="shared" si="86"/>
        <v>1.6614347277412933</v>
      </c>
      <c r="F108">
        <f t="shared" si="88"/>
        <v>4.2906033319683703E-4</v>
      </c>
      <c r="G108">
        <f t="shared" si="88"/>
        <v>3.0007774048759712E-4</v>
      </c>
      <c r="H108">
        <f t="shared" si="88"/>
        <v>4.8399502083738149E-4</v>
      </c>
      <c r="I108">
        <f t="shared" si="88"/>
        <v>7.6319071857650815E-4</v>
      </c>
      <c r="J108">
        <f t="shared" si="88"/>
        <v>1.1765499204055545E-3</v>
      </c>
      <c r="K108">
        <f t="shared" si="88"/>
        <v>1.773261347681404E-3</v>
      </c>
      <c r="L108">
        <f t="shared" si="88"/>
        <v>2.6128848087673372E-3</v>
      </c>
      <c r="M108">
        <f t="shared" si="88"/>
        <v>3.7640286762835404E-3</v>
      </c>
      <c r="N108">
        <f t="shared" si="88"/>
        <v>5.3011579146554164E-3</v>
      </c>
      <c r="O108">
        <f t="shared" si="88"/>
        <v>7.2991742635130294E-3</v>
      </c>
      <c r="P108">
        <f t="shared" si="89"/>
        <v>9.8256640078497291E-3</v>
      </c>
      <c r="Q108">
        <f t="shared" si="89"/>
        <v>1.2931094471429171E-2</v>
      </c>
      <c r="R108">
        <f t="shared" si="89"/>
        <v>1.6637722249107534E-2</v>
      </c>
      <c r="S108">
        <f t="shared" si="89"/>
        <v>2.092847943495349E-2</v>
      </c>
      <c r="T108">
        <f t="shared" si="89"/>
        <v>2.573752085635593E-2</v>
      </c>
      <c r="U108">
        <f t="shared" si="89"/>
        <v>3.0944323036861829E-2</v>
      </c>
      <c r="V108">
        <f t="shared" si="89"/>
        <v>3.6373115962646224E-2</v>
      </c>
      <c r="W108">
        <f t="shared" si="89"/>
        <v>4.1798941254562183E-2</v>
      </c>
      <c r="X108">
        <f t="shared" si="89"/>
        <v>4.6960781407367785E-2</v>
      </c>
      <c r="Y108">
        <f t="shared" si="89"/>
        <v>5.1581101486329994E-2</v>
      </c>
      <c r="Z108">
        <f t="shared" si="90"/>
        <v>5.5389976022214904E-2</v>
      </c>
      <c r="AA108">
        <f t="shared" si="90"/>
        <v>5.8150976649548047E-2</v>
      </c>
      <c r="AB108">
        <f t="shared" si="90"/>
        <v>5.968540182144555E-2</v>
      </c>
      <c r="AC108">
        <f t="shared" si="90"/>
        <v>5.9891405488589899E-2</v>
      </c>
      <c r="AD108">
        <f t="shared" si="90"/>
        <v>5.875518011640013E-2</v>
      </c>
      <c r="AE108">
        <f t="shared" si="90"/>
        <v>5.6352487628136716E-2</v>
      </c>
      <c r="AF108">
        <f t="shared" si="90"/>
        <v>5.2840302390410376E-2</v>
      </c>
      <c r="AG108">
        <f t="shared" si="90"/>
        <v>4.8439847269725944E-2</v>
      </c>
      <c r="AH108">
        <f t="shared" si="90"/>
        <v>4.3413570087059705E-2</v>
      </c>
      <c r="AI108">
        <f t="shared" si="90"/>
        <v>3.8039385970148443E-2</v>
      </c>
      <c r="AJ108">
        <f t="shared" si="91"/>
        <v>3.2585677109554068E-2</v>
      </c>
      <c r="AK108">
        <f t="shared" si="91"/>
        <v>2.7290107738550784E-2</v>
      </c>
      <c r="AL108">
        <f t="shared" si="91"/>
        <v>2.2344415153160546E-2</v>
      </c>
      <c r="AM108">
        <f t="shared" si="91"/>
        <v>1.7886195207401534E-2</v>
      </c>
      <c r="AN108">
        <f t="shared" si="91"/>
        <v>1.3997554406199098E-2</v>
      </c>
      <c r="AO108">
        <f t="shared" si="91"/>
        <v>1.0709558695178312E-2</v>
      </c>
      <c r="AP108">
        <f t="shared" si="91"/>
        <v>8.0108055245009524E-3</v>
      </c>
      <c r="AQ108">
        <f t="shared" si="91"/>
        <v>5.8582242449901623E-3</v>
      </c>
      <c r="AR108">
        <f t="shared" si="91"/>
        <v>4.1883307662430314E-3</v>
      </c>
      <c r="AS108">
        <f t="shared" si="91"/>
        <v>2.9275283883041237E-3</v>
      </c>
      <c r="AT108">
        <f t="shared" si="92"/>
        <v>2.000536162643618E-3</v>
      </c>
      <c r="AU108">
        <f t="shared" si="92"/>
        <v>1.3365242090580542E-3</v>
      </c>
      <c r="AV108">
        <f t="shared" si="92"/>
        <v>8.7295602892945023E-4</v>
      </c>
      <c r="AW108">
        <f t="shared" si="92"/>
        <v>5.5743342387770678E-4</v>
      </c>
      <c r="AX108">
        <f t="shared" si="92"/>
        <v>3.4799958163400646E-4</v>
      </c>
      <c r="AY108">
        <f t="shared" si="92"/>
        <v>2.1239754762880647E-4</v>
      </c>
      <c r="AZ108">
        <f t="shared" si="92"/>
        <v>1.2673755186287661E-4</v>
      </c>
      <c r="BA108">
        <f t="shared" si="92"/>
        <v>7.3934331072389448E-5</v>
      </c>
      <c r="BB108">
        <f t="shared" si="92"/>
        <v>4.2166929543618892E-5</v>
      </c>
      <c r="BC108">
        <f t="shared" si="92"/>
        <v>2.351163233937914E-5</v>
      </c>
      <c r="BD108">
        <f t="shared" si="93"/>
        <v>1.281676834696821E-5</v>
      </c>
      <c r="BE108">
        <f t="shared" si="93"/>
        <v>6.8306056408840021E-6</v>
      </c>
      <c r="BF108">
        <f t="shared" si="93"/>
        <v>3.558973784789643E-6</v>
      </c>
      <c r="BG108">
        <f t="shared" si="93"/>
        <v>1.8129057989257902E-6</v>
      </c>
      <c r="BH108">
        <f t="shared" si="93"/>
        <v>9.0283946030389473E-7</v>
      </c>
      <c r="BI108">
        <f t="shared" si="93"/>
        <v>4.3957263051730422E-7</v>
      </c>
      <c r="BJ108">
        <f t="shared" si="93"/>
        <v>2.0923558285979027E-7</v>
      </c>
      <c r="BK108">
        <f t="shared" si="93"/>
        <v>9.73700069462069E-8</v>
      </c>
      <c r="BL108">
        <f t="shared" si="93"/>
        <v>4.4299577561801584E-8</v>
      </c>
      <c r="BM108">
        <f t="shared" si="93"/>
        <v>1.9704193721103991E-8</v>
      </c>
      <c r="BN108">
        <f t="shared" si="94"/>
        <v>8.5684528361440471E-9</v>
      </c>
      <c r="BO108">
        <f t="shared" si="94"/>
        <v>3.6427618699264031E-9</v>
      </c>
      <c r="BP108">
        <f t="shared" si="94"/>
        <v>1.5140623199627612E-9</v>
      </c>
      <c r="BQ108">
        <f t="shared" si="94"/>
        <v>6.152354181665487E-10</v>
      </c>
      <c r="BR108">
        <f t="shared" si="94"/>
        <v>2.4441249024675926E-10</v>
      </c>
      <c r="BS108">
        <f t="shared" si="94"/>
        <v>9.492695518531491E-11</v>
      </c>
      <c r="BT108">
        <f t="shared" si="94"/>
        <v>3.6044722762085257E-11</v>
      </c>
      <c r="BU108">
        <f t="shared" si="94"/>
        <v>1.3380629937387312E-11</v>
      </c>
      <c r="BV108">
        <f t="shared" si="94"/>
        <v>4.8561155097104347E-12</v>
      </c>
      <c r="BW108">
        <f t="shared" si="94"/>
        <v>1.723066134218243E-12</v>
      </c>
      <c r="BX108">
        <f t="shared" si="95"/>
        <v>5.9774407645818428E-13</v>
      </c>
      <c r="BY108">
        <f t="shared" si="95"/>
        <v>2.0272672429655358E-13</v>
      </c>
      <c r="BZ108">
        <f t="shared" si="95"/>
        <v>6.7168492989821971E-14</v>
      </c>
      <c r="CA108">
        <f t="shared" si="95"/>
        <v>2.1760371282653068E-14</v>
      </c>
      <c r="CB108">
        <f t="shared" si="95"/>
        <v>6.8833827526759706E-15</v>
      </c>
      <c r="CC108">
        <f t="shared" si="95"/>
        <v>2.2204460492503131E-15</v>
      </c>
      <c r="CD108">
        <f t="shared" si="95"/>
        <v>6.6613381477509392E-16</v>
      </c>
      <c r="CE108">
        <f t="shared" si="95"/>
        <v>1.1102230246251565E-16</v>
      </c>
      <c r="CF108">
        <f t="shared" si="95"/>
        <v>1.1102230246251565E-16</v>
      </c>
      <c r="CG108">
        <f t="shared" si="95"/>
        <v>0</v>
      </c>
      <c r="CH108">
        <f t="shared" si="95"/>
        <v>0</v>
      </c>
      <c r="CI108">
        <f t="shared" si="95"/>
        <v>0</v>
      </c>
      <c r="CJ108">
        <f t="shared" si="87"/>
        <v>1</v>
      </c>
    </row>
    <row r="109" spans="1:88" x14ac:dyDescent="0.35">
      <c r="A109" t="str">
        <f>economics!A108</f>
        <v>Secondary aluminum</v>
      </c>
      <c r="B109" t="str">
        <f>economics!B108</f>
        <v>Induction furnacesa</v>
      </c>
      <c r="C109" t="str">
        <f>economics!D108</f>
        <v>EXCLUDED</v>
      </c>
      <c r="D109">
        <f>IF(ISNUMBER(economics!T108),economics!T108,"na")</f>
        <v>7.3262846492256362</v>
      </c>
      <c r="E109">
        <f t="shared" si="86"/>
        <v>2.1978853947676908</v>
      </c>
      <c r="F109">
        <f t="shared" si="88"/>
        <v>4.2906033319683703E-4</v>
      </c>
      <c r="G109">
        <f t="shared" si="88"/>
        <v>2.128152354958427E-4</v>
      </c>
      <c r="H109">
        <f t="shared" si="88"/>
        <v>3.068149472080264E-4</v>
      </c>
      <c r="I109">
        <f t="shared" si="88"/>
        <v>4.3665394633945987E-4</v>
      </c>
      <c r="J109">
        <f t="shared" si="88"/>
        <v>6.1345872395698539E-4</v>
      </c>
      <c r="K109">
        <f t="shared" si="88"/>
        <v>8.5078610471727703E-4</v>
      </c>
      <c r="L109">
        <f t="shared" si="88"/>
        <v>1.1647762752316545E-3</v>
      </c>
      <c r="M109">
        <f t="shared" si="88"/>
        <v>1.5741703676369163E-3</v>
      </c>
      <c r="N109">
        <f t="shared" si="88"/>
        <v>2.1001390052377226E-3</v>
      </c>
      <c r="O109">
        <f t="shared" si="88"/>
        <v>2.7658679549579131E-3</v>
      </c>
      <c r="P109">
        <f t="shared" si="89"/>
        <v>3.5958530884916615E-3</v>
      </c>
      <c r="Q109">
        <f t="shared" si="89"/>
        <v>4.6148706743869387E-3</v>
      </c>
      <c r="R109">
        <f t="shared" si="89"/>
        <v>5.846611409060936E-3</v>
      </c>
      <c r="S109">
        <f t="shared" si="89"/>
        <v>7.3119973603633336E-3</v>
      </c>
      <c r="T109">
        <f t="shared" si="89"/>
        <v>9.0272386818232506E-3</v>
      </c>
      <c r="U109">
        <f t="shared" si="89"/>
        <v>1.1001728666775977E-2</v>
      </c>
      <c r="V109">
        <f t="shared" si="89"/>
        <v>1.3235917169903737E-2</v>
      </c>
      <c r="W109">
        <f t="shared" si="89"/>
        <v>1.5719338257608212E-2</v>
      </c>
      <c r="X109">
        <f t="shared" si="89"/>
        <v>1.8428992251574253E-2</v>
      </c>
      <c r="Y109">
        <f t="shared" si="89"/>
        <v>2.1328289446498797E-2</v>
      </c>
      <c r="Z109">
        <f t="shared" si="90"/>
        <v>2.4366748234351698E-2</v>
      </c>
      <c r="AA109">
        <f t="shared" si="90"/>
        <v>2.7480601780177139E-2</v>
      </c>
      <c r="AB109">
        <f t="shared" si="90"/>
        <v>3.0594405266048674E-2</v>
      </c>
      <c r="AC109">
        <f t="shared" si="90"/>
        <v>3.3623653854604585E-2</v>
      </c>
      <c r="AD109">
        <f t="shared" si="90"/>
        <v>3.6478327000828203E-2</v>
      </c>
      <c r="AE109">
        <f t="shared" si="90"/>
        <v>3.9067177346283677E-2</v>
      </c>
      <c r="AF109">
        <f t="shared" si="90"/>
        <v>4.1302493571509169E-2</v>
      </c>
      <c r="AG109">
        <f t="shared" si="90"/>
        <v>4.3104997807218493E-2</v>
      </c>
      <c r="AH109">
        <f t="shared" si="90"/>
        <v>4.4408499531266798E-2</v>
      </c>
      <c r="AI109">
        <f t="shared" si="90"/>
        <v>4.5163926203450389E-2</v>
      </c>
      <c r="AJ109">
        <f t="shared" si="91"/>
        <v>4.5342388758009944E-2</v>
      </c>
      <c r="AK109">
        <f t="shared" si="91"/>
        <v>4.4937015034942407E-2</v>
      </c>
      <c r="AL109">
        <f t="shared" si="91"/>
        <v>4.3963388943035087E-2</v>
      </c>
      <c r="AM109">
        <f t="shared" si="91"/>
        <v>4.2458556231928291E-2</v>
      </c>
      <c r="AN109">
        <f t="shared" si="91"/>
        <v>4.0478685296845174E-2</v>
      </c>
      <c r="AO109">
        <f t="shared" si="91"/>
        <v>3.8095588917914758E-2</v>
      </c>
      <c r="AP109">
        <f t="shared" si="91"/>
        <v>3.539240711146141E-2</v>
      </c>
      <c r="AQ109">
        <f t="shared" si="91"/>
        <v>3.2458812390566916E-2</v>
      </c>
      <c r="AR109">
        <f t="shared" si="91"/>
        <v>2.9386121199500237E-2</v>
      </c>
      <c r="AS109">
        <f t="shared" si="91"/>
        <v>2.6262678628706793E-2</v>
      </c>
      <c r="AT109">
        <f t="shared" si="92"/>
        <v>2.3169832087650444E-2</v>
      </c>
      <c r="AU109">
        <f t="shared" si="92"/>
        <v>2.0178731697756414E-2</v>
      </c>
      <c r="AV109">
        <f t="shared" si="92"/>
        <v>1.7348101580848874E-2</v>
      </c>
      <c r="AW109">
        <f t="shared" si="92"/>
        <v>1.4723028646489E-2</v>
      </c>
      <c r="AX109">
        <f t="shared" si="92"/>
        <v>1.2334724858268253E-2</v>
      </c>
      <c r="AY109">
        <f t="shared" si="92"/>
        <v>1.0201144117567784E-2</v>
      </c>
      <c r="AZ109">
        <f t="shared" si="92"/>
        <v>8.3282816838819995E-3</v>
      </c>
      <c r="BA109">
        <f t="shared" si="92"/>
        <v>6.7119549447713922E-3</v>
      </c>
      <c r="BB109">
        <f t="shared" si="92"/>
        <v>5.3398586610875487E-3</v>
      </c>
      <c r="BC109">
        <f t="shared" si="92"/>
        <v>4.1937022463601759E-3</v>
      </c>
      <c r="BD109">
        <f t="shared" si="93"/>
        <v>3.2512661419880073E-3</v>
      </c>
      <c r="BE109">
        <f t="shared" si="93"/>
        <v>2.4882530639781519E-3</v>
      </c>
      <c r="BF109">
        <f t="shared" si="93"/>
        <v>1.8798520420507669E-3</v>
      </c>
      <c r="BG109">
        <f t="shared" si="93"/>
        <v>1.4019737499572082E-3</v>
      </c>
      <c r="BH109">
        <f t="shared" si="93"/>
        <v>1.0321508776055532E-3</v>
      </c>
      <c r="BI109">
        <f t="shared" si="93"/>
        <v>7.5012489366532709E-4</v>
      </c>
      <c r="BJ109">
        <f t="shared" si="93"/>
        <v>5.3815955526992365E-4</v>
      </c>
      <c r="BK109">
        <f t="shared" si="93"/>
        <v>3.8113217766400087E-4</v>
      </c>
      <c r="BL109">
        <f t="shared" si="93"/>
        <v>2.6645707555628118E-4</v>
      </c>
      <c r="BM109">
        <f t="shared" si="93"/>
        <v>1.8389332920976109E-4</v>
      </c>
      <c r="BN109">
        <f t="shared" si="94"/>
        <v>1.2528289149926763E-4</v>
      </c>
      <c r="BO109">
        <f t="shared" si="94"/>
        <v>8.4256736326726589E-5</v>
      </c>
      <c r="BP109">
        <f t="shared" si="94"/>
        <v>5.5937694905527913E-5</v>
      </c>
      <c r="BQ109">
        <f t="shared" si="94"/>
        <v>3.6659924347537398E-5</v>
      </c>
      <c r="BR109">
        <f t="shared" si="94"/>
        <v>2.3717320645988416E-5</v>
      </c>
      <c r="BS109">
        <f t="shared" si="94"/>
        <v>1.5147004153281962E-5</v>
      </c>
      <c r="BT109">
        <f t="shared" si="94"/>
        <v>9.5493743628161099E-6</v>
      </c>
      <c r="BU109">
        <f t="shared" si="94"/>
        <v>5.9430604234522733E-6</v>
      </c>
      <c r="BV109">
        <f t="shared" si="94"/>
        <v>3.6511730775456996E-6</v>
      </c>
      <c r="BW109">
        <f t="shared" si="94"/>
        <v>2.2143269177155034E-6</v>
      </c>
      <c r="BX109">
        <f t="shared" si="95"/>
        <v>1.3256781522530403E-6</v>
      </c>
      <c r="BY109">
        <f t="shared" si="95"/>
        <v>7.8346841891896446E-7</v>
      </c>
      <c r="BZ109">
        <f t="shared" si="95"/>
        <v>4.5707968965302825E-7</v>
      </c>
      <c r="CA109">
        <f t="shared" si="95"/>
        <v>2.6323848389964155E-7</v>
      </c>
      <c r="CB109">
        <f t="shared" si="95"/>
        <v>1.4965590655613425E-7</v>
      </c>
      <c r="CC109">
        <f t="shared" si="95"/>
        <v>8.3989571075804292E-8</v>
      </c>
      <c r="CD109">
        <f t="shared" si="95"/>
        <v>4.653116014718961E-8</v>
      </c>
      <c r="CE109">
        <f t="shared" si="95"/>
        <v>2.5447751017537712E-8</v>
      </c>
      <c r="CF109">
        <f t="shared" si="95"/>
        <v>1.3738583048983344E-8</v>
      </c>
      <c r="CG109">
        <f t="shared" si="95"/>
        <v>7.3218608953595776E-9</v>
      </c>
      <c r="CH109">
        <f t="shared" si="95"/>
        <v>3.852015373340123E-9</v>
      </c>
      <c r="CI109">
        <f t="shared" si="95"/>
        <v>4.0510048648911834E-9</v>
      </c>
      <c r="CJ109">
        <f t="shared" si="87"/>
        <v>1</v>
      </c>
    </row>
    <row r="110" spans="1:88" x14ac:dyDescent="0.35">
      <c r="A110" t="str">
        <f>economics!A109</f>
        <v>Aluminum foundries</v>
      </c>
      <c r="B110" t="str">
        <f>economics!B109</f>
        <v>Induction furnacesa,b</v>
      </c>
      <c r="C110" t="str">
        <f>economics!D109</f>
        <v>EXCLUDED</v>
      </c>
      <c r="D110">
        <f>IF(ISNUMBER(economics!T109),economics!T109,"na")</f>
        <v>4.2415332179727363</v>
      </c>
      <c r="E110">
        <f t="shared" si="86"/>
        <v>1.2724599653918209</v>
      </c>
      <c r="F110">
        <f t="shared" si="88"/>
        <v>4.2906033319683703E-4</v>
      </c>
      <c r="G110">
        <f t="shared" si="88"/>
        <v>4.2476771992283759E-4</v>
      </c>
      <c r="H110">
        <f t="shared" si="88"/>
        <v>7.8514941540787115E-4</v>
      </c>
      <c r="I110">
        <f t="shared" si="88"/>
        <v>1.3965036961401751E-3</v>
      </c>
      <c r="J110">
        <f t="shared" si="88"/>
        <v>2.3901268762714662E-3</v>
      </c>
      <c r="K110">
        <f t="shared" si="88"/>
        <v>3.9363075094327295E-3</v>
      </c>
      <c r="L110">
        <f t="shared" si="88"/>
        <v>6.2380145178034946E-3</v>
      </c>
      <c r="M110">
        <f t="shared" si="88"/>
        <v>9.5124664248504368E-3</v>
      </c>
      <c r="N110">
        <f t="shared" si="88"/>
        <v>1.3958198575105735E-2</v>
      </c>
      <c r="O110">
        <f t="shared" si="88"/>
        <v>1.970857238576855E-2</v>
      </c>
      <c r="P110">
        <f t="shared" si="89"/>
        <v>2.6777534705104064E-2</v>
      </c>
      <c r="Q110">
        <f t="shared" si="89"/>
        <v>3.5008677741461575E-2</v>
      </c>
      <c r="R110">
        <f t="shared" si="89"/>
        <v>4.4042359107279369E-2</v>
      </c>
      <c r="S110">
        <f t="shared" si="89"/>
        <v>5.3315714716121704E-2</v>
      </c>
      <c r="T110">
        <f t="shared" si="89"/>
        <v>6.2105452862301069E-2</v>
      </c>
      <c r="U110">
        <f t="shared" si="89"/>
        <v>6.9613600697292111E-2</v>
      </c>
      <c r="V110">
        <f t="shared" si="89"/>
        <v>7.5084164724893321E-2</v>
      </c>
      <c r="W110">
        <f t="shared" si="89"/>
        <v>7.7927818110938851E-2</v>
      </c>
      <c r="X110">
        <f t="shared" si="89"/>
        <v>7.7826337684393065E-2</v>
      </c>
      <c r="Y110">
        <f t="shared" si="89"/>
        <v>7.4791214545479434E-2</v>
      </c>
      <c r="Z110">
        <f t="shared" si="90"/>
        <v>6.9161512708081352E-2</v>
      </c>
      <c r="AA110">
        <f t="shared" si="90"/>
        <v>6.1541527455499567E-2</v>
      </c>
      <c r="AB110">
        <f t="shared" si="90"/>
        <v>5.2694091867663273E-2</v>
      </c>
      <c r="AC110">
        <f t="shared" si="90"/>
        <v>4.3415560341971027E-2</v>
      </c>
      <c r="AD110">
        <f t="shared" si="90"/>
        <v>3.4420620101976218E-2</v>
      </c>
      <c r="AE110">
        <f t="shared" si="90"/>
        <v>2.6259213518491586E-2</v>
      </c>
      <c r="AF110">
        <f t="shared" si="90"/>
        <v>1.9276777208810714E-2</v>
      </c>
      <c r="AG110">
        <f t="shared" si="90"/>
        <v>1.3616853554586084E-2</v>
      </c>
      <c r="AH110">
        <f t="shared" si="90"/>
        <v>9.2556869887485682E-3</v>
      </c>
      <c r="AI110">
        <f t="shared" si="90"/>
        <v>6.0538272745206401E-3</v>
      </c>
      <c r="AJ110">
        <f t="shared" si="91"/>
        <v>3.8101386462863207E-3</v>
      </c>
      <c r="AK110">
        <f t="shared" si="91"/>
        <v>2.3074953026744893E-3</v>
      </c>
      <c r="AL110">
        <f t="shared" si="91"/>
        <v>1.3447144199393302E-3</v>
      </c>
      <c r="AM110">
        <f t="shared" si="91"/>
        <v>7.5406429756252891E-4</v>
      </c>
      <c r="AN110">
        <f t="shared" si="91"/>
        <v>4.06888728170407E-4</v>
      </c>
      <c r="AO110">
        <f t="shared" si="91"/>
        <v>2.1126705470841944E-4</v>
      </c>
      <c r="AP110">
        <f t="shared" si="91"/>
        <v>1.0555446371751653E-4</v>
      </c>
      <c r="AQ110">
        <f t="shared" si="91"/>
        <v>5.074695608031643E-5</v>
      </c>
      <c r="AR110">
        <f t="shared" si="91"/>
        <v>2.3476416895040764E-5</v>
      </c>
      <c r="AS110">
        <f t="shared" si="91"/>
        <v>1.0450616183876882E-5</v>
      </c>
      <c r="AT110">
        <f t="shared" si="92"/>
        <v>4.4765154906256654E-6</v>
      </c>
      <c r="AU110">
        <f t="shared" si="92"/>
        <v>1.8451268468666626E-6</v>
      </c>
      <c r="AV110">
        <f t="shared" si="92"/>
        <v>7.318130225142383E-7</v>
      </c>
      <c r="AW110">
        <f t="shared" si="92"/>
        <v>2.7929401424930944E-7</v>
      </c>
      <c r="AX110">
        <f t="shared" si="92"/>
        <v>1.0256767857264038E-7</v>
      </c>
      <c r="AY110">
        <f t="shared" si="92"/>
        <v>3.6244877321678359E-8</v>
      </c>
      <c r="AZ110">
        <f t="shared" si="92"/>
        <v>1.232451263266654E-8</v>
      </c>
      <c r="BA110">
        <f t="shared" si="92"/>
        <v>4.032549294485932E-9</v>
      </c>
      <c r="BB110">
        <f t="shared" si="92"/>
        <v>1.2696270701439971E-9</v>
      </c>
      <c r="BC110">
        <f t="shared" si="92"/>
        <v>3.8464420537565047E-10</v>
      </c>
      <c r="BD110">
        <f t="shared" si="93"/>
        <v>1.1213163730872111E-10</v>
      </c>
      <c r="BE110">
        <f t="shared" si="93"/>
        <v>3.1454505666772548E-11</v>
      </c>
      <c r="BF110">
        <f t="shared" si="93"/>
        <v>8.4903195585184221E-12</v>
      </c>
      <c r="BG110">
        <f t="shared" si="93"/>
        <v>2.2052359938129484E-12</v>
      </c>
      <c r="BH110">
        <f t="shared" si="93"/>
        <v>5.5111470942392771E-13</v>
      </c>
      <c r="BI110">
        <f t="shared" si="93"/>
        <v>1.3256062914024369E-13</v>
      </c>
      <c r="BJ110">
        <f t="shared" si="93"/>
        <v>3.0642155479654321E-14</v>
      </c>
      <c r="BK110">
        <f t="shared" si="93"/>
        <v>6.7723604502134549E-15</v>
      </c>
      <c r="BL110">
        <f t="shared" si="93"/>
        <v>1.5543122344752192E-15</v>
      </c>
      <c r="BM110">
        <f t="shared" si="93"/>
        <v>2.2204460492503131E-16</v>
      </c>
      <c r="BN110">
        <f t="shared" si="94"/>
        <v>1.1102230246251565E-16</v>
      </c>
      <c r="BO110">
        <f t="shared" si="94"/>
        <v>0</v>
      </c>
      <c r="BP110">
        <f t="shared" si="94"/>
        <v>0</v>
      </c>
      <c r="BQ110">
        <f t="shared" si="94"/>
        <v>0</v>
      </c>
      <c r="BR110">
        <f t="shared" si="94"/>
        <v>0</v>
      </c>
      <c r="BS110">
        <f t="shared" si="94"/>
        <v>0</v>
      </c>
      <c r="BT110">
        <f t="shared" si="94"/>
        <v>0</v>
      </c>
      <c r="BU110">
        <f t="shared" si="94"/>
        <v>0</v>
      </c>
      <c r="BV110">
        <f t="shared" si="94"/>
        <v>0</v>
      </c>
      <c r="BW110">
        <f t="shared" si="94"/>
        <v>0</v>
      </c>
      <c r="BX110">
        <f t="shared" si="95"/>
        <v>0</v>
      </c>
      <c r="BY110">
        <f t="shared" si="95"/>
        <v>0</v>
      </c>
      <c r="BZ110">
        <f t="shared" si="95"/>
        <v>0</v>
      </c>
      <c r="CA110">
        <f t="shared" si="95"/>
        <v>0</v>
      </c>
      <c r="CB110">
        <f t="shared" si="95"/>
        <v>0</v>
      </c>
      <c r="CC110">
        <f t="shared" si="95"/>
        <v>0</v>
      </c>
      <c r="CD110">
        <f t="shared" si="95"/>
        <v>0</v>
      </c>
      <c r="CE110">
        <f t="shared" si="95"/>
        <v>0</v>
      </c>
      <c r="CF110">
        <f t="shared" si="95"/>
        <v>0</v>
      </c>
      <c r="CG110">
        <f t="shared" si="95"/>
        <v>0</v>
      </c>
      <c r="CH110">
        <f t="shared" si="95"/>
        <v>0</v>
      </c>
      <c r="CI110">
        <f t="shared" si="95"/>
        <v>0</v>
      </c>
      <c r="CJ110">
        <f t="shared" si="87"/>
        <v>1</v>
      </c>
    </row>
    <row r="111" spans="1:88" x14ac:dyDescent="0.35">
      <c r="A111" t="str">
        <f>economics!A110</f>
        <v>Primary aluminum</v>
      </c>
      <c r="B111" t="str">
        <f>economics!B110</f>
        <v>Inert Anodesc</v>
      </c>
      <c r="C111" t="str">
        <f>economics!D110</f>
        <v>EXCLUDED</v>
      </c>
      <c r="D111">
        <f>IF(ISNUMBER(economics!T110),economics!T110,"na")</f>
        <v>3.50033599907447</v>
      </c>
      <c r="E111">
        <f t="shared" si="86"/>
        <v>1.050100799722341</v>
      </c>
      <c r="F111">
        <f t="shared" si="88"/>
        <v>4.2906033319683703E-4</v>
      </c>
      <c r="G111">
        <f t="shared" si="88"/>
        <v>5.5413871946815543E-4</v>
      </c>
      <c r="H111">
        <f t="shared" si="88"/>
        <v>1.1538601333712995E-3</v>
      </c>
      <c r="I111">
        <f t="shared" si="88"/>
        <v>2.2708366341971085E-3</v>
      </c>
      <c r="J111">
        <f t="shared" si="88"/>
        <v>4.2239337390850562E-3</v>
      </c>
      <c r="K111">
        <f t="shared" si="88"/>
        <v>7.425867221841919E-3</v>
      </c>
      <c r="L111">
        <f t="shared" si="88"/>
        <v>1.2338901641973793E-2</v>
      </c>
      <c r="M111">
        <f t="shared" si="88"/>
        <v>1.9377841200769033E-2</v>
      </c>
      <c r="N111">
        <f t="shared" si="88"/>
        <v>2.8762997449590995E-2</v>
      </c>
      <c r="O111">
        <f t="shared" si="88"/>
        <v>4.0351809041648201E-2</v>
      </c>
      <c r="P111">
        <f t="shared" si="89"/>
        <v>5.3504734599812642E-2</v>
      </c>
      <c r="Q111">
        <f t="shared" si="89"/>
        <v>6.70535755183648E-2</v>
      </c>
      <c r="R111">
        <f t="shared" si="89"/>
        <v>7.9424106468573424E-2</v>
      </c>
      <c r="S111">
        <f t="shared" si="89"/>
        <v>8.891673679106793E-2</v>
      </c>
      <c r="T111">
        <f t="shared" si="89"/>
        <v>9.4083951585401893E-2</v>
      </c>
      <c r="U111">
        <f t="shared" si="89"/>
        <v>9.4091084974631312E-2</v>
      </c>
      <c r="V111">
        <f t="shared" si="89"/>
        <v>8.893696317699884E-2</v>
      </c>
      <c r="W111">
        <f t="shared" si="89"/>
        <v>7.9454220522802932E-2</v>
      </c>
      <c r="X111">
        <f t="shared" si="89"/>
        <v>6.7089171457375918E-2</v>
      </c>
      <c r="Y111">
        <f t="shared" si="89"/>
        <v>5.3541256133163406E-2</v>
      </c>
      <c r="Z111">
        <f t="shared" si="90"/>
        <v>4.0385476009093257E-2</v>
      </c>
      <c r="AA111">
        <f t="shared" si="90"/>
        <v>2.879136096400714E-2</v>
      </c>
      <c r="AB111">
        <f t="shared" si="90"/>
        <v>1.9399891457838492E-2</v>
      </c>
      <c r="AC111">
        <f t="shared" si="90"/>
        <v>1.2354815559496579E-2</v>
      </c>
      <c r="AD111">
        <f t="shared" si="90"/>
        <v>7.4365722384936994E-3</v>
      </c>
      <c r="AE111">
        <f t="shared" si="90"/>
        <v>4.2306644053590192E-3</v>
      </c>
      <c r="AF111">
        <f t="shared" si="90"/>
        <v>2.2748000597329066E-3</v>
      </c>
      <c r="AG111">
        <f t="shared" si="90"/>
        <v>1.1560493345315059E-3</v>
      </c>
      <c r="AH111">
        <f t="shared" si="90"/>
        <v>5.5527428048840477E-4</v>
      </c>
      <c r="AI111">
        <f t="shared" si="90"/>
        <v>2.5207880905175895E-4</v>
      </c>
      <c r="AJ111">
        <f t="shared" si="91"/>
        <v>1.0815888813386909E-4</v>
      </c>
      <c r="AK111">
        <f t="shared" si="91"/>
        <v>4.3861619082652403E-5</v>
      </c>
      <c r="AL111">
        <f t="shared" si="91"/>
        <v>1.6811370351366151E-5</v>
      </c>
      <c r="AM111">
        <f t="shared" si="91"/>
        <v>6.0899958573834567E-6</v>
      </c>
      <c r="AN111">
        <f t="shared" si="91"/>
        <v>2.0850942333838773E-6</v>
      </c>
      <c r="AO111">
        <f t="shared" si="91"/>
        <v>6.7472770171050911E-7</v>
      </c>
      <c r="AP111">
        <f t="shared" si="91"/>
        <v>2.0635969932847331E-7</v>
      </c>
      <c r="AQ111">
        <f t="shared" si="91"/>
        <v>5.9650491324170218E-8</v>
      </c>
      <c r="AR111">
        <f t="shared" si="91"/>
        <v>1.6296533456028328E-8</v>
      </c>
      <c r="AS111">
        <f t="shared" si="91"/>
        <v>4.2079227879909809E-9</v>
      </c>
      <c r="AT111">
        <f t="shared" si="92"/>
        <v>1.0269063377421617E-9</v>
      </c>
      <c r="AU111">
        <f t="shared" si="92"/>
        <v>2.3685564620734567E-10</v>
      </c>
      <c r="AV111">
        <f t="shared" si="92"/>
        <v>5.1632809139334768E-11</v>
      </c>
      <c r="AW111">
        <f t="shared" si="92"/>
        <v>1.0637823955050862E-11</v>
      </c>
      <c r="AX111">
        <f t="shared" si="92"/>
        <v>2.0714541193456171E-12</v>
      </c>
      <c r="AY111">
        <f t="shared" si="92"/>
        <v>3.8125058665627876E-13</v>
      </c>
      <c r="AZ111">
        <f t="shared" si="92"/>
        <v>6.6280314570121845E-14</v>
      </c>
      <c r="BA111">
        <f t="shared" si="92"/>
        <v>1.0880185641326534E-14</v>
      </c>
      <c r="BB111">
        <f t="shared" si="92"/>
        <v>1.6653345369377348E-15</v>
      </c>
      <c r="BC111">
        <f t="shared" si="92"/>
        <v>3.3306690738754696E-16</v>
      </c>
      <c r="BD111">
        <f t="shared" si="93"/>
        <v>0</v>
      </c>
      <c r="BE111">
        <f t="shared" si="93"/>
        <v>0</v>
      </c>
      <c r="BF111">
        <f t="shared" si="93"/>
        <v>0</v>
      </c>
      <c r="BG111">
        <f t="shared" si="93"/>
        <v>0</v>
      </c>
      <c r="BH111">
        <f t="shared" si="93"/>
        <v>0</v>
      </c>
      <c r="BI111">
        <f t="shared" si="93"/>
        <v>0</v>
      </c>
      <c r="BJ111">
        <f t="shared" si="93"/>
        <v>0</v>
      </c>
      <c r="BK111">
        <f t="shared" si="93"/>
        <v>0</v>
      </c>
      <c r="BL111">
        <f t="shared" si="93"/>
        <v>0</v>
      </c>
      <c r="BM111">
        <f t="shared" si="93"/>
        <v>0</v>
      </c>
      <c r="BN111">
        <f t="shared" si="94"/>
        <v>0</v>
      </c>
      <c r="BO111">
        <f t="shared" si="94"/>
        <v>0</v>
      </c>
      <c r="BP111">
        <f t="shared" si="94"/>
        <v>0</v>
      </c>
      <c r="BQ111">
        <f t="shared" si="94"/>
        <v>0</v>
      </c>
      <c r="BR111">
        <f t="shared" si="94"/>
        <v>0</v>
      </c>
      <c r="BS111">
        <f t="shared" si="94"/>
        <v>0</v>
      </c>
      <c r="BT111">
        <f t="shared" si="94"/>
        <v>0</v>
      </c>
      <c r="BU111">
        <f t="shared" si="94"/>
        <v>0</v>
      </c>
      <c r="BV111">
        <f t="shared" si="94"/>
        <v>0</v>
      </c>
      <c r="BW111">
        <f t="shared" si="94"/>
        <v>0</v>
      </c>
      <c r="BX111">
        <f t="shared" si="95"/>
        <v>0</v>
      </c>
      <c r="BY111">
        <f t="shared" si="95"/>
        <v>0</v>
      </c>
      <c r="BZ111">
        <f t="shared" si="95"/>
        <v>0</v>
      </c>
      <c r="CA111">
        <f t="shared" si="95"/>
        <v>0</v>
      </c>
      <c r="CB111">
        <f t="shared" si="95"/>
        <v>0</v>
      </c>
      <c r="CC111">
        <f t="shared" si="95"/>
        <v>0</v>
      </c>
      <c r="CD111">
        <f t="shared" si="95"/>
        <v>0</v>
      </c>
      <c r="CE111">
        <f t="shared" si="95"/>
        <v>0</v>
      </c>
      <c r="CF111">
        <f t="shared" si="95"/>
        <v>0</v>
      </c>
      <c r="CG111">
        <f t="shared" si="95"/>
        <v>0</v>
      </c>
      <c r="CH111">
        <f t="shared" si="95"/>
        <v>0</v>
      </c>
      <c r="CI111">
        <f t="shared" si="95"/>
        <v>0</v>
      </c>
      <c r="CJ111">
        <f t="shared" si="87"/>
        <v>1</v>
      </c>
    </row>
    <row r="112" spans="1:88" x14ac:dyDescent="0.35">
      <c r="A112" t="str">
        <f>economics!A111</f>
        <v>Primary aluminum</v>
      </c>
      <c r="B112" t="str">
        <f>economics!B111</f>
        <v>Wetted Cathodec</v>
      </c>
      <c r="C112" t="str">
        <f>economics!D111</f>
        <v>EXCLUDED</v>
      </c>
      <c r="D112">
        <f>IF(ISNUMBER(economics!T111),economics!T111,"na")</f>
        <v>10.51773467450475</v>
      </c>
      <c r="E112">
        <f t="shared" si="86"/>
        <v>3.1553204023514247</v>
      </c>
      <c r="F112">
        <f t="shared" si="88"/>
        <v>4.2906033319683703E-4</v>
      </c>
      <c r="G112">
        <f t="shared" si="88"/>
        <v>1.3969665759833025E-4</v>
      </c>
      <c r="H112">
        <f t="shared" si="88"/>
        <v>1.8075910558182904E-4</v>
      </c>
      <c r="I112">
        <f t="shared" si="88"/>
        <v>2.324285377265598E-4</v>
      </c>
      <c r="J112">
        <f t="shared" si="88"/>
        <v>2.9699819790356824E-4</v>
      </c>
      <c r="K112">
        <f t="shared" si="88"/>
        <v>3.7713190647498942E-4</v>
      </c>
      <c r="L112">
        <f t="shared" si="88"/>
        <v>4.7589137894683245E-4</v>
      </c>
      <c r="M112">
        <f t="shared" si="88"/>
        <v>5.9675696535193591E-4</v>
      </c>
      <c r="N112">
        <f t="shared" si="88"/>
        <v>7.4363916584890746E-4</v>
      </c>
      <c r="O112">
        <f t="shared" si="88"/>
        <v>9.2087803098107488E-4</v>
      </c>
      <c r="P112">
        <f t="shared" si="89"/>
        <v>1.1332274054923364E-3</v>
      </c>
      <c r="Q112">
        <f t="shared" si="89"/>
        <v>1.3858209569509511E-3</v>
      </c>
      <c r="R112">
        <f t="shared" si="89"/>
        <v>1.6841170786031368E-3</v>
      </c>
      <c r="S112">
        <f t="shared" si="89"/>
        <v>2.0338201005728786E-3</v>
      </c>
      <c r="T112">
        <f t="shared" si="89"/>
        <v>2.440775809141869E-3</v>
      </c>
      <c r="U112">
        <f t="shared" si="89"/>
        <v>2.9108400751409417E-3</v>
      </c>
      <c r="V112">
        <f t="shared" si="89"/>
        <v>3.4497204313042942E-3</v>
      </c>
      <c r="W112">
        <f t="shared" si="89"/>
        <v>4.0627917007441117E-3</v>
      </c>
      <c r="X112">
        <f t="shared" si="89"/>
        <v>4.7548882323052502E-3</v>
      </c>
      <c r="Y112">
        <f t="shared" si="89"/>
        <v>5.5300768918531071E-3</v>
      </c>
      <c r="Z112">
        <f t="shared" si="90"/>
        <v>6.3914166205559786E-3</v>
      </c>
      <c r="AA112">
        <f t="shared" si="90"/>
        <v>7.3407120132776074E-3</v>
      </c>
      <c r="AB112">
        <f t="shared" si="90"/>
        <v>8.3782698892850144E-3</v>
      </c>
      <c r="AC112">
        <f t="shared" si="90"/>
        <v>9.5026691114139666E-3</v>
      </c>
      <c r="AD112">
        <f t="shared" si="90"/>
        <v>1.0710554843990971E-2</v>
      </c>
      <c r="AE112">
        <f t="shared" si="90"/>
        <v>1.1996468915139225E-2</v>
      </c>
      <c r="AF112">
        <f t="shared" si="90"/>
        <v>1.3352727870997727E-2</v>
      </c>
      <c r="AG112">
        <f t="shared" si="90"/>
        <v>1.4769359606636875E-2</v>
      </c>
      <c r="AH112">
        <f t="shared" si="90"/>
        <v>1.6234108091670113E-2</v>
      </c>
      <c r="AI112">
        <f t="shared" si="90"/>
        <v>1.7732513677088391E-2</v>
      </c>
      <c r="AJ112">
        <f t="shared" si="91"/>
        <v>1.9248073816677091E-2</v>
      </c>
      <c r="AK112">
        <f t="shared" si="91"/>
        <v>2.0762485849987744E-2</v>
      </c>
      <c r="AL112">
        <f t="shared" si="91"/>
        <v>2.225596990692022E-2</v>
      </c>
      <c r="AM112">
        <f t="shared" si="91"/>
        <v>2.370766617829323E-2</v>
      </c>
      <c r="AN112">
        <f t="shared" si="91"/>
        <v>2.5096096954786373E-2</v>
      </c>
      <c r="AO112">
        <f t="shared" si="91"/>
        <v>2.6399680189622632E-2</v>
      </c>
      <c r="AP112">
        <f t="shared" si="91"/>
        <v>2.7597278114409096E-2</v>
      </c>
      <c r="AQ112">
        <f t="shared" si="91"/>
        <v>2.8668761847855495E-2</v>
      </c>
      <c r="AR112">
        <f t="shared" si="91"/>
        <v>2.959557117203776E-2</v>
      </c>
      <c r="AS112">
        <f t="shared" si="91"/>
        <v>3.0361247857191354E-2</v>
      </c>
      <c r="AT112">
        <f t="shared" si="92"/>
        <v>3.0951921186167186E-2</v>
      </c>
      <c r="AU112">
        <f t="shared" si="92"/>
        <v>3.135672569282405E-2</v>
      </c>
      <c r="AV112">
        <f t="shared" si="92"/>
        <v>3.1568133545873289E-2</v>
      </c>
      <c r="AW112">
        <f t="shared" si="92"/>
        <v>3.1582187374488535E-2</v>
      </c>
      <c r="AX112">
        <f t="shared" si="92"/>
        <v>3.1398623475440646E-2</v>
      </c>
      <c r="AY112">
        <f t="shared" si="92"/>
        <v>3.1020880042693655E-2</v>
      </c>
      <c r="AZ112">
        <f t="shared" si="92"/>
        <v>3.0455990060655358E-2</v>
      </c>
      <c r="BA112">
        <f t="shared" si="92"/>
        <v>2.9714363522591158E-2</v>
      </c>
      <c r="BB112">
        <f t="shared" si="92"/>
        <v>2.880946839574805E-2</v>
      </c>
      <c r="BC112">
        <f t="shared" si="92"/>
        <v>2.7757423991791708E-2</v>
      </c>
      <c r="BD112">
        <f t="shared" si="93"/>
        <v>2.6576523888054537E-2</v>
      </c>
      <c r="BE112">
        <f t="shared" si="93"/>
        <v>2.5286708104785061E-2</v>
      </c>
      <c r="BF112">
        <f t="shared" si="93"/>
        <v>2.3909005760241908E-2</v>
      </c>
      <c r="BG112">
        <f t="shared" si="93"/>
        <v>2.2464969850464311E-2</v>
      </c>
      <c r="BH112">
        <f t="shared" si="93"/>
        <v>2.0976125153573166E-2</v>
      </c>
      <c r="BI112">
        <f t="shared" si="93"/>
        <v>1.9463448623411872E-2</v>
      </c>
      <c r="BJ112">
        <f t="shared" si="93"/>
        <v>1.7946899153982065E-2</v>
      </c>
      <c r="BK112">
        <f t="shared" si="93"/>
        <v>1.6445010447814434E-2</v>
      </c>
      <c r="BL112">
        <f t="shared" si="93"/>
        <v>1.4974557120434162E-2</v>
      </c>
      <c r="BM112">
        <f t="shared" si="93"/>
        <v>1.3550300345028909E-2</v>
      </c>
      <c r="BN112">
        <f t="shared" si="94"/>
        <v>1.2184815509098335E-2</v>
      </c>
      <c r="BO112">
        <f t="shared" si="94"/>
        <v>1.0888400724224923E-2</v>
      </c>
      <c r="BP112">
        <f t="shared" si="94"/>
        <v>9.6690617778418808E-3</v>
      </c>
      <c r="BQ112">
        <f t="shared" si="94"/>
        <v>8.5325663806032903E-3</v>
      </c>
      <c r="BR112">
        <f t="shared" si="94"/>
        <v>7.4825584396307487E-3</v>
      </c>
      <c r="BS112">
        <f t="shared" si="94"/>
        <v>6.520721625881909E-3</v>
      </c>
      <c r="BT112">
        <f t="shared" si="94"/>
        <v>5.6469807085041124E-3</v>
      </c>
      <c r="BU112">
        <f t="shared" si="94"/>
        <v>4.85972896598863E-3</v>
      </c>
      <c r="BV112">
        <f t="shared" si="94"/>
        <v>4.1560703860733517E-3</v>
      </c>
      <c r="BW112">
        <f t="shared" si="94"/>
        <v>3.5320662417938076E-3</v>
      </c>
      <c r="BX112">
        <f t="shared" si="95"/>
        <v>2.9829768723375061E-3</v>
      </c>
      <c r="BY112">
        <f t="shared" si="95"/>
        <v>2.5034909900494284E-3</v>
      </c>
      <c r="BZ112">
        <f t="shared" si="95"/>
        <v>2.087936466085849E-3</v>
      </c>
      <c r="CA112">
        <f t="shared" si="95"/>
        <v>1.7304682121747073E-3</v>
      </c>
      <c r="CB112">
        <f t="shared" si="95"/>
        <v>1.4252303837282154E-3</v>
      </c>
      <c r="CC112">
        <f t="shared" si="95"/>
        <v>1.1664916065837749E-3</v>
      </c>
      <c r="CD112">
        <f t="shared" si="95"/>
        <v>9.4875322148713082E-4</v>
      </c>
      <c r="CE112">
        <f t="shared" si="95"/>
        <v>7.6683161221990925E-4</v>
      </c>
      <c r="CF112">
        <f t="shared" si="95"/>
        <v>6.1591651849612905E-4</v>
      </c>
      <c r="CG112">
        <f t="shared" si="95"/>
        <v>4.9160783317026002E-4</v>
      </c>
      <c r="CH112">
        <f t="shared" si="95"/>
        <v>3.8993375804385888E-4</v>
      </c>
      <c r="CI112">
        <f t="shared" si="95"/>
        <v>1.3271745403615753E-3</v>
      </c>
      <c r="CJ112">
        <f t="shared" si="87"/>
        <v>1</v>
      </c>
    </row>
    <row r="113" spans="1:88" x14ac:dyDescent="0.35">
      <c r="A113" t="str">
        <f>economics!A112</f>
        <v>Primary aluminum</v>
      </c>
      <c r="B113" t="str">
        <f>economics!B112</f>
        <v>Lower the electrolysis temperatured</v>
      </c>
      <c r="C113" t="str">
        <f>economics!D112</f>
        <v>EXCLUDED</v>
      </c>
      <c r="D113">
        <f>IF(ISNUMBER(economics!T112),economics!T112,"na")</f>
        <v>17.621309354159894</v>
      </c>
      <c r="E113">
        <f t="shared" si="86"/>
        <v>5.2863928062479681</v>
      </c>
      <c r="F113">
        <f t="shared" ref="F113:O122" si="96">IF(NOT(ISNUMBER($D113)),"",_xlfn.NORM.DIST(F$1,$D113,$E113,TRUE)-_xlfn.NORM.DIST(F$2,$D113,$E113,TRUE))</f>
        <v>4.2906033319683703E-4</v>
      </c>
      <c r="G113">
        <f t="shared" si="96"/>
        <v>7.8968767914324529E-5</v>
      </c>
      <c r="H113">
        <f t="shared" si="96"/>
        <v>9.2242819707192289E-5</v>
      </c>
      <c r="I113">
        <f t="shared" si="96"/>
        <v>1.0750747867425406E-4</v>
      </c>
      <c r="J113">
        <f t="shared" si="96"/>
        <v>1.250183266644718E-4</v>
      </c>
      <c r="K113">
        <f t="shared" si="96"/>
        <v>1.4505663055640002E-4</v>
      </c>
      <c r="L113">
        <f t="shared" si="96"/>
        <v>1.6793081176020392E-4</v>
      </c>
      <c r="M113">
        <f t="shared" si="96"/>
        <v>1.9397782610948108E-4</v>
      </c>
      <c r="N113">
        <f t="shared" si="96"/>
        <v>2.235644198872852E-4</v>
      </c>
      <c r="O113">
        <f t="shared" si="96"/>
        <v>2.5708822437501221E-4</v>
      </c>
      <c r="P113">
        <f t="shared" ref="P113:Y122" si="97">IF(NOT(ISNUMBER($D113)),"",_xlfn.NORM.DIST(P$1,$D113,$E113,TRUE)-_xlfn.NORM.DIST(P$2,$D113,$E113,TRUE))</f>
        <v>2.9497864815172868E-4</v>
      </c>
      <c r="Q113">
        <f t="shared" si="97"/>
        <v>3.3769752350183355E-4</v>
      </c>
      <c r="R113">
        <f t="shared" si="97"/>
        <v>3.8573946081922302E-4</v>
      </c>
      <c r="S113">
        <f t="shared" si="97"/>
        <v>4.39631862938843E-4</v>
      </c>
      <c r="T113">
        <f t="shared" si="97"/>
        <v>4.9993454999938637E-4</v>
      </c>
      <c r="U113">
        <f t="shared" si="97"/>
        <v>5.6723894486598305E-4</v>
      </c>
      <c r="V113">
        <f t="shared" si="97"/>
        <v>6.4216676943724526E-4</v>
      </c>
      <c r="W113">
        <f t="shared" si="97"/>
        <v>7.2536820344425764E-4</v>
      </c>
      <c r="X113">
        <f t="shared" si="97"/>
        <v>8.1751945972949065E-4</v>
      </c>
      <c r="Y113">
        <f t="shared" si="97"/>
        <v>9.1931973356679155E-4</v>
      </c>
      <c r="Z113">
        <f t="shared" ref="Z113:AI122" si="98">IF(NOT(ISNUMBER($D113)),"",_xlfn.NORM.DIST(Z$1,$D113,$E113,TRUE)-_xlfn.NORM.DIST(Z$2,$D113,$E113,TRUE))</f>
        <v>1.0314874884358579E-3</v>
      </c>
      <c r="AA113">
        <f t="shared" si="98"/>
        <v>1.1547560468553129E-3</v>
      </c>
      <c r="AB113">
        <f t="shared" si="98"/>
        <v>1.2898684624497135E-3</v>
      </c>
      <c r="AC113">
        <f t="shared" si="98"/>
        <v>1.437571658390405E-3</v>
      </c>
      <c r="AD113">
        <f t="shared" si="98"/>
        <v>1.5986098276844912E-3</v>
      </c>
      <c r="AE113">
        <f t="shared" si="98"/>
        <v>1.7737171024429874E-3</v>
      </c>
      <c r="AF113">
        <f t="shared" si="98"/>
        <v>1.9636095121396309E-3</v>
      </c>
      <c r="AG113">
        <f t="shared" si="98"/>
        <v>2.1689762648504987E-3</v>
      </c>
      <c r="AH113">
        <f t="shared" si="98"/>
        <v>2.3904704003666795E-3</v>
      </c>
      <c r="AI113">
        <f t="shared" si="98"/>
        <v>2.628698879683769E-3</v>
      </c>
      <c r="AJ113">
        <f t="shared" ref="AJ113:AS122" si="99">IF(NOT(ISNUMBER($D113)),"",_xlfn.NORM.DIST(AJ$1,$D113,$E113,TRUE)-_xlfn.NORM.DIST(AJ$2,$D113,$E113,TRUE))</f>
        <v>2.8842121914454399E-3</v>
      </c>
      <c r="AK113">
        <f t="shared" si="99"/>
        <v>3.1574935721539604E-3</v>
      </c>
      <c r="AL113">
        <f t="shared" si="99"/>
        <v>3.4489479530454038E-3</v>
      </c>
      <c r="AM113">
        <f t="shared" si="99"/>
        <v>3.7588907620940692E-3</v>
      </c>
      <c r="AN113">
        <f t="shared" si="99"/>
        <v>4.0875367242932947E-3</v>
      </c>
      <c r="AO113">
        <f t="shared" si="99"/>
        <v>4.4349888167574403E-3</v>
      </c>
      <c r="AP113">
        <f t="shared" si="99"/>
        <v>4.8012275469034443E-3</v>
      </c>
      <c r="AQ113">
        <f t="shared" si="99"/>
        <v>5.1861007316048938E-3</v>
      </c>
      <c r="AR113">
        <f t="shared" si="99"/>
        <v>5.5893139623748728E-3</v>
      </c>
      <c r="AS113">
        <f t="shared" si="99"/>
        <v>6.0104219459687774E-3</v>
      </c>
      <c r="AT113">
        <f t="shared" ref="AT113:BC122" si="100">IF(NOT(ISNUMBER($D113)),"",_xlfn.NORM.DIST(AT$1,$D113,$E113,TRUE)-_xlfn.NORM.DIST(AT$2,$D113,$E113,TRUE))</f>
        <v>6.448820910977815E-3</v>
      </c>
      <c r="AU113">
        <f t="shared" si="100"/>
        <v>6.9037422687216604E-3</v>
      </c>
      <c r="AV113">
        <f t="shared" si="100"/>
        <v>7.3742477108268562E-3</v>
      </c>
      <c r="AW113">
        <f t="shared" si="100"/>
        <v>7.8592259161368583E-3</v>
      </c>
      <c r="AX113">
        <f t="shared" si="100"/>
        <v>8.3573910259594625E-3</v>
      </c>
      <c r="AY113">
        <f t="shared" si="100"/>
        <v>8.8672830291220556E-3</v>
      </c>
      <c r="AZ113">
        <f t="shared" si="100"/>
        <v>9.3872701769706773E-3</v>
      </c>
      <c r="BA113">
        <f t="shared" si="100"/>
        <v>9.9155535235001119E-3</v>
      </c>
      <c r="BB113">
        <f t="shared" si="100"/>
        <v>1.045017365752382E-2</v>
      </c>
      <c r="BC113">
        <f t="shared" si="100"/>
        <v>1.0989019662564187E-2</v>
      </c>
      <c r="BD113">
        <f t="shared" ref="BD113:BM122" si="101">IF(NOT(ISNUMBER($D113)),"",_xlfn.NORM.DIST(BD$1,$D113,$E113,TRUE)-_xlfn.NORM.DIST(BD$2,$D113,$E113,TRUE))</f>
        <v>1.152984030642995E-2</v>
      </c>
      <c r="BE113">
        <f t="shared" si="101"/>
        <v>1.2070257426805453E-2</v>
      </c>
      <c r="BF113">
        <f t="shared" si="101"/>
        <v>1.2607781442229377E-2</v>
      </c>
      <c r="BG113">
        <f t="shared" si="101"/>
        <v>1.3139828880287557E-2</v>
      </c>
      <c r="BH113">
        <f t="shared" si="101"/>
        <v>1.3663741777414612E-2</v>
      </c>
      <c r="BI113">
        <f t="shared" si="101"/>
        <v>1.4176808768183169E-2</v>
      </c>
      <c r="BJ113">
        <f t="shared" si="101"/>
        <v>1.4676287647131553E-2</v>
      </c>
      <c r="BK113">
        <f t="shared" si="101"/>
        <v>1.5159429153838389E-2</v>
      </c>
      <c r="BL113">
        <f t="shared" si="101"/>
        <v>1.5623501702857645E-2</v>
      </c>
      <c r="BM113">
        <f t="shared" si="101"/>
        <v>1.6065816754991635E-2</v>
      </c>
      <c r="BN113">
        <f t="shared" ref="BN113:BW122" si="102">IF(NOT(ISNUMBER($D113)),"",_xlfn.NORM.DIST(BN$1,$D113,$E113,TRUE)-_xlfn.NORM.DIST(BN$2,$D113,$E113,TRUE))</f>
        <v>1.648375450587547E-2</v>
      </c>
      <c r="BO113">
        <f t="shared" si="102"/>
        <v>1.6874789552533187E-2</v>
      </c>
      <c r="BP113">
        <f t="shared" si="102"/>
        <v>1.7236516188932405E-2</v>
      </c>
      <c r="BQ113">
        <f t="shared" si="102"/>
        <v>1.7566672977964881E-2</v>
      </c>
      <c r="BR113">
        <f t="shared" si="102"/>
        <v>1.7863166249960538E-2</v>
      </c>
      <c r="BS113">
        <f t="shared" si="102"/>
        <v>1.8124092186894314E-2</v>
      </c>
      <c r="BT113">
        <f t="shared" si="102"/>
        <v>1.8347757166837064E-2</v>
      </c>
      <c r="BU113">
        <f t="shared" si="102"/>
        <v>1.853269606474417E-2</v>
      </c>
      <c r="BV113">
        <f t="shared" si="102"/>
        <v>1.8677688233046441E-2</v>
      </c>
      <c r="BW113">
        <f t="shared" si="102"/>
        <v>1.8781770918245844E-2</v>
      </c>
      <c r="BX113">
        <f t="shared" ref="BX113:CI122" si="103">IF(NOT(ISNUMBER($D113)),"",_xlfn.NORM.DIST(BX$1,$D113,$E113,TRUE)-_xlfn.NORM.DIST(BX$2,$D113,$E113,TRUE))</f>
        <v>1.8844249907233879E-2</v>
      </c>
      <c r="BY113">
        <f t="shared" si="103"/>
        <v>1.8864707238637146E-2</v>
      </c>
      <c r="BZ113">
        <f t="shared" si="103"/>
        <v>1.8843005859361384E-2</v>
      </c>
      <c r="CA113">
        <f t="shared" si="103"/>
        <v>1.877929115375454E-2</v>
      </c>
      <c r="CB113">
        <f t="shared" si="103"/>
        <v>1.8673989321523976E-2</v>
      </c>
      <c r="CC113">
        <f t="shared" si="103"/>
        <v>1.8527802629721979E-2</v>
      </c>
      <c r="CD113">
        <f t="shared" si="103"/>
        <v>1.8341701612800354E-2</v>
      </c>
      <c r="CE113">
        <f t="shared" si="103"/>
        <v>1.8116914341927082E-2</v>
      </c>
      <c r="CF113">
        <f t="shared" si="103"/>
        <v>1.7854912929537448E-2</v>
      </c>
      <c r="CG113">
        <f t="shared" si="103"/>
        <v>1.7557397476572811E-2</v>
      </c>
      <c r="CH113">
        <f t="shared" si="103"/>
        <v>1.7226277707242055E-2</v>
      </c>
      <c r="CI113">
        <f t="shared" si="103"/>
        <v>0.326367913388939</v>
      </c>
      <c r="CJ113">
        <f t="shared" si="87"/>
        <v>1</v>
      </c>
    </row>
    <row r="114" spans="1:88" x14ac:dyDescent="0.35">
      <c r="A114" t="str">
        <f>economics!A113</f>
        <v>Rolled steel</v>
      </c>
      <c r="B114" t="str">
        <f>economics!B113</f>
        <v>Integration of casting and rolling (thin slab strip casting)a</v>
      </c>
      <c r="C114" t="str">
        <f>economics!D113</f>
        <v>EXCLUDED</v>
      </c>
      <c r="D114">
        <f>IF(ISNUMBER(economics!T113),economics!T113,"na")</f>
        <v>1.4271097896728466</v>
      </c>
      <c r="E114">
        <f t="shared" si="86"/>
        <v>0.428132936901854</v>
      </c>
      <c r="F114">
        <f t="shared" si="96"/>
        <v>4.2906033319683703E-4</v>
      </c>
      <c r="G114">
        <f t="shared" si="96"/>
        <v>2.5561402901613222E-3</v>
      </c>
      <c r="H114">
        <f t="shared" si="96"/>
        <v>1.2190586792791324E-2</v>
      </c>
      <c r="I114">
        <f t="shared" si="96"/>
        <v>4.1701409561216859E-2</v>
      </c>
      <c r="J114">
        <f t="shared" si="96"/>
        <v>0.10235700680035673</v>
      </c>
      <c r="K114">
        <f t="shared" si="96"/>
        <v>0.1803202426958152</v>
      </c>
      <c r="L114">
        <f t="shared" si="96"/>
        <v>0.22803931854140913</v>
      </c>
      <c r="M114">
        <f t="shared" si="96"/>
        <v>0.20703630182520749</v>
      </c>
      <c r="N114">
        <f t="shared" si="96"/>
        <v>0.13494011678439455</v>
      </c>
      <c r="O114">
        <f t="shared" si="96"/>
        <v>6.3129686182899269E-2</v>
      </c>
      <c r="P114">
        <f t="shared" si="97"/>
        <v>2.119440838769715E-2</v>
      </c>
      <c r="Q114">
        <f t="shared" si="97"/>
        <v>5.1046200276702036E-3</v>
      </c>
      <c r="R114">
        <f t="shared" si="97"/>
        <v>8.8163373098193443E-4</v>
      </c>
      <c r="S114">
        <f t="shared" si="97"/>
        <v>1.0914408835682732E-4</v>
      </c>
      <c r="T114">
        <f t="shared" si="97"/>
        <v>9.6802849631760779E-6</v>
      </c>
      <c r="U114">
        <f t="shared" si="97"/>
        <v>6.1479737956116054E-7</v>
      </c>
      <c r="V114">
        <f t="shared" si="97"/>
        <v>2.7945360026038202E-8</v>
      </c>
      <c r="W114">
        <f t="shared" si="97"/>
        <v>9.0866214552676183E-10</v>
      </c>
      <c r="X114">
        <f t="shared" si="97"/>
        <v>2.1125101667962554E-11</v>
      </c>
      <c r="Y114">
        <f t="shared" si="97"/>
        <v>3.5094149808401198E-13</v>
      </c>
      <c r="Z114">
        <f t="shared" si="98"/>
        <v>4.2188474935755949E-15</v>
      </c>
      <c r="AA114">
        <f t="shared" si="98"/>
        <v>0</v>
      </c>
      <c r="AB114">
        <f t="shared" si="98"/>
        <v>0</v>
      </c>
      <c r="AC114">
        <f t="shared" si="98"/>
        <v>0</v>
      </c>
      <c r="AD114">
        <f t="shared" si="98"/>
        <v>0</v>
      </c>
      <c r="AE114">
        <f t="shared" si="98"/>
        <v>0</v>
      </c>
      <c r="AF114">
        <f t="shared" si="98"/>
        <v>0</v>
      </c>
      <c r="AG114">
        <f t="shared" si="98"/>
        <v>0</v>
      </c>
      <c r="AH114">
        <f t="shared" si="98"/>
        <v>0</v>
      </c>
      <c r="AI114">
        <f t="shared" si="98"/>
        <v>0</v>
      </c>
      <c r="AJ114">
        <f t="shared" si="99"/>
        <v>0</v>
      </c>
      <c r="AK114">
        <f t="shared" si="99"/>
        <v>0</v>
      </c>
      <c r="AL114">
        <f t="shared" si="99"/>
        <v>0</v>
      </c>
      <c r="AM114">
        <f t="shared" si="99"/>
        <v>0</v>
      </c>
      <c r="AN114">
        <f t="shared" si="99"/>
        <v>0</v>
      </c>
      <c r="AO114">
        <f t="shared" si="99"/>
        <v>0</v>
      </c>
      <c r="AP114">
        <f t="shared" si="99"/>
        <v>0</v>
      </c>
      <c r="AQ114">
        <f t="shared" si="99"/>
        <v>0</v>
      </c>
      <c r="AR114">
        <f t="shared" si="99"/>
        <v>0</v>
      </c>
      <c r="AS114">
        <f t="shared" si="99"/>
        <v>0</v>
      </c>
      <c r="AT114">
        <f t="shared" si="100"/>
        <v>0</v>
      </c>
      <c r="AU114">
        <f t="shared" si="100"/>
        <v>0</v>
      </c>
      <c r="AV114">
        <f t="shared" si="100"/>
        <v>0</v>
      </c>
      <c r="AW114">
        <f t="shared" si="100"/>
        <v>0</v>
      </c>
      <c r="AX114">
        <f t="shared" si="100"/>
        <v>0</v>
      </c>
      <c r="AY114">
        <f t="shared" si="100"/>
        <v>0</v>
      </c>
      <c r="AZ114">
        <f t="shared" si="100"/>
        <v>0</v>
      </c>
      <c r="BA114">
        <f t="shared" si="100"/>
        <v>0</v>
      </c>
      <c r="BB114">
        <f t="shared" si="100"/>
        <v>0</v>
      </c>
      <c r="BC114">
        <f t="shared" si="100"/>
        <v>0</v>
      </c>
      <c r="BD114">
        <f t="shared" si="101"/>
        <v>0</v>
      </c>
      <c r="BE114">
        <f t="shared" si="101"/>
        <v>0</v>
      </c>
      <c r="BF114">
        <f t="shared" si="101"/>
        <v>0</v>
      </c>
      <c r="BG114">
        <f t="shared" si="101"/>
        <v>0</v>
      </c>
      <c r="BH114">
        <f t="shared" si="101"/>
        <v>0</v>
      </c>
      <c r="BI114">
        <f t="shared" si="101"/>
        <v>0</v>
      </c>
      <c r="BJ114">
        <f t="shared" si="101"/>
        <v>0</v>
      </c>
      <c r="BK114">
        <f t="shared" si="101"/>
        <v>0</v>
      </c>
      <c r="BL114">
        <f t="shared" si="101"/>
        <v>0</v>
      </c>
      <c r="BM114">
        <f t="shared" si="101"/>
        <v>0</v>
      </c>
      <c r="BN114">
        <f t="shared" si="102"/>
        <v>0</v>
      </c>
      <c r="BO114">
        <f t="shared" si="102"/>
        <v>0</v>
      </c>
      <c r="BP114">
        <f t="shared" si="102"/>
        <v>0</v>
      </c>
      <c r="BQ114">
        <f t="shared" si="102"/>
        <v>0</v>
      </c>
      <c r="BR114">
        <f t="shared" si="102"/>
        <v>0</v>
      </c>
      <c r="BS114">
        <f t="shared" si="102"/>
        <v>0</v>
      </c>
      <c r="BT114">
        <f t="shared" si="102"/>
        <v>0</v>
      </c>
      <c r="BU114">
        <f t="shared" si="102"/>
        <v>0</v>
      </c>
      <c r="BV114">
        <f t="shared" si="102"/>
        <v>0</v>
      </c>
      <c r="BW114">
        <f t="shared" si="102"/>
        <v>0</v>
      </c>
      <c r="BX114">
        <f t="shared" si="103"/>
        <v>0</v>
      </c>
      <c r="BY114">
        <f t="shared" si="103"/>
        <v>0</v>
      </c>
      <c r="BZ114">
        <f t="shared" si="103"/>
        <v>0</v>
      </c>
      <c r="CA114">
        <f t="shared" si="103"/>
        <v>0</v>
      </c>
      <c r="CB114">
        <f t="shared" si="103"/>
        <v>0</v>
      </c>
      <c r="CC114">
        <f t="shared" si="103"/>
        <v>0</v>
      </c>
      <c r="CD114">
        <f t="shared" si="103"/>
        <v>0</v>
      </c>
      <c r="CE114">
        <f t="shared" si="103"/>
        <v>0</v>
      </c>
      <c r="CF114">
        <f t="shared" si="103"/>
        <v>0</v>
      </c>
      <c r="CG114">
        <f t="shared" si="103"/>
        <v>0</v>
      </c>
      <c r="CH114">
        <f t="shared" si="103"/>
        <v>0</v>
      </c>
      <c r="CI114">
        <f t="shared" si="103"/>
        <v>0</v>
      </c>
      <c r="CJ114">
        <f t="shared" si="87"/>
        <v>1</v>
      </c>
    </row>
    <row r="115" spans="1:88" x14ac:dyDescent="0.35">
      <c r="A115" t="str">
        <f>economics!A114</f>
        <v>BF/BOF steel</v>
      </c>
      <c r="B115" t="str">
        <f>economics!B114</f>
        <v>DR electrolysis (Ulcowin, Siderwin, Ulcolysis)b</v>
      </c>
      <c r="C115" t="str">
        <f>economics!D114</f>
        <v>EXCLUDED</v>
      </c>
      <c r="D115">
        <f>IF(ISNUMBER(economics!T114),economics!T114,"na")</f>
        <v>3.5035922878740795</v>
      </c>
      <c r="E115">
        <f t="shared" si="86"/>
        <v>1.0510776863622238</v>
      </c>
      <c r="F115">
        <f t="shared" si="96"/>
        <v>4.2906033319683703E-4</v>
      </c>
      <c r="G115">
        <f t="shared" si="96"/>
        <v>5.5340543902001422E-4</v>
      </c>
      <c r="H115">
        <f t="shared" si="96"/>
        <v>1.1516156062518542E-3</v>
      </c>
      <c r="I115">
        <f t="shared" si="96"/>
        <v>2.2652442182182191E-3</v>
      </c>
      <c r="J115">
        <f t="shared" si="96"/>
        <v>4.2117861988524765E-3</v>
      </c>
      <c r="K115">
        <f t="shared" si="96"/>
        <v>7.402216704481478E-3</v>
      </c>
      <c r="L115">
        <f t="shared" si="96"/>
        <v>1.2297075079642818E-2</v>
      </c>
      <c r="M115">
        <f t="shared" si="96"/>
        <v>1.9310198184472487E-2</v>
      </c>
      <c r="N115">
        <f t="shared" si="96"/>
        <v>2.8662680665703516E-2</v>
      </c>
      <c r="O115">
        <f t="shared" si="96"/>
        <v>4.0215391633177763E-2</v>
      </c>
      <c r="P115">
        <f t="shared" si="97"/>
        <v>5.3335140365711839E-2</v>
      </c>
      <c r="Q115">
        <f t="shared" si="97"/>
        <v>6.6862160983406721E-2</v>
      </c>
      <c r="R115">
        <f t="shared" si="97"/>
        <v>7.9230673784053934E-2</v>
      </c>
      <c r="S115">
        <f t="shared" si="97"/>
        <v>8.8746732959339214E-2</v>
      </c>
      <c r="T115">
        <f t="shared" si="97"/>
        <v>9.3963148003036956E-2</v>
      </c>
      <c r="U115">
        <f t="shared" si="97"/>
        <v>9.4039202759545248E-2</v>
      </c>
      <c r="V115">
        <f t="shared" si="97"/>
        <v>8.8962405147479884E-2</v>
      </c>
      <c r="W115">
        <f t="shared" si="97"/>
        <v>7.9551844453005227E-2</v>
      </c>
      <c r="X115">
        <f t="shared" si="97"/>
        <v>6.7241915801427354E-2</v>
      </c>
      <c r="Y115">
        <f t="shared" si="97"/>
        <v>5.3724932822166727E-2</v>
      </c>
      <c r="Z115">
        <f t="shared" si="98"/>
        <v>4.0574905307584008E-2</v>
      </c>
      <c r="AA115">
        <f t="shared" si="98"/>
        <v>2.8965751290751296E-2</v>
      </c>
      <c r="AB115">
        <f t="shared" si="98"/>
        <v>1.9545982683622509E-2</v>
      </c>
      <c r="AC115">
        <f t="shared" si="98"/>
        <v>1.2467385762796823E-2</v>
      </c>
      <c r="AD115">
        <f t="shared" si="98"/>
        <v>7.5168895887648413E-3</v>
      </c>
      <c r="AE115">
        <f t="shared" si="98"/>
        <v>4.2839609767391096E-3</v>
      </c>
      <c r="AF115">
        <f t="shared" si="98"/>
        <v>2.3077940181733814E-3</v>
      </c>
      <c r="AG115">
        <f t="shared" si="98"/>
        <v>1.1751475241408293E-3</v>
      </c>
      <c r="AH115">
        <f t="shared" si="98"/>
        <v>5.6562828625061901E-4</v>
      </c>
      <c r="AI115">
        <f t="shared" si="98"/>
        <v>2.5734324562687316E-4</v>
      </c>
      <c r="AJ115">
        <f t="shared" si="99"/>
        <v>1.1067177152312979E-4</v>
      </c>
      <c r="AK115">
        <f t="shared" si="99"/>
        <v>4.4988639598786406E-5</v>
      </c>
      <c r="AL115">
        <f t="shared" si="99"/>
        <v>1.7286625300649838E-5</v>
      </c>
      <c r="AM115">
        <f t="shared" si="99"/>
        <v>6.278535469861346E-6</v>
      </c>
      <c r="AN115">
        <f t="shared" si="99"/>
        <v>2.15549316540109E-6</v>
      </c>
      <c r="AO115">
        <f t="shared" si="99"/>
        <v>6.9947866565556183E-7</v>
      </c>
      <c r="AP115">
        <f t="shared" si="99"/>
        <v>2.1455624177324495E-7</v>
      </c>
      <c r="AQ115">
        <f t="shared" si="99"/>
        <v>6.2207965445537639E-8</v>
      </c>
      <c r="AR115">
        <f t="shared" si="99"/>
        <v>1.7048582989787064E-8</v>
      </c>
      <c r="AS115">
        <f t="shared" si="99"/>
        <v>4.4163886991910317E-9</v>
      </c>
      <c r="AT115">
        <f t="shared" si="100"/>
        <v>1.0813896444972215E-9</v>
      </c>
      <c r="AU115">
        <f t="shared" si="100"/>
        <v>2.5028346062327955E-10</v>
      </c>
      <c r="AV115">
        <f t="shared" si="100"/>
        <v>5.4754090150765933E-11</v>
      </c>
      <c r="AW115">
        <f t="shared" si="100"/>
        <v>1.1322387472034734E-11</v>
      </c>
      <c r="AX115">
        <f t="shared" si="100"/>
        <v>2.2130075549853245E-12</v>
      </c>
      <c r="AY115">
        <f t="shared" si="100"/>
        <v>4.0878411766698264E-13</v>
      </c>
      <c r="AZ115">
        <f t="shared" si="100"/>
        <v>7.1387340483397566E-14</v>
      </c>
      <c r="BA115">
        <f t="shared" si="100"/>
        <v>1.1879386363489175E-14</v>
      </c>
      <c r="BB115">
        <f t="shared" si="100"/>
        <v>1.7763568394002505E-15</v>
      </c>
      <c r="BC115">
        <f t="shared" si="100"/>
        <v>3.3306690738754696E-16</v>
      </c>
      <c r="BD115">
        <f t="shared" si="101"/>
        <v>0</v>
      </c>
      <c r="BE115">
        <f t="shared" si="101"/>
        <v>0</v>
      </c>
      <c r="BF115">
        <f t="shared" si="101"/>
        <v>0</v>
      </c>
      <c r="BG115">
        <f t="shared" si="101"/>
        <v>0</v>
      </c>
      <c r="BH115">
        <f t="shared" si="101"/>
        <v>0</v>
      </c>
      <c r="BI115">
        <f t="shared" si="101"/>
        <v>0</v>
      </c>
      <c r="BJ115">
        <f t="shared" si="101"/>
        <v>0</v>
      </c>
      <c r="BK115">
        <f t="shared" si="101"/>
        <v>0</v>
      </c>
      <c r="BL115">
        <f t="shared" si="101"/>
        <v>0</v>
      </c>
      <c r="BM115">
        <f t="shared" si="101"/>
        <v>0</v>
      </c>
      <c r="BN115">
        <f t="shared" si="102"/>
        <v>0</v>
      </c>
      <c r="BO115">
        <f t="shared" si="102"/>
        <v>0</v>
      </c>
      <c r="BP115">
        <f t="shared" si="102"/>
        <v>0</v>
      </c>
      <c r="BQ115">
        <f t="shared" si="102"/>
        <v>0</v>
      </c>
      <c r="BR115">
        <f t="shared" si="102"/>
        <v>0</v>
      </c>
      <c r="BS115">
        <f t="shared" si="102"/>
        <v>0</v>
      </c>
      <c r="BT115">
        <f t="shared" si="102"/>
        <v>0</v>
      </c>
      <c r="BU115">
        <f t="shared" si="102"/>
        <v>0</v>
      </c>
      <c r="BV115">
        <f t="shared" si="102"/>
        <v>0</v>
      </c>
      <c r="BW115">
        <f t="shared" si="102"/>
        <v>0</v>
      </c>
      <c r="BX115">
        <f t="shared" si="103"/>
        <v>0</v>
      </c>
      <c r="BY115">
        <f t="shared" si="103"/>
        <v>0</v>
      </c>
      <c r="BZ115">
        <f t="shared" si="103"/>
        <v>0</v>
      </c>
      <c r="CA115">
        <f t="shared" si="103"/>
        <v>0</v>
      </c>
      <c r="CB115">
        <f t="shared" si="103"/>
        <v>0</v>
      </c>
      <c r="CC115">
        <f t="shared" si="103"/>
        <v>0</v>
      </c>
      <c r="CD115">
        <f t="shared" si="103"/>
        <v>0</v>
      </c>
      <c r="CE115">
        <f t="shared" si="103"/>
        <v>0</v>
      </c>
      <c r="CF115">
        <f t="shared" si="103"/>
        <v>0</v>
      </c>
      <c r="CG115">
        <f t="shared" si="103"/>
        <v>0</v>
      </c>
      <c r="CH115">
        <f t="shared" si="103"/>
        <v>0</v>
      </c>
      <c r="CI115">
        <f t="shared" si="103"/>
        <v>0</v>
      </c>
      <c r="CJ115">
        <f t="shared" si="87"/>
        <v>1</v>
      </c>
    </row>
    <row r="116" spans="1:88" x14ac:dyDescent="0.35">
      <c r="A116" t="str">
        <f>economics!A115</f>
        <v>BF/BOF steel</v>
      </c>
      <c r="B116" t="str">
        <f>economics!B115</f>
        <v>DR RES H2+EAFb</v>
      </c>
      <c r="C116" t="str">
        <f>economics!D115</f>
        <v>EXCLUDED</v>
      </c>
      <c r="D116">
        <f>IF(ISNUMBER(economics!T115),economics!T115,"na")</f>
        <v>2.3725700253311075</v>
      </c>
      <c r="E116">
        <f t="shared" si="86"/>
        <v>0.71177100759933221</v>
      </c>
      <c r="F116">
        <f t="shared" si="96"/>
        <v>4.2906033319683703E-4</v>
      </c>
      <c r="G116">
        <f t="shared" si="96"/>
        <v>1.0023471172163777E-3</v>
      </c>
      <c r="H116">
        <f t="shared" si="96"/>
        <v>2.8270455084510133E-3</v>
      </c>
      <c r="I116">
        <f t="shared" si="96"/>
        <v>7.0565564460233115E-3</v>
      </c>
      <c r="J116">
        <f t="shared" si="96"/>
        <v>1.5588488519578057E-2</v>
      </c>
      <c r="K116">
        <f t="shared" si="96"/>
        <v>3.0476947886557925E-2</v>
      </c>
      <c r="L116">
        <f t="shared" si="96"/>
        <v>5.2735078766355963E-2</v>
      </c>
      <c r="M116">
        <f t="shared" si="96"/>
        <v>8.075920139519692E-2</v>
      </c>
      <c r="N116">
        <f t="shared" si="96"/>
        <v>0.1094590235770023</v>
      </c>
      <c r="O116">
        <f t="shared" si="96"/>
        <v>0.13130471072850075</v>
      </c>
      <c r="P116">
        <f t="shared" si="97"/>
        <v>0.1394053555983002</v>
      </c>
      <c r="Q116">
        <f t="shared" si="97"/>
        <v>0.13099340445487384</v>
      </c>
      <c r="R116">
        <f t="shared" si="97"/>
        <v>0.10894060879500012</v>
      </c>
      <c r="S116">
        <f t="shared" si="97"/>
        <v>8.0186141842898406E-2</v>
      </c>
      <c r="T116">
        <f t="shared" si="97"/>
        <v>5.2236723389741502E-2</v>
      </c>
      <c r="U116">
        <f t="shared" si="97"/>
        <v>3.011735055305631E-2</v>
      </c>
      <c r="V116">
        <f t="shared" si="97"/>
        <v>1.5368029445908205E-2</v>
      </c>
      <c r="W116">
        <f t="shared" si="97"/>
        <v>6.9402607711980258E-3</v>
      </c>
      <c r="X116">
        <f t="shared" si="97"/>
        <v>2.7738594685008389E-3</v>
      </c>
      <c r="Y116">
        <f t="shared" si="97"/>
        <v>9.8115668574128012E-4</v>
      </c>
      <c r="Z116">
        <f t="shared" si="98"/>
        <v>3.0713623848699356E-4</v>
      </c>
      <c r="AA116">
        <f t="shared" si="98"/>
        <v>8.5085481174695943E-5</v>
      </c>
      <c r="AB116">
        <f t="shared" si="98"/>
        <v>2.0859501233094768E-5</v>
      </c>
      <c r="AC116">
        <f t="shared" si="98"/>
        <v>4.5255178522385364E-6</v>
      </c>
      <c r="AD116">
        <f t="shared" si="98"/>
        <v>8.6884021732736016E-7</v>
      </c>
      <c r="AE116">
        <f t="shared" si="98"/>
        <v>1.4760795608026456E-7</v>
      </c>
      <c r="AF116">
        <f t="shared" si="98"/>
        <v>2.2190567605662181E-8</v>
      </c>
      <c r="AG116">
        <f t="shared" si="98"/>
        <v>2.9519303668124053E-9</v>
      </c>
      <c r="AH116">
        <f t="shared" si="98"/>
        <v>3.4746638899463278E-10</v>
      </c>
      <c r="AI116">
        <f t="shared" si="98"/>
        <v>3.618916277758899E-11</v>
      </c>
      <c r="AJ116">
        <f t="shared" si="99"/>
        <v>3.3349989436715077E-12</v>
      </c>
      <c r="AK116">
        <f t="shared" si="99"/>
        <v>2.7189361873070084E-13</v>
      </c>
      <c r="AL116">
        <f t="shared" si="99"/>
        <v>1.9650947535865271E-14</v>
      </c>
      <c r="AM116">
        <f t="shared" si="99"/>
        <v>1.2212453270876722E-15</v>
      </c>
      <c r="AN116">
        <f t="shared" si="99"/>
        <v>1.1102230246251565E-16</v>
      </c>
      <c r="AO116">
        <f t="shared" si="99"/>
        <v>0</v>
      </c>
      <c r="AP116">
        <f t="shared" si="99"/>
        <v>0</v>
      </c>
      <c r="AQ116">
        <f t="shared" si="99"/>
        <v>0</v>
      </c>
      <c r="AR116">
        <f t="shared" si="99"/>
        <v>0</v>
      </c>
      <c r="AS116">
        <f t="shared" si="99"/>
        <v>0</v>
      </c>
      <c r="AT116">
        <f t="shared" si="100"/>
        <v>0</v>
      </c>
      <c r="AU116">
        <f t="shared" si="100"/>
        <v>0</v>
      </c>
      <c r="AV116">
        <f t="shared" si="100"/>
        <v>0</v>
      </c>
      <c r="AW116">
        <f t="shared" si="100"/>
        <v>0</v>
      </c>
      <c r="AX116">
        <f t="shared" si="100"/>
        <v>0</v>
      </c>
      <c r="AY116">
        <f t="shared" si="100"/>
        <v>0</v>
      </c>
      <c r="AZ116">
        <f t="shared" si="100"/>
        <v>0</v>
      </c>
      <c r="BA116">
        <f t="shared" si="100"/>
        <v>0</v>
      </c>
      <c r="BB116">
        <f t="shared" si="100"/>
        <v>0</v>
      </c>
      <c r="BC116">
        <f t="shared" si="100"/>
        <v>0</v>
      </c>
      <c r="BD116">
        <f t="shared" si="101"/>
        <v>0</v>
      </c>
      <c r="BE116">
        <f t="shared" si="101"/>
        <v>0</v>
      </c>
      <c r="BF116">
        <f t="shared" si="101"/>
        <v>0</v>
      </c>
      <c r="BG116">
        <f t="shared" si="101"/>
        <v>0</v>
      </c>
      <c r="BH116">
        <f t="shared" si="101"/>
        <v>0</v>
      </c>
      <c r="BI116">
        <f t="shared" si="101"/>
        <v>0</v>
      </c>
      <c r="BJ116">
        <f t="shared" si="101"/>
        <v>0</v>
      </c>
      <c r="BK116">
        <f t="shared" si="101"/>
        <v>0</v>
      </c>
      <c r="BL116">
        <f t="shared" si="101"/>
        <v>0</v>
      </c>
      <c r="BM116">
        <f t="shared" si="101"/>
        <v>0</v>
      </c>
      <c r="BN116">
        <f t="shared" si="102"/>
        <v>0</v>
      </c>
      <c r="BO116">
        <f t="shared" si="102"/>
        <v>0</v>
      </c>
      <c r="BP116">
        <f t="shared" si="102"/>
        <v>0</v>
      </c>
      <c r="BQ116">
        <f t="shared" si="102"/>
        <v>0</v>
      </c>
      <c r="BR116">
        <f t="shared" si="102"/>
        <v>0</v>
      </c>
      <c r="BS116">
        <f t="shared" si="102"/>
        <v>0</v>
      </c>
      <c r="BT116">
        <f t="shared" si="102"/>
        <v>0</v>
      </c>
      <c r="BU116">
        <f t="shared" si="102"/>
        <v>0</v>
      </c>
      <c r="BV116">
        <f t="shared" si="102"/>
        <v>0</v>
      </c>
      <c r="BW116">
        <f t="shared" si="102"/>
        <v>0</v>
      </c>
      <c r="BX116">
        <f t="shared" si="103"/>
        <v>0</v>
      </c>
      <c r="BY116">
        <f t="shared" si="103"/>
        <v>0</v>
      </c>
      <c r="BZ116">
        <f t="shared" si="103"/>
        <v>0</v>
      </c>
      <c r="CA116">
        <f t="shared" si="103"/>
        <v>0</v>
      </c>
      <c r="CB116">
        <f t="shared" si="103"/>
        <v>0</v>
      </c>
      <c r="CC116">
        <f t="shared" si="103"/>
        <v>0</v>
      </c>
      <c r="CD116">
        <f t="shared" si="103"/>
        <v>0</v>
      </c>
      <c r="CE116">
        <f t="shared" si="103"/>
        <v>0</v>
      </c>
      <c r="CF116">
        <f t="shared" si="103"/>
        <v>0</v>
      </c>
      <c r="CG116">
        <f t="shared" si="103"/>
        <v>0</v>
      </c>
      <c r="CH116">
        <f t="shared" si="103"/>
        <v>0</v>
      </c>
      <c r="CI116">
        <f t="shared" si="103"/>
        <v>0</v>
      </c>
      <c r="CJ116">
        <f t="shared" si="87"/>
        <v>1</v>
      </c>
    </row>
    <row r="117" spans="1:88" x14ac:dyDescent="0.35">
      <c r="A117" t="str">
        <f>economics!A116</f>
        <v>Coke oven</v>
      </c>
      <c r="B117" t="str">
        <f>economics!B116</f>
        <v>Coke dry quenchingc</v>
      </c>
      <c r="C117" t="str">
        <f>economics!D116</f>
        <v>EXCLUDED</v>
      </c>
      <c r="D117">
        <f>IF(ISNUMBER(economics!T116),economics!T116,"na")</f>
        <v>4.6191451279028444</v>
      </c>
      <c r="E117">
        <f t="shared" si="86"/>
        <v>1.3857435383708532</v>
      </c>
      <c r="F117">
        <f t="shared" si="96"/>
        <v>4.2906033319683703E-4</v>
      </c>
      <c r="G117">
        <f t="shared" si="96"/>
        <v>3.7915695787714144E-4</v>
      </c>
      <c r="H117">
        <f t="shared" si="96"/>
        <v>6.6863078252988608E-4</v>
      </c>
      <c r="I117">
        <f t="shared" si="96"/>
        <v>1.1414485285385556E-3</v>
      </c>
      <c r="J117">
        <f t="shared" si="96"/>
        <v>1.8863791716487105E-3</v>
      </c>
      <c r="K117">
        <f t="shared" si="96"/>
        <v>3.0178969637582364E-3</v>
      </c>
      <c r="L117">
        <f t="shared" si="96"/>
        <v>4.673934661245379E-3</v>
      </c>
      <c r="M117">
        <f t="shared" si="96"/>
        <v>7.0075101047391217E-3</v>
      </c>
      <c r="N117">
        <f t="shared" si="96"/>
        <v>1.0170627422839196E-2</v>
      </c>
      <c r="O117">
        <f t="shared" si="96"/>
        <v>1.4290081989296887E-2</v>
      </c>
      <c r="P117">
        <f t="shared" si="97"/>
        <v>1.9436797080421335E-2</v>
      </c>
      <c r="Q117">
        <f t="shared" si="97"/>
        <v>2.5592795334387311E-2</v>
      </c>
      <c r="R117">
        <f t="shared" si="97"/>
        <v>3.2622243387816677E-2</v>
      </c>
      <c r="S117">
        <f t="shared" si="97"/>
        <v>4.0254369676065355E-2</v>
      </c>
      <c r="T117">
        <f t="shared" si="97"/>
        <v>4.8085636699680773E-2</v>
      </c>
      <c r="U117">
        <f t="shared" si="97"/>
        <v>5.5605898996944014E-2</v>
      </c>
      <c r="V117">
        <f t="shared" si="97"/>
        <v>6.2248592427543603E-2</v>
      </c>
      <c r="W117">
        <f t="shared" si="97"/>
        <v>6.745923192571307E-2</v>
      </c>
      <c r="X117">
        <f t="shared" si="97"/>
        <v>7.0771181519425519E-2</v>
      </c>
      <c r="Y117">
        <f t="shared" si="97"/>
        <v>7.1874478027535327E-2</v>
      </c>
      <c r="Z117">
        <f t="shared" si="98"/>
        <v>7.0663666331706065E-2</v>
      </c>
      <c r="AA117">
        <f t="shared" si="98"/>
        <v>6.7254420204596266E-2</v>
      </c>
      <c r="AB117">
        <f t="shared" si="98"/>
        <v>6.1965319948884767E-2</v>
      </c>
      <c r="AC117">
        <f t="shared" si="98"/>
        <v>5.5268763293166767E-2</v>
      </c>
      <c r="AD117">
        <f t="shared" si="98"/>
        <v>4.7721487224615444E-2</v>
      </c>
      <c r="AE117">
        <f t="shared" si="98"/>
        <v>3.9888834529371975E-2</v>
      </c>
      <c r="AF117">
        <f t="shared" si="98"/>
        <v>3.2276902981535072E-2</v>
      </c>
      <c r="AG117">
        <f t="shared" si="98"/>
        <v>2.5283399801752648E-2</v>
      </c>
      <c r="AH117">
        <f t="shared" si="98"/>
        <v>1.9172650825165283E-2</v>
      </c>
      <c r="AI117">
        <f t="shared" si="98"/>
        <v>1.4074464982642754E-2</v>
      </c>
      <c r="AJ117">
        <f t="shared" si="99"/>
        <v>1.000194886081629E-2</v>
      </c>
      <c r="AK117">
        <f t="shared" si="99"/>
        <v>6.8808220320052405E-3</v>
      </c>
      <c r="AL117">
        <f t="shared" si="99"/>
        <v>4.582462665600584E-3</v>
      </c>
      <c r="AM117">
        <f t="shared" si="99"/>
        <v>2.9543395603645051E-3</v>
      </c>
      <c r="AN117">
        <f t="shared" si="99"/>
        <v>1.8438462110504927E-3</v>
      </c>
      <c r="AO117">
        <f t="shared" si="99"/>
        <v>1.1140167819713165E-3</v>
      </c>
      <c r="AP117">
        <f t="shared" si="99"/>
        <v>6.5157057391862505E-4</v>
      </c>
      <c r="AQ117">
        <f t="shared" si="99"/>
        <v>3.6892137425181826E-4</v>
      </c>
      <c r="AR117">
        <f t="shared" si="99"/>
        <v>2.0221284041832543E-4</v>
      </c>
      <c r="AS117">
        <f t="shared" si="99"/>
        <v>1.0729664077169243E-4</v>
      </c>
      <c r="AT117">
        <f t="shared" si="100"/>
        <v>5.5114507172215887E-5</v>
      </c>
      <c r="AU117">
        <f t="shared" si="100"/>
        <v>2.7406151768993858E-5</v>
      </c>
      <c r="AV117">
        <f t="shared" si="100"/>
        <v>1.3192661875160994E-5</v>
      </c>
      <c r="AW117">
        <f t="shared" si="100"/>
        <v>6.1477891032390986E-6</v>
      </c>
      <c r="AX117">
        <f t="shared" si="100"/>
        <v>2.7733683486408367E-6</v>
      </c>
      <c r="AY117">
        <f t="shared" si="100"/>
        <v>1.2111505179879245E-6</v>
      </c>
      <c r="AZ117">
        <f t="shared" si="100"/>
        <v>5.1202428075214357E-7</v>
      </c>
      <c r="BA117">
        <f t="shared" si="100"/>
        <v>2.0954860047162072E-7</v>
      </c>
      <c r="BB117">
        <f t="shared" si="100"/>
        <v>8.3019600527478588E-8</v>
      </c>
      <c r="BC117">
        <f t="shared" si="100"/>
        <v>3.1840367675783909E-8</v>
      </c>
      <c r="BD117">
        <f t="shared" si="101"/>
        <v>1.1821618794982669E-8</v>
      </c>
      <c r="BE117">
        <f t="shared" si="101"/>
        <v>4.2489064489004136E-9</v>
      </c>
      <c r="BF117">
        <f t="shared" si="101"/>
        <v>1.4783545498886497E-9</v>
      </c>
      <c r="BG117">
        <f t="shared" si="101"/>
        <v>4.9794468548469695E-10</v>
      </c>
      <c r="BH117">
        <f t="shared" si="101"/>
        <v>1.6236212374565184E-10</v>
      </c>
      <c r="BI117">
        <f t="shared" si="101"/>
        <v>5.1249449128931701E-11</v>
      </c>
      <c r="BJ117">
        <f t="shared" si="101"/>
        <v>1.5660028829245221E-11</v>
      </c>
      <c r="BK117">
        <f t="shared" si="101"/>
        <v>4.6324055702484657E-12</v>
      </c>
      <c r="BL117">
        <f t="shared" si="101"/>
        <v>1.326494469822137E-12</v>
      </c>
      <c r="BM117">
        <f t="shared" si="101"/>
        <v>3.6770586575585185E-13</v>
      </c>
      <c r="BN117">
        <f t="shared" si="102"/>
        <v>9.8698826889176416E-14</v>
      </c>
      <c r="BO117">
        <f t="shared" si="102"/>
        <v>2.55351295663786E-14</v>
      </c>
      <c r="BP117">
        <f t="shared" si="102"/>
        <v>6.5503158452884236E-15</v>
      </c>
      <c r="BQ117">
        <f t="shared" si="102"/>
        <v>1.5543122344752192E-15</v>
      </c>
      <c r="BR117">
        <f t="shared" si="102"/>
        <v>3.3306690738754696E-16</v>
      </c>
      <c r="BS117">
        <f t="shared" si="102"/>
        <v>1.1102230246251565E-16</v>
      </c>
      <c r="BT117">
        <f t="shared" si="102"/>
        <v>0</v>
      </c>
      <c r="BU117">
        <f t="shared" si="102"/>
        <v>0</v>
      </c>
      <c r="BV117">
        <f t="shared" si="102"/>
        <v>0</v>
      </c>
      <c r="BW117">
        <f t="shared" si="102"/>
        <v>0</v>
      </c>
      <c r="BX117">
        <f t="shared" si="103"/>
        <v>0</v>
      </c>
      <c r="BY117">
        <f t="shared" si="103"/>
        <v>0</v>
      </c>
      <c r="BZ117">
        <f t="shared" si="103"/>
        <v>0</v>
      </c>
      <c r="CA117">
        <f t="shared" si="103"/>
        <v>0</v>
      </c>
      <c r="CB117">
        <f t="shared" si="103"/>
        <v>0</v>
      </c>
      <c r="CC117">
        <f t="shared" si="103"/>
        <v>0</v>
      </c>
      <c r="CD117">
        <f t="shared" si="103"/>
        <v>0</v>
      </c>
      <c r="CE117">
        <f t="shared" si="103"/>
        <v>0</v>
      </c>
      <c r="CF117">
        <f t="shared" si="103"/>
        <v>0</v>
      </c>
      <c r="CG117">
        <f t="shared" si="103"/>
        <v>0</v>
      </c>
      <c r="CH117">
        <f t="shared" si="103"/>
        <v>0</v>
      </c>
      <c r="CI117">
        <f t="shared" si="103"/>
        <v>0</v>
      </c>
      <c r="CJ117">
        <f t="shared" si="87"/>
        <v>1</v>
      </c>
    </row>
    <row r="118" spans="1:88" x14ac:dyDescent="0.35">
      <c r="A118" t="str">
        <f>economics!A117</f>
        <v>Pig iron</v>
      </c>
      <c r="B118" t="str">
        <f>economics!B117</f>
        <v>Top gas recyclingc</v>
      </c>
      <c r="C118" t="str">
        <f>economics!D117</f>
        <v>EXCLUDED</v>
      </c>
      <c r="D118">
        <f>IF(ISNUMBER(economics!T117),economics!T117,"na")</f>
        <v>10.346545975128139</v>
      </c>
      <c r="E118">
        <f t="shared" si="86"/>
        <v>3.1039637925384418</v>
      </c>
      <c r="F118">
        <f t="shared" si="96"/>
        <v>4.2906033319683703E-4</v>
      </c>
      <c r="G118">
        <f t="shared" si="96"/>
        <v>1.4232693493951444E-4</v>
      </c>
      <c r="H118">
        <f t="shared" si="96"/>
        <v>1.8492904582884139E-4</v>
      </c>
      <c r="I118">
        <f t="shared" si="96"/>
        <v>2.3873021649281634E-4</v>
      </c>
      <c r="J118">
        <f t="shared" si="96"/>
        <v>3.06192032834985E-4</v>
      </c>
      <c r="K118">
        <f t="shared" si="96"/>
        <v>3.9017964724065348E-4</v>
      </c>
      <c r="L118">
        <f t="shared" si="96"/>
        <v>4.9399160565911948E-4</v>
      </c>
      <c r="M118">
        <f t="shared" si="96"/>
        <v>6.2138212835000399E-4</v>
      </c>
      <c r="N118">
        <f t="shared" si="96"/>
        <v>7.7657280831094173E-4</v>
      </c>
      <c r="O118">
        <f t="shared" si="96"/>
        <v>9.6425041259427108E-4</v>
      </c>
      <c r="P118">
        <f t="shared" si="97"/>
        <v>1.189547311127216E-3</v>
      </c>
      <c r="Q118">
        <f t="shared" si="97"/>
        <v>1.4580010565105953E-3</v>
      </c>
      <c r="R118">
        <f t="shared" si="97"/>
        <v>1.7754898369114133E-3</v>
      </c>
      <c r="S118">
        <f t="shared" si="97"/>
        <v>2.1481409585818716E-3</v>
      </c>
      <c r="T118">
        <f t="shared" si="97"/>
        <v>2.5822102125133486E-3</v>
      </c>
      <c r="U118">
        <f t="shared" si="97"/>
        <v>3.083930956710083E-3</v>
      </c>
      <c r="V118">
        <f t="shared" si="97"/>
        <v>3.6593330006290878E-3</v>
      </c>
      <c r="W118">
        <f t="shared" si="97"/>
        <v>4.3140328906679896E-3</v>
      </c>
      <c r="X118">
        <f t="shared" si="97"/>
        <v>5.0529989218848041E-3</v>
      </c>
      <c r="Y118">
        <f t="shared" si="97"/>
        <v>5.8802960743380255E-3</v>
      </c>
      <c r="Z118">
        <f t="shared" si="98"/>
        <v>6.7988180022272651E-3</v>
      </c>
      <c r="AA118">
        <f t="shared" si="98"/>
        <v>7.8100150793715198E-3</v>
      </c>
      <c r="AB118">
        <f t="shared" si="98"/>
        <v>8.9136291985039279E-3</v>
      </c>
      <c r="AC118">
        <f t="shared" si="98"/>
        <v>1.0107447398381431E-2</v>
      </c>
      <c r="AD118">
        <f t="shared" si="98"/>
        <v>1.1387087315619104E-2</v>
      </c>
      <c r="AE118">
        <f t="shared" si="98"/>
        <v>1.274582780141896E-2</v>
      </c>
      <c r="AF118">
        <f t="shared" si="98"/>
        <v>1.417449770210695E-2</v>
      </c>
      <c r="AG118">
        <f t="shared" si="98"/>
        <v>1.5661434703974214E-2</v>
      </c>
      <c r="AH118">
        <f t="shared" si="98"/>
        <v>1.7192524256638433E-2</v>
      </c>
      <c r="AI118">
        <f t="shared" si="98"/>
        <v>1.8751325934158736E-2</v>
      </c>
      <c r="AJ118">
        <f t="shared" si="99"/>
        <v>2.0319291242930082E-2</v>
      </c>
      <c r="AK118">
        <f t="shared" si="99"/>
        <v>2.1876072968716659E-2</v>
      </c>
      <c r="AL118">
        <f t="shared" si="99"/>
        <v>2.3399921852363226E-2</v>
      </c>
      <c r="AM118">
        <f t="shared" si="99"/>
        <v>2.4868161918552872E-2</v>
      </c>
      <c r="AN118">
        <f t="shared" si="99"/>
        <v>2.6257731409327634E-2</v>
      </c>
      <c r="AO118">
        <f t="shared" si="99"/>
        <v>2.7545772263778412E-2</v>
      </c>
      <c r="AP118">
        <f t="shared" si="99"/>
        <v>2.8710247703706671E-2</v>
      </c>
      <c r="AQ118">
        <f t="shared" si="99"/>
        <v>2.9730564975216978E-2</v>
      </c>
      <c r="AR118">
        <f t="shared" si="99"/>
        <v>3.0588178858772297E-2</v>
      </c>
      <c r="AS118">
        <f t="shared" si="99"/>
        <v>3.1267151336380528E-2</v>
      </c>
      <c r="AT118">
        <f t="shared" si="100"/>
        <v>3.1754643862633103E-2</v>
      </c>
      <c r="AU118">
        <f t="shared" si="100"/>
        <v>3.2041321013628499E-2</v>
      </c>
      <c r="AV118">
        <f t="shared" si="100"/>
        <v>3.2121647788463992E-2</v>
      </c>
      <c r="AW118">
        <f t="shared" si="100"/>
        <v>3.1994067337027254E-2</v>
      </c>
      <c r="AX118">
        <f t="shared" si="100"/>
        <v>3.1661051141733454E-2</v>
      </c>
      <c r="AY118">
        <f t="shared" si="100"/>
        <v>3.112901939357926E-2</v>
      </c>
      <c r="AZ118">
        <f t="shared" si="100"/>
        <v>3.0408135146140935E-2</v>
      </c>
      <c r="BA118">
        <f t="shared" si="100"/>
        <v>2.9511981467485127E-2</v>
      </c>
      <c r="BB118">
        <f t="shared" si="100"/>
        <v>2.8457135916473031E-2</v>
      </c>
      <c r="BC118">
        <f t="shared" si="100"/>
        <v>2.7262660960883811E-2</v>
      </c>
      <c r="BD118">
        <f t="shared" si="101"/>
        <v>2.5949532201006043E-2</v>
      </c>
      <c r="BE118">
        <f t="shared" si="101"/>
        <v>2.4540028306181183E-2</v>
      </c>
      <c r="BF118">
        <f t="shared" si="101"/>
        <v>2.3057107336162952E-2</v>
      </c>
      <c r="BG118">
        <f t="shared" si="101"/>
        <v>2.1523793610234931E-2</v>
      </c>
      <c r="BH118">
        <f t="shared" si="101"/>
        <v>1.9962597590703068E-2</v>
      </c>
      <c r="BI118">
        <f t="shared" si="101"/>
        <v>1.8394988519634392E-2</v>
      </c>
      <c r="BJ118">
        <f t="shared" si="101"/>
        <v>1.6840936000470763E-2</v>
      </c>
      <c r="BK118">
        <f t="shared" si="101"/>
        <v>1.531853259951832E-2</v>
      </c>
      <c r="BL118">
        <f t="shared" si="101"/>
        <v>1.3843705125120898E-2</v>
      </c>
      <c r="BM118">
        <f t="shared" si="101"/>
        <v>1.2430017792603665E-2</v>
      </c>
      <c r="BN118">
        <f t="shared" si="102"/>
        <v>1.1088566249869314E-2</v>
      </c>
      <c r="BO118">
        <f t="shared" si="102"/>
        <v>9.8279576367147348E-3</v>
      </c>
      <c r="BP118">
        <f t="shared" si="102"/>
        <v>8.6543686496275418E-3</v>
      </c>
      <c r="BQ118">
        <f t="shared" si="102"/>
        <v>7.5716710993580794E-3</v>
      </c>
      <c r="BR118">
        <f t="shared" si="102"/>
        <v>6.5816127418354409E-3</v>
      </c>
      <c r="BS118">
        <f t="shared" si="102"/>
        <v>5.684040241278665E-3</v>
      </c>
      <c r="BT118">
        <f t="shared" si="102"/>
        <v>4.8771509466316587E-3</v>
      </c>
      <c r="BU118">
        <f t="shared" si="102"/>
        <v>4.1577606478173657E-3</v>
      </c>
      <c r="BV118">
        <f t="shared" si="102"/>
        <v>3.5215755160893369E-3</v>
      </c>
      <c r="BW118">
        <f t="shared" si="102"/>
        <v>2.9634578936609257E-3</v>
      </c>
      <c r="BX118">
        <f t="shared" si="103"/>
        <v>2.4776773447832134E-3</v>
      </c>
      <c r="BY118">
        <f t="shared" si="103"/>
        <v>2.0581402788795167E-3</v>
      </c>
      <c r="BZ118">
        <f t="shared" si="103"/>
        <v>1.6985933823304711E-3</v>
      </c>
      <c r="CA118">
        <f t="shared" si="103"/>
        <v>1.3927979423885573E-3</v>
      </c>
      <c r="CB118">
        <f t="shared" si="103"/>
        <v>1.134673829347399E-3</v>
      </c>
      <c r="CC118">
        <f t="shared" si="103"/>
        <v>9.1841335981202032E-4</v>
      </c>
      <c r="CD118">
        <f t="shared" si="103"/>
        <v>7.3856645675629551E-4</v>
      </c>
      <c r="CE118">
        <f t="shared" si="103"/>
        <v>5.9009943494059414E-4</v>
      </c>
      <c r="CF118">
        <f t="shared" si="103"/>
        <v>4.6843037638444329E-4</v>
      </c>
      <c r="CG118">
        <f t="shared" si="103"/>
        <v>3.6944443852660047E-4</v>
      </c>
      <c r="CH118">
        <f t="shared" si="103"/>
        <v>2.8949258749455531E-4</v>
      </c>
      <c r="CI118">
        <f t="shared" si="103"/>
        <v>9.3530752832027275E-4</v>
      </c>
      <c r="CJ118">
        <f t="shared" si="87"/>
        <v>1</v>
      </c>
    </row>
    <row r="119" spans="1:88" x14ac:dyDescent="0.35">
      <c r="A119" t="str">
        <f>economics!A118</f>
        <v>Container glass</v>
      </c>
      <c r="B119" t="str">
        <f>economics!B118</f>
        <v>Electric meltersa</v>
      </c>
      <c r="C119" t="str">
        <f>economics!D118</f>
        <v>EXCLUDED</v>
      </c>
      <c r="D119">
        <f>IF(ISNUMBER(economics!T118),economics!T118,"na")</f>
        <v>8.2805860961088094</v>
      </c>
      <c r="E119">
        <f t="shared" si="86"/>
        <v>2.4841758288326425</v>
      </c>
      <c r="F119">
        <f t="shared" si="96"/>
        <v>4.2906033319683703E-4</v>
      </c>
      <c r="G119">
        <f t="shared" si="96"/>
        <v>1.8407885815835949E-4</v>
      </c>
      <c r="H119">
        <f t="shared" si="96"/>
        <v>2.5478475818681756E-4</v>
      </c>
      <c r="I119">
        <f t="shared" si="96"/>
        <v>3.4909868918641773E-4</v>
      </c>
      <c r="J119">
        <f t="shared" si="96"/>
        <v>4.7350899710440694E-4</v>
      </c>
      <c r="K119">
        <f t="shared" si="96"/>
        <v>6.3578971327372404E-4</v>
      </c>
      <c r="L119">
        <f t="shared" si="96"/>
        <v>8.4509202615062158E-4</v>
      </c>
      <c r="M119">
        <f t="shared" si="96"/>
        <v>1.1119871211373181E-3</v>
      </c>
      <c r="N119">
        <f t="shared" si="96"/>
        <v>1.4484408286311069E-3</v>
      </c>
      <c r="O119">
        <f t="shared" si="96"/>
        <v>1.8676995214953734E-3</v>
      </c>
      <c r="P119">
        <f t="shared" si="97"/>
        <v>2.3840672740156775E-3</v>
      </c>
      <c r="Q119">
        <f t="shared" si="97"/>
        <v>3.0125568779862597E-3</v>
      </c>
      <c r="R119">
        <f t="shared" si="97"/>
        <v>3.7684022593126674E-3</v>
      </c>
      <c r="S119">
        <f t="shared" si="97"/>
        <v>4.6664273384263086E-3</v>
      </c>
      <c r="T119">
        <f t="shared" si="97"/>
        <v>5.7202763832087528E-3</v>
      </c>
      <c r="U119">
        <f t="shared" si="97"/>
        <v>6.9415230726961041E-3</v>
      </c>
      <c r="V119">
        <f t="shared" si="97"/>
        <v>8.3386891509475564E-3</v>
      </c>
      <c r="W119">
        <f t="shared" si="97"/>
        <v>9.9162176972474175E-3</v>
      </c>
      <c r="X119">
        <f t="shared" si="97"/>
        <v>1.1673459374149223E-2</v>
      </c>
      <c r="Y119">
        <f t="shared" si="97"/>
        <v>1.3603741040820641E-2</v>
      </c>
      <c r="Z119">
        <f t="shared" si="98"/>
        <v>1.5693593274034884E-2</v>
      </c>
      <c r="AA119">
        <f t="shared" si="98"/>
        <v>1.7922215171969944E-2</v>
      </c>
      <c r="AB119">
        <f t="shared" si="98"/>
        <v>2.0261250181025661E-2</v>
      </c>
      <c r="AC119">
        <f t="shared" si="98"/>
        <v>2.2674934934304558E-2</v>
      </c>
      <c r="AD119">
        <f t="shared" si="98"/>
        <v>2.5120664231096212E-2</v>
      </c>
      <c r="AE119">
        <f t="shared" si="98"/>
        <v>2.7549990089142024E-2</v>
      </c>
      <c r="AF119">
        <f t="shared" si="98"/>
        <v>2.9910042816920307E-2</v>
      </c>
      <c r="AG119">
        <f t="shared" si="98"/>
        <v>3.2145329539773115E-2</v>
      </c>
      <c r="AH119">
        <f t="shared" si="98"/>
        <v>3.4199833362045629E-2</v>
      </c>
      <c r="AI119">
        <f t="shared" si="98"/>
        <v>3.6019307419197732E-2</v>
      </c>
      <c r="AJ119">
        <f t="shared" si="99"/>
        <v>3.7553635478107139E-2</v>
      </c>
      <c r="AK119">
        <f t="shared" si="99"/>
        <v>3.8759117089188555E-2</v>
      </c>
      <c r="AL119">
        <f t="shared" si="99"/>
        <v>3.9600532460824456E-2</v>
      </c>
      <c r="AM119">
        <f t="shared" si="99"/>
        <v>4.0052851104817488E-2</v>
      </c>
      <c r="AN119">
        <f t="shared" si="99"/>
        <v>4.0102468633046229E-2</v>
      </c>
      <c r="AO119">
        <f t="shared" si="99"/>
        <v>3.9747886438673441E-2</v>
      </c>
      <c r="AP119">
        <f t="shared" si="99"/>
        <v>3.8999786880766663E-2</v>
      </c>
      <c r="AQ119">
        <f t="shared" si="99"/>
        <v>3.788049870923893E-2</v>
      </c>
      <c r="AR119">
        <f t="shared" si="99"/>
        <v>3.6422890057161483E-2</v>
      </c>
      <c r="AS119">
        <f t="shared" si="99"/>
        <v>3.4668765577768768E-2</v>
      </c>
      <c r="AT119">
        <f t="shared" si="100"/>
        <v>3.2666876765888531E-2</v>
      </c>
      <c r="AU119">
        <f t="shared" si="100"/>
        <v>3.0470677463053764E-2</v>
      </c>
      <c r="AV119">
        <f t="shared" si="100"/>
        <v>2.8135968295718183E-2</v>
      </c>
      <c r="AW119">
        <f t="shared" si="100"/>
        <v>2.5718573788573007E-2</v>
      </c>
      <c r="AX119">
        <f t="shared" si="100"/>
        <v>2.327218474872117E-2</v>
      </c>
      <c r="AY119">
        <f t="shared" si="100"/>
        <v>2.0846477890224868E-2</v>
      </c>
      <c r="AZ119">
        <f t="shared" si="100"/>
        <v>1.848559702123298E-2</v>
      </c>
      <c r="BA119">
        <f t="shared" si="100"/>
        <v>1.6227048390782928E-2</v>
      </c>
      <c r="BB119">
        <f t="shared" si="100"/>
        <v>1.4101030069749609E-2</v>
      </c>
      <c r="BC119">
        <f t="shared" si="100"/>
        <v>1.2130184404355981E-2</v>
      </c>
      <c r="BD119">
        <f t="shared" si="101"/>
        <v>1.032973603929388E-2</v>
      </c>
      <c r="BE119">
        <f t="shared" si="101"/>
        <v>8.7079574958921491E-3</v>
      </c>
      <c r="BF119">
        <f t="shared" si="101"/>
        <v>7.266890771216894E-3</v>
      </c>
      <c r="BG119">
        <f t="shared" si="101"/>
        <v>6.0032470847850572E-3</v>
      </c>
      <c r="BH119">
        <f t="shared" si="101"/>
        <v>4.9094072397125599E-3</v>
      </c>
      <c r="BI119">
        <f t="shared" si="101"/>
        <v>3.9744510434749358E-3</v>
      </c>
      <c r="BJ119">
        <f t="shared" si="101"/>
        <v>3.1851544554241107E-3</v>
      </c>
      <c r="BK119">
        <f t="shared" si="101"/>
        <v>2.526906041970256E-3</v>
      </c>
      <c r="BL119">
        <f t="shared" si="101"/>
        <v>1.984508398016227E-3</v>
      </c>
      <c r="BM119">
        <f t="shared" si="101"/>
        <v>1.5428440783779029E-3</v>
      </c>
      <c r="BN119">
        <f t="shared" si="102"/>
        <v>1.1873981926542321E-3</v>
      </c>
      <c r="BO119">
        <f t="shared" si="102"/>
        <v>9.0464039582094369E-4</v>
      </c>
      <c r="BP119">
        <f t="shared" si="102"/>
        <v>6.8227713452961858E-4</v>
      </c>
      <c r="BQ119">
        <f t="shared" si="102"/>
        <v>5.0939057178833735E-4</v>
      </c>
      <c r="BR119">
        <f t="shared" si="102"/>
        <v>3.7648374732468515E-4</v>
      </c>
      <c r="BS119">
        <f t="shared" si="102"/>
        <v>2.7545255569416671E-4</v>
      </c>
      <c r="BT119">
        <f t="shared" si="102"/>
        <v>1.9950446600502936E-4</v>
      </c>
      <c r="BU119">
        <f t="shared" si="102"/>
        <v>1.4304203463666454E-4</v>
      </c>
      <c r="BV119">
        <f t="shared" si="102"/>
        <v>1.0152663113494054E-4</v>
      </c>
      <c r="BW119">
        <f t="shared" si="102"/>
        <v>7.1334810333945065E-5</v>
      </c>
      <c r="BX119">
        <f t="shared" si="103"/>
        <v>4.961674653336523E-5</v>
      </c>
      <c r="BY119">
        <f t="shared" si="103"/>
        <v>3.4163337523041015E-5</v>
      </c>
      <c r="BZ119">
        <f t="shared" si="103"/>
        <v>2.3286141625389334E-5</v>
      </c>
      <c r="CA119">
        <f t="shared" si="103"/>
        <v>1.5712308962578803E-5</v>
      </c>
      <c r="CB119">
        <f t="shared" si="103"/>
        <v>1.0495127472864851E-5</v>
      </c>
      <c r="CC119">
        <f t="shared" si="103"/>
        <v>6.9396993436221521E-6</v>
      </c>
      <c r="CD119">
        <f t="shared" si="103"/>
        <v>4.542540641638837E-6</v>
      </c>
      <c r="CE119">
        <f t="shared" si="103"/>
        <v>2.9434876278600086E-6</v>
      </c>
      <c r="CF119">
        <f t="shared" si="103"/>
        <v>1.8881253941449572E-6</v>
      </c>
      <c r="CG119">
        <f t="shared" si="103"/>
        <v>1.1989599482120639E-6</v>
      </c>
      <c r="CH119">
        <f t="shared" si="103"/>
        <v>7.536743583669292E-7</v>
      </c>
      <c r="CI119">
        <f t="shared" si="103"/>
        <v>1.1930597465514836E-6</v>
      </c>
      <c r="CJ119">
        <f t="shared" si="87"/>
        <v>1</v>
      </c>
    </row>
    <row r="120" spans="1:88" x14ac:dyDescent="0.35">
      <c r="A120" t="str">
        <f>economics!A119</f>
        <v>Container glass</v>
      </c>
      <c r="B120" t="str">
        <f>economics!B119</f>
        <v>Fast response</v>
      </c>
      <c r="C120" t="str">
        <f>economics!D119</f>
        <v>EXCLUDED</v>
      </c>
      <c r="D120">
        <f>IF(ISNUMBER(economics!T119),economics!T119,"na")</f>
        <v>3.4333253475956944</v>
      </c>
      <c r="E120">
        <f t="shared" si="86"/>
        <v>1.0299976042787082</v>
      </c>
      <c r="F120">
        <f t="shared" si="96"/>
        <v>4.2906033319683703E-4</v>
      </c>
      <c r="G120">
        <f t="shared" si="96"/>
        <v>5.6965414344898029E-4</v>
      </c>
      <c r="H120">
        <f t="shared" si="96"/>
        <v>1.2017554739452607E-3</v>
      </c>
      <c r="I120">
        <f t="shared" si="96"/>
        <v>2.3908798727365578E-3</v>
      </c>
      <c r="J120">
        <f t="shared" si="96"/>
        <v>4.4857667904607624E-3</v>
      </c>
      <c r="K120">
        <f t="shared" si="96"/>
        <v>7.9369449118527266E-3</v>
      </c>
      <c r="L120">
        <f t="shared" si="96"/>
        <v>1.324366512762171E-2</v>
      </c>
      <c r="M120">
        <f t="shared" si="96"/>
        <v>2.0840183407680565E-2</v>
      </c>
      <c r="N120">
        <f t="shared" si="96"/>
        <v>3.0926710805188606E-2</v>
      </c>
      <c r="O120">
        <f t="shared" si="96"/>
        <v>4.3281775573788164E-2</v>
      </c>
      <c r="P120">
        <f t="shared" si="97"/>
        <v>5.7123628946167626E-2</v>
      </c>
      <c r="Q120">
        <f t="shared" si="97"/>
        <v>7.1099426763527956E-2</v>
      </c>
      <c r="R120">
        <f t="shared" si="97"/>
        <v>8.3455729806975187E-2</v>
      </c>
      <c r="S120">
        <f t="shared" si="97"/>
        <v>9.2381729368709253E-2</v>
      </c>
      <c r="T120">
        <f t="shared" si="97"/>
        <v>9.6439724273707006E-2</v>
      </c>
      <c r="U120">
        <f t="shared" si="97"/>
        <v>9.4943624610251853E-2</v>
      </c>
      <c r="V120">
        <f t="shared" si="97"/>
        <v>8.8148640529123856E-2</v>
      </c>
      <c r="W120">
        <f t="shared" si="97"/>
        <v>7.7180100360314641E-2</v>
      </c>
      <c r="X120">
        <f t="shared" si="97"/>
        <v>6.3728672198503644E-2</v>
      </c>
      <c r="Y120">
        <f t="shared" si="97"/>
        <v>4.962540573612495E-2</v>
      </c>
      <c r="Z120">
        <f t="shared" si="98"/>
        <v>3.6442885523783164E-2</v>
      </c>
      <c r="AA120">
        <f t="shared" si="98"/>
        <v>2.5238335087711783E-2</v>
      </c>
      <c r="AB120">
        <f t="shared" si="98"/>
        <v>1.6483431888342448E-2</v>
      </c>
      <c r="AC120">
        <f t="shared" si="98"/>
        <v>1.0152505970718151E-2</v>
      </c>
      <c r="AD120">
        <f t="shared" si="98"/>
        <v>5.897082418261812E-3</v>
      </c>
      <c r="AE120">
        <f t="shared" si="98"/>
        <v>3.2302718854285706E-3</v>
      </c>
      <c r="AF120">
        <f t="shared" si="98"/>
        <v>1.6687007501990925E-3</v>
      </c>
      <c r="AG120">
        <f t="shared" si="98"/>
        <v>8.1293323067843648E-4</v>
      </c>
      <c r="AH120">
        <f t="shared" si="98"/>
        <v>3.7348039896223373E-4</v>
      </c>
      <c r="AI120">
        <f t="shared" si="98"/>
        <v>1.6181423520000848E-4</v>
      </c>
      <c r="AJ120">
        <f t="shared" si="99"/>
        <v>6.6115155594181907E-5</v>
      </c>
      <c r="AK120">
        <f t="shared" si="99"/>
        <v>2.5475346000947141E-5</v>
      </c>
      <c r="AL120">
        <f t="shared" si="99"/>
        <v>9.2570640658484749E-6</v>
      </c>
      <c r="AM120">
        <f t="shared" si="99"/>
        <v>3.1721949437235608E-6</v>
      </c>
      <c r="AN120">
        <f t="shared" si="99"/>
        <v>1.025130524356932E-6</v>
      </c>
      <c r="AO120">
        <f t="shared" si="99"/>
        <v>3.1241394027325953E-7</v>
      </c>
      <c r="AP120">
        <f t="shared" si="99"/>
        <v>8.9786863166629871E-8</v>
      </c>
      <c r="AQ120">
        <f t="shared" si="99"/>
        <v>2.4334674053605454E-8</v>
      </c>
      <c r="AR120">
        <f t="shared" si="99"/>
        <v>6.2196759964550097E-9</v>
      </c>
      <c r="AS120">
        <f t="shared" si="99"/>
        <v>1.4991277108578061E-9</v>
      </c>
      <c r="AT120">
        <f t="shared" si="100"/>
        <v>3.407509829855826E-10</v>
      </c>
      <c r="AU120">
        <f t="shared" si="100"/>
        <v>7.3040351544761961E-11</v>
      </c>
      <c r="AV120">
        <f t="shared" si="100"/>
        <v>1.4764300892977644E-11</v>
      </c>
      <c r="AW120">
        <f t="shared" si="100"/>
        <v>2.8144153674247718E-12</v>
      </c>
      <c r="AX120">
        <f t="shared" si="100"/>
        <v>5.0592863232168384E-13</v>
      </c>
      <c r="AY120">
        <f t="shared" si="100"/>
        <v>8.5820239803524601E-14</v>
      </c>
      <c r="AZ120">
        <f t="shared" si="100"/>
        <v>1.3655743202889425E-14</v>
      </c>
      <c r="BA120">
        <f t="shared" si="100"/>
        <v>2.1094237467877974E-15</v>
      </c>
      <c r="BB120">
        <f t="shared" si="100"/>
        <v>3.3306690738754696E-16</v>
      </c>
      <c r="BC120">
        <f t="shared" si="100"/>
        <v>0</v>
      </c>
      <c r="BD120">
        <f t="shared" si="101"/>
        <v>0</v>
      </c>
      <c r="BE120">
        <f t="shared" si="101"/>
        <v>0</v>
      </c>
      <c r="BF120">
        <f t="shared" si="101"/>
        <v>0</v>
      </c>
      <c r="BG120">
        <f t="shared" si="101"/>
        <v>0</v>
      </c>
      <c r="BH120">
        <f t="shared" si="101"/>
        <v>0</v>
      </c>
      <c r="BI120">
        <f t="shared" si="101"/>
        <v>0</v>
      </c>
      <c r="BJ120">
        <f t="shared" si="101"/>
        <v>0</v>
      </c>
      <c r="BK120">
        <f t="shared" si="101"/>
        <v>0</v>
      </c>
      <c r="BL120">
        <f t="shared" si="101"/>
        <v>0</v>
      </c>
      <c r="BM120">
        <f t="shared" si="101"/>
        <v>0</v>
      </c>
      <c r="BN120">
        <f t="shared" si="102"/>
        <v>0</v>
      </c>
      <c r="BO120">
        <f t="shared" si="102"/>
        <v>0</v>
      </c>
      <c r="BP120">
        <f t="shared" si="102"/>
        <v>0</v>
      </c>
      <c r="BQ120">
        <f t="shared" si="102"/>
        <v>0</v>
      </c>
      <c r="BR120">
        <f t="shared" si="102"/>
        <v>0</v>
      </c>
      <c r="BS120">
        <f t="shared" si="102"/>
        <v>0</v>
      </c>
      <c r="BT120">
        <f t="shared" si="102"/>
        <v>0</v>
      </c>
      <c r="BU120">
        <f t="shared" si="102"/>
        <v>0</v>
      </c>
      <c r="BV120">
        <f t="shared" si="102"/>
        <v>0</v>
      </c>
      <c r="BW120">
        <f t="shared" si="102"/>
        <v>0</v>
      </c>
      <c r="BX120">
        <f t="shared" si="103"/>
        <v>0</v>
      </c>
      <c r="BY120">
        <f t="shared" si="103"/>
        <v>0</v>
      </c>
      <c r="BZ120">
        <f t="shared" si="103"/>
        <v>0</v>
      </c>
      <c r="CA120">
        <f t="shared" si="103"/>
        <v>0</v>
      </c>
      <c r="CB120">
        <f t="shared" si="103"/>
        <v>0</v>
      </c>
      <c r="CC120">
        <f t="shared" si="103"/>
        <v>0</v>
      </c>
      <c r="CD120">
        <f t="shared" si="103"/>
        <v>0</v>
      </c>
      <c r="CE120">
        <f t="shared" si="103"/>
        <v>0</v>
      </c>
      <c r="CF120">
        <f t="shared" si="103"/>
        <v>0</v>
      </c>
      <c r="CG120">
        <f t="shared" si="103"/>
        <v>0</v>
      </c>
      <c r="CH120">
        <f t="shared" si="103"/>
        <v>0</v>
      </c>
      <c r="CI120">
        <f t="shared" si="103"/>
        <v>0</v>
      </c>
      <c r="CJ120">
        <f t="shared" si="87"/>
        <v>1</v>
      </c>
    </row>
    <row r="121" spans="1:88" x14ac:dyDescent="0.35">
      <c r="A121" t="str">
        <f>economics!A120</f>
        <v>Flat glass</v>
      </c>
      <c r="B121" t="str">
        <f>economics!B120</f>
        <v>Electric meltersa</v>
      </c>
      <c r="C121" t="str">
        <f>economics!D120</f>
        <v>EXCLUDED</v>
      </c>
      <c r="D121">
        <f>IF(ISNUMBER(economics!T120),economics!T120,"na")</f>
        <v>5.7412063599687748</v>
      </c>
      <c r="E121">
        <f t="shared" si="86"/>
        <v>1.7223619079906325</v>
      </c>
      <c r="F121">
        <f t="shared" si="96"/>
        <v>4.2906033319683703E-4</v>
      </c>
      <c r="G121">
        <f t="shared" si="96"/>
        <v>2.8678712708652825E-4</v>
      </c>
      <c r="H121">
        <f t="shared" si="96"/>
        <v>4.5518072786506554E-4</v>
      </c>
      <c r="I121">
        <f t="shared" si="96"/>
        <v>7.0741471071542289E-4</v>
      </c>
      <c r="J121">
        <f t="shared" si="96"/>
        <v>1.07654039493859E-3</v>
      </c>
      <c r="K121">
        <f t="shared" si="96"/>
        <v>1.6041782034333357E-3</v>
      </c>
      <c r="L121">
        <f t="shared" si="96"/>
        <v>2.3406740592621855E-3</v>
      </c>
      <c r="M121">
        <f t="shared" si="96"/>
        <v>3.3442238198138291E-3</v>
      </c>
      <c r="N121">
        <f t="shared" si="96"/>
        <v>4.6785987945122884E-3</v>
      </c>
      <c r="O121">
        <f t="shared" si="96"/>
        <v>6.4091783856112423E-3</v>
      </c>
      <c r="P121">
        <f t="shared" si="97"/>
        <v>8.597160030045136E-3</v>
      </c>
      <c r="Q121">
        <f t="shared" si="97"/>
        <v>1.1292075388891501E-2</v>
      </c>
      <c r="R121">
        <f t="shared" si="97"/>
        <v>1.45230770926872E-2</v>
      </c>
      <c r="S121">
        <f t="shared" si="97"/>
        <v>1.8289828815731199E-2</v>
      </c>
      <c r="T121">
        <f t="shared" si="97"/>
        <v>2.2554165901349885E-2</v>
      </c>
      <c r="U121">
        <f t="shared" si="97"/>
        <v>2.7233912615118913E-2</v>
      </c>
      <c r="V121">
        <f t="shared" si="97"/>
        <v>3.2200265603712433E-2</v>
      </c>
      <c r="W121">
        <f t="shared" si="97"/>
        <v>3.7279924093433031E-2</v>
      </c>
      <c r="X121">
        <f t="shared" si="97"/>
        <v>4.2262651521297601E-2</v>
      </c>
      <c r="Y121">
        <f t="shared" si="97"/>
        <v>4.6914233219186779E-2</v>
      </c>
      <c r="Z121">
        <f t="shared" si="98"/>
        <v>5.099395165583831E-2</v>
      </c>
      <c r="AA121">
        <f t="shared" si="98"/>
        <v>5.4274880998273989E-2</v>
      </c>
      <c r="AB121">
        <f t="shared" si="98"/>
        <v>5.6564670368183356E-2</v>
      </c>
      <c r="AC121">
        <f t="shared" si="98"/>
        <v>5.7724185201929845E-2</v>
      </c>
      <c r="AD121">
        <f t="shared" si="98"/>
        <v>5.7681498320486968E-2</v>
      </c>
      <c r="AE121">
        <f t="shared" si="98"/>
        <v>5.6439274870376588E-2</v>
      </c>
      <c r="AF121">
        <f t="shared" si="98"/>
        <v>5.4074496918112946E-2</v>
      </c>
      <c r="AG121">
        <f t="shared" si="98"/>
        <v>5.0730567265891868E-2</v>
      </c>
      <c r="AH121">
        <f t="shared" si="98"/>
        <v>4.6602918582847153E-2</v>
      </c>
      <c r="AI121">
        <f t="shared" si="98"/>
        <v>4.1920135408040071E-2</v>
      </c>
      <c r="AJ121">
        <f t="shared" si="99"/>
        <v>3.6923120502126094E-2</v>
      </c>
      <c r="AK121">
        <f t="shared" si="99"/>
        <v>3.1844928209898371E-2</v>
      </c>
      <c r="AL121">
        <f t="shared" si="99"/>
        <v>2.6893560381276216E-2</v>
      </c>
      <c r="AM121">
        <f t="shared" si="99"/>
        <v>2.2239369650851271E-2</v>
      </c>
      <c r="AN121">
        <f t="shared" si="99"/>
        <v>1.8007888137687722E-2</v>
      </c>
      <c r="AO121">
        <f t="shared" si="99"/>
        <v>1.4278060780747781E-2</v>
      </c>
      <c r="AP121">
        <f t="shared" si="99"/>
        <v>1.108515556375278E-2</v>
      </c>
      <c r="AQ121">
        <f t="shared" si="99"/>
        <v>8.4271451256180407E-3</v>
      </c>
      <c r="AR121">
        <f t="shared" si="99"/>
        <v>6.2731440426239127E-3</v>
      </c>
      <c r="AS121">
        <f t="shared" si="99"/>
        <v>4.5725255678199517E-3</v>
      </c>
      <c r="AT121">
        <f t="shared" si="100"/>
        <v>3.2635713404193245E-3</v>
      </c>
      <c r="AU121">
        <f t="shared" si="100"/>
        <v>2.2808469954784805E-3</v>
      </c>
      <c r="AV121">
        <f t="shared" si="100"/>
        <v>1.5608646930550529E-3</v>
      </c>
      <c r="AW121">
        <f t="shared" si="100"/>
        <v>1.0459246789644716E-3</v>
      </c>
      <c r="AX121">
        <f t="shared" si="100"/>
        <v>6.8628040667284562E-4</v>
      </c>
      <c r="AY121">
        <f t="shared" si="100"/>
        <v>4.4092915021087808E-4</v>
      </c>
      <c r="AZ121">
        <f t="shared" si="100"/>
        <v>2.7739717246810791E-4</v>
      </c>
      <c r="BA121">
        <f t="shared" si="100"/>
        <v>1.7088393666131463E-4</v>
      </c>
      <c r="BB121">
        <f t="shared" si="100"/>
        <v>1.0307810512744098E-4</v>
      </c>
      <c r="BC121">
        <f t="shared" si="100"/>
        <v>6.0883214102358529E-5</v>
      </c>
      <c r="BD121">
        <f t="shared" si="101"/>
        <v>3.5212321444766381E-5</v>
      </c>
      <c r="BE121">
        <f t="shared" si="101"/>
        <v>1.9941492872321831E-5</v>
      </c>
      <c r="BF121">
        <f t="shared" si="101"/>
        <v>1.1058254533624634E-5</v>
      </c>
      <c r="BG121">
        <f t="shared" si="101"/>
        <v>6.004562668304736E-6</v>
      </c>
      <c r="BH121">
        <f t="shared" si="101"/>
        <v>3.192581896960256E-6</v>
      </c>
      <c r="BI121">
        <f t="shared" si="101"/>
        <v>1.6621436549346669E-6</v>
      </c>
      <c r="BJ121">
        <f t="shared" si="101"/>
        <v>8.4734620464654853E-7</v>
      </c>
      <c r="BK121">
        <f t="shared" si="101"/>
        <v>4.2297921043488174E-7</v>
      </c>
      <c r="BL121">
        <f t="shared" si="101"/>
        <v>2.0674876988202584E-7</v>
      </c>
      <c r="BM121">
        <f t="shared" si="101"/>
        <v>9.8953828464587446E-8</v>
      </c>
      <c r="BN121">
        <f t="shared" si="102"/>
        <v>4.6375435380774377E-8</v>
      </c>
      <c r="BO121">
        <f t="shared" si="102"/>
        <v>2.1281836737330195E-8</v>
      </c>
      <c r="BP121">
        <f t="shared" si="102"/>
        <v>9.5630382501710187E-9</v>
      </c>
      <c r="BQ121">
        <f t="shared" si="102"/>
        <v>4.2077344941660044E-9</v>
      </c>
      <c r="BR121">
        <f t="shared" si="102"/>
        <v>1.8128689660557029E-9</v>
      </c>
      <c r="BS121">
        <f t="shared" si="102"/>
        <v>7.6480388688793255E-10</v>
      </c>
      <c r="BT121">
        <f t="shared" si="102"/>
        <v>3.159361661175808E-10</v>
      </c>
      <c r="BU121">
        <f t="shared" si="102"/>
        <v>1.2779510782934267E-10</v>
      </c>
      <c r="BV121">
        <f t="shared" si="102"/>
        <v>5.0616733027197824E-11</v>
      </c>
      <c r="BW121">
        <f t="shared" si="102"/>
        <v>1.9630963521422018E-11</v>
      </c>
      <c r="BX121">
        <f t="shared" si="103"/>
        <v>7.4550365880554637E-12</v>
      </c>
      <c r="BY121">
        <f t="shared" si="103"/>
        <v>2.7722268924890159E-12</v>
      </c>
      <c r="BZ121">
        <f t="shared" si="103"/>
        <v>1.0094147739891923E-12</v>
      </c>
      <c r="CA121">
        <f t="shared" si="103"/>
        <v>3.5993430458347575E-13</v>
      </c>
      <c r="CB121">
        <f t="shared" si="103"/>
        <v>1.255662240851052E-13</v>
      </c>
      <c r="CC121">
        <f t="shared" si="103"/>
        <v>4.2965631052993558E-14</v>
      </c>
      <c r="CD121">
        <f t="shared" si="103"/>
        <v>1.4432899320127035E-14</v>
      </c>
      <c r="CE121">
        <f t="shared" si="103"/>
        <v>4.6629367034256575E-15</v>
      </c>
      <c r="CF121">
        <f t="shared" si="103"/>
        <v>1.5543122344752192E-15</v>
      </c>
      <c r="CG121">
        <f t="shared" si="103"/>
        <v>4.4408920985006262E-16</v>
      </c>
      <c r="CH121">
        <f t="shared" si="103"/>
        <v>1.1102230246251565E-16</v>
      </c>
      <c r="CI121">
        <f t="shared" si="103"/>
        <v>1.1102230246251565E-16</v>
      </c>
      <c r="CJ121">
        <f t="shared" si="87"/>
        <v>1</v>
      </c>
    </row>
    <row r="122" spans="1:88" x14ac:dyDescent="0.35">
      <c r="A122" t="str">
        <f>economics!A121</f>
        <v>Flat glass</v>
      </c>
      <c r="B122" t="str">
        <f>economics!B121</f>
        <v>Fast response</v>
      </c>
      <c r="C122" t="str">
        <f>economics!D121</f>
        <v>EXCLUDED</v>
      </c>
      <c r="D122">
        <f>IF(ISNUMBER(economics!T121),economics!T121,"na")</f>
        <v>2.1957313269507353</v>
      </c>
      <c r="E122">
        <f t="shared" si="86"/>
        <v>0.65871939808522051</v>
      </c>
      <c r="F122">
        <f t="shared" si="96"/>
        <v>4.2906033319683703E-4</v>
      </c>
      <c r="G122">
        <f t="shared" si="96"/>
        <v>1.1403303714065754E-3</v>
      </c>
      <c r="H122">
        <f t="shared" si="96"/>
        <v>3.452987049069392E-3</v>
      </c>
      <c r="I122">
        <f t="shared" si="96"/>
        <v>9.0680127828712941E-3</v>
      </c>
      <c r="J122">
        <f t="shared" si="96"/>
        <v>2.0653415384580504E-2</v>
      </c>
      <c r="K122">
        <f t="shared" si="96"/>
        <v>4.0798352453115909E-2</v>
      </c>
      <c r="L122">
        <f t="shared" si="96"/>
        <v>6.9899075857295087E-2</v>
      </c>
      <c r="M122">
        <f t="shared" si="96"/>
        <v>0.10386852808095109</v>
      </c>
      <c r="N122">
        <f t="shared" si="96"/>
        <v>0.13387037284501985</v>
      </c>
      <c r="O122">
        <f t="shared" si="96"/>
        <v>0.14964962849289393</v>
      </c>
      <c r="P122">
        <f t="shared" si="97"/>
        <v>0.14509708511198216</v>
      </c>
      <c r="Q122">
        <f t="shared" si="97"/>
        <v>0.12202063321220202</v>
      </c>
      <c r="R122">
        <f t="shared" si="97"/>
        <v>8.9001543660755855E-2</v>
      </c>
      <c r="S122">
        <f t="shared" si="97"/>
        <v>5.6305148334484967E-2</v>
      </c>
      <c r="T122">
        <f t="shared" si="97"/>
        <v>3.0894425440827322E-2</v>
      </c>
      <c r="U122">
        <f t="shared" si="97"/>
        <v>1.4702368345621109E-2</v>
      </c>
      <c r="V122">
        <f t="shared" si="97"/>
        <v>6.0682291806850586E-3</v>
      </c>
      <c r="W122">
        <f t="shared" si="97"/>
        <v>2.1721768711380207E-3</v>
      </c>
      <c r="X122">
        <f t="shared" si="97"/>
        <v>6.7433662087823532E-4</v>
      </c>
      <c r="Y122">
        <f t="shared" si="97"/>
        <v>1.8154961743332976E-4</v>
      </c>
      <c r="Z122">
        <f t="shared" si="98"/>
        <v>4.2387578910285661E-5</v>
      </c>
      <c r="AA122">
        <f t="shared" si="98"/>
        <v>8.5820942539172052E-6</v>
      </c>
      <c r="AB122">
        <f t="shared" si="98"/>
        <v>1.5067639868027172E-6</v>
      </c>
      <c r="AC122">
        <f t="shared" si="98"/>
        <v>2.2939272148470025E-7</v>
      </c>
      <c r="AD122">
        <f t="shared" si="98"/>
        <v>3.0281755103445107E-8</v>
      </c>
      <c r="AE122">
        <f t="shared" si="98"/>
        <v>3.4660394554464347E-9</v>
      </c>
      <c r="AF122">
        <f t="shared" si="98"/>
        <v>3.4397007464548324E-10</v>
      </c>
      <c r="AG122">
        <f t="shared" si="98"/>
        <v>2.9595548234340185E-11</v>
      </c>
      <c r="AH122">
        <f t="shared" si="98"/>
        <v>2.2075674621646613E-12</v>
      </c>
      <c r="AI122">
        <f t="shared" si="98"/>
        <v>1.4277468096679513E-13</v>
      </c>
      <c r="AJ122">
        <f t="shared" si="99"/>
        <v>7.9936057773011271E-15</v>
      </c>
      <c r="AK122">
        <f t="shared" si="99"/>
        <v>4.4408920985006262E-16</v>
      </c>
      <c r="AL122">
        <f t="shared" si="99"/>
        <v>0</v>
      </c>
      <c r="AM122">
        <f t="shared" si="99"/>
        <v>0</v>
      </c>
      <c r="AN122">
        <f t="shared" si="99"/>
        <v>0</v>
      </c>
      <c r="AO122">
        <f t="shared" si="99"/>
        <v>0</v>
      </c>
      <c r="AP122">
        <f t="shared" si="99"/>
        <v>0</v>
      </c>
      <c r="AQ122">
        <f t="shared" si="99"/>
        <v>0</v>
      </c>
      <c r="AR122">
        <f t="shared" si="99"/>
        <v>0</v>
      </c>
      <c r="AS122">
        <f t="shared" si="99"/>
        <v>0</v>
      </c>
      <c r="AT122">
        <f t="shared" si="100"/>
        <v>0</v>
      </c>
      <c r="AU122">
        <f t="shared" si="100"/>
        <v>0</v>
      </c>
      <c r="AV122">
        <f t="shared" si="100"/>
        <v>0</v>
      </c>
      <c r="AW122">
        <f t="shared" si="100"/>
        <v>0</v>
      </c>
      <c r="AX122">
        <f t="shared" si="100"/>
        <v>0</v>
      </c>
      <c r="AY122">
        <f t="shared" si="100"/>
        <v>0</v>
      </c>
      <c r="AZ122">
        <f t="shared" si="100"/>
        <v>0</v>
      </c>
      <c r="BA122">
        <f t="shared" si="100"/>
        <v>0</v>
      </c>
      <c r="BB122">
        <f t="shared" si="100"/>
        <v>0</v>
      </c>
      <c r="BC122">
        <f t="shared" si="100"/>
        <v>0</v>
      </c>
      <c r="BD122">
        <f t="shared" si="101"/>
        <v>0</v>
      </c>
      <c r="BE122">
        <f t="shared" si="101"/>
        <v>0</v>
      </c>
      <c r="BF122">
        <f t="shared" si="101"/>
        <v>0</v>
      </c>
      <c r="BG122">
        <f t="shared" si="101"/>
        <v>0</v>
      </c>
      <c r="BH122">
        <f t="shared" si="101"/>
        <v>0</v>
      </c>
      <c r="BI122">
        <f t="shared" si="101"/>
        <v>0</v>
      </c>
      <c r="BJ122">
        <f t="shared" si="101"/>
        <v>0</v>
      </c>
      <c r="BK122">
        <f t="shared" si="101"/>
        <v>0</v>
      </c>
      <c r="BL122">
        <f t="shared" si="101"/>
        <v>0</v>
      </c>
      <c r="BM122">
        <f t="shared" si="101"/>
        <v>0</v>
      </c>
      <c r="BN122">
        <f t="shared" si="102"/>
        <v>0</v>
      </c>
      <c r="BO122">
        <f t="shared" si="102"/>
        <v>0</v>
      </c>
      <c r="BP122">
        <f t="shared" si="102"/>
        <v>0</v>
      </c>
      <c r="BQ122">
        <f t="shared" si="102"/>
        <v>0</v>
      </c>
      <c r="BR122">
        <f t="shared" si="102"/>
        <v>0</v>
      </c>
      <c r="BS122">
        <f t="shared" si="102"/>
        <v>0</v>
      </c>
      <c r="BT122">
        <f t="shared" si="102"/>
        <v>0</v>
      </c>
      <c r="BU122">
        <f t="shared" si="102"/>
        <v>0</v>
      </c>
      <c r="BV122">
        <f t="shared" si="102"/>
        <v>0</v>
      </c>
      <c r="BW122">
        <f t="shared" si="102"/>
        <v>0</v>
      </c>
      <c r="BX122">
        <f t="shared" si="103"/>
        <v>0</v>
      </c>
      <c r="BY122">
        <f t="shared" si="103"/>
        <v>0</v>
      </c>
      <c r="BZ122">
        <f t="shared" si="103"/>
        <v>0</v>
      </c>
      <c r="CA122">
        <f t="shared" si="103"/>
        <v>0</v>
      </c>
      <c r="CB122">
        <f t="shared" si="103"/>
        <v>0</v>
      </c>
      <c r="CC122">
        <f t="shared" si="103"/>
        <v>0</v>
      </c>
      <c r="CD122">
        <f t="shared" si="103"/>
        <v>0</v>
      </c>
      <c r="CE122">
        <f t="shared" si="103"/>
        <v>0</v>
      </c>
      <c r="CF122">
        <f t="shared" si="103"/>
        <v>0</v>
      </c>
      <c r="CG122">
        <f t="shared" si="103"/>
        <v>0</v>
      </c>
      <c r="CH122">
        <f t="shared" si="103"/>
        <v>0</v>
      </c>
      <c r="CI122">
        <f t="shared" si="103"/>
        <v>0</v>
      </c>
      <c r="CJ122">
        <f t="shared" si="87"/>
        <v>1</v>
      </c>
    </row>
    <row r="123" spans="1:88" x14ac:dyDescent="0.35">
      <c r="A123" t="str">
        <f>economics!A122</f>
        <v>Chemical pulp</v>
      </c>
      <c r="B123" t="str">
        <f>economics!B122</f>
        <v>Black liquor gasificationa</v>
      </c>
      <c r="C123" t="str">
        <f>economics!D122</f>
        <v>EXCLUDED</v>
      </c>
      <c r="D123">
        <f>IF(ISNUMBER(economics!T122),economics!T122,"na")</f>
        <v>36.230014907364179</v>
      </c>
      <c r="E123">
        <f t="shared" si="86"/>
        <v>10.869004472209253</v>
      </c>
      <c r="F123">
        <f t="shared" ref="F123:O132" si="104">IF(NOT(ISNUMBER($D123)),"",_xlfn.NORM.DIST(F$1,$D123,$E123,TRUE)-_xlfn.NORM.DIST(F$2,$D123,$E123,TRUE))</f>
        <v>4.2906033319683703E-4</v>
      </c>
      <c r="G123">
        <f t="shared" si="104"/>
        <v>3.6866281795232747E-5</v>
      </c>
      <c r="H123">
        <f t="shared" si="104"/>
        <v>3.9782836345923485E-5</v>
      </c>
      <c r="I123">
        <f t="shared" si="104"/>
        <v>4.2907419139273217E-5</v>
      </c>
      <c r="J123">
        <f t="shared" si="104"/>
        <v>4.6252933992788374E-5</v>
      </c>
      <c r="K123">
        <f t="shared" si="104"/>
        <v>4.9832930309676605E-5</v>
      </c>
      <c r="L123">
        <f t="shared" si="104"/>
        <v>5.3661623642266287E-5</v>
      </c>
      <c r="M123">
        <f t="shared" si="104"/>
        <v>5.7753916023804675E-5</v>
      </c>
      <c r="N123">
        <f t="shared" si="104"/>
        <v>6.2125415983695412E-5</v>
      </c>
      <c r="O123">
        <f t="shared" si="104"/>
        <v>6.6792458156004976E-5</v>
      </c>
      <c r="P123">
        <f t="shared" ref="P123:Y132" si="105">IF(NOT(ISNUMBER($D123)),"",_xlfn.NORM.DIST(P$1,$D123,$E123,TRUE)-_xlfn.NORM.DIST(P$2,$D123,$E123,TRUE))</f>
        <v>7.1772122385646651E-5</v>
      </c>
      <c r="Q123">
        <f t="shared" si="105"/>
        <v>7.7082252231404076E-5</v>
      </c>
      <c r="R123">
        <f t="shared" si="105"/>
        <v>8.2741472759534319E-5</v>
      </c>
      <c r="S123">
        <f t="shared" si="105"/>
        <v>8.8769207516636948E-5</v>
      </c>
      <c r="T123">
        <f t="shared" si="105"/>
        <v>9.5185694565217208E-5</v>
      </c>
      <c r="U123">
        <f t="shared" si="105"/>
        <v>1.0201200146045444E-4</v>
      </c>
      <c r="V123">
        <f t="shared" si="105"/>
        <v>1.0927003904183581E-4</v>
      </c>
      <c r="W123">
        <f t="shared" si="105"/>
        <v>1.1698257390866415E-4</v>
      </c>
      <c r="X123">
        <f t="shared" si="105"/>
        <v>1.2517323944420894E-4</v>
      </c>
      <c r="Y123">
        <f t="shared" si="105"/>
        <v>1.3386654524890013E-4</v>
      </c>
      <c r="Z123">
        <f t="shared" ref="Z123:AI132" si="106">IF(NOT(ISNUMBER($D123)),"",_xlfn.NORM.DIST(Z$1,$D123,$E123,TRUE)-_xlfn.NORM.DIST(Z$2,$D123,$E123,TRUE))</f>
        <v>1.4308788483947477E-4</v>
      </c>
      <c r="AA123">
        <f t="shared" si="106"/>
        <v>1.5286354146738746E-4</v>
      </c>
      <c r="AB123">
        <f t="shared" si="106"/>
        <v>1.632206919067237E-4</v>
      </c>
      <c r="AC123">
        <f t="shared" si="106"/>
        <v>1.7418740805954852E-4</v>
      </c>
      <c r="AD123">
        <f t="shared" si="106"/>
        <v>1.8579265622409909E-4</v>
      </c>
      <c r="AE123">
        <f t="shared" si="106"/>
        <v>1.9806629387020269E-4</v>
      </c>
      <c r="AF123">
        <f t="shared" si="106"/>
        <v>2.1103906376478349E-4</v>
      </c>
      <c r="AG123">
        <f t="shared" si="106"/>
        <v>2.2474258529035481E-4</v>
      </c>
      <c r="AH123">
        <f t="shared" si="106"/>
        <v>2.392093427995446E-4</v>
      </c>
      <c r="AI123">
        <f t="shared" si="106"/>
        <v>2.5447267084966266E-4</v>
      </c>
      <c r="AJ123">
        <f t="shared" ref="AJ123:AS132" si="107">IF(NOT(ISNUMBER($D123)),"",_xlfn.NORM.DIST(AJ$1,$D123,$E123,TRUE)-_xlfn.NORM.DIST(AJ$2,$D123,$E123,TRUE))</f>
        <v>2.7056673616315937E-4</v>
      </c>
      <c r="AK123">
        <f t="shared" si="107"/>
        <v>2.875265161622776E-4</v>
      </c>
      <c r="AL123">
        <f t="shared" si="107"/>
        <v>3.0538777392975867E-4</v>
      </c>
      <c r="AM123">
        <f t="shared" si="107"/>
        <v>3.2418702945130346E-4</v>
      </c>
      <c r="AN123">
        <f t="shared" si="107"/>
        <v>3.4396152700108713E-4</v>
      </c>
      <c r="AO123">
        <f t="shared" si="107"/>
        <v>3.6474919853725016E-4</v>
      </c>
      <c r="AP123">
        <f t="shared" si="107"/>
        <v>3.8658862298170549E-4</v>
      </c>
      <c r="AQ123">
        <f t="shared" si="107"/>
        <v>4.0951898126603565E-4</v>
      </c>
      <c r="AR123">
        <f t="shared" si="107"/>
        <v>4.3358000703480962E-4</v>
      </c>
      <c r="AS123">
        <f t="shared" si="107"/>
        <v>4.5881193290743527E-4</v>
      </c>
      <c r="AT123">
        <f t="shared" ref="AT123:BC132" si="108">IF(NOT(ISNUMBER($D123)),"",_xlfn.NORM.DIST(AT$1,$D123,$E123,TRUE)-_xlfn.NORM.DIST(AT$2,$D123,$E123,TRUE))</f>
        <v>4.8525543221031135E-4</v>
      </c>
      <c r="AU123">
        <f t="shared" si="108"/>
        <v>5.1295155610389144E-4</v>
      </c>
      <c r="AV123">
        <f t="shared" si="108"/>
        <v>5.4194166604151599E-4</v>
      </c>
      <c r="AW123">
        <f t="shared" si="108"/>
        <v>5.7226736151187382E-4</v>
      </c>
      <c r="AX123">
        <f t="shared" si="108"/>
        <v>6.0397040303117495E-4</v>
      </c>
      <c r="AY123">
        <f t="shared" si="108"/>
        <v>6.3709263036811591E-4</v>
      </c>
      <c r="AZ123">
        <f t="shared" si="108"/>
        <v>6.7167587600166709E-4</v>
      </c>
      <c r="BA123">
        <f t="shared" si="108"/>
        <v>7.077618738292029E-4</v>
      </c>
      <c r="BB123">
        <f t="shared" si="108"/>
        <v>7.4539216316267184E-4</v>
      </c>
      <c r="BC123">
        <f t="shared" si="108"/>
        <v>7.846079880693968E-4</v>
      </c>
      <c r="BD123">
        <f t="shared" ref="BD123:BM132" si="109">IF(NOT(ISNUMBER($D123)),"",_xlfn.NORM.DIST(BD$1,$D123,$E123,TRUE)-_xlfn.NORM.DIST(BD$2,$D123,$E123,TRUE))</f>
        <v>8.254501921355975E-4</v>
      </c>
      <c r="BE123">
        <f t="shared" si="109"/>
        <v>8.6795910875176081E-4</v>
      </c>
      <c r="BF123">
        <f t="shared" si="109"/>
        <v>9.1217444704144376E-4</v>
      </c>
      <c r="BG123">
        <f t="shared" si="109"/>
        <v>9.5813517357837968E-4</v>
      </c>
      <c r="BH123">
        <f t="shared" si="109"/>
        <v>1.0058793900593506E-3</v>
      </c>
      <c r="BI123">
        <f t="shared" si="109"/>
        <v>1.055444207124976E-3</v>
      </c>
      <c r="BJ123">
        <f t="shared" si="109"/>
        <v>1.106865614544688E-3</v>
      </c>
      <c r="BK123">
        <f t="shared" si="109"/>
        <v>1.160178348006996E-3</v>
      </c>
      <c r="BL123">
        <f t="shared" si="109"/>
        <v>1.2154157527799365E-3</v>
      </c>
      <c r="BM123">
        <f t="shared" si="109"/>
        <v>1.2726096445331292E-3</v>
      </c>
      <c r="BN123">
        <f t="shared" ref="BN123:BW132" si="110">IF(NOT(ISNUMBER($D123)),"",_xlfn.NORM.DIST(BN$1,$D123,$E123,TRUE)-_xlfn.NORM.DIST(BN$2,$D123,$E123,TRUE))</f>
        <v>1.3317901676365186E-3</v>
      </c>
      <c r="BO123">
        <f t="shared" si="110"/>
        <v>1.3929856512754912E-3</v>
      </c>
      <c r="BP123">
        <f t="shared" si="110"/>
        <v>1.4562224637472559E-3</v>
      </c>
      <c r="BQ123">
        <f t="shared" si="110"/>
        <v>1.5215248653265984E-3</v>
      </c>
      <c r="BR123">
        <f t="shared" si="110"/>
        <v>1.588914860112655E-3</v>
      </c>
      <c r="BS123">
        <f t="shared" si="110"/>
        <v>1.6584120472911135E-3</v>
      </c>
      <c r="BT123">
        <f t="shared" si="110"/>
        <v>1.7300334722679667E-3</v>
      </c>
      <c r="BU123">
        <f t="shared" si="110"/>
        <v>1.8037934781518564E-3</v>
      </c>
      <c r="BV123">
        <f t="shared" si="110"/>
        <v>1.8797035580813137E-3</v>
      </c>
      <c r="BW123">
        <f t="shared" si="110"/>
        <v>1.9577722089124741E-3</v>
      </c>
      <c r="BX123">
        <f t="shared" ref="BX123:CI132" si="111">IF(NOT(ISNUMBER($D123)),"",_xlfn.NORM.DIST(BX$1,$D123,$E123,TRUE)-_xlfn.NORM.DIST(BX$2,$D123,$E123,TRUE))</f>
        <v>2.0380047867986015E-3</v>
      </c>
      <c r="BY123">
        <f t="shared" si="111"/>
        <v>2.1204033652090365E-3</v>
      </c>
      <c r="BZ123">
        <f t="shared" si="111"/>
        <v>2.2049665959488138E-3</v>
      </c>
      <c r="CA123">
        <f t="shared" si="111"/>
        <v>2.2916895737511572E-3</v>
      </c>
      <c r="CB123">
        <f t="shared" si="111"/>
        <v>2.3805637050258802E-3</v>
      </c>
      <c r="CC123">
        <f t="shared" si="111"/>
        <v>2.4715765813541068E-3</v>
      </c>
      <c r="CD123">
        <f t="shared" si="111"/>
        <v>2.5647118583247211E-3</v>
      </c>
      <c r="CE123">
        <f t="shared" si="111"/>
        <v>2.6599491403117501E-3</v>
      </c>
      <c r="CF123">
        <f t="shared" si="111"/>
        <v>2.7572638717916695E-3</v>
      </c>
      <c r="CG123">
        <f t="shared" si="111"/>
        <v>2.8566272357995956E-3</v>
      </c>
      <c r="CH123">
        <f t="shared" si="111"/>
        <v>2.9580060601152314E-3</v>
      </c>
      <c r="CI123">
        <f t="shared" si="111"/>
        <v>0.93231260386222548</v>
      </c>
      <c r="CJ123">
        <f t="shared" si="87"/>
        <v>1</v>
      </c>
    </row>
    <row r="124" spans="1:88" x14ac:dyDescent="0.35">
      <c r="A124" t="str">
        <f>economics!A123</f>
        <v>Chemical pulp</v>
      </c>
      <c r="B124" t="str">
        <f>economics!B123</f>
        <v>H2 boilers</v>
      </c>
      <c r="C124" t="str">
        <f>economics!D123</f>
        <v>EXCLUDED</v>
      </c>
      <c r="D124">
        <f>IF(ISNUMBER(economics!T123),economics!T123,"na")</f>
        <v>0.73118387025441445</v>
      </c>
      <c r="E124">
        <f t="shared" si="86"/>
        <v>0.21935516107632433</v>
      </c>
      <c r="F124">
        <f t="shared" si="104"/>
        <v>4.2906033319683703E-4</v>
      </c>
      <c r="G124">
        <f t="shared" si="104"/>
        <v>1.3701981054024134E-2</v>
      </c>
      <c r="H124">
        <f t="shared" si="104"/>
        <v>0.13182760528442175</v>
      </c>
      <c r="I124">
        <f t="shared" si="104"/>
        <v>0.38822041792614637</v>
      </c>
      <c r="J124">
        <f t="shared" si="104"/>
        <v>0.35562438314661715</v>
      </c>
      <c r="K124">
        <f t="shared" si="104"/>
        <v>0.10118608486682856</v>
      </c>
      <c r="L124">
        <f t="shared" si="104"/>
        <v>8.7820710399140189E-3</v>
      </c>
      <c r="M124">
        <f t="shared" si="104"/>
        <v>2.2669263693886332E-4</v>
      </c>
      <c r="N124">
        <f t="shared" si="104"/>
        <v>1.7000711746151254E-6</v>
      </c>
      <c r="O124">
        <f t="shared" si="104"/>
        <v>3.6385424673213151E-9</v>
      </c>
      <c r="P124">
        <f t="shared" si="105"/>
        <v>2.1949109196839345E-12</v>
      </c>
      <c r="Q124">
        <f t="shared" si="105"/>
        <v>3.3306690738754696E-16</v>
      </c>
      <c r="R124">
        <f t="shared" si="105"/>
        <v>0</v>
      </c>
      <c r="S124">
        <f t="shared" si="105"/>
        <v>0</v>
      </c>
      <c r="T124">
        <f t="shared" si="105"/>
        <v>0</v>
      </c>
      <c r="U124">
        <f t="shared" si="105"/>
        <v>0</v>
      </c>
      <c r="V124">
        <f t="shared" si="105"/>
        <v>0</v>
      </c>
      <c r="W124">
        <f t="shared" si="105"/>
        <v>0</v>
      </c>
      <c r="X124">
        <f t="shared" si="105"/>
        <v>0</v>
      </c>
      <c r="Y124">
        <f t="shared" si="105"/>
        <v>0</v>
      </c>
      <c r="Z124">
        <f t="shared" si="106"/>
        <v>0</v>
      </c>
      <c r="AA124">
        <f t="shared" si="106"/>
        <v>0</v>
      </c>
      <c r="AB124">
        <f t="shared" si="106"/>
        <v>0</v>
      </c>
      <c r="AC124">
        <f t="shared" si="106"/>
        <v>0</v>
      </c>
      <c r="AD124">
        <f t="shared" si="106"/>
        <v>0</v>
      </c>
      <c r="AE124">
        <f t="shared" si="106"/>
        <v>0</v>
      </c>
      <c r="AF124">
        <f t="shared" si="106"/>
        <v>0</v>
      </c>
      <c r="AG124">
        <f t="shared" si="106"/>
        <v>0</v>
      </c>
      <c r="AH124">
        <f t="shared" si="106"/>
        <v>0</v>
      </c>
      <c r="AI124">
        <f t="shared" si="106"/>
        <v>0</v>
      </c>
      <c r="AJ124">
        <f t="shared" si="107"/>
        <v>0</v>
      </c>
      <c r="AK124">
        <f t="shared" si="107"/>
        <v>0</v>
      </c>
      <c r="AL124">
        <f t="shared" si="107"/>
        <v>0</v>
      </c>
      <c r="AM124">
        <f t="shared" si="107"/>
        <v>0</v>
      </c>
      <c r="AN124">
        <f t="shared" si="107"/>
        <v>0</v>
      </c>
      <c r="AO124">
        <f t="shared" si="107"/>
        <v>0</v>
      </c>
      <c r="AP124">
        <f t="shared" si="107"/>
        <v>0</v>
      </c>
      <c r="AQ124">
        <f t="shared" si="107"/>
        <v>0</v>
      </c>
      <c r="AR124">
        <f t="shared" si="107"/>
        <v>0</v>
      </c>
      <c r="AS124">
        <f t="shared" si="107"/>
        <v>0</v>
      </c>
      <c r="AT124">
        <f t="shared" si="108"/>
        <v>0</v>
      </c>
      <c r="AU124">
        <f t="shared" si="108"/>
        <v>0</v>
      </c>
      <c r="AV124">
        <f t="shared" si="108"/>
        <v>0</v>
      </c>
      <c r="AW124">
        <f t="shared" si="108"/>
        <v>0</v>
      </c>
      <c r="AX124">
        <f t="shared" si="108"/>
        <v>0</v>
      </c>
      <c r="AY124">
        <f t="shared" si="108"/>
        <v>0</v>
      </c>
      <c r="AZ124">
        <f t="shared" si="108"/>
        <v>0</v>
      </c>
      <c r="BA124">
        <f t="shared" si="108"/>
        <v>0</v>
      </c>
      <c r="BB124">
        <f t="shared" si="108"/>
        <v>0</v>
      </c>
      <c r="BC124">
        <f t="shared" si="108"/>
        <v>0</v>
      </c>
      <c r="BD124">
        <f t="shared" si="109"/>
        <v>0</v>
      </c>
      <c r="BE124">
        <f t="shared" si="109"/>
        <v>0</v>
      </c>
      <c r="BF124">
        <f t="shared" si="109"/>
        <v>0</v>
      </c>
      <c r="BG124">
        <f t="shared" si="109"/>
        <v>0</v>
      </c>
      <c r="BH124">
        <f t="shared" si="109"/>
        <v>0</v>
      </c>
      <c r="BI124">
        <f t="shared" si="109"/>
        <v>0</v>
      </c>
      <c r="BJ124">
        <f t="shared" si="109"/>
        <v>0</v>
      </c>
      <c r="BK124">
        <f t="shared" si="109"/>
        <v>0</v>
      </c>
      <c r="BL124">
        <f t="shared" si="109"/>
        <v>0</v>
      </c>
      <c r="BM124">
        <f t="shared" si="109"/>
        <v>0</v>
      </c>
      <c r="BN124">
        <f t="shared" si="110"/>
        <v>0</v>
      </c>
      <c r="BO124">
        <f t="shared" si="110"/>
        <v>0</v>
      </c>
      <c r="BP124">
        <f t="shared" si="110"/>
        <v>0</v>
      </c>
      <c r="BQ124">
        <f t="shared" si="110"/>
        <v>0</v>
      </c>
      <c r="BR124">
        <f t="shared" si="110"/>
        <v>0</v>
      </c>
      <c r="BS124">
        <f t="shared" si="110"/>
        <v>0</v>
      </c>
      <c r="BT124">
        <f t="shared" si="110"/>
        <v>0</v>
      </c>
      <c r="BU124">
        <f t="shared" si="110"/>
        <v>0</v>
      </c>
      <c r="BV124">
        <f t="shared" si="110"/>
        <v>0</v>
      </c>
      <c r="BW124">
        <f t="shared" si="110"/>
        <v>0</v>
      </c>
      <c r="BX124">
        <f t="shared" si="111"/>
        <v>0</v>
      </c>
      <c r="BY124">
        <f t="shared" si="111"/>
        <v>0</v>
      </c>
      <c r="BZ124">
        <f t="shared" si="111"/>
        <v>0</v>
      </c>
      <c r="CA124">
        <f t="shared" si="111"/>
        <v>0</v>
      </c>
      <c r="CB124">
        <f t="shared" si="111"/>
        <v>0</v>
      </c>
      <c r="CC124">
        <f t="shared" si="111"/>
        <v>0</v>
      </c>
      <c r="CD124">
        <f t="shared" si="111"/>
        <v>0</v>
      </c>
      <c r="CE124">
        <f t="shared" si="111"/>
        <v>0</v>
      </c>
      <c r="CF124">
        <f t="shared" si="111"/>
        <v>0</v>
      </c>
      <c r="CG124">
        <f t="shared" si="111"/>
        <v>0</v>
      </c>
      <c r="CH124">
        <f t="shared" si="111"/>
        <v>0</v>
      </c>
      <c r="CI124">
        <f t="shared" si="111"/>
        <v>0</v>
      </c>
      <c r="CJ124">
        <f t="shared" si="87"/>
        <v>1</v>
      </c>
    </row>
    <row r="125" spans="1:88" x14ac:dyDescent="0.35">
      <c r="A125" t="str">
        <f>economics!A124</f>
        <v>Chemical pulp</v>
      </c>
      <c r="B125" t="str">
        <f>economics!B124</f>
        <v>High temperature heat pump</v>
      </c>
      <c r="C125" t="str">
        <f>economics!D124</f>
        <v>EXCLUDED</v>
      </c>
      <c r="D125">
        <f>IF(ISNUMBER(economics!T124),economics!T124,"na")</f>
        <v>9.6543001495234524</v>
      </c>
      <c r="E125">
        <f t="shared" si="86"/>
        <v>2.8962900448570355</v>
      </c>
      <c r="F125">
        <f t="shared" si="104"/>
        <v>4.2906033319683703E-4</v>
      </c>
      <c r="G125">
        <f t="shared" si="104"/>
        <v>1.5404881031719572E-4</v>
      </c>
      <c r="H125">
        <f t="shared" si="104"/>
        <v>2.0384695257332852E-4</v>
      </c>
      <c r="I125">
        <f t="shared" si="104"/>
        <v>2.6774188065273297E-4</v>
      </c>
      <c r="J125">
        <f t="shared" si="104"/>
        <v>3.4905559844549414E-4</v>
      </c>
      <c r="K125">
        <f t="shared" si="104"/>
        <v>4.5168858869398527E-4</v>
      </c>
      <c r="L125">
        <f t="shared" si="104"/>
        <v>5.8016275208123752E-4</v>
      </c>
      <c r="M125">
        <f t="shared" si="104"/>
        <v>7.3965088209152017E-4</v>
      </c>
      <c r="N125">
        <f t="shared" si="104"/>
        <v>9.3598724407846804E-4</v>
      </c>
      <c r="O125">
        <f t="shared" si="104"/>
        <v>1.1756533740583828E-3</v>
      </c>
      <c r="P125">
        <f t="shared" si="105"/>
        <v>1.465733025610691E-3</v>
      </c>
      <c r="Q125">
        <f t="shared" si="105"/>
        <v>1.8138303598208951E-3</v>
      </c>
      <c r="R125">
        <f t="shared" si="105"/>
        <v>2.2279460759482561E-3</v>
      </c>
      <c r="S125">
        <f t="shared" si="105"/>
        <v>2.7163072875694347E-3</v>
      </c>
      <c r="T125">
        <f t="shared" si="105"/>
        <v>3.2871486041942746E-3</v>
      </c>
      <c r="U125">
        <f t="shared" si="105"/>
        <v>3.9484440913171992E-3</v>
      </c>
      <c r="V125">
        <f t="shared" si="105"/>
        <v>4.7075925187055993E-3</v>
      </c>
      <c r="W125">
        <f t="shared" si="105"/>
        <v>5.5710614831773024E-3</v>
      </c>
      <c r="X125">
        <f t="shared" si="105"/>
        <v>6.5439994698776316E-3</v>
      </c>
      <c r="Y125">
        <f t="shared" si="105"/>
        <v>7.6298285035656874E-3</v>
      </c>
      <c r="Z125">
        <f t="shared" si="106"/>
        <v>8.829833499973308E-3</v>
      </c>
      <c r="AA125">
        <f t="shared" si="106"/>
        <v>1.0142767482995474E-2</v>
      </c>
      <c r="AB125">
        <f t="shared" si="106"/>
        <v>1.1564494194720776E-2</v>
      </c>
      <c r="AC125">
        <f t="shared" si="106"/>
        <v>1.3087691005298926E-2</v>
      </c>
      <c r="AD125">
        <f t="shared" si="106"/>
        <v>1.4701635172200259E-2</v>
      </c>
      <c r="AE125">
        <f t="shared" si="106"/>
        <v>1.6392095205227095E-2</v>
      </c>
      <c r="AF125">
        <f t="shared" si="106"/>
        <v>1.8141346250239956E-2</v>
      </c>
      <c r="AG125">
        <f t="shared" si="106"/>
        <v>1.9928324002256109E-2</v>
      </c>
      <c r="AH125">
        <f t="shared" si="106"/>
        <v>2.1728925809450461E-2</v>
      </c>
      <c r="AI125">
        <f t="shared" si="106"/>
        <v>2.3516460572190451E-2</v>
      </c>
      <c r="AJ125">
        <f t="shared" si="107"/>
        <v>2.5262241135150326E-2</v>
      </c>
      <c r="AK125">
        <f t="shared" si="107"/>
        <v>2.693630457911933E-2</v>
      </c>
      <c r="AL125">
        <f t="shared" si="107"/>
        <v>2.8508237680713477E-2</v>
      </c>
      <c r="AM125">
        <f t="shared" si="107"/>
        <v>2.9948077397771333E-2</v>
      </c>
      <c r="AN125">
        <f t="shared" si="107"/>
        <v>3.1227250122073558E-2</v>
      </c>
      <c r="AO125">
        <f t="shared" si="107"/>
        <v>3.2319509128582391E-2</v>
      </c>
      <c r="AP125">
        <f t="shared" si="107"/>
        <v>3.320182754783646E-2</v>
      </c>
      <c r="AQ125">
        <f t="shared" si="107"/>
        <v>3.3855204557954932E-2</v>
      </c>
      <c r="AR125">
        <f t="shared" si="107"/>
        <v>3.4265345424477123E-2</v>
      </c>
      <c r="AS125">
        <f t="shared" si="107"/>
        <v>3.442318141096895E-2</v>
      </c>
      <c r="AT125">
        <f t="shared" si="108"/>
        <v>3.4325203154449979E-2</v>
      </c>
      <c r="AU125">
        <f t="shared" si="108"/>
        <v>3.3973590390740771E-2</v>
      </c>
      <c r="AV125">
        <f t="shared" si="108"/>
        <v>3.3376131332788384E-2</v>
      </c>
      <c r="AW125">
        <f t="shared" si="108"/>
        <v>3.254593586639043E-2</v>
      </c>
      <c r="AX125">
        <f t="shared" si="108"/>
        <v>3.1500957313209788E-2</v>
      </c>
      <c r="AY125">
        <f t="shared" si="108"/>
        <v>3.0263347123561268E-2</v>
      </c>
      <c r="AZ125">
        <f t="shared" si="108"/>
        <v>2.8858674882356272E-2</v>
      </c>
      <c r="BA125">
        <f t="shared" si="108"/>
        <v>2.731505194886652E-2</v>
      </c>
      <c r="BB125">
        <f t="shared" si="108"/>
        <v>2.5662200575978789E-2</v>
      </c>
      <c r="BC125">
        <f t="shared" si="108"/>
        <v>2.3930511323764003E-2</v>
      </c>
      <c r="BD125">
        <f t="shared" si="109"/>
        <v>2.2150130041573179E-2</v>
      </c>
      <c r="BE125">
        <f t="shared" si="109"/>
        <v>2.0350111866718534E-2</v>
      </c>
      <c r="BF125">
        <f t="shared" si="109"/>
        <v>1.8557673951803189E-2</v>
      </c>
      <c r="BG125">
        <f t="shared" si="109"/>
        <v>1.6797571476223516E-2</v>
      </c>
      <c r="BH125">
        <f t="shared" si="109"/>
        <v>1.5091613477554833E-2</v>
      </c>
      <c r="BI125">
        <f t="shared" si="109"/>
        <v>1.345832673262537E-2</v>
      </c>
      <c r="BJ125">
        <f t="shared" si="109"/>
        <v>1.1912767876780417E-2</v>
      </c>
      <c r="BK125">
        <f t="shared" si="109"/>
        <v>1.0466476657040258E-2</v>
      </c>
      <c r="BL125">
        <f t="shared" si="109"/>
        <v>9.127557056463953E-3</v>
      </c>
      <c r="BM125">
        <f t="shared" si="109"/>
        <v>7.9008682708758826E-3</v>
      </c>
      <c r="BN125">
        <f t="shared" si="110"/>
        <v>6.7883043068120985E-3</v>
      </c>
      <c r="BO125">
        <f t="shared" si="110"/>
        <v>5.7891393196591867E-3</v>
      </c>
      <c r="BP125">
        <f t="shared" si="110"/>
        <v>4.9004156320779924E-3</v>
      </c>
      <c r="BQ125">
        <f t="shared" si="110"/>
        <v>4.1173524840311115E-3</v>
      </c>
      <c r="BR125">
        <f t="shared" si="110"/>
        <v>3.4337557220155412E-3</v>
      </c>
      <c r="BS125">
        <f t="shared" si="110"/>
        <v>2.8424115544060102E-3</v>
      </c>
      <c r="BT125">
        <f t="shared" si="110"/>
        <v>2.335450889490609E-3</v>
      </c>
      <c r="BU125">
        <f t="shared" si="110"/>
        <v>1.904674353009117E-3</v>
      </c>
      <c r="BV125">
        <f t="shared" si="110"/>
        <v>1.5418316045590075E-3</v>
      </c>
      <c r="BW125">
        <f t="shared" si="110"/>
        <v>1.2388518337312915E-3</v>
      </c>
      <c r="BX125">
        <f t="shared" si="111"/>
        <v>9.880251662542916E-4</v>
      </c>
      <c r="BY125">
        <f t="shared" si="111"/>
        <v>7.8213705098706399E-4</v>
      </c>
      <c r="BZ125">
        <f t="shared" si="111"/>
        <v>6.1455948518907011E-4</v>
      </c>
      <c r="CA125">
        <f t="shared" si="111"/>
        <v>4.7930416822650201E-4</v>
      </c>
      <c r="CB125">
        <f t="shared" si="111"/>
        <v>3.7104338945559423E-4</v>
      </c>
      <c r="CC125">
        <f t="shared" si="111"/>
        <v>2.8510471778886437E-4</v>
      </c>
      <c r="CD125">
        <f t="shared" si="111"/>
        <v>2.1744544840451852E-4</v>
      </c>
      <c r="CE125">
        <f t="shared" si="111"/>
        <v>1.6461236354659015E-4</v>
      </c>
      <c r="CF125">
        <f t="shared" si="111"/>
        <v>1.2369176632653911E-4</v>
      </c>
      <c r="CG125">
        <f t="shared" si="111"/>
        <v>9.2254029162353035E-5</v>
      </c>
      <c r="CH125">
        <f t="shared" si="111"/>
        <v>6.8296131558454043E-5</v>
      </c>
      <c r="CI125">
        <f t="shared" si="111"/>
        <v>1.7709724836600937E-4</v>
      </c>
      <c r="CJ125">
        <f t="shared" si="87"/>
        <v>1</v>
      </c>
    </row>
    <row r="126" spans="1:88" x14ac:dyDescent="0.35">
      <c r="A126" t="str">
        <f>economics!A125</f>
        <v>Mechanical pulp</v>
      </c>
      <c r="B126" t="str">
        <f>economics!B125</f>
        <v>Enzymatic pre-treatmentb</v>
      </c>
      <c r="C126" t="str">
        <f>economics!D125</f>
        <v>EXCLUDED</v>
      </c>
      <c r="D126">
        <f>IF(ISNUMBER(economics!T125),economics!T125,"na")</f>
        <v>40.212789090569842</v>
      </c>
      <c r="E126">
        <f t="shared" si="86"/>
        <v>12.063836727170953</v>
      </c>
      <c r="F126">
        <f t="shared" si="104"/>
        <v>4.2906033319683703E-4</v>
      </c>
      <c r="G126">
        <f t="shared" si="104"/>
        <v>3.3088120361244591E-5</v>
      </c>
      <c r="H126">
        <f t="shared" si="104"/>
        <v>3.54392295963999E-5</v>
      </c>
      <c r="I126">
        <f t="shared" si="104"/>
        <v>3.7941102640476083E-5</v>
      </c>
      <c r="J126">
        <f t="shared" si="104"/>
        <v>4.0602158703159706E-5</v>
      </c>
      <c r="K126">
        <f t="shared" si="104"/>
        <v>4.3431197203032033E-5</v>
      </c>
      <c r="L126">
        <f t="shared" si="104"/>
        <v>4.6437408796229265E-5</v>
      </c>
      <c r="M126">
        <f t="shared" si="104"/>
        <v>4.9630386307158731E-5</v>
      </c>
      <c r="N126">
        <f t="shared" si="104"/>
        <v>5.3020135525424627E-5</v>
      </c>
      <c r="O126">
        <f t="shared" si="104"/>
        <v>5.6617085830851341E-5</v>
      </c>
      <c r="P126">
        <f t="shared" si="105"/>
        <v>6.0432100606560646E-5</v>
      </c>
      <c r="Q126">
        <f t="shared" si="105"/>
        <v>6.4476487397900303E-5</v>
      </c>
      <c r="R126">
        <f t="shared" si="105"/>
        <v>6.8762007772886274E-5</v>
      </c>
      <c r="S126">
        <f t="shared" si="105"/>
        <v>7.3300886837894671E-5</v>
      </c>
      <c r="T126">
        <f t="shared" si="105"/>
        <v>7.8105822360171684E-5</v>
      </c>
      <c r="U126">
        <f t="shared" si="105"/>
        <v>8.3189993446736122E-5</v>
      </c>
      <c r="V126">
        <f t="shared" si="105"/>
        <v>8.8567068727411031E-5</v>
      </c>
      <c r="W126">
        <f t="shared" si="105"/>
        <v>9.4251213987638647E-5</v>
      </c>
      <c r="X126">
        <f t="shared" si="105"/>
        <v>1.002570991949967E-4</v>
      </c>
      <c r="Y126">
        <f t="shared" si="105"/>
        <v>1.0659990486165693E-4</v>
      </c>
      <c r="Z126">
        <f t="shared" si="106"/>
        <v>1.1329532768308945E-4</v>
      </c>
      <c r="AA126">
        <f t="shared" si="106"/>
        <v>1.203595853921189E-4</v>
      </c>
      <c r="AB126">
        <f t="shared" si="106"/>
        <v>1.2780942076565669E-4</v>
      </c>
      <c r="AC126">
        <f t="shared" si="106"/>
        <v>1.3566210472038204E-4</v>
      </c>
      <c r="AD126">
        <f t="shared" si="106"/>
        <v>1.4393543843223668E-4</v>
      </c>
      <c r="AE126">
        <f t="shared" si="106"/>
        <v>1.5264775441381842E-4</v>
      </c>
      <c r="AF126">
        <f t="shared" si="106"/>
        <v>1.6181791648273592E-4</v>
      </c>
      <c r="AG126">
        <f t="shared" si="106"/>
        <v>1.7146531855335252E-4</v>
      </c>
      <c r="AH126">
        <f t="shared" si="106"/>
        <v>1.8160988218407417E-4</v>
      </c>
      <c r="AI126">
        <f t="shared" si="106"/>
        <v>1.9227205281168542E-4</v>
      </c>
      <c r="AJ126">
        <f t="shared" si="107"/>
        <v>2.0347279460477445E-4</v>
      </c>
      <c r="AK126">
        <f t="shared" si="107"/>
        <v>2.1523358386791669E-4</v>
      </c>
      <c r="AL126">
        <f t="shared" si="107"/>
        <v>2.2757640092919106E-4</v>
      </c>
      <c r="AM126">
        <f t="shared" si="107"/>
        <v>2.4052372044424232E-4</v>
      </c>
      <c r="AN126">
        <f t="shared" si="107"/>
        <v>2.5409850005082574E-4</v>
      </c>
      <c r="AO126">
        <f t="shared" si="107"/>
        <v>2.6832416730965432E-4</v>
      </c>
      <c r="AP126">
        <f t="shared" si="107"/>
        <v>2.8322460486829293E-4</v>
      </c>
      <c r="AQ126">
        <f t="shared" si="107"/>
        <v>2.9882413378746076E-4</v>
      </c>
      <c r="AR126">
        <f t="shared" si="107"/>
        <v>3.151474949707328E-4</v>
      </c>
      <c r="AS126">
        <f t="shared" si="107"/>
        <v>3.3221982864157541E-4</v>
      </c>
      <c r="AT126">
        <f t="shared" si="108"/>
        <v>3.5006665181469641E-4</v>
      </c>
      <c r="AU126">
        <f t="shared" si="108"/>
        <v>3.6871383371131234E-4</v>
      </c>
      <c r="AV126">
        <f t="shared" si="108"/>
        <v>3.8818756907244879E-4</v>
      </c>
      <c r="AW126">
        <f t="shared" si="108"/>
        <v>4.0851434932773732E-4</v>
      </c>
      <c r="AX126">
        <f t="shared" si="108"/>
        <v>4.2972093158155211E-4</v>
      </c>
      <c r="AY126">
        <f t="shared" si="108"/>
        <v>4.5183430538357858E-4</v>
      </c>
      <c r="AZ126">
        <f t="shared" si="108"/>
        <v>4.7488165725526055E-4</v>
      </c>
      <c r="BA126">
        <f t="shared" si="108"/>
        <v>4.988903329495864E-4</v>
      </c>
      <c r="BB126">
        <f t="shared" si="108"/>
        <v>5.2388779742724469E-4</v>
      </c>
      <c r="BC126">
        <f t="shared" si="108"/>
        <v>5.4990159253812815E-4</v>
      </c>
      <c r="BD126">
        <f t="shared" si="109"/>
        <v>5.7695929240447752E-4</v>
      </c>
      <c r="BE126">
        <f t="shared" si="109"/>
        <v>6.0508845650745352E-4</v>
      </c>
      <c r="BF126">
        <f t="shared" si="109"/>
        <v>6.3431658048801638E-4</v>
      </c>
      <c r="BG126">
        <f t="shared" si="109"/>
        <v>6.6467104467819033E-4</v>
      </c>
      <c r="BH126">
        <f t="shared" si="109"/>
        <v>6.9617906038897323E-4</v>
      </c>
      <c r="BI126">
        <f t="shared" si="109"/>
        <v>7.2886761398767257E-4</v>
      </c>
      <c r="BJ126">
        <f t="shared" si="109"/>
        <v>7.6276340880607717E-4</v>
      </c>
      <c r="BK126">
        <f t="shared" si="109"/>
        <v>7.9789280493061492E-4</v>
      </c>
      <c r="BL126">
        <f t="shared" si="109"/>
        <v>8.3428175693268242E-4</v>
      </c>
      <c r="BM126">
        <f t="shared" si="109"/>
        <v>8.7195574960859112E-4</v>
      </c>
      <c r="BN126">
        <f t="shared" si="110"/>
        <v>9.1093973180566071E-4</v>
      </c>
      <c r="BO126">
        <f t="shared" si="110"/>
        <v>9.5125804842228004E-4</v>
      </c>
      <c r="BP126">
        <f t="shared" si="110"/>
        <v>9.9293437067829102E-4</v>
      </c>
      <c r="BQ126">
        <f t="shared" si="110"/>
        <v>1.0359916247614197E-3</v>
      </c>
      <c r="BR126">
        <f t="shared" si="110"/>
        <v>1.0804519189670549E-3</v>
      </c>
      <c r="BS126">
        <f t="shared" si="110"/>
        <v>1.1263364694553309E-3</v>
      </c>
      <c r="BT126">
        <f t="shared" si="110"/>
        <v>1.1736655247622796E-3</v>
      </c>
      <c r="BU126">
        <f t="shared" si="110"/>
        <v>1.222458289209645E-3</v>
      </c>
      <c r="BV126">
        <f t="shared" si="110"/>
        <v>1.272732845367875E-3</v>
      </c>
      <c r="BW126">
        <f t="shared" si="110"/>
        <v>1.3245060757364376E-3</v>
      </c>
      <c r="BX126">
        <f t="shared" si="111"/>
        <v>1.3777935838151789E-3</v>
      </c>
      <c r="BY126">
        <f t="shared" si="111"/>
        <v>1.4326096147484653E-3</v>
      </c>
      <c r="BZ126">
        <f t="shared" si="111"/>
        <v>1.4889669757338284E-3</v>
      </c>
      <c r="CA126">
        <f t="shared" si="111"/>
        <v>1.5468769563940984E-3</v>
      </c>
      <c r="CB126">
        <f t="shared" si="111"/>
        <v>1.6063492493216189E-3</v>
      </c>
      <c r="CC126">
        <f t="shared" si="111"/>
        <v>1.6673918710088387E-3</v>
      </c>
      <c r="CD126">
        <f t="shared" si="111"/>
        <v>1.7300110833885565E-3</v>
      </c>
      <c r="CE126">
        <f t="shared" si="111"/>
        <v>1.7942113162132262E-3</v>
      </c>
      <c r="CF126">
        <f t="shared" si="111"/>
        <v>1.8599950905084581E-3</v>
      </c>
      <c r="CG126">
        <f t="shared" si="111"/>
        <v>1.9273629433422187E-3</v>
      </c>
      <c r="CH126">
        <f t="shared" si="111"/>
        <v>1.9963133541555517E-3</v>
      </c>
      <c r="CI126">
        <f t="shared" si="111"/>
        <v>0.95308053849814089</v>
      </c>
      <c r="CJ126">
        <f t="shared" si="87"/>
        <v>1</v>
      </c>
    </row>
    <row r="127" spans="1:88" x14ac:dyDescent="0.35">
      <c r="A127" t="str">
        <f>economics!A126</f>
        <v>Mechanical pulp</v>
      </c>
      <c r="B127" t="str">
        <f>economics!B126</f>
        <v>High efficiency grinding GWb</v>
      </c>
      <c r="C127" t="str">
        <f>economics!D126</f>
        <v>EXCLUDED</v>
      </c>
      <c r="D127">
        <f>IF(ISNUMBER(economics!T126),economics!T126,"na")</f>
        <v>44.602827916304967</v>
      </c>
      <c r="E127">
        <f t="shared" si="86"/>
        <v>13.380848374891491</v>
      </c>
      <c r="F127">
        <f t="shared" si="104"/>
        <v>4.2906033319683703E-4</v>
      </c>
      <c r="G127">
        <f t="shared" si="104"/>
        <v>2.9729481541959613E-5</v>
      </c>
      <c r="H127">
        <f t="shared" si="104"/>
        <v>3.1628746000155871E-5</v>
      </c>
      <c r="I127">
        <f t="shared" si="104"/>
        <v>3.3637601155944133E-5</v>
      </c>
      <c r="J127">
        <f t="shared" si="104"/>
        <v>3.5761560801897472E-5</v>
      </c>
      <c r="K127">
        <f t="shared" si="104"/>
        <v>3.8006363589536125E-5</v>
      </c>
      <c r="L127">
        <f t="shared" si="104"/>
        <v>4.0377978965015467E-5</v>
      </c>
      <c r="M127">
        <f t="shared" si="104"/>
        <v>4.2882613063286389E-5</v>
      </c>
      <c r="N127">
        <f t="shared" si="104"/>
        <v>4.5526714545262095E-5</v>
      </c>
      <c r="O127">
        <f t="shared" si="104"/>
        <v>4.8316980361999009E-5</v>
      </c>
      <c r="P127">
        <f t="shared" si="105"/>
        <v>5.126036142876606E-5</v>
      </c>
      <c r="Q127">
        <f t="shared" si="105"/>
        <v>5.4364068191362276E-5</v>
      </c>
      <c r="R127">
        <f t="shared" si="105"/>
        <v>5.7635576065909384E-5</v>
      </c>
      <c r="S127">
        <f t="shared" si="105"/>
        <v>6.1082630732863246E-5</v>
      </c>
      <c r="T127">
        <f t="shared" si="105"/>
        <v>6.4713253264802239E-5</v>
      </c>
      <c r="U127">
        <f t="shared" si="105"/>
        <v>6.8535745067144042E-5</v>
      </c>
      <c r="V127">
        <f t="shared" si="105"/>
        <v>7.2558692609753532E-5</v>
      </c>
      <c r="W127">
        <f t="shared" si="105"/>
        <v>7.6790971927010203E-5</v>
      </c>
      <c r="X127">
        <f t="shared" si="105"/>
        <v>8.1241752862779406E-5</v>
      </c>
      <c r="Y127">
        <f t="shared" si="105"/>
        <v>8.5920503036329568E-5</v>
      </c>
      <c r="Z127">
        <f t="shared" si="106"/>
        <v>9.0836991504274255E-5</v>
      </c>
      <c r="AA127">
        <f t="shared" si="106"/>
        <v>9.6001292093081132E-5</v>
      </c>
      <c r="AB127">
        <f t="shared" si="106"/>
        <v>1.0142378637599775E-4</v>
      </c>
      <c r="AC127">
        <f t="shared" si="106"/>
        <v>1.0711516626763428E-4</v>
      </c>
      <c r="AD127">
        <f t="shared" si="106"/>
        <v>1.1308643620889743E-4</v>
      </c>
      <c r="AE127">
        <f t="shared" si="106"/>
        <v>1.1934891491441595E-4</v>
      </c>
      <c r="AF127">
        <f t="shared" si="106"/>
        <v>1.2591423665419144E-4</v>
      </c>
      <c r="AG127">
        <f t="shared" si="106"/>
        <v>1.3279435204070203E-4</v>
      </c>
      <c r="AH127">
        <f t="shared" si="106"/>
        <v>1.4000152829243785E-4</v>
      </c>
      <c r="AI127">
        <f t="shared" si="106"/>
        <v>1.4754834894447483E-4</v>
      </c>
      <c r="AJ127">
        <f t="shared" si="107"/>
        <v>1.5544771297649378E-4</v>
      </c>
      <c r="AK127">
        <f t="shared" si="107"/>
        <v>1.6371283332853757E-4</v>
      </c>
      <c r="AL127">
        <f t="shared" si="107"/>
        <v>1.7235723477468335E-4</v>
      </c>
      <c r="AM127">
        <f t="shared" si="107"/>
        <v>1.813947511248074E-4</v>
      </c>
      <c r="AN127">
        <f t="shared" si="107"/>
        <v>1.9083952172476272E-4</v>
      </c>
      <c r="AO127">
        <f t="shared" si="107"/>
        <v>2.007059872254969E-4</v>
      </c>
      <c r="AP127">
        <f t="shared" si="107"/>
        <v>2.110088845916863E-4</v>
      </c>
      <c r="AQ127">
        <f t="shared" si="107"/>
        <v>2.2176324132136896E-4</v>
      </c>
      <c r="AR127">
        <f t="shared" si="107"/>
        <v>2.3298436884769749E-4</v>
      </c>
      <c r="AS127">
        <f t="shared" si="107"/>
        <v>2.446878550955954E-4</v>
      </c>
      <c r="AT127">
        <f t="shared" si="108"/>
        <v>2.5688955616563584E-4</v>
      </c>
      <c r="AU127">
        <f t="shared" si="108"/>
        <v>2.6960558711937744E-4</v>
      </c>
      <c r="AV127">
        <f t="shared" si="108"/>
        <v>2.8285231184029935E-4</v>
      </c>
      <c r="AW127">
        <f t="shared" si="108"/>
        <v>2.9664633194649657E-4</v>
      </c>
      <c r="AX127">
        <f t="shared" si="108"/>
        <v>3.1100447473149904E-4</v>
      </c>
      <c r="AY127">
        <f t="shared" si="108"/>
        <v>3.2594378011173604E-4</v>
      </c>
      <c r="AZ127">
        <f t="shared" si="108"/>
        <v>3.4148148655998092E-4</v>
      </c>
      <c r="BA127">
        <f t="shared" si="108"/>
        <v>3.576350160058488E-4</v>
      </c>
      <c r="BB127">
        <f t="shared" si="108"/>
        <v>3.7442195768630677E-4</v>
      </c>
      <c r="BC127">
        <f t="shared" si="108"/>
        <v>3.9186005093048894E-4</v>
      </c>
      <c r="BD127">
        <f t="shared" si="109"/>
        <v>4.0996716686544487E-4</v>
      </c>
      <c r="BE127">
        <f t="shared" si="109"/>
        <v>4.2876128903153281E-4</v>
      </c>
      <c r="BF127">
        <f t="shared" si="109"/>
        <v>4.4826049289770596E-4</v>
      </c>
      <c r="BG127">
        <f t="shared" si="109"/>
        <v>4.684829242704875E-4</v>
      </c>
      <c r="BH127">
        <f t="shared" si="109"/>
        <v>4.8944677659129229E-4</v>
      </c>
      <c r="BI127">
        <f t="shared" si="109"/>
        <v>5.1117026712093824E-4</v>
      </c>
      <c r="BJ127">
        <f t="shared" si="109"/>
        <v>5.3367161201165088E-4</v>
      </c>
      <c r="BK127">
        <f t="shared" si="109"/>
        <v>5.5696900027015113E-4</v>
      </c>
      <c r="BL127">
        <f t="shared" si="109"/>
        <v>5.8108056661874963E-4</v>
      </c>
      <c r="BM127">
        <f t="shared" si="109"/>
        <v>6.0602436326328765E-4</v>
      </c>
      <c r="BN127">
        <f t="shared" si="110"/>
        <v>6.3181833058151456E-4</v>
      </c>
      <c r="BO127">
        <f t="shared" si="110"/>
        <v>6.5848026674674917E-4</v>
      </c>
      <c r="BP127">
        <f t="shared" si="110"/>
        <v>6.8602779630734176E-4</v>
      </c>
      <c r="BQ127">
        <f t="shared" si="110"/>
        <v>7.1447833774338984E-4</v>
      </c>
      <c r="BR127">
        <f t="shared" si="110"/>
        <v>7.4384907002814776E-4</v>
      </c>
      <c r="BS127">
        <f t="shared" si="110"/>
        <v>7.7415689822261588E-4</v>
      </c>
      <c r="BT127">
        <f t="shared" si="110"/>
        <v>8.0541841813830742E-4</v>
      </c>
      <c r="BU127">
        <f t="shared" si="110"/>
        <v>8.37649880103708E-4</v>
      </c>
      <c r="BV127">
        <f t="shared" si="110"/>
        <v>8.7086715187670305E-4</v>
      </c>
      <c r="BW127">
        <f t="shared" si="110"/>
        <v>9.0508568074692403E-4</v>
      </c>
      <c r="BX127">
        <f t="shared" si="111"/>
        <v>9.4032045487669677E-4</v>
      </c>
      <c r="BY127">
        <f t="shared" si="111"/>
        <v>9.7658596393299102E-4</v>
      </c>
      <c r="BZ127">
        <f t="shared" si="111"/>
        <v>1.0138961590665935E-3</v>
      </c>
      <c r="CA127">
        <f t="shared" si="111"/>
        <v>1.0522644122981407E-3</v>
      </c>
      <c r="CB127">
        <f t="shared" si="111"/>
        <v>1.091703475375589E-3</v>
      </c>
      <c r="CC127">
        <f t="shared" si="111"/>
        <v>1.1322254381696262E-3</v>
      </c>
      <c r="CD127">
        <f t="shared" si="111"/>
        <v>1.1738416866792396E-3</v>
      </c>
      <c r="CE127">
        <f t="shared" si="111"/>
        <v>1.2165628607218454E-3</v>
      </c>
      <c r="CF127">
        <f t="shared" si="111"/>
        <v>1.2603988113865615E-3</v>
      </c>
      <c r="CG127">
        <f t="shared" si="111"/>
        <v>1.3053585583329003E-3</v>
      </c>
      <c r="CH127">
        <f t="shared" si="111"/>
        <v>1.3514502470199224E-3</v>
      </c>
      <c r="CI127">
        <f t="shared" si="111"/>
        <v>0.96701737971688972</v>
      </c>
      <c r="CJ127">
        <f t="shared" si="87"/>
        <v>1</v>
      </c>
    </row>
    <row r="128" spans="1:88" x14ac:dyDescent="0.35">
      <c r="A128" t="str">
        <f>economics!A127</f>
        <v>Mechanical pulp</v>
      </c>
      <c r="B128" t="str">
        <f>economics!B127</f>
        <v>H2 boilers</v>
      </c>
      <c r="C128" t="str">
        <f>economics!D127</f>
        <v>EXCLUDED</v>
      </c>
      <c r="D128">
        <f>IF(ISNUMBER(economics!T127),economics!T127,"na")</f>
        <v>0.72620655170584869</v>
      </c>
      <c r="E128">
        <f t="shared" si="86"/>
        <v>0.2178619655117546</v>
      </c>
      <c r="F128">
        <f t="shared" si="104"/>
        <v>4.2906033319683703E-4</v>
      </c>
      <c r="G128">
        <f t="shared" si="104"/>
        <v>1.3985410404076141E-2</v>
      </c>
      <c r="H128">
        <f t="shared" si="104"/>
        <v>0.13515022847280098</v>
      </c>
      <c r="I128">
        <f t="shared" si="104"/>
        <v>0.39391868888346604</v>
      </c>
      <c r="J128">
        <f t="shared" si="104"/>
        <v>0.35209071881070975</v>
      </c>
      <c r="K128">
        <f t="shared" si="104"/>
        <v>9.6322929588859907E-2</v>
      </c>
      <c r="L128">
        <f t="shared" si="104"/>
        <v>7.9116317579119855E-3</v>
      </c>
      <c r="M128">
        <f t="shared" si="104"/>
        <v>1.9002632022768751E-4</v>
      </c>
      <c r="N128">
        <f t="shared" si="104"/>
        <v>1.3029230229166799E-6</v>
      </c>
      <c r="O128">
        <f t="shared" si="104"/>
        <v>2.5043949136716037E-9</v>
      </c>
      <c r="P128">
        <f t="shared" si="105"/>
        <v>1.3326006964575754E-12</v>
      </c>
      <c r="Q128">
        <f t="shared" si="105"/>
        <v>2.2204460492503131E-16</v>
      </c>
      <c r="R128">
        <f t="shared" si="105"/>
        <v>0</v>
      </c>
      <c r="S128">
        <f t="shared" si="105"/>
        <v>0</v>
      </c>
      <c r="T128">
        <f t="shared" si="105"/>
        <v>0</v>
      </c>
      <c r="U128">
        <f t="shared" si="105"/>
        <v>0</v>
      </c>
      <c r="V128">
        <f t="shared" si="105"/>
        <v>0</v>
      </c>
      <c r="W128">
        <f t="shared" si="105"/>
        <v>0</v>
      </c>
      <c r="X128">
        <f t="shared" si="105"/>
        <v>0</v>
      </c>
      <c r="Y128">
        <f t="shared" si="105"/>
        <v>0</v>
      </c>
      <c r="Z128">
        <f t="shared" si="106"/>
        <v>0</v>
      </c>
      <c r="AA128">
        <f t="shared" si="106"/>
        <v>0</v>
      </c>
      <c r="AB128">
        <f t="shared" si="106"/>
        <v>0</v>
      </c>
      <c r="AC128">
        <f t="shared" si="106"/>
        <v>0</v>
      </c>
      <c r="AD128">
        <f t="shared" si="106"/>
        <v>0</v>
      </c>
      <c r="AE128">
        <f t="shared" si="106"/>
        <v>0</v>
      </c>
      <c r="AF128">
        <f t="shared" si="106"/>
        <v>0</v>
      </c>
      <c r="AG128">
        <f t="shared" si="106"/>
        <v>0</v>
      </c>
      <c r="AH128">
        <f t="shared" si="106"/>
        <v>0</v>
      </c>
      <c r="AI128">
        <f t="shared" si="106"/>
        <v>0</v>
      </c>
      <c r="AJ128">
        <f t="shared" si="107"/>
        <v>0</v>
      </c>
      <c r="AK128">
        <f t="shared" si="107"/>
        <v>0</v>
      </c>
      <c r="AL128">
        <f t="shared" si="107"/>
        <v>0</v>
      </c>
      <c r="AM128">
        <f t="shared" si="107"/>
        <v>0</v>
      </c>
      <c r="AN128">
        <f t="shared" si="107"/>
        <v>0</v>
      </c>
      <c r="AO128">
        <f t="shared" si="107"/>
        <v>0</v>
      </c>
      <c r="AP128">
        <f t="shared" si="107"/>
        <v>0</v>
      </c>
      <c r="AQ128">
        <f t="shared" si="107"/>
        <v>0</v>
      </c>
      <c r="AR128">
        <f t="shared" si="107"/>
        <v>0</v>
      </c>
      <c r="AS128">
        <f t="shared" si="107"/>
        <v>0</v>
      </c>
      <c r="AT128">
        <f t="shared" si="108"/>
        <v>0</v>
      </c>
      <c r="AU128">
        <f t="shared" si="108"/>
        <v>0</v>
      </c>
      <c r="AV128">
        <f t="shared" si="108"/>
        <v>0</v>
      </c>
      <c r="AW128">
        <f t="shared" si="108"/>
        <v>0</v>
      </c>
      <c r="AX128">
        <f t="shared" si="108"/>
        <v>0</v>
      </c>
      <c r="AY128">
        <f t="shared" si="108"/>
        <v>0</v>
      </c>
      <c r="AZ128">
        <f t="shared" si="108"/>
        <v>0</v>
      </c>
      <c r="BA128">
        <f t="shared" si="108"/>
        <v>0</v>
      </c>
      <c r="BB128">
        <f t="shared" si="108"/>
        <v>0</v>
      </c>
      <c r="BC128">
        <f t="shared" si="108"/>
        <v>0</v>
      </c>
      <c r="BD128">
        <f t="shared" si="109"/>
        <v>0</v>
      </c>
      <c r="BE128">
        <f t="shared" si="109"/>
        <v>0</v>
      </c>
      <c r="BF128">
        <f t="shared" si="109"/>
        <v>0</v>
      </c>
      <c r="BG128">
        <f t="shared" si="109"/>
        <v>0</v>
      </c>
      <c r="BH128">
        <f t="shared" si="109"/>
        <v>0</v>
      </c>
      <c r="BI128">
        <f t="shared" si="109"/>
        <v>0</v>
      </c>
      <c r="BJ128">
        <f t="shared" si="109"/>
        <v>0</v>
      </c>
      <c r="BK128">
        <f t="shared" si="109"/>
        <v>0</v>
      </c>
      <c r="BL128">
        <f t="shared" si="109"/>
        <v>0</v>
      </c>
      <c r="BM128">
        <f t="shared" si="109"/>
        <v>0</v>
      </c>
      <c r="BN128">
        <f t="shared" si="110"/>
        <v>0</v>
      </c>
      <c r="BO128">
        <f t="shared" si="110"/>
        <v>0</v>
      </c>
      <c r="BP128">
        <f t="shared" si="110"/>
        <v>0</v>
      </c>
      <c r="BQ128">
        <f t="shared" si="110"/>
        <v>0</v>
      </c>
      <c r="BR128">
        <f t="shared" si="110"/>
        <v>0</v>
      </c>
      <c r="BS128">
        <f t="shared" si="110"/>
        <v>0</v>
      </c>
      <c r="BT128">
        <f t="shared" si="110"/>
        <v>0</v>
      </c>
      <c r="BU128">
        <f t="shared" si="110"/>
        <v>0</v>
      </c>
      <c r="BV128">
        <f t="shared" si="110"/>
        <v>0</v>
      </c>
      <c r="BW128">
        <f t="shared" si="110"/>
        <v>0</v>
      </c>
      <c r="BX128">
        <f t="shared" si="111"/>
        <v>0</v>
      </c>
      <c r="BY128">
        <f t="shared" si="111"/>
        <v>0</v>
      </c>
      <c r="BZ128">
        <f t="shared" si="111"/>
        <v>0</v>
      </c>
      <c r="CA128">
        <f t="shared" si="111"/>
        <v>0</v>
      </c>
      <c r="CB128">
        <f t="shared" si="111"/>
        <v>0</v>
      </c>
      <c r="CC128">
        <f t="shared" si="111"/>
        <v>0</v>
      </c>
      <c r="CD128">
        <f t="shared" si="111"/>
        <v>0</v>
      </c>
      <c r="CE128">
        <f t="shared" si="111"/>
        <v>0</v>
      </c>
      <c r="CF128">
        <f t="shared" si="111"/>
        <v>0</v>
      </c>
      <c r="CG128">
        <f t="shared" si="111"/>
        <v>0</v>
      </c>
      <c r="CH128">
        <f t="shared" si="111"/>
        <v>0</v>
      </c>
      <c r="CI128">
        <f t="shared" si="111"/>
        <v>0</v>
      </c>
      <c r="CJ128">
        <f t="shared" si="87"/>
        <v>1</v>
      </c>
    </row>
    <row r="129" spans="1:88" x14ac:dyDescent="0.35">
      <c r="A129" t="str">
        <f>economics!A128</f>
        <v>Mechanical pulp</v>
      </c>
      <c r="B129" t="str">
        <f>economics!B128</f>
        <v>High temperature heat pump</v>
      </c>
      <c r="C129" t="str">
        <f>economics!D128</f>
        <v>EXCLUDED</v>
      </c>
      <c r="D129">
        <f>IF(ISNUMBER(economics!T128),economics!T128,"na")</f>
        <v>9.6195339716996831</v>
      </c>
      <c r="E129">
        <f t="shared" si="86"/>
        <v>2.8858601915099049</v>
      </c>
      <c r="F129">
        <f t="shared" si="104"/>
        <v>4.2906033319683703E-4</v>
      </c>
      <c r="G129">
        <f t="shared" si="104"/>
        <v>1.5468828449549844E-4</v>
      </c>
      <c r="H129">
        <f t="shared" si="104"/>
        <v>2.0489467129958402E-4</v>
      </c>
      <c r="I129">
        <f t="shared" si="104"/>
        <v>2.6936844171971406E-4</v>
      </c>
      <c r="J129">
        <f t="shared" si="104"/>
        <v>3.5148401101373896E-4</v>
      </c>
      <c r="K129">
        <f t="shared" si="104"/>
        <v>4.552052306813748E-4</v>
      </c>
      <c r="L129">
        <f t="shared" si="104"/>
        <v>5.8512913662535425E-4</v>
      </c>
      <c r="M129">
        <f t="shared" si="104"/>
        <v>7.4651582064486424E-4</v>
      </c>
      <c r="N129">
        <f t="shared" si="104"/>
        <v>9.4529882683630365E-4</v>
      </c>
      <c r="O129">
        <f t="shared" si="104"/>
        <v>1.1880700105962767E-3</v>
      </c>
      <c r="P129">
        <f t="shared" si="105"/>
        <v>1.4820326112408707E-3</v>
      </c>
      <c r="Q129">
        <f t="shared" si="105"/>
        <v>1.8349164711858063E-3</v>
      </c>
      <c r="R129">
        <f t="shared" si="105"/>
        <v>2.254849970745397E-3</v>
      </c>
      <c r="S129">
        <f t="shared" si="105"/>
        <v>2.7501844082125308E-3</v>
      </c>
      <c r="T129">
        <f t="shared" si="105"/>
        <v>3.3292682846266311E-3</v>
      </c>
      <c r="U129">
        <f t="shared" si="105"/>
        <v>4.0001712600206581E-3</v>
      </c>
      <c r="V129">
        <f t="shared" si="105"/>
        <v>4.7703603958412569E-3</v>
      </c>
      <c r="W129">
        <f t="shared" si="105"/>
        <v>5.6463345966853602E-3</v>
      </c>
      <c r="X129">
        <f t="shared" si="105"/>
        <v>6.6332267670318884E-3</v>
      </c>
      <c r="Y129">
        <f t="shared" si="105"/>
        <v>7.7343869033807203E-3</v>
      </c>
      <c r="Z129">
        <f t="shared" si="106"/>
        <v>8.9509628985557782E-3</v>
      </c>
      <c r="AA129">
        <f t="shared" si="106"/>
        <v>1.0281498956378636E-2</v>
      </c>
      <c r="AB129">
        <f t="shared" si="106"/>
        <v>1.1721573897760879E-2</v>
      </c>
      <c r="AC129">
        <f t="shared" si="106"/>
        <v>1.3263502986352094E-2</v>
      </c>
      <c r="AD129">
        <f t="shared" si="106"/>
        <v>1.4896126949910632E-2</v>
      </c>
      <c r="AE129">
        <f t="shared" si="106"/>
        <v>1.6604710421576213E-2</v>
      </c>
      <c r="AF129">
        <f t="shared" si="106"/>
        <v>1.8370968961645404E-2</v>
      </c>
      <c r="AG129">
        <f t="shared" si="106"/>
        <v>2.0173239145597405E-2</v>
      </c>
      <c r="AH129">
        <f t="shared" si="106"/>
        <v>2.1986800045246474E-2</v>
      </c>
      <c r="AI129">
        <f t="shared" si="106"/>
        <v>2.378434704629484E-2</v>
      </c>
      <c r="AJ129">
        <f t="shared" si="107"/>
        <v>2.5536610721753256E-2</v>
      </c>
      <c r="AK129">
        <f t="shared" si="107"/>
        <v>2.7213104907305136E-2</v>
      </c>
      <c r="AL129">
        <f t="shared" si="107"/>
        <v>2.8782979767265293E-2</v>
      </c>
      <c r="AM129">
        <f t="shared" si="107"/>
        <v>3.0215948097676359E-2</v>
      </c>
      <c r="AN129">
        <f t="shared" si="107"/>
        <v>3.1483246971594159E-2</v>
      </c>
      <c r="AO129">
        <f t="shared" si="107"/>
        <v>3.2558592611404091E-2</v>
      </c>
      <c r="AP129">
        <f t="shared" si="107"/>
        <v>3.3419084481948858E-2</v>
      </c>
      <c r="AQ129">
        <f t="shared" si="107"/>
        <v>3.4046015290211395E-2</v>
      </c>
      <c r="AR129">
        <f t="shared" si="107"/>
        <v>3.4425546922876749E-2</v>
      </c>
      <c r="AS129">
        <f t="shared" si="107"/>
        <v>3.4549218225287448E-2</v>
      </c>
      <c r="AT129">
        <f t="shared" si="108"/>
        <v>3.4414258602618819E-2</v>
      </c>
      <c r="AU129">
        <f t="shared" si="108"/>
        <v>3.4023691211237606E-2</v>
      </c>
      <c r="AV129">
        <f t="shared" si="108"/>
        <v>3.3386220372884079E-2</v>
      </c>
      <c r="AW129">
        <f t="shared" si="108"/>
        <v>3.2515909067040605E-2</v>
      </c>
      <c r="AX129">
        <f t="shared" si="108"/>
        <v>3.1431663189020909E-2</v>
      </c>
      <c r="AY129">
        <f t="shared" si="108"/>
        <v>3.0156548986055687E-2</v>
      </c>
      <c r="AZ129">
        <f t="shared" si="108"/>
        <v>2.8716978073752952E-2</v>
      </c>
      <c r="BA129">
        <f t="shared" si="108"/>
        <v>2.71418002023599E-2</v>
      </c>
      <c r="BB129">
        <f t="shared" si="108"/>
        <v>2.5461347173003301E-2</v>
      </c>
      <c r="BC129">
        <f t="shared" si="108"/>
        <v>2.370647188021735E-2</v>
      </c>
      <c r="BD129">
        <f t="shared" si="109"/>
        <v>2.1907624457597641E-2</v>
      </c>
      <c r="BE129">
        <f t="shared" si="109"/>
        <v>2.0094003189692788E-2</v>
      </c>
      <c r="BF129">
        <f t="shared" si="109"/>
        <v>1.8292811638968676E-2</v>
      </c>
      <c r="BG129">
        <f t="shared" si="109"/>
        <v>1.6528645846406786E-2</v>
      </c>
      <c r="BH129">
        <f t="shared" si="109"/>
        <v>1.4823027084972629E-2</v>
      </c>
      <c r="BI129">
        <f t="shared" si="109"/>
        <v>1.3194087075678818E-2</v>
      </c>
      <c r="BJ129">
        <f t="shared" si="109"/>
        <v>1.165640437932125E-2</v>
      </c>
      <c r="BK129">
        <f t="shared" si="109"/>
        <v>1.0220983339731315E-2</v>
      </c>
      <c r="BL129">
        <f t="shared" si="109"/>
        <v>8.8953608559596553E-3</v>
      </c>
      <c r="BM129">
        <f t="shared" si="109"/>
        <v>7.6838216546890603E-3</v>
      </c>
      <c r="BN129">
        <f t="shared" si="110"/>
        <v>6.5876997419576089E-3</v>
      </c>
      <c r="BO129">
        <f t="shared" si="110"/>
        <v>5.6057423299405995E-3</v>
      </c>
      <c r="BP129">
        <f t="shared" si="110"/>
        <v>4.7345126441350471E-3</v>
      </c>
      <c r="BQ129">
        <f t="shared" si="110"/>
        <v>3.9688094145228225E-3</v>
      </c>
      <c r="BR129">
        <f t="shared" si="110"/>
        <v>3.3020832757822971E-3</v>
      </c>
      <c r="BS129">
        <f t="shared" si="110"/>
        <v>2.7268334483878665E-3</v>
      </c>
      <c r="BT129">
        <f t="shared" si="110"/>
        <v>2.2349716410565712E-3</v>
      </c>
      <c r="BU129">
        <f t="shared" si="110"/>
        <v>1.8181438201919642E-3</v>
      </c>
      <c r="BV129">
        <f t="shared" si="110"/>
        <v>1.4680040850365561E-3</v>
      </c>
      <c r="BW129">
        <f t="shared" si="110"/>
        <v>1.1764381686532044E-3</v>
      </c>
      <c r="BX129">
        <f t="shared" si="111"/>
        <v>9.3573691058779218E-4</v>
      </c>
      <c r="BY129">
        <f t="shared" si="111"/>
        <v>7.3872232961036399E-4</v>
      </c>
      <c r="BZ129">
        <f t="shared" si="111"/>
        <v>5.7883062931729512E-4</v>
      </c>
      <c r="CA129">
        <f t="shared" si="111"/>
        <v>4.5015760587474585E-4</v>
      </c>
      <c r="CB129">
        <f t="shared" si="111"/>
        <v>3.4747254183664644E-4</v>
      </c>
      <c r="CC129">
        <f t="shared" si="111"/>
        <v>2.6620683390210509E-4</v>
      </c>
      <c r="CD129">
        <f t="shared" si="111"/>
        <v>2.0242340176646056E-4</v>
      </c>
      <c r="CE129">
        <f t="shared" si="111"/>
        <v>1.5277245128964001E-4</v>
      </c>
      <c r="CF129">
        <f t="shared" si="111"/>
        <v>1.1443850723391602E-4</v>
      </c>
      <c r="CG129">
        <f t="shared" si="111"/>
        <v>8.5082869725194854E-5</v>
      </c>
      <c r="CH129">
        <f t="shared" si="111"/>
        <v>6.2784853199882029E-5</v>
      </c>
      <c r="CI129">
        <f t="shared" si="111"/>
        <v>1.6094847205982976E-4</v>
      </c>
      <c r="CJ129">
        <f t="shared" si="87"/>
        <v>1</v>
      </c>
    </row>
    <row r="130" spans="1:88" x14ac:dyDescent="0.35">
      <c r="A130" t="str">
        <f>economics!A129</f>
        <v>Recovered fibre pulp</v>
      </c>
      <c r="B130" t="str">
        <f>economics!B129</f>
        <v>De-Inking flotation optimizationb</v>
      </c>
      <c r="C130" t="str">
        <f>economics!D129</f>
        <v>EXCLUDED</v>
      </c>
      <c r="D130">
        <f>IF(ISNUMBER(economics!T129),economics!T129,"na")</f>
        <v>1.4575051472272249</v>
      </c>
      <c r="E130">
        <f t="shared" si="86"/>
        <v>0.43725154416816747</v>
      </c>
      <c r="F130">
        <f t="shared" si="104"/>
        <v>4.2906033319683703E-4</v>
      </c>
      <c r="G130">
        <f t="shared" si="104"/>
        <v>2.4470602212648047E-3</v>
      </c>
      <c r="H130">
        <f t="shared" si="104"/>
        <v>1.1392279813348886E-2</v>
      </c>
      <c r="I130">
        <f t="shared" si="104"/>
        <v>3.8554976331072341E-2</v>
      </c>
      <c r="J130">
        <f t="shared" si="104"/>
        <v>9.488322168933741E-2</v>
      </c>
      <c r="K130">
        <f t="shared" si="104"/>
        <v>0.16984122285117867</v>
      </c>
      <c r="L130">
        <f t="shared" si="104"/>
        <v>0.22116294864907204</v>
      </c>
      <c r="M130">
        <f t="shared" si="104"/>
        <v>0.20952221132885895</v>
      </c>
      <c r="N130">
        <f t="shared" si="104"/>
        <v>0.144407395510465</v>
      </c>
      <c r="O130">
        <f t="shared" si="104"/>
        <v>7.2400975129619183E-2</v>
      </c>
      <c r="P130">
        <f t="shared" si="105"/>
        <v>2.6400484662300272E-2</v>
      </c>
      <c r="Q130">
        <f t="shared" si="105"/>
        <v>6.9996386895685436E-3</v>
      </c>
      <c r="R130">
        <f t="shared" si="105"/>
        <v>1.3489359871534656E-3</v>
      </c>
      <c r="S130">
        <f t="shared" si="105"/>
        <v>1.8888296779795422E-4</v>
      </c>
      <c r="T130">
        <f t="shared" si="105"/>
        <v>1.9208700461015304E-5</v>
      </c>
      <c r="U130">
        <f t="shared" si="105"/>
        <v>1.4181273476632228E-6</v>
      </c>
      <c r="V130">
        <f t="shared" si="105"/>
        <v>7.5971165358623693E-8</v>
      </c>
      <c r="W130">
        <f t="shared" si="105"/>
        <v>2.951913491422431E-9</v>
      </c>
      <c r="X130">
        <f t="shared" si="105"/>
        <v>8.3155149432911912E-11</v>
      </c>
      <c r="Y130">
        <f t="shared" si="105"/>
        <v>1.6975310046518644E-12</v>
      </c>
      <c r="Z130">
        <f t="shared" si="106"/>
        <v>2.5202062658991053E-14</v>
      </c>
      <c r="AA130">
        <f t="shared" si="106"/>
        <v>2.2204460492503131E-16</v>
      </c>
      <c r="AB130">
        <f t="shared" si="106"/>
        <v>0</v>
      </c>
      <c r="AC130">
        <f t="shared" si="106"/>
        <v>0</v>
      </c>
      <c r="AD130">
        <f t="shared" si="106"/>
        <v>0</v>
      </c>
      <c r="AE130">
        <f t="shared" si="106"/>
        <v>0</v>
      </c>
      <c r="AF130">
        <f t="shared" si="106"/>
        <v>0</v>
      </c>
      <c r="AG130">
        <f t="shared" si="106"/>
        <v>0</v>
      </c>
      <c r="AH130">
        <f t="shared" si="106"/>
        <v>0</v>
      </c>
      <c r="AI130">
        <f t="shared" si="106"/>
        <v>0</v>
      </c>
      <c r="AJ130">
        <f t="shared" si="107"/>
        <v>0</v>
      </c>
      <c r="AK130">
        <f t="shared" si="107"/>
        <v>0</v>
      </c>
      <c r="AL130">
        <f t="shared" si="107"/>
        <v>0</v>
      </c>
      <c r="AM130">
        <f t="shared" si="107"/>
        <v>0</v>
      </c>
      <c r="AN130">
        <f t="shared" si="107"/>
        <v>0</v>
      </c>
      <c r="AO130">
        <f t="shared" si="107"/>
        <v>0</v>
      </c>
      <c r="AP130">
        <f t="shared" si="107"/>
        <v>0</v>
      </c>
      <c r="AQ130">
        <f t="shared" si="107"/>
        <v>0</v>
      </c>
      <c r="AR130">
        <f t="shared" si="107"/>
        <v>0</v>
      </c>
      <c r="AS130">
        <f t="shared" si="107"/>
        <v>0</v>
      </c>
      <c r="AT130">
        <f t="shared" si="108"/>
        <v>0</v>
      </c>
      <c r="AU130">
        <f t="shared" si="108"/>
        <v>0</v>
      </c>
      <c r="AV130">
        <f t="shared" si="108"/>
        <v>0</v>
      </c>
      <c r="AW130">
        <f t="shared" si="108"/>
        <v>0</v>
      </c>
      <c r="AX130">
        <f t="shared" si="108"/>
        <v>0</v>
      </c>
      <c r="AY130">
        <f t="shared" si="108"/>
        <v>0</v>
      </c>
      <c r="AZ130">
        <f t="shared" si="108"/>
        <v>0</v>
      </c>
      <c r="BA130">
        <f t="shared" si="108"/>
        <v>0</v>
      </c>
      <c r="BB130">
        <f t="shared" si="108"/>
        <v>0</v>
      </c>
      <c r="BC130">
        <f t="shared" si="108"/>
        <v>0</v>
      </c>
      <c r="BD130">
        <f t="shared" si="109"/>
        <v>0</v>
      </c>
      <c r="BE130">
        <f t="shared" si="109"/>
        <v>0</v>
      </c>
      <c r="BF130">
        <f t="shared" si="109"/>
        <v>0</v>
      </c>
      <c r="BG130">
        <f t="shared" si="109"/>
        <v>0</v>
      </c>
      <c r="BH130">
        <f t="shared" si="109"/>
        <v>0</v>
      </c>
      <c r="BI130">
        <f t="shared" si="109"/>
        <v>0</v>
      </c>
      <c r="BJ130">
        <f t="shared" si="109"/>
        <v>0</v>
      </c>
      <c r="BK130">
        <f t="shared" si="109"/>
        <v>0</v>
      </c>
      <c r="BL130">
        <f t="shared" si="109"/>
        <v>0</v>
      </c>
      <c r="BM130">
        <f t="shared" si="109"/>
        <v>0</v>
      </c>
      <c r="BN130">
        <f t="shared" si="110"/>
        <v>0</v>
      </c>
      <c r="BO130">
        <f t="shared" si="110"/>
        <v>0</v>
      </c>
      <c r="BP130">
        <f t="shared" si="110"/>
        <v>0</v>
      </c>
      <c r="BQ130">
        <f t="shared" si="110"/>
        <v>0</v>
      </c>
      <c r="BR130">
        <f t="shared" si="110"/>
        <v>0</v>
      </c>
      <c r="BS130">
        <f t="shared" si="110"/>
        <v>0</v>
      </c>
      <c r="BT130">
        <f t="shared" si="110"/>
        <v>0</v>
      </c>
      <c r="BU130">
        <f t="shared" si="110"/>
        <v>0</v>
      </c>
      <c r="BV130">
        <f t="shared" si="110"/>
        <v>0</v>
      </c>
      <c r="BW130">
        <f t="shared" si="110"/>
        <v>0</v>
      </c>
      <c r="BX130">
        <f t="shared" si="111"/>
        <v>0</v>
      </c>
      <c r="BY130">
        <f t="shared" si="111"/>
        <v>0</v>
      </c>
      <c r="BZ130">
        <f t="shared" si="111"/>
        <v>0</v>
      </c>
      <c r="CA130">
        <f t="shared" si="111"/>
        <v>0</v>
      </c>
      <c r="CB130">
        <f t="shared" si="111"/>
        <v>0</v>
      </c>
      <c r="CC130">
        <f t="shared" si="111"/>
        <v>0</v>
      </c>
      <c r="CD130">
        <f t="shared" si="111"/>
        <v>0</v>
      </c>
      <c r="CE130">
        <f t="shared" si="111"/>
        <v>0</v>
      </c>
      <c r="CF130">
        <f t="shared" si="111"/>
        <v>0</v>
      </c>
      <c r="CG130">
        <f t="shared" si="111"/>
        <v>0</v>
      </c>
      <c r="CH130">
        <f t="shared" si="111"/>
        <v>0</v>
      </c>
      <c r="CI130">
        <f t="shared" si="111"/>
        <v>0</v>
      </c>
      <c r="CJ130">
        <f t="shared" si="87"/>
        <v>1</v>
      </c>
    </row>
    <row r="131" spans="1:88" x14ac:dyDescent="0.35">
      <c r="A131" t="str">
        <f>economics!A130</f>
        <v>Recovered fibre pulp</v>
      </c>
      <c r="B131" t="str">
        <f>economics!B130</f>
        <v>H2 boilers</v>
      </c>
      <c r="C131" t="str">
        <f>economics!D130</f>
        <v>EXCLUDED</v>
      </c>
      <c r="D131">
        <f>IF(ISNUMBER(economics!T130),economics!T130,"na")</f>
        <v>0.85675355565404376</v>
      </c>
      <c r="E131">
        <f t="shared" ref="E131:E162" si="112">IF(ISNUMBER(D131),MAX(0.3*ABS(D131),0.000001),"na")</f>
        <v>0.25702606669621314</v>
      </c>
      <c r="F131">
        <f t="shared" si="104"/>
        <v>4.2906033319683703E-4</v>
      </c>
      <c r="G131">
        <f t="shared" si="104"/>
        <v>8.6919334789738786E-3</v>
      </c>
      <c r="H131">
        <f t="shared" si="104"/>
        <v>7.3446714198862076E-2</v>
      </c>
      <c r="I131">
        <f t="shared" si="104"/>
        <v>0.25637830641389897</v>
      </c>
      <c r="J131">
        <f t="shared" si="104"/>
        <v>0.37240047835512946</v>
      </c>
      <c r="K131">
        <f t="shared" si="104"/>
        <v>0.22564348742345886</v>
      </c>
      <c r="L131">
        <f t="shared" si="104"/>
        <v>5.6846661626208994E-2</v>
      </c>
      <c r="M131">
        <f t="shared" si="104"/>
        <v>5.9082308965615615E-3</v>
      </c>
      <c r="N131">
        <f t="shared" si="104"/>
        <v>2.5079316555109976E-4</v>
      </c>
      <c r="O131">
        <f t="shared" si="104"/>
        <v>4.3044155669802464E-6</v>
      </c>
      <c r="P131">
        <f t="shared" si="105"/>
        <v>2.9611423091324696E-8</v>
      </c>
      <c r="Q131">
        <f t="shared" si="105"/>
        <v>8.1080253622189957E-11</v>
      </c>
      <c r="R131">
        <f t="shared" si="105"/>
        <v>8.7929663550312398E-14</v>
      </c>
      <c r="S131">
        <f t="shared" si="105"/>
        <v>0</v>
      </c>
      <c r="T131">
        <f t="shared" si="105"/>
        <v>0</v>
      </c>
      <c r="U131">
        <f t="shared" si="105"/>
        <v>0</v>
      </c>
      <c r="V131">
        <f t="shared" si="105"/>
        <v>0</v>
      </c>
      <c r="W131">
        <f t="shared" si="105"/>
        <v>0</v>
      </c>
      <c r="X131">
        <f t="shared" si="105"/>
        <v>0</v>
      </c>
      <c r="Y131">
        <f t="shared" si="105"/>
        <v>0</v>
      </c>
      <c r="Z131">
        <f t="shared" si="106"/>
        <v>0</v>
      </c>
      <c r="AA131">
        <f t="shared" si="106"/>
        <v>0</v>
      </c>
      <c r="AB131">
        <f t="shared" si="106"/>
        <v>0</v>
      </c>
      <c r="AC131">
        <f t="shared" si="106"/>
        <v>0</v>
      </c>
      <c r="AD131">
        <f t="shared" si="106"/>
        <v>0</v>
      </c>
      <c r="AE131">
        <f t="shared" si="106"/>
        <v>0</v>
      </c>
      <c r="AF131">
        <f t="shared" si="106"/>
        <v>0</v>
      </c>
      <c r="AG131">
        <f t="shared" si="106"/>
        <v>0</v>
      </c>
      <c r="AH131">
        <f t="shared" si="106"/>
        <v>0</v>
      </c>
      <c r="AI131">
        <f t="shared" si="106"/>
        <v>0</v>
      </c>
      <c r="AJ131">
        <f t="shared" si="107"/>
        <v>0</v>
      </c>
      <c r="AK131">
        <f t="shared" si="107"/>
        <v>0</v>
      </c>
      <c r="AL131">
        <f t="shared" si="107"/>
        <v>0</v>
      </c>
      <c r="AM131">
        <f t="shared" si="107"/>
        <v>0</v>
      </c>
      <c r="AN131">
        <f t="shared" si="107"/>
        <v>0</v>
      </c>
      <c r="AO131">
        <f t="shared" si="107"/>
        <v>0</v>
      </c>
      <c r="AP131">
        <f t="shared" si="107"/>
        <v>0</v>
      </c>
      <c r="AQ131">
        <f t="shared" si="107"/>
        <v>0</v>
      </c>
      <c r="AR131">
        <f t="shared" si="107"/>
        <v>0</v>
      </c>
      <c r="AS131">
        <f t="shared" si="107"/>
        <v>0</v>
      </c>
      <c r="AT131">
        <f t="shared" si="108"/>
        <v>0</v>
      </c>
      <c r="AU131">
        <f t="shared" si="108"/>
        <v>0</v>
      </c>
      <c r="AV131">
        <f t="shared" si="108"/>
        <v>0</v>
      </c>
      <c r="AW131">
        <f t="shared" si="108"/>
        <v>0</v>
      </c>
      <c r="AX131">
        <f t="shared" si="108"/>
        <v>0</v>
      </c>
      <c r="AY131">
        <f t="shared" si="108"/>
        <v>0</v>
      </c>
      <c r="AZ131">
        <f t="shared" si="108"/>
        <v>0</v>
      </c>
      <c r="BA131">
        <f t="shared" si="108"/>
        <v>0</v>
      </c>
      <c r="BB131">
        <f t="shared" si="108"/>
        <v>0</v>
      </c>
      <c r="BC131">
        <f t="shared" si="108"/>
        <v>0</v>
      </c>
      <c r="BD131">
        <f t="shared" si="109"/>
        <v>0</v>
      </c>
      <c r="BE131">
        <f t="shared" si="109"/>
        <v>0</v>
      </c>
      <c r="BF131">
        <f t="shared" si="109"/>
        <v>0</v>
      </c>
      <c r="BG131">
        <f t="shared" si="109"/>
        <v>0</v>
      </c>
      <c r="BH131">
        <f t="shared" si="109"/>
        <v>0</v>
      </c>
      <c r="BI131">
        <f t="shared" si="109"/>
        <v>0</v>
      </c>
      <c r="BJ131">
        <f t="shared" si="109"/>
        <v>0</v>
      </c>
      <c r="BK131">
        <f t="shared" si="109"/>
        <v>0</v>
      </c>
      <c r="BL131">
        <f t="shared" si="109"/>
        <v>0</v>
      </c>
      <c r="BM131">
        <f t="shared" si="109"/>
        <v>0</v>
      </c>
      <c r="BN131">
        <f t="shared" si="110"/>
        <v>0</v>
      </c>
      <c r="BO131">
        <f t="shared" si="110"/>
        <v>0</v>
      </c>
      <c r="BP131">
        <f t="shared" si="110"/>
        <v>0</v>
      </c>
      <c r="BQ131">
        <f t="shared" si="110"/>
        <v>0</v>
      </c>
      <c r="BR131">
        <f t="shared" si="110"/>
        <v>0</v>
      </c>
      <c r="BS131">
        <f t="shared" si="110"/>
        <v>0</v>
      </c>
      <c r="BT131">
        <f t="shared" si="110"/>
        <v>0</v>
      </c>
      <c r="BU131">
        <f t="shared" si="110"/>
        <v>0</v>
      </c>
      <c r="BV131">
        <f t="shared" si="110"/>
        <v>0</v>
      </c>
      <c r="BW131">
        <f t="shared" si="110"/>
        <v>0</v>
      </c>
      <c r="BX131">
        <f t="shared" si="111"/>
        <v>0</v>
      </c>
      <c r="BY131">
        <f t="shared" si="111"/>
        <v>0</v>
      </c>
      <c r="BZ131">
        <f t="shared" si="111"/>
        <v>0</v>
      </c>
      <c r="CA131">
        <f t="shared" si="111"/>
        <v>0</v>
      </c>
      <c r="CB131">
        <f t="shared" si="111"/>
        <v>0</v>
      </c>
      <c r="CC131">
        <f t="shared" si="111"/>
        <v>0</v>
      </c>
      <c r="CD131">
        <f t="shared" si="111"/>
        <v>0</v>
      </c>
      <c r="CE131">
        <f t="shared" si="111"/>
        <v>0</v>
      </c>
      <c r="CF131">
        <f t="shared" si="111"/>
        <v>0</v>
      </c>
      <c r="CG131">
        <f t="shared" si="111"/>
        <v>0</v>
      </c>
      <c r="CH131">
        <f t="shared" si="111"/>
        <v>0</v>
      </c>
      <c r="CI131">
        <f t="shared" si="111"/>
        <v>0</v>
      </c>
      <c r="CJ131">
        <f t="shared" ref="CJ131:CJ162" si="113">IF(ISNUMBER($D131),SUM(F131:CI131),"")</f>
        <v>1</v>
      </c>
    </row>
    <row r="132" spans="1:88" x14ac:dyDescent="0.35">
      <c r="A132" t="str">
        <f>economics!A131</f>
        <v>Recovered fibre pulp</v>
      </c>
      <c r="B132" t="str">
        <f>economics!B131</f>
        <v>High temperature heat pump</v>
      </c>
      <c r="C132" t="str">
        <f>economics!D131</f>
        <v>EXCLUDED</v>
      </c>
      <c r="D132">
        <f>IF(ISNUMBER(economics!T131),economics!T131,"na")</f>
        <v>10.202536030590574</v>
      </c>
      <c r="E132">
        <f t="shared" si="112"/>
        <v>3.0607608091771721</v>
      </c>
      <c r="F132">
        <f t="shared" si="104"/>
        <v>4.2906033319683703E-4</v>
      </c>
      <c r="G132">
        <f t="shared" si="104"/>
        <v>1.4461707429710985E-4</v>
      </c>
      <c r="H132">
        <f t="shared" si="104"/>
        <v>1.8858218892272107E-4</v>
      </c>
      <c r="I132">
        <f t="shared" si="104"/>
        <v>2.4427892377331859E-4</v>
      </c>
      <c r="J132">
        <f t="shared" si="104"/>
        <v>3.1432255651944133E-4</v>
      </c>
      <c r="K132">
        <f t="shared" si="104"/>
        <v>4.0176243097654629E-4</v>
      </c>
      <c r="L132">
        <f t="shared" si="104"/>
        <v>5.1011409466984845E-4</v>
      </c>
      <c r="M132">
        <f t="shared" si="104"/>
        <v>6.4338295210581917E-4</v>
      </c>
      <c r="N132">
        <f t="shared" si="104"/>
        <v>8.0607601801708237E-4</v>
      </c>
      <c r="O132">
        <f t="shared" si="104"/>
        <v>1.0031980461872804E-3</v>
      </c>
      <c r="P132">
        <f t="shared" si="105"/>
        <v>1.2402281401396372E-3</v>
      </c>
      <c r="Q132">
        <f t="shared" si="105"/>
        <v>1.523072970101751E-3</v>
      </c>
      <c r="R132">
        <f t="shared" si="105"/>
        <v>1.8579929729458499E-3</v>
      </c>
      <c r="S132">
        <f t="shared" si="105"/>
        <v>2.251498439395332E-3</v>
      </c>
      <c r="T132">
        <f t="shared" si="105"/>
        <v>2.7102132265619545E-3</v>
      </c>
      <c r="U132">
        <f t="shared" si="105"/>
        <v>3.2407049894940254E-3</v>
      </c>
      <c r="V132">
        <f t="shared" si="105"/>
        <v>3.8492822985540971E-3</v>
      </c>
      <c r="W132">
        <f t="shared" si="105"/>
        <v>4.5417607716977219E-3</v>
      </c>
      <c r="X132">
        <f t="shared" si="105"/>
        <v>5.3232023467129318E-3</v>
      </c>
      <c r="Y132">
        <f t="shared" si="105"/>
        <v>6.1976339646907658E-3</v>
      </c>
      <c r="Z132">
        <f t="shared" si="106"/>
        <v>7.167754121834298E-3</v>
      </c>
      <c r="AA132">
        <f t="shared" si="106"/>
        <v>8.2346378380885044E-3</v>
      </c>
      <c r="AB132">
        <f t="shared" si="106"/>
        <v>9.3974524366944659E-3</v>
      </c>
      <c r="AC132">
        <f t="shared" si="106"/>
        <v>1.0653197968996005E-2</v>
      </c>
      <c r="AD132">
        <f t="shared" si="106"/>
        <v>1.1996486996828426E-2</v>
      </c>
      <c r="AE132">
        <f t="shared" si="106"/>
        <v>1.3419378619186142E-2</v>
      </c>
      <c r="AF132">
        <f t="shared" si="106"/>
        <v>1.4911280988039219E-2</v>
      </c>
      <c r="AG132">
        <f t="shared" si="106"/>
        <v>1.6458935029236801E-2</v>
      </c>
      <c r="AH132">
        <f t="shared" si="106"/>
        <v>1.8046489650356351E-2</v>
      </c>
      <c r="AI132">
        <f t="shared" si="106"/>
        <v>1.9655675421144242E-2</v>
      </c>
      <c r="AJ132">
        <f t="shared" si="107"/>
        <v>2.1266079662026288E-2</v>
      </c>
      <c r="AK132">
        <f t="shared" si="107"/>
        <v>2.2855521244601773E-2</v>
      </c>
      <c r="AL132">
        <f t="shared" si="107"/>
        <v>2.4400518425653189E-2</v>
      </c>
      <c r="AM132">
        <f t="shared" si="107"/>
        <v>2.5876837979952994E-2</v>
      </c>
      <c r="AN132">
        <f t="shared" si="107"/>
        <v>2.7260109073586614E-2</v>
      </c>
      <c r="AO132">
        <f t="shared" si="107"/>
        <v>2.8526481044213625E-2</v>
      </c>
      <c r="AP132">
        <f t="shared" si="107"/>
        <v>2.9653300829236284E-2</v>
      </c>
      <c r="AQ132">
        <f t="shared" si="107"/>
        <v>3.0619783471207973E-2</v>
      </c>
      <c r="AR132">
        <f t="shared" si="107"/>
        <v>3.1407648136238475E-2</v>
      </c>
      <c r="AS132">
        <f t="shared" si="107"/>
        <v>3.2001692531607728E-2</v>
      </c>
      <c r="AT132">
        <f t="shared" si="108"/>
        <v>3.2390280537692662E-2</v>
      </c>
      <c r="AU132">
        <f t="shared" si="108"/>
        <v>3.2565721213080545E-2</v>
      </c>
      <c r="AV132">
        <f t="shared" si="108"/>
        <v>3.2524521930008432E-2</v>
      </c>
      <c r="AW132">
        <f t="shared" si="108"/>
        <v>3.2267504001808667E-2</v>
      </c>
      <c r="AX132">
        <f t="shared" si="108"/>
        <v>3.1799775455034984E-2</v>
      </c>
      <c r="AY132">
        <f t="shared" si="108"/>
        <v>3.1130562207177581E-2</v>
      </c>
      <c r="AZ132">
        <f t="shared" si="108"/>
        <v>3.0272905444214127E-2</v>
      </c>
      <c r="BA132">
        <f t="shared" si="108"/>
        <v>2.9243239063922899E-2</v>
      </c>
      <c r="BB132">
        <f t="shared" si="108"/>
        <v>2.8060866307555665E-2</v>
      </c>
      <c r="BC132">
        <f t="shared" si="108"/>
        <v>2.6747358849145031E-2</v>
      </c>
      <c r="BD132">
        <f t="shared" si="109"/>
        <v>2.5325904431998669E-2</v>
      </c>
      <c r="BE132">
        <f t="shared" si="109"/>
        <v>2.3820630511579344E-2</v>
      </c>
      <c r="BF132">
        <f t="shared" si="109"/>
        <v>2.2255931256866202E-2</v>
      </c>
      <c r="BG132">
        <f t="shared" si="109"/>
        <v>2.0655823748821134E-2</v>
      </c>
      <c r="BH132">
        <f t="shared" si="109"/>
        <v>1.9043356452264071E-2</v>
      </c>
      <c r="BI132">
        <f t="shared" si="109"/>
        <v>1.7440089255685742E-2</v>
      </c>
      <c r="BJ132">
        <f t="shared" si="109"/>
        <v>1.5865659853249725E-2</v>
      </c>
      <c r="BK132">
        <f t="shared" si="109"/>
        <v>1.4337446294158784E-2</v>
      </c>
      <c r="BL132">
        <f t="shared" si="109"/>
        <v>1.2870330461433044E-2</v>
      </c>
      <c r="BM132">
        <f t="shared" si="109"/>
        <v>1.1476562362571663E-2</v>
      </c>
      <c r="BN132">
        <f t="shared" si="110"/>
        <v>1.016572067953414E-2</v>
      </c>
      <c r="BO132">
        <f t="shared" si="110"/>
        <v>8.9447612446986735E-3</v>
      </c>
      <c r="BP132">
        <f t="shared" si="110"/>
        <v>7.8181421314195143E-3</v>
      </c>
      <c r="BQ132">
        <f t="shared" si="110"/>
        <v>6.7880119558033636E-3</v>
      </c>
      <c r="BR132">
        <f t="shared" si="110"/>
        <v>5.8544467994459115E-3</v>
      </c>
      <c r="BS132">
        <f t="shared" si="110"/>
        <v>5.0157208418282195E-3</v>
      </c>
      <c r="BT132">
        <f t="shared" si="110"/>
        <v>4.2685962477383432E-3</v>
      </c>
      <c r="BU132">
        <f t="shared" si="110"/>
        <v>3.6086189643377287E-3</v>
      </c>
      <c r="BV132">
        <f t="shared" si="110"/>
        <v>3.0304086955461607E-3</v>
      </c>
      <c r="BW132">
        <f t="shared" si="110"/>
        <v>2.527933278917871E-3</v>
      </c>
      <c r="BX132">
        <f t="shared" si="111"/>
        <v>2.0947598344860374E-3</v>
      </c>
      <c r="BY132">
        <f t="shared" si="111"/>
        <v>1.7242772404667539E-3</v>
      </c>
      <c r="BZ132">
        <f t="shared" si="111"/>
        <v>1.4098865914933256E-3</v>
      </c>
      <c r="CA132">
        <f t="shared" si="111"/>
        <v>1.1451582105974634E-3</v>
      </c>
      <c r="CB132">
        <f t="shared" si="111"/>
        <v>9.2395544364232141E-4</v>
      </c>
      <c r="CC132">
        <f t="shared" si="111"/>
        <v>7.4052681944170029E-4</v>
      </c>
      <c r="CD132">
        <f t="shared" si="111"/>
        <v>5.895691915436263E-4</v>
      </c>
      <c r="CE132">
        <f t="shared" si="111"/>
        <v>4.6626519238335273E-4</v>
      </c>
      <c r="CF132">
        <f t="shared" si="111"/>
        <v>3.6629874927252004E-4</v>
      </c>
      <c r="CG132">
        <f t="shared" si="111"/>
        <v>2.8585256981539242E-4</v>
      </c>
      <c r="CH132">
        <f t="shared" si="111"/>
        <v>2.2159144563727029E-4</v>
      </c>
      <c r="CI132">
        <f t="shared" si="111"/>
        <v>6.8478202599187021E-4</v>
      </c>
      <c r="CJ132">
        <f t="shared" si="113"/>
        <v>1</v>
      </c>
    </row>
    <row r="133" spans="1:88" x14ac:dyDescent="0.35">
      <c r="A133" t="str">
        <f>economics!A132</f>
        <v>Tissue paper</v>
      </c>
      <c r="B133" t="str">
        <f>economics!B132</f>
        <v>Chemical modification of fibresa</v>
      </c>
      <c r="C133" t="str">
        <f>economics!D132</f>
        <v>EXCLUDED</v>
      </c>
      <c r="D133">
        <f>IF(ISNUMBER(economics!T132),economics!T132,"na")</f>
        <v>16.484053022908178</v>
      </c>
      <c r="E133">
        <f t="shared" si="112"/>
        <v>4.9452159068724528</v>
      </c>
      <c r="F133">
        <f t="shared" ref="F133:O142" si="114">IF(NOT(ISNUMBER($D133)),"",_xlfn.NORM.DIST(F$1,$D133,$E133,TRUE)-_xlfn.NORM.DIST(F$2,$D133,$E133,TRUE))</f>
        <v>4.2906033319683703E-4</v>
      </c>
      <c r="G133">
        <f t="shared" si="114"/>
        <v>8.488496612501351E-5</v>
      </c>
      <c r="H133">
        <f t="shared" si="114"/>
        <v>1.0020509245592488E-4</v>
      </c>
      <c r="I133">
        <f t="shared" si="114"/>
        <v>1.1798834708229874E-4</v>
      </c>
      <c r="J133">
        <f t="shared" si="114"/>
        <v>1.3857304225948152E-4</v>
      </c>
      <c r="K133">
        <f t="shared" si="114"/>
        <v>1.6233370351382203E-4</v>
      </c>
      <c r="L133">
        <f t="shared" si="114"/>
        <v>1.8968323711223193E-4</v>
      </c>
      <c r="M133">
        <f t="shared" si="114"/>
        <v>2.2107494166144709E-4</v>
      </c>
      <c r="N133">
        <f t="shared" si="114"/>
        <v>2.5700430382907509E-4</v>
      </c>
      <c r="O133">
        <f t="shared" si="114"/>
        <v>2.9801051216218682E-4</v>
      </c>
      <c r="P133">
        <f t="shared" ref="P133:Y142" si="115">IF(NOT(ISNUMBER($D133)),"",_xlfn.NORM.DIST(P$1,$D133,$E133,TRUE)-_xlfn.NORM.DIST(P$2,$D133,$E133,TRUE))</f>
        <v>3.4467761740629562E-4</v>
      </c>
      <c r="Q133">
        <f t="shared" si="115"/>
        <v>3.976352628094113E-4</v>
      </c>
      <c r="R133">
        <f t="shared" si="115"/>
        <v>4.5755890386150891E-4</v>
      </c>
      <c r="S133">
        <f t="shared" si="115"/>
        <v>5.2516943401130544E-4</v>
      </c>
      <c r="T133">
        <f t="shared" si="115"/>
        <v>6.0123213136795617E-4</v>
      </c>
      <c r="U133">
        <f t="shared" si="115"/>
        <v>6.8655484148715234E-4</v>
      </c>
      <c r="V133">
        <f t="shared" si="115"/>
        <v>7.8198531330227541E-4</v>
      </c>
      <c r="W133">
        <f t="shared" si="115"/>
        <v>8.8840760932328965E-4</v>
      </c>
      <c r="X133">
        <f t="shared" si="115"/>
        <v>1.006737517594951E-3</v>
      </c>
      <c r="Y133">
        <f t="shared" si="115"/>
        <v>1.1379169017563875E-3</v>
      </c>
      <c r="Z133">
        <f t="shared" ref="Z133:AI142" si="116">IF(NOT(ISNUMBER($D133)),"",_xlfn.NORM.DIST(Z$1,$D133,$E133,TRUE)-_xlfn.NORM.DIST(Z$2,$D133,$E133,TRUE))</f>
        <v>1.2829069370068839E-3</v>
      </c>
      <c r="AA133">
        <f t="shared" si="116"/>
        <v>1.4426801939366844E-3</v>
      </c>
      <c r="AB133">
        <f t="shared" si="116"/>
        <v>1.6182115490422106E-3</v>
      </c>
      <c r="AC133">
        <f t="shared" si="116"/>
        <v>1.810467920258135E-3</v>
      </c>
      <c r="AD133">
        <f t="shared" si="116"/>
        <v>2.0203968478689147E-3</v>
      </c>
      <c r="AE133">
        <f t="shared" si="116"/>
        <v>2.2489139654925105E-3</v>
      </c>
      <c r="AF133">
        <f t="shared" si="116"/>
        <v>2.496889432147268E-3</v>
      </c>
      <c r="AG133">
        <f t="shared" si="116"/>
        <v>2.7651334243251648E-3</v>
      </c>
      <c r="AH133">
        <f t="shared" si="116"/>
        <v>3.0543808160050437E-3</v>
      </c>
      <c r="AI133">
        <f t="shared" si="116"/>
        <v>3.3652752040765309E-3</v>
      </c>
      <c r="AJ133">
        <f t="shared" ref="AJ133:AS142" si="117">IF(NOT(ISNUMBER($D133)),"",_xlfn.NORM.DIST(AJ$1,$D133,$E133,TRUE)-_xlfn.NORM.DIST(AJ$2,$D133,$E133,TRUE))</f>
        <v>3.6983524660546031E-3</v>
      </c>
      <c r="AK133">
        <f t="shared" si="117"/>
        <v>4.0540240655153673E-3</v>
      </c>
      <c r="AL133">
        <f t="shared" si="117"/>
        <v>4.432560347610269E-3</v>
      </c>
      <c r="AM133">
        <f t="shared" si="117"/>
        <v>4.8340740914877764E-3</v>
      </c>
      <c r="AN133">
        <f t="shared" si="117"/>
        <v>5.2585046076480887E-3</v>
      </c>
      <c r="AO133">
        <f t="shared" si="117"/>
        <v>5.705602685340809E-3</v>
      </c>
      <c r="AP133">
        <f t="shared" si="117"/>
        <v>6.1749167072939898E-3</v>
      </c>
      <c r="AQ133">
        <f t="shared" si="117"/>
        <v>6.6657802555924878E-3</v>
      </c>
      <c r="AR133">
        <f t="shared" si="117"/>
        <v>7.1773015327434714E-3</v>
      </c>
      <c r="AS133">
        <f t="shared" si="117"/>
        <v>7.7083549153331432E-3</v>
      </c>
      <c r="AT133">
        <f t="shared" ref="AT133:BC142" si="118">IF(NOT(ISNUMBER($D133)),"",_xlfn.NORM.DIST(AT$1,$D133,$E133,TRUE)-_xlfn.NORM.DIST(AT$2,$D133,$E133,TRUE))</f>
        <v>8.2575749437662077E-3</v>
      </c>
      <c r="AU133">
        <f t="shared" si="118"/>
        <v>8.8233530301517898E-3</v>
      </c>
      <c r="AV133">
        <f t="shared" si="118"/>
        <v>9.4038371373519614E-3</v>
      </c>
      <c r="AW133">
        <f t="shared" si="118"/>
        <v>9.9969346456919711E-3</v>
      </c>
      <c r="AX133">
        <f t="shared" si="118"/>
        <v>1.0600318580135978E-2</v>
      </c>
      <c r="AY133">
        <f t="shared" si="118"/>
        <v>1.1211437320424511E-2</v>
      </c>
      <c r="AZ133">
        <f t="shared" si="118"/>
        <v>1.1827527860470477E-2</v>
      </c>
      <c r="BA133">
        <f t="shared" si="118"/>
        <v>1.2445632622185898E-2</v>
      </c>
      <c r="BB133">
        <f t="shared" si="118"/>
        <v>1.3062619763998834E-2</v>
      </c>
      <c r="BC133">
        <f t="shared" si="118"/>
        <v>1.3675206856914507E-2</v>
      </c>
      <c r="BD133">
        <f t="shared" ref="BD133:BM142" si="119">IF(NOT(ISNUMBER($D133)),"",_xlfn.NORM.DIST(BD$1,$D133,$E133,TRUE)-_xlfn.NORM.DIST(BD$2,$D133,$E133,TRUE))</f>
        <v>1.4279987732539412E-2</v>
      </c>
      <c r="BE133">
        <f t="shared" si="119"/>
        <v>1.4873462239562346E-2</v>
      </c>
      <c r="BF133">
        <f t="shared" si="119"/>
        <v>1.5452068579408285E-2</v>
      </c>
      <c r="BG133">
        <f t="shared" si="119"/>
        <v>1.6012217829766473E-2</v>
      </c>
      <c r="BH133">
        <f t="shared" si="119"/>
        <v>1.6550330208115693E-2</v>
      </c>
      <c r="BI133">
        <f t="shared" si="119"/>
        <v>1.7062872577722765E-2</v>
      </c>
      <c r="BJ133">
        <f t="shared" si="119"/>
        <v>1.7546396657367069E-2</v>
      </c>
      <c r="BK133">
        <f t="shared" si="119"/>
        <v>1.799757736448887E-2</v>
      </c>
      <c r="BL133">
        <f t="shared" si="119"/>
        <v>1.8413250700655359E-2</v>
      </c>
      <c r="BM133">
        <f t="shared" si="119"/>
        <v>1.8790450579020401E-2</v>
      </c>
      <c r="BN133">
        <f t="shared" ref="BN133:BW142" si="120">IF(NOT(ISNUMBER($D133)),"",_xlfn.NORM.DIST(BN$1,$D133,$E133,TRUE)-_xlfn.NORM.DIST(BN$2,$D133,$E133,TRUE))</f>
        <v>1.9126443996367593E-2</v>
      </c>
      <c r="BO133">
        <f t="shared" si="120"/>
        <v>1.9418763967646857E-2</v>
      </c>
      <c r="BP133">
        <f t="shared" si="120"/>
        <v>1.9665239668568646E-2</v>
      </c>
      <c r="BQ133">
        <f t="shared" si="120"/>
        <v>1.9864023271460585E-2</v>
      </c>
      <c r="BR133">
        <f t="shared" si="120"/>
        <v>2.0013613010506359E-2</v>
      </c>
      <c r="BS133">
        <f t="shared" si="120"/>
        <v>2.0112872073702714E-2</v>
      </c>
      <c r="BT133">
        <f t="shared" si="120"/>
        <v>2.0161042989120359E-2</v>
      </c>
      <c r="BU133">
        <f t="shared" si="120"/>
        <v>2.0157757250806374E-2</v>
      </c>
      <c r="BV133">
        <f t="shared" si="120"/>
        <v>2.0103040013220386E-2</v>
      </c>
      <c r="BW133">
        <f t="shared" si="120"/>
        <v>1.999730977055203E-2</v>
      </c>
      <c r="BX133">
        <f t="shared" ref="BX133:CI142" si="121">IF(NOT(ISNUMBER($D133)),"",_xlfn.NORM.DIST(BX$1,$D133,$E133,TRUE)-_xlfn.NORM.DIST(BX$2,$D133,$E133,TRUE))</f>
        <v>1.9841373026636355E-2</v>
      </c>
      <c r="BY133">
        <f t="shared" si="121"/>
        <v>1.9636414050428486E-2</v>
      </c>
      <c r="BZ133">
        <f t="shared" si="121"/>
        <v>1.9383979899063153E-2</v>
      </c>
      <c r="CA133">
        <f t="shared" si="121"/>
        <v>1.9085960973438065E-2</v>
      </c>
      <c r="CB133">
        <f t="shared" si="121"/>
        <v>1.8744567448153449E-2</v>
      </c>
      <c r="CC133">
        <f t="shared" si="121"/>
        <v>1.836230198680977E-2</v>
      </c>
      <c r="CD133">
        <f t="shared" si="121"/>
        <v>1.7941929213638019E-2</v>
      </c>
      <c r="CE133">
        <f t="shared" si="121"/>
        <v>1.7486442461958074E-2</v>
      </c>
      <c r="CF133">
        <f t="shared" si="121"/>
        <v>1.6999028358110069E-2</v>
      </c>
      <c r="CG133">
        <f t="shared" si="121"/>
        <v>1.64830298255908E-2</v>
      </c>
      <c r="CH133">
        <f t="shared" si="121"/>
        <v>1.594190810786511E-2</v>
      </c>
      <c r="CI133">
        <f t="shared" si="121"/>
        <v>0.23854847942951973</v>
      </c>
      <c r="CJ133">
        <f t="shared" si="113"/>
        <v>1</v>
      </c>
    </row>
    <row r="134" spans="1:88" x14ac:dyDescent="0.35">
      <c r="A134" t="str">
        <f>economics!A133</f>
        <v>Tissue paper</v>
      </c>
      <c r="B134" t="str">
        <f>economics!B133</f>
        <v>New drying techniquesb</v>
      </c>
      <c r="C134" t="str">
        <f>economics!D133</f>
        <v>EXCLUDED</v>
      </c>
      <c r="D134">
        <f>IF(ISNUMBER(economics!T133),economics!T133,"na")</f>
        <v>17.081878594325733</v>
      </c>
      <c r="E134">
        <f t="shared" si="112"/>
        <v>5.1245635782977201</v>
      </c>
      <c r="F134">
        <f t="shared" si="114"/>
        <v>4.2906033319683703E-4</v>
      </c>
      <c r="G134">
        <f t="shared" si="114"/>
        <v>8.1668899496882758E-5</v>
      </c>
      <c r="H134">
        <f t="shared" si="114"/>
        <v>9.5858872472850574E-5</v>
      </c>
      <c r="I134">
        <f t="shared" si="114"/>
        <v>1.1224694729488596E-4</v>
      </c>
      <c r="J134">
        <f t="shared" si="114"/>
        <v>1.3112435660561552E-4</v>
      </c>
      <c r="K134">
        <f t="shared" si="114"/>
        <v>1.5281247550958852E-4</v>
      </c>
      <c r="L134">
        <f t="shared" si="114"/>
        <v>1.7766458326330214E-4</v>
      </c>
      <c r="M134">
        <f t="shared" si="114"/>
        <v>2.0606750899055228E-4</v>
      </c>
      <c r="N134">
        <f t="shared" si="114"/>
        <v>2.3844311694391209E-4</v>
      </c>
      <c r="O134">
        <f t="shared" si="114"/>
        <v>2.7524958242602969E-4</v>
      </c>
      <c r="P134">
        <f t="shared" si="115"/>
        <v>3.1698240536271686E-4</v>
      </c>
      <c r="Q134">
        <f t="shared" si="115"/>
        <v>3.6417510482443212E-4</v>
      </c>
      <c r="R134">
        <f t="shared" si="115"/>
        <v>4.173995346752413E-4</v>
      </c>
      <c r="S134">
        <f t="shared" si="115"/>
        <v>4.7726575815158897E-4</v>
      </c>
      <c r="T134">
        <f t="shared" si="115"/>
        <v>5.444214177030152E-4</v>
      </c>
      <c r="U134">
        <f t="shared" si="115"/>
        <v>6.1955053603442341E-4</v>
      </c>
      <c r="V134">
        <f t="shared" si="115"/>
        <v>7.0337168514158967E-4</v>
      </c>
      <c r="W134">
        <f t="shared" si="115"/>
        <v>7.9663546238847947E-4</v>
      </c>
      <c r="X134">
        <f t="shared" si="115"/>
        <v>9.0012121648510354E-4</v>
      </c>
      <c r="Y134">
        <f t="shared" si="115"/>
        <v>1.0146329717165073E-3</v>
      </c>
      <c r="Z134">
        <f t="shared" si="116"/>
        <v>1.1409945060518734E-3</v>
      </c>
      <c r="AA134">
        <f t="shared" si="116"/>
        <v>1.2800435479011878E-3</v>
      </c>
      <c r="AB134">
        <f t="shared" si="116"/>
        <v>1.4326250673204824E-3</v>
      </c>
      <c r="AC134">
        <f t="shared" si="116"/>
        <v>1.5995836503908609E-3</v>
      </c>
      <c r="AD134">
        <f t="shared" si="116"/>
        <v>1.7817549602526673E-3</v>
      </c>
      <c r="AE134">
        <f t="shared" si="116"/>
        <v>1.9799563047585324E-3</v>
      </c>
      <c r="AF134">
        <f t="shared" si="116"/>
        <v>2.1949763487526842E-3</v>
      </c>
      <c r="AG134">
        <f t="shared" si="116"/>
        <v>2.4275640283624479E-3</v>
      </c>
      <c r="AH134">
        <f t="shared" si="116"/>
        <v>2.6784167451229107E-3</v>
      </c>
      <c r="AI134">
        <f t="shared" si="116"/>
        <v>2.9481679389004069E-3</v>
      </c>
      <c r="AJ134">
        <f t="shared" si="117"/>
        <v>3.2373741600431917E-3</v>
      </c>
      <c r="AK134">
        <f t="shared" si="117"/>
        <v>3.5465017825134677E-3</v>
      </c>
      <c r="AL134">
        <f t="shared" si="117"/>
        <v>3.8759135204589207E-3</v>
      </c>
      <c r="AM134">
        <f t="shared" si="117"/>
        <v>4.2258549302297693E-3</v>
      </c>
      <c r="AN134">
        <f t="shared" si="117"/>
        <v>4.5964410976930964E-3</v>
      </c>
      <c r="AO134">
        <f t="shared" si="117"/>
        <v>4.9876437262702106E-3</v>
      </c>
      <c r="AP134">
        <f t="shared" si="117"/>
        <v>5.3992788538699404E-3</v>
      </c>
      <c r="AQ134">
        <f t="shared" si="117"/>
        <v>5.8309954362676664E-3</v>
      </c>
      <c r="AR134">
        <f t="shared" si="117"/>
        <v>6.282265039967469E-3</v>
      </c>
      <c r="AS134">
        <f t="shared" si="117"/>
        <v>6.7523728887486922E-3</v>
      </c>
      <c r="AT134">
        <f t="shared" si="118"/>
        <v>7.2404105045217604E-3</v>
      </c>
      <c r="AU134">
        <f t="shared" si="118"/>
        <v>7.7452701745253788E-3</v>
      </c>
      <c r="AV134">
        <f t="shared" si="118"/>
        <v>8.2656414630559866E-3</v>
      </c>
      <c r="AW134">
        <f t="shared" si="118"/>
        <v>8.8000099667676079E-3</v>
      </c>
      <c r="AX134">
        <f t="shared" si="118"/>
        <v>9.3466584881233133E-3</v>
      </c>
      <c r="AY134">
        <f t="shared" si="118"/>
        <v>9.9036707719988015E-3</v>
      </c>
      <c r="AZ134">
        <f t="shared" si="118"/>
        <v>1.0468937916031984E-2</v>
      </c>
      <c r="BA134">
        <f t="shared" si="118"/>
        <v>1.1040167526519346E-2</v>
      </c>
      <c r="BB134">
        <f t="shared" si="118"/>
        <v>1.1614895649052187E-2</v>
      </c>
      <c r="BC134">
        <f t="shared" si="118"/>
        <v>1.219050145738676E-2</v>
      </c>
      <c r="BD134">
        <f t="shared" si="119"/>
        <v>1.2764224636037269E-2</v>
      </c>
      <c r="BE134">
        <f t="shared" si="119"/>
        <v>1.3333185342747605E-2</v>
      </c>
      <c r="BF134">
        <f t="shared" si="119"/>
        <v>1.3894406587287689E-2</v>
      </c>
      <c r="BG134">
        <f t="shared" si="119"/>
        <v>1.4444838814049538E-2</v>
      </c>
      <c r="BH134">
        <f t="shared" si="119"/>
        <v>1.4981386428762344E-2</v>
      </c>
      <c r="BI134">
        <f t="shared" si="119"/>
        <v>1.550093596543145E-2</v>
      </c>
      <c r="BJ134">
        <f t="shared" si="119"/>
        <v>1.6000385549415852E-2</v>
      </c>
      <c r="BK134">
        <f t="shared" si="119"/>
        <v>1.6476675277438901E-2</v>
      </c>
      <c r="BL134">
        <f t="shared" si="119"/>
        <v>1.6926818106229535E-2</v>
      </c>
      <c r="BM134">
        <f t="shared" si="119"/>
        <v>1.7347930819264001E-2</v>
      </c>
      <c r="BN134">
        <f t="shared" si="120"/>
        <v>1.7737264626437543E-2</v>
      </c>
      <c r="BO134">
        <f t="shared" si="120"/>
        <v>1.8092234944993291E-2</v>
      </c>
      <c r="BP134">
        <f t="shared" si="120"/>
        <v>1.8410449912026505E-2</v>
      </c>
      <c r="BQ134">
        <f t="shared" si="120"/>
        <v>1.8689737189584332E-2</v>
      </c>
      <c r="BR134">
        <f t="shared" si="120"/>
        <v>1.8928168642718735E-2</v>
      </c>
      <c r="BS134">
        <f t="shared" si="120"/>
        <v>1.9124082498631845E-2</v>
      </c>
      <c r="BT134">
        <f t="shared" si="120"/>
        <v>1.9276102630815473E-2</v>
      </c>
      <c r="BU134">
        <f t="shared" si="120"/>
        <v>1.9383154655196466E-2</v>
      </c>
      <c r="BV134">
        <f t="shared" si="120"/>
        <v>1.9444478574938306E-2</v>
      </c>
      <c r="BW134">
        <f t="shared" si="120"/>
        <v>1.9459637765718296E-2</v>
      </c>
      <c r="BX134">
        <f t="shared" si="121"/>
        <v>1.9428524152876103E-2</v>
      </c>
      <c r="BY134">
        <f t="shared" si="121"/>
        <v>1.9351359494561127E-2</v>
      </c>
      <c r="BZ134">
        <f t="shared" si="121"/>
        <v>1.9228692749564957E-2</v>
      </c>
      <c r="CA134">
        <f t="shared" si="121"/>
        <v>1.906139357354697E-2</v>
      </c>
      <c r="CB134">
        <f t="shared" si="121"/>
        <v>1.8850642051439936E-2</v>
      </c>
      <c r="CC134">
        <f t="shared" si="121"/>
        <v>1.859791483561446E-2</v>
      </c>
      <c r="CD134">
        <f t="shared" si="121"/>
        <v>1.83049679175733E-2</v>
      </c>
      <c r="CE134">
        <f t="shared" si="121"/>
        <v>1.7973816314325153E-2</v>
      </c>
      <c r="CF134">
        <f t="shared" si="121"/>
        <v>1.7606710998082975E-2</v>
      </c>
      <c r="CG134">
        <f t="shared" si="121"/>
        <v>1.7206113438588133E-2</v>
      </c>
      <c r="CH134">
        <f t="shared" si="121"/>
        <v>1.6774668160433714E-2</v>
      </c>
      <c r="CI134">
        <f t="shared" si="121"/>
        <v>0.28452945612512504</v>
      </c>
      <c r="CJ134">
        <f t="shared" si="113"/>
        <v>1</v>
      </c>
    </row>
    <row r="135" spans="1:88" x14ac:dyDescent="0.35">
      <c r="A135" t="str">
        <f>economics!A134</f>
        <v>Tissue paper</v>
      </c>
      <c r="B135" t="str">
        <f>economics!B134</f>
        <v>Electric boilers</v>
      </c>
      <c r="C135" t="str">
        <f>economics!D134</f>
        <v>EXCLUDED</v>
      </c>
      <c r="D135">
        <f>IF(ISNUMBER(economics!T134),economics!T134,"na")</f>
        <v>1.0581886685348345</v>
      </c>
      <c r="E135">
        <f t="shared" si="112"/>
        <v>0.31745660056045033</v>
      </c>
      <c r="F135">
        <f t="shared" si="114"/>
        <v>4.2906033319683703E-4</v>
      </c>
      <c r="G135">
        <f t="shared" si="114"/>
        <v>5.0219448752720887E-3</v>
      </c>
      <c r="H135">
        <f t="shared" si="114"/>
        <v>3.3895967332810341E-2</v>
      </c>
      <c r="I135">
        <f t="shared" si="114"/>
        <v>0.12647555616739165</v>
      </c>
      <c r="J135">
        <f t="shared" si="114"/>
        <v>0.26146018037232471</v>
      </c>
      <c r="K135">
        <f t="shared" si="114"/>
        <v>0.29986619442608764</v>
      </c>
      <c r="L135">
        <f t="shared" si="114"/>
        <v>0.19084779596207913</v>
      </c>
      <c r="M135">
        <f t="shared" si="114"/>
        <v>6.7346052237756471E-2</v>
      </c>
      <c r="N135">
        <f t="shared" si="114"/>
        <v>1.3152373607068668E-2</v>
      </c>
      <c r="O135">
        <f t="shared" si="114"/>
        <v>1.4179439282241413E-3</v>
      </c>
      <c r="P135">
        <f t="shared" si="115"/>
        <v>8.4141416376470879E-5</v>
      </c>
      <c r="Q135">
        <f t="shared" si="115"/>
        <v>2.7400367386132274E-6</v>
      </c>
      <c r="R135">
        <f t="shared" si="115"/>
        <v>4.8827239917947907E-8</v>
      </c>
      <c r="S135">
        <f t="shared" si="115"/>
        <v>4.7491044430358897E-10</v>
      </c>
      <c r="T135">
        <f t="shared" si="115"/>
        <v>2.5156543514981422E-12</v>
      </c>
      <c r="U135">
        <f t="shared" si="115"/>
        <v>7.2164496600635175E-15</v>
      </c>
      <c r="V135">
        <f t="shared" si="115"/>
        <v>0</v>
      </c>
      <c r="W135">
        <f t="shared" si="115"/>
        <v>0</v>
      </c>
      <c r="X135">
        <f t="shared" si="115"/>
        <v>0</v>
      </c>
      <c r="Y135">
        <f t="shared" si="115"/>
        <v>0</v>
      </c>
      <c r="Z135">
        <f t="shared" si="116"/>
        <v>0</v>
      </c>
      <c r="AA135">
        <f t="shared" si="116"/>
        <v>0</v>
      </c>
      <c r="AB135">
        <f t="shared" si="116"/>
        <v>0</v>
      </c>
      <c r="AC135">
        <f t="shared" si="116"/>
        <v>0</v>
      </c>
      <c r="AD135">
        <f t="shared" si="116"/>
        <v>0</v>
      </c>
      <c r="AE135">
        <f t="shared" si="116"/>
        <v>0</v>
      </c>
      <c r="AF135">
        <f t="shared" si="116"/>
        <v>0</v>
      </c>
      <c r="AG135">
        <f t="shared" si="116"/>
        <v>0</v>
      </c>
      <c r="AH135">
        <f t="shared" si="116"/>
        <v>0</v>
      </c>
      <c r="AI135">
        <f t="shared" si="116"/>
        <v>0</v>
      </c>
      <c r="AJ135">
        <f t="shared" si="117"/>
        <v>0</v>
      </c>
      <c r="AK135">
        <f t="shared" si="117"/>
        <v>0</v>
      </c>
      <c r="AL135">
        <f t="shared" si="117"/>
        <v>0</v>
      </c>
      <c r="AM135">
        <f t="shared" si="117"/>
        <v>0</v>
      </c>
      <c r="AN135">
        <f t="shared" si="117"/>
        <v>0</v>
      </c>
      <c r="AO135">
        <f t="shared" si="117"/>
        <v>0</v>
      </c>
      <c r="AP135">
        <f t="shared" si="117"/>
        <v>0</v>
      </c>
      <c r="AQ135">
        <f t="shared" si="117"/>
        <v>0</v>
      </c>
      <c r="AR135">
        <f t="shared" si="117"/>
        <v>0</v>
      </c>
      <c r="AS135">
        <f t="shared" si="117"/>
        <v>0</v>
      </c>
      <c r="AT135">
        <f t="shared" si="118"/>
        <v>0</v>
      </c>
      <c r="AU135">
        <f t="shared" si="118"/>
        <v>0</v>
      </c>
      <c r="AV135">
        <f t="shared" si="118"/>
        <v>0</v>
      </c>
      <c r="AW135">
        <f t="shared" si="118"/>
        <v>0</v>
      </c>
      <c r="AX135">
        <f t="shared" si="118"/>
        <v>0</v>
      </c>
      <c r="AY135">
        <f t="shared" si="118"/>
        <v>0</v>
      </c>
      <c r="AZ135">
        <f t="shared" si="118"/>
        <v>0</v>
      </c>
      <c r="BA135">
        <f t="shared" si="118"/>
        <v>0</v>
      </c>
      <c r="BB135">
        <f t="shared" si="118"/>
        <v>0</v>
      </c>
      <c r="BC135">
        <f t="shared" si="118"/>
        <v>0</v>
      </c>
      <c r="BD135">
        <f t="shared" si="119"/>
        <v>0</v>
      </c>
      <c r="BE135">
        <f t="shared" si="119"/>
        <v>0</v>
      </c>
      <c r="BF135">
        <f t="shared" si="119"/>
        <v>0</v>
      </c>
      <c r="BG135">
        <f t="shared" si="119"/>
        <v>0</v>
      </c>
      <c r="BH135">
        <f t="shared" si="119"/>
        <v>0</v>
      </c>
      <c r="BI135">
        <f t="shared" si="119"/>
        <v>0</v>
      </c>
      <c r="BJ135">
        <f t="shared" si="119"/>
        <v>0</v>
      </c>
      <c r="BK135">
        <f t="shared" si="119"/>
        <v>0</v>
      </c>
      <c r="BL135">
        <f t="shared" si="119"/>
        <v>0</v>
      </c>
      <c r="BM135">
        <f t="shared" si="119"/>
        <v>0</v>
      </c>
      <c r="BN135">
        <f t="shared" si="120"/>
        <v>0</v>
      </c>
      <c r="BO135">
        <f t="shared" si="120"/>
        <v>0</v>
      </c>
      <c r="BP135">
        <f t="shared" si="120"/>
        <v>0</v>
      </c>
      <c r="BQ135">
        <f t="shared" si="120"/>
        <v>0</v>
      </c>
      <c r="BR135">
        <f t="shared" si="120"/>
        <v>0</v>
      </c>
      <c r="BS135">
        <f t="shared" si="120"/>
        <v>0</v>
      </c>
      <c r="BT135">
        <f t="shared" si="120"/>
        <v>0</v>
      </c>
      <c r="BU135">
        <f t="shared" si="120"/>
        <v>0</v>
      </c>
      <c r="BV135">
        <f t="shared" si="120"/>
        <v>0</v>
      </c>
      <c r="BW135">
        <f t="shared" si="120"/>
        <v>0</v>
      </c>
      <c r="BX135">
        <f t="shared" si="121"/>
        <v>0</v>
      </c>
      <c r="BY135">
        <f t="shared" si="121"/>
        <v>0</v>
      </c>
      <c r="BZ135">
        <f t="shared" si="121"/>
        <v>0</v>
      </c>
      <c r="CA135">
        <f t="shared" si="121"/>
        <v>0</v>
      </c>
      <c r="CB135">
        <f t="shared" si="121"/>
        <v>0</v>
      </c>
      <c r="CC135">
        <f t="shared" si="121"/>
        <v>0</v>
      </c>
      <c r="CD135">
        <f t="shared" si="121"/>
        <v>0</v>
      </c>
      <c r="CE135">
        <f t="shared" si="121"/>
        <v>0</v>
      </c>
      <c r="CF135">
        <f t="shared" si="121"/>
        <v>0</v>
      </c>
      <c r="CG135">
        <f t="shared" si="121"/>
        <v>0</v>
      </c>
      <c r="CH135">
        <f t="shared" si="121"/>
        <v>0</v>
      </c>
      <c r="CI135">
        <f t="shared" si="121"/>
        <v>0</v>
      </c>
      <c r="CJ135">
        <f t="shared" si="113"/>
        <v>1</v>
      </c>
    </row>
    <row r="136" spans="1:88" x14ac:dyDescent="0.35">
      <c r="A136" t="str">
        <f>economics!A135</f>
        <v>Tissue paper</v>
      </c>
      <c r="B136" t="str">
        <f>economics!B135</f>
        <v>H2 boilers</v>
      </c>
      <c r="C136" t="str">
        <f>economics!D135</f>
        <v>EXCLUDED</v>
      </c>
      <c r="D136">
        <f>IF(ISNUMBER(economics!T135),economics!T135,"na")</f>
        <v>0.7278451311208326</v>
      </c>
      <c r="E136">
        <f t="shared" si="112"/>
        <v>0.21835353933624976</v>
      </c>
      <c r="F136">
        <f t="shared" si="114"/>
        <v>4.2906033319683703E-4</v>
      </c>
      <c r="G136">
        <f t="shared" si="114"/>
        <v>1.3891137875031104E-2</v>
      </c>
      <c r="H136">
        <f t="shared" si="114"/>
        <v>0.13404538662442259</v>
      </c>
      <c r="I136">
        <f t="shared" si="114"/>
        <v>0.39204306715221082</v>
      </c>
      <c r="J136">
        <f t="shared" si="114"/>
        <v>0.35328173179663713</v>
      </c>
      <c r="K136">
        <f t="shared" si="114"/>
        <v>9.7915835663464068E-2</v>
      </c>
      <c r="L136">
        <f t="shared" si="114"/>
        <v>8.1908629592444271E-3</v>
      </c>
      <c r="M136">
        <f t="shared" si="114"/>
        <v>2.0149153837167866E-4</v>
      </c>
      <c r="N136">
        <f t="shared" si="114"/>
        <v>1.4232209534226214E-6</v>
      </c>
      <c r="O136">
        <f t="shared" si="114"/>
        <v>2.8348950964485198E-9</v>
      </c>
      <c r="P136">
        <f t="shared" si="115"/>
        <v>1.5726309143815342E-12</v>
      </c>
      <c r="Q136">
        <f t="shared" si="115"/>
        <v>2.2204460492503131E-16</v>
      </c>
      <c r="R136">
        <f t="shared" si="115"/>
        <v>0</v>
      </c>
      <c r="S136">
        <f t="shared" si="115"/>
        <v>0</v>
      </c>
      <c r="T136">
        <f t="shared" si="115"/>
        <v>0</v>
      </c>
      <c r="U136">
        <f t="shared" si="115"/>
        <v>0</v>
      </c>
      <c r="V136">
        <f t="shared" si="115"/>
        <v>0</v>
      </c>
      <c r="W136">
        <f t="shared" si="115"/>
        <v>0</v>
      </c>
      <c r="X136">
        <f t="shared" si="115"/>
        <v>0</v>
      </c>
      <c r="Y136">
        <f t="shared" si="115"/>
        <v>0</v>
      </c>
      <c r="Z136">
        <f t="shared" si="116"/>
        <v>0</v>
      </c>
      <c r="AA136">
        <f t="shared" si="116"/>
        <v>0</v>
      </c>
      <c r="AB136">
        <f t="shared" si="116"/>
        <v>0</v>
      </c>
      <c r="AC136">
        <f t="shared" si="116"/>
        <v>0</v>
      </c>
      <c r="AD136">
        <f t="shared" si="116"/>
        <v>0</v>
      </c>
      <c r="AE136">
        <f t="shared" si="116"/>
        <v>0</v>
      </c>
      <c r="AF136">
        <f t="shared" si="116"/>
        <v>0</v>
      </c>
      <c r="AG136">
        <f t="shared" si="116"/>
        <v>0</v>
      </c>
      <c r="AH136">
        <f t="shared" si="116"/>
        <v>0</v>
      </c>
      <c r="AI136">
        <f t="shared" si="116"/>
        <v>0</v>
      </c>
      <c r="AJ136">
        <f t="shared" si="117"/>
        <v>0</v>
      </c>
      <c r="AK136">
        <f t="shared" si="117"/>
        <v>0</v>
      </c>
      <c r="AL136">
        <f t="shared" si="117"/>
        <v>0</v>
      </c>
      <c r="AM136">
        <f t="shared" si="117"/>
        <v>0</v>
      </c>
      <c r="AN136">
        <f t="shared" si="117"/>
        <v>0</v>
      </c>
      <c r="AO136">
        <f t="shared" si="117"/>
        <v>0</v>
      </c>
      <c r="AP136">
        <f t="shared" si="117"/>
        <v>0</v>
      </c>
      <c r="AQ136">
        <f t="shared" si="117"/>
        <v>0</v>
      </c>
      <c r="AR136">
        <f t="shared" si="117"/>
        <v>0</v>
      </c>
      <c r="AS136">
        <f t="shared" si="117"/>
        <v>0</v>
      </c>
      <c r="AT136">
        <f t="shared" si="118"/>
        <v>0</v>
      </c>
      <c r="AU136">
        <f t="shared" si="118"/>
        <v>0</v>
      </c>
      <c r="AV136">
        <f t="shared" si="118"/>
        <v>0</v>
      </c>
      <c r="AW136">
        <f t="shared" si="118"/>
        <v>0</v>
      </c>
      <c r="AX136">
        <f t="shared" si="118"/>
        <v>0</v>
      </c>
      <c r="AY136">
        <f t="shared" si="118"/>
        <v>0</v>
      </c>
      <c r="AZ136">
        <f t="shared" si="118"/>
        <v>0</v>
      </c>
      <c r="BA136">
        <f t="shared" si="118"/>
        <v>0</v>
      </c>
      <c r="BB136">
        <f t="shared" si="118"/>
        <v>0</v>
      </c>
      <c r="BC136">
        <f t="shared" si="118"/>
        <v>0</v>
      </c>
      <c r="BD136">
        <f t="shared" si="119"/>
        <v>0</v>
      </c>
      <c r="BE136">
        <f t="shared" si="119"/>
        <v>0</v>
      </c>
      <c r="BF136">
        <f t="shared" si="119"/>
        <v>0</v>
      </c>
      <c r="BG136">
        <f t="shared" si="119"/>
        <v>0</v>
      </c>
      <c r="BH136">
        <f t="shared" si="119"/>
        <v>0</v>
      </c>
      <c r="BI136">
        <f t="shared" si="119"/>
        <v>0</v>
      </c>
      <c r="BJ136">
        <f t="shared" si="119"/>
        <v>0</v>
      </c>
      <c r="BK136">
        <f t="shared" si="119"/>
        <v>0</v>
      </c>
      <c r="BL136">
        <f t="shared" si="119"/>
        <v>0</v>
      </c>
      <c r="BM136">
        <f t="shared" si="119"/>
        <v>0</v>
      </c>
      <c r="BN136">
        <f t="shared" si="120"/>
        <v>0</v>
      </c>
      <c r="BO136">
        <f t="shared" si="120"/>
        <v>0</v>
      </c>
      <c r="BP136">
        <f t="shared" si="120"/>
        <v>0</v>
      </c>
      <c r="BQ136">
        <f t="shared" si="120"/>
        <v>0</v>
      </c>
      <c r="BR136">
        <f t="shared" si="120"/>
        <v>0</v>
      </c>
      <c r="BS136">
        <f t="shared" si="120"/>
        <v>0</v>
      </c>
      <c r="BT136">
        <f t="shared" si="120"/>
        <v>0</v>
      </c>
      <c r="BU136">
        <f t="shared" si="120"/>
        <v>0</v>
      </c>
      <c r="BV136">
        <f t="shared" si="120"/>
        <v>0</v>
      </c>
      <c r="BW136">
        <f t="shared" si="120"/>
        <v>0</v>
      </c>
      <c r="BX136">
        <f t="shared" si="121"/>
        <v>0</v>
      </c>
      <c r="BY136">
        <f t="shared" si="121"/>
        <v>0</v>
      </c>
      <c r="BZ136">
        <f t="shared" si="121"/>
        <v>0</v>
      </c>
      <c r="CA136">
        <f t="shared" si="121"/>
        <v>0</v>
      </c>
      <c r="CB136">
        <f t="shared" si="121"/>
        <v>0</v>
      </c>
      <c r="CC136">
        <f t="shared" si="121"/>
        <v>0</v>
      </c>
      <c r="CD136">
        <f t="shared" si="121"/>
        <v>0</v>
      </c>
      <c r="CE136">
        <f t="shared" si="121"/>
        <v>0</v>
      </c>
      <c r="CF136">
        <f t="shared" si="121"/>
        <v>0</v>
      </c>
      <c r="CG136">
        <f t="shared" si="121"/>
        <v>0</v>
      </c>
      <c r="CH136">
        <f t="shared" si="121"/>
        <v>0</v>
      </c>
      <c r="CI136">
        <f t="shared" si="121"/>
        <v>0</v>
      </c>
      <c r="CJ136">
        <f t="shared" si="113"/>
        <v>1</v>
      </c>
    </row>
    <row r="137" spans="1:88" x14ac:dyDescent="0.35">
      <c r="A137" t="str">
        <f>economics!A136</f>
        <v>Tissue paper</v>
      </c>
      <c r="B137" t="str">
        <f>economics!B136</f>
        <v>Industrial mechanical vapor recompression (MVR)</v>
      </c>
      <c r="C137" t="str">
        <f>economics!D136</f>
        <v>EXCLUDED</v>
      </c>
      <c r="D137">
        <f>IF(ISNUMBER(economics!T136),economics!T136,"na")</f>
        <v>1.5373684429657033</v>
      </c>
      <c r="E137">
        <f t="shared" si="112"/>
        <v>0.46121053288971098</v>
      </c>
      <c r="F137">
        <f t="shared" si="114"/>
        <v>4.2906033319683703E-4</v>
      </c>
      <c r="G137">
        <f t="shared" si="114"/>
        <v>2.1959289453916519E-3</v>
      </c>
      <c r="H137">
        <f t="shared" si="114"/>
        <v>9.6239526320603726E-3</v>
      </c>
      <c r="I137">
        <f t="shared" si="114"/>
        <v>3.1645550980397646E-2</v>
      </c>
      <c r="J137">
        <f t="shared" si="114"/>
        <v>7.8089477903052221E-2</v>
      </c>
      <c r="K137">
        <f t="shared" si="114"/>
        <v>0.14463386859854144</v>
      </c>
      <c r="L137">
        <f t="shared" si="114"/>
        <v>0.20109417923277201</v>
      </c>
      <c r="M137">
        <f t="shared" si="114"/>
        <v>0.20989917998824997</v>
      </c>
      <c r="N137">
        <f t="shared" si="114"/>
        <v>0.16447792883862311</v>
      </c>
      <c r="O137">
        <f t="shared" si="114"/>
        <v>9.6753809369992894E-2</v>
      </c>
      <c r="P137">
        <f t="shared" si="115"/>
        <v>4.2721341147011205E-2</v>
      </c>
      <c r="Q137">
        <f t="shared" si="115"/>
        <v>1.415688059298259E-2</v>
      </c>
      <c r="R137">
        <f t="shared" si="115"/>
        <v>3.5200191755823118E-3</v>
      </c>
      <c r="S137">
        <f t="shared" si="115"/>
        <v>6.5655139526599182E-4</v>
      </c>
      <c r="T137">
        <f t="shared" si="115"/>
        <v>9.1836707472703338E-5</v>
      </c>
      <c r="U137">
        <f t="shared" si="115"/>
        <v>9.6306425440007004E-6</v>
      </c>
      <c r="V137">
        <f t="shared" si="115"/>
        <v>7.5691406709044173E-7</v>
      </c>
      <c r="W137">
        <f t="shared" si="115"/>
        <v>4.4570552026890198E-8</v>
      </c>
      <c r="X137">
        <f t="shared" si="115"/>
        <v>1.965699159001133E-9</v>
      </c>
      <c r="Y137">
        <f t="shared" si="115"/>
        <v>6.4910299357734402E-11</v>
      </c>
      <c r="Z137">
        <f t="shared" si="116"/>
        <v>1.6043832928858137E-12</v>
      </c>
      <c r="AA137">
        <f t="shared" si="116"/>
        <v>2.964295475749168E-14</v>
      </c>
      <c r="AB137">
        <f t="shared" si="116"/>
        <v>4.4408920985006262E-16</v>
      </c>
      <c r="AC137">
        <f t="shared" si="116"/>
        <v>0</v>
      </c>
      <c r="AD137">
        <f t="shared" si="116"/>
        <v>0</v>
      </c>
      <c r="AE137">
        <f t="shared" si="116"/>
        <v>0</v>
      </c>
      <c r="AF137">
        <f t="shared" si="116"/>
        <v>0</v>
      </c>
      <c r="AG137">
        <f t="shared" si="116"/>
        <v>0</v>
      </c>
      <c r="AH137">
        <f t="shared" si="116"/>
        <v>0</v>
      </c>
      <c r="AI137">
        <f t="shared" si="116"/>
        <v>0</v>
      </c>
      <c r="AJ137">
        <f t="shared" si="117"/>
        <v>0</v>
      </c>
      <c r="AK137">
        <f t="shared" si="117"/>
        <v>0</v>
      </c>
      <c r="AL137">
        <f t="shared" si="117"/>
        <v>0</v>
      </c>
      <c r="AM137">
        <f t="shared" si="117"/>
        <v>0</v>
      </c>
      <c r="AN137">
        <f t="shared" si="117"/>
        <v>0</v>
      </c>
      <c r="AO137">
        <f t="shared" si="117"/>
        <v>0</v>
      </c>
      <c r="AP137">
        <f t="shared" si="117"/>
        <v>0</v>
      </c>
      <c r="AQ137">
        <f t="shared" si="117"/>
        <v>0</v>
      </c>
      <c r="AR137">
        <f t="shared" si="117"/>
        <v>0</v>
      </c>
      <c r="AS137">
        <f t="shared" si="117"/>
        <v>0</v>
      </c>
      <c r="AT137">
        <f t="shared" si="118"/>
        <v>0</v>
      </c>
      <c r="AU137">
        <f t="shared" si="118"/>
        <v>0</v>
      </c>
      <c r="AV137">
        <f t="shared" si="118"/>
        <v>0</v>
      </c>
      <c r="AW137">
        <f t="shared" si="118"/>
        <v>0</v>
      </c>
      <c r="AX137">
        <f t="shared" si="118"/>
        <v>0</v>
      </c>
      <c r="AY137">
        <f t="shared" si="118"/>
        <v>0</v>
      </c>
      <c r="AZ137">
        <f t="shared" si="118"/>
        <v>0</v>
      </c>
      <c r="BA137">
        <f t="shared" si="118"/>
        <v>0</v>
      </c>
      <c r="BB137">
        <f t="shared" si="118"/>
        <v>0</v>
      </c>
      <c r="BC137">
        <f t="shared" si="118"/>
        <v>0</v>
      </c>
      <c r="BD137">
        <f t="shared" si="119"/>
        <v>0</v>
      </c>
      <c r="BE137">
        <f t="shared" si="119"/>
        <v>0</v>
      </c>
      <c r="BF137">
        <f t="shared" si="119"/>
        <v>0</v>
      </c>
      <c r="BG137">
        <f t="shared" si="119"/>
        <v>0</v>
      </c>
      <c r="BH137">
        <f t="shared" si="119"/>
        <v>0</v>
      </c>
      <c r="BI137">
        <f t="shared" si="119"/>
        <v>0</v>
      </c>
      <c r="BJ137">
        <f t="shared" si="119"/>
        <v>0</v>
      </c>
      <c r="BK137">
        <f t="shared" si="119"/>
        <v>0</v>
      </c>
      <c r="BL137">
        <f t="shared" si="119"/>
        <v>0</v>
      </c>
      <c r="BM137">
        <f t="shared" si="119"/>
        <v>0</v>
      </c>
      <c r="BN137">
        <f t="shared" si="120"/>
        <v>0</v>
      </c>
      <c r="BO137">
        <f t="shared" si="120"/>
        <v>0</v>
      </c>
      <c r="BP137">
        <f t="shared" si="120"/>
        <v>0</v>
      </c>
      <c r="BQ137">
        <f t="shared" si="120"/>
        <v>0</v>
      </c>
      <c r="BR137">
        <f t="shared" si="120"/>
        <v>0</v>
      </c>
      <c r="BS137">
        <f t="shared" si="120"/>
        <v>0</v>
      </c>
      <c r="BT137">
        <f t="shared" si="120"/>
        <v>0</v>
      </c>
      <c r="BU137">
        <f t="shared" si="120"/>
        <v>0</v>
      </c>
      <c r="BV137">
        <f t="shared" si="120"/>
        <v>0</v>
      </c>
      <c r="BW137">
        <f t="shared" si="120"/>
        <v>0</v>
      </c>
      <c r="BX137">
        <f t="shared" si="121"/>
        <v>0</v>
      </c>
      <c r="BY137">
        <f t="shared" si="121"/>
        <v>0</v>
      </c>
      <c r="BZ137">
        <f t="shared" si="121"/>
        <v>0</v>
      </c>
      <c r="CA137">
        <f t="shared" si="121"/>
        <v>0</v>
      </c>
      <c r="CB137">
        <f t="shared" si="121"/>
        <v>0</v>
      </c>
      <c r="CC137">
        <f t="shared" si="121"/>
        <v>0</v>
      </c>
      <c r="CD137">
        <f t="shared" si="121"/>
        <v>0</v>
      </c>
      <c r="CE137">
        <f t="shared" si="121"/>
        <v>0</v>
      </c>
      <c r="CF137">
        <f t="shared" si="121"/>
        <v>0</v>
      </c>
      <c r="CG137">
        <f t="shared" si="121"/>
        <v>0</v>
      </c>
      <c r="CH137">
        <f t="shared" si="121"/>
        <v>0</v>
      </c>
      <c r="CI137">
        <f t="shared" si="121"/>
        <v>0</v>
      </c>
      <c r="CJ137">
        <f t="shared" si="113"/>
        <v>1</v>
      </c>
    </row>
    <row r="138" spans="1:88" x14ac:dyDescent="0.35">
      <c r="A138" t="str">
        <f>economics!A137</f>
        <v>Tissue paper</v>
      </c>
      <c r="B138" t="str">
        <f>economics!B137</f>
        <v>High temperature heat pump</v>
      </c>
      <c r="C138" t="str">
        <f>economics!D137</f>
        <v>EXCLUDED</v>
      </c>
      <c r="D138">
        <f>IF(ISNUMBER(economics!T137),economics!T137,"na")</f>
        <v>9.5835954886173695</v>
      </c>
      <c r="E138">
        <f t="shared" si="112"/>
        <v>2.875078646585211</v>
      </c>
      <c r="F138">
        <f t="shared" si="114"/>
        <v>4.2906033319683703E-4</v>
      </c>
      <c r="G138">
        <f t="shared" si="114"/>
        <v>1.5535488724089226E-4</v>
      </c>
      <c r="H138">
        <f t="shared" si="114"/>
        <v>2.0598855966503973E-4</v>
      </c>
      <c r="I138">
        <f t="shared" si="114"/>
        <v>2.7106886144372155E-4</v>
      </c>
      <c r="J138">
        <f t="shared" si="114"/>
        <v>3.54025473846384E-4</v>
      </c>
      <c r="K138">
        <f t="shared" si="114"/>
        <v>4.5888910275744673E-4</v>
      </c>
      <c r="L138">
        <f t="shared" si="114"/>
        <v>5.9033608076553977E-4</v>
      </c>
      <c r="M138">
        <f t="shared" si="114"/>
        <v>7.5371865129503571E-4</v>
      </c>
      <c r="N138">
        <f t="shared" si="114"/>
        <v>9.550751578454213E-4</v>
      </c>
      <c r="O138">
        <f t="shared" si="114"/>
        <v>1.2011138859486471E-3</v>
      </c>
      <c r="P138">
        <f t="shared" si="115"/>
        <v>1.499164119560633E-3</v>
      </c>
      <c r="Q138">
        <f t="shared" si="115"/>
        <v>1.8570881724592446E-3</v>
      </c>
      <c r="R138">
        <f t="shared" si="115"/>
        <v>2.2831488276956122E-3</v>
      </c>
      <c r="S138">
        <f t="shared" si="115"/>
        <v>2.7858278368653993E-3</v>
      </c>
      <c r="T138">
        <f t="shared" si="115"/>
        <v>3.3735929413805515E-3</v>
      </c>
      <c r="U138">
        <f t="shared" si="115"/>
        <v>4.0546132873263488E-3</v>
      </c>
      <c r="V138">
        <f t="shared" si="115"/>
        <v>4.8364260731185091E-3</v>
      </c>
      <c r="W138">
        <f t="shared" si="115"/>
        <v>5.7255606987859052E-3</v>
      </c>
      <c r="X138">
        <f t="shared" si="115"/>
        <v>6.7271304218961339E-3</v>
      </c>
      <c r="Y138">
        <f t="shared" si="115"/>
        <v>7.8444053547850126E-3</v>
      </c>
      <c r="Z138">
        <f t="shared" si="116"/>
        <v>9.0783842973347142E-3</v>
      </c>
      <c r="AA138">
        <f t="shared" si="116"/>
        <v>1.0427386088954577E-2</v>
      </c>
      <c r="AB138">
        <f t="shared" si="116"/>
        <v>1.188668356592637E-2</v>
      </c>
      <c r="AC138">
        <f t="shared" si="116"/>
        <v>1.344820451775107E-2</v>
      </c>
      <c r="AD138">
        <f t="shared" si="116"/>
        <v>1.510032397786594E-2</v>
      </c>
      <c r="AE138">
        <f t="shared" si="116"/>
        <v>1.682777055667016E-2</v>
      </c>
      <c r="AF138">
        <f t="shared" si="116"/>
        <v>1.8611666220233289E-2</v>
      </c>
      <c r="AG138">
        <f t="shared" si="116"/>
        <v>2.0429713946953587E-2</v>
      </c>
      <c r="AH138">
        <f t="shared" si="116"/>
        <v>2.2256541200973978E-2</v>
      </c>
      <c r="AI138">
        <f t="shared" si="116"/>
        <v>2.4064199427466321E-2</v>
      </c>
      <c r="AJ138">
        <f t="shared" si="117"/>
        <v>2.5822811212788538E-2</v>
      </c>
      <c r="AK138">
        <f t="shared" si="117"/>
        <v>2.7501347882155414E-2</v>
      </c>
      <c r="AL138">
        <f t="shared" si="117"/>
        <v>2.9068511723597146E-2</v>
      </c>
      <c r="AM138">
        <f t="shared" si="117"/>
        <v>3.0493689354854081E-2</v>
      </c>
      <c r="AN138">
        <f t="shared" si="117"/>
        <v>3.17479365944906E-2</v>
      </c>
      <c r="AO138">
        <f t="shared" si="117"/>
        <v>3.2804951091698398E-2</v>
      </c>
      <c r="AP138">
        <f t="shared" si="117"/>
        <v>3.3641987319438404E-2</v>
      </c>
      <c r="AQ138">
        <f t="shared" si="117"/>
        <v>3.424066958599109E-2</v>
      </c>
      <c r="AR138">
        <f t="shared" si="117"/>
        <v>3.458766251948947E-2</v>
      </c>
      <c r="AS138">
        <f t="shared" si="117"/>
        <v>3.4675164870252906E-2</v>
      </c>
      <c r="AT138">
        <f t="shared" si="118"/>
        <v>3.4501201096793555E-2</v>
      </c>
      <c r="AU138">
        <f t="shared" si="118"/>
        <v>3.4069695515694942E-2</v>
      </c>
      <c r="AV138">
        <f t="shared" si="118"/>
        <v>3.3390325128724196E-2</v>
      </c>
      <c r="AW138">
        <f t="shared" si="118"/>
        <v>3.2478158834996163E-2</v>
      </c>
      <c r="AX138">
        <f t="shared" si="118"/>
        <v>3.1353101812719997E-2</v>
      </c>
      <c r="AY138">
        <f t="shared" si="118"/>
        <v>3.003917367749287E-2</v>
      </c>
      <c r="AZ138">
        <f t="shared" si="118"/>
        <v>2.8563656957713901E-2</v>
      </c>
      <c r="BA138">
        <f t="shared" si="118"/>
        <v>2.6956157990085883E-2</v>
      </c>
      <c r="BB138">
        <f t="shared" si="118"/>
        <v>2.5247625234349202E-2</v>
      </c>
      <c r="BC138">
        <f t="shared" si="118"/>
        <v>2.3469370147018997E-2</v>
      </c>
      <c r="BD138">
        <f t="shared" si="119"/>
        <v>2.1652133254420614E-2</v>
      </c>
      <c r="BE138">
        <f t="shared" si="119"/>
        <v>1.9825233227693806E-2</v>
      </c>
      <c r="BF138">
        <f t="shared" si="119"/>
        <v>1.8015830041090752E-2</v>
      </c>
      <c r="BG138">
        <f t="shared" si="119"/>
        <v>1.6248325251671192E-2</v>
      </c>
      <c r="BH138">
        <f t="shared" si="119"/>
        <v>1.4543913690983956E-2</v>
      </c>
      <c r="BI138">
        <f t="shared" si="119"/>
        <v>1.2920292028044345E-2</v>
      </c>
      <c r="BJ138">
        <f t="shared" si="119"/>
        <v>1.1391521322344E-2</v>
      </c>
      <c r="BK138">
        <f t="shared" si="119"/>
        <v>9.9680333231820795E-3</v>
      </c>
      <c r="BL138">
        <f t="shared" si="119"/>
        <v>8.656764257911731E-3</v>
      </c>
      <c r="BM138">
        <f t="shared" si="119"/>
        <v>7.4613954233839763E-3</v>
      </c>
      <c r="BN138">
        <f t="shared" si="120"/>
        <v>6.3826771509060132E-3</v>
      </c>
      <c r="BO138">
        <f t="shared" si="120"/>
        <v>5.4188116245347251E-3</v>
      </c>
      <c r="BP138">
        <f t="shared" si="120"/>
        <v>4.5658704530940897E-3</v>
      </c>
      <c r="BQ138">
        <f t="shared" si="120"/>
        <v>3.8182245989288877E-3</v>
      </c>
      <c r="BR138">
        <f t="shared" si="120"/>
        <v>3.1689669646846053E-3</v>
      </c>
      <c r="BS138">
        <f t="shared" si="120"/>
        <v>2.6103113192820215E-3</v>
      </c>
      <c r="BT138">
        <f t="shared" si="120"/>
        <v>2.1339549919701106E-3</v>
      </c>
      <c r="BU138">
        <f t="shared" si="120"/>
        <v>1.7313965889561578E-3</v>
      </c>
      <c r="BV138">
        <f t="shared" si="120"/>
        <v>1.3942036426141113E-3</v>
      </c>
      <c r="BW138">
        <f t="shared" si="120"/>
        <v>1.1142283941392161E-3</v>
      </c>
      <c r="BX138">
        <f t="shared" si="121"/>
        <v>8.8377270105721717E-4</v>
      </c>
      <c r="BY138">
        <f t="shared" si="121"/>
        <v>6.9570527396589643E-4</v>
      </c>
      <c r="BZ138">
        <f t="shared" si="121"/>
        <v>5.4353605840817831E-4</v>
      </c>
      <c r="CA138">
        <f t="shared" si="121"/>
        <v>4.2145360896062023E-4</v>
      </c>
      <c r="CB138">
        <f t="shared" si="121"/>
        <v>3.2433180915281135E-4</v>
      </c>
      <c r="CC138">
        <f t="shared" si="121"/>
        <v>2.4771235190934604E-4</v>
      </c>
      <c r="CD138">
        <f t="shared" si="121"/>
        <v>1.8776910279538761E-4</v>
      </c>
      <c r="CE138">
        <f t="shared" si="121"/>
        <v>1.4125991782520941E-4</v>
      </c>
      <c r="CF138">
        <f t="shared" si="121"/>
        <v>1.054707700358648E-4</v>
      </c>
      <c r="CG138">
        <f t="shared" si="121"/>
        <v>7.8156235561843701E-5</v>
      </c>
      <c r="CH138">
        <f t="shared" si="121"/>
        <v>5.7479568340346177E-5</v>
      </c>
      <c r="CI138">
        <f t="shared" si="121"/>
        <v>1.4560397379681511E-4</v>
      </c>
      <c r="CJ138">
        <f t="shared" si="113"/>
        <v>1</v>
      </c>
    </row>
    <row r="139" spans="1:88" x14ac:dyDescent="0.35">
      <c r="A139" t="str">
        <f>economics!A138</f>
        <v>Graphic paper</v>
      </c>
      <c r="B139" t="str">
        <f>economics!B138</f>
        <v>Chemical modification of fibresa</v>
      </c>
      <c r="C139" t="str">
        <f>economics!D138</f>
        <v>EXCLUDED</v>
      </c>
      <c r="D139">
        <f>IF(ISNUMBER(economics!T138),economics!T138,"na")</f>
        <v>16.484053022908178</v>
      </c>
      <c r="E139">
        <f t="shared" si="112"/>
        <v>4.9452159068724528</v>
      </c>
      <c r="F139">
        <f t="shared" si="114"/>
        <v>4.2906033319683703E-4</v>
      </c>
      <c r="G139">
        <f t="shared" si="114"/>
        <v>8.488496612501351E-5</v>
      </c>
      <c r="H139">
        <f t="shared" si="114"/>
        <v>1.0020509245592488E-4</v>
      </c>
      <c r="I139">
        <f t="shared" si="114"/>
        <v>1.1798834708229874E-4</v>
      </c>
      <c r="J139">
        <f t="shared" si="114"/>
        <v>1.3857304225948152E-4</v>
      </c>
      <c r="K139">
        <f t="shared" si="114"/>
        <v>1.6233370351382203E-4</v>
      </c>
      <c r="L139">
        <f t="shared" si="114"/>
        <v>1.8968323711223193E-4</v>
      </c>
      <c r="M139">
        <f t="shared" si="114"/>
        <v>2.2107494166144709E-4</v>
      </c>
      <c r="N139">
        <f t="shared" si="114"/>
        <v>2.5700430382907509E-4</v>
      </c>
      <c r="O139">
        <f t="shared" si="114"/>
        <v>2.9801051216218682E-4</v>
      </c>
      <c r="P139">
        <f t="shared" si="115"/>
        <v>3.4467761740629562E-4</v>
      </c>
      <c r="Q139">
        <f t="shared" si="115"/>
        <v>3.976352628094113E-4</v>
      </c>
      <c r="R139">
        <f t="shared" si="115"/>
        <v>4.5755890386150891E-4</v>
      </c>
      <c r="S139">
        <f t="shared" si="115"/>
        <v>5.2516943401130544E-4</v>
      </c>
      <c r="T139">
        <f t="shared" si="115"/>
        <v>6.0123213136795617E-4</v>
      </c>
      <c r="U139">
        <f t="shared" si="115"/>
        <v>6.8655484148715234E-4</v>
      </c>
      <c r="V139">
        <f t="shared" si="115"/>
        <v>7.8198531330227541E-4</v>
      </c>
      <c r="W139">
        <f t="shared" si="115"/>
        <v>8.8840760932328965E-4</v>
      </c>
      <c r="X139">
        <f t="shared" si="115"/>
        <v>1.006737517594951E-3</v>
      </c>
      <c r="Y139">
        <f t="shared" si="115"/>
        <v>1.1379169017563875E-3</v>
      </c>
      <c r="Z139">
        <f t="shared" si="116"/>
        <v>1.2829069370068839E-3</v>
      </c>
      <c r="AA139">
        <f t="shared" si="116"/>
        <v>1.4426801939366844E-3</v>
      </c>
      <c r="AB139">
        <f t="shared" si="116"/>
        <v>1.6182115490422106E-3</v>
      </c>
      <c r="AC139">
        <f t="shared" si="116"/>
        <v>1.810467920258135E-3</v>
      </c>
      <c r="AD139">
        <f t="shared" si="116"/>
        <v>2.0203968478689147E-3</v>
      </c>
      <c r="AE139">
        <f t="shared" si="116"/>
        <v>2.2489139654925105E-3</v>
      </c>
      <c r="AF139">
        <f t="shared" si="116"/>
        <v>2.496889432147268E-3</v>
      </c>
      <c r="AG139">
        <f t="shared" si="116"/>
        <v>2.7651334243251648E-3</v>
      </c>
      <c r="AH139">
        <f t="shared" si="116"/>
        <v>3.0543808160050437E-3</v>
      </c>
      <c r="AI139">
        <f t="shared" si="116"/>
        <v>3.3652752040765309E-3</v>
      </c>
      <c r="AJ139">
        <f t="shared" si="117"/>
        <v>3.6983524660546031E-3</v>
      </c>
      <c r="AK139">
        <f t="shared" si="117"/>
        <v>4.0540240655153673E-3</v>
      </c>
      <c r="AL139">
        <f t="shared" si="117"/>
        <v>4.432560347610269E-3</v>
      </c>
      <c r="AM139">
        <f t="shared" si="117"/>
        <v>4.8340740914877764E-3</v>
      </c>
      <c r="AN139">
        <f t="shared" si="117"/>
        <v>5.2585046076480887E-3</v>
      </c>
      <c r="AO139">
        <f t="shared" si="117"/>
        <v>5.705602685340809E-3</v>
      </c>
      <c r="AP139">
        <f t="shared" si="117"/>
        <v>6.1749167072939898E-3</v>
      </c>
      <c r="AQ139">
        <f t="shared" si="117"/>
        <v>6.6657802555924878E-3</v>
      </c>
      <c r="AR139">
        <f t="shared" si="117"/>
        <v>7.1773015327434714E-3</v>
      </c>
      <c r="AS139">
        <f t="shared" si="117"/>
        <v>7.7083549153331432E-3</v>
      </c>
      <c r="AT139">
        <f t="shared" si="118"/>
        <v>8.2575749437662077E-3</v>
      </c>
      <c r="AU139">
        <f t="shared" si="118"/>
        <v>8.8233530301517898E-3</v>
      </c>
      <c r="AV139">
        <f t="shared" si="118"/>
        <v>9.4038371373519614E-3</v>
      </c>
      <c r="AW139">
        <f t="shared" si="118"/>
        <v>9.9969346456919711E-3</v>
      </c>
      <c r="AX139">
        <f t="shared" si="118"/>
        <v>1.0600318580135978E-2</v>
      </c>
      <c r="AY139">
        <f t="shared" si="118"/>
        <v>1.1211437320424511E-2</v>
      </c>
      <c r="AZ139">
        <f t="shared" si="118"/>
        <v>1.1827527860470477E-2</v>
      </c>
      <c r="BA139">
        <f t="shared" si="118"/>
        <v>1.2445632622185898E-2</v>
      </c>
      <c r="BB139">
        <f t="shared" si="118"/>
        <v>1.3062619763998834E-2</v>
      </c>
      <c r="BC139">
        <f t="shared" si="118"/>
        <v>1.3675206856914507E-2</v>
      </c>
      <c r="BD139">
        <f t="shared" si="119"/>
        <v>1.4279987732539412E-2</v>
      </c>
      <c r="BE139">
        <f t="shared" si="119"/>
        <v>1.4873462239562346E-2</v>
      </c>
      <c r="BF139">
        <f t="shared" si="119"/>
        <v>1.5452068579408285E-2</v>
      </c>
      <c r="BG139">
        <f t="shared" si="119"/>
        <v>1.6012217829766473E-2</v>
      </c>
      <c r="BH139">
        <f t="shared" si="119"/>
        <v>1.6550330208115693E-2</v>
      </c>
      <c r="BI139">
        <f t="shared" si="119"/>
        <v>1.7062872577722765E-2</v>
      </c>
      <c r="BJ139">
        <f t="shared" si="119"/>
        <v>1.7546396657367069E-2</v>
      </c>
      <c r="BK139">
        <f t="shared" si="119"/>
        <v>1.799757736448887E-2</v>
      </c>
      <c r="BL139">
        <f t="shared" si="119"/>
        <v>1.8413250700655359E-2</v>
      </c>
      <c r="BM139">
        <f t="shared" si="119"/>
        <v>1.8790450579020401E-2</v>
      </c>
      <c r="BN139">
        <f t="shared" si="120"/>
        <v>1.9126443996367593E-2</v>
      </c>
      <c r="BO139">
        <f t="shared" si="120"/>
        <v>1.9418763967646857E-2</v>
      </c>
      <c r="BP139">
        <f t="shared" si="120"/>
        <v>1.9665239668568646E-2</v>
      </c>
      <c r="BQ139">
        <f t="shared" si="120"/>
        <v>1.9864023271460585E-2</v>
      </c>
      <c r="BR139">
        <f t="shared" si="120"/>
        <v>2.0013613010506359E-2</v>
      </c>
      <c r="BS139">
        <f t="shared" si="120"/>
        <v>2.0112872073702714E-2</v>
      </c>
      <c r="BT139">
        <f t="shared" si="120"/>
        <v>2.0161042989120359E-2</v>
      </c>
      <c r="BU139">
        <f t="shared" si="120"/>
        <v>2.0157757250806374E-2</v>
      </c>
      <c r="BV139">
        <f t="shared" si="120"/>
        <v>2.0103040013220386E-2</v>
      </c>
      <c r="BW139">
        <f t="shared" si="120"/>
        <v>1.999730977055203E-2</v>
      </c>
      <c r="BX139">
        <f t="shared" si="121"/>
        <v>1.9841373026636355E-2</v>
      </c>
      <c r="BY139">
        <f t="shared" si="121"/>
        <v>1.9636414050428486E-2</v>
      </c>
      <c r="BZ139">
        <f t="shared" si="121"/>
        <v>1.9383979899063153E-2</v>
      </c>
      <c r="CA139">
        <f t="shared" si="121"/>
        <v>1.9085960973438065E-2</v>
      </c>
      <c r="CB139">
        <f t="shared" si="121"/>
        <v>1.8744567448153449E-2</v>
      </c>
      <c r="CC139">
        <f t="shared" si="121"/>
        <v>1.836230198680977E-2</v>
      </c>
      <c r="CD139">
        <f t="shared" si="121"/>
        <v>1.7941929213638019E-2</v>
      </c>
      <c r="CE139">
        <f t="shared" si="121"/>
        <v>1.7486442461958074E-2</v>
      </c>
      <c r="CF139">
        <f t="shared" si="121"/>
        <v>1.6999028358110069E-2</v>
      </c>
      <c r="CG139">
        <f t="shared" si="121"/>
        <v>1.64830298255908E-2</v>
      </c>
      <c r="CH139">
        <f t="shared" si="121"/>
        <v>1.594190810786511E-2</v>
      </c>
      <c r="CI139">
        <f t="shared" si="121"/>
        <v>0.23854847942951973</v>
      </c>
      <c r="CJ139">
        <f t="shared" si="113"/>
        <v>1</v>
      </c>
    </row>
    <row r="140" spans="1:88" x14ac:dyDescent="0.35">
      <c r="A140" t="str">
        <f>economics!A139</f>
        <v>Graphic paper</v>
      </c>
      <c r="B140" t="str">
        <f>economics!B139</f>
        <v>New drying techniquesb</v>
      </c>
      <c r="C140" t="str">
        <f>economics!D139</f>
        <v>EXCLUDED</v>
      </c>
      <c r="D140">
        <f>IF(ISNUMBER(economics!T139),economics!T139,"na")</f>
        <v>17.081878594325733</v>
      </c>
      <c r="E140">
        <f t="shared" si="112"/>
        <v>5.1245635782977201</v>
      </c>
      <c r="F140">
        <f t="shared" si="114"/>
        <v>4.2906033319683703E-4</v>
      </c>
      <c r="G140">
        <f t="shared" si="114"/>
        <v>8.1668899496882758E-5</v>
      </c>
      <c r="H140">
        <f t="shared" si="114"/>
        <v>9.5858872472850574E-5</v>
      </c>
      <c r="I140">
        <f t="shared" si="114"/>
        <v>1.1224694729488596E-4</v>
      </c>
      <c r="J140">
        <f t="shared" si="114"/>
        <v>1.3112435660561552E-4</v>
      </c>
      <c r="K140">
        <f t="shared" si="114"/>
        <v>1.5281247550958852E-4</v>
      </c>
      <c r="L140">
        <f t="shared" si="114"/>
        <v>1.7766458326330214E-4</v>
      </c>
      <c r="M140">
        <f t="shared" si="114"/>
        <v>2.0606750899055228E-4</v>
      </c>
      <c r="N140">
        <f t="shared" si="114"/>
        <v>2.3844311694391209E-4</v>
      </c>
      <c r="O140">
        <f t="shared" si="114"/>
        <v>2.7524958242602969E-4</v>
      </c>
      <c r="P140">
        <f t="shared" si="115"/>
        <v>3.1698240536271686E-4</v>
      </c>
      <c r="Q140">
        <f t="shared" si="115"/>
        <v>3.6417510482443212E-4</v>
      </c>
      <c r="R140">
        <f t="shared" si="115"/>
        <v>4.173995346752413E-4</v>
      </c>
      <c r="S140">
        <f t="shared" si="115"/>
        <v>4.7726575815158897E-4</v>
      </c>
      <c r="T140">
        <f t="shared" si="115"/>
        <v>5.444214177030152E-4</v>
      </c>
      <c r="U140">
        <f t="shared" si="115"/>
        <v>6.1955053603442341E-4</v>
      </c>
      <c r="V140">
        <f t="shared" si="115"/>
        <v>7.0337168514158967E-4</v>
      </c>
      <c r="W140">
        <f t="shared" si="115"/>
        <v>7.9663546238847947E-4</v>
      </c>
      <c r="X140">
        <f t="shared" si="115"/>
        <v>9.0012121648510354E-4</v>
      </c>
      <c r="Y140">
        <f t="shared" si="115"/>
        <v>1.0146329717165073E-3</v>
      </c>
      <c r="Z140">
        <f t="shared" si="116"/>
        <v>1.1409945060518734E-3</v>
      </c>
      <c r="AA140">
        <f t="shared" si="116"/>
        <v>1.2800435479011878E-3</v>
      </c>
      <c r="AB140">
        <f t="shared" si="116"/>
        <v>1.4326250673204824E-3</v>
      </c>
      <c r="AC140">
        <f t="shared" si="116"/>
        <v>1.5995836503908609E-3</v>
      </c>
      <c r="AD140">
        <f t="shared" si="116"/>
        <v>1.7817549602526673E-3</v>
      </c>
      <c r="AE140">
        <f t="shared" si="116"/>
        <v>1.9799563047585324E-3</v>
      </c>
      <c r="AF140">
        <f t="shared" si="116"/>
        <v>2.1949763487526842E-3</v>
      </c>
      <c r="AG140">
        <f t="shared" si="116"/>
        <v>2.4275640283624479E-3</v>
      </c>
      <c r="AH140">
        <f t="shared" si="116"/>
        <v>2.6784167451229107E-3</v>
      </c>
      <c r="AI140">
        <f t="shared" si="116"/>
        <v>2.9481679389004069E-3</v>
      </c>
      <c r="AJ140">
        <f t="shared" si="117"/>
        <v>3.2373741600431917E-3</v>
      </c>
      <c r="AK140">
        <f t="shared" si="117"/>
        <v>3.5465017825134677E-3</v>
      </c>
      <c r="AL140">
        <f t="shared" si="117"/>
        <v>3.8759135204589207E-3</v>
      </c>
      <c r="AM140">
        <f t="shared" si="117"/>
        <v>4.2258549302297693E-3</v>
      </c>
      <c r="AN140">
        <f t="shared" si="117"/>
        <v>4.5964410976930964E-3</v>
      </c>
      <c r="AO140">
        <f t="shared" si="117"/>
        <v>4.9876437262702106E-3</v>
      </c>
      <c r="AP140">
        <f t="shared" si="117"/>
        <v>5.3992788538699404E-3</v>
      </c>
      <c r="AQ140">
        <f t="shared" si="117"/>
        <v>5.8309954362676664E-3</v>
      </c>
      <c r="AR140">
        <f t="shared" si="117"/>
        <v>6.282265039967469E-3</v>
      </c>
      <c r="AS140">
        <f t="shared" si="117"/>
        <v>6.7523728887486922E-3</v>
      </c>
      <c r="AT140">
        <f t="shared" si="118"/>
        <v>7.2404105045217604E-3</v>
      </c>
      <c r="AU140">
        <f t="shared" si="118"/>
        <v>7.7452701745253788E-3</v>
      </c>
      <c r="AV140">
        <f t="shared" si="118"/>
        <v>8.2656414630559866E-3</v>
      </c>
      <c r="AW140">
        <f t="shared" si="118"/>
        <v>8.8000099667676079E-3</v>
      </c>
      <c r="AX140">
        <f t="shared" si="118"/>
        <v>9.3466584881233133E-3</v>
      </c>
      <c r="AY140">
        <f t="shared" si="118"/>
        <v>9.9036707719988015E-3</v>
      </c>
      <c r="AZ140">
        <f t="shared" si="118"/>
        <v>1.0468937916031984E-2</v>
      </c>
      <c r="BA140">
        <f t="shared" si="118"/>
        <v>1.1040167526519346E-2</v>
      </c>
      <c r="BB140">
        <f t="shared" si="118"/>
        <v>1.1614895649052187E-2</v>
      </c>
      <c r="BC140">
        <f t="shared" si="118"/>
        <v>1.219050145738676E-2</v>
      </c>
      <c r="BD140">
        <f t="shared" si="119"/>
        <v>1.2764224636037269E-2</v>
      </c>
      <c r="BE140">
        <f t="shared" si="119"/>
        <v>1.3333185342747605E-2</v>
      </c>
      <c r="BF140">
        <f t="shared" si="119"/>
        <v>1.3894406587287689E-2</v>
      </c>
      <c r="BG140">
        <f t="shared" si="119"/>
        <v>1.4444838814049538E-2</v>
      </c>
      <c r="BH140">
        <f t="shared" si="119"/>
        <v>1.4981386428762344E-2</v>
      </c>
      <c r="BI140">
        <f t="shared" si="119"/>
        <v>1.550093596543145E-2</v>
      </c>
      <c r="BJ140">
        <f t="shared" si="119"/>
        <v>1.6000385549415852E-2</v>
      </c>
      <c r="BK140">
        <f t="shared" si="119"/>
        <v>1.6476675277438901E-2</v>
      </c>
      <c r="BL140">
        <f t="shared" si="119"/>
        <v>1.6926818106229535E-2</v>
      </c>
      <c r="BM140">
        <f t="shared" si="119"/>
        <v>1.7347930819264001E-2</v>
      </c>
      <c r="BN140">
        <f t="shared" si="120"/>
        <v>1.7737264626437543E-2</v>
      </c>
      <c r="BO140">
        <f t="shared" si="120"/>
        <v>1.8092234944993291E-2</v>
      </c>
      <c r="BP140">
        <f t="shared" si="120"/>
        <v>1.8410449912026505E-2</v>
      </c>
      <c r="BQ140">
        <f t="shared" si="120"/>
        <v>1.8689737189584332E-2</v>
      </c>
      <c r="BR140">
        <f t="shared" si="120"/>
        <v>1.8928168642718735E-2</v>
      </c>
      <c r="BS140">
        <f t="shared" si="120"/>
        <v>1.9124082498631845E-2</v>
      </c>
      <c r="BT140">
        <f t="shared" si="120"/>
        <v>1.9276102630815473E-2</v>
      </c>
      <c r="BU140">
        <f t="shared" si="120"/>
        <v>1.9383154655196466E-2</v>
      </c>
      <c r="BV140">
        <f t="shared" si="120"/>
        <v>1.9444478574938306E-2</v>
      </c>
      <c r="BW140">
        <f t="shared" si="120"/>
        <v>1.9459637765718296E-2</v>
      </c>
      <c r="BX140">
        <f t="shared" si="121"/>
        <v>1.9428524152876103E-2</v>
      </c>
      <c r="BY140">
        <f t="shared" si="121"/>
        <v>1.9351359494561127E-2</v>
      </c>
      <c r="BZ140">
        <f t="shared" si="121"/>
        <v>1.9228692749564957E-2</v>
      </c>
      <c r="CA140">
        <f t="shared" si="121"/>
        <v>1.906139357354697E-2</v>
      </c>
      <c r="CB140">
        <f t="shared" si="121"/>
        <v>1.8850642051439936E-2</v>
      </c>
      <c r="CC140">
        <f t="shared" si="121"/>
        <v>1.859791483561446E-2</v>
      </c>
      <c r="CD140">
        <f t="shared" si="121"/>
        <v>1.83049679175733E-2</v>
      </c>
      <c r="CE140">
        <f t="shared" si="121"/>
        <v>1.7973816314325153E-2</v>
      </c>
      <c r="CF140">
        <f t="shared" si="121"/>
        <v>1.7606710998082975E-2</v>
      </c>
      <c r="CG140">
        <f t="shared" si="121"/>
        <v>1.7206113438588133E-2</v>
      </c>
      <c r="CH140">
        <f t="shared" si="121"/>
        <v>1.6774668160433714E-2</v>
      </c>
      <c r="CI140">
        <f t="shared" si="121"/>
        <v>0.28452945612512504</v>
      </c>
      <c r="CJ140">
        <f t="shared" si="113"/>
        <v>1</v>
      </c>
    </row>
    <row r="141" spans="1:88" x14ac:dyDescent="0.35">
      <c r="A141" t="str">
        <f>economics!A140</f>
        <v>Graphic paper</v>
      </c>
      <c r="B141" t="str">
        <f>economics!B140</f>
        <v>Electric boilers</v>
      </c>
      <c r="C141" t="str">
        <f>economics!D140</f>
        <v>EXCLUDED</v>
      </c>
      <c r="D141">
        <f>IF(ISNUMBER(economics!T140),economics!T140,"na")</f>
        <v>1.054773461809176</v>
      </c>
      <c r="E141">
        <f t="shared" si="112"/>
        <v>0.31643203854275276</v>
      </c>
      <c r="F141">
        <f t="shared" si="114"/>
        <v>4.2906033319683703E-4</v>
      </c>
      <c r="G141">
        <f t="shared" si="114"/>
        <v>5.0618891257976761E-3</v>
      </c>
      <c r="H141">
        <f t="shared" si="114"/>
        <v>3.4291587428808418E-2</v>
      </c>
      <c r="I141">
        <f t="shared" si="114"/>
        <v>0.12795204833012133</v>
      </c>
      <c r="J141">
        <f t="shared" si="114"/>
        <v>0.26355297494782814</v>
      </c>
      <c r="K141">
        <f t="shared" si="114"/>
        <v>0.30008253921284622</v>
      </c>
      <c r="L141">
        <f t="shared" si="114"/>
        <v>0.18891932670054978</v>
      </c>
      <c r="M141">
        <f t="shared" si="114"/>
        <v>6.5703211256259331E-2</v>
      </c>
      <c r="N141">
        <f t="shared" si="114"/>
        <v>1.2599355192577932E-2</v>
      </c>
      <c r="O141">
        <f t="shared" si="114"/>
        <v>1.3287062265370242E-3</v>
      </c>
      <c r="P141">
        <f t="shared" si="115"/>
        <v>7.6830508961123201E-5</v>
      </c>
      <c r="Q141">
        <f t="shared" si="115"/>
        <v>2.4285029431858618E-6</v>
      </c>
      <c r="R141">
        <f t="shared" si="115"/>
        <v>4.1839695374967789E-8</v>
      </c>
      <c r="S141">
        <f t="shared" si="115"/>
        <v>3.9188119416166955E-10</v>
      </c>
      <c r="T141">
        <f t="shared" si="115"/>
        <v>1.9909629500602932E-12</v>
      </c>
      <c r="U141">
        <f t="shared" si="115"/>
        <v>5.440092820663267E-15</v>
      </c>
      <c r="V141">
        <f t="shared" si="115"/>
        <v>0</v>
      </c>
      <c r="W141">
        <f t="shared" si="115"/>
        <v>0</v>
      </c>
      <c r="X141">
        <f t="shared" si="115"/>
        <v>0</v>
      </c>
      <c r="Y141">
        <f t="shared" si="115"/>
        <v>0</v>
      </c>
      <c r="Z141">
        <f t="shared" si="116"/>
        <v>0</v>
      </c>
      <c r="AA141">
        <f t="shared" si="116"/>
        <v>0</v>
      </c>
      <c r="AB141">
        <f t="shared" si="116"/>
        <v>0</v>
      </c>
      <c r="AC141">
        <f t="shared" si="116"/>
        <v>0</v>
      </c>
      <c r="AD141">
        <f t="shared" si="116"/>
        <v>0</v>
      </c>
      <c r="AE141">
        <f t="shared" si="116"/>
        <v>0</v>
      </c>
      <c r="AF141">
        <f t="shared" si="116"/>
        <v>0</v>
      </c>
      <c r="AG141">
        <f t="shared" si="116"/>
        <v>0</v>
      </c>
      <c r="AH141">
        <f t="shared" si="116"/>
        <v>0</v>
      </c>
      <c r="AI141">
        <f t="shared" si="116"/>
        <v>0</v>
      </c>
      <c r="AJ141">
        <f t="shared" si="117"/>
        <v>0</v>
      </c>
      <c r="AK141">
        <f t="shared" si="117"/>
        <v>0</v>
      </c>
      <c r="AL141">
        <f t="shared" si="117"/>
        <v>0</v>
      </c>
      <c r="AM141">
        <f t="shared" si="117"/>
        <v>0</v>
      </c>
      <c r="AN141">
        <f t="shared" si="117"/>
        <v>0</v>
      </c>
      <c r="AO141">
        <f t="shared" si="117"/>
        <v>0</v>
      </c>
      <c r="AP141">
        <f t="shared" si="117"/>
        <v>0</v>
      </c>
      <c r="AQ141">
        <f t="shared" si="117"/>
        <v>0</v>
      </c>
      <c r="AR141">
        <f t="shared" si="117"/>
        <v>0</v>
      </c>
      <c r="AS141">
        <f t="shared" si="117"/>
        <v>0</v>
      </c>
      <c r="AT141">
        <f t="shared" si="118"/>
        <v>0</v>
      </c>
      <c r="AU141">
        <f t="shared" si="118"/>
        <v>0</v>
      </c>
      <c r="AV141">
        <f t="shared" si="118"/>
        <v>0</v>
      </c>
      <c r="AW141">
        <f t="shared" si="118"/>
        <v>0</v>
      </c>
      <c r="AX141">
        <f t="shared" si="118"/>
        <v>0</v>
      </c>
      <c r="AY141">
        <f t="shared" si="118"/>
        <v>0</v>
      </c>
      <c r="AZ141">
        <f t="shared" si="118"/>
        <v>0</v>
      </c>
      <c r="BA141">
        <f t="shared" si="118"/>
        <v>0</v>
      </c>
      <c r="BB141">
        <f t="shared" si="118"/>
        <v>0</v>
      </c>
      <c r="BC141">
        <f t="shared" si="118"/>
        <v>0</v>
      </c>
      <c r="BD141">
        <f t="shared" si="119"/>
        <v>0</v>
      </c>
      <c r="BE141">
        <f t="shared" si="119"/>
        <v>0</v>
      </c>
      <c r="BF141">
        <f t="shared" si="119"/>
        <v>0</v>
      </c>
      <c r="BG141">
        <f t="shared" si="119"/>
        <v>0</v>
      </c>
      <c r="BH141">
        <f t="shared" si="119"/>
        <v>0</v>
      </c>
      <c r="BI141">
        <f t="shared" si="119"/>
        <v>0</v>
      </c>
      <c r="BJ141">
        <f t="shared" si="119"/>
        <v>0</v>
      </c>
      <c r="BK141">
        <f t="shared" si="119"/>
        <v>0</v>
      </c>
      <c r="BL141">
        <f t="shared" si="119"/>
        <v>0</v>
      </c>
      <c r="BM141">
        <f t="shared" si="119"/>
        <v>0</v>
      </c>
      <c r="BN141">
        <f t="shared" si="120"/>
        <v>0</v>
      </c>
      <c r="BO141">
        <f t="shared" si="120"/>
        <v>0</v>
      </c>
      <c r="BP141">
        <f t="shared" si="120"/>
        <v>0</v>
      </c>
      <c r="BQ141">
        <f t="shared" si="120"/>
        <v>0</v>
      </c>
      <c r="BR141">
        <f t="shared" si="120"/>
        <v>0</v>
      </c>
      <c r="BS141">
        <f t="shared" si="120"/>
        <v>0</v>
      </c>
      <c r="BT141">
        <f t="shared" si="120"/>
        <v>0</v>
      </c>
      <c r="BU141">
        <f t="shared" si="120"/>
        <v>0</v>
      </c>
      <c r="BV141">
        <f t="shared" si="120"/>
        <v>0</v>
      </c>
      <c r="BW141">
        <f t="shared" si="120"/>
        <v>0</v>
      </c>
      <c r="BX141">
        <f t="shared" si="121"/>
        <v>0</v>
      </c>
      <c r="BY141">
        <f t="shared" si="121"/>
        <v>0</v>
      </c>
      <c r="BZ141">
        <f t="shared" si="121"/>
        <v>0</v>
      </c>
      <c r="CA141">
        <f t="shared" si="121"/>
        <v>0</v>
      </c>
      <c r="CB141">
        <f t="shared" si="121"/>
        <v>0</v>
      </c>
      <c r="CC141">
        <f t="shared" si="121"/>
        <v>0</v>
      </c>
      <c r="CD141">
        <f t="shared" si="121"/>
        <v>0</v>
      </c>
      <c r="CE141">
        <f t="shared" si="121"/>
        <v>0</v>
      </c>
      <c r="CF141">
        <f t="shared" si="121"/>
        <v>0</v>
      </c>
      <c r="CG141">
        <f t="shared" si="121"/>
        <v>0</v>
      </c>
      <c r="CH141">
        <f t="shared" si="121"/>
        <v>0</v>
      </c>
      <c r="CI141">
        <f t="shared" si="121"/>
        <v>0</v>
      </c>
      <c r="CJ141">
        <f t="shared" si="113"/>
        <v>1</v>
      </c>
    </row>
    <row r="142" spans="1:88" x14ac:dyDescent="0.35">
      <c r="A142" t="str">
        <f>economics!A141</f>
        <v>Graphic paper</v>
      </c>
      <c r="B142" t="str">
        <f>economics!B141</f>
        <v>H2 boilers</v>
      </c>
      <c r="C142" t="str">
        <f>economics!D141</f>
        <v>EXCLUDED</v>
      </c>
      <c r="D142">
        <f>IF(ISNUMBER(economics!T141),economics!T141,"na")</f>
        <v>0.71544278898661273</v>
      </c>
      <c r="E142">
        <f t="shared" si="112"/>
        <v>0.21463283669598382</v>
      </c>
      <c r="F142">
        <f t="shared" si="114"/>
        <v>4.2906033319683703E-4</v>
      </c>
      <c r="G142">
        <f t="shared" si="114"/>
        <v>1.4629239068702265E-2</v>
      </c>
      <c r="H142">
        <f t="shared" si="114"/>
        <v>0.14268556111857481</v>
      </c>
      <c r="I142">
        <f t="shared" si="114"/>
        <v>0.40621186897371336</v>
      </c>
      <c r="J142">
        <f t="shared" si="114"/>
        <v>0.34358897547584633</v>
      </c>
      <c r="K142">
        <f t="shared" si="114"/>
        <v>8.6078301873051544E-2</v>
      </c>
      <c r="L142">
        <f t="shared" si="114"/>
        <v>6.2485753195181681E-3</v>
      </c>
      <c r="M142">
        <f t="shared" si="114"/>
        <v>1.2770049772825587E-4</v>
      </c>
      <c r="N142">
        <f t="shared" si="114"/>
        <v>7.1625708975009417E-7</v>
      </c>
      <c r="O142">
        <f t="shared" si="114"/>
        <v>1.0821438189978494E-9</v>
      </c>
      <c r="P142">
        <f t="shared" si="115"/>
        <v>4.3487435874567382E-13</v>
      </c>
      <c r="Q142">
        <f t="shared" si="115"/>
        <v>0</v>
      </c>
      <c r="R142">
        <f t="shared" si="115"/>
        <v>0</v>
      </c>
      <c r="S142">
        <f t="shared" si="115"/>
        <v>0</v>
      </c>
      <c r="T142">
        <f t="shared" si="115"/>
        <v>0</v>
      </c>
      <c r="U142">
        <f t="shared" si="115"/>
        <v>0</v>
      </c>
      <c r="V142">
        <f t="shared" si="115"/>
        <v>0</v>
      </c>
      <c r="W142">
        <f t="shared" si="115"/>
        <v>0</v>
      </c>
      <c r="X142">
        <f t="shared" si="115"/>
        <v>0</v>
      </c>
      <c r="Y142">
        <f t="shared" si="115"/>
        <v>0</v>
      </c>
      <c r="Z142">
        <f t="shared" si="116"/>
        <v>0</v>
      </c>
      <c r="AA142">
        <f t="shared" si="116"/>
        <v>0</v>
      </c>
      <c r="AB142">
        <f t="shared" si="116"/>
        <v>0</v>
      </c>
      <c r="AC142">
        <f t="shared" si="116"/>
        <v>0</v>
      </c>
      <c r="AD142">
        <f t="shared" si="116"/>
        <v>0</v>
      </c>
      <c r="AE142">
        <f t="shared" si="116"/>
        <v>0</v>
      </c>
      <c r="AF142">
        <f t="shared" si="116"/>
        <v>0</v>
      </c>
      <c r="AG142">
        <f t="shared" si="116"/>
        <v>0</v>
      </c>
      <c r="AH142">
        <f t="shared" si="116"/>
        <v>0</v>
      </c>
      <c r="AI142">
        <f t="shared" si="116"/>
        <v>0</v>
      </c>
      <c r="AJ142">
        <f t="shared" si="117"/>
        <v>0</v>
      </c>
      <c r="AK142">
        <f t="shared" si="117"/>
        <v>0</v>
      </c>
      <c r="AL142">
        <f t="shared" si="117"/>
        <v>0</v>
      </c>
      <c r="AM142">
        <f t="shared" si="117"/>
        <v>0</v>
      </c>
      <c r="AN142">
        <f t="shared" si="117"/>
        <v>0</v>
      </c>
      <c r="AO142">
        <f t="shared" si="117"/>
        <v>0</v>
      </c>
      <c r="AP142">
        <f t="shared" si="117"/>
        <v>0</v>
      </c>
      <c r="AQ142">
        <f t="shared" si="117"/>
        <v>0</v>
      </c>
      <c r="AR142">
        <f t="shared" si="117"/>
        <v>0</v>
      </c>
      <c r="AS142">
        <f t="shared" si="117"/>
        <v>0</v>
      </c>
      <c r="AT142">
        <f t="shared" si="118"/>
        <v>0</v>
      </c>
      <c r="AU142">
        <f t="shared" si="118"/>
        <v>0</v>
      </c>
      <c r="AV142">
        <f t="shared" si="118"/>
        <v>0</v>
      </c>
      <c r="AW142">
        <f t="shared" si="118"/>
        <v>0</v>
      </c>
      <c r="AX142">
        <f t="shared" si="118"/>
        <v>0</v>
      </c>
      <c r="AY142">
        <f t="shared" si="118"/>
        <v>0</v>
      </c>
      <c r="AZ142">
        <f t="shared" si="118"/>
        <v>0</v>
      </c>
      <c r="BA142">
        <f t="shared" si="118"/>
        <v>0</v>
      </c>
      <c r="BB142">
        <f t="shared" si="118"/>
        <v>0</v>
      </c>
      <c r="BC142">
        <f t="shared" si="118"/>
        <v>0</v>
      </c>
      <c r="BD142">
        <f t="shared" si="119"/>
        <v>0</v>
      </c>
      <c r="BE142">
        <f t="shared" si="119"/>
        <v>0</v>
      </c>
      <c r="BF142">
        <f t="shared" si="119"/>
        <v>0</v>
      </c>
      <c r="BG142">
        <f t="shared" si="119"/>
        <v>0</v>
      </c>
      <c r="BH142">
        <f t="shared" si="119"/>
        <v>0</v>
      </c>
      <c r="BI142">
        <f t="shared" si="119"/>
        <v>0</v>
      </c>
      <c r="BJ142">
        <f t="shared" si="119"/>
        <v>0</v>
      </c>
      <c r="BK142">
        <f t="shared" si="119"/>
        <v>0</v>
      </c>
      <c r="BL142">
        <f t="shared" si="119"/>
        <v>0</v>
      </c>
      <c r="BM142">
        <f t="shared" si="119"/>
        <v>0</v>
      </c>
      <c r="BN142">
        <f t="shared" si="120"/>
        <v>0</v>
      </c>
      <c r="BO142">
        <f t="shared" si="120"/>
        <v>0</v>
      </c>
      <c r="BP142">
        <f t="shared" si="120"/>
        <v>0</v>
      </c>
      <c r="BQ142">
        <f t="shared" si="120"/>
        <v>0</v>
      </c>
      <c r="BR142">
        <f t="shared" si="120"/>
        <v>0</v>
      </c>
      <c r="BS142">
        <f t="shared" si="120"/>
        <v>0</v>
      </c>
      <c r="BT142">
        <f t="shared" si="120"/>
        <v>0</v>
      </c>
      <c r="BU142">
        <f t="shared" si="120"/>
        <v>0</v>
      </c>
      <c r="BV142">
        <f t="shared" si="120"/>
        <v>0</v>
      </c>
      <c r="BW142">
        <f t="shared" si="120"/>
        <v>0</v>
      </c>
      <c r="BX142">
        <f t="shared" si="121"/>
        <v>0</v>
      </c>
      <c r="BY142">
        <f t="shared" si="121"/>
        <v>0</v>
      </c>
      <c r="BZ142">
        <f t="shared" si="121"/>
        <v>0</v>
      </c>
      <c r="CA142">
        <f t="shared" si="121"/>
        <v>0</v>
      </c>
      <c r="CB142">
        <f t="shared" si="121"/>
        <v>0</v>
      </c>
      <c r="CC142">
        <f t="shared" si="121"/>
        <v>0</v>
      </c>
      <c r="CD142">
        <f t="shared" si="121"/>
        <v>0</v>
      </c>
      <c r="CE142">
        <f t="shared" si="121"/>
        <v>0</v>
      </c>
      <c r="CF142">
        <f t="shared" si="121"/>
        <v>0</v>
      </c>
      <c r="CG142">
        <f t="shared" si="121"/>
        <v>0</v>
      </c>
      <c r="CH142">
        <f t="shared" si="121"/>
        <v>0</v>
      </c>
      <c r="CI142">
        <f t="shared" si="121"/>
        <v>0</v>
      </c>
      <c r="CJ142">
        <f t="shared" si="113"/>
        <v>1</v>
      </c>
    </row>
    <row r="143" spans="1:88" x14ac:dyDescent="0.35">
      <c r="A143" t="str">
        <f>economics!A142</f>
        <v>Graphic paper</v>
      </c>
      <c r="B143" t="str">
        <f>economics!B142</f>
        <v>Industrial mechanical vapor recompression (MVR)</v>
      </c>
      <c r="C143" t="str">
        <f>economics!D142</f>
        <v>EXCLUDED</v>
      </c>
      <c r="D143">
        <f>IF(ISNUMBER(economics!T142),economics!T142,"na")</f>
        <v>1.5342159444497108</v>
      </c>
      <c r="E143">
        <f t="shared" si="112"/>
        <v>0.46026478333491322</v>
      </c>
      <c r="F143">
        <f t="shared" ref="F143:O152" si="122">IF(NOT(ISNUMBER($D143)),"",_xlfn.NORM.DIST(F$1,$D143,$E143,TRUE)-_xlfn.NORM.DIST(F$2,$D143,$E143,TRUE))</f>
        <v>4.2906033319683703E-4</v>
      </c>
      <c r="G143">
        <f t="shared" si="122"/>
        <v>2.2049767963078252E-3</v>
      </c>
      <c r="H143">
        <f t="shared" si="122"/>
        <v>9.6859086453025059E-3</v>
      </c>
      <c r="I143">
        <f t="shared" si="122"/>
        <v>3.1885871257346904E-2</v>
      </c>
      <c r="J143">
        <f t="shared" si="122"/>
        <v>7.8682061287172894E-2</v>
      </c>
      <c r="K143">
        <f t="shared" si="122"/>
        <v>0.14556286398615698</v>
      </c>
      <c r="L143">
        <f t="shared" si="122"/>
        <v>0.20191930314779971</v>
      </c>
      <c r="M143">
        <f t="shared" si="122"/>
        <v>0.21003291517378153</v>
      </c>
      <c r="N143">
        <f t="shared" si="122"/>
        <v>0.16382598425079975</v>
      </c>
      <c r="O143">
        <f t="shared" si="122"/>
        <v>9.5816728356763803E-2</v>
      </c>
      <c r="P143">
        <f t="shared" ref="P143:Y152" si="123">IF(NOT(ISNUMBER($D143)),"",_xlfn.NORM.DIST(P$1,$D143,$E143,TRUE)-_xlfn.NORM.DIST(P$2,$D143,$E143,TRUE))</f>
        <v>4.2016003686231929E-2</v>
      </c>
      <c r="Q143">
        <f t="shared" si="123"/>
        <v>1.3811190585209965E-2</v>
      </c>
      <c r="R143">
        <f t="shared" si="123"/>
        <v>3.402496466998195E-3</v>
      </c>
      <c r="S143">
        <f t="shared" si="123"/>
        <v>6.2806423209083029E-4</v>
      </c>
      <c r="T143">
        <f t="shared" si="123"/>
        <v>8.6841226509593028E-5</v>
      </c>
      <c r="U143">
        <f t="shared" si="123"/>
        <v>8.9914324234996457E-6</v>
      </c>
      <c r="V143">
        <f t="shared" si="123"/>
        <v>6.9690233428509885E-7</v>
      </c>
      <c r="W143">
        <f t="shared" si="123"/>
        <v>4.0421366809262338E-8</v>
      </c>
      <c r="X143">
        <f t="shared" si="123"/>
        <v>1.753888256850189E-9</v>
      </c>
      <c r="Y143">
        <f t="shared" si="123"/>
        <v>5.6911919621427387E-11</v>
      </c>
      <c r="Z143">
        <f t="shared" ref="Z143:AI152" si="124">IF(NOT(ISNUMBER($D143)),"",_xlfn.NORM.DIST(Z$1,$D143,$E143,TRUE)-_xlfn.NORM.DIST(Z$2,$D143,$E143,TRUE))</f>
        <v>1.3805623311213822E-12</v>
      </c>
      <c r="AA143">
        <f t="shared" si="124"/>
        <v>2.5091040356528538E-14</v>
      </c>
      <c r="AB143">
        <f t="shared" si="124"/>
        <v>3.3306690738754696E-16</v>
      </c>
      <c r="AC143">
        <f t="shared" si="124"/>
        <v>0</v>
      </c>
      <c r="AD143">
        <f t="shared" si="124"/>
        <v>0</v>
      </c>
      <c r="AE143">
        <f t="shared" si="124"/>
        <v>0</v>
      </c>
      <c r="AF143">
        <f t="shared" si="124"/>
        <v>0</v>
      </c>
      <c r="AG143">
        <f t="shared" si="124"/>
        <v>0</v>
      </c>
      <c r="AH143">
        <f t="shared" si="124"/>
        <v>0</v>
      </c>
      <c r="AI143">
        <f t="shared" si="124"/>
        <v>0</v>
      </c>
      <c r="AJ143">
        <f t="shared" ref="AJ143:AS152" si="125">IF(NOT(ISNUMBER($D143)),"",_xlfn.NORM.DIST(AJ$1,$D143,$E143,TRUE)-_xlfn.NORM.DIST(AJ$2,$D143,$E143,TRUE))</f>
        <v>0</v>
      </c>
      <c r="AK143">
        <f t="shared" si="125"/>
        <v>0</v>
      </c>
      <c r="AL143">
        <f t="shared" si="125"/>
        <v>0</v>
      </c>
      <c r="AM143">
        <f t="shared" si="125"/>
        <v>0</v>
      </c>
      <c r="AN143">
        <f t="shared" si="125"/>
        <v>0</v>
      </c>
      <c r="AO143">
        <f t="shared" si="125"/>
        <v>0</v>
      </c>
      <c r="AP143">
        <f t="shared" si="125"/>
        <v>0</v>
      </c>
      <c r="AQ143">
        <f t="shared" si="125"/>
        <v>0</v>
      </c>
      <c r="AR143">
        <f t="shared" si="125"/>
        <v>0</v>
      </c>
      <c r="AS143">
        <f t="shared" si="125"/>
        <v>0</v>
      </c>
      <c r="AT143">
        <f t="shared" ref="AT143:BC152" si="126">IF(NOT(ISNUMBER($D143)),"",_xlfn.NORM.DIST(AT$1,$D143,$E143,TRUE)-_xlfn.NORM.DIST(AT$2,$D143,$E143,TRUE))</f>
        <v>0</v>
      </c>
      <c r="AU143">
        <f t="shared" si="126"/>
        <v>0</v>
      </c>
      <c r="AV143">
        <f t="shared" si="126"/>
        <v>0</v>
      </c>
      <c r="AW143">
        <f t="shared" si="126"/>
        <v>0</v>
      </c>
      <c r="AX143">
        <f t="shared" si="126"/>
        <v>0</v>
      </c>
      <c r="AY143">
        <f t="shared" si="126"/>
        <v>0</v>
      </c>
      <c r="AZ143">
        <f t="shared" si="126"/>
        <v>0</v>
      </c>
      <c r="BA143">
        <f t="shared" si="126"/>
        <v>0</v>
      </c>
      <c r="BB143">
        <f t="shared" si="126"/>
        <v>0</v>
      </c>
      <c r="BC143">
        <f t="shared" si="126"/>
        <v>0</v>
      </c>
      <c r="BD143">
        <f t="shared" ref="BD143:BM152" si="127">IF(NOT(ISNUMBER($D143)),"",_xlfn.NORM.DIST(BD$1,$D143,$E143,TRUE)-_xlfn.NORM.DIST(BD$2,$D143,$E143,TRUE))</f>
        <v>0</v>
      </c>
      <c r="BE143">
        <f t="shared" si="127"/>
        <v>0</v>
      </c>
      <c r="BF143">
        <f t="shared" si="127"/>
        <v>0</v>
      </c>
      <c r="BG143">
        <f t="shared" si="127"/>
        <v>0</v>
      </c>
      <c r="BH143">
        <f t="shared" si="127"/>
        <v>0</v>
      </c>
      <c r="BI143">
        <f t="shared" si="127"/>
        <v>0</v>
      </c>
      <c r="BJ143">
        <f t="shared" si="127"/>
        <v>0</v>
      </c>
      <c r="BK143">
        <f t="shared" si="127"/>
        <v>0</v>
      </c>
      <c r="BL143">
        <f t="shared" si="127"/>
        <v>0</v>
      </c>
      <c r="BM143">
        <f t="shared" si="127"/>
        <v>0</v>
      </c>
      <c r="BN143">
        <f t="shared" ref="BN143:BW152" si="128">IF(NOT(ISNUMBER($D143)),"",_xlfn.NORM.DIST(BN$1,$D143,$E143,TRUE)-_xlfn.NORM.DIST(BN$2,$D143,$E143,TRUE))</f>
        <v>0</v>
      </c>
      <c r="BO143">
        <f t="shared" si="128"/>
        <v>0</v>
      </c>
      <c r="BP143">
        <f t="shared" si="128"/>
        <v>0</v>
      </c>
      <c r="BQ143">
        <f t="shared" si="128"/>
        <v>0</v>
      </c>
      <c r="BR143">
        <f t="shared" si="128"/>
        <v>0</v>
      </c>
      <c r="BS143">
        <f t="shared" si="128"/>
        <v>0</v>
      </c>
      <c r="BT143">
        <f t="shared" si="128"/>
        <v>0</v>
      </c>
      <c r="BU143">
        <f t="shared" si="128"/>
        <v>0</v>
      </c>
      <c r="BV143">
        <f t="shared" si="128"/>
        <v>0</v>
      </c>
      <c r="BW143">
        <f t="shared" si="128"/>
        <v>0</v>
      </c>
      <c r="BX143">
        <f t="shared" ref="BX143:CI152" si="129">IF(NOT(ISNUMBER($D143)),"",_xlfn.NORM.DIST(BX$1,$D143,$E143,TRUE)-_xlfn.NORM.DIST(BX$2,$D143,$E143,TRUE))</f>
        <v>0</v>
      </c>
      <c r="BY143">
        <f t="shared" si="129"/>
        <v>0</v>
      </c>
      <c r="BZ143">
        <f t="shared" si="129"/>
        <v>0</v>
      </c>
      <c r="CA143">
        <f t="shared" si="129"/>
        <v>0</v>
      </c>
      <c r="CB143">
        <f t="shared" si="129"/>
        <v>0</v>
      </c>
      <c r="CC143">
        <f t="shared" si="129"/>
        <v>0</v>
      </c>
      <c r="CD143">
        <f t="shared" si="129"/>
        <v>0</v>
      </c>
      <c r="CE143">
        <f t="shared" si="129"/>
        <v>0</v>
      </c>
      <c r="CF143">
        <f t="shared" si="129"/>
        <v>0</v>
      </c>
      <c r="CG143">
        <f t="shared" si="129"/>
        <v>0</v>
      </c>
      <c r="CH143">
        <f t="shared" si="129"/>
        <v>0</v>
      </c>
      <c r="CI143">
        <f t="shared" si="129"/>
        <v>0</v>
      </c>
      <c r="CJ143">
        <f t="shared" si="113"/>
        <v>1</v>
      </c>
    </row>
    <row r="144" spans="1:88" x14ac:dyDescent="0.35">
      <c r="A144" t="str">
        <f>economics!A143</f>
        <v>Graphic paper</v>
      </c>
      <c r="B144" t="str">
        <f>economics!B143</f>
        <v>High temperature heat pump</v>
      </c>
      <c r="C144" t="str">
        <f>economics!D143</f>
        <v>EXCLUDED</v>
      </c>
      <c r="D144">
        <f>IF(ISNUMBER(economics!T143),economics!T143,"na")</f>
        <v>9.5888496528106906</v>
      </c>
      <c r="E144">
        <f t="shared" si="112"/>
        <v>2.876654895843207</v>
      </c>
      <c r="F144">
        <f t="shared" si="122"/>
        <v>4.2906033319683703E-4</v>
      </c>
      <c r="G144">
        <f t="shared" si="122"/>
        <v>1.5525707483819983E-4</v>
      </c>
      <c r="H144">
        <f t="shared" si="122"/>
        <v>2.058279404868271E-4</v>
      </c>
      <c r="I144">
        <f t="shared" si="122"/>
        <v>2.7081904395318652E-4</v>
      </c>
      <c r="J144">
        <f t="shared" si="122"/>
        <v>3.5365191667343894E-4</v>
      </c>
      <c r="K144">
        <f t="shared" si="122"/>
        <v>4.5834740362750664E-4</v>
      </c>
      <c r="L144">
        <f t="shared" si="122"/>
        <v>5.8957013945538212E-4</v>
      </c>
      <c r="M144">
        <f t="shared" si="122"/>
        <v>7.5265877210234453E-4</v>
      </c>
      <c r="N144">
        <f t="shared" si="122"/>
        <v>9.5363618354768953E-4</v>
      </c>
      <c r="O144">
        <f t="shared" si="122"/>
        <v>1.1991934834238212E-3</v>
      </c>
      <c r="P144">
        <f t="shared" si="123"/>
        <v>1.4966413653025338E-3</v>
      </c>
      <c r="Q144">
        <f t="shared" si="123"/>
        <v>1.8538226117388703E-3</v>
      </c>
      <c r="R144">
        <f t="shared" si="123"/>
        <v>2.2789802011997443E-3</v>
      </c>
      <c r="S144">
        <f t="shared" si="123"/>
        <v>2.7805766800448085E-3</v>
      </c>
      <c r="T144">
        <f t="shared" si="123"/>
        <v>3.3670622611100751E-3</v>
      </c>
      <c r="U144">
        <f t="shared" si="123"/>
        <v>4.0465915046430864E-3</v>
      </c>
      <c r="V144">
        <f t="shared" si="123"/>
        <v>4.8266913871470654E-3</v>
      </c>
      <c r="W144">
        <f t="shared" si="123"/>
        <v>5.7138869737947753E-3</v>
      </c>
      <c r="X144">
        <f t="shared" si="123"/>
        <v>6.7132946264252258E-3</v>
      </c>
      <c r="Y144">
        <f t="shared" si="123"/>
        <v>7.8281964902767384E-3</v>
      </c>
      <c r="Z144">
        <f t="shared" si="124"/>
        <v>9.0596136469645594E-3</v>
      </c>
      <c r="AA144">
        <f t="shared" si="124"/>
        <v>1.0405898500694073E-2</v>
      </c>
      <c r="AB144">
        <f t="shared" si="124"/>
        <v>1.1862369364508768E-2</v>
      </c>
      <c r="AC144">
        <f t="shared" si="124"/>
        <v>1.3421011527017385E-2</v>
      </c>
      <c r="AD144">
        <f t="shared" si="124"/>
        <v>1.5070269037877115E-2</v>
      </c>
      <c r="AE144">
        <f t="shared" si="124"/>
        <v>1.679494984927693E-2</v>
      </c>
      <c r="AF144">
        <f t="shared" si="124"/>
        <v>1.8576263682203747E-2</v>
      </c>
      <c r="AG144">
        <f t="shared" si="124"/>
        <v>2.0392007059426259E-2</v>
      </c>
      <c r="AH144">
        <f t="shared" si="124"/>
        <v>2.221690350352365E-2</v>
      </c>
      <c r="AI144">
        <f t="shared" si="124"/>
        <v>2.4023099216600202E-2</v>
      </c>
      <c r="AJ144">
        <f t="shared" si="125"/>
        <v>2.5780806046306948E-2</v>
      </c>
      <c r="AK144">
        <f t="shared" si="125"/>
        <v>2.7459074716188386E-2</v>
      </c>
      <c r="AL144">
        <f t="shared" si="125"/>
        <v>2.9026672747582305E-2</v>
      </c>
      <c r="AM144">
        <f t="shared" si="125"/>
        <v>3.0453033846764788E-2</v>
      </c>
      <c r="AN144">
        <f t="shared" si="125"/>
        <v>3.1709239376867648E-2</v>
      </c>
      <c r="AO144">
        <f t="shared" si="125"/>
        <v>3.2768988409504596E-2</v>
      </c>
      <c r="AP144">
        <f t="shared" si="125"/>
        <v>3.3609511164463646E-2</v>
      </c>
      <c r="AQ144">
        <f t="shared" si="125"/>
        <v>3.4212381642179657E-2</v>
      </c>
      <c r="AR144">
        <f t="shared" si="125"/>
        <v>3.4564188985136413E-2</v>
      </c>
      <c r="AS144">
        <f t="shared" si="125"/>
        <v>3.465703341728138E-2</v>
      </c>
      <c r="AT144">
        <f t="shared" si="126"/>
        <v>3.4488821150788329E-2</v>
      </c>
      <c r="AU144">
        <f t="shared" si="126"/>
        <v>3.4063342885856995E-2</v>
      </c>
      <c r="AV144">
        <f t="shared" si="126"/>
        <v>3.3390131793526678E-2</v>
      </c>
      <c r="AW144">
        <f t="shared" si="126"/>
        <v>3.2484108411741874E-2</v>
      </c>
      <c r="AX144">
        <f t="shared" si="126"/>
        <v>3.1365030926618465E-2</v>
      </c>
      <c r="AY144">
        <f t="shared" si="126"/>
        <v>3.0056779120220867E-2</v>
      </c>
      <c r="AZ144">
        <f t="shared" si="126"/>
        <v>2.8586508209675232E-2</v>
      </c>
      <c r="BA144">
        <f t="shared" si="126"/>
        <v>2.6983714396636715E-2</v>
      </c>
      <c r="BB144">
        <f t="shared" si="126"/>
        <v>2.527925689320154E-2</v>
      </c>
      <c r="BC144">
        <f t="shared" si="126"/>
        <v>2.3504381396529772E-2</v>
      </c>
      <c r="BD144">
        <f t="shared" si="127"/>
        <v>2.168978755971207E-2</v>
      </c>
      <c r="BE144">
        <f t="shared" si="127"/>
        <v>1.9864778246631465E-2</v>
      </c>
      <c r="BF144">
        <f t="shared" si="127"/>
        <v>1.80565217121198E-2</v>
      </c>
      <c r="BG144">
        <f t="shared" si="127"/>
        <v>1.6289449871954464E-2</v>
      </c>
      <c r="BH144">
        <f t="shared" si="127"/>
        <v>1.4584807133273592E-2</v>
      </c>
      <c r="BI144">
        <f t="shared" si="127"/>
        <v>1.2960355462232398E-2</v>
      </c>
      <c r="BJ144">
        <f t="shared" si="127"/>
        <v>1.1430233045066074E-2</v>
      </c>
      <c r="BK144">
        <f t="shared" si="127"/>
        <v>1.0004956538602894E-2</v>
      </c>
      <c r="BL144">
        <f t="shared" si="127"/>
        <v>8.6915508786906681E-3</v>
      </c>
      <c r="BM144">
        <f t="shared" si="127"/>
        <v>7.4937861592345723E-3</v>
      </c>
      <c r="BN144">
        <f t="shared" si="128"/>
        <v>6.4124983129517643E-3</v>
      </c>
      <c r="BO144">
        <f t="shared" si="128"/>
        <v>5.4459691905519581E-3</v>
      </c>
      <c r="BP144">
        <f t="shared" si="128"/>
        <v>4.5903420093705849E-3</v>
      </c>
      <c r="BQ144">
        <f t="shared" si="128"/>
        <v>3.8400498001407435E-3</v>
      </c>
      <c r="BR144">
        <f t="shared" si="128"/>
        <v>3.1882371382755403E-3</v>
      </c>
      <c r="BS144">
        <f t="shared" si="128"/>
        <v>2.6271587920050354E-3</v>
      </c>
      <c r="BT144">
        <f t="shared" si="128"/>
        <v>2.1485426416502085E-3</v>
      </c>
      <c r="BU144">
        <f t="shared" si="128"/>
        <v>1.7439080329156864E-3</v>
      </c>
      <c r="BV144">
        <f t="shared" si="128"/>
        <v>1.4048343741533964E-3</v>
      </c>
      <c r="BW144">
        <f t="shared" si="128"/>
        <v>1.1231780777456457E-3</v>
      </c>
      <c r="BX144">
        <f t="shared" si="129"/>
        <v>8.9123874214025456E-4</v>
      </c>
      <c r="BY144">
        <f t="shared" si="129"/>
        <v>7.0187769481799833E-4</v>
      </c>
      <c r="BZ144">
        <f t="shared" si="129"/>
        <v>5.485936420610571E-4</v>
      </c>
      <c r="CA144">
        <f t="shared" si="129"/>
        <v>4.2556121833681182E-4</v>
      </c>
      <c r="CB144">
        <f t="shared" si="129"/>
        <v>3.2763875067354231E-4</v>
      </c>
      <c r="CC144">
        <f t="shared" si="129"/>
        <v>2.5035162960751478E-4</v>
      </c>
      <c r="CD144">
        <f t="shared" si="129"/>
        <v>1.8985739926802303E-4</v>
      </c>
      <c r="CE144">
        <f t="shared" si="129"/>
        <v>1.4289813974055487E-4</v>
      </c>
      <c r="CF144">
        <f t="shared" si="129"/>
        <v>1.0674500583529589E-4</v>
      </c>
      <c r="CG144">
        <f t="shared" si="129"/>
        <v>7.9138988929083887E-5</v>
      </c>
      <c r="CH144">
        <f t="shared" si="129"/>
        <v>5.8231150558696321E-5</v>
      </c>
      <c r="CI144">
        <f t="shared" si="129"/>
        <v>1.4776534259952623E-4</v>
      </c>
      <c r="CJ144">
        <f t="shared" si="113"/>
        <v>1</v>
      </c>
    </row>
    <row r="145" spans="1:88" x14ac:dyDescent="0.35">
      <c r="A145" t="str">
        <f>economics!A144</f>
        <v>Graphic paper</v>
      </c>
      <c r="B145" t="str">
        <f>economics!B144</f>
        <v>Chemical modification of fibres</v>
      </c>
      <c r="C145" t="str">
        <f>economics!D144</f>
        <v>EXCLUDED</v>
      </c>
      <c r="D145">
        <f>IF(ISNUMBER(economics!T144),economics!T144,"na")</f>
        <v>16.484053022908178</v>
      </c>
      <c r="E145">
        <f t="shared" si="112"/>
        <v>4.9452159068724528</v>
      </c>
      <c r="F145">
        <f t="shared" si="122"/>
        <v>4.2906033319683703E-4</v>
      </c>
      <c r="G145">
        <f t="shared" si="122"/>
        <v>8.488496612501351E-5</v>
      </c>
      <c r="H145">
        <f t="shared" si="122"/>
        <v>1.0020509245592488E-4</v>
      </c>
      <c r="I145">
        <f t="shared" si="122"/>
        <v>1.1798834708229874E-4</v>
      </c>
      <c r="J145">
        <f t="shared" si="122"/>
        <v>1.3857304225948152E-4</v>
      </c>
      <c r="K145">
        <f t="shared" si="122"/>
        <v>1.6233370351382203E-4</v>
      </c>
      <c r="L145">
        <f t="shared" si="122"/>
        <v>1.8968323711223193E-4</v>
      </c>
      <c r="M145">
        <f t="shared" si="122"/>
        <v>2.2107494166144709E-4</v>
      </c>
      <c r="N145">
        <f t="shared" si="122"/>
        <v>2.5700430382907509E-4</v>
      </c>
      <c r="O145">
        <f t="shared" si="122"/>
        <v>2.9801051216218682E-4</v>
      </c>
      <c r="P145">
        <f t="shared" si="123"/>
        <v>3.4467761740629562E-4</v>
      </c>
      <c r="Q145">
        <f t="shared" si="123"/>
        <v>3.976352628094113E-4</v>
      </c>
      <c r="R145">
        <f t="shared" si="123"/>
        <v>4.5755890386150891E-4</v>
      </c>
      <c r="S145">
        <f t="shared" si="123"/>
        <v>5.2516943401130544E-4</v>
      </c>
      <c r="T145">
        <f t="shared" si="123"/>
        <v>6.0123213136795617E-4</v>
      </c>
      <c r="U145">
        <f t="shared" si="123"/>
        <v>6.8655484148715234E-4</v>
      </c>
      <c r="V145">
        <f t="shared" si="123"/>
        <v>7.8198531330227541E-4</v>
      </c>
      <c r="W145">
        <f t="shared" si="123"/>
        <v>8.8840760932328965E-4</v>
      </c>
      <c r="X145">
        <f t="shared" si="123"/>
        <v>1.006737517594951E-3</v>
      </c>
      <c r="Y145">
        <f t="shared" si="123"/>
        <v>1.1379169017563875E-3</v>
      </c>
      <c r="Z145">
        <f t="shared" si="124"/>
        <v>1.2829069370068839E-3</v>
      </c>
      <c r="AA145">
        <f t="shared" si="124"/>
        <v>1.4426801939366844E-3</v>
      </c>
      <c r="AB145">
        <f t="shared" si="124"/>
        <v>1.6182115490422106E-3</v>
      </c>
      <c r="AC145">
        <f t="shared" si="124"/>
        <v>1.810467920258135E-3</v>
      </c>
      <c r="AD145">
        <f t="shared" si="124"/>
        <v>2.0203968478689147E-3</v>
      </c>
      <c r="AE145">
        <f t="shared" si="124"/>
        <v>2.2489139654925105E-3</v>
      </c>
      <c r="AF145">
        <f t="shared" si="124"/>
        <v>2.496889432147268E-3</v>
      </c>
      <c r="AG145">
        <f t="shared" si="124"/>
        <v>2.7651334243251648E-3</v>
      </c>
      <c r="AH145">
        <f t="shared" si="124"/>
        <v>3.0543808160050437E-3</v>
      </c>
      <c r="AI145">
        <f t="shared" si="124"/>
        <v>3.3652752040765309E-3</v>
      </c>
      <c r="AJ145">
        <f t="shared" si="125"/>
        <v>3.6983524660546031E-3</v>
      </c>
      <c r="AK145">
        <f t="shared" si="125"/>
        <v>4.0540240655153673E-3</v>
      </c>
      <c r="AL145">
        <f t="shared" si="125"/>
        <v>4.432560347610269E-3</v>
      </c>
      <c r="AM145">
        <f t="shared" si="125"/>
        <v>4.8340740914877764E-3</v>
      </c>
      <c r="AN145">
        <f t="shared" si="125"/>
        <v>5.2585046076480887E-3</v>
      </c>
      <c r="AO145">
        <f t="shared" si="125"/>
        <v>5.705602685340809E-3</v>
      </c>
      <c r="AP145">
        <f t="shared" si="125"/>
        <v>6.1749167072939898E-3</v>
      </c>
      <c r="AQ145">
        <f t="shared" si="125"/>
        <v>6.6657802555924878E-3</v>
      </c>
      <c r="AR145">
        <f t="shared" si="125"/>
        <v>7.1773015327434714E-3</v>
      </c>
      <c r="AS145">
        <f t="shared" si="125"/>
        <v>7.7083549153331432E-3</v>
      </c>
      <c r="AT145">
        <f t="shared" si="126"/>
        <v>8.2575749437662077E-3</v>
      </c>
      <c r="AU145">
        <f t="shared" si="126"/>
        <v>8.8233530301517898E-3</v>
      </c>
      <c r="AV145">
        <f t="shared" si="126"/>
        <v>9.4038371373519614E-3</v>
      </c>
      <c r="AW145">
        <f t="shared" si="126"/>
        <v>9.9969346456919711E-3</v>
      </c>
      <c r="AX145">
        <f t="shared" si="126"/>
        <v>1.0600318580135978E-2</v>
      </c>
      <c r="AY145">
        <f t="shared" si="126"/>
        <v>1.1211437320424511E-2</v>
      </c>
      <c r="AZ145">
        <f t="shared" si="126"/>
        <v>1.1827527860470477E-2</v>
      </c>
      <c r="BA145">
        <f t="shared" si="126"/>
        <v>1.2445632622185898E-2</v>
      </c>
      <c r="BB145">
        <f t="shared" si="126"/>
        <v>1.3062619763998834E-2</v>
      </c>
      <c r="BC145">
        <f t="shared" si="126"/>
        <v>1.3675206856914507E-2</v>
      </c>
      <c r="BD145">
        <f t="shared" si="127"/>
        <v>1.4279987732539412E-2</v>
      </c>
      <c r="BE145">
        <f t="shared" si="127"/>
        <v>1.4873462239562346E-2</v>
      </c>
      <c r="BF145">
        <f t="shared" si="127"/>
        <v>1.5452068579408285E-2</v>
      </c>
      <c r="BG145">
        <f t="shared" si="127"/>
        <v>1.6012217829766473E-2</v>
      </c>
      <c r="BH145">
        <f t="shared" si="127"/>
        <v>1.6550330208115693E-2</v>
      </c>
      <c r="BI145">
        <f t="shared" si="127"/>
        <v>1.7062872577722765E-2</v>
      </c>
      <c r="BJ145">
        <f t="shared" si="127"/>
        <v>1.7546396657367069E-2</v>
      </c>
      <c r="BK145">
        <f t="shared" si="127"/>
        <v>1.799757736448887E-2</v>
      </c>
      <c r="BL145">
        <f t="shared" si="127"/>
        <v>1.8413250700655359E-2</v>
      </c>
      <c r="BM145">
        <f t="shared" si="127"/>
        <v>1.8790450579020401E-2</v>
      </c>
      <c r="BN145">
        <f t="shared" si="128"/>
        <v>1.9126443996367593E-2</v>
      </c>
      <c r="BO145">
        <f t="shared" si="128"/>
        <v>1.9418763967646857E-2</v>
      </c>
      <c r="BP145">
        <f t="shared" si="128"/>
        <v>1.9665239668568646E-2</v>
      </c>
      <c r="BQ145">
        <f t="shared" si="128"/>
        <v>1.9864023271460585E-2</v>
      </c>
      <c r="BR145">
        <f t="shared" si="128"/>
        <v>2.0013613010506359E-2</v>
      </c>
      <c r="BS145">
        <f t="shared" si="128"/>
        <v>2.0112872073702714E-2</v>
      </c>
      <c r="BT145">
        <f t="shared" si="128"/>
        <v>2.0161042989120359E-2</v>
      </c>
      <c r="BU145">
        <f t="shared" si="128"/>
        <v>2.0157757250806374E-2</v>
      </c>
      <c r="BV145">
        <f t="shared" si="128"/>
        <v>2.0103040013220386E-2</v>
      </c>
      <c r="BW145">
        <f t="shared" si="128"/>
        <v>1.999730977055203E-2</v>
      </c>
      <c r="BX145">
        <f t="shared" si="129"/>
        <v>1.9841373026636355E-2</v>
      </c>
      <c r="BY145">
        <f t="shared" si="129"/>
        <v>1.9636414050428486E-2</v>
      </c>
      <c r="BZ145">
        <f t="shared" si="129"/>
        <v>1.9383979899063153E-2</v>
      </c>
      <c r="CA145">
        <f t="shared" si="129"/>
        <v>1.9085960973438065E-2</v>
      </c>
      <c r="CB145">
        <f t="shared" si="129"/>
        <v>1.8744567448153449E-2</v>
      </c>
      <c r="CC145">
        <f t="shared" si="129"/>
        <v>1.836230198680977E-2</v>
      </c>
      <c r="CD145">
        <f t="shared" si="129"/>
        <v>1.7941929213638019E-2</v>
      </c>
      <c r="CE145">
        <f t="shared" si="129"/>
        <v>1.7486442461958074E-2</v>
      </c>
      <c r="CF145">
        <f t="shared" si="129"/>
        <v>1.6999028358110069E-2</v>
      </c>
      <c r="CG145">
        <f t="shared" si="129"/>
        <v>1.64830298255908E-2</v>
      </c>
      <c r="CH145">
        <f t="shared" si="129"/>
        <v>1.594190810786511E-2</v>
      </c>
      <c r="CI145">
        <f t="shared" si="129"/>
        <v>0.23854847942951973</v>
      </c>
      <c r="CJ145">
        <f t="shared" si="113"/>
        <v>1</v>
      </c>
    </row>
    <row r="146" spans="1:88" x14ac:dyDescent="0.35">
      <c r="A146" t="str">
        <f>economics!A145</f>
        <v>Board and packaging paper</v>
      </c>
      <c r="B146" t="str">
        <f>economics!B145</f>
        <v>New drying techniquesb</v>
      </c>
      <c r="C146" t="str">
        <f>economics!D145</f>
        <v>EXCLUDED</v>
      </c>
      <c r="D146">
        <f>IF(ISNUMBER(economics!T145),economics!T145,"na")</f>
        <v>17.081878594325733</v>
      </c>
      <c r="E146">
        <f t="shared" si="112"/>
        <v>5.1245635782977201</v>
      </c>
      <c r="F146">
        <f t="shared" si="122"/>
        <v>4.2906033319683703E-4</v>
      </c>
      <c r="G146">
        <f t="shared" si="122"/>
        <v>8.1668899496882758E-5</v>
      </c>
      <c r="H146">
        <f t="shared" si="122"/>
        <v>9.5858872472850574E-5</v>
      </c>
      <c r="I146">
        <f t="shared" si="122"/>
        <v>1.1224694729488596E-4</v>
      </c>
      <c r="J146">
        <f t="shared" si="122"/>
        <v>1.3112435660561552E-4</v>
      </c>
      <c r="K146">
        <f t="shared" si="122"/>
        <v>1.5281247550958852E-4</v>
      </c>
      <c r="L146">
        <f t="shared" si="122"/>
        <v>1.7766458326330214E-4</v>
      </c>
      <c r="M146">
        <f t="shared" si="122"/>
        <v>2.0606750899055228E-4</v>
      </c>
      <c r="N146">
        <f t="shared" si="122"/>
        <v>2.3844311694391209E-4</v>
      </c>
      <c r="O146">
        <f t="shared" si="122"/>
        <v>2.7524958242602969E-4</v>
      </c>
      <c r="P146">
        <f t="shared" si="123"/>
        <v>3.1698240536271686E-4</v>
      </c>
      <c r="Q146">
        <f t="shared" si="123"/>
        <v>3.6417510482443212E-4</v>
      </c>
      <c r="R146">
        <f t="shared" si="123"/>
        <v>4.173995346752413E-4</v>
      </c>
      <c r="S146">
        <f t="shared" si="123"/>
        <v>4.7726575815158897E-4</v>
      </c>
      <c r="T146">
        <f t="shared" si="123"/>
        <v>5.444214177030152E-4</v>
      </c>
      <c r="U146">
        <f t="shared" si="123"/>
        <v>6.1955053603442341E-4</v>
      </c>
      <c r="V146">
        <f t="shared" si="123"/>
        <v>7.0337168514158967E-4</v>
      </c>
      <c r="W146">
        <f t="shared" si="123"/>
        <v>7.9663546238847947E-4</v>
      </c>
      <c r="X146">
        <f t="shared" si="123"/>
        <v>9.0012121648510354E-4</v>
      </c>
      <c r="Y146">
        <f t="shared" si="123"/>
        <v>1.0146329717165073E-3</v>
      </c>
      <c r="Z146">
        <f t="shared" si="124"/>
        <v>1.1409945060518734E-3</v>
      </c>
      <c r="AA146">
        <f t="shared" si="124"/>
        <v>1.2800435479011878E-3</v>
      </c>
      <c r="AB146">
        <f t="shared" si="124"/>
        <v>1.4326250673204824E-3</v>
      </c>
      <c r="AC146">
        <f t="shared" si="124"/>
        <v>1.5995836503908609E-3</v>
      </c>
      <c r="AD146">
        <f t="shared" si="124"/>
        <v>1.7817549602526673E-3</v>
      </c>
      <c r="AE146">
        <f t="shared" si="124"/>
        <v>1.9799563047585324E-3</v>
      </c>
      <c r="AF146">
        <f t="shared" si="124"/>
        <v>2.1949763487526842E-3</v>
      </c>
      <c r="AG146">
        <f t="shared" si="124"/>
        <v>2.4275640283624479E-3</v>
      </c>
      <c r="AH146">
        <f t="shared" si="124"/>
        <v>2.6784167451229107E-3</v>
      </c>
      <c r="AI146">
        <f t="shared" si="124"/>
        <v>2.9481679389004069E-3</v>
      </c>
      <c r="AJ146">
        <f t="shared" si="125"/>
        <v>3.2373741600431917E-3</v>
      </c>
      <c r="AK146">
        <f t="shared" si="125"/>
        <v>3.5465017825134677E-3</v>
      </c>
      <c r="AL146">
        <f t="shared" si="125"/>
        <v>3.8759135204589207E-3</v>
      </c>
      <c r="AM146">
        <f t="shared" si="125"/>
        <v>4.2258549302297693E-3</v>
      </c>
      <c r="AN146">
        <f t="shared" si="125"/>
        <v>4.5964410976930964E-3</v>
      </c>
      <c r="AO146">
        <f t="shared" si="125"/>
        <v>4.9876437262702106E-3</v>
      </c>
      <c r="AP146">
        <f t="shared" si="125"/>
        <v>5.3992788538699404E-3</v>
      </c>
      <c r="AQ146">
        <f t="shared" si="125"/>
        <v>5.8309954362676664E-3</v>
      </c>
      <c r="AR146">
        <f t="shared" si="125"/>
        <v>6.282265039967469E-3</v>
      </c>
      <c r="AS146">
        <f t="shared" si="125"/>
        <v>6.7523728887486922E-3</v>
      </c>
      <c r="AT146">
        <f t="shared" si="126"/>
        <v>7.2404105045217604E-3</v>
      </c>
      <c r="AU146">
        <f t="shared" si="126"/>
        <v>7.7452701745253788E-3</v>
      </c>
      <c r="AV146">
        <f t="shared" si="126"/>
        <v>8.2656414630559866E-3</v>
      </c>
      <c r="AW146">
        <f t="shared" si="126"/>
        <v>8.8000099667676079E-3</v>
      </c>
      <c r="AX146">
        <f t="shared" si="126"/>
        <v>9.3466584881233133E-3</v>
      </c>
      <c r="AY146">
        <f t="shared" si="126"/>
        <v>9.9036707719988015E-3</v>
      </c>
      <c r="AZ146">
        <f t="shared" si="126"/>
        <v>1.0468937916031984E-2</v>
      </c>
      <c r="BA146">
        <f t="shared" si="126"/>
        <v>1.1040167526519346E-2</v>
      </c>
      <c r="BB146">
        <f t="shared" si="126"/>
        <v>1.1614895649052187E-2</v>
      </c>
      <c r="BC146">
        <f t="shared" si="126"/>
        <v>1.219050145738676E-2</v>
      </c>
      <c r="BD146">
        <f t="shared" si="127"/>
        <v>1.2764224636037269E-2</v>
      </c>
      <c r="BE146">
        <f t="shared" si="127"/>
        <v>1.3333185342747605E-2</v>
      </c>
      <c r="BF146">
        <f t="shared" si="127"/>
        <v>1.3894406587287689E-2</v>
      </c>
      <c r="BG146">
        <f t="shared" si="127"/>
        <v>1.4444838814049538E-2</v>
      </c>
      <c r="BH146">
        <f t="shared" si="127"/>
        <v>1.4981386428762344E-2</v>
      </c>
      <c r="BI146">
        <f t="shared" si="127"/>
        <v>1.550093596543145E-2</v>
      </c>
      <c r="BJ146">
        <f t="shared" si="127"/>
        <v>1.6000385549415852E-2</v>
      </c>
      <c r="BK146">
        <f t="shared" si="127"/>
        <v>1.6476675277438901E-2</v>
      </c>
      <c r="BL146">
        <f t="shared" si="127"/>
        <v>1.6926818106229535E-2</v>
      </c>
      <c r="BM146">
        <f t="shared" si="127"/>
        <v>1.7347930819264001E-2</v>
      </c>
      <c r="BN146">
        <f t="shared" si="128"/>
        <v>1.7737264626437543E-2</v>
      </c>
      <c r="BO146">
        <f t="shared" si="128"/>
        <v>1.8092234944993291E-2</v>
      </c>
      <c r="BP146">
        <f t="shared" si="128"/>
        <v>1.8410449912026505E-2</v>
      </c>
      <c r="BQ146">
        <f t="shared" si="128"/>
        <v>1.8689737189584332E-2</v>
      </c>
      <c r="BR146">
        <f t="shared" si="128"/>
        <v>1.8928168642718735E-2</v>
      </c>
      <c r="BS146">
        <f t="shared" si="128"/>
        <v>1.9124082498631845E-2</v>
      </c>
      <c r="BT146">
        <f t="shared" si="128"/>
        <v>1.9276102630815473E-2</v>
      </c>
      <c r="BU146">
        <f t="shared" si="128"/>
        <v>1.9383154655196466E-2</v>
      </c>
      <c r="BV146">
        <f t="shared" si="128"/>
        <v>1.9444478574938306E-2</v>
      </c>
      <c r="BW146">
        <f t="shared" si="128"/>
        <v>1.9459637765718296E-2</v>
      </c>
      <c r="BX146">
        <f t="shared" si="129"/>
        <v>1.9428524152876103E-2</v>
      </c>
      <c r="BY146">
        <f t="shared" si="129"/>
        <v>1.9351359494561127E-2</v>
      </c>
      <c r="BZ146">
        <f t="shared" si="129"/>
        <v>1.9228692749564957E-2</v>
      </c>
      <c r="CA146">
        <f t="shared" si="129"/>
        <v>1.906139357354697E-2</v>
      </c>
      <c r="CB146">
        <f t="shared" si="129"/>
        <v>1.8850642051439936E-2</v>
      </c>
      <c r="CC146">
        <f t="shared" si="129"/>
        <v>1.859791483561446E-2</v>
      </c>
      <c r="CD146">
        <f t="shared" si="129"/>
        <v>1.83049679175733E-2</v>
      </c>
      <c r="CE146">
        <f t="shared" si="129"/>
        <v>1.7973816314325153E-2</v>
      </c>
      <c r="CF146">
        <f t="shared" si="129"/>
        <v>1.7606710998082975E-2</v>
      </c>
      <c r="CG146">
        <f t="shared" si="129"/>
        <v>1.7206113438588133E-2</v>
      </c>
      <c r="CH146">
        <f t="shared" si="129"/>
        <v>1.6774668160433714E-2</v>
      </c>
      <c r="CI146">
        <f t="shared" si="129"/>
        <v>0.28452945612512504</v>
      </c>
      <c r="CJ146">
        <f t="shared" si="113"/>
        <v>1</v>
      </c>
    </row>
    <row r="147" spans="1:88" x14ac:dyDescent="0.35">
      <c r="A147" t="str">
        <f>economics!A146</f>
        <v>Board and packaging paper</v>
      </c>
      <c r="B147" t="str">
        <f>economics!B146</f>
        <v>Electric boilers</v>
      </c>
      <c r="C147" t="str">
        <f>economics!D146</f>
        <v>EXCLUDED</v>
      </c>
      <c r="D147">
        <f>IF(ISNUMBER(economics!T146),economics!T146,"na")</f>
        <v>1.0574056950472022</v>
      </c>
      <c r="E147">
        <f t="shared" si="112"/>
        <v>0.31722170851416065</v>
      </c>
      <c r="F147">
        <f t="shared" si="122"/>
        <v>4.2906033319683703E-4</v>
      </c>
      <c r="G147">
        <f t="shared" si="122"/>
        <v>5.0310568891151156E-3</v>
      </c>
      <c r="H147">
        <f t="shared" si="122"/>
        <v>3.3986120857378344E-2</v>
      </c>
      <c r="I147">
        <f t="shared" si="122"/>
        <v>0.12681231183239194</v>
      </c>
      <c r="J147">
        <f t="shared" si="122"/>
        <v>0.26193938430737251</v>
      </c>
      <c r="K147">
        <f t="shared" si="122"/>
        <v>0.299919210182512</v>
      </c>
      <c r="L147">
        <f t="shared" si="122"/>
        <v>0.19040821236080085</v>
      </c>
      <c r="M147">
        <f t="shared" si="122"/>
        <v>6.696826219655172E-2</v>
      </c>
      <c r="N147">
        <f t="shared" si="122"/>
        <v>1.302418022691898E-2</v>
      </c>
      <c r="O147">
        <f t="shared" si="122"/>
        <v>1.3970734153531117E-3</v>
      </c>
      <c r="P147">
        <f t="shared" si="123"/>
        <v>8.2414213978143636E-5</v>
      </c>
      <c r="Q147">
        <f t="shared" si="123"/>
        <v>2.6655915016382536E-6</v>
      </c>
      <c r="R147">
        <f t="shared" si="123"/>
        <v>4.7136008651804673E-8</v>
      </c>
      <c r="S147">
        <f t="shared" si="123"/>
        <v>4.5452863695061296E-10</v>
      </c>
      <c r="T147">
        <f t="shared" si="123"/>
        <v>2.3847590568948362E-12</v>
      </c>
      <c r="U147">
        <f t="shared" si="123"/>
        <v>6.7723604502134549E-15</v>
      </c>
      <c r="V147">
        <f t="shared" si="123"/>
        <v>0</v>
      </c>
      <c r="W147">
        <f t="shared" si="123"/>
        <v>0</v>
      </c>
      <c r="X147">
        <f t="shared" si="123"/>
        <v>0</v>
      </c>
      <c r="Y147">
        <f t="shared" si="123"/>
        <v>0</v>
      </c>
      <c r="Z147">
        <f t="shared" si="124"/>
        <v>0</v>
      </c>
      <c r="AA147">
        <f t="shared" si="124"/>
        <v>0</v>
      </c>
      <c r="AB147">
        <f t="shared" si="124"/>
        <v>0</v>
      </c>
      <c r="AC147">
        <f t="shared" si="124"/>
        <v>0</v>
      </c>
      <c r="AD147">
        <f t="shared" si="124"/>
        <v>0</v>
      </c>
      <c r="AE147">
        <f t="shared" si="124"/>
        <v>0</v>
      </c>
      <c r="AF147">
        <f t="shared" si="124"/>
        <v>0</v>
      </c>
      <c r="AG147">
        <f t="shared" si="124"/>
        <v>0</v>
      </c>
      <c r="AH147">
        <f t="shared" si="124"/>
        <v>0</v>
      </c>
      <c r="AI147">
        <f t="shared" si="124"/>
        <v>0</v>
      </c>
      <c r="AJ147">
        <f t="shared" si="125"/>
        <v>0</v>
      </c>
      <c r="AK147">
        <f t="shared" si="125"/>
        <v>0</v>
      </c>
      <c r="AL147">
        <f t="shared" si="125"/>
        <v>0</v>
      </c>
      <c r="AM147">
        <f t="shared" si="125"/>
        <v>0</v>
      </c>
      <c r="AN147">
        <f t="shared" si="125"/>
        <v>0</v>
      </c>
      <c r="AO147">
        <f t="shared" si="125"/>
        <v>0</v>
      </c>
      <c r="AP147">
        <f t="shared" si="125"/>
        <v>0</v>
      </c>
      <c r="AQ147">
        <f t="shared" si="125"/>
        <v>0</v>
      </c>
      <c r="AR147">
        <f t="shared" si="125"/>
        <v>0</v>
      </c>
      <c r="AS147">
        <f t="shared" si="125"/>
        <v>0</v>
      </c>
      <c r="AT147">
        <f t="shared" si="126"/>
        <v>0</v>
      </c>
      <c r="AU147">
        <f t="shared" si="126"/>
        <v>0</v>
      </c>
      <c r="AV147">
        <f t="shared" si="126"/>
        <v>0</v>
      </c>
      <c r="AW147">
        <f t="shared" si="126"/>
        <v>0</v>
      </c>
      <c r="AX147">
        <f t="shared" si="126"/>
        <v>0</v>
      </c>
      <c r="AY147">
        <f t="shared" si="126"/>
        <v>0</v>
      </c>
      <c r="AZ147">
        <f t="shared" si="126"/>
        <v>0</v>
      </c>
      <c r="BA147">
        <f t="shared" si="126"/>
        <v>0</v>
      </c>
      <c r="BB147">
        <f t="shared" si="126"/>
        <v>0</v>
      </c>
      <c r="BC147">
        <f t="shared" si="126"/>
        <v>0</v>
      </c>
      <c r="BD147">
        <f t="shared" si="127"/>
        <v>0</v>
      </c>
      <c r="BE147">
        <f t="shared" si="127"/>
        <v>0</v>
      </c>
      <c r="BF147">
        <f t="shared" si="127"/>
        <v>0</v>
      </c>
      <c r="BG147">
        <f t="shared" si="127"/>
        <v>0</v>
      </c>
      <c r="BH147">
        <f t="shared" si="127"/>
        <v>0</v>
      </c>
      <c r="BI147">
        <f t="shared" si="127"/>
        <v>0</v>
      </c>
      <c r="BJ147">
        <f t="shared" si="127"/>
        <v>0</v>
      </c>
      <c r="BK147">
        <f t="shared" si="127"/>
        <v>0</v>
      </c>
      <c r="BL147">
        <f t="shared" si="127"/>
        <v>0</v>
      </c>
      <c r="BM147">
        <f t="shared" si="127"/>
        <v>0</v>
      </c>
      <c r="BN147">
        <f t="shared" si="128"/>
        <v>0</v>
      </c>
      <c r="BO147">
        <f t="shared" si="128"/>
        <v>0</v>
      </c>
      <c r="BP147">
        <f t="shared" si="128"/>
        <v>0</v>
      </c>
      <c r="BQ147">
        <f t="shared" si="128"/>
        <v>0</v>
      </c>
      <c r="BR147">
        <f t="shared" si="128"/>
        <v>0</v>
      </c>
      <c r="BS147">
        <f t="shared" si="128"/>
        <v>0</v>
      </c>
      <c r="BT147">
        <f t="shared" si="128"/>
        <v>0</v>
      </c>
      <c r="BU147">
        <f t="shared" si="128"/>
        <v>0</v>
      </c>
      <c r="BV147">
        <f t="shared" si="128"/>
        <v>0</v>
      </c>
      <c r="BW147">
        <f t="shared" si="128"/>
        <v>0</v>
      </c>
      <c r="BX147">
        <f t="shared" si="129"/>
        <v>0</v>
      </c>
      <c r="BY147">
        <f t="shared" si="129"/>
        <v>0</v>
      </c>
      <c r="BZ147">
        <f t="shared" si="129"/>
        <v>0</v>
      </c>
      <c r="CA147">
        <f t="shared" si="129"/>
        <v>0</v>
      </c>
      <c r="CB147">
        <f t="shared" si="129"/>
        <v>0</v>
      </c>
      <c r="CC147">
        <f t="shared" si="129"/>
        <v>0</v>
      </c>
      <c r="CD147">
        <f t="shared" si="129"/>
        <v>0</v>
      </c>
      <c r="CE147">
        <f t="shared" si="129"/>
        <v>0</v>
      </c>
      <c r="CF147">
        <f t="shared" si="129"/>
        <v>0</v>
      </c>
      <c r="CG147">
        <f t="shared" si="129"/>
        <v>0</v>
      </c>
      <c r="CH147">
        <f t="shared" si="129"/>
        <v>0</v>
      </c>
      <c r="CI147">
        <f t="shared" si="129"/>
        <v>0</v>
      </c>
      <c r="CJ147">
        <f t="shared" si="113"/>
        <v>1</v>
      </c>
    </row>
    <row r="148" spans="1:88" x14ac:dyDescent="0.35">
      <c r="A148" t="str">
        <f>economics!A147</f>
        <v>Board and packaging paper</v>
      </c>
      <c r="B148" t="str">
        <f>economics!B147</f>
        <v>H2 boilers</v>
      </c>
      <c r="C148" t="str">
        <f>economics!D147</f>
        <v>EXCLUDED</v>
      </c>
      <c r="D148">
        <f>IF(ISNUMBER(economics!T147),economics!T147,"na")</f>
        <v>0.7326981597361184</v>
      </c>
      <c r="E148">
        <f t="shared" si="112"/>
        <v>0.21980944792083551</v>
      </c>
      <c r="F148">
        <f t="shared" si="122"/>
        <v>4.2906033319683703E-4</v>
      </c>
      <c r="G148">
        <f t="shared" si="122"/>
        <v>1.361746296265319E-2</v>
      </c>
      <c r="H148">
        <f t="shared" si="122"/>
        <v>0.13083630550203779</v>
      </c>
      <c r="I148">
        <f t="shared" si="122"/>
        <v>0.38648668101935502</v>
      </c>
      <c r="J148">
        <f t="shared" si="122"/>
        <v>0.35664977143736321</v>
      </c>
      <c r="K148">
        <f t="shared" si="122"/>
        <v>0.10267967348715656</v>
      </c>
      <c r="L148">
        <f t="shared" si="122"/>
        <v>9.0602201318646935E-3</v>
      </c>
      <c r="M148">
        <f t="shared" si="122"/>
        <v>2.3898001754707465E-4</v>
      </c>
      <c r="N148">
        <f t="shared" si="122"/>
        <v>1.8410369736487908E-6</v>
      </c>
      <c r="O148">
        <f t="shared" si="122"/>
        <v>4.0693026726046355E-9</v>
      </c>
      <c r="P148">
        <f t="shared" si="123"/>
        <v>2.5488500199344344E-12</v>
      </c>
      <c r="Q148">
        <f t="shared" si="123"/>
        <v>4.4408920985006262E-16</v>
      </c>
      <c r="R148">
        <f t="shared" si="123"/>
        <v>0</v>
      </c>
      <c r="S148">
        <f t="shared" si="123"/>
        <v>0</v>
      </c>
      <c r="T148">
        <f t="shared" si="123"/>
        <v>0</v>
      </c>
      <c r="U148">
        <f t="shared" si="123"/>
        <v>0</v>
      </c>
      <c r="V148">
        <f t="shared" si="123"/>
        <v>0</v>
      </c>
      <c r="W148">
        <f t="shared" si="123"/>
        <v>0</v>
      </c>
      <c r="X148">
        <f t="shared" si="123"/>
        <v>0</v>
      </c>
      <c r="Y148">
        <f t="shared" si="123"/>
        <v>0</v>
      </c>
      <c r="Z148">
        <f t="shared" si="124"/>
        <v>0</v>
      </c>
      <c r="AA148">
        <f t="shared" si="124"/>
        <v>0</v>
      </c>
      <c r="AB148">
        <f t="shared" si="124"/>
        <v>0</v>
      </c>
      <c r="AC148">
        <f t="shared" si="124"/>
        <v>0</v>
      </c>
      <c r="AD148">
        <f t="shared" si="124"/>
        <v>0</v>
      </c>
      <c r="AE148">
        <f t="shared" si="124"/>
        <v>0</v>
      </c>
      <c r="AF148">
        <f t="shared" si="124"/>
        <v>0</v>
      </c>
      <c r="AG148">
        <f t="shared" si="124"/>
        <v>0</v>
      </c>
      <c r="AH148">
        <f t="shared" si="124"/>
        <v>0</v>
      </c>
      <c r="AI148">
        <f t="shared" si="124"/>
        <v>0</v>
      </c>
      <c r="AJ148">
        <f t="shared" si="125"/>
        <v>0</v>
      </c>
      <c r="AK148">
        <f t="shared" si="125"/>
        <v>0</v>
      </c>
      <c r="AL148">
        <f t="shared" si="125"/>
        <v>0</v>
      </c>
      <c r="AM148">
        <f t="shared" si="125"/>
        <v>0</v>
      </c>
      <c r="AN148">
        <f t="shared" si="125"/>
        <v>0</v>
      </c>
      <c r="AO148">
        <f t="shared" si="125"/>
        <v>0</v>
      </c>
      <c r="AP148">
        <f t="shared" si="125"/>
        <v>0</v>
      </c>
      <c r="AQ148">
        <f t="shared" si="125"/>
        <v>0</v>
      </c>
      <c r="AR148">
        <f t="shared" si="125"/>
        <v>0</v>
      </c>
      <c r="AS148">
        <f t="shared" si="125"/>
        <v>0</v>
      </c>
      <c r="AT148">
        <f t="shared" si="126"/>
        <v>0</v>
      </c>
      <c r="AU148">
        <f t="shared" si="126"/>
        <v>0</v>
      </c>
      <c r="AV148">
        <f t="shared" si="126"/>
        <v>0</v>
      </c>
      <c r="AW148">
        <f t="shared" si="126"/>
        <v>0</v>
      </c>
      <c r="AX148">
        <f t="shared" si="126"/>
        <v>0</v>
      </c>
      <c r="AY148">
        <f t="shared" si="126"/>
        <v>0</v>
      </c>
      <c r="AZ148">
        <f t="shared" si="126"/>
        <v>0</v>
      </c>
      <c r="BA148">
        <f t="shared" si="126"/>
        <v>0</v>
      </c>
      <c r="BB148">
        <f t="shared" si="126"/>
        <v>0</v>
      </c>
      <c r="BC148">
        <f t="shared" si="126"/>
        <v>0</v>
      </c>
      <c r="BD148">
        <f t="shared" si="127"/>
        <v>0</v>
      </c>
      <c r="BE148">
        <f t="shared" si="127"/>
        <v>0</v>
      </c>
      <c r="BF148">
        <f t="shared" si="127"/>
        <v>0</v>
      </c>
      <c r="BG148">
        <f t="shared" si="127"/>
        <v>0</v>
      </c>
      <c r="BH148">
        <f t="shared" si="127"/>
        <v>0</v>
      </c>
      <c r="BI148">
        <f t="shared" si="127"/>
        <v>0</v>
      </c>
      <c r="BJ148">
        <f t="shared" si="127"/>
        <v>0</v>
      </c>
      <c r="BK148">
        <f t="shared" si="127"/>
        <v>0</v>
      </c>
      <c r="BL148">
        <f t="shared" si="127"/>
        <v>0</v>
      </c>
      <c r="BM148">
        <f t="shared" si="127"/>
        <v>0</v>
      </c>
      <c r="BN148">
        <f t="shared" si="128"/>
        <v>0</v>
      </c>
      <c r="BO148">
        <f t="shared" si="128"/>
        <v>0</v>
      </c>
      <c r="BP148">
        <f t="shared" si="128"/>
        <v>0</v>
      </c>
      <c r="BQ148">
        <f t="shared" si="128"/>
        <v>0</v>
      </c>
      <c r="BR148">
        <f t="shared" si="128"/>
        <v>0</v>
      </c>
      <c r="BS148">
        <f t="shared" si="128"/>
        <v>0</v>
      </c>
      <c r="BT148">
        <f t="shared" si="128"/>
        <v>0</v>
      </c>
      <c r="BU148">
        <f t="shared" si="128"/>
        <v>0</v>
      </c>
      <c r="BV148">
        <f t="shared" si="128"/>
        <v>0</v>
      </c>
      <c r="BW148">
        <f t="shared" si="128"/>
        <v>0</v>
      </c>
      <c r="BX148">
        <f t="shared" si="129"/>
        <v>0</v>
      </c>
      <c r="BY148">
        <f t="shared" si="129"/>
        <v>0</v>
      </c>
      <c r="BZ148">
        <f t="shared" si="129"/>
        <v>0</v>
      </c>
      <c r="CA148">
        <f t="shared" si="129"/>
        <v>0</v>
      </c>
      <c r="CB148">
        <f t="shared" si="129"/>
        <v>0</v>
      </c>
      <c r="CC148">
        <f t="shared" si="129"/>
        <v>0</v>
      </c>
      <c r="CD148">
        <f t="shared" si="129"/>
        <v>0</v>
      </c>
      <c r="CE148">
        <f t="shared" si="129"/>
        <v>0</v>
      </c>
      <c r="CF148">
        <f t="shared" si="129"/>
        <v>0</v>
      </c>
      <c r="CG148">
        <f t="shared" si="129"/>
        <v>0</v>
      </c>
      <c r="CH148">
        <f t="shared" si="129"/>
        <v>0</v>
      </c>
      <c r="CI148">
        <f t="shared" si="129"/>
        <v>0</v>
      </c>
      <c r="CJ148">
        <f t="shared" si="113"/>
        <v>1</v>
      </c>
    </row>
    <row r="149" spans="1:88" x14ac:dyDescent="0.35">
      <c r="A149" t="str">
        <f>economics!A148</f>
        <v>Board and packaging paper</v>
      </c>
      <c r="B149" t="str">
        <f>economics!B148</f>
        <v>Industrial mechanical vapor recompression (MVR)</v>
      </c>
      <c r="C149" t="str">
        <f>economics!D148</f>
        <v>EXCLUDED</v>
      </c>
      <c r="D149">
        <f>IF(ISNUMBER(economics!T148),economics!T148,"na")</f>
        <v>1.5432407441229443</v>
      </c>
      <c r="E149">
        <f t="shared" si="112"/>
        <v>0.46297222323688325</v>
      </c>
      <c r="F149">
        <f t="shared" si="122"/>
        <v>4.2906033319683703E-4</v>
      </c>
      <c r="G149">
        <f t="shared" si="122"/>
        <v>2.1792477717744647E-3</v>
      </c>
      <c r="H149">
        <f t="shared" si="122"/>
        <v>9.5100811665850028E-3</v>
      </c>
      <c r="I149">
        <f t="shared" si="122"/>
        <v>3.1204248587979974E-2</v>
      </c>
      <c r="J149">
        <f t="shared" si="122"/>
        <v>7.6999783081571682E-2</v>
      </c>
      <c r="K149">
        <f t="shared" si="122"/>
        <v>0.14291794479589054</v>
      </c>
      <c r="L149">
        <f t="shared" si="122"/>
        <v>0.19955326866806394</v>
      </c>
      <c r="M149">
        <f t="shared" si="122"/>
        <v>0.20962118971792071</v>
      </c>
      <c r="N149">
        <f t="shared" si="122"/>
        <v>0.16566094994357805</v>
      </c>
      <c r="O149">
        <f t="shared" si="122"/>
        <v>9.8490172665455011E-2</v>
      </c>
      <c r="P149">
        <f t="shared" si="123"/>
        <v>4.4046173325454463E-2</v>
      </c>
      <c r="Q149">
        <f t="shared" si="123"/>
        <v>1.4814877825793493E-2</v>
      </c>
      <c r="R149">
        <f t="shared" si="123"/>
        <v>3.7469204917133236E-3</v>
      </c>
      <c r="S149">
        <f t="shared" si="123"/>
        <v>7.124136258476188E-4</v>
      </c>
      <c r="T149">
        <f t="shared" si="123"/>
        <v>1.01801100180543E-4</v>
      </c>
      <c r="U149">
        <f t="shared" si="123"/>
        <v>1.0929651975133403E-5</v>
      </c>
      <c r="V149">
        <f t="shared" si="123"/>
        <v>8.8137005471722318E-7</v>
      </c>
      <c r="W149">
        <f t="shared" si="123"/>
        <v>5.336659103516439E-8</v>
      </c>
      <c r="X149">
        <f t="shared" si="123"/>
        <v>2.4254953601143825E-9</v>
      </c>
      <c r="Y149">
        <f t="shared" si="123"/>
        <v>8.2720608141073626E-11</v>
      </c>
      <c r="Z149">
        <f t="shared" si="124"/>
        <v>2.1163071295404734E-12</v>
      </c>
      <c r="AA149">
        <f t="shared" si="124"/>
        <v>4.0634162701280729E-14</v>
      </c>
      <c r="AB149">
        <f t="shared" si="124"/>
        <v>5.5511151231257827E-16</v>
      </c>
      <c r="AC149">
        <f t="shared" si="124"/>
        <v>0</v>
      </c>
      <c r="AD149">
        <f t="shared" si="124"/>
        <v>0</v>
      </c>
      <c r="AE149">
        <f t="shared" si="124"/>
        <v>0</v>
      </c>
      <c r="AF149">
        <f t="shared" si="124"/>
        <v>0</v>
      </c>
      <c r="AG149">
        <f t="shared" si="124"/>
        <v>0</v>
      </c>
      <c r="AH149">
        <f t="shared" si="124"/>
        <v>0</v>
      </c>
      <c r="AI149">
        <f t="shared" si="124"/>
        <v>0</v>
      </c>
      <c r="AJ149">
        <f t="shared" si="125"/>
        <v>0</v>
      </c>
      <c r="AK149">
        <f t="shared" si="125"/>
        <v>0</v>
      </c>
      <c r="AL149">
        <f t="shared" si="125"/>
        <v>0</v>
      </c>
      <c r="AM149">
        <f t="shared" si="125"/>
        <v>0</v>
      </c>
      <c r="AN149">
        <f t="shared" si="125"/>
        <v>0</v>
      </c>
      <c r="AO149">
        <f t="shared" si="125"/>
        <v>0</v>
      </c>
      <c r="AP149">
        <f t="shared" si="125"/>
        <v>0</v>
      </c>
      <c r="AQ149">
        <f t="shared" si="125"/>
        <v>0</v>
      </c>
      <c r="AR149">
        <f t="shared" si="125"/>
        <v>0</v>
      </c>
      <c r="AS149">
        <f t="shared" si="125"/>
        <v>0</v>
      </c>
      <c r="AT149">
        <f t="shared" si="126"/>
        <v>0</v>
      </c>
      <c r="AU149">
        <f t="shared" si="126"/>
        <v>0</v>
      </c>
      <c r="AV149">
        <f t="shared" si="126"/>
        <v>0</v>
      </c>
      <c r="AW149">
        <f t="shared" si="126"/>
        <v>0</v>
      </c>
      <c r="AX149">
        <f t="shared" si="126"/>
        <v>0</v>
      </c>
      <c r="AY149">
        <f t="shared" si="126"/>
        <v>0</v>
      </c>
      <c r="AZ149">
        <f t="shared" si="126"/>
        <v>0</v>
      </c>
      <c r="BA149">
        <f t="shared" si="126"/>
        <v>0</v>
      </c>
      <c r="BB149">
        <f t="shared" si="126"/>
        <v>0</v>
      </c>
      <c r="BC149">
        <f t="shared" si="126"/>
        <v>0</v>
      </c>
      <c r="BD149">
        <f t="shared" si="127"/>
        <v>0</v>
      </c>
      <c r="BE149">
        <f t="shared" si="127"/>
        <v>0</v>
      </c>
      <c r="BF149">
        <f t="shared" si="127"/>
        <v>0</v>
      </c>
      <c r="BG149">
        <f t="shared" si="127"/>
        <v>0</v>
      </c>
      <c r="BH149">
        <f t="shared" si="127"/>
        <v>0</v>
      </c>
      <c r="BI149">
        <f t="shared" si="127"/>
        <v>0</v>
      </c>
      <c r="BJ149">
        <f t="shared" si="127"/>
        <v>0</v>
      </c>
      <c r="BK149">
        <f t="shared" si="127"/>
        <v>0</v>
      </c>
      <c r="BL149">
        <f t="shared" si="127"/>
        <v>0</v>
      </c>
      <c r="BM149">
        <f t="shared" si="127"/>
        <v>0</v>
      </c>
      <c r="BN149">
        <f t="shared" si="128"/>
        <v>0</v>
      </c>
      <c r="BO149">
        <f t="shared" si="128"/>
        <v>0</v>
      </c>
      <c r="BP149">
        <f t="shared" si="128"/>
        <v>0</v>
      </c>
      <c r="BQ149">
        <f t="shared" si="128"/>
        <v>0</v>
      </c>
      <c r="BR149">
        <f t="shared" si="128"/>
        <v>0</v>
      </c>
      <c r="BS149">
        <f t="shared" si="128"/>
        <v>0</v>
      </c>
      <c r="BT149">
        <f t="shared" si="128"/>
        <v>0</v>
      </c>
      <c r="BU149">
        <f t="shared" si="128"/>
        <v>0</v>
      </c>
      <c r="BV149">
        <f t="shared" si="128"/>
        <v>0</v>
      </c>
      <c r="BW149">
        <f t="shared" si="128"/>
        <v>0</v>
      </c>
      <c r="BX149">
        <f t="shared" si="129"/>
        <v>0</v>
      </c>
      <c r="BY149">
        <f t="shared" si="129"/>
        <v>0</v>
      </c>
      <c r="BZ149">
        <f t="shared" si="129"/>
        <v>0</v>
      </c>
      <c r="CA149">
        <f t="shared" si="129"/>
        <v>0</v>
      </c>
      <c r="CB149">
        <f t="shared" si="129"/>
        <v>0</v>
      </c>
      <c r="CC149">
        <f t="shared" si="129"/>
        <v>0</v>
      </c>
      <c r="CD149">
        <f t="shared" si="129"/>
        <v>0</v>
      </c>
      <c r="CE149">
        <f t="shared" si="129"/>
        <v>0</v>
      </c>
      <c r="CF149">
        <f t="shared" si="129"/>
        <v>0</v>
      </c>
      <c r="CG149">
        <f t="shared" si="129"/>
        <v>0</v>
      </c>
      <c r="CH149">
        <f t="shared" si="129"/>
        <v>0</v>
      </c>
      <c r="CI149">
        <f t="shared" si="129"/>
        <v>0</v>
      </c>
      <c r="CJ149">
        <f t="shared" si="113"/>
        <v>1</v>
      </c>
    </row>
    <row r="150" spans="1:88" x14ac:dyDescent="0.35">
      <c r="A150" t="str">
        <f>economics!A149</f>
        <v>Board and packaging paper</v>
      </c>
      <c r="B150" t="str">
        <f>economics!B149</f>
        <v>High temperature heat pump</v>
      </c>
      <c r="C150" t="str">
        <f>economics!D149</f>
        <v>EXCLUDED</v>
      </c>
      <c r="D150">
        <f>IF(ISNUMBER(economics!T149),economics!T149,"na")</f>
        <v>9.7167009815148351</v>
      </c>
      <c r="E150">
        <f t="shared" si="112"/>
        <v>2.9150102944544503</v>
      </c>
      <c r="F150">
        <f t="shared" si="122"/>
        <v>4.2906033319683703E-4</v>
      </c>
      <c r="G150">
        <f t="shared" si="122"/>
        <v>1.5291411082957494E-4</v>
      </c>
      <c r="H150">
        <f t="shared" si="122"/>
        <v>2.0199183702683109E-4</v>
      </c>
      <c r="I150">
        <f t="shared" si="122"/>
        <v>2.6486688387280816E-4</v>
      </c>
      <c r="J150">
        <f t="shared" si="122"/>
        <v>3.4476970222981833E-4</v>
      </c>
      <c r="K150">
        <f t="shared" si="122"/>
        <v>4.4549015837665835E-4</v>
      </c>
      <c r="L150">
        <f t="shared" si="122"/>
        <v>5.7141906174503106E-4</v>
      </c>
      <c r="M150">
        <f t="shared" si="122"/>
        <v>7.2757693470804985E-4</v>
      </c>
      <c r="N150">
        <f t="shared" si="122"/>
        <v>9.1962487863768167E-4</v>
      </c>
      <c r="O150">
        <f t="shared" si="122"/>
        <v>1.1538519566347862E-3</v>
      </c>
      <c r="P150">
        <f t="shared" si="123"/>
        <v>1.4371333260615659E-3</v>
      </c>
      <c r="Q150">
        <f t="shared" si="123"/>
        <v>1.7768534952444974E-3</v>
      </c>
      <c r="R150">
        <f t="shared" si="123"/>
        <v>2.1807896257457163E-3</v>
      </c>
      <c r="S150">
        <f t="shared" si="123"/>
        <v>2.6569508187956042E-3</v>
      </c>
      <c r="T150">
        <f t="shared" si="123"/>
        <v>3.2133708542253035E-3</v>
      </c>
      <c r="U150">
        <f t="shared" si="123"/>
        <v>3.8578539036898361E-3</v>
      </c>
      <c r="V150">
        <f t="shared" si="123"/>
        <v>4.5976752885857862E-3</v>
      </c>
      <c r="W150">
        <f t="shared" si="123"/>
        <v>5.4392423220130035E-3</v>
      </c>
      <c r="X150">
        <f t="shared" si="123"/>
        <v>6.387723538622974E-3</v>
      </c>
      <c r="Y150">
        <f t="shared" si="123"/>
        <v>7.4466580019117087E-3</v>
      </c>
      <c r="Z150">
        <f t="shared" si="124"/>
        <v>8.6175596667287802E-3</v>
      </c>
      <c r="AA150">
        <f t="shared" si="124"/>
        <v>9.8995347128372421E-3</v>
      </c>
      <c r="AB150">
        <f t="shared" si="124"/>
        <v>1.1288932082345451E-2</v>
      </c>
      <c r="AC150">
        <f t="shared" si="124"/>
        <v>1.2779048880738192E-2</v>
      </c>
      <c r="AD150">
        <f t="shared" si="124"/>
        <v>1.4359912594565427E-2</v>
      </c>
      <c r="AE150">
        <f t="shared" si="124"/>
        <v>1.6018161045568802E-2</v>
      </c>
      <c r="AF150">
        <f t="shared" si="124"/>
        <v>1.7737038522841322E-2</v>
      </c>
      <c r="AG150">
        <f t="shared" si="124"/>
        <v>1.9496522588713011E-2</v>
      </c>
      <c r="AH150">
        <f t="shared" si="124"/>
        <v>2.1273590727999919E-2</v>
      </c>
      <c r="AI150">
        <f t="shared" si="124"/>
        <v>2.3042629508576218E-2</v>
      </c>
      <c r="AJ150">
        <f t="shared" si="125"/>
        <v>2.4775981562029287E-2</v>
      </c>
      <c r="AK150">
        <f t="shared" si="125"/>
        <v>2.6444617893970374E-2</v>
      </c>
      <c r="AL150">
        <f t="shared" si="125"/>
        <v>2.8018915286541934E-2</v>
      </c>
      <c r="AM150">
        <f t="shared" si="125"/>
        <v>2.9469511393563519E-2</v>
      </c>
      <c r="AN150">
        <f t="shared" si="125"/>
        <v>3.0768204084212325E-2</v>
      </c>
      <c r="AO150">
        <f t="shared" si="125"/>
        <v>3.1888857152453376E-2</v>
      </c>
      <c r="AP150">
        <f t="shared" si="125"/>
        <v>3.2808272077256673E-2</v>
      </c>
      <c r="AQ150">
        <f t="shared" si="125"/>
        <v>3.3506985367364128E-2</v>
      </c>
      <c r="AR150">
        <f t="shared" si="125"/>
        <v>3.3969953272823594E-2</v>
      </c>
      <c r="AS150">
        <f t="shared" si="125"/>
        <v>3.4187090239732876E-2</v>
      </c>
      <c r="AT150">
        <f t="shared" si="126"/>
        <v>3.4153634195454252E-2</v>
      </c>
      <c r="AU150">
        <f t="shared" si="126"/>
        <v>3.3870320187418756E-2</v>
      </c>
      <c r="AV150">
        <f t="shared" si="126"/>
        <v>3.3343353533185072E-2</v>
      </c>
      <c r="AW150">
        <f t="shared" si="126"/>
        <v>3.2584183851496751E-2</v>
      </c>
      <c r="AX150">
        <f t="shared" si="126"/>
        <v>3.1609091466536454E-2</v>
      </c>
      <c r="AY150">
        <f t="shared" si="126"/>
        <v>3.043860705040502E-2</v>
      </c>
      <c r="AZ150">
        <f t="shared" si="126"/>
        <v>2.9096793391663822E-2</v>
      </c>
      <c r="BA150">
        <f t="shared" si="126"/>
        <v>2.7610424356705021E-2</v>
      </c>
      <c r="BB150">
        <f t="shared" si="126"/>
        <v>2.6008100095308739E-2</v>
      </c>
      <c r="BC150">
        <f t="shared" si="126"/>
        <v>2.4319339148912378E-2</v>
      </c>
      <c r="BD150">
        <f t="shared" si="127"/>
        <v>2.2573687342783866E-2</v>
      </c>
      <c r="BE150">
        <f t="shared" si="127"/>
        <v>2.0799880343959631E-2</v>
      </c>
      <c r="BF150">
        <f t="shared" si="127"/>
        <v>1.9025091856835208E-2</v>
      </c>
      <c r="BG150">
        <f t="shared" si="127"/>
        <v>1.7274293035697275E-2</v>
      </c>
      <c r="BH150">
        <f t="shared" si="127"/>
        <v>1.556974132274147E-2</v>
      </c>
      <c r="BI150">
        <f t="shared" si="127"/>
        <v>1.3930609108127379E-2</v>
      </c>
      <c r="BJ150">
        <f t="shared" si="127"/>
        <v>1.23727548810878E-2</v>
      </c>
      <c r="BK150">
        <f t="shared" si="127"/>
        <v>1.0908632373293314E-2</v>
      </c>
      <c r="BL150">
        <f t="shared" si="127"/>
        <v>9.547326980606119E-3</v>
      </c>
      <c r="BM150">
        <f t="shared" si="127"/>
        <v>8.2947037758323017E-3</v>
      </c>
      <c r="BN150">
        <f t="shared" si="128"/>
        <v>7.1536478663469794E-3</v>
      </c>
      <c r="BO150">
        <f t="shared" si="128"/>
        <v>6.1243757636996188E-3</v>
      </c>
      <c r="BP150">
        <f t="shared" si="128"/>
        <v>5.2047957674618006E-3</v>
      </c>
      <c r="BQ150">
        <f t="shared" si="128"/>
        <v>4.3908959822889226E-3</v>
      </c>
      <c r="BR150">
        <f t="shared" si="128"/>
        <v>3.6771402764710359E-3</v>
      </c>
      <c r="BS150">
        <f t="shared" si="128"/>
        <v>3.0568549994409722E-3</v>
      </c>
      <c r="BT150">
        <f t="shared" si="128"/>
        <v>2.5225923331071431E-3</v>
      </c>
      <c r="BU150">
        <f t="shared" si="128"/>
        <v>2.0664594895838384E-3</v>
      </c>
      <c r="BV150">
        <f t="shared" si="128"/>
        <v>1.6804063410004177E-3</v>
      </c>
      <c r="BW150">
        <f t="shared" si="128"/>
        <v>1.3564672678801903E-3</v>
      </c>
      <c r="BX150">
        <f t="shared" si="129"/>
        <v>1.086955879645024E-3</v>
      </c>
      <c r="BY150">
        <f t="shared" si="129"/>
        <v>8.6461368282808593E-4</v>
      </c>
      <c r="BZ150">
        <f t="shared" si="129"/>
        <v>6.8271568752376055E-4</v>
      </c>
      <c r="CA150">
        <f t="shared" si="129"/>
        <v>5.351373332768139E-4</v>
      </c>
      <c r="CB150">
        <f t="shared" si="129"/>
        <v>4.1638800233867457E-4</v>
      </c>
      <c r="CC150">
        <f t="shared" si="129"/>
        <v>3.2161682017317617E-4</v>
      </c>
      <c r="CD150">
        <f t="shared" si="129"/>
        <v>2.4659648893521346E-4</v>
      </c>
      <c r="CE150">
        <f t="shared" si="129"/>
        <v>1.8769063866230784E-4</v>
      </c>
      <c r="CF150">
        <f t="shared" si="129"/>
        <v>1.4180969512800345E-4</v>
      </c>
      <c r="CG150">
        <f t="shared" si="129"/>
        <v>1.0635963103988733E-4</v>
      </c>
      <c r="CH150">
        <f t="shared" si="129"/>
        <v>7.9187258537394278E-5</v>
      </c>
      <c r="CI150">
        <f t="shared" si="129"/>
        <v>2.0958880356358733E-4</v>
      </c>
      <c r="CJ150">
        <f t="shared" si="113"/>
        <v>1</v>
      </c>
    </row>
    <row r="151" spans="1:88" x14ac:dyDescent="0.35">
      <c r="A151" t="str">
        <f>economics!A150</f>
        <v>Clinker</v>
      </c>
      <c r="B151" t="str">
        <f>economics!B150</f>
        <v>Thermal plasma torchesa,c</v>
      </c>
      <c r="C151" t="str">
        <f>economics!D150</f>
        <v>EXCLUDED</v>
      </c>
      <c r="D151">
        <f>IF(ISNUMBER(economics!T150),economics!T150,"na")</f>
        <v>1.7043815035935288</v>
      </c>
      <c r="E151">
        <f t="shared" si="112"/>
        <v>0.51131445107805862</v>
      </c>
      <c r="F151">
        <f t="shared" si="122"/>
        <v>4.2906033319683703E-4</v>
      </c>
      <c r="G151">
        <f t="shared" si="122"/>
        <v>1.7957152244865745E-3</v>
      </c>
      <c r="H151">
        <f t="shared" si="122"/>
        <v>7.0250814385191609E-3</v>
      </c>
      <c r="I151">
        <f t="shared" si="122"/>
        <v>2.1734077153032081E-2</v>
      </c>
      <c r="J151">
        <f t="shared" si="122"/>
        <v>5.3181072599728776E-2</v>
      </c>
      <c r="K151">
        <f t="shared" si="122"/>
        <v>0.10292959091145476</v>
      </c>
      <c r="L151">
        <f t="shared" si="122"/>
        <v>0.15758758082977403</v>
      </c>
      <c r="M151">
        <f t="shared" si="122"/>
        <v>0.19086352523263417</v>
      </c>
      <c r="N151">
        <f t="shared" si="122"/>
        <v>0.18287422105362983</v>
      </c>
      <c r="O151">
        <f t="shared" si="122"/>
        <v>0.13861445851567056</v>
      </c>
      <c r="P151">
        <f t="shared" si="123"/>
        <v>8.3114642306687303E-2</v>
      </c>
      <c r="Q151">
        <f t="shared" si="123"/>
        <v>3.9421659942616372E-2</v>
      </c>
      <c r="R151">
        <f t="shared" si="123"/>
        <v>1.4789231107700029E-2</v>
      </c>
      <c r="S151">
        <f t="shared" si="123"/>
        <v>4.3879838001742444E-3</v>
      </c>
      <c r="T151">
        <f t="shared" si="123"/>
        <v>1.0295326107151448E-3</v>
      </c>
      <c r="U151">
        <f t="shared" si="123"/>
        <v>1.9098997176048016E-4</v>
      </c>
      <c r="V151">
        <f t="shared" si="123"/>
        <v>2.8009808386131319E-5</v>
      </c>
      <c r="W151">
        <f t="shared" si="123"/>
        <v>3.2468929538342906E-6</v>
      </c>
      <c r="X151">
        <f t="shared" si="123"/>
        <v>2.9744721452562572E-7</v>
      </c>
      <c r="Y151">
        <f t="shared" si="123"/>
        <v>2.1530778382405913E-8</v>
      </c>
      <c r="Z151">
        <f t="shared" si="124"/>
        <v>1.231233115461805E-9</v>
      </c>
      <c r="AA151">
        <f t="shared" si="124"/>
        <v>5.5612736638011029E-11</v>
      </c>
      <c r="AB151">
        <f t="shared" si="124"/>
        <v>1.9837465004002297E-12</v>
      </c>
      <c r="AC151">
        <f t="shared" si="124"/>
        <v>5.595524044110789E-14</v>
      </c>
      <c r="AD151">
        <f t="shared" si="124"/>
        <v>1.2212453270876722E-15</v>
      </c>
      <c r="AE151">
        <f t="shared" si="124"/>
        <v>0</v>
      </c>
      <c r="AF151">
        <f t="shared" si="124"/>
        <v>0</v>
      </c>
      <c r="AG151">
        <f t="shared" si="124"/>
        <v>0</v>
      </c>
      <c r="AH151">
        <f t="shared" si="124"/>
        <v>0</v>
      </c>
      <c r="AI151">
        <f t="shared" si="124"/>
        <v>0</v>
      </c>
      <c r="AJ151">
        <f t="shared" si="125"/>
        <v>0</v>
      </c>
      <c r="AK151">
        <f t="shared" si="125"/>
        <v>0</v>
      </c>
      <c r="AL151">
        <f t="shared" si="125"/>
        <v>0</v>
      </c>
      <c r="AM151">
        <f t="shared" si="125"/>
        <v>0</v>
      </c>
      <c r="AN151">
        <f t="shared" si="125"/>
        <v>0</v>
      </c>
      <c r="AO151">
        <f t="shared" si="125"/>
        <v>0</v>
      </c>
      <c r="AP151">
        <f t="shared" si="125"/>
        <v>0</v>
      </c>
      <c r="AQ151">
        <f t="shared" si="125"/>
        <v>0</v>
      </c>
      <c r="AR151">
        <f t="shared" si="125"/>
        <v>0</v>
      </c>
      <c r="AS151">
        <f t="shared" si="125"/>
        <v>0</v>
      </c>
      <c r="AT151">
        <f t="shared" si="126"/>
        <v>0</v>
      </c>
      <c r="AU151">
        <f t="shared" si="126"/>
        <v>0</v>
      </c>
      <c r="AV151">
        <f t="shared" si="126"/>
        <v>0</v>
      </c>
      <c r="AW151">
        <f t="shared" si="126"/>
        <v>0</v>
      </c>
      <c r="AX151">
        <f t="shared" si="126"/>
        <v>0</v>
      </c>
      <c r="AY151">
        <f t="shared" si="126"/>
        <v>0</v>
      </c>
      <c r="AZ151">
        <f t="shared" si="126"/>
        <v>0</v>
      </c>
      <c r="BA151">
        <f t="shared" si="126"/>
        <v>0</v>
      </c>
      <c r="BB151">
        <f t="shared" si="126"/>
        <v>0</v>
      </c>
      <c r="BC151">
        <f t="shared" si="126"/>
        <v>0</v>
      </c>
      <c r="BD151">
        <f t="shared" si="127"/>
        <v>0</v>
      </c>
      <c r="BE151">
        <f t="shared" si="127"/>
        <v>0</v>
      </c>
      <c r="BF151">
        <f t="shared" si="127"/>
        <v>0</v>
      </c>
      <c r="BG151">
        <f t="shared" si="127"/>
        <v>0</v>
      </c>
      <c r="BH151">
        <f t="shared" si="127"/>
        <v>0</v>
      </c>
      <c r="BI151">
        <f t="shared" si="127"/>
        <v>0</v>
      </c>
      <c r="BJ151">
        <f t="shared" si="127"/>
        <v>0</v>
      </c>
      <c r="BK151">
        <f t="shared" si="127"/>
        <v>0</v>
      </c>
      <c r="BL151">
        <f t="shared" si="127"/>
        <v>0</v>
      </c>
      <c r="BM151">
        <f t="shared" si="127"/>
        <v>0</v>
      </c>
      <c r="BN151">
        <f t="shared" si="128"/>
        <v>0</v>
      </c>
      <c r="BO151">
        <f t="shared" si="128"/>
        <v>0</v>
      </c>
      <c r="BP151">
        <f t="shared" si="128"/>
        <v>0</v>
      </c>
      <c r="BQ151">
        <f t="shared" si="128"/>
        <v>0</v>
      </c>
      <c r="BR151">
        <f t="shared" si="128"/>
        <v>0</v>
      </c>
      <c r="BS151">
        <f t="shared" si="128"/>
        <v>0</v>
      </c>
      <c r="BT151">
        <f t="shared" si="128"/>
        <v>0</v>
      </c>
      <c r="BU151">
        <f t="shared" si="128"/>
        <v>0</v>
      </c>
      <c r="BV151">
        <f t="shared" si="128"/>
        <v>0</v>
      </c>
      <c r="BW151">
        <f t="shared" si="128"/>
        <v>0</v>
      </c>
      <c r="BX151">
        <f t="shared" si="129"/>
        <v>0</v>
      </c>
      <c r="BY151">
        <f t="shared" si="129"/>
        <v>0</v>
      </c>
      <c r="BZ151">
        <f t="shared" si="129"/>
        <v>0</v>
      </c>
      <c r="CA151">
        <f t="shared" si="129"/>
        <v>0</v>
      </c>
      <c r="CB151">
        <f t="shared" si="129"/>
        <v>0</v>
      </c>
      <c r="CC151">
        <f t="shared" si="129"/>
        <v>0</v>
      </c>
      <c r="CD151">
        <f t="shared" si="129"/>
        <v>0</v>
      </c>
      <c r="CE151">
        <f t="shared" si="129"/>
        <v>0</v>
      </c>
      <c r="CF151">
        <f t="shared" si="129"/>
        <v>0</v>
      </c>
      <c r="CG151">
        <f t="shared" si="129"/>
        <v>0</v>
      </c>
      <c r="CH151">
        <f t="shared" si="129"/>
        <v>0</v>
      </c>
      <c r="CI151">
        <f t="shared" si="129"/>
        <v>0</v>
      </c>
      <c r="CJ151">
        <f t="shared" si="113"/>
        <v>1</v>
      </c>
    </row>
    <row r="152" spans="1:88" x14ac:dyDescent="0.35">
      <c r="A152" t="str">
        <f>economics!A151</f>
        <v>Clinker</v>
      </c>
      <c r="B152" t="str">
        <f>economics!B151</f>
        <v>Hydrogenb,c</v>
      </c>
      <c r="C152" t="str">
        <f>economics!D151</f>
        <v>EXCLUDED</v>
      </c>
      <c r="D152">
        <f>IF(ISNUMBER(economics!T151),economics!T151,"na")</f>
        <v>7.9738977221788548E-2</v>
      </c>
      <c r="E152">
        <f t="shared" si="112"/>
        <v>2.3921693166536563E-2</v>
      </c>
      <c r="F152">
        <f t="shared" si="122"/>
        <v>4.2906033319683703E-4</v>
      </c>
      <c r="G152">
        <f t="shared" si="122"/>
        <v>0.99957093966625343</v>
      </c>
      <c r="H152">
        <f t="shared" si="122"/>
        <v>5.4978244179437752E-13</v>
      </c>
      <c r="I152">
        <f t="shared" si="122"/>
        <v>0</v>
      </c>
      <c r="J152">
        <f t="shared" si="122"/>
        <v>0</v>
      </c>
      <c r="K152">
        <f t="shared" si="122"/>
        <v>0</v>
      </c>
      <c r="L152">
        <f t="shared" si="122"/>
        <v>0</v>
      </c>
      <c r="M152">
        <f t="shared" si="122"/>
        <v>0</v>
      </c>
      <c r="N152">
        <f t="shared" si="122"/>
        <v>0</v>
      </c>
      <c r="O152">
        <f t="shared" si="122"/>
        <v>0</v>
      </c>
      <c r="P152">
        <f t="shared" si="123"/>
        <v>0</v>
      </c>
      <c r="Q152">
        <f t="shared" si="123"/>
        <v>0</v>
      </c>
      <c r="R152">
        <f t="shared" si="123"/>
        <v>0</v>
      </c>
      <c r="S152">
        <f t="shared" si="123"/>
        <v>0</v>
      </c>
      <c r="T152">
        <f t="shared" si="123"/>
        <v>0</v>
      </c>
      <c r="U152">
        <f t="shared" si="123"/>
        <v>0</v>
      </c>
      <c r="V152">
        <f t="shared" si="123"/>
        <v>0</v>
      </c>
      <c r="W152">
        <f t="shared" si="123"/>
        <v>0</v>
      </c>
      <c r="X152">
        <f t="shared" si="123"/>
        <v>0</v>
      </c>
      <c r="Y152">
        <f t="shared" si="123"/>
        <v>0</v>
      </c>
      <c r="Z152">
        <f t="shared" si="124"/>
        <v>0</v>
      </c>
      <c r="AA152">
        <f t="shared" si="124"/>
        <v>0</v>
      </c>
      <c r="AB152">
        <f t="shared" si="124"/>
        <v>0</v>
      </c>
      <c r="AC152">
        <f t="shared" si="124"/>
        <v>0</v>
      </c>
      <c r="AD152">
        <f t="shared" si="124"/>
        <v>0</v>
      </c>
      <c r="AE152">
        <f t="shared" si="124"/>
        <v>0</v>
      </c>
      <c r="AF152">
        <f t="shared" si="124"/>
        <v>0</v>
      </c>
      <c r="AG152">
        <f t="shared" si="124"/>
        <v>0</v>
      </c>
      <c r="AH152">
        <f t="shared" si="124"/>
        <v>0</v>
      </c>
      <c r="AI152">
        <f t="shared" si="124"/>
        <v>0</v>
      </c>
      <c r="AJ152">
        <f t="shared" si="125"/>
        <v>0</v>
      </c>
      <c r="AK152">
        <f t="shared" si="125"/>
        <v>0</v>
      </c>
      <c r="AL152">
        <f t="shared" si="125"/>
        <v>0</v>
      </c>
      <c r="AM152">
        <f t="shared" si="125"/>
        <v>0</v>
      </c>
      <c r="AN152">
        <f t="shared" si="125"/>
        <v>0</v>
      </c>
      <c r="AO152">
        <f t="shared" si="125"/>
        <v>0</v>
      </c>
      <c r="AP152">
        <f t="shared" si="125"/>
        <v>0</v>
      </c>
      <c r="AQ152">
        <f t="shared" si="125"/>
        <v>0</v>
      </c>
      <c r="AR152">
        <f t="shared" si="125"/>
        <v>0</v>
      </c>
      <c r="AS152">
        <f t="shared" si="125"/>
        <v>0</v>
      </c>
      <c r="AT152">
        <f t="shared" si="126"/>
        <v>0</v>
      </c>
      <c r="AU152">
        <f t="shared" si="126"/>
        <v>0</v>
      </c>
      <c r="AV152">
        <f t="shared" si="126"/>
        <v>0</v>
      </c>
      <c r="AW152">
        <f t="shared" si="126"/>
        <v>0</v>
      </c>
      <c r="AX152">
        <f t="shared" si="126"/>
        <v>0</v>
      </c>
      <c r="AY152">
        <f t="shared" si="126"/>
        <v>0</v>
      </c>
      <c r="AZ152">
        <f t="shared" si="126"/>
        <v>0</v>
      </c>
      <c r="BA152">
        <f t="shared" si="126"/>
        <v>0</v>
      </c>
      <c r="BB152">
        <f t="shared" si="126"/>
        <v>0</v>
      </c>
      <c r="BC152">
        <f t="shared" si="126"/>
        <v>0</v>
      </c>
      <c r="BD152">
        <f t="shared" si="127"/>
        <v>0</v>
      </c>
      <c r="BE152">
        <f t="shared" si="127"/>
        <v>0</v>
      </c>
      <c r="BF152">
        <f t="shared" si="127"/>
        <v>0</v>
      </c>
      <c r="BG152">
        <f t="shared" si="127"/>
        <v>0</v>
      </c>
      <c r="BH152">
        <f t="shared" si="127"/>
        <v>0</v>
      </c>
      <c r="BI152">
        <f t="shared" si="127"/>
        <v>0</v>
      </c>
      <c r="BJ152">
        <f t="shared" si="127"/>
        <v>0</v>
      </c>
      <c r="BK152">
        <f t="shared" si="127"/>
        <v>0</v>
      </c>
      <c r="BL152">
        <f t="shared" si="127"/>
        <v>0</v>
      </c>
      <c r="BM152">
        <f t="shared" si="127"/>
        <v>0</v>
      </c>
      <c r="BN152">
        <f t="shared" si="128"/>
        <v>0</v>
      </c>
      <c r="BO152">
        <f t="shared" si="128"/>
        <v>0</v>
      </c>
      <c r="BP152">
        <f t="shared" si="128"/>
        <v>0</v>
      </c>
      <c r="BQ152">
        <f t="shared" si="128"/>
        <v>0</v>
      </c>
      <c r="BR152">
        <f t="shared" si="128"/>
        <v>0</v>
      </c>
      <c r="BS152">
        <f t="shared" si="128"/>
        <v>0</v>
      </c>
      <c r="BT152">
        <f t="shared" si="128"/>
        <v>0</v>
      </c>
      <c r="BU152">
        <f t="shared" si="128"/>
        <v>0</v>
      </c>
      <c r="BV152">
        <f t="shared" si="128"/>
        <v>0</v>
      </c>
      <c r="BW152">
        <f t="shared" si="128"/>
        <v>0</v>
      </c>
      <c r="BX152">
        <f t="shared" si="129"/>
        <v>0</v>
      </c>
      <c r="BY152">
        <f t="shared" si="129"/>
        <v>0</v>
      </c>
      <c r="BZ152">
        <f t="shared" si="129"/>
        <v>0</v>
      </c>
      <c r="CA152">
        <f t="shared" si="129"/>
        <v>0</v>
      </c>
      <c r="CB152">
        <f t="shared" si="129"/>
        <v>0</v>
      </c>
      <c r="CC152">
        <f t="shared" si="129"/>
        <v>0</v>
      </c>
      <c r="CD152">
        <f t="shared" si="129"/>
        <v>0</v>
      </c>
      <c r="CE152">
        <f t="shared" si="129"/>
        <v>0</v>
      </c>
      <c r="CF152">
        <f t="shared" si="129"/>
        <v>0</v>
      </c>
      <c r="CG152">
        <f t="shared" si="129"/>
        <v>0</v>
      </c>
      <c r="CH152">
        <f t="shared" si="129"/>
        <v>0</v>
      </c>
      <c r="CI152">
        <f t="shared" si="129"/>
        <v>0</v>
      </c>
      <c r="CJ152">
        <f t="shared" si="113"/>
        <v>1</v>
      </c>
    </row>
    <row r="153" spans="1:88" x14ac:dyDescent="0.35">
      <c r="A153" t="str">
        <f>economics!A152</f>
        <v>Cement</v>
      </c>
      <c r="B153" t="str">
        <f>economics!B152</f>
        <v>Blended Cement (70% BFS)d</v>
      </c>
      <c r="C153" t="str">
        <f>economics!D152</f>
        <v>EXCLUDED</v>
      </c>
      <c r="D153">
        <f>IF(ISNUMBER(economics!T152),economics!T152,"na")</f>
        <v>0.44475561676568676</v>
      </c>
      <c r="E153">
        <f t="shared" si="112"/>
        <v>0.13342668502970603</v>
      </c>
      <c r="F153">
        <f t="shared" ref="F153:O162" si="130">IF(NOT(ISNUMBER($D153)),"",_xlfn.NORM.DIST(F$1,$D153,$E153,TRUE)-_xlfn.NORM.DIST(F$2,$D153,$E153,TRUE))</f>
        <v>4.2906033319683703E-4</v>
      </c>
      <c r="G153">
        <f t="shared" si="130"/>
        <v>7.1764748348930027E-2</v>
      </c>
      <c r="H153">
        <f t="shared" si="130"/>
        <v>0.58838487869464784</v>
      </c>
      <c r="I153">
        <f t="shared" si="130"/>
        <v>0.32834472129735137</v>
      </c>
      <c r="J153">
        <f t="shared" si="130"/>
        <v>1.1060777538156819E-2</v>
      </c>
      <c r="K153">
        <f t="shared" si="130"/>
        <v>1.581299343245135E-5</v>
      </c>
      <c r="L153">
        <f t="shared" si="130"/>
        <v>7.9428330579389694E-10</v>
      </c>
      <c r="M153">
        <f t="shared" si="130"/>
        <v>1.3322676295501878E-15</v>
      </c>
      <c r="N153">
        <f t="shared" si="130"/>
        <v>0</v>
      </c>
      <c r="O153">
        <f t="shared" si="130"/>
        <v>0</v>
      </c>
      <c r="P153">
        <f t="shared" ref="P153:Y162" si="131">IF(NOT(ISNUMBER($D153)),"",_xlfn.NORM.DIST(P$1,$D153,$E153,TRUE)-_xlfn.NORM.DIST(P$2,$D153,$E153,TRUE))</f>
        <v>0</v>
      </c>
      <c r="Q153">
        <f t="shared" si="131"/>
        <v>0</v>
      </c>
      <c r="R153">
        <f t="shared" si="131"/>
        <v>0</v>
      </c>
      <c r="S153">
        <f t="shared" si="131"/>
        <v>0</v>
      </c>
      <c r="T153">
        <f t="shared" si="131"/>
        <v>0</v>
      </c>
      <c r="U153">
        <f t="shared" si="131"/>
        <v>0</v>
      </c>
      <c r="V153">
        <f t="shared" si="131"/>
        <v>0</v>
      </c>
      <c r="W153">
        <f t="shared" si="131"/>
        <v>0</v>
      </c>
      <c r="X153">
        <f t="shared" si="131"/>
        <v>0</v>
      </c>
      <c r="Y153">
        <f t="shared" si="131"/>
        <v>0</v>
      </c>
      <c r="Z153">
        <f t="shared" ref="Z153:AI162" si="132">IF(NOT(ISNUMBER($D153)),"",_xlfn.NORM.DIST(Z$1,$D153,$E153,TRUE)-_xlfn.NORM.DIST(Z$2,$D153,$E153,TRUE))</f>
        <v>0</v>
      </c>
      <c r="AA153">
        <f t="shared" si="132"/>
        <v>0</v>
      </c>
      <c r="AB153">
        <f t="shared" si="132"/>
        <v>0</v>
      </c>
      <c r="AC153">
        <f t="shared" si="132"/>
        <v>0</v>
      </c>
      <c r="AD153">
        <f t="shared" si="132"/>
        <v>0</v>
      </c>
      <c r="AE153">
        <f t="shared" si="132"/>
        <v>0</v>
      </c>
      <c r="AF153">
        <f t="shared" si="132"/>
        <v>0</v>
      </c>
      <c r="AG153">
        <f t="shared" si="132"/>
        <v>0</v>
      </c>
      <c r="AH153">
        <f t="shared" si="132"/>
        <v>0</v>
      </c>
      <c r="AI153">
        <f t="shared" si="132"/>
        <v>0</v>
      </c>
      <c r="AJ153">
        <f t="shared" ref="AJ153:AS162" si="133">IF(NOT(ISNUMBER($D153)),"",_xlfn.NORM.DIST(AJ$1,$D153,$E153,TRUE)-_xlfn.NORM.DIST(AJ$2,$D153,$E153,TRUE))</f>
        <v>0</v>
      </c>
      <c r="AK153">
        <f t="shared" si="133"/>
        <v>0</v>
      </c>
      <c r="AL153">
        <f t="shared" si="133"/>
        <v>0</v>
      </c>
      <c r="AM153">
        <f t="shared" si="133"/>
        <v>0</v>
      </c>
      <c r="AN153">
        <f t="shared" si="133"/>
        <v>0</v>
      </c>
      <c r="AO153">
        <f t="shared" si="133"/>
        <v>0</v>
      </c>
      <c r="AP153">
        <f t="shared" si="133"/>
        <v>0</v>
      </c>
      <c r="AQ153">
        <f t="shared" si="133"/>
        <v>0</v>
      </c>
      <c r="AR153">
        <f t="shared" si="133"/>
        <v>0</v>
      </c>
      <c r="AS153">
        <f t="shared" si="133"/>
        <v>0</v>
      </c>
      <c r="AT153">
        <f t="shared" ref="AT153:BC162" si="134">IF(NOT(ISNUMBER($D153)),"",_xlfn.NORM.DIST(AT$1,$D153,$E153,TRUE)-_xlfn.NORM.DIST(AT$2,$D153,$E153,TRUE))</f>
        <v>0</v>
      </c>
      <c r="AU153">
        <f t="shared" si="134"/>
        <v>0</v>
      </c>
      <c r="AV153">
        <f t="shared" si="134"/>
        <v>0</v>
      </c>
      <c r="AW153">
        <f t="shared" si="134"/>
        <v>0</v>
      </c>
      <c r="AX153">
        <f t="shared" si="134"/>
        <v>0</v>
      </c>
      <c r="AY153">
        <f t="shared" si="134"/>
        <v>0</v>
      </c>
      <c r="AZ153">
        <f t="shared" si="134"/>
        <v>0</v>
      </c>
      <c r="BA153">
        <f t="shared" si="134"/>
        <v>0</v>
      </c>
      <c r="BB153">
        <f t="shared" si="134"/>
        <v>0</v>
      </c>
      <c r="BC153">
        <f t="shared" si="134"/>
        <v>0</v>
      </c>
      <c r="BD153">
        <f t="shared" ref="BD153:BM162" si="135">IF(NOT(ISNUMBER($D153)),"",_xlfn.NORM.DIST(BD$1,$D153,$E153,TRUE)-_xlfn.NORM.DIST(BD$2,$D153,$E153,TRUE))</f>
        <v>0</v>
      </c>
      <c r="BE153">
        <f t="shared" si="135"/>
        <v>0</v>
      </c>
      <c r="BF153">
        <f t="shared" si="135"/>
        <v>0</v>
      </c>
      <c r="BG153">
        <f t="shared" si="135"/>
        <v>0</v>
      </c>
      <c r="BH153">
        <f t="shared" si="135"/>
        <v>0</v>
      </c>
      <c r="BI153">
        <f t="shared" si="135"/>
        <v>0</v>
      </c>
      <c r="BJ153">
        <f t="shared" si="135"/>
        <v>0</v>
      </c>
      <c r="BK153">
        <f t="shared" si="135"/>
        <v>0</v>
      </c>
      <c r="BL153">
        <f t="shared" si="135"/>
        <v>0</v>
      </c>
      <c r="BM153">
        <f t="shared" si="135"/>
        <v>0</v>
      </c>
      <c r="BN153">
        <f t="shared" ref="BN153:BW162" si="136">IF(NOT(ISNUMBER($D153)),"",_xlfn.NORM.DIST(BN$1,$D153,$E153,TRUE)-_xlfn.NORM.DIST(BN$2,$D153,$E153,TRUE))</f>
        <v>0</v>
      </c>
      <c r="BO153">
        <f t="shared" si="136"/>
        <v>0</v>
      </c>
      <c r="BP153">
        <f t="shared" si="136"/>
        <v>0</v>
      </c>
      <c r="BQ153">
        <f t="shared" si="136"/>
        <v>0</v>
      </c>
      <c r="BR153">
        <f t="shared" si="136"/>
        <v>0</v>
      </c>
      <c r="BS153">
        <f t="shared" si="136"/>
        <v>0</v>
      </c>
      <c r="BT153">
        <f t="shared" si="136"/>
        <v>0</v>
      </c>
      <c r="BU153">
        <f t="shared" si="136"/>
        <v>0</v>
      </c>
      <c r="BV153">
        <f t="shared" si="136"/>
        <v>0</v>
      </c>
      <c r="BW153">
        <f t="shared" si="136"/>
        <v>0</v>
      </c>
      <c r="BX153">
        <f t="shared" ref="BX153:CI162" si="137">IF(NOT(ISNUMBER($D153)),"",_xlfn.NORM.DIST(BX$1,$D153,$E153,TRUE)-_xlfn.NORM.DIST(BX$2,$D153,$E153,TRUE))</f>
        <v>0</v>
      </c>
      <c r="BY153">
        <f t="shared" si="137"/>
        <v>0</v>
      </c>
      <c r="BZ153">
        <f t="shared" si="137"/>
        <v>0</v>
      </c>
      <c r="CA153">
        <f t="shared" si="137"/>
        <v>0</v>
      </c>
      <c r="CB153">
        <f t="shared" si="137"/>
        <v>0</v>
      </c>
      <c r="CC153">
        <f t="shared" si="137"/>
        <v>0</v>
      </c>
      <c r="CD153">
        <f t="shared" si="137"/>
        <v>0</v>
      </c>
      <c r="CE153">
        <f t="shared" si="137"/>
        <v>0</v>
      </c>
      <c r="CF153">
        <f t="shared" si="137"/>
        <v>0</v>
      </c>
      <c r="CG153">
        <f t="shared" si="137"/>
        <v>0</v>
      </c>
      <c r="CH153">
        <f t="shared" si="137"/>
        <v>0</v>
      </c>
      <c r="CI153">
        <f t="shared" si="137"/>
        <v>0</v>
      </c>
      <c r="CJ153">
        <f t="shared" si="113"/>
        <v>1</v>
      </c>
    </row>
    <row r="154" spans="1:88" x14ac:dyDescent="0.35">
      <c r="A154" t="str">
        <f>economics!A153</f>
        <v>Ammonia</v>
      </c>
      <c r="B154" t="str">
        <f>economics!B153</f>
        <v>Low carbon ammonia (H2 as feedstock)</v>
      </c>
      <c r="C154" t="str">
        <f>economics!D153</f>
        <v>EXCLUDED</v>
      </c>
      <c r="D154">
        <f>IF(ISNUMBER(economics!T153),economics!T153,"na")</f>
        <v>6.149151851378055</v>
      </c>
      <c r="E154">
        <f t="shared" si="112"/>
        <v>1.8447455554134164</v>
      </c>
      <c r="F154">
        <f t="shared" si="130"/>
        <v>4.2906033319683703E-4</v>
      </c>
      <c r="G154">
        <f t="shared" si="130"/>
        <v>2.6330919577849621E-4</v>
      </c>
      <c r="H154">
        <f t="shared" si="130"/>
        <v>4.0587125473492459E-4</v>
      </c>
      <c r="I154">
        <f t="shared" si="130"/>
        <v>6.1425194156877988E-4</v>
      </c>
      <c r="J154">
        <f t="shared" si="130"/>
        <v>9.1272672528687438E-4</v>
      </c>
      <c r="K154">
        <f t="shared" si="130"/>
        <v>1.3315914277186544E-3</v>
      </c>
      <c r="L154">
        <f t="shared" si="130"/>
        <v>1.9073799661435296E-3</v>
      </c>
      <c r="M154">
        <f t="shared" si="130"/>
        <v>2.6824982880271899E-3</v>
      </c>
      <c r="N154">
        <f t="shared" si="130"/>
        <v>3.7040574016993944E-3</v>
      </c>
      <c r="O154">
        <f t="shared" si="130"/>
        <v>5.0217141576203144E-3</v>
      </c>
      <c r="P154">
        <f t="shared" si="131"/>
        <v>6.6843980024007821E-3</v>
      </c>
      <c r="Q154">
        <f t="shared" si="131"/>
        <v>8.7359200643497489E-3</v>
      </c>
      <c r="R154">
        <f t="shared" si="131"/>
        <v>1.1209624030496544E-2</v>
      </c>
      <c r="S154">
        <f t="shared" si="131"/>
        <v>1.4122431985081181E-2</v>
      </c>
      <c r="T154">
        <f t="shared" si="131"/>
        <v>1.7468836985207056E-2</v>
      </c>
      <c r="U154">
        <f t="shared" si="131"/>
        <v>2.1215562567392668E-2</v>
      </c>
      <c r="V154">
        <f t="shared" si="131"/>
        <v>2.5297708079740563E-2</v>
      </c>
      <c r="W154">
        <f t="shared" si="131"/>
        <v>2.9617191224545411E-2</v>
      </c>
      <c r="X154">
        <f t="shared" si="131"/>
        <v>3.4044160845099203E-2</v>
      </c>
      <c r="Y154">
        <f t="shared" si="131"/>
        <v>3.8421779285163993E-2</v>
      </c>
      <c r="Z154">
        <f t="shared" si="132"/>
        <v>4.2574385623911221E-2</v>
      </c>
      <c r="AA154">
        <f t="shared" si="132"/>
        <v>4.6318595930784356E-2</v>
      </c>
      <c r="AB154">
        <f t="shared" si="132"/>
        <v>4.9476442407358212E-2</v>
      </c>
      <c r="AC154">
        <f t="shared" si="132"/>
        <v>5.1889277733923322E-2</v>
      </c>
      <c r="AD154">
        <f t="shared" si="132"/>
        <v>5.3430946961319281E-2</v>
      </c>
      <c r="AE154">
        <f t="shared" si="132"/>
        <v>5.4018709142689525E-2</v>
      </c>
      <c r="AF154">
        <f t="shared" si="132"/>
        <v>5.3620593615008705E-2</v>
      </c>
      <c r="AG154">
        <f t="shared" si="132"/>
        <v>5.2258280821346648E-2</v>
      </c>
      <c r="AH154">
        <f t="shared" si="132"/>
        <v>5.0005146442858583E-2</v>
      </c>
      <c r="AI154">
        <f t="shared" si="132"/>
        <v>4.6979714374830062E-2</v>
      </c>
      <c r="AJ154">
        <f t="shared" si="133"/>
        <v>4.3335331454063541E-2</v>
      </c>
      <c r="AK154">
        <f t="shared" si="133"/>
        <v>3.9247315223897794E-2</v>
      </c>
      <c r="AL154">
        <f t="shared" si="133"/>
        <v>3.4899070674834998E-2</v>
      </c>
      <c r="AM154">
        <f t="shared" si="133"/>
        <v>3.0468694515786154E-2</v>
      </c>
      <c r="AN154">
        <f t="shared" si="133"/>
        <v>2.6117397746937665E-2</v>
      </c>
      <c r="AO154">
        <f t="shared" si="133"/>
        <v>2.198072579156185E-2</v>
      </c>
      <c r="AP154">
        <f t="shared" si="133"/>
        <v>1.8163110243181624E-2</v>
      </c>
      <c r="AQ154">
        <f t="shared" si="133"/>
        <v>1.4735825505706734E-2</v>
      </c>
      <c r="AR154">
        <f t="shared" si="133"/>
        <v>1.173801817174891E-2</v>
      </c>
      <c r="AS154">
        <f t="shared" si="133"/>
        <v>9.1801787141285729E-3</v>
      </c>
      <c r="AT154">
        <f t="shared" si="134"/>
        <v>7.0492601732489168E-3</v>
      </c>
      <c r="AU154">
        <f t="shared" si="134"/>
        <v>5.3146171335096692E-3</v>
      </c>
      <c r="AV154">
        <f t="shared" si="134"/>
        <v>3.9340190643541995E-3</v>
      </c>
      <c r="AW154">
        <f t="shared" si="134"/>
        <v>2.8591501536910924E-3</v>
      </c>
      <c r="AX154">
        <f t="shared" si="134"/>
        <v>2.0402034935238511E-3</v>
      </c>
      <c r="AY154">
        <f t="shared" si="134"/>
        <v>1.4293744738883563E-3</v>
      </c>
      <c r="AZ154">
        <f t="shared" si="134"/>
        <v>9.8322873297551627E-4</v>
      </c>
      <c r="BA154">
        <f t="shared" si="134"/>
        <v>6.6404742469827749E-4</v>
      </c>
      <c r="BB154">
        <f t="shared" si="134"/>
        <v>4.4033136264653994E-4</v>
      </c>
      <c r="BC154">
        <f t="shared" si="134"/>
        <v>2.8667915771429797E-4</v>
      </c>
      <c r="BD154">
        <f t="shared" si="135"/>
        <v>1.8325194338075779E-4</v>
      </c>
      <c r="BE154">
        <f t="shared" si="135"/>
        <v>1.150103743324804E-4</v>
      </c>
      <c r="BF154">
        <f t="shared" si="135"/>
        <v>7.0869830399389322E-5</v>
      </c>
      <c r="BG154">
        <f t="shared" si="135"/>
        <v>4.2876735067198801E-5</v>
      </c>
      <c r="BH154">
        <f t="shared" si="135"/>
        <v>2.5469355120488757E-5</v>
      </c>
      <c r="BI154">
        <f t="shared" si="135"/>
        <v>1.4854228671534742E-5</v>
      </c>
      <c r="BJ154">
        <f t="shared" si="135"/>
        <v>8.5058587286912513E-6</v>
      </c>
      <c r="BK154">
        <f t="shared" si="135"/>
        <v>4.7821381344848035E-6</v>
      </c>
      <c r="BL154">
        <f t="shared" si="135"/>
        <v>2.6397448240622623E-6</v>
      </c>
      <c r="BM154">
        <f t="shared" si="135"/>
        <v>1.4306639802841303E-6</v>
      </c>
      <c r="BN154">
        <f t="shared" si="136"/>
        <v>7.6128836368205555E-7</v>
      </c>
      <c r="BO154">
        <f t="shared" si="136"/>
        <v>3.9773753612859508E-7</v>
      </c>
      <c r="BP154">
        <f t="shared" si="136"/>
        <v>2.0402331091240455E-7</v>
      </c>
      <c r="BQ154">
        <f t="shared" si="136"/>
        <v>1.0275401818304886E-7</v>
      </c>
      <c r="BR154">
        <f t="shared" si="136"/>
        <v>5.0810519014454769E-8</v>
      </c>
      <c r="BS154">
        <f t="shared" si="136"/>
        <v>2.4668584508447111E-8</v>
      </c>
      <c r="BT154">
        <f t="shared" si="136"/>
        <v>1.1759005436040582E-8</v>
      </c>
      <c r="BU154">
        <f t="shared" si="136"/>
        <v>5.5034206081217008E-9</v>
      </c>
      <c r="BV154">
        <f t="shared" si="136"/>
        <v>2.5288935390221923E-9</v>
      </c>
      <c r="BW154">
        <f t="shared" si="136"/>
        <v>1.1409434508280469E-9</v>
      </c>
      <c r="BX154">
        <f t="shared" si="137"/>
        <v>5.0539783469361055E-10</v>
      </c>
      <c r="BY154">
        <f t="shared" si="137"/>
        <v>2.1980539610666483E-10</v>
      </c>
      <c r="BZ154">
        <f t="shared" si="137"/>
        <v>9.3859586769440284E-11</v>
      </c>
      <c r="CA154">
        <f t="shared" si="137"/>
        <v>3.9350966929418973E-11</v>
      </c>
      <c r="CB154">
        <f t="shared" si="137"/>
        <v>1.6198264951583496E-11</v>
      </c>
      <c r="CC154">
        <f t="shared" si="137"/>
        <v>6.5465410870046981E-12</v>
      </c>
      <c r="CD154">
        <f t="shared" si="137"/>
        <v>2.5978108553204038E-12</v>
      </c>
      <c r="CE154">
        <f t="shared" si="137"/>
        <v>1.0120793092482927E-12</v>
      </c>
      <c r="CF154">
        <f t="shared" si="137"/>
        <v>3.8713476868679209E-13</v>
      </c>
      <c r="CG154">
        <f t="shared" si="137"/>
        <v>1.4532819392343299E-13</v>
      </c>
      <c r="CH154">
        <f t="shared" si="137"/>
        <v>5.3623772089395061E-14</v>
      </c>
      <c r="CI154">
        <f t="shared" si="137"/>
        <v>2.9976021664879227E-14</v>
      </c>
      <c r="CJ154">
        <f t="shared" si="113"/>
        <v>1</v>
      </c>
    </row>
    <row r="155" spans="1:88" x14ac:dyDescent="0.35">
      <c r="A155" t="str">
        <f>economics!A154</f>
        <v>Ammonia</v>
      </c>
      <c r="B155" t="str">
        <f>economics!B154</f>
        <v>Electric boilers</v>
      </c>
      <c r="C155" t="str">
        <f>economics!D154</f>
        <v>EXCLUDED</v>
      </c>
      <c r="D155" t="str">
        <f>IF(ISNUMBER(economics!T154),economics!T154,"na")</f>
        <v>na</v>
      </c>
      <c r="E155" t="str">
        <f t="shared" si="112"/>
        <v>na</v>
      </c>
      <c r="F155" t="str">
        <f t="shared" si="130"/>
        <v/>
      </c>
      <c r="G155" t="str">
        <f t="shared" si="130"/>
        <v/>
      </c>
      <c r="H155" t="str">
        <f t="shared" si="130"/>
        <v/>
      </c>
      <c r="I155" t="str">
        <f t="shared" si="130"/>
        <v/>
      </c>
      <c r="J155" t="str">
        <f t="shared" si="130"/>
        <v/>
      </c>
      <c r="K155" t="str">
        <f t="shared" si="130"/>
        <v/>
      </c>
      <c r="L155" t="str">
        <f t="shared" si="130"/>
        <v/>
      </c>
      <c r="M155" t="str">
        <f t="shared" si="130"/>
        <v/>
      </c>
      <c r="N155" t="str">
        <f t="shared" si="130"/>
        <v/>
      </c>
      <c r="O155" t="str">
        <f t="shared" si="130"/>
        <v/>
      </c>
      <c r="P155" t="str">
        <f t="shared" si="131"/>
        <v/>
      </c>
      <c r="Q155" t="str">
        <f t="shared" si="131"/>
        <v/>
      </c>
      <c r="R155" t="str">
        <f t="shared" si="131"/>
        <v/>
      </c>
      <c r="S155" t="str">
        <f t="shared" si="131"/>
        <v/>
      </c>
      <c r="T155" t="str">
        <f t="shared" si="131"/>
        <v/>
      </c>
      <c r="U155" t="str">
        <f t="shared" si="131"/>
        <v/>
      </c>
      <c r="V155" t="str">
        <f t="shared" si="131"/>
        <v/>
      </c>
      <c r="W155" t="str">
        <f t="shared" si="131"/>
        <v/>
      </c>
      <c r="X155" t="str">
        <f t="shared" si="131"/>
        <v/>
      </c>
      <c r="Y155" t="str">
        <f t="shared" si="131"/>
        <v/>
      </c>
      <c r="Z155" t="str">
        <f t="shared" si="132"/>
        <v/>
      </c>
      <c r="AA155" t="str">
        <f t="shared" si="132"/>
        <v/>
      </c>
      <c r="AB155" t="str">
        <f t="shared" si="132"/>
        <v/>
      </c>
      <c r="AC155" t="str">
        <f t="shared" si="132"/>
        <v/>
      </c>
      <c r="AD155" t="str">
        <f t="shared" si="132"/>
        <v/>
      </c>
      <c r="AE155" t="str">
        <f t="shared" si="132"/>
        <v/>
      </c>
      <c r="AF155" t="str">
        <f t="shared" si="132"/>
        <v/>
      </c>
      <c r="AG155" t="str">
        <f t="shared" si="132"/>
        <v/>
      </c>
      <c r="AH155" t="str">
        <f t="shared" si="132"/>
        <v/>
      </c>
      <c r="AI155" t="str">
        <f t="shared" si="132"/>
        <v/>
      </c>
      <c r="AJ155" t="str">
        <f t="shared" si="133"/>
        <v/>
      </c>
      <c r="AK155" t="str">
        <f t="shared" si="133"/>
        <v/>
      </c>
      <c r="AL155" t="str">
        <f t="shared" si="133"/>
        <v/>
      </c>
      <c r="AM155" t="str">
        <f t="shared" si="133"/>
        <v/>
      </c>
      <c r="AN155" t="str">
        <f t="shared" si="133"/>
        <v/>
      </c>
      <c r="AO155" t="str">
        <f t="shared" si="133"/>
        <v/>
      </c>
      <c r="AP155" t="str">
        <f t="shared" si="133"/>
        <v/>
      </c>
      <c r="AQ155" t="str">
        <f t="shared" si="133"/>
        <v/>
      </c>
      <c r="AR155" t="str">
        <f t="shared" si="133"/>
        <v/>
      </c>
      <c r="AS155" t="str">
        <f t="shared" si="133"/>
        <v/>
      </c>
      <c r="AT155" t="str">
        <f t="shared" si="134"/>
        <v/>
      </c>
      <c r="AU155" t="str">
        <f t="shared" si="134"/>
        <v/>
      </c>
      <c r="AV155" t="str">
        <f t="shared" si="134"/>
        <v/>
      </c>
      <c r="AW155" t="str">
        <f t="shared" si="134"/>
        <v/>
      </c>
      <c r="AX155" t="str">
        <f t="shared" si="134"/>
        <v/>
      </c>
      <c r="AY155" t="str">
        <f t="shared" si="134"/>
        <v/>
      </c>
      <c r="AZ155" t="str">
        <f t="shared" si="134"/>
        <v/>
      </c>
      <c r="BA155" t="str">
        <f t="shared" si="134"/>
        <v/>
      </c>
      <c r="BB155" t="str">
        <f t="shared" si="134"/>
        <v/>
      </c>
      <c r="BC155" t="str">
        <f t="shared" si="134"/>
        <v/>
      </c>
      <c r="BD155" t="str">
        <f t="shared" si="135"/>
        <v/>
      </c>
      <c r="BE155" t="str">
        <f t="shared" si="135"/>
        <v/>
      </c>
      <c r="BF155" t="str">
        <f t="shared" si="135"/>
        <v/>
      </c>
      <c r="BG155" t="str">
        <f t="shared" si="135"/>
        <v/>
      </c>
      <c r="BH155" t="str">
        <f t="shared" si="135"/>
        <v/>
      </c>
      <c r="BI155" t="str">
        <f t="shared" si="135"/>
        <v/>
      </c>
      <c r="BJ155" t="str">
        <f t="shared" si="135"/>
        <v/>
      </c>
      <c r="BK155" t="str">
        <f t="shared" si="135"/>
        <v/>
      </c>
      <c r="BL155" t="str">
        <f t="shared" si="135"/>
        <v/>
      </c>
      <c r="BM155" t="str">
        <f t="shared" si="135"/>
        <v/>
      </c>
      <c r="BN155" t="str">
        <f t="shared" si="136"/>
        <v/>
      </c>
      <c r="BO155" t="str">
        <f t="shared" si="136"/>
        <v/>
      </c>
      <c r="BP155" t="str">
        <f t="shared" si="136"/>
        <v/>
      </c>
      <c r="BQ155" t="str">
        <f t="shared" si="136"/>
        <v/>
      </c>
      <c r="BR155" t="str">
        <f t="shared" si="136"/>
        <v/>
      </c>
      <c r="BS155" t="str">
        <f t="shared" si="136"/>
        <v/>
      </c>
      <c r="BT155" t="str">
        <f t="shared" si="136"/>
        <v/>
      </c>
      <c r="BU155" t="str">
        <f t="shared" si="136"/>
        <v/>
      </c>
      <c r="BV155" t="str">
        <f t="shared" si="136"/>
        <v/>
      </c>
      <c r="BW155" t="str">
        <f t="shared" si="136"/>
        <v/>
      </c>
      <c r="BX155" t="str">
        <f t="shared" si="137"/>
        <v/>
      </c>
      <c r="BY155" t="str">
        <f t="shared" si="137"/>
        <v/>
      </c>
      <c r="BZ155" t="str">
        <f t="shared" si="137"/>
        <v/>
      </c>
      <c r="CA155" t="str">
        <f t="shared" si="137"/>
        <v/>
      </c>
      <c r="CB155" t="str">
        <f t="shared" si="137"/>
        <v/>
      </c>
      <c r="CC155" t="str">
        <f t="shared" si="137"/>
        <v/>
      </c>
      <c r="CD155" t="str">
        <f t="shared" si="137"/>
        <v/>
      </c>
      <c r="CE155" t="str">
        <f t="shared" si="137"/>
        <v/>
      </c>
      <c r="CF155" t="str">
        <f t="shared" si="137"/>
        <v/>
      </c>
      <c r="CG155" t="str">
        <f t="shared" si="137"/>
        <v/>
      </c>
      <c r="CH155" t="str">
        <f t="shared" si="137"/>
        <v/>
      </c>
      <c r="CI155" t="str">
        <f t="shared" si="137"/>
        <v/>
      </c>
      <c r="CJ155" t="str">
        <f t="shared" si="113"/>
        <v/>
      </c>
    </row>
    <row r="156" spans="1:88" x14ac:dyDescent="0.35">
      <c r="A156" t="str">
        <f>economics!A155</f>
        <v>Ammonia</v>
      </c>
      <c r="B156" t="str">
        <f>economics!B155</f>
        <v>H2 boilers</v>
      </c>
      <c r="C156" t="str">
        <f>economics!D155</f>
        <v>EXCLUDED</v>
      </c>
      <c r="D156" t="str">
        <f>IF(ISNUMBER(economics!T155),economics!T155,"na")</f>
        <v>na</v>
      </c>
      <c r="E156" t="str">
        <f t="shared" si="112"/>
        <v>na</v>
      </c>
      <c r="F156" t="str">
        <f t="shared" si="130"/>
        <v/>
      </c>
      <c r="G156" t="str">
        <f t="shared" si="130"/>
        <v/>
      </c>
      <c r="H156" t="str">
        <f t="shared" si="130"/>
        <v/>
      </c>
      <c r="I156" t="str">
        <f t="shared" si="130"/>
        <v/>
      </c>
      <c r="J156" t="str">
        <f t="shared" si="130"/>
        <v/>
      </c>
      <c r="K156" t="str">
        <f t="shared" si="130"/>
        <v/>
      </c>
      <c r="L156" t="str">
        <f t="shared" si="130"/>
        <v/>
      </c>
      <c r="M156" t="str">
        <f t="shared" si="130"/>
        <v/>
      </c>
      <c r="N156" t="str">
        <f t="shared" si="130"/>
        <v/>
      </c>
      <c r="O156" t="str">
        <f t="shared" si="130"/>
        <v/>
      </c>
      <c r="P156" t="str">
        <f t="shared" si="131"/>
        <v/>
      </c>
      <c r="Q156" t="str">
        <f t="shared" si="131"/>
        <v/>
      </c>
      <c r="R156" t="str">
        <f t="shared" si="131"/>
        <v/>
      </c>
      <c r="S156" t="str">
        <f t="shared" si="131"/>
        <v/>
      </c>
      <c r="T156" t="str">
        <f t="shared" si="131"/>
        <v/>
      </c>
      <c r="U156" t="str">
        <f t="shared" si="131"/>
        <v/>
      </c>
      <c r="V156" t="str">
        <f t="shared" si="131"/>
        <v/>
      </c>
      <c r="W156" t="str">
        <f t="shared" si="131"/>
        <v/>
      </c>
      <c r="X156" t="str">
        <f t="shared" si="131"/>
        <v/>
      </c>
      <c r="Y156" t="str">
        <f t="shared" si="131"/>
        <v/>
      </c>
      <c r="Z156" t="str">
        <f t="shared" si="132"/>
        <v/>
      </c>
      <c r="AA156" t="str">
        <f t="shared" si="132"/>
        <v/>
      </c>
      <c r="AB156" t="str">
        <f t="shared" si="132"/>
        <v/>
      </c>
      <c r="AC156" t="str">
        <f t="shared" si="132"/>
        <v/>
      </c>
      <c r="AD156" t="str">
        <f t="shared" si="132"/>
        <v/>
      </c>
      <c r="AE156" t="str">
        <f t="shared" si="132"/>
        <v/>
      </c>
      <c r="AF156" t="str">
        <f t="shared" si="132"/>
        <v/>
      </c>
      <c r="AG156" t="str">
        <f t="shared" si="132"/>
        <v/>
      </c>
      <c r="AH156" t="str">
        <f t="shared" si="132"/>
        <v/>
      </c>
      <c r="AI156" t="str">
        <f t="shared" si="132"/>
        <v/>
      </c>
      <c r="AJ156" t="str">
        <f t="shared" si="133"/>
        <v/>
      </c>
      <c r="AK156" t="str">
        <f t="shared" si="133"/>
        <v/>
      </c>
      <c r="AL156" t="str">
        <f t="shared" si="133"/>
        <v/>
      </c>
      <c r="AM156" t="str">
        <f t="shared" si="133"/>
        <v/>
      </c>
      <c r="AN156" t="str">
        <f t="shared" si="133"/>
        <v/>
      </c>
      <c r="AO156" t="str">
        <f t="shared" si="133"/>
        <v/>
      </c>
      <c r="AP156" t="str">
        <f t="shared" si="133"/>
        <v/>
      </c>
      <c r="AQ156" t="str">
        <f t="shared" si="133"/>
        <v/>
      </c>
      <c r="AR156" t="str">
        <f t="shared" si="133"/>
        <v/>
      </c>
      <c r="AS156" t="str">
        <f t="shared" si="133"/>
        <v/>
      </c>
      <c r="AT156" t="str">
        <f t="shared" si="134"/>
        <v/>
      </c>
      <c r="AU156" t="str">
        <f t="shared" si="134"/>
        <v/>
      </c>
      <c r="AV156" t="str">
        <f t="shared" si="134"/>
        <v/>
      </c>
      <c r="AW156" t="str">
        <f t="shared" si="134"/>
        <v/>
      </c>
      <c r="AX156" t="str">
        <f t="shared" si="134"/>
        <v/>
      </c>
      <c r="AY156" t="str">
        <f t="shared" si="134"/>
        <v/>
      </c>
      <c r="AZ156" t="str">
        <f t="shared" si="134"/>
        <v/>
      </c>
      <c r="BA156" t="str">
        <f t="shared" si="134"/>
        <v/>
      </c>
      <c r="BB156" t="str">
        <f t="shared" si="134"/>
        <v/>
      </c>
      <c r="BC156" t="str">
        <f t="shared" si="134"/>
        <v/>
      </c>
      <c r="BD156" t="str">
        <f t="shared" si="135"/>
        <v/>
      </c>
      <c r="BE156" t="str">
        <f t="shared" si="135"/>
        <v/>
      </c>
      <c r="BF156" t="str">
        <f t="shared" si="135"/>
        <v/>
      </c>
      <c r="BG156" t="str">
        <f t="shared" si="135"/>
        <v/>
      </c>
      <c r="BH156" t="str">
        <f t="shared" si="135"/>
        <v/>
      </c>
      <c r="BI156" t="str">
        <f t="shared" si="135"/>
        <v/>
      </c>
      <c r="BJ156" t="str">
        <f t="shared" si="135"/>
        <v/>
      </c>
      <c r="BK156" t="str">
        <f t="shared" si="135"/>
        <v/>
      </c>
      <c r="BL156" t="str">
        <f t="shared" si="135"/>
        <v/>
      </c>
      <c r="BM156" t="str">
        <f t="shared" si="135"/>
        <v/>
      </c>
      <c r="BN156" t="str">
        <f t="shared" si="136"/>
        <v/>
      </c>
      <c r="BO156" t="str">
        <f t="shared" si="136"/>
        <v/>
      </c>
      <c r="BP156" t="str">
        <f t="shared" si="136"/>
        <v/>
      </c>
      <c r="BQ156" t="str">
        <f t="shared" si="136"/>
        <v/>
      </c>
      <c r="BR156" t="str">
        <f t="shared" si="136"/>
        <v/>
      </c>
      <c r="BS156" t="str">
        <f t="shared" si="136"/>
        <v/>
      </c>
      <c r="BT156" t="str">
        <f t="shared" si="136"/>
        <v/>
      </c>
      <c r="BU156" t="str">
        <f t="shared" si="136"/>
        <v/>
      </c>
      <c r="BV156" t="str">
        <f t="shared" si="136"/>
        <v/>
      </c>
      <c r="BW156" t="str">
        <f t="shared" si="136"/>
        <v/>
      </c>
      <c r="BX156" t="str">
        <f t="shared" si="137"/>
        <v/>
      </c>
      <c r="BY156" t="str">
        <f t="shared" si="137"/>
        <v/>
      </c>
      <c r="BZ156" t="str">
        <f t="shared" si="137"/>
        <v/>
      </c>
      <c r="CA156" t="str">
        <f t="shared" si="137"/>
        <v/>
      </c>
      <c r="CB156" t="str">
        <f t="shared" si="137"/>
        <v/>
      </c>
      <c r="CC156" t="str">
        <f t="shared" si="137"/>
        <v/>
      </c>
      <c r="CD156" t="str">
        <f t="shared" si="137"/>
        <v/>
      </c>
      <c r="CE156" t="str">
        <f t="shared" si="137"/>
        <v/>
      </c>
      <c r="CF156" t="str">
        <f t="shared" si="137"/>
        <v/>
      </c>
      <c r="CG156" t="str">
        <f t="shared" si="137"/>
        <v/>
      </c>
      <c r="CH156" t="str">
        <f t="shared" si="137"/>
        <v/>
      </c>
      <c r="CI156" t="str">
        <f t="shared" si="137"/>
        <v/>
      </c>
      <c r="CJ156" t="str">
        <f t="shared" si="113"/>
        <v/>
      </c>
    </row>
    <row r="157" spans="1:88" x14ac:dyDescent="0.35">
      <c r="A157" t="str">
        <f>economics!A156</f>
        <v>Ammonia</v>
      </c>
      <c r="B157" t="str">
        <f>economics!B156</f>
        <v>High temperature heat pump</v>
      </c>
      <c r="C157" t="str">
        <f>economics!D156</f>
        <v>EXCLUDED</v>
      </c>
      <c r="D157" t="str">
        <f>IF(ISNUMBER(economics!T156),economics!T156,"na")</f>
        <v>na</v>
      </c>
      <c r="E157" t="str">
        <f t="shared" si="112"/>
        <v>na</v>
      </c>
      <c r="F157" t="str">
        <f t="shared" si="130"/>
        <v/>
      </c>
      <c r="G157" t="str">
        <f t="shared" si="130"/>
        <v/>
      </c>
      <c r="H157" t="str">
        <f t="shared" si="130"/>
        <v/>
      </c>
      <c r="I157" t="str">
        <f t="shared" si="130"/>
        <v/>
      </c>
      <c r="J157" t="str">
        <f t="shared" si="130"/>
        <v/>
      </c>
      <c r="K157" t="str">
        <f t="shared" si="130"/>
        <v/>
      </c>
      <c r="L157" t="str">
        <f t="shared" si="130"/>
        <v/>
      </c>
      <c r="M157" t="str">
        <f t="shared" si="130"/>
        <v/>
      </c>
      <c r="N157" t="str">
        <f t="shared" si="130"/>
        <v/>
      </c>
      <c r="O157" t="str">
        <f t="shared" si="130"/>
        <v/>
      </c>
      <c r="P157" t="str">
        <f t="shared" si="131"/>
        <v/>
      </c>
      <c r="Q157" t="str">
        <f t="shared" si="131"/>
        <v/>
      </c>
      <c r="R157" t="str">
        <f t="shared" si="131"/>
        <v/>
      </c>
      <c r="S157" t="str">
        <f t="shared" si="131"/>
        <v/>
      </c>
      <c r="T157" t="str">
        <f t="shared" si="131"/>
        <v/>
      </c>
      <c r="U157" t="str">
        <f t="shared" si="131"/>
        <v/>
      </c>
      <c r="V157" t="str">
        <f t="shared" si="131"/>
        <v/>
      </c>
      <c r="W157" t="str">
        <f t="shared" si="131"/>
        <v/>
      </c>
      <c r="X157" t="str">
        <f t="shared" si="131"/>
        <v/>
      </c>
      <c r="Y157" t="str">
        <f t="shared" si="131"/>
        <v/>
      </c>
      <c r="Z157" t="str">
        <f t="shared" si="132"/>
        <v/>
      </c>
      <c r="AA157" t="str">
        <f t="shared" si="132"/>
        <v/>
      </c>
      <c r="AB157" t="str">
        <f t="shared" si="132"/>
        <v/>
      </c>
      <c r="AC157" t="str">
        <f t="shared" si="132"/>
        <v/>
      </c>
      <c r="AD157" t="str">
        <f t="shared" si="132"/>
        <v/>
      </c>
      <c r="AE157" t="str">
        <f t="shared" si="132"/>
        <v/>
      </c>
      <c r="AF157" t="str">
        <f t="shared" si="132"/>
        <v/>
      </c>
      <c r="AG157" t="str">
        <f t="shared" si="132"/>
        <v/>
      </c>
      <c r="AH157" t="str">
        <f t="shared" si="132"/>
        <v/>
      </c>
      <c r="AI157" t="str">
        <f t="shared" si="132"/>
        <v/>
      </c>
      <c r="AJ157" t="str">
        <f t="shared" si="133"/>
        <v/>
      </c>
      <c r="AK157" t="str">
        <f t="shared" si="133"/>
        <v/>
      </c>
      <c r="AL157" t="str">
        <f t="shared" si="133"/>
        <v/>
      </c>
      <c r="AM157" t="str">
        <f t="shared" si="133"/>
        <v/>
      </c>
      <c r="AN157" t="str">
        <f t="shared" si="133"/>
        <v/>
      </c>
      <c r="AO157" t="str">
        <f t="shared" si="133"/>
        <v/>
      </c>
      <c r="AP157" t="str">
        <f t="shared" si="133"/>
        <v/>
      </c>
      <c r="AQ157" t="str">
        <f t="shared" si="133"/>
        <v/>
      </c>
      <c r="AR157" t="str">
        <f t="shared" si="133"/>
        <v/>
      </c>
      <c r="AS157" t="str">
        <f t="shared" si="133"/>
        <v/>
      </c>
      <c r="AT157" t="str">
        <f t="shared" si="134"/>
        <v/>
      </c>
      <c r="AU157" t="str">
        <f t="shared" si="134"/>
        <v/>
      </c>
      <c r="AV157" t="str">
        <f t="shared" si="134"/>
        <v/>
      </c>
      <c r="AW157" t="str">
        <f t="shared" si="134"/>
        <v/>
      </c>
      <c r="AX157" t="str">
        <f t="shared" si="134"/>
        <v/>
      </c>
      <c r="AY157" t="str">
        <f t="shared" si="134"/>
        <v/>
      </c>
      <c r="AZ157" t="str">
        <f t="shared" si="134"/>
        <v/>
      </c>
      <c r="BA157" t="str">
        <f t="shared" si="134"/>
        <v/>
      </c>
      <c r="BB157" t="str">
        <f t="shared" si="134"/>
        <v/>
      </c>
      <c r="BC157" t="str">
        <f t="shared" si="134"/>
        <v/>
      </c>
      <c r="BD157" t="str">
        <f t="shared" si="135"/>
        <v/>
      </c>
      <c r="BE157" t="str">
        <f t="shared" si="135"/>
        <v/>
      </c>
      <c r="BF157" t="str">
        <f t="shared" si="135"/>
        <v/>
      </c>
      <c r="BG157" t="str">
        <f t="shared" si="135"/>
        <v/>
      </c>
      <c r="BH157" t="str">
        <f t="shared" si="135"/>
        <v/>
      </c>
      <c r="BI157" t="str">
        <f t="shared" si="135"/>
        <v/>
      </c>
      <c r="BJ157" t="str">
        <f t="shared" si="135"/>
        <v/>
      </c>
      <c r="BK157" t="str">
        <f t="shared" si="135"/>
        <v/>
      </c>
      <c r="BL157" t="str">
        <f t="shared" si="135"/>
        <v/>
      </c>
      <c r="BM157" t="str">
        <f t="shared" si="135"/>
        <v/>
      </c>
      <c r="BN157" t="str">
        <f t="shared" si="136"/>
        <v/>
      </c>
      <c r="BO157" t="str">
        <f t="shared" si="136"/>
        <v/>
      </c>
      <c r="BP157" t="str">
        <f t="shared" si="136"/>
        <v/>
      </c>
      <c r="BQ157" t="str">
        <f t="shared" si="136"/>
        <v/>
      </c>
      <c r="BR157" t="str">
        <f t="shared" si="136"/>
        <v/>
      </c>
      <c r="BS157" t="str">
        <f t="shared" si="136"/>
        <v/>
      </c>
      <c r="BT157" t="str">
        <f t="shared" si="136"/>
        <v/>
      </c>
      <c r="BU157" t="str">
        <f t="shared" si="136"/>
        <v/>
      </c>
      <c r="BV157" t="str">
        <f t="shared" si="136"/>
        <v/>
      </c>
      <c r="BW157" t="str">
        <f t="shared" si="136"/>
        <v/>
      </c>
      <c r="BX157" t="str">
        <f t="shared" si="137"/>
        <v/>
      </c>
      <c r="BY157" t="str">
        <f t="shared" si="137"/>
        <v/>
      </c>
      <c r="BZ157" t="str">
        <f t="shared" si="137"/>
        <v/>
      </c>
      <c r="CA157" t="str">
        <f t="shared" si="137"/>
        <v/>
      </c>
      <c r="CB157" t="str">
        <f t="shared" si="137"/>
        <v/>
      </c>
      <c r="CC157" t="str">
        <f t="shared" si="137"/>
        <v/>
      </c>
      <c r="CD157" t="str">
        <f t="shared" si="137"/>
        <v/>
      </c>
      <c r="CE157" t="str">
        <f t="shared" si="137"/>
        <v/>
      </c>
      <c r="CF157" t="str">
        <f t="shared" si="137"/>
        <v/>
      </c>
      <c r="CG157" t="str">
        <f t="shared" si="137"/>
        <v/>
      </c>
      <c r="CH157" t="str">
        <f t="shared" si="137"/>
        <v/>
      </c>
      <c r="CI157" t="str">
        <f t="shared" si="137"/>
        <v/>
      </c>
      <c r="CJ157" t="str">
        <f t="shared" si="113"/>
        <v/>
      </c>
    </row>
    <row r="158" spans="1:88" x14ac:dyDescent="0.35">
      <c r="A158" t="str">
        <f>economics!A157</f>
        <v>Ethylene</v>
      </c>
      <c r="B158" t="str">
        <f>economics!B157</f>
        <v>Low carbon ethylene (H2 as feedstock)</v>
      </c>
      <c r="C158" t="str">
        <f>economics!D157</f>
        <v>EXCLUDED</v>
      </c>
      <c r="D158">
        <f>IF(ISNUMBER(economics!T157),economics!T157,"na")</f>
        <v>1.6415117606909926</v>
      </c>
      <c r="E158">
        <f t="shared" si="112"/>
        <v>0.49245352820729776</v>
      </c>
      <c r="F158">
        <f t="shared" si="130"/>
        <v>4.2906033319683703E-4</v>
      </c>
      <c r="G158">
        <f t="shared" si="130"/>
        <v>1.9300229090588091E-3</v>
      </c>
      <c r="H158">
        <f t="shared" si="130"/>
        <v>7.8653299535098673E-3</v>
      </c>
      <c r="I158">
        <f t="shared" si="130"/>
        <v>2.4896584248165207E-2</v>
      </c>
      <c r="J158">
        <f t="shared" si="130"/>
        <v>6.1220187212714959E-2</v>
      </c>
      <c r="K158">
        <f t="shared" si="130"/>
        <v>0.11695894821810707</v>
      </c>
      <c r="L158">
        <f t="shared" si="130"/>
        <v>0.17361796515622546</v>
      </c>
      <c r="M158">
        <f t="shared" si="130"/>
        <v>0.20026371675513466</v>
      </c>
      <c r="N158">
        <f t="shared" si="130"/>
        <v>0.17950024841555556</v>
      </c>
      <c r="O158">
        <f t="shared" si="130"/>
        <v>0.12501907464562412</v>
      </c>
      <c r="P158">
        <f t="shared" si="131"/>
        <v>6.7657186523704227E-2</v>
      </c>
      <c r="Q158">
        <f t="shared" si="131"/>
        <v>2.844732150593221E-2</v>
      </c>
      <c r="R158">
        <f t="shared" si="131"/>
        <v>9.2919841086375188E-3</v>
      </c>
      <c r="S158">
        <f t="shared" si="131"/>
        <v>2.3575065796994643E-3</v>
      </c>
      <c r="T158">
        <f t="shared" si="131"/>
        <v>4.6451752653242639E-4</v>
      </c>
      <c r="U158">
        <f t="shared" si="131"/>
        <v>7.1068126358819761E-5</v>
      </c>
      <c r="V158">
        <f t="shared" si="131"/>
        <v>8.4407966337574081E-6</v>
      </c>
      <c r="W158">
        <f t="shared" si="131"/>
        <v>7.7809992737876144E-7</v>
      </c>
      <c r="X158">
        <f t="shared" si="131"/>
        <v>5.5658995745666573E-8</v>
      </c>
      <c r="Y158">
        <f t="shared" si="131"/>
        <v>3.0887793434075661E-9</v>
      </c>
      <c r="Z158">
        <f t="shared" si="132"/>
        <v>1.3295164968951667E-10</v>
      </c>
      <c r="AA158">
        <f t="shared" si="132"/>
        <v>4.4377834740316757E-12</v>
      </c>
      <c r="AB158">
        <f t="shared" si="132"/>
        <v>1.1479706074624119E-13</v>
      </c>
      <c r="AC158">
        <f t="shared" si="132"/>
        <v>2.3314683517128287E-15</v>
      </c>
      <c r="AD158">
        <f t="shared" si="132"/>
        <v>0</v>
      </c>
      <c r="AE158">
        <f t="shared" si="132"/>
        <v>0</v>
      </c>
      <c r="AF158">
        <f t="shared" si="132"/>
        <v>0</v>
      </c>
      <c r="AG158">
        <f t="shared" si="132"/>
        <v>0</v>
      </c>
      <c r="AH158">
        <f t="shared" si="132"/>
        <v>0</v>
      </c>
      <c r="AI158">
        <f t="shared" si="132"/>
        <v>0</v>
      </c>
      <c r="AJ158">
        <f t="shared" si="133"/>
        <v>0</v>
      </c>
      <c r="AK158">
        <f t="shared" si="133"/>
        <v>0</v>
      </c>
      <c r="AL158">
        <f t="shared" si="133"/>
        <v>0</v>
      </c>
      <c r="AM158">
        <f t="shared" si="133"/>
        <v>0</v>
      </c>
      <c r="AN158">
        <f t="shared" si="133"/>
        <v>0</v>
      </c>
      <c r="AO158">
        <f t="shared" si="133"/>
        <v>0</v>
      </c>
      <c r="AP158">
        <f t="shared" si="133"/>
        <v>0</v>
      </c>
      <c r="AQ158">
        <f t="shared" si="133"/>
        <v>0</v>
      </c>
      <c r="AR158">
        <f t="shared" si="133"/>
        <v>0</v>
      </c>
      <c r="AS158">
        <f t="shared" si="133"/>
        <v>0</v>
      </c>
      <c r="AT158">
        <f t="shared" si="134"/>
        <v>0</v>
      </c>
      <c r="AU158">
        <f t="shared" si="134"/>
        <v>0</v>
      </c>
      <c r="AV158">
        <f t="shared" si="134"/>
        <v>0</v>
      </c>
      <c r="AW158">
        <f t="shared" si="134"/>
        <v>0</v>
      </c>
      <c r="AX158">
        <f t="shared" si="134"/>
        <v>0</v>
      </c>
      <c r="AY158">
        <f t="shared" si="134"/>
        <v>0</v>
      </c>
      <c r="AZ158">
        <f t="shared" si="134"/>
        <v>0</v>
      </c>
      <c r="BA158">
        <f t="shared" si="134"/>
        <v>0</v>
      </c>
      <c r="BB158">
        <f t="shared" si="134"/>
        <v>0</v>
      </c>
      <c r="BC158">
        <f t="shared" si="134"/>
        <v>0</v>
      </c>
      <c r="BD158">
        <f t="shared" si="135"/>
        <v>0</v>
      </c>
      <c r="BE158">
        <f t="shared" si="135"/>
        <v>0</v>
      </c>
      <c r="BF158">
        <f t="shared" si="135"/>
        <v>0</v>
      </c>
      <c r="BG158">
        <f t="shared" si="135"/>
        <v>0</v>
      </c>
      <c r="BH158">
        <f t="shared" si="135"/>
        <v>0</v>
      </c>
      <c r="BI158">
        <f t="shared" si="135"/>
        <v>0</v>
      </c>
      <c r="BJ158">
        <f t="shared" si="135"/>
        <v>0</v>
      </c>
      <c r="BK158">
        <f t="shared" si="135"/>
        <v>0</v>
      </c>
      <c r="BL158">
        <f t="shared" si="135"/>
        <v>0</v>
      </c>
      <c r="BM158">
        <f t="shared" si="135"/>
        <v>0</v>
      </c>
      <c r="BN158">
        <f t="shared" si="136"/>
        <v>0</v>
      </c>
      <c r="BO158">
        <f t="shared" si="136"/>
        <v>0</v>
      </c>
      <c r="BP158">
        <f t="shared" si="136"/>
        <v>0</v>
      </c>
      <c r="BQ158">
        <f t="shared" si="136"/>
        <v>0</v>
      </c>
      <c r="BR158">
        <f t="shared" si="136"/>
        <v>0</v>
      </c>
      <c r="BS158">
        <f t="shared" si="136"/>
        <v>0</v>
      </c>
      <c r="BT158">
        <f t="shared" si="136"/>
        <v>0</v>
      </c>
      <c r="BU158">
        <f t="shared" si="136"/>
        <v>0</v>
      </c>
      <c r="BV158">
        <f t="shared" si="136"/>
        <v>0</v>
      </c>
      <c r="BW158">
        <f t="shared" si="136"/>
        <v>0</v>
      </c>
      <c r="BX158">
        <f t="shared" si="137"/>
        <v>0</v>
      </c>
      <c r="BY158">
        <f t="shared" si="137"/>
        <v>0</v>
      </c>
      <c r="BZ158">
        <f t="shared" si="137"/>
        <v>0</v>
      </c>
      <c r="CA158">
        <f t="shared" si="137"/>
        <v>0</v>
      </c>
      <c r="CB158">
        <f t="shared" si="137"/>
        <v>0</v>
      </c>
      <c r="CC158">
        <f t="shared" si="137"/>
        <v>0</v>
      </c>
      <c r="CD158">
        <f t="shared" si="137"/>
        <v>0</v>
      </c>
      <c r="CE158">
        <f t="shared" si="137"/>
        <v>0</v>
      </c>
      <c r="CF158">
        <f t="shared" si="137"/>
        <v>0</v>
      </c>
      <c r="CG158">
        <f t="shared" si="137"/>
        <v>0</v>
      </c>
      <c r="CH158">
        <f t="shared" si="137"/>
        <v>0</v>
      </c>
      <c r="CI158">
        <f t="shared" si="137"/>
        <v>0</v>
      </c>
      <c r="CJ158">
        <f t="shared" si="113"/>
        <v>1</v>
      </c>
    </row>
    <row r="159" spans="1:88" x14ac:dyDescent="0.35">
      <c r="A159" t="str">
        <f>economics!A158</f>
        <v>Ethylene</v>
      </c>
      <c r="B159" t="str">
        <f>economics!B158</f>
        <v>Electric boilers</v>
      </c>
      <c r="C159" t="str">
        <f>economics!D158</f>
        <v>EXCLUDED</v>
      </c>
      <c r="D159" t="str">
        <f>IF(ISNUMBER(economics!T158),economics!T158,"na")</f>
        <v>na</v>
      </c>
      <c r="E159" t="str">
        <f t="shared" si="112"/>
        <v>na</v>
      </c>
      <c r="F159" t="str">
        <f t="shared" si="130"/>
        <v/>
      </c>
      <c r="G159" t="str">
        <f t="shared" si="130"/>
        <v/>
      </c>
      <c r="H159" t="str">
        <f t="shared" si="130"/>
        <v/>
      </c>
      <c r="I159" t="str">
        <f t="shared" si="130"/>
        <v/>
      </c>
      <c r="J159" t="str">
        <f t="shared" si="130"/>
        <v/>
      </c>
      <c r="K159" t="str">
        <f t="shared" si="130"/>
        <v/>
      </c>
      <c r="L159" t="str">
        <f t="shared" si="130"/>
        <v/>
      </c>
      <c r="M159" t="str">
        <f t="shared" si="130"/>
        <v/>
      </c>
      <c r="N159" t="str">
        <f t="shared" si="130"/>
        <v/>
      </c>
      <c r="O159" t="str">
        <f t="shared" si="130"/>
        <v/>
      </c>
      <c r="P159" t="str">
        <f t="shared" si="131"/>
        <v/>
      </c>
      <c r="Q159" t="str">
        <f t="shared" si="131"/>
        <v/>
      </c>
      <c r="R159" t="str">
        <f t="shared" si="131"/>
        <v/>
      </c>
      <c r="S159" t="str">
        <f t="shared" si="131"/>
        <v/>
      </c>
      <c r="T159" t="str">
        <f t="shared" si="131"/>
        <v/>
      </c>
      <c r="U159" t="str">
        <f t="shared" si="131"/>
        <v/>
      </c>
      <c r="V159" t="str">
        <f t="shared" si="131"/>
        <v/>
      </c>
      <c r="W159" t="str">
        <f t="shared" si="131"/>
        <v/>
      </c>
      <c r="X159" t="str">
        <f t="shared" si="131"/>
        <v/>
      </c>
      <c r="Y159" t="str">
        <f t="shared" si="131"/>
        <v/>
      </c>
      <c r="Z159" t="str">
        <f t="shared" si="132"/>
        <v/>
      </c>
      <c r="AA159" t="str">
        <f t="shared" si="132"/>
        <v/>
      </c>
      <c r="AB159" t="str">
        <f t="shared" si="132"/>
        <v/>
      </c>
      <c r="AC159" t="str">
        <f t="shared" si="132"/>
        <v/>
      </c>
      <c r="AD159" t="str">
        <f t="shared" si="132"/>
        <v/>
      </c>
      <c r="AE159" t="str">
        <f t="shared" si="132"/>
        <v/>
      </c>
      <c r="AF159" t="str">
        <f t="shared" si="132"/>
        <v/>
      </c>
      <c r="AG159" t="str">
        <f t="shared" si="132"/>
        <v/>
      </c>
      <c r="AH159" t="str">
        <f t="shared" si="132"/>
        <v/>
      </c>
      <c r="AI159" t="str">
        <f t="shared" si="132"/>
        <v/>
      </c>
      <c r="AJ159" t="str">
        <f t="shared" si="133"/>
        <v/>
      </c>
      <c r="AK159" t="str">
        <f t="shared" si="133"/>
        <v/>
      </c>
      <c r="AL159" t="str">
        <f t="shared" si="133"/>
        <v/>
      </c>
      <c r="AM159" t="str">
        <f t="shared" si="133"/>
        <v/>
      </c>
      <c r="AN159" t="str">
        <f t="shared" si="133"/>
        <v/>
      </c>
      <c r="AO159" t="str">
        <f t="shared" si="133"/>
        <v/>
      </c>
      <c r="AP159" t="str">
        <f t="shared" si="133"/>
        <v/>
      </c>
      <c r="AQ159" t="str">
        <f t="shared" si="133"/>
        <v/>
      </c>
      <c r="AR159" t="str">
        <f t="shared" si="133"/>
        <v/>
      </c>
      <c r="AS159" t="str">
        <f t="shared" si="133"/>
        <v/>
      </c>
      <c r="AT159" t="str">
        <f t="shared" si="134"/>
        <v/>
      </c>
      <c r="AU159" t="str">
        <f t="shared" si="134"/>
        <v/>
      </c>
      <c r="AV159" t="str">
        <f t="shared" si="134"/>
        <v/>
      </c>
      <c r="AW159" t="str">
        <f t="shared" si="134"/>
        <v/>
      </c>
      <c r="AX159" t="str">
        <f t="shared" si="134"/>
        <v/>
      </c>
      <c r="AY159" t="str">
        <f t="shared" si="134"/>
        <v/>
      </c>
      <c r="AZ159" t="str">
        <f t="shared" si="134"/>
        <v/>
      </c>
      <c r="BA159" t="str">
        <f t="shared" si="134"/>
        <v/>
      </c>
      <c r="BB159" t="str">
        <f t="shared" si="134"/>
        <v/>
      </c>
      <c r="BC159" t="str">
        <f t="shared" si="134"/>
        <v/>
      </c>
      <c r="BD159" t="str">
        <f t="shared" si="135"/>
        <v/>
      </c>
      <c r="BE159" t="str">
        <f t="shared" si="135"/>
        <v/>
      </c>
      <c r="BF159" t="str">
        <f t="shared" si="135"/>
        <v/>
      </c>
      <c r="BG159" t="str">
        <f t="shared" si="135"/>
        <v/>
      </c>
      <c r="BH159" t="str">
        <f t="shared" si="135"/>
        <v/>
      </c>
      <c r="BI159" t="str">
        <f t="shared" si="135"/>
        <v/>
      </c>
      <c r="BJ159" t="str">
        <f t="shared" si="135"/>
        <v/>
      </c>
      <c r="BK159" t="str">
        <f t="shared" si="135"/>
        <v/>
      </c>
      <c r="BL159" t="str">
        <f t="shared" si="135"/>
        <v/>
      </c>
      <c r="BM159" t="str">
        <f t="shared" si="135"/>
        <v/>
      </c>
      <c r="BN159" t="str">
        <f t="shared" si="136"/>
        <v/>
      </c>
      <c r="BO159" t="str">
        <f t="shared" si="136"/>
        <v/>
      </c>
      <c r="BP159" t="str">
        <f t="shared" si="136"/>
        <v/>
      </c>
      <c r="BQ159" t="str">
        <f t="shared" si="136"/>
        <v/>
      </c>
      <c r="BR159" t="str">
        <f t="shared" si="136"/>
        <v/>
      </c>
      <c r="BS159" t="str">
        <f t="shared" si="136"/>
        <v/>
      </c>
      <c r="BT159" t="str">
        <f t="shared" si="136"/>
        <v/>
      </c>
      <c r="BU159" t="str">
        <f t="shared" si="136"/>
        <v/>
      </c>
      <c r="BV159" t="str">
        <f t="shared" si="136"/>
        <v/>
      </c>
      <c r="BW159" t="str">
        <f t="shared" si="136"/>
        <v/>
      </c>
      <c r="BX159" t="str">
        <f t="shared" si="137"/>
        <v/>
      </c>
      <c r="BY159" t="str">
        <f t="shared" si="137"/>
        <v/>
      </c>
      <c r="BZ159" t="str">
        <f t="shared" si="137"/>
        <v/>
      </c>
      <c r="CA159" t="str">
        <f t="shared" si="137"/>
        <v/>
      </c>
      <c r="CB159" t="str">
        <f t="shared" si="137"/>
        <v/>
      </c>
      <c r="CC159" t="str">
        <f t="shared" si="137"/>
        <v/>
      </c>
      <c r="CD159" t="str">
        <f t="shared" si="137"/>
        <v/>
      </c>
      <c r="CE159" t="str">
        <f t="shared" si="137"/>
        <v/>
      </c>
      <c r="CF159" t="str">
        <f t="shared" si="137"/>
        <v/>
      </c>
      <c r="CG159" t="str">
        <f t="shared" si="137"/>
        <v/>
      </c>
      <c r="CH159" t="str">
        <f t="shared" si="137"/>
        <v/>
      </c>
      <c r="CI159" t="str">
        <f t="shared" si="137"/>
        <v/>
      </c>
      <c r="CJ159" t="str">
        <f t="shared" si="113"/>
        <v/>
      </c>
    </row>
    <row r="160" spans="1:88" x14ac:dyDescent="0.35">
      <c r="A160" t="str">
        <f>economics!A159</f>
        <v>Ethylene</v>
      </c>
      <c r="B160" t="str">
        <f>economics!B159</f>
        <v>H2 boilers</v>
      </c>
      <c r="C160" t="str">
        <f>economics!D159</f>
        <v>EXCLUDED</v>
      </c>
      <c r="D160" t="str">
        <f>IF(ISNUMBER(economics!T159),economics!T159,"na")</f>
        <v>na</v>
      </c>
      <c r="E160" t="str">
        <f t="shared" si="112"/>
        <v>na</v>
      </c>
      <c r="F160" t="str">
        <f t="shared" si="130"/>
        <v/>
      </c>
      <c r="G160" t="str">
        <f t="shared" si="130"/>
        <v/>
      </c>
      <c r="H160" t="str">
        <f t="shared" si="130"/>
        <v/>
      </c>
      <c r="I160" t="str">
        <f t="shared" si="130"/>
        <v/>
      </c>
      <c r="J160" t="str">
        <f t="shared" si="130"/>
        <v/>
      </c>
      <c r="K160" t="str">
        <f t="shared" si="130"/>
        <v/>
      </c>
      <c r="L160" t="str">
        <f t="shared" si="130"/>
        <v/>
      </c>
      <c r="M160" t="str">
        <f t="shared" si="130"/>
        <v/>
      </c>
      <c r="N160" t="str">
        <f t="shared" si="130"/>
        <v/>
      </c>
      <c r="O160" t="str">
        <f t="shared" si="130"/>
        <v/>
      </c>
      <c r="P160" t="str">
        <f t="shared" si="131"/>
        <v/>
      </c>
      <c r="Q160" t="str">
        <f t="shared" si="131"/>
        <v/>
      </c>
      <c r="R160" t="str">
        <f t="shared" si="131"/>
        <v/>
      </c>
      <c r="S160" t="str">
        <f t="shared" si="131"/>
        <v/>
      </c>
      <c r="T160" t="str">
        <f t="shared" si="131"/>
        <v/>
      </c>
      <c r="U160" t="str">
        <f t="shared" si="131"/>
        <v/>
      </c>
      <c r="V160" t="str">
        <f t="shared" si="131"/>
        <v/>
      </c>
      <c r="W160" t="str">
        <f t="shared" si="131"/>
        <v/>
      </c>
      <c r="X160" t="str">
        <f t="shared" si="131"/>
        <v/>
      </c>
      <c r="Y160" t="str">
        <f t="shared" si="131"/>
        <v/>
      </c>
      <c r="Z160" t="str">
        <f t="shared" si="132"/>
        <v/>
      </c>
      <c r="AA160" t="str">
        <f t="shared" si="132"/>
        <v/>
      </c>
      <c r="AB160" t="str">
        <f t="shared" si="132"/>
        <v/>
      </c>
      <c r="AC160" t="str">
        <f t="shared" si="132"/>
        <v/>
      </c>
      <c r="AD160" t="str">
        <f t="shared" si="132"/>
        <v/>
      </c>
      <c r="AE160" t="str">
        <f t="shared" si="132"/>
        <v/>
      </c>
      <c r="AF160" t="str">
        <f t="shared" si="132"/>
        <v/>
      </c>
      <c r="AG160" t="str">
        <f t="shared" si="132"/>
        <v/>
      </c>
      <c r="AH160" t="str">
        <f t="shared" si="132"/>
        <v/>
      </c>
      <c r="AI160" t="str">
        <f t="shared" si="132"/>
        <v/>
      </c>
      <c r="AJ160" t="str">
        <f t="shared" si="133"/>
        <v/>
      </c>
      <c r="AK160" t="str">
        <f t="shared" si="133"/>
        <v/>
      </c>
      <c r="AL160" t="str">
        <f t="shared" si="133"/>
        <v/>
      </c>
      <c r="AM160" t="str">
        <f t="shared" si="133"/>
        <v/>
      </c>
      <c r="AN160" t="str">
        <f t="shared" si="133"/>
        <v/>
      </c>
      <c r="AO160" t="str">
        <f t="shared" si="133"/>
        <v/>
      </c>
      <c r="AP160" t="str">
        <f t="shared" si="133"/>
        <v/>
      </c>
      <c r="AQ160" t="str">
        <f t="shared" si="133"/>
        <v/>
      </c>
      <c r="AR160" t="str">
        <f t="shared" si="133"/>
        <v/>
      </c>
      <c r="AS160" t="str">
        <f t="shared" si="133"/>
        <v/>
      </c>
      <c r="AT160" t="str">
        <f t="shared" si="134"/>
        <v/>
      </c>
      <c r="AU160" t="str">
        <f t="shared" si="134"/>
        <v/>
      </c>
      <c r="AV160" t="str">
        <f t="shared" si="134"/>
        <v/>
      </c>
      <c r="AW160" t="str">
        <f t="shared" si="134"/>
        <v/>
      </c>
      <c r="AX160" t="str">
        <f t="shared" si="134"/>
        <v/>
      </c>
      <c r="AY160" t="str">
        <f t="shared" si="134"/>
        <v/>
      </c>
      <c r="AZ160" t="str">
        <f t="shared" si="134"/>
        <v/>
      </c>
      <c r="BA160" t="str">
        <f t="shared" si="134"/>
        <v/>
      </c>
      <c r="BB160" t="str">
        <f t="shared" si="134"/>
        <v/>
      </c>
      <c r="BC160" t="str">
        <f t="shared" si="134"/>
        <v/>
      </c>
      <c r="BD160" t="str">
        <f t="shared" si="135"/>
        <v/>
      </c>
      <c r="BE160" t="str">
        <f t="shared" si="135"/>
        <v/>
      </c>
      <c r="BF160" t="str">
        <f t="shared" si="135"/>
        <v/>
      </c>
      <c r="BG160" t="str">
        <f t="shared" si="135"/>
        <v/>
      </c>
      <c r="BH160" t="str">
        <f t="shared" si="135"/>
        <v/>
      </c>
      <c r="BI160" t="str">
        <f t="shared" si="135"/>
        <v/>
      </c>
      <c r="BJ160" t="str">
        <f t="shared" si="135"/>
        <v/>
      </c>
      <c r="BK160" t="str">
        <f t="shared" si="135"/>
        <v/>
      </c>
      <c r="BL160" t="str">
        <f t="shared" si="135"/>
        <v/>
      </c>
      <c r="BM160" t="str">
        <f t="shared" si="135"/>
        <v/>
      </c>
      <c r="BN160" t="str">
        <f t="shared" si="136"/>
        <v/>
      </c>
      <c r="BO160" t="str">
        <f t="shared" si="136"/>
        <v/>
      </c>
      <c r="BP160" t="str">
        <f t="shared" si="136"/>
        <v/>
      </c>
      <c r="BQ160" t="str">
        <f t="shared" si="136"/>
        <v/>
      </c>
      <c r="BR160" t="str">
        <f t="shared" si="136"/>
        <v/>
      </c>
      <c r="BS160" t="str">
        <f t="shared" si="136"/>
        <v/>
      </c>
      <c r="BT160" t="str">
        <f t="shared" si="136"/>
        <v/>
      </c>
      <c r="BU160" t="str">
        <f t="shared" si="136"/>
        <v/>
      </c>
      <c r="BV160" t="str">
        <f t="shared" si="136"/>
        <v/>
      </c>
      <c r="BW160" t="str">
        <f t="shared" si="136"/>
        <v/>
      </c>
      <c r="BX160" t="str">
        <f t="shared" si="137"/>
        <v/>
      </c>
      <c r="BY160" t="str">
        <f t="shared" si="137"/>
        <v/>
      </c>
      <c r="BZ160" t="str">
        <f t="shared" si="137"/>
        <v/>
      </c>
      <c r="CA160" t="str">
        <f t="shared" si="137"/>
        <v/>
      </c>
      <c r="CB160" t="str">
        <f t="shared" si="137"/>
        <v/>
      </c>
      <c r="CC160" t="str">
        <f t="shared" si="137"/>
        <v/>
      </c>
      <c r="CD160" t="str">
        <f t="shared" si="137"/>
        <v/>
      </c>
      <c r="CE160" t="str">
        <f t="shared" si="137"/>
        <v/>
      </c>
      <c r="CF160" t="str">
        <f t="shared" si="137"/>
        <v/>
      </c>
      <c r="CG160" t="str">
        <f t="shared" si="137"/>
        <v/>
      </c>
      <c r="CH160" t="str">
        <f t="shared" si="137"/>
        <v/>
      </c>
      <c r="CI160" t="str">
        <f t="shared" si="137"/>
        <v/>
      </c>
      <c r="CJ160" t="str">
        <f t="shared" si="113"/>
        <v/>
      </c>
    </row>
    <row r="161" spans="1:88" x14ac:dyDescent="0.35">
      <c r="A161" t="str">
        <f>economics!A160</f>
        <v>Ethylene</v>
      </c>
      <c r="B161" t="str">
        <f>economics!B160</f>
        <v>High temperature heat pump</v>
      </c>
      <c r="C161" t="str">
        <f>economics!D160</f>
        <v>EXCLUDED</v>
      </c>
      <c r="D161" t="str">
        <f>IF(ISNUMBER(economics!T160),economics!T160,"na")</f>
        <v>na</v>
      </c>
      <c r="E161" t="str">
        <f t="shared" si="112"/>
        <v>na</v>
      </c>
      <c r="F161" t="str">
        <f t="shared" si="130"/>
        <v/>
      </c>
      <c r="G161" t="str">
        <f t="shared" si="130"/>
        <v/>
      </c>
      <c r="H161" t="str">
        <f t="shared" si="130"/>
        <v/>
      </c>
      <c r="I161" t="str">
        <f t="shared" si="130"/>
        <v/>
      </c>
      <c r="J161" t="str">
        <f t="shared" si="130"/>
        <v/>
      </c>
      <c r="K161" t="str">
        <f t="shared" si="130"/>
        <v/>
      </c>
      <c r="L161" t="str">
        <f t="shared" si="130"/>
        <v/>
      </c>
      <c r="M161" t="str">
        <f t="shared" si="130"/>
        <v/>
      </c>
      <c r="N161" t="str">
        <f t="shared" si="130"/>
        <v/>
      </c>
      <c r="O161" t="str">
        <f t="shared" si="130"/>
        <v/>
      </c>
      <c r="P161" t="str">
        <f t="shared" si="131"/>
        <v/>
      </c>
      <c r="Q161" t="str">
        <f t="shared" si="131"/>
        <v/>
      </c>
      <c r="R161" t="str">
        <f t="shared" si="131"/>
        <v/>
      </c>
      <c r="S161" t="str">
        <f t="shared" si="131"/>
        <v/>
      </c>
      <c r="T161" t="str">
        <f t="shared" si="131"/>
        <v/>
      </c>
      <c r="U161" t="str">
        <f t="shared" si="131"/>
        <v/>
      </c>
      <c r="V161" t="str">
        <f t="shared" si="131"/>
        <v/>
      </c>
      <c r="W161" t="str">
        <f t="shared" si="131"/>
        <v/>
      </c>
      <c r="X161" t="str">
        <f t="shared" si="131"/>
        <v/>
      </c>
      <c r="Y161" t="str">
        <f t="shared" si="131"/>
        <v/>
      </c>
      <c r="Z161" t="str">
        <f t="shared" si="132"/>
        <v/>
      </c>
      <c r="AA161" t="str">
        <f t="shared" si="132"/>
        <v/>
      </c>
      <c r="AB161" t="str">
        <f t="shared" si="132"/>
        <v/>
      </c>
      <c r="AC161" t="str">
        <f t="shared" si="132"/>
        <v/>
      </c>
      <c r="AD161" t="str">
        <f t="shared" si="132"/>
        <v/>
      </c>
      <c r="AE161" t="str">
        <f t="shared" si="132"/>
        <v/>
      </c>
      <c r="AF161" t="str">
        <f t="shared" si="132"/>
        <v/>
      </c>
      <c r="AG161" t="str">
        <f t="shared" si="132"/>
        <v/>
      </c>
      <c r="AH161" t="str">
        <f t="shared" si="132"/>
        <v/>
      </c>
      <c r="AI161" t="str">
        <f t="shared" si="132"/>
        <v/>
      </c>
      <c r="AJ161" t="str">
        <f t="shared" si="133"/>
        <v/>
      </c>
      <c r="AK161" t="str">
        <f t="shared" si="133"/>
        <v/>
      </c>
      <c r="AL161" t="str">
        <f t="shared" si="133"/>
        <v/>
      </c>
      <c r="AM161" t="str">
        <f t="shared" si="133"/>
        <v/>
      </c>
      <c r="AN161" t="str">
        <f t="shared" si="133"/>
        <v/>
      </c>
      <c r="AO161" t="str">
        <f t="shared" si="133"/>
        <v/>
      </c>
      <c r="AP161" t="str">
        <f t="shared" si="133"/>
        <v/>
      </c>
      <c r="AQ161" t="str">
        <f t="shared" si="133"/>
        <v/>
      </c>
      <c r="AR161" t="str">
        <f t="shared" si="133"/>
        <v/>
      </c>
      <c r="AS161" t="str">
        <f t="shared" si="133"/>
        <v/>
      </c>
      <c r="AT161" t="str">
        <f t="shared" si="134"/>
        <v/>
      </c>
      <c r="AU161" t="str">
        <f t="shared" si="134"/>
        <v/>
      </c>
      <c r="AV161" t="str">
        <f t="shared" si="134"/>
        <v/>
      </c>
      <c r="AW161" t="str">
        <f t="shared" si="134"/>
        <v/>
      </c>
      <c r="AX161" t="str">
        <f t="shared" si="134"/>
        <v/>
      </c>
      <c r="AY161" t="str">
        <f t="shared" si="134"/>
        <v/>
      </c>
      <c r="AZ161" t="str">
        <f t="shared" si="134"/>
        <v/>
      </c>
      <c r="BA161" t="str">
        <f t="shared" si="134"/>
        <v/>
      </c>
      <c r="BB161" t="str">
        <f t="shared" si="134"/>
        <v/>
      </c>
      <c r="BC161" t="str">
        <f t="shared" si="134"/>
        <v/>
      </c>
      <c r="BD161" t="str">
        <f t="shared" si="135"/>
        <v/>
      </c>
      <c r="BE161" t="str">
        <f t="shared" si="135"/>
        <v/>
      </c>
      <c r="BF161" t="str">
        <f t="shared" si="135"/>
        <v/>
      </c>
      <c r="BG161" t="str">
        <f t="shared" si="135"/>
        <v/>
      </c>
      <c r="BH161" t="str">
        <f t="shared" si="135"/>
        <v/>
      </c>
      <c r="BI161" t="str">
        <f t="shared" si="135"/>
        <v/>
      </c>
      <c r="BJ161" t="str">
        <f t="shared" si="135"/>
        <v/>
      </c>
      <c r="BK161" t="str">
        <f t="shared" si="135"/>
        <v/>
      </c>
      <c r="BL161" t="str">
        <f t="shared" si="135"/>
        <v/>
      </c>
      <c r="BM161" t="str">
        <f t="shared" si="135"/>
        <v/>
      </c>
      <c r="BN161" t="str">
        <f t="shared" si="136"/>
        <v/>
      </c>
      <c r="BO161" t="str">
        <f t="shared" si="136"/>
        <v/>
      </c>
      <c r="BP161" t="str">
        <f t="shared" si="136"/>
        <v/>
      </c>
      <c r="BQ161" t="str">
        <f t="shared" si="136"/>
        <v/>
      </c>
      <c r="BR161" t="str">
        <f t="shared" si="136"/>
        <v/>
      </c>
      <c r="BS161" t="str">
        <f t="shared" si="136"/>
        <v/>
      </c>
      <c r="BT161" t="str">
        <f t="shared" si="136"/>
        <v/>
      </c>
      <c r="BU161" t="str">
        <f t="shared" si="136"/>
        <v/>
      </c>
      <c r="BV161" t="str">
        <f t="shared" si="136"/>
        <v/>
      </c>
      <c r="BW161" t="str">
        <f t="shared" si="136"/>
        <v/>
      </c>
      <c r="BX161" t="str">
        <f t="shared" si="137"/>
        <v/>
      </c>
      <c r="BY161" t="str">
        <f t="shared" si="137"/>
        <v/>
      </c>
      <c r="BZ161" t="str">
        <f t="shared" si="137"/>
        <v/>
      </c>
      <c r="CA161" t="str">
        <f t="shared" si="137"/>
        <v/>
      </c>
      <c r="CB161" t="str">
        <f t="shared" si="137"/>
        <v/>
      </c>
      <c r="CC161" t="str">
        <f t="shared" si="137"/>
        <v/>
      </c>
      <c r="CD161" t="str">
        <f t="shared" si="137"/>
        <v/>
      </c>
      <c r="CE161" t="str">
        <f t="shared" si="137"/>
        <v/>
      </c>
      <c r="CF161" t="str">
        <f t="shared" si="137"/>
        <v/>
      </c>
      <c r="CG161" t="str">
        <f t="shared" si="137"/>
        <v/>
      </c>
      <c r="CH161" t="str">
        <f t="shared" si="137"/>
        <v/>
      </c>
      <c r="CI161" t="str">
        <f t="shared" si="137"/>
        <v/>
      </c>
      <c r="CJ161" t="str">
        <f t="shared" si="113"/>
        <v/>
      </c>
    </row>
    <row r="162" spans="1:88" x14ac:dyDescent="0.35">
      <c r="A162" t="str">
        <f>economics!A161</f>
        <v>Methanol</v>
      </c>
      <c r="B162" t="str">
        <f>economics!B161</f>
        <v>Low carbon methanol (H2 as feedstock)</v>
      </c>
      <c r="C162" t="str">
        <f>economics!D161</f>
        <v>EXCLUDED</v>
      </c>
      <c r="D162">
        <f>IF(ISNUMBER(economics!T161),economics!T161,"na")</f>
        <v>1.2059252582467466</v>
      </c>
      <c r="E162">
        <f t="shared" si="112"/>
        <v>0.36177757747402395</v>
      </c>
      <c r="F162">
        <f t="shared" si="130"/>
        <v>4.2906033319683703E-4</v>
      </c>
      <c r="G162">
        <f t="shared" si="130"/>
        <v>3.6881815042451066E-3</v>
      </c>
      <c r="H162">
        <f t="shared" si="130"/>
        <v>2.1395304177501531E-2</v>
      </c>
      <c r="I162">
        <f t="shared" si="130"/>
        <v>7.8279508487016078E-2</v>
      </c>
      <c r="J162">
        <f t="shared" si="130"/>
        <v>0.18081678555251518</v>
      </c>
      <c r="K162">
        <f t="shared" si="130"/>
        <v>0.26387365357398418</v>
      </c>
      <c r="L162">
        <f t="shared" si="130"/>
        <v>0.24336851563123141</v>
      </c>
      <c r="M162">
        <f t="shared" si="130"/>
        <v>0.14184452214801835</v>
      </c>
      <c r="N162">
        <f t="shared" si="130"/>
        <v>5.221998868471267E-2</v>
      </c>
      <c r="O162">
        <f t="shared" si="130"/>
        <v>1.2133356157875141E-2</v>
      </c>
      <c r="P162">
        <f t="shared" si="131"/>
        <v>1.7773369527679383E-3</v>
      </c>
      <c r="Q162">
        <f t="shared" si="131"/>
        <v>1.639261128483227E-4</v>
      </c>
      <c r="R162">
        <f t="shared" si="131"/>
        <v>9.5064987073456564E-6</v>
      </c>
      <c r="S162">
        <f t="shared" si="131"/>
        <v>3.4616704136514187E-7</v>
      </c>
      <c r="T162">
        <f t="shared" si="131"/>
        <v>7.904287557813916E-9</v>
      </c>
      <c r="U162">
        <f t="shared" si="131"/>
        <v>1.130341376054389E-10</v>
      </c>
      <c r="V162">
        <f t="shared" si="131"/>
        <v>1.0111911308285926E-12</v>
      </c>
      <c r="W162">
        <f t="shared" si="131"/>
        <v>5.6621374255882984E-15</v>
      </c>
      <c r="X162">
        <f t="shared" si="131"/>
        <v>0</v>
      </c>
      <c r="Y162">
        <f t="shared" si="131"/>
        <v>0</v>
      </c>
      <c r="Z162">
        <f t="shared" si="132"/>
        <v>0</v>
      </c>
      <c r="AA162">
        <f t="shared" si="132"/>
        <v>0</v>
      </c>
      <c r="AB162">
        <f t="shared" si="132"/>
        <v>0</v>
      </c>
      <c r="AC162">
        <f t="shared" si="132"/>
        <v>0</v>
      </c>
      <c r="AD162">
        <f t="shared" si="132"/>
        <v>0</v>
      </c>
      <c r="AE162">
        <f t="shared" si="132"/>
        <v>0</v>
      </c>
      <c r="AF162">
        <f t="shared" si="132"/>
        <v>0</v>
      </c>
      <c r="AG162">
        <f t="shared" si="132"/>
        <v>0</v>
      </c>
      <c r="AH162">
        <f t="shared" si="132"/>
        <v>0</v>
      </c>
      <c r="AI162">
        <f t="shared" si="132"/>
        <v>0</v>
      </c>
      <c r="AJ162">
        <f t="shared" si="133"/>
        <v>0</v>
      </c>
      <c r="AK162">
        <f t="shared" si="133"/>
        <v>0</v>
      </c>
      <c r="AL162">
        <f t="shared" si="133"/>
        <v>0</v>
      </c>
      <c r="AM162">
        <f t="shared" si="133"/>
        <v>0</v>
      </c>
      <c r="AN162">
        <f t="shared" si="133"/>
        <v>0</v>
      </c>
      <c r="AO162">
        <f t="shared" si="133"/>
        <v>0</v>
      </c>
      <c r="AP162">
        <f t="shared" si="133"/>
        <v>0</v>
      </c>
      <c r="AQ162">
        <f t="shared" si="133"/>
        <v>0</v>
      </c>
      <c r="AR162">
        <f t="shared" si="133"/>
        <v>0</v>
      </c>
      <c r="AS162">
        <f t="shared" si="133"/>
        <v>0</v>
      </c>
      <c r="AT162">
        <f t="shared" si="134"/>
        <v>0</v>
      </c>
      <c r="AU162">
        <f t="shared" si="134"/>
        <v>0</v>
      </c>
      <c r="AV162">
        <f t="shared" si="134"/>
        <v>0</v>
      </c>
      <c r="AW162">
        <f t="shared" si="134"/>
        <v>0</v>
      </c>
      <c r="AX162">
        <f t="shared" si="134"/>
        <v>0</v>
      </c>
      <c r="AY162">
        <f t="shared" si="134"/>
        <v>0</v>
      </c>
      <c r="AZ162">
        <f t="shared" si="134"/>
        <v>0</v>
      </c>
      <c r="BA162">
        <f t="shared" si="134"/>
        <v>0</v>
      </c>
      <c r="BB162">
        <f t="shared" si="134"/>
        <v>0</v>
      </c>
      <c r="BC162">
        <f t="shared" si="134"/>
        <v>0</v>
      </c>
      <c r="BD162">
        <f t="shared" si="135"/>
        <v>0</v>
      </c>
      <c r="BE162">
        <f t="shared" si="135"/>
        <v>0</v>
      </c>
      <c r="BF162">
        <f t="shared" si="135"/>
        <v>0</v>
      </c>
      <c r="BG162">
        <f t="shared" si="135"/>
        <v>0</v>
      </c>
      <c r="BH162">
        <f t="shared" si="135"/>
        <v>0</v>
      </c>
      <c r="BI162">
        <f t="shared" si="135"/>
        <v>0</v>
      </c>
      <c r="BJ162">
        <f t="shared" si="135"/>
        <v>0</v>
      </c>
      <c r="BK162">
        <f t="shared" si="135"/>
        <v>0</v>
      </c>
      <c r="BL162">
        <f t="shared" si="135"/>
        <v>0</v>
      </c>
      <c r="BM162">
        <f t="shared" si="135"/>
        <v>0</v>
      </c>
      <c r="BN162">
        <f t="shared" si="136"/>
        <v>0</v>
      </c>
      <c r="BO162">
        <f t="shared" si="136"/>
        <v>0</v>
      </c>
      <c r="BP162">
        <f t="shared" si="136"/>
        <v>0</v>
      </c>
      <c r="BQ162">
        <f t="shared" si="136"/>
        <v>0</v>
      </c>
      <c r="BR162">
        <f t="shared" si="136"/>
        <v>0</v>
      </c>
      <c r="BS162">
        <f t="shared" si="136"/>
        <v>0</v>
      </c>
      <c r="BT162">
        <f t="shared" si="136"/>
        <v>0</v>
      </c>
      <c r="BU162">
        <f t="shared" si="136"/>
        <v>0</v>
      </c>
      <c r="BV162">
        <f t="shared" si="136"/>
        <v>0</v>
      </c>
      <c r="BW162">
        <f t="shared" si="136"/>
        <v>0</v>
      </c>
      <c r="BX162">
        <f t="shared" si="137"/>
        <v>0</v>
      </c>
      <c r="BY162">
        <f t="shared" si="137"/>
        <v>0</v>
      </c>
      <c r="BZ162">
        <f t="shared" si="137"/>
        <v>0</v>
      </c>
      <c r="CA162">
        <f t="shared" si="137"/>
        <v>0</v>
      </c>
      <c r="CB162">
        <f t="shared" si="137"/>
        <v>0</v>
      </c>
      <c r="CC162">
        <f t="shared" si="137"/>
        <v>0</v>
      </c>
      <c r="CD162">
        <f t="shared" si="137"/>
        <v>0</v>
      </c>
      <c r="CE162">
        <f t="shared" si="137"/>
        <v>0</v>
      </c>
      <c r="CF162">
        <f t="shared" si="137"/>
        <v>0</v>
      </c>
      <c r="CG162">
        <f t="shared" si="137"/>
        <v>0</v>
      </c>
      <c r="CH162">
        <f t="shared" si="137"/>
        <v>0</v>
      </c>
      <c r="CI162">
        <f t="shared" si="137"/>
        <v>0</v>
      </c>
      <c r="CJ162">
        <f t="shared" si="113"/>
        <v>1</v>
      </c>
    </row>
    <row r="163" spans="1:88" x14ac:dyDescent="0.35">
      <c r="A163" t="str">
        <f>economics!A162</f>
        <v>Methanol</v>
      </c>
      <c r="B163" t="str">
        <f>economics!B162</f>
        <v>Electric boilers</v>
      </c>
      <c r="C163" t="str">
        <f>economics!D162</f>
        <v>EXCLUDED</v>
      </c>
      <c r="D163" t="str">
        <f>IF(ISNUMBER(economics!T162),economics!T162,"na")</f>
        <v>na</v>
      </c>
      <c r="E163" t="str">
        <f t="shared" ref="E163:E168" si="138">IF(ISNUMBER(D163),MAX(0.3*ABS(D163),0.000001),"na")</f>
        <v>na</v>
      </c>
      <c r="F163" t="str">
        <f t="shared" ref="F163:O168" si="139">IF(NOT(ISNUMBER($D163)),"",_xlfn.NORM.DIST(F$1,$D163,$E163,TRUE)-_xlfn.NORM.DIST(F$2,$D163,$E163,TRUE))</f>
        <v/>
      </c>
      <c r="G163" t="str">
        <f t="shared" si="139"/>
        <v/>
      </c>
      <c r="H163" t="str">
        <f t="shared" si="139"/>
        <v/>
      </c>
      <c r="I163" t="str">
        <f t="shared" si="139"/>
        <v/>
      </c>
      <c r="J163" t="str">
        <f t="shared" si="139"/>
        <v/>
      </c>
      <c r="K163" t="str">
        <f t="shared" si="139"/>
        <v/>
      </c>
      <c r="L163" t="str">
        <f t="shared" si="139"/>
        <v/>
      </c>
      <c r="M163" t="str">
        <f t="shared" si="139"/>
        <v/>
      </c>
      <c r="N163" t="str">
        <f t="shared" si="139"/>
        <v/>
      </c>
      <c r="O163" t="str">
        <f t="shared" si="139"/>
        <v/>
      </c>
      <c r="P163" t="str">
        <f t="shared" ref="P163:Y168" si="140">IF(NOT(ISNUMBER($D163)),"",_xlfn.NORM.DIST(P$1,$D163,$E163,TRUE)-_xlfn.NORM.DIST(P$2,$D163,$E163,TRUE))</f>
        <v/>
      </c>
      <c r="Q163" t="str">
        <f t="shared" si="140"/>
        <v/>
      </c>
      <c r="R163" t="str">
        <f t="shared" si="140"/>
        <v/>
      </c>
      <c r="S163" t="str">
        <f t="shared" si="140"/>
        <v/>
      </c>
      <c r="T163" t="str">
        <f t="shared" si="140"/>
        <v/>
      </c>
      <c r="U163" t="str">
        <f t="shared" si="140"/>
        <v/>
      </c>
      <c r="V163" t="str">
        <f t="shared" si="140"/>
        <v/>
      </c>
      <c r="W163" t="str">
        <f t="shared" si="140"/>
        <v/>
      </c>
      <c r="X163" t="str">
        <f t="shared" si="140"/>
        <v/>
      </c>
      <c r="Y163" t="str">
        <f t="shared" si="140"/>
        <v/>
      </c>
      <c r="Z163" t="str">
        <f t="shared" ref="Z163:AI168" si="141">IF(NOT(ISNUMBER($D163)),"",_xlfn.NORM.DIST(Z$1,$D163,$E163,TRUE)-_xlfn.NORM.DIST(Z$2,$D163,$E163,TRUE))</f>
        <v/>
      </c>
      <c r="AA163" t="str">
        <f t="shared" si="141"/>
        <v/>
      </c>
      <c r="AB163" t="str">
        <f t="shared" si="141"/>
        <v/>
      </c>
      <c r="AC163" t="str">
        <f t="shared" si="141"/>
        <v/>
      </c>
      <c r="AD163" t="str">
        <f t="shared" si="141"/>
        <v/>
      </c>
      <c r="AE163" t="str">
        <f t="shared" si="141"/>
        <v/>
      </c>
      <c r="AF163" t="str">
        <f t="shared" si="141"/>
        <v/>
      </c>
      <c r="AG163" t="str">
        <f t="shared" si="141"/>
        <v/>
      </c>
      <c r="AH163" t="str">
        <f t="shared" si="141"/>
        <v/>
      </c>
      <c r="AI163" t="str">
        <f t="shared" si="141"/>
        <v/>
      </c>
      <c r="AJ163" t="str">
        <f t="shared" ref="AJ163:AS168" si="142">IF(NOT(ISNUMBER($D163)),"",_xlfn.NORM.DIST(AJ$1,$D163,$E163,TRUE)-_xlfn.NORM.DIST(AJ$2,$D163,$E163,TRUE))</f>
        <v/>
      </c>
      <c r="AK163" t="str">
        <f t="shared" si="142"/>
        <v/>
      </c>
      <c r="AL163" t="str">
        <f t="shared" si="142"/>
        <v/>
      </c>
      <c r="AM163" t="str">
        <f t="shared" si="142"/>
        <v/>
      </c>
      <c r="AN163" t="str">
        <f t="shared" si="142"/>
        <v/>
      </c>
      <c r="AO163" t="str">
        <f t="shared" si="142"/>
        <v/>
      </c>
      <c r="AP163" t="str">
        <f t="shared" si="142"/>
        <v/>
      </c>
      <c r="AQ163" t="str">
        <f t="shared" si="142"/>
        <v/>
      </c>
      <c r="AR163" t="str">
        <f t="shared" si="142"/>
        <v/>
      </c>
      <c r="AS163" t="str">
        <f t="shared" si="142"/>
        <v/>
      </c>
      <c r="AT163" t="str">
        <f t="shared" ref="AT163:BC168" si="143">IF(NOT(ISNUMBER($D163)),"",_xlfn.NORM.DIST(AT$1,$D163,$E163,TRUE)-_xlfn.NORM.DIST(AT$2,$D163,$E163,TRUE))</f>
        <v/>
      </c>
      <c r="AU163" t="str">
        <f t="shared" si="143"/>
        <v/>
      </c>
      <c r="AV163" t="str">
        <f t="shared" si="143"/>
        <v/>
      </c>
      <c r="AW163" t="str">
        <f t="shared" si="143"/>
        <v/>
      </c>
      <c r="AX163" t="str">
        <f t="shared" si="143"/>
        <v/>
      </c>
      <c r="AY163" t="str">
        <f t="shared" si="143"/>
        <v/>
      </c>
      <c r="AZ163" t="str">
        <f t="shared" si="143"/>
        <v/>
      </c>
      <c r="BA163" t="str">
        <f t="shared" si="143"/>
        <v/>
      </c>
      <c r="BB163" t="str">
        <f t="shared" si="143"/>
        <v/>
      </c>
      <c r="BC163" t="str">
        <f t="shared" si="143"/>
        <v/>
      </c>
      <c r="BD163" t="str">
        <f t="shared" ref="BD163:BM168" si="144">IF(NOT(ISNUMBER($D163)),"",_xlfn.NORM.DIST(BD$1,$D163,$E163,TRUE)-_xlfn.NORM.DIST(BD$2,$D163,$E163,TRUE))</f>
        <v/>
      </c>
      <c r="BE163" t="str">
        <f t="shared" si="144"/>
        <v/>
      </c>
      <c r="BF163" t="str">
        <f t="shared" si="144"/>
        <v/>
      </c>
      <c r="BG163" t="str">
        <f t="shared" si="144"/>
        <v/>
      </c>
      <c r="BH163" t="str">
        <f t="shared" si="144"/>
        <v/>
      </c>
      <c r="BI163" t="str">
        <f t="shared" si="144"/>
        <v/>
      </c>
      <c r="BJ163" t="str">
        <f t="shared" si="144"/>
        <v/>
      </c>
      <c r="BK163" t="str">
        <f t="shared" si="144"/>
        <v/>
      </c>
      <c r="BL163" t="str">
        <f t="shared" si="144"/>
        <v/>
      </c>
      <c r="BM163" t="str">
        <f t="shared" si="144"/>
        <v/>
      </c>
      <c r="BN163" t="str">
        <f t="shared" ref="BN163:BW168" si="145">IF(NOT(ISNUMBER($D163)),"",_xlfn.NORM.DIST(BN$1,$D163,$E163,TRUE)-_xlfn.NORM.DIST(BN$2,$D163,$E163,TRUE))</f>
        <v/>
      </c>
      <c r="BO163" t="str">
        <f t="shared" si="145"/>
        <v/>
      </c>
      <c r="BP163" t="str">
        <f t="shared" si="145"/>
        <v/>
      </c>
      <c r="BQ163" t="str">
        <f t="shared" si="145"/>
        <v/>
      </c>
      <c r="BR163" t="str">
        <f t="shared" si="145"/>
        <v/>
      </c>
      <c r="BS163" t="str">
        <f t="shared" si="145"/>
        <v/>
      </c>
      <c r="BT163" t="str">
        <f t="shared" si="145"/>
        <v/>
      </c>
      <c r="BU163" t="str">
        <f t="shared" si="145"/>
        <v/>
      </c>
      <c r="BV163" t="str">
        <f t="shared" si="145"/>
        <v/>
      </c>
      <c r="BW163" t="str">
        <f t="shared" si="145"/>
        <v/>
      </c>
      <c r="BX163" t="str">
        <f t="shared" ref="BX163:CI168" si="146">IF(NOT(ISNUMBER($D163)),"",_xlfn.NORM.DIST(BX$1,$D163,$E163,TRUE)-_xlfn.NORM.DIST(BX$2,$D163,$E163,TRUE))</f>
        <v/>
      </c>
      <c r="BY163" t="str">
        <f t="shared" si="146"/>
        <v/>
      </c>
      <c r="BZ163" t="str">
        <f t="shared" si="146"/>
        <v/>
      </c>
      <c r="CA163" t="str">
        <f t="shared" si="146"/>
        <v/>
      </c>
      <c r="CB163" t="str">
        <f t="shared" si="146"/>
        <v/>
      </c>
      <c r="CC163" t="str">
        <f t="shared" si="146"/>
        <v/>
      </c>
      <c r="CD163" t="str">
        <f t="shared" si="146"/>
        <v/>
      </c>
      <c r="CE163" t="str">
        <f t="shared" si="146"/>
        <v/>
      </c>
      <c r="CF163" t="str">
        <f t="shared" si="146"/>
        <v/>
      </c>
      <c r="CG163" t="str">
        <f t="shared" si="146"/>
        <v/>
      </c>
      <c r="CH163" t="str">
        <f t="shared" si="146"/>
        <v/>
      </c>
      <c r="CI163" t="str">
        <f t="shared" si="146"/>
        <v/>
      </c>
      <c r="CJ163" t="str">
        <f t="shared" ref="CJ163:CJ168" si="147">IF(ISNUMBER($D163),SUM(F163:CI163),"")</f>
        <v/>
      </c>
    </row>
    <row r="164" spans="1:88" x14ac:dyDescent="0.35">
      <c r="A164" t="str">
        <f>economics!A163</f>
        <v>Methanol</v>
      </c>
      <c r="B164" t="str">
        <f>economics!B163</f>
        <v>H2 boilers</v>
      </c>
      <c r="C164" t="str">
        <f>economics!D163</f>
        <v>EXCLUDED</v>
      </c>
      <c r="D164" t="str">
        <f>IF(ISNUMBER(economics!T163),economics!T163,"na")</f>
        <v>na</v>
      </c>
      <c r="E164" t="str">
        <f t="shared" si="138"/>
        <v>na</v>
      </c>
      <c r="F164" t="str">
        <f t="shared" si="139"/>
        <v/>
      </c>
      <c r="G164" t="str">
        <f t="shared" si="139"/>
        <v/>
      </c>
      <c r="H164" t="str">
        <f t="shared" si="139"/>
        <v/>
      </c>
      <c r="I164" t="str">
        <f t="shared" si="139"/>
        <v/>
      </c>
      <c r="J164" t="str">
        <f t="shared" si="139"/>
        <v/>
      </c>
      <c r="K164" t="str">
        <f t="shared" si="139"/>
        <v/>
      </c>
      <c r="L164" t="str">
        <f t="shared" si="139"/>
        <v/>
      </c>
      <c r="M164" t="str">
        <f t="shared" si="139"/>
        <v/>
      </c>
      <c r="N164" t="str">
        <f t="shared" si="139"/>
        <v/>
      </c>
      <c r="O164" t="str">
        <f t="shared" si="139"/>
        <v/>
      </c>
      <c r="P164" t="str">
        <f t="shared" si="140"/>
        <v/>
      </c>
      <c r="Q164" t="str">
        <f t="shared" si="140"/>
        <v/>
      </c>
      <c r="R164" t="str">
        <f t="shared" si="140"/>
        <v/>
      </c>
      <c r="S164" t="str">
        <f t="shared" si="140"/>
        <v/>
      </c>
      <c r="T164" t="str">
        <f t="shared" si="140"/>
        <v/>
      </c>
      <c r="U164" t="str">
        <f t="shared" si="140"/>
        <v/>
      </c>
      <c r="V164" t="str">
        <f t="shared" si="140"/>
        <v/>
      </c>
      <c r="W164" t="str">
        <f t="shared" si="140"/>
        <v/>
      </c>
      <c r="X164" t="str">
        <f t="shared" si="140"/>
        <v/>
      </c>
      <c r="Y164" t="str">
        <f t="shared" si="140"/>
        <v/>
      </c>
      <c r="Z164" t="str">
        <f t="shared" si="141"/>
        <v/>
      </c>
      <c r="AA164" t="str">
        <f t="shared" si="141"/>
        <v/>
      </c>
      <c r="AB164" t="str">
        <f t="shared" si="141"/>
        <v/>
      </c>
      <c r="AC164" t="str">
        <f t="shared" si="141"/>
        <v/>
      </c>
      <c r="AD164" t="str">
        <f t="shared" si="141"/>
        <v/>
      </c>
      <c r="AE164" t="str">
        <f t="shared" si="141"/>
        <v/>
      </c>
      <c r="AF164" t="str">
        <f t="shared" si="141"/>
        <v/>
      </c>
      <c r="AG164" t="str">
        <f t="shared" si="141"/>
        <v/>
      </c>
      <c r="AH164" t="str">
        <f t="shared" si="141"/>
        <v/>
      </c>
      <c r="AI164" t="str">
        <f t="shared" si="141"/>
        <v/>
      </c>
      <c r="AJ164" t="str">
        <f t="shared" si="142"/>
        <v/>
      </c>
      <c r="AK164" t="str">
        <f t="shared" si="142"/>
        <v/>
      </c>
      <c r="AL164" t="str">
        <f t="shared" si="142"/>
        <v/>
      </c>
      <c r="AM164" t="str">
        <f t="shared" si="142"/>
        <v/>
      </c>
      <c r="AN164" t="str">
        <f t="shared" si="142"/>
        <v/>
      </c>
      <c r="AO164" t="str">
        <f t="shared" si="142"/>
        <v/>
      </c>
      <c r="AP164" t="str">
        <f t="shared" si="142"/>
        <v/>
      </c>
      <c r="AQ164" t="str">
        <f t="shared" si="142"/>
        <v/>
      </c>
      <c r="AR164" t="str">
        <f t="shared" si="142"/>
        <v/>
      </c>
      <c r="AS164" t="str">
        <f t="shared" si="142"/>
        <v/>
      </c>
      <c r="AT164" t="str">
        <f t="shared" si="143"/>
        <v/>
      </c>
      <c r="AU164" t="str">
        <f t="shared" si="143"/>
        <v/>
      </c>
      <c r="AV164" t="str">
        <f t="shared" si="143"/>
        <v/>
      </c>
      <c r="AW164" t="str">
        <f t="shared" si="143"/>
        <v/>
      </c>
      <c r="AX164" t="str">
        <f t="shared" si="143"/>
        <v/>
      </c>
      <c r="AY164" t="str">
        <f t="shared" si="143"/>
        <v/>
      </c>
      <c r="AZ164" t="str">
        <f t="shared" si="143"/>
        <v/>
      </c>
      <c r="BA164" t="str">
        <f t="shared" si="143"/>
        <v/>
      </c>
      <c r="BB164" t="str">
        <f t="shared" si="143"/>
        <v/>
      </c>
      <c r="BC164" t="str">
        <f t="shared" si="143"/>
        <v/>
      </c>
      <c r="BD164" t="str">
        <f t="shared" si="144"/>
        <v/>
      </c>
      <c r="BE164" t="str">
        <f t="shared" si="144"/>
        <v/>
      </c>
      <c r="BF164" t="str">
        <f t="shared" si="144"/>
        <v/>
      </c>
      <c r="BG164" t="str">
        <f t="shared" si="144"/>
        <v/>
      </c>
      <c r="BH164" t="str">
        <f t="shared" si="144"/>
        <v/>
      </c>
      <c r="BI164" t="str">
        <f t="shared" si="144"/>
        <v/>
      </c>
      <c r="BJ164" t="str">
        <f t="shared" si="144"/>
        <v/>
      </c>
      <c r="BK164" t="str">
        <f t="shared" si="144"/>
        <v/>
      </c>
      <c r="BL164" t="str">
        <f t="shared" si="144"/>
        <v/>
      </c>
      <c r="BM164" t="str">
        <f t="shared" si="144"/>
        <v/>
      </c>
      <c r="BN164" t="str">
        <f t="shared" si="145"/>
        <v/>
      </c>
      <c r="BO164" t="str">
        <f t="shared" si="145"/>
        <v/>
      </c>
      <c r="BP164" t="str">
        <f t="shared" si="145"/>
        <v/>
      </c>
      <c r="BQ164" t="str">
        <f t="shared" si="145"/>
        <v/>
      </c>
      <c r="BR164" t="str">
        <f t="shared" si="145"/>
        <v/>
      </c>
      <c r="BS164" t="str">
        <f t="shared" si="145"/>
        <v/>
      </c>
      <c r="BT164" t="str">
        <f t="shared" si="145"/>
        <v/>
      </c>
      <c r="BU164" t="str">
        <f t="shared" si="145"/>
        <v/>
      </c>
      <c r="BV164" t="str">
        <f t="shared" si="145"/>
        <v/>
      </c>
      <c r="BW164" t="str">
        <f t="shared" si="145"/>
        <v/>
      </c>
      <c r="BX164" t="str">
        <f t="shared" si="146"/>
        <v/>
      </c>
      <c r="BY164" t="str">
        <f t="shared" si="146"/>
        <v/>
      </c>
      <c r="BZ164" t="str">
        <f t="shared" si="146"/>
        <v/>
      </c>
      <c r="CA164" t="str">
        <f t="shared" si="146"/>
        <v/>
      </c>
      <c r="CB164" t="str">
        <f t="shared" si="146"/>
        <v/>
      </c>
      <c r="CC164" t="str">
        <f t="shared" si="146"/>
        <v/>
      </c>
      <c r="CD164" t="str">
        <f t="shared" si="146"/>
        <v/>
      </c>
      <c r="CE164" t="str">
        <f t="shared" si="146"/>
        <v/>
      </c>
      <c r="CF164" t="str">
        <f t="shared" si="146"/>
        <v/>
      </c>
      <c r="CG164" t="str">
        <f t="shared" si="146"/>
        <v/>
      </c>
      <c r="CH164" t="str">
        <f t="shared" si="146"/>
        <v/>
      </c>
      <c r="CI164" t="str">
        <f t="shared" si="146"/>
        <v/>
      </c>
      <c r="CJ164" t="str">
        <f t="shared" si="147"/>
        <v/>
      </c>
    </row>
    <row r="165" spans="1:88" x14ac:dyDescent="0.35">
      <c r="A165" t="str">
        <f>economics!A164</f>
        <v>Methanol</v>
      </c>
      <c r="B165" t="str">
        <f>economics!B164</f>
        <v>High temperature heat pumps</v>
      </c>
      <c r="C165" t="str">
        <f>economics!D164</f>
        <v>EXCLUDED</v>
      </c>
      <c r="D165" t="str">
        <f>IF(ISNUMBER(economics!T164),economics!T164,"na")</f>
        <v>na</v>
      </c>
      <c r="E165" t="str">
        <f t="shared" si="138"/>
        <v>na</v>
      </c>
      <c r="F165" t="str">
        <f t="shared" si="139"/>
        <v/>
      </c>
      <c r="G165" t="str">
        <f t="shared" si="139"/>
        <v/>
      </c>
      <c r="H165" t="str">
        <f t="shared" si="139"/>
        <v/>
      </c>
      <c r="I165" t="str">
        <f t="shared" si="139"/>
        <v/>
      </c>
      <c r="J165" t="str">
        <f t="shared" si="139"/>
        <v/>
      </c>
      <c r="K165" t="str">
        <f t="shared" si="139"/>
        <v/>
      </c>
      <c r="L165" t="str">
        <f t="shared" si="139"/>
        <v/>
      </c>
      <c r="M165" t="str">
        <f t="shared" si="139"/>
        <v/>
      </c>
      <c r="N165" t="str">
        <f t="shared" si="139"/>
        <v/>
      </c>
      <c r="O165" t="str">
        <f t="shared" si="139"/>
        <v/>
      </c>
      <c r="P165" t="str">
        <f t="shared" si="140"/>
        <v/>
      </c>
      <c r="Q165" t="str">
        <f t="shared" si="140"/>
        <v/>
      </c>
      <c r="R165" t="str">
        <f t="shared" si="140"/>
        <v/>
      </c>
      <c r="S165" t="str">
        <f t="shared" si="140"/>
        <v/>
      </c>
      <c r="T165" t="str">
        <f t="shared" si="140"/>
        <v/>
      </c>
      <c r="U165" t="str">
        <f t="shared" si="140"/>
        <v/>
      </c>
      <c r="V165" t="str">
        <f t="shared" si="140"/>
        <v/>
      </c>
      <c r="W165" t="str">
        <f t="shared" si="140"/>
        <v/>
      </c>
      <c r="X165" t="str">
        <f t="shared" si="140"/>
        <v/>
      </c>
      <c r="Y165" t="str">
        <f t="shared" si="140"/>
        <v/>
      </c>
      <c r="Z165" t="str">
        <f t="shared" si="141"/>
        <v/>
      </c>
      <c r="AA165" t="str">
        <f t="shared" si="141"/>
        <v/>
      </c>
      <c r="AB165" t="str">
        <f t="shared" si="141"/>
        <v/>
      </c>
      <c r="AC165" t="str">
        <f t="shared" si="141"/>
        <v/>
      </c>
      <c r="AD165" t="str">
        <f t="shared" si="141"/>
        <v/>
      </c>
      <c r="AE165" t="str">
        <f t="shared" si="141"/>
        <v/>
      </c>
      <c r="AF165" t="str">
        <f t="shared" si="141"/>
        <v/>
      </c>
      <c r="AG165" t="str">
        <f t="shared" si="141"/>
        <v/>
      </c>
      <c r="AH165" t="str">
        <f t="shared" si="141"/>
        <v/>
      </c>
      <c r="AI165" t="str">
        <f t="shared" si="141"/>
        <v/>
      </c>
      <c r="AJ165" t="str">
        <f t="shared" si="142"/>
        <v/>
      </c>
      <c r="AK165" t="str">
        <f t="shared" si="142"/>
        <v/>
      </c>
      <c r="AL165" t="str">
        <f t="shared" si="142"/>
        <v/>
      </c>
      <c r="AM165" t="str">
        <f t="shared" si="142"/>
        <v/>
      </c>
      <c r="AN165" t="str">
        <f t="shared" si="142"/>
        <v/>
      </c>
      <c r="AO165" t="str">
        <f t="shared" si="142"/>
        <v/>
      </c>
      <c r="AP165" t="str">
        <f t="shared" si="142"/>
        <v/>
      </c>
      <c r="AQ165" t="str">
        <f t="shared" si="142"/>
        <v/>
      </c>
      <c r="AR165" t="str">
        <f t="shared" si="142"/>
        <v/>
      </c>
      <c r="AS165" t="str">
        <f t="shared" si="142"/>
        <v/>
      </c>
      <c r="AT165" t="str">
        <f t="shared" si="143"/>
        <v/>
      </c>
      <c r="AU165" t="str">
        <f t="shared" si="143"/>
        <v/>
      </c>
      <c r="AV165" t="str">
        <f t="shared" si="143"/>
        <v/>
      </c>
      <c r="AW165" t="str">
        <f t="shared" si="143"/>
        <v/>
      </c>
      <c r="AX165" t="str">
        <f t="shared" si="143"/>
        <v/>
      </c>
      <c r="AY165" t="str">
        <f t="shared" si="143"/>
        <v/>
      </c>
      <c r="AZ165" t="str">
        <f t="shared" si="143"/>
        <v/>
      </c>
      <c r="BA165" t="str">
        <f t="shared" si="143"/>
        <v/>
      </c>
      <c r="BB165" t="str">
        <f t="shared" si="143"/>
        <v/>
      </c>
      <c r="BC165" t="str">
        <f t="shared" si="143"/>
        <v/>
      </c>
      <c r="BD165" t="str">
        <f t="shared" si="144"/>
        <v/>
      </c>
      <c r="BE165" t="str">
        <f t="shared" si="144"/>
        <v/>
      </c>
      <c r="BF165" t="str">
        <f t="shared" si="144"/>
        <v/>
      </c>
      <c r="BG165" t="str">
        <f t="shared" si="144"/>
        <v/>
      </c>
      <c r="BH165" t="str">
        <f t="shared" si="144"/>
        <v/>
      </c>
      <c r="BI165" t="str">
        <f t="shared" si="144"/>
        <v/>
      </c>
      <c r="BJ165" t="str">
        <f t="shared" si="144"/>
        <v/>
      </c>
      <c r="BK165" t="str">
        <f t="shared" si="144"/>
        <v/>
      </c>
      <c r="BL165" t="str">
        <f t="shared" si="144"/>
        <v/>
      </c>
      <c r="BM165" t="str">
        <f t="shared" si="144"/>
        <v/>
      </c>
      <c r="BN165" t="str">
        <f t="shared" si="145"/>
        <v/>
      </c>
      <c r="BO165" t="str">
        <f t="shared" si="145"/>
        <v/>
      </c>
      <c r="BP165" t="str">
        <f t="shared" si="145"/>
        <v/>
      </c>
      <c r="BQ165" t="str">
        <f t="shared" si="145"/>
        <v/>
      </c>
      <c r="BR165" t="str">
        <f t="shared" si="145"/>
        <v/>
      </c>
      <c r="BS165" t="str">
        <f t="shared" si="145"/>
        <v/>
      </c>
      <c r="BT165" t="str">
        <f t="shared" si="145"/>
        <v/>
      </c>
      <c r="BU165" t="str">
        <f t="shared" si="145"/>
        <v/>
      </c>
      <c r="BV165" t="str">
        <f t="shared" si="145"/>
        <v/>
      </c>
      <c r="BW165" t="str">
        <f t="shared" si="145"/>
        <v/>
      </c>
      <c r="BX165" t="str">
        <f t="shared" si="146"/>
        <v/>
      </c>
      <c r="BY165" t="str">
        <f t="shared" si="146"/>
        <v/>
      </c>
      <c r="BZ165" t="str">
        <f t="shared" si="146"/>
        <v/>
      </c>
      <c r="CA165" t="str">
        <f t="shared" si="146"/>
        <v/>
      </c>
      <c r="CB165" t="str">
        <f t="shared" si="146"/>
        <v/>
      </c>
      <c r="CC165" t="str">
        <f t="shared" si="146"/>
        <v/>
      </c>
      <c r="CD165" t="str">
        <f t="shared" si="146"/>
        <v/>
      </c>
      <c r="CE165" t="str">
        <f t="shared" si="146"/>
        <v/>
      </c>
      <c r="CF165" t="str">
        <f t="shared" si="146"/>
        <v/>
      </c>
      <c r="CG165" t="str">
        <f t="shared" si="146"/>
        <v/>
      </c>
      <c r="CH165" t="str">
        <f t="shared" si="146"/>
        <v/>
      </c>
      <c r="CI165" t="str">
        <f t="shared" si="146"/>
        <v/>
      </c>
      <c r="CJ165" t="str">
        <f t="shared" si="147"/>
        <v/>
      </c>
    </row>
    <row r="166" spans="1:88" x14ac:dyDescent="0.35">
      <c r="A166" t="str">
        <f>economics!A165</f>
        <v>Soda ash</v>
      </c>
      <c r="B166" t="str">
        <f>economics!B165</f>
        <v>Electric boilers</v>
      </c>
      <c r="C166" t="str">
        <f>economics!D165</f>
        <v>EXCLUDED</v>
      </c>
      <c r="D166">
        <f>IF(ISNUMBER(economics!T165),economics!T165,"na")</f>
        <v>1.1839778320482841</v>
      </c>
      <c r="E166">
        <f t="shared" si="138"/>
        <v>0.35519334961448523</v>
      </c>
      <c r="F166">
        <f t="shared" si="139"/>
        <v>4.2906033319683703E-4</v>
      </c>
      <c r="G166">
        <f t="shared" si="139"/>
        <v>3.8465753284853388E-3</v>
      </c>
      <c r="H166">
        <f t="shared" si="139"/>
        <v>2.2798452345141919E-2</v>
      </c>
      <c r="I166">
        <f t="shared" si="139"/>
        <v>8.3816163220430881E-2</v>
      </c>
      <c r="J166">
        <f t="shared" si="139"/>
        <v>0.19135098667706091</v>
      </c>
      <c r="K166">
        <f t="shared" si="139"/>
        <v>0.27148803514917241</v>
      </c>
      <c r="L166">
        <f t="shared" si="139"/>
        <v>0.23946225379190011</v>
      </c>
      <c r="M166">
        <f t="shared" si="139"/>
        <v>0.13129124341128096</v>
      </c>
      <c r="N166">
        <f t="shared" si="139"/>
        <v>4.4719326397860248E-2</v>
      </c>
      <c r="O166">
        <f t="shared" si="139"/>
        <v>9.4535114713336643E-3</v>
      </c>
      <c r="P166">
        <f t="shared" si="140"/>
        <v>1.2387326694317524E-3</v>
      </c>
      <c r="Q166">
        <f t="shared" si="140"/>
        <v>1.0046504489202857E-4</v>
      </c>
      <c r="R166">
        <f t="shared" si="140"/>
        <v>5.0354260680007812E-6</v>
      </c>
      <c r="S166">
        <f t="shared" si="140"/>
        <v>1.5573114287015244E-7</v>
      </c>
      <c r="T166">
        <f t="shared" si="140"/>
        <v>2.96755475748256E-9</v>
      </c>
      <c r="U166">
        <f t="shared" si="140"/>
        <v>3.4795499814777031E-11</v>
      </c>
      <c r="V166">
        <f t="shared" si="140"/>
        <v>2.5068835896036035E-13</v>
      </c>
      <c r="W166">
        <f t="shared" si="140"/>
        <v>1.1102230246251565E-15</v>
      </c>
      <c r="X166">
        <f t="shared" si="140"/>
        <v>0</v>
      </c>
      <c r="Y166">
        <f t="shared" si="140"/>
        <v>0</v>
      </c>
      <c r="Z166">
        <f t="shared" si="141"/>
        <v>0</v>
      </c>
      <c r="AA166">
        <f t="shared" si="141"/>
        <v>0</v>
      </c>
      <c r="AB166">
        <f t="shared" si="141"/>
        <v>0</v>
      </c>
      <c r="AC166">
        <f t="shared" si="141"/>
        <v>0</v>
      </c>
      <c r="AD166">
        <f t="shared" si="141"/>
        <v>0</v>
      </c>
      <c r="AE166">
        <f t="shared" si="141"/>
        <v>0</v>
      </c>
      <c r="AF166">
        <f t="shared" si="141"/>
        <v>0</v>
      </c>
      <c r="AG166">
        <f t="shared" si="141"/>
        <v>0</v>
      </c>
      <c r="AH166">
        <f t="shared" si="141"/>
        <v>0</v>
      </c>
      <c r="AI166">
        <f t="shared" si="141"/>
        <v>0</v>
      </c>
      <c r="AJ166">
        <f t="shared" si="142"/>
        <v>0</v>
      </c>
      <c r="AK166">
        <f t="shared" si="142"/>
        <v>0</v>
      </c>
      <c r="AL166">
        <f t="shared" si="142"/>
        <v>0</v>
      </c>
      <c r="AM166">
        <f t="shared" si="142"/>
        <v>0</v>
      </c>
      <c r="AN166">
        <f t="shared" si="142"/>
        <v>0</v>
      </c>
      <c r="AO166">
        <f t="shared" si="142"/>
        <v>0</v>
      </c>
      <c r="AP166">
        <f t="shared" si="142"/>
        <v>0</v>
      </c>
      <c r="AQ166">
        <f t="shared" si="142"/>
        <v>0</v>
      </c>
      <c r="AR166">
        <f t="shared" si="142"/>
        <v>0</v>
      </c>
      <c r="AS166">
        <f t="shared" si="142"/>
        <v>0</v>
      </c>
      <c r="AT166">
        <f t="shared" si="143"/>
        <v>0</v>
      </c>
      <c r="AU166">
        <f t="shared" si="143"/>
        <v>0</v>
      </c>
      <c r="AV166">
        <f t="shared" si="143"/>
        <v>0</v>
      </c>
      <c r="AW166">
        <f t="shared" si="143"/>
        <v>0</v>
      </c>
      <c r="AX166">
        <f t="shared" si="143"/>
        <v>0</v>
      </c>
      <c r="AY166">
        <f t="shared" si="143"/>
        <v>0</v>
      </c>
      <c r="AZ166">
        <f t="shared" si="143"/>
        <v>0</v>
      </c>
      <c r="BA166">
        <f t="shared" si="143"/>
        <v>0</v>
      </c>
      <c r="BB166">
        <f t="shared" si="143"/>
        <v>0</v>
      </c>
      <c r="BC166">
        <f t="shared" si="143"/>
        <v>0</v>
      </c>
      <c r="BD166">
        <f t="shared" si="144"/>
        <v>0</v>
      </c>
      <c r="BE166">
        <f t="shared" si="144"/>
        <v>0</v>
      </c>
      <c r="BF166">
        <f t="shared" si="144"/>
        <v>0</v>
      </c>
      <c r="BG166">
        <f t="shared" si="144"/>
        <v>0</v>
      </c>
      <c r="BH166">
        <f t="shared" si="144"/>
        <v>0</v>
      </c>
      <c r="BI166">
        <f t="shared" si="144"/>
        <v>0</v>
      </c>
      <c r="BJ166">
        <f t="shared" si="144"/>
        <v>0</v>
      </c>
      <c r="BK166">
        <f t="shared" si="144"/>
        <v>0</v>
      </c>
      <c r="BL166">
        <f t="shared" si="144"/>
        <v>0</v>
      </c>
      <c r="BM166">
        <f t="shared" si="144"/>
        <v>0</v>
      </c>
      <c r="BN166">
        <f t="shared" si="145"/>
        <v>0</v>
      </c>
      <c r="BO166">
        <f t="shared" si="145"/>
        <v>0</v>
      </c>
      <c r="BP166">
        <f t="shared" si="145"/>
        <v>0</v>
      </c>
      <c r="BQ166">
        <f t="shared" si="145"/>
        <v>0</v>
      </c>
      <c r="BR166">
        <f t="shared" si="145"/>
        <v>0</v>
      </c>
      <c r="BS166">
        <f t="shared" si="145"/>
        <v>0</v>
      </c>
      <c r="BT166">
        <f t="shared" si="145"/>
        <v>0</v>
      </c>
      <c r="BU166">
        <f t="shared" si="145"/>
        <v>0</v>
      </c>
      <c r="BV166">
        <f t="shared" si="145"/>
        <v>0</v>
      </c>
      <c r="BW166">
        <f t="shared" si="145"/>
        <v>0</v>
      </c>
      <c r="BX166">
        <f t="shared" si="146"/>
        <v>0</v>
      </c>
      <c r="BY166">
        <f t="shared" si="146"/>
        <v>0</v>
      </c>
      <c r="BZ166">
        <f t="shared" si="146"/>
        <v>0</v>
      </c>
      <c r="CA166">
        <f t="shared" si="146"/>
        <v>0</v>
      </c>
      <c r="CB166">
        <f t="shared" si="146"/>
        <v>0</v>
      </c>
      <c r="CC166">
        <f t="shared" si="146"/>
        <v>0</v>
      </c>
      <c r="CD166">
        <f t="shared" si="146"/>
        <v>0</v>
      </c>
      <c r="CE166">
        <f t="shared" si="146"/>
        <v>0</v>
      </c>
      <c r="CF166">
        <f t="shared" si="146"/>
        <v>0</v>
      </c>
      <c r="CG166">
        <f t="shared" si="146"/>
        <v>0</v>
      </c>
      <c r="CH166">
        <f t="shared" si="146"/>
        <v>0</v>
      </c>
      <c r="CI166">
        <f t="shared" si="146"/>
        <v>0</v>
      </c>
      <c r="CJ166">
        <f t="shared" si="147"/>
        <v>1</v>
      </c>
    </row>
    <row r="167" spans="1:88" x14ac:dyDescent="0.35">
      <c r="A167" t="str">
        <f>economics!A166</f>
        <v>Soda ash</v>
      </c>
      <c r="B167" t="str">
        <f>economics!B166</f>
        <v>H2 boilers</v>
      </c>
      <c r="C167" t="str">
        <f>economics!D166</f>
        <v>EXCLUDED</v>
      </c>
      <c r="D167">
        <f>IF(ISNUMBER(economics!T166),economics!T166,"na")</f>
        <v>-0.26713095400448822</v>
      </c>
      <c r="E167">
        <f t="shared" si="138"/>
        <v>8.0139286201346457E-2</v>
      </c>
      <c r="F167">
        <f t="shared" si="139"/>
        <v>0.99957093966680322</v>
      </c>
      <c r="G167">
        <f t="shared" si="139"/>
        <v>4.2906027833256033E-4</v>
      </c>
      <c r="H167">
        <f t="shared" si="139"/>
        <v>5.4864224274808748E-11</v>
      </c>
      <c r="I167">
        <f t="shared" si="139"/>
        <v>0</v>
      </c>
      <c r="J167">
        <f t="shared" si="139"/>
        <v>0</v>
      </c>
      <c r="K167">
        <f t="shared" si="139"/>
        <v>0</v>
      </c>
      <c r="L167">
        <f t="shared" si="139"/>
        <v>0</v>
      </c>
      <c r="M167">
        <f t="shared" si="139"/>
        <v>0</v>
      </c>
      <c r="N167">
        <f t="shared" si="139"/>
        <v>0</v>
      </c>
      <c r="O167">
        <f t="shared" si="139"/>
        <v>0</v>
      </c>
      <c r="P167">
        <f t="shared" si="140"/>
        <v>0</v>
      </c>
      <c r="Q167">
        <f t="shared" si="140"/>
        <v>0</v>
      </c>
      <c r="R167">
        <f t="shared" si="140"/>
        <v>0</v>
      </c>
      <c r="S167">
        <f t="shared" si="140"/>
        <v>0</v>
      </c>
      <c r="T167">
        <f t="shared" si="140"/>
        <v>0</v>
      </c>
      <c r="U167">
        <f t="shared" si="140"/>
        <v>0</v>
      </c>
      <c r="V167">
        <f t="shared" si="140"/>
        <v>0</v>
      </c>
      <c r="W167">
        <f t="shared" si="140"/>
        <v>0</v>
      </c>
      <c r="X167">
        <f t="shared" si="140"/>
        <v>0</v>
      </c>
      <c r="Y167">
        <f t="shared" si="140"/>
        <v>0</v>
      </c>
      <c r="Z167">
        <f t="shared" si="141"/>
        <v>0</v>
      </c>
      <c r="AA167">
        <f t="shared" si="141"/>
        <v>0</v>
      </c>
      <c r="AB167">
        <f t="shared" si="141"/>
        <v>0</v>
      </c>
      <c r="AC167">
        <f t="shared" si="141"/>
        <v>0</v>
      </c>
      <c r="AD167">
        <f t="shared" si="141"/>
        <v>0</v>
      </c>
      <c r="AE167">
        <f t="shared" si="141"/>
        <v>0</v>
      </c>
      <c r="AF167">
        <f t="shared" si="141"/>
        <v>0</v>
      </c>
      <c r="AG167">
        <f t="shared" si="141"/>
        <v>0</v>
      </c>
      <c r="AH167">
        <f t="shared" si="141"/>
        <v>0</v>
      </c>
      <c r="AI167">
        <f t="shared" si="141"/>
        <v>0</v>
      </c>
      <c r="AJ167">
        <f t="shared" si="142"/>
        <v>0</v>
      </c>
      <c r="AK167">
        <f t="shared" si="142"/>
        <v>0</v>
      </c>
      <c r="AL167">
        <f t="shared" si="142"/>
        <v>0</v>
      </c>
      <c r="AM167">
        <f t="shared" si="142"/>
        <v>0</v>
      </c>
      <c r="AN167">
        <f t="shared" si="142"/>
        <v>0</v>
      </c>
      <c r="AO167">
        <f t="shared" si="142"/>
        <v>0</v>
      </c>
      <c r="AP167">
        <f t="shared" si="142"/>
        <v>0</v>
      </c>
      <c r="AQ167">
        <f t="shared" si="142"/>
        <v>0</v>
      </c>
      <c r="AR167">
        <f t="shared" si="142"/>
        <v>0</v>
      </c>
      <c r="AS167">
        <f t="shared" si="142"/>
        <v>0</v>
      </c>
      <c r="AT167">
        <f t="shared" si="143"/>
        <v>0</v>
      </c>
      <c r="AU167">
        <f t="shared" si="143"/>
        <v>0</v>
      </c>
      <c r="AV167">
        <f t="shared" si="143"/>
        <v>0</v>
      </c>
      <c r="AW167">
        <f t="shared" si="143"/>
        <v>0</v>
      </c>
      <c r="AX167">
        <f t="shared" si="143"/>
        <v>0</v>
      </c>
      <c r="AY167">
        <f t="shared" si="143"/>
        <v>0</v>
      </c>
      <c r="AZ167">
        <f t="shared" si="143"/>
        <v>0</v>
      </c>
      <c r="BA167">
        <f t="shared" si="143"/>
        <v>0</v>
      </c>
      <c r="BB167">
        <f t="shared" si="143"/>
        <v>0</v>
      </c>
      <c r="BC167">
        <f t="shared" si="143"/>
        <v>0</v>
      </c>
      <c r="BD167">
        <f t="shared" si="144"/>
        <v>0</v>
      </c>
      <c r="BE167">
        <f t="shared" si="144"/>
        <v>0</v>
      </c>
      <c r="BF167">
        <f t="shared" si="144"/>
        <v>0</v>
      </c>
      <c r="BG167">
        <f t="shared" si="144"/>
        <v>0</v>
      </c>
      <c r="BH167">
        <f t="shared" si="144"/>
        <v>0</v>
      </c>
      <c r="BI167">
        <f t="shared" si="144"/>
        <v>0</v>
      </c>
      <c r="BJ167">
        <f t="shared" si="144"/>
        <v>0</v>
      </c>
      <c r="BK167">
        <f t="shared" si="144"/>
        <v>0</v>
      </c>
      <c r="BL167">
        <f t="shared" si="144"/>
        <v>0</v>
      </c>
      <c r="BM167">
        <f t="shared" si="144"/>
        <v>0</v>
      </c>
      <c r="BN167">
        <f t="shared" si="145"/>
        <v>0</v>
      </c>
      <c r="BO167">
        <f t="shared" si="145"/>
        <v>0</v>
      </c>
      <c r="BP167">
        <f t="shared" si="145"/>
        <v>0</v>
      </c>
      <c r="BQ167">
        <f t="shared" si="145"/>
        <v>0</v>
      </c>
      <c r="BR167">
        <f t="shared" si="145"/>
        <v>0</v>
      </c>
      <c r="BS167">
        <f t="shared" si="145"/>
        <v>0</v>
      </c>
      <c r="BT167">
        <f t="shared" si="145"/>
        <v>0</v>
      </c>
      <c r="BU167">
        <f t="shared" si="145"/>
        <v>0</v>
      </c>
      <c r="BV167">
        <f t="shared" si="145"/>
        <v>0</v>
      </c>
      <c r="BW167">
        <f t="shared" si="145"/>
        <v>0</v>
      </c>
      <c r="BX167">
        <f t="shared" si="146"/>
        <v>0</v>
      </c>
      <c r="BY167">
        <f t="shared" si="146"/>
        <v>0</v>
      </c>
      <c r="BZ167">
        <f t="shared" si="146"/>
        <v>0</v>
      </c>
      <c r="CA167">
        <f t="shared" si="146"/>
        <v>0</v>
      </c>
      <c r="CB167">
        <f t="shared" si="146"/>
        <v>0</v>
      </c>
      <c r="CC167">
        <f t="shared" si="146"/>
        <v>0</v>
      </c>
      <c r="CD167">
        <f t="shared" si="146"/>
        <v>0</v>
      </c>
      <c r="CE167">
        <f t="shared" si="146"/>
        <v>0</v>
      </c>
      <c r="CF167">
        <f t="shared" si="146"/>
        <v>0</v>
      </c>
      <c r="CG167">
        <f t="shared" si="146"/>
        <v>0</v>
      </c>
      <c r="CH167">
        <f t="shared" si="146"/>
        <v>0</v>
      </c>
      <c r="CI167">
        <f t="shared" si="146"/>
        <v>0</v>
      </c>
      <c r="CJ167">
        <f t="shared" si="147"/>
        <v>1</v>
      </c>
    </row>
    <row r="168" spans="1:88" x14ac:dyDescent="0.35">
      <c r="A168" t="str">
        <f>economics!A167</f>
        <v>Soda ash</v>
      </c>
      <c r="B168" t="str">
        <f>economics!B167</f>
        <v>Industrial mechanical vapor recompression (MVR)</v>
      </c>
      <c r="C168" t="str">
        <f>economics!D167</f>
        <v>EXCLUDED</v>
      </c>
      <c r="D168">
        <f>IF(ISNUMBER(economics!T167),economics!T167,"na")</f>
        <v>1.5185802628445382</v>
      </c>
      <c r="E168">
        <f t="shared" si="138"/>
        <v>0.45557407885336143</v>
      </c>
      <c r="F168">
        <f t="shared" si="139"/>
        <v>4.2906033319683703E-4</v>
      </c>
      <c r="G168">
        <f t="shared" si="139"/>
        <v>2.2508345589447236E-3</v>
      </c>
      <c r="H168">
        <f t="shared" si="139"/>
        <v>1.0001986090946534E-2</v>
      </c>
      <c r="I168">
        <f t="shared" si="139"/>
        <v>3.3114141235374872E-2</v>
      </c>
      <c r="J168">
        <f t="shared" si="139"/>
        <v>8.1701462436978789E-2</v>
      </c>
      <c r="K168">
        <f t="shared" si="139"/>
        <v>0.15025123447507266</v>
      </c>
      <c r="L168">
        <f t="shared" si="139"/>
        <v>0.205985214911384</v>
      </c>
      <c r="M168">
        <f t="shared" si="139"/>
        <v>0.21053023895999406</v>
      </c>
      <c r="N168">
        <f t="shared" si="139"/>
        <v>0.16041888372698665</v>
      </c>
      <c r="O168">
        <f t="shared" si="139"/>
        <v>9.1123963574860634E-2</v>
      </c>
      <c r="P168">
        <f t="shared" si="140"/>
        <v>3.8582631735202599E-2</v>
      </c>
      <c r="Q168">
        <f t="shared" si="140"/>
        <v>1.2174578756740329E-2</v>
      </c>
      <c r="R168">
        <f t="shared" si="140"/>
        <v>2.8623147025197415E-3</v>
      </c>
      <c r="S168">
        <f t="shared" si="140"/>
        <v>5.0125897674646591E-4</v>
      </c>
      <c r="T168">
        <f t="shared" si="140"/>
        <v>6.5366298290792102E-5</v>
      </c>
      <c r="U168">
        <f t="shared" si="140"/>
        <v>6.345238343308246E-6</v>
      </c>
      <c r="V168">
        <f t="shared" si="140"/>
        <v>4.5834601547500853E-7</v>
      </c>
      <c r="W168">
        <f t="shared" si="140"/>
        <v>2.4628447281571653E-8</v>
      </c>
      <c r="X168">
        <f t="shared" si="140"/>
        <v>9.8406971460462955E-10</v>
      </c>
      <c r="Y168">
        <f t="shared" si="140"/>
        <v>2.9228730547004034E-11</v>
      </c>
      <c r="Z168">
        <f t="shared" si="141"/>
        <v>6.4515059960967847E-13</v>
      </c>
      <c r="AA168">
        <f t="shared" si="141"/>
        <v>1.0547118733938987E-14</v>
      </c>
      <c r="AB168">
        <f t="shared" si="141"/>
        <v>1.1102230246251565E-16</v>
      </c>
      <c r="AC168">
        <f t="shared" si="141"/>
        <v>0</v>
      </c>
      <c r="AD168">
        <f t="shared" si="141"/>
        <v>0</v>
      </c>
      <c r="AE168">
        <f t="shared" si="141"/>
        <v>0</v>
      </c>
      <c r="AF168">
        <f t="shared" si="141"/>
        <v>0</v>
      </c>
      <c r="AG168">
        <f t="shared" si="141"/>
        <v>0</v>
      </c>
      <c r="AH168">
        <f t="shared" si="141"/>
        <v>0</v>
      </c>
      <c r="AI168">
        <f t="shared" si="141"/>
        <v>0</v>
      </c>
      <c r="AJ168">
        <f t="shared" si="142"/>
        <v>0</v>
      </c>
      <c r="AK168">
        <f t="shared" si="142"/>
        <v>0</v>
      </c>
      <c r="AL168">
        <f t="shared" si="142"/>
        <v>0</v>
      </c>
      <c r="AM168">
        <f t="shared" si="142"/>
        <v>0</v>
      </c>
      <c r="AN168">
        <f t="shared" si="142"/>
        <v>0</v>
      </c>
      <c r="AO168">
        <f t="shared" si="142"/>
        <v>0</v>
      </c>
      <c r="AP168">
        <f t="shared" si="142"/>
        <v>0</v>
      </c>
      <c r="AQ168">
        <f t="shared" si="142"/>
        <v>0</v>
      </c>
      <c r="AR168">
        <f t="shared" si="142"/>
        <v>0</v>
      </c>
      <c r="AS168">
        <f t="shared" si="142"/>
        <v>0</v>
      </c>
      <c r="AT168">
        <f t="shared" si="143"/>
        <v>0</v>
      </c>
      <c r="AU168">
        <f t="shared" si="143"/>
        <v>0</v>
      </c>
      <c r="AV168">
        <f t="shared" si="143"/>
        <v>0</v>
      </c>
      <c r="AW168">
        <f t="shared" si="143"/>
        <v>0</v>
      </c>
      <c r="AX168">
        <f t="shared" si="143"/>
        <v>0</v>
      </c>
      <c r="AY168">
        <f t="shared" si="143"/>
        <v>0</v>
      </c>
      <c r="AZ168">
        <f t="shared" si="143"/>
        <v>0</v>
      </c>
      <c r="BA168">
        <f t="shared" si="143"/>
        <v>0</v>
      </c>
      <c r="BB168">
        <f t="shared" si="143"/>
        <v>0</v>
      </c>
      <c r="BC168">
        <f t="shared" si="143"/>
        <v>0</v>
      </c>
      <c r="BD168">
        <f t="shared" si="144"/>
        <v>0</v>
      </c>
      <c r="BE168">
        <f t="shared" si="144"/>
        <v>0</v>
      </c>
      <c r="BF168">
        <f t="shared" si="144"/>
        <v>0</v>
      </c>
      <c r="BG168">
        <f t="shared" si="144"/>
        <v>0</v>
      </c>
      <c r="BH168">
        <f t="shared" si="144"/>
        <v>0</v>
      </c>
      <c r="BI168">
        <f t="shared" si="144"/>
        <v>0</v>
      </c>
      <c r="BJ168">
        <f t="shared" si="144"/>
        <v>0</v>
      </c>
      <c r="BK168">
        <f t="shared" si="144"/>
        <v>0</v>
      </c>
      <c r="BL168">
        <f t="shared" si="144"/>
        <v>0</v>
      </c>
      <c r="BM168">
        <f t="shared" si="144"/>
        <v>0</v>
      </c>
      <c r="BN168">
        <f t="shared" si="145"/>
        <v>0</v>
      </c>
      <c r="BO168">
        <f t="shared" si="145"/>
        <v>0</v>
      </c>
      <c r="BP168">
        <f t="shared" si="145"/>
        <v>0</v>
      </c>
      <c r="BQ168">
        <f t="shared" si="145"/>
        <v>0</v>
      </c>
      <c r="BR168">
        <f t="shared" si="145"/>
        <v>0</v>
      </c>
      <c r="BS168">
        <f t="shared" si="145"/>
        <v>0</v>
      </c>
      <c r="BT168">
        <f t="shared" si="145"/>
        <v>0</v>
      </c>
      <c r="BU168">
        <f t="shared" si="145"/>
        <v>0</v>
      </c>
      <c r="BV168">
        <f t="shared" si="145"/>
        <v>0</v>
      </c>
      <c r="BW168">
        <f t="shared" si="145"/>
        <v>0</v>
      </c>
      <c r="BX168">
        <f t="shared" si="146"/>
        <v>0</v>
      </c>
      <c r="BY168">
        <f t="shared" si="146"/>
        <v>0</v>
      </c>
      <c r="BZ168">
        <f t="shared" si="146"/>
        <v>0</v>
      </c>
      <c r="CA168">
        <f t="shared" si="146"/>
        <v>0</v>
      </c>
      <c r="CB168">
        <f t="shared" si="146"/>
        <v>0</v>
      </c>
      <c r="CC168">
        <f t="shared" si="146"/>
        <v>0</v>
      </c>
      <c r="CD168">
        <f t="shared" si="146"/>
        <v>0</v>
      </c>
      <c r="CE168">
        <f t="shared" si="146"/>
        <v>0</v>
      </c>
      <c r="CF168">
        <f t="shared" si="146"/>
        <v>0</v>
      </c>
      <c r="CG168">
        <f t="shared" si="146"/>
        <v>0</v>
      </c>
      <c r="CH168">
        <f t="shared" si="146"/>
        <v>0</v>
      </c>
      <c r="CI168">
        <f t="shared" si="146"/>
        <v>0</v>
      </c>
      <c r="CJ168">
        <f t="shared" si="147"/>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88"/>
  <sheetViews>
    <sheetView zoomScale="85" zoomScaleNormal="85" workbookViewId="0">
      <selection activeCell="H50" sqref="H50"/>
    </sheetView>
  </sheetViews>
  <sheetFormatPr defaultRowHeight="14.5" x14ac:dyDescent="0.35"/>
  <cols>
    <col min="1" max="1" width="20" customWidth="1"/>
    <col min="2" max="2" width="41.81640625" customWidth="1"/>
    <col min="3" max="6" width="12.7265625" customWidth="1"/>
    <col min="7" max="7" width="17.26953125" customWidth="1"/>
    <col min="8" max="8" width="32.7265625" customWidth="1"/>
    <col min="9" max="9" width="58.1796875" customWidth="1"/>
  </cols>
  <sheetData>
    <row r="1" spans="1:9" ht="18.649999999999999" customHeight="1" x14ac:dyDescent="0.45">
      <c r="A1" s="73" t="s">
        <v>797</v>
      </c>
    </row>
    <row r="2" spans="1:9" x14ac:dyDescent="0.35">
      <c r="A2" t="s">
        <v>798</v>
      </c>
    </row>
    <row r="4" spans="1:9" x14ac:dyDescent="0.35">
      <c r="A4" s="130" t="s">
        <v>608</v>
      </c>
      <c r="B4" s="130" t="s">
        <v>706</v>
      </c>
      <c r="C4" s="130" t="s">
        <v>316</v>
      </c>
      <c r="D4" s="130" t="s">
        <v>719</v>
      </c>
      <c r="E4" s="130" t="s">
        <v>720</v>
      </c>
      <c r="F4" s="130" t="s">
        <v>799</v>
      </c>
      <c r="G4" s="130" t="s">
        <v>800</v>
      </c>
      <c r="H4" s="130" t="s">
        <v>801</v>
      </c>
      <c r="I4" s="130" t="s">
        <v>802</v>
      </c>
    </row>
    <row r="5" spans="1:9" x14ac:dyDescent="0.35">
      <c r="A5" t="str">
        <f>'Kermeli Data'!A9</f>
        <v>Primary aluminum</v>
      </c>
      <c r="B5" t="str">
        <f>'Kermeli Data'!B9</f>
        <v>PFPBa</v>
      </c>
      <c r="C5" t="str">
        <f>'Kermeli Data'!P9</f>
        <v>3 proc</v>
      </c>
      <c r="D5">
        <f>'Kermeli Data'!R9</f>
        <v>0</v>
      </c>
      <c r="E5">
        <f>'Kermeli Data'!S9</f>
        <v>1</v>
      </c>
      <c r="F5" t="str">
        <f t="shared" ref="F5:F36" si="0">IF(AND(D5=0,E5=0),"none",IF(D5&gt;=E5,"fuel","elec"))</f>
        <v>elec</v>
      </c>
      <c r="G5" t="str">
        <f t="shared" ref="G5:G36" si="1">IF(C5="1 unit","unit files",IF(C5="2 whr",IF(F5="fuel","fuel-whr",IF(F5="elec","elec-whr","whr (no energy)")),IF(C5="3 proc",IF(F5="fuel","fuel-process",IF(F5="elec","elec-process","process (no energy)")),"excluded")))</f>
        <v>elec-process</v>
      </c>
      <c r="H5" t="str">
        <f t="shared" ref="H5:H36" si="2">IF(AND(D5&gt;0,E5&gt;0),"MIXED — energy also on "&amp;IF(F5="fuel","elec","fuel")&amp;" curve","")</f>
        <v/>
      </c>
      <c r="I5" t="str">
        <f>'Kermeli Data'!Q9</f>
        <v>Smelter electrical efficiency (point-feed prebake). Not recovery.</v>
      </c>
    </row>
    <row r="6" spans="1:9" x14ac:dyDescent="0.35">
      <c r="A6" t="str">
        <f>'Kermeli Data'!A10</f>
        <v>Primary aluminum</v>
      </c>
      <c r="B6" t="str">
        <f>'Kermeli Data'!B10</f>
        <v>Optimization electrolysis controlc</v>
      </c>
      <c r="C6" t="str">
        <f>'Kermeli Data'!P10</f>
        <v>3 proc</v>
      </c>
      <c r="D6">
        <f>'Kermeli Data'!R10</f>
        <v>0</v>
      </c>
      <c r="E6">
        <f>'Kermeli Data'!S10</f>
        <v>1</v>
      </c>
      <c r="F6" t="str">
        <f t="shared" si="0"/>
        <v>elec</v>
      </c>
      <c r="G6" t="str">
        <f t="shared" si="1"/>
        <v>elec-process</v>
      </c>
      <c r="H6" t="str">
        <f t="shared" si="2"/>
        <v/>
      </c>
      <c r="I6" t="str">
        <f>'Kermeli Data'!Q10</f>
        <v>Electrolysis control optimization. Not recovery.</v>
      </c>
    </row>
    <row r="7" spans="1:9" x14ac:dyDescent="0.35">
      <c r="A7" t="str">
        <f>'Kermeli Data'!A11</f>
        <v>Primary aluminum</v>
      </c>
      <c r="B7" t="str">
        <f>'Kermeli Data'!B11</f>
        <v>Optimization cell designc</v>
      </c>
      <c r="C7" t="str">
        <f>'Kermeli Data'!P11</f>
        <v>3 proc</v>
      </c>
      <c r="D7">
        <f>'Kermeli Data'!R11</f>
        <v>0</v>
      </c>
      <c r="E7">
        <f>'Kermeli Data'!S11</f>
        <v>1</v>
      </c>
      <c r="F7" t="str">
        <f t="shared" si="0"/>
        <v>elec</v>
      </c>
      <c r="G7" t="str">
        <f t="shared" si="1"/>
        <v>elec-process</v>
      </c>
      <c r="H7" t="str">
        <f t="shared" si="2"/>
        <v/>
      </c>
      <c r="I7" t="str">
        <f>'Kermeli Data'!Q11</f>
        <v>Cell design optimization. Not recovery.</v>
      </c>
    </row>
    <row r="8" spans="1:9" x14ac:dyDescent="0.35">
      <c r="A8" t="str">
        <f>'Kermeli Data'!A12</f>
        <v>Secondary aluminum</v>
      </c>
      <c r="B8" t="str">
        <f>'Kermeli Data'!B12</f>
        <v>Regenerative or recuperative burnerd</v>
      </c>
      <c r="C8" t="str">
        <f>'Kermeli Data'!P12</f>
        <v>1 unit</v>
      </c>
      <c r="D8">
        <f>'Kermeli Data'!R12</f>
        <v>1</v>
      </c>
      <c r="E8">
        <f>'Kermeli Data'!S12</f>
        <v>0</v>
      </c>
      <c r="F8" t="str">
        <f t="shared" si="0"/>
        <v>fuel</v>
      </c>
      <c r="G8" t="str">
        <f t="shared" si="1"/>
        <v>unit files</v>
      </c>
      <c r="H8" t="str">
        <f t="shared" si="2"/>
        <v/>
      </c>
      <c r="I8" t="str">
        <f>'Kermeli Data'!Q12</f>
        <v>unit WHR — handled in unit-efficiency files (recup/regen burner; do-not-double-count).</v>
      </c>
    </row>
    <row r="9" spans="1:9" x14ac:dyDescent="0.35">
      <c r="A9" t="str">
        <f>'Kermeli Data'!A13</f>
        <v>Secondary aluminum</v>
      </c>
      <c r="B9" t="str">
        <f>'Kermeli Data'!B13</f>
        <v>New decoating equipmentd</v>
      </c>
      <c r="C9" t="str">
        <f>'Kermeli Data'!P13</f>
        <v>X equip-replace</v>
      </c>
      <c r="D9">
        <f>'Kermeli Data'!R13</f>
        <v>1</v>
      </c>
      <c r="E9">
        <f>'Kermeli Data'!S13</f>
        <v>0</v>
      </c>
      <c r="F9" t="str">
        <f t="shared" si="0"/>
        <v>fuel</v>
      </c>
      <c r="G9" t="str">
        <f t="shared" si="1"/>
        <v>excluded</v>
      </c>
      <c r="H9" t="str">
        <f t="shared" si="2"/>
        <v/>
      </c>
      <c r="I9" t="str">
        <f>'Kermeli Data'!Q13</f>
        <v>Decoating/delacquering process improvement.</v>
      </c>
    </row>
    <row r="10" spans="1:9" x14ac:dyDescent="0.35">
      <c r="A10" t="str">
        <f>'Kermeli Data'!A14</f>
        <v>Aluminum foundries</v>
      </c>
      <c r="B10" t="str">
        <f>'Kermeli Data'!B14</f>
        <v>Improved process schedulinge</v>
      </c>
      <c r="C10" t="str">
        <f>'Kermeli Data'!P14</f>
        <v>3 proc</v>
      </c>
      <c r="D10">
        <f>'Kermeli Data'!R14</f>
        <v>1</v>
      </c>
      <c r="E10">
        <f>'Kermeli Data'!S14</f>
        <v>0</v>
      </c>
      <c r="F10" t="str">
        <f t="shared" si="0"/>
        <v>fuel</v>
      </c>
      <c r="G10" t="str">
        <f t="shared" si="1"/>
        <v>fuel-process</v>
      </c>
      <c r="H10" t="str">
        <f t="shared" si="2"/>
        <v/>
      </c>
      <c r="I10" t="str">
        <f>'Kermeli Data'!Q14</f>
        <v>Process scheduling. Not recovery.</v>
      </c>
    </row>
    <row r="11" spans="1:9" x14ac:dyDescent="0.35">
      <c r="A11" t="str">
        <f>'Kermeli Data'!A15</f>
        <v>Aluminum foundries</v>
      </c>
      <c r="B11" t="str">
        <f>'Kermeli Data'!B15</f>
        <v>Regenerative or recuperative burnere</v>
      </c>
      <c r="C11" t="str">
        <f>'Kermeli Data'!P15</f>
        <v>1 unit</v>
      </c>
      <c r="D11">
        <f>'Kermeli Data'!R15</f>
        <v>1</v>
      </c>
      <c r="E11">
        <f>'Kermeli Data'!S15</f>
        <v>0</v>
      </c>
      <c r="F11" t="str">
        <f t="shared" si="0"/>
        <v>fuel</v>
      </c>
      <c r="G11" t="str">
        <f t="shared" si="1"/>
        <v>unit files</v>
      </c>
      <c r="H11" t="str">
        <f t="shared" si="2"/>
        <v/>
      </c>
      <c r="I11" t="str">
        <f>'Kermeli Data'!Q15</f>
        <v>unit WHR — handled in unit-efficiency files (recup/regen burner; do-not-double-count).</v>
      </c>
    </row>
    <row r="12" spans="1:9" x14ac:dyDescent="0.35">
      <c r="A12" t="str">
        <f>'Kermeli Data'!A16</f>
        <v>Aluminum foundries</v>
      </c>
      <c r="B12" t="str">
        <f>'Kermeli Data'!B16</f>
        <v>Liquid metal as feedstocke</v>
      </c>
      <c r="C12" t="str">
        <f>'Kermeli Data'!P16</f>
        <v>3 proc</v>
      </c>
      <c r="D12">
        <f>'Kermeli Data'!R16</f>
        <v>1</v>
      </c>
      <c r="E12">
        <f>'Kermeli Data'!S16</f>
        <v>0</v>
      </c>
      <c r="F12" t="str">
        <f t="shared" si="0"/>
        <v>fuel</v>
      </c>
      <c r="G12" t="str">
        <f t="shared" si="1"/>
        <v>fuel-process</v>
      </c>
      <c r="H12" t="str">
        <f t="shared" si="2"/>
        <v/>
      </c>
      <c r="I12" t="str">
        <f>'Kermeli Data'!Q16</f>
        <v>Liquid-metal feedstock avoids remelt. Process/material.</v>
      </c>
    </row>
    <row r="13" spans="1:9" x14ac:dyDescent="0.35">
      <c r="A13" t="str">
        <f>'Kermeli Data'!A17</f>
        <v>Coke oven</v>
      </c>
      <c r="B13" t="str">
        <f>'Kermeli Data'!B17</f>
        <v>Programmed heatinga</v>
      </c>
      <c r="C13" t="str">
        <f>'Kermeli Data'!P17</f>
        <v>3 proc</v>
      </c>
      <c r="D13">
        <f>'Kermeli Data'!R17</f>
        <v>1</v>
      </c>
      <c r="E13">
        <f>'Kermeli Data'!S17</f>
        <v>0</v>
      </c>
      <c r="F13" t="str">
        <f t="shared" si="0"/>
        <v>fuel</v>
      </c>
      <c r="G13" t="str">
        <f t="shared" si="1"/>
        <v>fuel-process</v>
      </c>
      <c r="H13" t="str">
        <f t="shared" si="2"/>
        <v/>
      </c>
      <c r="I13" t="str">
        <f>'Kermeli Data'!Q17</f>
        <v>Programmed heating (control). Not recovery.</v>
      </c>
    </row>
    <row r="14" spans="1:9" x14ac:dyDescent="0.35">
      <c r="A14" t="str">
        <f>'Kermeli Data'!A18</f>
        <v>Coke oven</v>
      </c>
      <c r="B14" t="str">
        <f>'Kermeli Data'!B18</f>
        <v>Variable speed drive on compressorsa</v>
      </c>
      <c r="C14" t="str">
        <f>'Kermeli Data'!P18</f>
        <v>3 proc</v>
      </c>
      <c r="D14">
        <f>'Kermeli Data'!R18</f>
        <v>0</v>
      </c>
      <c r="E14">
        <f>'Kermeli Data'!S18</f>
        <v>0</v>
      </c>
      <c r="F14" t="str">
        <f t="shared" si="0"/>
        <v>none</v>
      </c>
      <c r="G14" t="str">
        <f t="shared" si="1"/>
        <v>process (no energy)</v>
      </c>
      <c r="H14" t="str">
        <f t="shared" si="2"/>
        <v/>
      </c>
      <c r="I14" t="str">
        <f>'Kermeli Data'!Q18</f>
        <v>VSD on compressors (motor efficiency).</v>
      </c>
    </row>
    <row r="15" spans="1:9" x14ac:dyDescent="0.35">
      <c r="A15" t="str">
        <f>'Kermeli Data'!A19</f>
        <v>Coke oven</v>
      </c>
      <c r="B15" t="str">
        <f>'Kermeli Data'!B19</f>
        <v>Coal moisture controla</v>
      </c>
      <c r="C15" t="str">
        <f>'Kermeli Data'!P19</f>
        <v>3 proc</v>
      </c>
      <c r="D15">
        <f>'Kermeli Data'!R19</f>
        <v>1</v>
      </c>
      <c r="E15">
        <f>'Kermeli Data'!S19</f>
        <v>0</v>
      </c>
      <c r="F15" t="str">
        <f t="shared" si="0"/>
        <v>fuel</v>
      </c>
      <c r="G15" t="str">
        <f t="shared" si="1"/>
        <v>fuel-process</v>
      </c>
      <c r="H15" t="str">
        <f t="shared" si="2"/>
        <v/>
      </c>
      <c r="I15" t="str">
        <f>'Kermeli Data'!Q19</f>
        <v>Coal moisture control (charge prep).</v>
      </c>
    </row>
    <row r="16" spans="1:9" x14ac:dyDescent="0.35">
      <c r="A16" t="str">
        <f>'Kermeli Data'!A20</f>
        <v>Pig iron</v>
      </c>
      <c r="B16" t="str">
        <f>'Kermeli Data'!B20</f>
        <v>Waste heat recovery blast furnace slagb</v>
      </c>
      <c r="C16" t="str">
        <f>'Kermeli Data'!P20</f>
        <v>2 whr</v>
      </c>
      <c r="D16">
        <f>'Kermeli Data'!R20</f>
        <v>1</v>
      </c>
      <c r="E16">
        <f>'Kermeli Data'!S20</f>
        <v>0</v>
      </c>
      <c r="F16" t="str">
        <f t="shared" si="0"/>
        <v>fuel</v>
      </c>
      <c r="G16" t="str">
        <f t="shared" si="1"/>
        <v>fuel-whr</v>
      </c>
      <c r="H16" t="str">
        <f t="shared" si="2"/>
        <v/>
      </c>
      <c r="I16" t="str">
        <f>'Kermeli Data'!Q20</f>
        <v>System WHR: blast-furnace slag sensible-heat recovery. Not on do-not-double-count list.</v>
      </c>
    </row>
    <row r="17" spans="1:9" x14ac:dyDescent="0.35">
      <c r="A17" t="str">
        <f>'Kermeli Data'!A21</f>
        <v>Pig iron</v>
      </c>
      <c r="B17" t="str">
        <f>'Kermeli Data'!B21</f>
        <v>Top gas recovery turbineb</v>
      </c>
      <c r="C17" t="str">
        <f>'Kermeli Data'!P21</f>
        <v>2 whr</v>
      </c>
      <c r="D17">
        <f>'Kermeli Data'!R21</f>
        <v>0</v>
      </c>
      <c r="E17">
        <f>'Kermeli Data'!S21</f>
        <v>1</v>
      </c>
      <c r="F17" t="str">
        <f t="shared" si="0"/>
        <v>elec</v>
      </c>
      <c r="G17" t="str">
        <f t="shared" si="1"/>
        <v>elec-whr</v>
      </c>
      <c r="H17" t="str">
        <f t="shared" si="2"/>
        <v/>
      </c>
      <c r="I17" t="str">
        <f>'Kermeli Data'!Q21</f>
        <v>System WHR: top-gas recovery turbine (pressure/sensible heat). G0.1 ruling; no overlap with hot-blast-stove credit.</v>
      </c>
    </row>
    <row r="18" spans="1:9" x14ac:dyDescent="0.35">
      <c r="A18" t="str">
        <f>'Kermeli Data'!A22</f>
        <v>Pig iron</v>
      </c>
      <c r="B18" t="str">
        <f>'Kermeli Data'!B22</f>
        <v>Moisture Removing Blowing Technique in Blast Furnacec</v>
      </c>
      <c r="C18" t="str">
        <f>'Kermeli Data'!P22</f>
        <v>3 proc</v>
      </c>
      <c r="D18">
        <f>'Kermeli Data'!R22</f>
        <v>1</v>
      </c>
      <c r="E18">
        <f>'Kermeli Data'!S22</f>
        <v>0</v>
      </c>
      <c r="F18" t="str">
        <f t="shared" si="0"/>
        <v>fuel</v>
      </c>
      <c r="G18" t="str">
        <f t="shared" si="1"/>
        <v>fuel-process</v>
      </c>
      <c r="H18" t="str">
        <f t="shared" si="2"/>
        <v/>
      </c>
      <c r="I18" t="str">
        <f>'Kermeli Data'!Q22</f>
        <v>Blast dehumidification (process).</v>
      </c>
    </row>
    <row r="19" spans="1:9" x14ac:dyDescent="0.35">
      <c r="A19" t="str">
        <f>'Kermeli Data'!A23</f>
        <v>Pig iron</v>
      </c>
      <c r="B19" t="str">
        <f>'Kermeli Data'!B23</f>
        <v>Injection of pulverized coal in BFc</v>
      </c>
      <c r="C19" t="str">
        <f>'Kermeli Data'!P23</f>
        <v>3 proc</v>
      </c>
      <c r="D19">
        <f>'Kermeli Data'!R23</f>
        <v>1</v>
      </c>
      <c r="E19">
        <f>'Kermeli Data'!S23</f>
        <v>0</v>
      </c>
      <c r="F19" t="str">
        <f t="shared" si="0"/>
        <v>fuel</v>
      </c>
      <c r="G19" t="str">
        <f t="shared" si="1"/>
        <v>fuel-process</v>
      </c>
      <c r="H19" t="str">
        <f t="shared" si="2"/>
        <v/>
      </c>
      <c r="I19" t="str">
        <f>'Kermeli Data'!Q23</f>
        <v>Pulverized-coal injection (reductant substitution).</v>
      </c>
    </row>
    <row r="20" spans="1:9" x14ac:dyDescent="0.35">
      <c r="A20" t="str">
        <f>'Kermeli Data'!A24</f>
        <v>Pig iron</v>
      </c>
      <c r="B20" t="str">
        <f>'Kermeli Data'!B24</f>
        <v>Cogeneration (for the use of untapped coke oven gas, blast furnace gas, and basic oxygen furnace-gas in integrated steel mills)c</v>
      </c>
      <c r="C20" t="str">
        <f>'Kermeli Data'!P24</f>
        <v>X CHP</v>
      </c>
      <c r="D20">
        <f>'Kermeli Data'!R24</f>
        <v>1</v>
      </c>
      <c r="E20">
        <f>'Kermeli Data'!S24</f>
        <v>0</v>
      </c>
      <c r="F20" t="str">
        <f t="shared" si="0"/>
        <v>fuel</v>
      </c>
      <c r="G20" t="str">
        <f t="shared" si="1"/>
        <v>excluded</v>
      </c>
      <c r="H20" t="str">
        <f t="shared" si="2"/>
        <v/>
      </c>
      <c r="I20" t="str">
        <f>'Kermeli Data'!Q24</f>
        <v>CHP/cogen — excluded per G0.1 ruling.</v>
      </c>
    </row>
    <row r="21" spans="1:9" x14ac:dyDescent="0.35">
      <c r="A21" t="str">
        <f>'Kermeli Data'!A25</f>
        <v>Pig iron</v>
      </c>
      <c r="B21" t="str">
        <f>'Kermeli Data'!B25</f>
        <v>Recovery of blast furnace gas</v>
      </c>
      <c r="C21" t="str">
        <f>'Kermeli Data'!P25</f>
        <v>3 proc</v>
      </c>
      <c r="D21">
        <f>'Kermeli Data'!R25</f>
        <v>1</v>
      </c>
      <c r="E21">
        <f>'Kermeli Data'!S25</f>
        <v>0</v>
      </c>
      <c r="F21" t="str">
        <f t="shared" si="0"/>
        <v>fuel</v>
      </c>
      <c r="G21" t="str">
        <f t="shared" si="1"/>
        <v>fuel-process</v>
      </c>
      <c r="H21" t="str">
        <f t="shared" si="2"/>
        <v/>
      </c>
      <c r="I21" t="str">
        <f>'Kermeli Data'!Q25</f>
        <v>Off-gas recovery (BF gas capture). Bucket 3 per G0.1 ruling: gas/feedstock recovery, not waste heat.</v>
      </c>
    </row>
    <row r="22" spans="1:9" x14ac:dyDescent="0.35">
      <c r="A22" t="str">
        <f>'Kermeli Data'!A26</f>
        <v>Pig iron</v>
      </c>
      <c r="B22" t="str">
        <f>'Kermeli Data'!B26</f>
        <v>Improved hot blast stove controlc</v>
      </c>
      <c r="C22" t="str">
        <f>'Kermeli Data'!P26</f>
        <v>3 proc</v>
      </c>
      <c r="D22">
        <f>'Kermeli Data'!R26</f>
        <v>1</v>
      </c>
      <c r="E22">
        <f>'Kermeli Data'!S26</f>
        <v>0</v>
      </c>
      <c r="F22" t="str">
        <f t="shared" si="0"/>
        <v>fuel</v>
      </c>
      <c r="G22" t="str">
        <f t="shared" si="1"/>
        <v>fuel-process</v>
      </c>
      <c r="H22" t="str">
        <f t="shared" si="2"/>
        <v/>
      </c>
      <c r="I22" t="str">
        <f>'Kermeli Data'!Q26</f>
        <v>Hot-blast-stove CONTROL efficiency (not recovery; stove recovery itself is do-not-double-count).</v>
      </c>
    </row>
    <row r="23" spans="1:9" x14ac:dyDescent="0.35">
      <c r="A23" t="str">
        <f>'Kermeli Data'!A27</f>
        <v>Pig iron</v>
      </c>
      <c r="B23" t="str">
        <f>'Kermeli Data'!B27</f>
        <v>Improved blast furnace controlc</v>
      </c>
      <c r="C23" t="str">
        <f>'Kermeli Data'!P27</f>
        <v>3 proc</v>
      </c>
      <c r="D23">
        <f>'Kermeli Data'!R27</f>
        <v>1</v>
      </c>
      <c r="E23">
        <f>'Kermeli Data'!S27</f>
        <v>0</v>
      </c>
      <c r="F23" t="str">
        <f t="shared" si="0"/>
        <v>fuel</v>
      </c>
      <c r="G23" t="str">
        <f t="shared" si="1"/>
        <v>fuel-process</v>
      </c>
      <c r="H23" t="str">
        <f t="shared" si="2"/>
        <v/>
      </c>
      <c r="I23" t="str">
        <f>'Kermeli Data'!Q27</f>
        <v>Blast furnace control. Not recovery.</v>
      </c>
    </row>
    <row r="24" spans="1:9" x14ac:dyDescent="0.35">
      <c r="A24" t="str">
        <f>'Kermeli Data'!A28</f>
        <v>BF/BOF steel</v>
      </c>
      <c r="B24" t="str">
        <f>'Kermeli Data'!B28</f>
        <v>Recovery of BOF and sensible heatc</v>
      </c>
      <c r="C24" t="str">
        <f>'Kermeli Data'!P28</f>
        <v>2 whr</v>
      </c>
      <c r="D24">
        <f>'Kermeli Data'!R28</f>
        <v>1</v>
      </c>
      <c r="E24">
        <f>'Kermeli Data'!S28</f>
        <v>0</v>
      </c>
      <c r="F24" t="str">
        <f t="shared" si="0"/>
        <v>fuel</v>
      </c>
      <c r="G24" t="str">
        <f t="shared" si="1"/>
        <v>fuel-whr</v>
      </c>
      <c r="H24" t="str">
        <f t="shared" si="2"/>
        <v/>
      </c>
      <c r="I24" t="str">
        <f>'Kermeli Data'!Q28</f>
        <v>System WHR: BOF gas + sensible heat recovery.</v>
      </c>
    </row>
    <row r="25" spans="1:9" x14ac:dyDescent="0.35">
      <c r="A25" t="str">
        <f>'Kermeli Data'!A29</f>
        <v>BF/BOF steel</v>
      </c>
      <c r="B25" t="str">
        <f>'Kermeli Data'!B29</f>
        <v>Scrap preheatingc</v>
      </c>
      <c r="C25" t="str">
        <f>'Kermeli Data'!P29</f>
        <v>2 whr</v>
      </c>
      <c r="D25">
        <f>'Kermeli Data'!R29</f>
        <v>0.33333333333333298</v>
      </c>
      <c r="E25">
        <f>'Kermeli Data'!S29</f>
        <v>0.66666666666666696</v>
      </c>
      <c r="F25" t="str">
        <f t="shared" si="0"/>
        <v>elec</v>
      </c>
      <c r="G25" t="str">
        <f t="shared" si="1"/>
        <v>elec-whr</v>
      </c>
      <c r="H25" t="str">
        <f t="shared" si="2"/>
        <v>MIXED — energy also on fuel curve</v>
      </c>
      <c r="I25" t="str">
        <f>'Kermeli Data'!Q29</f>
        <v>System WHR: scrap preheating. G0.1 ruling (EAF floor at no-preheat value; no double count).</v>
      </c>
    </row>
    <row r="26" spans="1:9" x14ac:dyDescent="0.35">
      <c r="A26" t="str">
        <f>'Kermeli Data'!A30</f>
        <v>BF/BOF steel</v>
      </c>
      <c r="B26" t="str">
        <f>'Kermeli Data'!B30</f>
        <v>Variable speed drives for flue gas control, pumps, fans in integrated steel millsc</v>
      </c>
      <c r="C26" t="str">
        <f>'Kermeli Data'!P30</f>
        <v>3 proc</v>
      </c>
      <c r="D26">
        <f>'Kermeli Data'!R30</f>
        <v>0</v>
      </c>
      <c r="E26">
        <f>'Kermeli Data'!S30</f>
        <v>1</v>
      </c>
      <c r="F26" t="str">
        <f t="shared" si="0"/>
        <v>elec</v>
      </c>
      <c r="G26" t="str">
        <f t="shared" si="1"/>
        <v>elec-process</v>
      </c>
      <c r="H26" t="str">
        <f t="shared" si="2"/>
        <v/>
      </c>
      <c r="I26" t="str">
        <f>'Kermeli Data'!Q30</f>
        <v>VSD flue-gas/pumps/fans (motor efficiency).</v>
      </c>
    </row>
    <row r="27" spans="1:9" x14ac:dyDescent="0.35">
      <c r="A27" t="str">
        <f>'Kermeli Data'!A31</f>
        <v>BF/BOF steel</v>
      </c>
      <c r="B27" t="str">
        <f>'Kermeli Data'!B31</f>
        <v>Energy monitoring and management systemsc</v>
      </c>
      <c r="C27" t="str">
        <f>'Kermeli Data'!P31</f>
        <v>3 proc</v>
      </c>
      <c r="D27">
        <f>'Kermeli Data'!R31</f>
        <v>0.90909090909090895</v>
      </c>
      <c r="E27">
        <f>'Kermeli Data'!S31</f>
        <v>9.0909090909090898E-2</v>
      </c>
      <c r="F27" t="str">
        <f t="shared" si="0"/>
        <v>fuel</v>
      </c>
      <c r="G27" t="str">
        <f t="shared" si="1"/>
        <v>fuel-process</v>
      </c>
      <c r="H27" t="str">
        <f t="shared" si="2"/>
        <v>MIXED — energy also on elec curve</v>
      </c>
      <c r="I27" t="str">
        <f>'Kermeli Data'!Q31</f>
        <v>Energy monitoring &amp; management.</v>
      </c>
    </row>
    <row r="28" spans="1:9" x14ac:dyDescent="0.35">
      <c r="A28" t="str">
        <f>'Kermeli Data'!A32</f>
        <v>EAF steel</v>
      </c>
      <c r="B28" t="str">
        <f>'Kermeli Data'!B32</f>
        <v>Ultra-high power (UHP)c</v>
      </c>
      <c r="C28" t="str">
        <f>'Kermeli Data'!P32</f>
        <v>3 proc</v>
      </c>
      <c r="D28">
        <f>'Kermeli Data'!R32</f>
        <v>1</v>
      </c>
      <c r="E28">
        <f>'Kermeli Data'!S32</f>
        <v>0</v>
      </c>
      <c r="F28" t="str">
        <f t="shared" si="0"/>
        <v>fuel</v>
      </c>
      <c r="G28" t="str">
        <f t="shared" si="1"/>
        <v>fuel-process</v>
      </c>
      <c r="H28" t="str">
        <f t="shared" si="2"/>
        <v/>
      </c>
      <c r="I28" t="str">
        <f>'Kermeli Data'!Q32</f>
        <v>Ultra-high-power EAF (process).</v>
      </c>
    </row>
    <row r="29" spans="1:9" x14ac:dyDescent="0.35">
      <c r="A29" t="str">
        <f>'Kermeli Data'!A33</f>
        <v>EAF steel</v>
      </c>
      <c r="B29" t="str">
        <f>'Kermeli Data'!B33</f>
        <v>Improving process controlc</v>
      </c>
      <c r="C29" t="str">
        <f>'Kermeli Data'!P33</f>
        <v>3 proc</v>
      </c>
      <c r="D29">
        <f>'Kermeli Data'!R33</f>
        <v>0.66666666666666696</v>
      </c>
      <c r="E29">
        <f>'Kermeli Data'!S33</f>
        <v>0.33333333333333298</v>
      </c>
      <c r="F29" t="str">
        <f t="shared" si="0"/>
        <v>fuel</v>
      </c>
      <c r="G29" t="str">
        <f t="shared" si="1"/>
        <v>fuel-process</v>
      </c>
      <c r="H29" t="str">
        <f t="shared" si="2"/>
        <v>MIXED — energy also on elec curve</v>
      </c>
      <c r="I29" t="str">
        <f>'Kermeli Data'!Q33</f>
        <v>Process control. Not recovery.</v>
      </c>
    </row>
    <row r="30" spans="1:9" x14ac:dyDescent="0.35">
      <c r="A30" t="str">
        <f>'Kermeli Data'!A34</f>
        <v>Rolled steel</v>
      </c>
      <c r="B30" t="str">
        <f>'Kermeli Data'!B34</f>
        <v>Recuperative or regenerative burnerc</v>
      </c>
      <c r="C30" t="str">
        <f>'Kermeli Data'!P34</f>
        <v>1 unit</v>
      </c>
      <c r="D30">
        <f>'Kermeli Data'!R34</f>
        <v>1</v>
      </c>
      <c r="E30">
        <f>'Kermeli Data'!S34</f>
        <v>0</v>
      </c>
      <c r="F30" t="str">
        <f t="shared" si="0"/>
        <v>fuel</v>
      </c>
      <c r="G30" t="str">
        <f t="shared" si="1"/>
        <v>unit files</v>
      </c>
      <c r="H30" t="str">
        <f t="shared" si="2"/>
        <v/>
      </c>
      <c r="I30" t="str">
        <f>'Kermeli Data'!Q34</f>
        <v>unit WHR — handled in unit-efficiency files (recup/regen burner; do-not-double-count).</v>
      </c>
    </row>
    <row r="31" spans="1:9" x14ac:dyDescent="0.35">
      <c r="A31" t="str">
        <f>'Kermeli Data'!A35</f>
        <v>Rolled steel</v>
      </c>
      <c r="B31" t="str">
        <f>'Kermeli Data'!B35</f>
        <v>Endless Hot Rolling of Steel Sheetsc</v>
      </c>
      <c r="C31" t="str">
        <f>'Kermeli Data'!P35</f>
        <v>X equip-replace</v>
      </c>
      <c r="D31">
        <f>'Kermeli Data'!R35</f>
        <v>1</v>
      </c>
      <c r="E31">
        <f>'Kermeli Data'!S35</f>
        <v>0</v>
      </c>
      <c r="F31" t="str">
        <f t="shared" si="0"/>
        <v>fuel</v>
      </c>
      <c r="G31" t="str">
        <f t="shared" si="1"/>
        <v>excluded</v>
      </c>
      <c r="H31" t="str">
        <f t="shared" si="2"/>
        <v/>
      </c>
      <c r="I31" t="str">
        <f>'Kermeli Data'!Q35</f>
        <v>Endless hot rolling (process).</v>
      </c>
    </row>
    <row r="32" spans="1:9" x14ac:dyDescent="0.35">
      <c r="A32" t="str">
        <f>'Kermeli Data'!A36</f>
        <v>Rolled steel</v>
      </c>
      <c r="B32" t="str">
        <f>'Kermeli Data'!B36</f>
        <v>Process control in hot rollingc</v>
      </c>
      <c r="C32" t="str">
        <f>'Kermeli Data'!P36</f>
        <v>3 proc</v>
      </c>
      <c r="D32">
        <f>'Kermeli Data'!R36</f>
        <v>1</v>
      </c>
      <c r="E32">
        <f>'Kermeli Data'!S36</f>
        <v>0</v>
      </c>
      <c r="F32" t="str">
        <f t="shared" si="0"/>
        <v>fuel</v>
      </c>
      <c r="G32" t="str">
        <f t="shared" si="1"/>
        <v>fuel-process</v>
      </c>
      <c r="H32" t="str">
        <f t="shared" si="2"/>
        <v/>
      </c>
      <c r="I32" t="str">
        <f>'Kermeli Data'!Q36</f>
        <v>Hot-rolling process control.</v>
      </c>
    </row>
    <row r="33" spans="1:9" x14ac:dyDescent="0.35">
      <c r="A33" t="str">
        <f>'Kermeli Data'!A37</f>
        <v>Container glass</v>
      </c>
      <c r="B33" t="str">
        <f>'Kermeli Data'!B37</f>
        <v>Batch/cullet preheatinga</v>
      </c>
      <c r="C33" t="str">
        <f>'Kermeli Data'!P37</f>
        <v>2 whr</v>
      </c>
      <c r="D33">
        <f>'Kermeli Data'!R37</f>
        <v>1</v>
      </c>
      <c r="E33">
        <f>'Kermeli Data'!S37</f>
        <v>0</v>
      </c>
      <c r="F33" t="str">
        <f t="shared" si="0"/>
        <v>fuel</v>
      </c>
      <c r="G33" t="str">
        <f t="shared" si="1"/>
        <v>fuel-whr</v>
      </c>
      <c r="H33" t="str">
        <f t="shared" si="2"/>
        <v/>
      </c>
      <c r="I33" t="str">
        <f>'Kermeli Data'!Q37</f>
        <v>System WHR: flue-gas heat to preheat batch/cullet (bolt-on downstream of regenerator; not double-counted).</v>
      </c>
    </row>
    <row r="34" spans="1:9" x14ac:dyDescent="0.35">
      <c r="A34" t="str">
        <f>'Kermeli Data'!A38</f>
        <v>Container glass</v>
      </c>
      <c r="B34" t="str">
        <f>'Kermeli Data'!B38</f>
        <v>Increase of culletsb</v>
      </c>
      <c r="C34" t="str">
        <f>'Kermeli Data'!P38</f>
        <v>3 proc</v>
      </c>
      <c r="D34">
        <f>'Kermeli Data'!R38</f>
        <v>1</v>
      </c>
      <c r="E34">
        <f>'Kermeli Data'!S38</f>
        <v>0</v>
      </c>
      <c r="F34" t="str">
        <f t="shared" si="0"/>
        <v>fuel</v>
      </c>
      <c r="G34" t="str">
        <f t="shared" si="1"/>
        <v>fuel-process</v>
      </c>
      <c r="H34" t="str">
        <f t="shared" si="2"/>
        <v/>
      </c>
      <c r="I34" t="str">
        <f>'Kermeli Data'!Q38</f>
        <v>Increased cullet (raw-material substitution).</v>
      </c>
    </row>
    <row r="35" spans="1:9" x14ac:dyDescent="0.35">
      <c r="A35" t="str">
        <f>'Kermeli Data'!A39</f>
        <v>Container glass</v>
      </c>
      <c r="B35" t="str">
        <f>'Kermeli Data'!B39</f>
        <v>Low NOx burnersa</v>
      </c>
      <c r="C35" t="str">
        <f>'Kermeli Data'!P39</f>
        <v>1 unit</v>
      </c>
      <c r="D35">
        <f>'Kermeli Data'!R39</f>
        <v>1</v>
      </c>
      <c r="E35">
        <f>'Kermeli Data'!S39</f>
        <v>0</v>
      </c>
      <c r="F35" t="str">
        <f t="shared" si="0"/>
        <v>fuel</v>
      </c>
      <c r="G35" t="str">
        <f t="shared" si="1"/>
        <v>unit files</v>
      </c>
      <c r="H35" t="str">
        <f t="shared" si="2"/>
        <v/>
      </c>
      <c r="I35" t="str">
        <f>'Kermeli Data'!Q39</f>
        <v>unit WHR — handled in unit-efficiency files (low-NOx burner). G0.1 ruling.</v>
      </c>
    </row>
    <row r="36" spans="1:9" x14ac:dyDescent="0.35">
      <c r="A36" t="str">
        <f>'Kermeli Data'!A40</f>
        <v>Container glass</v>
      </c>
      <c r="B36" t="str">
        <f>'Kermeli Data'!B40</f>
        <v>Optimized burningc</v>
      </c>
      <c r="C36" t="str">
        <f>'Kermeli Data'!P40</f>
        <v>3 proc</v>
      </c>
      <c r="D36">
        <f>'Kermeli Data'!R40</f>
        <v>1</v>
      </c>
      <c r="E36">
        <f>'Kermeli Data'!S40</f>
        <v>0</v>
      </c>
      <c r="F36" t="str">
        <f t="shared" si="0"/>
        <v>fuel</v>
      </c>
      <c r="G36" t="str">
        <f t="shared" si="1"/>
        <v>fuel-process</v>
      </c>
      <c r="H36" t="str">
        <f t="shared" si="2"/>
        <v/>
      </c>
      <c r="I36" t="str">
        <f>'Kermeli Data'!Q40</f>
        <v>Optimized burning (process efficiency). G0.1 ruling.</v>
      </c>
    </row>
    <row r="37" spans="1:9" x14ac:dyDescent="0.35">
      <c r="A37" t="str">
        <f>'Kermeli Data'!A41</f>
        <v>Container glass</v>
      </c>
      <c r="B37" t="str">
        <f>'Kermeli Data'!B41</f>
        <v>Process Control-Software and Image based controla</v>
      </c>
      <c r="C37" t="str">
        <f>'Kermeli Data'!P41</f>
        <v>3 proc</v>
      </c>
      <c r="D37">
        <f>'Kermeli Data'!R41</f>
        <v>1</v>
      </c>
      <c r="E37">
        <f>'Kermeli Data'!S41</f>
        <v>0</v>
      </c>
      <c r="F37" t="str">
        <f t="shared" ref="F37:F68" si="3">IF(AND(D37=0,E37=0),"none",IF(D37&gt;=E37,"fuel","elec"))</f>
        <v>fuel</v>
      </c>
      <c r="G37" t="str">
        <f t="shared" ref="G37:G68" si="4">IF(C37="1 unit","unit files",IF(C37="2 whr",IF(F37="fuel","fuel-whr",IF(F37="elec","elec-whr","whr (no energy)")),IF(C37="3 proc",IF(F37="fuel","fuel-process",IF(F37="elec","elec-process","process (no energy)")),"excluded")))</f>
        <v>fuel-process</v>
      </c>
      <c r="H37" t="str">
        <f t="shared" ref="H37:H68" si="5">IF(AND(D37&gt;0,E37&gt;0),"MIXED — energy also on "&amp;IF(F37="fuel","elec","fuel")&amp;" curve","")</f>
        <v/>
      </c>
      <c r="I37" t="str">
        <f>'Kermeli Data'!Q41</f>
        <v>Process control / image-based control.</v>
      </c>
    </row>
    <row r="38" spans="1:9" x14ac:dyDescent="0.35">
      <c r="A38" t="str">
        <f>'Kermeli Data'!A42</f>
        <v>Flat glass</v>
      </c>
      <c r="B38" t="str">
        <f>'Kermeli Data'!B42</f>
        <v>Waste heat recoveryd</v>
      </c>
      <c r="C38" t="str">
        <f>'Kermeli Data'!P42</f>
        <v>2 whr</v>
      </c>
      <c r="D38">
        <f>'Kermeli Data'!R42</f>
        <v>0</v>
      </c>
      <c r="E38">
        <f>'Kermeli Data'!S42</f>
        <v>1</v>
      </c>
      <c r="F38" t="str">
        <f t="shared" si="3"/>
        <v>elec</v>
      </c>
      <c r="G38" t="str">
        <f t="shared" si="4"/>
        <v>elec-whr</v>
      </c>
      <c r="H38" t="str">
        <f t="shared" si="5"/>
        <v/>
      </c>
      <c r="I38" t="str">
        <f>'Kermeli Data'!Q42</f>
        <v>System WHR: flat-glass waste heat recovery (offsets electricity).</v>
      </c>
    </row>
    <row r="39" spans="1:9" x14ac:dyDescent="0.35">
      <c r="A39" t="str">
        <f>'Kermeli Data'!A43</f>
        <v>Flat glass</v>
      </c>
      <c r="B39" t="str">
        <f>'Kermeli Data'!B43</f>
        <v>Batch/cullet preheatinge</v>
      </c>
      <c r="C39" t="str">
        <f>'Kermeli Data'!P43</f>
        <v>2 whr</v>
      </c>
      <c r="D39">
        <f>'Kermeli Data'!R43</f>
        <v>1</v>
      </c>
      <c r="E39">
        <f>'Kermeli Data'!S43</f>
        <v>0</v>
      </c>
      <c r="F39" t="str">
        <f t="shared" si="3"/>
        <v>fuel</v>
      </c>
      <c r="G39" t="str">
        <f t="shared" si="4"/>
        <v>fuel-whr</v>
      </c>
      <c r="H39" t="str">
        <f t="shared" si="5"/>
        <v/>
      </c>
      <c r="I39" t="str">
        <f>'Kermeli Data'!Q43</f>
        <v>System WHR: flue-gas heat to preheat batch/cullet.</v>
      </c>
    </row>
    <row r="40" spans="1:9" x14ac:dyDescent="0.35">
      <c r="A40" t="str">
        <f>'Kermeli Data'!A44</f>
        <v>Flat glass</v>
      </c>
      <c r="B40" t="str">
        <f>'Kermeli Data'!B44</f>
        <v>Low NOx burnersa</v>
      </c>
      <c r="C40" t="str">
        <f>'Kermeli Data'!P44</f>
        <v>1 unit</v>
      </c>
      <c r="D40">
        <f>'Kermeli Data'!R44</f>
        <v>1</v>
      </c>
      <c r="E40">
        <f>'Kermeli Data'!S44</f>
        <v>0</v>
      </c>
      <c r="F40" t="str">
        <f t="shared" si="3"/>
        <v>fuel</v>
      </c>
      <c r="G40" t="str">
        <f t="shared" si="4"/>
        <v>unit files</v>
      </c>
      <c r="H40" t="str">
        <f t="shared" si="5"/>
        <v/>
      </c>
      <c r="I40" t="str">
        <f>'Kermeli Data'!Q44</f>
        <v>unit WHR — handled in unit-efficiency files (low-NOx burner). G0.1 ruling.</v>
      </c>
    </row>
    <row r="41" spans="1:9" x14ac:dyDescent="0.35">
      <c r="A41" t="str">
        <f>'Kermeli Data'!A45</f>
        <v>Flat glass</v>
      </c>
      <c r="B41" t="str">
        <f>'Kermeli Data'!B45</f>
        <v>Optimized burningc</v>
      </c>
      <c r="C41" t="str">
        <f>'Kermeli Data'!P45</f>
        <v>3 proc</v>
      </c>
      <c r="D41">
        <f>'Kermeli Data'!R45</f>
        <v>1</v>
      </c>
      <c r="E41">
        <f>'Kermeli Data'!S45</f>
        <v>0</v>
      </c>
      <c r="F41" t="str">
        <f t="shared" si="3"/>
        <v>fuel</v>
      </c>
      <c r="G41" t="str">
        <f t="shared" si="4"/>
        <v>fuel-process</v>
      </c>
      <c r="H41" t="str">
        <f t="shared" si="5"/>
        <v/>
      </c>
      <c r="I41" t="str">
        <f>'Kermeli Data'!Q45</f>
        <v>Optimized burning (process efficiency). G0.1 ruling.</v>
      </c>
    </row>
    <row r="42" spans="1:9" x14ac:dyDescent="0.35">
      <c r="A42" t="str">
        <f>'Kermeli Data'!A46</f>
        <v>Flat glass</v>
      </c>
      <c r="B42" t="str">
        <f>'Kermeli Data'!B46</f>
        <v>Process Control-Software and Image based controla</v>
      </c>
      <c r="C42" t="str">
        <f>'Kermeli Data'!P46</f>
        <v>3 proc</v>
      </c>
      <c r="D42">
        <f>'Kermeli Data'!R46</f>
        <v>1</v>
      </c>
      <c r="E42">
        <f>'Kermeli Data'!S46</f>
        <v>0</v>
      </c>
      <c r="F42" t="str">
        <f t="shared" si="3"/>
        <v>fuel</v>
      </c>
      <c r="G42" t="str">
        <f t="shared" si="4"/>
        <v>fuel-process</v>
      </c>
      <c r="H42" t="str">
        <f t="shared" si="5"/>
        <v/>
      </c>
      <c r="I42" t="str">
        <f>'Kermeli Data'!Q46</f>
        <v>Process control / image-based control.</v>
      </c>
    </row>
    <row r="43" spans="1:9" x14ac:dyDescent="0.35">
      <c r="A43" t="str">
        <f>'Kermeli Data'!A47</f>
        <v>Mechanical pulp</v>
      </c>
      <c r="B43" t="str">
        <f>'Kermeli Data'!B47</f>
        <v>Heat recovery (TMP, GW)a</v>
      </c>
      <c r="C43" t="str">
        <f>'Kermeli Data'!P47</f>
        <v>2 whr</v>
      </c>
      <c r="D43">
        <f>'Kermeli Data'!R47</f>
        <v>1</v>
      </c>
      <c r="E43">
        <f>'Kermeli Data'!S47</f>
        <v>0</v>
      </c>
      <c r="F43" t="str">
        <f t="shared" si="3"/>
        <v>fuel</v>
      </c>
      <c r="G43" t="str">
        <f t="shared" si="4"/>
        <v>fuel-whr</v>
      </c>
      <c r="H43" t="str">
        <f t="shared" si="5"/>
        <v/>
      </c>
      <c r="I43" t="str">
        <f>'Kermeli Data'!Q47</f>
        <v>System WHR: heat recovery from TMP/GW refiners.</v>
      </c>
    </row>
    <row r="44" spans="1:9" x14ac:dyDescent="0.35">
      <c r="A44" t="str">
        <f>'Kermeli Data'!A48</f>
        <v>Mechanical pulp</v>
      </c>
      <c r="B44" t="str">
        <f>'Kermeli Data'!B48</f>
        <v>Efficient refiner and pretreatment (TMP)a</v>
      </c>
      <c r="C44" t="str">
        <f>'Kermeli Data'!P48</f>
        <v>3 proc</v>
      </c>
      <c r="D44">
        <f>'Kermeli Data'!R48</f>
        <v>0</v>
      </c>
      <c r="E44">
        <f>'Kermeli Data'!S48</f>
        <v>1</v>
      </c>
      <c r="F44" t="str">
        <f t="shared" si="3"/>
        <v>elec</v>
      </c>
      <c r="G44" t="str">
        <f t="shared" si="4"/>
        <v>elec-process</v>
      </c>
      <c r="H44" t="str">
        <f t="shared" si="5"/>
        <v/>
      </c>
      <c r="I44" t="str">
        <f>'Kermeli Data'!Q48</f>
        <v>Efficient refiner &amp; pretreatment.</v>
      </c>
    </row>
    <row r="45" spans="1:9" x14ac:dyDescent="0.35">
      <c r="A45" t="str">
        <f>'Kermeli Data'!A49</f>
        <v>Recovered fibre pulp</v>
      </c>
      <c r="B45" t="str">
        <f>'Kermeli Data'!B49</f>
        <v>High consistency pulpingb</v>
      </c>
      <c r="C45" t="str">
        <f>'Kermeli Data'!P49</f>
        <v>3 proc</v>
      </c>
      <c r="D45">
        <f>'Kermeli Data'!R49</f>
        <v>0</v>
      </c>
      <c r="E45">
        <f>'Kermeli Data'!S49</f>
        <v>0</v>
      </c>
      <c r="F45" t="str">
        <f t="shared" si="3"/>
        <v>none</v>
      </c>
      <c r="G45" t="str">
        <f t="shared" si="4"/>
        <v>process (no energy)</v>
      </c>
      <c r="H45" t="str">
        <f t="shared" si="5"/>
        <v/>
      </c>
      <c r="I45" t="str">
        <f>'Kermeli Data'!Q49</f>
        <v>High-consistency pulping (process).</v>
      </c>
    </row>
    <row r="46" spans="1:9" x14ac:dyDescent="0.35">
      <c r="A46" t="str">
        <f>'Kermeli Data'!A50</f>
        <v>Recovered fibre pulp</v>
      </c>
      <c r="B46" t="str">
        <f>'Kermeli Data'!B50</f>
        <v>Efficient screeningb</v>
      </c>
      <c r="C46" t="str">
        <f>'Kermeli Data'!P50</f>
        <v>3 proc</v>
      </c>
      <c r="D46">
        <f>'Kermeli Data'!R50</f>
        <v>0</v>
      </c>
      <c r="E46">
        <f>'Kermeli Data'!S50</f>
        <v>1</v>
      </c>
      <c r="F46" t="str">
        <f t="shared" si="3"/>
        <v>elec</v>
      </c>
      <c r="G46" t="str">
        <f t="shared" si="4"/>
        <v>elec-process</v>
      </c>
      <c r="H46" t="str">
        <f t="shared" si="5"/>
        <v/>
      </c>
      <c r="I46" t="str">
        <f>'Kermeli Data'!Q50</f>
        <v>Efficient screening (motor/process).</v>
      </c>
    </row>
    <row r="47" spans="1:9" x14ac:dyDescent="0.35">
      <c r="A47" t="str">
        <f>'Kermeli Data'!A51</f>
        <v>Recovered fibre pulp</v>
      </c>
      <c r="B47" t="str">
        <f>'Kermeli Data'!B51</f>
        <v>Heat recovery from bleachingb</v>
      </c>
      <c r="C47" t="str">
        <f>'Kermeli Data'!P51</f>
        <v>2 whr</v>
      </c>
      <c r="D47">
        <f>'Kermeli Data'!R51</f>
        <v>0</v>
      </c>
      <c r="E47">
        <f>'Kermeli Data'!S51</f>
        <v>0</v>
      </c>
      <c r="F47" t="str">
        <f t="shared" si="3"/>
        <v>none</v>
      </c>
      <c r="G47" t="str">
        <f t="shared" si="4"/>
        <v>whr (no energy)</v>
      </c>
      <c r="H47" t="str">
        <f t="shared" si="5"/>
        <v/>
      </c>
      <c r="I47" t="str">
        <f>'Kermeli Data'!Q51</f>
        <v>System WHR: heat recovery from bleaching.</v>
      </c>
    </row>
    <row r="48" spans="1:9" x14ac:dyDescent="0.35">
      <c r="A48" t="str">
        <f>'Kermeli Data'!A52</f>
        <v>Recovered fibre pulp</v>
      </c>
      <c r="B48" t="str">
        <f>'Kermeli Data'!B52</f>
        <v>Efficient disperserb</v>
      </c>
      <c r="C48" t="str">
        <f>'Kermeli Data'!P52</f>
        <v>3 proc</v>
      </c>
      <c r="D48">
        <f>'Kermeli Data'!R52</f>
        <v>0</v>
      </c>
      <c r="E48">
        <f>'Kermeli Data'!S52</f>
        <v>0</v>
      </c>
      <c r="F48" t="str">
        <f t="shared" si="3"/>
        <v>none</v>
      </c>
      <c r="G48" t="str">
        <f t="shared" si="4"/>
        <v>process (no energy)</v>
      </c>
      <c r="H48" t="str">
        <f t="shared" si="5"/>
        <v/>
      </c>
      <c r="I48" t="str">
        <f>'Kermeli Data'!Q52</f>
        <v>Efficient disperser (process).</v>
      </c>
    </row>
    <row r="49" spans="1:9" x14ac:dyDescent="0.35">
      <c r="A49" t="str">
        <f>'Kermeli Data'!A53</f>
        <v>Tissue paper</v>
      </c>
      <c r="B49" t="str">
        <f>'Kermeli Data'!B53</f>
        <v>Efficient refinersa</v>
      </c>
      <c r="C49" t="str">
        <f>'Kermeli Data'!P53</f>
        <v>X equip-replace</v>
      </c>
      <c r="D49">
        <f>'Kermeli Data'!R53</f>
        <v>0</v>
      </c>
      <c r="E49">
        <f>'Kermeli Data'!S53</f>
        <v>1</v>
      </c>
      <c r="F49" t="str">
        <f t="shared" si="3"/>
        <v>elec</v>
      </c>
      <c r="G49" t="str">
        <f t="shared" si="4"/>
        <v>excluded</v>
      </c>
      <c r="H49" t="str">
        <f t="shared" si="5"/>
        <v/>
      </c>
      <c r="I49" t="str">
        <f>'Kermeli Data'!Q53</f>
        <v>Efficient refiners (process).</v>
      </c>
    </row>
    <row r="50" spans="1:9" x14ac:dyDescent="0.35">
      <c r="A50" t="str">
        <f>'Kermeli Data'!A54</f>
        <v>Tissue paper</v>
      </c>
      <c r="B50" t="str">
        <f>'Kermeli Data'!B54</f>
        <v>Optimization of refininga</v>
      </c>
      <c r="C50" t="str">
        <f>'Kermeli Data'!P54</f>
        <v>3 proc</v>
      </c>
      <c r="D50">
        <f>'Kermeli Data'!R54</f>
        <v>0</v>
      </c>
      <c r="E50">
        <f>'Kermeli Data'!S54</f>
        <v>1</v>
      </c>
      <c r="F50" t="str">
        <f t="shared" si="3"/>
        <v>elec</v>
      </c>
      <c r="G50" t="str">
        <f t="shared" si="4"/>
        <v>elec-process</v>
      </c>
      <c r="H50" t="str">
        <f t="shared" si="5"/>
        <v/>
      </c>
      <c r="I50" t="str">
        <f>'Kermeli Data'!Q54</f>
        <v>Optimization of refining.</v>
      </c>
    </row>
    <row r="51" spans="1:9" x14ac:dyDescent="0.35">
      <c r="A51" t="str">
        <f>'Kermeli Data'!A55</f>
        <v>Tissue paper</v>
      </c>
      <c r="B51" t="str">
        <f>'Kermeli Data'!B55</f>
        <v>Steamboxa</v>
      </c>
      <c r="C51" t="str">
        <f>'Kermeli Data'!P55</f>
        <v>3 proc</v>
      </c>
      <c r="D51">
        <f>'Kermeli Data'!R55</f>
        <v>1</v>
      </c>
      <c r="E51">
        <f>'Kermeli Data'!S55</f>
        <v>0</v>
      </c>
      <c r="F51" t="str">
        <f t="shared" si="3"/>
        <v>fuel</v>
      </c>
      <c r="G51" t="str">
        <f t="shared" si="4"/>
        <v>fuel-process</v>
      </c>
      <c r="H51" t="str">
        <f t="shared" si="5"/>
        <v/>
      </c>
      <c r="I51" t="str">
        <f>'Kermeli Data'!Q55</f>
        <v>Steambox (dewatering/drying aid).</v>
      </c>
    </row>
    <row r="52" spans="1:9" x14ac:dyDescent="0.35">
      <c r="A52" t="str">
        <f>'Kermeli Data'!A56</f>
        <v>Tissue paper</v>
      </c>
      <c r="B52" t="str">
        <f>'Kermeli Data'!B56</f>
        <v>Shoepressa</v>
      </c>
      <c r="C52" t="str">
        <f>'Kermeli Data'!P56</f>
        <v>X equip-replace</v>
      </c>
      <c r="D52">
        <f>'Kermeli Data'!R56</f>
        <v>1</v>
      </c>
      <c r="E52">
        <f>'Kermeli Data'!S56</f>
        <v>0</v>
      </c>
      <c r="F52" t="str">
        <f t="shared" si="3"/>
        <v>fuel</v>
      </c>
      <c r="G52" t="str">
        <f t="shared" si="4"/>
        <v>excluded</v>
      </c>
      <c r="H52" t="str">
        <f t="shared" si="5"/>
        <v/>
      </c>
      <c r="I52" t="str">
        <f>'Kermeli Data'!Q56</f>
        <v>Shoepress (mechanical dewatering).</v>
      </c>
    </row>
    <row r="53" spans="1:9" x14ac:dyDescent="0.35">
      <c r="A53" t="str">
        <f>'Kermeli Data'!A57</f>
        <v>Tissue paper</v>
      </c>
      <c r="B53" t="str">
        <f>'Kermeli Data'!B57</f>
        <v>Heat recovery and integrationa</v>
      </c>
      <c r="C53" t="str">
        <f>'Kermeli Data'!P57</f>
        <v>2 whr</v>
      </c>
      <c r="D53">
        <f>'Kermeli Data'!R57</f>
        <v>0</v>
      </c>
      <c r="E53">
        <f>'Kermeli Data'!S57</f>
        <v>1</v>
      </c>
      <c r="F53" t="str">
        <f t="shared" si="3"/>
        <v>elec</v>
      </c>
      <c r="G53" t="str">
        <f t="shared" si="4"/>
        <v>elec-whr</v>
      </c>
      <c r="H53" t="str">
        <f t="shared" si="5"/>
        <v/>
      </c>
      <c r="I53" t="str">
        <f>'Kermeli Data'!Q57</f>
        <v>System WHR: heat recovery and process integration.</v>
      </c>
    </row>
    <row r="54" spans="1:9" x14ac:dyDescent="0.35">
      <c r="A54" t="str">
        <f>'Kermeli Data'!A58</f>
        <v>Graphic paper</v>
      </c>
      <c r="B54" t="str">
        <f>'Kermeli Data'!B58</f>
        <v>Efficient refinersa</v>
      </c>
      <c r="C54" t="str">
        <f>'Kermeli Data'!P58</f>
        <v>X equip-replace</v>
      </c>
      <c r="D54">
        <f>'Kermeli Data'!R58</f>
        <v>0</v>
      </c>
      <c r="E54">
        <f>'Kermeli Data'!S58</f>
        <v>1</v>
      </c>
      <c r="F54" t="str">
        <f t="shared" si="3"/>
        <v>elec</v>
      </c>
      <c r="G54" t="str">
        <f t="shared" si="4"/>
        <v>excluded</v>
      </c>
      <c r="H54" t="str">
        <f t="shared" si="5"/>
        <v/>
      </c>
      <c r="I54" t="str">
        <f>'Kermeli Data'!Q58</f>
        <v>Efficient refiners (process).</v>
      </c>
    </row>
    <row r="55" spans="1:9" x14ac:dyDescent="0.35">
      <c r="A55" t="str">
        <f>'Kermeli Data'!A59</f>
        <v>Graphic paper</v>
      </c>
      <c r="B55" t="str">
        <f>'Kermeli Data'!B59</f>
        <v>Optimization of refining</v>
      </c>
      <c r="C55" t="str">
        <f>'Kermeli Data'!P59</f>
        <v>3 proc</v>
      </c>
      <c r="D55">
        <f>'Kermeli Data'!R59</f>
        <v>0</v>
      </c>
      <c r="E55">
        <f>'Kermeli Data'!S59</f>
        <v>1</v>
      </c>
      <c r="F55" t="str">
        <f t="shared" si="3"/>
        <v>elec</v>
      </c>
      <c r="G55" t="str">
        <f t="shared" si="4"/>
        <v>elec-process</v>
      </c>
      <c r="H55" t="str">
        <f t="shared" si="5"/>
        <v/>
      </c>
      <c r="I55" t="str">
        <f>'Kermeli Data'!Q59</f>
        <v>Optimization of refining.</v>
      </c>
    </row>
    <row r="56" spans="1:9" x14ac:dyDescent="0.35">
      <c r="A56" t="str">
        <f>'Kermeli Data'!A60</f>
        <v>Graphic paper</v>
      </c>
      <c r="B56" t="str">
        <f>'Kermeli Data'!B60</f>
        <v>Steamboxa</v>
      </c>
      <c r="C56" t="str">
        <f>'Kermeli Data'!P60</f>
        <v>3 proc</v>
      </c>
      <c r="D56">
        <f>'Kermeli Data'!R60</f>
        <v>1</v>
      </c>
      <c r="E56">
        <f>'Kermeli Data'!S60</f>
        <v>0</v>
      </c>
      <c r="F56" t="str">
        <f t="shared" si="3"/>
        <v>fuel</v>
      </c>
      <c r="G56" t="str">
        <f t="shared" si="4"/>
        <v>fuel-process</v>
      </c>
      <c r="H56" t="str">
        <f t="shared" si="5"/>
        <v/>
      </c>
      <c r="I56" t="str">
        <f>'Kermeli Data'!Q60</f>
        <v>Steambox (dewatering/drying aid).</v>
      </c>
    </row>
    <row r="57" spans="1:9" x14ac:dyDescent="0.35">
      <c r="A57" t="str">
        <f>'Kermeli Data'!A61</f>
        <v>Graphic paper</v>
      </c>
      <c r="B57" t="str">
        <f>'Kermeli Data'!B61</f>
        <v>Shoepressa</v>
      </c>
      <c r="C57" t="str">
        <f>'Kermeli Data'!P61</f>
        <v>X equip-replace</v>
      </c>
      <c r="D57">
        <f>'Kermeli Data'!R61</f>
        <v>1</v>
      </c>
      <c r="E57">
        <f>'Kermeli Data'!S61</f>
        <v>0</v>
      </c>
      <c r="F57" t="str">
        <f t="shared" si="3"/>
        <v>fuel</v>
      </c>
      <c r="G57" t="str">
        <f t="shared" si="4"/>
        <v>excluded</v>
      </c>
      <c r="H57" t="str">
        <f t="shared" si="5"/>
        <v/>
      </c>
      <c r="I57" t="str">
        <f>'Kermeli Data'!Q61</f>
        <v>Shoepress (mechanical dewatering).</v>
      </c>
    </row>
    <row r="58" spans="1:9" x14ac:dyDescent="0.35">
      <c r="A58" t="str">
        <f>'Kermeli Data'!A62</f>
        <v>Graphic paper</v>
      </c>
      <c r="B58" t="str">
        <f>'Kermeli Data'!B62</f>
        <v>Heat recovery and integrationa</v>
      </c>
      <c r="C58" t="str">
        <f>'Kermeli Data'!P62</f>
        <v>2 whr</v>
      </c>
      <c r="D58">
        <f>'Kermeli Data'!R62</f>
        <v>0</v>
      </c>
      <c r="E58">
        <f>'Kermeli Data'!S62</f>
        <v>1</v>
      </c>
      <c r="F58" t="str">
        <f t="shared" si="3"/>
        <v>elec</v>
      </c>
      <c r="G58" t="str">
        <f t="shared" si="4"/>
        <v>elec-whr</v>
      </c>
      <c r="H58" t="str">
        <f t="shared" si="5"/>
        <v/>
      </c>
      <c r="I58" t="str">
        <f>'Kermeli Data'!Q62</f>
        <v>System WHR: heat recovery and process integration.</v>
      </c>
    </row>
    <row r="59" spans="1:9" x14ac:dyDescent="0.35">
      <c r="A59" t="str">
        <f>'Kermeli Data'!A63</f>
        <v>Board and packaging paper</v>
      </c>
      <c r="B59" t="str">
        <f>'Kermeli Data'!B63</f>
        <v>Efficient refinersa</v>
      </c>
      <c r="C59" t="str">
        <f>'Kermeli Data'!P63</f>
        <v>X equip-replace</v>
      </c>
      <c r="D59">
        <f>'Kermeli Data'!R63</f>
        <v>0</v>
      </c>
      <c r="E59">
        <f>'Kermeli Data'!S63</f>
        <v>1</v>
      </c>
      <c r="F59" t="str">
        <f t="shared" si="3"/>
        <v>elec</v>
      </c>
      <c r="G59" t="str">
        <f t="shared" si="4"/>
        <v>excluded</v>
      </c>
      <c r="H59" t="str">
        <f t="shared" si="5"/>
        <v/>
      </c>
      <c r="I59" t="str">
        <f>'Kermeli Data'!Q63</f>
        <v>Efficient refiners (process).</v>
      </c>
    </row>
    <row r="60" spans="1:9" x14ac:dyDescent="0.35">
      <c r="A60" t="str">
        <f>'Kermeli Data'!A64</f>
        <v>Board and packaging paper</v>
      </c>
      <c r="B60" t="str">
        <f>'Kermeli Data'!B64</f>
        <v>Optimization of refininga</v>
      </c>
      <c r="C60" t="str">
        <f>'Kermeli Data'!P64</f>
        <v>3 proc</v>
      </c>
      <c r="D60">
        <f>'Kermeli Data'!R64</f>
        <v>0</v>
      </c>
      <c r="E60">
        <f>'Kermeli Data'!S64</f>
        <v>1</v>
      </c>
      <c r="F60" t="str">
        <f t="shared" si="3"/>
        <v>elec</v>
      </c>
      <c r="G60" t="str">
        <f t="shared" si="4"/>
        <v>elec-process</v>
      </c>
      <c r="H60" t="str">
        <f t="shared" si="5"/>
        <v/>
      </c>
      <c r="I60" t="str">
        <f>'Kermeli Data'!Q64</f>
        <v>Optimization of refining.</v>
      </c>
    </row>
    <row r="61" spans="1:9" x14ac:dyDescent="0.35">
      <c r="A61" t="str">
        <f>'Kermeli Data'!A65</f>
        <v>Board and packaging paper</v>
      </c>
      <c r="B61" t="str">
        <f>'Kermeli Data'!B65</f>
        <v>Steamboxa</v>
      </c>
      <c r="C61" t="str">
        <f>'Kermeli Data'!P65</f>
        <v>3 proc</v>
      </c>
      <c r="D61">
        <f>'Kermeli Data'!R65</f>
        <v>1</v>
      </c>
      <c r="E61">
        <f>'Kermeli Data'!S65</f>
        <v>0</v>
      </c>
      <c r="F61" t="str">
        <f t="shared" si="3"/>
        <v>fuel</v>
      </c>
      <c r="G61" t="str">
        <f t="shared" si="4"/>
        <v>fuel-process</v>
      </c>
      <c r="H61" t="str">
        <f t="shared" si="5"/>
        <v/>
      </c>
      <c r="I61" t="str">
        <f>'Kermeli Data'!Q65</f>
        <v>Steambox (dewatering/drying aid).</v>
      </c>
    </row>
    <row r="62" spans="1:9" x14ac:dyDescent="0.35">
      <c r="A62" t="str">
        <f>'Kermeli Data'!A66</f>
        <v>Board and packaging paper</v>
      </c>
      <c r="B62" t="str">
        <f>'Kermeli Data'!B66</f>
        <v>Shoepressa</v>
      </c>
      <c r="C62" t="str">
        <f>'Kermeli Data'!P66</f>
        <v>X equip-replace</v>
      </c>
      <c r="D62">
        <f>'Kermeli Data'!R66</f>
        <v>1</v>
      </c>
      <c r="E62">
        <f>'Kermeli Data'!S66</f>
        <v>0</v>
      </c>
      <c r="F62" t="str">
        <f t="shared" si="3"/>
        <v>fuel</v>
      </c>
      <c r="G62" t="str">
        <f t="shared" si="4"/>
        <v>excluded</v>
      </c>
      <c r="H62" t="str">
        <f t="shared" si="5"/>
        <v/>
      </c>
      <c r="I62" t="str">
        <f>'Kermeli Data'!Q66</f>
        <v>Shoepress (mechanical dewatering).</v>
      </c>
    </row>
    <row r="63" spans="1:9" x14ac:dyDescent="0.35">
      <c r="A63" t="str">
        <f>'Kermeli Data'!A67</f>
        <v>Board and packaging paper</v>
      </c>
      <c r="B63" t="str">
        <f>'Kermeli Data'!B67</f>
        <v>Heat recovery and integrationa</v>
      </c>
      <c r="C63" t="str">
        <f>'Kermeli Data'!P67</f>
        <v>2 whr</v>
      </c>
      <c r="D63">
        <f>'Kermeli Data'!R67</f>
        <v>0</v>
      </c>
      <c r="E63">
        <f>'Kermeli Data'!S67</f>
        <v>1</v>
      </c>
      <c r="F63" t="str">
        <f t="shared" si="3"/>
        <v>elec</v>
      </c>
      <c r="G63" t="str">
        <f t="shared" si="4"/>
        <v>elec-whr</v>
      </c>
      <c r="H63" t="str">
        <f t="shared" si="5"/>
        <v/>
      </c>
      <c r="I63" t="str">
        <f>'Kermeli Data'!Q67</f>
        <v>System WHR: heat recovery and process integration.</v>
      </c>
    </row>
    <row r="64" spans="1:9" x14ac:dyDescent="0.35">
      <c r="A64" t="str">
        <f>'Kermeli Data'!A68</f>
        <v>Ethylene</v>
      </c>
      <c r="B64" t="str">
        <f>'Kermeli Data'!B68</f>
        <v>Advanced furnace materialsa</v>
      </c>
      <c r="C64" t="str">
        <f>'Kermeli Data'!P68</f>
        <v>3 proc</v>
      </c>
      <c r="D64">
        <f>'Kermeli Data'!R68</f>
        <v>1</v>
      </c>
      <c r="E64">
        <f>'Kermeli Data'!S68</f>
        <v>0</v>
      </c>
      <c r="F64" t="str">
        <f t="shared" si="3"/>
        <v>fuel</v>
      </c>
      <c r="G64" t="str">
        <f t="shared" si="4"/>
        <v>fuel-process</v>
      </c>
      <c r="H64" t="str">
        <f t="shared" si="5"/>
        <v/>
      </c>
      <c r="I64" t="str">
        <f>'Kermeli Data'!Q68</f>
        <v>Advanced furnace materials (loss reduction).</v>
      </c>
    </row>
    <row r="65" spans="1:9" x14ac:dyDescent="0.35">
      <c r="A65" t="str">
        <f>'Kermeli Data'!A69</f>
        <v>Ethylene</v>
      </c>
      <c r="B65" t="str">
        <f>'Kermeli Data'!B69</f>
        <v>Improving compression and separation sectionb</v>
      </c>
      <c r="C65" t="str">
        <f>'Kermeli Data'!P69</f>
        <v>3 proc</v>
      </c>
      <c r="D65">
        <f>'Kermeli Data'!R69</f>
        <v>1</v>
      </c>
      <c r="E65">
        <f>'Kermeli Data'!S69</f>
        <v>0</v>
      </c>
      <c r="F65" t="str">
        <f t="shared" si="3"/>
        <v>fuel</v>
      </c>
      <c r="G65" t="str">
        <f t="shared" si="4"/>
        <v>fuel-process</v>
      </c>
      <c r="H65" t="str">
        <f t="shared" si="5"/>
        <v/>
      </c>
      <c r="I65" t="str">
        <f>'Kermeli Data'!Q69</f>
        <v>Compression &amp; separation section improvement.</v>
      </c>
    </row>
    <row r="66" spans="1:9" x14ac:dyDescent="0.35">
      <c r="A66" t="str">
        <f>'Kermeli Data'!A70</f>
        <v>Ethylene</v>
      </c>
      <c r="B66" t="str">
        <f>'Kermeli Data'!B70</f>
        <v>Integration of a gas turbinec</v>
      </c>
      <c r="C66" t="str">
        <f>'Kermeli Data'!P70</f>
        <v>X CHP</v>
      </c>
      <c r="D66">
        <f>'Kermeli Data'!R70</f>
        <v>1</v>
      </c>
      <c r="E66">
        <f>'Kermeli Data'!S70</f>
        <v>0</v>
      </c>
      <c r="F66" t="str">
        <f t="shared" si="3"/>
        <v>fuel</v>
      </c>
      <c r="G66" t="str">
        <f t="shared" si="4"/>
        <v>excluded</v>
      </c>
      <c r="H66" t="str">
        <f t="shared" si="5"/>
        <v/>
      </c>
      <c r="I66" t="str">
        <f>'Kermeli Data'!Q70</f>
        <v>CHP/cogen — excluded per G0.1 ruling. Gas-turbine cogen; elec booked 0.</v>
      </c>
    </row>
    <row r="67" spans="1:9" x14ac:dyDescent="0.35">
      <c r="A67" t="str">
        <f>'Kermeli Data'!A71</f>
        <v>Ethylene</v>
      </c>
      <c r="B67" t="str">
        <f>'Kermeli Data'!B71</f>
        <v>Improved compressorsd</v>
      </c>
      <c r="C67" t="str">
        <f>'Kermeli Data'!P71</f>
        <v>3 proc</v>
      </c>
      <c r="D67">
        <f>'Kermeli Data'!R71</f>
        <v>1</v>
      </c>
      <c r="E67">
        <f>'Kermeli Data'!S71</f>
        <v>0</v>
      </c>
      <c r="F67" t="str">
        <f t="shared" si="3"/>
        <v>fuel</v>
      </c>
      <c r="G67" t="str">
        <f t="shared" si="4"/>
        <v>fuel-process</v>
      </c>
      <c r="H67" t="str">
        <f t="shared" si="5"/>
        <v/>
      </c>
      <c r="I67" t="str">
        <f>'Kermeli Data'!Q71</f>
        <v>Improved compressors (process).</v>
      </c>
    </row>
    <row r="68" spans="1:9" x14ac:dyDescent="0.35">
      <c r="A68" t="str">
        <f>'Kermeli Data'!A72</f>
        <v>Ethylene</v>
      </c>
      <c r="B68" t="str">
        <f>'Kermeli Data'!B72</f>
        <v>Utilization of flare gase</v>
      </c>
      <c r="C68" t="str">
        <f>'Kermeli Data'!P72</f>
        <v>3 proc</v>
      </c>
      <c r="D68">
        <f>'Kermeli Data'!R72</f>
        <v>1</v>
      </c>
      <c r="E68">
        <f>'Kermeli Data'!S72</f>
        <v>0</v>
      </c>
      <c r="F68" t="str">
        <f t="shared" si="3"/>
        <v>fuel</v>
      </c>
      <c r="G68" t="str">
        <f t="shared" si="4"/>
        <v>fuel-process</v>
      </c>
      <c r="H68" t="str">
        <f t="shared" si="5"/>
        <v/>
      </c>
      <c r="I68" t="str">
        <f>'Kermeli Data'!Q72</f>
        <v>Flare-gas utilization. Bucket 3 per G0.1 ruling: gas recovery, not waste heat.</v>
      </c>
    </row>
    <row r="69" spans="1:9" x14ac:dyDescent="0.35">
      <c r="A69" t="str">
        <f>'Kermeli Data'!A73</f>
        <v>Ethylene</v>
      </c>
      <c r="B69" t="str">
        <f>'Kermeli Data'!B73</f>
        <v>Modern control systeme</v>
      </c>
      <c r="C69" t="str">
        <f>'Kermeli Data'!P73</f>
        <v>3 proc</v>
      </c>
      <c r="D69">
        <f>'Kermeli Data'!R73</f>
        <v>1</v>
      </c>
      <c r="E69">
        <f>'Kermeli Data'!S73</f>
        <v>0</v>
      </c>
      <c r="F69" t="str">
        <f t="shared" ref="F69:F100" si="6">IF(AND(D69=0,E69=0),"none",IF(D69&gt;=E69,"fuel","elec"))</f>
        <v>fuel</v>
      </c>
      <c r="G69" t="str">
        <f t="shared" ref="G69:G100" si="7">IF(C69="1 unit","unit files",IF(C69="2 whr",IF(F69="fuel","fuel-whr",IF(F69="elec","elec-whr","whr (no energy)")),IF(C69="3 proc",IF(F69="fuel","fuel-process",IF(F69="elec","elec-process","process (no energy)")),"excluded")))</f>
        <v>fuel-process</v>
      </c>
      <c r="H69" t="str">
        <f t="shared" ref="H69:H100" si="8">IF(AND(D69&gt;0,E69&gt;0),"MIXED — energy also on "&amp;IF(F69="fuel","elec","fuel")&amp;" curve","")</f>
        <v/>
      </c>
      <c r="I69" t="str">
        <f>'Kermeli Data'!Q73</f>
        <v>Modern control system.</v>
      </c>
    </row>
    <row r="70" spans="1:9" x14ac:dyDescent="0.35">
      <c r="A70" t="str">
        <f>'Kermeli Data'!A74</f>
        <v>Soda ash</v>
      </c>
      <c r="B70" t="str">
        <f>'Kermeli Data'!B74</f>
        <v>Integrated design and operationf</v>
      </c>
      <c r="C70" t="str">
        <f>'Kermeli Data'!P74</f>
        <v>3 proc</v>
      </c>
      <c r="D70">
        <f>'Kermeli Data'!R74</f>
        <v>0.952380952380952</v>
      </c>
      <c r="E70">
        <f>'Kermeli Data'!S74</f>
        <v>4.7619047619047603E-2</v>
      </c>
      <c r="F70" t="str">
        <f t="shared" si="6"/>
        <v>fuel</v>
      </c>
      <c r="G70" t="str">
        <f t="shared" si="7"/>
        <v>fuel-process</v>
      </c>
      <c r="H70" t="str">
        <f t="shared" si="8"/>
        <v>MIXED — energy also on elec curve</v>
      </c>
      <c r="I70" t="str">
        <f>'Kermeli Data'!Q74</f>
        <v>Integrated design &amp; operation (distinct from Heat integration row).</v>
      </c>
    </row>
    <row r="71" spans="1:9" x14ac:dyDescent="0.35">
      <c r="A71" t="str">
        <f>'Kermeli Data'!A75</f>
        <v>Soda ash</v>
      </c>
      <c r="B71" t="str">
        <f>'Kermeli Data'!B75</f>
        <v>Vertical shaft kiln for concentrated CO2 gas and reactive limef</v>
      </c>
      <c r="C71" t="str">
        <f>'Kermeli Data'!P75</f>
        <v>X equip-replace</v>
      </c>
      <c r="D71">
        <f>'Kermeli Data'!R75</f>
        <v>1</v>
      </c>
      <c r="E71">
        <f>'Kermeli Data'!S75</f>
        <v>0</v>
      </c>
      <c r="F71" t="str">
        <f t="shared" si="6"/>
        <v>fuel</v>
      </c>
      <c r="G71" t="str">
        <f t="shared" si="7"/>
        <v>excluded</v>
      </c>
      <c r="H71" t="str">
        <f t="shared" si="8"/>
        <v/>
      </c>
      <c r="I71" t="str">
        <f>'Kermeli Data'!Q75</f>
        <v>Vertical shaft kiln (process technology).</v>
      </c>
    </row>
    <row r="72" spans="1:9" x14ac:dyDescent="0.35">
      <c r="A72" t="str">
        <f>'Kermeli Data'!A76</f>
        <v>Soda ash</v>
      </c>
      <c r="B72" t="str">
        <f>'Kermeli Data'!B76</f>
        <v>Heat integratione</v>
      </c>
      <c r="C72" t="str">
        <f>'Kermeli Data'!P76</f>
        <v>2 whr</v>
      </c>
      <c r="D72">
        <f>'Kermeli Data'!R76</f>
        <v>1</v>
      </c>
      <c r="E72">
        <f>'Kermeli Data'!S76</f>
        <v>0</v>
      </c>
      <c r="F72" t="str">
        <f t="shared" si="6"/>
        <v>fuel</v>
      </c>
      <c r="G72" t="str">
        <f t="shared" si="7"/>
        <v>fuel-whr</v>
      </c>
      <c r="H72" t="str">
        <f t="shared" si="8"/>
        <v/>
      </c>
      <c r="I72" t="str">
        <f>'Kermeli Data'!Q76</f>
        <v>System WHR: process heat integration.</v>
      </c>
    </row>
    <row r="73" spans="1:9" x14ac:dyDescent="0.35">
      <c r="A73" t="str">
        <f>'Kermeli Data'!A77</f>
        <v>Soda ash</v>
      </c>
      <c r="B73" t="str">
        <f>'Kermeli Data'!B77</f>
        <v>Modern control systeme</v>
      </c>
      <c r="C73" t="str">
        <f>'Kermeli Data'!P77</f>
        <v>3 proc</v>
      </c>
      <c r="D73">
        <f>'Kermeli Data'!R77</f>
        <v>1</v>
      </c>
      <c r="E73">
        <f>'Kermeli Data'!S77</f>
        <v>0</v>
      </c>
      <c r="F73" t="str">
        <f t="shared" si="6"/>
        <v>fuel</v>
      </c>
      <c r="G73" t="str">
        <f t="shared" si="7"/>
        <v>fuel-process</v>
      </c>
      <c r="H73" t="str">
        <f t="shared" si="8"/>
        <v/>
      </c>
      <c r="I73" t="str">
        <f>'Kermeli Data'!Q77</f>
        <v>Modern control system.</v>
      </c>
    </row>
    <row r="74" spans="1:9" x14ac:dyDescent="0.35">
      <c r="A74" t="str">
        <f>'Kermeli Data'!A78</f>
        <v>Soda ash</v>
      </c>
      <c r="B74" t="str">
        <f>'Kermeli Data'!B78</f>
        <v>Usage of CHPe</v>
      </c>
      <c r="C74" t="str">
        <f>'Kermeli Data'!P78</f>
        <v>X CHP</v>
      </c>
      <c r="D74">
        <f>'Kermeli Data'!R78</f>
        <v>1</v>
      </c>
      <c r="E74">
        <f>'Kermeli Data'!S78</f>
        <v>0</v>
      </c>
      <c r="F74" t="str">
        <f t="shared" si="6"/>
        <v>fuel</v>
      </c>
      <c r="G74" t="str">
        <f t="shared" si="7"/>
        <v>excluded</v>
      </c>
      <c r="H74" t="str">
        <f t="shared" si="8"/>
        <v/>
      </c>
      <c r="I74" t="str">
        <f>'Kermeli Data'!Q78</f>
        <v>CHP/cogen — excluded per G0.1 ruling.</v>
      </c>
    </row>
    <row r="75" spans="1:9" x14ac:dyDescent="0.35">
      <c r="A75" t="str">
        <f>'Kermeli Data'!A79</f>
        <v>Soda ash</v>
      </c>
      <c r="B75" t="str">
        <f>'Kermeli Data'!B79</f>
        <v>Efficiency packagee</v>
      </c>
      <c r="C75" t="str">
        <f>'Kermeli Data'!P79</f>
        <v>3 proc</v>
      </c>
      <c r="D75">
        <f>'Kermeli Data'!R79</f>
        <v>1</v>
      </c>
      <c r="E75">
        <f>'Kermeli Data'!S79</f>
        <v>0</v>
      </c>
      <c r="F75" t="str">
        <f t="shared" si="6"/>
        <v>fuel</v>
      </c>
      <c r="G75" t="str">
        <f t="shared" si="7"/>
        <v>fuel-process</v>
      </c>
      <c r="H75" t="str">
        <f t="shared" si="8"/>
        <v/>
      </c>
      <c r="I75" t="str">
        <f>'Kermeli Data'!Q79</f>
        <v>Efficiency package (process).</v>
      </c>
    </row>
    <row r="76" spans="1:9" x14ac:dyDescent="0.35">
      <c r="A76" t="str">
        <f>'Kermeli Data'!A80</f>
        <v>Soda ash</v>
      </c>
      <c r="B76" t="str">
        <f>'Kermeli Data'!B80</f>
        <v>Usage of purer feede</v>
      </c>
      <c r="C76" t="str">
        <f>'Kermeli Data'!P80</f>
        <v>3 proc</v>
      </c>
      <c r="D76">
        <f>'Kermeli Data'!R80</f>
        <v>1</v>
      </c>
      <c r="E76">
        <f>'Kermeli Data'!S80</f>
        <v>0</v>
      </c>
      <c r="F76" t="str">
        <f t="shared" si="6"/>
        <v>fuel</v>
      </c>
      <c r="G76" t="str">
        <f t="shared" si="7"/>
        <v>fuel-process</v>
      </c>
      <c r="H76" t="str">
        <f t="shared" si="8"/>
        <v/>
      </c>
      <c r="I76" t="str">
        <f>'Kermeli Data'!Q80</f>
        <v>Purer feed (process/material).</v>
      </c>
    </row>
    <row r="77" spans="1:9" x14ac:dyDescent="0.35">
      <c r="A77" t="str">
        <f>'Kermeli Data'!A81</f>
        <v>Carbon black</v>
      </c>
      <c r="B77" t="str">
        <f>'Kermeli Data'!B81</f>
        <v>Usage of CHPe</v>
      </c>
      <c r="C77" t="str">
        <f>'Kermeli Data'!P81</f>
        <v>X CHP</v>
      </c>
      <c r="D77">
        <f>'Kermeli Data'!R81</f>
        <v>1</v>
      </c>
      <c r="E77">
        <f>'Kermeli Data'!S81</f>
        <v>0</v>
      </c>
      <c r="F77" t="str">
        <f t="shared" si="6"/>
        <v>fuel</v>
      </c>
      <c r="G77" t="str">
        <f t="shared" si="7"/>
        <v>excluded</v>
      </c>
      <c r="H77" t="str">
        <f t="shared" si="8"/>
        <v/>
      </c>
      <c r="I77" t="str">
        <f>'Kermeli Data'!Q81</f>
        <v>CHP/cogen — excluded per G0.1 ruling.</v>
      </c>
    </row>
    <row r="78" spans="1:9" x14ac:dyDescent="0.35">
      <c r="A78" t="str">
        <f>'Kermeli Data'!A82</f>
        <v>Carbon black</v>
      </c>
      <c r="B78" t="str">
        <f>'Kermeli Data'!B82</f>
        <v>Modern control systeme</v>
      </c>
      <c r="C78" t="str">
        <f>'Kermeli Data'!P82</f>
        <v>3 proc</v>
      </c>
      <c r="D78">
        <f>'Kermeli Data'!R82</f>
        <v>0.97014925373134298</v>
      </c>
      <c r="E78">
        <f>'Kermeli Data'!S82</f>
        <v>2.9850746268656699E-2</v>
      </c>
      <c r="F78" t="str">
        <f t="shared" si="6"/>
        <v>fuel</v>
      </c>
      <c r="G78" t="str">
        <f t="shared" si="7"/>
        <v>fuel-process</v>
      </c>
      <c r="H78" t="str">
        <f t="shared" si="8"/>
        <v>MIXED — energy also on elec curve</v>
      </c>
      <c r="I78" t="str">
        <f>'Kermeli Data'!Q82</f>
        <v>Modern control system.</v>
      </c>
    </row>
    <row r="79" spans="1:9" x14ac:dyDescent="0.35">
      <c r="A79" t="str">
        <f>'Kermeli Data'!A83</f>
        <v>Carbon black</v>
      </c>
      <c r="B79" t="str">
        <f>'Kermeli Data'!B83</f>
        <v>Optimization of black carbon separatione</v>
      </c>
      <c r="C79" t="str">
        <f>'Kermeli Data'!P83</f>
        <v>3 proc</v>
      </c>
      <c r="D79">
        <f>'Kermeli Data'!R83</f>
        <v>0.95588235294117696</v>
      </c>
      <c r="E79">
        <f>'Kermeli Data'!S83</f>
        <v>4.4117647058823498E-2</v>
      </c>
      <c r="F79" t="str">
        <f t="shared" si="6"/>
        <v>fuel</v>
      </c>
      <c r="G79" t="str">
        <f t="shared" si="7"/>
        <v>fuel-process</v>
      </c>
      <c r="H79" t="str">
        <f t="shared" si="8"/>
        <v>MIXED — energy also on elec curve</v>
      </c>
      <c r="I79" t="str">
        <f>'Kermeli Data'!Q83</f>
        <v>Optimization of carbon-black separation.</v>
      </c>
    </row>
    <row r="80" spans="1:9" x14ac:dyDescent="0.35">
      <c r="A80" t="str">
        <f>'Kermeli Data'!A84</f>
        <v>Methanol</v>
      </c>
      <c r="B80" t="str">
        <f>'Kermeli Data'!B84</f>
        <v>Efficiency package, synthesis gas sectione</v>
      </c>
      <c r="C80" t="str">
        <f>'Kermeli Data'!P84</f>
        <v>3 proc</v>
      </c>
      <c r="D80">
        <f>'Kermeli Data'!R84</f>
        <v>0.94736842105263197</v>
      </c>
      <c r="E80">
        <f>'Kermeli Data'!S84</f>
        <v>5.2631578947368397E-2</v>
      </c>
      <c r="F80" t="str">
        <f t="shared" si="6"/>
        <v>fuel</v>
      </c>
      <c r="G80" t="str">
        <f t="shared" si="7"/>
        <v>fuel-process</v>
      </c>
      <c r="H80" t="str">
        <f t="shared" si="8"/>
        <v>MIXED — energy also on elec curve</v>
      </c>
      <c r="I80" t="str">
        <f>'Kermeli Data'!Q84</f>
        <v>Efficiency package, syngas section.</v>
      </c>
    </row>
    <row r="81" spans="1:9" x14ac:dyDescent="0.35">
      <c r="A81" t="str">
        <f>'Kermeli Data'!A85</f>
        <v>Methanol</v>
      </c>
      <c r="B81" t="str">
        <f>'Kermeli Data'!B85</f>
        <v>Efficiency package, methanol synthesis sectione</v>
      </c>
      <c r="C81" t="str">
        <f>'Kermeli Data'!P85</f>
        <v>3 proc</v>
      </c>
      <c r="D81">
        <f>'Kermeli Data'!R85</f>
        <v>1</v>
      </c>
      <c r="E81">
        <f>'Kermeli Data'!S85</f>
        <v>0</v>
      </c>
      <c r="F81" t="str">
        <f t="shared" si="6"/>
        <v>fuel</v>
      </c>
      <c r="G81" t="str">
        <f t="shared" si="7"/>
        <v>fuel-process</v>
      </c>
      <c r="H81" t="str">
        <f t="shared" si="8"/>
        <v/>
      </c>
      <c r="I81" t="str">
        <f>'Kermeli Data'!Q85</f>
        <v>Efficiency package, methanol synthesis section.</v>
      </c>
    </row>
    <row r="82" spans="1:9" x14ac:dyDescent="0.35">
      <c r="A82" t="str">
        <f>'Kermeli Data'!A86</f>
        <v>Ammonia</v>
      </c>
      <c r="B82" t="str">
        <f>'Kermeli Data'!B86</f>
        <v>Improved CO2 removal sectionf</v>
      </c>
      <c r="C82" t="str">
        <f>'Kermeli Data'!P86</f>
        <v>3 proc</v>
      </c>
      <c r="D82">
        <f>'Kermeli Data'!R86</f>
        <v>1</v>
      </c>
      <c r="E82">
        <f>'Kermeli Data'!S86</f>
        <v>0</v>
      </c>
      <c r="F82" t="str">
        <f t="shared" si="6"/>
        <v>fuel</v>
      </c>
      <c r="G82" t="str">
        <f t="shared" si="7"/>
        <v>fuel-process</v>
      </c>
      <c r="H82" t="str">
        <f t="shared" si="8"/>
        <v/>
      </c>
      <c r="I82" t="str">
        <f>'Kermeli Data'!Q86</f>
        <v>Improved CO2 removal (process).</v>
      </c>
    </row>
    <row r="83" spans="1:9" x14ac:dyDescent="0.35">
      <c r="A83" t="str">
        <f>'Kermeli Data'!A87</f>
        <v>Ammonia</v>
      </c>
      <c r="B83" t="str">
        <f>'Kermeli Data'!B87</f>
        <v>Indirect cooling of the ammonia synthesis reactorf</v>
      </c>
      <c r="C83" t="str">
        <f>'Kermeli Data'!P87</f>
        <v>2 whr</v>
      </c>
      <c r="D83">
        <f>'Kermeli Data'!R87</f>
        <v>1</v>
      </c>
      <c r="E83">
        <f>'Kermeli Data'!S87</f>
        <v>0</v>
      </c>
      <c r="F83" t="str">
        <f t="shared" si="6"/>
        <v>fuel</v>
      </c>
      <c r="G83" t="str">
        <f t="shared" si="7"/>
        <v>fuel-whr</v>
      </c>
      <c r="H83" t="str">
        <f t="shared" si="8"/>
        <v/>
      </c>
      <c r="I83" t="str">
        <f>'Kermeli Data'!Q87</f>
        <v>System WHR: recovers exothermic synthesis-reactor heat (indirect cooling).</v>
      </c>
    </row>
    <row r="84" spans="1:9" x14ac:dyDescent="0.35">
      <c r="A84" t="str">
        <f>'Kermeli Data'!A88</f>
        <v>Ammonia</v>
      </c>
      <c r="B84" t="str">
        <f>'Kermeli Data'!B88</f>
        <v>Increasing the air preheat with waste heatf</v>
      </c>
      <c r="C84" t="str">
        <f>'Kermeli Data'!P88</f>
        <v>2 whr</v>
      </c>
      <c r="D84">
        <f>'Kermeli Data'!R88</f>
        <v>1</v>
      </c>
      <c r="E84">
        <f>'Kermeli Data'!S88</f>
        <v>0</v>
      </c>
      <c r="F84" t="str">
        <f t="shared" si="6"/>
        <v>fuel</v>
      </c>
      <c r="G84" t="str">
        <f t="shared" si="7"/>
        <v>fuel-whr</v>
      </c>
      <c r="H84" t="str">
        <f t="shared" si="8"/>
        <v/>
      </c>
      <c r="I84" t="str">
        <f>'Kermeli Data'!Q88</f>
        <v>System WHR: fired-heater air preheat with waste heat. G0.1 ruling.</v>
      </c>
    </row>
    <row r="85" spans="1:9" x14ac:dyDescent="0.35">
      <c r="A85" t="str">
        <f>'Kermeli Data'!A89</f>
        <v>Ammonia</v>
      </c>
      <c r="B85" t="str">
        <f>'Kermeli Data'!B89</f>
        <v>Hydrogen recovery (such as PSA)</v>
      </c>
      <c r="C85" t="str">
        <f>'Kermeli Data'!P89</f>
        <v>3 proc</v>
      </c>
      <c r="D85">
        <f>'Kermeli Data'!R89</f>
        <v>1</v>
      </c>
      <c r="E85">
        <f>'Kermeli Data'!S89</f>
        <v>0</v>
      </c>
      <c r="F85" t="str">
        <f t="shared" si="6"/>
        <v>fuel</v>
      </c>
      <c r="G85" t="str">
        <f t="shared" si="7"/>
        <v>fuel-process</v>
      </c>
      <c r="H85" t="str">
        <f t="shared" si="8"/>
        <v/>
      </c>
      <c r="I85" t="str">
        <f>'Kermeli Data'!Q89</f>
        <v>Hydrogen/PSA recovery. Bucket 3 per G0.1 ruling: feedstock recovery, not waste heat.</v>
      </c>
    </row>
    <row r="86" spans="1:9" x14ac:dyDescent="0.35">
      <c r="A86" t="str">
        <f>'Kermeli Data'!A90</f>
        <v>Ammonia</v>
      </c>
      <c r="B86" t="str">
        <f>'Kermeli Data'!B90</f>
        <v>Pre-reforming</v>
      </c>
      <c r="C86" t="str">
        <f>'Kermeli Data'!P90</f>
        <v>3 proc</v>
      </c>
      <c r="D86">
        <f>'Kermeli Data'!R90</f>
        <v>1</v>
      </c>
      <c r="E86">
        <f>'Kermeli Data'!S90</f>
        <v>0</v>
      </c>
      <c r="F86" t="str">
        <f t="shared" si="6"/>
        <v>fuel</v>
      </c>
      <c r="G86" t="str">
        <f t="shared" si="7"/>
        <v>fuel-process</v>
      </c>
      <c r="H86" t="str">
        <f t="shared" si="8"/>
        <v/>
      </c>
      <c r="I86" t="str">
        <f>'Kermeli Data'!Q90</f>
        <v>Pre-reforming (process).</v>
      </c>
    </row>
    <row r="87" spans="1:9" x14ac:dyDescent="0.35">
      <c r="A87" t="str">
        <f>'Kermeli Data'!A91</f>
        <v>Ammonia</v>
      </c>
      <c r="B87" t="str">
        <f>'Kermeli Data'!B91</f>
        <v>Advanced process control</v>
      </c>
      <c r="C87" t="str">
        <f>'Kermeli Data'!P91</f>
        <v>3 proc</v>
      </c>
      <c r="D87">
        <f>'Kermeli Data'!R91</f>
        <v>1</v>
      </c>
      <c r="E87">
        <f>'Kermeli Data'!S91</f>
        <v>0</v>
      </c>
      <c r="F87" t="str">
        <f t="shared" si="6"/>
        <v>fuel</v>
      </c>
      <c r="G87" t="str">
        <f t="shared" si="7"/>
        <v>fuel-process</v>
      </c>
      <c r="H87" t="str">
        <f t="shared" si="8"/>
        <v/>
      </c>
      <c r="I87" t="str">
        <f>'Kermeli Data'!Q91</f>
        <v>Advanced process control.</v>
      </c>
    </row>
    <row r="88" spans="1:9" x14ac:dyDescent="0.35">
      <c r="A88" t="str">
        <f>'Kermeli Data'!A92</f>
        <v>Clinker</v>
      </c>
      <c r="B88" t="str">
        <f>'Kermeli Data'!B92</f>
        <v>Improved raw Mill Blendinga</v>
      </c>
      <c r="C88" t="str">
        <f>'Kermeli Data'!P92</f>
        <v>3 proc</v>
      </c>
      <c r="D88">
        <f>'Kermeli Data'!R92</f>
        <v>0</v>
      </c>
      <c r="E88">
        <f>'Kermeli Data'!S92</f>
        <v>0</v>
      </c>
      <c r="F88" t="str">
        <f t="shared" si="6"/>
        <v>none</v>
      </c>
      <c r="G88" t="str">
        <f t="shared" si="7"/>
        <v>process (no energy)</v>
      </c>
      <c r="H88" t="str">
        <f t="shared" si="8"/>
        <v/>
      </c>
      <c r="I88" t="str">
        <f>'Kermeli Data'!Q92</f>
        <v>Raw mill blending (process).</v>
      </c>
    </row>
    <row r="89" spans="1:9" x14ac:dyDescent="0.35">
      <c r="A89" t="str">
        <f>'Kermeli Data'!A93</f>
        <v>Clinker</v>
      </c>
      <c r="B89" t="str">
        <f>'Kermeli Data'!B93</f>
        <v>Use of High-Pressure Roller Pressesa</v>
      </c>
      <c r="C89" t="str">
        <f>'Kermeli Data'!P93</f>
        <v>3 proc</v>
      </c>
      <c r="D89">
        <f>'Kermeli Data'!R93</f>
        <v>0</v>
      </c>
      <c r="E89">
        <f>'Kermeli Data'!S93</f>
        <v>1</v>
      </c>
      <c r="F89" t="str">
        <f t="shared" si="6"/>
        <v>elec</v>
      </c>
      <c r="G89" t="str">
        <f t="shared" si="7"/>
        <v>elec-process</v>
      </c>
      <c r="H89" t="str">
        <f t="shared" si="8"/>
        <v/>
      </c>
      <c r="I89" t="str">
        <f>'Kermeli Data'!Q93</f>
        <v>High-pressure roller presses (grinding efficiency).</v>
      </c>
    </row>
    <row r="90" spans="1:9" x14ac:dyDescent="0.35">
      <c r="A90" t="str">
        <f>'Kermeli Data'!A94</f>
        <v>Clinker</v>
      </c>
      <c r="B90" t="str">
        <f>'Kermeli Data'!B94</f>
        <v>High Efficiency Classifiersb</v>
      </c>
      <c r="C90" t="str">
        <f>'Kermeli Data'!P94</f>
        <v>3 proc</v>
      </c>
      <c r="D90">
        <f>'Kermeli Data'!R94</f>
        <v>0</v>
      </c>
      <c r="E90">
        <f>'Kermeli Data'!S94</f>
        <v>0</v>
      </c>
      <c r="F90" t="str">
        <f t="shared" si="6"/>
        <v>none</v>
      </c>
      <c r="G90" t="str">
        <f t="shared" si="7"/>
        <v>process (no energy)</v>
      </c>
      <c r="H90" t="str">
        <f t="shared" si="8"/>
        <v/>
      </c>
      <c r="I90" t="str">
        <f>'Kermeli Data'!Q94</f>
        <v>High-efficiency classifiers.</v>
      </c>
    </row>
    <row r="91" spans="1:9" x14ac:dyDescent="0.35">
      <c r="A91" t="str">
        <f>'Kermeli Data'!A95</f>
        <v>Clinker</v>
      </c>
      <c r="B91" t="str">
        <f>'Kermeli Data'!B95</f>
        <v>Raw Meal Process Controlb</v>
      </c>
      <c r="C91" t="str">
        <f>'Kermeli Data'!P95</f>
        <v>3 proc</v>
      </c>
      <c r="D91">
        <f>'Kermeli Data'!R95</f>
        <v>0</v>
      </c>
      <c r="E91">
        <f>'Kermeli Data'!S95</f>
        <v>0</v>
      </c>
      <c r="F91" t="str">
        <f t="shared" si="6"/>
        <v>none</v>
      </c>
      <c r="G91" t="str">
        <f t="shared" si="7"/>
        <v>process (no energy)</v>
      </c>
      <c r="H91" t="str">
        <f t="shared" si="8"/>
        <v/>
      </c>
      <c r="I91" t="str">
        <f>'Kermeli Data'!Q95</f>
        <v>Raw meal process control.</v>
      </c>
    </row>
    <row r="92" spans="1:9" x14ac:dyDescent="0.35">
      <c r="A92" t="str">
        <f>'Kermeli Data'!A96</f>
        <v>Clinker</v>
      </c>
      <c r="B92" t="str">
        <f>'Kermeli Data'!B96</f>
        <v>Energy Management and Control Systemsc</v>
      </c>
      <c r="C92" t="str">
        <f>'Kermeli Data'!P96</f>
        <v>3 proc</v>
      </c>
      <c r="D92">
        <f>'Kermeli Data'!R96</f>
        <v>1</v>
      </c>
      <c r="E92">
        <f>'Kermeli Data'!S96</f>
        <v>0</v>
      </c>
      <c r="F92" t="str">
        <f t="shared" si="6"/>
        <v>fuel</v>
      </c>
      <c r="G92" t="str">
        <f t="shared" si="7"/>
        <v>fuel-process</v>
      </c>
      <c r="H92" t="str">
        <f t="shared" si="8"/>
        <v/>
      </c>
      <c r="I92" t="str">
        <f>'Kermeli Data'!Q96</f>
        <v>Energy management &amp; control.</v>
      </c>
    </row>
    <row r="93" spans="1:9" x14ac:dyDescent="0.35">
      <c r="A93" t="str">
        <f>'Kermeli Data'!A97</f>
        <v>Clinker</v>
      </c>
      <c r="B93" t="str">
        <f>'Kermeli Data'!B97</f>
        <v>Kiln Combustion System Improvementsc</v>
      </c>
      <c r="C93" t="str">
        <f>'Kermeli Data'!P97</f>
        <v>3 proc</v>
      </c>
      <c r="D93">
        <f>'Kermeli Data'!R97</f>
        <v>1</v>
      </c>
      <c r="E93">
        <f>'Kermeli Data'!S97</f>
        <v>0</v>
      </c>
      <c r="F93" t="str">
        <f t="shared" si="6"/>
        <v>fuel</v>
      </c>
      <c r="G93" t="str">
        <f t="shared" si="7"/>
        <v>fuel-process</v>
      </c>
      <c r="H93" t="str">
        <f t="shared" si="8"/>
        <v/>
      </c>
      <c r="I93" t="str">
        <f>'Kermeli Data'!Q97</f>
        <v>Kiln combustion system improvements.</v>
      </c>
    </row>
    <row r="94" spans="1:9" x14ac:dyDescent="0.35">
      <c r="A94" t="str">
        <f>'Kermeli Data'!A98</f>
        <v>Clinker</v>
      </c>
      <c r="B94" t="str">
        <f>'Kermeli Data'!B98</f>
        <v>Indirect Firingc</v>
      </c>
      <c r="C94" t="str">
        <f>'Kermeli Data'!P98</f>
        <v>3 proc</v>
      </c>
      <c r="D94">
        <f>'Kermeli Data'!R98</f>
        <v>1</v>
      </c>
      <c r="E94">
        <f>'Kermeli Data'!S98</f>
        <v>0</v>
      </c>
      <c r="F94" t="str">
        <f t="shared" si="6"/>
        <v>fuel</v>
      </c>
      <c r="G94" t="str">
        <f t="shared" si="7"/>
        <v>fuel-process</v>
      </c>
      <c r="H94" t="str">
        <f t="shared" si="8"/>
        <v/>
      </c>
      <c r="I94" t="str">
        <f>'Kermeli Data'!Q98</f>
        <v>Indirect firing (combustion system).</v>
      </c>
    </row>
    <row r="95" spans="1:9" x14ac:dyDescent="0.35">
      <c r="A95" t="str">
        <f>'Kermeli Data'!A99</f>
        <v>Clinker</v>
      </c>
      <c r="B95" t="str">
        <f>'Kermeli Data'!B99</f>
        <v>Oxygen Enrichment technologyc</v>
      </c>
      <c r="C95" t="str">
        <f>'Kermeli Data'!P99</f>
        <v>3 proc</v>
      </c>
      <c r="D95">
        <f>'Kermeli Data'!R99</f>
        <v>1</v>
      </c>
      <c r="E95">
        <f>'Kermeli Data'!S99</f>
        <v>0</v>
      </c>
      <c r="F95" t="str">
        <f t="shared" si="6"/>
        <v>fuel</v>
      </c>
      <c r="G95" t="str">
        <f t="shared" si="7"/>
        <v>fuel-process</v>
      </c>
      <c r="H95" t="str">
        <f t="shared" si="8"/>
        <v/>
      </c>
      <c r="I95" t="str">
        <f>'Kermeli Data'!Q99</f>
        <v>Oxygen enrichment (process).</v>
      </c>
    </row>
    <row r="96" spans="1:9" x14ac:dyDescent="0.35">
      <c r="A96" t="str">
        <f>'Kermeli Data'!A100</f>
        <v>Clinker</v>
      </c>
      <c r="B96" t="str">
        <f>'Kermeli Data'!B100</f>
        <v>Kiln Shell Heat Loss Reductionc</v>
      </c>
      <c r="C96" t="str">
        <f>'Kermeli Data'!P100</f>
        <v>3 proc</v>
      </c>
      <c r="D96">
        <f>'Kermeli Data'!R100</f>
        <v>1</v>
      </c>
      <c r="E96">
        <f>'Kermeli Data'!S100</f>
        <v>0</v>
      </c>
      <c r="F96" t="str">
        <f t="shared" si="6"/>
        <v>fuel</v>
      </c>
      <c r="G96" t="str">
        <f t="shared" si="7"/>
        <v>fuel-process</v>
      </c>
      <c r="H96" t="str">
        <f t="shared" si="8"/>
        <v/>
      </c>
      <c r="I96" t="str">
        <f>'Kermeli Data'!Q100</f>
        <v>Preheater shell heat-loss reduction (insulation, not recovery; preheater recovery itself is do-not-double-count).</v>
      </c>
    </row>
    <row r="97" spans="1:9" x14ac:dyDescent="0.35">
      <c r="A97" t="str">
        <f>'Kermeli Data'!A101</f>
        <v>Clinker</v>
      </c>
      <c r="B97" t="str">
        <f>'Kermeli Data'!B101</f>
        <v>Conversion to Grate Coolerc</v>
      </c>
      <c r="C97" t="str">
        <f>'Kermeli Data'!P101</f>
        <v>2 whr</v>
      </c>
      <c r="D97">
        <f>'Kermeli Data'!R101</f>
        <v>1</v>
      </c>
      <c r="E97">
        <f>'Kermeli Data'!S101</f>
        <v>0</v>
      </c>
      <c r="F97" t="str">
        <f t="shared" si="6"/>
        <v>fuel</v>
      </c>
      <c r="G97" t="str">
        <f t="shared" si="7"/>
        <v>fuel-whr</v>
      </c>
      <c r="H97" t="str">
        <f t="shared" si="8"/>
        <v/>
      </c>
      <c r="I97" t="str">
        <f>'Kermeli Data'!Q101</f>
        <v>System WHR: clinker grate-cooler heat recovery to combustion air (not burner-integral; not on DC list).</v>
      </c>
    </row>
    <row r="98" spans="1:9" x14ac:dyDescent="0.35">
      <c r="A98" t="str">
        <f>'Kermeli Data'!A102</f>
        <v>Clinker</v>
      </c>
      <c r="B98" t="str">
        <f>'Kermeli Data'!B102</f>
        <v>Optimize Grate Coolerc</v>
      </c>
      <c r="C98" t="str">
        <f>'Kermeli Data'!P102</f>
        <v>2 whr</v>
      </c>
      <c r="D98">
        <f>'Kermeli Data'!R102</f>
        <v>1</v>
      </c>
      <c r="E98">
        <f>'Kermeli Data'!S102</f>
        <v>0</v>
      </c>
      <c r="F98" t="str">
        <f t="shared" si="6"/>
        <v>fuel</v>
      </c>
      <c r="G98" t="str">
        <f t="shared" si="7"/>
        <v>fuel-whr</v>
      </c>
      <c r="H98" t="str">
        <f t="shared" si="8"/>
        <v/>
      </c>
      <c r="I98" t="str">
        <f>'Kermeli Data'!Q102</f>
        <v>System WHR: optimize grate cooler (clinker heat recovery).</v>
      </c>
    </row>
    <row r="99" spans="1:9" x14ac:dyDescent="0.35">
      <c r="A99" t="str">
        <f>'Kermeli Data'!A103</f>
        <v>Clinker</v>
      </c>
      <c r="B99" t="str">
        <f>'Kermeli Data'!B103</f>
        <v>Low-Pressure Drop Suspension Preheatersc</v>
      </c>
      <c r="C99" t="str">
        <f>'Kermeli Data'!P103</f>
        <v>3 proc</v>
      </c>
      <c r="D99">
        <f>'Kermeli Data'!R103</f>
        <v>0</v>
      </c>
      <c r="E99">
        <f>'Kermeli Data'!S103</f>
        <v>0</v>
      </c>
      <c r="F99" t="str">
        <f t="shared" si="6"/>
        <v>none</v>
      </c>
      <c r="G99" t="str">
        <f t="shared" si="7"/>
        <v>process (no energy)</v>
      </c>
      <c r="H99" t="str">
        <f t="shared" si="8"/>
        <v/>
      </c>
      <c r="I99" t="str">
        <f>'Kermeli Data'!Q103</f>
        <v>Low-pressure-drop preheaters (fan-power/pressure drop, not recovery).</v>
      </c>
    </row>
    <row r="100" spans="1:9" x14ac:dyDescent="0.35">
      <c r="A100" t="str">
        <f>'Kermeli Data'!A104</f>
        <v>Clinker</v>
      </c>
      <c r="B100" t="str">
        <f>'Kermeli Data'!B104</f>
        <v>Heat Recovery for Power Generation (ORC)d</v>
      </c>
      <c r="C100" t="str">
        <f>'Kermeli Data'!P104</f>
        <v>2 whr</v>
      </c>
      <c r="D100">
        <f>'Kermeli Data'!R104</f>
        <v>0</v>
      </c>
      <c r="E100">
        <f>'Kermeli Data'!S104</f>
        <v>1</v>
      </c>
      <c r="F100" t="str">
        <f t="shared" si="6"/>
        <v>elec</v>
      </c>
      <c r="G100" t="str">
        <f t="shared" si="7"/>
        <v>elec-whr</v>
      </c>
      <c r="H100" t="str">
        <f t="shared" si="8"/>
        <v/>
      </c>
      <c r="I100" t="str">
        <f>'Kermeli Data'!Q104</f>
        <v>System WHR: heat-to-power (ORC). Per taxonomy.</v>
      </c>
    </row>
    <row r="101" spans="1:9" x14ac:dyDescent="0.35">
      <c r="A101" t="str">
        <f>'Kermeli Data'!A105</f>
        <v>Clinker</v>
      </c>
      <c r="B101" t="str">
        <f>'Kermeli Data'!B105</f>
        <v>Increase Preheater Stages (from 5 to 6)c</v>
      </c>
      <c r="C101" t="str">
        <f>'Kermeli Data'!P105</f>
        <v>X DC</v>
      </c>
      <c r="D101">
        <f>'Kermeli Data'!R105</f>
        <v>1</v>
      </c>
      <c r="E101">
        <f>'Kermeli Data'!S105</f>
        <v>0</v>
      </c>
      <c r="F101" t="str">
        <f t="shared" ref="F101:F132" si="9">IF(AND(D101=0,E101=0),"none",IF(D101&gt;=E101,"fuel","elec"))</f>
        <v>fuel</v>
      </c>
      <c r="G101" t="str">
        <f t="shared" ref="G101:G132" si="10">IF(C101="1 unit","unit files",IF(C101="2 whr",IF(F101="fuel","fuel-whr",IF(F101="elec","elec-whr","whr (no energy)")),IF(C101="3 proc",IF(F101="fuel","fuel-process",IF(F101="elec","elec-process","process (no energy)")),"excluded")))</f>
        <v>excluded</v>
      </c>
      <c r="H101" t="str">
        <f t="shared" ref="H101:H132" si="11">IF(AND(D101&gt;0,E101&gt;0),"MIXED — energy also on "&amp;IF(F101="fuel","elec","fuel")&amp;" curve","")</f>
        <v/>
      </c>
      <c r="I101" t="str">
        <f>'Kermeli Data'!Q105</f>
        <v>Do-not-double-count: increases preheater recovery, already credited in unit-efficiency files.</v>
      </c>
    </row>
    <row r="102" spans="1:9" x14ac:dyDescent="0.35">
      <c r="A102" t="str">
        <f>'Kermeli Data'!A106</f>
        <v>Clinker</v>
      </c>
      <c r="B102" t="str">
        <f>'Kermeli Data'!B106</f>
        <v>Addition of Precalciner or Upgradeb</v>
      </c>
      <c r="C102" t="str">
        <f>'Kermeli Data'!P106</f>
        <v>X DC</v>
      </c>
      <c r="D102">
        <f>'Kermeli Data'!R106</f>
        <v>1</v>
      </c>
      <c r="E102">
        <f>'Kermeli Data'!S106</f>
        <v>0</v>
      </c>
      <c r="F102" t="str">
        <f t="shared" si="9"/>
        <v>fuel</v>
      </c>
      <c r="G102" t="str">
        <f t="shared" si="10"/>
        <v>excluded</v>
      </c>
      <c r="H102" t="str">
        <f t="shared" si="11"/>
        <v/>
      </c>
      <c r="I102" t="str">
        <f>'Kermeli Data'!Q106</f>
        <v>Do-not-double-count: precalciner recovery already credited in unit-efficiency files.</v>
      </c>
    </row>
    <row r="103" spans="1:9" x14ac:dyDescent="0.35">
      <c r="A103" t="str">
        <f>'Kermeli Data'!A107</f>
        <v>Clinker</v>
      </c>
      <c r="B103" t="str">
        <f>'Kermeli Data'!B107</f>
        <v>Conversion of Long Dry Kiln to Preheater Precalcinerb</v>
      </c>
      <c r="C103" t="str">
        <f>'Kermeli Data'!P107</f>
        <v>X DC</v>
      </c>
      <c r="D103">
        <f>'Kermeli Data'!R107</f>
        <v>1</v>
      </c>
      <c r="E103">
        <f>'Kermeli Data'!S107</f>
        <v>0</v>
      </c>
      <c r="F103" t="str">
        <f t="shared" si="9"/>
        <v>fuel</v>
      </c>
      <c r="G103" t="str">
        <f t="shared" si="10"/>
        <v>excluded</v>
      </c>
      <c r="H103" t="str">
        <f t="shared" si="11"/>
        <v/>
      </c>
      <c r="I103" t="str">
        <f>'Kermeli Data'!Q107</f>
        <v>Do-not-double-count: preheater/precalciner recovery already credited in unit-efficiency files.</v>
      </c>
    </row>
    <row r="104" spans="1:9" x14ac:dyDescent="0.35">
      <c r="A104" t="str">
        <f>'Kermeli Data'!A108</f>
        <v>Clinker</v>
      </c>
      <c r="B104" t="str">
        <f>'Kermeli Data'!B108</f>
        <v>Use of Fly Ash, Blast Furnace Slag in Clinker (15% substitution)a</v>
      </c>
      <c r="C104" t="str">
        <f>'Kermeli Data'!P108</f>
        <v>X mat-subst</v>
      </c>
      <c r="D104">
        <f>'Kermeli Data'!R108</f>
        <v>1</v>
      </c>
      <c r="E104">
        <f>'Kermeli Data'!S108</f>
        <v>0</v>
      </c>
      <c r="F104" t="str">
        <f t="shared" si="9"/>
        <v>fuel</v>
      </c>
      <c r="G104" t="str">
        <f t="shared" si="10"/>
        <v>excluded</v>
      </c>
      <c r="H104" t="str">
        <f t="shared" si="11"/>
        <v/>
      </c>
      <c r="I104" t="str">
        <f>'Kermeli Data'!Q108</f>
        <v>Clinker/material substitution (fly ash, BFS 15%) — excluded from curves (G0.1 ruling). Not energy efficiency or WHR; reduces clinker demand via SCMs.</v>
      </c>
    </row>
    <row r="105" spans="1:9" x14ac:dyDescent="0.35">
      <c r="A105" t="str">
        <f>'Kermeli Data'!A109</f>
        <v>Cement</v>
      </c>
      <c r="B105" t="str">
        <f>'Kermeli Data'!B109</f>
        <v>Biomass and Wastee</v>
      </c>
      <c r="C105" t="str">
        <f>'Kermeli Data'!P109</f>
        <v>X fuel-switch</v>
      </c>
      <c r="D105">
        <f>'Kermeli Data'!R109</f>
        <v>0</v>
      </c>
      <c r="E105">
        <f>'Kermeli Data'!S109</f>
        <v>0</v>
      </c>
      <c r="F105" t="str">
        <f t="shared" si="9"/>
        <v>none</v>
      </c>
      <c r="G105" t="str">
        <f t="shared" si="10"/>
        <v>excluded</v>
      </c>
      <c r="H105" t="str">
        <f t="shared" si="11"/>
        <v/>
      </c>
      <c r="I105" t="str">
        <f>'Kermeli Data'!Q109</f>
        <v>Alternative-fuel substitution (biomass/waste). Out of scope — handled in fuel-switching file (G0.1 ruling).</v>
      </c>
    </row>
    <row r="106" spans="1:9" x14ac:dyDescent="0.35">
      <c r="A106" t="str">
        <f>'Kermeli Data'!A110</f>
        <v>Cement</v>
      </c>
      <c r="B106" t="str">
        <f>'Kermeli Data'!B110</f>
        <v>Energy Management and Process Controlb</v>
      </c>
      <c r="C106" t="str">
        <f>'Kermeli Data'!P110</f>
        <v>3 proc</v>
      </c>
      <c r="D106">
        <f>'Kermeli Data'!R110</f>
        <v>0</v>
      </c>
      <c r="E106">
        <f>'Kermeli Data'!S110</f>
        <v>0</v>
      </c>
      <c r="F106" t="str">
        <f t="shared" si="9"/>
        <v>none</v>
      </c>
      <c r="G106" t="str">
        <f t="shared" si="10"/>
        <v>process (no energy)</v>
      </c>
      <c r="H106" t="str">
        <f t="shared" si="11"/>
        <v/>
      </c>
      <c r="I106" t="str">
        <f>'Kermeli Data'!Q110</f>
        <v>Energy management &amp; process control.</v>
      </c>
    </row>
    <row r="107" spans="1:9" x14ac:dyDescent="0.35">
      <c r="A107" t="str">
        <f>'Kermeli Data'!A111</f>
        <v>Cement</v>
      </c>
      <c r="B107" t="str">
        <f>'Kermeli Data'!B111</f>
        <v>Replace ball mills with VRMsa</v>
      </c>
      <c r="C107" t="str">
        <f>'Kermeli Data'!P111</f>
        <v>X equip-replace</v>
      </c>
      <c r="D107">
        <f>'Kermeli Data'!R111</f>
        <v>0</v>
      </c>
      <c r="E107">
        <f>'Kermeli Data'!S111</f>
        <v>1</v>
      </c>
      <c r="F107" t="str">
        <f t="shared" si="9"/>
        <v>elec</v>
      </c>
      <c r="G107" t="str">
        <f t="shared" si="10"/>
        <v>excluded</v>
      </c>
      <c r="H107" t="str">
        <f t="shared" si="11"/>
        <v/>
      </c>
      <c r="I107" t="str">
        <f>'Kermeli Data'!Q111</f>
        <v>Replace ball mills with VRMs (grinding efficiency).</v>
      </c>
    </row>
    <row r="108" spans="1:9" x14ac:dyDescent="0.35">
      <c r="A108" t="str">
        <f>'Kermeli Data'!A112</f>
        <v>Cement</v>
      </c>
      <c r="B108" t="str">
        <f>'Kermeli Data'!B112</f>
        <v>High-Efficiency Classifiersb</v>
      </c>
      <c r="C108" t="str">
        <f>'Kermeli Data'!P112</f>
        <v>3 proc</v>
      </c>
      <c r="D108">
        <f>'Kermeli Data'!R112</f>
        <v>0</v>
      </c>
      <c r="E108">
        <f>'Kermeli Data'!S112</f>
        <v>0</v>
      </c>
      <c r="F108" t="str">
        <f t="shared" si="9"/>
        <v>none</v>
      </c>
      <c r="G108" t="str">
        <f t="shared" si="10"/>
        <v>process (no energy)</v>
      </c>
      <c r="H108" t="str">
        <f t="shared" si="11"/>
        <v/>
      </c>
      <c r="I108" t="str">
        <f>'Kermeli Data'!Q112</f>
        <v>High-efficiency classifiers.</v>
      </c>
    </row>
    <row r="109" spans="1:9" x14ac:dyDescent="0.35">
      <c r="A109" t="str">
        <f>'Kermeli Data'!A113</f>
        <v>Cement</v>
      </c>
      <c r="B109" t="str">
        <f>'Kermeli Data'!B113</f>
        <v>High efficiency motorsf</v>
      </c>
      <c r="C109" t="str">
        <f>'Kermeli Data'!P113</f>
        <v>3 proc</v>
      </c>
      <c r="D109">
        <f>'Kermeli Data'!R113</f>
        <v>0</v>
      </c>
      <c r="E109">
        <f>'Kermeli Data'!S113</f>
        <v>0</v>
      </c>
      <c r="F109" t="str">
        <f t="shared" si="9"/>
        <v>none</v>
      </c>
      <c r="G109" t="str">
        <f t="shared" si="10"/>
        <v>process (no energy)</v>
      </c>
      <c r="H109" t="str">
        <f t="shared" si="11"/>
        <v/>
      </c>
      <c r="I109" t="str">
        <f>'Kermeli Data'!Q113</f>
        <v>High-efficiency motors.</v>
      </c>
    </row>
    <row r="110" spans="1:9" x14ac:dyDescent="0.35">
      <c r="A110" t="str">
        <f>'Kermeli Data'!A114</f>
        <v>Cement</v>
      </c>
      <c r="B110" t="str">
        <f>'Kermeli Data'!B114</f>
        <v>Adjustable speed drives</v>
      </c>
      <c r="C110" t="str">
        <f>'Kermeli Data'!P114</f>
        <v>3 proc</v>
      </c>
      <c r="D110">
        <f>'Kermeli Data'!R114</f>
        <v>0</v>
      </c>
      <c r="E110">
        <f>'Kermeli Data'!S114</f>
        <v>0</v>
      </c>
      <c r="F110" t="str">
        <f t="shared" si="9"/>
        <v>none</v>
      </c>
      <c r="G110" t="str">
        <f t="shared" si="10"/>
        <v>process (no energy)</v>
      </c>
      <c r="H110" t="str">
        <f t="shared" si="11"/>
        <v/>
      </c>
      <c r="I110" t="str">
        <f>'Kermeli Data'!Q114</f>
        <v>Adjustable-speed drives (motor efficiency).</v>
      </c>
    </row>
    <row r="111" spans="1:9" x14ac:dyDescent="0.35">
      <c r="A111" t="str">
        <f>'Kermeli Data'!A115</f>
        <v>Secondary aluminum</v>
      </c>
      <c r="B111" t="str">
        <f>'Kermeli Data'!B115</f>
        <v>Induction furnacesa</v>
      </c>
      <c r="C111" t="str">
        <f>'Kermeli Data'!P115</f>
        <v>X fuel-switch</v>
      </c>
      <c r="D111">
        <f>'Kermeli Data'!R115</f>
        <v>1</v>
      </c>
      <c r="E111">
        <f>'Kermeli Data'!S115</f>
        <v>0</v>
      </c>
      <c r="F111" t="str">
        <f t="shared" si="9"/>
        <v>fuel</v>
      </c>
      <c r="G111" t="str">
        <f t="shared" si="10"/>
        <v>excluded</v>
      </c>
      <c r="H111" t="str">
        <f t="shared" si="11"/>
        <v/>
      </c>
      <c r="I111" t="str">
        <f>'Kermeli Data'!Q115</f>
        <v>Fuel-switching / electrification / H2 / heat-pump / low-carbon feedstock. Out of scope — handled in electrification/H2 files (G0.1 ruling).</v>
      </c>
    </row>
    <row r="112" spans="1:9" x14ac:dyDescent="0.35">
      <c r="A112" t="str">
        <f>'Kermeli Data'!A116</f>
        <v>Aluminum foundries</v>
      </c>
      <c r="B112" t="str">
        <f>'Kermeli Data'!B116</f>
        <v>Induction furnacesa,b</v>
      </c>
      <c r="C112" t="str">
        <f>'Kermeli Data'!P116</f>
        <v>X fuel-switch</v>
      </c>
      <c r="D112">
        <f>'Kermeli Data'!R116</f>
        <v>1</v>
      </c>
      <c r="E112">
        <f>'Kermeli Data'!S116</f>
        <v>0</v>
      </c>
      <c r="F112" t="str">
        <f t="shared" si="9"/>
        <v>fuel</v>
      </c>
      <c r="G112" t="str">
        <f t="shared" si="10"/>
        <v>excluded</v>
      </c>
      <c r="H112" t="str">
        <f t="shared" si="11"/>
        <v/>
      </c>
      <c r="I112" t="str">
        <f>'Kermeli Data'!Q116</f>
        <v>Fuel-switching / electrification / H2 / heat-pump / low-carbon feedstock. Out of scope — handled in electrification/H2 files (G0.1 ruling).</v>
      </c>
    </row>
    <row r="113" spans="1:9" x14ac:dyDescent="0.35">
      <c r="A113" t="str">
        <f>'Kermeli Data'!A117</f>
        <v>Primary aluminum</v>
      </c>
      <c r="B113" t="str">
        <f>'Kermeli Data'!B117</f>
        <v>Inert Anodesc</v>
      </c>
      <c r="C113" t="str">
        <f>'Kermeli Data'!P117</f>
        <v>X fuel-switch</v>
      </c>
      <c r="D113">
        <f>'Kermeli Data'!R117</f>
        <v>0</v>
      </c>
      <c r="E113">
        <f>'Kermeli Data'!S117</f>
        <v>1</v>
      </c>
      <c r="F113" t="str">
        <f t="shared" si="9"/>
        <v>elec</v>
      </c>
      <c r="G113" t="str">
        <f t="shared" si="10"/>
        <v>excluded</v>
      </c>
      <c r="H113" t="str">
        <f t="shared" si="11"/>
        <v/>
      </c>
      <c r="I113" t="str">
        <f>'Kermeli Data'!Q117</f>
        <v>Fuel-switching / electrification / H2 / heat-pump / low-carbon feedstock. Out of scope — handled in electrification/H2 files (G0.1 ruling).</v>
      </c>
    </row>
    <row r="114" spans="1:9" x14ac:dyDescent="0.35">
      <c r="A114" t="str">
        <f>'Kermeli Data'!A118</f>
        <v>Primary aluminum</v>
      </c>
      <c r="B114" t="str">
        <f>'Kermeli Data'!B118</f>
        <v>Wetted Cathodec</v>
      </c>
      <c r="C114" t="str">
        <f>'Kermeli Data'!P118</f>
        <v>X fuel-switch</v>
      </c>
      <c r="D114">
        <f>'Kermeli Data'!R118</f>
        <v>0</v>
      </c>
      <c r="E114">
        <f>'Kermeli Data'!S118</f>
        <v>1</v>
      </c>
      <c r="F114" t="str">
        <f t="shared" si="9"/>
        <v>elec</v>
      </c>
      <c r="G114" t="str">
        <f t="shared" si="10"/>
        <v>excluded</v>
      </c>
      <c r="H114" t="str">
        <f t="shared" si="11"/>
        <v/>
      </c>
      <c r="I114" t="str">
        <f>'Kermeli Data'!Q118</f>
        <v>Fuel-switching / electrification / H2 / heat-pump / low-carbon feedstock. Out of scope — handled in electrification/H2 files (G0.1 ruling).</v>
      </c>
    </row>
    <row r="115" spans="1:9" x14ac:dyDescent="0.35">
      <c r="A115" t="str">
        <f>'Kermeli Data'!A119</f>
        <v>Primary aluminum</v>
      </c>
      <c r="B115" t="str">
        <f>'Kermeli Data'!B119</f>
        <v>Lower the electrolysis temperatured</v>
      </c>
      <c r="C115" t="str">
        <f>'Kermeli Data'!P119</f>
        <v>X fuel-switch</v>
      </c>
      <c r="D115">
        <f>'Kermeli Data'!R119</f>
        <v>0</v>
      </c>
      <c r="E115">
        <f>'Kermeli Data'!S119</f>
        <v>1</v>
      </c>
      <c r="F115" t="str">
        <f t="shared" si="9"/>
        <v>elec</v>
      </c>
      <c r="G115" t="str">
        <f t="shared" si="10"/>
        <v>excluded</v>
      </c>
      <c r="H115" t="str">
        <f t="shared" si="11"/>
        <v/>
      </c>
      <c r="I115" t="str">
        <f>'Kermeli Data'!Q119</f>
        <v>Fuel-switching / electrification / H2 / heat-pump / low-carbon feedstock. Out of scope — handled in electrification/H2 files (G0.1 ruling).</v>
      </c>
    </row>
    <row r="116" spans="1:9" x14ac:dyDescent="0.35">
      <c r="A116" t="str">
        <f>'Kermeli Data'!A120</f>
        <v>Rolled steel</v>
      </c>
      <c r="B116" t="str">
        <f>'Kermeli Data'!B120</f>
        <v>Integration of casting and rolling (thin slab strip casting)a</v>
      </c>
      <c r="C116" t="str">
        <f>'Kermeli Data'!P120</f>
        <v>X fuel-switch</v>
      </c>
      <c r="D116">
        <f>'Kermeli Data'!R120</f>
        <v>1</v>
      </c>
      <c r="E116">
        <f>'Kermeli Data'!S120</f>
        <v>0</v>
      </c>
      <c r="F116" t="str">
        <f t="shared" si="9"/>
        <v>fuel</v>
      </c>
      <c r="G116" t="str">
        <f t="shared" si="10"/>
        <v>excluded</v>
      </c>
      <c r="H116" t="str">
        <f t="shared" si="11"/>
        <v/>
      </c>
      <c r="I116" t="str">
        <f>'Kermeli Data'!Q120</f>
        <v>Fuel-switching / electrification / H2 / heat-pump / low-carbon feedstock. Out of scope — handled in electrification/H2 files (G0.1 ruling).</v>
      </c>
    </row>
    <row r="117" spans="1:9" x14ac:dyDescent="0.35">
      <c r="A117" t="str">
        <f>'Kermeli Data'!A121</f>
        <v>BF/BOF steel</v>
      </c>
      <c r="B117" t="str">
        <f>'Kermeli Data'!B121</f>
        <v>DR electrolysis (Ulcowin, Siderwin, Ulcolysis)b</v>
      </c>
      <c r="C117" t="str">
        <f>'Kermeli Data'!P121</f>
        <v>X fuel-switch</v>
      </c>
      <c r="D117">
        <f>'Kermeli Data'!R121</f>
        <v>1</v>
      </c>
      <c r="E117">
        <f>'Kermeli Data'!S121</f>
        <v>0</v>
      </c>
      <c r="F117" t="str">
        <f t="shared" si="9"/>
        <v>fuel</v>
      </c>
      <c r="G117" t="str">
        <f t="shared" si="10"/>
        <v>excluded</v>
      </c>
      <c r="H117" t="str">
        <f t="shared" si="11"/>
        <v/>
      </c>
      <c r="I117" t="str">
        <f>'Kermeli Data'!Q121</f>
        <v>Fuel-switching / electrification / H2 / heat-pump / low-carbon feedstock. Out of scope — handled in electrification/H2 files (G0.1 ruling).</v>
      </c>
    </row>
    <row r="118" spans="1:9" x14ac:dyDescent="0.35">
      <c r="A118" t="str">
        <f>'Kermeli Data'!A122</f>
        <v>BF/BOF steel</v>
      </c>
      <c r="B118" t="str">
        <f>'Kermeli Data'!B122</f>
        <v>DR RES H2+EAFb</v>
      </c>
      <c r="C118" t="str">
        <f>'Kermeli Data'!P122</f>
        <v>X fuel-switch</v>
      </c>
      <c r="D118">
        <f>'Kermeli Data'!R122</f>
        <v>0.95</v>
      </c>
      <c r="E118">
        <f>'Kermeli Data'!S122</f>
        <v>0.05</v>
      </c>
      <c r="F118" t="str">
        <f t="shared" si="9"/>
        <v>fuel</v>
      </c>
      <c r="G118" t="str">
        <f t="shared" si="10"/>
        <v>excluded</v>
      </c>
      <c r="H118" t="str">
        <f t="shared" si="11"/>
        <v>MIXED — energy also on elec curve</v>
      </c>
      <c r="I118" t="str">
        <f>'Kermeli Data'!Q122</f>
        <v>Fuel-switching / electrification / H2 / heat-pump / low-carbon feedstock. Out of scope — handled in electrification/H2 files (G0.1 ruling).</v>
      </c>
    </row>
    <row r="119" spans="1:9" x14ac:dyDescent="0.35">
      <c r="A119" t="str">
        <f>'Kermeli Data'!A123</f>
        <v>Coke oven</v>
      </c>
      <c r="B119" t="str">
        <f>'Kermeli Data'!B123</f>
        <v>Coke dry quenchingc</v>
      </c>
      <c r="C119" t="str">
        <f>'Kermeli Data'!P123</f>
        <v>X fuel-switch</v>
      </c>
      <c r="D119">
        <f>'Kermeli Data'!R123</f>
        <v>1</v>
      </c>
      <c r="E119">
        <f>'Kermeli Data'!S123</f>
        <v>0</v>
      </c>
      <c r="F119" t="str">
        <f t="shared" si="9"/>
        <v>fuel</v>
      </c>
      <c r="G119" t="str">
        <f t="shared" si="10"/>
        <v>excluded</v>
      </c>
      <c r="H119" t="str">
        <f t="shared" si="11"/>
        <v/>
      </c>
      <c r="I119" t="str">
        <f>'Kermeli Data'!Q123</f>
        <v>Fuel-switching / electrification / H2 / heat-pump / low-carbon feedstock. Out of scope — handled in electrification/H2 files (G0.1 ruling).</v>
      </c>
    </row>
    <row r="120" spans="1:9" x14ac:dyDescent="0.35">
      <c r="A120" t="str">
        <f>'Kermeli Data'!A124</f>
        <v>Pig iron</v>
      </c>
      <c r="B120" t="str">
        <f>'Kermeli Data'!B124</f>
        <v>Top gas recyclingc</v>
      </c>
      <c r="C120" t="str">
        <f>'Kermeli Data'!P124</f>
        <v>X fuel-switch</v>
      </c>
      <c r="D120">
        <f>'Kermeli Data'!R124</f>
        <v>1</v>
      </c>
      <c r="E120">
        <f>'Kermeli Data'!S124</f>
        <v>0</v>
      </c>
      <c r="F120" t="str">
        <f t="shared" si="9"/>
        <v>fuel</v>
      </c>
      <c r="G120" t="str">
        <f t="shared" si="10"/>
        <v>excluded</v>
      </c>
      <c r="H120" t="str">
        <f t="shared" si="11"/>
        <v/>
      </c>
      <c r="I120" t="str">
        <f>'Kermeli Data'!Q124</f>
        <v>Fuel-switching / electrification / H2 / heat-pump / low-carbon feedstock. Out of scope — handled in electrification/H2 files (G0.1 ruling).</v>
      </c>
    </row>
    <row r="121" spans="1:9" x14ac:dyDescent="0.35">
      <c r="A121" t="str">
        <f>'Kermeli Data'!A125</f>
        <v>Container glass</v>
      </c>
      <c r="B121" t="str">
        <f>'Kermeli Data'!B125</f>
        <v>Electric meltersa</v>
      </c>
      <c r="C121" t="str">
        <f>'Kermeli Data'!P125</f>
        <v>X fuel-switch</v>
      </c>
      <c r="D121">
        <f>'Kermeli Data'!R125</f>
        <v>1</v>
      </c>
      <c r="E121">
        <f>'Kermeli Data'!S125</f>
        <v>0</v>
      </c>
      <c r="F121" t="str">
        <f t="shared" si="9"/>
        <v>fuel</v>
      </c>
      <c r="G121" t="str">
        <f t="shared" si="10"/>
        <v>excluded</v>
      </c>
      <c r="H121" t="str">
        <f t="shared" si="11"/>
        <v/>
      </c>
      <c r="I121" t="str">
        <f>'Kermeli Data'!Q125</f>
        <v>Fuel-switching / electrification / H2 / heat-pump / low-carbon feedstock. Out of scope — handled in electrification/H2 files (G0.1 ruling).</v>
      </c>
    </row>
    <row r="122" spans="1:9" x14ac:dyDescent="0.35">
      <c r="A122" t="str">
        <f>'Kermeli Data'!A126</f>
        <v>Container glass</v>
      </c>
      <c r="B122" t="str">
        <f>'Kermeli Data'!B126</f>
        <v>Fast response</v>
      </c>
      <c r="C122" t="str">
        <f>'Kermeli Data'!P126</f>
        <v>X fuel-switch</v>
      </c>
      <c r="D122">
        <f>'Kermeli Data'!R126</f>
        <v>0.81818181818181801</v>
      </c>
      <c r="E122">
        <f>'Kermeli Data'!S126</f>
        <v>0.18181818181818199</v>
      </c>
      <c r="F122" t="str">
        <f t="shared" si="9"/>
        <v>fuel</v>
      </c>
      <c r="G122" t="str">
        <f t="shared" si="10"/>
        <v>excluded</v>
      </c>
      <c r="H122" t="str">
        <f t="shared" si="11"/>
        <v>MIXED — energy also on elec curve</v>
      </c>
      <c r="I122" t="str">
        <f>'Kermeli Data'!Q126</f>
        <v>Fuel-switching / electrification / H2 / heat-pump / low-carbon feedstock. Out of scope — handled in electrification/H2 files (G0.1 ruling).</v>
      </c>
    </row>
    <row r="123" spans="1:9" x14ac:dyDescent="0.35">
      <c r="A123" t="str">
        <f>'Kermeli Data'!A127</f>
        <v>Flat glass</v>
      </c>
      <c r="B123" t="str">
        <f>'Kermeli Data'!B127</f>
        <v>Electric meltersa</v>
      </c>
      <c r="C123" t="str">
        <f>'Kermeli Data'!P127</f>
        <v>X fuel-switch</v>
      </c>
      <c r="D123">
        <f>'Kermeli Data'!R127</f>
        <v>1</v>
      </c>
      <c r="E123">
        <f>'Kermeli Data'!S127</f>
        <v>0</v>
      </c>
      <c r="F123" t="str">
        <f t="shared" si="9"/>
        <v>fuel</v>
      </c>
      <c r="G123" t="str">
        <f t="shared" si="10"/>
        <v>excluded</v>
      </c>
      <c r="H123" t="str">
        <f t="shared" si="11"/>
        <v/>
      </c>
      <c r="I123" t="str">
        <f>'Kermeli Data'!Q127</f>
        <v>Fuel-switching / electrification / H2 / heat-pump / low-carbon feedstock. Out of scope — handled in electrification/H2 files (G0.1 ruling).</v>
      </c>
    </row>
    <row r="124" spans="1:9" x14ac:dyDescent="0.35">
      <c r="A124" t="str">
        <f>'Kermeli Data'!A128</f>
        <v>Flat glass</v>
      </c>
      <c r="B124" t="str">
        <f>'Kermeli Data'!B128</f>
        <v>Fast response</v>
      </c>
      <c r="C124" t="str">
        <f>'Kermeli Data'!P128</f>
        <v>X fuel-switch</v>
      </c>
      <c r="D124">
        <f>'Kermeli Data'!R128</f>
        <v>1</v>
      </c>
      <c r="E124">
        <f>'Kermeli Data'!S128</f>
        <v>0</v>
      </c>
      <c r="F124" t="str">
        <f t="shared" si="9"/>
        <v>fuel</v>
      </c>
      <c r="G124" t="str">
        <f t="shared" si="10"/>
        <v>excluded</v>
      </c>
      <c r="H124" t="str">
        <f t="shared" si="11"/>
        <v/>
      </c>
      <c r="I124" t="str">
        <f>'Kermeli Data'!Q128</f>
        <v>Fuel-switching / electrification / H2 / heat-pump / low-carbon feedstock. Out of scope — handled in electrification/H2 files (G0.1 ruling).</v>
      </c>
    </row>
    <row r="125" spans="1:9" x14ac:dyDescent="0.35">
      <c r="A125" t="str">
        <f>'Kermeli Data'!A129</f>
        <v>Chemical pulp</v>
      </c>
      <c r="B125" t="str">
        <f>'Kermeli Data'!B129</f>
        <v>Black liquor gasificationa</v>
      </c>
      <c r="C125" t="str">
        <f>'Kermeli Data'!P129</f>
        <v>X fuel-switch</v>
      </c>
      <c r="D125">
        <f>'Kermeli Data'!R129</f>
        <v>0</v>
      </c>
      <c r="E125">
        <f>'Kermeli Data'!S129</f>
        <v>1</v>
      </c>
      <c r="F125" t="str">
        <f t="shared" si="9"/>
        <v>elec</v>
      </c>
      <c r="G125" t="str">
        <f t="shared" si="10"/>
        <v>excluded</v>
      </c>
      <c r="H125" t="str">
        <f t="shared" si="11"/>
        <v/>
      </c>
      <c r="I125" t="str">
        <f>'Kermeli Data'!Q129</f>
        <v>Fuel-switching / electrification / H2 / heat-pump / low-carbon feedstock. Out of scope — handled in electrification/H2 files (G0.1 ruling).</v>
      </c>
    </row>
    <row r="126" spans="1:9" x14ac:dyDescent="0.35">
      <c r="A126" t="str">
        <f>'Kermeli Data'!A130</f>
        <v>Chemical pulp</v>
      </c>
      <c r="B126" t="str">
        <f>'Kermeli Data'!B130</f>
        <v>H2 boilers</v>
      </c>
      <c r="C126" t="str">
        <f>'Kermeli Data'!P130</f>
        <v>X fuel-switch</v>
      </c>
      <c r="D126">
        <f>'Kermeli Data'!R130</f>
        <v>1</v>
      </c>
      <c r="E126">
        <f>'Kermeli Data'!S130</f>
        <v>0</v>
      </c>
      <c r="F126" t="str">
        <f t="shared" si="9"/>
        <v>fuel</v>
      </c>
      <c r="G126" t="str">
        <f t="shared" si="10"/>
        <v>excluded</v>
      </c>
      <c r="H126" t="str">
        <f t="shared" si="11"/>
        <v/>
      </c>
      <c r="I126" t="str">
        <f>'Kermeli Data'!Q130</f>
        <v>Fuel-switching / electrification / H2 / heat-pump / low-carbon feedstock. Out of scope — handled in electrification/H2 files (G0.1 ruling).</v>
      </c>
    </row>
    <row r="127" spans="1:9" x14ac:dyDescent="0.35">
      <c r="A127" t="str">
        <f>'Kermeli Data'!A131</f>
        <v>Chemical pulp</v>
      </c>
      <c r="B127" t="str">
        <f>'Kermeli Data'!B131</f>
        <v>High temperature heat pump</v>
      </c>
      <c r="C127" t="str">
        <f>'Kermeli Data'!P131</f>
        <v>X fuel-switch</v>
      </c>
      <c r="D127">
        <f>'Kermeli Data'!R131</f>
        <v>1</v>
      </c>
      <c r="E127">
        <f>'Kermeli Data'!S131</f>
        <v>0</v>
      </c>
      <c r="F127" t="str">
        <f t="shared" si="9"/>
        <v>fuel</v>
      </c>
      <c r="G127" t="str">
        <f t="shared" si="10"/>
        <v>excluded</v>
      </c>
      <c r="H127" t="str">
        <f t="shared" si="11"/>
        <v/>
      </c>
      <c r="I127" t="str">
        <f>'Kermeli Data'!Q131</f>
        <v>Fuel-switching / electrification / H2 / heat-pump / low-carbon feedstock. Out of scope — handled in electrification/H2 files (G0.1 ruling).</v>
      </c>
    </row>
    <row r="128" spans="1:9" x14ac:dyDescent="0.35">
      <c r="A128" t="str">
        <f>'Kermeli Data'!A132</f>
        <v>Mechanical pulp</v>
      </c>
      <c r="B128" t="str">
        <f>'Kermeli Data'!B132</f>
        <v>Enzymatic pre-treatmentb</v>
      </c>
      <c r="C128" t="str">
        <f>'Kermeli Data'!P132</f>
        <v>X fuel-switch</v>
      </c>
      <c r="D128">
        <f>'Kermeli Data'!R132</f>
        <v>0</v>
      </c>
      <c r="E128">
        <f>'Kermeli Data'!S132</f>
        <v>1</v>
      </c>
      <c r="F128" t="str">
        <f t="shared" si="9"/>
        <v>elec</v>
      </c>
      <c r="G128" t="str">
        <f t="shared" si="10"/>
        <v>excluded</v>
      </c>
      <c r="H128" t="str">
        <f t="shared" si="11"/>
        <v/>
      </c>
      <c r="I128" t="str">
        <f>'Kermeli Data'!Q132</f>
        <v>Fuel-switching / electrification / H2 / heat-pump / low-carbon feedstock. Out of scope — handled in electrification/H2 files (G0.1 ruling).</v>
      </c>
    </row>
    <row r="129" spans="1:9" x14ac:dyDescent="0.35">
      <c r="A129" t="str">
        <f>'Kermeli Data'!A133</f>
        <v>Mechanical pulp</v>
      </c>
      <c r="B129" t="str">
        <f>'Kermeli Data'!B133</f>
        <v>High efficiency grinding GWb</v>
      </c>
      <c r="C129" t="str">
        <f>'Kermeli Data'!P133</f>
        <v>X fuel-switch</v>
      </c>
      <c r="D129">
        <f>'Kermeli Data'!R133</f>
        <v>0</v>
      </c>
      <c r="E129">
        <f>'Kermeli Data'!S133</f>
        <v>1</v>
      </c>
      <c r="F129" t="str">
        <f t="shared" si="9"/>
        <v>elec</v>
      </c>
      <c r="G129" t="str">
        <f t="shared" si="10"/>
        <v>excluded</v>
      </c>
      <c r="H129" t="str">
        <f t="shared" si="11"/>
        <v/>
      </c>
      <c r="I129" t="str">
        <f>'Kermeli Data'!Q133</f>
        <v>Fuel-switching / electrification / H2 / heat-pump / low-carbon feedstock. Out of scope — handled in electrification/H2 files (G0.1 ruling).</v>
      </c>
    </row>
    <row r="130" spans="1:9" x14ac:dyDescent="0.35">
      <c r="A130" t="str">
        <f>'Kermeli Data'!A134</f>
        <v>Mechanical pulp</v>
      </c>
      <c r="B130" t="str">
        <f>'Kermeli Data'!B134</f>
        <v>H2 boilers</v>
      </c>
      <c r="C130" t="str">
        <f>'Kermeli Data'!P134</f>
        <v>X fuel-switch</v>
      </c>
      <c r="D130">
        <f>'Kermeli Data'!R134</f>
        <v>1</v>
      </c>
      <c r="E130">
        <f>'Kermeli Data'!S134</f>
        <v>0</v>
      </c>
      <c r="F130" t="str">
        <f t="shared" si="9"/>
        <v>fuel</v>
      </c>
      <c r="G130" t="str">
        <f t="shared" si="10"/>
        <v>excluded</v>
      </c>
      <c r="H130" t="str">
        <f t="shared" si="11"/>
        <v/>
      </c>
      <c r="I130" t="str">
        <f>'Kermeli Data'!Q134</f>
        <v>Fuel-switching / electrification / H2 / heat-pump / low-carbon feedstock. Out of scope — handled in electrification/H2 files (G0.1 ruling).</v>
      </c>
    </row>
    <row r="131" spans="1:9" x14ac:dyDescent="0.35">
      <c r="A131" t="str">
        <f>'Kermeli Data'!A135</f>
        <v>Mechanical pulp</v>
      </c>
      <c r="B131" t="str">
        <f>'Kermeli Data'!B135</f>
        <v>High temperature heat pump</v>
      </c>
      <c r="C131" t="str">
        <f>'Kermeli Data'!P135</f>
        <v>X fuel-switch</v>
      </c>
      <c r="D131">
        <f>'Kermeli Data'!R135</f>
        <v>1</v>
      </c>
      <c r="E131">
        <f>'Kermeli Data'!S135</f>
        <v>0</v>
      </c>
      <c r="F131" t="str">
        <f t="shared" si="9"/>
        <v>fuel</v>
      </c>
      <c r="G131" t="str">
        <f t="shared" si="10"/>
        <v>excluded</v>
      </c>
      <c r="H131" t="str">
        <f t="shared" si="11"/>
        <v/>
      </c>
      <c r="I131" t="str">
        <f>'Kermeli Data'!Q135</f>
        <v>Fuel-switching / electrification / H2 / heat-pump / low-carbon feedstock. Out of scope — handled in electrification/H2 files (G0.1 ruling).</v>
      </c>
    </row>
    <row r="132" spans="1:9" x14ac:dyDescent="0.35">
      <c r="A132" t="str">
        <f>'Kermeli Data'!A136</f>
        <v>Recovered fibre pulp</v>
      </c>
      <c r="B132" t="str">
        <f>'Kermeli Data'!B136</f>
        <v>De-Inking flotation optimizationb</v>
      </c>
      <c r="C132" t="str">
        <f>'Kermeli Data'!P136</f>
        <v>X fuel-switch</v>
      </c>
      <c r="D132">
        <f>'Kermeli Data'!R136</f>
        <v>0</v>
      </c>
      <c r="E132">
        <f>'Kermeli Data'!S136</f>
        <v>1</v>
      </c>
      <c r="F132" t="str">
        <f t="shared" si="9"/>
        <v>elec</v>
      </c>
      <c r="G132" t="str">
        <f t="shared" si="10"/>
        <v>excluded</v>
      </c>
      <c r="H132" t="str">
        <f t="shared" si="11"/>
        <v/>
      </c>
      <c r="I132" t="str">
        <f>'Kermeli Data'!Q136</f>
        <v>Fuel-switching / electrification / H2 / heat-pump / low-carbon feedstock. Out of scope — handled in electrification/H2 files (G0.1 ruling).</v>
      </c>
    </row>
    <row r="133" spans="1:9" x14ac:dyDescent="0.35">
      <c r="A133" t="str">
        <f>'Kermeli Data'!A137</f>
        <v>Recovered fibre pulp</v>
      </c>
      <c r="B133" t="str">
        <f>'Kermeli Data'!B137</f>
        <v>H2 boilers</v>
      </c>
      <c r="C133" t="str">
        <f>'Kermeli Data'!P137</f>
        <v>X fuel-switch</v>
      </c>
      <c r="D133">
        <f>'Kermeli Data'!R137</f>
        <v>1</v>
      </c>
      <c r="E133">
        <f>'Kermeli Data'!S137</f>
        <v>0</v>
      </c>
      <c r="F133" t="str">
        <f t="shared" ref="F133:F164" si="12">IF(AND(D133=0,E133=0),"none",IF(D133&gt;=E133,"fuel","elec"))</f>
        <v>fuel</v>
      </c>
      <c r="G133" t="str">
        <f t="shared" ref="G133:G164" si="13">IF(C133="1 unit","unit files",IF(C133="2 whr",IF(F133="fuel","fuel-whr",IF(F133="elec","elec-whr","whr (no energy)")),IF(C133="3 proc",IF(F133="fuel","fuel-process",IF(F133="elec","elec-process","process (no energy)")),"excluded")))</f>
        <v>excluded</v>
      </c>
      <c r="H133" t="str">
        <f t="shared" ref="H133:H164" si="14">IF(AND(D133&gt;0,E133&gt;0),"MIXED — energy also on "&amp;IF(F133="fuel","elec","fuel")&amp;" curve","")</f>
        <v/>
      </c>
      <c r="I133" t="str">
        <f>'Kermeli Data'!Q137</f>
        <v>Fuel-switching / electrification / H2 / heat-pump / low-carbon feedstock. Out of scope — handled in electrification/H2 files (G0.1 ruling).</v>
      </c>
    </row>
    <row r="134" spans="1:9" x14ac:dyDescent="0.35">
      <c r="A134" t="str">
        <f>'Kermeli Data'!A138</f>
        <v>Recovered fibre pulp</v>
      </c>
      <c r="B134" t="str">
        <f>'Kermeli Data'!B138</f>
        <v>High temperature heat pump</v>
      </c>
      <c r="C134" t="str">
        <f>'Kermeli Data'!P138</f>
        <v>X fuel-switch</v>
      </c>
      <c r="D134">
        <f>'Kermeli Data'!R138</f>
        <v>1</v>
      </c>
      <c r="E134">
        <f>'Kermeli Data'!S138</f>
        <v>0</v>
      </c>
      <c r="F134" t="str">
        <f t="shared" si="12"/>
        <v>fuel</v>
      </c>
      <c r="G134" t="str">
        <f t="shared" si="13"/>
        <v>excluded</v>
      </c>
      <c r="H134" t="str">
        <f t="shared" si="14"/>
        <v/>
      </c>
      <c r="I134" t="str">
        <f>'Kermeli Data'!Q138</f>
        <v>Fuel-switching / electrification / H2 / heat-pump / low-carbon feedstock. Out of scope — handled in electrification/H2 files (G0.1 ruling).</v>
      </c>
    </row>
    <row r="135" spans="1:9" x14ac:dyDescent="0.35">
      <c r="A135" t="str">
        <f>'Kermeli Data'!A139</f>
        <v>Tissue paper</v>
      </c>
      <c r="B135" t="str">
        <f>'Kermeli Data'!B139</f>
        <v>Chemical modification of fibresa</v>
      </c>
      <c r="C135" t="str">
        <f>'Kermeli Data'!P139</f>
        <v>X fuel-switch</v>
      </c>
      <c r="D135">
        <f>'Kermeli Data'!R139</f>
        <v>0.55555555555555602</v>
      </c>
      <c r="E135">
        <f>'Kermeli Data'!S139</f>
        <v>0.44444444444444398</v>
      </c>
      <c r="F135" t="str">
        <f t="shared" si="12"/>
        <v>fuel</v>
      </c>
      <c r="G135" t="str">
        <f t="shared" si="13"/>
        <v>excluded</v>
      </c>
      <c r="H135" t="str">
        <f t="shared" si="14"/>
        <v>MIXED — energy also on elec curve</v>
      </c>
      <c r="I135" t="str">
        <f>'Kermeli Data'!Q139</f>
        <v>Fuel-switching / electrification / H2 / heat-pump / low-carbon feedstock. Out of scope — handled in electrification/H2 files (G0.1 ruling).</v>
      </c>
    </row>
    <row r="136" spans="1:9" x14ac:dyDescent="0.35">
      <c r="A136" t="str">
        <f>'Kermeli Data'!A140</f>
        <v>Tissue paper</v>
      </c>
      <c r="B136" t="str">
        <f>'Kermeli Data'!B140</f>
        <v>New drying techniquesb</v>
      </c>
      <c r="C136" t="str">
        <f>'Kermeli Data'!P140</f>
        <v>X fuel-switch</v>
      </c>
      <c r="D136">
        <f>'Kermeli Data'!R140</f>
        <v>1</v>
      </c>
      <c r="E136">
        <f>'Kermeli Data'!S140</f>
        <v>0</v>
      </c>
      <c r="F136" t="str">
        <f t="shared" si="12"/>
        <v>fuel</v>
      </c>
      <c r="G136" t="str">
        <f t="shared" si="13"/>
        <v>excluded</v>
      </c>
      <c r="H136" t="str">
        <f t="shared" si="14"/>
        <v/>
      </c>
      <c r="I136" t="str">
        <f>'Kermeli Data'!Q140</f>
        <v>Fuel-switching / electrification / H2 / heat-pump / low-carbon feedstock. Out of scope — handled in electrification/H2 files (G0.1 ruling).</v>
      </c>
    </row>
    <row r="137" spans="1:9" x14ac:dyDescent="0.35">
      <c r="A137" t="str">
        <f>'Kermeli Data'!A141</f>
        <v>Tissue paper</v>
      </c>
      <c r="B137" t="str">
        <f>'Kermeli Data'!B141</f>
        <v>Electric boilers</v>
      </c>
      <c r="C137" t="str">
        <f>'Kermeli Data'!P141</f>
        <v>X fuel-switch</v>
      </c>
      <c r="D137">
        <f>'Kermeli Data'!R141</f>
        <v>1</v>
      </c>
      <c r="E137">
        <f>'Kermeli Data'!S141</f>
        <v>0</v>
      </c>
      <c r="F137" t="str">
        <f t="shared" si="12"/>
        <v>fuel</v>
      </c>
      <c r="G137" t="str">
        <f t="shared" si="13"/>
        <v>excluded</v>
      </c>
      <c r="H137" t="str">
        <f t="shared" si="14"/>
        <v/>
      </c>
      <c r="I137" t="str">
        <f>'Kermeli Data'!Q141</f>
        <v>Fuel-switching / electrification / H2 / heat-pump / low-carbon feedstock. Out of scope — handled in electrification/H2 files (G0.1 ruling).</v>
      </c>
    </row>
    <row r="138" spans="1:9" x14ac:dyDescent="0.35">
      <c r="A138" t="str">
        <f>'Kermeli Data'!A142</f>
        <v>Tissue paper</v>
      </c>
      <c r="B138" t="str">
        <f>'Kermeli Data'!B142</f>
        <v>H2 boilers</v>
      </c>
      <c r="C138" t="str">
        <f>'Kermeli Data'!P142</f>
        <v>X fuel-switch</v>
      </c>
      <c r="D138">
        <f>'Kermeli Data'!R142</f>
        <v>1</v>
      </c>
      <c r="E138">
        <f>'Kermeli Data'!S142</f>
        <v>0</v>
      </c>
      <c r="F138" t="str">
        <f t="shared" si="12"/>
        <v>fuel</v>
      </c>
      <c r="G138" t="str">
        <f t="shared" si="13"/>
        <v>excluded</v>
      </c>
      <c r="H138" t="str">
        <f t="shared" si="14"/>
        <v/>
      </c>
      <c r="I138" t="str">
        <f>'Kermeli Data'!Q142</f>
        <v>Fuel-switching / electrification / H2 / heat-pump / low-carbon feedstock. Out of scope — handled in electrification/H2 files (G0.1 ruling).</v>
      </c>
    </row>
    <row r="139" spans="1:9" x14ac:dyDescent="0.35">
      <c r="A139" t="str">
        <f>'Kermeli Data'!A143</f>
        <v>Tissue paper</v>
      </c>
      <c r="B139" t="str">
        <f>'Kermeli Data'!B143</f>
        <v>Industrial mechanical vapor recompression (MVR)</v>
      </c>
      <c r="C139" t="str">
        <f>'Kermeli Data'!P143</f>
        <v>X fuel-switch</v>
      </c>
      <c r="D139">
        <f>'Kermeli Data'!R143</f>
        <v>1</v>
      </c>
      <c r="E139">
        <f>'Kermeli Data'!S143</f>
        <v>0</v>
      </c>
      <c r="F139" t="str">
        <f t="shared" si="12"/>
        <v>fuel</v>
      </c>
      <c r="G139" t="str">
        <f t="shared" si="13"/>
        <v>excluded</v>
      </c>
      <c r="H139" t="str">
        <f t="shared" si="14"/>
        <v/>
      </c>
      <c r="I139" t="str">
        <f>'Kermeli Data'!Q143</f>
        <v>Fuel-switching / electrification / H2 / heat-pump / low-carbon feedstock. Out of scope — handled in electrification/H2 files (G0.1 ruling).</v>
      </c>
    </row>
    <row r="140" spans="1:9" x14ac:dyDescent="0.35">
      <c r="A140" t="str">
        <f>'Kermeli Data'!A144</f>
        <v>Tissue paper</v>
      </c>
      <c r="B140" t="str">
        <f>'Kermeli Data'!B144</f>
        <v>High temperature heat pump</v>
      </c>
      <c r="C140" t="str">
        <f>'Kermeli Data'!P144</f>
        <v>X fuel-switch</v>
      </c>
      <c r="D140">
        <f>'Kermeli Data'!R144</f>
        <v>1</v>
      </c>
      <c r="E140">
        <f>'Kermeli Data'!S144</f>
        <v>0</v>
      </c>
      <c r="F140" t="str">
        <f t="shared" si="12"/>
        <v>fuel</v>
      </c>
      <c r="G140" t="str">
        <f t="shared" si="13"/>
        <v>excluded</v>
      </c>
      <c r="H140" t="str">
        <f t="shared" si="14"/>
        <v/>
      </c>
      <c r="I140" t="str">
        <f>'Kermeli Data'!Q144</f>
        <v>Fuel-switching / electrification / H2 / heat-pump / low-carbon feedstock. Out of scope — handled in electrification/H2 files (G0.1 ruling).</v>
      </c>
    </row>
    <row r="141" spans="1:9" x14ac:dyDescent="0.35">
      <c r="A141" t="str">
        <f>'Kermeli Data'!A145</f>
        <v>Graphic paper</v>
      </c>
      <c r="B141" t="str">
        <f>'Kermeli Data'!B145</f>
        <v>Chemical modification of fibresa</v>
      </c>
      <c r="C141" t="str">
        <f>'Kermeli Data'!P145</f>
        <v>X fuel-switch</v>
      </c>
      <c r="D141">
        <f>'Kermeli Data'!R145</f>
        <v>0.55555555555555602</v>
      </c>
      <c r="E141">
        <f>'Kermeli Data'!S145</f>
        <v>0.44444444444444398</v>
      </c>
      <c r="F141" t="str">
        <f t="shared" si="12"/>
        <v>fuel</v>
      </c>
      <c r="G141" t="str">
        <f t="shared" si="13"/>
        <v>excluded</v>
      </c>
      <c r="H141" t="str">
        <f t="shared" si="14"/>
        <v>MIXED — energy also on elec curve</v>
      </c>
      <c r="I141" t="str">
        <f>'Kermeli Data'!Q145</f>
        <v>Fuel-switching / electrification / H2 / heat-pump / low-carbon feedstock. Out of scope — handled in electrification/H2 files (G0.1 ruling).</v>
      </c>
    </row>
    <row r="142" spans="1:9" x14ac:dyDescent="0.35">
      <c r="A142" t="str">
        <f>'Kermeli Data'!A146</f>
        <v>Graphic paper</v>
      </c>
      <c r="B142" t="str">
        <f>'Kermeli Data'!B146</f>
        <v>New drying techniquesb</v>
      </c>
      <c r="C142" t="str">
        <f>'Kermeli Data'!P146</f>
        <v>X fuel-switch</v>
      </c>
      <c r="D142">
        <f>'Kermeli Data'!R146</f>
        <v>1</v>
      </c>
      <c r="E142">
        <f>'Kermeli Data'!S146</f>
        <v>0</v>
      </c>
      <c r="F142" t="str">
        <f t="shared" si="12"/>
        <v>fuel</v>
      </c>
      <c r="G142" t="str">
        <f t="shared" si="13"/>
        <v>excluded</v>
      </c>
      <c r="H142" t="str">
        <f t="shared" si="14"/>
        <v/>
      </c>
      <c r="I142" t="str">
        <f>'Kermeli Data'!Q146</f>
        <v>Fuel-switching / electrification / H2 / heat-pump / low-carbon feedstock. Out of scope — handled in electrification/H2 files (G0.1 ruling).</v>
      </c>
    </row>
    <row r="143" spans="1:9" x14ac:dyDescent="0.35">
      <c r="A143" t="str">
        <f>'Kermeli Data'!A147</f>
        <v>Graphic paper</v>
      </c>
      <c r="B143" t="str">
        <f>'Kermeli Data'!B147</f>
        <v>Electric boilers</v>
      </c>
      <c r="C143" t="str">
        <f>'Kermeli Data'!P147</f>
        <v>X fuel-switch</v>
      </c>
      <c r="D143">
        <f>'Kermeli Data'!R147</f>
        <v>1</v>
      </c>
      <c r="E143">
        <f>'Kermeli Data'!S147</f>
        <v>0</v>
      </c>
      <c r="F143" t="str">
        <f t="shared" si="12"/>
        <v>fuel</v>
      </c>
      <c r="G143" t="str">
        <f t="shared" si="13"/>
        <v>excluded</v>
      </c>
      <c r="H143" t="str">
        <f t="shared" si="14"/>
        <v/>
      </c>
      <c r="I143" t="str">
        <f>'Kermeli Data'!Q147</f>
        <v>Fuel-switching / electrification / H2 / heat-pump / low-carbon feedstock. Out of scope — handled in electrification/H2 files (G0.1 ruling).</v>
      </c>
    </row>
    <row r="144" spans="1:9" x14ac:dyDescent="0.35">
      <c r="A144" t="str">
        <f>'Kermeli Data'!A148</f>
        <v>Graphic paper</v>
      </c>
      <c r="B144" t="str">
        <f>'Kermeli Data'!B148</f>
        <v>H2 boilers</v>
      </c>
      <c r="C144" t="str">
        <f>'Kermeli Data'!P148</f>
        <v>X fuel-switch</v>
      </c>
      <c r="D144">
        <f>'Kermeli Data'!R148</f>
        <v>1</v>
      </c>
      <c r="E144">
        <f>'Kermeli Data'!S148</f>
        <v>0</v>
      </c>
      <c r="F144" t="str">
        <f t="shared" si="12"/>
        <v>fuel</v>
      </c>
      <c r="G144" t="str">
        <f t="shared" si="13"/>
        <v>excluded</v>
      </c>
      <c r="H144" t="str">
        <f t="shared" si="14"/>
        <v/>
      </c>
      <c r="I144" t="str">
        <f>'Kermeli Data'!Q148</f>
        <v>Fuel-switching / electrification / H2 / heat-pump / low-carbon feedstock. Out of scope — handled in electrification/H2 files (G0.1 ruling).</v>
      </c>
    </row>
    <row r="145" spans="1:9" x14ac:dyDescent="0.35">
      <c r="A145" t="str">
        <f>'Kermeli Data'!A149</f>
        <v>Graphic paper</v>
      </c>
      <c r="B145" t="str">
        <f>'Kermeli Data'!B149</f>
        <v>Industrial mechanical vapor recompression (MVR)</v>
      </c>
      <c r="C145" t="str">
        <f>'Kermeli Data'!P149</f>
        <v>X fuel-switch</v>
      </c>
      <c r="D145">
        <f>'Kermeli Data'!R149</f>
        <v>1</v>
      </c>
      <c r="E145">
        <f>'Kermeli Data'!S149</f>
        <v>0</v>
      </c>
      <c r="F145" t="str">
        <f t="shared" si="12"/>
        <v>fuel</v>
      </c>
      <c r="G145" t="str">
        <f t="shared" si="13"/>
        <v>excluded</v>
      </c>
      <c r="H145" t="str">
        <f t="shared" si="14"/>
        <v/>
      </c>
      <c r="I145" t="str">
        <f>'Kermeli Data'!Q149</f>
        <v>Fuel-switching / electrification / H2 / heat-pump / low-carbon feedstock. Out of scope — handled in electrification/H2 files (G0.1 ruling).</v>
      </c>
    </row>
    <row r="146" spans="1:9" x14ac:dyDescent="0.35">
      <c r="A146" t="str">
        <f>'Kermeli Data'!A150</f>
        <v>Graphic paper</v>
      </c>
      <c r="B146" t="str">
        <f>'Kermeli Data'!B150</f>
        <v>High temperature heat pump</v>
      </c>
      <c r="C146" t="str">
        <f>'Kermeli Data'!P150</f>
        <v>X fuel-switch</v>
      </c>
      <c r="D146">
        <f>'Kermeli Data'!R150</f>
        <v>1</v>
      </c>
      <c r="E146">
        <f>'Kermeli Data'!S150</f>
        <v>0</v>
      </c>
      <c r="F146" t="str">
        <f t="shared" si="12"/>
        <v>fuel</v>
      </c>
      <c r="G146" t="str">
        <f t="shared" si="13"/>
        <v>excluded</v>
      </c>
      <c r="H146" t="str">
        <f t="shared" si="14"/>
        <v/>
      </c>
      <c r="I146" t="str">
        <f>'Kermeli Data'!Q150</f>
        <v>Fuel-switching / electrification / H2 / heat-pump / low-carbon feedstock. Out of scope — handled in electrification/H2 files (G0.1 ruling).</v>
      </c>
    </row>
    <row r="147" spans="1:9" x14ac:dyDescent="0.35">
      <c r="A147" t="str">
        <f>'Kermeli Data'!A151</f>
        <v>Graphic paper</v>
      </c>
      <c r="B147" t="str">
        <f>'Kermeli Data'!B151</f>
        <v>Chemical modification of fibres</v>
      </c>
      <c r="C147" t="str">
        <f>'Kermeli Data'!P151</f>
        <v>X fuel-switch</v>
      </c>
      <c r="D147">
        <f>'Kermeli Data'!R151</f>
        <v>0.55555555555555602</v>
      </c>
      <c r="E147">
        <f>'Kermeli Data'!S151</f>
        <v>0.44444444444444398</v>
      </c>
      <c r="F147" t="str">
        <f t="shared" si="12"/>
        <v>fuel</v>
      </c>
      <c r="G147" t="str">
        <f t="shared" si="13"/>
        <v>excluded</v>
      </c>
      <c r="H147" t="str">
        <f t="shared" si="14"/>
        <v>MIXED — energy also on elec curve</v>
      </c>
      <c r="I147" t="str">
        <f>'Kermeli Data'!Q151</f>
        <v>Fuel-switching / electrification / H2 / heat-pump / low-carbon feedstock. Out of scope — handled in electrification/H2 files (G0.1 ruling).</v>
      </c>
    </row>
    <row r="148" spans="1:9" x14ac:dyDescent="0.35">
      <c r="A148" t="str">
        <f>'Kermeli Data'!A152</f>
        <v>Board and packaging paper</v>
      </c>
      <c r="B148" t="str">
        <f>'Kermeli Data'!B152</f>
        <v>New drying techniquesb</v>
      </c>
      <c r="C148" t="str">
        <f>'Kermeli Data'!P152</f>
        <v>X fuel-switch</v>
      </c>
      <c r="D148">
        <f>'Kermeli Data'!R152</f>
        <v>1</v>
      </c>
      <c r="E148">
        <f>'Kermeli Data'!S152</f>
        <v>0</v>
      </c>
      <c r="F148" t="str">
        <f t="shared" si="12"/>
        <v>fuel</v>
      </c>
      <c r="G148" t="str">
        <f t="shared" si="13"/>
        <v>excluded</v>
      </c>
      <c r="H148" t="str">
        <f t="shared" si="14"/>
        <v/>
      </c>
      <c r="I148" t="str">
        <f>'Kermeli Data'!Q152</f>
        <v>Fuel-switching / electrification / H2 / heat-pump / low-carbon feedstock. Out of scope — handled in electrification/H2 files (G0.1 ruling).</v>
      </c>
    </row>
    <row r="149" spans="1:9" x14ac:dyDescent="0.35">
      <c r="A149" t="str">
        <f>'Kermeli Data'!A153</f>
        <v>Board and packaging paper</v>
      </c>
      <c r="B149" t="str">
        <f>'Kermeli Data'!B153</f>
        <v>Electric boilers</v>
      </c>
      <c r="C149" t="str">
        <f>'Kermeli Data'!P153</f>
        <v>X fuel-switch</v>
      </c>
      <c r="D149">
        <f>'Kermeli Data'!R153</f>
        <v>1</v>
      </c>
      <c r="E149">
        <f>'Kermeli Data'!S153</f>
        <v>0</v>
      </c>
      <c r="F149" t="str">
        <f t="shared" si="12"/>
        <v>fuel</v>
      </c>
      <c r="G149" t="str">
        <f t="shared" si="13"/>
        <v>excluded</v>
      </c>
      <c r="H149" t="str">
        <f t="shared" si="14"/>
        <v/>
      </c>
      <c r="I149" t="str">
        <f>'Kermeli Data'!Q153</f>
        <v>Fuel-switching / electrification / H2 / heat-pump / low-carbon feedstock. Out of scope — handled in electrification/H2 files (G0.1 ruling).</v>
      </c>
    </row>
    <row r="150" spans="1:9" x14ac:dyDescent="0.35">
      <c r="A150" t="str">
        <f>'Kermeli Data'!A154</f>
        <v>Board and packaging paper</v>
      </c>
      <c r="B150" t="str">
        <f>'Kermeli Data'!B154</f>
        <v>H2 boilers</v>
      </c>
      <c r="C150" t="str">
        <f>'Kermeli Data'!P154</f>
        <v>X fuel-switch</v>
      </c>
      <c r="D150">
        <f>'Kermeli Data'!R154</f>
        <v>1</v>
      </c>
      <c r="E150">
        <f>'Kermeli Data'!S154</f>
        <v>0</v>
      </c>
      <c r="F150" t="str">
        <f t="shared" si="12"/>
        <v>fuel</v>
      </c>
      <c r="G150" t="str">
        <f t="shared" si="13"/>
        <v>excluded</v>
      </c>
      <c r="H150" t="str">
        <f t="shared" si="14"/>
        <v/>
      </c>
      <c r="I150" t="str">
        <f>'Kermeli Data'!Q154</f>
        <v>Fuel-switching / electrification / H2 / heat-pump / low-carbon feedstock. Out of scope — handled in electrification/H2 files (G0.1 ruling).</v>
      </c>
    </row>
    <row r="151" spans="1:9" x14ac:dyDescent="0.35">
      <c r="A151" t="str">
        <f>'Kermeli Data'!A155</f>
        <v>Board and packaging paper</v>
      </c>
      <c r="B151" t="str">
        <f>'Kermeli Data'!B155</f>
        <v>Industrial mechanical vapor recompression (MVR)</v>
      </c>
      <c r="C151" t="str">
        <f>'Kermeli Data'!P155</f>
        <v>X fuel-switch</v>
      </c>
      <c r="D151">
        <f>'Kermeli Data'!R155</f>
        <v>1</v>
      </c>
      <c r="E151">
        <f>'Kermeli Data'!S155</f>
        <v>0</v>
      </c>
      <c r="F151" t="str">
        <f t="shared" si="12"/>
        <v>fuel</v>
      </c>
      <c r="G151" t="str">
        <f t="shared" si="13"/>
        <v>excluded</v>
      </c>
      <c r="H151" t="str">
        <f t="shared" si="14"/>
        <v/>
      </c>
      <c r="I151" t="str">
        <f>'Kermeli Data'!Q155</f>
        <v>Fuel-switching / electrification / H2 / heat-pump / low-carbon feedstock. Out of scope — handled in electrification/H2 files (G0.1 ruling).</v>
      </c>
    </row>
    <row r="152" spans="1:9" x14ac:dyDescent="0.35">
      <c r="A152" t="str">
        <f>'Kermeli Data'!A156</f>
        <v>Board and packaging paper</v>
      </c>
      <c r="B152" t="str">
        <f>'Kermeli Data'!B156</f>
        <v>High temperature heat pump</v>
      </c>
      <c r="C152" t="str">
        <f>'Kermeli Data'!P156</f>
        <v>X fuel-switch</v>
      </c>
      <c r="D152">
        <f>'Kermeli Data'!R156</f>
        <v>1</v>
      </c>
      <c r="E152">
        <f>'Kermeli Data'!S156</f>
        <v>0</v>
      </c>
      <c r="F152" t="str">
        <f t="shared" si="12"/>
        <v>fuel</v>
      </c>
      <c r="G152" t="str">
        <f t="shared" si="13"/>
        <v>excluded</v>
      </c>
      <c r="H152" t="str">
        <f t="shared" si="14"/>
        <v/>
      </c>
      <c r="I152" t="str">
        <f>'Kermeli Data'!Q156</f>
        <v>Fuel-switching / electrification / H2 / heat-pump / low-carbon feedstock. Out of scope — handled in electrification/H2 files (G0.1 ruling).</v>
      </c>
    </row>
    <row r="153" spans="1:9" x14ac:dyDescent="0.35">
      <c r="A153" t="str">
        <f>'Kermeli Data'!A157</f>
        <v>Clinker</v>
      </c>
      <c r="B153" t="str">
        <f>'Kermeli Data'!B157</f>
        <v>Thermal plasma torchesa,c</v>
      </c>
      <c r="C153" t="str">
        <f>'Kermeli Data'!P157</f>
        <v>X fuel-switch</v>
      </c>
      <c r="D153">
        <f>'Kermeli Data'!R157</f>
        <v>1</v>
      </c>
      <c r="E153">
        <f>'Kermeli Data'!S157</f>
        <v>0</v>
      </c>
      <c r="F153" t="str">
        <f t="shared" si="12"/>
        <v>fuel</v>
      </c>
      <c r="G153" t="str">
        <f t="shared" si="13"/>
        <v>excluded</v>
      </c>
      <c r="H153" t="str">
        <f t="shared" si="14"/>
        <v/>
      </c>
      <c r="I153" t="str">
        <f>'Kermeli Data'!Q157</f>
        <v>Fuel-switching / electrification / H2 / heat-pump / low-carbon feedstock. Out of scope — handled in electrification/H2 files (G0.1 ruling).</v>
      </c>
    </row>
    <row r="154" spans="1:9" x14ac:dyDescent="0.35">
      <c r="A154" t="str">
        <f>'Kermeli Data'!A158</f>
        <v>Clinker</v>
      </c>
      <c r="B154" t="str">
        <f>'Kermeli Data'!B158</f>
        <v>Hydrogenb,c</v>
      </c>
      <c r="C154" t="str">
        <f>'Kermeli Data'!P158</f>
        <v>X fuel-switch</v>
      </c>
      <c r="D154">
        <f>'Kermeli Data'!R158</f>
        <v>1</v>
      </c>
      <c r="E154">
        <f>'Kermeli Data'!S158</f>
        <v>0</v>
      </c>
      <c r="F154" t="str">
        <f t="shared" si="12"/>
        <v>fuel</v>
      </c>
      <c r="G154" t="str">
        <f t="shared" si="13"/>
        <v>excluded</v>
      </c>
      <c r="H154" t="str">
        <f t="shared" si="14"/>
        <v/>
      </c>
      <c r="I154" t="str">
        <f>'Kermeli Data'!Q158</f>
        <v>Fuel-switching / electrification / H2 / heat-pump / low-carbon feedstock. Out of scope — handled in electrification/H2 files (G0.1 ruling).</v>
      </c>
    </row>
    <row r="155" spans="1:9" x14ac:dyDescent="0.35">
      <c r="A155" t="str">
        <f>'Kermeli Data'!A159</f>
        <v>Cement</v>
      </c>
      <c r="B155" t="str">
        <f>'Kermeli Data'!B159</f>
        <v>Blended Cement (70% BFS)d</v>
      </c>
      <c r="C155" t="str">
        <f>'Kermeli Data'!P159</f>
        <v>X fuel-switch</v>
      </c>
      <c r="D155">
        <f>'Kermeli Data'!R159</f>
        <v>1</v>
      </c>
      <c r="E155">
        <f>'Kermeli Data'!S159</f>
        <v>0</v>
      </c>
      <c r="F155" t="str">
        <f t="shared" si="12"/>
        <v>fuel</v>
      </c>
      <c r="G155" t="str">
        <f t="shared" si="13"/>
        <v>excluded</v>
      </c>
      <c r="H155" t="str">
        <f t="shared" si="14"/>
        <v/>
      </c>
      <c r="I155" t="str">
        <f>'Kermeli Data'!Q159</f>
        <v>Fuel-switching / electrification / H2 / heat-pump / low-carbon feedstock. Out of scope — handled in electrification/H2 files (G0.1 ruling).</v>
      </c>
    </row>
    <row r="156" spans="1:9" x14ac:dyDescent="0.35">
      <c r="A156" t="str">
        <f>'Kermeli Data'!A160</f>
        <v>Ammonia</v>
      </c>
      <c r="B156" t="str">
        <f>'Kermeli Data'!B160</f>
        <v>Low carbon ammonia (H2 as feedstock)</v>
      </c>
      <c r="C156" t="str">
        <f>'Kermeli Data'!P160</f>
        <v>X fuel-switch</v>
      </c>
      <c r="D156">
        <f>'Kermeli Data'!R160</f>
        <v>1</v>
      </c>
      <c r="E156">
        <f>'Kermeli Data'!S160</f>
        <v>0</v>
      </c>
      <c r="F156" t="str">
        <f t="shared" si="12"/>
        <v>fuel</v>
      </c>
      <c r="G156" t="str">
        <f t="shared" si="13"/>
        <v>excluded</v>
      </c>
      <c r="H156" t="str">
        <f t="shared" si="14"/>
        <v/>
      </c>
      <c r="I156" t="str">
        <f>'Kermeli Data'!Q160</f>
        <v>Fuel-switching / electrification / H2 / heat-pump / low-carbon feedstock. Out of scope — handled in electrification/H2 files (G0.1 ruling).</v>
      </c>
    </row>
    <row r="157" spans="1:9" x14ac:dyDescent="0.35">
      <c r="A157" t="str">
        <f>'Kermeli Data'!A161</f>
        <v>Ammonia</v>
      </c>
      <c r="B157" t="str">
        <f>'Kermeli Data'!B161</f>
        <v>Electric boilers</v>
      </c>
      <c r="C157" t="str">
        <f>'Kermeli Data'!P161</f>
        <v>X fuel-switch</v>
      </c>
      <c r="D157">
        <f>'Kermeli Data'!R161</f>
        <v>0</v>
      </c>
      <c r="E157">
        <f>'Kermeli Data'!S161</f>
        <v>0</v>
      </c>
      <c r="F157" t="str">
        <f t="shared" si="12"/>
        <v>none</v>
      </c>
      <c r="G157" t="str">
        <f t="shared" si="13"/>
        <v>excluded</v>
      </c>
      <c r="H157" t="str">
        <f t="shared" si="14"/>
        <v/>
      </c>
      <c r="I157" t="str">
        <f>'Kermeli Data'!Q161</f>
        <v>Fuel-switching / electrification / H2 / heat-pump / low-carbon feedstock. Out of scope — handled in electrification/H2 files (G0.1 ruling).</v>
      </c>
    </row>
    <row r="158" spans="1:9" x14ac:dyDescent="0.35">
      <c r="A158" t="str">
        <f>'Kermeli Data'!A162</f>
        <v>Ammonia</v>
      </c>
      <c r="B158" t="str">
        <f>'Kermeli Data'!B162</f>
        <v>H2 boilers</v>
      </c>
      <c r="C158" t="str">
        <f>'Kermeli Data'!P162</f>
        <v>X fuel-switch</v>
      </c>
      <c r="D158">
        <f>'Kermeli Data'!R162</f>
        <v>0</v>
      </c>
      <c r="E158">
        <f>'Kermeli Data'!S162</f>
        <v>0</v>
      </c>
      <c r="F158" t="str">
        <f t="shared" si="12"/>
        <v>none</v>
      </c>
      <c r="G158" t="str">
        <f t="shared" si="13"/>
        <v>excluded</v>
      </c>
      <c r="H158" t="str">
        <f t="shared" si="14"/>
        <v/>
      </c>
      <c r="I158" t="str">
        <f>'Kermeli Data'!Q162</f>
        <v>Fuel-switching / electrification / H2 / heat-pump / low-carbon feedstock. Out of scope — handled in electrification/H2 files (G0.1 ruling).</v>
      </c>
    </row>
    <row r="159" spans="1:9" x14ac:dyDescent="0.35">
      <c r="A159" t="str">
        <f>'Kermeli Data'!A163</f>
        <v>Ammonia</v>
      </c>
      <c r="B159" t="str">
        <f>'Kermeli Data'!B163</f>
        <v>High temperature heat pump</v>
      </c>
      <c r="C159" t="str">
        <f>'Kermeli Data'!P163</f>
        <v>X fuel-switch</v>
      </c>
      <c r="D159">
        <f>'Kermeli Data'!R163</f>
        <v>0</v>
      </c>
      <c r="E159">
        <f>'Kermeli Data'!S163</f>
        <v>0</v>
      </c>
      <c r="F159" t="str">
        <f t="shared" si="12"/>
        <v>none</v>
      </c>
      <c r="G159" t="str">
        <f t="shared" si="13"/>
        <v>excluded</v>
      </c>
      <c r="H159" t="str">
        <f t="shared" si="14"/>
        <v/>
      </c>
      <c r="I159" t="str">
        <f>'Kermeli Data'!Q163</f>
        <v>Fuel-switching / electrification / H2 / heat-pump / low-carbon feedstock. Out of scope — handled in electrification/H2 files (G0.1 ruling).</v>
      </c>
    </row>
    <row r="160" spans="1:9" x14ac:dyDescent="0.35">
      <c r="A160" t="str">
        <f>'Kermeli Data'!A164</f>
        <v>Ethylene</v>
      </c>
      <c r="B160" t="str">
        <f>'Kermeli Data'!B164</f>
        <v>Low carbon ethylene (H2 as feedstock)</v>
      </c>
      <c r="C160" t="str">
        <f>'Kermeli Data'!P164</f>
        <v>X fuel-switch</v>
      </c>
      <c r="D160">
        <f>'Kermeli Data'!R164</f>
        <v>1</v>
      </c>
      <c r="E160">
        <f>'Kermeli Data'!S164</f>
        <v>0</v>
      </c>
      <c r="F160" t="str">
        <f t="shared" si="12"/>
        <v>fuel</v>
      </c>
      <c r="G160" t="str">
        <f t="shared" si="13"/>
        <v>excluded</v>
      </c>
      <c r="H160" t="str">
        <f t="shared" si="14"/>
        <v/>
      </c>
      <c r="I160" t="str">
        <f>'Kermeli Data'!Q164</f>
        <v>Fuel-switching / electrification / H2 / heat-pump / low-carbon feedstock. Out of scope — handled in electrification/H2 files (G0.1 ruling).</v>
      </c>
    </row>
    <row r="161" spans="1:9" x14ac:dyDescent="0.35">
      <c r="A161" t="str">
        <f>'Kermeli Data'!A165</f>
        <v>Ethylene</v>
      </c>
      <c r="B161" t="str">
        <f>'Kermeli Data'!B165</f>
        <v>Electric boilers</v>
      </c>
      <c r="C161" t="str">
        <f>'Kermeli Data'!P165</f>
        <v>X fuel-switch</v>
      </c>
      <c r="D161">
        <f>'Kermeli Data'!R165</f>
        <v>0</v>
      </c>
      <c r="E161">
        <f>'Kermeli Data'!S165</f>
        <v>0</v>
      </c>
      <c r="F161" t="str">
        <f t="shared" si="12"/>
        <v>none</v>
      </c>
      <c r="G161" t="str">
        <f t="shared" si="13"/>
        <v>excluded</v>
      </c>
      <c r="H161" t="str">
        <f t="shared" si="14"/>
        <v/>
      </c>
      <c r="I161" t="str">
        <f>'Kermeli Data'!Q165</f>
        <v>Fuel-switching / electrification / H2 / heat-pump / low-carbon feedstock. Out of scope — handled in electrification/H2 files (G0.1 ruling).</v>
      </c>
    </row>
    <row r="162" spans="1:9" x14ac:dyDescent="0.35">
      <c r="A162" t="str">
        <f>'Kermeli Data'!A166</f>
        <v>Ethylene</v>
      </c>
      <c r="B162" t="str">
        <f>'Kermeli Data'!B166</f>
        <v>H2 boilers</v>
      </c>
      <c r="C162" t="str">
        <f>'Kermeli Data'!P166</f>
        <v>X fuel-switch</v>
      </c>
      <c r="D162">
        <f>'Kermeli Data'!R166</f>
        <v>0</v>
      </c>
      <c r="E162">
        <f>'Kermeli Data'!S166</f>
        <v>0</v>
      </c>
      <c r="F162" t="str">
        <f t="shared" si="12"/>
        <v>none</v>
      </c>
      <c r="G162" t="str">
        <f t="shared" si="13"/>
        <v>excluded</v>
      </c>
      <c r="H162" t="str">
        <f t="shared" si="14"/>
        <v/>
      </c>
      <c r="I162" t="str">
        <f>'Kermeli Data'!Q166</f>
        <v>Fuel-switching / electrification / H2 / heat-pump / low-carbon feedstock. Out of scope — handled in electrification/H2 files (G0.1 ruling).</v>
      </c>
    </row>
    <row r="163" spans="1:9" x14ac:dyDescent="0.35">
      <c r="A163" t="str">
        <f>'Kermeli Data'!A167</f>
        <v>Ethylene</v>
      </c>
      <c r="B163" t="str">
        <f>'Kermeli Data'!B167</f>
        <v>High temperature heat pump</v>
      </c>
      <c r="C163" t="str">
        <f>'Kermeli Data'!P167</f>
        <v>X fuel-switch</v>
      </c>
      <c r="D163">
        <f>'Kermeli Data'!R167</f>
        <v>0</v>
      </c>
      <c r="E163">
        <f>'Kermeli Data'!S167</f>
        <v>0</v>
      </c>
      <c r="F163" t="str">
        <f t="shared" si="12"/>
        <v>none</v>
      </c>
      <c r="G163" t="str">
        <f t="shared" si="13"/>
        <v>excluded</v>
      </c>
      <c r="H163" t="str">
        <f t="shared" si="14"/>
        <v/>
      </c>
      <c r="I163" t="str">
        <f>'Kermeli Data'!Q167</f>
        <v>Fuel-switching / electrification / H2 / heat-pump / low-carbon feedstock. Out of scope — handled in electrification/H2 files (G0.1 ruling).</v>
      </c>
    </row>
    <row r="164" spans="1:9" x14ac:dyDescent="0.35">
      <c r="A164" t="str">
        <f>'Kermeli Data'!A168</f>
        <v>Methanol</v>
      </c>
      <c r="B164" t="str">
        <f>'Kermeli Data'!B168</f>
        <v>Low carbon methanol (H2 as feedstock)</v>
      </c>
      <c r="C164" t="str">
        <f>'Kermeli Data'!P168</f>
        <v>X fuel-switch</v>
      </c>
      <c r="D164">
        <f>'Kermeli Data'!R168</f>
        <v>1</v>
      </c>
      <c r="E164">
        <f>'Kermeli Data'!S168</f>
        <v>0</v>
      </c>
      <c r="F164" t="str">
        <f t="shared" si="12"/>
        <v>fuel</v>
      </c>
      <c r="G164" t="str">
        <f t="shared" si="13"/>
        <v>excluded</v>
      </c>
      <c r="H164" t="str">
        <f t="shared" si="14"/>
        <v/>
      </c>
      <c r="I164" t="str">
        <f>'Kermeli Data'!Q168</f>
        <v>Fuel-switching / electrification / H2 / heat-pump / low-carbon feedstock. Out of scope — handled in electrification/H2 files (G0.1 ruling).</v>
      </c>
    </row>
    <row r="165" spans="1:9" x14ac:dyDescent="0.35">
      <c r="A165" t="str">
        <f>'Kermeli Data'!A169</f>
        <v>Methanol</v>
      </c>
      <c r="B165" t="str">
        <f>'Kermeli Data'!B169</f>
        <v>Electric boilers</v>
      </c>
      <c r="C165" t="str">
        <f>'Kermeli Data'!P169</f>
        <v>X fuel-switch</v>
      </c>
      <c r="D165">
        <f>'Kermeli Data'!R169</f>
        <v>0</v>
      </c>
      <c r="E165">
        <f>'Kermeli Data'!S169</f>
        <v>0</v>
      </c>
      <c r="F165" t="str">
        <f t="shared" ref="F165:F170" si="15">IF(AND(D165=0,E165=0),"none",IF(D165&gt;=E165,"fuel","elec"))</f>
        <v>none</v>
      </c>
      <c r="G165" t="str">
        <f t="shared" ref="G165:G170" si="16">IF(C165="1 unit","unit files",IF(C165="2 whr",IF(F165="fuel","fuel-whr",IF(F165="elec","elec-whr","whr (no energy)")),IF(C165="3 proc",IF(F165="fuel","fuel-process",IF(F165="elec","elec-process","process (no energy)")),"excluded")))</f>
        <v>excluded</v>
      </c>
      <c r="H165" t="str">
        <f t="shared" ref="H165:H170" si="17">IF(AND(D165&gt;0,E165&gt;0),"MIXED — energy also on "&amp;IF(F165="fuel","elec","fuel")&amp;" curve","")</f>
        <v/>
      </c>
      <c r="I165" t="str">
        <f>'Kermeli Data'!Q169</f>
        <v>Fuel-switching / electrification / H2 / heat-pump / low-carbon feedstock. Out of scope — handled in electrification/H2 files (G0.1 ruling).</v>
      </c>
    </row>
    <row r="166" spans="1:9" x14ac:dyDescent="0.35">
      <c r="A166" t="str">
        <f>'Kermeli Data'!A170</f>
        <v>Methanol</v>
      </c>
      <c r="B166" t="str">
        <f>'Kermeli Data'!B170</f>
        <v>H2 boilers</v>
      </c>
      <c r="C166" t="str">
        <f>'Kermeli Data'!P170</f>
        <v>X fuel-switch</v>
      </c>
      <c r="D166">
        <f>'Kermeli Data'!R170</f>
        <v>0</v>
      </c>
      <c r="E166">
        <f>'Kermeli Data'!S170</f>
        <v>0</v>
      </c>
      <c r="F166" t="str">
        <f t="shared" si="15"/>
        <v>none</v>
      </c>
      <c r="G166" t="str">
        <f t="shared" si="16"/>
        <v>excluded</v>
      </c>
      <c r="H166" t="str">
        <f t="shared" si="17"/>
        <v/>
      </c>
      <c r="I166" t="str">
        <f>'Kermeli Data'!Q170</f>
        <v>Fuel-switching / electrification / H2 / heat-pump / low-carbon feedstock. Out of scope — handled in electrification/H2 files (G0.1 ruling).</v>
      </c>
    </row>
    <row r="167" spans="1:9" x14ac:dyDescent="0.35">
      <c r="A167" t="str">
        <f>'Kermeli Data'!A171</f>
        <v>Methanol</v>
      </c>
      <c r="B167" t="str">
        <f>'Kermeli Data'!B171</f>
        <v>High temperature heat pumps</v>
      </c>
      <c r="C167" t="str">
        <f>'Kermeli Data'!P171</f>
        <v>X fuel-switch</v>
      </c>
      <c r="D167">
        <f>'Kermeli Data'!R171</f>
        <v>0</v>
      </c>
      <c r="E167">
        <f>'Kermeli Data'!S171</f>
        <v>0</v>
      </c>
      <c r="F167" t="str">
        <f t="shared" si="15"/>
        <v>none</v>
      </c>
      <c r="G167" t="str">
        <f t="shared" si="16"/>
        <v>excluded</v>
      </c>
      <c r="H167" t="str">
        <f t="shared" si="17"/>
        <v/>
      </c>
      <c r="I167" t="str">
        <f>'Kermeli Data'!Q171</f>
        <v>Fuel-switching / electrification / H2 / heat-pump / low-carbon feedstock. Out of scope — handled in electrification/H2 files (G0.1 ruling).</v>
      </c>
    </row>
    <row r="168" spans="1:9" x14ac:dyDescent="0.35">
      <c r="A168" t="str">
        <f>'Kermeli Data'!A172</f>
        <v>Soda ash</v>
      </c>
      <c r="B168" t="str">
        <f>'Kermeli Data'!B172</f>
        <v>Electric boilers</v>
      </c>
      <c r="C168" t="str">
        <f>'Kermeli Data'!P172</f>
        <v>X fuel-switch</v>
      </c>
      <c r="D168">
        <f>'Kermeli Data'!R172</f>
        <v>1</v>
      </c>
      <c r="E168">
        <f>'Kermeli Data'!S172</f>
        <v>0</v>
      </c>
      <c r="F168" t="str">
        <f t="shared" si="15"/>
        <v>fuel</v>
      </c>
      <c r="G168" t="str">
        <f t="shared" si="16"/>
        <v>excluded</v>
      </c>
      <c r="H168" t="str">
        <f t="shared" si="17"/>
        <v/>
      </c>
      <c r="I168" t="str">
        <f>'Kermeli Data'!Q172</f>
        <v>Fuel-switching / electrification / H2 / heat-pump / low-carbon feedstock. Out of scope — handled in electrification/H2 files (G0.1 ruling).</v>
      </c>
    </row>
    <row r="169" spans="1:9" x14ac:dyDescent="0.35">
      <c r="A169" t="str">
        <f>'Kermeli Data'!A173</f>
        <v>Soda ash</v>
      </c>
      <c r="B169" t="str">
        <f>'Kermeli Data'!B173</f>
        <v>H2 boilers</v>
      </c>
      <c r="C169" t="str">
        <f>'Kermeli Data'!P173</f>
        <v>X fuel-switch</v>
      </c>
      <c r="D169">
        <f>'Kermeli Data'!R173</f>
        <v>1</v>
      </c>
      <c r="E169">
        <f>'Kermeli Data'!S173</f>
        <v>0</v>
      </c>
      <c r="F169" t="str">
        <f t="shared" si="15"/>
        <v>fuel</v>
      </c>
      <c r="G169" t="str">
        <f t="shared" si="16"/>
        <v>excluded</v>
      </c>
      <c r="H169" t="str">
        <f t="shared" si="17"/>
        <v/>
      </c>
      <c r="I169" t="str">
        <f>'Kermeli Data'!Q173</f>
        <v>Fuel-switching / electrification / H2 / heat-pump / low-carbon feedstock. Out of scope — handled in electrification/H2 files (G0.1 ruling).</v>
      </c>
    </row>
    <row r="170" spans="1:9" x14ac:dyDescent="0.35">
      <c r="A170" t="str">
        <f>'Kermeli Data'!A174</f>
        <v>Soda ash</v>
      </c>
      <c r="B170" t="str">
        <f>'Kermeli Data'!B174</f>
        <v>Industrial mechanical vapor recompression (MVR)</v>
      </c>
      <c r="C170" t="str">
        <f>'Kermeli Data'!P174</f>
        <v>X fuel-switch</v>
      </c>
      <c r="D170">
        <f>'Kermeli Data'!R174</f>
        <v>1</v>
      </c>
      <c r="E170">
        <f>'Kermeli Data'!S174</f>
        <v>0</v>
      </c>
      <c r="F170" t="str">
        <f t="shared" si="15"/>
        <v>fuel</v>
      </c>
      <c r="G170" t="str">
        <f t="shared" si="16"/>
        <v>excluded</v>
      </c>
      <c r="H170" t="str">
        <f t="shared" si="17"/>
        <v/>
      </c>
      <c r="I170" t="str">
        <f>'Kermeli Data'!Q174</f>
        <v>Fuel-switching / electrification / H2 / heat-pump / low-carbon feedstock. Out of scope — handled in electrification/H2 files (G0.1 ruling).</v>
      </c>
    </row>
    <row r="172" spans="1:9" x14ac:dyDescent="0.35">
      <c r="A172" s="1" t="s">
        <v>803</v>
      </c>
    </row>
    <row r="173" spans="1:9" x14ac:dyDescent="0.35">
      <c r="A173" t="s">
        <v>804</v>
      </c>
      <c r="B173">
        <f t="shared" ref="B173:B180" si="18">COUNTIF($G$5:$G$170,A173)</f>
        <v>5</v>
      </c>
    </row>
    <row r="174" spans="1:9" x14ac:dyDescent="0.35">
      <c r="A174" t="s">
        <v>805</v>
      </c>
      <c r="B174">
        <f t="shared" si="18"/>
        <v>10</v>
      </c>
    </row>
    <row r="175" spans="1:9" x14ac:dyDescent="0.35">
      <c r="A175" t="s">
        <v>806</v>
      </c>
      <c r="B175">
        <f t="shared" si="18"/>
        <v>7</v>
      </c>
    </row>
    <row r="176" spans="1:9" x14ac:dyDescent="0.35">
      <c r="A176" t="s">
        <v>807</v>
      </c>
      <c r="B176">
        <f t="shared" si="18"/>
        <v>43</v>
      </c>
    </row>
    <row r="177" spans="1:4" x14ac:dyDescent="0.35">
      <c r="A177" t="s">
        <v>808</v>
      </c>
      <c r="B177">
        <f t="shared" si="18"/>
        <v>10</v>
      </c>
    </row>
    <row r="178" spans="1:4" x14ac:dyDescent="0.35">
      <c r="A178" t="s">
        <v>809</v>
      </c>
      <c r="B178">
        <f t="shared" si="18"/>
        <v>1</v>
      </c>
    </row>
    <row r="179" spans="1:4" x14ac:dyDescent="0.35">
      <c r="A179" t="s">
        <v>810</v>
      </c>
      <c r="B179">
        <f t="shared" si="18"/>
        <v>11</v>
      </c>
      <c r="C179">
        <f>COUNTA($G$5:$G$170)</f>
        <v>166</v>
      </c>
      <c r="D179" t="s">
        <v>811</v>
      </c>
    </row>
    <row r="180" spans="1:4" x14ac:dyDescent="0.35">
      <c r="A180" t="s">
        <v>812</v>
      </c>
      <c r="B180">
        <f t="shared" si="18"/>
        <v>79</v>
      </c>
    </row>
    <row r="181" spans="1:4" ht="15.65" customHeight="1" x14ac:dyDescent="0.35">
      <c r="A181" s="72" t="s">
        <v>813</v>
      </c>
      <c r="B181">
        <f>SUM(B173:B180)</f>
        <v>166</v>
      </c>
      <c r="C181">
        <f>COUNTA($G$5:$G$170)</f>
        <v>166</v>
      </c>
      <c r="D181" t="s">
        <v>814</v>
      </c>
    </row>
    <row r="182" spans="1:4" x14ac:dyDescent="0.35">
      <c r="A182" t="s">
        <v>815</v>
      </c>
      <c r="B182" t="s">
        <v>816</v>
      </c>
    </row>
    <row r="183" spans="1:4" ht="15.65" customHeight="1" x14ac:dyDescent="0.35">
      <c r="A183" s="72" t="s">
        <v>817</v>
      </c>
      <c r="B183" t="s">
        <v>818</v>
      </c>
    </row>
    <row r="184" spans="1:4" x14ac:dyDescent="0.35">
      <c r="A184" t="s">
        <v>815</v>
      </c>
      <c r="B184" t="s">
        <v>816</v>
      </c>
    </row>
    <row r="185" spans="1:4" x14ac:dyDescent="0.35">
      <c r="A185" t="s">
        <v>819</v>
      </c>
      <c r="B185" t="s">
        <v>818</v>
      </c>
    </row>
    <row r="186" spans="1:4" x14ac:dyDescent="0.35">
      <c r="A186" t="s">
        <v>820</v>
      </c>
      <c r="B186" t="s">
        <v>821</v>
      </c>
    </row>
    <row r="187" spans="1:4" x14ac:dyDescent="0.35">
      <c r="A187" t="s">
        <v>822</v>
      </c>
      <c r="B187" t="s">
        <v>823</v>
      </c>
    </row>
    <row r="188" spans="1:4" x14ac:dyDescent="0.35">
      <c r="A188" t="s">
        <v>824</v>
      </c>
      <c r="B188" t="s">
        <v>825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6E0B4"/>
  </sheetPr>
  <dimension ref="B2:C28"/>
  <sheetViews>
    <sheetView workbookViewId="0">
      <selection activeCell="B28" sqref="B28"/>
    </sheetView>
  </sheetViews>
  <sheetFormatPr defaultRowHeight="14.5" x14ac:dyDescent="0.35"/>
  <cols>
    <col min="2" max="2" width="42.26953125" bestFit="1" customWidth="1"/>
  </cols>
  <sheetData>
    <row r="2" spans="2:3" x14ac:dyDescent="0.35">
      <c r="C2" t="s">
        <v>826</v>
      </c>
    </row>
    <row r="3" spans="2:3" x14ac:dyDescent="0.35">
      <c r="B3" t="s">
        <v>827</v>
      </c>
      <c r="C3">
        <v>0.31030000000000002</v>
      </c>
    </row>
    <row r="4" spans="2:3" x14ac:dyDescent="0.35">
      <c r="B4" t="s">
        <v>828</v>
      </c>
      <c r="C4">
        <v>0</v>
      </c>
    </row>
    <row r="5" spans="2:3" x14ac:dyDescent="0.35">
      <c r="B5" t="s">
        <v>829</v>
      </c>
      <c r="C5">
        <v>0.55500000000000005</v>
      </c>
    </row>
    <row r="6" spans="2:3" x14ac:dyDescent="0.35">
      <c r="B6" t="s">
        <v>701</v>
      </c>
      <c r="C6">
        <v>0.47910000000000003</v>
      </c>
    </row>
    <row r="7" spans="2:3" x14ac:dyDescent="0.35">
      <c r="B7" t="s">
        <v>699</v>
      </c>
      <c r="C7">
        <v>0.63990000000000002</v>
      </c>
    </row>
    <row r="8" spans="2:3" x14ac:dyDescent="0.35">
      <c r="B8" t="s">
        <v>697</v>
      </c>
      <c r="C8">
        <v>0.4</v>
      </c>
    </row>
    <row r="9" spans="2:3" x14ac:dyDescent="0.35">
      <c r="B9" t="s">
        <v>687</v>
      </c>
      <c r="C9">
        <v>0.86970000000000003</v>
      </c>
    </row>
    <row r="10" spans="2:3" x14ac:dyDescent="0.35">
      <c r="B10" t="s">
        <v>278</v>
      </c>
      <c r="C10">
        <v>0.85509999999999997</v>
      </c>
    </row>
    <row r="11" spans="2:3" x14ac:dyDescent="0.35">
      <c r="B11" t="s">
        <v>830</v>
      </c>
      <c r="C11">
        <v>0.77539999999999998</v>
      </c>
    </row>
    <row r="12" spans="2:3" x14ac:dyDescent="0.35">
      <c r="B12" t="s">
        <v>279</v>
      </c>
      <c r="C12">
        <v>0.71609999999999996</v>
      </c>
    </row>
    <row r="13" spans="2:3" x14ac:dyDescent="0.35">
      <c r="B13" t="s">
        <v>683</v>
      </c>
      <c r="C13">
        <v>0.28210000000000002</v>
      </c>
    </row>
    <row r="14" spans="2:3" x14ac:dyDescent="0.35">
      <c r="B14" t="s">
        <v>280</v>
      </c>
      <c r="C14">
        <v>0.75139999999999996</v>
      </c>
    </row>
    <row r="15" spans="2:3" x14ac:dyDescent="0.35">
      <c r="B15" t="s">
        <v>281</v>
      </c>
      <c r="C15">
        <v>0.84919999999999995</v>
      </c>
    </row>
    <row r="16" spans="2:3" x14ac:dyDescent="0.35">
      <c r="B16" t="s">
        <v>282</v>
      </c>
      <c r="C16">
        <v>0.65159999999999996</v>
      </c>
    </row>
    <row r="17" spans="2:3" x14ac:dyDescent="0.35">
      <c r="B17" t="s">
        <v>283</v>
      </c>
      <c r="C17">
        <v>0.6089</v>
      </c>
    </row>
    <row r="18" spans="2:3" x14ac:dyDescent="0.35">
      <c r="B18" t="s">
        <v>682</v>
      </c>
      <c r="C18">
        <v>0.58730000000000004</v>
      </c>
    </row>
    <row r="19" spans="2:3" x14ac:dyDescent="0.35">
      <c r="B19" t="s">
        <v>690</v>
      </c>
      <c r="C19">
        <v>0.151</v>
      </c>
    </row>
    <row r="20" spans="2:3" x14ac:dyDescent="0.35">
      <c r="B20" t="s">
        <v>691</v>
      </c>
      <c r="C20">
        <v>0.34200000000000003</v>
      </c>
    </row>
    <row r="21" spans="2:3" x14ac:dyDescent="0.35">
      <c r="B21" t="s">
        <v>689</v>
      </c>
      <c r="C21">
        <v>0.218</v>
      </c>
    </row>
    <row r="22" spans="2:3" x14ac:dyDescent="0.35">
      <c r="B22" t="s">
        <v>693</v>
      </c>
      <c r="C22">
        <v>0.44800000000000001</v>
      </c>
    </row>
    <row r="23" spans="2:3" x14ac:dyDescent="0.35">
      <c r="B23" t="s">
        <v>694</v>
      </c>
      <c r="C23">
        <v>0.32800000000000001</v>
      </c>
    </row>
    <row r="24" spans="2:3" x14ac:dyDescent="0.35">
      <c r="B24" t="s">
        <v>681</v>
      </c>
      <c r="C24">
        <v>0.33900000000000002</v>
      </c>
    </row>
    <row r="25" spans="2:3" x14ac:dyDescent="0.35">
      <c r="B25" t="s">
        <v>831</v>
      </c>
      <c r="C25">
        <v>0</v>
      </c>
    </row>
    <row r="26" spans="2:3" x14ac:dyDescent="0.35">
      <c r="B26" t="s">
        <v>832</v>
      </c>
      <c r="C26">
        <v>0.85699999999999998</v>
      </c>
    </row>
    <row r="27" spans="2:3" x14ac:dyDescent="0.35">
      <c r="B27" t="s">
        <v>685</v>
      </c>
      <c r="C27">
        <v>0.19900000000000001</v>
      </c>
    </row>
    <row r="28" spans="2:3" ht="101.5" customHeight="1" x14ac:dyDescent="0.35">
      <c r="B28" s="239" t="s">
        <v>833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6"/>
  <sheetViews>
    <sheetView workbookViewId="0">
      <selection activeCell="B5" sqref="B5"/>
    </sheetView>
  </sheetViews>
  <sheetFormatPr defaultRowHeight="14.5" x14ac:dyDescent="0.35"/>
  <sheetData>
    <row r="1" spans="1:3" x14ac:dyDescent="0.35">
      <c r="A1" t="s">
        <v>834</v>
      </c>
      <c r="B1" t="s">
        <v>835</v>
      </c>
      <c r="C1" t="s">
        <v>665</v>
      </c>
    </row>
    <row r="2" spans="1:3" x14ac:dyDescent="0.35">
      <c r="A2" t="s">
        <v>827</v>
      </c>
      <c r="B2">
        <v>4.6559999999999997E-2</v>
      </c>
      <c r="C2" t="str">
        <f>'fuel-whr'!B4</f>
        <v>01T03</v>
      </c>
    </row>
    <row r="3" spans="1:3" x14ac:dyDescent="0.35">
      <c r="A3" t="s">
        <v>828</v>
      </c>
      <c r="B3">
        <v>5.765E-2</v>
      </c>
      <c r="C3">
        <f>'fuel-whr'!B5</f>
        <v>5</v>
      </c>
    </row>
    <row r="4" spans="1:3" x14ac:dyDescent="0.35">
      <c r="A4" t="s">
        <v>829</v>
      </c>
      <c r="B4">
        <v>3.6560000000000002E-2</v>
      </c>
      <c r="C4">
        <f>'fuel-whr'!B6</f>
        <v>6</v>
      </c>
    </row>
    <row r="5" spans="1:3" x14ac:dyDescent="0.35">
      <c r="A5" t="s">
        <v>701</v>
      </c>
      <c r="B5">
        <v>5.5579999999999997E-2</v>
      </c>
      <c r="C5" t="str">
        <f>'fuel-whr'!B7</f>
        <v>07T08</v>
      </c>
    </row>
    <row r="6" spans="1:3" x14ac:dyDescent="0.35">
      <c r="A6" t="s">
        <v>699</v>
      </c>
      <c r="B6">
        <v>3.8240000000000003E-2</v>
      </c>
      <c r="C6" t="str">
        <f>'fuel-whr'!B8</f>
        <v>10T12</v>
      </c>
    </row>
    <row r="7" spans="1:3" x14ac:dyDescent="0.35">
      <c r="A7" t="s">
        <v>697</v>
      </c>
      <c r="B7">
        <v>4.521E-2</v>
      </c>
      <c r="C7" t="str">
        <f>'fuel-whr'!B9</f>
        <v>13T15</v>
      </c>
    </row>
    <row r="8" spans="1:3" x14ac:dyDescent="0.35">
      <c r="A8" t="s">
        <v>687</v>
      </c>
      <c r="B8">
        <v>4.3209999999999998E-2</v>
      </c>
      <c r="C8">
        <f>'fuel-whr'!B10</f>
        <v>16</v>
      </c>
    </row>
    <row r="9" spans="1:3" x14ac:dyDescent="0.35">
      <c r="A9" t="s">
        <v>278</v>
      </c>
      <c r="B9">
        <v>3.8420000000000003E-2</v>
      </c>
      <c r="C9" t="str">
        <f>'fuel-whr'!B11</f>
        <v>17T18</v>
      </c>
    </row>
    <row r="10" spans="1:3" x14ac:dyDescent="0.35">
      <c r="A10" t="s">
        <v>830</v>
      </c>
      <c r="B10">
        <v>2.511E-2</v>
      </c>
      <c r="C10">
        <f>'fuel-whr'!B12</f>
        <v>19</v>
      </c>
    </row>
    <row r="11" spans="1:3" x14ac:dyDescent="0.35">
      <c r="A11" t="s">
        <v>279</v>
      </c>
      <c r="B11">
        <v>3.6420000000000001E-2</v>
      </c>
      <c r="C11">
        <f>'fuel-whr'!B13</f>
        <v>20</v>
      </c>
    </row>
    <row r="12" spans="1:3" x14ac:dyDescent="0.35">
      <c r="A12" t="s">
        <v>683</v>
      </c>
      <c r="B12">
        <v>1.9310000000000001E-2</v>
      </c>
      <c r="C12">
        <f>'fuel-whr'!B14</f>
        <v>22</v>
      </c>
    </row>
    <row r="13" spans="1:3" x14ac:dyDescent="0.35">
      <c r="A13" t="s">
        <v>280</v>
      </c>
      <c r="B13">
        <v>5.2229999999999999E-2</v>
      </c>
      <c r="C13">
        <f>'fuel-whr'!B15</f>
        <v>231</v>
      </c>
    </row>
    <row r="14" spans="1:3" x14ac:dyDescent="0.35">
      <c r="A14" t="s">
        <v>281</v>
      </c>
      <c r="B14">
        <v>5.2229999999999999E-2</v>
      </c>
      <c r="C14">
        <f>'fuel-whr'!B16</f>
        <v>239</v>
      </c>
    </row>
    <row r="15" spans="1:3" x14ac:dyDescent="0.35">
      <c r="A15" t="s">
        <v>282</v>
      </c>
      <c r="B15">
        <v>5.1310000000000001E-2</v>
      </c>
      <c r="C15">
        <f>'fuel-whr'!B17</f>
        <v>241</v>
      </c>
    </row>
    <row r="16" spans="1:3" x14ac:dyDescent="0.35">
      <c r="A16" t="s">
        <v>283</v>
      </c>
      <c r="B16">
        <v>5.5579999999999997E-2</v>
      </c>
      <c r="C16">
        <f>'fuel-whr'!B18</f>
        <v>242</v>
      </c>
    </row>
    <row r="17" spans="1:3" x14ac:dyDescent="0.35">
      <c r="A17" t="s">
        <v>682</v>
      </c>
      <c r="B17">
        <v>5.5579999999999997E-2</v>
      </c>
      <c r="C17">
        <f>'fuel-whr'!B19</f>
        <v>25</v>
      </c>
    </row>
    <row r="18" spans="1:3" x14ac:dyDescent="0.35">
      <c r="A18" t="s">
        <v>690</v>
      </c>
      <c r="B18">
        <v>5.1150000000000001E-2</v>
      </c>
      <c r="C18">
        <f>'fuel-whr'!B20</f>
        <v>26</v>
      </c>
    </row>
    <row r="19" spans="1:3" x14ac:dyDescent="0.35">
      <c r="A19" t="s">
        <v>691</v>
      </c>
      <c r="B19">
        <v>5.135E-2</v>
      </c>
      <c r="C19">
        <f>'fuel-whr'!B21</f>
        <v>27</v>
      </c>
    </row>
    <row r="20" spans="1:3" x14ac:dyDescent="0.35">
      <c r="A20" t="s">
        <v>689</v>
      </c>
      <c r="B20">
        <v>5.0729999999999997E-2</v>
      </c>
      <c r="C20">
        <f>'fuel-whr'!B22</f>
        <v>28</v>
      </c>
    </row>
    <row r="21" spans="1:3" x14ac:dyDescent="0.35">
      <c r="A21" t="s">
        <v>693</v>
      </c>
      <c r="B21">
        <v>4.5089999999999998E-2</v>
      </c>
      <c r="C21">
        <f>'fuel-whr'!B23</f>
        <v>29</v>
      </c>
    </row>
    <row r="22" spans="1:3" x14ac:dyDescent="0.35">
      <c r="A22" t="s">
        <v>694</v>
      </c>
      <c r="B22">
        <v>4.65E-2</v>
      </c>
      <c r="C22">
        <f>'fuel-whr'!B24</f>
        <v>30</v>
      </c>
    </row>
    <row r="23" spans="1:3" x14ac:dyDescent="0.35">
      <c r="A23" t="s">
        <v>681</v>
      </c>
      <c r="B23">
        <v>5.0729999999999997E-2</v>
      </c>
      <c r="C23" t="str">
        <f>'fuel-whr'!B25</f>
        <v>31T33</v>
      </c>
    </row>
    <row r="24" spans="1:3" x14ac:dyDescent="0.35">
      <c r="A24" t="s">
        <v>831</v>
      </c>
      <c r="B24">
        <v>3.1980000000000001E-2</v>
      </c>
      <c r="C24" t="str">
        <f>'fuel-whr'!B26</f>
        <v>352T353</v>
      </c>
    </row>
    <row r="25" spans="1:3" x14ac:dyDescent="0.35">
      <c r="A25" t="s">
        <v>832</v>
      </c>
      <c r="B25">
        <v>2.3699999999999999E-2</v>
      </c>
      <c r="C25" t="str">
        <f>'fuel-whr'!B27</f>
        <v>36T39</v>
      </c>
    </row>
    <row r="26" spans="1:3" x14ac:dyDescent="0.35">
      <c r="A26" t="s">
        <v>685</v>
      </c>
      <c r="B26">
        <v>6.0350000000000001E-2</v>
      </c>
      <c r="C26" t="str">
        <f>'fuel-whr'!B28</f>
        <v>41T43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B26"/>
  <sheetViews>
    <sheetView zoomScale="90" workbookViewId="0">
      <selection activeCell="B3" sqref="B3"/>
    </sheetView>
  </sheetViews>
  <sheetFormatPr defaultRowHeight="14.5" x14ac:dyDescent="0.35"/>
  <cols>
    <col min="1" max="1" width="45.453125" bestFit="1" customWidth="1"/>
  </cols>
  <sheetData>
    <row r="1" spans="1:2" x14ac:dyDescent="0.35">
      <c r="A1" t="s">
        <v>836</v>
      </c>
      <c r="B1" t="s">
        <v>837</v>
      </c>
    </row>
    <row r="2" spans="1:2" x14ac:dyDescent="0.35">
      <c r="A2" t="s">
        <v>827</v>
      </c>
      <c r="B2" s="71">
        <f>IFERROR((SUMIFS('EU Data'!$D$23:$D$35,'EU Data'!$H$23:$H$35,WHRPbI!A2)+SUMIFS('EU Data'!$D$23:$D$35,'EU Data'!$I$23:$I$35,WHRPbI!A2)+SUMIFS('EU Data'!$D$23:$D$35,'EU Data'!$J$23:$J$35,WHRPbI!A2))/[7]Calcs!$C3,0)</f>
        <v>0</v>
      </c>
    </row>
    <row r="3" spans="1:2" x14ac:dyDescent="0.35">
      <c r="A3" t="s">
        <v>828</v>
      </c>
      <c r="B3" s="71">
        <f>IFERROR((SUMIFS('EU Data'!$D$23:$D$35,'EU Data'!$H$23:$H$35,WHRPbI!A3)+SUMIFS('EU Data'!$D$23:$D$35,'EU Data'!$I$23:$I$35,WHRPbI!A3)+SUMIFS('EU Data'!$D$23:$D$35,'EU Data'!$J$23:$J$35,WHRPbI!A3))/[7]Calcs!$C4,0)</f>
        <v>0</v>
      </c>
    </row>
    <row r="4" spans="1:2" x14ac:dyDescent="0.35">
      <c r="A4" t="s">
        <v>829</v>
      </c>
      <c r="B4" s="71">
        <f>IFERROR((SUMIFS('EU Data'!$D$23:$D$35,'EU Data'!$H$23:$H$35,WHRPbI!A4)+SUMIFS('EU Data'!$D$23:$D$35,'EU Data'!$I$23:$I$35,WHRPbI!A4)+SUMIFS('EU Data'!$D$23:$D$35,'EU Data'!$J$23:$J$35,WHRPbI!A4))/[7]Calcs!$C5,0)</f>
        <v>0</v>
      </c>
    </row>
    <row r="5" spans="1:2" x14ac:dyDescent="0.35">
      <c r="A5" t="s">
        <v>701</v>
      </c>
      <c r="B5" s="71">
        <f>IFERROR((SUMIFS('EU Data'!$D$23:$D$35,'EU Data'!$H$23:$H$35,WHRPbI!A5)+SUMIFS('EU Data'!$D$23:$D$35,'EU Data'!$I$23:$I$35,WHRPbI!A5)+SUMIFS('EU Data'!$D$23:$D$35,'EU Data'!$J$23:$J$35,WHRPbI!A5))/[7]Calcs!$C6,0)</f>
        <v>1.0437097252055405E-2</v>
      </c>
    </row>
    <row r="6" spans="1:2" x14ac:dyDescent="0.35">
      <c r="A6" t="s">
        <v>699</v>
      </c>
      <c r="B6" s="71">
        <f>IFERROR((SUMIFS('EU Data'!$D$23:$D$35,'EU Data'!$H$23:$H$35,WHRPbI!A6)+SUMIFS('EU Data'!$D$23:$D$35,'EU Data'!$I$23:$I$35,WHRPbI!A6)+SUMIFS('EU Data'!$D$23:$D$35,'EU Data'!$J$23:$J$35,WHRPbI!A6))/[7]Calcs!$C7,0)</f>
        <v>9.2204861491295309E-2</v>
      </c>
    </row>
    <row r="7" spans="1:2" x14ac:dyDescent="0.35">
      <c r="A7" t="s">
        <v>697</v>
      </c>
      <c r="B7" s="71">
        <f>IFERROR((SUMIFS('EU Data'!$D$23:$D$35,'EU Data'!$H$23:$H$35,WHRPbI!A7)+SUMIFS('EU Data'!$D$23:$D$35,'EU Data'!$I$23:$I$35,WHRPbI!A7)+SUMIFS('EU Data'!$D$23:$D$35,'EU Data'!$J$23:$J$35,WHRPbI!A7))/[7]Calcs!$C8,0)</f>
        <v>2.2499999999999996E-2</v>
      </c>
    </row>
    <row r="8" spans="1:2" x14ac:dyDescent="0.35">
      <c r="A8" t="s">
        <v>687</v>
      </c>
      <c r="B8" s="71">
        <f>IFERROR((SUMIFS('EU Data'!$D$23:$D$35,'EU Data'!$H$23:$H$35,WHRPbI!A8)+SUMIFS('EU Data'!$D$23:$D$35,'EU Data'!$I$23:$I$35,WHRPbI!A8)+SUMIFS('EU Data'!$D$23:$D$35,'EU Data'!$J$23:$J$35,WHRPbI!A8))/[7]Calcs!$C9,0)</f>
        <v>9.1981735159817352E-3</v>
      </c>
    </row>
    <row r="9" spans="1:2" x14ac:dyDescent="0.35">
      <c r="A9" t="s">
        <v>278</v>
      </c>
      <c r="B9" s="71">
        <f>IFERROR((SUMIFS('EU Data'!$D$23:$D$35,'EU Data'!$H$23:$H$35,WHRPbI!A9)+SUMIFS('EU Data'!$D$23:$D$35,'EU Data'!$I$23:$I$35,WHRPbI!A9)+SUMIFS('EU Data'!$D$23:$D$35,'EU Data'!$J$23:$J$35,WHRPbI!A9))/[7]Calcs!$C10,0)</f>
        <v>5.2623494992685933E-2</v>
      </c>
    </row>
    <row r="10" spans="1:2" x14ac:dyDescent="0.35">
      <c r="A10" t="s">
        <v>830</v>
      </c>
      <c r="B10" s="71">
        <f>IFERROR((SUMIFS('EU Data'!$D$23:$D$35,'EU Data'!$H$23:$H$35,WHRPbI!A10)+SUMIFS('EU Data'!$D$23:$D$35,'EU Data'!$I$23:$I$35,WHRPbI!A10)+SUMIFS('EU Data'!$D$23:$D$35,'EU Data'!$J$23:$J$35,WHRPbI!A10))/[7]Calcs!$C11,0)</f>
        <v>0</v>
      </c>
    </row>
    <row r="11" spans="1:2" x14ac:dyDescent="0.35">
      <c r="A11" t="s">
        <v>279</v>
      </c>
      <c r="B11" s="71">
        <f>IFERROR((SUMIFS('EU Data'!$D$23:$D$35,'EU Data'!$H$23:$H$35,WHRPbI!A11)+SUMIFS('EU Data'!$D$23:$D$35,'EU Data'!$I$23:$I$35,WHRPbI!A11)+SUMIFS('EU Data'!$D$23:$D$35,'EU Data'!$J$23:$J$35,WHRPbI!A11))/[7]Calcs!$C12,0)</f>
        <v>7.9594820017559256E-2</v>
      </c>
    </row>
    <row r="12" spans="1:2" x14ac:dyDescent="0.35">
      <c r="A12" t="s">
        <v>683</v>
      </c>
      <c r="B12" s="71">
        <f>IFERROR((SUMIFS('EU Data'!$D$23:$D$35,'EU Data'!$H$23:$H$35,WHRPbI!A12)+SUMIFS('EU Data'!$D$23:$D$35,'EU Data'!$I$23:$I$35,WHRPbI!A12)+SUMIFS('EU Data'!$D$23:$D$35,'EU Data'!$J$23:$J$35,WHRPbI!A12))/[7]Calcs!$C13,0)</f>
        <v>0.11700000000000001</v>
      </c>
    </row>
    <row r="13" spans="1:2" x14ac:dyDescent="0.35">
      <c r="A13" t="s">
        <v>280</v>
      </c>
      <c r="B13" s="71">
        <f>IFERROR((SUMIFS('EU Data'!$D$23:$D$35,'EU Data'!$H$23:$H$35,WHRPbI!A13)+SUMIFS('EU Data'!$D$23:$D$35,'EU Data'!$I$23:$I$35,WHRPbI!A13)+SUMIFS('EU Data'!$D$23:$D$35,'EU Data'!$J$23:$J$35,WHRPbI!A13))/[7]Calcs!$C14,0)</f>
        <v>9.8489208633093517E-2</v>
      </c>
    </row>
    <row r="14" spans="1:2" x14ac:dyDescent="0.35">
      <c r="A14" t="s">
        <v>281</v>
      </c>
      <c r="B14" s="71">
        <f>IFERROR((SUMIFS('EU Data'!$D$23:$D$35,'EU Data'!$H$23:$H$35,WHRPbI!A14)+SUMIFS('EU Data'!$D$23:$D$35,'EU Data'!$I$23:$I$35,WHRPbI!A14)+SUMIFS('EU Data'!$D$23:$D$35,'EU Data'!$J$23:$J$35,WHRPbI!A14))/[7]Calcs!$C15,0)</f>
        <v>8.7137587228844932E-2</v>
      </c>
    </row>
    <row r="15" spans="1:2" x14ac:dyDescent="0.35">
      <c r="A15" t="s">
        <v>282</v>
      </c>
      <c r="B15" s="71">
        <f>IFERROR((SUMIFS('EU Data'!$D$23:$D$35,'EU Data'!$H$23:$H$35,WHRPbI!A15)+SUMIFS('EU Data'!$D$23:$D$35,'EU Data'!$I$23:$I$35,WHRPbI!A15)+SUMIFS('EU Data'!$D$23:$D$35,'EU Data'!$J$23:$J$35,WHRPbI!A15))/[7]Calcs!$C16,0)</f>
        <v>0.13965548098434002</v>
      </c>
    </row>
    <row r="16" spans="1:2" x14ac:dyDescent="0.35">
      <c r="A16" t="s">
        <v>283</v>
      </c>
      <c r="B16" s="71">
        <f>IFERROR((SUMIFS('EU Data'!$D$23:$D$35,'EU Data'!$H$23:$H$35,WHRPbI!A16)+SUMIFS('EU Data'!$D$23:$D$35,'EU Data'!$I$23:$I$35,WHRPbI!A16)+SUMIFS('EU Data'!$D$23:$D$35,'EU Data'!$J$23:$J$35,WHRPbI!A16))/[7]Calcs!$C17,0)</f>
        <v>3.9415384615384609E-2</v>
      </c>
    </row>
    <row r="17" spans="1:2" x14ac:dyDescent="0.35">
      <c r="A17" t="s">
        <v>682</v>
      </c>
      <c r="B17" s="71">
        <f>IFERROR((SUMIFS('EU Data'!$D$23:$D$35,'EU Data'!$H$23:$H$35,WHRPbI!A17)+SUMIFS('EU Data'!$D$23:$D$35,'EU Data'!$I$23:$I$35,WHRPbI!A17)+SUMIFS('EU Data'!$D$23:$D$35,'EU Data'!$J$23:$J$35,WHRPbI!A17))/[7]Calcs!$C18,0)</f>
        <v>5.6192771084337352E-2</v>
      </c>
    </row>
    <row r="18" spans="1:2" x14ac:dyDescent="0.35">
      <c r="A18" t="s">
        <v>690</v>
      </c>
      <c r="B18" s="71">
        <f>IFERROR((SUMIFS('EU Data'!$D$23:$D$35,'EU Data'!$H$23:$H$35,WHRPbI!A18)+SUMIFS('EU Data'!$D$23:$D$35,'EU Data'!$I$23:$I$35,WHRPbI!A18)+SUMIFS('EU Data'!$D$23:$D$35,'EU Data'!$J$23:$J$35,WHRPbI!A18))/[7]Calcs!$C19,0)</f>
        <v>0.21884210526315792</v>
      </c>
    </row>
    <row r="19" spans="1:2" x14ac:dyDescent="0.35">
      <c r="A19" t="s">
        <v>691</v>
      </c>
      <c r="B19" s="71">
        <f>IFERROR((SUMIFS('EU Data'!$D$23:$D$35,'EU Data'!$H$23:$H$35,WHRPbI!A19)+SUMIFS('EU Data'!$D$23:$D$35,'EU Data'!$I$23:$I$35,WHRPbI!A19)+SUMIFS('EU Data'!$D$23:$D$35,'EU Data'!$J$23:$J$35,WHRPbI!A19))/[7]Calcs!$C20,0)</f>
        <v>9.646153846153846E-2</v>
      </c>
    </row>
    <row r="20" spans="1:2" x14ac:dyDescent="0.35">
      <c r="A20" t="s">
        <v>689</v>
      </c>
      <c r="B20" s="71">
        <f>IFERROR((SUMIFS('EU Data'!$D$23:$D$35,'EU Data'!$H$23:$H$35,WHRPbI!A20)+SUMIFS('EU Data'!$D$23:$D$35,'EU Data'!$I$23:$I$35,WHRPbI!A20)+SUMIFS('EU Data'!$D$23:$D$35,'EU Data'!$J$23:$J$35,WHRPbI!A20))/[7]Calcs!$C21,0)</f>
        <v>0.15116129032258066</v>
      </c>
    </row>
    <row r="21" spans="1:2" x14ac:dyDescent="0.35">
      <c r="A21" t="s">
        <v>693</v>
      </c>
      <c r="B21" s="71">
        <f>IFERROR((SUMIFS('EU Data'!$D$23:$D$35,'EU Data'!$H$23:$H$35,WHRPbI!A21)+SUMIFS('EU Data'!$D$23:$D$35,'EU Data'!$I$23:$I$35,WHRPbI!A21)+SUMIFS('EU Data'!$D$23:$D$35,'EU Data'!$J$23:$J$35,WHRPbI!A21))/[7]Calcs!$C22,0)</f>
        <v>2.9033333333333331E-2</v>
      </c>
    </row>
    <row r="22" spans="1:2" x14ac:dyDescent="0.35">
      <c r="A22" t="s">
        <v>694</v>
      </c>
      <c r="B22" s="71">
        <f>IFERROR((SUMIFS('EU Data'!$D$23:$D$35,'EU Data'!$H$23:$H$35,WHRPbI!A22)+SUMIFS('EU Data'!$D$23:$D$35,'EU Data'!$I$23:$I$35,WHRPbI!A22)+SUMIFS('EU Data'!$D$23:$D$35,'EU Data'!$J$23:$J$35,WHRPbI!A22))/[7]Calcs!$C23,0)</f>
        <v>3.9684210526315787E-2</v>
      </c>
    </row>
    <row r="23" spans="1:2" x14ac:dyDescent="0.35">
      <c r="A23" t="s">
        <v>681</v>
      </c>
      <c r="B23" s="71">
        <f>IFERROR((SUMIFS('EU Data'!$D$23:$D$35,'EU Data'!$H$23:$H$35,WHRPbI!A23)+SUMIFS('EU Data'!$D$23:$D$35,'EU Data'!$I$23:$I$35,WHRPbI!A23)+SUMIFS('EU Data'!$D$23:$D$35,'EU Data'!$J$23:$J$35,WHRPbI!A23))/[7]Calcs!$C24,0)</f>
        <v>9.7254807692307696E-2</v>
      </c>
    </row>
    <row r="24" spans="1:2" x14ac:dyDescent="0.35">
      <c r="A24" t="s">
        <v>831</v>
      </c>
      <c r="B24" s="71">
        <f>IFERROR((SUMIFS('EU Data'!$D$23:$D$35,'EU Data'!$H$23:$H$35,WHRPbI!A24)+SUMIFS('EU Data'!$D$23:$D$35,'EU Data'!$I$23:$I$35,WHRPbI!A24)+SUMIFS('EU Data'!$D$23:$D$35,'EU Data'!$J$23:$J$35,WHRPbI!A24))/[7]Calcs!$C25,0)</f>
        <v>0</v>
      </c>
    </row>
    <row r="25" spans="1:2" x14ac:dyDescent="0.35">
      <c r="A25" t="s">
        <v>832</v>
      </c>
      <c r="B25" s="71">
        <f>IFERROR((SUMIFS('EU Data'!$D$23:$D$35,'EU Data'!$H$23:$H$35,WHRPbI!A25)+SUMIFS('EU Data'!$D$23:$D$35,'EU Data'!$I$23:$I$35,WHRPbI!A25)+SUMIFS('EU Data'!$D$23:$D$35,'EU Data'!$J$23:$J$35,WHRPbI!A25))/[7]Calcs!$C26,0)</f>
        <v>0</v>
      </c>
    </row>
    <row r="26" spans="1:2" x14ac:dyDescent="0.35">
      <c r="A26" t="s">
        <v>685</v>
      </c>
      <c r="B26" s="71">
        <f>IFERROR((SUMIFS('EU Data'!$D$23:$D$35,'EU Data'!$H$23:$H$35,WHRPbI!A26)+SUMIFS('EU Data'!$D$23:$D$35,'EU Data'!$I$23:$I$35,WHRPbI!A26)+SUMIFS('EU Data'!$D$23:$D$35,'EU Data'!$J$23:$J$35,WHRPbI!A26))/[7]Calcs!$C27,0)</f>
        <v>8.023044086258925E-2</v>
      </c>
    </row>
  </sheetData>
  <conditionalFormatting sqref="B2:B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M29"/>
  <sheetViews>
    <sheetView topLeftCell="B1" zoomScale="66" workbookViewId="0">
      <selection activeCell="C13" sqref="C13"/>
    </sheetView>
  </sheetViews>
  <sheetFormatPr defaultRowHeight="14.5" x14ac:dyDescent="0.35"/>
  <cols>
    <col min="2" max="2" width="42.81640625" bestFit="1" customWidth="1"/>
    <col min="3" max="3" width="21.453125" customWidth="1"/>
  </cols>
  <sheetData>
    <row r="1" spans="2:13" ht="15" customHeight="1" thickBot="1" x14ac:dyDescent="0.4"/>
    <row r="2" spans="2:13" ht="31" customHeight="1" x14ac:dyDescent="0.35">
      <c r="D2" s="152" t="s">
        <v>838</v>
      </c>
      <c r="E2" s="152"/>
      <c r="F2" s="152"/>
      <c r="G2" s="152"/>
      <c r="H2" s="152"/>
      <c r="I2" s="255" t="s">
        <v>839</v>
      </c>
      <c r="J2" s="256"/>
      <c r="K2" s="256"/>
      <c r="L2" s="256"/>
      <c r="M2" s="257"/>
    </row>
    <row r="3" spans="2:13" ht="29.15" customHeight="1" x14ac:dyDescent="0.35">
      <c r="B3" t="s">
        <v>840</v>
      </c>
      <c r="C3" s="140" t="s">
        <v>841</v>
      </c>
      <c r="D3" s="153" t="s">
        <v>842</v>
      </c>
      <c r="E3" s="153" t="s">
        <v>843</v>
      </c>
      <c r="F3" s="153" t="s">
        <v>844</v>
      </c>
      <c r="G3" s="153" t="s">
        <v>845</v>
      </c>
      <c r="H3" s="154" t="s">
        <v>846</v>
      </c>
      <c r="I3" s="155" t="s">
        <v>842</v>
      </c>
      <c r="J3" s="140" t="s">
        <v>843</v>
      </c>
      <c r="K3" s="140" t="s">
        <v>844</v>
      </c>
      <c r="L3" s="140" t="s">
        <v>845</v>
      </c>
      <c r="M3" s="156" t="s">
        <v>846</v>
      </c>
    </row>
    <row r="4" spans="2:13" x14ac:dyDescent="0.35">
      <c r="B4" t="s">
        <v>827</v>
      </c>
      <c r="C4" s="157">
        <v>4.1094089371344421E-2</v>
      </c>
      <c r="D4" s="158">
        <v>1</v>
      </c>
      <c r="E4" s="158">
        <v>0</v>
      </c>
      <c r="F4" s="158">
        <v>0</v>
      </c>
      <c r="G4" s="158">
        <v>0</v>
      </c>
      <c r="H4" s="158">
        <v>0</v>
      </c>
      <c r="I4" s="159">
        <f t="shared" ref="I4:I28" si="0">$C4*D4/SUMPRODUCT($C$4:$C$28,D$4:D$28)</f>
        <v>0.18630249015246078</v>
      </c>
      <c r="J4" s="160">
        <f t="shared" ref="J4:J28" si="1">$C4*E4/SUMPRODUCT($C$4:$C$28,E$4:E$28)</f>
        <v>0</v>
      </c>
      <c r="K4" s="160">
        <f t="shared" ref="K4:K28" si="2">$C4*F4/SUMPRODUCT($C$4:$C$28,F$4:F$28)</f>
        <v>0</v>
      </c>
      <c r="L4" s="160">
        <f t="shared" ref="L4:L28" si="3">$C4*G4/SUMPRODUCT($C$4:$C$28,G$4:G$28)</f>
        <v>0</v>
      </c>
      <c r="M4" s="161">
        <f t="shared" ref="M4:M28" si="4">$C4*H4/SUMPRODUCT($C$4:$C$28,H$4:H$28)</f>
        <v>0</v>
      </c>
    </row>
    <row r="5" spans="2:13" x14ac:dyDescent="0.35">
      <c r="B5" t="s">
        <v>828</v>
      </c>
      <c r="C5" s="157">
        <v>0</v>
      </c>
      <c r="D5" s="158">
        <v>1</v>
      </c>
      <c r="E5" s="158">
        <v>0</v>
      </c>
      <c r="F5" s="158">
        <v>0</v>
      </c>
      <c r="G5" s="158">
        <v>0</v>
      </c>
      <c r="H5" s="158">
        <v>0</v>
      </c>
      <c r="I5" s="159">
        <f t="shared" si="0"/>
        <v>0</v>
      </c>
      <c r="J5" s="160">
        <f t="shared" si="1"/>
        <v>0</v>
      </c>
      <c r="K5" s="160">
        <f t="shared" si="2"/>
        <v>0</v>
      </c>
      <c r="L5" s="160">
        <f t="shared" si="3"/>
        <v>0</v>
      </c>
      <c r="M5" s="161">
        <f t="shared" si="4"/>
        <v>0</v>
      </c>
    </row>
    <row r="6" spans="2:13" x14ac:dyDescent="0.35">
      <c r="B6" t="s">
        <v>829</v>
      </c>
      <c r="C6" s="157">
        <v>4.0805825486475107E-2</v>
      </c>
      <c r="D6" s="162">
        <v>7.6923076923076913E-2</v>
      </c>
      <c r="E6" s="162">
        <v>0.25213675213675207</v>
      </c>
      <c r="F6" s="162">
        <v>0.53205128205128205</v>
      </c>
      <c r="G6" s="162">
        <v>0.1388888888888889</v>
      </c>
      <c r="H6" s="162">
        <v>0</v>
      </c>
      <c r="I6" s="159">
        <f t="shared" si="0"/>
        <v>1.423043298020113E-2</v>
      </c>
      <c r="J6" s="160">
        <f t="shared" si="1"/>
        <v>5.4733820804804316E-2</v>
      </c>
      <c r="K6" s="160">
        <f t="shared" si="2"/>
        <v>5.5371220194986935E-2</v>
      </c>
      <c r="L6" s="160">
        <f t="shared" si="3"/>
        <v>7.0215430180409141E-2</v>
      </c>
      <c r="M6" s="161">
        <f t="shared" si="4"/>
        <v>0</v>
      </c>
    </row>
    <row r="7" spans="2:13" x14ac:dyDescent="0.35">
      <c r="B7" t="s">
        <v>701</v>
      </c>
      <c r="C7" s="157">
        <v>2.3082653003295331E-2</v>
      </c>
      <c r="D7" s="158">
        <v>1</v>
      </c>
      <c r="E7" s="158">
        <v>0</v>
      </c>
      <c r="F7" s="158">
        <v>0</v>
      </c>
      <c r="G7" s="158">
        <v>0</v>
      </c>
      <c r="H7" s="158">
        <v>0</v>
      </c>
      <c r="I7" s="159">
        <f t="shared" si="0"/>
        <v>0.10464657569070764</v>
      </c>
      <c r="J7" s="160">
        <f t="shared" si="1"/>
        <v>0</v>
      </c>
      <c r="K7" s="160">
        <f t="shared" si="2"/>
        <v>0</v>
      </c>
      <c r="L7" s="160">
        <f t="shared" si="3"/>
        <v>0</v>
      </c>
      <c r="M7" s="161">
        <f t="shared" si="4"/>
        <v>0</v>
      </c>
    </row>
    <row r="8" spans="2:13" x14ac:dyDescent="0.35">
      <c r="B8" t="s">
        <v>699</v>
      </c>
      <c r="C8" s="157">
        <v>9.7591784811817753E-2</v>
      </c>
      <c r="D8" s="162">
        <v>0.23333333333333339</v>
      </c>
      <c r="E8" s="162">
        <v>0.25555555555555548</v>
      </c>
      <c r="F8" s="162">
        <v>0.51111111111111107</v>
      </c>
      <c r="G8" s="162">
        <v>0</v>
      </c>
      <c r="H8" s="162">
        <v>0</v>
      </c>
      <c r="I8" s="159">
        <f t="shared" si="0"/>
        <v>0.1032355663543847</v>
      </c>
      <c r="J8" s="160">
        <f t="shared" si="1"/>
        <v>0.13267711857986475</v>
      </c>
      <c r="K8" s="160">
        <f t="shared" si="2"/>
        <v>0.12721461707745321</v>
      </c>
      <c r="L8" s="160">
        <f t="shared" si="3"/>
        <v>0</v>
      </c>
      <c r="M8" s="161">
        <f t="shared" si="4"/>
        <v>0</v>
      </c>
    </row>
    <row r="9" spans="2:13" x14ac:dyDescent="0.35">
      <c r="B9" t="s">
        <v>697</v>
      </c>
      <c r="C9" s="157">
        <v>3.2056865699710202E-3</v>
      </c>
      <c r="D9" s="162">
        <v>0.47272727272727272</v>
      </c>
      <c r="E9" s="162">
        <v>0.1757575757575757</v>
      </c>
      <c r="F9" s="162">
        <v>0.35151515151515139</v>
      </c>
      <c r="G9" s="162">
        <v>0</v>
      </c>
      <c r="H9" s="162">
        <v>0</v>
      </c>
      <c r="I9" s="159">
        <f t="shared" si="0"/>
        <v>6.8702258619523079E-3</v>
      </c>
      <c r="J9" s="160">
        <f t="shared" si="1"/>
        <v>2.9973161609006555E-3</v>
      </c>
      <c r="K9" s="160">
        <f t="shared" si="2"/>
        <v>2.8739124858180773E-3</v>
      </c>
      <c r="L9" s="160">
        <f t="shared" si="3"/>
        <v>0</v>
      </c>
      <c r="M9" s="161">
        <f t="shared" si="4"/>
        <v>0</v>
      </c>
    </row>
    <row r="10" spans="2:13" x14ac:dyDescent="0.35">
      <c r="B10" t="s">
        <v>687</v>
      </c>
      <c r="C10" s="157">
        <v>5.8503779901971122E-2</v>
      </c>
      <c r="D10" s="162">
        <v>0.1176470588235294</v>
      </c>
      <c r="E10" s="162">
        <v>0.29411764705882348</v>
      </c>
      <c r="F10" s="162">
        <v>0.58823529411764708</v>
      </c>
      <c r="G10" s="162">
        <v>0</v>
      </c>
      <c r="H10" s="162">
        <v>0</v>
      </c>
      <c r="I10" s="159">
        <f t="shared" si="0"/>
        <v>3.1203571081152168E-2</v>
      </c>
      <c r="J10" s="160">
        <f t="shared" si="1"/>
        <v>9.1538217946370196E-2</v>
      </c>
      <c r="K10" s="160">
        <f t="shared" si="2"/>
        <v>8.7769462199996845E-2</v>
      </c>
      <c r="L10" s="160">
        <f t="shared" si="3"/>
        <v>0</v>
      </c>
      <c r="M10" s="161">
        <f t="shared" si="4"/>
        <v>0</v>
      </c>
    </row>
    <row r="11" spans="2:13" x14ac:dyDescent="0.35">
      <c r="B11" t="s">
        <v>278</v>
      </c>
      <c r="C11" s="157">
        <v>0.17093361928399481</v>
      </c>
      <c r="D11" s="162">
        <v>0.34666666666666668</v>
      </c>
      <c r="E11" s="162">
        <v>0.2044444444444444</v>
      </c>
      <c r="F11" s="162">
        <v>0.41555555555555551</v>
      </c>
      <c r="G11" s="162">
        <v>3.3333333333333333E-2</v>
      </c>
      <c r="H11" s="162">
        <v>0</v>
      </c>
      <c r="I11" s="159">
        <f t="shared" si="0"/>
        <v>0.26864506783474884</v>
      </c>
      <c r="J11" s="160">
        <f t="shared" si="1"/>
        <v>0.18590892763163611</v>
      </c>
      <c r="K11" s="160">
        <f t="shared" si="2"/>
        <v>0.18116112675115195</v>
      </c>
      <c r="L11" s="160">
        <f t="shared" si="3"/>
        <v>7.0590965680415618E-2</v>
      </c>
      <c r="M11" s="161">
        <f t="shared" si="4"/>
        <v>0</v>
      </c>
    </row>
    <row r="12" spans="2:13" x14ac:dyDescent="0.35">
      <c r="B12" t="s">
        <v>830</v>
      </c>
      <c r="C12" s="157">
        <v>0.106963075218033</v>
      </c>
      <c r="D12" s="162">
        <v>7.6923076923076913E-2</v>
      </c>
      <c r="E12" s="162">
        <v>0.25213675213675207</v>
      </c>
      <c r="F12" s="162">
        <v>0.53205128205128205</v>
      </c>
      <c r="G12" s="162">
        <v>0.1388888888888889</v>
      </c>
      <c r="H12" s="162">
        <v>0</v>
      </c>
      <c r="I12" s="159">
        <f t="shared" si="0"/>
        <v>3.7301803237651296E-2</v>
      </c>
      <c r="J12" s="160">
        <f t="shared" si="1"/>
        <v>0.14347210776694294</v>
      </c>
      <c r="K12" s="160">
        <f t="shared" si="2"/>
        <v>0.14514290349532807</v>
      </c>
      <c r="L12" s="160">
        <f t="shared" si="3"/>
        <v>0.18405358181867809</v>
      </c>
      <c r="M12" s="161">
        <f t="shared" si="4"/>
        <v>0</v>
      </c>
    </row>
    <row r="13" spans="2:13" x14ac:dyDescent="0.35">
      <c r="B13" t="s">
        <v>279</v>
      </c>
      <c r="C13" s="157">
        <v>0.24341846687979951</v>
      </c>
      <c r="D13" s="162">
        <v>7.6923076923076913E-2</v>
      </c>
      <c r="E13" s="162">
        <v>0.25213675213675207</v>
      </c>
      <c r="F13" s="162">
        <v>0.53205128205128205</v>
      </c>
      <c r="G13" s="162">
        <v>0.1388888888888889</v>
      </c>
      <c r="H13" s="162">
        <v>0</v>
      </c>
      <c r="I13" s="159">
        <f t="shared" si="0"/>
        <v>8.4888619156213499E-2</v>
      </c>
      <c r="J13" s="160">
        <f t="shared" si="1"/>
        <v>0.32650295853456163</v>
      </c>
      <c r="K13" s="160">
        <f t="shared" si="2"/>
        <v>0.33030522893342407</v>
      </c>
      <c r="L13" s="160">
        <f t="shared" si="3"/>
        <v>0.4188552041787702</v>
      </c>
      <c r="M13" s="161">
        <f t="shared" si="4"/>
        <v>0</v>
      </c>
    </row>
    <row r="14" spans="2:13" x14ac:dyDescent="0.35">
      <c r="B14" t="s">
        <v>683</v>
      </c>
      <c r="C14" s="157">
        <v>1.057876568090437E-2</v>
      </c>
      <c r="D14" s="162">
        <v>7.6923076923076913E-2</v>
      </c>
      <c r="E14" s="162">
        <v>0.25213675213675207</v>
      </c>
      <c r="F14" s="162">
        <v>0.53205128205128205</v>
      </c>
      <c r="G14" s="162">
        <v>0.1388888888888889</v>
      </c>
      <c r="H14" s="162">
        <v>0</v>
      </c>
      <c r="I14" s="159">
        <f t="shared" si="0"/>
        <v>3.6891893311962846E-3</v>
      </c>
      <c r="J14" s="160">
        <f t="shared" si="1"/>
        <v>1.4189549119807554E-2</v>
      </c>
      <c r="K14" s="160">
        <f t="shared" si="2"/>
        <v>1.4354792653384104E-2</v>
      </c>
      <c r="L14" s="160">
        <f t="shared" si="3"/>
        <v>1.8203101498550592E-2</v>
      </c>
      <c r="M14" s="161">
        <f t="shared" si="4"/>
        <v>0</v>
      </c>
    </row>
    <row r="15" spans="2:13" x14ac:dyDescent="0.35">
      <c r="B15" t="s">
        <v>280</v>
      </c>
      <c r="C15" s="157">
        <v>1.4853014440865731E-2</v>
      </c>
      <c r="D15" s="162">
        <v>0</v>
      </c>
      <c r="E15" s="162">
        <v>0</v>
      </c>
      <c r="F15" s="162">
        <v>1.282051282051282E-2</v>
      </c>
      <c r="G15" s="162">
        <v>6.4102564102564111E-2</v>
      </c>
      <c r="H15" s="162">
        <v>0.92307692307692302</v>
      </c>
      <c r="I15" s="159">
        <f t="shared" si="0"/>
        <v>0</v>
      </c>
      <c r="J15" s="160">
        <f t="shared" si="1"/>
        <v>0</v>
      </c>
      <c r="K15" s="160">
        <f t="shared" si="2"/>
        <v>4.8565563558972623E-4</v>
      </c>
      <c r="L15" s="160">
        <f t="shared" si="3"/>
        <v>1.1795949222836983E-2</v>
      </c>
      <c r="M15" s="161">
        <f t="shared" si="4"/>
        <v>0.11556765031642216</v>
      </c>
    </row>
    <row r="16" spans="2:13" x14ac:dyDescent="0.35">
      <c r="B16" t="s">
        <v>281</v>
      </c>
      <c r="C16" s="157">
        <v>4.5141623428579913E-2</v>
      </c>
      <c r="D16" s="162">
        <v>4.3956043956043953E-2</v>
      </c>
      <c r="E16" s="162">
        <v>0</v>
      </c>
      <c r="F16" s="162">
        <v>4.2124542124542121E-2</v>
      </c>
      <c r="G16" s="162">
        <v>0.2106227106227106</v>
      </c>
      <c r="H16" s="162">
        <v>0.70329670329670324</v>
      </c>
      <c r="I16" s="159">
        <f t="shared" si="0"/>
        <v>8.995702229971328E-3</v>
      </c>
      <c r="J16" s="160">
        <f t="shared" si="1"/>
        <v>0</v>
      </c>
      <c r="K16" s="160">
        <f t="shared" si="2"/>
        <v>4.849766161378697E-3</v>
      </c>
      <c r="L16" s="160">
        <f t="shared" si="3"/>
        <v>0.11779456715824903</v>
      </c>
      <c r="M16" s="161">
        <f t="shared" si="4"/>
        <v>0.26760827687001393</v>
      </c>
    </row>
    <row r="17" spans="2:13" x14ac:dyDescent="0.35">
      <c r="B17" t="s">
        <v>282</v>
      </c>
      <c r="C17" s="157">
        <v>4.7764729892568213E-2</v>
      </c>
      <c r="D17" s="162">
        <v>5.6497175141242938E-3</v>
      </c>
      <c r="E17" s="162">
        <v>3.766478342749529E-3</v>
      </c>
      <c r="F17" s="162">
        <v>1.1299435028248589E-2</v>
      </c>
      <c r="G17" s="162">
        <v>1.8832391713747641E-2</v>
      </c>
      <c r="H17" s="162">
        <v>0.96045197740112986</v>
      </c>
      <c r="I17" s="159">
        <f t="shared" si="0"/>
        <v>1.2234137535571312E-3</v>
      </c>
      <c r="J17" s="160">
        <f t="shared" si="1"/>
        <v>9.5706237828096184E-4</v>
      </c>
      <c r="K17" s="160">
        <f t="shared" si="2"/>
        <v>1.3764881835931714E-3</v>
      </c>
      <c r="L17" s="160">
        <f t="shared" si="3"/>
        <v>1.1144374415137289E-2</v>
      </c>
      <c r="M17" s="161">
        <f t="shared" si="4"/>
        <v>0.38669340703059235</v>
      </c>
    </row>
    <row r="18" spans="2:13" x14ac:dyDescent="0.35">
      <c r="B18" t="s">
        <v>283</v>
      </c>
      <c r="C18" s="157">
        <v>2.7782616939748841E-2</v>
      </c>
      <c r="D18" s="162">
        <v>0</v>
      </c>
      <c r="E18" s="162">
        <v>0.19791666666666671</v>
      </c>
      <c r="F18" s="162">
        <v>0.41666666666666657</v>
      </c>
      <c r="G18" s="162">
        <v>0.1041666666666667</v>
      </c>
      <c r="H18" s="162">
        <v>0.28125000000000011</v>
      </c>
      <c r="I18" s="159">
        <f t="shared" si="0"/>
        <v>0</v>
      </c>
      <c r="J18" s="160">
        <f t="shared" si="1"/>
        <v>2.9251824745571427E-2</v>
      </c>
      <c r="K18" s="160">
        <f t="shared" si="2"/>
        <v>2.9523669933332265E-2</v>
      </c>
      <c r="L18" s="160">
        <f t="shared" si="3"/>
        <v>3.5854593860781471E-2</v>
      </c>
      <c r="M18" s="161">
        <f t="shared" si="4"/>
        <v>6.5864207183482529E-2</v>
      </c>
    </row>
    <row r="19" spans="2:13" x14ac:dyDescent="0.35">
      <c r="B19" t="s">
        <v>682</v>
      </c>
      <c r="C19" s="157">
        <v>2.660719853075947E-2</v>
      </c>
      <c r="D19" s="162">
        <v>9.9999999999999992E-2</v>
      </c>
      <c r="E19" s="162">
        <v>6.6666666666666652E-2</v>
      </c>
      <c r="F19" s="162">
        <v>0.15416666666666659</v>
      </c>
      <c r="G19" s="162">
        <v>0.1041666666666667</v>
      </c>
      <c r="H19" s="162">
        <v>0.57499999999999996</v>
      </c>
      <c r="I19" s="159">
        <f t="shared" si="0"/>
        <v>1.2062531176850881E-2</v>
      </c>
      <c r="J19" s="160">
        <f t="shared" si="1"/>
        <v>9.436378120352756E-3</v>
      </c>
      <c r="K19" s="160">
        <f t="shared" si="2"/>
        <v>1.0461598888299619E-2</v>
      </c>
      <c r="L19" s="160">
        <f t="shared" si="3"/>
        <v>3.4337668735902258E-2</v>
      </c>
      <c r="M19" s="161">
        <f t="shared" si="4"/>
        <v>0.1289587400136083</v>
      </c>
    </row>
    <row r="20" spans="2:13" x14ac:dyDescent="0.35">
      <c r="B20" t="s">
        <v>690</v>
      </c>
      <c r="C20" s="157">
        <v>2.030268160981646E-3</v>
      </c>
      <c r="D20" s="162">
        <v>0.32558139534883718</v>
      </c>
      <c r="E20" s="162">
        <v>6.9767441860465115E-2</v>
      </c>
      <c r="F20" s="162">
        <v>0.1744186046511628</v>
      </c>
      <c r="G20" s="162">
        <v>0.1744186046511628</v>
      </c>
      <c r="H20" s="162">
        <v>0.2558139534883721</v>
      </c>
      <c r="I20" s="159">
        <f t="shared" si="0"/>
        <v>2.9967622051390061E-3</v>
      </c>
      <c r="J20" s="160">
        <f t="shared" si="1"/>
        <v>7.5353537806123157E-4</v>
      </c>
      <c r="K20" s="160">
        <f t="shared" si="2"/>
        <v>9.0313909813950245E-4</v>
      </c>
      <c r="L20" s="160">
        <f t="shared" si="3"/>
        <v>4.3872168516591271E-3</v>
      </c>
      <c r="M20" s="161">
        <f t="shared" si="4"/>
        <v>4.377855472501798E-3</v>
      </c>
    </row>
    <row r="21" spans="2:13" x14ac:dyDescent="0.35">
      <c r="B21" t="s">
        <v>691</v>
      </c>
      <c r="C21" s="157">
        <v>2.7782616939748838E-3</v>
      </c>
      <c r="D21" s="162">
        <v>0.32558139534883718</v>
      </c>
      <c r="E21" s="162">
        <v>6.9767441860465115E-2</v>
      </c>
      <c r="F21" s="162">
        <v>0.1744186046511628</v>
      </c>
      <c r="G21" s="162">
        <v>0.1744186046511628</v>
      </c>
      <c r="H21" s="162">
        <v>0.2558139534883721</v>
      </c>
      <c r="I21" s="159">
        <f t="shared" si="0"/>
        <v>4.1008324912428507E-3</v>
      </c>
      <c r="J21" s="160">
        <f t="shared" si="1"/>
        <v>1.0311536752416852E-3</v>
      </c>
      <c r="K21" s="160">
        <f t="shared" si="2"/>
        <v>1.2358745553487929E-3</v>
      </c>
      <c r="L21" s="160">
        <f t="shared" si="3"/>
        <v>6.0035599022703837E-3</v>
      </c>
      <c r="M21" s="161">
        <f t="shared" si="4"/>
        <v>5.9907495939498286E-3</v>
      </c>
    </row>
    <row r="22" spans="2:13" x14ac:dyDescent="0.35">
      <c r="B22" t="s">
        <v>689</v>
      </c>
      <c r="C22" s="157">
        <v>3.3125427889700541E-3</v>
      </c>
      <c r="D22" s="162">
        <v>0.32558139534883718</v>
      </c>
      <c r="E22" s="162">
        <v>6.9767441860465115E-2</v>
      </c>
      <c r="F22" s="162">
        <v>0.1744186046511628</v>
      </c>
      <c r="G22" s="162">
        <v>0.1744186046511628</v>
      </c>
      <c r="H22" s="162">
        <v>0.2558139534883721</v>
      </c>
      <c r="I22" s="159">
        <f t="shared" si="0"/>
        <v>4.8894541241741672E-3</v>
      </c>
      <c r="J22" s="160">
        <f t="shared" si="1"/>
        <v>1.2294524589420096E-3</v>
      </c>
      <c r="K22" s="160">
        <f t="shared" si="2"/>
        <v>1.4735427390697145E-3</v>
      </c>
      <c r="L22" s="160">
        <f t="shared" si="3"/>
        <v>7.1580906527069959E-3</v>
      </c>
      <c r="M22" s="161">
        <f t="shared" si="4"/>
        <v>7.1428168235555655E-3</v>
      </c>
    </row>
    <row r="23" spans="2:13" x14ac:dyDescent="0.35">
      <c r="B23" t="s">
        <v>693</v>
      </c>
      <c r="C23" s="157">
        <v>3.2056865699710202E-3</v>
      </c>
      <c r="D23" s="162">
        <v>0.41860465116279072</v>
      </c>
      <c r="E23" s="162">
        <v>0.13178294573643409</v>
      </c>
      <c r="F23" s="162">
        <v>0.26356589147286819</v>
      </c>
      <c r="G23" s="162">
        <v>0</v>
      </c>
      <c r="H23" s="162">
        <v>0.186046511627907</v>
      </c>
      <c r="I23" s="159">
        <f t="shared" si="0"/>
        <v>6.0836525968987355E-3</v>
      </c>
      <c r="J23" s="160">
        <f t="shared" si="1"/>
        <v>2.2473862152703398E-3</v>
      </c>
      <c r="K23" s="160">
        <f t="shared" si="2"/>
        <v>2.1548581990696899E-3</v>
      </c>
      <c r="L23" s="160">
        <f t="shared" si="3"/>
        <v>0</v>
      </c>
      <c r="M23" s="161">
        <f t="shared" si="4"/>
        <v>5.0272024564613962E-3</v>
      </c>
    </row>
    <row r="24" spans="2:13" x14ac:dyDescent="0.35">
      <c r="B24" t="s">
        <v>694</v>
      </c>
      <c r="C24" s="157">
        <v>2.030268160981646E-3</v>
      </c>
      <c r="D24" s="162">
        <v>0.41860465116279072</v>
      </c>
      <c r="E24" s="162">
        <v>0.13178294573643409</v>
      </c>
      <c r="F24" s="162">
        <v>0.26356589147286819</v>
      </c>
      <c r="G24" s="162">
        <v>0</v>
      </c>
      <c r="H24" s="162">
        <v>0.186046511627907</v>
      </c>
      <c r="I24" s="159">
        <f t="shared" si="0"/>
        <v>3.8529799780358653E-3</v>
      </c>
      <c r="J24" s="160">
        <f t="shared" si="1"/>
        <v>1.4233446030045486E-3</v>
      </c>
      <c r="K24" s="160">
        <f t="shared" si="2"/>
        <v>1.3647435260774703E-3</v>
      </c>
      <c r="L24" s="160">
        <f t="shared" si="3"/>
        <v>0</v>
      </c>
      <c r="M24" s="161">
        <f t="shared" si="4"/>
        <v>3.183894889092217E-3</v>
      </c>
    </row>
    <row r="25" spans="2:13" x14ac:dyDescent="0.35">
      <c r="B25" t="s">
        <v>681</v>
      </c>
      <c r="C25" s="157">
        <v>4.4452187103598152E-3</v>
      </c>
      <c r="D25" s="162">
        <v>0.32558139534883718</v>
      </c>
      <c r="E25" s="162">
        <v>6.9767441860465115E-2</v>
      </c>
      <c r="F25" s="162">
        <v>0.1744186046511628</v>
      </c>
      <c r="G25" s="162">
        <v>0.1744186046511628</v>
      </c>
      <c r="H25" s="162">
        <v>0.2558139534883721</v>
      </c>
      <c r="I25" s="159">
        <f t="shared" si="0"/>
        <v>6.5613319859885617E-3</v>
      </c>
      <c r="J25" s="160">
        <f t="shared" si="1"/>
        <v>1.649845880386697E-3</v>
      </c>
      <c r="K25" s="160">
        <f t="shared" si="2"/>
        <v>1.9773992885580688E-3</v>
      </c>
      <c r="L25" s="160">
        <f t="shared" si="3"/>
        <v>9.6056958436326161E-3</v>
      </c>
      <c r="M25" s="161">
        <f t="shared" si="4"/>
        <v>9.5851993503197289E-3</v>
      </c>
    </row>
    <row r="26" spans="2:13" x14ac:dyDescent="0.35">
      <c r="B26" t="s">
        <v>831</v>
      </c>
      <c r="C26" s="157">
        <v>0</v>
      </c>
      <c r="D26" s="158">
        <v>1</v>
      </c>
      <c r="E26" s="158">
        <v>0</v>
      </c>
      <c r="F26" s="158">
        <v>0</v>
      </c>
      <c r="G26" s="158">
        <v>0</v>
      </c>
      <c r="H26" s="158">
        <v>0</v>
      </c>
      <c r="I26" s="159">
        <f t="shared" si="0"/>
        <v>0</v>
      </c>
      <c r="J26" s="160">
        <f t="shared" si="1"/>
        <v>0</v>
      </c>
      <c r="K26" s="160">
        <f t="shared" si="2"/>
        <v>0</v>
      </c>
      <c r="L26" s="160">
        <f t="shared" si="3"/>
        <v>0</v>
      </c>
      <c r="M26" s="161">
        <f t="shared" si="4"/>
        <v>0</v>
      </c>
    </row>
    <row r="27" spans="2:13" x14ac:dyDescent="0.35">
      <c r="B27" t="s">
        <v>832</v>
      </c>
      <c r="C27" s="157">
        <v>6.4113731399420408E-4</v>
      </c>
      <c r="D27" s="158">
        <v>1</v>
      </c>
      <c r="E27" s="158">
        <v>0</v>
      </c>
      <c r="F27" s="158">
        <v>0</v>
      </c>
      <c r="G27" s="158">
        <v>0</v>
      </c>
      <c r="H27" s="158">
        <v>0</v>
      </c>
      <c r="I27" s="159">
        <f t="shared" si="0"/>
        <v>2.9066340185182845E-3</v>
      </c>
      <c r="J27" s="160">
        <f t="shared" si="1"/>
        <v>0</v>
      </c>
      <c r="K27" s="160">
        <f t="shared" si="2"/>
        <v>0</v>
      </c>
      <c r="L27" s="160">
        <f t="shared" si="3"/>
        <v>0</v>
      </c>
      <c r="M27" s="161">
        <f t="shared" si="4"/>
        <v>0</v>
      </c>
    </row>
    <row r="28" spans="2:13" ht="15" customHeight="1" thickBot="1" x14ac:dyDescent="0.4">
      <c r="B28" t="s">
        <v>685</v>
      </c>
      <c r="C28" s="157">
        <v>2.3229687160637998E-2</v>
      </c>
      <c r="D28" s="158">
        <v>1</v>
      </c>
      <c r="E28" s="158">
        <v>0</v>
      </c>
      <c r="F28" s="158">
        <v>0</v>
      </c>
      <c r="G28" s="158">
        <v>0</v>
      </c>
      <c r="H28" s="158">
        <v>0</v>
      </c>
      <c r="I28" s="163">
        <f t="shared" si="0"/>
        <v>0.10531316375895447</v>
      </c>
      <c r="J28" s="164">
        <f t="shared" si="1"/>
        <v>0</v>
      </c>
      <c r="K28" s="164">
        <f t="shared" si="2"/>
        <v>0</v>
      </c>
      <c r="L28" s="164">
        <f t="shared" si="3"/>
        <v>0</v>
      </c>
      <c r="M28" s="165">
        <f t="shared" si="4"/>
        <v>0</v>
      </c>
    </row>
    <row r="29" spans="2:13" x14ac:dyDescent="0.35">
      <c r="C29" s="70" t="s">
        <v>847</v>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S167"/>
  <sheetViews>
    <sheetView workbookViewId="0">
      <pane ySplit="10" topLeftCell="A11" activePane="bottomLeft" state="frozen"/>
      <selection pane="bottomLeft" activeCell="B45" sqref="B45"/>
    </sheetView>
  </sheetViews>
  <sheetFormatPr defaultRowHeight="14.5" x14ac:dyDescent="0.35"/>
  <cols>
    <col min="1" max="1" width="47.26953125" customWidth="1"/>
    <col min="2" max="2" width="10.90625" bestFit="1" customWidth="1"/>
    <col min="3" max="3" width="53.1796875" bestFit="1" customWidth="1"/>
    <col min="4" max="4" width="14.81640625" bestFit="1" customWidth="1"/>
    <col min="5" max="5" width="14.90625" bestFit="1" customWidth="1"/>
    <col min="6" max="6" width="23.6328125" bestFit="1" customWidth="1"/>
    <col min="7" max="7" width="24.1796875" bestFit="1" customWidth="1"/>
    <col min="8" max="8" width="21.26953125" bestFit="1" customWidth="1"/>
    <col min="9" max="9" width="21.81640625" bestFit="1" customWidth="1"/>
    <col min="10" max="10" width="14" bestFit="1" customWidth="1"/>
    <col min="11" max="11" width="14.08984375" bestFit="1" customWidth="1"/>
    <col min="12" max="12" width="14.81640625" bestFit="1" customWidth="1"/>
    <col min="13" max="13" width="15.6328125" bestFit="1" customWidth="1"/>
    <col min="14" max="14" width="28.54296875" bestFit="1" customWidth="1"/>
    <col min="15" max="15" width="23.1796875" bestFit="1" customWidth="1"/>
  </cols>
  <sheetData>
    <row r="1" spans="1:19" ht="18.5" customHeight="1" x14ac:dyDescent="0.45">
      <c r="A1" s="73" t="s">
        <v>848</v>
      </c>
    </row>
    <row r="2" spans="1:19" x14ac:dyDescent="0.35">
      <c r="A2" t="s">
        <v>849</v>
      </c>
    </row>
    <row r="3" spans="1:19" x14ac:dyDescent="0.35">
      <c r="A3" s="1" t="s">
        <v>850</v>
      </c>
    </row>
    <row r="4" spans="1:19" x14ac:dyDescent="0.35">
      <c r="A4" s="167" t="s">
        <v>851</v>
      </c>
    </row>
    <row r="6" spans="1:19" x14ac:dyDescent="0.35">
      <c r="A6" s="1" t="s">
        <v>852</v>
      </c>
    </row>
    <row r="7" spans="1:19" x14ac:dyDescent="0.35">
      <c r="A7" t="s">
        <v>853</v>
      </c>
      <c r="B7" s="168">
        <f>1/0.947817</f>
        <v>1.0550559865459261</v>
      </c>
      <c r="C7" t="s">
        <v>854</v>
      </c>
    </row>
    <row r="8" spans="1:19" x14ac:dyDescent="0.35">
      <c r="A8" t="s">
        <v>855</v>
      </c>
      <c r="B8" s="168">
        <v>3.5999999999999999E-3</v>
      </c>
      <c r="C8" t="s">
        <v>856</v>
      </c>
    </row>
    <row r="9" spans="1:19" x14ac:dyDescent="0.35">
      <c r="A9" s="1" t="s">
        <v>857</v>
      </c>
      <c r="B9" s="204">
        <v>0.76</v>
      </c>
      <c r="C9" t="s">
        <v>858</v>
      </c>
    </row>
    <row r="10" spans="1:19" x14ac:dyDescent="0.35">
      <c r="A10" s="187" t="s">
        <v>859</v>
      </c>
      <c r="B10" s="188" t="s">
        <v>860</v>
      </c>
      <c r="C10" s="188" t="s">
        <v>861</v>
      </c>
      <c r="D10" s="188" t="s">
        <v>862</v>
      </c>
      <c r="E10" s="188" t="s">
        <v>863</v>
      </c>
      <c r="F10" s="188" t="s">
        <v>864</v>
      </c>
      <c r="G10" s="188" t="s">
        <v>865</v>
      </c>
      <c r="H10" s="188" t="s">
        <v>866</v>
      </c>
      <c r="I10" s="188" t="s">
        <v>867</v>
      </c>
      <c r="J10" s="188" t="s">
        <v>868</v>
      </c>
      <c r="K10" s="188" t="s">
        <v>869</v>
      </c>
      <c r="L10" s="188" t="s">
        <v>870</v>
      </c>
      <c r="M10" s="188" t="s">
        <v>871</v>
      </c>
      <c r="N10" s="188" t="s">
        <v>872</v>
      </c>
      <c r="O10" s="189" t="s">
        <v>873</v>
      </c>
      <c r="P10" s="205" t="s">
        <v>874</v>
      </c>
      <c r="Q10" s="205" t="s">
        <v>875</v>
      </c>
      <c r="R10" s="205" t="s">
        <v>876</v>
      </c>
      <c r="S10" s="205" t="s">
        <v>877</v>
      </c>
    </row>
    <row r="11" spans="1:19" x14ac:dyDescent="0.35">
      <c r="A11" s="174" t="s">
        <v>878</v>
      </c>
      <c r="B11" s="175">
        <v>92</v>
      </c>
      <c r="C11" s="175">
        <v>85</v>
      </c>
      <c r="D11" s="176">
        <f>'Kermeli Data'!F92</f>
        <v>1.3882315612446395E-2</v>
      </c>
      <c r="E11" s="176">
        <f>'Kermeli Data'!G92</f>
        <v>7.1052631578947369E-3</v>
      </c>
      <c r="F11" s="177">
        <v>0</v>
      </c>
      <c r="G11" s="177">
        <v>0.02</v>
      </c>
      <c r="H11" s="178">
        <v>0.7</v>
      </c>
      <c r="I11" s="178">
        <v>2.2999999999999998</v>
      </c>
      <c r="J11" s="176">
        <f t="shared" ref="J11:J18" si="0">IFERROR(AVERAGE(F11,G11)*$B$7,0)</f>
        <v>1.0550559865459261E-2</v>
      </c>
      <c r="K11" s="176">
        <f t="shared" ref="K11:K18" si="1">IFERROR(AVERAGE(H11,I11)*$B$8,0)</f>
        <v>5.4000000000000003E-3</v>
      </c>
      <c r="L11" s="176">
        <f t="shared" ref="L11:L18" si="2">J11+K11</f>
        <v>1.5950559865459263E-2</v>
      </c>
      <c r="M11" s="176">
        <f t="shared" ref="M11:M18" si="3">D11+E11</f>
        <v>2.0987578770341131E-2</v>
      </c>
      <c r="N11" s="179" t="str">
        <f t="shared" ref="N11:N16" si="4">IF(ABS(M11-(Q11+R11))&lt;0.0000001,"CORRECTED - matches source",IF(M11=0,"still zero - not wired","mismatch - check"))</f>
        <v>CORRECTED - matches source</v>
      </c>
      <c r="O11" s="180" t="s">
        <v>879</v>
      </c>
      <c r="P11" s="7">
        <f>$B$9</f>
        <v>0.76</v>
      </c>
      <c r="Q11" s="75">
        <f t="shared" ref="Q11:Q18" si="5">J11/P11</f>
        <v>1.3882315612446395E-2</v>
      </c>
      <c r="R11" s="75">
        <f t="shared" ref="R11:R18" si="6">K11/P11</f>
        <v>7.1052631578947369E-3</v>
      </c>
      <c r="S11" t="s">
        <v>491</v>
      </c>
    </row>
    <row r="12" spans="1:19" x14ac:dyDescent="0.35">
      <c r="A12" s="174" t="s">
        <v>880</v>
      </c>
      <c r="B12" s="175">
        <v>94</v>
      </c>
      <c r="C12" s="175">
        <v>87</v>
      </c>
      <c r="D12" s="176">
        <f>'Kermeli Data'!F94</f>
        <v>0</v>
      </c>
      <c r="E12" s="176">
        <f>'Kermeli Data'!G94</f>
        <v>2.1789473684210525E-2</v>
      </c>
      <c r="F12" s="177"/>
      <c r="G12" s="177"/>
      <c r="H12" s="178">
        <v>3.9</v>
      </c>
      <c r="I12" s="178">
        <v>5.3</v>
      </c>
      <c r="J12" s="176">
        <f t="shared" si="0"/>
        <v>0</v>
      </c>
      <c r="K12" s="176">
        <f t="shared" si="1"/>
        <v>1.6559999999999998E-2</v>
      </c>
      <c r="L12" s="176">
        <f t="shared" si="2"/>
        <v>1.6559999999999998E-2</v>
      </c>
      <c r="M12" s="176">
        <f t="shared" si="3"/>
        <v>2.1789473684210525E-2</v>
      </c>
      <c r="N12" s="179" t="str">
        <f t="shared" si="4"/>
        <v>CORRECTED - matches source</v>
      </c>
      <c r="O12" s="180" t="s">
        <v>879</v>
      </c>
      <c r="P12" s="7">
        <f>$B$9</f>
        <v>0.76</v>
      </c>
      <c r="Q12" s="75">
        <f t="shared" si="5"/>
        <v>0</v>
      </c>
      <c r="R12" s="75">
        <f t="shared" si="6"/>
        <v>2.1789473684210525E-2</v>
      </c>
      <c r="S12" t="s">
        <v>491</v>
      </c>
    </row>
    <row r="13" spans="1:19" x14ac:dyDescent="0.35">
      <c r="A13" s="174" t="s">
        <v>881</v>
      </c>
      <c r="B13" s="175">
        <v>95</v>
      </c>
      <c r="C13" s="175">
        <v>88</v>
      </c>
      <c r="D13" s="176">
        <f>'Kermeli Data'!F95</f>
        <v>0</v>
      </c>
      <c r="E13" s="176">
        <f>'Kermeli Data'!G95</f>
        <v>6.6315789473684198E-3</v>
      </c>
      <c r="F13" s="177"/>
      <c r="G13" s="177"/>
      <c r="H13" s="178">
        <v>1.2</v>
      </c>
      <c r="I13" s="178">
        <v>1.6</v>
      </c>
      <c r="J13" s="176">
        <f t="shared" si="0"/>
        <v>0</v>
      </c>
      <c r="K13" s="176">
        <f t="shared" si="1"/>
        <v>5.0399999999999993E-3</v>
      </c>
      <c r="L13" s="176">
        <f t="shared" si="2"/>
        <v>5.0399999999999993E-3</v>
      </c>
      <c r="M13" s="176">
        <f t="shared" si="3"/>
        <v>6.6315789473684198E-3</v>
      </c>
      <c r="N13" s="179" t="str">
        <f t="shared" si="4"/>
        <v>CORRECTED - matches source</v>
      </c>
      <c r="O13" s="180" t="s">
        <v>879</v>
      </c>
      <c r="P13" s="7">
        <f>$B$9</f>
        <v>0.76</v>
      </c>
      <c r="Q13" s="75">
        <f t="shared" si="5"/>
        <v>0</v>
      </c>
      <c r="R13" s="75">
        <f t="shared" si="6"/>
        <v>6.6315789473684198E-3</v>
      </c>
      <c r="S13" t="s">
        <v>491</v>
      </c>
    </row>
    <row r="14" spans="1:19" x14ac:dyDescent="0.35">
      <c r="A14" s="174" t="s">
        <v>882</v>
      </c>
      <c r="B14" s="175">
        <v>103</v>
      </c>
      <c r="C14" s="175">
        <v>96</v>
      </c>
      <c r="D14" s="176">
        <f>'Kermeli Data'!F103</f>
        <v>0</v>
      </c>
      <c r="E14" s="176">
        <f>'Kermeli Data'!G103</f>
        <v>9.9473684210526318E-3</v>
      </c>
      <c r="F14" s="177"/>
      <c r="G14" s="177"/>
      <c r="H14" s="178">
        <v>0.5</v>
      </c>
      <c r="I14" s="178">
        <v>3.7</v>
      </c>
      <c r="J14" s="176">
        <f t="shared" si="0"/>
        <v>0</v>
      </c>
      <c r="K14" s="176">
        <f t="shared" si="1"/>
        <v>7.5599999999999999E-3</v>
      </c>
      <c r="L14" s="176">
        <f t="shared" si="2"/>
        <v>7.5599999999999999E-3</v>
      </c>
      <c r="M14" s="176">
        <f t="shared" si="3"/>
        <v>9.9473684210526318E-3</v>
      </c>
      <c r="N14" s="179" t="str">
        <f t="shared" si="4"/>
        <v>CORRECTED - matches source</v>
      </c>
      <c r="O14" s="180" t="s">
        <v>883</v>
      </c>
      <c r="P14" s="7">
        <f>$B$9</f>
        <v>0.76</v>
      </c>
      <c r="Q14" s="75">
        <f t="shared" si="5"/>
        <v>0</v>
      </c>
      <c r="R14" s="75">
        <f t="shared" si="6"/>
        <v>9.9473684210526318E-3</v>
      </c>
      <c r="S14" t="s">
        <v>491</v>
      </c>
    </row>
    <row r="15" spans="1:19" x14ac:dyDescent="0.35">
      <c r="A15" s="174" t="s">
        <v>884</v>
      </c>
      <c r="B15" s="175">
        <v>110</v>
      </c>
      <c r="C15" s="175">
        <v>103</v>
      </c>
      <c r="D15" s="176">
        <f>'Kermeli Data'!F110</f>
        <v>0</v>
      </c>
      <c r="E15" s="176">
        <f>'Kermeli Data'!G110</f>
        <v>1.8179999999999998E-2</v>
      </c>
      <c r="F15" s="177"/>
      <c r="G15" s="177"/>
      <c r="H15" s="178">
        <v>1.6</v>
      </c>
      <c r="I15" s="178">
        <v>8.5</v>
      </c>
      <c r="J15" s="176">
        <f t="shared" si="0"/>
        <v>0</v>
      </c>
      <c r="K15" s="176">
        <f t="shared" si="1"/>
        <v>1.8179999999999998E-2</v>
      </c>
      <c r="L15" s="176">
        <f t="shared" si="2"/>
        <v>1.8179999999999998E-2</v>
      </c>
      <c r="M15" s="176">
        <f t="shared" si="3"/>
        <v>1.8179999999999998E-2</v>
      </c>
      <c r="N15" s="179" t="str">
        <f t="shared" si="4"/>
        <v>CORRECTED - matches source</v>
      </c>
      <c r="O15" s="180" t="s">
        <v>885</v>
      </c>
      <c r="P15" s="7">
        <f>1</f>
        <v>1</v>
      </c>
      <c r="Q15" s="75">
        <f t="shared" si="5"/>
        <v>0</v>
      </c>
      <c r="R15" s="75">
        <f t="shared" si="6"/>
        <v>1.8179999999999998E-2</v>
      </c>
      <c r="S15" t="s">
        <v>529</v>
      </c>
    </row>
    <row r="16" spans="1:19" x14ac:dyDescent="0.35">
      <c r="A16" s="174" t="s">
        <v>886</v>
      </c>
      <c r="B16" s="175">
        <v>112</v>
      </c>
      <c r="C16" s="175">
        <v>105</v>
      </c>
      <c r="D16" s="176">
        <f>'Kermeli Data'!F112</f>
        <v>0</v>
      </c>
      <c r="E16" s="176">
        <f>'Kermeli Data'!G112</f>
        <v>1.3860000000000001E-2</v>
      </c>
      <c r="F16" s="177"/>
      <c r="G16" s="177"/>
      <c r="H16" s="178">
        <v>1.7</v>
      </c>
      <c r="I16" s="178">
        <v>6</v>
      </c>
      <c r="J16" s="176">
        <f t="shared" si="0"/>
        <v>0</v>
      </c>
      <c r="K16" s="176">
        <f t="shared" si="1"/>
        <v>1.3860000000000001E-2</v>
      </c>
      <c r="L16" s="176">
        <f t="shared" si="2"/>
        <v>1.3860000000000001E-2</v>
      </c>
      <c r="M16" s="176">
        <f t="shared" si="3"/>
        <v>1.3860000000000001E-2</v>
      </c>
      <c r="N16" s="179" t="str">
        <f t="shared" si="4"/>
        <v>CORRECTED - matches source</v>
      </c>
      <c r="O16" s="180" t="s">
        <v>885</v>
      </c>
      <c r="P16" s="7">
        <f>1</f>
        <v>1</v>
      </c>
      <c r="Q16" s="75">
        <f t="shared" si="5"/>
        <v>0</v>
      </c>
      <c r="R16" s="75">
        <f t="shared" si="6"/>
        <v>1.3860000000000001E-2</v>
      </c>
      <c r="S16" t="s">
        <v>529</v>
      </c>
    </row>
    <row r="17" spans="1:19" x14ac:dyDescent="0.35">
      <c r="A17" s="174" t="s">
        <v>887</v>
      </c>
      <c r="B17" s="175">
        <v>113</v>
      </c>
      <c r="C17" s="175">
        <v>106</v>
      </c>
      <c r="D17" s="176">
        <f>'Kermeli Data'!F113</f>
        <v>0</v>
      </c>
      <c r="E17" s="176">
        <f>'Kermeli Data'!G113</f>
        <v>1.52E-2</v>
      </c>
      <c r="F17" s="177"/>
      <c r="G17" s="177"/>
      <c r="H17" s="178">
        <v>0</v>
      </c>
      <c r="I17" s="178">
        <v>5</v>
      </c>
      <c r="J17" s="176">
        <f t="shared" si="0"/>
        <v>0</v>
      </c>
      <c r="K17" s="176">
        <f t="shared" si="1"/>
        <v>8.9999999999999993E-3</v>
      </c>
      <c r="L17" s="176">
        <f t="shared" si="2"/>
        <v>8.9999999999999993E-3</v>
      </c>
      <c r="M17" s="176">
        <f t="shared" si="3"/>
        <v>1.52E-2</v>
      </c>
      <c r="N17" s="224" t="s">
        <v>888</v>
      </c>
      <c r="O17" s="180" t="s">
        <v>889</v>
      </c>
      <c r="P17" s="7">
        <f>1</f>
        <v>1</v>
      </c>
      <c r="Q17" s="75">
        <f t="shared" si="5"/>
        <v>0</v>
      </c>
      <c r="R17" s="75">
        <f t="shared" si="6"/>
        <v>8.9999999999999993E-3</v>
      </c>
      <c r="S17" t="s">
        <v>529</v>
      </c>
    </row>
    <row r="18" spans="1:19" x14ac:dyDescent="0.35">
      <c r="A18" s="174" t="s">
        <v>890</v>
      </c>
      <c r="B18" s="175">
        <v>114</v>
      </c>
      <c r="C18" s="175">
        <v>107</v>
      </c>
      <c r="D18" s="176">
        <f>'Kermeli Data'!F114</f>
        <v>0</v>
      </c>
      <c r="E18" s="176">
        <f>'Kermeli Data'!G114</f>
        <v>7.6E-3</v>
      </c>
      <c r="F18" s="177"/>
      <c r="G18" s="177"/>
      <c r="H18" s="178">
        <v>5.5</v>
      </c>
      <c r="I18" s="178">
        <v>9</v>
      </c>
      <c r="J18" s="176">
        <f t="shared" si="0"/>
        <v>0</v>
      </c>
      <c r="K18" s="176">
        <f t="shared" si="1"/>
        <v>2.6099999999999998E-2</v>
      </c>
      <c r="L18" s="176">
        <f t="shared" si="2"/>
        <v>2.6099999999999998E-2</v>
      </c>
      <c r="M18" s="176">
        <f t="shared" si="3"/>
        <v>7.6E-3</v>
      </c>
      <c r="N18" s="224" t="s">
        <v>891</v>
      </c>
      <c r="O18" s="180" t="s">
        <v>889</v>
      </c>
      <c r="P18" s="7">
        <f>1</f>
        <v>1</v>
      </c>
      <c r="Q18" s="75">
        <f t="shared" si="5"/>
        <v>0</v>
      </c>
      <c r="R18" s="75">
        <f t="shared" si="6"/>
        <v>2.6099999999999998E-2</v>
      </c>
      <c r="S18" t="s">
        <v>529</v>
      </c>
    </row>
    <row r="20" spans="1:19" x14ac:dyDescent="0.35">
      <c r="A20" t="s">
        <v>892</v>
      </c>
    </row>
    <row r="22" spans="1:19" ht="15.5" customHeight="1" x14ac:dyDescent="0.35">
      <c r="A22" s="72" t="s">
        <v>893</v>
      </c>
    </row>
    <row r="23" spans="1:19" x14ac:dyDescent="0.35">
      <c r="A23" t="s">
        <v>894</v>
      </c>
    </row>
    <row r="24" spans="1:19" x14ac:dyDescent="0.35">
      <c r="A24" t="str">
        <f>"2. Every source value converts to between "&amp;TEXT(MIN(L11:L18),"0.000")&amp;" and "&amp;TEXT(MAX(L11:L18),"0.000")&amp;" GJ/t - all below 0.05, so all round to 0.0 at one decimal place."</f>
        <v>2. Every source value converts to between 0.005 and 0.026 GJ/t - all below 0.05, so all round to 0.0 at one decimal place.</v>
      </c>
    </row>
    <row r="25" spans="1:19" x14ac:dyDescent="0.35">
      <c r="A25" t="s">
        <v>895</v>
      </c>
    </row>
    <row r="26" spans="1:19" x14ac:dyDescent="0.35">
      <c r="A26" t="s">
        <v>896</v>
      </c>
    </row>
    <row r="27" spans="1:19" x14ac:dyDescent="0.35">
      <c r="A27" s="169" t="s">
        <v>897</v>
      </c>
    </row>
    <row r="28" spans="1:19" x14ac:dyDescent="0.35">
      <c r="A28" t="s">
        <v>898</v>
      </c>
    </row>
    <row r="29" spans="1:19" x14ac:dyDescent="0.35">
      <c r="A29" s="169" t="s">
        <v>899</v>
      </c>
    </row>
    <row r="31" spans="1:19" ht="15.5" customHeight="1" x14ac:dyDescent="0.35">
      <c r="A31" s="190" t="s">
        <v>900</v>
      </c>
    </row>
    <row r="32" spans="1:19" x14ac:dyDescent="0.35">
      <c r="A32" t="s">
        <v>901</v>
      </c>
    </row>
    <row r="33" spans="1:7" x14ac:dyDescent="0.35">
      <c r="A33" s="167" t="s">
        <v>902</v>
      </c>
    </row>
    <row r="34" spans="1:7" x14ac:dyDescent="0.35">
      <c r="A34" s="1" t="s">
        <v>903</v>
      </c>
    </row>
    <row r="35" spans="1:7" x14ac:dyDescent="0.35">
      <c r="A35" t="s">
        <v>904</v>
      </c>
    </row>
    <row r="36" spans="1:7" x14ac:dyDescent="0.35">
      <c r="A36" s="191" t="s">
        <v>905</v>
      </c>
    </row>
    <row r="37" spans="1:7" x14ac:dyDescent="0.35">
      <c r="A37" t="s">
        <v>906</v>
      </c>
    </row>
    <row r="38" spans="1:7" x14ac:dyDescent="0.35">
      <c r="A38" t="s">
        <v>907</v>
      </c>
    </row>
    <row r="39" spans="1:7" x14ac:dyDescent="0.35">
      <c r="A39" s="1" t="s">
        <v>908</v>
      </c>
    </row>
    <row r="40" spans="1:7" x14ac:dyDescent="0.35">
      <c r="A40" t="s">
        <v>909</v>
      </c>
    </row>
    <row r="42" spans="1:7" ht="15.5" customHeight="1" x14ac:dyDescent="0.35">
      <c r="A42" s="72" t="s">
        <v>910</v>
      </c>
    </row>
    <row r="43" spans="1:7" x14ac:dyDescent="0.35">
      <c r="A43" t="s">
        <v>911</v>
      </c>
    </row>
    <row r="45" spans="1:7" x14ac:dyDescent="0.35">
      <c r="A45" s="187" t="s">
        <v>860</v>
      </c>
      <c r="B45" s="188" t="s">
        <v>608</v>
      </c>
      <c r="C45" s="188" t="s">
        <v>706</v>
      </c>
      <c r="D45" s="188" t="s">
        <v>912</v>
      </c>
      <c r="E45" s="188" t="s">
        <v>711</v>
      </c>
      <c r="F45" s="188" t="s">
        <v>913</v>
      </c>
      <c r="G45" s="189" t="s">
        <v>914</v>
      </c>
    </row>
    <row r="46" spans="1:7" x14ac:dyDescent="0.35">
      <c r="A46" s="174">
        <v>18</v>
      </c>
      <c r="B46" s="175" t="s">
        <v>347</v>
      </c>
      <c r="C46" s="175" t="s">
        <v>915</v>
      </c>
      <c r="D46" s="175" t="s">
        <v>916</v>
      </c>
      <c r="E46" s="175">
        <v>0.3</v>
      </c>
      <c r="F46" s="175" t="s">
        <v>917</v>
      </c>
      <c r="G46" s="193" t="s">
        <v>918</v>
      </c>
    </row>
    <row r="47" spans="1:7" x14ac:dyDescent="0.35">
      <c r="A47" s="174">
        <v>49</v>
      </c>
      <c r="B47" s="175" t="s">
        <v>418</v>
      </c>
      <c r="C47" s="175" t="s">
        <v>919</v>
      </c>
      <c r="D47" s="175" t="s">
        <v>920</v>
      </c>
      <c r="E47" s="175">
        <v>3</v>
      </c>
      <c r="F47" s="175" t="s">
        <v>921</v>
      </c>
      <c r="G47" s="193" t="s">
        <v>922</v>
      </c>
    </row>
    <row r="48" spans="1:7" x14ac:dyDescent="0.35">
      <c r="A48" s="174">
        <v>51</v>
      </c>
      <c r="B48" s="175" t="s">
        <v>418</v>
      </c>
      <c r="C48" s="175" t="s">
        <v>923</v>
      </c>
      <c r="D48" s="175" t="s">
        <v>920</v>
      </c>
      <c r="E48" s="175">
        <v>2</v>
      </c>
      <c r="F48" s="175" t="s">
        <v>921</v>
      </c>
      <c r="G48" s="193" t="s">
        <v>922</v>
      </c>
    </row>
    <row r="49" spans="1:13" x14ac:dyDescent="0.35">
      <c r="A49" s="174">
        <v>52</v>
      </c>
      <c r="B49" s="175" t="s">
        <v>418</v>
      </c>
      <c r="C49" s="175" t="s">
        <v>924</v>
      </c>
      <c r="D49" s="175" t="s">
        <v>920</v>
      </c>
      <c r="E49" s="175">
        <v>1</v>
      </c>
      <c r="F49" s="175" t="s">
        <v>921</v>
      </c>
      <c r="G49" s="193" t="s">
        <v>922</v>
      </c>
    </row>
    <row r="51" spans="1:13" x14ac:dyDescent="0.35">
      <c r="A51" s="192" t="s">
        <v>925</v>
      </c>
    </row>
    <row r="52" spans="1:13" x14ac:dyDescent="0.35">
      <c r="A52" s="169" t="s">
        <v>926</v>
      </c>
    </row>
    <row r="53" spans="1:13" x14ac:dyDescent="0.35">
      <c r="A53" t="s">
        <v>927</v>
      </c>
    </row>
    <row r="55" spans="1:13" ht="15.5" customHeight="1" x14ac:dyDescent="0.35">
      <c r="A55" s="72" t="s">
        <v>928</v>
      </c>
    </row>
    <row r="56" spans="1:13" x14ac:dyDescent="0.35">
      <c r="A56" t="str">
        <f>"The 8 cement measures sum to "&amp;TEXT(SUM(L11:L18),"0.000")&amp;" GJ/t, against a clinker calcination SEC of 3.6 GJ/t (Kermeli et al. 2022). That is "&amp;TEXT(SUM(L11:L18)/3.6,"0.0%")&amp;" of clinker energy use - individually negligible, collectively not."</f>
        <v>The 8 cement measures sum to 0.112 GJ/t, against a clinker calcination SEC of 3.6 GJ/t (Kermeli et al. 2022). That is 3.1% of clinker energy use - individually negligible, collectively not.</v>
      </c>
    </row>
    <row r="57" spans="1:13" x14ac:dyDescent="0.35">
      <c r="A57" s="194" t="s">
        <v>929</v>
      </c>
    </row>
    <row r="58" spans="1:13" x14ac:dyDescent="0.35">
      <c r="A58" t="s">
        <v>930</v>
      </c>
    </row>
    <row r="60" spans="1:13" ht="15.5" customHeight="1" x14ac:dyDescent="0.35">
      <c r="A60" s="72" t="s">
        <v>931</v>
      </c>
    </row>
    <row r="61" spans="1:13" x14ac:dyDescent="0.35">
      <c r="A61" t="s">
        <v>932</v>
      </c>
    </row>
    <row r="62" spans="1:13" x14ac:dyDescent="0.35">
      <c r="A62" s="1" t="s">
        <v>933</v>
      </c>
    </row>
    <row r="64" spans="1:13" x14ac:dyDescent="0.35">
      <c r="A64" s="187" t="s">
        <v>706</v>
      </c>
      <c r="B64" s="188" t="s">
        <v>860</v>
      </c>
      <c r="C64" s="188" t="s">
        <v>861</v>
      </c>
      <c r="D64" s="188" t="s">
        <v>934</v>
      </c>
      <c r="E64" s="188" t="s">
        <v>935</v>
      </c>
      <c r="F64" s="188" t="s">
        <v>936</v>
      </c>
      <c r="G64" s="188" t="s">
        <v>937</v>
      </c>
      <c r="H64" s="188" t="s">
        <v>938</v>
      </c>
      <c r="I64" s="188" t="s">
        <v>872</v>
      </c>
      <c r="J64" s="188" t="s">
        <v>939</v>
      </c>
      <c r="K64" s="189" t="s">
        <v>940</v>
      </c>
      <c r="L64" s="205" t="s">
        <v>875</v>
      </c>
      <c r="M64" s="205" t="s">
        <v>876</v>
      </c>
    </row>
    <row r="65" spans="1:13" x14ac:dyDescent="0.35">
      <c r="A65" s="174" t="s">
        <v>919</v>
      </c>
      <c r="B65" s="175">
        <v>49</v>
      </c>
      <c r="C65" s="175">
        <v>42</v>
      </c>
      <c r="D65" s="175">
        <v>6</v>
      </c>
      <c r="E65" s="175">
        <v>20</v>
      </c>
      <c r="F65" s="175"/>
      <c r="G65" s="176">
        <f>(N(E65)+N(F65))/1000</f>
        <v>0.02</v>
      </c>
      <c r="H65" s="176">
        <f>'Kermeli Data'!F49+'Kermeli Data'!G49</f>
        <v>0.02</v>
      </c>
      <c r="I65" s="179" t="str">
        <f>IF(ABS(H65-(L65+M65))&lt;0.0000001,"CORRECTED - matches source",IF(H65=0,"still zero - not wired","mismatch - check"))</f>
        <v>CORRECTED - matches source</v>
      </c>
      <c r="J65" s="175">
        <v>2.4</v>
      </c>
      <c r="K65" s="180">
        <v>20</v>
      </c>
      <c r="L65" s="75">
        <f>N(F65)/1000</f>
        <v>0</v>
      </c>
      <c r="M65" s="75">
        <f>N(E65)/1000</f>
        <v>0.02</v>
      </c>
    </row>
    <row r="66" spans="1:13" x14ac:dyDescent="0.35">
      <c r="A66" s="195" t="s">
        <v>923</v>
      </c>
      <c r="B66" s="175">
        <v>51</v>
      </c>
      <c r="C66" s="175">
        <v>44</v>
      </c>
      <c r="D66" s="175">
        <v>8</v>
      </c>
      <c r="E66" s="175"/>
      <c r="F66" s="175">
        <v>30</v>
      </c>
      <c r="G66" s="176">
        <f>(N(E66)+N(F66))/1000</f>
        <v>0.03</v>
      </c>
      <c r="H66" s="176">
        <f>'Kermeli Data'!F51+'Kermeli Data'!G51</f>
        <v>0.03</v>
      </c>
      <c r="I66" s="179" t="str">
        <f>IF(ABS(H66-(L66+M66))&lt;0.0000001,"CORRECTED - matches source",IF(H66=0,"still zero - not wired","mismatch - check"))</f>
        <v>CORRECTED - matches source</v>
      </c>
      <c r="J66" s="175">
        <v>1.3</v>
      </c>
      <c r="K66" s="180">
        <v>20</v>
      </c>
      <c r="L66" s="75">
        <f>N(F66)/1000</f>
        <v>0.03</v>
      </c>
      <c r="M66" s="75">
        <f>N(E66)/1000</f>
        <v>0</v>
      </c>
    </row>
    <row r="67" spans="1:13" x14ac:dyDescent="0.35">
      <c r="A67" s="174" t="s">
        <v>941</v>
      </c>
      <c r="B67" s="175">
        <v>52</v>
      </c>
      <c r="C67" s="175">
        <v>45</v>
      </c>
      <c r="D67" s="175">
        <v>10</v>
      </c>
      <c r="E67" s="175">
        <v>22</v>
      </c>
      <c r="F67" s="175"/>
      <c r="G67" s="176">
        <f>(N(E67)+N(F67))/1000</f>
        <v>2.1999999999999999E-2</v>
      </c>
      <c r="H67" s="176">
        <f>'Kermeli Data'!F52+'Kermeli Data'!G52</f>
        <v>2.1999999999999999E-2</v>
      </c>
      <c r="I67" s="179" t="str">
        <f>IF(ABS(H67-(L67+M67))&lt;0.0000001,"CORRECTED - matches source",IF(H67=0,"still zero - not wired","mismatch - check"))</f>
        <v>CORRECTED - matches source</v>
      </c>
      <c r="J67" s="175">
        <v>1.1000000000000001</v>
      </c>
      <c r="K67" s="180">
        <v>15</v>
      </c>
      <c r="L67" s="75">
        <f>N(F67)/1000</f>
        <v>0</v>
      </c>
      <c r="M67" s="75">
        <f>N(E67)/1000</f>
        <v>2.1999999999999999E-2</v>
      </c>
    </row>
    <row r="69" spans="1:13" x14ac:dyDescent="0.35">
      <c r="A69" s="191" t="s">
        <v>942</v>
      </c>
    </row>
    <row r="70" spans="1:13" x14ac:dyDescent="0.35">
      <c r="A70" t="s">
        <v>943</v>
      </c>
    </row>
    <row r="71" spans="1:13" x14ac:dyDescent="0.35">
      <c r="A71" s="1" t="s">
        <v>944</v>
      </c>
    </row>
    <row r="73" spans="1:13" ht="15.5" customHeight="1" x14ac:dyDescent="0.35">
      <c r="A73" s="72" t="s">
        <v>945</v>
      </c>
    </row>
    <row r="74" spans="1:13" x14ac:dyDescent="0.35">
      <c r="A74" s="169" t="s">
        <v>946</v>
      </c>
    </row>
    <row r="76" spans="1:13" ht="15.5" customHeight="1" x14ac:dyDescent="0.35">
      <c r="A76" s="190" t="s">
        <v>947</v>
      </c>
    </row>
    <row r="77" spans="1:13" x14ac:dyDescent="0.35">
      <c r="A77" t="s">
        <v>948</v>
      </c>
    </row>
    <row r="78" spans="1:13" x14ac:dyDescent="0.35">
      <c r="A78" t="s">
        <v>949</v>
      </c>
    </row>
    <row r="79" spans="1:13" x14ac:dyDescent="0.35">
      <c r="A79" t="s">
        <v>950</v>
      </c>
    </row>
    <row r="81" spans="1:10" x14ac:dyDescent="0.35">
      <c r="A81" s="1" t="s">
        <v>951</v>
      </c>
    </row>
    <row r="82" spans="1:10" x14ac:dyDescent="0.35">
      <c r="A82" s="1" t="s">
        <v>860</v>
      </c>
      <c r="B82" s="1" t="s">
        <v>608</v>
      </c>
      <c r="C82" s="1" t="s">
        <v>706</v>
      </c>
      <c r="D82" s="1" t="s">
        <v>709</v>
      </c>
      <c r="E82" s="1" t="s">
        <v>710</v>
      </c>
      <c r="F82" s="1" t="s">
        <v>711</v>
      </c>
      <c r="G82" s="1" t="s">
        <v>952</v>
      </c>
    </row>
    <row r="83" spans="1:10" x14ac:dyDescent="0.35">
      <c r="A83">
        <v>18</v>
      </c>
      <c r="B83" t="s">
        <v>347</v>
      </c>
      <c r="C83" t="s">
        <v>915</v>
      </c>
      <c r="D83" s="77">
        <f>'Kermeli Data'!F18</f>
        <v>0</v>
      </c>
      <c r="E83" s="77">
        <f>'Kermeli Data'!G18</f>
        <v>7.0000000000000001E-3</v>
      </c>
      <c r="F83" s="69">
        <f>'Kermeli Data'!I18</f>
        <v>0.3</v>
      </c>
      <c r="G83" t="s">
        <v>953</v>
      </c>
    </row>
    <row r="84" spans="1:10" x14ac:dyDescent="0.35">
      <c r="A84" s="170">
        <v>30</v>
      </c>
      <c r="B84" s="170" t="s">
        <v>374</v>
      </c>
      <c r="C84" s="170" t="s">
        <v>954</v>
      </c>
      <c r="D84" s="197">
        <f>'Kermeli Data'!F30</f>
        <v>0</v>
      </c>
      <c r="E84" s="197">
        <f>'Kermeli Data'!G30</f>
        <v>0.03</v>
      </c>
      <c r="F84" s="199">
        <f>'Kermeli Data'!I30</f>
        <v>1.5</v>
      </c>
      <c r="G84" s="170" t="s">
        <v>955</v>
      </c>
    </row>
    <row r="85" spans="1:10" x14ac:dyDescent="0.35">
      <c r="A85">
        <v>113</v>
      </c>
      <c r="B85" t="s">
        <v>529</v>
      </c>
      <c r="C85" t="s">
        <v>956</v>
      </c>
      <c r="D85" s="77">
        <f>'Kermeli Data'!F113</f>
        <v>0</v>
      </c>
      <c r="E85" s="77">
        <f>'Kermeli Data'!G113</f>
        <v>1.52E-2</v>
      </c>
      <c r="F85" s="69">
        <f>'Kermeli Data'!I113</f>
        <v>0.33879856339891745</v>
      </c>
      <c r="G85" t="s">
        <v>957</v>
      </c>
    </row>
    <row r="86" spans="1:10" x14ac:dyDescent="0.35">
      <c r="A86" s="196">
        <v>114</v>
      </c>
      <c r="B86" s="196" t="s">
        <v>529</v>
      </c>
      <c r="C86" s="196" t="s">
        <v>541</v>
      </c>
      <c r="D86" s="198">
        <f>'Kermeli Data'!F114</f>
        <v>0</v>
      </c>
      <c r="E86" s="198">
        <f>'Kermeli Data'!G114</f>
        <v>7.6E-3</v>
      </c>
      <c r="F86" s="200">
        <f>'Kermeli Data'!I114</f>
        <v>0.2228937917098141</v>
      </c>
      <c r="G86" s="196" t="s">
        <v>957</v>
      </c>
    </row>
    <row r="88" spans="1:10" x14ac:dyDescent="0.35">
      <c r="A88" t="s">
        <v>958</v>
      </c>
    </row>
    <row r="89" spans="1:10" x14ac:dyDescent="0.35">
      <c r="A89" t="s">
        <v>959</v>
      </c>
    </row>
    <row r="91" spans="1:10" ht="15.5" customHeight="1" x14ac:dyDescent="0.35">
      <c r="A91" s="72" t="s">
        <v>960</v>
      </c>
    </row>
    <row r="92" spans="1:10" x14ac:dyDescent="0.35">
      <c r="A92" s="1" t="s">
        <v>961</v>
      </c>
    </row>
    <row r="93" spans="1:10" x14ac:dyDescent="0.35">
      <c r="A93" s="167" t="s">
        <v>962</v>
      </c>
    </row>
    <row r="94" spans="1:10" x14ac:dyDescent="0.35">
      <c r="A94" t="s">
        <v>963</v>
      </c>
    </row>
    <row r="96" spans="1:10" x14ac:dyDescent="0.35">
      <c r="A96" s="171" t="s">
        <v>706</v>
      </c>
      <c r="B96" s="172" t="s">
        <v>860</v>
      </c>
      <c r="C96" s="172" t="s">
        <v>964</v>
      </c>
      <c r="D96" s="172" t="s">
        <v>965</v>
      </c>
      <c r="E96" s="172" t="s">
        <v>966</v>
      </c>
      <c r="F96" s="172" t="s">
        <v>938</v>
      </c>
      <c r="G96" s="173" t="s">
        <v>872</v>
      </c>
      <c r="H96" s="205" t="s">
        <v>875</v>
      </c>
      <c r="I96" s="205" t="s">
        <v>876</v>
      </c>
      <c r="J96" s="205" t="s">
        <v>629</v>
      </c>
    </row>
    <row r="97" spans="1:10" x14ac:dyDescent="0.35">
      <c r="A97" s="181" t="s">
        <v>915</v>
      </c>
      <c r="B97" s="182">
        <v>18</v>
      </c>
      <c r="C97" s="182">
        <v>6</v>
      </c>
      <c r="D97" s="182">
        <v>8</v>
      </c>
      <c r="E97" s="183">
        <f>AVERAGE(C97,D97)/1000</f>
        <v>7.0000000000000001E-3</v>
      </c>
      <c r="F97" s="183">
        <f>'Kermeli Data'!F18+'Kermeli Data'!G18</f>
        <v>7.0000000000000001E-3</v>
      </c>
      <c r="G97" s="203" t="str">
        <f>IF(ABS(F97-(H97+I97))&lt;0.0000001,"CORRECTED - matches source",IF(F97=0,"still zero - not wired","mismatch - check"))</f>
        <v>CORRECTED - matches source</v>
      </c>
      <c r="H97" s="75">
        <v>0</v>
      </c>
      <c r="I97" s="75">
        <f>E97</f>
        <v>7.0000000000000001E-3</v>
      </c>
      <c r="J97" t="s">
        <v>967</v>
      </c>
    </row>
    <row r="99" spans="1:10" x14ac:dyDescent="0.35">
      <c r="A99" t="str">
        <f>"At "&amp;TEXT(AVERAGE(C97,D97)/1000,"0.000")&amp;" GJ/t this is the smallest of the lot - again far below 0.05, so again rounds to 0.0. Fourth independent confirmation of the rounding explanation, now across four separate upstream sources and three industries."</f>
        <v>At 0.007 GJ/t this is the smallest of the lot - again far below 0.05, so again rounds to 0.0. Fourth independent confirmation of the rounding explanation, now across four separate upstream sources and three industries.</v>
      </c>
    </row>
    <row r="100" spans="1:10" x14ac:dyDescent="0.35">
      <c r="A100" t="s">
        <v>968</v>
      </c>
    </row>
    <row r="101" spans="1:10" x14ac:dyDescent="0.35">
      <c r="A101" s="1" t="s">
        <v>969</v>
      </c>
    </row>
    <row r="103" spans="1:10" ht="15.5" customHeight="1" x14ac:dyDescent="0.35">
      <c r="A103" s="72" t="s">
        <v>970</v>
      </c>
    </row>
    <row r="104" spans="1:10" x14ac:dyDescent="0.35">
      <c r="A104" t="s">
        <v>971</v>
      </c>
    </row>
    <row r="105" spans="1:10" x14ac:dyDescent="0.35">
      <c r="A105" t="s">
        <v>972</v>
      </c>
    </row>
    <row r="106" spans="1:10" x14ac:dyDescent="0.35">
      <c r="A106" s="194" t="s">
        <v>973</v>
      </c>
    </row>
    <row r="108" spans="1:10" ht="15.5" customHeight="1" x14ac:dyDescent="0.35">
      <c r="A108" s="210" t="s">
        <v>974</v>
      </c>
    </row>
    <row r="109" spans="1:10" x14ac:dyDescent="0.35">
      <c r="A109" t="s">
        <v>975</v>
      </c>
    </row>
    <row r="110" spans="1:10" x14ac:dyDescent="0.35">
      <c r="A110" t="s">
        <v>976</v>
      </c>
    </row>
    <row r="111" spans="1:10" x14ac:dyDescent="0.35">
      <c r="A111" s="194" t="s">
        <v>977</v>
      </c>
    </row>
    <row r="112" spans="1:10" x14ac:dyDescent="0.35">
      <c r="A112" t="s">
        <v>978</v>
      </c>
    </row>
    <row r="114" spans="1:7" ht="15.5" customHeight="1" x14ac:dyDescent="0.35">
      <c r="A114" s="72" t="s">
        <v>979</v>
      </c>
    </row>
    <row r="115" spans="1:7" x14ac:dyDescent="0.35">
      <c r="A115" t="s">
        <v>980</v>
      </c>
    </row>
    <row r="116" spans="1:7" x14ac:dyDescent="0.35">
      <c r="A116" s="171" t="s">
        <v>860</v>
      </c>
      <c r="B116" s="172" t="s">
        <v>706</v>
      </c>
      <c r="C116" s="172" t="s">
        <v>981</v>
      </c>
      <c r="D116" s="172" t="s">
        <v>982</v>
      </c>
      <c r="E116" s="172" t="s">
        <v>861</v>
      </c>
      <c r="F116" s="172" t="s">
        <v>983</v>
      </c>
      <c r="G116" s="173" t="s">
        <v>984</v>
      </c>
    </row>
    <row r="117" spans="1:7" x14ac:dyDescent="0.35">
      <c r="A117" s="174">
        <v>96</v>
      </c>
      <c r="B117" s="175" t="s">
        <v>985</v>
      </c>
      <c r="C117" s="211" t="s">
        <v>986</v>
      </c>
      <c r="D117" s="211" t="s">
        <v>987</v>
      </c>
      <c r="E117" s="175">
        <v>89</v>
      </c>
      <c r="F117" s="175" t="s">
        <v>988</v>
      </c>
      <c r="G117" s="180" t="s">
        <v>989</v>
      </c>
    </row>
    <row r="118" spans="1:7" x14ac:dyDescent="0.35">
      <c r="A118" s="174">
        <v>97</v>
      </c>
      <c r="B118" s="175" t="s">
        <v>990</v>
      </c>
      <c r="C118" s="211" t="s">
        <v>991</v>
      </c>
      <c r="D118" s="211" t="s">
        <v>992</v>
      </c>
      <c r="E118" s="175">
        <v>90</v>
      </c>
      <c r="F118" s="175" t="s">
        <v>993</v>
      </c>
      <c r="G118" s="180" t="s">
        <v>989</v>
      </c>
    </row>
    <row r="119" spans="1:7" x14ac:dyDescent="0.35">
      <c r="A119" s="174">
        <v>100</v>
      </c>
      <c r="B119" s="175" t="s">
        <v>994</v>
      </c>
      <c r="C119" s="211" t="s">
        <v>995</v>
      </c>
      <c r="D119" s="211" t="s">
        <v>996</v>
      </c>
      <c r="E119" s="175">
        <v>93</v>
      </c>
      <c r="F119" s="175" t="s">
        <v>997</v>
      </c>
      <c r="G119" s="180" t="s">
        <v>989</v>
      </c>
    </row>
    <row r="120" spans="1:7" x14ac:dyDescent="0.35">
      <c r="A120" s="212">
        <v>113</v>
      </c>
      <c r="B120" s="179" t="s">
        <v>998</v>
      </c>
      <c r="C120" s="213" t="s">
        <v>999</v>
      </c>
      <c r="D120" s="213" t="s">
        <v>1000</v>
      </c>
      <c r="E120" s="179">
        <v>106</v>
      </c>
      <c r="F120" s="179" t="s">
        <v>1001</v>
      </c>
      <c r="G120" s="214" t="s">
        <v>1002</v>
      </c>
    </row>
    <row r="121" spans="1:7" x14ac:dyDescent="0.35">
      <c r="A121" s="215">
        <v>114</v>
      </c>
      <c r="B121" s="185" t="s">
        <v>1003</v>
      </c>
      <c r="C121" s="216" t="s">
        <v>1004</v>
      </c>
      <c r="D121" s="216" t="s">
        <v>1005</v>
      </c>
      <c r="E121" s="185">
        <v>107</v>
      </c>
      <c r="F121" s="185" t="s">
        <v>1006</v>
      </c>
      <c r="G121" s="203" t="s">
        <v>1002</v>
      </c>
    </row>
    <row r="123" spans="1:7" x14ac:dyDescent="0.35">
      <c r="A123" t="s">
        <v>1007</v>
      </c>
    </row>
    <row r="124" spans="1:7" x14ac:dyDescent="0.35">
      <c r="A124" t="s">
        <v>1008</v>
      </c>
    </row>
    <row r="126" spans="1:7" x14ac:dyDescent="0.35">
      <c r="A126" t="s">
        <v>1009</v>
      </c>
    </row>
    <row r="127" spans="1:7" x14ac:dyDescent="0.35">
      <c r="A127" s="1" t="s">
        <v>1010</v>
      </c>
    </row>
    <row r="128" spans="1:7" x14ac:dyDescent="0.35">
      <c r="A128" t="s">
        <v>1011</v>
      </c>
    </row>
    <row r="130" spans="1:11" x14ac:dyDescent="0.35">
      <c r="A130" s="171" t="s">
        <v>706</v>
      </c>
      <c r="B130" s="172" t="s">
        <v>860</v>
      </c>
      <c r="C130" s="172" t="s">
        <v>1012</v>
      </c>
      <c r="D130" s="172" t="s">
        <v>1013</v>
      </c>
      <c r="E130" s="172" t="s">
        <v>1014</v>
      </c>
      <c r="F130" s="172" t="s">
        <v>1015</v>
      </c>
      <c r="G130" s="172" t="s">
        <v>1016</v>
      </c>
      <c r="H130" s="172" t="s">
        <v>1017</v>
      </c>
      <c r="I130" s="172" t="s">
        <v>1018</v>
      </c>
      <c r="J130" s="233" t="s">
        <v>1019</v>
      </c>
      <c r="K130" s="205" t="s">
        <v>1020</v>
      </c>
    </row>
    <row r="131" spans="1:11" x14ac:dyDescent="0.35">
      <c r="A131" s="174" t="s">
        <v>887</v>
      </c>
      <c r="B131" s="175">
        <v>113</v>
      </c>
      <c r="C131" s="175">
        <v>33</v>
      </c>
      <c r="D131" s="177">
        <v>0.02</v>
      </c>
      <c r="E131" s="175">
        <v>4.7</v>
      </c>
      <c r="F131" s="222">
        <v>0.38</v>
      </c>
      <c r="G131" s="222">
        <v>0</v>
      </c>
      <c r="H131" s="175">
        <v>10</v>
      </c>
      <c r="I131" s="234">
        <f>D131*$B$9</f>
        <v>1.52E-2</v>
      </c>
      <c r="J131" s="235">
        <f>F131*$B$148*$B$9</f>
        <v>0.33879856339891745</v>
      </c>
      <c r="K131" s="236">
        <f>G131*$B$148*$B$9</f>
        <v>0</v>
      </c>
    </row>
    <row r="132" spans="1:11" x14ac:dyDescent="0.35">
      <c r="A132" s="181" t="s">
        <v>890</v>
      </c>
      <c r="B132" s="182">
        <v>114</v>
      </c>
      <c r="C132" s="182">
        <v>34</v>
      </c>
      <c r="D132" s="184">
        <v>0.01</v>
      </c>
      <c r="E132" s="182">
        <v>2.4300000000000002</v>
      </c>
      <c r="F132" s="223">
        <v>0.25</v>
      </c>
      <c r="G132" s="223">
        <v>0</v>
      </c>
      <c r="H132" s="182">
        <v>10</v>
      </c>
      <c r="I132" s="237">
        <f>D132*$B$9</f>
        <v>7.6E-3</v>
      </c>
      <c r="J132" s="235">
        <f>F132*$B$148*$B$9</f>
        <v>0.2228937917098141</v>
      </c>
      <c r="K132" s="236">
        <f>G132*$B$148*$B$9</f>
        <v>0</v>
      </c>
    </row>
    <row r="134" spans="1:11" x14ac:dyDescent="0.35">
      <c r="A134" t="s">
        <v>1021</v>
      </c>
    </row>
    <row r="135" spans="1:11" x14ac:dyDescent="0.35">
      <c r="A135" t="s">
        <v>1022</v>
      </c>
    </row>
    <row r="137" spans="1:11" ht="15.5" customHeight="1" x14ac:dyDescent="0.35">
      <c r="A137" s="72" t="s">
        <v>1023</v>
      </c>
    </row>
    <row r="138" spans="1:11" x14ac:dyDescent="0.35">
      <c r="A138" t="s">
        <v>1024</v>
      </c>
    </row>
    <row r="139" spans="1:11" x14ac:dyDescent="0.35">
      <c r="A139" s="169" t="s">
        <v>1025</v>
      </c>
    </row>
    <row r="141" spans="1:11" ht="15.5" customHeight="1" x14ac:dyDescent="0.35">
      <c r="A141" s="72" t="s">
        <v>1026</v>
      </c>
    </row>
    <row r="142" spans="1:11" x14ac:dyDescent="0.35">
      <c r="A142" t="s">
        <v>1027</v>
      </c>
    </row>
    <row r="144" spans="1:11" x14ac:dyDescent="0.35">
      <c r="A144" t="s">
        <v>1028</v>
      </c>
      <c r="B144" s="230">
        <f>Data!D49</f>
        <v>195.3</v>
      </c>
    </row>
    <row r="145" spans="1:9" x14ac:dyDescent="0.35">
      <c r="A145" t="s">
        <v>1029</v>
      </c>
      <c r="B145" s="230">
        <f>Data!D65</f>
        <v>270.97000000000003</v>
      </c>
    </row>
    <row r="146" spans="1:9" x14ac:dyDescent="0.35">
      <c r="A146" t="s">
        <v>1030</v>
      </c>
      <c r="B146" s="75">
        <f>B145/B144</f>
        <v>1.3874551971326166</v>
      </c>
    </row>
    <row r="147" spans="1:9" x14ac:dyDescent="0.35">
      <c r="A147" t="s">
        <v>1031</v>
      </c>
      <c r="B147" s="231">
        <f>cpi!B12</f>
        <v>1.1827000000000001</v>
      </c>
    </row>
    <row r="148" spans="1:9" x14ac:dyDescent="0.35">
      <c r="A148" t="s">
        <v>1032</v>
      </c>
      <c r="B148" s="232">
        <f>B146/B147</f>
        <v>1.1731252195253374</v>
      </c>
    </row>
    <row r="149" spans="1:9" x14ac:dyDescent="0.35">
      <c r="A149" t="s">
        <v>1033</v>
      </c>
      <c r="B149" s="230">
        <f>Data!D53</f>
        <v>214.53700000000001</v>
      </c>
    </row>
    <row r="150" spans="1:9" ht="15.5" customHeight="1" x14ac:dyDescent="0.35">
      <c r="A150" s="210" t="s">
        <v>1034</v>
      </c>
    </row>
    <row r="151" spans="1:9" x14ac:dyDescent="0.35">
      <c r="A151" t="s">
        <v>1035</v>
      </c>
    </row>
    <row r="152" spans="1:9" x14ac:dyDescent="0.35">
      <c r="A152" s="169" t="s">
        <v>1036</v>
      </c>
    </row>
    <row r="153" spans="1:9" x14ac:dyDescent="0.35">
      <c r="A153" t="s">
        <v>1037</v>
      </c>
    </row>
    <row r="155" spans="1:9" ht="15.5" customHeight="1" x14ac:dyDescent="0.35">
      <c r="A155" s="72" t="s">
        <v>1038</v>
      </c>
    </row>
    <row r="156" spans="1:9" x14ac:dyDescent="0.35">
      <c r="A156" t="s">
        <v>1039</v>
      </c>
    </row>
    <row r="157" spans="1:9" x14ac:dyDescent="0.35">
      <c r="A157" s="1" t="s">
        <v>1040</v>
      </c>
    </row>
    <row r="158" spans="1:9" x14ac:dyDescent="0.35">
      <c r="C158" t="s">
        <v>1041</v>
      </c>
    </row>
    <row r="159" spans="1:9" x14ac:dyDescent="0.35">
      <c r="A159" s="201" t="s">
        <v>860</v>
      </c>
      <c r="B159" s="202" t="s">
        <v>706</v>
      </c>
      <c r="C159" s="202" t="s">
        <v>1042</v>
      </c>
      <c r="D159" s="202" t="s">
        <v>1043</v>
      </c>
      <c r="E159" s="202" t="s">
        <v>1044</v>
      </c>
      <c r="F159" s="202" t="s">
        <v>1045</v>
      </c>
      <c r="G159" s="172" t="s">
        <v>1046</v>
      </c>
      <c r="H159" s="172" t="s">
        <v>1047</v>
      </c>
      <c r="I159" s="173" t="s">
        <v>1048</v>
      </c>
    </row>
    <row r="160" spans="1:9" x14ac:dyDescent="0.35">
      <c r="A160" s="174">
        <v>96</v>
      </c>
      <c r="B160" s="175" t="s">
        <v>1049</v>
      </c>
      <c r="C160" s="222">
        <v>0.16</v>
      </c>
      <c r="D160" s="222">
        <v>0.22</v>
      </c>
      <c r="E160" s="175" t="s">
        <v>1050</v>
      </c>
      <c r="F160" s="175" t="s">
        <v>1051</v>
      </c>
      <c r="G160" s="176">
        <f>AVERAGE(C160,D160)</f>
        <v>0.19</v>
      </c>
      <c r="H160" s="234">
        <f>G160*($B$145/$B$149)/$B$147</f>
        <v>0.20290745895079493</v>
      </c>
      <c r="I160" s="180" t="s">
        <v>1052</v>
      </c>
    </row>
    <row r="161" spans="1:9" x14ac:dyDescent="0.35">
      <c r="A161" s="174">
        <v>97</v>
      </c>
      <c r="B161" s="175" t="s">
        <v>1053</v>
      </c>
      <c r="C161" s="222">
        <v>0.9</v>
      </c>
      <c r="D161" s="222">
        <v>0.9</v>
      </c>
      <c r="E161" s="175" t="s">
        <v>1054</v>
      </c>
      <c r="F161" s="175" t="s">
        <v>1055</v>
      </c>
      <c r="G161" s="176">
        <f>AVERAGE(C161,D161)</f>
        <v>0.9</v>
      </c>
      <c r="H161" s="234">
        <f>G161*($B$145/$B$149)/$B$147</f>
        <v>0.96114059503008131</v>
      </c>
      <c r="I161" s="180" t="s">
        <v>1052</v>
      </c>
    </row>
    <row r="162" spans="1:9" x14ac:dyDescent="0.35">
      <c r="A162" s="181">
        <v>100</v>
      </c>
      <c r="B162" s="182" t="s">
        <v>1056</v>
      </c>
      <c r="C162" s="223">
        <v>0.23</v>
      </c>
      <c r="D162" s="223">
        <v>0.23</v>
      </c>
      <c r="E162" s="182" t="s">
        <v>1057</v>
      </c>
      <c r="F162" s="182" t="s">
        <v>1058</v>
      </c>
      <c r="G162" s="183">
        <f>AVERAGE(C162,D162)</f>
        <v>0.23</v>
      </c>
      <c r="H162" s="237">
        <f>G162*($B$145/Data!D43)/$B$147</f>
        <v>0.31630019049134833</v>
      </c>
      <c r="I162" s="186" t="s">
        <v>1052</v>
      </c>
    </row>
    <row r="164" spans="1:9" x14ac:dyDescent="0.35">
      <c r="A164" t="s">
        <v>1059</v>
      </c>
    </row>
    <row r="165" spans="1:9" x14ac:dyDescent="0.35">
      <c r="A165" t="s">
        <v>1060</v>
      </c>
    </row>
    <row r="167" spans="1:9" x14ac:dyDescent="0.35">
      <c r="A167" s="238" t="s">
        <v>1061</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426"/>
  <sheetViews>
    <sheetView zoomScale="59" zoomScaleNormal="85" workbookViewId="0">
      <pane ySplit="1" topLeftCell="A2" activePane="bottomLeft" state="frozen"/>
      <selection pane="bottomLeft" activeCell="E2" sqref="E2:H426"/>
    </sheetView>
  </sheetViews>
  <sheetFormatPr defaultRowHeight="14.5" x14ac:dyDescent="0.35"/>
  <cols>
    <col min="1" max="1" width="32.7265625" customWidth="1"/>
    <col min="2" max="2" width="7.81640625" bestFit="1" customWidth="1"/>
    <col min="3" max="3" width="19.54296875" bestFit="1" customWidth="1"/>
    <col min="4" max="4" width="47.26953125" customWidth="1"/>
    <col min="5" max="5" width="27.54296875" bestFit="1" customWidth="1"/>
    <col min="6" max="6" width="12.1796875" customWidth="1"/>
    <col min="7" max="7" width="17.1796875" customWidth="1"/>
    <col min="8" max="8" width="21.453125" customWidth="1"/>
  </cols>
  <sheetData>
    <row r="1" spans="1:11" s="140" customFormat="1" ht="43.5" customHeight="1" x14ac:dyDescent="0.35">
      <c r="A1" s="138" t="s">
        <v>273</v>
      </c>
      <c r="B1" s="138" t="s">
        <v>1062</v>
      </c>
      <c r="C1" s="138" t="s">
        <v>1063</v>
      </c>
      <c r="D1" s="138" t="s">
        <v>706</v>
      </c>
      <c r="E1" s="138" t="s">
        <v>1064</v>
      </c>
      <c r="F1" s="138" t="s">
        <v>1065</v>
      </c>
      <c r="G1" s="138" t="s">
        <v>1066</v>
      </c>
      <c r="H1" s="138" t="s">
        <v>1067</v>
      </c>
      <c r="I1" s="138" t="s">
        <v>1068</v>
      </c>
      <c r="J1" s="138" t="s">
        <v>238</v>
      </c>
      <c r="K1" s="240" t="s">
        <v>1069</v>
      </c>
    </row>
    <row r="2" spans="1:11" x14ac:dyDescent="0.35">
      <c r="A2" t="s">
        <v>827</v>
      </c>
      <c r="B2" t="s">
        <v>760</v>
      </c>
      <c r="C2" t="s">
        <v>1070</v>
      </c>
      <c r="D2" t="s">
        <v>1071</v>
      </c>
      <c r="E2" s="258">
        <v>0</v>
      </c>
      <c r="F2" s="258">
        <v>0</v>
      </c>
      <c r="G2" s="258">
        <v>0</v>
      </c>
      <c r="H2" s="258">
        <v>0</v>
      </c>
      <c r="I2">
        <v>20</v>
      </c>
      <c r="K2" t="str">
        <f t="shared" ref="K2:K65" si="0">"pem "&amp;B2&amp;" X "&amp;C2</f>
        <v>pem 01T03 X efficiency measure 1</v>
      </c>
    </row>
    <row r="3" spans="1:11" x14ac:dyDescent="0.35">
      <c r="A3" t="s">
        <v>827</v>
      </c>
      <c r="B3" t="s">
        <v>760</v>
      </c>
      <c r="C3" t="s">
        <v>1072</v>
      </c>
      <c r="D3" t="s">
        <v>1071</v>
      </c>
      <c r="E3" s="258">
        <v>0</v>
      </c>
      <c r="F3" s="258">
        <v>0</v>
      </c>
      <c r="G3" s="258">
        <v>0</v>
      </c>
      <c r="H3" s="258">
        <v>0</v>
      </c>
      <c r="I3">
        <v>20</v>
      </c>
      <c r="K3" t="str">
        <f t="shared" si="0"/>
        <v>pem 01T03 X efficiency measure 2</v>
      </c>
    </row>
    <row r="4" spans="1:11" x14ac:dyDescent="0.35">
      <c r="A4" t="s">
        <v>827</v>
      </c>
      <c r="B4" t="s">
        <v>760</v>
      </c>
      <c r="C4" t="s">
        <v>1073</v>
      </c>
      <c r="D4" t="s">
        <v>1071</v>
      </c>
      <c r="E4" s="258">
        <v>0</v>
      </c>
      <c r="F4" s="258">
        <v>0</v>
      </c>
      <c r="G4" s="258">
        <v>0</v>
      </c>
      <c r="H4" s="258">
        <v>0</v>
      </c>
      <c r="I4">
        <v>20</v>
      </c>
      <c r="K4" t="str">
        <f t="shared" si="0"/>
        <v>pem 01T03 X efficiency measure 3</v>
      </c>
    </row>
    <row r="5" spans="1:11" x14ac:dyDescent="0.35">
      <c r="A5" t="s">
        <v>827</v>
      </c>
      <c r="B5" t="s">
        <v>760</v>
      </c>
      <c r="C5" t="s">
        <v>1074</v>
      </c>
      <c r="D5" t="s">
        <v>1071</v>
      </c>
      <c r="E5" s="258">
        <v>0</v>
      </c>
      <c r="F5" s="258">
        <v>0</v>
      </c>
      <c r="G5" s="258">
        <v>0</v>
      </c>
      <c r="H5" s="258">
        <v>0</v>
      </c>
      <c r="I5">
        <v>20</v>
      </c>
      <c r="K5" t="str">
        <f t="shared" si="0"/>
        <v>pem 01T03 X efficiency measure 4</v>
      </c>
    </row>
    <row r="6" spans="1:11" x14ac:dyDescent="0.35">
      <c r="A6" t="s">
        <v>827</v>
      </c>
      <c r="B6" t="s">
        <v>760</v>
      </c>
      <c r="C6" t="s">
        <v>1075</v>
      </c>
      <c r="D6" t="s">
        <v>1071</v>
      </c>
      <c r="E6" s="258">
        <v>0</v>
      </c>
      <c r="F6" s="258">
        <v>0</v>
      </c>
      <c r="G6" s="258">
        <v>0</v>
      </c>
      <c r="H6" s="258">
        <v>0</v>
      </c>
      <c r="I6">
        <v>20</v>
      </c>
      <c r="K6" t="str">
        <f t="shared" si="0"/>
        <v>pem 01T03 X efficiency measure 5</v>
      </c>
    </row>
    <row r="7" spans="1:11" x14ac:dyDescent="0.35">
      <c r="A7" t="s">
        <v>827</v>
      </c>
      <c r="B7" t="s">
        <v>760</v>
      </c>
      <c r="C7" t="s">
        <v>1076</v>
      </c>
      <c r="D7" t="s">
        <v>1071</v>
      </c>
      <c r="E7" s="258">
        <v>0</v>
      </c>
      <c r="F7" s="258">
        <v>0</v>
      </c>
      <c r="G7" s="258">
        <v>0</v>
      </c>
      <c r="H7" s="258">
        <v>0</v>
      </c>
      <c r="I7">
        <v>20</v>
      </c>
      <c r="K7" t="str">
        <f t="shared" si="0"/>
        <v>pem 01T03 X efficiency measure 6</v>
      </c>
    </row>
    <row r="8" spans="1:11" x14ac:dyDescent="0.35">
      <c r="A8" t="s">
        <v>827</v>
      </c>
      <c r="B8" t="s">
        <v>760</v>
      </c>
      <c r="C8" t="s">
        <v>1077</v>
      </c>
      <c r="D8" t="s">
        <v>1071</v>
      </c>
      <c r="E8" s="258">
        <v>0</v>
      </c>
      <c r="F8" s="258">
        <v>0</v>
      </c>
      <c r="G8" s="258">
        <v>0</v>
      </c>
      <c r="H8" s="258">
        <v>0</v>
      </c>
      <c r="I8">
        <v>20</v>
      </c>
      <c r="K8" t="str">
        <f t="shared" si="0"/>
        <v>pem 01T03 X efficiency measure 7</v>
      </c>
    </row>
    <row r="9" spans="1:11" x14ac:dyDescent="0.35">
      <c r="A9" t="s">
        <v>827</v>
      </c>
      <c r="B9" t="s">
        <v>760</v>
      </c>
      <c r="C9" t="s">
        <v>1078</v>
      </c>
      <c r="D9" t="s">
        <v>1071</v>
      </c>
      <c r="E9" s="258">
        <v>0</v>
      </c>
      <c r="F9" s="258">
        <v>0</v>
      </c>
      <c r="G9" s="258">
        <v>0</v>
      </c>
      <c r="H9" s="258">
        <v>0</v>
      </c>
      <c r="I9">
        <v>20</v>
      </c>
      <c r="K9" t="str">
        <f t="shared" si="0"/>
        <v>pem 01T03 X efficiency measure 8</v>
      </c>
    </row>
    <row r="10" spans="1:11" x14ac:dyDescent="0.35">
      <c r="A10" t="s">
        <v>827</v>
      </c>
      <c r="B10" t="s">
        <v>760</v>
      </c>
      <c r="C10" t="s">
        <v>1079</v>
      </c>
      <c r="D10" t="s">
        <v>1071</v>
      </c>
      <c r="E10" s="258">
        <v>0</v>
      </c>
      <c r="F10" s="258">
        <v>0</v>
      </c>
      <c r="G10" s="258">
        <v>0</v>
      </c>
      <c r="H10" s="258">
        <v>0</v>
      </c>
      <c r="I10">
        <v>20</v>
      </c>
      <c r="K10" t="str">
        <f t="shared" si="0"/>
        <v>pem 01T03 X efficiency measure 9</v>
      </c>
    </row>
    <row r="11" spans="1:11" x14ac:dyDescent="0.35">
      <c r="A11" t="s">
        <v>827</v>
      </c>
      <c r="B11" t="s">
        <v>760</v>
      </c>
      <c r="C11" t="s">
        <v>1080</v>
      </c>
      <c r="D11" t="s">
        <v>1071</v>
      </c>
      <c r="E11" s="258">
        <v>0</v>
      </c>
      <c r="F11" s="258">
        <v>0</v>
      </c>
      <c r="G11" s="258">
        <v>0</v>
      </c>
      <c r="H11" s="258">
        <v>0</v>
      </c>
      <c r="I11">
        <v>20</v>
      </c>
      <c r="K11" t="str">
        <f t="shared" si="0"/>
        <v>pem 01T03 X efficiency measure 10</v>
      </c>
    </row>
    <row r="12" spans="1:11" x14ac:dyDescent="0.35">
      <c r="A12" t="s">
        <v>827</v>
      </c>
      <c r="B12" t="s">
        <v>760</v>
      </c>
      <c r="C12" t="s">
        <v>1081</v>
      </c>
      <c r="D12" t="s">
        <v>1071</v>
      </c>
      <c r="E12" s="258">
        <v>0</v>
      </c>
      <c r="F12" s="258">
        <v>0</v>
      </c>
      <c r="G12" s="258">
        <v>0</v>
      </c>
      <c r="H12" s="258">
        <v>0</v>
      </c>
      <c r="I12">
        <v>20</v>
      </c>
      <c r="K12" t="str">
        <f t="shared" si="0"/>
        <v>pem 01T03 X efficiency measure 11</v>
      </c>
    </row>
    <row r="13" spans="1:11" x14ac:dyDescent="0.35">
      <c r="A13" t="s">
        <v>827</v>
      </c>
      <c r="B13" t="s">
        <v>760</v>
      </c>
      <c r="C13" t="s">
        <v>1082</v>
      </c>
      <c r="D13" t="s">
        <v>1071</v>
      </c>
      <c r="E13" s="258">
        <v>0</v>
      </c>
      <c r="F13" s="258">
        <v>0</v>
      </c>
      <c r="G13" s="258">
        <v>0</v>
      </c>
      <c r="H13" s="258">
        <v>0</v>
      </c>
      <c r="I13">
        <v>20</v>
      </c>
      <c r="K13" t="str">
        <f t="shared" si="0"/>
        <v>pem 01T03 X efficiency measure 12</v>
      </c>
    </row>
    <row r="14" spans="1:11" x14ac:dyDescent="0.35">
      <c r="A14" t="s">
        <v>827</v>
      </c>
      <c r="B14" t="s">
        <v>760</v>
      </c>
      <c r="C14" t="s">
        <v>1083</v>
      </c>
      <c r="D14" t="s">
        <v>1071</v>
      </c>
      <c r="E14" s="258">
        <v>0</v>
      </c>
      <c r="F14" s="258">
        <v>0</v>
      </c>
      <c r="G14" s="258">
        <v>0</v>
      </c>
      <c r="H14" s="258">
        <v>0</v>
      </c>
      <c r="I14">
        <v>20</v>
      </c>
      <c r="K14" t="str">
        <f t="shared" si="0"/>
        <v>pem 01T03 X efficiency measure 13</v>
      </c>
    </row>
    <row r="15" spans="1:11" x14ac:dyDescent="0.35">
      <c r="A15" t="s">
        <v>827</v>
      </c>
      <c r="B15" t="s">
        <v>760</v>
      </c>
      <c r="C15" t="s">
        <v>1084</v>
      </c>
      <c r="D15" t="s">
        <v>1071</v>
      </c>
      <c r="E15" s="258">
        <v>0</v>
      </c>
      <c r="F15" s="258">
        <v>0</v>
      </c>
      <c r="G15" s="258">
        <v>0</v>
      </c>
      <c r="H15" s="258">
        <v>0</v>
      </c>
      <c r="I15">
        <v>20</v>
      </c>
      <c r="K15" t="str">
        <f t="shared" si="0"/>
        <v>pem 01T03 X efficiency measure 14</v>
      </c>
    </row>
    <row r="16" spans="1:11" x14ac:dyDescent="0.35">
      <c r="A16" t="s">
        <v>827</v>
      </c>
      <c r="B16" t="s">
        <v>760</v>
      </c>
      <c r="C16" t="s">
        <v>1085</v>
      </c>
      <c r="D16" t="s">
        <v>1071</v>
      </c>
      <c r="E16" s="258">
        <v>0</v>
      </c>
      <c r="F16" s="258">
        <v>0</v>
      </c>
      <c r="G16" s="258">
        <v>0</v>
      </c>
      <c r="H16" s="258">
        <v>0</v>
      </c>
      <c r="I16">
        <v>20</v>
      </c>
      <c r="K16" t="str">
        <f t="shared" si="0"/>
        <v>pem 01T03 X efficiency measure 15</v>
      </c>
    </row>
    <row r="17" spans="1:11" x14ac:dyDescent="0.35">
      <c r="A17" t="s">
        <v>827</v>
      </c>
      <c r="B17" t="s">
        <v>760</v>
      </c>
      <c r="C17" t="s">
        <v>1086</v>
      </c>
      <c r="D17" t="s">
        <v>1071</v>
      </c>
      <c r="E17" s="258">
        <v>0</v>
      </c>
      <c r="F17" s="258">
        <v>0</v>
      </c>
      <c r="G17" s="258">
        <v>0</v>
      </c>
      <c r="H17" s="258">
        <v>0</v>
      </c>
      <c r="I17">
        <v>20</v>
      </c>
      <c r="K17" t="str">
        <f t="shared" si="0"/>
        <v>pem 01T03 X efficiency measure 16</v>
      </c>
    </row>
    <row r="18" spans="1:11" x14ac:dyDescent="0.35">
      <c r="A18" t="s">
        <v>827</v>
      </c>
      <c r="B18" t="s">
        <v>760</v>
      </c>
      <c r="C18" t="s">
        <v>1087</v>
      </c>
      <c r="D18" t="s">
        <v>1071</v>
      </c>
      <c r="E18" s="258">
        <v>0</v>
      </c>
      <c r="F18" s="258">
        <v>0</v>
      </c>
      <c r="G18" s="258">
        <v>0</v>
      </c>
      <c r="H18" s="258">
        <v>0</v>
      </c>
      <c r="I18">
        <v>20</v>
      </c>
      <c r="K18" t="str">
        <f t="shared" si="0"/>
        <v>pem 01T03 X efficiency measure 17</v>
      </c>
    </row>
    <row r="19" spans="1:11" x14ac:dyDescent="0.35">
      <c r="A19" t="s">
        <v>828</v>
      </c>
      <c r="B19">
        <v>5</v>
      </c>
      <c r="C19" t="s">
        <v>1070</v>
      </c>
      <c r="D19" t="s">
        <v>1071</v>
      </c>
      <c r="E19" s="258">
        <v>0</v>
      </c>
      <c r="F19" s="258">
        <v>0</v>
      </c>
      <c r="G19" s="258">
        <v>0</v>
      </c>
      <c r="H19" s="258">
        <v>0</v>
      </c>
      <c r="I19">
        <v>20</v>
      </c>
      <c r="K19" t="str">
        <f t="shared" si="0"/>
        <v>pem 5 X efficiency measure 1</v>
      </c>
    </row>
    <row r="20" spans="1:11" x14ac:dyDescent="0.35">
      <c r="A20" t="s">
        <v>828</v>
      </c>
      <c r="B20">
        <v>5</v>
      </c>
      <c r="C20" t="s">
        <v>1072</v>
      </c>
      <c r="D20" t="s">
        <v>1071</v>
      </c>
      <c r="E20" s="258">
        <v>0</v>
      </c>
      <c r="F20" s="258">
        <v>0</v>
      </c>
      <c r="G20" s="258">
        <v>0</v>
      </c>
      <c r="H20" s="258">
        <v>0</v>
      </c>
      <c r="I20">
        <v>20</v>
      </c>
      <c r="K20" t="str">
        <f t="shared" si="0"/>
        <v>pem 5 X efficiency measure 2</v>
      </c>
    </row>
    <row r="21" spans="1:11" x14ac:dyDescent="0.35">
      <c r="A21" t="s">
        <v>828</v>
      </c>
      <c r="B21">
        <v>5</v>
      </c>
      <c r="C21" t="s">
        <v>1073</v>
      </c>
      <c r="D21" t="s">
        <v>1071</v>
      </c>
      <c r="E21" s="258">
        <v>0</v>
      </c>
      <c r="F21" s="258">
        <v>0</v>
      </c>
      <c r="G21" s="258">
        <v>0</v>
      </c>
      <c r="H21" s="258">
        <v>0</v>
      </c>
      <c r="I21">
        <v>20</v>
      </c>
      <c r="K21" t="str">
        <f t="shared" si="0"/>
        <v>pem 5 X efficiency measure 3</v>
      </c>
    </row>
    <row r="22" spans="1:11" x14ac:dyDescent="0.35">
      <c r="A22" t="s">
        <v>828</v>
      </c>
      <c r="B22">
        <v>5</v>
      </c>
      <c r="C22" t="s">
        <v>1074</v>
      </c>
      <c r="D22" t="s">
        <v>1071</v>
      </c>
      <c r="E22" s="258">
        <v>0</v>
      </c>
      <c r="F22" s="258">
        <v>0</v>
      </c>
      <c r="G22" s="258">
        <v>0</v>
      </c>
      <c r="H22" s="258">
        <v>0</v>
      </c>
      <c r="I22">
        <v>20</v>
      </c>
      <c r="K22" t="str">
        <f t="shared" si="0"/>
        <v>pem 5 X efficiency measure 4</v>
      </c>
    </row>
    <row r="23" spans="1:11" x14ac:dyDescent="0.35">
      <c r="A23" t="s">
        <v>828</v>
      </c>
      <c r="B23">
        <v>5</v>
      </c>
      <c r="C23" t="s">
        <v>1075</v>
      </c>
      <c r="D23" t="s">
        <v>1071</v>
      </c>
      <c r="E23" s="258">
        <v>0</v>
      </c>
      <c r="F23" s="258">
        <v>0</v>
      </c>
      <c r="G23" s="258">
        <v>0</v>
      </c>
      <c r="H23" s="258">
        <v>0</v>
      </c>
      <c r="I23">
        <v>20</v>
      </c>
      <c r="K23" t="str">
        <f t="shared" si="0"/>
        <v>pem 5 X efficiency measure 5</v>
      </c>
    </row>
    <row r="24" spans="1:11" x14ac:dyDescent="0.35">
      <c r="A24" t="s">
        <v>828</v>
      </c>
      <c r="B24">
        <v>5</v>
      </c>
      <c r="C24" t="s">
        <v>1076</v>
      </c>
      <c r="D24" t="s">
        <v>1071</v>
      </c>
      <c r="E24" s="258">
        <v>0</v>
      </c>
      <c r="F24" s="258">
        <v>0</v>
      </c>
      <c r="G24" s="258">
        <v>0</v>
      </c>
      <c r="H24" s="258">
        <v>0</v>
      </c>
      <c r="I24">
        <v>20</v>
      </c>
      <c r="K24" t="str">
        <f t="shared" si="0"/>
        <v>pem 5 X efficiency measure 6</v>
      </c>
    </row>
    <row r="25" spans="1:11" x14ac:dyDescent="0.35">
      <c r="A25" t="s">
        <v>828</v>
      </c>
      <c r="B25">
        <v>5</v>
      </c>
      <c r="C25" t="s">
        <v>1077</v>
      </c>
      <c r="D25" t="s">
        <v>1071</v>
      </c>
      <c r="E25" s="258">
        <v>0</v>
      </c>
      <c r="F25" s="258">
        <v>0</v>
      </c>
      <c r="G25" s="258">
        <v>0</v>
      </c>
      <c r="H25" s="258">
        <v>0</v>
      </c>
      <c r="I25">
        <v>20</v>
      </c>
      <c r="K25" t="str">
        <f t="shared" si="0"/>
        <v>pem 5 X efficiency measure 7</v>
      </c>
    </row>
    <row r="26" spans="1:11" x14ac:dyDescent="0.35">
      <c r="A26" t="s">
        <v>828</v>
      </c>
      <c r="B26">
        <v>5</v>
      </c>
      <c r="C26" t="s">
        <v>1078</v>
      </c>
      <c r="D26" t="s">
        <v>1071</v>
      </c>
      <c r="E26" s="258">
        <v>0</v>
      </c>
      <c r="F26" s="258">
        <v>0</v>
      </c>
      <c r="G26" s="258">
        <v>0</v>
      </c>
      <c r="H26" s="258">
        <v>0</v>
      </c>
      <c r="I26">
        <v>20</v>
      </c>
      <c r="K26" t="str">
        <f t="shared" si="0"/>
        <v>pem 5 X efficiency measure 8</v>
      </c>
    </row>
    <row r="27" spans="1:11" x14ac:dyDescent="0.35">
      <c r="A27" t="s">
        <v>828</v>
      </c>
      <c r="B27">
        <v>5</v>
      </c>
      <c r="C27" t="s">
        <v>1079</v>
      </c>
      <c r="D27" t="s">
        <v>1071</v>
      </c>
      <c r="E27" s="258">
        <v>0</v>
      </c>
      <c r="F27" s="258">
        <v>0</v>
      </c>
      <c r="G27" s="258">
        <v>0</v>
      </c>
      <c r="H27" s="258">
        <v>0</v>
      </c>
      <c r="I27">
        <v>20</v>
      </c>
      <c r="K27" t="str">
        <f t="shared" si="0"/>
        <v>pem 5 X efficiency measure 9</v>
      </c>
    </row>
    <row r="28" spans="1:11" x14ac:dyDescent="0.35">
      <c r="A28" t="s">
        <v>828</v>
      </c>
      <c r="B28">
        <v>5</v>
      </c>
      <c r="C28" t="s">
        <v>1080</v>
      </c>
      <c r="D28" t="s">
        <v>1071</v>
      </c>
      <c r="E28" s="258">
        <v>0</v>
      </c>
      <c r="F28" s="258">
        <v>0</v>
      </c>
      <c r="G28" s="258">
        <v>0</v>
      </c>
      <c r="H28" s="258">
        <v>0</v>
      </c>
      <c r="I28">
        <v>20</v>
      </c>
      <c r="K28" t="str">
        <f t="shared" si="0"/>
        <v>pem 5 X efficiency measure 10</v>
      </c>
    </row>
    <row r="29" spans="1:11" x14ac:dyDescent="0.35">
      <c r="A29" t="s">
        <v>828</v>
      </c>
      <c r="B29">
        <v>5</v>
      </c>
      <c r="C29" t="s">
        <v>1081</v>
      </c>
      <c r="D29" t="s">
        <v>1071</v>
      </c>
      <c r="E29" s="258">
        <v>0</v>
      </c>
      <c r="F29" s="258">
        <v>0</v>
      </c>
      <c r="G29" s="258">
        <v>0</v>
      </c>
      <c r="H29" s="258">
        <v>0</v>
      </c>
      <c r="I29">
        <v>20</v>
      </c>
      <c r="K29" t="str">
        <f t="shared" si="0"/>
        <v>pem 5 X efficiency measure 11</v>
      </c>
    </row>
    <row r="30" spans="1:11" x14ac:dyDescent="0.35">
      <c r="A30" t="s">
        <v>828</v>
      </c>
      <c r="B30">
        <v>5</v>
      </c>
      <c r="C30" t="s">
        <v>1082</v>
      </c>
      <c r="D30" t="s">
        <v>1071</v>
      </c>
      <c r="E30" s="258">
        <v>0</v>
      </c>
      <c r="F30" s="258">
        <v>0</v>
      </c>
      <c r="G30" s="258">
        <v>0</v>
      </c>
      <c r="H30" s="258">
        <v>0</v>
      </c>
      <c r="I30">
        <v>20</v>
      </c>
      <c r="K30" t="str">
        <f t="shared" si="0"/>
        <v>pem 5 X efficiency measure 12</v>
      </c>
    </row>
    <row r="31" spans="1:11" x14ac:dyDescent="0.35">
      <c r="A31" t="s">
        <v>828</v>
      </c>
      <c r="B31">
        <v>5</v>
      </c>
      <c r="C31" t="s">
        <v>1083</v>
      </c>
      <c r="D31" t="s">
        <v>1071</v>
      </c>
      <c r="E31" s="258">
        <v>0</v>
      </c>
      <c r="F31" s="258">
        <v>0</v>
      </c>
      <c r="G31" s="258">
        <v>0</v>
      </c>
      <c r="H31" s="258">
        <v>0</v>
      </c>
      <c r="I31">
        <v>20</v>
      </c>
      <c r="K31" t="str">
        <f t="shared" si="0"/>
        <v>pem 5 X efficiency measure 13</v>
      </c>
    </row>
    <row r="32" spans="1:11" x14ac:dyDescent="0.35">
      <c r="A32" t="s">
        <v>828</v>
      </c>
      <c r="B32">
        <v>5</v>
      </c>
      <c r="C32" t="s">
        <v>1084</v>
      </c>
      <c r="D32" t="s">
        <v>1071</v>
      </c>
      <c r="E32" s="258">
        <v>0</v>
      </c>
      <c r="F32" s="258">
        <v>0</v>
      </c>
      <c r="G32" s="258">
        <v>0</v>
      </c>
      <c r="H32" s="258">
        <v>0</v>
      </c>
      <c r="I32">
        <v>20</v>
      </c>
      <c r="K32" t="str">
        <f t="shared" si="0"/>
        <v>pem 5 X efficiency measure 14</v>
      </c>
    </row>
    <row r="33" spans="1:11" x14ac:dyDescent="0.35">
      <c r="A33" t="s">
        <v>828</v>
      </c>
      <c r="B33">
        <v>5</v>
      </c>
      <c r="C33" t="s">
        <v>1085</v>
      </c>
      <c r="D33" t="s">
        <v>1071</v>
      </c>
      <c r="E33" s="258">
        <v>0</v>
      </c>
      <c r="F33" s="258">
        <v>0</v>
      </c>
      <c r="G33" s="258">
        <v>0</v>
      </c>
      <c r="H33" s="258">
        <v>0</v>
      </c>
      <c r="I33">
        <v>20</v>
      </c>
      <c r="K33" t="str">
        <f t="shared" si="0"/>
        <v>pem 5 X efficiency measure 15</v>
      </c>
    </row>
    <row r="34" spans="1:11" x14ac:dyDescent="0.35">
      <c r="A34" t="s">
        <v>828</v>
      </c>
      <c r="B34">
        <v>5</v>
      </c>
      <c r="C34" t="s">
        <v>1086</v>
      </c>
      <c r="D34" t="s">
        <v>1071</v>
      </c>
      <c r="E34" s="258">
        <v>0</v>
      </c>
      <c r="F34" s="258">
        <v>0</v>
      </c>
      <c r="G34" s="258">
        <v>0</v>
      </c>
      <c r="H34" s="258">
        <v>0</v>
      </c>
      <c r="I34">
        <v>20</v>
      </c>
      <c r="K34" t="str">
        <f t="shared" si="0"/>
        <v>pem 5 X efficiency measure 16</v>
      </c>
    </row>
    <row r="35" spans="1:11" x14ac:dyDescent="0.35">
      <c r="A35" t="s">
        <v>828</v>
      </c>
      <c r="B35">
        <v>5</v>
      </c>
      <c r="C35" t="s">
        <v>1087</v>
      </c>
      <c r="D35" t="s">
        <v>1071</v>
      </c>
      <c r="E35" s="258">
        <v>0</v>
      </c>
      <c r="F35" s="258">
        <v>0</v>
      </c>
      <c r="G35" s="258">
        <v>0</v>
      </c>
      <c r="H35" s="258">
        <v>0</v>
      </c>
      <c r="I35">
        <v>20</v>
      </c>
      <c r="K35" t="str">
        <f t="shared" si="0"/>
        <v>pem 5 X efficiency measure 17</v>
      </c>
    </row>
    <row r="36" spans="1:11" x14ac:dyDescent="0.35">
      <c r="A36" t="s">
        <v>829</v>
      </c>
      <c r="B36">
        <v>6</v>
      </c>
      <c r="C36" t="s">
        <v>1070</v>
      </c>
      <c r="D36" t="s">
        <v>1071</v>
      </c>
      <c r="E36" s="258">
        <v>0</v>
      </c>
      <c r="F36" s="258">
        <v>0</v>
      </c>
      <c r="G36" s="258">
        <v>0</v>
      </c>
      <c r="H36" s="258">
        <v>0</v>
      </c>
      <c r="I36">
        <v>20</v>
      </c>
      <c r="K36" t="str">
        <f t="shared" si="0"/>
        <v>pem 6 X efficiency measure 1</v>
      </c>
    </row>
    <row r="37" spans="1:11" x14ac:dyDescent="0.35">
      <c r="A37" t="s">
        <v>829</v>
      </c>
      <c r="B37">
        <v>6</v>
      </c>
      <c r="C37" t="s">
        <v>1072</v>
      </c>
      <c r="D37" t="s">
        <v>1071</v>
      </c>
      <c r="E37" s="258">
        <v>0</v>
      </c>
      <c r="F37" s="258">
        <v>0</v>
      </c>
      <c r="G37" s="258">
        <v>0</v>
      </c>
      <c r="H37" s="258">
        <v>0</v>
      </c>
      <c r="I37">
        <v>20</v>
      </c>
      <c r="K37" t="str">
        <f t="shared" si="0"/>
        <v>pem 6 X efficiency measure 2</v>
      </c>
    </row>
    <row r="38" spans="1:11" x14ac:dyDescent="0.35">
      <c r="A38" t="s">
        <v>829</v>
      </c>
      <c r="B38">
        <v>6</v>
      </c>
      <c r="C38" t="s">
        <v>1073</v>
      </c>
      <c r="D38" t="s">
        <v>1071</v>
      </c>
      <c r="E38" s="258">
        <v>0</v>
      </c>
      <c r="F38" s="258">
        <v>0</v>
      </c>
      <c r="G38" s="258">
        <v>0</v>
      </c>
      <c r="H38" s="258">
        <v>0</v>
      </c>
      <c r="I38">
        <v>20</v>
      </c>
      <c r="K38" t="str">
        <f t="shared" si="0"/>
        <v>pem 6 X efficiency measure 3</v>
      </c>
    </row>
    <row r="39" spans="1:11" x14ac:dyDescent="0.35">
      <c r="A39" t="s">
        <v>829</v>
      </c>
      <c r="B39">
        <v>6</v>
      </c>
      <c r="C39" t="s">
        <v>1074</v>
      </c>
      <c r="D39" t="s">
        <v>1071</v>
      </c>
      <c r="E39" s="258">
        <v>0</v>
      </c>
      <c r="F39" s="258">
        <v>0</v>
      </c>
      <c r="G39" s="258">
        <v>0</v>
      </c>
      <c r="H39" s="258">
        <v>0</v>
      </c>
      <c r="I39">
        <v>20</v>
      </c>
      <c r="K39" t="str">
        <f t="shared" si="0"/>
        <v>pem 6 X efficiency measure 4</v>
      </c>
    </row>
    <row r="40" spans="1:11" x14ac:dyDescent="0.35">
      <c r="A40" t="s">
        <v>829</v>
      </c>
      <c r="B40">
        <v>6</v>
      </c>
      <c r="C40" t="s">
        <v>1075</v>
      </c>
      <c r="D40" t="s">
        <v>1071</v>
      </c>
      <c r="E40" s="258">
        <v>0</v>
      </c>
      <c r="F40" s="258">
        <v>0</v>
      </c>
      <c r="G40" s="258">
        <v>0</v>
      </c>
      <c r="H40" s="258">
        <v>0</v>
      </c>
      <c r="I40">
        <v>20</v>
      </c>
      <c r="K40" t="str">
        <f t="shared" si="0"/>
        <v>pem 6 X efficiency measure 5</v>
      </c>
    </row>
    <row r="41" spans="1:11" x14ac:dyDescent="0.35">
      <c r="A41" t="s">
        <v>829</v>
      </c>
      <c r="B41">
        <v>6</v>
      </c>
      <c r="C41" t="s">
        <v>1076</v>
      </c>
      <c r="D41" t="s">
        <v>1071</v>
      </c>
      <c r="E41" s="258">
        <v>0</v>
      </c>
      <c r="F41" s="258">
        <v>0</v>
      </c>
      <c r="G41" s="258">
        <v>0</v>
      </c>
      <c r="H41" s="258">
        <v>0</v>
      </c>
      <c r="I41">
        <v>20</v>
      </c>
      <c r="K41" t="str">
        <f t="shared" si="0"/>
        <v>pem 6 X efficiency measure 6</v>
      </c>
    </row>
    <row r="42" spans="1:11" x14ac:dyDescent="0.35">
      <c r="A42" t="s">
        <v>829</v>
      </c>
      <c r="B42">
        <v>6</v>
      </c>
      <c r="C42" t="s">
        <v>1077</v>
      </c>
      <c r="D42" t="s">
        <v>1071</v>
      </c>
      <c r="E42" s="258">
        <v>0</v>
      </c>
      <c r="F42" s="258">
        <v>0</v>
      </c>
      <c r="G42" s="258">
        <v>0</v>
      </c>
      <c r="H42" s="258">
        <v>0</v>
      </c>
      <c r="I42">
        <v>20</v>
      </c>
      <c r="K42" t="str">
        <f t="shared" si="0"/>
        <v>pem 6 X efficiency measure 7</v>
      </c>
    </row>
    <row r="43" spans="1:11" x14ac:dyDescent="0.35">
      <c r="A43" t="s">
        <v>829</v>
      </c>
      <c r="B43">
        <v>6</v>
      </c>
      <c r="C43" t="s">
        <v>1078</v>
      </c>
      <c r="D43" t="s">
        <v>1071</v>
      </c>
      <c r="E43" s="258">
        <v>0</v>
      </c>
      <c r="F43" s="258">
        <v>0</v>
      </c>
      <c r="G43" s="258">
        <v>0</v>
      </c>
      <c r="H43" s="258">
        <v>0</v>
      </c>
      <c r="I43">
        <v>20</v>
      </c>
      <c r="K43" t="str">
        <f t="shared" si="0"/>
        <v>pem 6 X efficiency measure 8</v>
      </c>
    </row>
    <row r="44" spans="1:11" x14ac:dyDescent="0.35">
      <c r="A44" t="s">
        <v>829</v>
      </c>
      <c r="B44">
        <v>6</v>
      </c>
      <c r="C44" t="s">
        <v>1079</v>
      </c>
      <c r="D44" t="s">
        <v>1071</v>
      </c>
      <c r="E44" s="258">
        <v>0</v>
      </c>
      <c r="F44" s="258">
        <v>0</v>
      </c>
      <c r="G44" s="258">
        <v>0</v>
      </c>
      <c r="H44" s="258">
        <v>0</v>
      </c>
      <c r="I44">
        <v>20</v>
      </c>
      <c r="K44" t="str">
        <f t="shared" si="0"/>
        <v>pem 6 X efficiency measure 9</v>
      </c>
    </row>
    <row r="45" spans="1:11" x14ac:dyDescent="0.35">
      <c r="A45" t="s">
        <v>829</v>
      </c>
      <c r="B45">
        <v>6</v>
      </c>
      <c r="C45" t="s">
        <v>1080</v>
      </c>
      <c r="D45" t="s">
        <v>1071</v>
      </c>
      <c r="E45" s="258">
        <v>0</v>
      </c>
      <c r="F45" s="258">
        <v>0</v>
      </c>
      <c r="G45" s="258">
        <v>0</v>
      </c>
      <c r="H45" s="258">
        <v>0</v>
      </c>
      <c r="I45">
        <v>20</v>
      </c>
      <c r="K45" t="str">
        <f t="shared" si="0"/>
        <v>pem 6 X efficiency measure 10</v>
      </c>
    </row>
    <row r="46" spans="1:11" x14ac:dyDescent="0.35">
      <c r="A46" t="s">
        <v>829</v>
      </c>
      <c r="B46">
        <v>6</v>
      </c>
      <c r="C46" t="s">
        <v>1081</v>
      </c>
      <c r="D46" t="s">
        <v>1071</v>
      </c>
      <c r="E46" s="258">
        <v>0</v>
      </c>
      <c r="F46" s="258">
        <v>0</v>
      </c>
      <c r="G46" s="258">
        <v>0</v>
      </c>
      <c r="H46" s="258">
        <v>0</v>
      </c>
      <c r="I46">
        <v>20</v>
      </c>
      <c r="K46" t="str">
        <f t="shared" si="0"/>
        <v>pem 6 X efficiency measure 11</v>
      </c>
    </row>
    <row r="47" spans="1:11" x14ac:dyDescent="0.35">
      <c r="A47" t="s">
        <v>829</v>
      </c>
      <c r="B47">
        <v>6</v>
      </c>
      <c r="C47" t="s">
        <v>1082</v>
      </c>
      <c r="D47" t="s">
        <v>1071</v>
      </c>
      <c r="E47" s="258">
        <v>0</v>
      </c>
      <c r="F47" s="258">
        <v>0</v>
      </c>
      <c r="G47" s="258">
        <v>0</v>
      </c>
      <c r="H47" s="258">
        <v>0</v>
      </c>
      <c r="I47">
        <v>20</v>
      </c>
      <c r="K47" t="str">
        <f t="shared" si="0"/>
        <v>pem 6 X efficiency measure 12</v>
      </c>
    </row>
    <row r="48" spans="1:11" x14ac:dyDescent="0.35">
      <c r="A48" t="s">
        <v>829</v>
      </c>
      <c r="B48">
        <v>6</v>
      </c>
      <c r="C48" t="s">
        <v>1083</v>
      </c>
      <c r="D48" t="s">
        <v>1071</v>
      </c>
      <c r="E48" s="258">
        <v>0</v>
      </c>
      <c r="F48" s="258">
        <v>0</v>
      </c>
      <c r="G48" s="258">
        <v>0</v>
      </c>
      <c r="H48" s="258">
        <v>0</v>
      </c>
      <c r="I48">
        <v>20</v>
      </c>
      <c r="K48" t="str">
        <f t="shared" si="0"/>
        <v>pem 6 X efficiency measure 13</v>
      </c>
    </row>
    <row r="49" spans="1:11" x14ac:dyDescent="0.35">
      <c r="A49" t="s">
        <v>829</v>
      </c>
      <c r="B49">
        <v>6</v>
      </c>
      <c r="C49" t="s">
        <v>1084</v>
      </c>
      <c r="D49" t="s">
        <v>1071</v>
      </c>
      <c r="E49" s="258">
        <v>0</v>
      </c>
      <c r="F49" s="258">
        <v>0</v>
      </c>
      <c r="G49" s="258">
        <v>0</v>
      </c>
      <c r="H49" s="258">
        <v>0</v>
      </c>
      <c r="I49">
        <v>20</v>
      </c>
      <c r="K49" t="str">
        <f t="shared" si="0"/>
        <v>pem 6 X efficiency measure 14</v>
      </c>
    </row>
    <row r="50" spans="1:11" x14ac:dyDescent="0.35">
      <c r="A50" t="s">
        <v>829</v>
      </c>
      <c r="B50">
        <v>6</v>
      </c>
      <c r="C50" t="s">
        <v>1085</v>
      </c>
      <c r="D50" t="s">
        <v>1071</v>
      </c>
      <c r="E50" s="258">
        <v>0</v>
      </c>
      <c r="F50" s="258">
        <v>0</v>
      </c>
      <c r="G50" s="258">
        <v>0</v>
      </c>
      <c r="H50" s="258">
        <v>0</v>
      </c>
      <c r="I50">
        <v>20</v>
      </c>
      <c r="K50" t="str">
        <f t="shared" si="0"/>
        <v>pem 6 X efficiency measure 15</v>
      </c>
    </row>
    <row r="51" spans="1:11" x14ac:dyDescent="0.35">
      <c r="A51" t="s">
        <v>829</v>
      </c>
      <c r="B51">
        <v>6</v>
      </c>
      <c r="C51" t="s">
        <v>1086</v>
      </c>
      <c r="D51" t="s">
        <v>1071</v>
      </c>
      <c r="E51" s="258">
        <v>0</v>
      </c>
      <c r="F51" s="258">
        <v>0</v>
      </c>
      <c r="G51" s="258">
        <v>0</v>
      </c>
      <c r="H51" s="258">
        <v>0</v>
      </c>
      <c r="I51">
        <v>20</v>
      </c>
      <c r="K51" t="str">
        <f t="shared" si="0"/>
        <v>pem 6 X efficiency measure 16</v>
      </c>
    </row>
    <row r="52" spans="1:11" x14ac:dyDescent="0.35">
      <c r="A52" t="s">
        <v>829</v>
      </c>
      <c r="B52">
        <v>6</v>
      </c>
      <c r="C52" t="s">
        <v>1087</v>
      </c>
      <c r="D52" t="s">
        <v>1071</v>
      </c>
      <c r="E52" s="258">
        <v>0</v>
      </c>
      <c r="F52" s="258">
        <v>0</v>
      </c>
      <c r="G52" s="258">
        <v>0</v>
      </c>
      <c r="H52" s="258">
        <v>0</v>
      </c>
      <c r="I52">
        <v>20</v>
      </c>
      <c r="K52" t="str">
        <f t="shared" si="0"/>
        <v>pem 6 X efficiency measure 17</v>
      </c>
    </row>
    <row r="53" spans="1:11" x14ac:dyDescent="0.35">
      <c r="A53" t="s">
        <v>701</v>
      </c>
      <c r="B53" t="s">
        <v>761</v>
      </c>
      <c r="C53" t="s">
        <v>1070</v>
      </c>
      <c r="D53" t="s">
        <v>1071</v>
      </c>
      <c r="E53" s="258">
        <v>0</v>
      </c>
      <c r="F53" s="258">
        <v>0</v>
      </c>
      <c r="G53" s="258">
        <v>0</v>
      </c>
      <c r="H53" s="258">
        <v>0</v>
      </c>
      <c r="I53">
        <v>20</v>
      </c>
      <c r="K53" t="str">
        <f t="shared" si="0"/>
        <v>pem 07T08 X efficiency measure 1</v>
      </c>
    </row>
    <row r="54" spans="1:11" x14ac:dyDescent="0.35">
      <c r="A54" t="s">
        <v>701</v>
      </c>
      <c r="B54" t="s">
        <v>761</v>
      </c>
      <c r="C54" t="s">
        <v>1072</v>
      </c>
      <c r="D54" t="s">
        <v>1071</v>
      </c>
      <c r="E54" s="258">
        <v>0</v>
      </c>
      <c r="F54" s="258">
        <v>0</v>
      </c>
      <c r="G54" s="258">
        <v>0</v>
      </c>
      <c r="H54" s="258">
        <v>0</v>
      </c>
      <c r="I54">
        <v>20</v>
      </c>
      <c r="K54" t="str">
        <f t="shared" si="0"/>
        <v>pem 07T08 X efficiency measure 2</v>
      </c>
    </row>
    <row r="55" spans="1:11" x14ac:dyDescent="0.35">
      <c r="A55" t="s">
        <v>701</v>
      </c>
      <c r="B55" t="s">
        <v>761</v>
      </c>
      <c r="C55" t="s">
        <v>1073</v>
      </c>
      <c r="D55" t="s">
        <v>1071</v>
      </c>
      <c r="E55" s="258">
        <v>0</v>
      </c>
      <c r="F55" s="258">
        <v>0</v>
      </c>
      <c r="G55" s="258">
        <v>0</v>
      </c>
      <c r="H55" s="258">
        <v>0</v>
      </c>
      <c r="I55">
        <v>20</v>
      </c>
      <c r="K55" t="str">
        <f t="shared" si="0"/>
        <v>pem 07T08 X efficiency measure 3</v>
      </c>
    </row>
    <row r="56" spans="1:11" x14ac:dyDescent="0.35">
      <c r="A56" t="s">
        <v>701</v>
      </c>
      <c r="B56" t="s">
        <v>761</v>
      </c>
      <c r="C56" t="s">
        <v>1074</v>
      </c>
      <c r="D56" t="s">
        <v>1071</v>
      </c>
      <c r="E56" s="258">
        <v>0</v>
      </c>
      <c r="F56" s="258">
        <v>0</v>
      </c>
      <c r="G56" s="258">
        <v>0</v>
      </c>
      <c r="H56" s="258">
        <v>0</v>
      </c>
      <c r="I56">
        <v>20</v>
      </c>
      <c r="K56" t="str">
        <f t="shared" si="0"/>
        <v>pem 07T08 X efficiency measure 4</v>
      </c>
    </row>
    <row r="57" spans="1:11" x14ac:dyDescent="0.35">
      <c r="A57" t="s">
        <v>701</v>
      </c>
      <c r="B57" t="s">
        <v>761</v>
      </c>
      <c r="C57" t="s">
        <v>1075</v>
      </c>
      <c r="D57" t="s">
        <v>1071</v>
      </c>
      <c r="E57" s="258">
        <v>0</v>
      </c>
      <c r="F57" s="258">
        <v>0</v>
      </c>
      <c r="G57" s="258">
        <v>0</v>
      </c>
      <c r="H57" s="258">
        <v>0</v>
      </c>
      <c r="I57">
        <v>20</v>
      </c>
      <c r="K57" t="str">
        <f t="shared" si="0"/>
        <v>pem 07T08 X efficiency measure 5</v>
      </c>
    </row>
    <row r="58" spans="1:11" x14ac:dyDescent="0.35">
      <c r="A58" t="s">
        <v>701</v>
      </c>
      <c r="B58" t="s">
        <v>761</v>
      </c>
      <c r="C58" t="s">
        <v>1076</v>
      </c>
      <c r="D58" t="s">
        <v>1071</v>
      </c>
      <c r="E58" s="258">
        <v>0</v>
      </c>
      <c r="F58" s="258">
        <v>0</v>
      </c>
      <c r="G58" s="258">
        <v>0</v>
      </c>
      <c r="H58" s="258">
        <v>0</v>
      </c>
      <c r="I58">
        <v>20</v>
      </c>
      <c r="K58" t="str">
        <f t="shared" si="0"/>
        <v>pem 07T08 X efficiency measure 6</v>
      </c>
    </row>
    <row r="59" spans="1:11" x14ac:dyDescent="0.35">
      <c r="A59" t="s">
        <v>701</v>
      </c>
      <c r="B59" t="s">
        <v>761</v>
      </c>
      <c r="C59" t="s">
        <v>1077</v>
      </c>
      <c r="D59" t="s">
        <v>1071</v>
      </c>
      <c r="E59" s="258">
        <v>0</v>
      </c>
      <c r="F59" s="258">
        <v>0</v>
      </c>
      <c r="G59" s="258">
        <v>0</v>
      </c>
      <c r="H59" s="258">
        <v>0</v>
      </c>
      <c r="I59">
        <v>20</v>
      </c>
      <c r="K59" t="str">
        <f t="shared" si="0"/>
        <v>pem 07T08 X efficiency measure 7</v>
      </c>
    </row>
    <row r="60" spans="1:11" x14ac:dyDescent="0.35">
      <c r="A60" t="s">
        <v>701</v>
      </c>
      <c r="B60" t="s">
        <v>761</v>
      </c>
      <c r="C60" t="s">
        <v>1078</v>
      </c>
      <c r="D60" t="s">
        <v>1071</v>
      </c>
      <c r="E60" s="258">
        <v>0</v>
      </c>
      <c r="F60" s="258">
        <v>0</v>
      </c>
      <c r="G60" s="258">
        <v>0</v>
      </c>
      <c r="H60" s="258">
        <v>0</v>
      </c>
      <c r="I60">
        <v>20</v>
      </c>
      <c r="K60" t="str">
        <f t="shared" si="0"/>
        <v>pem 07T08 X efficiency measure 8</v>
      </c>
    </row>
    <row r="61" spans="1:11" x14ac:dyDescent="0.35">
      <c r="A61" t="s">
        <v>701</v>
      </c>
      <c r="B61" t="s">
        <v>761</v>
      </c>
      <c r="C61" t="s">
        <v>1079</v>
      </c>
      <c r="D61" t="s">
        <v>1071</v>
      </c>
      <c r="E61" s="258">
        <v>0</v>
      </c>
      <c r="F61" s="258">
        <v>0</v>
      </c>
      <c r="G61" s="258">
        <v>0</v>
      </c>
      <c r="H61" s="258">
        <v>0</v>
      </c>
      <c r="I61">
        <v>20</v>
      </c>
      <c r="K61" t="str">
        <f t="shared" si="0"/>
        <v>pem 07T08 X efficiency measure 9</v>
      </c>
    </row>
    <row r="62" spans="1:11" x14ac:dyDescent="0.35">
      <c r="A62" t="s">
        <v>701</v>
      </c>
      <c r="B62" t="s">
        <v>761</v>
      </c>
      <c r="C62" t="s">
        <v>1080</v>
      </c>
      <c r="D62" t="s">
        <v>1071</v>
      </c>
      <c r="E62" s="258">
        <v>0</v>
      </c>
      <c r="F62" s="258">
        <v>0</v>
      </c>
      <c r="G62" s="258">
        <v>0</v>
      </c>
      <c r="H62" s="258">
        <v>0</v>
      </c>
      <c r="I62">
        <v>20</v>
      </c>
      <c r="K62" t="str">
        <f t="shared" si="0"/>
        <v>pem 07T08 X efficiency measure 10</v>
      </c>
    </row>
    <row r="63" spans="1:11" x14ac:dyDescent="0.35">
      <c r="A63" t="s">
        <v>701</v>
      </c>
      <c r="B63" t="s">
        <v>761</v>
      </c>
      <c r="C63" t="s">
        <v>1081</v>
      </c>
      <c r="D63" t="s">
        <v>1071</v>
      </c>
      <c r="E63" s="258">
        <v>0</v>
      </c>
      <c r="F63" s="258">
        <v>0</v>
      </c>
      <c r="G63" s="258">
        <v>0</v>
      </c>
      <c r="H63" s="258">
        <v>0</v>
      </c>
      <c r="I63">
        <v>20</v>
      </c>
      <c r="K63" t="str">
        <f t="shared" si="0"/>
        <v>pem 07T08 X efficiency measure 11</v>
      </c>
    </row>
    <row r="64" spans="1:11" x14ac:dyDescent="0.35">
      <c r="A64" t="s">
        <v>701</v>
      </c>
      <c r="B64" t="s">
        <v>761</v>
      </c>
      <c r="C64" t="s">
        <v>1082</v>
      </c>
      <c r="D64" t="s">
        <v>1071</v>
      </c>
      <c r="E64" s="258">
        <v>0</v>
      </c>
      <c r="F64" s="258">
        <v>0</v>
      </c>
      <c r="G64" s="258">
        <v>0</v>
      </c>
      <c r="H64" s="258">
        <v>0</v>
      </c>
      <c r="I64">
        <v>20</v>
      </c>
      <c r="K64" t="str">
        <f t="shared" si="0"/>
        <v>pem 07T08 X efficiency measure 12</v>
      </c>
    </row>
    <row r="65" spans="1:11" x14ac:dyDescent="0.35">
      <c r="A65" t="s">
        <v>701</v>
      </c>
      <c r="B65" t="s">
        <v>761</v>
      </c>
      <c r="C65" t="s">
        <v>1083</v>
      </c>
      <c r="D65" t="s">
        <v>1071</v>
      </c>
      <c r="E65" s="258">
        <v>0</v>
      </c>
      <c r="F65" s="258">
        <v>0</v>
      </c>
      <c r="G65" s="258">
        <v>0</v>
      </c>
      <c r="H65" s="258">
        <v>0</v>
      </c>
      <c r="I65">
        <v>20</v>
      </c>
      <c r="K65" t="str">
        <f t="shared" si="0"/>
        <v>pem 07T08 X efficiency measure 13</v>
      </c>
    </row>
    <row r="66" spans="1:11" x14ac:dyDescent="0.35">
      <c r="A66" t="s">
        <v>701</v>
      </c>
      <c r="B66" t="s">
        <v>761</v>
      </c>
      <c r="C66" t="s">
        <v>1084</v>
      </c>
      <c r="D66" t="s">
        <v>1071</v>
      </c>
      <c r="E66" s="258">
        <v>0</v>
      </c>
      <c r="F66" s="258">
        <v>0</v>
      </c>
      <c r="G66" s="258">
        <v>0</v>
      </c>
      <c r="H66" s="258">
        <v>0</v>
      </c>
      <c r="I66">
        <v>20</v>
      </c>
      <c r="K66" t="str">
        <f t="shared" ref="K66:K129" si="1">"pem "&amp;B66&amp;" X "&amp;C66</f>
        <v>pem 07T08 X efficiency measure 14</v>
      </c>
    </row>
    <row r="67" spans="1:11" x14ac:dyDescent="0.35">
      <c r="A67" t="s">
        <v>701</v>
      </c>
      <c r="B67" t="s">
        <v>761</v>
      </c>
      <c r="C67" t="s">
        <v>1085</v>
      </c>
      <c r="D67" t="s">
        <v>1071</v>
      </c>
      <c r="E67" s="258">
        <v>0</v>
      </c>
      <c r="F67" s="258">
        <v>0</v>
      </c>
      <c r="G67" s="258">
        <v>0</v>
      </c>
      <c r="H67" s="258">
        <v>0</v>
      </c>
      <c r="I67">
        <v>20</v>
      </c>
      <c r="K67" t="str">
        <f t="shared" si="1"/>
        <v>pem 07T08 X efficiency measure 15</v>
      </c>
    </row>
    <row r="68" spans="1:11" x14ac:dyDescent="0.35">
      <c r="A68" t="s">
        <v>701</v>
      </c>
      <c r="B68" t="s">
        <v>761</v>
      </c>
      <c r="C68" t="s">
        <v>1086</v>
      </c>
      <c r="D68" t="s">
        <v>1071</v>
      </c>
      <c r="E68" s="258">
        <v>0</v>
      </c>
      <c r="F68" s="258">
        <v>0</v>
      </c>
      <c r="G68" s="258">
        <v>0</v>
      </c>
      <c r="H68" s="258">
        <v>0</v>
      </c>
      <c r="I68">
        <v>20</v>
      </c>
      <c r="K68" t="str">
        <f t="shared" si="1"/>
        <v>pem 07T08 X efficiency measure 16</v>
      </c>
    </row>
    <row r="69" spans="1:11" x14ac:dyDescent="0.35">
      <c r="A69" t="s">
        <v>701</v>
      </c>
      <c r="B69" t="s">
        <v>761</v>
      </c>
      <c r="C69" t="s">
        <v>1087</v>
      </c>
      <c r="D69" t="s">
        <v>1071</v>
      </c>
      <c r="E69" s="258">
        <v>0</v>
      </c>
      <c r="F69" s="258">
        <v>0</v>
      </c>
      <c r="G69" s="258">
        <v>0</v>
      </c>
      <c r="H69" s="258">
        <v>0</v>
      </c>
      <c r="I69">
        <v>20</v>
      </c>
      <c r="K69" t="str">
        <f t="shared" si="1"/>
        <v>pem 07T08 X efficiency measure 17</v>
      </c>
    </row>
    <row r="70" spans="1:11" x14ac:dyDescent="0.35">
      <c r="A70" t="s">
        <v>699</v>
      </c>
      <c r="B70" t="s">
        <v>762</v>
      </c>
      <c r="C70" t="s">
        <v>1070</v>
      </c>
      <c r="D70" t="s">
        <v>1071</v>
      </c>
      <c r="E70" s="258">
        <v>0</v>
      </c>
      <c r="F70" s="258">
        <v>0</v>
      </c>
      <c r="G70" s="258">
        <v>0</v>
      </c>
      <c r="H70" s="258">
        <v>0</v>
      </c>
      <c r="I70">
        <v>20</v>
      </c>
      <c r="K70" t="str">
        <f t="shared" si="1"/>
        <v>pem 10T12 X efficiency measure 1</v>
      </c>
    </row>
    <row r="71" spans="1:11" x14ac:dyDescent="0.35">
      <c r="A71" t="s">
        <v>699</v>
      </c>
      <c r="B71" t="s">
        <v>762</v>
      </c>
      <c r="C71" t="s">
        <v>1072</v>
      </c>
      <c r="D71" t="s">
        <v>1071</v>
      </c>
      <c r="E71" s="258">
        <v>0</v>
      </c>
      <c r="F71" s="258">
        <v>0</v>
      </c>
      <c r="G71" s="258">
        <v>0</v>
      </c>
      <c r="H71" s="258">
        <v>0</v>
      </c>
      <c r="I71">
        <v>20</v>
      </c>
      <c r="K71" t="str">
        <f t="shared" si="1"/>
        <v>pem 10T12 X efficiency measure 2</v>
      </c>
    </row>
    <row r="72" spans="1:11" x14ac:dyDescent="0.35">
      <c r="A72" t="s">
        <v>699</v>
      </c>
      <c r="B72" t="s">
        <v>762</v>
      </c>
      <c r="C72" t="s">
        <v>1073</v>
      </c>
      <c r="D72" t="s">
        <v>1071</v>
      </c>
      <c r="E72" s="258">
        <v>0</v>
      </c>
      <c r="F72" s="258">
        <v>0</v>
      </c>
      <c r="G72" s="258">
        <v>0</v>
      </c>
      <c r="H72" s="258">
        <v>0</v>
      </c>
      <c r="I72">
        <v>20</v>
      </c>
      <c r="K72" t="str">
        <f t="shared" si="1"/>
        <v>pem 10T12 X efficiency measure 3</v>
      </c>
    </row>
    <row r="73" spans="1:11" x14ac:dyDescent="0.35">
      <c r="A73" t="s">
        <v>699</v>
      </c>
      <c r="B73" t="s">
        <v>762</v>
      </c>
      <c r="C73" t="s">
        <v>1074</v>
      </c>
      <c r="D73" t="s">
        <v>1071</v>
      </c>
      <c r="E73" s="258">
        <v>0</v>
      </c>
      <c r="F73" s="258">
        <v>0</v>
      </c>
      <c r="G73" s="258">
        <v>0</v>
      </c>
      <c r="H73" s="258">
        <v>0</v>
      </c>
      <c r="I73">
        <v>20</v>
      </c>
      <c r="K73" t="str">
        <f t="shared" si="1"/>
        <v>pem 10T12 X efficiency measure 4</v>
      </c>
    </row>
    <row r="74" spans="1:11" x14ac:dyDescent="0.35">
      <c r="A74" t="s">
        <v>699</v>
      </c>
      <c r="B74" t="s">
        <v>762</v>
      </c>
      <c r="C74" t="s">
        <v>1075</v>
      </c>
      <c r="D74" t="s">
        <v>1071</v>
      </c>
      <c r="E74" s="258">
        <v>0</v>
      </c>
      <c r="F74" s="258">
        <v>0</v>
      </c>
      <c r="G74" s="258">
        <v>0</v>
      </c>
      <c r="H74" s="258">
        <v>0</v>
      </c>
      <c r="I74">
        <v>20</v>
      </c>
      <c r="K74" t="str">
        <f t="shared" si="1"/>
        <v>pem 10T12 X efficiency measure 5</v>
      </c>
    </row>
    <row r="75" spans="1:11" x14ac:dyDescent="0.35">
      <c r="A75" t="s">
        <v>699</v>
      </c>
      <c r="B75" t="s">
        <v>762</v>
      </c>
      <c r="C75" t="s">
        <v>1076</v>
      </c>
      <c r="D75" t="s">
        <v>1071</v>
      </c>
      <c r="E75" s="258">
        <v>0</v>
      </c>
      <c r="F75" s="258">
        <v>0</v>
      </c>
      <c r="G75" s="258">
        <v>0</v>
      </c>
      <c r="H75" s="258">
        <v>0</v>
      </c>
      <c r="I75">
        <v>20</v>
      </c>
      <c r="K75" t="str">
        <f t="shared" si="1"/>
        <v>pem 10T12 X efficiency measure 6</v>
      </c>
    </row>
    <row r="76" spans="1:11" x14ac:dyDescent="0.35">
      <c r="A76" t="s">
        <v>699</v>
      </c>
      <c r="B76" t="s">
        <v>762</v>
      </c>
      <c r="C76" t="s">
        <v>1077</v>
      </c>
      <c r="D76" t="s">
        <v>1071</v>
      </c>
      <c r="E76" s="258">
        <v>0</v>
      </c>
      <c r="F76" s="258">
        <v>0</v>
      </c>
      <c r="G76" s="258">
        <v>0</v>
      </c>
      <c r="H76" s="258">
        <v>0</v>
      </c>
      <c r="I76">
        <v>20</v>
      </c>
      <c r="K76" t="str">
        <f t="shared" si="1"/>
        <v>pem 10T12 X efficiency measure 7</v>
      </c>
    </row>
    <row r="77" spans="1:11" x14ac:dyDescent="0.35">
      <c r="A77" t="s">
        <v>699</v>
      </c>
      <c r="B77" t="s">
        <v>762</v>
      </c>
      <c r="C77" t="s">
        <v>1078</v>
      </c>
      <c r="D77" t="s">
        <v>1071</v>
      </c>
      <c r="E77" s="258">
        <v>0</v>
      </c>
      <c r="F77" s="258">
        <v>0</v>
      </c>
      <c r="G77" s="258">
        <v>0</v>
      </c>
      <c r="H77" s="258">
        <v>0</v>
      </c>
      <c r="I77">
        <v>20</v>
      </c>
      <c r="K77" t="str">
        <f t="shared" si="1"/>
        <v>pem 10T12 X efficiency measure 8</v>
      </c>
    </row>
    <row r="78" spans="1:11" x14ac:dyDescent="0.35">
      <c r="A78" t="s">
        <v>699</v>
      </c>
      <c r="B78" t="s">
        <v>762</v>
      </c>
      <c r="C78" t="s">
        <v>1079</v>
      </c>
      <c r="D78" t="s">
        <v>1071</v>
      </c>
      <c r="E78" s="258">
        <v>0</v>
      </c>
      <c r="F78" s="258">
        <v>0</v>
      </c>
      <c r="G78" s="258">
        <v>0</v>
      </c>
      <c r="H78" s="258">
        <v>0</v>
      </c>
      <c r="I78">
        <v>20</v>
      </c>
      <c r="K78" t="str">
        <f t="shared" si="1"/>
        <v>pem 10T12 X efficiency measure 9</v>
      </c>
    </row>
    <row r="79" spans="1:11" x14ac:dyDescent="0.35">
      <c r="A79" t="s">
        <v>699</v>
      </c>
      <c r="B79" t="s">
        <v>762</v>
      </c>
      <c r="C79" t="s">
        <v>1080</v>
      </c>
      <c r="D79" t="s">
        <v>1071</v>
      </c>
      <c r="E79" s="258">
        <v>0</v>
      </c>
      <c r="F79" s="258">
        <v>0</v>
      </c>
      <c r="G79" s="258">
        <v>0</v>
      </c>
      <c r="H79" s="258">
        <v>0</v>
      </c>
      <c r="I79">
        <v>20</v>
      </c>
      <c r="K79" t="str">
        <f t="shared" si="1"/>
        <v>pem 10T12 X efficiency measure 10</v>
      </c>
    </row>
    <row r="80" spans="1:11" x14ac:dyDescent="0.35">
      <c r="A80" t="s">
        <v>699</v>
      </c>
      <c r="B80" t="s">
        <v>762</v>
      </c>
      <c r="C80" t="s">
        <v>1081</v>
      </c>
      <c r="D80" t="s">
        <v>1071</v>
      </c>
      <c r="E80" s="258">
        <v>0</v>
      </c>
      <c r="F80" s="258">
        <v>0</v>
      </c>
      <c r="G80" s="258">
        <v>0</v>
      </c>
      <c r="H80" s="258">
        <v>0</v>
      </c>
      <c r="I80">
        <v>20</v>
      </c>
      <c r="K80" t="str">
        <f t="shared" si="1"/>
        <v>pem 10T12 X efficiency measure 11</v>
      </c>
    </row>
    <row r="81" spans="1:11" x14ac:dyDescent="0.35">
      <c r="A81" t="s">
        <v>699</v>
      </c>
      <c r="B81" t="s">
        <v>762</v>
      </c>
      <c r="C81" t="s">
        <v>1082</v>
      </c>
      <c r="D81" t="s">
        <v>1071</v>
      </c>
      <c r="E81" s="258">
        <v>0</v>
      </c>
      <c r="F81" s="258">
        <v>0</v>
      </c>
      <c r="G81" s="258">
        <v>0</v>
      </c>
      <c r="H81" s="258">
        <v>0</v>
      </c>
      <c r="I81">
        <v>20</v>
      </c>
      <c r="K81" t="str">
        <f t="shared" si="1"/>
        <v>pem 10T12 X efficiency measure 12</v>
      </c>
    </row>
    <row r="82" spans="1:11" x14ac:dyDescent="0.35">
      <c r="A82" t="s">
        <v>699</v>
      </c>
      <c r="B82" t="s">
        <v>762</v>
      </c>
      <c r="C82" t="s">
        <v>1083</v>
      </c>
      <c r="D82" t="s">
        <v>1071</v>
      </c>
      <c r="E82" s="258">
        <v>0</v>
      </c>
      <c r="F82" s="258">
        <v>0</v>
      </c>
      <c r="G82" s="258">
        <v>0</v>
      </c>
      <c r="H82" s="258">
        <v>0</v>
      </c>
      <c r="I82">
        <v>20</v>
      </c>
      <c r="K82" t="str">
        <f t="shared" si="1"/>
        <v>pem 10T12 X efficiency measure 13</v>
      </c>
    </row>
    <row r="83" spans="1:11" x14ac:dyDescent="0.35">
      <c r="A83" t="s">
        <v>699</v>
      </c>
      <c r="B83" t="s">
        <v>762</v>
      </c>
      <c r="C83" t="s">
        <v>1084</v>
      </c>
      <c r="D83" t="s">
        <v>1071</v>
      </c>
      <c r="E83" s="258">
        <v>0</v>
      </c>
      <c r="F83" s="258">
        <v>0</v>
      </c>
      <c r="G83" s="258">
        <v>0</v>
      </c>
      <c r="H83" s="258">
        <v>0</v>
      </c>
      <c r="I83">
        <v>20</v>
      </c>
      <c r="K83" t="str">
        <f t="shared" si="1"/>
        <v>pem 10T12 X efficiency measure 14</v>
      </c>
    </row>
    <row r="84" spans="1:11" x14ac:dyDescent="0.35">
      <c r="A84" t="s">
        <v>699</v>
      </c>
      <c r="B84" t="s">
        <v>762</v>
      </c>
      <c r="C84" t="s">
        <v>1085</v>
      </c>
      <c r="D84" t="s">
        <v>1071</v>
      </c>
      <c r="E84" s="258">
        <v>0</v>
      </c>
      <c r="F84" s="258">
        <v>0</v>
      </c>
      <c r="G84" s="258">
        <v>0</v>
      </c>
      <c r="H84" s="258">
        <v>0</v>
      </c>
      <c r="I84">
        <v>20</v>
      </c>
      <c r="K84" t="str">
        <f t="shared" si="1"/>
        <v>pem 10T12 X efficiency measure 15</v>
      </c>
    </row>
    <row r="85" spans="1:11" x14ac:dyDescent="0.35">
      <c r="A85" t="s">
        <v>699</v>
      </c>
      <c r="B85" t="s">
        <v>762</v>
      </c>
      <c r="C85" t="s">
        <v>1086</v>
      </c>
      <c r="D85" t="s">
        <v>1071</v>
      </c>
      <c r="E85" s="258">
        <v>0</v>
      </c>
      <c r="F85" s="258">
        <v>0</v>
      </c>
      <c r="G85" s="258">
        <v>0</v>
      </c>
      <c r="H85" s="258">
        <v>0</v>
      </c>
      <c r="I85">
        <v>20</v>
      </c>
      <c r="K85" t="str">
        <f t="shared" si="1"/>
        <v>pem 10T12 X efficiency measure 16</v>
      </c>
    </row>
    <row r="86" spans="1:11" x14ac:dyDescent="0.35">
      <c r="A86" t="s">
        <v>699</v>
      </c>
      <c r="B86" t="s">
        <v>762</v>
      </c>
      <c r="C86" t="s">
        <v>1087</v>
      </c>
      <c r="D86" t="s">
        <v>1071</v>
      </c>
      <c r="E86" s="258">
        <v>0</v>
      </c>
      <c r="F86" s="258">
        <v>0</v>
      </c>
      <c r="G86" s="258">
        <v>0</v>
      </c>
      <c r="H86" s="258">
        <v>0</v>
      </c>
      <c r="I86">
        <v>20</v>
      </c>
      <c r="K86" t="str">
        <f t="shared" si="1"/>
        <v>pem 10T12 X efficiency measure 17</v>
      </c>
    </row>
    <row r="87" spans="1:11" x14ac:dyDescent="0.35">
      <c r="A87" t="s">
        <v>697</v>
      </c>
      <c r="B87" t="s">
        <v>763</v>
      </c>
      <c r="C87" t="s">
        <v>1070</v>
      </c>
      <c r="D87" t="s">
        <v>1071</v>
      </c>
      <c r="E87" s="258">
        <v>0</v>
      </c>
      <c r="F87" s="258">
        <v>0</v>
      </c>
      <c r="G87" s="258">
        <v>0</v>
      </c>
      <c r="H87" s="258">
        <v>0</v>
      </c>
      <c r="I87">
        <v>20</v>
      </c>
      <c r="K87" t="str">
        <f t="shared" si="1"/>
        <v>pem 13T15 X efficiency measure 1</v>
      </c>
    </row>
    <row r="88" spans="1:11" x14ac:dyDescent="0.35">
      <c r="A88" t="s">
        <v>697</v>
      </c>
      <c r="B88" t="s">
        <v>763</v>
      </c>
      <c r="C88" t="s">
        <v>1072</v>
      </c>
      <c r="D88" t="s">
        <v>1071</v>
      </c>
      <c r="E88" s="258">
        <v>0</v>
      </c>
      <c r="F88" s="258">
        <v>0</v>
      </c>
      <c r="G88" s="258">
        <v>0</v>
      </c>
      <c r="H88" s="258">
        <v>0</v>
      </c>
      <c r="I88">
        <v>20</v>
      </c>
      <c r="K88" t="str">
        <f t="shared" si="1"/>
        <v>pem 13T15 X efficiency measure 2</v>
      </c>
    </row>
    <row r="89" spans="1:11" x14ac:dyDescent="0.35">
      <c r="A89" t="s">
        <v>697</v>
      </c>
      <c r="B89" t="s">
        <v>763</v>
      </c>
      <c r="C89" t="s">
        <v>1073</v>
      </c>
      <c r="D89" t="s">
        <v>1071</v>
      </c>
      <c r="E89" s="258">
        <v>0</v>
      </c>
      <c r="F89" s="258">
        <v>0</v>
      </c>
      <c r="G89" s="258">
        <v>0</v>
      </c>
      <c r="H89" s="258">
        <v>0</v>
      </c>
      <c r="I89">
        <v>20</v>
      </c>
      <c r="K89" t="str">
        <f t="shared" si="1"/>
        <v>pem 13T15 X efficiency measure 3</v>
      </c>
    </row>
    <row r="90" spans="1:11" x14ac:dyDescent="0.35">
      <c r="A90" t="s">
        <v>697</v>
      </c>
      <c r="B90" t="s">
        <v>763</v>
      </c>
      <c r="C90" t="s">
        <v>1074</v>
      </c>
      <c r="D90" t="s">
        <v>1071</v>
      </c>
      <c r="E90" s="258">
        <v>0</v>
      </c>
      <c r="F90" s="258">
        <v>0</v>
      </c>
      <c r="G90" s="258">
        <v>0</v>
      </c>
      <c r="H90" s="258">
        <v>0</v>
      </c>
      <c r="I90">
        <v>20</v>
      </c>
      <c r="K90" t="str">
        <f t="shared" si="1"/>
        <v>pem 13T15 X efficiency measure 4</v>
      </c>
    </row>
    <row r="91" spans="1:11" x14ac:dyDescent="0.35">
      <c r="A91" t="s">
        <v>697</v>
      </c>
      <c r="B91" t="s">
        <v>763</v>
      </c>
      <c r="C91" t="s">
        <v>1075</v>
      </c>
      <c r="D91" t="s">
        <v>1071</v>
      </c>
      <c r="E91" s="258">
        <v>0</v>
      </c>
      <c r="F91" s="258">
        <v>0</v>
      </c>
      <c r="G91" s="258">
        <v>0</v>
      </c>
      <c r="H91" s="258">
        <v>0</v>
      </c>
      <c r="I91">
        <v>20</v>
      </c>
      <c r="K91" t="str">
        <f t="shared" si="1"/>
        <v>pem 13T15 X efficiency measure 5</v>
      </c>
    </row>
    <row r="92" spans="1:11" x14ac:dyDescent="0.35">
      <c r="A92" t="s">
        <v>697</v>
      </c>
      <c r="B92" t="s">
        <v>763</v>
      </c>
      <c r="C92" t="s">
        <v>1076</v>
      </c>
      <c r="D92" t="s">
        <v>1071</v>
      </c>
      <c r="E92" s="258">
        <v>0</v>
      </c>
      <c r="F92" s="258">
        <v>0</v>
      </c>
      <c r="G92" s="258">
        <v>0</v>
      </c>
      <c r="H92" s="258">
        <v>0</v>
      </c>
      <c r="I92">
        <v>20</v>
      </c>
      <c r="K92" t="str">
        <f t="shared" si="1"/>
        <v>pem 13T15 X efficiency measure 6</v>
      </c>
    </row>
    <row r="93" spans="1:11" x14ac:dyDescent="0.35">
      <c r="A93" t="s">
        <v>697</v>
      </c>
      <c r="B93" t="s">
        <v>763</v>
      </c>
      <c r="C93" t="s">
        <v>1077</v>
      </c>
      <c r="D93" t="s">
        <v>1071</v>
      </c>
      <c r="E93" s="258">
        <v>0</v>
      </c>
      <c r="F93" s="258">
        <v>0</v>
      </c>
      <c r="G93" s="258">
        <v>0</v>
      </c>
      <c r="H93" s="258">
        <v>0</v>
      </c>
      <c r="I93">
        <v>20</v>
      </c>
      <c r="K93" t="str">
        <f t="shared" si="1"/>
        <v>pem 13T15 X efficiency measure 7</v>
      </c>
    </row>
    <row r="94" spans="1:11" x14ac:dyDescent="0.35">
      <c r="A94" t="s">
        <v>697</v>
      </c>
      <c r="B94" t="s">
        <v>763</v>
      </c>
      <c r="C94" t="s">
        <v>1078</v>
      </c>
      <c r="D94" t="s">
        <v>1071</v>
      </c>
      <c r="E94" s="258">
        <v>0</v>
      </c>
      <c r="F94" s="258">
        <v>0</v>
      </c>
      <c r="G94" s="258">
        <v>0</v>
      </c>
      <c r="H94" s="258">
        <v>0</v>
      </c>
      <c r="I94">
        <v>20</v>
      </c>
      <c r="K94" t="str">
        <f t="shared" si="1"/>
        <v>pem 13T15 X efficiency measure 8</v>
      </c>
    </row>
    <row r="95" spans="1:11" x14ac:dyDescent="0.35">
      <c r="A95" t="s">
        <v>697</v>
      </c>
      <c r="B95" t="s">
        <v>763</v>
      </c>
      <c r="C95" t="s">
        <v>1079</v>
      </c>
      <c r="D95" t="s">
        <v>1071</v>
      </c>
      <c r="E95" s="258">
        <v>0</v>
      </c>
      <c r="F95" s="258">
        <v>0</v>
      </c>
      <c r="G95" s="258">
        <v>0</v>
      </c>
      <c r="H95" s="258">
        <v>0</v>
      </c>
      <c r="I95">
        <v>20</v>
      </c>
      <c r="K95" t="str">
        <f t="shared" si="1"/>
        <v>pem 13T15 X efficiency measure 9</v>
      </c>
    </row>
    <row r="96" spans="1:11" x14ac:dyDescent="0.35">
      <c r="A96" t="s">
        <v>697</v>
      </c>
      <c r="B96" t="s">
        <v>763</v>
      </c>
      <c r="C96" t="s">
        <v>1080</v>
      </c>
      <c r="D96" t="s">
        <v>1071</v>
      </c>
      <c r="E96" s="258">
        <v>0</v>
      </c>
      <c r="F96" s="258">
        <v>0</v>
      </c>
      <c r="G96" s="258">
        <v>0</v>
      </c>
      <c r="H96" s="258">
        <v>0</v>
      </c>
      <c r="I96">
        <v>20</v>
      </c>
      <c r="K96" t="str">
        <f t="shared" si="1"/>
        <v>pem 13T15 X efficiency measure 10</v>
      </c>
    </row>
    <row r="97" spans="1:11" x14ac:dyDescent="0.35">
      <c r="A97" t="s">
        <v>697</v>
      </c>
      <c r="B97" t="s">
        <v>763</v>
      </c>
      <c r="C97" t="s">
        <v>1081</v>
      </c>
      <c r="D97" t="s">
        <v>1071</v>
      </c>
      <c r="E97" s="258">
        <v>0</v>
      </c>
      <c r="F97" s="258">
        <v>0</v>
      </c>
      <c r="G97" s="258">
        <v>0</v>
      </c>
      <c r="H97" s="258">
        <v>0</v>
      </c>
      <c r="I97">
        <v>20</v>
      </c>
      <c r="K97" t="str">
        <f t="shared" si="1"/>
        <v>pem 13T15 X efficiency measure 11</v>
      </c>
    </row>
    <row r="98" spans="1:11" x14ac:dyDescent="0.35">
      <c r="A98" t="s">
        <v>697</v>
      </c>
      <c r="B98" t="s">
        <v>763</v>
      </c>
      <c r="C98" t="s">
        <v>1082</v>
      </c>
      <c r="D98" t="s">
        <v>1071</v>
      </c>
      <c r="E98" s="258">
        <v>0</v>
      </c>
      <c r="F98" s="258">
        <v>0</v>
      </c>
      <c r="G98" s="258">
        <v>0</v>
      </c>
      <c r="H98" s="258">
        <v>0</v>
      </c>
      <c r="I98">
        <v>20</v>
      </c>
      <c r="K98" t="str">
        <f t="shared" si="1"/>
        <v>pem 13T15 X efficiency measure 12</v>
      </c>
    </row>
    <row r="99" spans="1:11" x14ac:dyDescent="0.35">
      <c r="A99" t="s">
        <v>697</v>
      </c>
      <c r="B99" t="s">
        <v>763</v>
      </c>
      <c r="C99" t="s">
        <v>1083</v>
      </c>
      <c r="D99" t="s">
        <v>1071</v>
      </c>
      <c r="E99" s="258">
        <v>0</v>
      </c>
      <c r="F99" s="258">
        <v>0</v>
      </c>
      <c r="G99" s="258">
        <v>0</v>
      </c>
      <c r="H99" s="258">
        <v>0</v>
      </c>
      <c r="I99">
        <v>20</v>
      </c>
      <c r="K99" t="str">
        <f t="shared" si="1"/>
        <v>pem 13T15 X efficiency measure 13</v>
      </c>
    </row>
    <row r="100" spans="1:11" x14ac:dyDescent="0.35">
      <c r="A100" t="s">
        <v>697</v>
      </c>
      <c r="B100" t="s">
        <v>763</v>
      </c>
      <c r="C100" t="s">
        <v>1084</v>
      </c>
      <c r="D100" t="s">
        <v>1071</v>
      </c>
      <c r="E100" s="258">
        <v>0</v>
      </c>
      <c r="F100" s="258">
        <v>0</v>
      </c>
      <c r="G100" s="258">
        <v>0</v>
      </c>
      <c r="H100" s="258">
        <v>0</v>
      </c>
      <c r="I100">
        <v>20</v>
      </c>
      <c r="K100" t="str">
        <f t="shared" si="1"/>
        <v>pem 13T15 X efficiency measure 14</v>
      </c>
    </row>
    <row r="101" spans="1:11" x14ac:dyDescent="0.35">
      <c r="A101" t="s">
        <v>697</v>
      </c>
      <c r="B101" t="s">
        <v>763</v>
      </c>
      <c r="C101" t="s">
        <v>1085</v>
      </c>
      <c r="D101" t="s">
        <v>1071</v>
      </c>
      <c r="E101" s="258">
        <v>0</v>
      </c>
      <c r="F101" s="258">
        <v>0</v>
      </c>
      <c r="G101" s="258">
        <v>0</v>
      </c>
      <c r="H101" s="258">
        <v>0</v>
      </c>
      <c r="I101">
        <v>20</v>
      </c>
      <c r="K101" t="str">
        <f t="shared" si="1"/>
        <v>pem 13T15 X efficiency measure 15</v>
      </c>
    </row>
    <row r="102" spans="1:11" x14ac:dyDescent="0.35">
      <c r="A102" t="s">
        <v>697</v>
      </c>
      <c r="B102" t="s">
        <v>763</v>
      </c>
      <c r="C102" t="s">
        <v>1086</v>
      </c>
      <c r="D102" t="s">
        <v>1071</v>
      </c>
      <c r="E102" s="258">
        <v>0</v>
      </c>
      <c r="F102" s="258">
        <v>0</v>
      </c>
      <c r="G102" s="258">
        <v>0</v>
      </c>
      <c r="H102" s="258">
        <v>0</v>
      </c>
      <c r="I102">
        <v>20</v>
      </c>
      <c r="K102" t="str">
        <f t="shared" si="1"/>
        <v>pem 13T15 X efficiency measure 16</v>
      </c>
    </row>
    <row r="103" spans="1:11" x14ac:dyDescent="0.35">
      <c r="A103" t="s">
        <v>697</v>
      </c>
      <c r="B103" t="s">
        <v>763</v>
      </c>
      <c r="C103" t="s">
        <v>1087</v>
      </c>
      <c r="D103" t="s">
        <v>1071</v>
      </c>
      <c r="E103" s="258">
        <v>0</v>
      </c>
      <c r="F103" s="258">
        <v>0</v>
      </c>
      <c r="G103" s="258">
        <v>0</v>
      </c>
      <c r="H103" s="258">
        <v>0</v>
      </c>
      <c r="I103">
        <v>20</v>
      </c>
      <c r="K103" t="str">
        <f t="shared" si="1"/>
        <v>pem 13T15 X efficiency measure 17</v>
      </c>
    </row>
    <row r="104" spans="1:11" x14ac:dyDescent="0.35">
      <c r="A104" t="s">
        <v>687</v>
      </c>
      <c r="B104">
        <v>16</v>
      </c>
      <c r="C104" t="s">
        <v>1070</v>
      </c>
      <c r="D104" t="s">
        <v>1071</v>
      </c>
      <c r="E104" s="258">
        <v>0</v>
      </c>
      <c r="F104" s="258">
        <v>0</v>
      </c>
      <c r="G104" s="258">
        <v>0</v>
      </c>
      <c r="H104" s="258">
        <v>0</v>
      </c>
      <c r="I104">
        <v>20</v>
      </c>
      <c r="K104" t="str">
        <f t="shared" si="1"/>
        <v>pem 16 X efficiency measure 1</v>
      </c>
    </row>
    <row r="105" spans="1:11" x14ac:dyDescent="0.35">
      <c r="A105" t="s">
        <v>687</v>
      </c>
      <c r="B105">
        <v>16</v>
      </c>
      <c r="C105" t="s">
        <v>1072</v>
      </c>
      <c r="D105" t="s">
        <v>1071</v>
      </c>
      <c r="E105" s="258">
        <v>0</v>
      </c>
      <c r="F105" s="258">
        <v>0</v>
      </c>
      <c r="G105" s="258">
        <v>0</v>
      </c>
      <c r="H105" s="258">
        <v>0</v>
      </c>
      <c r="I105">
        <v>20</v>
      </c>
      <c r="K105" t="str">
        <f t="shared" si="1"/>
        <v>pem 16 X efficiency measure 2</v>
      </c>
    </row>
    <row r="106" spans="1:11" x14ac:dyDescent="0.35">
      <c r="A106" t="s">
        <v>687</v>
      </c>
      <c r="B106">
        <v>16</v>
      </c>
      <c r="C106" t="s">
        <v>1073</v>
      </c>
      <c r="D106" t="s">
        <v>1071</v>
      </c>
      <c r="E106" s="258">
        <v>0</v>
      </c>
      <c r="F106" s="258">
        <v>0</v>
      </c>
      <c r="G106" s="258">
        <v>0</v>
      </c>
      <c r="H106" s="258">
        <v>0</v>
      </c>
      <c r="I106">
        <v>20</v>
      </c>
      <c r="K106" t="str">
        <f t="shared" si="1"/>
        <v>pem 16 X efficiency measure 3</v>
      </c>
    </row>
    <row r="107" spans="1:11" x14ac:dyDescent="0.35">
      <c r="A107" t="s">
        <v>687</v>
      </c>
      <c r="B107">
        <v>16</v>
      </c>
      <c r="C107" t="s">
        <v>1074</v>
      </c>
      <c r="D107" t="s">
        <v>1071</v>
      </c>
      <c r="E107" s="258">
        <v>0</v>
      </c>
      <c r="F107" s="258">
        <v>0</v>
      </c>
      <c r="G107" s="258">
        <v>0</v>
      </c>
      <c r="H107" s="258">
        <v>0</v>
      </c>
      <c r="I107">
        <v>20</v>
      </c>
      <c r="K107" t="str">
        <f t="shared" si="1"/>
        <v>pem 16 X efficiency measure 4</v>
      </c>
    </row>
    <row r="108" spans="1:11" x14ac:dyDescent="0.35">
      <c r="A108" t="s">
        <v>687</v>
      </c>
      <c r="B108">
        <v>16</v>
      </c>
      <c r="C108" t="s">
        <v>1075</v>
      </c>
      <c r="D108" t="s">
        <v>1071</v>
      </c>
      <c r="E108" s="258">
        <v>0</v>
      </c>
      <c r="F108" s="258">
        <v>0</v>
      </c>
      <c r="G108" s="258">
        <v>0</v>
      </c>
      <c r="H108" s="258">
        <v>0</v>
      </c>
      <c r="I108">
        <v>20</v>
      </c>
      <c r="K108" t="str">
        <f t="shared" si="1"/>
        <v>pem 16 X efficiency measure 5</v>
      </c>
    </row>
    <row r="109" spans="1:11" x14ac:dyDescent="0.35">
      <c r="A109" t="s">
        <v>687</v>
      </c>
      <c r="B109">
        <v>16</v>
      </c>
      <c r="C109" t="s">
        <v>1076</v>
      </c>
      <c r="D109" t="s">
        <v>1071</v>
      </c>
      <c r="E109" s="258">
        <v>0</v>
      </c>
      <c r="F109" s="258">
        <v>0</v>
      </c>
      <c r="G109" s="258">
        <v>0</v>
      </c>
      <c r="H109" s="258">
        <v>0</v>
      </c>
      <c r="I109">
        <v>20</v>
      </c>
      <c r="K109" t="str">
        <f t="shared" si="1"/>
        <v>pem 16 X efficiency measure 6</v>
      </c>
    </row>
    <row r="110" spans="1:11" x14ac:dyDescent="0.35">
      <c r="A110" t="s">
        <v>687</v>
      </c>
      <c r="B110">
        <v>16</v>
      </c>
      <c r="C110" t="s">
        <v>1077</v>
      </c>
      <c r="D110" t="s">
        <v>1071</v>
      </c>
      <c r="E110" s="258">
        <v>0</v>
      </c>
      <c r="F110" s="258">
        <v>0</v>
      </c>
      <c r="G110" s="258">
        <v>0</v>
      </c>
      <c r="H110" s="258">
        <v>0</v>
      </c>
      <c r="I110">
        <v>20</v>
      </c>
      <c r="K110" t="str">
        <f t="shared" si="1"/>
        <v>pem 16 X efficiency measure 7</v>
      </c>
    </row>
    <row r="111" spans="1:11" x14ac:dyDescent="0.35">
      <c r="A111" t="s">
        <v>687</v>
      </c>
      <c r="B111">
        <v>16</v>
      </c>
      <c r="C111" t="s">
        <v>1078</v>
      </c>
      <c r="D111" t="s">
        <v>1071</v>
      </c>
      <c r="E111" s="258">
        <v>0</v>
      </c>
      <c r="F111" s="258">
        <v>0</v>
      </c>
      <c r="G111" s="258">
        <v>0</v>
      </c>
      <c r="H111" s="258">
        <v>0</v>
      </c>
      <c r="I111">
        <v>20</v>
      </c>
      <c r="K111" t="str">
        <f t="shared" si="1"/>
        <v>pem 16 X efficiency measure 8</v>
      </c>
    </row>
    <row r="112" spans="1:11" x14ac:dyDescent="0.35">
      <c r="A112" t="s">
        <v>687</v>
      </c>
      <c r="B112">
        <v>16</v>
      </c>
      <c r="C112" t="s">
        <v>1079</v>
      </c>
      <c r="D112" t="s">
        <v>1071</v>
      </c>
      <c r="E112" s="258">
        <v>0</v>
      </c>
      <c r="F112" s="258">
        <v>0</v>
      </c>
      <c r="G112" s="258">
        <v>0</v>
      </c>
      <c r="H112" s="258">
        <v>0</v>
      </c>
      <c r="I112">
        <v>20</v>
      </c>
      <c r="K112" t="str">
        <f t="shared" si="1"/>
        <v>pem 16 X efficiency measure 9</v>
      </c>
    </row>
    <row r="113" spans="1:11" x14ac:dyDescent="0.35">
      <c r="A113" t="s">
        <v>687</v>
      </c>
      <c r="B113">
        <v>16</v>
      </c>
      <c r="C113" t="s">
        <v>1080</v>
      </c>
      <c r="D113" t="s">
        <v>1071</v>
      </c>
      <c r="E113" s="258">
        <v>0</v>
      </c>
      <c r="F113" s="258">
        <v>0</v>
      </c>
      <c r="G113" s="258">
        <v>0</v>
      </c>
      <c r="H113" s="258">
        <v>0</v>
      </c>
      <c r="I113">
        <v>20</v>
      </c>
      <c r="K113" t="str">
        <f t="shared" si="1"/>
        <v>pem 16 X efficiency measure 10</v>
      </c>
    </row>
    <row r="114" spans="1:11" x14ac:dyDescent="0.35">
      <c r="A114" t="s">
        <v>687</v>
      </c>
      <c r="B114">
        <v>16</v>
      </c>
      <c r="C114" t="s">
        <v>1081</v>
      </c>
      <c r="D114" t="s">
        <v>1071</v>
      </c>
      <c r="E114" s="258">
        <v>0</v>
      </c>
      <c r="F114" s="258">
        <v>0</v>
      </c>
      <c r="G114" s="258">
        <v>0</v>
      </c>
      <c r="H114" s="258">
        <v>0</v>
      </c>
      <c r="I114">
        <v>20</v>
      </c>
      <c r="K114" t="str">
        <f t="shared" si="1"/>
        <v>pem 16 X efficiency measure 11</v>
      </c>
    </row>
    <row r="115" spans="1:11" x14ac:dyDescent="0.35">
      <c r="A115" t="s">
        <v>687</v>
      </c>
      <c r="B115">
        <v>16</v>
      </c>
      <c r="C115" t="s">
        <v>1082</v>
      </c>
      <c r="D115" t="s">
        <v>1071</v>
      </c>
      <c r="E115" s="258">
        <v>0</v>
      </c>
      <c r="F115" s="258">
        <v>0</v>
      </c>
      <c r="G115" s="258">
        <v>0</v>
      </c>
      <c r="H115" s="258">
        <v>0</v>
      </c>
      <c r="I115">
        <v>20</v>
      </c>
      <c r="K115" t="str">
        <f t="shared" si="1"/>
        <v>pem 16 X efficiency measure 12</v>
      </c>
    </row>
    <row r="116" spans="1:11" x14ac:dyDescent="0.35">
      <c r="A116" t="s">
        <v>687</v>
      </c>
      <c r="B116">
        <v>16</v>
      </c>
      <c r="C116" t="s">
        <v>1083</v>
      </c>
      <c r="D116" t="s">
        <v>1071</v>
      </c>
      <c r="E116" s="258">
        <v>0</v>
      </c>
      <c r="F116" s="258">
        <v>0</v>
      </c>
      <c r="G116" s="258">
        <v>0</v>
      </c>
      <c r="H116" s="258">
        <v>0</v>
      </c>
      <c r="I116">
        <v>20</v>
      </c>
      <c r="K116" t="str">
        <f t="shared" si="1"/>
        <v>pem 16 X efficiency measure 13</v>
      </c>
    </row>
    <row r="117" spans="1:11" x14ac:dyDescent="0.35">
      <c r="A117" t="s">
        <v>687</v>
      </c>
      <c r="B117">
        <v>16</v>
      </c>
      <c r="C117" t="s">
        <v>1084</v>
      </c>
      <c r="D117" t="s">
        <v>1071</v>
      </c>
      <c r="E117" s="258">
        <v>0</v>
      </c>
      <c r="F117" s="258">
        <v>0</v>
      </c>
      <c r="G117" s="258">
        <v>0</v>
      </c>
      <c r="H117" s="258">
        <v>0</v>
      </c>
      <c r="I117">
        <v>20</v>
      </c>
      <c r="K117" t="str">
        <f t="shared" si="1"/>
        <v>pem 16 X efficiency measure 14</v>
      </c>
    </row>
    <row r="118" spans="1:11" x14ac:dyDescent="0.35">
      <c r="A118" t="s">
        <v>687</v>
      </c>
      <c r="B118">
        <v>16</v>
      </c>
      <c r="C118" t="s">
        <v>1085</v>
      </c>
      <c r="D118" t="s">
        <v>1071</v>
      </c>
      <c r="E118" s="258">
        <v>0</v>
      </c>
      <c r="F118" s="258">
        <v>0</v>
      </c>
      <c r="G118" s="258">
        <v>0</v>
      </c>
      <c r="H118" s="258">
        <v>0</v>
      </c>
      <c r="I118">
        <v>20</v>
      </c>
      <c r="K118" t="str">
        <f t="shared" si="1"/>
        <v>pem 16 X efficiency measure 15</v>
      </c>
    </row>
    <row r="119" spans="1:11" x14ac:dyDescent="0.35">
      <c r="A119" t="s">
        <v>687</v>
      </c>
      <c r="B119">
        <v>16</v>
      </c>
      <c r="C119" t="s">
        <v>1086</v>
      </c>
      <c r="D119" t="s">
        <v>1071</v>
      </c>
      <c r="E119" s="258">
        <v>0</v>
      </c>
      <c r="F119" s="258">
        <v>0</v>
      </c>
      <c r="G119" s="258">
        <v>0</v>
      </c>
      <c r="H119" s="258">
        <v>0</v>
      </c>
      <c r="I119">
        <v>20</v>
      </c>
      <c r="K119" t="str">
        <f t="shared" si="1"/>
        <v>pem 16 X efficiency measure 16</v>
      </c>
    </row>
    <row r="120" spans="1:11" x14ac:dyDescent="0.35">
      <c r="A120" t="s">
        <v>687</v>
      </c>
      <c r="B120">
        <v>16</v>
      </c>
      <c r="C120" t="s">
        <v>1087</v>
      </c>
      <c r="D120" t="s">
        <v>1071</v>
      </c>
      <c r="E120" s="258">
        <v>0</v>
      </c>
      <c r="F120" s="258">
        <v>0</v>
      </c>
      <c r="G120" s="258">
        <v>0</v>
      </c>
      <c r="H120" s="258">
        <v>0</v>
      </c>
      <c r="I120">
        <v>20</v>
      </c>
      <c r="K120" t="str">
        <f t="shared" si="1"/>
        <v>pem 16 X efficiency measure 17</v>
      </c>
    </row>
    <row r="121" spans="1:11" x14ac:dyDescent="0.35">
      <c r="A121" t="s">
        <v>278</v>
      </c>
      <c r="B121" t="s">
        <v>640</v>
      </c>
      <c r="C121" t="s">
        <v>1070</v>
      </c>
      <c r="D121" t="str">
        <f>SUBSTITUTE(economics!B41,",",";")</f>
        <v>Efficient refiner and pretreatment (TMP)a</v>
      </c>
      <c r="E121" s="258">
        <f>economics!AH41</f>
        <v>0</v>
      </c>
      <c r="F121" s="258">
        <f>economics!AI41</f>
        <v>7.0996963550505922E-3</v>
      </c>
      <c r="G121" s="258">
        <f>(economics!AM41)/1000000</f>
        <v>8.0617490295281524E-5</v>
      </c>
      <c r="H121" s="258">
        <f>(IFERROR(economics!M41/economics!P41/0.947817,0))/1000000</f>
        <v>0</v>
      </c>
      <c r="I121">
        <f>economics!I41</f>
        <v>20</v>
      </c>
      <c r="J121" t="s">
        <v>1088</v>
      </c>
      <c r="K121" t="str">
        <f t="shared" si="1"/>
        <v>pem 17T18 X efficiency measure 1</v>
      </c>
    </row>
    <row r="122" spans="1:11" x14ac:dyDescent="0.35">
      <c r="A122" t="s">
        <v>278</v>
      </c>
      <c r="B122" t="s">
        <v>640</v>
      </c>
      <c r="C122" t="s">
        <v>1072</v>
      </c>
      <c r="D122" t="str">
        <f>SUBSTITUTE(economics!B42,",",";")</f>
        <v>High consistency pulpingb</v>
      </c>
      <c r="E122" s="258">
        <f>economics!AH42</f>
        <v>0</v>
      </c>
      <c r="F122" s="258">
        <f>economics!AI42</f>
        <v>7.2817398513339384E-4</v>
      </c>
      <c r="G122" s="258">
        <f>(economics!AM42)/1000000</f>
        <v>1.5859178418743908E-4</v>
      </c>
      <c r="H122" s="258">
        <f>(IFERROR(economics!M42/economics!P42/0.947817,0))/1000000</f>
        <v>0</v>
      </c>
      <c r="I122">
        <f>economics!I42</f>
        <v>20</v>
      </c>
      <c r="J122" t="s">
        <v>1088</v>
      </c>
      <c r="K122" t="str">
        <f t="shared" si="1"/>
        <v>pem 17T18 X efficiency measure 2</v>
      </c>
    </row>
    <row r="123" spans="1:11" x14ac:dyDescent="0.35">
      <c r="A123" t="s">
        <v>278</v>
      </c>
      <c r="B123" t="s">
        <v>640</v>
      </c>
      <c r="C123" t="s">
        <v>1073</v>
      </c>
      <c r="D123" t="str">
        <f>SUBSTITUTE(economics!B43,",",";")</f>
        <v>Efficient screeningb</v>
      </c>
      <c r="E123" s="258">
        <f>economics!AH43</f>
        <v>0</v>
      </c>
      <c r="F123" s="258">
        <f>economics!AI43</f>
        <v>2.730652444250227E-3</v>
      </c>
      <c r="G123" s="258">
        <f>(economics!AM43)/1000000</f>
        <v>6.3436713674975623E-5</v>
      </c>
      <c r="H123" s="258">
        <f>(IFERROR(economics!M43/economics!P43/0.947817,0))/1000000</f>
        <v>0</v>
      </c>
      <c r="I123">
        <f>economics!I43</f>
        <v>20</v>
      </c>
      <c r="J123" t="s">
        <v>1088</v>
      </c>
      <c r="K123" t="str">
        <f t="shared" si="1"/>
        <v>pem 17T18 X efficiency measure 3</v>
      </c>
    </row>
    <row r="124" spans="1:11" x14ac:dyDescent="0.35">
      <c r="A124" t="s">
        <v>278</v>
      </c>
      <c r="B124" t="s">
        <v>640</v>
      </c>
      <c r="C124" t="s">
        <v>1074</v>
      </c>
      <c r="D124" t="str">
        <f>SUBSTITUTE(economics!B45,",",";")</f>
        <v>Efficient disperserb</v>
      </c>
      <c r="E124" s="258">
        <f>economics!AH45</f>
        <v>0</v>
      </c>
      <c r="F124" s="258">
        <f>economics!AI45</f>
        <v>6.0074353773504978E-4</v>
      </c>
      <c r="G124" s="258">
        <f>(economics!AM45)/1000000</f>
        <v>4.8058116420436096E-5</v>
      </c>
      <c r="H124" s="258">
        <f>(IFERROR(economics!M45/economics!P45/0.947817,0))/1000000</f>
        <v>0</v>
      </c>
      <c r="I124">
        <f>economics!I45</f>
        <v>15</v>
      </c>
      <c r="J124" t="s">
        <v>1088</v>
      </c>
      <c r="K124" t="str">
        <f t="shared" si="1"/>
        <v>pem 17T18 X efficiency measure 4</v>
      </c>
    </row>
    <row r="125" spans="1:11" x14ac:dyDescent="0.35">
      <c r="A125" t="s">
        <v>278</v>
      </c>
      <c r="B125" t="s">
        <v>640</v>
      </c>
      <c r="C125" t="s">
        <v>1075</v>
      </c>
      <c r="D125" t="s">
        <v>1071</v>
      </c>
      <c r="E125" s="258">
        <v>0</v>
      </c>
      <c r="F125" s="258">
        <v>0</v>
      </c>
      <c r="G125" s="258">
        <v>0</v>
      </c>
      <c r="H125" s="258">
        <v>0</v>
      </c>
      <c r="I125">
        <v>20</v>
      </c>
      <c r="K125" t="str">
        <f t="shared" si="1"/>
        <v>pem 17T18 X efficiency measure 5</v>
      </c>
    </row>
    <row r="126" spans="1:11" x14ac:dyDescent="0.35">
      <c r="A126" t="s">
        <v>278</v>
      </c>
      <c r="B126" t="s">
        <v>640</v>
      </c>
      <c r="C126" t="s">
        <v>1076</v>
      </c>
      <c r="D126" t="str">
        <f>SUBSTITUTE(economics!B47,",",";")</f>
        <v>Optimization of refininga</v>
      </c>
      <c r="E126" s="258">
        <f>economics!AH47</f>
        <v>0</v>
      </c>
      <c r="F126" s="258">
        <f>economics!AI47</f>
        <v>1.9387632354176611E-3</v>
      </c>
      <c r="G126" s="258">
        <f>(economics!AM47)/1000000</f>
        <v>1.057278561249594E-5</v>
      </c>
      <c r="H126" s="258">
        <f>(IFERROR(economics!M47/economics!P47/0.947817,0))/1000000</f>
        <v>0</v>
      </c>
      <c r="I126">
        <f>economics!I47</f>
        <v>20</v>
      </c>
      <c r="J126" t="s">
        <v>1088</v>
      </c>
      <c r="K126" t="str">
        <f t="shared" si="1"/>
        <v>pem 17T18 X efficiency measure 6</v>
      </c>
    </row>
    <row r="127" spans="1:11" x14ac:dyDescent="0.35">
      <c r="A127" t="s">
        <v>278</v>
      </c>
      <c r="B127" t="s">
        <v>640</v>
      </c>
      <c r="C127" t="s">
        <v>1077</v>
      </c>
      <c r="D127" t="str">
        <f>SUBSTITUTE(economics!B48,",",";")</f>
        <v>Steamboxa</v>
      </c>
      <c r="E127" s="258">
        <f>economics!AH48</f>
        <v>3.5610753845189484E-5</v>
      </c>
      <c r="F127" s="258">
        <f>economics!AI48</f>
        <v>0</v>
      </c>
      <c r="G127" s="258">
        <f>(economics!AM48)/1000000</f>
        <v>2.6431964031239848E-5</v>
      </c>
      <c r="H127" s="258">
        <f>(IFERROR(economics!M48/economics!P48/0.947817,0))/1000000</f>
        <v>0</v>
      </c>
      <c r="I127">
        <f>economics!I48</f>
        <v>15</v>
      </c>
      <c r="J127" t="s">
        <v>1088</v>
      </c>
      <c r="K127" t="str">
        <f t="shared" si="1"/>
        <v>pem 17T18 X efficiency measure 7</v>
      </c>
    </row>
    <row r="128" spans="1:11" x14ac:dyDescent="0.35">
      <c r="A128" t="s">
        <v>278</v>
      </c>
      <c r="B128" t="s">
        <v>640</v>
      </c>
      <c r="C128" t="s">
        <v>1078</v>
      </c>
      <c r="D128" t="s">
        <v>1071</v>
      </c>
      <c r="E128" s="258">
        <v>0</v>
      </c>
      <c r="F128" s="258">
        <v>0</v>
      </c>
      <c r="G128" s="258">
        <v>0</v>
      </c>
      <c r="H128" s="258">
        <v>0</v>
      </c>
      <c r="I128">
        <v>20</v>
      </c>
      <c r="K128" t="str">
        <f t="shared" si="1"/>
        <v>pem 17T18 X efficiency measure 8</v>
      </c>
    </row>
    <row r="129" spans="1:11" x14ac:dyDescent="0.35">
      <c r="A129" t="s">
        <v>278</v>
      </c>
      <c r="B129" t="s">
        <v>640</v>
      </c>
      <c r="C129" t="s">
        <v>1079</v>
      </c>
      <c r="D129" t="s">
        <v>1071</v>
      </c>
      <c r="E129" s="258">
        <v>0</v>
      </c>
      <c r="F129" s="258">
        <v>0</v>
      </c>
      <c r="G129" s="258">
        <v>0</v>
      </c>
      <c r="H129" s="258">
        <v>0</v>
      </c>
      <c r="I129">
        <v>20</v>
      </c>
      <c r="K129" t="str">
        <f t="shared" si="1"/>
        <v>pem 17T18 X efficiency measure 9</v>
      </c>
    </row>
    <row r="130" spans="1:11" x14ac:dyDescent="0.35">
      <c r="A130" t="s">
        <v>278</v>
      </c>
      <c r="B130" t="s">
        <v>640</v>
      </c>
      <c r="C130" t="s">
        <v>1080</v>
      </c>
      <c r="D130" t="str">
        <f>SUBSTITUTE(economics!B52,",",";")</f>
        <v>Optimization of refining</v>
      </c>
      <c r="E130" s="258">
        <f>economics!AH52</f>
        <v>0</v>
      </c>
      <c r="F130" s="258">
        <f>economics!AI52</f>
        <v>2.0124908514124176E-3</v>
      </c>
      <c r="G130" s="258">
        <f>(economics!AM52)/1000000</f>
        <v>1.057278561249594E-5</v>
      </c>
      <c r="H130" s="258">
        <f>(IFERROR(economics!M52/economics!P52/0.947817,0))/1000000</f>
        <v>0</v>
      </c>
      <c r="I130">
        <f>economics!I52</f>
        <v>20</v>
      </c>
      <c r="J130" t="s">
        <v>1088</v>
      </c>
      <c r="K130" t="str">
        <f t="shared" ref="K130:K193" si="2">"pem "&amp;B130&amp;" X "&amp;C130</f>
        <v>pem 17T18 X efficiency measure 10</v>
      </c>
    </row>
    <row r="131" spans="1:11" x14ac:dyDescent="0.35">
      <c r="A131" t="s">
        <v>278</v>
      </c>
      <c r="B131" t="s">
        <v>640</v>
      </c>
      <c r="C131" t="s">
        <v>1081</v>
      </c>
      <c r="D131" t="str">
        <f>SUBSTITUTE(economics!B53,",",";")</f>
        <v>Steamboxa</v>
      </c>
      <c r="E131" s="258">
        <f>economics!AH53</f>
        <v>3.6964965611133316E-5</v>
      </c>
      <c r="F131" s="258">
        <f>economics!AI53</f>
        <v>0</v>
      </c>
      <c r="G131" s="258">
        <f>(economics!AM53)/1000000</f>
        <v>2.6431964031239848E-5</v>
      </c>
      <c r="H131" s="258">
        <f>(IFERROR(economics!M53/economics!P53/0.947817,0))/1000000</f>
        <v>0</v>
      </c>
      <c r="I131">
        <f>economics!I53</f>
        <v>15</v>
      </c>
      <c r="J131" t="s">
        <v>1088</v>
      </c>
      <c r="K131" t="str">
        <f t="shared" si="2"/>
        <v>pem 17T18 X efficiency measure 11</v>
      </c>
    </row>
    <row r="132" spans="1:11" x14ac:dyDescent="0.35">
      <c r="A132" t="s">
        <v>278</v>
      </c>
      <c r="B132" t="s">
        <v>640</v>
      </c>
      <c r="C132" t="s">
        <v>1082</v>
      </c>
      <c r="D132" t="s">
        <v>1071</v>
      </c>
      <c r="E132" s="258">
        <v>0</v>
      </c>
      <c r="F132" s="258">
        <v>0</v>
      </c>
      <c r="G132" s="258">
        <v>0</v>
      </c>
      <c r="H132" s="258">
        <v>0</v>
      </c>
      <c r="I132">
        <v>20</v>
      </c>
      <c r="K132" t="str">
        <f t="shared" si="2"/>
        <v>pem 17T18 X efficiency measure 12</v>
      </c>
    </row>
    <row r="133" spans="1:11" x14ac:dyDescent="0.35">
      <c r="A133" t="s">
        <v>278</v>
      </c>
      <c r="B133" t="s">
        <v>640</v>
      </c>
      <c r="C133" t="s">
        <v>1083</v>
      </c>
      <c r="D133" t="s">
        <v>1071</v>
      </c>
      <c r="E133" s="258">
        <v>0</v>
      </c>
      <c r="F133" s="258">
        <v>0</v>
      </c>
      <c r="G133" s="258">
        <v>0</v>
      </c>
      <c r="H133" s="258">
        <v>0</v>
      </c>
      <c r="I133">
        <v>20</v>
      </c>
      <c r="K133" t="str">
        <f t="shared" si="2"/>
        <v>pem 17T18 X efficiency measure 13</v>
      </c>
    </row>
    <row r="134" spans="1:11" x14ac:dyDescent="0.35">
      <c r="A134" t="s">
        <v>278</v>
      </c>
      <c r="B134" t="s">
        <v>640</v>
      </c>
      <c r="C134" t="s">
        <v>1084</v>
      </c>
      <c r="D134" t="str">
        <f>SUBSTITUTE(economics!B57,",",";")</f>
        <v>Optimization of refininga</v>
      </c>
      <c r="E134" s="258">
        <f>economics!AH57</f>
        <v>0</v>
      </c>
      <c r="F134" s="258">
        <f>economics!AI57</f>
        <v>1.2623806249768799E-2</v>
      </c>
      <c r="G134" s="258">
        <f>(economics!AM57)/1000000</f>
        <v>1.057278561249594E-5</v>
      </c>
      <c r="H134" s="258">
        <f>(IFERROR(economics!M57/economics!P57/0.947817,0))/1000000</f>
        <v>0</v>
      </c>
      <c r="I134">
        <f>economics!I57</f>
        <v>20</v>
      </c>
      <c r="J134" t="s">
        <v>1088</v>
      </c>
      <c r="K134" t="str">
        <f t="shared" si="2"/>
        <v>pem 17T18 X efficiency measure 14</v>
      </c>
    </row>
    <row r="135" spans="1:11" x14ac:dyDescent="0.35">
      <c r="A135" t="s">
        <v>278</v>
      </c>
      <c r="B135" t="s">
        <v>640</v>
      </c>
      <c r="C135" t="s">
        <v>1085</v>
      </c>
      <c r="D135" t="str">
        <f>SUBSTITUTE(economics!B58,",",";")</f>
        <v>Steamboxa</v>
      </c>
      <c r="E135" s="258">
        <f>economics!AH58</f>
        <v>2.3187114792438165E-4</v>
      </c>
      <c r="F135" s="258">
        <f>economics!AI58</f>
        <v>0</v>
      </c>
      <c r="G135" s="258">
        <f>(economics!AM58)/1000000</f>
        <v>2.6431964031239848E-5</v>
      </c>
      <c r="H135" s="258">
        <f>(IFERROR(economics!M58/economics!P58/0.947817,0))/1000000</f>
        <v>0</v>
      </c>
      <c r="I135">
        <f>economics!I58</f>
        <v>15</v>
      </c>
      <c r="J135" t="s">
        <v>1088</v>
      </c>
      <c r="K135" t="str">
        <f t="shared" si="2"/>
        <v>pem 17T18 X efficiency measure 15</v>
      </c>
    </row>
    <row r="136" spans="1:11" x14ac:dyDescent="0.35">
      <c r="A136" t="s">
        <v>278</v>
      </c>
      <c r="B136" t="s">
        <v>640</v>
      </c>
      <c r="C136" t="s">
        <v>1086</v>
      </c>
      <c r="D136" t="s">
        <v>1071</v>
      </c>
      <c r="E136" s="258">
        <v>0</v>
      </c>
      <c r="F136" s="258">
        <v>0</v>
      </c>
      <c r="G136" s="258">
        <v>0</v>
      </c>
      <c r="H136" s="258">
        <v>0</v>
      </c>
      <c r="I136">
        <v>20</v>
      </c>
      <c r="K136" t="str">
        <f t="shared" si="2"/>
        <v>pem 17T18 X efficiency measure 16</v>
      </c>
    </row>
    <row r="137" spans="1:11" x14ac:dyDescent="0.35">
      <c r="A137" t="s">
        <v>278</v>
      </c>
      <c r="B137" t="s">
        <v>640</v>
      </c>
      <c r="C137" t="s">
        <v>1087</v>
      </c>
      <c r="D137" t="s">
        <v>1071</v>
      </c>
      <c r="E137" s="258">
        <v>0</v>
      </c>
      <c r="F137" s="258">
        <v>0</v>
      </c>
      <c r="G137" s="258">
        <v>0</v>
      </c>
      <c r="H137" s="258">
        <v>0</v>
      </c>
      <c r="I137">
        <v>20</v>
      </c>
      <c r="K137" t="str">
        <f t="shared" si="2"/>
        <v>pem 17T18 X efficiency measure 17</v>
      </c>
    </row>
    <row r="138" spans="1:11" x14ac:dyDescent="0.35">
      <c r="A138" t="s">
        <v>830</v>
      </c>
      <c r="B138">
        <v>19</v>
      </c>
      <c r="C138" t="s">
        <v>1070</v>
      </c>
      <c r="D138" t="s">
        <v>1071</v>
      </c>
      <c r="E138" s="258">
        <v>0</v>
      </c>
      <c r="F138" s="258">
        <v>0</v>
      </c>
      <c r="G138" s="258">
        <v>0</v>
      </c>
      <c r="H138" s="258">
        <v>0</v>
      </c>
      <c r="I138">
        <v>20</v>
      </c>
      <c r="K138" t="str">
        <f t="shared" si="2"/>
        <v>pem 19 X efficiency measure 1</v>
      </c>
    </row>
    <row r="139" spans="1:11" x14ac:dyDescent="0.35">
      <c r="A139" t="s">
        <v>830</v>
      </c>
      <c r="B139">
        <v>19</v>
      </c>
      <c r="C139" t="s">
        <v>1072</v>
      </c>
      <c r="D139" t="s">
        <v>1071</v>
      </c>
      <c r="E139" s="258">
        <v>0</v>
      </c>
      <c r="F139" s="258">
        <v>0</v>
      </c>
      <c r="G139" s="258">
        <v>0</v>
      </c>
      <c r="H139" s="258">
        <v>0</v>
      </c>
      <c r="I139">
        <v>20</v>
      </c>
      <c r="K139" t="str">
        <f t="shared" si="2"/>
        <v>pem 19 X efficiency measure 2</v>
      </c>
    </row>
    <row r="140" spans="1:11" x14ac:dyDescent="0.35">
      <c r="A140" t="s">
        <v>830</v>
      </c>
      <c r="B140">
        <v>19</v>
      </c>
      <c r="C140" t="s">
        <v>1073</v>
      </c>
      <c r="D140" t="s">
        <v>1071</v>
      </c>
      <c r="E140" s="258">
        <v>0</v>
      </c>
      <c r="F140" s="258">
        <v>0</v>
      </c>
      <c r="G140" s="258">
        <v>0</v>
      </c>
      <c r="H140" s="258">
        <v>0</v>
      </c>
      <c r="I140">
        <v>20</v>
      </c>
      <c r="K140" t="str">
        <f t="shared" si="2"/>
        <v>pem 19 X efficiency measure 3</v>
      </c>
    </row>
    <row r="141" spans="1:11" x14ac:dyDescent="0.35">
      <c r="A141" t="s">
        <v>830</v>
      </c>
      <c r="B141">
        <v>19</v>
      </c>
      <c r="C141" t="s">
        <v>1074</v>
      </c>
      <c r="D141" t="s">
        <v>1071</v>
      </c>
      <c r="E141" s="258">
        <v>0</v>
      </c>
      <c r="F141" s="258">
        <v>0</v>
      </c>
      <c r="G141" s="258">
        <v>0</v>
      </c>
      <c r="H141" s="258">
        <v>0</v>
      </c>
      <c r="I141">
        <v>20</v>
      </c>
      <c r="K141" t="str">
        <f t="shared" si="2"/>
        <v>pem 19 X efficiency measure 4</v>
      </c>
    </row>
    <row r="142" spans="1:11" x14ac:dyDescent="0.35">
      <c r="A142" t="s">
        <v>830</v>
      </c>
      <c r="B142">
        <v>19</v>
      </c>
      <c r="C142" t="s">
        <v>1075</v>
      </c>
      <c r="D142" t="s">
        <v>1071</v>
      </c>
      <c r="E142" s="258">
        <v>0</v>
      </c>
      <c r="F142" s="258">
        <v>0</v>
      </c>
      <c r="G142" s="258">
        <v>0</v>
      </c>
      <c r="H142" s="258">
        <v>0</v>
      </c>
      <c r="I142">
        <v>20</v>
      </c>
      <c r="K142" t="str">
        <f t="shared" si="2"/>
        <v>pem 19 X efficiency measure 5</v>
      </c>
    </row>
    <row r="143" spans="1:11" x14ac:dyDescent="0.35">
      <c r="A143" t="s">
        <v>830</v>
      </c>
      <c r="B143">
        <v>19</v>
      </c>
      <c r="C143" t="s">
        <v>1076</v>
      </c>
      <c r="D143" t="s">
        <v>1071</v>
      </c>
      <c r="E143" s="258">
        <v>0</v>
      </c>
      <c r="F143" s="258">
        <v>0</v>
      </c>
      <c r="G143" s="258">
        <v>0</v>
      </c>
      <c r="H143" s="258">
        <v>0</v>
      </c>
      <c r="I143">
        <v>20</v>
      </c>
      <c r="K143" t="str">
        <f t="shared" si="2"/>
        <v>pem 19 X efficiency measure 6</v>
      </c>
    </row>
    <row r="144" spans="1:11" x14ac:dyDescent="0.35">
      <c r="A144" t="s">
        <v>830</v>
      </c>
      <c r="B144">
        <v>19</v>
      </c>
      <c r="C144" t="s">
        <v>1077</v>
      </c>
      <c r="D144" t="s">
        <v>1071</v>
      </c>
      <c r="E144" s="258">
        <v>0</v>
      </c>
      <c r="F144" s="258">
        <v>0</v>
      </c>
      <c r="G144" s="258">
        <v>0</v>
      </c>
      <c r="H144" s="258">
        <v>0</v>
      </c>
      <c r="I144">
        <v>20</v>
      </c>
      <c r="K144" t="str">
        <f t="shared" si="2"/>
        <v>pem 19 X efficiency measure 7</v>
      </c>
    </row>
    <row r="145" spans="1:11" x14ac:dyDescent="0.35">
      <c r="A145" t="s">
        <v>830</v>
      </c>
      <c r="B145">
        <v>19</v>
      </c>
      <c r="C145" t="s">
        <v>1078</v>
      </c>
      <c r="D145" t="s">
        <v>1071</v>
      </c>
      <c r="E145" s="258">
        <v>0</v>
      </c>
      <c r="F145" s="258">
        <v>0</v>
      </c>
      <c r="G145" s="258">
        <v>0</v>
      </c>
      <c r="H145" s="258">
        <v>0</v>
      </c>
      <c r="I145">
        <v>20</v>
      </c>
      <c r="K145" t="str">
        <f t="shared" si="2"/>
        <v>pem 19 X efficiency measure 8</v>
      </c>
    </row>
    <row r="146" spans="1:11" x14ac:dyDescent="0.35">
      <c r="A146" t="s">
        <v>830</v>
      </c>
      <c r="B146">
        <v>19</v>
      </c>
      <c r="C146" t="s">
        <v>1079</v>
      </c>
      <c r="D146" t="s">
        <v>1071</v>
      </c>
      <c r="E146" s="258">
        <v>0</v>
      </c>
      <c r="F146" s="258">
        <v>0</v>
      </c>
      <c r="G146" s="258">
        <v>0</v>
      </c>
      <c r="H146" s="258">
        <v>0</v>
      </c>
      <c r="I146">
        <v>20</v>
      </c>
      <c r="K146" t="str">
        <f t="shared" si="2"/>
        <v>pem 19 X efficiency measure 9</v>
      </c>
    </row>
    <row r="147" spans="1:11" x14ac:dyDescent="0.35">
      <c r="A147" t="s">
        <v>830</v>
      </c>
      <c r="B147">
        <v>19</v>
      </c>
      <c r="C147" t="s">
        <v>1080</v>
      </c>
      <c r="D147" t="s">
        <v>1071</v>
      </c>
      <c r="E147" s="258">
        <v>0</v>
      </c>
      <c r="F147" s="258">
        <v>0</v>
      </c>
      <c r="G147" s="258">
        <v>0</v>
      </c>
      <c r="H147" s="258">
        <v>0</v>
      </c>
      <c r="I147">
        <v>20</v>
      </c>
      <c r="K147" t="str">
        <f t="shared" si="2"/>
        <v>pem 19 X efficiency measure 10</v>
      </c>
    </row>
    <row r="148" spans="1:11" x14ac:dyDescent="0.35">
      <c r="A148" t="s">
        <v>830</v>
      </c>
      <c r="B148">
        <v>19</v>
      </c>
      <c r="C148" t="s">
        <v>1081</v>
      </c>
      <c r="D148" t="s">
        <v>1071</v>
      </c>
      <c r="E148" s="258">
        <v>0</v>
      </c>
      <c r="F148" s="258">
        <v>0</v>
      </c>
      <c r="G148" s="258">
        <v>0</v>
      </c>
      <c r="H148" s="258">
        <v>0</v>
      </c>
      <c r="I148">
        <v>20</v>
      </c>
      <c r="K148" t="str">
        <f t="shared" si="2"/>
        <v>pem 19 X efficiency measure 11</v>
      </c>
    </row>
    <row r="149" spans="1:11" x14ac:dyDescent="0.35">
      <c r="A149" t="s">
        <v>830</v>
      </c>
      <c r="B149">
        <v>19</v>
      </c>
      <c r="C149" t="s">
        <v>1082</v>
      </c>
      <c r="D149" t="s">
        <v>1071</v>
      </c>
      <c r="E149" s="258">
        <v>0</v>
      </c>
      <c r="F149" s="258">
        <v>0</v>
      </c>
      <c r="G149" s="258">
        <v>0</v>
      </c>
      <c r="H149" s="258">
        <v>0</v>
      </c>
      <c r="I149">
        <v>20</v>
      </c>
      <c r="K149" t="str">
        <f t="shared" si="2"/>
        <v>pem 19 X efficiency measure 12</v>
      </c>
    </row>
    <row r="150" spans="1:11" x14ac:dyDescent="0.35">
      <c r="A150" t="s">
        <v>830</v>
      </c>
      <c r="B150">
        <v>19</v>
      </c>
      <c r="C150" t="s">
        <v>1083</v>
      </c>
      <c r="D150" t="s">
        <v>1071</v>
      </c>
      <c r="E150" s="258">
        <v>0</v>
      </c>
      <c r="F150" s="258">
        <v>0</v>
      </c>
      <c r="G150" s="258">
        <v>0</v>
      </c>
      <c r="H150" s="258">
        <v>0</v>
      </c>
      <c r="I150">
        <v>20</v>
      </c>
      <c r="K150" t="str">
        <f t="shared" si="2"/>
        <v>pem 19 X efficiency measure 13</v>
      </c>
    </row>
    <row r="151" spans="1:11" x14ac:dyDescent="0.35">
      <c r="A151" t="s">
        <v>830</v>
      </c>
      <c r="B151">
        <v>19</v>
      </c>
      <c r="C151" t="s">
        <v>1084</v>
      </c>
      <c r="D151" t="s">
        <v>1071</v>
      </c>
      <c r="E151" s="258">
        <v>0</v>
      </c>
      <c r="F151" s="258">
        <v>0</v>
      </c>
      <c r="G151" s="258">
        <v>0</v>
      </c>
      <c r="H151" s="258">
        <v>0</v>
      </c>
      <c r="I151">
        <v>20</v>
      </c>
      <c r="K151" t="str">
        <f t="shared" si="2"/>
        <v>pem 19 X efficiency measure 14</v>
      </c>
    </row>
    <row r="152" spans="1:11" x14ac:dyDescent="0.35">
      <c r="A152" t="s">
        <v>830</v>
      </c>
      <c r="B152">
        <v>19</v>
      </c>
      <c r="C152" t="s">
        <v>1085</v>
      </c>
      <c r="D152" t="s">
        <v>1071</v>
      </c>
      <c r="E152" s="258">
        <v>0</v>
      </c>
      <c r="F152" s="258">
        <v>0</v>
      </c>
      <c r="G152" s="258">
        <v>0</v>
      </c>
      <c r="H152" s="258">
        <v>0</v>
      </c>
      <c r="I152">
        <v>20</v>
      </c>
      <c r="K152" t="str">
        <f t="shared" si="2"/>
        <v>pem 19 X efficiency measure 15</v>
      </c>
    </row>
    <row r="153" spans="1:11" x14ac:dyDescent="0.35">
      <c r="A153" t="s">
        <v>830</v>
      </c>
      <c r="B153">
        <v>19</v>
      </c>
      <c r="C153" t="s">
        <v>1086</v>
      </c>
      <c r="D153" t="s">
        <v>1071</v>
      </c>
      <c r="E153" s="258">
        <v>0</v>
      </c>
      <c r="F153" s="258">
        <v>0</v>
      </c>
      <c r="G153" s="258">
        <v>0</v>
      </c>
      <c r="H153" s="258">
        <v>0</v>
      </c>
      <c r="I153">
        <v>20</v>
      </c>
      <c r="K153" t="str">
        <f t="shared" si="2"/>
        <v>pem 19 X efficiency measure 16</v>
      </c>
    </row>
    <row r="154" spans="1:11" x14ac:dyDescent="0.35">
      <c r="A154" t="s">
        <v>830</v>
      </c>
      <c r="B154">
        <v>19</v>
      </c>
      <c r="C154" t="s">
        <v>1087</v>
      </c>
      <c r="D154" t="s">
        <v>1071</v>
      </c>
      <c r="E154" s="258">
        <v>0</v>
      </c>
      <c r="F154" s="258">
        <v>0</v>
      </c>
      <c r="G154" s="258">
        <v>0</v>
      </c>
      <c r="H154" s="258">
        <v>0</v>
      </c>
      <c r="I154">
        <v>20</v>
      </c>
      <c r="K154" t="str">
        <f t="shared" si="2"/>
        <v>pem 19 X efficiency measure 17</v>
      </c>
    </row>
    <row r="155" spans="1:11" x14ac:dyDescent="0.35">
      <c r="A155" t="s">
        <v>279</v>
      </c>
      <c r="B155">
        <v>20</v>
      </c>
      <c r="C155" t="s">
        <v>1070</v>
      </c>
      <c r="D155" t="str">
        <f>SUBSTITUTE(economics!B61,",",";")</f>
        <v>Advanced furnace materialsa</v>
      </c>
      <c r="E155" s="258">
        <f>economics!AH61</f>
        <v>8.4019574925317791E-3</v>
      </c>
      <c r="F155" s="258">
        <f>economics!AI61</f>
        <v>0</v>
      </c>
      <c r="G155" s="258">
        <f>(economics!AM61)/1000000</f>
        <v>1.2438571308818754E-6</v>
      </c>
      <c r="H155" s="258">
        <f>(IFERROR(economics!M61/economics!P61/0.947817,0))/1000000</f>
        <v>0</v>
      </c>
      <c r="I155">
        <f>economics!I61</f>
        <v>20</v>
      </c>
      <c r="J155" t="s">
        <v>1088</v>
      </c>
      <c r="K155" t="str">
        <f t="shared" si="2"/>
        <v>pem 20 X efficiency measure 1</v>
      </c>
    </row>
    <row r="156" spans="1:11" x14ac:dyDescent="0.35">
      <c r="A156" t="s">
        <v>279</v>
      </c>
      <c r="B156">
        <v>20</v>
      </c>
      <c r="C156" t="s">
        <v>1072</v>
      </c>
      <c r="D156" t="str">
        <f>SUBSTITUTE(economics!B62,",",";")</f>
        <v>Improving compression and separation sectionb</v>
      </c>
      <c r="E156" s="258">
        <f>economics!AH62</f>
        <v>2.5160942223624578E-3</v>
      </c>
      <c r="F156" s="258">
        <f>economics!AI62</f>
        <v>0</v>
      </c>
      <c r="G156" s="258">
        <f>(economics!AM62)/1000000</f>
        <v>1.0572785612495938E-6</v>
      </c>
      <c r="H156" s="258">
        <f>(IFERROR(economics!M62/economics!P62/0.947817,0))/1000000</f>
        <v>0</v>
      </c>
      <c r="I156">
        <f>economics!I62</f>
        <v>20</v>
      </c>
      <c r="J156" t="s">
        <v>1088</v>
      </c>
      <c r="K156" t="str">
        <f t="shared" si="2"/>
        <v>pem 20 X efficiency measure 2</v>
      </c>
    </row>
    <row r="157" spans="1:11" x14ac:dyDescent="0.35">
      <c r="A157" t="s">
        <v>279</v>
      </c>
      <c r="B157">
        <v>20</v>
      </c>
      <c r="C157" t="s">
        <v>1073</v>
      </c>
      <c r="D157" t="str">
        <f>SUBSTITUTE(economics!B64,",",";")</f>
        <v>Improved compressorsd</v>
      </c>
      <c r="E157" s="258">
        <f>economics!AH64</f>
        <v>7.1888406353213077E-4</v>
      </c>
      <c r="F157" s="258">
        <f>economics!AI64</f>
        <v>0</v>
      </c>
      <c r="G157" s="258">
        <f>(economics!AM64)/1000000</f>
        <v>2.9075160434363831E-5</v>
      </c>
      <c r="H157" s="258">
        <f>(IFERROR(economics!M64/economics!P64/0.947817,0))/1000000</f>
        <v>0</v>
      </c>
      <c r="I157">
        <f>economics!I64</f>
        <v>20</v>
      </c>
      <c r="J157" t="s">
        <v>1088</v>
      </c>
      <c r="K157" t="str">
        <f t="shared" si="2"/>
        <v>pem 20 X efficiency measure 3</v>
      </c>
    </row>
    <row r="158" spans="1:11" x14ac:dyDescent="0.35">
      <c r="A158" t="s">
        <v>279</v>
      </c>
      <c r="B158">
        <v>20</v>
      </c>
      <c r="C158" t="s">
        <v>1074</v>
      </c>
      <c r="D158" t="str">
        <f>SUBSTITUTE(economics!B65,",",";")</f>
        <v>Utilization of flare gase</v>
      </c>
      <c r="E158" s="258">
        <f>economics!AH65</f>
        <v>1.7972101588303272E-3</v>
      </c>
      <c r="F158" s="258">
        <f>economics!AI65</f>
        <v>0</v>
      </c>
      <c r="G158" s="258">
        <f>(economics!AM65)/1000000</f>
        <v>3.1718356837487812E-5</v>
      </c>
      <c r="H158" s="258">
        <f>(IFERROR(economics!M65/economics!P65/0.947817,0))/1000000</f>
        <v>0</v>
      </c>
      <c r="I158">
        <f>economics!I65</f>
        <v>20</v>
      </c>
      <c r="J158" t="s">
        <v>1088</v>
      </c>
      <c r="K158" t="str">
        <f t="shared" si="2"/>
        <v>pem 20 X efficiency measure 4</v>
      </c>
    </row>
    <row r="159" spans="1:11" x14ac:dyDescent="0.35">
      <c r="A159" t="s">
        <v>279</v>
      </c>
      <c r="B159">
        <v>20</v>
      </c>
      <c r="C159" t="s">
        <v>1075</v>
      </c>
      <c r="D159" t="str">
        <f>SUBSTITUTE(economics!B66,",",";")</f>
        <v>Modern control systeme</v>
      </c>
      <c r="E159" s="258">
        <f>economics!AH66</f>
        <v>1.347907619122745E-3</v>
      </c>
      <c r="F159" s="258">
        <f>economics!AI66</f>
        <v>0</v>
      </c>
      <c r="G159" s="258">
        <f>(economics!AM66)/1000000</f>
        <v>2.0440718850825481E-5</v>
      </c>
      <c r="H159" s="258">
        <f>(IFERROR(economics!M66/economics!P66/0.947817,0))/1000000</f>
        <v>0</v>
      </c>
      <c r="I159">
        <f>economics!I66</f>
        <v>20</v>
      </c>
      <c r="J159" t="s">
        <v>1088</v>
      </c>
      <c r="K159" t="str">
        <f t="shared" si="2"/>
        <v>pem 20 X efficiency measure 5</v>
      </c>
    </row>
    <row r="160" spans="1:11" x14ac:dyDescent="0.35">
      <c r="A160" t="s">
        <v>279</v>
      </c>
      <c r="B160">
        <v>20</v>
      </c>
      <c r="C160" t="s">
        <v>1076</v>
      </c>
      <c r="D160" t="str">
        <f>SUBSTITUTE(economics!B67,",",";")</f>
        <v>Integrated design and operationf</v>
      </c>
      <c r="E160" s="258">
        <f>economics!AH67</f>
        <v>2.7473276313329841E-3</v>
      </c>
      <c r="F160" s="258">
        <f>economics!AI67</f>
        <v>9.080182716159536E-4</v>
      </c>
      <c r="G160" s="258">
        <f>(economics!AM67)/1000000</f>
        <v>2.0138639261897025E-5</v>
      </c>
      <c r="H160" s="258">
        <f>(IFERROR(economics!M67/economics!P67/0.947817,0))/1000000</f>
        <v>0</v>
      </c>
      <c r="I160">
        <f>economics!I67</f>
        <v>20</v>
      </c>
      <c r="J160" t="s">
        <v>1088</v>
      </c>
      <c r="K160" t="str">
        <f t="shared" si="2"/>
        <v>pem 20 X efficiency measure 6</v>
      </c>
    </row>
    <row r="161" spans="1:11" x14ac:dyDescent="0.35">
      <c r="A161" t="s">
        <v>279</v>
      </c>
      <c r="B161">
        <v>20</v>
      </c>
      <c r="C161" t="s">
        <v>1077</v>
      </c>
      <c r="D161" t="str">
        <f>SUBSTITUTE(economics!B70,",",";")</f>
        <v>Modern control systeme</v>
      </c>
      <c r="E161" s="258">
        <f>economics!AH70</f>
        <v>2.6099612497663358E-4</v>
      </c>
      <c r="F161" s="258">
        <f>economics!AI70</f>
        <v>0</v>
      </c>
      <c r="G161" s="258">
        <f>(economics!AM70)/1000000</f>
        <v>2.6431964031239848E-5</v>
      </c>
      <c r="H161" s="258">
        <f>(IFERROR(economics!M70/economics!P70/0.947817,0))/1000000</f>
        <v>0</v>
      </c>
      <c r="I161">
        <f>economics!I70</f>
        <v>20</v>
      </c>
      <c r="J161" t="s">
        <v>1088</v>
      </c>
      <c r="K161" t="str">
        <f t="shared" si="2"/>
        <v>pem 20 X efficiency measure 7</v>
      </c>
    </row>
    <row r="162" spans="1:11" x14ac:dyDescent="0.35">
      <c r="A162" t="s">
        <v>279</v>
      </c>
      <c r="B162">
        <v>20</v>
      </c>
      <c r="C162" t="s">
        <v>1078</v>
      </c>
      <c r="D162" t="str">
        <f>SUBSTITUTE(economics!B72,",",";")</f>
        <v>Efficiency packagee</v>
      </c>
      <c r="E162" s="258">
        <f>economics!AH72</f>
        <v>9.959062663582065E-4</v>
      </c>
      <c r="F162" s="258">
        <f>economics!AI72</f>
        <v>0</v>
      </c>
      <c r="G162" s="258">
        <f>(economics!AM72)/1000000</f>
        <v>2.3260128347491066E-5</v>
      </c>
      <c r="H162" s="258">
        <f>(IFERROR(economics!M72/economics!P72/0.947817,0))/1000000</f>
        <v>0</v>
      </c>
      <c r="I162">
        <f>economics!I72</f>
        <v>20</v>
      </c>
      <c r="J162" t="s">
        <v>1088</v>
      </c>
      <c r="K162" t="str">
        <f t="shared" si="2"/>
        <v>pem 20 X efficiency measure 8</v>
      </c>
    </row>
    <row r="163" spans="1:11" x14ac:dyDescent="0.35">
      <c r="A163" t="s">
        <v>279</v>
      </c>
      <c r="B163">
        <v>20</v>
      </c>
      <c r="C163" t="s">
        <v>1079</v>
      </c>
      <c r="D163" t="str">
        <f>SUBSTITUTE(economics!B73,",",";")</f>
        <v>Usage of purer feede</v>
      </c>
      <c r="E163" s="258">
        <f>economics!AH73</f>
        <v>3.0907435852496064E-4</v>
      </c>
      <c r="F163" s="258">
        <f>economics!AI73</f>
        <v>0</v>
      </c>
      <c r="G163" s="258">
        <f>(economics!AM73)/1000000</f>
        <v>3.5242618708319802E-6</v>
      </c>
      <c r="H163" s="258">
        <f>(IFERROR(economics!M73/economics!P73/0.947817,0))/1000000</f>
        <v>0</v>
      </c>
      <c r="I163">
        <f>economics!I73</f>
        <v>10</v>
      </c>
      <c r="J163" t="s">
        <v>1088</v>
      </c>
      <c r="K163" t="str">
        <f t="shared" si="2"/>
        <v>pem 20 X efficiency measure 9</v>
      </c>
    </row>
    <row r="164" spans="1:11" x14ac:dyDescent="0.35">
      <c r="A164" t="s">
        <v>279</v>
      </c>
      <c r="B164">
        <v>20</v>
      </c>
      <c r="C164" t="s">
        <v>1080</v>
      </c>
      <c r="D164" t="str">
        <f>SUBSTITUTE(economics!B75,",",";")</f>
        <v>Modern control systeme</v>
      </c>
      <c r="E164" s="258">
        <f>economics!AH75</f>
        <v>3.3855089456947092E-4</v>
      </c>
      <c r="F164" s="258">
        <f>economics!AI75</f>
        <v>6.8858052264209803E-5</v>
      </c>
      <c r="G164" s="258">
        <f>(economics!AM75)/1000000</f>
        <v>2.1934585076670679E-5</v>
      </c>
      <c r="H164" s="258">
        <f>(IFERROR(economics!M75/economics!P75/0.947817,0))/1000000</f>
        <v>0</v>
      </c>
      <c r="I164">
        <f>economics!I75</f>
        <v>10</v>
      </c>
      <c r="J164" t="s">
        <v>1088</v>
      </c>
      <c r="K164" t="str">
        <f t="shared" si="2"/>
        <v>pem 20 X efficiency measure 10</v>
      </c>
    </row>
    <row r="165" spans="1:11" x14ac:dyDescent="0.35">
      <c r="A165" t="s">
        <v>279</v>
      </c>
      <c r="B165">
        <v>20</v>
      </c>
      <c r="C165" t="s">
        <v>1081</v>
      </c>
      <c r="D165" t="str">
        <f>SUBSTITUTE(economics!B76,",",";")</f>
        <v>Optimization of black carbon separatione</v>
      </c>
      <c r="E165" s="258">
        <f>economics!AH76</f>
        <v>5.5619075536413075E-4</v>
      </c>
      <c r="F165" s="258">
        <f>economics!AI76</f>
        <v>1.6968591450823128E-4</v>
      </c>
      <c r="G165" s="258">
        <f>(economics!AM76)/1000000</f>
        <v>2.2078464073153286E-5</v>
      </c>
      <c r="H165" s="258">
        <f>(IFERROR(economics!M76/economics!P76/0.947817,0))/1000000</f>
        <v>0</v>
      </c>
      <c r="I165">
        <f>economics!I76</f>
        <v>20</v>
      </c>
      <c r="J165" t="s">
        <v>1088</v>
      </c>
      <c r="K165" t="str">
        <f t="shared" si="2"/>
        <v>pem 20 X efficiency measure 11</v>
      </c>
    </row>
    <row r="166" spans="1:11" x14ac:dyDescent="0.35">
      <c r="A166" t="s">
        <v>279</v>
      </c>
      <c r="B166">
        <v>20</v>
      </c>
      <c r="C166" t="s">
        <v>1082</v>
      </c>
      <c r="D166" t="str">
        <f>SUBSTITUTE(economics!B77,",",";")</f>
        <v>Efficiency package; synthesis gas sectione</v>
      </c>
      <c r="E166" s="258">
        <f>economics!AH77</f>
        <v>1.3908346133623233E-3</v>
      </c>
      <c r="F166" s="258">
        <f>economics!AI77</f>
        <v>5.1076027778397374E-4</v>
      </c>
      <c r="G166" s="258">
        <f>(economics!AM77)/1000000</f>
        <v>2.1702033625649557E-5</v>
      </c>
      <c r="H166" s="258">
        <f>(IFERROR(economics!M77/economics!P77/0.947817,0))/1000000</f>
        <v>0</v>
      </c>
      <c r="I166">
        <f>economics!I77</f>
        <v>20</v>
      </c>
      <c r="J166" t="s">
        <v>1088</v>
      </c>
      <c r="K166" t="str">
        <f t="shared" si="2"/>
        <v>pem 20 X efficiency measure 12</v>
      </c>
    </row>
    <row r="167" spans="1:11" x14ac:dyDescent="0.35">
      <c r="A167" t="s">
        <v>279</v>
      </c>
      <c r="B167">
        <v>20</v>
      </c>
      <c r="C167" t="s">
        <v>1083</v>
      </c>
      <c r="D167" t="str">
        <f>SUBSTITUTE(economics!B78,",",";")</f>
        <v>Efficiency package; methanol synthesis sectione</v>
      </c>
      <c r="E167" s="258">
        <f>economics!AH78</f>
        <v>1.0482771993304916E-3</v>
      </c>
      <c r="F167" s="258">
        <f>economics!AI78</f>
        <v>0</v>
      </c>
      <c r="G167" s="258">
        <f>(economics!AM78)/1000000</f>
        <v>2.3067895881809318E-5</v>
      </c>
      <c r="H167" s="258">
        <f>(IFERROR(economics!M78/economics!P78/0.947817,0))/1000000</f>
        <v>0</v>
      </c>
      <c r="I167">
        <f>economics!I78</f>
        <v>20</v>
      </c>
      <c r="J167" t="s">
        <v>1088</v>
      </c>
      <c r="K167" t="str">
        <f t="shared" si="2"/>
        <v>pem 20 X efficiency measure 13</v>
      </c>
    </row>
    <row r="168" spans="1:11" x14ac:dyDescent="0.35">
      <c r="A168" t="s">
        <v>279</v>
      </c>
      <c r="B168">
        <v>20</v>
      </c>
      <c r="C168" t="s">
        <v>1084</v>
      </c>
      <c r="D168" t="str">
        <f>SUBSTITUTE(economics!B79,",",";")</f>
        <v>Improved CO2 removal sectionf</v>
      </c>
      <c r="E168" s="258">
        <f>economics!AH79</f>
        <v>1.4638105035696056E-3</v>
      </c>
      <c r="F168" s="258">
        <f>economics!AI79</f>
        <v>0</v>
      </c>
      <c r="G168" s="258">
        <f>(economics!AM79)/1000000</f>
        <v>1.5859178418743906E-5</v>
      </c>
      <c r="H168" s="258">
        <f>(IFERROR(economics!M79/economics!P79/0.947817,0))/1000000</f>
        <v>0</v>
      </c>
      <c r="I168">
        <f>economics!I79</f>
        <v>20</v>
      </c>
      <c r="J168" t="s">
        <v>1088</v>
      </c>
      <c r="K168" t="str">
        <f t="shared" si="2"/>
        <v>pem 20 X efficiency measure 14</v>
      </c>
    </row>
    <row r="169" spans="1:11" x14ac:dyDescent="0.35">
      <c r="A169" t="s">
        <v>279</v>
      </c>
      <c r="B169">
        <v>20</v>
      </c>
      <c r="C169" t="s">
        <v>1085</v>
      </c>
      <c r="D169" t="str">
        <f>SUBSTITUTE(economics!B82,",",";")</f>
        <v>Hydrogen recovery (such as PSA)</v>
      </c>
      <c r="E169" s="258">
        <f>economics!AH82</f>
        <v>1.1710484028556846E-3</v>
      </c>
      <c r="F169" s="258">
        <f>economics!AI82</f>
        <v>0</v>
      </c>
      <c r="G169" s="258">
        <f>(economics!AM82)/1000000</f>
        <v>2.643196403123985E-6</v>
      </c>
      <c r="H169" s="258">
        <f>(IFERROR(economics!M82/economics!P82/0.947817,0))/1000000</f>
        <v>0</v>
      </c>
      <c r="I169">
        <f>economics!I82</f>
        <v>20</v>
      </c>
      <c r="J169" t="s">
        <v>1088</v>
      </c>
      <c r="K169" t="str">
        <f t="shared" si="2"/>
        <v>pem 20 X efficiency measure 15</v>
      </c>
    </row>
    <row r="170" spans="1:11" x14ac:dyDescent="0.35">
      <c r="A170" t="s">
        <v>279</v>
      </c>
      <c r="B170">
        <v>20</v>
      </c>
      <c r="C170" t="s">
        <v>1086</v>
      </c>
      <c r="D170" t="str">
        <f>SUBSTITUTE(economics!B83,",",";")</f>
        <v>Pre-reforming</v>
      </c>
      <c r="E170" s="258">
        <f>economics!AH83</f>
        <v>3.3667641582100921E-3</v>
      </c>
      <c r="F170" s="258">
        <f>economics!AI83</f>
        <v>0</v>
      </c>
      <c r="G170" s="258">
        <f>(economics!AM83)/1000000</f>
        <v>7.3549812956493502E-6</v>
      </c>
      <c r="H170" s="258">
        <f>(IFERROR(economics!M83/economics!P83/0.947817,0))/1000000</f>
        <v>0</v>
      </c>
      <c r="I170">
        <f>economics!I83</f>
        <v>20</v>
      </c>
      <c r="J170" t="s">
        <v>1088</v>
      </c>
      <c r="K170" t="str">
        <f t="shared" si="2"/>
        <v>pem 20 X efficiency measure 16</v>
      </c>
    </row>
    <row r="171" spans="1:11" x14ac:dyDescent="0.35">
      <c r="A171" t="s">
        <v>279</v>
      </c>
      <c r="B171">
        <v>20</v>
      </c>
      <c r="C171" t="s">
        <v>1087</v>
      </c>
      <c r="D171" t="str">
        <f>SUBSTITUTE(economics!B84,",",";")</f>
        <v>Advanced process control</v>
      </c>
      <c r="E171" s="258">
        <f>economics!AH84</f>
        <v>1.8179582060461228E-3</v>
      </c>
      <c r="F171" s="258">
        <f>economics!AI84</f>
        <v>0</v>
      </c>
      <c r="G171" s="258">
        <f>(economics!AM84)/1000000</f>
        <v>9.0623876678536636E-6</v>
      </c>
      <c r="H171" s="258">
        <f>(IFERROR(economics!M84/economics!P84/0.947817,0))/1000000</f>
        <v>0</v>
      </c>
      <c r="I171">
        <f>economics!I84</f>
        <v>10</v>
      </c>
      <c r="J171" t="s">
        <v>1088</v>
      </c>
      <c r="K171" t="str">
        <f t="shared" si="2"/>
        <v>pem 20 X efficiency measure 17</v>
      </c>
    </row>
    <row r="172" spans="1:11" x14ac:dyDescent="0.35">
      <c r="A172" t="s">
        <v>683</v>
      </c>
      <c r="B172">
        <v>22</v>
      </c>
      <c r="C172" t="s">
        <v>1070</v>
      </c>
      <c r="D172" t="s">
        <v>1071</v>
      </c>
      <c r="E172" s="258">
        <v>0</v>
      </c>
      <c r="F172" s="258">
        <v>0</v>
      </c>
      <c r="G172" s="258">
        <v>0</v>
      </c>
      <c r="H172" s="258">
        <v>0</v>
      </c>
      <c r="I172">
        <v>20</v>
      </c>
      <c r="K172" t="str">
        <f t="shared" si="2"/>
        <v>pem 22 X efficiency measure 1</v>
      </c>
    </row>
    <row r="173" spans="1:11" x14ac:dyDescent="0.35">
      <c r="A173" t="s">
        <v>683</v>
      </c>
      <c r="B173">
        <v>22</v>
      </c>
      <c r="C173" t="s">
        <v>1072</v>
      </c>
      <c r="D173" t="s">
        <v>1071</v>
      </c>
      <c r="E173" s="258">
        <v>0</v>
      </c>
      <c r="F173" s="258">
        <v>0</v>
      </c>
      <c r="G173" s="258">
        <v>0</v>
      </c>
      <c r="H173" s="258">
        <v>0</v>
      </c>
      <c r="I173">
        <v>20</v>
      </c>
      <c r="K173" t="str">
        <f t="shared" si="2"/>
        <v>pem 22 X efficiency measure 2</v>
      </c>
    </row>
    <row r="174" spans="1:11" x14ac:dyDescent="0.35">
      <c r="A174" t="s">
        <v>683</v>
      </c>
      <c r="B174">
        <v>22</v>
      </c>
      <c r="C174" t="s">
        <v>1073</v>
      </c>
      <c r="D174" t="s">
        <v>1071</v>
      </c>
      <c r="E174" s="258">
        <v>0</v>
      </c>
      <c r="F174" s="258">
        <v>0</v>
      </c>
      <c r="G174" s="258">
        <v>0</v>
      </c>
      <c r="H174" s="258">
        <v>0</v>
      </c>
      <c r="I174">
        <v>20</v>
      </c>
      <c r="K174" t="str">
        <f t="shared" si="2"/>
        <v>pem 22 X efficiency measure 3</v>
      </c>
    </row>
    <row r="175" spans="1:11" x14ac:dyDescent="0.35">
      <c r="A175" t="s">
        <v>683</v>
      </c>
      <c r="B175">
        <v>22</v>
      </c>
      <c r="C175" t="s">
        <v>1074</v>
      </c>
      <c r="D175" t="s">
        <v>1071</v>
      </c>
      <c r="E175" s="258">
        <v>0</v>
      </c>
      <c r="F175" s="258">
        <v>0</v>
      </c>
      <c r="G175" s="258">
        <v>0</v>
      </c>
      <c r="H175" s="258">
        <v>0</v>
      </c>
      <c r="I175">
        <v>20</v>
      </c>
      <c r="K175" t="str">
        <f t="shared" si="2"/>
        <v>pem 22 X efficiency measure 4</v>
      </c>
    </row>
    <row r="176" spans="1:11" x14ac:dyDescent="0.35">
      <c r="A176" t="s">
        <v>683</v>
      </c>
      <c r="B176">
        <v>22</v>
      </c>
      <c r="C176" t="s">
        <v>1075</v>
      </c>
      <c r="D176" t="s">
        <v>1071</v>
      </c>
      <c r="E176" s="258">
        <v>0</v>
      </c>
      <c r="F176" s="258">
        <v>0</v>
      </c>
      <c r="G176" s="258">
        <v>0</v>
      </c>
      <c r="H176" s="258">
        <v>0</v>
      </c>
      <c r="I176">
        <v>20</v>
      </c>
      <c r="K176" t="str">
        <f t="shared" si="2"/>
        <v>pem 22 X efficiency measure 5</v>
      </c>
    </row>
    <row r="177" spans="1:11" x14ac:dyDescent="0.35">
      <c r="A177" t="s">
        <v>683</v>
      </c>
      <c r="B177">
        <v>22</v>
      </c>
      <c r="C177" t="s">
        <v>1076</v>
      </c>
      <c r="D177" t="s">
        <v>1071</v>
      </c>
      <c r="E177" s="258">
        <v>0</v>
      </c>
      <c r="F177" s="258">
        <v>0</v>
      </c>
      <c r="G177" s="258">
        <v>0</v>
      </c>
      <c r="H177" s="258">
        <v>0</v>
      </c>
      <c r="I177">
        <v>20</v>
      </c>
      <c r="K177" t="str">
        <f t="shared" si="2"/>
        <v>pem 22 X efficiency measure 6</v>
      </c>
    </row>
    <row r="178" spans="1:11" x14ac:dyDescent="0.35">
      <c r="A178" t="s">
        <v>683</v>
      </c>
      <c r="B178">
        <v>22</v>
      </c>
      <c r="C178" t="s">
        <v>1077</v>
      </c>
      <c r="D178" t="s">
        <v>1071</v>
      </c>
      <c r="E178" s="258">
        <v>0</v>
      </c>
      <c r="F178" s="258">
        <v>0</v>
      </c>
      <c r="G178" s="258">
        <v>0</v>
      </c>
      <c r="H178" s="258">
        <v>0</v>
      </c>
      <c r="I178">
        <v>20</v>
      </c>
      <c r="K178" t="str">
        <f t="shared" si="2"/>
        <v>pem 22 X efficiency measure 7</v>
      </c>
    </row>
    <row r="179" spans="1:11" x14ac:dyDescent="0.35">
      <c r="A179" t="s">
        <v>683</v>
      </c>
      <c r="B179">
        <v>22</v>
      </c>
      <c r="C179" t="s">
        <v>1078</v>
      </c>
      <c r="D179" t="s">
        <v>1071</v>
      </c>
      <c r="E179" s="258">
        <v>0</v>
      </c>
      <c r="F179" s="258">
        <v>0</v>
      </c>
      <c r="G179" s="258">
        <v>0</v>
      </c>
      <c r="H179" s="258">
        <v>0</v>
      </c>
      <c r="I179">
        <v>20</v>
      </c>
      <c r="K179" t="str">
        <f t="shared" si="2"/>
        <v>pem 22 X efficiency measure 8</v>
      </c>
    </row>
    <row r="180" spans="1:11" x14ac:dyDescent="0.35">
      <c r="A180" t="s">
        <v>683</v>
      </c>
      <c r="B180">
        <v>22</v>
      </c>
      <c r="C180" t="s">
        <v>1079</v>
      </c>
      <c r="D180" t="s">
        <v>1071</v>
      </c>
      <c r="E180" s="258">
        <v>0</v>
      </c>
      <c r="F180" s="258">
        <v>0</v>
      </c>
      <c r="G180" s="258">
        <v>0</v>
      </c>
      <c r="H180" s="258">
        <v>0</v>
      </c>
      <c r="I180">
        <v>20</v>
      </c>
      <c r="K180" t="str">
        <f t="shared" si="2"/>
        <v>pem 22 X efficiency measure 9</v>
      </c>
    </row>
    <row r="181" spans="1:11" x14ac:dyDescent="0.35">
      <c r="A181" t="s">
        <v>683</v>
      </c>
      <c r="B181">
        <v>22</v>
      </c>
      <c r="C181" t="s">
        <v>1080</v>
      </c>
      <c r="D181" t="s">
        <v>1071</v>
      </c>
      <c r="E181" s="258">
        <v>0</v>
      </c>
      <c r="F181" s="258">
        <v>0</v>
      </c>
      <c r="G181" s="258">
        <v>0</v>
      </c>
      <c r="H181" s="258">
        <v>0</v>
      </c>
      <c r="I181">
        <v>20</v>
      </c>
      <c r="K181" t="str">
        <f t="shared" si="2"/>
        <v>pem 22 X efficiency measure 10</v>
      </c>
    </row>
    <row r="182" spans="1:11" x14ac:dyDescent="0.35">
      <c r="A182" t="s">
        <v>683</v>
      </c>
      <c r="B182">
        <v>22</v>
      </c>
      <c r="C182" t="s">
        <v>1081</v>
      </c>
      <c r="D182" t="s">
        <v>1071</v>
      </c>
      <c r="E182" s="258">
        <v>0</v>
      </c>
      <c r="F182" s="258">
        <v>0</v>
      </c>
      <c r="G182" s="258">
        <v>0</v>
      </c>
      <c r="H182" s="258">
        <v>0</v>
      </c>
      <c r="I182">
        <v>20</v>
      </c>
      <c r="K182" t="str">
        <f t="shared" si="2"/>
        <v>pem 22 X efficiency measure 11</v>
      </c>
    </row>
    <row r="183" spans="1:11" x14ac:dyDescent="0.35">
      <c r="A183" t="s">
        <v>683</v>
      </c>
      <c r="B183">
        <v>22</v>
      </c>
      <c r="C183" t="s">
        <v>1082</v>
      </c>
      <c r="D183" t="s">
        <v>1071</v>
      </c>
      <c r="E183" s="258">
        <v>0</v>
      </c>
      <c r="F183" s="258">
        <v>0</v>
      </c>
      <c r="G183" s="258">
        <v>0</v>
      </c>
      <c r="H183" s="258">
        <v>0</v>
      </c>
      <c r="I183">
        <v>20</v>
      </c>
      <c r="K183" t="str">
        <f t="shared" si="2"/>
        <v>pem 22 X efficiency measure 12</v>
      </c>
    </row>
    <row r="184" spans="1:11" x14ac:dyDescent="0.35">
      <c r="A184" t="s">
        <v>683</v>
      </c>
      <c r="B184">
        <v>22</v>
      </c>
      <c r="C184" t="s">
        <v>1083</v>
      </c>
      <c r="D184" t="s">
        <v>1071</v>
      </c>
      <c r="E184" s="258">
        <v>0</v>
      </c>
      <c r="F184" s="258">
        <v>0</v>
      </c>
      <c r="G184" s="258">
        <v>0</v>
      </c>
      <c r="H184" s="258">
        <v>0</v>
      </c>
      <c r="I184">
        <v>20</v>
      </c>
      <c r="K184" t="str">
        <f t="shared" si="2"/>
        <v>pem 22 X efficiency measure 13</v>
      </c>
    </row>
    <row r="185" spans="1:11" x14ac:dyDescent="0.35">
      <c r="A185" t="s">
        <v>683</v>
      </c>
      <c r="B185">
        <v>22</v>
      </c>
      <c r="C185" t="s">
        <v>1084</v>
      </c>
      <c r="D185" t="s">
        <v>1071</v>
      </c>
      <c r="E185" s="258">
        <v>0</v>
      </c>
      <c r="F185" s="258">
        <v>0</v>
      </c>
      <c r="G185" s="258">
        <v>0</v>
      </c>
      <c r="H185" s="258">
        <v>0</v>
      </c>
      <c r="I185">
        <v>20</v>
      </c>
      <c r="K185" t="str">
        <f t="shared" si="2"/>
        <v>pem 22 X efficiency measure 14</v>
      </c>
    </row>
    <row r="186" spans="1:11" x14ac:dyDescent="0.35">
      <c r="A186" t="s">
        <v>683</v>
      </c>
      <c r="B186">
        <v>22</v>
      </c>
      <c r="C186" t="s">
        <v>1085</v>
      </c>
      <c r="D186" t="s">
        <v>1071</v>
      </c>
      <c r="E186" s="258">
        <v>0</v>
      </c>
      <c r="F186" s="258">
        <v>0</v>
      </c>
      <c r="G186" s="258">
        <v>0</v>
      </c>
      <c r="H186" s="258">
        <v>0</v>
      </c>
      <c r="I186">
        <v>20</v>
      </c>
      <c r="K186" t="str">
        <f t="shared" si="2"/>
        <v>pem 22 X efficiency measure 15</v>
      </c>
    </row>
    <row r="187" spans="1:11" x14ac:dyDescent="0.35">
      <c r="A187" t="s">
        <v>683</v>
      </c>
      <c r="B187">
        <v>22</v>
      </c>
      <c r="C187" t="s">
        <v>1086</v>
      </c>
      <c r="D187" t="s">
        <v>1071</v>
      </c>
      <c r="E187" s="258">
        <v>0</v>
      </c>
      <c r="F187" s="258">
        <v>0</v>
      </c>
      <c r="G187" s="258">
        <v>0</v>
      </c>
      <c r="H187" s="258">
        <v>0</v>
      </c>
      <c r="I187">
        <v>20</v>
      </c>
      <c r="K187" t="str">
        <f t="shared" si="2"/>
        <v>pem 22 X efficiency measure 16</v>
      </c>
    </row>
    <row r="188" spans="1:11" x14ac:dyDescent="0.35">
      <c r="A188" t="s">
        <v>683</v>
      </c>
      <c r="B188">
        <v>22</v>
      </c>
      <c r="C188" t="s">
        <v>1087</v>
      </c>
      <c r="D188" t="s">
        <v>1071</v>
      </c>
      <c r="E188" s="258">
        <v>0</v>
      </c>
      <c r="F188" s="258">
        <v>0</v>
      </c>
      <c r="G188" s="258">
        <v>0</v>
      </c>
      <c r="H188" s="258">
        <v>0</v>
      </c>
      <c r="I188">
        <v>20</v>
      </c>
      <c r="K188" t="str">
        <f t="shared" si="2"/>
        <v>pem 22 X efficiency measure 17</v>
      </c>
    </row>
    <row r="189" spans="1:11" x14ac:dyDescent="0.35">
      <c r="A189" t="s">
        <v>280</v>
      </c>
      <c r="B189">
        <v>231</v>
      </c>
      <c r="C189" t="s">
        <v>1070</v>
      </c>
      <c r="D189" t="str">
        <f>SUBSTITUTE(economics!B31,",",";")</f>
        <v>Increase of culletsb</v>
      </c>
      <c r="E189" s="258">
        <f>economics!AH31</f>
        <v>2.9270302008978236E-2</v>
      </c>
      <c r="F189" s="258">
        <f>economics!AI31</f>
        <v>0</v>
      </c>
      <c r="G189" s="258">
        <f>(economics!AM31)/1000000</f>
        <v>2.4669833095823857E-5</v>
      </c>
      <c r="H189" s="258">
        <f>(IFERROR(economics!M31/economics!P31/0.947817,0))/1000000</f>
        <v>7.0485237416639597E-7</v>
      </c>
      <c r="I189">
        <f>economics!I31</f>
        <v>20</v>
      </c>
      <c r="J189" t="s">
        <v>1088</v>
      </c>
      <c r="K189" t="str">
        <f t="shared" si="2"/>
        <v>pem 231 X efficiency measure 1</v>
      </c>
    </row>
    <row r="190" spans="1:11" x14ac:dyDescent="0.35">
      <c r="A190" t="s">
        <v>280</v>
      </c>
      <c r="B190">
        <v>231</v>
      </c>
      <c r="C190" t="s">
        <v>1072</v>
      </c>
      <c r="D190" t="str">
        <f>SUBSTITUTE(economics!B33,",",";")</f>
        <v>Optimized burningc</v>
      </c>
      <c r="E190" s="258">
        <f>economics!AH33</f>
        <v>2.6424578202549797E-2</v>
      </c>
      <c r="F190" s="258">
        <f>economics!AI33</f>
        <v>0</v>
      </c>
      <c r="G190" s="258">
        <f>(economics!AM33)/1000000</f>
        <v>2.114557122499188E-5</v>
      </c>
      <c r="H190" s="258">
        <f>(IFERROR(economics!M33/economics!P33/0.947817,0))/1000000</f>
        <v>0</v>
      </c>
      <c r="I190">
        <f>economics!I33</f>
        <v>20</v>
      </c>
      <c r="J190" t="s">
        <v>1088</v>
      </c>
      <c r="K190" t="str">
        <f t="shared" si="2"/>
        <v>pem 231 X efficiency measure 2</v>
      </c>
    </row>
    <row r="191" spans="1:11" x14ac:dyDescent="0.35">
      <c r="A191" t="s">
        <v>280</v>
      </c>
      <c r="B191">
        <v>231</v>
      </c>
      <c r="C191" t="s">
        <v>1073</v>
      </c>
      <c r="D191" t="str">
        <f>SUBSTITUTE(economics!B34,",",";")</f>
        <v>Process Control-Software and Image based controla</v>
      </c>
      <c r="E191" s="258">
        <f>economics!AH34</f>
        <v>8.130639446938398E-3</v>
      </c>
      <c r="F191" s="258">
        <f>economics!AI34</f>
        <v>0</v>
      </c>
      <c r="G191" s="258">
        <f>(economics!AM34)/1000000</f>
        <v>1.5859178418743906E-5</v>
      </c>
      <c r="H191" s="258">
        <f>(IFERROR(economics!M34/economics!P34/0.947817,0))/1000000</f>
        <v>0</v>
      </c>
      <c r="I191">
        <f>economics!I34</f>
        <v>10</v>
      </c>
      <c r="J191" t="s">
        <v>1088</v>
      </c>
      <c r="K191" t="str">
        <f t="shared" si="2"/>
        <v>pem 231 X efficiency measure 3</v>
      </c>
    </row>
    <row r="192" spans="1:11" x14ac:dyDescent="0.35">
      <c r="A192" t="s">
        <v>280</v>
      </c>
      <c r="B192">
        <v>231</v>
      </c>
      <c r="C192" t="s">
        <v>1074</v>
      </c>
      <c r="D192" t="str">
        <f>SUBSTITUTE(economics!B38,",",";")</f>
        <v>Optimized burningc</v>
      </c>
      <c r="E192" s="258">
        <f>economics!AH38</f>
        <v>2.6831110174896713E-2</v>
      </c>
      <c r="F192" s="258">
        <f>economics!AI38</f>
        <v>0</v>
      </c>
      <c r="G192" s="258">
        <f>(economics!AM38)/1000000</f>
        <v>1.057278561249594E-5</v>
      </c>
      <c r="H192" s="258">
        <f>(IFERROR(economics!M38/economics!P38/0.947817,0))/1000000</f>
        <v>0</v>
      </c>
      <c r="I192">
        <f>economics!I38</f>
        <v>20</v>
      </c>
      <c r="J192" t="s">
        <v>1088</v>
      </c>
      <c r="K192" t="str">
        <f t="shared" si="2"/>
        <v>pem 231 X efficiency measure 4</v>
      </c>
    </row>
    <row r="193" spans="1:11" x14ac:dyDescent="0.35">
      <c r="A193" t="s">
        <v>280</v>
      </c>
      <c r="B193">
        <v>231</v>
      </c>
      <c r="C193" t="s">
        <v>1075</v>
      </c>
      <c r="D193" t="str">
        <f>SUBSTITUTE(economics!B39,",",";")</f>
        <v>Process Control-Software and Image based controla</v>
      </c>
      <c r="E193" s="258">
        <f>economics!AH39</f>
        <v>8.130639446938398E-3</v>
      </c>
      <c r="F193" s="258">
        <f>economics!AI39</f>
        <v>0</v>
      </c>
      <c r="G193" s="258">
        <f>(economics!AM39)/1000000</f>
        <v>7.9295892093719529E-6</v>
      </c>
      <c r="H193" s="258">
        <f>(IFERROR(economics!M39/economics!P39/0.947817,0))/1000000</f>
        <v>0</v>
      </c>
      <c r="I193">
        <f>economics!I39</f>
        <v>10</v>
      </c>
      <c r="J193" t="s">
        <v>1088</v>
      </c>
      <c r="K193" t="str">
        <f t="shared" si="2"/>
        <v>pem 231 X efficiency measure 5</v>
      </c>
    </row>
    <row r="194" spans="1:11" x14ac:dyDescent="0.35">
      <c r="A194" t="s">
        <v>280</v>
      </c>
      <c r="B194">
        <v>231</v>
      </c>
      <c r="C194" t="s">
        <v>1076</v>
      </c>
      <c r="D194" t="s">
        <v>1071</v>
      </c>
      <c r="E194" s="258">
        <v>0</v>
      </c>
      <c r="F194" s="258">
        <v>0</v>
      </c>
      <c r="G194" s="258">
        <v>0</v>
      </c>
      <c r="H194" s="258">
        <v>0</v>
      </c>
      <c r="I194">
        <v>20</v>
      </c>
      <c r="K194" t="str">
        <f t="shared" ref="K194:K257" si="3">"pem "&amp;B194&amp;" X "&amp;C194</f>
        <v>pem 231 X efficiency measure 6</v>
      </c>
    </row>
    <row r="195" spans="1:11" x14ac:dyDescent="0.35">
      <c r="A195" t="s">
        <v>280</v>
      </c>
      <c r="B195">
        <v>231</v>
      </c>
      <c r="C195" t="s">
        <v>1077</v>
      </c>
      <c r="D195" t="s">
        <v>1071</v>
      </c>
      <c r="E195" s="258">
        <v>0</v>
      </c>
      <c r="F195" s="258">
        <v>0</v>
      </c>
      <c r="G195" s="258">
        <v>0</v>
      </c>
      <c r="H195" s="258">
        <v>0</v>
      </c>
      <c r="I195">
        <v>20</v>
      </c>
      <c r="K195" t="str">
        <f t="shared" si="3"/>
        <v>pem 231 X efficiency measure 7</v>
      </c>
    </row>
    <row r="196" spans="1:11" x14ac:dyDescent="0.35">
      <c r="A196" t="s">
        <v>280</v>
      </c>
      <c r="B196">
        <v>231</v>
      </c>
      <c r="C196" t="s">
        <v>1078</v>
      </c>
      <c r="D196" t="s">
        <v>1071</v>
      </c>
      <c r="E196" s="258">
        <v>0</v>
      </c>
      <c r="F196" s="258">
        <v>0</v>
      </c>
      <c r="G196" s="258">
        <v>0</v>
      </c>
      <c r="H196" s="258">
        <v>0</v>
      </c>
      <c r="I196">
        <v>20</v>
      </c>
      <c r="K196" t="str">
        <f t="shared" si="3"/>
        <v>pem 231 X efficiency measure 8</v>
      </c>
    </row>
    <row r="197" spans="1:11" x14ac:dyDescent="0.35">
      <c r="A197" t="s">
        <v>280</v>
      </c>
      <c r="B197">
        <v>231</v>
      </c>
      <c r="C197" t="s">
        <v>1079</v>
      </c>
      <c r="D197" t="s">
        <v>1071</v>
      </c>
      <c r="E197" s="258">
        <v>0</v>
      </c>
      <c r="F197" s="258">
        <v>0</v>
      </c>
      <c r="G197" s="258">
        <v>0</v>
      </c>
      <c r="H197" s="258">
        <v>0</v>
      </c>
      <c r="I197">
        <v>20</v>
      </c>
      <c r="K197" t="str">
        <f t="shared" si="3"/>
        <v>pem 231 X efficiency measure 9</v>
      </c>
    </row>
    <row r="198" spans="1:11" x14ac:dyDescent="0.35">
      <c r="A198" t="s">
        <v>280</v>
      </c>
      <c r="B198">
        <v>231</v>
      </c>
      <c r="C198" t="s">
        <v>1080</v>
      </c>
      <c r="D198" t="s">
        <v>1071</v>
      </c>
      <c r="E198" s="258">
        <v>0</v>
      </c>
      <c r="F198" s="258">
        <v>0</v>
      </c>
      <c r="G198" s="258">
        <v>0</v>
      </c>
      <c r="H198" s="258">
        <v>0</v>
      </c>
      <c r="I198">
        <v>20</v>
      </c>
      <c r="K198" t="str">
        <f t="shared" si="3"/>
        <v>pem 231 X efficiency measure 10</v>
      </c>
    </row>
    <row r="199" spans="1:11" x14ac:dyDescent="0.35">
      <c r="A199" t="s">
        <v>280</v>
      </c>
      <c r="B199">
        <v>231</v>
      </c>
      <c r="C199" t="s">
        <v>1081</v>
      </c>
      <c r="D199" t="s">
        <v>1071</v>
      </c>
      <c r="E199" s="258">
        <v>0</v>
      </c>
      <c r="F199" s="258">
        <v>0</v>
      </c>
      <c r="G199" s="258">
        <v>0</v>
      </c>
      <c r="H199" s="258">
        <v>0</v>
      </c>
      <c r="I199">
        <v>20</v>
      </c>
      <c r="K199" t="str">
        <f t="shared" si="3"/>
        <v>pem 231 X efficiency measure 11</v>
      </c>
    </row>
    <row r="200" spans="1:11" x14ac:dyDescent="0.35">
      <c r="A200" t="s">
        <v>280</v>
      </c>
      <c r="B200">
        <v>231</v>
      </c>
      <c r="C200" t="s">
        <v>1082</v>
      </c>
      <c r="D200" t="s">
        <v>1071</v>
      </c>
      <c r="E200" s="258">
        <v>0</v>
      </c>
      <c r="F200" s="258">
        <v>0</v>
      </c>
      <c r="G200" s="258">
        <v>0</v>
      </c>
      <c r="H200" s="258">
        <v>0</v>
      </c>
      <c r="I200">
        <v>20</v>
      </c>
      <c r="K200" t="str">
        <f t="shared" si="3"/>
        <v>pem 231 X efficiency measure 12</v>
      </c>
    </row>
    <row r="201" spans="1:11" x14ac:dyDescent="0.35">
      <c r="A201" t="s">
        <v>280</v>
      </c>
      <c r="B201">
        <v>231</v>
      </c>
      <c r="C201" t="s">
        <v>1083</v>
      </c>
      <c r="D201" t="s">
        <v>1071</v>
      </c>
      <c r="E201" s="258">
        <v>0</v>
      </c>
      <c r="F201" s="258">
        <v>0</v>
      </c>
      <c r="G201" s="258">
        <v>0</v>
      </c>
      <c r="H201" s="258">
        <v>0</v>
      </c>
      <c r="I201">
        <v>20</v>
      </c>
      <c r="K201" t="str">
        <f t="shared" si="3"/>
        <v>pem 231 X efficiency measure 13</v>
      </c>
    </row>
    <row r="202" spans="1:11" x14ac:dyDescent="0.35">
      <c r="A202" t="s">
        <v>280</v>
      </c>
      <c r="B202">
        <v>231</v>
      </c>
      <c r="C202" t="s">
        <v>1084</v>
      </c>
      <c r="D202" t="s">
        <v>1071</v>
      </c>
      <c r="E202" s="258">
        <v>0</v>
      </c>
      <c r="F202" s="258">
        <v>0</v>
      </c>
      <c r="G202" s="258">
        <v>0</v>
      </c>
      <c r="H202" s="258">
        <v>0</v>
      </c>
      <c r="I202">
        <v>20</v>
      </c>
      <c r="K202" t="str">
        <f t="shared" si="3"/>
        <v>pem 231 X efficiency measure 14</v>
      </c>
    </row>
    <row r="203" spans="1:11" x14ac:dyDescent="0.35">
      <c r="A203" t="s">
        <v>280</v>
      </c>
      <c r="B203">
        <v>231</v>
      </c>
      <c r="C203" t="s">
        <v>1085</v>
      </c>
      <c r="D203" t="s">
        <v>1071</v>
      </c>
      <c r="E203" s="258">
        <v>0</v>
      </c>
      <c r="F203" s="258">
        <v>0</v>
      </c>
      <c r="G203" s="258">
        <v>0</v>
      </c>
      <c r="H203" s="258">
        <v>0</v>
      </c>
      <c r="I203">
        <v>20</v>
      </c>
      <c r="K203" t="str">
        <f t="shared" si="3"/>
        <v>pem 231 X efficiency measure 15</v>
      </c>
    </row>
    <row r="204" spans="1:11" x14ac:dyDescent="0.35">
      <c r="A204" t="s">
        <v>280</v>
      </c>
      <c r="B204">
        <v>231</v>
      </c>
      <c r="C204" t="s">
        <v>1086</v>
      </c>
      <c r="D204" t="s">
        <v>1071</v>
      </c>
      <c r="E204" s="258">
        <v>0</v>
      </c>
      <c r="F204" s="258">
        <v>0</v>
      </c>
      <c r="G204" s="258">
        <v>0</v>
      </c>
      <c r="H204" s="258">
        <v>0</v>
      </c>
      <c r="I204">
        <v>20</v>
      </c>
      <c r="K204" t="str">
        <f t="shared" si="3"/>
        <v>pem 231 X efficiency measure 16</v>
      </c>
    </row>
    <row r="205" spans="1:11" x14ac:dyDescent="0.35">
      <c r="A205" t="s">
        <v>280</v>
      </c>
      <c r="B205">
        <v>231</v>
      </c>
      <c r="C205" t="s">
        <v>1087</v>
      </c>
      <c r="D205" t="s">
        <v>1071</v>
      </c>
      <c r="E205" s="258">
        <v>0</v>
      </c>
      <c r="F205" s="258">
        <v>0</v>
      </c>
      <c r="G205" s="258">
        <v>0</v>
      </c>
      <c r="H205" s="258">
        <v>0</v>
      </c>
      <c r="I205">
        <v>20</v>
      </c>
      <c r="K205" t="str">
        <f t="shared" si="3"/>
        <v>pem 231 X efficiency measure 17</v>
      </c>
    </row>
    <row r="206" spans="1:11" x14ac:dyDescent="0.35">
      <c r="A206" t="s">
        <v>281</v>
      </c>
      <c r="B206">
        <v>239</v>
      </c>
      <c r="C206" t="s">
        <v>1070</v>
      </c>
      <c r="D206" t="str">
        <f>SUBSTITUTE(economics!B85,",",";")</f>
        <v>Improved raw Mill Blendinga</v>
      </c>
      <c r="E206" s="258">
        <f>economics!AH85</f>
        <v>1.15345674135762E-3</v>
      </c>
      <c r="F206" s="258">
        <f>economics!AI85</f>
        <v>3.6469480061994161E-3</v>
      </c>
      <c r="G206" s="258">
        <f>(economics!AM85)/1000000</f>
        <v>2.0150558057582148E-4</v>
      </c>
      <c r="H206" s="258">
        <f>(IFERROR(economics!M85/economics!P85/0.947817,0))/1000000</f>
        <v>0</v>
      </c>
      <c r="I206">
        <f>economics!I85</f>
        <v>20</v>
      </c>
      <c r="J206" t="s">
        <v>1088</v>
      </c>
      <c r="K206" t="str">
        <f t="shared" si="3"/>
        <v>pem 239 X efficiency measure 1</v>
      </c>
    </row>
    <row r="207" spans="1:11" x14ac:dyDescent="0.35">
      <c r="A207" t="s">
        <v>281</v>
      </c>
      <c r="B207">
        <v>239</v>
      </c>
      <c r="C207" t="s">
        <v>1072</v>
      </c>
      <c r="D207" t="str">
        <f>SUBSTITUTE(economics!B86,",",";")</f>
        <v>Use of High-Pressure Roller Pressesa</v>
      </c>
      <c r="E207" s="258">
        <f>economics!AH86</f>
        <v>0</v>
      </c>
      <c r="F207" s="258">
        <f>economics!AI86</f>
        <v>5.1327416383547347E-2</v>
      </c>
      <c r="G207" s="258">
        <f>(economics!AM86)/1000000</f>
        <v>1.1630064173745533E-4</v>
      </c>
      <c r="H207" s="258">
        <f>(IFERROR(economics!M86/economics!P86/0.947817,0))/1000000</f>
        <v>0</v>
      </c>
      <c r="I207">
        <f>economics!I86</f>
        <v>20</v>
      </c>
      <c r="J207" t="s">
        <v>1088</v>
      </c>
      <c r="K207" t="str">
        <f t="shared" si="3"/>
        <v>pem 239 X efficiency measure 2</v>
      </c>
    </row>
    <row r="208" spans="1:11" x14ac:dyDescent="0.35">
      <c r="A208" t="s">
        <v>281</v>
      </c>
      <c r="B208">
        <v>239</v>
      </c>
      <c r="C208" t="s">
        <v>1073</v>
      </c>
      <c r="D208" t="str">
        <f>SUBSTITUTE(economics!B87,",",";")</f>
        <v>High Efficiency Classifiersb</v>
      </c>
      <c r="E208" s="258">
        <f>economics!AH87</f>
        <v>0</v>
      </c>
      <c r="F208" s="258">
        <f>economics!AI87</f>
        <v>7.9885527754844365E-3</v>
      </c>
      <c r="G208" s="258">
        <f>(economics!AM87)/1000000</f>
        <v>1.9408978419074675E-4</v>
      </c>
      <c r="H208" s="258">
        <f>(IFERROR(economics!M87/economics!P87/0.947817,0))/1000000</f>
        <v>0</v>
      </c>
      <c r="I208">
        <f>economics!I87</f>
        <v>20</v>
      </c>
      <c r="J208" t="s">
        <v>1088</v>
      </c>
      <c r="K208" t="str">
        <f t="shared" si="3"/>
        <v>pem 239 X efficiency measure 3</v>
      </c>
    </row>
    <row r="209" spans="1:11" x14ac:dyDescent="0.35">
      <c r="A209" t="s">
        <v>281</v>
      </c>
      <c r="B209">
        <v>239</v>
      </c>
      <c r="C209" t="s">
        <v>1074</v>
      </c>
      <c r="D209" t="str">
        <f>SUBSTITUTE(economics!B88,",",";")</f>
        <v>Raw Meal Process Controlb</v>
      </c>
      <c r="E209" s="258">
        <f>economics!AH88</f>
        <v>0</v>
      </c>
      <c r="F209" s="258">
        <f>economics!AI88</f>
        <v>2.4312986707996109E-3</v>
      </c>
      <c r="G209" s="258">
        <f>(economics!AM88)/1000000</f>
        <v>0</v>
      </c>
      <c r="H209" s="258">
        <f>(IFERROR(economics!M88/economics!P88/0.947817,0))/1000000</f>
        <v>1.5943089415668483E-5</v>
      </c>
      <c r="I209">
        <f>economics!I88</f>
        <v>20</v>
      </c>
      <c r="J209" t="s">
        <v>1088</v>
      </c>
      <c r="K209" t="str">
        <f t="shared" si="3"/>
        <v>pem 239 X efficiency measure 4</v>
      </c>
    </row>
    <row r="210" spans="1:11" x14ac:dyDescent="0.35">
      <c r="A210" t="s">
        <v>281</v>
      </c>
      <c r="B210">
        <v>239</v>
      </c>
      <c r="C210" t="s">
        <v>1075</v>
      </c>
      <c r="D210" t="str">
        <f>SUBSTITUTE(economics!B89,",",";")</f>
        <v>Energy Management and Control Systemsc</v>
      </c>
      <c r="E210" s="258">
        <f>economics!AH89</f>
        <v>4.7478976585700015E-3</v>
      </c>
      <c r="F210" s="258">
        <f>economics!AI89</f>
        <v>0</v>
      </c>
      <c r="G210" s="258">
        <f>(economics!AM89)/1000000</f>
        <v>1.0726485313315372E-6</v>
      </c>
      <c r="H210" s="258">
        <f>(IFERROR(economics!M89/economics!P89/0.947817,0))/1000000</f>
        <v>0</v>
      </c>
      <c r="I210">
        <f>economics!I89</f>
        <v>10</v>
      </c>
      <c r="J210" t="s">
        <v>1088</v>
      </c>
      <c r="K210" t="str">
        <f t="shared" si="3"/>
        <v>pem 239 X efficiency measure 5</v>
      </c>
    </row>
    <row r="211" spans="1:11" x14ac:dyDescent="0.35">
      <c r="A211" t="s">
        <v>281</v>
      </c>
      <c r="B211">
        <v>239</v>
      </c>
      <c r="C211" t="s">
        <v>1076</v>
      </c>
      <c r="D211" t="str">
        <f>SUBSTITUTE(economics!B90,",",";")</f>
        <v>Kiln Combustion System Improvementsc</v>
      </c>
      <c r="E211" s="258">
        <f>economics!AH90</f>
        <v>2.3739488292850008E-3</v>
      </c>
      <c r="F211" s="258">
        <f>economics!AI90</f>
        <v>0</v>
      </c>
      <c r="G211" s="258">
        <f>(economics!AM90)/1000000</f>
        <v>2.5404833636799574E-6</v>
      </c>
      <c r="H211" s="258">
        <f>(IFERROR(economics!M90/economics!P90/0.947817,0))/1000000</f>
        <v>0</v>
      </c>
      <c r="I211">
        <f>economics!I90</f>
        <v>30</v>
      </c>
      <c r="J211" t="s">
        <v>1088</v>
      </c>
      <c r="K211" t="str">
        <f t="shared" si="3"/>
        <v>pem 239 X efficiency measure 6</v>
      </c>
    </row>
    <row r="212" spans="1:11" x14ac:dyDescent="0.35">
      <c r="A212" t="s">
        <v>281</v>
      </c>
      <c r="B212">
        <v>239</v>
      </c>
      <c r="C212" t="s">
        <v>1077</v>
      </c>
      <c r="D212" t="str">
        <f>SUBSTITUTE(economics!B91,",",";")</f>
        <v>Indirect Firingc</v>
      </c>
      <c r="E212" s="258">
        <f>economics!AH91</f>
        <v>1.1869744146425004E-3</v>
      </c>
      <c r="F212" s="258">
        <f>economics!AI91</f>
        <v>0</v>
      </c>
      <c r="G212" s="258">
        <f>(economics!AM91)/1000000</f>
        <v>5.2863928062479695E-5</v>
      </c>
      <c r="H212" s="258">
        <f>(IFERROR(economics!M91/economics!P91/0.947817,0))/1000000</f>
        <v>0</v>
      </c>
      <c r="I212">
        <f>economics!I91</f>
        <v>20</v>
      </c>
      <c r="J212" t="s">
        <v>1088</v>
      </c>
      <c r="K212" t="str">
        <f t="shared" si="3"/>
        <v>pem 239 X efficiency measure 7</v>
      </c>
    </row>
    <row r="213" spans="1:11" x14ac:dyDescent="0.35">
      <c r="A213" t="s">
        <v>281</v>
      </c>
      <c r="B213">
        <v>239</v>
      </c>
      <c r="C213" t="s">
        <v>1078</v>
      </c>
      <c r="D213" t="str">
        <f>SUBSTITUTE(economics!B92,",",";")</f>
        <v>Oxygen Enrichment technologyc</v>
      </c>
      <c r="E213" s="258">
        <f>economics!AH92</f>
        <v>1.1869744146425004E-3</v>
      </c>
      <c r="F213" s="258">
        <f>economics!AI92</f>
        <v>0</v>
      </c>
      <c r="G213" s="258">
        <f>(economics!AM92)/1000000</f>
        <v>3.1718356837487812E-5</v>
      </c>
      <c r="H213" s="258">
        <f>(IFERROR(economics!M92/economics!P92/0.947817,0))/1000000</f>
        <v>0</v>
      </c>
      <c r="I213">
        <f>economics!I92</f>
        <v>20</v>
      </c>
      <c r="J213" t="s">
        <v>1088</v>
      </c>
      <c r="K213" t="str">
        <f t="shared" si="3"/>
        <v>pem 239 X efficiency measure 8</v>
      </c>
    </row>
    <row r="214" spans="1:11" x14ac:dyDescent="0.35">
      <c r="A214" t="s">
        <v>281</v>
      </c>
      <c r="B214">
        <v>239</v>
      </c>
      <c r="C214" t="s">
        <v>1079</v>
      </c>
      <c r="D214" t="str">
        <f>SUBSTITUTE(economics!B93,",",";")</f>
        <v>Kiln Shell Heat Loss Reductionc</v>
      </c>
      <c r="E214" s="258">
        <f>economics!AH93</f>
        <v>2.3739488292850008E-3</v>
      </c>
      <c r="F214" s="258">
        <f>economics!AI93</f>
        <v>0</v>
      </c>
      <c r="G214" s="258">
        <f>(economics!AM93)/1000000</f>
        <v>8.3604352581416324E-7</v>
      </c>
      <c r="H214" s="258">
        <f>(IFERROR(economics!M93/economics!P93/0.947817,0))/1000000</f>
        <v>0</v>
      </c>
      <c r="I214">
        <f>economics!I93</f>
        <v>5</v>
      </c>
      <c r="J214" t="s">
        <v>1088</v>
      </c>
      <c r="K214" t="str">
        <f t="shared" si="3"/>
        <v>pem 239 X efficiency measure 9</v>
      </c>
    </row>
    <row r="215" spans="1:11" x14ac:dyDescent="0.35">
      <c r="A215" t="s">
        <v>281</v>
      </c>
      <c r="B215">
        <v>239</v>
      </c>
      <c r="C215" t="s">
        <v>1080</v>
      </c>
      <c r="D215" t="str">
        <f>SUBSTITUTE(economics!B96,",",";")</f>
        <v>Low-Pressure Drop Suspension Preheatersc</v>
      </c>
      <c r="E215" s="258">
        <f>economics!AH96</f>
        <v>0</v>
      </c>
      <c r="F215" s="258">
        <f>economics!AI96</f>
        <v>1.8234740030997087E-3</v>
      </c>
      <c r="G215" s="258">
        <f>(economics!AM96)/1000000</f>
        <v>6.3772357662673917E-4</v>
      </c>
      <c r="H215" s="258">
        <f>(IFERROR(economics!M96/economics!P96/0.947817,0))/1000000</f>
        <v>0</v>
      </c>
      <c r="I215">
        <f>economics!I96</f>
        <v>30</v>
      </c>
      <c r="J215" t="s">
        <v>1088</v>
      </c>
      <c r="K215" t="str">
        <f t="shared" si="3"/>
        <v>pem 239 X efficiency measure 10</v>
      </c>
    </row>
    <row r="216" spans="1:11" x14ac:dyDescent="0.35">
      <c r="A216" t="s">
        <v>281</v>
      </c>
      <c r="B216">
        <v>239</v>
      </c>
      <c r="C216" t="s">
        <v>1081</v>
      </c>
      <c r="D216" t="str">
        <f>SUBSTITUTE(economics!B103,",",";")</f>
        <v>Energy Management and Process Controlb</v>
      </c>
      <c r="E216" s="258">
        <f>economics!AH103</f>
        <v>0</v>
      </c>
      <c r="F216" s="258">
        <f>economics!AI103</f>
        <v>3.1474704975196716E-3</v>
      </c>
      <c r="G216" s="258">
        <f>(economics!AM103)/1000000</f>
        <v>5.8156136482375908E-5</v>
      </c>
      <c r="H216" s="258">
        <f>(IFERROR(economics!M103/economics!P103/0.947817,0))/1000000</f>
        <v>0</v>
      </c>
      <c r="I216">
        <f>economics!I103</f>
        <v>10</v>
      </c>
      <c r="J216" t="s">
        <v>1088</v>
      </c>
      <c r="K216" t="str">
        <f t="shared" si="3"/>
        <v>pem 239 X efficiency measure 11</v>
      </c>
    </row>
    <row r="217" spans="1:11" x14ac:dyDescent="0.35">
      <c r="A217" t="s">
        <v>281</v>
      </c>
      <c r="B217">
        <v>239</v>
      </c>
      <c r="C217" t="s">
        <v>1082</v>
      </c>
      <c r="D217" t="s">
        <v>1071</v>
      </c>
      <c r="E217" s="258">
        <v>0</v>
      </c>
      <c r="F217" s="258">
        <v>0</v>
      </c>
      <c r="G217" s="258">
        <v>0</v>
      </c>
      <c r="H217" s="258">
        <v>0</v>
      </c>
      <c r="I217">
        <v>20</v>
      </c>
      <c r="K217" t="str">
        <f t="shared" si="3"/>
        <v>pem 239 X efficiency measure 12</v>
      </c>
    </row>
    <row r="218" spans="1:11" x14ac:dyDescent="0.35">
      <c r="A218" t="s">
        <v>281</v>
      </c>
      <c r="B218">
        <v>239</v>
      </c>
      <c r="C218" t="s">
        <v>1083</v>
      </c>
      <c r="D218" t="str">
        <f>SUBSTITUTE(economics!B105,",",";")</f>
        <v>High-Efficiency Classifiersb</v>
      </c>
      <c r="E218" s="258">
        <f>economics!AH105</f>
        <v>0</v>
      </c>
      <c r="F218" s="258">
        <f>economics!AI105</f>
        <v>3.5993350738962589E-3</v>
      </c>
      <c r="G218" s="258">
        <f>(economics!AM105)/1000000</f>
        <v>2.2884817343064802E-4</v>
      </c>
      <c r="H218" s="258">
        <f>(IFERROR(economics!M105/economics!P105/0.947817,0))/1000000</f>
        <v>0</v>
      </c>
      <c r="I218">
        <f>economics!I105</f>
        <v>20</v>
      </c>
      <c r="J218" t="s">
        <v>1088</v>
      </c>
      <c r="K218" t="str">
        <f t="shared" si="3"/>
        <v>pem 239 X efficiency measure 13</v>
      </c>
    </row>
    <row r="219" spans="1:11" x14ac:dyDescent="0.35">
      <c r="A219" t="s">
        <v>281</v>
      </c>
      <c r="B219">
        <v>239</v>
      </c>
      <c r="C219" t="s">
        <v>1084</v>
      </c>
      <c r="D219" t="str">
        <f>SUBSTITUTE(economics!B106,",",";")</f>
        <v>High efficiency motorsf</v>
      </c>
      <c r="E219" s="258">
        <f>economics!AH106</f>
        <v>0</v>
      </c>
      <c r="F219" s="258">
        <f>economics!AI106</f>
        <v>6.5788712269388063E-3</v>
      </c>
      <c r="G219" s="258">
        <f>(economics!AM106)/1000000</f>
        <v>2.3566082741041894E-5</v>
      </c>
      <c r="H219" s="258">
        <f>(IFERROR(economics!M106/economics!P106/0.947817,0))/1000000</f>
        <v>0</v>
      </c>
      <c r="I219">
        <f>economics!I106</f>
        <v>10</v>
      </c>
      <c r="J219" t="s">
        <v>1088</v>
      </c>
      <c r="K219" t="str">
        <f t="shared" si="3"/>
        <v>pem 239 X efficiency measure 14</v>
      </c>
    </row>
    <row r="220" spans="1:11" x14ac:dyDescent="0.35">
      <c r="A220" t="s">
        <v>281</v>
      </c>
      <c r="B220">
        <v>239</v>
      </c>
      <c r="C220" t="s">
        <v>1085</v>
      </c>
      <c r="D220" t="str">
        <f>SUBSTITUTE(economics!B107,",",";")</f>
        <v>Adjustable speed drives</v>
      </c>
      <c r="E220" s="258">
        <f>economics!AH107</f>
        <v>0</v>
      </c>
      <c r="F220" s="258">
        <f>economics!AI107</f>
        <v>3.9473227361632845E-3</v>
      </c>
      <c r="G220" s="258">
        <f>(economics!AM107)/1000000</f>
        <v>3.1008003606634067E-5</v>
      </c>
      <c r="H220" s="258">
        <f>(IFERROR(economics!M107/economics!P107/0.947817,0))/1000000</f>
        <v>0</v>
      </c>
      <c r="I220">
        <f>economics!I107</f>
        <v>10</v>
      </c>
      <c r="J220" t="s">
        <v>1088</v>
      </c>
      <c r="K220" t="str">
        <f t="shared" si="3"/>
        <v>pem 239 X efficiency measure 15</v>
      </c>
    </row>
    <row r="221" spans="1:11" x14ac:dyDescent="0.35">
      <c r="A221" t="s">
        <v>281</v>
      </c>
      <c r="B221">
        <v>239</v>
      </c>
      <c r="C221" t="s">
        <v>1086</v>
      </c>
      <c r="D221" t="s">
        <v>1071</v>
      </c>
      <c r="E221" s="258">
        <v>0</v>
      </c>
      <c r="F221" s="258">
        <v>0</v>
      </c>
      <c r="G221" s="258">
        <v>0</v>
      </c>
      <c r="H221" s="258">
        <v>0</v>
      </c>
      <c r="I221">
        <v>20</v>
      </c>
      <c r="K221" t="str">
        <f t="shared" si="3"/>
        <v>pem 239 X efficiency measure 16</v>
      </c>
    </row>
    <row r="222" spans="1:11" x14ac:dyDescent="0.35">
      <c r="A222" t="s">
        <v>281</v>
      </c>
      <c r="B222">
        <v>239</v>
      </c>
      <c r="C222" t="s">
        <v>1087</v>
      </c>
      <c r="D222" t="s">
        <v>1071</v>
      </c>
      <c r="E222" s="258">
        <v>0</v>
      </c>
      <c r="F222" s="258">
        <v>0</v>
      </c>
      <c r="G222" s="258">
        <v>0</v>
      </c>
      <c r="H222" s="258">
        <v>0</v>
      </c>
      <c r="I222">
        <v>20</v>
      </c>
      <c r="K222" t="str">
        <f t="shared" si="3"/>
        <v>pem 239 X efficiency measure 17</v>
      </c>
    </row>
    <row r="223" spans="1:11" x14ac:dyDescent="0.35">
      <c r="A223" t="s">
        <v>282</v>
      </c>
      <c r="B223">
        <v>241</v>
      </c>
      <c r="C223" t="s">
        <v>1070</v>
      </c>
      <c r="D223" t="str">
        <f>SUBSTITUTE(economics!B10,",",";")</f>
        <v>Programmed heatinga</v>
      </c>
      <c r="E223" s="258">
        <f>economics!AH10</f>
        <v>1.2653102130792452E-3</v>
      </c>
      <c r="F223" s="258">
        <f>economics!AI10</f>
        <v>0</v>
      </c>
      <c r="G223" s="258">
        <f>(economics!AM10)/1000000</f>
        <v>1.0572785612495938E-6</v>
      </c>
      <c r="H223" s="258">
        <f>(IFERROR(economics!M10/economics!P10/0.947817,0))/1000000</f>
        <v>0</v>
      </c>
      <c r="I223">
        <f>economics!I10</f>
        <v>10</v>
      </c>
      <c r="J223" t="s">
        <v>1088</v>
      </c>
      <c r="K223" t="str">
        <f t="shared" si="3"/>
        <v>pem 241 X efficiency measure 1</v>
      </c>
    </row>
    <row r="224" spans="1:11" x14ac:dyDescent="0.35">
      <c r="A224" t="s">
        <v>282</v>
      </c>
      <c r="B224">
        <v>241</v>
      </c>
      <c r="C224" t="s">
        <v>1072</v>
      </c>
      <c r="D224" t="str">
        <f>SUBSTITUTE(economics!B11,",",";")</f>
        <v>Variable speed drive on compressorsa</v>
      </c>
      <c r="E224" s="258">
        <f>economics!AH11</f>
        <v>0</v>
      </c>
      <c r="F224" s="258">
        <f>economics!AI11</f>
        <v>2.2191484670545112E-4</v>
      </c>
      <c r="G224" s="258">
        <f>(economics!AM11)/1000000</f>
        <v>4.5311938339268299E-5</v>
      </c>
      <c r="H224" s="258">
        <f>(IFERROR(economics!M11/economics!P11/0.947817,0))/1000000</f>
        <v>0</v>
      </c>
      <c r="I224">
        <f>economics!I11</f>
        <v>15</v>
      </c>
      <c r="J224" t="s">
        <v>1088</v>
      </c>
      <c r="K224" t="str">
        <f t="shared" si="3"/>
        <v>pem 241 X efficiency measure 2</v>
      </c>
    </row>
    <row r="225" spans="1:11" x14ac:dyDescent="0.35">
      <c r="A225" t="s">
        <v>282</v>
      </c>
      <c r="B225">
        <v>241</v>
      </c>
      <c r="C225" t="s">
        <v>1073</v>
      </c>
      <c r="D225" t="str">
        <f>SUBSTITUTE(economics!B12,",",";")</f>
        <v>Coal moisture controla</v>
      </c>
      <c r="E225" s="258">
        <f>economics!AH12</f>
        <v>1.8979653196188676E-3</v>
      </c>
      <c r="F225" s="258">
        <f>economics!AI12</f>
        <v>0</v>
      </c>
      <c r="G225" s="258">
        <f>(economics!AM12)/1000000</f>
        <v>2.290770216040787E-5</v>
      </c>
      <c r="H225" s="258">
        <f>(IFERROR(economics!M12/economics!P12/0.947817,0))/1000000</f>
        <v>0</v>
      </c>
      <c r="I225">
        <f>economics!I12</f>
        <v>10</v>
      </c>
      <c r="J225" t="s">
        <v>1088</v>
      </c>
      <c r="K225" t="str">
        <f t="shared" si="3"/>
        <v>pem 241 X efficiency measure 3</v>
      </c>
    </row>
    <row r="226" spans="1:11" x14ac:dyDescent="0.35">
      <c r="A226" t="s">
        <v>282</v>
      </c>
      <c r="B226">
        <v>241</v>
      </c>
      <c r="C226" t="s">
        <v>1074</v>
      </c>
      <c r="D226" t="str">
        <f>SUBSTITUTE(economics!B15,",",";")</f>
        <v>Moisture Removing Blowing Technique in Blast Furnacec</v>
      </c>
      <c r="E226" s="258">
        <f>economics!AH15</f>
        <v>3.3509595606028824E-3</v>
      </c>
      <c r="F226" s="258">
        <f>economics!AI15</f>
        <v>0</v>
      </c>
      <c r="G226" s="258">
        <f>(economics!AM15)/1000000</f>
        <v>1.057278561249594E-5</v>
      </c>
      <c r="H226" s="258">
        <f>(IFERROR(economics!M15/economics!P15/0.947817,0))/1000000</f>
        <v>0</v>
      </c>
      <c r="I226">
        <f>economics!I15</f>
        <v>15</v>
      </c>
      <c r="J226" t="s">
        <v>1088</v>
      </c>
      <c r="K226" t="str">
        <f t="shared" si="3"/>
        <v>pem 241 X efficiency measure 4</v>
      </c>
    </row>
    <row r="227" spans="1:11" x14ac:dyDescent="0.35">
      <c r="A227" t="s">
        <v>282</v>
      </c>
      <c r="B227">
        <v>241</v>
      </c>
      <c r="C227" t="s">
        <v>1075</v>
      </c>
      <c r="D227" t="str">
        <f>SUBSTITUTE(economics!B16,",",";")</f>
        <v>Injection of pulverized coal in BFc</v>
      </c>
      <c r="E227" s="258">
        <f>economics!AH16</f>
        <v>1.2733646330290952E-2</v>
      </c>
      <c r="F227" s="258">
        <f>economics!AI16</f>
        <v>0</v>
      </c>
      <c r="G227" s="258">
        <f>(economics!AM16)/1000000</f>
        <v>9.5155070512463452E-6</v>
      </c>
      <c r="H227" s="258">
        <f>(IFERROR(economics!M16/economics!P16/0.947817,0))/1000000</f>
        <v>2.8194094966655839E-6</v>
      </c>
      <c r="I227">
        <f>economics!I16</f>
        <v>20</v>
      </c>
      <c r="J227" t="s">
        <v>1088</v>
      </c>
      <c r="K227" t="str">
        <f t="shared" si="3"/>
        <v>pem 241 X efficiency measure 5</v>
      </c>
    </row>
    <row r="228" spans="1:11" x14ac:dyDescent="0.35">
      <c r="A228" t="s">
        <v>282</v>
      </c>
      <c r="B228">
        <v>241</v>
      </c>
      <c r="C228" t="s">
        <v>1076</v>
      </c>
      <c r="D228" t="str">
        <f>SUBSTITUTE(economics!B18,",",";")</f>
        <v>Recovery of blast furnace gas</v>
      </c>
      <c r="E228" s="258">
        <f>economics!AH18</f>
        <v>1.1169865202009608E-4</v>
      </c>
      <c r="F228" s="258">
        <f>economics!AI18</f>
        <v>0</v>
      </c>
      <c r="G228" s="258">
        <f>(economics!AM18)/1000000</f>
        <v>1.3744621296244718E-5</v>
      </c>
      <c r="H228" s="258">
        <f>(IFERROR(economics!M18/economics!P18/0.947817,0))/1000000</f>
        <v>0</v>
      </c>
      <c r="I228">
        <f>economics!I18</f>
        <v>15</v>
      </c>
      <c r="J228" t="s">
        <v>1088</v>
      </c>
      <c r="K228" t="str">
        <f t="shared" si="3"/>
        <v>pem 241 X efficiency measure 6</v>
      </c>
    </row>
    <row r="229" spans="1:11" x14ac:dyDescent="0.35">
      <c r="A229" t="s">
        <v>282</v>
      </c>
      <c r="B229">
        <v>241</v>
      </c>
      <c r="C229" t="s">
        <v>1077</v>
      </c>
      <c r="D229" t="str">
        <f>SUBSTITUTE(economics!B19,",",";")</f>
        <v>Improved hot blast stove controlc</v>
      </c>
      <c r="E229" s="258">
        <f>economics!AH19</f>
        <v>3.0158636045425941E-3</v>
      </c>
      <c r="F229" s="258">
        <f>economics!AI19</f>
        <v>0</v>
      </c>
      <c r="G229" s="258">
        <f>(economics!AM19)/1000000</f>
        <v>1.0572785612495938E-6</v>
      </c>
      <c r="H229" s="258">
        <f>(IFERROR(economics!M19/economics!P19/0.947817,0))/1000000</f>
        <v>0</v>
      </c>
      <c r="I229">
        <f>economics!I19</f>
        <v>5</v>
      </c>
      <c r="J229" t="s">
        <v>1088</v>
      </c>
      <c r="K229" t="str">
        <f t="shared" si="3"/>
        <v>pem 241 X efficiency measure 7</v>
      </c>
    </row>
    <row r="230" spans="1:11" x14ac:dyDescent="0.35">
      <c r="A230" t="s">
        <v>282</v>
      </c>
      <c r="B230">
        <v>241</v>
      </c>
      <c r="C230" t="s">
        <v>1078</v>
      </c>
      <c r="D230" t="str">
        <f>SUBSTITUTE(economics!B20,",",";")</f>
        <v>Improved blast furnace controlc</v>
      </c>
      <c r="E230" s="258">
        <f>economics!AH20</f>
        <v>3.3509595606028824E-3</v>
      </c>
      <c r="F230" s="258">
        <f>economics!AI20</f>
        <v>0</v>
      </c>
      <c r="G230" s="258">
        <f>(economics!AM20)/1000000</f>
        <v>2.1145571224991876E-6</v>
      </c>
      <c r="H230" s="258">
        <f>(IFERROR(economics!M20/economics!P20/0.947817,0))/1000000</f>
        <v>0</v>
      </c>
      <c r="I230">
        <f>economics!I20</f>
        <v>5</v>
      </c>
      <c r="J230" t="s">
        <v>1088</v>
      </c>
      <c r="K230" t="str">
        <f t="shared" si="3"/>
        <v>pem 241 X efficiency measure 8</v>
      </c>
    </row>
    <row r="231" spans="1:11" x14ac:dyDescent="0.35">
      <c r="A231" t="s">
        <v>282</v>
      </c>
      <c r="B231">
        <v>241</v>
      </c>
      <c r="C231" t="s">
        <v>1079</v>
      </c>
      <c r="D231" t="str">
        <f>SUBSTITUTE(economics!B23,",",";")</f>
        <v>Variable speed drives for flue gas control; pumps; fans in integrated steel millsc</v>
      </c>
      <c r="E231" s="258">
        <f>economics!AH23</f>
        <v>0</v>
      </c>
      <c r="F231" s="258">
        <f>economics!AI23</f>
        <v>5.0374615276427758E-4</v>
      </c>
      <c r="G231" s="258">
        <f>(economics!AM23)/1000000</f>
        <v>5.2863928062479702E-5</v>
      </c>
      <c r="H231" s="258">
        <f>(IFERROR(economics!M23/economics!P23/0.947817,0))/1000000</f>
        <v>0</v>
      </c>
      <c r="I231">
        <f>economics!I23</f>
        <v>10</v>
      </c>
      <c r="J231" t="s">
        <v>1088</v>
      </c>
      <c r="K231" t="str">
        <f t="shared" si="3"/>
        <v>pem 241 X efficiency measure 9</v>
      </c>
    </row>
    <row r="232" spans="1:11" x14ac:dyDescent="0.35">
      <c r="A232" t="s">
        <v>282</v>
      </c>
      <c r="B232">
        <v>241</v>
      </c>
      <c r="C232" t="s">
        <v>1080</v>
      </c>
      <c r="D232" t="str">
        <f>SUBSTITUTE(economics!B24,",",";")</f>
        <v>Energy monitoring and management systemsc</v>
      </c>
      <c r="E232" s="258">
        <f>economics!AH24</f>
        <v>1.1169865202009608E-3</v>
      </c>
      <c r="F232" s="258">
        <f>economics!AI24</f>
        <v>5.59717947515864E-4</v>
      </c>
      <c r="G232" s="258">
        <f>(economics!AM24)/1000000</f>
        <v>1.9223246568174434E-6</v>
      </c>
      <c r="H232" s="258">
        <f>(IFERROR(economics!M24/economics!P24/0.947817,0))/1000000</f>
        <v>0</v>
      </c>
      <c r="I232">
        <f>economics!I24</f>
        <v>5</v>
      </c>
      <c r="J232" t="s">
        <v>1088</v>
      </c>
      <c r="K232" t="str">
        <f t="shared" si="3"/>
        <v>pem 241 X efficiency measure 10</v>
      </c>
    </row>
    <row r="233" spans="1:11" x14ac:dyDescent="0.35">
      <c r="A233" t="s">
        <v>282</v>
      </c>
      <c r="B233">
        <v>241</v>
      </c>
      <c r="C233" t="s">
        <v>1081</v>
      </c>
      <c r="D233" t="str">
        <f>SUBSTITUTE(economics!B25,",",";")</f>
        <v>Ultra-high power (UHP)c</v>
      </c>
      <c r="E233" s="258">
        <f>economics!AH25</f>
        <v>3.9815420216525029E-3</v>
      </c>
      <c r="F233" s="258">
        <f>economics!AI25</f>
        <v>0</v>
      </c>
      <c r="G233" s="258">
        <f>(economics!AM25)/1000000</f>
        <v>1.0255602044121057E-4</v>
      </c>
      <c r="H233" s="258">
        <f>(IFERROR(economics!M25/economics!P25/0.947817,0))/1000000</f>
        <v>0</v>
      </c>
      <c r="I233">
        <f>economics!I25</f>
        <v>15</v>
      </c>
      <c r="J233" t="s">
        <v>1088</v>
      </c>
      <c r="K233" t="str">
        <f t="shared" si="3"/>
        <v>pem 241 X efficiency measure 11</v>
      </c>
    </row>
    <row r="234" spans="1:11" x14ac:dyDescent="0.35">
      <c r="A234" t="s">
        <v>282</v>
      </c>
      <c r="B234">
        <v>241</v>
      </c>
      <c r="C234" t="s">
        <v>1082</v>
      </c>
      <c r="D234" t="str">
        <f>SUBSTITUTE(economics!B26,",",";")</f>
        <v>Improving process controlc</v>
      </c>
      <c r="E234" s="258">
        <f>economics!AH26</f>
        <v>5.6879171737892909E-3</v>
      </c>
      <c r="F234" s="258">
        <f>economics!AI26</f>
        <v>1.4250974692070581E-2</v>
      </c>
      <c r="G234" s="258">
        <f>(economics!AM26)/1000000</f>
        <v>4.9339666191647698E-6</v>
      </c>
      <c r="H234" s="258">
        <f>(IFERROR(economics!M26/economics!P26/0.947817,0))/1000000</f>
        <v>-3.1718356837487812E-6</v>
      </c>
      <c r="I234">
        <f>economics!I26</f>
        <v>10</v>
      </c>
      <c r="J234" t="s">
        <v>1088</v>
      </c>
      <c r="K234" t="str">
        <f t="shared" si="3"/>
        <v>pem 241 X efficiency measure 12</v>
      </c>
    </row>
    <row r="235" spans="1:11" x14ac:dyDescent="0.35">
      <c r="A235" t="s">
        <v>282</v>
      </c>
      <c r="B235">
        <v>241</v>
      </c>
      <c r="C235" t="s">
        <v>1083</v>
      </c>
      <c r="D235" t="s">
        <v>1071</v>
      </c>
      <c r="E235" s="258">
        <v>0</v>
      </c>
      <c r="F235" s="258">
        <v>0</v>
      </c>
      <c r="G235" s="258">
        <v>0</v>
      </c>
      <c r="H235" s="258">
        <v>0</v>
      </c>
      <c r="I235">
        <v>20</v>
      </c>
      <c r="K235" t="str">
        <f t="shared" si="3"/>
        <v>pem 241 X efficiency measure 13</v>
      </c>
    </row>
    <row r="236" spans="1:11" x14ac:dyDescent="0.35">
      <c r="A236" t="s">
        <v>282</v>
      </c>
      <c r="B236">
        <v>241</v>
      </c>
      <c r="C236" t="s">
        <v>1084</v>
      </c>
      <c r="D236" t="str">
        <f>SUBSTITUTE(economics!B29,",",";")</f>
        <v>Process control in hot rollingc</v>
      </c>
      <c r="E236" s="258">
        <f>economics!AH29</f>
        <v>1.663596944980154E-2</v>
      </c>
      <c r="F236" s="258">
        <f>economics!AI29</f>
        <v>0</v>
      </c>
      <c r="G236" s="258">
        <f>(economics!AM29)/1000000</f>
        <v>2.8194094966655839E-6</v>
      </c>
      <c r="H236" s="258">
        <f>(IFERROR(economics!M29/economics!P29/0.947817,0))/1000000</f>
        <v>0</v>
      </c>
      <c r="I236">
        <f>economics!I29</f>
        <v>10</v>
      </c>
      <c r="J236" t="s">
        <v>1088</v>
      </c>
      <c r="K236" t="str">
        <f t="shared" si="3"/>
        <v>pem 241 X efficiency measure 14</v>
      </c>
    </row>
    <row r="237" spans="1:11" x14ac:dyDescent="0.35">
      <c r="A237" t="s">
        <v>282</v>
      </c>
      <c r="B237">
        <v>241</v>
      </c>
      <c r="C237" t="s">
        <v>1085</v>
      </c>
      <c r="D237" t="s">
        <v>1071</v>
      </c>
      <c r="E237" s="258">
        <v>0</v>
      </c>
      <c r="F237" s="258">
        <v>0</v>
      </c>
      <c r="G237" s="258">
        <v>0</v>
      </c>
      <c r="H237" s="258">
        <v>0</v>
      </c>
      <c r="I237">
        <v>20</v>
      </c>
      <c r="K237" t="str">
        <f t="shared" si="3"/>
        <v>pem 241 X efficiency measure 15</v>
      </c>
    </row>
    <row r="238" spans="1:11" x14ac:dyDescent="0.35">
      <c r="A238" t="s">
        <v>282</v>
      </c>
      <c r="B238">
        <v>241</v>
      </c>
      <c r="C238" t="s">
        <v>1086</v>
      </c>
      <c r="D238" t="s">
        <v>1071</v>
      </c>
      <c r="E238" s="258">
        <v>0</v>
      </c>
      <c r="F238" s="258">
        <v>0</v>
      </c>
      <c r="G238" s="258">
        <v>0</v>
      </c>
      <c r="H238" s="258">
        <v>0</v>
      </c>
      <c r="I238">
        <v>20</v>
      </c>
      <c r="K238" t="str">
        <f t="shared" si="3"/>
        <v>pem 241 X efficiency measure 16</v>
      </c>
    </row>
    <row r="239" spans="1:11" x14ac:dyDescent="0.35">
      <c r="A239" t="s">
        <v>282</v>
      </c>
      <c r="B239">
        <v>241</v>
      </c>
      <c r="C239" t="s">
        <v>1087</v>
      </c>
      <c r="D239" t="s">
        <v>1071</v>
      </c>
      <c r="E239" s="258">
        <v>0</v>
      </c>
      <c r="F239" s="258">
        <v>0</v>
      </c>
      <c r="G239" s="258">
        <v>0</v>
      </c>
      <c r="H239" s="258">
        <v>0</v>
      </c>
      <c r="I239">
        <v>20</v>
      </c>
      <c r="K239" t="str">
        <f t="shared" si="3"/>
        <v>pem 241 X efficiency measure 17</v>
      </c>
    </row>
    <row r="240" spans="1:11" x14ac:dyDescent="0.35">
      <c r="A240" t="s">
        <v>283</v>
      </c>
      <c r="B240">
        <v>242</v>
      </c>
      <c r="C240" t="s">
        <v>1070</v>
      </c>
      <c r="D240" t="str">
        <f>SUBSTITUTE(economics!B2,",",";")</f>
        <v>PFPBa</v>
      </c>
      <c r="E240" s="258">
        <f>economics!AH2</f>
        <v>0</v>
      </c>
      <c r="F240" s="258">
        <f>economics!AI2</f>
        <v>1.3181885881421254E-3</v>
      </c>
      <c r="G240" s="258">
        <f>(economics!AM2)/1000000</f>
        <v>8.8358279761573209E-4</v>
      </c>
      <c r="H240" s="258">
        <f>(IFERROR(economics!M2/economics!P2/0.947817,0))/1000000</f>
        <v>0</v>
      </c>
      <c r="I240">
        <f>economics!I2</f>
        <v>20</v>
      </c>
      <c r="J240" t="s">
        <v>1088</v>
      </c>
      <c r="K240" t="str">
        <f t="shared" si="3"/>
        <v>pem 242 X efficiency measure 1</v>
      </c>
    </row>
    <row r="241" spans="1:11" x14ac:dyDescent="0.35">
      <c r="A241" t="s">
        <v>283</v>
      </c>
      <c r="B241">
        <v>242</v>
      </c>
      <c r="C241" t="s">
        <v>1072</v>
      </c>
      <c r="D241" t="str">
        <f>SUBSTITUTE(economics!B3,",",";")</f>
        <v>Optimization electrolysis controlc</v>
      </c>
      <c r="E241" s="258">
        <f>economics!AH3</f>
        <v>0</v>
      </c>
      <c r="F241" s="258">
        <f>economics!AI3</f>
        <v>7.6266625456794411E-3</v>
      </c>
      <c r="G241" s="258">
        <f>(economics!AM3)/1000000</f>
        <v>5.5213435976367687E-5</v>
      </c>
      <c r="H241" s="258">
        <f>(IFERROR(economics!M3/economics!P3/0.947817,0))/1000000</f>
        <v>-1.9089751800339891E-5</v>
      </c>
      <c r="I241">
        <f>economics!I3</f>
        <v>5</v>
      </c>
      <c r="J241" t="s">
        <v>1088</v>
      </c>
      <c r="K241" t="str">
        <f t="shared" si="3"/>
        <v>pem 242 X efficiency measure 2</v>
      </c>
    </row>
    <row r="242" spans="1:11" x14ac:dyDescent="0.35">
      <c r="A242" t="s">
        <v>283</v>
      </c>
      <c r="B242">
        <v>242</v>
      </c>
      <c r="C242" t="s">
        <v>1073</v>
      </c>
      <c r="D242" t="str">
        <f>SUBSTITUTE(economics!B4,",",";")</f>
        <v>Optimization cell designc</v>
      </c>
      <c r="E242" s="258">
        <f>economics!AH4</f>
        <v>0</v>
      </c>
      <c r="F242" s="258">
        <f>economics!AI4</f>
        <v>5.2962934344996113E-3</v>
      </c>
      <c r="G242" s="258">
        <f>(economics!AM4)/1000000</f>
        <v>9.9807096181961648E-5</v>
      </c>
      <c r="H242" s="258">
        <f>(IFERROR(economics!M4/economics!P4/0.947817,0))/1000000</f>
        <v>0</v>
      </c>
      <c r="I242">
        <f>economics!I4</f>
        <v>6</v>
      </c>
      <c r="J242" t="s">
        <v>1088</v>
      </c>
      <c r="K242" t="str">
        <f t="shared" si="3"/>
        <v>pem 242 X efficiency measure 3</v>
      </c>
    </row>
    <row r="243" spans="1:11" x14ac:dyDescent="0.35">
      <c r="A243" t="s">
        <v>283</v>
      </c>
      <c r="B243">
        <v>242</v>
      </c>
      <c r="C243" t="s">
        <v>1074</v>
      </c>
      <c r="D243" t="s">
        <v>1071</v>
      </c>
      <c r="E243" s="258">
        <v>0</v>
      </c>
      <c r="F243" s="258">
        <v>0</v>
      </c>
      <c r="G243" s="258">
        <v>0</v>
      </c>
      <c r="H243" s="258">
        <v>0</v>
      </c>
      <c r="I243">
        <v>20</v>
      </c>
      <c r="K243" t="str">
        <f t="shared" si="3"/>
        <v>pem 242 X efficiency measure 4</v>
      </c>
    </row>
    <row r="244" spans="1:11" x14ac:dyDescent="0.35">
      <c r="A244" t="s">
        <v>283</v>
      </c>
      <c r="B244">
        <v>242</v>
      </c>
      <c r="C244" t="s">
        <v>1075</v>
      </c>
      <c r="D244" t="str">
        <f>SUBSTITUTE(economics!B7,",",";")</f>
        <v>Improved process schedulinge</v>
      </c>
      <c r="E244" s="258">
        <f>economics!AH7</f>
        <v>9.8008967411116858E-3</v>
      </c>
      <c r="F244" s="258">
        <f>economics!AI7</f>
        <v>0</v>
      </c>
      <c r="G244" s="258">
        <f>(economics!AM7)/1000000</f>
        <v>1.4684424461799913E-5</v>
      </c>
      <c r="H244" s="258">
        <f>(IFERROR(economics!M7/economics!P7/0.947817,0))/1000000</f>
        <v>0</v>
      </c>
      <c r="I244">
        <f>economics!I7</f>
        <v>20</v>
      </c>
      <c r="J244" t="s">
        <v>1088</v>
      </c>
      <c r="K244" t="str">
        <f t="shared" si="3"/>
        <v>pem 242 X efficiency measure 5</v>
      </c>
    </row>
    <row r="245" spans="1:11" x14ac:dyDescent="0.35">
      <c r="A245" t="s">
        <v>283</v>
      </c>
      <c r="B245">
        <v>242</v>
      </c>
      <c r="C245" t="s">
        <v>1076</v>
      </c>
      <c r="D245" t="str">
        <f>SUBSTITUTE(economics!B9,",",";")</f>
        <v>Liquid metal as feedstocke</v>
      </c>
      <c r="E245" s="258">
        <f>economics!AH9</f>
        <v>5.3292376029794787E-2</v>
      </c>
      <c r="F245" s="258">
        <f>economics!AI9</f>
        <v>0</v>
      </c>
      <c r="G245" s="258">
        <f>(economics!AM9)/1000000</f>
        <v>3.0381567851999826E-6</v>
      </c>
      <c r="H245" s="258">
        <f>(IFERROR(economics!M9/economics!P9/0.947817,0))/1000000</f>
        <v>0</v>
      </c>
      <c r="I245">
        <f>economics!I9</f>
        <v>20</v>
      </c>
      <c r="J245" t="s">
        <v>1088</v>
      </c>
      <c r="K245" t="str">
        <f t="shared" si="3"/>
        <v>pem 242 X efficiency measure 6</v>
      </c>
    </row>
    <row r="246" spans="1:11" x14ac:dyDescent="0.35">
      <c r="A246" t="s">
        <v>283</v>
      </c>
      <c r="B246">
        <v>242</v>
      </c>
      <c r="C246" t="s">
        <v>1077</v>
      </c>
      <c r="D246" t="s">
        <v>1071</v>
      </c>
      <c r="E246" s="258">
        <v>0</v>
      </c>
      <c r="F246" s="258">
        <v>0</v>
      </c>
      <c r="G246" s="258">
        <v>0</v>
      </c>
      <c r="H246" s="258">
        <v>0</v>
      </c>
      <c r="I246">
        <v>20</v>
      </c>
      <c r="K246" t="str">
        <f t="shared" si="3"/>
        <v>pem 242 X efficiency measure 7</v>
      </c>
    </row>
    <row r="247" spans="1:11" x14ac:dyDescent="0.35">
      <c r="A247" t="s">
        <v>283</v>
      </c>
      <c r="B247">
        <v>242</v>
      </c>
      <c r="C247" t="s">
        <v>1078</v>
      </c>
      <c r="D247" t="s">
        <v>1071</v>
      </c>
      <c r="E247" s="258">
        <v>0</v>
      </c>
      <c r="F247" s="258">
        <v>0</v>
      </c>
      <c r="G247" s="258">
        <v>0</v>
      </c>
      <c r="H247" s="258">
        <v>0</v>
      </c>
      <c r="I247">
        <v>20</v>
      </c>
      <c r="K247" t="str">
        <f t="shared" si="3"/>
        <v>pem 242 X efficiency measure 8</v>
      </c>
    </row>
    <row r="248" spans="1:11" x14ac:dyDescent="0.35">
      <c r="A248" t="s">
        <v>283</v>
      </c>
      <c r="B248">
        <v>242</v>
      </c>
      <c r="C248" t="s">
        <v>1079</v>
      </c>
      <c r="D248" t="s">
        <v>1071</v>
      </c>
      <c r="E248" s="258">
        <v>0</v>
      </c>
      <c r="F248" s="258">
        <v>0</v>
      </c>
      <c r="G248" s="258">
        <v>0</v>
      </c>
      <c r="H248" s="258">
        <v>0</v>
      </c>
      <c r="I248">
        <v>20</v>
      </c>
      <c r="K248" t="str">
        <f t="shared" si="3"/>
        <v>pem 242 X efficiency measure 9</v>
      </c>
    </row>
    <row r="249" spans="1:11" x14ac:dyDescent="0.35">
      <c r="A249" t="s">
        <v>283</v>
      </c>
      <c r="B249">
        <v>242</v>
      </c>
      <c r="C249" t="s">
        <v>1080</v>
      </c>
      <c r="D249" t="s">
        <v>1071</v>
      </c>
      <c r="E249" s="258">
        <v>0</v>
      </c>
      <c r="F249" s="258">
        <v>0</v>
      </c>
      <c r="G249" s="258">
        <v>0</v>
      </c>
      <c r="H249" s="258">
        <v>0</v>
      </c>
      <c r="I249">
        <v>20</v>
      </c>
      <c r="K249" t="str">
        <f t="shared" si="3"/>
        <v>pem 242 X efficiency measure 10</v>
      </c>
    </row>
    <row r="250" spans="1:11" x14ac:dyDescent="0.35">
      <c r="A250" t="s">
        <v>283</v>
      </c>
      <c r="B250">
        <v>242</v>
      </c>
      <c r="C250" t="s">
        <v>1081</v>
      </c>
      <c r="D250" t="s">
        <v>1071</v>
      </c>
      <c r="E250" s="258">
        <v>0</v>
      </c>
      <c r="F250" s="258">
        <v>0</v>
      </c>
      <c r="G250" s="258">
        <v>0</v>
      </c>
      <c r="H250" s="258">
        <v>0</v>
      </c>
      <c r="I250">
        <v>20</v>
      </c>
      <c r="K250" t="str">
        <f t="shared" si="3"/>
        <v>pem 242 X efficiency measure 11</v>
      </c>
    </row>
    <row r="251" spans="1:11" x14ac:dyDescent="0.35">
      <c r="A251" t="s">
        <v>283</v>
      </c>
      <c r="B251">
        <v>242</v>
      </c>
      <c r="C251" t="s">
        <v>1082</v>
      </c>
      <c r="D251" t="s">
        <v>1071</v>
      </c>
      <c r="E251" s="258">
        <v>0</v>
      </c>
      <c r="F251" s="258">
        <v>0</v>
      </c>
      <c r="G251" s="258">
        <v>0</v>
      </c>
      <c r="H251" s="258">
        <v>0</v>
      </c>
      <c r="I251">
        <v>20</v>
      </c>
      <c r="K251" t="str">
        <f t="shared" si="3"/>
        <v>pem 242 X efficiency measure 12</v>
      </c>
    </row>
    <row r="252" spans="1:11" x14ac:dyDescent="0.35">
      <c r="A252" t="s">
        <v>283</v>
      </c>
      <c r="B252">
        <v>242</v>
      </c>
      <c r="C252" t="s">
        <v>1083</v>
      </c>
      <c r="D252" t="s">
        <v>1071</v>
      </c>
      <c r="E252" s="258">
        <v>0</v>
      </c>
      <c r="F252" s="258">
        <v>0</v>
      </c>
      <c r="G252" s="258">
        <v>0</v>
      </c>
      <c r="H252" s="258">
        <v>0</v>
      </c>
      <c r="I252">
        <v>20</v>
      </c>
      <c r="K252" t="str">
        <f t="shared" si="3"/>
        <v>pem 242 X efficiency measure 13</v>
      </c>
    </row>
    <row r="253" spans="1:11" x14ac:dyDescent="0.35">
      <c r="A253" t="s">
        <v>283</v>
      </c>
      <c r="B253">
        <v>242</v>
      </c>
      <c r="C253" t="s">
        <v>1084</v>
      </c>
      <c r="D253" t="s">
        <v>1071</v>
      </c>
      <c r="E253" s="258">
        <v>0</v>
      </c>
      <c r="F253" s="258">
        <v>0</v>
      </c>
      <c r="G253" s="258">
        <v>0</v>
      </c>
      <c r="H253" s="258">
        <v>0</v>
      </c>
      <c r="I253">
        <v>20</v>
      </c>
      <c r="K253" t="str">
        <f t="shared" si="3"/>
        <v>pem 242 X efficiency measure 14</v>
      </c>
    </row>
    <row r="254" spans="1:11" x14ac:dyDescent="0.35">
      <c r="A254" t="s">
        <v>283</v>
      </c>
      <c r="B254">
        <v>242</v>
      </c>
      <c r="C254" t="s">
        <v>1085</v>
      </c>
      <c r="D254" t="s">
        <v>1071</v>
      </c>
      <c r="E254" s="258">
        <v>0</v>
      </c>
      <c r="F254" s="258">
        <v>0</v>
      </c>
      <c r="G254" s="258">
        <v>0</v>
      </c>
      <c r="H254" s="258">
        <v>0</v>
      </c>
      <c r="I254">
        <v>20</v>
      </c>
      <c r="K254" t="str">
        <f t="shared" si="3"/>
        <v>pem 242 X efficiency measure 15</v>
      </c>
    </row>
    <row r="255" spans="1:11" x14ac:dyDescent="0.35">
      <c r="A255" t="s">
        <v>283</v>
      </c>
      <c r="B255">
        <v>242</v>
      </c>
      <c r="C255" t="s">
        <v>1086</v>
      </c>
      <c r="D255" t="s">
        <v>1071</v>
      </c>
      <c r="E255" s="258">
        <v>0</v>
      </c>
      <c r="F255" s="258">
        <v>0</v>
      </c>
      <c r="G255" s="258">
        <v>0</v>
      </c>
      <c r="H255" s="258">
        <v>0</v>
      </c>
      <c r="I255">
        <v>20</v>
      </c>
      <c r="K255" t="str">
        <f t="shared" si="3"/>
        <v>pem 242 X efficiency measure 16</v>
      </c>
    </row>
    <row r="256" spans="1:11" x14ac:dyDescent="0.35">
      <c r="A256" t="s">
        <v>283</v>
      </c>
      <c r="B256">
        <v>242</v>
      </c>
      <c r="C256" t="s">
        <v>1087</v>
      </c>
      <c r="D256" t="s">
        <v>1071</v>
      </c>
      <c r="E256" s="258">
        <v>0</v>
      </c>
      <c r="F256" s="258">
        <v>0</v>
      </c>
      <c r="G256" s="258">
        <v>0</v>
      </c>
      <c r="H256" s="258">
        <v>0</v>
      </c>
      <c r="I256">
        <v>20</v>
      </c>
      <c r="K256" t="str">
        <f t="shared" si="3"/>
        <v>pem 242 X efficiency measure 17</v>
      </c>
    </row>
    <row r="257" spans="1:11" x14ac:dyDescent="0.35">
      <c r="A257" t="s">
        <v>682</v>
      </c>
      <c r="B257">
        <v>25</v>
      </c>
      <c r="C257" t="s">
        <v>1070</v>
      </c>
      <c r="D257" t="s">
        <v>1071</v>
      </c>
      <c r="E257" s="258">
        <v>0</v>
      </c>
      <c r="F257" s="258">
        <v>0</v>
      </c>
      <c r="G257" s="258">
        <v>0</v>
      </c>
      <c r="H257" s="258">
        <v>0</v>
      </c>
      <c r="I257">
        <v>20</v>
      </c>
      <c r="K257" t="str">
        <f t="shared" si="3"/>
        <v>pem 25 X efficiency measure 1</v>
      </c>
    </row>
    <row r="258" spans="1:11" x14ac:dyDescent="0.35">
      <c r="A258" t="s">
        <v>682</v>
      </c>
      <c r="B258">
        <v>25</v>
      </c>
      <c r="C258" t="s">
        <v>1072</v>
      </c>
      <c r="D258" t="s">
        <v>1071</v>
      </c>
      <c r="E258" s="258">
        <v>0</v>
      </c>
      <c r="F258" s="258">
        <v>0</v>
      </c>
      <c r="G258" s="258">
        <v>0</v>
      </c>
      <c r="H258" s="258">
        <v>0</v>
      </c>
      <c r="I258">
        <v>20</v>
      </c>
      <c r="K258" t="str">
        <f t="shared" ref="K258:K321" si="4">"pem "&amp;B258&amp;" X "&amp;C258</f>
        <v>pem 25 X efficiency measure 2</v>
      </c>
    </row>
    <row r="259" spans="1:11" x14ac:dyDescent="0.35">
      <c r="A259" t="s">
        <v>682</v>
      </c>
      <c r="B259">
        <v>25</v>
      </c>
      <c r="C259" t="s">
        <v>1073</v>
      </c>
      <c r="D259" t="s">
        <v>1071</v>
      </c>
      <c r="E259" s="258">
        <v>0</v>
      </c>
      <c r="F259" s="258">
        <v>0</v>
      </c>
      <c r="G259" s="258">
        <v>0</v>
      </c>
      <c r="H259" s="258">
        <v>0</v>
      </c>
      <c r="I259">
        <v>20</v>
      </c>
      <c r="K259" t="str">
        <f t="shared" si="4"/>
        <v>pem 25 X efficiency measure 3</v>
      </c>
    </row>
    <row r="260" spans="1:11" x14ac:dyDescent="0.35">
      <c r="A260" t="s">
        <v>682</v>
      </c>
      <c r="B260">
        <v>25</v>
      </c>
      <c r="C260" t="s">
        <v>1074</v>
      </c>
      <c r="D260" t="s">
        <v>1071</v>
      </c>
      <c r="E260" s="258">
        <v>0</v>
      </c>
      <c r="F260" s="258">
        <v>0</v>
      </c>
      <c r="G260" s="258">
        <v>0</v>
      </c>
      <c r="H260" s="258">
        <v>0</v>
      </c>
      <c r="I260">
        <v>20</v>
      </c>
      <c r="K260" t="str">
        <f t="shared" si="4"/>
        <v>pem 25 X efficiency measure 4</v>
      </c>
    </row>
    <row r="261" spans="1:11" x14ac:dyDescent="0.35">
      <c r="A261" t="s">
        <v>682</v>
      </c>
      <c r="B261">
        <v>25</v>
      </c>
      <c r="C261" t="s">
        <v>1075</v>
      </c>
      <c r="D261" t="s">
        <v>1071</v>
      </c>
      <c r="E261" s="258">
        <v>0</v>
      </c>
      <c r="F261" s="258">
        <v>0</v>
      </c>
      <c r="G261" s="258">
        <v>0</v>
      </c>
      <c r="H261" s="258">
        <v>0</v>
      </c>
      <c r="I261">
        <v>20</v>
      </c>
      <c r="K261" t="str">
        <f t="shared" si="4"/>
        <v>pem 25 X efficiency measure 5</v>
      </c>
    </row>
    <row r="262" spans="1:11" x14ac:dyDescent="0.35">
      <c r="A262" t="s">
        <v>682</v>
      </c>
      <c r="B262">
        <v>25</v>
      </c>
      <c r="C262" t="s">
        <v>1076</v>
      </c>
      <c r="D262" t="s">
        <v>1071</v>
      </c>
      <c r="E262" s="258">
        <v>0</v>
      </c>
      <c r="F262" s="258">
        <v>0</v>
      </c>
      <c r="G262" s="258">
        <v>0</v>
      </c>
      <c r="H262" s="258">
        <v>0</v>
      </c>
      <c r="I262">
        <v>20</v>
      </c>
      <c r="K262" t="str">
        <f t="shared" si="4"/>
        <v>pem 25 X efficiency measure 6</v>
      </c>
    </row>
    <row r="263" spans="1:11" x14ac:dyDescent="0.35">
      <c r="A263" t="s">
        <v>682</v>
      </c>
      <c r="B263">
        <v>25</v>
      </c>
      <c r="C263" t="s">
        <v>1077</v>
      </c>
      <c r="D263" t="s">
        <v>1071</v>
      </c>
      <c r="E263" s="258">
        <v>0</v>
      </c>
      <c r="F263" s="258">
        <v>0</v>
      </c>
      <c r="G263" s="258">
        <v>0</v>
      </c>
      <c r="H263" s="258">
        <v>0</v>
      </c>
      <c r="I263">
        <v>20</v>
      </c>
      <c r="K263" t="str">
        <f t="shared" si="4"/>
        <v>pem 25 X efficiency measure 7</v>
      </c>
    </row>
    <row r="264" spans="1:11" x14ac:dyDescent="0.35">
      <c r="A264" t="s">
        <v>682</v>
      </c>
      <c r="B264">
        <v>25</v>
      </c>
      <c r="C264" t="s">
        <v>1078</v>
      </c>
      <c r="D264" t="s">
        <v>1071</v>
      </c>
      <c r="E264" s="258">
        <v>0</v>
      </c>
      <c r="F264" s="258">
        <v>0</v>
      </c>
      <c r="G264" s="258">
        <v>0</v>
      </c>
      <c r="H264" s="258">
        <v>0</v>
      </c>
      <c r="I264">
        <v>20</v>
      </c>
      <c r="K264" t="str">
        <f t="shared" si="4"/>
        <v>pem 25 X efficiency measure 8</v>
      </c>
    </row>
    <row r="265" spans="1:11" x14ac:dyDescent="0.35">
      <c r="A265" t="s">
        <v>682</v>
      </c>
      <c r="B265">
        <v>25</v>
      </c>
      <c r="C265" t="s">
        <v>1079</v>
      </c>
      <c r="D265" t="s">
        <v>1071</v>
      </c>
      <c r="E265" s="258">
        <v>0</v>
      </c>
      <c r="F265" s="258">
        <v>0</v>
      </c>
      <c r="G265" s="258">
        <v>0</v>
      </c>
      <c r="H265" s="258">
        <v>0</v>
      </c>
      <c r="I265">
        <v>20</v>
      </c>
      <c r="K265" t="str">
        <f t="shared" si="4"/>
        <v>pem 25 X efficiency measure 9</v>
      </c>
    </row>
    <row r="266" spans="1:11" x14ac:dyDescent="0.35">
      <c r="A266" t="s">
        <v>682</v>
      </c>
      <c r="B266">
        <v>25</v>
      </c>
      <c r="C266" t="s">
        <v>1080</v>
      </c>
      <c r="D266" t="s">
        <v>1071</v>
      </c>
      <c r="E266" s="258">
        <v>0</v>
      </c>
      <c r="F266" s="258">
        <v>0</v>
      </c>
      <c r="G266" s="258">
        <v>0</v>
      </c>
      <c r="H266" s="258">
        <v>0</v>
      </c>
      <c r="I266">
        <v>20</v>
      </c>
      <c r="K266" t="str">
        <f t="shared" si="4"/>
        <v>pem 25 X efficiency measure 10</v>
      </c>
    </row>
    <row r="267" spans="1:11" x14ac:dyDescent="0.35">
      <c r="A267" t="s">
        <v>682</v>
      </c>
      <c r="B267">
        <v>25</v>
      </c>
      <c r="C267" t="s">
        <v>1081</v>
      </c>
      <c r="D267" t="s">
        <v>1071</v>
      </c>
      <c r="E267" s="258">
        <v>0</v>
      </c>
      <c r="F267" s="258">
        <v>0</v>
      </c>
      <c r="G267" s="258">
        <v>0</v>
      </c>
      <c r="H267" s="258">
        <v>0</v>
      </c>
      <c r="I267">
        <v>20</v>
      </c>
      <c r="K267" t="str">
        <f t="shared" si="4"/>
        <v>pem 25 X efficiency measure 11</v>
      </c>
    </row>
    <row r="268" spans="1:11" x14ac:dyDescent="0.35">
      <c r="A268" t="s">
        <v>682</v>
      </c>
      <c r="B268">
        <v>25</v>
      </c>
      <c r="C268" t="s">
        <v>1082</v>
      </c>
      <c r="D268" t="s">
        <v>1071</v>
      </c>
      <c r="E268" s="258">
        <v>0</v>
      </c>
      <c r="F268" s="258">
        <v>0</v>
      </c>
      <c r="G268" s="258">
        <v>0</v>
      </c>
      <c r="H268" s="258">
        <v>0</v>
      </c>
      <c r="I268">
        <v>20</v>
      </c>
      <c r="K268" t="str">
        <f t="shared" si="4"/>
        <v>pem 25 X efficiency measure 12</v>
      </c>
    </row>
    <row r="269" spans="1:11" x14ac:dyDescent="0.35">
      <c r="A269" t="s">
        <v>682</v>
      </c>
      <c r="B269">
        <v>25</v>
      </c>
      <c r="C269" t="s">
        <v>1083</v>
      </c>
      <c r="D269" t="s">
        <v>1071</v>
      </c>
      <c r="E269" s="258">
        <v>0</v>
      </c>
      <c r="F269" s="258">
        <v>0</v>
      </c>
      <c r="G269" s="258">
        <v>0</v>
      </c>
      <c r="H269" s="258">
        <v>0</v>
      </c>
      <c r="I269">
        <v>20</v>
      </c>
      <c r="K269" t="str">
        <f t="shared" si="4"/>
        <v>pem 25 X efficiency measure 13</v>
      </c>
    </row>
    <row r="270" spans="1:11" x14ac:dyDescent="0.35">
      <c r="A270" t="s">
        <v>682</v>
      </c>
      <c r="B270">
        <v>25</v>
      </c>
      <c r="C270" t="s">
        <v>1084</v>
      </c>
      <c r="D270" t="s">
        <v>1071</v>
      </c>
      <c r="E270" s="258">
        <v>0</v>
      </c>
      <c r="F270" s="258">
        <v>0</v>
      </c>
      <c r="G270" s="258">
        <v>0</v>
      </c>
      <c r="H270" s="258">
        <v>0</v>
      </c>
      <c r="I270">
        <v>20</v>
      </c>
      <c r="K270" t="str">
        <f t="shared" si="4"/>
        <v>pem 25 X efficiency measure 14</v>
      </c>
    </row>
    <row r="271" spans="1:11" x14ac:dyDescent="0.35">
      <c r="A271" t="s">
        <v>682</v>
      </c>
      <c r="B271">
        <v>25</v>
      </c>
      <c r="C271" t="s">
        <v>1085</v>
      </c>
      <c r="D271" t="s">
        <v>1071</v>
      </c>
      <c r="E271" s="258">
        <v>0</v>
      </c>
      <c r="F271" s="258">
        <v>0</v>
      </c>
      <c r="G271" s="258">
        <v>0</v>
      </c>
      <c r="H271" s="258">
        <v>0</v>
      </c>
      <c r="I271">
        <v>20</v>
      </c>
      <c r="K271" t="str">
        <f t="shared" si="4"/>
        <v>pem 25 X efficiency measure 15</v>
      </c>
    </row>
    <row r="272" spans="1:11" x14ac:dyDescent="0.35">
      <c r="A272" t="s">
        <v>682</v>
      </c>
      <c r="B272">
        <v>25</v>
      </c>
      <c r="C272" t="s">
        <v>1086</v>
      </c>
      <c r="D272" t="s">
        <v>1071</v>
      </c>
      <c r="E272" s="258">
        <v>0</v>
      </c>
      <c r="F272" s="258">
        <v>0</v>
      </c>
      <c r="G272" s="258">
        <v>0</v>
      </c>
      <c r="H272" s="258">
        <v>0</v>
      </c>
      <c r="I272">
        <v>20</v>
      </c>
      <c r="K272" t="str">
        <f t="shared" si="4"/>
        <v>pem 25 X efficiency measure 16</v>
      </c>
    </row>
    <row r="273" spans="1:11" x14ac:dyDescent="0.35">
      <c r="A273" t="s">
        <v>682</v>
      </c>
      <c r="B273">
        <v>25</v>
      </c>
      <c r="C273" t="s">
        <v>1087</v>
      </c>
      <c r="D273" t="s">
        <v>1071</v>
      </c>
      <c r="E273" s="258">
        <v>0</v>
      </c>
      <c r="F273" s="258">
        <v>0</v>
      </c>
      <c r="G273" s="258">
        <v>0</v>
      </c>
      <c r="H273" s="258">
        <v>0</v>
      </c>
      <c r="I273">
        <v>20</v>
      </c>
      <c r="K273" t="str">
        <f t="shared" si="4"/>
        <v>pem 25 X efficiency measure 17</v>
      </c>
    </row>
    <row r="274" spans="1:11" x14ac:dyDescent="0.35">
      <c r="A274" t="s">
        <v>690</v>
      </c>
      <c r="B274">
        <v>26</v>
      </c>
      <c r="C274" t="s">
        <v>1070</v>
      </c>
      <c r="D274" t="s">
        <v>1071</v>
      </c>
      <c r="E274" s="258">
        <v>0</v>
      </c>
      <c r="F274" s="258">
        <v>0</v>
      </c>
      <c r="G274" s="258">
        <v>0</v>
      </c>
      <c r="H274" s="258">
        <v>0</v>
      </c>
      <c r="I274">
        <v>20</v>
      </c>
      <c r="K274" t="str">
        <f t="shared" si="4"/>
        <v>pem 26 X efficiency measure 1</v>
      </c>
    </row>
    <row r="275" spans="1:11" x14ac:dyDescent="0.35">
      <c r="A275" t="s">
        <v>690</v>
      </c>
      <c r="B275">
        <v>26</v>
      </c>
      <c r="C275" t="s">
        <v>1072</v>
      </c>
      <c r="D275" t="s">
        <v>1071</v>
      </c>
      <c r="E275" s="258">
        <v>0</v>
      </c>
      <c r="F275" s="258">
        <v>0</v>
      </c>
      <c r="G275" s="258">
        <v>0</v>
      </c>
      <c r="H275" s="258">
        <v>0</v>
      </c>
      <c r="I275">
        <v>20</v>
      </c>
      <c r="K275" t="str">
        <f t="shared" si="4"/>
        <v>pem 26 X efficiency measure 2</v>
      </c>
    </row>
    <row r="276" spans="1:11" x14ac:dyDescent="0.35">
      <c r="A276" t="s">
        <v>690</v>
      </c>
      <c r="B276">
        <v>26</v>
      </c>
      <c r="C276" t="s">
        <v>1073</v>
      </c>
      <c r="D276" t="s">
        <v>1071</v>
      </c>
      <c r="E276" s="258">
        <v>0</v>
      </c>
      <c r="F276" s="258">
        <v>0</v>
      </c>
      <c r="G276" s="258">
        <v>0</v>
      </c>
      <c r="H276" s="258">
        <v>0</v>
      </c>
      <c r="I276">
        <v>20</v>
      </c>
      <c r="K276" t="str">
        <f t="shared" si="4"/>
        <v>pem 26 X efficiency measure 3</v>
      </c>
    </row>
    <row r="277" spans="1:11" x14ac:dyDescent="0.35">
      <c r="A277" t="s">
        <v>690</v>
      </c>
      <c r="B277">
        <v>26</v>
      </c>
      <c r="C277" t="s">
        <v>1074</v>
      </c>
      <c r="D277" t="s">
        <v>1071</v>
      </c>
      <c r="E277" s="258">
        <v>0</v>
      </c>
      <c r="F277" s="258">
        <v>0</v>
      </c>
      <c r="G277" s="258">
        <v>0</v>
      </c>
      <c r="H277" s="258">
        <v>0</v>
      </c>
      <c r="I277">
        <v>20</v>
      </c>
      <c r="K277" t="str">
        <f t="shared" si="4"/>
        <v>pem 26 X efficiency measure 4</v>
      </c>
    </row>
    <row r="278" spans="1:11" x14ac:dyDescent="0.35">
      <c r="A278" t="s">
        <v>690</v>
      </c>
      <c r="B278">
        <v>26</v>
      </c>
      <c r="C278" t="s">
        <v>1075</v>
      </c>
      <c r="D278" t="s">
        <v>1071</v>
      </c>
      <c r="E278" s="258">
        <v>0</v>
      </c>
      <c r="F278" s="258">
        <v>0</v>
      </c>
      <c r="G278" s="258">
        <v>0</v>
      </c>
      <c r="H278" s="258">
        <v>0</v>
      </c>
      <c r="I278">
        <v>20</v>
      </c>
      <c r="K278" t="str">
        <f t="shared" si="4"/>
        <v>pem 26 X efficiency measure 5</v>
      </c>
    </row>
    <row r="279" spans="1:11" x14ac:dyDescent="0.35">
      <c r="A279" t="s">
        <v>690</v>
      </c>
      <c r="B279">
        <v>26</v>
      </c>
      <c r="C279" t="s">
        <v>1076</v>
      </c>
      <c r="D279" t="s">
        <v>1071</v>
      </c>
      <c r="E279" s="258">
        <v>0</v>
      </c>
      <c r="F279" s="258">
        <v>0</v>
      </c>
      <c r="G279" s="258">
        <v>0</v>
      </c>
      <c r="H279" s="258">
        <v>0</v>
      </c>
      <c r="I279">
        <v>20</v>
      </c>
      <c r="K279" t="str">
        <f t="shared" si="4"/>
        <v>pem 26 X efficiency measure 6</v>
      </c>
    </row>
    <row r="280" spans="1:11" x14ac:dyDescent="0.35">
      <c r="A280" t="s">
        <v>690</v>
      </c>
      <c r="B280">
        <v>26</v>
      </c>
      <c r="C280" t="s">
        <v>1077</v>
      </c>
      <c r="D280" t="s">
        <v>1071</v>
      </c>
      <c r="E280" s="258">
        <v>0</v>
      </c>
      <c r="F280" s="258">
        <v>0</v>
      </c>
      <c r="G280" s="258">
        <v>0</v>
      </c>
      <c r="H280" s="258">
        <v>0</v>
      </c>
      <c r="I280">
        <v>20</v>
      </c>
      <c r="K280" t="str">
        <f t="shared" si="4"/>
        <v>pem 26 X efficiency measure 7</v>
      </c>
    </row>
    <row r="281" spans="1:11" x14ac:dyDescent="0.35">
      <c r="A281" t="s">
        <v>690</v>
      </c>
      <c r="B281">
        <v>26</v>
      </c>
      <c r="C281" t="s">
        <v>1078</v>
      </c>
      <c r="D281" t="s">
        <v>1071</v>
      </c>
      <c r="E281" s="258">
        <v>0</v>
      </c>
      <c r="F281" s="258">
        <v>0</v>
      </c>
      <c r="G281" s="258">
        <v>0</v>
      </c>
      <c r="H281" s="258">
        <v>0</v>
      </c>
      <c r="I281">
        <v>20</v>
      </c>
      <c r="K281" t="str">
        <f t="shared" si="4"/>
        <v>pem 26 X efficiency measure 8</v>
      </c>
    </row>
    <row r="282" spans="1:11" x14ac:dyDescent="0.35">
      <c r="A282" t="s">
        <v>690</v>
      </c>
      <c r="B282">
        <v>26</v>
      </c>
      <c r="C282" t="s">
        <v>1079</v>
      </c>
      <c r="D282" t="s">
        <v>1071</v>
      </c>
      <c r="E282" s="258">
        <v>0</v>
      </c>
      <c r="F282" s="258">
        <v>0</v>
      </c>
      <c r="G282" s="258">
        <v>0</v>
      </c>
      <c r="H282" s="258">
        <v>0</v>
      </c>
      <c r="I282">
        <v>20</v>
      </c>
      <c r="K282" t="str">
        <f t="shared" si="4"/>
        <v>pem 26 X efficiency measure 9</v>
      </c>
    </row>
    <row r="283" spans="1:11" x14ac:dyDescent="0.35">
      <c r="A283" t="s">
        <v>690</v>
      </c>
      <c r="B283">
        <v>26</v>
      </c>
      <c r="C283" t="s">
        <v>1080</v>
      </c>
      <c r="D283" t="s">
        <v>1071</v>
      </c>
      <c r="E283" s="258">
        <v>0</v>
      </c>
      <c r="F283" s="258">
        <v>0</v>
      </c>
      <c r="G283" s="258">
        <v>0</v>
      </c>
      <c r="H283" s="258">
        <v>0</v>
      </c>
      <c r="I283">
        <v>20</v>
      </c>
      <c r="K283" t="str">
        <f t="shared" si="4"/>
        <v>pem 26 X efficiency measure 10</v>
      </c>
    </row>
    <row r="284" spans="1:11" x14ac:dyDescent="0.35">
      <c r="A284" t="s">
        <v>690</v>
      </c>
      <c r="B284">
        <v>26</v>
      </c>
      <c r="C284" t="s">
        <v>1081</v>
      </c>
      <c r="D284" t="s">
        <v>1071</v>
      </c>
      <c r="E284" s="258">
        <v>0</v>
      </c>
      <c r="F284" s="258">
        <v>0</v>
      </c>
      <c r="G284" s="258">
        <v>0</v>
      </c>
      <c r="H284" s="258">
        <v>0</v>
      </c>
      <c r="I284">
        <v>20</v>
      </c>
      <c r="K284" t="str">
        <f t="shared" si="4"/>
        <v>pem 26 X efficiency measure 11</v>
      </c>
    </row>
    <row r="285" spans="1:11" x14ac:dyDescent="0.35">
      <c r="A285" t="s">
        <v>690</v>
      </c>
      <c r="B285">
        <v>26</v>
      </c>
      <c r="C285" t="s">
        <v>1082</v>
      </c>
      <c r="D285" t="s">
        <v>1071</v>
      </c>
      <c r="E285" s="258">
        <v>0</v>
      </c>
      <c r="F285" s="258">
        <v>0</v>
      </c>
      <c r="G285" s="258">
        <v>0</v>
      </c>
      <c r="H285" s="258">
        <v>0</v>
      </c>
      <c r="I285">
        <v>20</v>
      </c>
      <c r="K285" t="str">
        <f t="shared" si="4"/>
        <v>pem 26 X efficiency measure 12</v>
      </c>
    </row>
    <row r="286" spans="1:11" x14ac:dyDescent="0.35">
      <c r="A286" t="s">
        <v>690</v>
      </c>
      <c r="B286">
        <v>26</v>
      </c>
      <c r="C286" t="s">
        <v>1083</v>
      </c>
      <c r="D286" t="s">
        <v>1071</v>
      </c>
      <c r="E286" s="258">
        <v>0</v>
      </c>
      <c r="F286" s="258">
        <v>0</v>
      </c>
      <c r="G286" s="258">
        <v>0</v>
      </c>
      <c r="H286" s="258">
        <v>0</v>
      </c>
      <c r="I286">
        <v>20</v>
      </c>
      <c r="K286" t="str">
        <f t="shared" si="4"/>
        <v>pem 26 X efficiency measure 13</v>
      </c>
    </row>
    <row r="287" spans="1:11" x14ac:dyDescent="0.35">
      <c r="A287" t="s">
        <v>690</v>
      </c>
      <c r="B287">
        <v>26</v>
      </c>
      <c r="C287" t="s">
        <v>1084</v>
      </c>
      <c r="D287" t="s">
        <v>1071</v>
      </c>
      <c r="E287" s="258">
        <v>0</v>
      </c>
      <c r="F287" s="258">
        <v>0</v>
      </c>
      <c r="G287" s="258">
        <v>0</v>
      </c>
      <c r="H287" s="258">
        <v>0</v>
      </c>
      <c r="I287">
        <v>20</v>
      </c>
      <c r="K287" t="str">
        <f t="shared" si="4"/>
        <v>pem 26 X efficiency measure 14</v>
      </c>
    </row>
    <row r="288" spans="1:11" x14ac:dyDescent="0.35">
      <c r="A288" t="s">
        <v>690</v>
      </c>
      <c r="B288">
        <v>26</v>
      </c>
      <c r="C288" t="s">
        <v>1085</v>
      </c>
      <c r="D288" t="s">
        <v>1071</v>
      </c>
      <c r="E288" s="258">
        <v>0</v>
      </c>
      <c r="F288" s="258">
        <v>0</v>
      </c>
      <c r="G288" s="258">
        <v>0</v>
      </c>
      <c r="H288" s="258">
        <v>0</v>
      </c>
      <c r="I288">
        <v>20</v>
      </c>
      <c r="K288" t="str">
        <f t="shared" si="4"/>
        <v>pem 26 X efficiency measure 15</v>
      </c>
    </row>
    <row r="289" spans="1:11" x14ac:dyDescent="0.35">
      <c r="A289" t="s">
        <v>690</v>
      </c>
      <c r="B289">
        <v>26</v>
      </c>
      <c r="C289" t="s">
        <v>1086</v>
      </c>
      <c r="D289" t="s">
        <v>1071</v>
      </c>
      <c r="E289" s="258">
        <v>0</v>
      </c>
      <c r="F289" s="258">
        <v>0</v>
      </c>
      <c r="G289" s="258">
        <v>0</v>
      </c>
      <c r="H289" s="258">
        <v>0</v>
      </c>
      <c r="I289">
        <v>20</v>
      </c>
      <c r="K289" t="str">
        <f t="shared" si="4"/>
        <v>pem 26 X efficiency measure 16</v>
      </c>
    </row>
    <row r="290" spans="1:11" x14ac:dyDescent="0.35">
      <c r="A290" t="s">
        <v>690</v>
      </c>
      <c r="B290">
        <v>26</v>
      </c>
      <c r="C290" t="s">
        <v>1087</v>
      </c>
      <c r="D290" t="s">
        <v>1071</v>
      </c>
      <c r="E290" s="258">
        <v>0</v>
      </c>
      <c r="F290" s="258">
        <v>0</v>
      </c>
      <c r="G290" s="258">
        <v>0</v>
      </c>
      <c r="H290" s="258">
        <v>0</v>
      </c>
      <c r="I290">
        <v>20</v>
      </c>
      <c r="K290" t="str">
        <f t="shared" si="4"/>
        <v>pem 26 X efficiency measure 17</v>
      </c>
    </row>
    <row r="291" spans="1:11" x14ac:dyDescent="0.35">
      <c r="A291" t="s">
        <v>691</v>
      </c>
      <c r="B291">
        <v>27</v>
      </c>
      <c r="C291" t="s">
        <v>1070</v>
      </c>
      <c r="D291" t="s">
        <v>1071</v>
      </c>
      <c r="E291" s="258">
        <v>0</v>
      </c>
      <c r="F291" s="258">
        <v>0</v>
      </c>
      <c r="G291" s="258">
        <v>0</v>
      </c>
      <c r="H291" s="258">
        <v>0</v>
      </c>
      <c r="I291">
        <v>20</v>
      </c>
      <c r="K291" t="str">
        <f t="shared" si="4"/>
        <v>pem 27 X efficiency measure 1</v>
      </c>
    </row>
    <row r="292" spans="1:11" x14ac:dyDescent="0.35">
      <c r="A292" t="s">
        <v>691</v>
      </c>
      <c r="B292">
        <v>27</v>
      </c>
      <c r="C292" t="s">
        <v>1072</v>
      </c>
      <c r="D292" t="s">
        <v>1071</v>
      </c>
      <c r="E292" s="258">
        <v>0</v>
      </c>
      <c r="F292" s="258">
        <v>0</v>
      </c>
      <c r="G292" s="258">
        <v>0</v>
      </c>
      <c r="H292" s="258">
        <v>0</v>
      </c>
      <c r="I292">
        <v>20</v>
      </c>
      <c r="K292" t="str">
        <f t="shared" si="4"/>
        <v>pem 27 X efficiency measure 2</v>
      </c>
    </row>
    <row r="293" spans="1:11" x14ac:dyDescent="0.35">
      <c r="A293" t="s">
        <v>691</v>
      </c>
      <c r="B293">
        <v>27</v>
      </c>
      <c r="C293" t="s">
        <v>1073</v>
      </c>
      <c r="D293" t="s">
        <v>1071</v>
      </c>
      <c r="E293" s="258">
        <v>0</v>
      </c>
      <c r="F293" s="258">
        <v>0</v>
      </c>
      <c r="G293" s="258">
        <v>0</v>
      </c>
      <c r="H293" s="258">
        <v>0</v>
      </c>
      <c r="I293">
        <v>20</v>
      </c>
      <c r="K293" t="str">
        <f t="shared" si="4"/>
        <v>pem 27 X efficiency measure 3</v>
      </c>
    </row>
    <row r="294" spans="1:11" x14ac:dyDescent="0.35">
      <c r="A294" t="s">
        <v>691</v>
      </c>
      <c r="B294">
        <v>27</v>
      </c>
      <c r="C294" t="s">
        <v>1074</v>
      </c>
      <c r="D294" t="s">
        <v>1071</v>
      </c>
      <c r="E294" s="258">
        <v>0</v>
      </c>
      <c r="F294" s="258">
        <v>0</v>
      </c>
      <c r="G294" s="258">
        <v>0</v>
      </c>
      <c r="H294" s="258">
        <v>0</v>
      </c>
      <c r="I294">
        <v>20</v>
      </c>
      <c r="K294" t="str">
        <f t="shared" si="4"/>
        <v>pem 27 X efficiency measure 4</v>
      </c>
    </row>
    <row r="295" spans="1:11" x14ac:dyDescent="0.35">
      <c r="A295" t="s">
        <v>691</v>
      </c>
      <c r="B295">
        <v>27</v>
      </c>
      <c r="C295" t="s">
        <v>1075</v>
      </c>
      <c r="D295" t="s">
        <v>1071</v>
      </c>
      <c r="E295" s="258">
        <v>0</v>
      </c>
      <c r="F295" s="258">
        <v>0</v>
      </c>
      <c r="G295" s="258">
        <v>0</v>
      </c>
      <c r="H295" s="258">
        <v>0</v>
      </c>
      <c r="I295">
        <v>20</v>
      </c>
      <c r="K295" t="str">
        <f t="shared" si="4"/>
        <v>pem 27 X efficiency measure 5</v>
      </c>
    </row>
    <row r="296" spans="1:11" x14ac:dyDescent="0.35">
      <c r="A296" t="s">
        <v>691</v>
      </c>
      <c r="B296">
        <v>27</v>
      </c>
      <c r="C296" t="s">
        <v>1076</v>
      </c>
      <c r="D296" t="s">
        <v>1071</v>
      </c>
      <c r="E296" s="258">
        <v>0</v>
      </c>
      <c r="F296" s="258">
        <v>0</v>
      </c>
      <c r="G296" s="258">
        <v>0</v>
      </c>
      <c r="H296" s="258">
        <v>0</v>
      </c>
      <c r="I296">
        <v>20</v>
      </c>
      <c r="K296" t="str">
        <f t="shared" si="4"/>
        <v>pem 27 X efficiency measure 6</v>
      </c>
    </row>
    <row r="297" spans="1:11" x14ac:dyDescent="0.35">
      <c r="A297" t="s">
        <v>691</v>
      </c>
      <c r="B297">
        <v>27</v>
      </c>
      <c r="C297" t="s">
        <v>1077</v>
      </c>
      <c r="D297" t="s">
        <v>1071</v>
      </c>
      <c r="E297" s="258">
        <v>0</v>
      </c>
      <c r="F297" s="258">
        <v>0</v>
      </c>
      <c r="G297" s="258">
        <v>0</v>
      </c>
      <c r="H297" s="258">
        <v>0</v>
      </c>
      <c r="I297">
        <v>20</v>
      </c>
      <c r="K297" t="str">
        <f t="shared" si="4"/>
        <v>pem 27 X efficiency measure 7</v>
      </c>
    </row>
    <row r="298" spans="1:11" x14ac:dyDescent="0.35">
      <c r="A298" t="s">
        <v>691</v>
      </c>
      <c r="B298">
        <v>27</v>
      </c>
      <c r="C298" t="s">
        <v>1078</v>
      </c>
      <c r="D298" t="s">
        <v>1071</v>
      </c>
      <c r="E298" s="258">
        <v>0</v>
      </c>
      <c r="F298" s="258">
        <v>0</v>
      </c>
      <c r="G298" s="258">
        <v>0</v>
      </c>
      <c r="H298" s="258">
        <v>0</v>
      </c>
      <c r="I298">
        <v>20</v>
      </c>
      <c r="K298" t="str">
        <f t="shared" si="4"/>
        <v>pem 27 X efficiency measure 8</v>
      </c>
    </row>
    <row r="299" spans="1:11" x14ac:dyDescent="0.35">
      <c r="A299" t="s">
        <v>691</v>
      </c>
      <c r="B299">
        <v>27</v>
      </c>
      <c r="C299" t="s">
        <v>1079</v>
      </c>
      <c r="D299" t="s">
        <v>1071</v>
      </c>
      <c r="E299" s="258">
        <v>0</v>
      </c>
      <c r="F299" s="258">
        <v>0</v>
      </c>
      <c r="G299" s="258">
        <v>0</v>
      </c>
      <c r="H299" s="258">
        <v>0</v>
      </c>
      <c r="I299">
        <v>20</v>
      </c>
      <c r="K299" t="str">
        <f t="shared" si="4"/>
        <v>pem 27 X efficiency measure 9</v>
      </c>
    </row>
    <row r="300" spans="1:11" x14ac:dyDescent="0.35">
      <c r="A300" t="s">
        <v>691</v>
      </c>
      <c r="B300">
        <v>27</v>
      </c>
      <c r="C300" t="s">
        <v>1080</v>
      </c>
      <c r="D300" t="s">
        <v>1071</v>
      </c>
      <c r="E300" s="258">
        <v>0</v>
      </c>
      <c r="F300" s="258">
        <v>0</v>
      </c>
      <c r="G300" s="258">
        <v>0</v>
      </c>
      <c r="H300" s="258">
        <v>0</v>
      </c>
      <c r="I300">
        <v>20</v>
      </c>
      <c r="K300" t="str">
        <f t="shared" si="4"/>
        <v>pem 27 X efficiency measure 10</v>
      </c>
    </row>
    <row r="301" spans="1:11" x14ac:dyDescent="0.35">
      <c r="A301" t="s">
        <v>691</v>
      </c>
      <c r="B301">
        <v>27</v>
      </c>
      <c r="C301" t="s">
        <v>1081</v>
      </c>
      <c r="D301" t="s">
        <v>1071</v>
      </c>
      <c r="E301" s="258">
        <v>0</v>
      </c>
      <c r="F301" s="258">
        <v>0</v>
      </c>
      <c r="G301" s="258">
        <v>0</v>
      </c>
      <c r="H301" s="258">
        <v>0</v>
      </c>
      <c r="I301">
        <v>20</v>
      </c>
      <c r="K301" t="str">
        <f t="shared" si="4"/>
        <v>pem 27 X efficiency measure 11</v>
      </c>
    </row>
    <row r="302" spans="1:11" x14ac:dyDescent="0.35">
      <c r="A302" t="s">
        <v>691</v>
      </c>
      <c r="B302">
        <v>27</v>
      </c>
      <c r="C302" t="s">
        <v>1082</v>
      </c>
      <c r="D302" t="s">
        <v>1071</v>
      </c>
      <c r="E302" s="258">
        <v>0</v>
      </c>
      <c r="F302" s="258">
        <v>0</v>
      </c>
      <c r="G302" s="258">
        <v>0</v>
      </c>
      <c r="H302" s="258">
        <v>0</v>
      </c>
      <c r="I302">
        <v>20</v>
      </c>
      <c r="K302" t="str">
        <f t="shared" si="4"/>
        <v>pem 27 X efficiency measure 12</v>
      </c>
    </row>
    <row r="303" spans="1:11" x14ac:dyDescent="0.35">
      <c r="A303" t="s">
        <v>691</v>
      </c>
      <c r="B303">
        <v>27</v>
      </c>
      <c r="C303" t="s">
        <v>1083</v>
      </c>
      <c r="D303" t="s">
        <v>1071</v>
      </c>
      <c r="E303" s="258">
        <v>0</v>
      </c>
      <c r="F303" s="258">
        <v>0</v>
      </c>
      <c r="G303" s="258">
        <v>0</v>
      </c>
      <c r="H303" s="258">
        <v>0</v>
      </c>
      <c r="I303">
        <v>20</v>
      </c>
      <c r="K303" t="str">
        <f t="shared" si="4"/>
        <v>pem 27 X efficiency measure 13</v>
      </c>
    </row>
    <row r="304" spans="1:11" x14ac:dyDescent="0.35">
      <c r="A304" t="s">
        <v>691</v>
      </c>
      <c r="B304">
        <v>27</v>
      </c>
      <c r="C304" t="s">
        <v>1084</v>
      </c>
      <c r="D304" t="s">
        <v>1071</v>
      </c>
      <c r="E304" s="258">
        <v>0</v>
      </c>
      <c r="F304" s="258">
        <v>0</v>
      </c>
      <c r="G304" s="258">
        <v>0</v>
      </c>
      <c r="H304" s="258">
        <v>0</v>
      </c>
      <c r="I304">
        <v>20</v>
      </c>
      <c r="K304" t="str">
        <f t="shared" si="4"/>
        <v>pem 27 X efficiency measure 14</v>
      </c>
    </row>
    <row r="305" spans="1:11" x14ac:dyDescent="0.35">
      <c r="A305" t="s">
        <v>691</v>
      </c>
      <c r="B305">
        <v>27</v>
      </c>
      <c r="C305" t="s">
        <v>1085</v>
      </c>
      <c r="D305" t="s">
        <v>1071</v>
      </c>
      <c r="E305" s="258">
        <v>0</v>
      </c>
      <c r="F305" s="258">
        <v>0</v>
      </c>
      <c r="G305" s="258">
        <v>0</v>
      </c>
      <c r="H305" s="258">
        <v>0</v>
      </c>
      <c r="I305">
        <v>20</v>
      </c>
      <c r="K305" t="str">
        <f t="shared" si="4"/>
        <v>pem 27 X efficiency measure 15</v>
      </c>
    </row>
    <row r="306" spans="1:11" x14ac:dyDescent="0.35">
      <c r="A306" t="s">
        <v>691</v>
      </c>
      <c r="B306">
        <v>27</v>
      </c>
      <c r="C306" t="s">
        <v>1086</v>
      </c>
      <c r="D306" t="s">
        <v>1071</v>
      </c>
      <c r="E306" s="258">
        <v>0</v>
      </c>
      <c r="F306" s="258">
        <v>0</v>
      </c>
      <c r="G306" s="258">
        <v>0</v>
      </c>
      <c r="H306" s="258">
        <v>0</v>
      </c>
      <c r="I306">
        <v>20</v>
      </c>
      <c r="K306" t="str">
        <f t="shared" si="4"/>
        <v>pem 27 X efficiency measure 16</v>
      </c>
    </row>
    <row r="307" spans="1:11" x14ac:dyDescent="0.35">
      <c r="A307" t="s">
        <v>691</v>
      </c>
      <c r="B307">
        <v>27</v>
      </c>
      <c r="C307" t="s">
        <v>1087</v>
      </c>
      <c r="D307" t="s">
        <v>1071</v>
      </c>
      <c r="E307" s="258">
        <v>0</v>
      </c>
      <c r="F307" s="258">
        <v>0</v>
      </c>
      <c r="G307" s="258">
        <v>0</v>
      </c>
      <c r="H307" s="258">
        <v>0</v>
      </c>
      <c r="I307">
        <v>20</v>
      </c>
      <c r="K307" t="str">
        <f t="shared" si="4"/>
        <v>pem 27 X efficiency measure 17</v>
      </c>
    </row>
    <row r="308" spans="1:11" x14ac:dyDescent="0.35">
      <c r="A308" t="s">
        <v>689</v>
      </c>
      <c r="B308">
        <v>28</v>
      </c>
      <c r="C308" t="s">
        <v>1070</v>
      </c>
      <c r="D308" t="s">
        <v>1071</v>
      </c>
      <c r="E308" s="258">
        <v>0</v>
      </c>
      <c r="F308" s="258">
        <v>0</v>
      </c>
      <c r="G308" s="258">
        <v>0</v>
      </c>
      <c r="H308" s="258">
        <v>0</v>
      </c>
      <c r="I308">
        <v>20</v>
      </c>
      <c r="K308" t="str">
        <f t="shared" si="4"/>
        <v>pem 28 X efficiency measure 1</v>
      </c>
    </row>
    <row r="309" spans="1:11" x14ac:dyDescent="0.35">
      <c r="A309" t="s">
        <v>689</v>
      </c>
      <c r="B309">
        <v>28</v>
      </c>
      <c r="C309" t="s">
        <v>1072</v>
      </c>
      <c r="D309" t="s">
        <v>1071</v>
      </c>
      <c r="E309" s="258">
        <v>0</v>
      </c>
      <c r="F309" s="258">
        <v>0</v>
      </c>
      <c r="G309" s="258">
        <v>0</v>
      </c>
      <c r="H309" s="258">
        <v>0</v>
      </c>
      <c r="I309">
        <v>20</v>
      </c>
      <c r="K309" t="str">
        <f t="shared" si="4"/>
        <v>pem 28 X efficiency measure 2</v>
      </c>
    </row>
    <row r="310" spans="1:11" x14ac:dyDescent="0.35">
      <c r="A310" t="s">
        <v>689</v>
      </c>
      <c r="B310">
        <v>28</v>
      </c>
      <c r="C310" t="s">
        <v>1073</v>
      </c>
      <c r="D310" t="s">
        <v>1071</v>
      </c>
      <c r="E310" s="258">
        <v>0</v>
      </c>
      <c r="F310" s="258">
        <v>0</v>
      </c>
      <c r="G310" s="258">
        <v>0</v>
      </c>
      <c r="H310" s="258">
        <v>0</v>
      </c>
      <c r="I310">
        <v>20</v>
      </c>
      <c r="K310" t="str">
        <f t="shared" si="4"/>
        <v>pem 28 X efficiency measure 3</v>
      </c>
    </row>
    <row r="311" spans="1:11" x14ac:dyDescent="0.35">
      <c r="A311" t="s">
        <v>689</v>
      </c>
      <c r="B311">
        <v>28</v>
      </c>
      <c r="C311" t="s">
        <v>1074</v>
      </c>
      <c r="D311" t="s">
        <v>1071</v>
      </c>
      <c r="E311" s="258">
        <v>0</v>
      </c>
      <c r="F311" s="258">
        <v>0</v>
      </c>
      <c r="G311" s="258">
        <v>0</v>
      </c>
      <c r="H311" s="258">
        <v>0</v>
      </c>
      <c r="I311">
        <v>20</v>
      </c>
      <c r="K311" t="str">
        <f t="shared" si="4"/>
        <v>pem 28 X efficiency measure 4</v>
      </c>
    </row>
    <row r="312" spans="1:11" x14ac:dyDescent="0.35">
      <c r="A312" t="s">
        <v>689</v>
      </c>
      <c r="B312">
        <v>28</v>
      </c>
      <c r="C312" t="s">
        <v>1075</v>
      </c>
      <c r="D312" t="s">
        <v>1071</v>
      </c>
      <c r="E312" s="258">
        <v>0</v>
      </c>
      <c r="F312" s="258">
        <v>0</v>
      </c>
      <c r="G312" s="258">
        <v>0</v>
      </c>
      <c r="H312" s="258">
        <v>0</v>
      </c>
      <c r="I312">
        <v>20</v>
      </c>
      <c r="K312" t="str">
        <f t="shared" si="4"/>
        <v>pem 28 X efficiency measure 5</v>
      </c>
    </row>
    <row r="313" spans="1:11" x14ac:dyDescent="0.35">
      <c r="A313" t="s">
        <v>689</v>
      </c>
      <c r="B313">
        <v>28</v>
      </c>
      <c r="C313" t="s">
        <v>1076</v>
      </c>
      <c r="D313" t="s">
        <v>1071</v>
      </c>
      <c r="E313" s="258">
        <v>0</v>
      </c>
      <c r="F313" s="258">
        <v>0</v>
      </c>
      <c r="G313" s="258">
        <v>0</v>
      </c>
      <c r="H313" s="258">
        <v>0</v>
      </c>
      <c r="I313">
        <v>20</v>
      </c>
      <c r="K313" t="str">
        <f t="shared" si="4"/>
        <v>pem 28 X efficiency measure 6</v>
      </c>
    </row>
    <row r="314" spans="1:11" x14ac:dyDescent="0.35">
      <c r="A314" t="s">
        <v>689</v>
      </c>
      <c r="B314">
        <v>28</v>
      </c>
      <c r="C314" t="s">
        <v>1077</v>
      </c>
      <c r="D314" t="s">
        <v>1071</v>
      </c>
      <c r="E314" s="258">
        <v>0</v>
      </c>
      <c r="F314" s="258">
        <v>0</v>
      </c>
      <c r="G314" s="258">
        <v>0</v>
      </c>
      <c r="H314" s="258">
        <v>0</v>
      </c>
      <c r="I314">
        <v>20</v>
      </c>
      <c r="K314" t="str">
        <f t="shared" si="4"/>
        <v>pem 28 X efficiency measure 7</v>
      </c>
    </row>
    <row r="315" spans="1:11" x14ac:dyDescent="0.35">
      <c r="A315" t="s">
        <v>689</v>
      </c>
      <c r="B315">
        <v>28</v>
      </c>
      <c r="C315" t="s">
        <v>1078</v>
      </c>
      <c r="D315" t="s">
        <v>1071</v>
      </c>
      <c r="E315" s="258">
        <v>0</v>
      </c>
      <c r="F315" s="258">
        <v>0</v>
      </c>
      <c r="G315" s="258">
        <v>0</v>
      </c>
      <c r="H315" s="258">
        <v>0</v>
      </c>
      <c r="I315">
        <v>20</v>
      </c>
      <c r="K315" t="str">
        <f t="shared" si="4"/>
        <v>pem 28 X efficiency measure 8</v>
      </c>
    </row>
    <row r="316" spans="1:11" x14ac:dyDescent="0.35">
      <c r="A316" t="s">
        <v>689</v>
      </c>
      <c r="B316">
        <v>28</v>
      </c>
      <c r="C316" t="s">
        <v>1079</v>
      </c>
      <c r="D316" t="s">
        <v>1071</v>
      </c>
      <c r="E316" s="258">
        <v>0</v>
      </c>
      <c r="F316" s="258">
        <v>0</v>
      </c>
      <c r="G316" s="258">
        <v>0</v>
      </c>
      <c r="H316" s="258">
        <v>0</v>
      </c>
      <c r="I316">
        <v>20</v>
      </c>
      <c r="K316" t="str">
        <f t="shared" si="4"/>
        <v>pem 28 X efficiency measure 9</v>
      </c>
    </row>
    <row r="317" spans="1:11" x14ac:dyDescent="0.35">
      <c r="A317" t="s">
        <v>689</v>
      </c>
      <c r="B317">
        <v>28</v>
      </c>
      <c r="C317" t="s">
        <v>1080</v>
      </c>
      <c r="D317" t="s">
        <v>1071</v>
      </c>
      <c r="E317" s="258">
        <v>0</v>
      </c>
      <c r="F317" s="258">
        <v>0</v>
      </c>
      <c r="G317" s="258">
        <v>0</v>
      </c>
      <c r="H317" s="258">
        <v>0</v>
      </c>
      <c r="I317">
        <v>20</v>
      </c>
      <c r="K317" t="str">
        <f t="shared" si="4"/>
        <v>pem 28 X efficiency measure 10</v>
      </c>
    </row>
    <row r="318" spans="1:11" x14ac:dyDescent="0.35">
      <c r="A318" t="s">
        <v>689</v>
      </c>
      <c r="B318">
        <v>28</v>
      </c>
      <c r="C318" t="s">
        <v>1081</v>
      </c>
      <c r="D318" t="s">
        <v>1071</v>
      </c>
      <c r="E318" s="258">
        <v>0</v>
      </c>
      <c r="F318" s="258">
        <v>0</v>
      </c>
      <c r="G318" s="258">
        <v>0</v>
      </c>
      <c r="H318" s="258">
        <v>0</v>
      </c>
      <c r="I318">
        <v>20</v>
      </c>
      <c r="K318" t="str">
        <f t="shared" si="4"/>
        <v>pem 28 X efficiency measure 11</v>
      </c>
    </row>
    <row r="319" spans="1:11" x14ac:dyDescent="0.35">
      <c r="A319" t="s">
        <v>689</v>
      </c>
      <c r="B319">
        <v>28</v>
      </c>
      <c r="C319" t="s">
        <v>1082</v>
      </c>
      <c r="D319" t="s">
        <v>1071</v>
      </c>
      <c r="E319" s="258">
        <v>0</v>
      </c>
      <c r="F319" s="258">
        <v>0</v>
      </c>
      <c r="G319" s="258">
        <v>0</v>
      </c>
      <c r="H319" s="258">
        <v>0</v>
      </c>
      <c r="I319">
        <v>20</v>
      </c>
      <c r="K319" t="str">
        <f t="shared" si="4"/>
        <v>pem 28 X efficiency measure 12</v>
      </c>
    </row>
    <row r="320" spans="1:11" x14ac:dyDescent="0.35">
      <c r="A320" t="s">
        <v>689</v>
      </c>
      <c r="B320">
        <v>28</v>
      </c>
      <c r="C320" t="s">
        <v>1083</v>
      </c>
      <c r="D320" t="s">
        <v>1071</v>
      </c>
      <c r="E320" s="258">
        <v>0</v>
      </c>
      <c r="F320" s="258">
        <v>0</v>
      </c>
      <c r="G320" s="258">
        <v>0</v>
      </c>
      <c r="H320" s="258">
        <v>0</v>
      </c>
      <c r="I320">
        <v>20</v>
      </c>
      <c r="K320" t="str">
        <f t="shared" si="4"/>
        <v>pem 28 X efficiency measure 13</v>
      </c>
    </row>
    <row r="321" spans="1:11" x14ac:dyDescent="0.35">
      <c r="A321" t="s">
        <v>689</v>
      </c>
      <c r="B321">
        <v>28</v>
      </c>
      <c r="C321" t="s">
        <v>1084</v>
      </c>
      <c r="D321" t="s">
        <v>1071</v>
      </c>
      <c r="E321" s="258">
        <v>0</v>
      </c>
      <c r="F321" s="258">
        <v>0</v>
      </c>
      <c r="G321" s="258">
        <v>0</v>
      </c>
      <c r="H321" s="258">
        <v>0</v>
      </c>
      <c r="I321">
        <v>20</v>
      </c>
      <c r="K321" t="str">
        <f t="shared" si="4"/>
        <v>pem 28 X efficiency measure 14</v>
      </c>
    </row>
    <row r="322" spans="1:11" x14ac:dyDescent="0.35">
      <c r="A322" t="s">
        <v>689</v>
      </c>
      <c r="B322">
        <v>28</v>
      </c>
      <c r="C322" t="s">
        <v>1085</v>
      </c>
      <c r="D322" t="s">
        <v>1071</v>
      </c>
      <c r="E322" s="258">
        <v>0</v>
      </c>
      <c r="F322" s="258">
        <v>0</v>
      </c>
      <c r="G322" s="258">
        <v>0</v>
      </c>
      <c r="H322" s="258">
        <v>0</v>
      </c>
      <c r="I322">
        <v>20</v>
      </c>
      <c r="K322" t="str">
        <f t="shared" ref="K322:K385" si="5">"pem "&amp;B322&amp;" X "&amp;C322</f>
        <v>pem 28 X efficiency measure 15</v>
      </c>
    </row>
    <row r="323" spans="1:11" x14ac:dyDescent="0.35">
      <c r="A323" t="s">
        <v>689</v>
      </c>
      <c r="B323">
        <v>28</v>
      </c>
      <c r="C323" t="s">
        <v>1086</v>
      </c>
      <c r="D323" t="s">
        <v>1071</v>
      </c>
      <c r="E323" s="258">
        <v>0</v>
      </c>
      <c r="F323" s="258">
        <v>0</v>
      </c>
      <c r="G323" s="258">
        <v>0</v>
      </c>
      <c r="H323" s="258">
        <v>0</v>
      </c>
      <c r="I323">
        <v>20</v>
      </c>
      <c r="K323" t="str">
        <f t="shared" si="5"/>
        <v>pem 28 X efficiency measure 16</v>
      </c>
    </row>
    <row r="324" spans="1:11" x14ac:dyDescent="0.35">
      <c r="A324" t="s">
        <v>689</v>
      </c>
      <c r="B324">
        <v>28</v>
      </c>
      <c r="C324" t="s">
        <v>1087</v>
      </c>
      <c r="D324" t="s">
        <v>1071</v>
      </c>
      <c r="E324" s="258">
        <v>0</v>
      </c>
      <c r="F324" s="258">
        <v>0</v>
      </c>
      <c r="G324" s="258">
        <v>0</v>
      </c>
      <c r="H324" s="258">
        <v>0</v>
      </c>
      <c r="I324">
        <v>20</v>
      </c>
      <c r="K324" t="str">
        <f t="shared" si="5"/>
        <v>pem 28 X efficiency measure 17</v>
      </c>
    </row>
    <row r="325" spans="1:11" x14ac:dyDescent="0.35">
      <c r="A325" t="s">
        <v>693</v>
      </c>
      <c r="B325">
        <v>29</v>
      </c>
      <c r="C325" t="s">
        <v>1070</v>
      </c>
      <c r="D325" t="s">
        <v>1071</v>
      </c>
      <c r="E325" s="258">
        <v>0</v>
      </c>
      <c r="F325" s="258">
        <v>0</v>
      </c>
      <c r="G325" s="258">
        <v>0</v>
      </c>
      <c r="H325" s="258">
        <v>0</v>
      </c>
      <c r="I325">
        <v>20</v>
      </c>
      <c r="K325" t="str">
        <f t="shared" si="5"/>
        <v>pem 29 X efficiency measure 1</v>
      </c>
    </row>
    <row r="326" spans="1:11" x14ac:dyDescent="0.35">
      <c r="A326" t="s">
        <v>693</v>
      </c>
      <c r="B326">
        <v>29</v>
      </c>
      <c r="C326" t="s">
        <v>1072</v>
      </c>
      <c r="D326" t="s">
        <v>1071</v>
      </c>
      <c r="E326" s="258">
        <v>0</v>
      </c>
      <c r="F326" s="258">
        <v>0</v>
      </c>
      <c r="G326" s="258">
        <v>0</v>
      </c>
      <c r="H326" s="258">
        <v>0</v>
      </c>
      <c r="I326">
        <v>20</v>
      </c>
      <c r="K326" t="str">
        <f t="shared" si="5"/>
        <v>pem 29 X efficiency measure 2</v>
      </c>
    </row>
    <row r="327" spans="1:11" x14ac:dyDescent="0.35">
      <c r="A327" t="s">
        <v>693</v>
      </c>
      <c r="B327">
        <v>29</v>
      </c>
      <c r="C327" t="s">
        <v>1073</v>
      </c>
      <c r="D327" t="s">
        <v>1071</v>
      </c>
      <c r="E327" s="258">
        <v>0</v>
      </c>
      <c r="F327" s="258">
        <v>0</v>
      </c>
      <c r="G327" s="258">
        <v>0</v>
      </c>
      <c r="H327" s="258">
        <v>0</v>
      </c>
      <c r="I327">
        <v>20</v>
      </c>
      <c r="K327" t="str">
        <f t="shared" si="5"/>
        <v>pem 29 X efficiency measure 3</v>
      </c>
    </row>
    <row r="328" spans="1:11" x14ac:dyDescent="0.35">
      <c r="A328" t="s">
        <v>693</v>
      </c>
      <c r="B328">
        <v>29</v>
      </c>
      <c r="C328" t="s">
        <v>1074</v>
      </c>
      <c r="D328" t="s">
        <v>1071</v>
      </c>
      <c r="E328" s="258">
        <v>0</v>
      </c>
      <c r="F328" s="258">
        <v>0</v>
      </c>
      <c r="G328" s="258">
        <v>0</v>
      </c>
      <c r="H328" s="258">
        <v>0</v>
      </c>
      <c r="I328">
        <v>20</v>
      </c>
      <c r="K328" t="str">
        <f t="shared" si="5"/>
        <v>pem 29 X efficiency measure 4</v>
      </c>
    </row>
    <row r="329" spans="1:11" x14ac:dyDescent="0.35">
      <c r="A329" t="s">
        <v>693</v>
      </c>
      <c r="B329">
        <v>29</v>
      </c>
      <c r="C329" t="s">
        <v>1075</v>
      </c>
      <c r="D329" t="s">
        <v>1071</v>
      </c>
      <c r="E329" s="258">
        <v>0</v>
      </c>
      <c r="F329" s="258">
        <v>0</v>
      </c>
      <c r="G329" s="258">
        <v>0</v>
      </c>
      <c r="H329" s="258">
        <v>0</v>
      </c>
      <c r="I329">
        <v>20</v>
      </c>
      <c r="K329" t="str">
        <f t="shared" si="5"/>
        <v>pem 29 X efficiency measure 5</v>
      </c>
    </row>
    <row r="330" spans="1:11" x14ac:dyDescent="0.35">
      <c r="A330" t="s">
        <v>693</v>
      </c>
      <c r="B330">
        <v>29</v>
      </c>
      <c r="C330" t="s">
        <v>1076</v>
      </c>
      <c r="D330" t="s">
        <v>1071</v>
      </c>
      <c r="E330" s="258">
        <v>0</v>
      </c>
      <c r="F330" s="258">
        <v>0</v>
      </c>
      <c r="G330" s="258">
        <v>0</v>
      </c>
      <c r="H330" s="258">
        <v>0</v>
      </c>
      <c r="I330">
        <v>20</v>
      </c>
      <c r="K330" t="str">
        <f t="shared" si="5"/>
        <v>pem 29 X efficiency measure 6</v>
      </c>
    </row>
    <row r="331" spans="1:11" x14ac:dyDescent="0.35">
      <c r="A331" t="s">
        <v>693</v>
      </c>
      <c r="B331">
        <v>29</v>
      </c>
      <c r="C331" t="s">
        <v>1077</v>
      </c>
      <c r="D331" t="s">
        <v>1071</v>
      </c>
      <c r="E331" s="258">
        <v>0</v>
      </c>
      <c r="F331" s="258">
        <v>0</v>
      </c>
      <c r="G331" s="258">
        <v>0</v>
      </c>
      <c r="H331" s="258">
        <v>0</v>
      </c>
      <c r="I331">
        <v>20</v>
      </c>
      <c r="K331" t="str">
        <f t="shared" si="5"/>
        <v>pem 29 X efficiency measure 7</v>
      </c>
    </row>
    <row r="332" spans="1:11" x14ac:dyDescent="0.35">
      <c r="A332" t="s">
        <v>693</v>
      </c>
      <c r="B332">
        <v>29</v>
      </c>
      <c r="C332" t="s">
        <v>1078</v>
      </c>
      <c r="D332" t="s">
        <v>1071</v>
      </c>
      <c r="E332" s="258">
        <v>0</v>
      </c>
      <c r="F332" s="258">
        <v>0</v>
      </c>
      <c r="G332" s="258">
        <v>0</v>
      </c>
      <c r="H332" s="258">
        <v>0</v>
      </c>
      <c r="I332">
        <v>20</v>
      </c>
      <c r="K332" t="str">
        <f t="shared" si="5"/>
        <v>pem 29 X efficiency measure 8</v>
      </c>
    </row>
    <row r="333" spans="1:11" x14ac:dyDescent="0.35">
      <c r="A333" t="s">
        <v>693</v>
      </c>
      <c r="B333">
        <v>29</v>
      </c>
      <c r="C333" t="s">
        <v>1079</v>
      </c>
      <c r="D333" t="s">
        <v>1071</v>
      </c>
      <c r="E333" s="258">
        <v>0</v>
      </c>
      <c r="F333" s="258">
        <v>0</v>
      </c>
      <c r="G333" s="258">
        <v>0</v>
      </c>
      <c r="H333" s="258">
        <v>0</v>
      </c>
      <c r="I333">
        <v>20</v>
      </c>
      <c r="K333" t="str">
        <f t="shared" si="5"/>
        <v>pem 29 X efficiency measure 9</v>
      </c>
    </row>
    <row r="334" spans="1:11" x14ac:dyDescent="0.35">
      <c r="A334" t="s">
        <v>693</v>
      </c>
      <c r="B334">
        <v>29</v>
      </c>
      <c r="C334" t="s">
        <v>1080</v>
      </c>
      <c r="D334" t="s">
        <v>1071</v>
      </c>
      <c r="E334" s="258">
        <v>0</v>
      </c>
      <c r="F334" s="258">
        <v>0</v>
      </c>
      <c r="G334" s="258">
        <v>0</v>
      </c>
      <c r="H334" s="258">
        <v>0</v>
      </c>
      <c r="I334">
        <v>20</v>
      </c>
      <c r="K334" t="str">
        <f t="shared" si="5"/>
        <v>pem 29 X efficiency measure 10</v>
      </c>
    </row>
    <row r="335" spans="1:11" x14ac:dyDescent="0.35">
      <c r="A335" t="s">
        <v>693</v>
      </c>
      <c r="B335">
        <v>29</v>
      </c>
      <c r="C335" t="s">
        <v>1081</v>
      </c>
      <c r="D335" t="s">
        <v>1071</v>
      </c>
      <c r="E335" s="258">
        <v>0</v>
      </c>
      <c r="F335" s="258">
        <v>0</v>
      </c>
      <c r="G335" s="258">
        <v>0</v>
      </c>
      <c r="H335" s="258">
        <v>0</v>
      </c>
      <c r="I335">
        <v>20</v>
      </c>
      <c r="K335" t="str">
        <f t="shared" si="5"/>
        <v>pem 29 X efficiency measure 11</v>
      </c>
    </row>
    <row r="336" spans="1:11" x14ac:dyDescent="0.35">
      <c r="A336" t="s">
        <v>693</v>
      </c>
      <c r="B336">
        <v>29</v>
      </c>
      <c r="C336" t="s">
        <v>1082</v>
      </c>
      <c r="D336" t="s">
        <v>1071</v>
      </c>
      <c r="E336" s="258">
        <v>0</v>
      </c>
      <c r="F336" s="258">
        <v>0</v>
      </c>
      <c r="G336" s="258">
        <v>0</v>
      </c>
      <c r="H336" s="258">
        <v>0</v>
      </c>
      <c r="I336">
        <v>20</v>
      </c>
      <c r="K336" t="str">
        <f t="shared" si="5"/>
        <v>pem 29 X efficiency measure 12</v>
      </c>
    </row>
    <row r="337" spans="1:11" x14ac:dyDescent="0.35">
      <c r="A337" t="s">
        <v>693</v>
      </c>
      <c r="B337">
        <v>29</v>
      </c>
      <c r="C337" t="s">
        <v>1083</v>
      </c>
      <c r="D337" t="s">
        <v>1071</v>
      </c>
      <c r="E337" s="258">
        <v>0</v>
      </c>
      <c r="F337" s="258">
        <v>0</v>
      </c>
      <c r="G337" s="258">
        <v>0</v>
      </c>
      <c r="H337" s="258">
        <v>0</v>
      </c>
      <c r="I337">
        <v>20</v>
      </c>
      <c r="K337" t="str">
        <f t="shared" si="5"/>
        <v>pem 29 X efficiency measure 13</v>
      </c>
    </row>
    <row r="338" spans="1:11" x14ac:dyDescent="0.35">
      <c r="A338" t="s">
        <v>693</v>
      </c>
      <c r="B338">
        <v>29</v>
      </c>
      <c r="C338" t="s">
        <v>1084</v>
      </c>
      <c r="D338" t="s">
        <v>1071</v>
      </c>
      <c r="E338" s="258">
        <v>0</v>
      </c>
      <c r="F338" s="258">
        <v>0</v>
      </c>
      <c r="G338" s="258">
        <v>0</v>
      </c>
      <c r="H338" s="258">
        <v>0</v>
      </c>
      <c r="I338">
        <v>20</v>
      </c>
      <c r="K338" t="str">
        <f t="shared" si="5"/>
        <v>pem 29 X efficiency measure 14</v>
      </c>
    </row>
    <row r="339" spans="1:11" x14ac:dyDescent="0.35">
      <c r="A339" t="s">
        <v>693</v>
      </c>
      <c r="B339">
        <v>29</v>
      </c>
      <c r="C339" t="s">
        <v>1085</v>
      </c>
      <c r="D339" t="s">
        <v>1071</v>
      </c>
      <c r="E339" s="258">
        <v>0</v>
      </c>
      <c r="F339" s="258">
        <v>0</v>
      </c>
      <c r="G339" s="258">
        <v>0</v>
      </c>
      <c r="H339" s="258">
        <v>0</v>
      </c>
      <c r="I339">
        <v>20</v>
      </c>
      <c r="K339" t="str">
        <f t="shared" si="5"/>
        <v>pem 29 X efficiency measure 15</v>
      </c>
    </row>
    <row r="340" spans="1:11" x14ac:dyDescent="0.35">
      <c r="A340" t="s">
        <v>693</v>
      </c>
      <c r="B340">
        <v>29</v>
      </c>
      <c r="C340" t="s">
        <v>1086</v>
      </c>
      <c r="D340" t="s">
        <v>1071</v>
      </c>
      <c r="E340" s="258">
        <v>0</v>
      </c>
      <c r="F340" s="258">
        <v>0</v>
      </c>
      <c r="G340" s="258">
        <v>0</v>
      </c>
      <c r="H340" s="258">
        <v>0</v>
      </c>
      <c r="I340">
        <v>20</v>
      </c>
      <c r="K340" t="str">
        <f t="shared" si="5"/>
        <v>pem 29 X efficiency measure 16</v>
      </c>
    </row>
    <row r="341" spans="1:11" x14ac:dyDescent="0.35">
      <c r="A341" t="s">
        <v>693</v>
      </c>
      <c r="B341">
        <v>29</v>
      </c>
      <c r="C341" t="s">
        <v>1087</v>
      </c>
      <c r="D341" t="s">
        <v>1071</v>
      </c>
      <c r="E341" s="258">
        <v>0</v>
      </c>
      <c r="F341" s="258">
        <v>0</v>
      </c>
      <c r="G341" s="258">
        <v>0</v>
      </c>
      <c r="H341" s="258">
        <v>0</v>
      </c>
      <c r="I341">
        <v>20</v>
      </c>
      <c r="K341" t="str">
        <f t="shared" si="5"/>
        <v>pem 29 X efficiency measure 17</v>
      </c>
    </row>
    <row r="342" spans="1:11" x14ac:dyDescent="0.35">
      <c r="A342" t="s">
        <v>694</v>
      </c>
      <c r="B342">
        <v>30</v>
      </c>
      <c r="C342" t="s">
        <v>1070</v>
      </c>
      <c r="D342" t="s">
        <v>1071</v>
      </c>
      <c r="E342" s="258">
        <v>0</v>
      </c>
      <c r="F342" s="258">
        <v>0</v>
      </c>
      <c r="G342" s="258">
        <v>0</v>
      </c>
      <c r="H342" s="258">
        <v>0</v>
      </c>
      <c r="I342">
        <v>20</v>
      </c>
      <c r="K342" t="str">
        <f t="shared" si="5"/>
        <v>pem 30 X efficiency measure 1</v>
      </c>
    </row>
    <row r="343" spans="1:11" x14ac:dyDescent="0.35">
      <c r="A343" t="s">
        <v>694</v>
      </c>
      <c r="B343">
        <v>30</v>
      </c>
      <c r="C343" t="s">
        <v>1072</v>
      </c>
      <c r="D343" t="s">
        <v>1071</v>
      </c>
      <c r="E343" s="258">
        <v>0</v>
      </c>
      <c r="F343" s="258">
        <v>0</v>
      </c>
      <c r="G343" s="258">
        <v>0</v>
      </c>
      <c r="H343" s="258">
        <v>0</v>
      </c>
      <c r="I343">
        <v>20</v>
      </c>
      <c r="K343" t="str">
        <f t="shared" si="5"/>
        <v>pem 30 X efficiency measure 2</v>
      </c>
    </row>
    <row r="344" spans="1:11" x14ac:dyDescent="0.35">
      <c r="A344" t="s">
        <v>694</v>
      </c>
      <c r="B344">
        <v>30</v>
      </c>
      <c r="C344" t="s">
        <v>1073</v>
      </c>
      <c r="D344" t="s">
        <v>1071</v>
      </c>
      <c r="E344" s="258">
        <v>0</v>
      </c>
      <c r="F344" s="258">
        <v>0</v>
      </c>
      <c r="G344" s="258">
        <v>0</v>
      </c>
      <c r="H344" s="258">
        <v>0</v>
      </c>
      <c r="I344">
        <v>20</v>
      </c>
      <c r="K344" t="str">
        <f t="shared" si="5"/>
        <v>pem 30 X efficiency measure 3</v>
      </c>
    </row>
    <row r="345" spans="1:11" x14ac:dyDescent="0.35">
      <c r="A345" t="s">
        <v>694</v>
      </c>
      <c r="B345">
        <v>30</v>
      </c>
      <c r="C345" t="s">
        <v>1074</v>
      </c>
      <c r="D345" t="s">
        <v>1071</v>
      </c>
      <c r="E345" s="258">
        <v>0</v>
      </c>
      <c r="F345" s="258">
        <v>0</v>
      </c>
      <c r="G345" s="258">
        <v>0</v>
      </c>
      <c r="H345" s="258">
        <v>0</v>
      </c>
      <c r="I345">
        <v>20</v>
      </c>
      <c r="K345" t="str">
        <f t="shared" si="5"/>
        <v>pem 30 X efficiency measure 4</v>
      </c>
    </row>
    <row r="346" spans="1:11" x14ac:dyDescent="0.35">
      <c r="A346" t="s">
        <v>694</v>
      </c>
      <c r="B346">
        <v>30</v>
      </c>
      <c r="C346" t="s">
        <v>1075</v>
      </c>
      <c r="D346" t="s">
        <v>1071</v>
      </c>
      <c r="E346" s="258">
        <v>0</v>
      </c>
      <c r="F346" s="258">
        <v>0</v>
      </c>
      <c r="G346" s="258">
        <v>0</v>
      </c>
      <c r="H346" s="258">
        <v>0</v>
      </c>
      <c r="I346">
        <v>20</v>
      </c>
      <c r="K346" t="str">
        <f t="shared" si="5"/>
        <v>pem 30 X efficiency measure 5</v>
      </c>
    </row>
    <row r="347" spans="1:11" x14ac:dyDescent="0.35">
      <c r="A347" t="s">
        <v>694</v>
      </c>
      <c r="B347">
        <v>30</v>
      </c>
      <c r="C347" t="s">
        <v>1076</v>
      </c>
      <c r="D347" t="s">
        <v>1071</v>
      </c>
      <c r="E347" s="258">
        <v>0</v>
      </c>
      <c r="F347" s="258">
        <v>0</v>
      </c>
      <c r="G347" s="258">
        <v>0</v>
      </c>
      <c r="H347" s="258">
        <v>0</v>
      </c>
      <c r="I347">
        <v>20</v>
      </c>
      <c r="K347" t="str">
        <f t="shared" si="5"/>
        <v>pem 30 X efficiency measure 6</v>
      </c>
    </row>
    <row r="348" spans="1:11" x14ac:dyDescent="0.35">
      <c r="A348" t="s">
        <v>694</v>
      </c>
      <c r="B348">
        <v>30</v>
      </c>
      <c r="C348" t="s">
        <v>1077</v>
      </c>
      <c r="D348" t="s">
        <v>1071</v>
      </c>
      <c r="E348" s="258">
        <v>0</v>
      </c>
      <c r="F348" s="258">
        <v>0</v>
      </c>
      <c r="G348" s="258">
        <v>0</v>
      </c>
      <c r="H348" s="258">
        <v>0</v>
      </c>
      <c r="I348">
        <v>20</v>
      </c>
      <c r="K348" t="str">
        <f t="shared" si="5"/>
        <v>pem 30 X efficiency measure 7</v>
      </c>
    </row>
    <row r="349" spans="1:11" x14ac:dyDescent="0.35">
      <c r="A349" t="s">
        <v>694</v>
      </c>
      <c r="B349">
        <v>30</v>
      </c>
      <c r="C349" t="s">
        <v>1078</v>
      </c>
      <c r="D349" t="s">
        <v>1071</v>
      </c>
      <c r="E349" s="258">
        <v>0</v>
      </c>
      <c r="F349" s="258">
        <v>0</v>
      </c>
      <c r="G349" s="258">
        <v>0</v>
      </c>
      <c r="H349" s="258">
        <v>0</v>
      </c>
      <c r="I349">
        <v>20</v>
      </c>
      <c r="K349" t="str">
        <f t="shared" si="5"/>
        <v>pem 30 X efficiency measure 8</v>
      </c>
    </row>
    <row r="350" spans="1:11" x14ac:dyDescent="0.35">
      <c r="A350" t="s">
        <v>694</v>
      </c>
      <c r="B350">
        <v>30</v>
      </c>
      <c r="C350" t="s">
        <v>1079</v>
      </c>
      <c r="D350" t="s">
        <v>1071</v>
      </c>
      <c r="E350" s="258">
        <v>0</v>
      </c>
      <c r="F350" s="258">
        <v>0</v>
      </c>
      <c r="G350" s="258">
        <v>0</v>
      </c>
      <c r="H350" s="258">
        <v>0</v>
      </c>
      <c r="I350">
        <v>20</v>
      </c>
      <c r="K350" t="str">
        <f t="shared" si="5"/>
        <v>pem 30 X efficiency measure 9</v>
      </c>
    </row>
    <row r="351" spans="1:11" x14ac:dyDescent="0.35">
      <c r="A351" t="s">
        <v>694</v>
      </c>
      <c r="B351">
        <v>30</v>
      </c>
      <c r="C351" t="s">
        <v>1080</v>
      </c>
      <c r="D351" t="s">
        <v>1071</v>
      </c>
      <c r="E351" s="258">
        <v>0</v>
      </c>
      <c r="F351" s="258">
        <v>0</v>
      </c>
      <c r="G351" s="258">
        <v>0</v>
      </c>
      <c r="H351" s="258">
        <v>0</v>
      </c>
      <c r="I351">
        <v>20</v>
      </c>
      <c r="K351" t="str">
        <f t="shared" si="5"/>
        <v>pem 30 X efficiency measure 10</v>
      </c>
    </row>
    <row r="352" spans="1:11" x14ac:dyDescent="0.35">
      <c r="A352" t="s">
        <v>694</v>
      </c>
      <c r="B352">
        <v>30</v>
      </c>
      <c r="C352" t="s">
        <v>1081</v>
      </c>
      <c r="D352" t="s">
        <v>1071</v>
      </c>
      <c r="E352" s="258">
        <v>0</v>
      </c>
      <c r="F352" s="258">
        <v>0</v>
      </c>
      <c r="G352" s="258">
        <v>0</v>
      </c>
      <c r="H352" s="258">
        <v>0</v>
      </c>
      <c r="I352">
        <v>20</v>
      </c>
      <c r="K352" t="str">
        <f t="shared" si="5"/>
        <v>pem 30 X efficiency measure 11</v>
      </c>
    </row>
    <row r="353" spans="1:11" x14ac:dyDescent="0.35">
      <c r="A353" t="s">
        <v>694</v>
      </c>
      <c r="B353">
        <v>30</v>
      </c>
      <c r="C353" t="s">
        <v>1082</v>
      </c>
      <c r="D353" t="s">
        <v>1071</v>
      </c>
      <c r="E353" s="258">
        <v>0</v>
      </c>
      <c r="F353" s="258">
        <v>0</v>
      </c>
      <c r="G353" s="258">
        <v>0</v>
      </c>
      <c r="H353" s="258">
        <v>0</v>
      </c>
      <c r="I353">
        <v>20</v>
      </c>
      <c r="K353" t="str">
        <f t="shared" si="5"/>
        <v>pem 30 X efficiency measure 12</v>
      </c>
    </row>
    <row r="354" spans="1:11" x14ac:dyDescent="0.35">
      <c r="A354" t="s">
        <v>694</v>
      </c>
      <c r="B354">
        <v>30</v>
      </c>
      <c r="C354" t="s">
        <v>1083</v>
      </c>
      <c r="D354" t="s">
        <v>1071</v>
      </c>
      <c r="E354" s="258">
        <v>0</v>
      </c>
      <c r="F354" s="258">
        <v>0</v>
      </c>
      <c r="G354" s="258">
        <v>0</v>
      </c>
      <c r="H354" s="258">
        <v>0</v>
      </c>
      <c r="I354">
        <v>20</v>
      </c>
      <c r="K354" t="str">
        <f t="shared" si="5"/>
        <v>pem 30 X efficiency measure 13</v>
      </c>
    </row>
    <row r="355" spans="1:11" x14ac:dyDescent="0.35">
      <c r="A355" t="s">
        <v>694</v>
      </c>
      <c r="B355">
        <v>30</v>
      </c>
      <c r="C355" t="s">
        <v>1084</v>
      </c>
      <c r="D355" t="s">
        <v>1071</v>
      </c>
      <c r="E355" s="258">
        <v>0</v>
      </c>
      <c r="F355" s="258">
        <v>0</v>
      </c>
      <c r="G355" s="258">
        <v>0</v>
      </c>
      <c r="H355" s="258">
        <v>0</v>
      </c>
      <c r="I355">
        <v>20</v>
      </c>
      <c r="K355" t="str">
        <f t="shared" si="5"/>
        <v>pem 30 X efficiency measure 14</v>
      </c>
    </row>
    <row r="356" spans="1:11" x14ac:dyDescent="0.35">
      <c r="A356" t="s">
        <v>694</v>
      </c>
      <c r="B356">
        <v>30</v>
      </c>
      <c r="C356" t="s">
        <v>1085</v>
      </c>
      <c r="D356" t="s">
        <v>1071</v>
      </c>
      <c r="E356" s="258">
        <v>0</v>
      </c>
      <c r="F356" s="258">
        <v>0</v>
      </c>
      <c r="G356" s="258">
        <v>0</v>
      </c>
      <c r="H356" s="258">
        <v>0</v>
      </c>
      <c r="I356">
        <v>20</v>
      </c>
      <c r="K356" t="str">
        <f t="shared" si="5"/>
        <v>pem 30 X efficiency measure 15</v>
      </c>
    </row>
    <row r="357" spans="1:11" x14ac:dyDescent="0.35">
      <c r="A357" t="s">
        <v>694</v>
      </c>
      <c r="B357">
        <v>30</v>
      </c>
      <c r="C357" t="s">
        <v>1086</v>
      </c>
      <c r="D357" t="s">
        <v>1071</v>
      </c>
      <c r="E357" s="258">
        <v>0</v>
      </c>
      <c r="F357" s="258">
        <v>0</v>
      </c>
      <c r="G357" s="258">
        <v>0</v>
      </c>
      <c r="H357" s="258">
        <v>0</v>
      </c>
      <c r="I357">
        <v>20</v>
      </c>
      <c r="K357" t="str">
        <f t="shared" si="5"/>
        <v>pem 30 X efficiency measure 16</v>
      </c>
    </row>
    <row r="358" spans="1:11" x14ac:dyDescent="0.35">
      <c r="A358" t="s">
        <v>694</v>
      </c>
      <c r="B358">
        <v>30</v>
      </c>
      <c r="C358" t="s">
        <v>1087</v>
      </c>
      <c r="D358" t="s">
        <v>1071</v>
      </c>
      <c r="E358" s="258">
        <v>0</v>
      </c>
      <c r="F358" s="258">
        <v>0</v>
      </c>
      <c r="G358" s="258">
        <v>0</v>
      </c>
      <c r="H358" s="258">
        <v>0</v>
      </c>
      <c r="I358">
        <v>20</v>
      </c>
      <c r="K358" t="str">
        <f t="shared" si="5"/>
        <v>pem 30 X efficiency measure 17</v>
      </c>
    </row>
    <row r="359" spans="1:11" x14ac:dyDescent="0.35">
      <c r="A359" t="s">
        <v>681</v>
      </c>
      <c r="B359" t="s">
        <v>764</v>
      </c>
      <c r="C359" t="s">
        <v>1070</v>
      </c>
      <c r="D359" t="s">
        <v>1071</v>
      </c>
      <c r="E359" s="258">
        <v>0</v>
      </c>
      <c r="F359" s="258">
        <v>0</v>
      </c>
      <c r="G359" s="258">
        <v>0</v>
      </c>
      <c r="H359" s="258">
        <v>0</v>
      </c>
      <c r="I359">
        <v>20</v>
      </c>
      <c r="K359" t="str">
        <f t="shared" si="5"/>
        <v>pem 31T33 X efficiency measure 1</v>
      </c>
    </row>
    <row r="360" spans="1:11" x14ac:dyDescent="0.35">
      <c r="A360" t="s">
        <v>681</v>
      </c>
      <c r="B360" t="s">
        <v>764</v>
      </c>
      <c r="C360" t="s">
        <v>1072</v>
      </c>
      <c r="D360" t="s">
        <v>1071</v>
      </c>
      <c r="E360" s="258">
        <v>0</v>
      </c>
      <c r="F360" s="258">
        <v>0</v>
      </c>
      <c r="G360" s="258">
        <v>0</v>
      </c>
      <c r="H360" s="258">
        <v>0</v>
      </c>
      <c r="I360">
        <v>20</v>
      </c>
      <c r="K360" t="str">
        <f t="shared" si="5"/>
        <v>pem 31T33 X efficiency measure 2</v>
      </c>
    </row>
    <row r="361" spans="1:11" x14ac:dyDescent="0.35">
      <c r="A361" t="s">
        <v>681</v>
      </c>
      <c r="B361" t="s">
        <v>764</v>
      </c>
      <c r="C361" t="s">
        <v>1073</v>
      </c>
      <c r="D361" t="s">
        <v>1071</v>
      </c>
      <c r="E361" s="258">
        <v>0</v>
      </c>
      <c r="F361" s="258">
        <v>0</v>
      </c>
      <c r="G361" s="258">
        <v>0</v>
      </c>
      <c r="H361" s="258">
        <v>0</v>
      </c>
      <c r="I361">
        <v>20</v>
      </c>
      <c r="K361" t="str">
        <f t="shared" si="5"/>
        <v>pem 31T33 X efficiency measure 3</v>
      </c>
    </row>
    <row r="362" spans="1:11" x14ac:dyDescent="0.35">
      <c r="A362" t="s">
        <v>681</v>
      </c>
      <c r="B362" t="s">
        <v>764</v>
      </c>
      <c r="C362" t="s">
        <v>1074</v>
      </c>
      <c r="D362" t="s">
        <v>1071</v>
      </c>
      <c r="E362" s="258">
        <v>0</v>
      </c>
      <c r="F362" s="258">
        <v>0</v>
      </c>
      <c r="G362" s="258">
        <v>0</v>
      </c>
      <c r="H362" s="258">
        <v>0</v>
      </c>
      <c r="I362">
        <v>20</v>
      </c>
      <c r="K362" t="str">
        <f t="shared" si="5"/>
        <v>pem 31T33 X efficiency measure 4</v>
      </c>
    </row>
    <row r="363" spans="1:11" x14ac:dyDescent="0.35">
      <c r="A363" t="s">
        <v>681</v>
      </c>
      <c r="B363" t="s">
        <v>764</v>
      </c>
      <c r="C363" t="s">
        <v>1075</v>
      </c>
      <c r="D363" t="s">
        <v>1071</v>
      </c>
      <c r="E363" s="258">
        <v>0</v>
      </c>
      <c r="F363" s="258">
        <v>0</v>
      </c>
      <c r="G363" s="258">
        <v>0</v>
      </c>
      <c r="H363" s="258">
        <v>0</v>
      </c>
      <c r="I363">
        <v>20</v>
      </c>
      <c r="K363" t="str">
        <f t="shared" si="5"/>
        <v>pem 31T33 X efficiency measure 5</v>
      </c>
    </row>
    <row r="364" spans="1:11" x14ac:dyDescent="0.35">
      <c r="A364" t="s">
        <v>681</v>
      </c>
      <c r="B364" t="s">
        <v>764</v>
      </c>
      <c r="C364" t="s">
        <v>1076</v>
      </c>
      <c r="D364" t="s">
        <v>1071</v>
      </c>
      <c r="E364" s="258">
        <v>0</v>
      </c>
      <c r="F364" s="258">
        <v>0</v>
      </c>
      <c r="G364" s="258">
        <v>0</v>
      </c>
      <c r="H364" s="258">
        <v>0</v>
      </c>
      <c r="I364">
        <v>20</v>
      </c>
      <c r="K364" t="str">
        <f t="shared" si="5"/>
        <v>pem 31T33 X efficiency measure 6</v>
      </c>
    </row>
    <row r="365" spans="1:11" x14ac:dyDescent="0.35">
      <c r="A365" t="s">
        <v>681</v>
      </c>
      <c r="B365" t="s">
        <v>764</v>
      </c>
      <c r="C365" t="s">
        <v>1077</v>
      </c>
      <c r="D365" t="s">
        <v>1071</v>
      </c>
      <c r="E365" s="258">
        <v>0</v>
      </c>
      <c r="F365" s="258">
        <v>0</v>
      </c>
      <c r="G365" s="258">
        <v>0</v>
      </c>
      <c r="H365" s="258">
        <v>0</v>
      </c>
      <c r="I365">
        <v>20</v>
      </c>
      <c r="K365" t="str">
        <f t="shared" si="5"/>
        <v>pem 31T33 X efficiency measure 7</v>
      </c>
    </row>
    <row r="366" spans="1:11" x14ac:dyDescent="0.35">
      <c r="A366" t="s">
        <v>681</v>
      </c>
      <c r="B366" t="s">
        <v>764</v>
      </c>
      <c r="C366" t="s">
        <v>1078</v>
      </c>
      <c r="D366" t="s">
        <v>1071</v>
      </c>
      <c r="E366" s="258">
        <v>0</v>
      </c>
      <c r="F366" s="258">
        <v>0</v>
      </c>
      <c r="G366" s="258">
        <v>0</v>
      </c>
      <c r="H366" s="258">
        <v>0</v>
      </c>
      <c r="I366">
        <v>20</v>
      </c>
      <c r="K366" t="str">
        <f t="shared" si="5"/>
        <v>pem 31T33 X efficiency measure 8</v>
      </c>
    </row>
    <row r="367" spans="1:11" x14ac:dyDescent="0.35">
      <c r="A367" t="s">
        <v>681</v>
      </c>
      <c r="B367" t="s">
        <v>764</v>
      </c>
      <c r="C367" t="s">
        <v>1079</v>
      </c>
      <c r="D367" t="s">
        <v>1071</v>
      </c>
      <c r="E367" s="258">
        <v>0</v>
      </c>
      <c r="F367" s="258">
        <v>0</v>
      </c>
      <c r="G367" s="258">
        <v>0</v>
      </c>
      <c r="H367" s="258">
        <v>0</v>
      </c>
      <c r="I367">
        <v>20</v>
      </c>
      <c r="K367" t="str">
        <f t="shared" si="5"/>
        <v>pem 31T33 X efficiency measure 9</v>
      </c>
    </row>
    <row r="368" spans="1:11" x14ac:dyDescent="0.35">
      <c r="A368" t="s">
        <v>681</v>
      </c>
      <c r="B368" t="s">
        <v>764</v>
      </c>
      <c r="C368" t="s">
        <v>1080</v>
      </c>
      <c r="D368" t="s">
        <v>1071</v>
      </c>
      <c r="E368" s="258">
        <v>0</v>
      </c>
      <c r="F368" s="258">
        <v>0</v>
      </c>
      <c r="G368" s="258">
        <v>0</v>
      </c>
      <c r="H368" s="258">
        <v>0</v>
      </c>
      <c r="I368">
        <v>20</v>
      </c>
      <c r="K368" t="str">
        <f t="shared" si="5"/>
        <v>pem 31T33 X efficiency measure 10</v>
      </c>
    </row>
    <row r="369" spans="1:11" x14ac:dyDescent="0.35">
      <c r="A369" t="s">
        <v>681</v>
      </c>
      <c r="B369" t="s">
        <v>764</v>
      </c>
      <c r="C369" t="s">
        <v>1081</v>
      </c>
      <c r="D369" t="s">
        <v>1071</v>
      </c>
      <c r="E369" s="258">
        <v>0</v>
      </c>
      <c r="F369" s="258">
        <v>0</v>
      </c>
      <c r="G369" s="258">
        <v>0</v>
      </c>
      <c r="H369" s="258">
        <v>0</v>
      </c>
      <c r="I369">
        <v>20</v>
      </c>
      <c r="K369" t="str">
        <f t="shared" si="5"/>
        <v>pem 31T33 X efficiency measure 11</v>
      </c>
    </row>
    <row r="370" spans="1:11" x14ac:dyDescent="0.35">
      <c r="A370" t="s">
        <v>681</v>
      </c>
      <c r="B370" t="s">
        <v>764</v>
      </c>
      <c r="C370" t="s">
        <v>1082</v>
      </c>
      <c r="D370" t="s">
        <v>1071</v>
      </c>
      <c r="E370" s="258">
        <v>0</v>
      </c>
      <c r="F370" s="258">
        <v>0</v>
      </c>
      <c r="G370" s="258">
        <v>0</v>
      </c>
      <c r="H370" s="258">
        <v>0</v>
      </c>
      <c r="I370">
        <v>20</v>
      </c>
      <c r="K370" t="str">
        <f t="shared" si="5"/>
        <v>pem 31T33 X efficiency measure 12</v>
      </c>
    </row>
    <row r="371" spans="1:11" x14ac:dyDescent="0.35">
      <c r="A371" t="s">
        <v>681</v>
      </c>
      <c r="B371" t="s">
        <v>764</v>
      </c>
      <c r="C371" t="s">
        <v>1083</v>
      </c>
      <c r="D371" t="s">
        <v>1071</v>
      </c>
      <c r="E371" s="258">
        <v>0</v>
      </c>
      <c r="F371" s="258">
        <v>0</v>
      </c>
      <c r="G371" s="258">
        <v>0</v>
      </c>
      <c r="H371" s="258">
        <v>0</v>
      </c>
      <c r="I371">
        <v>20</v>
      </c>
      <c r="K371" t="str">
        <f t="shared" si="5"/>
        <v>pem 31T33 X efficiency measure 13</v>
      </c>
    </row>
    <row r="372" spans="1:11" x14ac:dyDescent="0.35">
      <c r="A372" t="s">
        <v>681</v>
      </c>
      <c r="B372" t="s">
        <v>764</v>
      </c>
      <c r="C372" t="s">
        <v>1084</v>
      </c>
      <c r="D372" t="s">
        <v>1071</v>
      </c>
      <c r="E372" s="258">
        <v>0</v>
      </c>
      <c r="F372" s="258">
        <v>0</v>
      </c>
      <c r="G372" s="258">
        <v>0</v>
      </c>
      <c r="H372" s="258">
        <v>0</v>
      </c>
      <c r="I372">
        <v>20</v>
      </c>
      <c r="K372" t="str">
        <f t="shared" si="5"/>
        <v>pem 31T33 X efficiency measure 14</v>
      </c>
    </row>
    <row r="373" spans="1:11" x14ac:dyDescent="0.35">
      <c r="A373" t="s">
        <v>681</v>
      </c>
      <c r="B373" t="s">
        <v>764</v>
      </c>
      <c r="C373" t="s">
        <v>1085</v>
      </c>
      <c r="D373" t="s">
        <v>1071</v>
      </c>
      <c r="E373" s="258">
        <v>0</v>
      </c>
      <c r="F373" s="258">
        <v>0</v>
      </c>
      <c r="G373" s="258">
        <v>0</v>
      </c>
      <c r="H373" s="258">
        <v>0</v>
      </c>
      <c r="I373">
        <v>20</v>
      </c>
      <c r="K373" t="str">
        <f t="shared" si="5"/>
        <v>pem 31T33 X efficiency measure 15</v>
      </c>
    </row>
    <row r="374" spans="1:11" x14ac:dyDescent="0.35">
      <c r="A374" t="s">
        <v>681</v>
      </c>
      <c r="B374" t="s">
        <v>764</v>
      </c>
      <c r="C374" t="s">
        <v>1086</v>
      </c>
      <c r="D374" t="s">
        <v>1071</v>
      </c>
      <c r="E374" s="258">
        <v>0</v>
      </c>
      <c r="F374" s="258">
        <v>0</v>
      </c>
      <c r="G374" s="258">
        <v>0</v>
      </c>
      <c r="H374" s="258">
        <v>0</v>
      </c>
      <c r="I374">
        <v>20</v>
      </c>
      <c r="K374" t="str">
        <f t="shared" si="5"/>
        <v>pem 31T33 X efficiency measure 16</v>
      </c>
    </row>
    <row r="375" spans="1:11" x14ac:dyDescent="0.35">
      <c r="A375" t="s">
        <v>681</v>
      </c>
      <c r="B375" t="s">
        <v>764</v>
      </c>
      <c r="C375" t="s">
        <v>1087</v>
      </c>
      <c r="D375" t="s">
        <v>1071</v>
      </c>
      <c r="E375" s="258">
        <v>0</v>
      </c>
      <c r="F375" s="258">
        <v>0</v>
      </c>
      <c r="G375" s="258">
        <v>0</v>
      </c>
      <c r="H375" s="258">
        <v>0</v>
      </c>
      <c r="I375">
        <v>20</v>
      </c>
      <c r="K375" t="str">
        <f t="shared" si="5"/>
        <v>pem 31T33 X efficiency measure 17</v>
      </c>
    </row>
    <row r="376" spans="1:11" x14ac:dyDescent="0.35">
      <c r="A376" t="s">
        <v>831</v>
      </c>
      <c r="B376" t="s">
        <v>765</v>
      </c>
      <c r="C376" t="s">
        <v>1070</v>
      </c>
      <c r="D376" t="s">
        <v>1071</v>
      </c>
      <c r="E376" s="258">
        <v>0</v>
      </c>
      <c r="F376" s="258">
        <v>0</v>
      </c>
      <c r="G376" s="258">
        <v>0</v>
      </c>
      <c r="H376" s="258">
        <v>0</v>
      </c>
      <c r="I376">
        <v>20</v>
      </c>
      <c r="K376" t="str">
        <f t="shared" si="5"/>
        <v>pem 352T353 X efficiency measure 1</v>
      </c>
    </row>
    <row r="377" spans="1:11" x14ac:dyDescent="0.35">
      <c r="A377" t="s">
        <v>831</v>
      </c>
      <c r="B377" t="s">
        <v>765</v>
      </c>
      <c r="C377" t="s">
        <v>1072</v>
      </c>
      <c r="D377" t="s">
        <v>1071</v>
      </c>
      <c r="E377" s="258">
        <v>0</v>
      </c>
      <c r="F377" s="258">
        <v>0</v>
      </c>
      <c r="G377" s="258">
        <v>0</v>
      </c>
      <c r="H377" s="258">
        <v>0</v>
      </c>
      <c r="I377">
        <v>20</v>
      </c>
      <c r="K377" t="str">
        <f t="shared" si="5"/>
        <v>pem 352T353 X efficiency measure 2</v>
      </c>
    </row>
    <row r="378" spans="1:11" x14ac:dyDescent="0.35">
      <c r="A378" t="s">
        <v>831</v>
      </c>
      <c r="B378" t="s">
        <v>765</v>
      </c>
      <c r="C378" t="s">
        <v>1073</v>
      </c>
      <c r="D378" t="s">
        <v>1071</v>
      </c>
      <c r="E378" s="258">
        <v>0</v>
      </c>
      <c r="F378" s="258">
        <v>0</v>
      </c>
      <c r="G378" s="258">
        <v>0</v>
      </c>
      <c r="H378" s="258">
        <v>0</v>
      </c>
      <c r="I378">
        <v>20</v>
      </c>
      <c r="K378" t="str">
        <f t="shared" si="5"/>
        <v>pem 352T353 X efficiency measure 3</v>
      </c>
    </row>
    <row r="379" spans="1:11" x14ac:dyDescent="0.35">
      <c r="A379" t="s">
        <v>831</v>
      </c>
      <c r="B379" t="s">
        <v>765</v>
      </c>
      <c r="C379" t="s">
        <v>1074</v>
      </c>
      <c r="D379" t="s">
        <v>1071</v>
      </c>
      <c r="E379" s="258">
        <v>0</v>
      </c>
      <c r="F379" s="258">
        <v>0</v>
      </c>
      <c r="G379" s="258">
        <v>0</v>
      </c>
      <c r="H379" s="258">
        <v>0</v>
      </c>
      <c r="I379">
        <v>20</v>
      </c>
      <c r="K379" t="str">
        <f t="shared" si="5"/>
        <v>pem 352T353 X efficiency measure 4</v>
      </c>
    </row>
    <row r="380" spans="1:11" x14ac:dyDescent="0.35">
      <c r="A380" t="s">
        <v>831</v>
      </c>
      <c r="B380" t="s">
        <v>765</v>
      </c>
      <c r="C380" t="s">
        <v>1075</v>
      </c>
      <c r="D380" t="s">
        <v>1071</v>
      </c>
      <c r="E380" s="258">
        <v>0</v>
      </c>
      <c r="F380" s="258">
        <v>0</v>
      </c>
      <c r="G380" s="258">
        <v>0</v>
      </c>
      <c r="H380" s="258">
        <v>0</v>
      </c>
      <c r="I380">
        <v>20</v>
      </c>
      <c r="K380" t="str">
        <f t="shared" si="5"/>
        <v>pem 352T353 X efficiency measure 5</v>
      </c>
    </row>
    <row r="381" spans="1:11" x14ac:dyDescent="0.35">
      <c r="A381" t="s">
        <v>831</v>
      </c>
      <c r="B381" t="s">
        <v>765</v>
      </c>
      <c r="C381" t="s">
        <v>1076</v>
      </c>
      <c r="D381" t="s">
        <v>1071</v>
      </c>
      <c r="E381" s="258">
        <v>0</v>
      </c>
      <c r="F381" s="258">
        <v>0</v>
      </c>
      <c r="G381" s="258">
        <v>0</v>
      </c>
      <c r="H381" s="258">
        <v>0</v>
      </c>
      <c r="I381">
        <v>20</v>
      </c>
      <c r="K381" t="str">
        <f t="shared" si="5"/>
        <v>pem 352T353 X efficiency measure 6</v>
      </c>
    </row>
    <row r="382" spans="1:11" x14ac:dyDescent="0.35">
      <c r="A382" t="s">
        <v>831</v>
      </c>
      <c r="B382" t="s">
        <v>765</v>
      </c>
      <c r="C382" t="s">
        <v>1077</v>
      </c>
      <c r="D382" t="s">
        <v>1071</v>
      </c>
      <c r="E382" s="258">
        <v>0</v>
      </c>
      <c r="F382" s="258">
        <v>0</v>
      </c>
      <c r="G382" s="258">
        <v>0</v>
      </c>
      <c r="H382" s="258">
        <v>0</v>
      </c>
      <c r="I382">
        <v>20</v>
      </c>
      <c r="K382" t="str">
        <f t="shared" si="5"/>
        <v>pem 352T353 X efficiency measure 7</v>
      </c>
    </row>
    <row r="383" spans="1:11" x14ac:dyDescent="0.35">
      <c r="A383" t="s">
        <v>831</v>
      </c>
      <c r="B383" t="s">
        <v>765</v>
      </c>
      <c r="C383" t="s">
        <v>1078</v>
      </c>
      <c r="D383" t="s">
        <v>1071</v>
      </c>
      <c r="E383" s="258">
        <v>0</v>
      </c>
      <c r="F383" s="258">
        <v>0</v>
      </c>
      <c r="G383" s="258">
        <v>0</v>
      </c>
      <c r="H383" s="258">
        <v>0</v>
      </c>
      <c r="I383">
        <v>20</v>
      </c>
      <c r="K383" t="str">
        <f t="shared" si="5"/>
        <v>pem 352T353 X efficiency measure 8</v>
      </c>
    </row>
    <row r="384" spans="1:11" x14ac:dyDescent="0.35">
      <c r="A384" t="s">
        <v>831</v>
      </c>
      <c r="B384" t="s">
        <v>765</v>
      </c>
      <c r="C384" t="s">
        <v>1079</v>
      </c>
      <c r="D384" t="s">
        <v>1071</v>
      </c>
      <c r="E384" s="258">
        <v>0</v>
      </c>
      <c r="F384" s="258">
        <v>0</v>
      </c>
      <c r="G384" s="258">
        <v>0</v>
      </c>
      <c r="H384" s="258">
        <v>0</v>
      </c>
      <c r="I384">
        <v>20</v>
      </c>
      <c r="K384" t="str">
        <f t="shared" si="5"/>
        <v>pem 352T353 X efficiency measure 9</v>
      </c>
    </row>
    <row r="385" spans="1:11" x14ac:dyDescent="0.35">
      <c r="A385" t="s">
        <v>831</v>
      </c>
      <c r="B385" t="s">
        <v>765</v>
      </c>
      <c r="C385" t="s">
        <v>1080</v>
      </c>
      <c r="D385" t="s">
        <v>1071</v>
      </c>
      <c r="E385" s="258">
        <v>0</v>
      </c>
      <c r="F385" s="258">
        <v>0</v>
      </c>
      <c r="G385" s="258">
        <v>0</v>
      </c>
      <c r="H385" s="258">
        <v>0</v>
      </c>
      <c r="I385">
        <v>20</v>
      </c>
      <c r="K385" t="str">
        <f t="shared" si="5"/>
        <v>pem 352T353 X efficiency measure 10</v>
      </c>
    </row>
    <row r="386" spans="1:11" x14ac:dyDescent="0.35">
      <c r="A386" t="s">
        <v>831</v>
      </c>
      <c r="B386" t="s">
        <v>765</v>
      </c>
      <c r="C386" t="s">
        <v>1081</v>
      </c>
      <c r="D386" t="s">
        <v>1071</v>
      </c>
      <c r="E386" s="258">
        <v>0</v>
      </c>
      <c r="F386" s="258">
        <v>0</v>
      </c>
      <c r="G386" s="258">
        <v>0</v>
      </c>
      <c r="H386" s="258">
        <v>0</v>
      </c>
      <c r="I386">
        <v>20</v>
      </c>
      <c r="K386" t="str">
        <f t="shared" ref="K386:K426" si="6">"pem "&amp;B386&amp;" X "&amp;C386</f>
        <v>pem 352T353 X efficiency measure 11</v>
      </c>
    </row>
    <row r="387" spans="1:11" x14ac:dyDescent="0.35">
      <c r="A387" t="s">
        <v>831</v>
      </c>
      <c r="B387" t="s">
        <v>765</v>
      </c>
      <c r="C387" t="s">
        <v>1082</v>
      </c>
      <c r="D387" t="s">
        <v>1071</v>
      </c>
      <c r="E387" s="258">
        <v>0</v>
      </c>
      <c r="F387" s="258">
        <v>0</v>
      </c>
      <c r="G387" s="258">
        <v>0</v>
      </c>
      <c r="H387" s="258">
        <v>0</v>
      </c>
      <c r="I387">
        <v>20</v>
      </c>
      <c r="K387" t="str">
        <f t="shared" si="6"/>
        <v>pem 352T353 X efficiency measure 12</v>
      </c>
    </row>
    <row r="388" spans="1:11" x14ac:dyDescent="0.35">
      <c r="A388" t="s">
        <v>831</v>
      </c>
      <c r="B388" t="s">
        <v>765</v>
      </c>
      <c r="C388" t="s">
        <v>1083</v>
      </c>
      <c r="D388" t="s">
        <v>1071</v>
      </c>
      <c r="E388" s="258">
        <v>0</v>
      </c>
      <c r="F388" s="258">
        <v>0</v>
      </c>
      <c r="G388" s="258">
        <v>0</v>
      </c>
      <c r="H388" s="258">
        <v>0</v>
      </c>
      <c r="I388">
        <v>20</v>
      </c>
      <c r="K388" t="str">
        <f t="shared" si="6"/>
        <v>pem 352T353 X efficiency measure 13</v>
      </c>
    </row>
    <row r="389" spans="1:11" x14ac:dyDescent="0.35">
      <c r="A389" t="s">
        <v>831</v>
      </c>
      <c r="B389" t="s">
        <v>765</v>
      </c>
      <c r="C389" t="s">
        <v>1084</v>
      </c>
      <c r="D389" t="s">
        <v>1071</v>
      </c>
      <c r="E389" s="258">
        <v>0</v>
      </c>
      <c r="F389" s="258">
        <v>0</v>
      </c>
      <c r="G389" s="258">
        <v>0</v>
      </c>
      <c r="H389" s="258">
        <v>0</v>
      </c>
      <c r="I389">
        <v>20</v>
      </c>
      <c r="K389" t="str">
        <f t="shared" si="6"/>
        <v>pem 352T353 X efficiency measure 14</v>
      </c>
    </row>
    <row r="390" spans="1:11" x14ac:dyDescent="0.35">
      <c r="A390" t="s">
        <v>831</v>
      </c>
      <c r="B390" t="s">
        <v>765</v>
      </c>
      <c r="C390" t="s">
        <v>1085</v>
      </c>
      <c r="D390" t="s">
        <v>1071</v>
      </c>
      <c r="E390" s="258">
        <v>0</v>
      </c>
      <c r="F390" s="258">
        <v>0</v>
      </c>
      <c r="G390" s="258">
        <v>0</v>
      </c>
      <c r="H390" s="258">
        <v>0</v>
      </c>
      <c r="I390">
        <v>20</v>
      </c>
      <c r="K390" t="str">
        <f t="shared" si="6"/>
        <v>pem 352T353 X efficiency measure 15</v>
      </c>
    </row>
    <row r="391" spans="1:11" x14ac:dyDescent="0.35">
      <c r="A391" t="s">
        <v>831</v>
      </c>
      <c r="B391" t="s">
        <v>765</v>
      </c>
      <c r="C391" t="s">
        <v>1086</v>
      </c>
      <c r="D391" t="s">
        <v>1071</v>
      </c>
      <c r="E391" s="258">
        <v>0</v>
      </c>
      <c r="F391" s="258">
        <v>0</v>
      </c>
      <c r="G391" s="258">
        <v>0</v>
      </c>
      <c r="H391" s="258">
        <v>0</v>
      </c>
      <c r="I391">
        <v>20</v>
      </c>
      <c r="K391" t="str">
        <f t="shared" si="6"/>
        <v>pem 352T353 X efficiency measure 16</v>
      </c>
    </row>
    <row r="392" spans="1:11" x14ac:dyDescent="0.35">
      <c r="A392" t="s">
        <v>831</v>
      </c>
      <c r="B392" t="s">
        <v>765</v>
      </c>
      <c r="C392" t="s">
        <v>1087</v>
      </c>
      <c r="D392" t="s">
        <v>1071</v>
      </c>
      <c r="E392" s="258">
        <v>0</v>
      </c>
      <c r="F392" s="258">
        <v>0</v>
      </c>
      <c r="G392" s="258">
        <v>0</v>
      </c>
      <c r="H392" s="258">
        <v>0</v>
      </c>
      <c r="I392">
        <v>20</v>
      </c>
      <c r="K392" t="str">
        <f t="shared" si="6"/>
        <v>pem 352T353 X efficiency measure 17</v>
      </c>
    </row>
    <row r="393" spans="1:11" x14ac:dyDescent="0.35">
      <c r="A393" t="s">
        <v>832</v>
      </c>
      <c r="B393" t="s">
        <v>766</v>
      </c>
      <c r="C393" t="s">
        <v>1070</v>
      </c>
      <c r="D393" t="s">
        <v>1071</v>
      </c>
      <c r="E393" s="258">
        <v>0</v>
      </c>
      <c r="F393" s="258">
        <v>0</v>
      </c>
      <c r="G393" s="258">
        <v>0</v>
      </c>
      <c r="H393" s="258">
        <v>0</v>
      </c>
      <c r="I393">
        <v>20</v>
      </c>
      <c r="K393" t="str">
        <f t="shared" si="6"/>
        <v>pem 36T39 X efficiency measure 1</v>
      </c>
    </row>
    <row r="394" spans="1:11" x14ac:dyDescent="0.35">
      <c r="A394" t="s">
        <v>832</v>
      </c>
      <c r="B394" t="s">
        <v>766</v>
      </c>
      <c r="C394" t="s">
        <v>1072</v>
      </c>
      <c r="D394" t="s">
        <v>1071</v>
      </c>
      <c r="E394" s="258">
        <v>0</v>
      </c>
      <c r="F394" s="258">
        <v>0</v>
      </c>
      <c r="G394" s="258">
        <v>0</v>
      </c>
      <c r="H394" s="258">
        <v>0</v>
      </c>
      <c r="I394">
        <v>20</v>
      </c>
      <c r="K394" t="str">
        <f t="shared" si="6"/>
        <v>pem 36T39 X efficiency measure 2</v>
      </c>
    </row>
    <row r="395" spans="1:11" x14ac:dyDescent="0.35">
      <c r="A395" t="s">
        <v>832</v>
      </c>
      <c r="B395" t="s">
        <v>766</v>
      </c>
      <c r="C395" t="s">
        <v>1073</v>
      </c>
      <c r="D395" t="s">
        <v>1071</v>
      </c>
      <c r="E395" s="258">
        <v>0</v>
      </c>
      <c r="F395" s="258">
        <v>0</v>
      </c>
      <c r="G395" s="258">
        <v>0</v>
      </c>
      <c r="H395" s="258">
        <v>0</v>
      </c>
      <c r="I395">
        <v>20</v>
      </c>
      <c r="K395" t="str">
        <f t="shared" si="6"/>
        <v>pem 36T39 X efficiency measure 3</v>
      </c>
    </row>
    <row r="396" spans="1:11" x14ac:dyDescent="0.35">
      <c r="A396" t="s">
        <v>832</v>
      </c>
      <c r="B396" t="s">
        <v>766</v>
      </c>
      <c r="C396" t="s">
        <v>1074</v>
      </c>
      <c r="D396" t="s">
        <v>1071</v>
      </c>
      <c r="E396" s="258">
        <v>0</v>
      </c>
      <c r="F396" s="258">
        <v>0</v>
      </c>
      <c r="G396" s="258">
        <v>0</v>
      </c>
      <c r="H396" s="258">
        <v>0</v>
      </c>
      <c r="I396">
        <v>20</v>
      </c>
      <c r="K396" t="str">
        <f t="shared" si="6"/>
        <v>pem 36T39 X efficiency measure 4</v>
      </c>
    </row>
    <row r="397" spans="1:11" x14ac:dyDescent="0.35">
      <c r="A397" t="s">
        <v>832</v>
      </c>
      <c r="B397" t="s">
        <v>766</v>
      </c>
      <c r="C397" t="s">
        <v>1075</v>
      </c>
      <c r="D397" t="s">
        <v>1071</v>
      </c>
      <c r="E397" s="258">
        <v>0</v>
      </c>
      <c r="F397" s="258">
        <v>0</v>
      </c>
      <c r="G397" s="258">
        <v>0</v>
      </c>
      <c r="H397" s="258">
        <v>0</v>
      </c>
      <c r="I397">
        <v>20</v>
      </c>
      <c r="K397" t="str">
        <f t="shared" si="6"/>
        <v>pem 36T39 X efficiency measure 5</v>
      </c>
    </row>
    <row r="398" spans="1:11" x14ac:dyDescent="0.35">
      <c r="A398" t="s">
        <v>832</v>
      </c>
      <c r="B398" t="s">
        <v>766</v>
      </c>
      <c r="C398" t="s">
        <v>1076</v>
      </c>
      <c r="D398" t="s">
        <v>1071</v>
      </c>
      <c r="E398" s="258">
        <v>0</v>
      </c>
      <c r="F398" s="258">
        <v>0</v>
      </c>
      <c r="G398" s="258">
        <v>0</v>
      </c>
      <c r="H398" s="258">
        <v>0</v>
      </c>
      <c r="I398">
        <v>20</v>
      </c>
      <c r="K398" t="str">
        <f t="shared" si="6"/>
        <v>pem 36T39 X efficiency measure 6</v>
      </c>
    </row>
    <row r="399" spans="1:11" x14ac:dyDescent="0.35">
      <c r="A399" t="s">
        <v>832</v>
      </c>
      <c r="B399" t="s">
        <v>766</v>
      </c>
      <c r="C399" t="s">
        <v>1077</v>
      </c>
      <c r="D399" t="s">
        <v>1071</v>
      </c>
      <c r="E399" s="258">
        <v>0</v>
      </c>
      <c r="F399" s="258">
        <v>0</v>
      </c>
      <c r="G399" s="258">
        <v>0</v>
      </c>
      <c r="H399" s="258">
        <v>0</v>
      </c>
      <c r="I399">
        <v>20</v>
      </c>
      <c r="K399" t="str">
        <f t="shared" si="6"/>
        <v>pem 36T39 X efficiency measure 7</v>
      </c>
    </row>
    <row r="400" spans="1:11" x14ac:dyDescent="0.35">
      <c r="A400" t="s">
        <v>832</v>
      </c>
      <c r="B400" t="s">
        <v>766</v>
      </c>
      <c r="C400" t="s">
        <v>1078</v>
      </c>
      <c r="D400" t="s">
        <v>1071</v>
      </c>
      <c r="E400" s="258">
        <v>0</v>
      </c>
      <c r="F400" s="258">
        <v>0</v>
      </c>
      <c r="G400" s="258">
        <v>0</v>
      </c>
      <c r="H400" s="258">
        <v>0</v>
      </c>
      <c r="I400">
        <v>20</v>
      </c>
      <c r="K400" t="str">
        <f t="shared" si="6"/>
        <v>pem 36T39 X efficiency measure 8</v>
      </c>
    </row>
    <row r="401" spans="1:11" x14ac:dyDescent="0.35">
      <c r="A401" t="s">
        <v>832</v>
      </c>
      <c r="B401" t="s">
        <v>766</v>
      </c>
      <c r="C401" t="s">
        <v>1079</v>
      </c>
      <c r="D401" t="s">
        <v>1071</v>
      </c>
      <c r="E401" s="258">
        <v>0</v>
      </c>
      <c r="F401" s="258">
        <v>0</v>
      </c>
      <c r="G401" s="258">
        <v>0</v>
      </c>
      <c r="H401" s="258">
        <v>0</v>
      </c>
      <c r="I401">
        <v>20</v>
      </c>
      <c r="K401" t="str">
        <f t="shared" si="6"/>
        <v>pem 36T39 X efficiency measure 9</v>
      </c>
    </row>
    <row r="402" spans="1:11" x14ac:dyDescent="0.35">
      <c r="A402" t="s">
        <v>832</v>
      </c>
      <c r="B402" t="s">
        <v>766</v>
      </c>
      <c r="C402" t="s">
        <v>1080</v>
      </c>
      <c r="D402" t="s">
        <v>1071</v>
      </c>
      <c r="E402" s="258">
        <v>0</v>
      </c>
      <c r="F402" s="258">
        <v>0</v>
      </c>
      <c r="G402" s="258">
        <v>0</v>
      </c>
      <c r="H402" s="258">
        <v>0</v>
      </c>
      <c r="I402">
        <v>20</v>
      </c>
      <c r="K402" t="str">
        <f t="shared" si="6"/>
        <v>pem 36T39 X efficiency measure 10</v>
      </c>
    </row>
    <row r="403" spans="1:11" x14ac:dyDescent="0.35">
      <c r="A403" t="s">
        <v>832</v>
      </c>
      <c r="B403" t="s">
        <v>766</v>
      </c>
      <c r="C403" t="s">
        <v>1081</v>
      </c>
      <c r="D403" t="s">
        <v>1071</v>
      </c>
      <c r="E403" s="258">
        <v>0</v>
      </c>
      <c r="F403" s="258">
        <v>0</v>
      </c>
      <c r="G403" s="258">
        <v>0</v>
      </c>
      <c r="H403" s="258">
        <v>0</v>
      </c>
      <c r="I403">
        <v>20</v>
      </c>
      <c r="K403" t="str">
        <f t="shared" si="6"/>
        <v>pem 36T39 X efficiency measure 11</v>
      </c>
    </row>
    <row r="404" spans="1:11" x14ac:dyDescent="0.35">
      <c r="A404" t="s">
        <v>832</v>
      </c>
      <c r="B404" t="s">
        <v>766</v>
      </c>
      <c r="C404" t="s">
        <v>1082</v>
      </c>
      <c r="D404" t="s">
        <v>1071</v>
      </c>
      <c r="E404" s="258">
        <v>0</v>
      </c>
      <c r="F404" s="258">
        <v>0</v>
      </c>
      <c r="G404" s="258">
        <v>0</v>
      </c>
      <c r="H404" s="258">
        <v>0</v>
      </c>
      <c r="I404">
        <v>20</v>
      </c>
      <c r="K404" t="str">
        <f t="shared" si="6"/>
        <v>pem 36T39 X efficiency measure 12</v>
      </c>
    </row>
    <row r="405" spans="1:11" x14ac:dyDescent="0.35">
      <c r="A405" t="s">
        <v>832</v>
      </c>
      <c r="B405" t="s">
        <v>766</v>
      </c>
      <c r="C405" t="s">
        <v>1083</v>
      </c>
      <c r="D405" t="s">
        <v>1071</v>
      </c>
      <c r="E405" s="258">
        <v>0</v>
      </c>
      <c r="F405" s="258">
        <v>0</v>
      </c>
      <c r="G405" s="258">
        <v>0</v>
      </c>
      <c r="H405" s="258">
        <v>0</v>
      </c>
      <c r="I405">
        <v>20</v>
      </c>
      <c r="K405" t="str">
        <f t="shared" si="6"/>
        <v>pem 36T39 X efficiency measure 13</v>
      </c>
    </row>
    <row r="406" spans="1:11" x14ac:dyDescent="0.35">
      <c r="A406" t="s">
        <v>832</v>
      </c>
      <c r="B406" t="s">
        <v>766</v>
      </c>
      <c r="C406" t="s">
        <v>1084</v>
      </c>
      <c r="D406" t="s">
        <v>1071</v>
      </c>
      <c r="E406" s="258">
        <v>0</v>
      </c>
      <c r="F406" s="258">
        <v>0</v>
      </c>
      <c r="G406" s="258">
        <v>0</v>
      </c>
      <c r="H406" s="258">
        <v>0</v>
      </c>
      <c r="I406">
        <v>20</v>
      </c>
      <c r="K406" t="str">
        <f t="shared" si="6"/>
        <v>pem 36T39 X efficiency measure 14</v>
      </c>
    </row>
    <row r="407" spans="1:11" x14ac:dyDescent="0.35">
      <c r="A407" t="s">
        <v>832</v>
      </c>
      <c r="B407" t="s">
        <v>766</v>
      </c>
      <c r="C407" t="s">
        <v>1085</v>
      </c>
      <c r="D407" t="s">
        <v>1071</v>
      </c>
      <c r="E407" s="258">
        <v>0</v>
      </c>
      <c r="F407" s="258">
        <v>0</v>
      </c>
      <c r="G407" s="258">
        <v>0</v>
      </c>
      <c r="H407" s="258">
        <v>0</v>
      </c>
      <c r="I407">
        <v>20</v>
      </c>
      <c r="K407" t="str">
        <f t="shared" si="6"/>
        <v>pem 36T39 X efficiency measure 15</v>
      </c>
    </row>
    <row r="408" spans="1:11" x14ac:dyDescent="0.35">
      <c r="A408" t="s">
        <v>832</v>
      </c>
      <c r="B408" t="s">
        <v>766</v>
      </c>
      <c r="C408" t="s">
        <v>1086</v>
      </c>
      <c r="D408" t="s">
        <v>1071</v>
      </c>
      <c r="E408" s="258">
        <v>0</v>
      </c>
      <c r="F408" s="258">
        <v>0</v>
      </c>
      <c r="G408" s="258">
        <v>0</v>
      </c>
      <c r="H408" s="258">
        <v>0</v>
      </c>
      <c r="I408">
        <v>20</v>
      </c>
      <c r="K408" t="str">
        <f t="shared" si="6"/>
        <v>pem 36T39 X efficiency measure 16</v>
      </c>
    </row>
    <row r="409" spans="1:11" x14ac:dyDescent="0.35">
      <c r="A409" t="s">
        <v>832</v>
      </c>
      <c r="B409" t="s">
        <v>766</v>
      </c>
      <c r="C409" t="s">
        <v>1087</v>
      </c>
      <c r="D409" t="s">
        <v>1071</v>
      </c>
      <c r="E409" s="258">
        <v>0</v>
      </c>
      <c r="F409" s="258">
        <v>0</v>
      </c>
      <c r="G409" s="258">
        <v>0</v>
      </c>
      <c r="H409" s="258">
        <v>0</v>
      </c>
      <c r="I409">
        <v>20</v>
      </c>
      <c r="K409" t="str">
        <f t="shared" si="6"/>
        <v>pem 36T39 X efficiency measure 17</v>
      </c>
    </row>
    <row r="410" spans="1:11" x14ac:dyDescent="0.35">
      <c r="A410" t="s">
        <v>685</v>
      </c>
      <c r="B410" t="s">
        <v>767</v>
      </c>
      <c r="C410" t="s">
        <v>1070</v>
      </c>
      <c r="D410" t="s">
        <v>1071</v>
      </c>
      <c r="E410" s="258">
        <v>0</v>
      </c>
      <c r="F410" s="258">
        <v>0</v>
      </c>
      <c r="G410" s="258">
        <v>0</v>
      </c>
      <c r="H410" s="258">
        <v>0</v>
      </c>
      <c r="I410">
        <v>20</v>
      </c>
      <c r="K410" t="str">
        <f t="shared" si="6"/>
        <v>pem 41T43 X efficiency measure 1</v>
      </c>
    </row>
    <row r="411" spans="1:11" x14ac:dyDescent="0.35">
      <c r="A411" t="s">
        <v>685</v>
      </c>
      <c r="B411" t="s">
        <v>767</v>
      </c>
      <c r="C411" t="s">
        <v>1072</v>
      </c>
      <c r="D411" t="s">
        <v>1071</v>
      </c>
      <c r="E411" s="258">
        <v>0</v>
      </c>
      <c r="F411" s="258">
        <v>0</v>
      </c>
      <c r="G411" s="258">
        <v>0</v>
      </c>
      <c r="H411" s="258">
        <v>0</v>
      </c>
      <c r="I411">
        <v>20</v>
      </c>
      <c r="K411" t="str">
        <f t="shared" si="6"/>
        <v>pem 41T43 X efficiency measure 2</v>
      </c>
    </row>
    <row r="412" spans="1:11" x14ac:dyDescent="0.35">
      <c r="A412" t="s">
        <v>685</v>
      </c>
      <c r="B412" t="s">
        <v>767</v>
      </c>
      <c r="C412" t="s">
        <v>1073</v>
      </c>
      <c r="D412" t="s">
        <v>1071</v>
      </c>
      <c r="E412" s="258">
        <v>0</v>
      </c>
      <c r="F412" s="258">
        <v>0</v>
      </c>
      <c r="G412" s="258">
        <v>0</v>
      </c>
      <c r="H412" s="258">
        <v>0</v>
      </c>
      <c r="I412">
        <v>20</v>
      </c>
      <c r="K412" t="str">
        <f t="shared" si="6"/>
        <v>pem 41T43 X efficiency measure 3</v>
      </c>
    </row>
    <row r="413" spans="1:11" x14ac:dyDescent="0.35">
      <c r="A413" t="s">
        <v>685</v>
      </c>
      <c r="B413" t="s">
        <v>767</v>
      </c>
      <c r="C413" t="s">
        <v>1074</v>
      </c>
      <c r="D413" t="s">
        <v>1071</v>
      </c>
      <c r="E413" s="258">
        <v>0</v>
      </c>
      <c r="F413" s="258">
        <v>0</v>
      </c>
      <c r="G413" s="258">
        <v>0</v>
      </c>
      <c r="H413" s="258">
        <v>0</v>
      </c>
      <c r="I413">
        <v>20</v>
      </c>
      <c r="K413" t="str">
        <f t="shared" si="6"/>
        <v>pem 41T43 X efficiency measure 4</v>
      </c>
    </row>
    <row r="414" spans="1:11" x14ac:dyDescent="0.35">
      <c r="A414" t="s">
        <v>685</v>
      </c>
      <c r="B414" t="s">
        <v>767</v>
      </c>
      <c r="C414" t="s">
        <v>1075</v>
      </c>
      <c r="D414" t="s">
        <v>1071</v>
      </c>
      <c r="E414" s="258">
        <v>0</v>
      </c>
      <c r="F414" s="258">
        <v>0</v>
      </c>
      <c r="G414" s="258">
        <v>0</v>
      </c>
      <c r="H414" s="258">
        <v>0</v>
      </c>
      <c r="I414">
        <v>20</v>
      </c>
      <c r="K414" t="str">
        <f t="shared" si="6"/>
        <v>pem 41T43 X efficiency measure 5</v>
      </c>
    </row>
    <row r="415" spans="1:11" x14ac:dyDescent="0.35">
      <c r="A415" t="s">
        <v>685</v>
      </c>
      <c r="B415" t="s">
        <v>767</v>
      </c>
      <c r="C415" t="s">
        <v>1076</v>
      </c>
      <c r="D415" t="s">
        <v>1071</v>
      </c>
      <c r="E415" s="258">
        <v>0</v>
      </c>
      <c r="F415" s="258">
        <v>0</v>
      </c>
      <c r="G415" s="258">
        <v>0</v>
      </c>
      <c r="H415" s="258">
        <v>0</v>
      </c>
      <c r="I415">
        <v>20</v>
      </c>
      <c r="K415" t="str">
        <f t="shared" si="6"/>
        <v>pem 41T43 X efficiency measure 6</v>
      </c>
    </row>
    <row r="416" spans="1:11" x14ac:dyDescent="0.35">
      <c r="A416" t="s">
        <v>685</v>
      </c>
      <c r="B416" t="s">
        <v>767</v>
      </c>
      <c r="C416" t="s">
        <v>1077</v>
      </c>
      <c r="D416" t="s">
        <v>1071</v>
      </c>
      <c r="E416" s="258">
        <v>0</v>
      </c>
      <c r="F416" s="258">
        <v>0</v>
      </c>
      <c r="G416" s="258">
        <v>0</v>
      </c>
      <c r="H416" s="258">
        <v>0</v>
      </c>
      <c r="I416">
        <v>20</v>
      </c>
      <c r="K416" t="str">
        <f t="shared" si="6"/>
        <v>pem 41T43 X efficiency measure 7</v>
      </c>
    </row>
    <row r="417" spans="1:11" x14ac:dyDescent="0.35">
      <c r="A417" t="s">
        <v>685</v>
      </c>
      <c r="B417" t="s">
        <v>767</v>
      </c>
      <c r="C417" t="s">
        <v>1078</v>
      </c>
      <c r="D417" t="s">
        <v>1071</v>
      </c>
      <c r="E417" s="258">
        <v>0</v>
      </c>
      <c r="F417" s="258">
        <v>0</v>
      </c>
      <c r="G417" s="258">
        <v>0</v>
      </c>
      <c r="H417" s="258">
        <v>0</v>
      </c>
      <c r="I417">
        <v>20</v>
      </c>
      <c r="K417" t="str">
        <f t="shared" si="6"/>
        <v>pem 41T43 X efficiency measure 8</v>
      </c>
    </row>
    <row r="418" spans="1:11" x14ac:dyDescent="0.35">
      <c r="A418" t="s">
        <v>685</v>
      </c>
      <c r="B418" t="s">
        <v>767</v>
      </c>
      <c r="C418" t="s">
        <v>1079</v>
      </c>
      <c r="D418" t="s">
        <v>1071</v>
      </c>
      <c r="E418" s="258">
        <v>0</v>
      </c>
      <c r="F418" s="258">
        <v>0</v>
      </c>
      <c r="G418" s="258">
        <v>0</v>
      </c>
      <c r="H418" s="258">
        <v>0</v>
      </c>
      <c r="I418">
        <v>20</v>
      </c>
      <c r="K418" t="str">
        <f t="shared" si="6"/>
        <v>pem 41T43 X efficiency measure 9</v>
      </c>
    </row>
    <row r="419" spans="1:11" x14ac:dyDescent="0.35">
      <c r="A419" t="s">
        <v>685</v>
      </c>
      <c r="B419" t="s">
        <v>767</v>
      </c>
      <c r="C419" t="s">
        <v>1080</v>
      </c>
      <c r="D419" t="s">
        <v>1071</v>
      </c>
      <c r="E419" s="258">
        <v>0</v>
      </c>
      <c r="F419" s="258">
        <v>0</v>
      </c>
      <c r="G419" s="258">
        <v>0</v>
      </c>
      <c r="H419" s="258">
        <v>0</v>
      </c>
      <c r="I419">
        <v>20</v>
      </c>
      <c r="K419" t="str">
        <f t="shared" si="6"/>
        <v>pem 41T43 X efficiency measure 10</v>
      </c>
    </row>
    <row r="420" spans="1:11" x14ac:dyDescent="0.35">
      <c r="A420" t="s">
        <v>685</v>
      </c>
      <c r="B420" t="s">
        <v>767</v>
      </c>
      <c r="C420" t="s">
        <v>1081</v>
      </c>
      <c r="D420" t="s">
        <v>1071</v>
      </c>
      <c r="E420" s="258">
        <v>0</v>
      </c>
      <c r="F420" s="258">
        <v>0</v>
      </c>
      <c r="G420" s="258">
        <v>0</v>
      </c>
      <c r="H420" s="258">
        <v>0</v>
      </c>
      <c r="I420">
        <v>20</v>
      </c>
      <c r="K420" t="str">
        <f t="shared" si="6"/>
        <v>pem 41T43 X efficiency measure 11</v>
      </c>
    </row>
    <row r="421" spans="1:11" x14ac:dyDescent="0.35">
      <c r="A421" t="s">
        <v>685</v>
      </c>
      <c r="B421" t="s">
        <v>767</v>
      </c>
      <c r="C421" t="s">
        <v>1082</v>
      </c>
      <c r="D421" t="s">
        <v>1071</v>
      </c>
      <c r="E421" s="258">
        <v>0</v>
      </c>
      <c r="F421" s="258">
        <v>0</v>
      </c>
      <c r="G421" s="258">
        <v>0</v>
      </c>
      <c r="H421" s="258">
        <v>0</v>
      </c>
      <c r="I421">
        <v>20</v>
      </c>
      <c r="K421" t="str">
        <f t="shared" si="6"/>
        <v>pem 41T43 X efficiency measure 12</v>
      </c>
    </row>
    <row r="422" spans="1:11" x14ac:dyDescent="0.35">
      <c r="A422" t="s">
        <v>685</v>
      </c>
      <c r="B422" t="s">
        <v>767</v>
      </c>
      <c r="C422" t="s">
        <v>1083</v>
      </c>
      <c r="D422" t="s">
        <v>1071</v>
      </c>
      <c r="E422" s="258">
        <v>0</v>
      </c>
      <c r="F422" s="258">
        <v>0</v>
      </c>
      <c r="G422" s="258">
        <v>0</v>
      </c>
      <c r="H422" s="258">
        <v>0</v>
      </c>
      <c r="I422">
        <v>20</v>
      </c>
      <c r="K422" t="str">
        <f t="shared" si="6"/>
        <v>pem 41T43 X efficiency measure 13</v>
      </c>
    </row>
    <row r="423" spans="1:11" x14ac:dyDescent="0.35">
      <c r="A423" t="s">
        <v>685</v>
      </c>
      <c r="B423" t="s">
        <v>767</v>
      </c>
      <c r="C423" t="s">
        <v>1084</v>
      </c>
      <c r="D423" t="s">
        <v>1071</v>
      </c>
      <c r="E423" s="258">
        <v>0</v>
      </c>
      <c r="F423" s="258">
        <v>0</v>
      </c>
      <c r="G423" s="258">
        <v>0</v>
      </c>
      <c r="H423" s="258">
        <v>0</v>
      </c>
      <c r="I423">
        <v>20</v>
      </c>
      <c r="K423" t="str">
        <f t="shared" si="6"/>
        <v>pem 41T43 X efficiency measure 14</v>
      </c>
    </row>
    <row r="424" spans="1:11" x14ac:dyDescent="0.35">
      <c r="A424" t="s">
        <v>685</v>
      </c>
      <c r="B424" t="s">
        <v>767</v>
      </c>
      <c r="C424" t="s">
        <v>1085</v>
      </c>
      <c r="D424" t="s">
        <v>1071</v>
      </c>
      <c r="E424" s="258">
        <v>0</v>
      </c>
      <c r="F424" s="258">
        <v>0</v>
      </c>
      <c r="G424" s="258">
        <v>0</v>
      </c>
      <c r="H424" s="258">
        <v>0</v>
      </c>
      <c r="I424">
        <v>20</v>
      </c>
      <c r="K424" t="str">
        <f t="shared" si="6"/>
        <v>pem 41T43 X efficiency measure 15</v>
      </c>
    </row>
    <row r="425" spans="1:11" x14ac:dyDescent="0.35">
      <c r="A425" t="s">
        <v>685</v>
      </c>
      <c r="B425" t="s">
        <v>767</v>
      </c>
      <c r="C425" t="s">
        <v>1086</v>
      </c>
      <c r="D425" t="s">
        <v>1071</v>
      </c>
      <c r="E425" s="258">
        <v>0</v>
      </c>
      <c r="F425" s="258">
        <v>0</v>
      </c>
      <c r="G425" s="258">
        <v>0</v>
      </c>
      <c r="H425" s="258">
        <v>0</v>
      </c>
      <c r="I425">
        <v>20</v>
      </c>
      <c r="K425" t="str">
        <f t="shared" si="6"/>
        <v>pem 41T43 X efficiency measure 16</v>
      </c>
    </row>
    <row r="426" spans="1:11" x14ac:dyDescent="0.35">
      <c r="A426" t="s">
        <v>685</v>
      </c>
      <c r="B426" t="s">
        <v>767</v>
      </c>
      <c r="C426" t="s">
        <v>1087</v>
      </c>
      <c r="D426" t="s">
        <v>1071</v>
      </c>
      <c r="E426" s="258">
        <v>0</v>
      </c>
      <c r="F426" s="258">
        <v>0</v>
      </c>
      <c r="G426" s="258">
        <v>0</v>
      </c>
      <c r="H426" s="258">
        <v>0</v>
      </c>
      <c r="I426">
        <v>20</v>
      </c>
      <c r="K426" t="str">
        <f t="shared" si="6"/>
        <v>pem 41T43 X efficiency measure 17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K176"/>
  <sheetViews>
    <sheetView topLeftCell="A38" workbookViewId="0">
      <selection activeCell="E2" sqref="E2:H176"/>
    </sheetView>
  </sheetViews>
  <sheetFormatPr defaultRowHeight="14.5" x14ac:dyDescent="0.35"/>
  <cols>
    <col min="1" max="1" width="32.7265625" customWidth="1"/>
    <col min="4" max="4" width="47.26953125" customWidth="1"/>
    <col min="5" max="5" width="27.6328125" bestFit="1" customWidth="1"/>
    <col min="6" max="8" width="9" bestFit="1" customWidth="1"/>
  </cols>
  <sheetData>
    <row r="1" spans="1:11" x14ac:dyDescent="0.35">
      <c r="A1" s="1" t="s">
        <v>273</v>
      </c>
      <c r="B1" s="1" t="s">
        <v>1062</v>
      </c>
      <c r="C1" s="1" t="s">
        <v>1063</v>
      </c>
      <c r="D1" s="1" t="s">
        <v>706</v>
      </c>
      <c r="E1" s="1" t="s">
        <v>1064</v>
      </c>
      <c r="F1" s="1" t="s">
        <v>1065</v>
      </c>
      <c r="G1" s="1" t="s">
        <v>1066</v>
      </c>
      <c r="H1" s="1" t="s">
        <v>1067</v>
      </c>
      <c r="I1" s="1" t="s">
        <v>1068</v>
      </c>
      <c r="J1" s="1" t="s">
        <v>238</v>
      </c>
      <c r="K1" s="240" t="s">
        <v>1069</v>
      </c>
    </row>
    <row r="2" spans="1:11" x14ac:dyDescent="0.35">
      <c r="A2" t="s">
        <v>827</v>
      </c>
      <c r="B2" t="s">
        <v>760</v>
      </c>
      <c r="C2" t="s">
        <v>1089</v>
      </c>
      <c r="D2" t="s">
        <v>1090</v>
      </c>
      <c r="E2" s="258">
        <f>'fuel-whr'!CW4</f>
        <v>0</v>
      </c>
      <c r="F2" s="258">
        <v>0</v>
      </c>
      <c r="G2" s="258">
        <f>(summary!$C$10/28.8/0.947817)/1000000</f>
        <v>1.0074319315976723E-5</v>
      </c>
      <c r="H2" s="258">
        <f>(summary!$C$10*0.02/28.8/0.947817)/1000000</f>
        <v>2.0148638631953448E-7</v>
      </c>
      <c r="I2">
        <v>20</v>
      </c>
      <c r="J2" t="s">
        <v>1091</v>
      </c>
      <c r="K2" t="str">
        <f t="shared" ref="K2:K33" si="0">"whm "&amp;B2&amp;" X "&amp;C2</f>
        <v>whm 01T03 X waste heat measure 1</v>
      </c>
    </row>
    <row r="3" spans="1:11" x14ac:dyDescent="0.35">
      <c r="A3" t="s">
        <v>827</v>
      </c>
      <c r="B3" t="s">
        <v>760</v>
      </c>
      <c r="C3" t="s">
        <v>1092</v>
      </c>
      <c r="D3" t="s">
        <v>1071</v>
      </c>
      <c r="E3" s="258">
        <v>0</v>
      </c>
      <c r="F3" s="258">
        <v>0</v>
      </c>
      <c r="G3" s="258">
        <v>0</v>
      </c>
      <c r="H3" s="258">
        <v>0</v>
      </c>
      <c r="I3">
        <v>20</v>
      </c>
      <c r="K3" t="str">
        <f t="shared" si="0"/>
        <v>whm 01T03 X waste heat measure 2</v>
      </c>
    </row>
    <row r="4" spans="1:11" x14ac:dyDescent="0.35">
      <c r="A4" t="s">
        <v>827</v>
      </c>
      <c r="B4" t="s">
        <v>760</v>
      </c>
      <c r="C4" t="s">
        <v>1093</v>
      </c>
      <c r="D4" t="s">
        <v>1071</v>
      </c>
      <c r="E4" s="258">
        <v>0</v>
      </c>
      <c r="F4" s="258">
        <v>0</v>
      </c>
      <c r="G4" s="258">
        <v>0</v>
      </c>
      <c r="H4" s="258">
        <v>0</v>
      </c>
      <c r="I4">
        <v>20</v>
      </c>
      <c r="K4" t="str">
        <f t="shared" si="0"/>
        <v>whm 01T03 X waste heat measure 3</v>
      </c>
    </row>
    <row r="5" spans="1:11" x14ac:dyDescent="0.35">
      <c r="A5" t="s">
        <v>827</v>
      </c>
      <c r="B5" t="s">
        <v>760</v>
      </c>
      <c r="C5" t="s">
        <v>1094</v>
      </c>
      <c r="D5" t="s">
        <v>1071</v>
      </c>
      <c r="E5" s="258">
        <v>0</v>
      </c>
      <c r="F5" s="258">
        <v>0</v>
      </c>
      <c r="G5" s="258">
        <v>0</v>
      </c>
      <c r="H5" s="258">
        <v>0</v>
      </c>
      <c r="I5">
        <v>20</v>
      </c>
      <c r="K5" t="str">
        <f t="shared" si="0"/>
        <v>whm 01T03 X waste heat measure 4</v>
      </c>
    </row>
    <row r="6" spans="1:11" x14ac:dyDescent="0.35">
      <c r="A6" t="s">
        <v>827</v>
      </c>
      <c r="B6" t="s">
        <v>760</v>
      </c>
      <c r="C6" t="s">
        <v>1095</v>
      </c>
      <c r="D6" t="s">
        <v>1071</v>
      </c>
      <c r="E6" s="258">
        <v>0</v>
      </c>
      <c r="F6" s="258">
        <v>0</v>
      </c>
      <c r="G6" s="258">
        <v>0</v>
      </c>
      <c r="H6" s="258">
        <v>0</v>
      </c>
      <c r="I6">
        <v>20</v>
      </c>
      <c r="K6" t="str">
        <f t="shared" si="0"/>
        <v>whm 01T03 X waste heat measure 5</v>
      </c>
    </row>
    <row r="7" spans="1:11" x14ac:dyDescent="0.35">
      <c r="A7" t="s">
        <v>827</v>
      </c>
      <c r="B7" t="s">
        <v>760</v>
      </c>
      <c r="C7" t="s">
        <v>1096</v>
      </c>
      <c r="D7" t="s">
        <v>1071</v>
      </c>
      <c r="E7" s="258">
        <v>0</v>
      </c>
      <c r="F7" s="258">
        <v>0</v>
      </c>
      <c r="G7" s="258">
        <v>0</v>
      </c>
      <c r="H7" s="258">
        <v>0</v>
      </c>
      <c r="I7">
        <v>20</v>
      </c>
      <c r="K7" t="str">
        <f t="shared" si="0"/>
        <v>whm 01T03 X waste heat measure 6</v>
      </c>
    </row>
    <row r="8" spans="1:11" x14ac:dyDescent="0.35">
      <c r="A8" t="s">
        <v>827</v>
      </c>
      <c r="B8" t="s">
        <v>760</v>
      </c>
      <c r="C8" t="s">
        <v>1097</v>
      </c>
      <c r="D8" t="s">
        <v>1071</v>
      </c>
      <c r="E8" s="258">
        <v>0</v>
      </c>
      <c r="F8" s="258">
        <v>0</v>
      </c>
      <c r="G8" s="258">
        <v>0</v>
      </c>
      <c r="H8" s="258">
        <v>0</v>
      </c>
      <c r="I8">
        <v>20</v>
      </c>
      <c r="K8" t="str">
        <f t="shared" si="0"/>
        <v>whm 01T03 X waste heat measure 7</v>
      </c>
    </row>
    <row r="9" spans="1:11" x14ac:dyDescent="0.35">
      <c r="A9" t="s">
        <v>828</v>
      </c>
      <c r="B9">
        <v>5</v>
      </c>
      <c r="C9" t="s">
        <v>1089</v>
      </c>
      <c r="D9" t="s">
        <v>1090</v>
      </c>
      <c r="E9" s="258">
        <f>'fuel-whr'!CW5</f>
        <v>0</v>
      </c>
      <c r="F9" s="258">
        <v>0</v>
      </c>
      <c r="G9" s="258">
        <f>(summary!$C$10/28.8/0.947817)/1000000</f>
        <v>1.0074319315976723E-5</v>
      </c>
      <c r="H9" s="258">
        <f>(summary!$C$10*0.02/28.8/0.947817)/1000000</f>
        <v>2.0148638631953448E-7</v>
      </c>
      <c r="I9">
        <v>20</v>
      </c>
      <c r="J9" t="s">
        <v>1091</v>
      </c>
      <c r="K9" t="str">
        <f t="shared" si="0"/>
        <v>whm 5 X waste heat measure 1</v>
      </c>
    </row>
    <row r="10" spans="1:11" x14ac:dyDescent="0.35">
      <c r="A10" t="s">
        <v>828</v>
      </c>
      <c r="B10">
        <v>5</v>
      </c>
      <c r="C10" t="s">
        <v>1092</v>
      </c>
      <c r="D10" t="s">
        <v>1071</v>
      </c>
      <c r="E10" s="258">
        <v>0</v>
      </c>
      <c r="F10" s="258">
        <v>0</v>
      </c>
      <c r="G10" s="258">
        <v>0</v>
      </c>
      <c r="H10" s="258">
        <v>0</v>
      </c>
      <c r="I10">
        <v>20</v>
      </c>
      <c r="K10" t="str">
        <f t="shared" si="0"/>
        <v>whm 5 X waste heat measure 2</v>
      </c>
    </row>
    <row r="11" spans="1:11" x14ac:dyDescent="0.35">
      <c r="A11" t="s">
        <v>828</v>
      </c>
      <c r="B11">
        <v>5</v>
      </c>
      <c r="C11" t="s">
        <v>1093</v>
      </c>
      <c r="D11" t="s">
        <v>1071</v>
      </c>
      <c r="E11" s="258">
        <v>0</v>
      </c>
      <c r="F11" s="258">
        <v>0</v>
      </c>
      <c r="G11" s="258">
        <v>0</v>
      </c>
      <c r="H11" s="258">
        <v>0</v>
      </c>
      <c r="I11">
        <v>20</v>
      </c>
      <c r="K11" t="str">
        <f t="shared" si="0"/>
        <v>whm 5 X waste heat measure 3</v>
      </c>
    </row>
    <row r="12" spans="1:11" x14ac:dyDescent="0.35">
      <c r="A12" t="s">
        <v>828</v>
      </c>
      <c r="B12">
        <v>5</v>
      </c>
      <c r="C12" t="s">
        <v>1094</v>
      </c>
      <c r="D12" t="s">
        <v>1071</v>
      </c>
      <c r="E12" s="258">
        <v>0</v>
      </c>
      <c r="F12" s="258">
        <v>0</v>
      </c>
      <c r="G12" s="258">
        <v>0</v>
      </c>
      <c r="H12" s="258">
        <v>0</v>
      </c>
      <c r="I12">
        <v>20</v>
      </c>
      <c r="K12" t="str">
        <f t="shared" si="0"/>
        <v>whm 5 X waste heat measure 4</v>
      </c>
    </row>
    <row r="13" spans="1:11" x14ac:dyDescent="0.35">
      <c r="A13" t="s">
        <v>828</v>
      </c>
      <c r="B13">
        <v>5</v>
      </c>
      <c r="C13" t="s">
        <v>1095</v>
      </c>
      <c r="D13" t="s">
        <v>1071</v>
      </c>
      <c r="E13" s="258">
        <v>0</v>
      </c>
      <c r="F13" s="258">
        <v>0</v>
      </c>
      <c r="G13" s="258">
        <v>0</v>
      </c>
      <c r="H13" s="258">
        <v>0</v>
      </c>
      <c r="I13">
        <v>20</v>
      </c>
      <c r="K13" t="str">
        <f t="shared" si="0"/>
        <v>whm 5 X waste heat measure 5</v>
      </c>
    </row>
    <row r="14" spans="1:11" x14ac:dyDescent="0.35">
      <c r="A14" t="s">
        <v>828</v>
      </c>
      <c r="B14">
        <v>5</v>
      </c>
      <c r="C14" t="s">
        <v>1096</v>
      </c>
      <c r="D14" t="s">
        <v>1071</v>
      </c>
      <c r="E14" s="258">
        <v>0</v>
      </c>
      <c r="F14" s="258">
        <v>0</v>
      </c>
      <c r="G14" s="258">
        <v>0</v>
      </c>
      <c r="H14" s="258">
        <v>0</v>
      </c>
      <c r="I14">
        <v>20</v>
      </c>
      <c r="K14" t="str">
        <f t="shared" si="0"/>
        <v>whm 5 X waste heat measure 6</v>
      </c>
    </row>
    <row r="15" spans="1:11" x14ac:dyDescent="0.35">
      <c r="A15" t="s">
        <v>828</v>
      </c>
      <c r="B15">
        <v>5</v>
      </c>
      <c r="C15" t="s">
        <v>1097</v>
      </c>
      <c r="D15" t="s">
        <v>1071</v>
      </c>
      <c r="E15" s="258">
        <v>0</v>
      </c>
      <c r="F15" s="258">
        <v>0</v>
      </c>
      <c r="G15" s="258">
        <v>0</v>
      </c>
      <c r="H15" s="258">
        <v>0</v>
      </c>
      <c r="I15">
        <v>20</v>
      </c>
      <c r="K15" t="str">
        <f t="shared" si="0"/>
        <v>whm 5 X waste heat measure 7</v>
      </c>
    </row>
    <row r="16" spans="1:11" x14ac:dyDescent="0.35">
      <c r="A16" t="s">
        <v>829</v>
      </c>
      <c r="B16">
        <v>6</v>
      </c>
      <c r="C16" t="s">
        <v>1089</v>
      </c>
      <c r="D16" t="s">
        <v>1090</v>
      </c>
      <c r="E16" s="258">
        <f>'fuel-whr'!CW6</f>
        <v>0</v>
      </c>
      <c r="F16" s="258">
        <v>0</v>
      </c>
      <c r="G16" s="258">
        <f>(summary!$C$10/28.8/0.947817)/1000000</f>
        <v>1.0074319315976723E-5</v>
      </c>
      <c r="H16" s="258">
        <f>(summary!$C$10*0.02/28.8/0.947817)/1000000</f>
        <v>2.0148638631953448E-7</v>
      </c>
      <c r="I16">
        <v>20</v>
      </c>
      <c r="J16" t="s">
        <v>1091</v>
      </c>
      <c r="K16" t="str">
        <f t="shared" si="0"/>
        <v>whm 6 X waste heat measure 1</v>
      </c>
    </row>
    <row r="17" spans="1:11" x14ac:dyDescent="0.35">
      <c r="A17" t="s">
        <v>829</v>
      </c>
      <c r="B17">
        <v>6</v>
      </c>
      <c r="C17" t="s">
        <v>1092</v>
      </c>
      <c r="D17" t="s">
        <v>1071</v>
      </c>
      <c r="E17" s="258">
        <v>0</v>
      </c>
      <c r="F17" s="258">
        <v>0</v>
      </c>
      <c r="G17" s="258">
        <v>0</v>
      </c>
      <c r="H17" s="258">
        <v>0</v>
      </c>
      <c r="I17">
        <v>20</v>
      </c>
      <c r="K17" t="str">
        <f t="shared" si="0"/>
        <v>whm 6 X waste heat measure 2</v>
      </c>
    </row>
    <row r="18" spans="1:11" x14ac:dyDescent="0.35">
      <c r="A18" t="s">
        <v>829</v>
      </c>
      <c r="B18">
        <v>6</v>
      </c>
      <c r="C18" t="s">
        <v>1093</v>
      </c>
      <c r="D18" t="s">
        <v>1071</v>
      </c>
      <c r="E18" s="258">
        <v>0</v>
      </c>
      <c r="F18" s="258">
        <v>0</v>
      </c>
      <c r="G18" s="258">
        <v>0</v>
      </c>
      <c r="H18" s="258">
        <v>0</v>
      </c>
      <c r="I18">
        <v>20</v>
      </c>
      <c r="K18" t="str">
        <f t="shared" si="0"/>
        <v>whm 6 X waste heat measure 3</v>
      </c>
    </row>
    <row r="19" spans="1:11" x14ac:dyDescent="0.35">
      <c r="A19" t="s">
        <v>829</v>
      </c>
      <c r="B19">
        <v>6</v>
      </c>
      <c r="C19" t="s">
        <v>1094</v>
      </c>
      <c r="D19" t="s">
        <v>1071</v>
      </c>
      <c r="E19" s="258">
        <v>0</v>
      </c>
      <c r="F19" s="258">
        <v>0</v>
      </c>
      <c r="G19" s="258">
        <v>0</v>
      </c>
      <c r="H19" s="258">
        <v>0</v>
      </c>
      <c r="I19">
        <v>20</v>
      </c>
      <c r="K19" t="str">
        <f t="shared" si="0"/>
        <v>whm 6 X waste heat measure 4</v>
      </c>
    </row>
    <row r="20" spans="1:11" x14ac:dyDescent="0.35">
      <c r="A20" t="s">
        <v>829</v>
      </c>
      <c r="B20">
        <v>6</v>
      </c>
      <c r="C20" t="s">
        <v>1095</v>
      </c>
      <c r="D20" t="s">
        <v>1071</v>
      </c>
      <c r="E20" s="258">
        <v>0</v>
      </c>
      <c r="F20" s="258">
        <v>0</v>
      </c>
      <c r="G20" s="258">
        <v>0</v>
      </c>
      <c r="H20" s="258">
        <v>0</v>
      </c>
      <c r="I20">
        <v>20</v>
      </c>
      <c r="K20" t="str">
        <f t="shared" si="0"/>
        <v>whm 6 X waste heat measure 5</v>
      </c>
    </row>
    <row r="21" spans="1:11" x14ac:dyDescent="0.35">
      <c r="A21" t="s">
        <v>829</v>
      </c>
      <c r="B21">
        <v>6</v>
      </c>
      <c r="C21" t="s">
        <v>1096</v>
      </c>
      <c r="D21" t="s">
        <v>1071</v>
      </c>
      <c r="E21" s="258">
        <v>0</v>
      </c>
      <c r="F21" s="258">
        <v>0</v>
      </c>
      <c r="G21" s="258">
        <v>0</v>
      </c>
      <c r="H21" s="258">
        <v>0</v>
      </c>
      <c r="I21">
        <v>20</v>
      </c>
      <c r="K21" t="str">
        <f t="shared" si="0"/>
        <v>whm 6 X waste heat measure 6</v>
      </c>
    </row>
    <row r="22" spans="1:11" x14ac:dyDescent="0.35">
      <c r="A22" t="s">
        <v>829</v>
      </c>
      <c r="B22">
        <v>6</v>
      </c>
      <c r="C22" t="s">
        <v>1097</v>
      </c>
      <c r="D22" t="s">
        <v>1071</v>
      </c>
      <c r="E22" s="258">
        <v>0</v>
      </c>
      <c r="F22" s="258">
        <v>0</v>
      </c>
      <c r="G22" s="258">
        <v>0</v>
      </c>
      <c r="H22" s="258">
        <v>0</v>
      </c>
      <c r="I22">
        <v>20</v>
      </c>
      <c r="K22" t="str">
        <f t="shared" si="0"/>
        <v>whm 6 X waste heat measure 7</v>
      </c>
    </row>
    <row r="23" spans="1:11" x14ac:dyDescent="0.35">
      <c r="A23" t="s">
        <v>701</v>
      </c>
      <c r="B23" t="s">
        <v>761</v>
      </c>
      <c r="C23" t="s">
        <v>1089</v>
      </c>
      <c r="D23" t="s">
        <v>1090</v>
      </c>
      <c r="E23" s="258">
        <f>'fuel-whr'!CW7</f>
        <v>1.0437097252055405E-2</v>
      </c>
      <c r="F23" s="258">
        <v>0</v>
      </c>
      <c r="G23" s="258">
        <f>(summary!$C$10/28.8/0.947817)/1000000</f>
        <v>1.0074319315976723E-5</v>
      </c>
      <c r="H23" s="258">
        <f>(summary!$C$10*0.02/28.8/0.947817)/1000000</f>
        <v>2.0148638631953448E-7</v>
      </c>
      <c r="I23">
        <v>20</v>
      </c>
      <c r="J23" t="s">
        <v>1091</v>
      </c>
      <c r="K23" t="str">
        <f t="shared" si="0"/>
        <v>whm 07T08 X waste heat measure 1</v>
      </c>
    </row>
    <row r="24" spans="1:11" x14ac:dyDescent="0.35">
      <c r="A24" t="s">
        <v>701</v>
      </c>
      <c r="B24" t="s">
        <v>761</v>
      </c>
      <c r="C24" t="s">
        <v>1092</v>
      </c>
      <c r="D24" t="s">
        <v>1071</v>
      </c>
      <c r="E24" s="258">
        <v>0</v>
      </c>
      <c r="F24" s="258">
        <v>0</v>
      </c>
      <c r="G24" s="258">
        <v>0</v>
      </c>
      <c r="H24" s="258">
        <v>0</v>
      </c>
      <c r="I24">
        <v>20</v>
      </c>
      <c r="K24" t="str">
        <f t="shared" si="0"/>
        <v>whm 07T08 X waste heat measure 2</v>
      </c>
    </row>
    <row r="25" spans="1:11" x14ac:dyDescent="0.35">
      <c r="A25" t="s">
        <v>701</v>
      </c>
      <c r="B25" t="s">
        <v>761</v>
      </c>
      <c r="C25" t="s">
        <v>1093</v>
      </c>
      <c r="D25" t="s">
        <v>1071</v>
      </c>
      <c r="E25" s="258">
        <v>0</v>
      </c>
      <c r="F25" s="258">
        <v>0</v>
      </c>
      <c r="G25" s="258">
        <v>0</v>
      </c>
      <c r="H25" s="258">
        <v>0</v>
      </c>
      <c r="I25">
        <v>20</v>
      </c>
      <c r="K25" t="str">
        <f t="shared" si="0"/>
        <v>whm 07T08 X waste heat measure 3</v>
      </c>
    </row>
    <row r="26" spans="1:11" x14ac:dyDescent="0.35">
      <c r="A26" t="s">
        <v>701</v>
      </c>
      <c r="B26" t="s">
        <v>761</v>
      </c>
      <c r="C26" t="s">
        <v>1094</v>
      </c>
      <c r="D26" t="s">
        <v>1071</v>
      </c>
      <c r="E26" s="258">
        <v>0</v>
      </c>
      <c r="F26" s="258">
        <v>0</v>
      </c>
      <c r="G26" s="258">
        <v>0</v>
      </c>
      <c r="H26" s="258">
        <v>0</v>
      </c>
      <c r="I26">
        <v>20</v>
      </c>
      <c r="K26" t="str">
        <f t="shared" si="0"/>
        <v>whm 07T08 X waste heat measure 4</v>
      </c>
    </row>
    <row r="27" spans="1:11" x14ac:dyDescent="0.35">
      <c r="A27" t="s">
        <v>701</v>
      </c>
      <c r="B27" t="s">
        <v>761</v>
      </c>
      <c r="C27" t="s">
        <v>1095</v>
      </c>
      <c r="D27" t="s">
        <v>1071</v>
      </c>
      <c r="E27" s="258">
        <v>0</v>
      </c>
      <c r="F27" s="258">
        <v>0</v>
      </c>
      <c r="G27" s="258">
        <v>0</v>
      </c>
      <c r="H27" s="258">
        <v>0</v>
      </c>
      <c r="I27">
        <v>20</v>
      </c>
      <c r="K27" t="str">
        <f t="shared" si="0"/>
        <v>whm 07T08 X waste heat measure 5</v>
      </c>
    </row>
    <row r="28" spans="1:11" x14ac:dyDescent="0.35">
      <c r="A28" t="s">
        <v>701</v>
      </c>
      <c r="B28" t="s">
        <v>761</v>
      </c>
      <c r="C28" t="s">
        <v>1096</v>
      </c>
      <c r="D28" t="s">
        <v>1071</v>
      </c>
      <c r="E28" s="258">
        <v>0</v>
      </c>
      <c r="F28" s="258">
        <v>0</v>
      </c>
      <c r="G28" s="258">
        <v>0</v>
      </c>
      <c r="H28" s="258">
        <v>0</v>
      </c>
      <c r="I28">
        <v>20</v>
      </c>
      <c r="K28" t="str">
        <f t="shared" si="0"/>
        <v>whm 07T08 X waste heat measure 6</v>
      </c>
    </row>
    <row r="29" spans="1:11" x14ac:dyDescent="0.35">
      <c r="A29" t="s">
        <v>701</v>
      </c>
      <c r="B29" t="s">
        <v>761</v>
      </c>
      <c r="C29" t="s">
        <v>1097</v>
      </c>
      <c r="D29" t="s">
        <v>1071</v>
      </c>
      <c r="E29" s="258">
        <v>0</v>
      </c>
      <c r="F29" s="258">
        <v>0</v>
      </c>
      <c r="G29" s="258">
        <v>0</v>
      </c>
      <c r="H29" s="258">
        <v>0</v>
      </c>
      <c r="I29">
        <v>20</v>
      </c>
      <c r="K29" t="str">
        <f t="shared" si="0"/>
        <v>whm 07T08 X waste heat measure 7</v>
      </c>
    </row>
    <row r="30" spans="1:11" x14ac:dyDescent="0.35">
      <c r="A30" t="s">
        <v>699</v>
      </c>
      <c r="B30" t="s">
        <v>762</v>
      </c>
      <c r="C30" t="s">
        <v>1089</v>
      </c>
      <c r="D30" t="s">
        <v>1090</v>
      </c>
      <c r="E30" s="258">
        <f>'fuel-whr'!CW8</f>
        <v>8.9848515030962209E-2</v>
      </c>
      <c r="F30" s="258">
        <v>0</v>
      </c>
      <c r="G30" s="258">
        <f>(summary!$C$10/28.8/0.947817)/1000000</f>
        <v>1.0074319315976723E-5</v>
      </c>
      <c r="H30" s="258">
        <f>(summary!$C$10*0.02/28.8/0.947817)/1000000</f>
        <v>2.0148638631953448E-7</v>
      </c>
      <c r="I30">
        <v>20</v>
      </c>
      <c r="J30" t="s">
        <v>1091</v>
      </c>
      <c r="K30" t="str">
        <f t="shared" si="0"/>
        <v>whm 10T12 X waste heat measure 1</v>
      </c>
    </row>
    <row r="31" spans="1:11" x14ac:dyDescent="0.35">
      <c r="A31" t="s">
        <v>699</v>
      </c>
      <c r="B31" t="s">
        <v>762</v>
      </c>
      <c r="C31" t="s">
        <v>1092</v>
      </c>
      <c r="D31" t="s">
        <v>1071</v>
      </c>
      <c r="E31" s="258">
        <v>0</v>
      </c>
      <c r="F31" s="258">
        <v>0</v>
      </c>
      <c r="G31" s="258">
        <v>0</v>
      </c>
      <c r="H31" s="258">
        <v>0</v>
      </c>
      <c r="I31">
        <v>20</v>
      </c>
      <c r="K31" t="str">
        <f t="shared" si="0"/>
        <v>whm 10T12 X waste heat measure 2</v>
      </c>
    </row>
    <row r="32" spans="1:11" x14ac:dyDescent="0.35">
      <c r="A32" t="s">
        <v>699</v>
      </c>
      <c r="B32" t="s">
        <v>762</v>
      </c>
      <c r="C32" t="s">
        <v>1093</v>
      </c>
      <c r="D32" t="s">
        <v>1071</v>
      </c>
      <c r="E32" s="258">
        <v>0</v>
      </c>
      <c r="F32" s="258">
        <v>0</v>
      </c>
      <c r="G32" s="258">
        <v>0</v>
      </c>
      <c r="H32" s="258">
        <v>0</v>
      </c>
      <c r="I32">
        <v>20</v>
      </c>
      <c r="K32" t="str">
        <f t="shared" si="0"/>
        <v>whm 10T12 X waste heat measure 3</v>
      </c>
    </row>
    <row r="33" spans="1:11" x14ac:dyDescent="0.35">
      <c r="A33" t="s">
        <v>699</v>
      </c>
      <c r="B33" t="s">
        <v>762</v>
      </c>
      <c r="C33" t="s">
        <v>1094</v>
      </c>
      <c r="D33" t="s">
        <v>1071</v>
      </c>
      <c r="E33" s="258">
        <v>0</v>
      </c>
      <c r="F33" s="258">
        <v>0</v>
      </c>
      <c r="G33" s="258">
        <v>0</v>
      </c>
      <c r="H33" s="258">
        <v>0</v>
      </c>
      <c r="I33">
        <v>20</v>
      </c>
      <c r="K33" t="str">
        <f t="shared" si="0"/>
        <v>whm 10T12 X waste heat measure 4</v>
      </c>
    </row>
    <row r="34" spans="1:11" x14ac:dyDescent="0.35">
      <c r="A34" t="s">
        <v>699</v>
      </c>
      <c r="B34" t="s">
        <v>762</v>
      </c>
      <c r="C34" t="s">
        <v>1095</v>
      </c>
      <c r="D34" t="s">
        <v>1071</v>
      </c>
      <c r="E34" s="258">
        <v>0</v>
      </c>
      <c r="F34" s="258">
        <v>0</v>
      </c>
      <c r="G34" s="258">
        <v>0</v>
      </c>
      <c r="H34" s="258">
        <v>0</v>
      </c>
      <c r="I34">
        <v>20</v>
      </c>
      <c r="K34" t="str">
        <f t="shared" ref="K34:K65" si="1">"whm "&amp;B34&amp;" X "&amp;C34</f>
        <v>whm 10T12 X waste heat measure 5</v>
      </c>
    </row>
    <row r="35" spans="1:11" x14ac:dyDescent="0.35">
      <c r="A35" t="s">
        <v>699</v>
      </c>
      <c r="B35" t="s">
        <v>762</v>
      </c>
      <c r="C35" t="s">
        <v>1096</v>
      </c>
      <c r="D35" t="s">
        <v>1071</v>
      </c>
      <c r="E35" s="258">
        <v>0</v>
      </c>
      <c r="F35" s="258">
        <v>0</v>
      </c>
      <c r="G35" s="258">
        <v>0</v>
      </c>
      <c r="H35" s="258">
        <v>0</v>
      </c>
      <c r="I35">
        <v>20</v>
      </c>
      <c r="K35" t="str">
        <f t="shared" si="1"/>
        <v>whm 10T12 X waste heat measure 6</v>
      </c>
    </row>
    <row r="36" spans="1:11" x14ac:dyDescent="0.35">
      <c r="A36" t="s">
        <v>699</v>
      </c>
      <c r="B36" t="s">
        <v>762</v>
      </c>
      <c r="C36" t="s">
        <v>1097</v>
      </c>
      <c r="D36" t="s">
        <v>1071</v>
      </c>
      <c r="E36" s="258">
        <v>0</v>
      </c>
      <c r="F36" s="258">
        <v>0</v>
      </c>
      <c r="G36" s="258">
        <v>0</v>
      </c>
      <c r="H36" s="258">
        <v>0</v>
      </c>
      <c r="I36">
        <v>20</v>
      </c>
      <c r="K36" t="str">
        <f t="shared" si="1"/>
        <v>whm 10T12 X waste heat measure 7</v>
      </c>
    </row>
    <row r="37" spans="1:11" x14ac:dyDescent="0.35">
      <c r="A37" t="s">
        <v>697</v>
      </c>
      <c r="B37" t="s">
        <v>763</v>
      </c>
      <c r="C37" t="s">
        <v>1089</v>
      </c>
      <c r="D37" t="s">
        <v>1090</v>
      </c>
      <c r="E37" s="258">
        <f>'fuel-whr'!CW9</f>
        <v>2.2104545454545443E-2</v>
      </c>
      <c r="F37" s="258">
        <v>0</v>
      </c>
      <c r="G37" s="258">
        <f>(summary!$C$10/28.8/0.947817)/1000000</f>
        <v>1.0074319315976723E-5</v>
      </c>
      <c r="H37" s="258">
        <f>(summary!$C$10*0.02/28.8/0.947817)/1000000</f>
        <v>2.0148638631953448E-7</v>
      </c>
      <c r="I37">
        <v>20</v>
      </c>
      <c r="J37" t="s">
        <v>1091</v>
      </c>
      <c r="K37" t="str">
        <f t="shared" si="1"/>
        <v>whm 13T15 X waste heat measure 1</v>
      </c>
    </row>
    <row r="38" spans="1:11" x14ac:dyDescent="0.35">
      <c r="A38" t="s">
        <v>697</v>
      </c>
      <c r="B38" t="s">
        <v>763</v>
      </c>
      <c r="C38" t="s">
        <v>1092</v>
      </c>
      <c r="D38" t="s">
        <v>1071</v>
      </c>
      <c r="E38" s="258">
        <v>0</v>
      </c>
      <c r="F38" s="258">
        <v>0</v>
      </c>
      <c r="G38" s="258">
        <v>0</v>
      </c>
      <c r="H38" s="258">
        <v>0</v>
      </c>
      <c r="I38">
        <v>20</v>
      </c>
      <c r="K38" t="str">
        <f t="shared" si="1"/>
        <v>whm 13T15 X waste heat measure 2</v>
      </c>
    </row>
    <row r="39" spans="1:11" x14ac:dyDescent="0.35">
      <c r="A39" t="s">
        <v>697</v>
      </c>
      <c r="B39" t="s">
        <v>763</v>
      </c>
      <c r="C39" t="s">
        <v>1093</v>
      </c>
      <c r="D39" t="s">
        <v>1071</v>
      </c>
      <c r="E39" s="258">
        <v>0</v>
      </c>
      <c r="F39" s="258">
        <v>0</v>
      </c>
      <c r="G39" s="258">
        <v>0</v>
      </c>
      <c r="H39" s="258">
        <v>0</v>
      </c>
      <c r="I39">
        <v>20</v>
      </c>
      <c r="K39" t="str">
        <f t="shared" si="1"/>
        <v>whm 13T15 X waste heat measure 3</v>
      </c>
    </row>
    <row r="40" spans="1:11" x14ac:dyDescent="0.35">
      <c r="A40" t="s">
        <v>697</v>
      </c>
      <c r="B40" t="s">
        <v>763</v>
      </c>
      <c r="C40" t="s">
        <v>1094</v>
      </c>
      <c r="D40" t="s">
        <v>1071</v>
      </c>
      <c r="E40" s="258">
        <v>0</v>
      </c>
      <c r="F40" s="258">
        <v>0</v>
      </c>
      <c r="G40" s="258">
        <v>0</v>
      </c>
      <c r="H40" s="258">
        <v>0</v>
      </c>
      <c r="I40">
        <v>20</v>
      </c>
      <c r="K40" t="str">
        <f t="shared" si="1"/>
        <v>whm 13T15 X waste heat measure 4</v>
      </c>
    </row>
    <row r="41" spans="1:11" x14ac:dyDescent="0.35">
      <c r="A41" t="s">
        <v>697</v>
      </c>
      <c r="B41" t="s">
        <v>763</v>
      </c>
      <c r="C41" t="s">
        <v>1095</v>
      </c>
      <c r="D41" t="s">
        <v>1071</v>
      </c>
      <c r="E41" s="258">
        <v>0</v>
      </c>
      <c r="F41" s="258">
        <v>0</v>
      </c>
      <c r="G41" s="258">
        <v>0</v>
      </c>
      <c r="H41" s="258">
        <v>0</v>
      </c>
      <c r="I41">
        <v>20</v>
      </c>
      <c r="K41" t="str">
        <f t="shared" si="1"/>
        <v>whm 13T15 X waste heat measure 5</v>
      </c>
    </row>
    <row r="42" spans="1:11" x14ac:dyDescent="0.35">
      <c r="A42" t="s">
        <v>697</v>
      </c>
      <c r="B42" t="s">
        <v>763</v>
      </c>
      <c r="C42" t="s">
        <v>1096</v>
      </c>
      <c r="D42" t="s">
        <v>1071</v>
      </c>
      <c r="E42" s="258">
        <v>0</v>
      </c>
      <c r="F42" s="258">
        <v>0</v>
      </c>
      <c r="G42" s="258">
        <v>0</v>
      </c>
      <c r="H42" s="258">
        <v>0</v>
      </c>
      <c r="I42">
        <v>20</v>
      </c>
      <c r="K42" t="str">
        <f t="shared" si="1"/>
        <v>whm 13T15 X waste heat measure 6</v>
      </c>
    </row>
    <row r="43" spans="1:11" x14ac:dyDescent="0.35">
      <c r="A43" t="s">
        <v>697</v>
      </c>
      <c r="B43" t="s">
        <v>763</v>
      </c>
      <c r="C43" t="s">
        <v>1097</v>
      </c>
      <c r="D43" t="s">
        <v>1071</v>
      </c>
      <c r="E43" s="258">
        <v>0</v>
      </c>
      <c r="F43" s="258">
        <v>0</v>
      </c>
      <c r="G43" s="258">
        <v>0</v>
      </c>
      <c r="H43" s="258">
        <v>0</v>
      </c>
      <c r="I43">
        <v>20</v>
      </c>
      <c r="K43" t="str">
        <f t="shared" si="1"/>
        <v>whm 13T15 X waste heat measure 7</v>
      </c>
    </row>
    <row r="44" spans="1:11" x14ac:dyDescent="0.35">
      <c r="A44" t="s">
        <v>687</v>
      </c>
      <c r="B44">
        <v>16</v>
      </c>
      <c r="C44" t="s">
        <v>1089</v>
      </c>
      <c r="D44" t="s">
        <v>1090</v>
      </c>
      <c r="E44" s="258">
        <f>'fuel-whr'!CW10</f>
        <v>8.927639000805801E-3</v>
      </c>
      <c r="F44" s="258">
        <v>0</v>
      </c>
      <c r="G44" s="258">
        <f>(summary!$C$10/28.8/0.947817)/1000000</f>
        <v>1.0074319315976723E-5</v>
      </c>
      <c r="H44" s="258">
        <f>(summary!$C$10*0.02/28.8/0.947817)/1000000</f>
        <v>2.0148638631953448E-7</v>
      </c>
      <c r="I44">
        <v>20</v>
      </c>
      <c r="J44" t="s">
        <v>1091</v>
      </c>
      <c r="K44" t="str">
        <f t="shared" si="1"/>
        <v>whm 16 X waste heat measure 1</v>
      </c>
    </row>
    <row r="45" spans="1:11" x14ac:dyDescent="0.35">
      <c r="A45" t="s">
        <v>687</v>
      </c>
      <c r="B45">
        <v>16</v>
      </c>
      <c r="C45" t="s">
        <v>1092</v>
      </c>
      <c r="D45" t="s">
        <v>1071</v>
      </c>
      <c r="E45" s="258">
        <v>0</v>
      </c>
      <c r="F45" s="258">
        <v>0</v>
      </c>
      <c r="G45" s="258">
        <v>0</v>
      </c>
      <c r="H45" s="258">
        <v>0</v>
      </c>
      <c r="I45">
        <v>20</v>
      </c>
      <c r="K45" t="str">
        <f t="shared" si="1"/>
        <v>whm 16 X waste heat measure 2</v>
      </c>
    </row>
    <row r="46" spans="1:11" x14ac:dyDescent="0.35">
      <c r="A46" t="s">
        <v>687</v>
      </c>
      <c r="B46">
        <v>16</v>
      </c>
      <c r="C46" t="s">
        <v>1093</v>
      </c>
      <c r="D46" t="s">
        <v>1071</v>
      </c>
      <c r="E46" s="258">
        <v>0</v>
      </c>
      <c r="F46" s="258">
        <v>0</v>
      </c>
      <c r="G46" s="258">
        <v>0</v>
      </c>
      <c r="H46" s="258">
        <v>0</v>
      </c>
      <c r="I46">
        <v>20</v>
      </c>
      <c r="K46" t="str">
        <f t="shared" si="1"/>
        <v>whm 16 X waste heat measure 3</v>
      </c>
    </row>
    <row r="47" spans="1:11" x14ac:dyDescent="0.35">
      <c r="A47" t="s">
        <v>687</v>
      </c>
      <c r="B47">
        <v>16</v>
      </c>
      <c r="C47" t="s">
        <v>1094</v>
      </c>
      <c r="D47" t="s">
        <v>1071</v>
      </c>
      <c r="E47" s="258">
        <v>0</v>
      </c>
      <c r="F47" s="258">
        <v>0</v>
      </c>
      <c r="G47" s="258">
        <v>0</v>
      </c>
      <c r="H47" s="258">
        <v>0</v>
      </c>
      <c r="I47">
        <v>20</v>
      </c>
      <c r="K47" t="str">
        <f t="shared" si="1"/>
        <v>whm 16 X waste heat measure 4</v>
      </c>
    </row>
    <row r="48" spans="1:11" x14ac:dyDescent="0.35">
      <c r="A48" t="s">
        <v>687</v>
      </c>
      <c r="B48">
        <v>16</v>
      </c>
      <c r="C48" t="s">
        <v>1095</v>
      </c>
      <c r="D48" t="s">
        <v>1071</v>
      </c>
      <c r="E48" s="258">
        <v>0</v>
      </c>
      <c r="F48" s="258">
        <v>0</v>
      </c>
      <c r="G48" s="258">
        <v>0</v>
      </c>
      <c r="H48" s="258">
        <v>0</v>
      </c>
      <c r="I48">
        <v>20</v>
      </c>
      <c r="K48" t="str">
        <f t="shared" si="1"/>
        <v>whm 16 X waste heat measure 5</v>
      </c>
    </row>
    <row r="49" spans="1:11" x14ac:dyDescent="0.35">
      <c r="A49" t="s">
        <v>687</v>
      </c>
      <c r="B49">
        <v>16</v>
      </c>
      <c r="C49" t="s">
        <v>1096</v>
      </c>
      <c r="D49" t="s">
        <v>1071</v>
      </c>
      <c r="E49" s="258">
        <v>0</v>
      </c>
      <c r="F49" s="258">
        <v>0</v>
      </c>
      <c r="G49" s="258">
        <v>0</v>
      </c>
      <c r="H49" s="258">
        <v>0</v>
      </c>
      <c r="I49">
        <v>20</v>
      </c>
      <c r="K49" t="str">
        <f t="shared" si="1"/>
        <v>whm 16 X waste heat measure 6</v>
      </c>
    </row>
    <row r="50" spans="1:11" x14ac:dyDescent="0.35">
      <c r="A50" t="s">
        <v>687</v>
      </c>
      <c r="B50">
        <v>16</v>
      </c>
      <c r="C50" t="s">
        <v>1097</v>
      </c>
      <c r="D50" t="s">
        <v>1071</v>
      </c>
      <c r="E50" s="258">
        <v>0</v>
      </c>
      <c r="F50" s="258">
        <v>0</v>
      </c>
      <c r="G50" s="258">
        <v>0</v>
      </c>
      <c r="H50" s="258">
        <v>0</v>
      </c>
      <c r="I50">
        <v>20</v>
      </c>
      <c r="K50" t="str">
        <f t="shared" si="1"/>
        <v>whm 16 X waste heat measure 7</v>
      </c>
    </row>
    <row r="51" spans="1:11" x14ac:dyDescent="0.35">
      <c r="A51" t="s">
        <v>278</v>
      </c>
      <c r="B51" t="s">
        <v>640</v>
      </c>
      <c r="C51" t="s">
        <v>1089</v>
      </c>
      <c r="D51" t="str">
        <f>SUBSTITUTE(economics!B40,",",";")</f>
        <v>Heat recovery (TMP; GW)a</v>
      </c>
      <c r="E51" s="258">
        <f>economics!AH40</f>
        <v>1.3165947724453857E-4</v>
      </c>
      <c r="F51" s="258">
        <f>economics!AI40</f>
        <v>0</v>
      </c>
      <c r="G51" s="258">
        <f>(economics!AM40)/1000000</f>
        <v>1.2385263146066671E-5</v>
      </c>
      <c r="H51" s="258">
        <f>(IFERROR(economics!M40/economics!P40/0.947817,0))/1000000</f>
        <v>0</v>
      </c>
      <c r="I51">
        <f>economics!I40</f>
        <v>20</v>
      </c>
      <c r="J51" t="s">
        <v>1088</v>
      </c>
      <c r="K51" t="str">
        <f t="shared" si="1"/>
        <v>whm 17T18 X waste heat measure 1</v>
      </c>
    </row>
    <row r="52" spans="1:11" x14ac:dyDescent="0.35">
      <c r="A52" t="s">
        <v>278</v>
      </c>
      <c r="B52" t="s">
        <v>640</v>
      </c>
      <c r="C52" t="s">
        <v>1092</v>
      </c>
      <c r="D52" t="str">
        <f>SUBSTITUTE(economics!B44,",",";")</f>
        <v>Heat recovery from bleachingb</v>
      </c>
      <c r="E52" s="258">
        <f>economics!AH44</f>
        <v>9.0280784396255031E-5</v>
      </c>
      <c r="F52" s="258">
        <f>economics!AI44</f>
        <v>0</v>
      </c>
      <c r="G52" s="258">
        <f>(economics!AM44)/1000000</f>
        <v>7.0485237416639598E-5</v>
      </c>
      <c r="H52" s="258">
        <f>(IFERROR(economics!M44/economics!P44/0.947817,0))/1000000</f>
        <v>0</v>
      </c>
      <c r="I52">
        <f>economics!I44</f>
        <v>20</v>
      </c>
      <c r="J52" t="s">
        <v>1088</v>
      </c>
      <c r="K52" t="str">
        <f t="shared" si="1"/>
        <v>whm 17T18 X waste heat measure 2</v>
      </c>
    </row>
    <row r="53" spans="1:11" x14ac:dyDescent="0.35">
      <c r="A53" t="s">
        <v>278</v>
      </c>
      <c r="B53" t="s">
        <v>640</v>
      </c>
      <c r="C53" t="s">
        <v>1093</v>
      </c>
      <c r="D53" t="str">
        <f>SUBSTITUTE(economics!B50,",",";")</f>
        <v>Heat recovery and integrationa</v>
      </c>
      <c r="E53" s="258">
        <f>economics!AH50</f>
        <v>0</v>
      </c>
      <c r="F53" s="258">
        <f>economics!AI50</f>
        <v>1.1374077647783615E-2</v>
      </c>
      <c r="G53" s="258">
        <f>(economics!AM50)/1000000</f>
        <v>1.5378597254539547E-5</v>
      </c>
      <c r="H53" s="258">
        <f>(IFERROR(economics!M50/economics!P50/0.947817,0))/1000000</f>
        <v>0</v>
      </c>
      <c r="I53">
        <f>economics!I50</f>
        <v>20</v>
      </c>
      <c r="J53" t="s">
        <v>1088</v>
      </c>
      <c r="K53" t="str">
        <f t="shared" si="1"/>
        <v>whm 17T18 X waste heat measure 3</v>
      </c>
    </row>
    <row r="54" spans="1:11" x14ac:dyDescent="0.35">
      <c r="A54" t="s">
        <v>278</v>
      </c>
      <c r="B54" t="s">
        <v>640</v>
      </c>
      <c r="C54" t="s">
        <v>1094</v>
      </c>
      <c r="D54" t="str">
        <f>SUBSTITUTE(economics!B55,",",";")</f>
        <v>Heat recovery and integrationa</v>
      </c>
      <c r="E54" s="258">
        <f>economics!AH55</f>
        <v>0</v>
      </c>
      <c r="F54" s="258">
        <f>economics!AI55</f>
        <v>1.1806612994952849E-2</v>
      </c>
      <c r="G54" s="258">
        <f>(economics!AM55)/1000000</f>
        <v>1.5378597254539547E-5</v>
      </c>
      <c r="H54" s="258">
        <f>(IFERROR(economics!M55/economics!P55/0.947817,0))/1000000</f>
        <v>0</v>
      </c>
      <c r="I54">
        <f>economics!I55</f>
        <v>20</v>
      </c>
      <c r="J54" t="s">
        <v>1088</v>
      </c>
      <c r="K54" t="str">
        <f t="shared" si="1"/>
        <v>whm 17T18 X waste heat measure 4</v>
      </c>
    </row>
    <row r="55" spans="1:11" x14ac:dyDescent="0.35">
      <c r="A55" t="s">
        <v>278</v>
      </c>
      <c r="B55" t="s">
        <v>640</v>
      </c>
      <c r="C55" t="s">
        <v>1095</v>
      </c>
      <c r="D55" t="str">
        <f>SUBSTITUTE(economics!B60,",",";")</f>
        <v>Heat recovery and integrationa</v>
      </c>
      <c r="E55" s="258">
        <f>economics!AH60</f>
        <v>0</v>
      </c>
      <c r="F55" s="258">
        <f>economics!AI60</f>
        <v>7.4059663331976958E-2</v>
      </c>
      <c r="G55" s="258">
        <f>(economics!AM60)/1000000</f>
        <v>1.5378597254539547E-5</v>
      </c>
      <c r="H55" s="258">
        <f>(IFERROR(economics!M60/economics!P60/0.947817,0))/1000000</f>
        <v>0</v>
      </c>
      <c r="I55">
        <f>economics!I60</f>
        <v>20</v>
      </c>
      <c r="J55" t="s">
        <v>1088</v>
      </c>
      <c r="K55" t="str">
        <f t="shared" si="1"/>
        <v>whm 17T18 X waste heat measure 5</v>
      </c>
    </row>
    <row r="56" spans="1:11" x14ac:dyDescent="0.35">
      <c r="A56" t="s">
        <v>278</v>
      </c>
      <c r="B56" t="s">
        <v>640</v>
      </c>
      <c r="C56" t="s">
        <v>1096</v>
      </c>
      <c r="D56" t="s">
        <v>1098</v>
      </c>
      <c r="E56" s="258">
        <f>'fuel-whr'!CR11</f>
        <v>4.9560316546298756E-2</v>
      </c>
      <c r="F56" s="258">
        <v>0</v>
      </c>
      <c r="G56" s="258">
        <f>(summary!$C$7/28.8/0.947817)/1000000</f>
        <v>9.1584721054333865E-6</v>
      </c>
      <c r="H56" s="258">
        <f>(summary!$C$7*0.02/28.8/0.947817)/1000000</f>
        <v>1.8316944210866769E-7</v>
      </c>
      <c r="I56">
        <v>20</v>
      </c>
      <c r="J56" t="s">
        <v>1099</v>
      </c>
      <c r="K56" t="str">
        <f t="shared" si="1"/>
        <v>whm 17T18 X waste heat measure 6</v>
      </c>
    </row>
    <row r="57" spans="1:11" x14ac:dyDescent="0.35">
      <c r="A57" t="s">
        <v>278</v>
      </c>
      <c r="B57" t="s">
        <v>640</v>
      </c>
      <c r="C57" t="s">
        <v>1097</v>
      </c>
      <c r="D57" t="s">
        <v>1100</v>
      </c>
      <c r="E57" s="258">
        <f>'fuel-whr'!CS11</f>
        <v>1.4426226289407762E-3</v>
      </c>
      <c r="F57" s="258">
        <v>0</v>
      </c>
      <c r="G57" s="258">
        <f>(summary!$C$6/28.8/0.947817)/1000000</f>
        <v>1.0990166526520061E-5</v>
      </c>
      <c r="H57" s="258">
        <f>(summary!$C$6*0.02/28.8/0.947817)/1000000</f>
        <v>2.1980333053040124E-7</v>
      </c>
      <c r="I57">
        <v>20</v>
      </c>
      <c r="J57" t="s">
        <v>1099</v>
      </c>
      <c r="K57" t="str">
        <f t="shared" si="1"/>
        <v>whm 17T18 X waste heat measure 7</v>
      </c>
    </row>
    <row r="58" spans="1:11" x14ac:dyDescent="0.35">
      <c r="A58" t="s">
        <v>830</v>
      </c>
      <c r="B58">
        <v>19</v>
      </c>
      <c r="C58" t="s">
        <v>1089</v>
      </c>
      <c r="D58" t="s">
        <v>1090</v>
      </c>
      <c r="E58" s="258">
        <f>'fuel-whr'!CW12</f>
        <v>0</v>
      </c>
      <c r="F58" s="258">
        <v>0</v>
      </c>
      <c r="G58" s="258">
        <f>(summary!$C$10/28.8/0.947817)/1000000</f>
        <v>1.0074319315976723E-5</v>
      </c>
      <c r="H58" s="258">
        <f>(summary!$C$10*0.02/28.8/0.947817)/1000000</f>
        <v>2.0148638631953448E-7</v>
      </c>
      <c r="I58">
        <v>20</v>
      </c>
      <c r="J58" t="s">
        <v>1091</v>
      </c>
      <c r="K58" t="str">
        <f t="shared" si="1"/>
        <v>whm 19 X waste heat measure 1</v>
      </c>
    </row>
    <row r="59" spans="1:11" x14ac:dyDescent="0.35">
      <c r="A59" t="s">
        <v>830</v>
      </c>
      <c r="B59">
        <v>19</v>
      </c>
      <c r="C59" t="s">
        <v>1092</v>
      </c>
      <c r="D59" t="s">
        <v>1071</v>
      </c>
      <c r="E59" s="258">
        <v>0</v>
      </c>
      <c r="F59" s="258">
        <v>0</v>
      </c>
      <c r="G59" s="258">
        <v>0</v>
      </c>
      <c r="H59" s="258">
        <v>0</v>
      </c>
      <c r="I59">
        <v>20</v>
      </c>
      <c r="K59" t="str">
        <f t="shared" si="1"/>
        <v>whm 19 X waste heat measure 2</v>
      </c>
    </row>
    <row r="60" spans="1:11" x14ac:dyDescent="0.35">
      <c r="A60" t="s">
        <v>830</v>
      </c>
      <c r="B60">
        <v>19</v>
      </c>
      <c r="C60" t="s">
        <v>1093</v>
      </c>
      <c r="D60" t="s">
        <v>1071</v>
      </c>
      <c r="E60" s="258">
        <v>0</v>
      </c>
      <c r="F60" s="258">
        <v>0</v>
      </c>
      <c r="G60" s="258">
        <v>0</v>
      </c>
      <c r="H60" s="258">
        <v>0</v>
      </c>
      <c r="I60">
        <v>20</v>
      </c>
      <c r="K60" t="str">
        <f t="shared" si="1"/>
        <v>whm 19 X waste heat measure 3</v>
      </c>
    </row>
    <row r="61" spans="1:11" x14ac:dyDescent="0.35">
      <c r="A61" t="s">
        <v>830</v>
      </c>
      <c r="B61">
        <v>19</v>
      </c>
      <c r="C61" t="s">
        <v>1094</v>
      </c>
      <c r="D61" t="s">
        <v>1071</v>
      </c>
      <c r="E61" s="258">
        <v>0</v>
      </c>
      <c r="F61" s="258">
        <v>0</v>
      </c>
      <c r="G61" s="258">
        <v>0</v>
      </c>
      <c r="H61" s="258">
        <v>0</v>
      </c>
      <c r="I61">
        <v>20</v>
      </c>
      <c r="K61" t="str">
        <f t="shared" si="1"/>
        <v>whm 19 X waste heat measure 4</v>
      </c>
    </row>
    <row r="62" spans="1:11" x14ac:dyDescent="0.35">
      <c r="A62" t="s">
        <v>830</v>
      </c>
      <c r="B62">
        <v>19</v>
      </c>
      <c r="C62" t="s">
        <v>1095</v>
      </c>
      <c r="D62" t="s">
        <v>1071</v>
      </c>
      <c r="E62" s="258">
        <v>0</v>
      </c>
      <c r="F62" s="258">
        <v>0</v>
      </c>
      <c r="G62" s="258">
        <v>0</v>
      </c>
      <c r="H62" s="258">
        <v>0</v>
      </c>
      <c r="I62">
        <v>20</v>
      </c>
      <c r="K62" t="str">
        <f t="shared" si="1"/>
        <v>whm 19 X waste heat measure 5</v>
      </c>
    </row>
    <row r="63" spans="1:11" x14ac:dyDescent="0.35">
      <c r="A63" t="s">
        <v>830</v>
      </c>
      <c r="B63">
        <v>19</v>
      </c>
      <c r="C63" t="s">
        <v>1096</v>
      </c>
      <c r="D63" t="s">
        <v>1071</v>
      </c>
      <c r="E63" s="258">
        <v>0</v>
      </c>
      <c r="F63" s="258">
        <v>0</v>
      </c>
      <c r="G63" s="258">
        <v>0</v>
      </c>
      <c r="H63" s="258">
        <v>0</v>
      </c>
      <c r="I63">
        <v>20</v>
      </c>
      <c r="K63" t="str">
        <f t="shared" si="1"/>
        <v>whm 19 X waste heat measure 6</v>
      </c>
    </row>
    <row r="64" spans="1:11" x14ac:dyDescent="0.35">
      <c r="A64" t="s">
        <v>830</v>
      </c>
      <c r="B64">
        <v>19</v>
      </c>
      <c r="C64" t="s">
        <v>1097</v>
      </c>
      <c r="D64" t="s">
        <v>1071</v>
      </c>
      <c r="E64" s="258">
        <v>0</v>
      </c>
      <c r="F64" s="258">
        <v>0</v>
      </c>
      <c r="G64" s="258">
        <v>0</v>
      </c>
      <c r="H64" s="258">
        <v>0</v>
      </c>
      <c r="I64">
        <v>20</v>
      </c>
      <c r="K64" t="str">
        <f t="shared" si="1"/>
        <v>whm 19 X waste heat measure 7</v>
      </c>
    </row>
    <row r="65" spans="1:11" x14ac:dyDescent="0.35">
      <c r="A65" t="s">
        <v>279</v>
      </c>
      <c r="B65">
        <v>20</v>
      </c>
      <c r="C65" t="s">
        <v>1089</v>
      </c>
      <c r="D65" t="str">
        <f>SUBSTITUTE(economics!B69,",",";")</f>
        <v>Heat integratione</v>
      </c>
      <c r="E65" s="258">
        <f>economics!AH69</f>
        <v>6.524903124415836E-4</v>
      </c>
      <c r="F65" s="258">
        <f>economics!AI69</f>
        <v>0</v>
      </c>
      <c r="G65" s="258">
        <f>(economics!AM69)/1000000</f>
        <v>2.114557122499188E-5</v>
      </c>
      <c r="H65" s="258">
        <f>(IFERROR(economics!M69/economics!P69/0.947817,0))/1000000</f>
        <v>0</v>
      </c>
      <c r="I65">
        <f>economics!I69</f>
        <v>20</v>
      </c>
      <c r="J65" t="s">
        <v>1088</v>
      </c>
      <c r="K65" t="str">
        <f t="shared" si="1"/>
        <v>whm 20 X waste heat measure 1</v>
      </c>
    </row>
    <row r="66" spans="1:11" x14ac:dyDescent="0.35">
      <c r="A66" t="s">
        <v>279</v>
      </c>
      <c r="B66">
        <v>20</v>
      </c>
      <c r="C66" t="s">
        <v>1092</v>
      </c>
      <c r="D66" t="str">
        <f>SUBSTITUTE(economics!B80,",",";")</f>
        <v>Indirect cooling of the ammonia synthesis reactorf</v>
      </c>
      <c r="E66" s="258">
        <f>economics!AH80</f>
        <v>8.7828630214176336E-4</v>
      </c>
      <c r="F66" s="258">
        <f>economics!AI80</f>
        <v>0</v>
      </c>
      <c r="G66" s="258">
        <f>(economics!AM80)/1000000</f>
        <v>1.2334916547911929E-5</v>
      </c>
      <c r="H66" s="258">
        <f>(IFERROR(economics!M80/economics!P80/0.947817,0))/1000000</f>
        <v>0</v>
      </c>
      <c r="I66">
        <f>economics!I80</f>
        <v>20</v>
      </c>
      <c r="J66" t="s">
        <v>1088</v>
      </c>
      <c r="K66" t="str">
        <f t="shared" ref="K66:K97" si="2">"whm "&amp;B66&amp;" X "&amp;C66</f>
        <v>whm 20 X waste heat measure 2</v>
      </c>
    </row>
    <row r="67" spans="1:11" x14ac:dyDescent="0.35">
      <c r="A67" t="s">
        <v>279</v>
      </c>
      <c r="B67">
        <v>20</v>
      </c>
      <c r="C67" t="s">
        <v>1093</v>
      </c>
      <c r="D67" t="str">
        <f>SUBSTITUTE(economics!B81,",",";")</f>
        <v>Increasing the air preheat with waste heatf</v>
      </c>
      <c r="E67" s="258">
        <f>economics!AH81</f>
        <v>1.3174294532126449E-3</v>
      </c>
      <c r="F67" s="258">
        <f>economics!AI81</f>
        <v>0</v>
      </c>
      <c r="G67" s="258">
        <f>(economics!AM81)/1000000</f>
        <v>8.2232776986079519E-6</v>
      </c>
      <c r="H67" s="258">
        <f>(IFERROR(economics!M81/economics!P81/0.947817,0))/1000000</f>
        <v>0</v>
      </c>
      <c r="I67">
        <f>economics!I81</f>
        <v>20</v>
      </c>
      <c r="J67" t="s">
        <v>1088</v>
      </c>
      <c r="K67" t="str">
        <f t="shared" si="2"/>
        <v>whm 20 X waste heat measure 3</v>
      </c>
    </row>
    <row r="68" spans="1:11" x14ac:dyDescent="0.35">
      <c r="A68" t="s">
        <v>279</v>
      </c>
      <c r="B68">
        <v>20</v>
      </c>
      <c r="C68" t="s">
        <v>1094</v>
      </c>
      <c r="D68" t="s">
        <v>1098</v>
      </c>
      <c r="E68" s="258">
        <f>'fuel-whr'!CR13</f>
        <v>6.3918580293198121E-2</v>
      </c>
      <c r="F68" s="258">
        <v>0</v>
      </c>
      <c r="G68" s="258">
        <f>(summary!$C$7/28.8/0.947817)/1000000</f>
        <v>9.1584721054333865E-6</v>
      </c>
      <c r="H68" s="258">
        <f>(summary!$C$7*0.02/28.8/0.947817)/1000000</f>
        <v>1.8316944210866769E-7</v>
      </c>
      <c r="I68">
        <v>20</v>
      </c>
      <c r="J68" t="s">
        <v>1099</v>
      </c>
      <c r="K68" t="str">
        <f t="shared" si="2"/>
        <v>whm 20 X waste heat measure 4</v>
      </c>
    </row>
    <row r="69" spans="1:11" x14ac:dyDescent="0.35">
      <c r="A69" t="s">
        <v>279</v>
      </c>
      <c r="B69">
        <v>20</v>
      </c>
      <c r="C69" t="s">
        <v>1095</v>
      </c>
      <c r="D69" t="s">
        <v>1100</v>
      </c>
      <c r="E69" s="258">
        <f>'fuel-whr'!CS13</f>
        <v>8.7870658710582708E-3</v>
      </c>
      <c r="F69" s="258">
        <v>0</v>
      </c>
      <c r="G69" s="258">
        <f>(summary!$C$6/28.8/0.947817)/1000000</f>
        <v>1.0990166526520061E-5</v>
      </c>
      <c r="H69" s="258">
        <f>(summary!$C$6*0.02/28.8/0.947817)/1000000</f>
        <v>2.1980333053040124E-7</v>
      </c>
      <c r="I69">
        <v>20</v>
      </c>
      <c r="J69" t="s">
        <v>1099</v>
      </c>
      <c r="K69" t="str">
        <f t="shared" si="2"/>
        <v>whm 20 X waste heat measure 5</v>
      </c>
    </row>
    <row r="70" spans="1:11" x14ac:dyDescent="0.35">
      <c r="A70" t="s">
        <v>279</v>
      </c>
      <c r="B70">
        <v>20</v>
      </c>
      <c r="C70" t="s">
        <v>1096</v>
      </c>
      <c r="D70" t="s">
        <v>1071</v>
      </c>
      <c r="E70" s="258">
        <v>0</v>
      </c>
      <c r="F70" s="258">
        <v>0</v>
      </c>
      <c r="G70" s="258">
        <v>0</v>
      </c>
      <c r="H70" s="258">
        <v>0</v>
      </c>
      <c r="I70">
        <v>20</v>
      </c>
      <c r="K70" t="str">
        <f t="shared" si="2"/>
        <v>whm 20 X waste heat measure 6</v>
      </c>
    </row>
    <row r="71" spans="1:11" x14ac:dyDescent="0.35">
      <c r="A71" t="s">
        <v>279</v>
      </c>
      <c r="B71">
        <v>20</v>
      </c>
      <c r="C71" t="s">
        <v>1097</v>
      </c>
      <c r="D71" t="s">
        <v>1071</v>
      </c>
      <c r="E71" s="258">
        <v>0</v>
      </c>
      <c r="F71" s="258">
        <v>0</v>
      </c>
      <c r="G71" s="258">
        <v>0</v>
      </c>
      <c r="H71" s="258">
        <v>0</v>
      </c>
      <c r="I71">
        <v>20</v>
      </c>
      <c r="K71" t="str">
        <f t="shared" si="2"/>
        <v>whm 20 X waste heat measure 7</v>
      </c>
    </row>
    <row r="72" spans="1:11" x14ac:dyDescent="0.35">
      <c r="A72" t="s">
        <v>683</v>
      </c>
      <c r="B72">
        <v>22</v>
      </c>
      <c r="C72" t="s">
        <v>1089</v>
      </c>
      <c r="D72" t="s">
        <v>1090</v>
      </c>
      <c r="E72" s="258">
        <f>'fuel-whr'!CW14</f>
        <v>0.11106000000000001</v>
      </c>
      <c r="F72" s="258">
        <v>0</v>
      </c>
      <c r="G72" s="258">
        <f>(summary!$C$10/28.8/0.947817)/1000000</f>
        <v>1.0074319315976723E-5</v>
      </c>
      <c r="H72" s="258">
        <f>(summary!$C$10*0.02/28.8/0.947817)/1000000</f>
        <v>2.0148638631953448E-7</v>
      </c>
      <c r="I72">
        <v>20</v>
      </c>
      <c r="J72" t="s">
        <v>1091</v>
      </c>
      <c r="K72" t="str">
        <f t="shared" si="2"/>
        <v>whm 22 X waste heat measure 1</v>
      </c>
    </row>
    <row r="73" spans="1:11" x14ac:dyDescent="0.35">
      <c r="A73" t="s">
        <v>683</v>
      </c>
      <c r="B73">
        <v>22</v>
      </c>
      <c r="C73" t="s">
        <v>1092</v>
      </c>
      <c r="D73" t="s">
        <v>1071</v>
      </c>
      <c r="E73" s="258">
        <v>0</v>
      </c>
      <c r="F73" s="258">
        <v>0</v>
      </c>
      <c r="G73" s="258">
        <v>0</v>
      </c>
      <c r="H73" s="258">
        <v>0</v>
      </c>
      <c r="I73">
        <v>20</v>
      </c>
      <c r="K73" t="str">
        <f t="shared" si="2"/>
        <v>whm 22 X waste heat measure 2</v>
      </c>
    </row>
    <row r="74" spans="1:11" x14ac:dyDescent="0.35">
      <c r="A74" t="s">
        <v>683</v>
      </c>
      <c r="B74">
        <v>22</v>
      </c>
      <c r="C74" t="s">
        <v>1093</v>
      </c>
      <c r="D74" t="s">
        <v>1071</v>
      </c>
      <c r="E74" s="258">
        <v>0</v>
      </c>
      <c r="F74" s="258">
        <v>0</v>
      </c>
      <c r="G74" s="258">
        <v>0</v>
      </c>
      <c r="H74" s="258">
        <v>0</v>
      </c>
      <c r="I74">
        <v>20</v>
      </c>
      <c r="K74" t="str">
        <f t="shared" si="2"/>
        <v>whm 22 X waste heat measure 3</v>
      </c>
    </row>
    <row r="75" spans="1:11" x14ac:dyDescent="0.35">
      <c r="A75" t="s">
        <v>683</v>
      </c>
      <c r="B75">
        <v>22</v>
      </c>
      <c r="C75" t="s">
        <v>1094</v>
      </c>
      <c r="D75" t="s">
        <v>1071</v>
      </c>
      <c r="E75" s="258">
        <v>0</v>
      </c>
      <c r="F75" s="258">
        <v>0</v>
      </c>
      <c r="G75" s="258">
        <v>0</v>
      </c>
      <c r="H75" s="258">
        <v>0</v>
      </c>
      <c r="I75">
        <v>20</v>
      </c>
      <c r="K75" t="str">
        <f t="shared" si="2"/>
        <v>whm 22 X waste heat measure 4</v>
      </c>
    </row>
    <row r="76" spans="1:11" x14ac:dyDescent="0.35">
      <c r="A76" t="s">
        <v>683</v>
      </c>
      <c r="B76">
        <v>22</v>
      </c>
      <c r="C76" t="s">
        <v>1095</v>
      </c>
      <c r="D76" t="s">
        <v>1071</v>
      </c>
      <c r="E76" s="258">
        <v>0</v>
      </c>
      <c r="F76" s="258">
        <v>0</v>
      </c>
      <c r="G76" s="258">
        <v>0</v>
      </c>
      <c r="H76" s="258">
        <v>0</v>
      </c>
      <c r="I76">
        <v>20</v>
      </c>
      <c r="K76" t="str">
        <f t="shared" si="2"/>
        <v>whm 22 X waste heat measure 5</v>
      </c>
    </row>
    <row r="77" spans="1:11" x14ac:dyDescent="0.35">
      <c r="A77" t="s">
        <v>683</v>
      </c>
      <c r="B77">
        <v>22</v>
      </c>
      <c r="C77" t="s">
        <v>1096</v>
      </c>
      <c r="D77" t="s">
        <v>1071</v>
      </c>
      <c r="E77" s="258">
        <v>0</v>
      </c>
      <c r="F77" s="258">
        <v>0</v>
      </c>
      <c r="G77" s="258">
        <v>0</v>
      </c>
      <c r="H77" s="258">
        <v>0</v>
      </c>
      <c r="I77">
        <v>20</v>
      </c>
      <c r="K77" t="str">
        <f t="shared" si="2"/>
        <v>whm 22 X waste heat measure 6</v>
      </c>
    </row>
    <row r="78" spans="1:11" x14ac:dyDescent="0.35">
      <c r="A78" t="s">
        <v>683</v>
      </c>
      <c r="B78">
        <v>22</v>
      </c>
      <c r="C78" t="s">
        <v>1097</v>
      </c>
      <c r="D78" t="s">
        <v>1071</v>
      </c>
      <c r="E78" s="258">
        <v>0</v>
      </c>
      <c r="F78" s="258">
        <v>0</v>
      </c>
      <c r="G78" s="258">
        <v>0</v>
      </c>
      <c r="H78" s="258">
        <v>0</v>
      </c>
      <c r="I78">
        <v>20</v>
      </c>
      <c r="K78" t="str">
        <f t="shared" si="2"/>
        <v>whm 22 X waste heat measure 7</v>
      </c>
    </row>
    <row r="79" spans="1:11" x14ac:dyDescent="0.35">
      <c r="A79" t="s">
        <v>280</v>
      </c>
      <c r="B79">
        <v>231</v>
      </c>
      <c r="C79" t="s">
        <v>1089</v>
      </c>
      <c r="D79" t="str">
        <f>SUBSTITUTE(economics!B30,",",";")</f>
        <v>Batch/cullet preheatinga</v>
      </c>
      <c r="E79" s="258">
        <f>economics!AH30</f>
        <v>2.1627500928856139E-2</v>
      </c>
      <c r="F79" s="258">
        <f>economics!AI30</f>
        <v>0</v>
      </c>
      <c r="G79" s="258">
        <f>(economics!AM30)/1000000</f>
        <v>3.0207958892845542E-5</v>
      </c>
      <c r="H79" s="258">
        <f>(IFERROR(economics!M30/economics!P30/0.947817,0))/1000000</f>
        <v>0</v>
      </c>
      <c r="I79">
        <f>economics!I30</f>
        <v>20</v>
      </c>
      <c r="J79" t="s">
        <v>1088</v>
      </c>
      <c r="K79" t="str">
        <f t="shared" si="2"/>
        <v>whm 231 X waste heat measure 1</v>
      </c>
    </row>
    <row r="80" spans="1:11" x14ac:dyDescent="0.35">
      <c r="A80" t="s">
        <v>280</v>
      </c>
      <c r="B80">
        <v>231</v>
      </c>
      <c r="C80" t="s">
        <v>1092</v>
      </c>
      <c r="D80" t="str">
        <f>SUBSTITUTE(economics!B35,",",";")</f>
        <v>Waste heat recoveryd</v>
      </c>
      <c r="E80" s="258">
        <f>economics!AH35</f>
        <v>0</v>
      </c>
      <c r="F80" s="258">
        <f>economics!AI35</f>
        <v>9.7574913293921733E-3</v>
      </c>
      <c r="G80" s="258">
        <f>(economics!AM35)/1000000</f>
        <v>3.5242618708319799E-5</v>
      </c>
      <c r="H80" s="258">
        <f>(IFERROR(economics!M35/economics!P35/0.947817,0))/1000000</f>
        <v>0</v>
      </c>
      <c r="I80">
        <f>economics!I35</f>
        <v>20</v>
      </c>
      <c r="J80" t="s">
        <v>1088</v>
      </c>
      <c r="K80" t="str">
        <f t="shared" si="2"/>
        <v>whm 231 X waste heat measure 2</v>
      </c>
    </row>
    <row r="81" spans="1:11" x14ac:dyDescent="0.35">
      <c r="A81" t="s">
        <v>280</v>
      </c>
      <c r="B81">
        <v>231</v>
      </c>
      <c r="C81" t="s">
        <v>1093</v>
      </c>
      <c r="D81" t="str">
        <f>SUBSTITUTE(economics!B36,",",";")</f>
        <v>Batch/cullet preheatinge</v>
      </c>
      <c r="E81" s="258">
        <f>economics!AH36</f>
        <v>2.2359258479080595E-2</v>
      </c>
      <c r="F81" s="258">
        <f>economics!AI36</f>
        <v>0</v>
      </c>
      <c r="G81" s="258">
        <f>(economics!AM36)/1000000</f>
        <v>1.9223246568174436E-5</v>
      </c>
      <c r="H81" s="258">
        <f>(IFERROR(economics!M36/economics!P36/0.947817,0))/1000000</f>
        <v>0</v>
      </c>
      <c r="I81">
        <f>economics!I36</f>
        <v>20</v>
      </c>
      <c r="J81" t="s">
        <v>1088</v>
      </c>
      <c r="K81" t="str">
        <f t="shared" si="2"/>
        <v>whm 231 X waste heat measure 3</v>
      </c>
    </row>
    <row r="82" spans="1:11" x14ac:dyDescent="0.35">
      <c r="A82" t="s">
        <v>280</v>
      </c>
      <c r="B82">
        <v>231</v>
      </c>
      <c r="C82" t="s">
        <v>1094</v>
      </c>
      <c r="D82" t="s">
        <v>1098</v>
      </c>
      <c r="E82" s="258">
        <f>'fuel-whr'!CR15</f>
        <v>0</v>
      </c>
      <c r="F82" s="258">
        <v>0</v>
      </c>
      <c r="G82" s="258">
        <f>(summary!$C$7/28.8/0.947817)/1000000</f>
        <v>9.1584721054333865E-6</v>
      </c>
      <c r="H82" s="258">
        <f>(summary!$C$7*0.02/28.8/0.947817)/1000000</f>
        <v>1.8316944210866769E-7</v>
      </c>
      <c r="I82">
        <v>20</v>
      </c>
      <c r="J82" t="s">
        <v>1099</v>
      </c>
      <c r="K82" t="str">
        <f t="shared" si="2"/>
        <v>whm 231 X waste heat measure 4</v>
      </c>
    </row>
    <row r="83" spans="1:11" x14ac:dyDescent="0.35">
      <c r="A83" t="s">
        <v>280</v>
      </c>
      <c r="B83">
        <v>231</v>
      </c>
      <c r="C83" t="s">
        <v>1095</v>
      </c>
      <c r="D83" t="s">
        <v>1100</v>
      </c>
      <c r="E83" s="258">
        <f>'fuel-whr'!CS15</f>
        <v>0</v>
      </c>
      <c r="F83" s="258">
        <v>0</v>
      </c>
      <c r="G83" s="258">
        <f>(summary!$C$6/28.8/0.947817)/1000000</f>
        <v>1.0990166526520061E-5</v>
      </c>
      <c r="H83" s="258">
        <f>(summary!$C$6*0.02/28.8/0.947817)/1000000</f>
        <v>2.1980333053040124E-7</v>
      </c>
      <c r="I83">
        <v>20</v>
      </c>
      <c r="J83" t="s">
        <v>1099</v>
      </c>
      <c r="K83" t="str">
        <f t="shared" si="2"/>
        <v>whm 231 X waste heat measure 5</v>
      </c>
    </row>
    <row r="84" spans="1:11" x14ac:dyDescent="0.35">
      <c r="A84" t="s">
        <v>280</v>
      </c>
      <c r="B84">
        <v>231</v>
      </c>
      <c r="C84" t="s">
        <v>1096</v>
      </c>
      <c r="D84" t="s">
        <v>1071</v>
      </c>
      <c r="E84" s="258">
        <v>0</v>
      </c>
      <c r="F84" s="258">
        <v>0</v>
      </c>
      <c r="G84" s="258">
        <v>0</v>
      </c>
      <c r="H84" s="258">
        <v>0</v>
      </c>
      <c r="I84">
        <v>20</v>
      </c>
      <c r="K84" t="str">
        <f t="shared" si="2"/>
        <v>whm 231 X waste heat measure 6</v>
      </c>
    </row>
    <row r="85" spans="1:11" x14ac:dyDescent="0.35">
      <c r="A85" t="s">
        <v>280</v>
      </c>
      <c r="B85">
        <v>231</v>
      </c>
      <c r="C85" t="s">
        <v>1097</v>
      </c>
      <c r="D85" t="s">
        <v>1071</v>
      </c>
      <c r="E85" s="258">
        <v>0</v>
      </c>
      <c r="F85" s="258">
        <v>0</v>
      </c>
      <c r="G85" s="258">
        <v>0</v>
      </c>
      <c r="H85" s="258">
        <v>0</v>
      </c>
      <c r="I85">
        <v>20</v>
      </c>
      <c r="K85" t="str">
        <f t="shared" si="2"/>
        <v>whm 231 X waste heat measure 7</v>
      </c>
    </row>
    <row r="86" spans="1:11" x14ac:dyDescent="0.35">
      <c r="A86" t="s">
        <v>281</v>
      </c>
      <c r="B86">
        <v>239</v>
      </c>
      <c r="C86" t="s">
        <v>1089</v>
      </c>
      <c r="D86" t="str">
        <f>SUBSTITUTE(economics!B94,",",";")</f>
        <v>Conversion to Grate Coolerc</v>
      </c>
      <c r="E86" s="258">
        <f>economics!AH94</f>
        <v>7.1218464878550006E-3</v>
      </c>
      <c r="F86" s="258">
        <f>economics!AI94</f>
        <v>0</v>
      </c>
      <c r="G86" s="258">
        <f>(economics!AM94)/1000000</f>
        <v>5.2863928062479695E-5</v>
      </c>
      <c r="H86" s="258">
        <f>(IFERROR(economics!M94/economics!P94/0.947817,0))/1000000</f>
        <v>3.5242618708319798E-7</v>
      </c>
      <c r="I86">
        <f>economics!I94</f>
        <v>30</v>
      </c>
      <c r="J86" t="s">
        <v>1088</v>
      </c>
      <c r="K86" t="str">
        <f t="shared" si="2"/>
        <v>whm 239 X waste heat measure 1</v>
      </c>
    </row>
    <row r="87" spans="1:11" x14ac:dyDescent="0.35">
      <c r="A87" t="s">
        <v>281</v>
      </c>
      <c r="B87">
        <v>239</v>
      </c>
      <c r="C87" t="s">
        <v>1092</v>
      </c>
      <c r="D87" t="str">
        <f>SUBSTITUTE(economics!B95,",",";")</f>
        <v>Optimize Grate Coolerc</v>
      </c>
      <c r="E87" s="258">
        <f>economics!AH95</f>
        <v>3.5609232439275012E-3</v>
      </c>
      <c r="F87" s="258">
        <f>economics!AI95</f>
        <v>0</v>
      </c>
      <c r="G87" s="258">
        <f>(economics!AM95)/1000000</f>
        <v>2.114557122499188E-5</v>
      </c>
      <c r="H87" s="258">
        <f>(IFERROR(economics!M95/economics!P95/0.947817,0))/1000000</f>
        <v>1.0572785612495938E-6</v>
      </c>
      <c r="I87">
        <f>economics!I95</f>
        <v>30</v>
      </c>
      <c r="J87" t="s">
        <v>1088</v>
      </c>
      <c r="K87" t="str">
        <f t="shared" si="2"/>
        <v>whm 239 X waste heat measure 2</v>
      </c>
    </row>
    <row r="88" spans="1:11" x14ac:dyDescent="0.35">
      <c r="A88" t="s">
        <v>281</v>
      </c>
      <c r="B88">
        <v>239</v>
      </c>
      <c r="C88" t="s">
        <v>1093</v>
      </c>
      <c r="D88" t="str">
        <f>SUBSTITUTE(economics!B97,",",";")</f>
        <v>Heat Recovery for Power Generation (ORC)d</v>
      </c>
      <c r="E88" s="258">
        <f>economics!AH97</f>
        <v>0</v>
      </c>
      <c r="F88" s="258">
        <f>economics!AI97</f>
        <v>7.3324880547924784E-2</v>
      </c>
      <c r="G88" s="258">
        <f>(economics!AM97)/1000000</f>
        <v>2.1145571224991878E-4</v>
      </c>
      <c r="H88" s="258">
        <f>(IFERROR(economics!M97/economics!P97/0.947817,0))/1000000</f>
        <v>1.057278561249594E-5</v>
      </c>
      <c r="I88">
        <f>economics!I97</f>
        <v>20</v>
      </c>
      <c r="J88" t="s">
        <v>1088</v>
      </c>
      <c r="K88" t="str">
        <f t="shared" si="2"/>
        <v>whm 239 X waste heat measure 3</v>
      </c>
    </row>
    <row r="89" spans="1:11" x14ac:dyDescent="0.35">
      <c r="A89" t="s">
        <v>281</v>
      </c>
      <c r="B89">
        <v>239</v>
      </c>
      <c r="C89" t="s">
        <v>1094</v>
      </c>
      <c r="D89" t="s">
        <v>1098</v>
      </c>
      <c r="E89" s="258">
        <f>'fuel-whr'!CR16</f>
        <v>5.6815426452450956E-3</v>
      </c>
      <c r="F89" s="258">
        <v>0</v>
      </c>
      <c r="G89" s="258">
        <f>(summary!$C$7/28.8/0.947817)/1000000</f>
        <v>9.1584721054333865E-6</v>
      </c>
      <c r="H89" s="258">
        <f>(summary!$C$7*0.02/28.8/0.947817)/1000000</f>
        <v>1.8316944210866769E-7</v>
      </c>
      <c r="I89">
        <v>20</v>
      </c>
      <c r="J89" t="s">
        <v>1099</v>
      </c>
      <c r="K89" t="str">
        <f t="shared" si="2"/>
        <v>whm 239 X waste heat measure 4</v>
      </c>
    </row>
    <row r="90" spans="1:11" x14ac:dyDescent="0.35">
      <c r="A90" t="s">
        <v>281</v>
      </c>
      <c r="B90">
        <v>239</v>
      </c>
      <c r="C90" t="s">
        <v>1095</v>
      </c>
      <c r="D90" t="s">
        <v>1100</v>
      </c>
      <c r="E90" s="258">
        <f>'fuel-whr'!CS16</f>
        <v>3.1422834178114332E-2</v>
      </c>
      <c r="F90" s="258">
        <v>0</v>
      </c>
      <c r="G90" s="258">
        <f>(summary!$C$6/28.8/0.947817)/1000000</f>
        <v>1.0990166526520061E-5</v>
      </c>
      <c r="H90" s="258">
        <f>(summary!$C$6*0.02/28.8/0.947817)/1000000</f>
        <v>2.1980333053040124E-7</v>
      </c>
      <c r="I90">
        <v>20</v>
      </c>
      <c r="J90" t="s">
        <v>1099</v>
      </c>
      <c r="K90" t="str">
        <f t="shared" si="2"/>
        <v>whm 239 X waste heat measure 5</v>
      </c>
    </row>
    <row r="91" spans="1:11" x14ac:dyDescent="0.35">
      <c r="A91" t="s">
        <v>281</v>
      </c>
      <c r="B91">
        <v>239</v>
      </c>
      <c r="C91" t="s">
        <v>1096</v>
      </c>
      <c r="D91" t="s">
        <v>1071</v>
      </c>
      <c r="E91" s="258">
        <v>0</v>
      </c>
      <c r="F91" s="258">
        <v>0</v>
      </c>
      <c r="G91" s="258">
        <v>0</v>
      </c>
      <c r="H91" s="258">
        <v>0</v>
      </c>
      <c r="I91">
        <v>20</v>
      </c>
      <c r="K91" t="str">
        <f t="shared" si="2"/>
        <v>whm 239 X waste heat measure 6</v>
      </c>
    </row>
    <row r="92" spans="1:11" x14ac:dyDescent="0.35">
      <c r="A92" t="s">
        <v>281</v>
      </c>
      <c r="B92">
        <v>239</v>
      </c>
      <c r="C92" t="s">
        <v>1097</v>
      </c>
      <c r="D92" t="s">
        <v>1071</v>
      </c>
      <c r="E92" s="258">
        <v>0</v>
      </c>
      <c r="F92" s="258">
        <v>0</v>
      </c>
      <c r="G92" s="258">
        <v>0</v>
      </c>
      <c r="H92" s="258">
        <v>0</v>
      </c>
      <c r="I92">
        <v>20</v>
      </c>
      <c r="K92" t="str">
        <f t="shared" si="2"/>
        <v>whm 239 X waste heat measure 7</v>
      </c>
    </row>
    <row r="93" spans="1:11" x14ac:dyDescent="0.35">
      <c r="A93" t="s">
        <v>282</v>
      </c>
      <c r="B93">
        <v>241</v>
      </c>
      <c r="C93" t="s">
        <v>1089</v>
      </c>
      <c r="D93" t="str">
        <f>SUBSTITUTE(economics!B13,",",";")</f>
        <v>Waste heat recovery blast furnace slagb</v>
      </c>
      <c r="E93" s="258">
        <f>economics!AH13</f>
        <v>7.1487137292861489E-3</v>
      </c>
      <c r="F93" s="258">
        <f>economics!AI13</f>
        <v>0</v>
      </c>
      <c r="G93" s="258">
        <f>(economics!AM13)/1000000</f>
        <v>1.4405420397025717E-4</v>
      </c>
      <c r="H93" s="258">
        <f>(IFERROR(economics!M13/economics!P13/0.947817,0))/1000000</f>
        <v>0</v>
      </c>
      <c r="I93">
        <f>economics!I13</f>
        <v>20</v>
      </c>
      <c r="J93" t="s">
        <v>1088</v>
      </c>
      <c r="K93" t="str">
        <f t="shared" si="2"/>
        <v>whm 241 X waste heat measure 1</v>
      </c>
    </row>
    <row r="94" spans="1:11" x14ac:dyDescent="0.35">
      <c r="A94" t="s">
        <v>282</v>
      </c>
      <c r="B94">
        <v>241</v>
      </c>
      <c r="C94" t="s">
        <v>1092</v>
      </c>
      <c r="D94" t="str">
        <f>SUBSTITUTE(economics!B14,",",";")</f>
        <v>Top gas recovery turbineb</v>
      </c>
      <c r="E94" s="258">
        <f>economics!AH14</f>
        <v>0</v>
      </c>
      <c r="F94" s="258">
        <f>economics!AI14</f>
        <v>3.2463640955920107E-3</v>
      </c>
      <c r="G94" s="258">
        <f>(economics!AM14)/1000000</f>
        <v>3.4890192521236589E-5</v>
      </c>
      <c r="H94" s="258">
        <f>(IFERROR(economics!M14/economics!P14/0.947817,0))/1000000</f>
        <v>5.28639280624797E-6</v>
      </c>
      <c r="I94">
        <f>economics!I14</f>
        <v>15</v>
      </c>
      <c r="J94" t="s">
        <v>1088</v>
      </c>
      <c r="K94" t="str">
        <f t="shared" si="2"/>
        <v>whm 241 X waste heat measure 2</v>
      </c>
    </row>
    <row r="95" spans="1:11" x14ac:dyDescent="0.35">
      <c r="A95" t="s">
        <v>282</v>
      </c>
      <c r="B95">
        <v>241</v>
      </c>
      <c r="C95" t="s">
        <v>1093</v>
      </c>
      <c r="D95" t="str">
        <f>SUBSTITUTE(economics!B21,",",";")</f>
        <v>Recovery of BOF and sensible heatc</v>
      </c>
      <c r="E95" s="258">
        <f>economics!AH21</f>
        <v>2.6807676484823057E-3</v>
      </c>
      <c r="F95" s="258">
        <f>economics!AI21</f>
        <v>0</v>
      </c>
      <c r="G95" s="258">
        <f>(economics!AM21)/1000000</f>
        <v>4.5110551946649342E-5</v>
      </c>
      <c r="H95" s="258">
        <f>(IFERROR(economics!M21/economics!P21/0.947817,0))/1000000</f>
        <v>0</v>
      </c>
      <c r="I95">
        <f>economics!I21</f>
        <v>10</v>
      </c>
      <c r="J95" t="s">
        <v>1088</v>
      </c>
      <c r="K95" t="str">
        <f t="shared" si="2"/>
        <v>whm 241 X waste heat measure 3</v>
      </c>
    </row>
    <row r="96" spans="1:11" x14ac:dyDescent="0.35">
      <c r="A96" t="s">
        <v>282</v>
      </c>
      <c r="B96">
        <v>241</v>
      </c>
      <c r="C96" t="s">
        <v>1094</v>
      </c>
      <c r="D96" t="str">
        <f>SUBSTITUTE(economics!B22,",",";")</f>
        <v>Scrap preheatingc</v>
      </c>
      <c r="E96" s="258">
        <f>economics!AH22</f>
        <v>3.1275622565626899E-3</v>
      </c>
      <c r="F96" s="258">
        <f>economics!AI22</f>
        <v>3.1344205060888378E-2</v>
      </c>
      <c r="G96" s="258">
        <f>(economics!AM22)/1000000</f>
        <v>3.0661078276238217E-5</v>
      </c>
      <c r="H96" s="258">
        <f>(IFERROR(economics!M22/economics!P22/0.947817,0))/1000000</f>
        <v>0</v>
      </c>
      <c r="I96">
        <f>economics!I22</f>
        <v>30</v>
      </c>
      <c r="J96" t="s">
        <v>1088</v>
      </c>
      <c r="K96" t="str">
        <f t="shared" si="2"/>
        <v>whm 241 X waste heat measure 4</v>
      </c>
    </row>
    <row r="97" spans="1:11" x14ac:dyDescent="0.35">
      <c r="A97" t="s">
        <v>282</v>
      </c>
      <c r="B97">
        <v>241</v>
      </c>
      <c r="C97" t="s">
        <v>1095</v>
      </c>
      <c r="D97" t="s">
        <v>1098</v>
      </c>
      <c r="E97" s="258">
        <f>'fuel-whr'!CR17</f>
        <v>2.2102893423641148E-3</v>
      </c>
      <c r="F97" s="258">
        <v>0</v>
      </c>
      <c r="G97" s="258">
        <f>(summary!$C$7/28.8/0.947817)/1000000</f>
        <v>9.1584721054333865E-6</v>
      </c>
      <c r="H97" s="258">
        <f>(summary!$C$7*0.02/28.8/0.947817)/1000000</f>
        <v>1.8316944210866769E-7</v>
      </c>
      <c r="I97">
        <v>20</v>
      </c>
      <c r="J97" t="s">
        <v>1099</v>
      </c>
      <c r="K97" t="str">
        <f t="shared" si="2"/>
        <v>whm 241 X waste heat measure 5</v>
      </c>
    </row>
    <row r="98" spans="1:11" x14ac:dyDescent="0.35">
      <c r="A98" t="s">
        <v>282</v>
      </c>
      <c r="B98">
        <v>241</v>
      </c>
      <c r="C98" t="s">
        <v>1096</v>
      </c>
      <c r="D98" t="s">
        <v>1100</v>
      </c>
      <c r="E98" s="258">
        <f>'fuel-whr'!CS17</f>
        <v>4.5215909733652429E-2</v>
      </c>
      <c r="F98" s="258">
        <v>0</v>
      </c>
      <c r="G98" s="258">
        <f>(summary!$C$6/28.8/0.947817)/1000000</f>
        <v>1.0990166526520061E-5</v>
      </c>
      <c r="H98" s="258">
        <f>(summary!$C$6*0.02/28.8/0.947817)/1000000</f>
        <v>2.1980333053040124E-7</v>
      </c>
      <c r="I98">
        <v>20</v>
      </c>
      <c r="J98" t="s">
        <v>1099</v>
      </c>
      <c r="K98" t="str">
        <f t="shared" ref="K98:K129" si="3">"whm "&amp;B98&amp;" X "&amp;C98</f>
        <v>whm 241 X waste heat measure 6</v>
      </c>
    </row>
    <row r="99" spans="1:11" x14ac:dyDescent="0.35">
      <c r="A99" t="s">
        <v>282</v>
      </c>
      <c r="B99">
        <v>241</v>
      </c>
      <c r="C99" t="s">
        <v>1097</v>
      </c>
      <c r="D99" t="s">
        <v>1071</v>
      </c>
      <c r="E99" s="258">
        <v>0</v>
      </c>
      <c r="F99" s="258">
        <v>0</v>
      </c>
      <c r="G99" s="258">
        <v>0</v>
      </c>
      <c r="H99" s="258">
        <v>0</v>
      </c>
      <c r="I99">
        <v>20</v>
      </c>
      <c r="K99" t="str">
        <f t="shared" si="3"/>
        <v>whm 241 X waste heat measure 7</v>
      </c>
    </row>
    <row r="100" spans="1:11" x14ac:dyDescent="0.35">
      <c r="A100" t="s">
        <v>283</v>
      </c>
      <c r="B100">
        <v>242</v>
      </c>
      <c r="C100" t="s">
        <v>1089</v>
      </c>
      <c r="D100" t="s">
        <v>1098</v>
      </c>
      <c r="E100" s="258">
        <f>'fuel-whr'!CR18</f>
        <v>2.3402884615384607E-2</v>
      </c>
      <c r="F100" s="258">
        <v>0</v>
      </c>
      <c r="G100" s="258">
        <f>(summary!$C$7/28.8/0.947817)/1000000</f>
        <v>9.1584721054333865E-6</v>
      </c>
      <c r="H100" s="258">
        <f>(summary!$C$7*0.02/28.8/0.947817)/1000000</f>
        <v>1.8316944210866769E-7</v>
      </c>
      <c r="I100">
        <v>20</v>
      </c>
      <c r="J100" t="s">
        <v>1099</v>
      </c>
      <c r="K100" t="str">
        <f t="shared" si="3"/>
        <v>whm 242 X waste heat measure 1</v>
      </c>
    </row>
    <row r="101" spans="1:11" x14ac:dyDescent="0.35">
      <c r="A101" t="s">
        <v>283</v>
      </c>
      <c r="B101">
        <v>242</v>
      </c>
      <c r="C101" t="s">
        <v>1092</v>
      </c>
      <c r="D101" t="s">
        <v>1100</v>
      </c>
      <c r="E101" s="258">
        <f>'fuel-whr'!CS18</f>
        <v>7.969708653846155E-3</v>
      </c>
      <c r="F101" s="258">
        <v>0</v>
      </c>
      <c r="G101" s="258">
        <f>(summary!$C$6/28.8/0.947817)/1000000</f>
        <v>1.0990166526520061E-5</v>
      </c>
      <c r="H101" s="258">
        <f>(summary!$C$6*0.02/28.8/0.947817)/1000000</f>
        <v>2.1980333053040124E-7</v>
      </c>
      <c r="I101">
        <v>20</v>
      </c>
      <c r="J101" t="s">
        <v>1099</v>
      </c>
      <c r="K101" t="str">
        <f t="shared" si="3"/>
        <v>whm 242 X waste heat measure 2</v>
      </c>
    </row>
    <row r="102" spans="1:11" x14ac:dyDescent="0.35">
      <c r="A102" t="s">
        <v>283</v>
      </c>
      <c r="B102">
        <v>242</v>
      </c>
      <c r="C102" t="s">
        <v>1093</v>
      </c>
      <c r="D102" t="s">
        <v>1071</v>
      </c>
      <c r="E102" s="258">
        <v>0</v>
      </c>
      <c r="F102" s="258">
        <v>0</v>
      </c>
      <c r="G102" s="258">
        <v>0</v>
      </c>
      <c r="H102" s="258">
        <v>0</v>
      </c>
      <c r="I102">
        <v>20</v>
      </c>
      <c r="K102" t="str">
        <f t="shared" si="3"/>
        <v>whm 242 X waste heat measure 3</v>
      </c>
    </row>
    <row r="103" spans="1:11" x14ac:dyDescent="0.35">
      <c r="A103" t="s">
        <v>283</v>
      </c>
      <c r="B103">
        <v>242</v>
      </c>
      <c r="C103" t="s">
        <v>1094</v>
      </c>
      <c r="D103" t="s">
        <v>1071</v>
      </c>
      <c r="E103" s="258">
        <v>0</v>
      </c>
      <c r="F103" s="258">
        <v>0</v>
      </c>
      <c r="G103" s="258">
        <v>0</v>
      </c>
      <c r="H103" s="258">
        <v>0</v>
      </c>
      <c r="I103">
        <v>20</v>
      </c>
      <c r="K103" t="str">
        <f t="shared" si="3"/>
        <v>whm 242 X waste heat measure 4</v>
      </c>
    </row>
    <row r="104" spans="1:11" x14ac:dyDescent="0.35">
      <c r="A104" t="s">
        <v>283</v>
      </c>
      <c r="B104">
        <v>242</v>
      </c>
      <c r="C104" t="s">
        <v>1095</v>
      </c>
      <c r="D104" t="s">
        <v>1071</v>
      </c>
      <c r="E104" s="258">
        <v>0</v>
      </c>
      <c r="F104" s="258">
        <v>0</v>
      </c>
      <c r="G104" s="258">
        <v>0</v>
      </c>
      <c r="H104" s="258">
        <v>0</v>
      </c>
      <c r="I104">
        <v>20</v>
      </c>
      <c r="K104" t="str">
        <f t="shared" si="3"/>
        <v>whm 242 X waste heat measure 5</v>
      </c>
    </row>
    <row r="105" spans="1:11" x14ac:dyDescent="0.35">
      <c r="A105" t="s">
        <v>283</v>
      </c>
      <c r="B105">
        <v>242</v>
      </c>
      <c r="C105" t="s">
        <v>1096</v>
      </c>
      <c r="D105" t="s">
        <v>1071</v>
      </c>
      <c r="E105" s="258">
        <v>0</v>
      </c>
      <c r="F105" s="258">
        <v>0</v>
      </c>
      <c r="G105" s="258">
        <v>0</v>
      </c>
      <c r="H105" s="258">
        <v>0</v>
      </c>
      <c r="I105">
        <v>20</v>
      </c>
      <c r="K105" t="str">
        <f t="shared" si="3"/>
        <v>whm 242 X waste heat measure 6</v>
      </c>
    </row>
    <row r="106" spans="1:11" x14ac:dyDescent="0.35">
      <c r="A106" t="s">
        <v>283</v>
      </c>
      <c r="B106">
        <v>242</v>
      </c>
      <c r="C106" t="s">
        <v>1097</v>
      </c>
      <c r="D106" t="s">
        <v>1071</v>
      </c>
      <c r="E106" s="258">
        <v>0</v>
      </c>
      <c r="F106" s="258">
        <v>0</v>
      </c>
      <c r="G106" s="258">
        <v>0</v>
      </c>
      <c r="H106" s="258">
        <v>0</v>
      </c>
      <c r="I106">
        <v>20</v>
      </c>
      <c r="K106" t="str">
        <f t="shared" si="3"/>
        <v>whm 242 X waste heat measure 7</v>
      </c>
    </row>
    <row r="107" spans="1:11" x14ac:dyDescent="0.35">
      <c r="A107" t="s">
        <v>682</v>
      </c>
      <c r="B107">
        <v>25</v>
      </c>
      <c r="C107" t="s">
        <v>1089</v>
      </c>
      <c r="D107" t="s">
        <v>1090</v>
      </c>
      <c r="E107" s="258">
        <f>'fuel-whr'!CW19</f>
        <v>3.5774659437751002E-2</v>
      </c>
      <c r="F107" s="258">
        <v>0</v>
      </c>
      <c r="G107" s="258">
        <f>(summary!$C$10/28.8/0.947817)/1000000</f>
        <v>1.0074319315976723E-5</v>
      </c>
      <c r="H107" s="258">
        <f>(summary!$C$10*0.02/28.8/0.947817)/1000000</f>
        <v>2.0148638631953448E-7</v>
      </c>
      <c r="I107">
        <v>20</v>
      </c>
      <c r="J107" t="s">
        <v>1091</v>
      </c>
      <c r="K107" t="str">
        <f t="shared" si="3"/>
        <v>whm 25 X waste heat measure 1</v>
      </c>
    </row>
    <row r="108" spans="1:11" x14ac:dyDescent="0.35">
      <c r="A108" t="s">
        <v>682</v>
      </c>
      <c r="B108">
        <v>25</v>
      </c>
      <c r="C108" t="s">
        <v>1092</v>
      </c>
      <c r="D108" t="s">
        <v>1071</v>
      </c>
      <c r="E108" s="258">
        <v>0</v>
      </c>
      <c r="F108" s="258">
        <v>0</v>
      </c>
      <c r="G108" s="258">
        <v>0</v>
      </c>
      <c r="H108" s="258">
        <v>0</v>
      </c>
      <c r="I108">
        <v>20</v>
      </c>
      <c r="K108" t="str">
        <f t="shared" si="3"/>
        <v>whm 25 X waste heat measure 2</v>
      </c>
    </row>
    <row r="109" spans="1:11" x14ac:dyDescent="0.35">
      <c r="A109" t="s">
        <v>682</v>
      </c>
      <c r="B109">
        <v>25</v>
      </c>
      <c r="C109" t="s">
        <v>1093</v>
      </c>
      <c r="D109" t="s">
        <v>1071</v>
      </c>
      <c r="E109" s="258">
        <v>0</v>
      </c>
      <c r="F109" s="258">
        <v>0</v>
      </c>
      <c r="G109" s="258">
        <v>0</v>
      </c>
      <c r="H109" s="258">
        <v>0</v>
      </c>
      <c r="I109">
        <v>20</v>
      </c>
      <c r="K109" t="str">
        <f t="shared" si="3"/>
        <v>whm 25 X waste heat measure 3</v>
      </c>
    </row>
    <row r="110" spans="1:11" x14ac:dyDescent="0.35">
      <c r="A110" t="s">
        <v>682</v>
      </c>
      <c r="B110">
        <v>25</v>
      </c>
      <c r="C110" t="s">
        <v>1094</v>
      </c>
      <c r="D110" t="s">
        <v>1071</v>
      </c>
      <c r="E110" s="258">
        <v>0</v>
      </c>
      <c r="F110" s="258">
        <v>0</v>
      </c>
      <c r="G110" s="258">
        <v>0</v>
      </c>
      <c r="H110" s="258">
        <v>0</v>
      </c>
      <c r="I110">
        <v>20</v>
      </c>
      <c r="K110" t="str">
        <f t="shared" si="3"/>
        <v>whm 25 X waste heat measure 4</v>
      </c>
    </row>
    <row r="111" spans="1:11" x14ac:dyDescent="0.35">
      <c r="A111" t="s">
        <v>682</v>
      </c>
      <c r="B111">
        <v>25</v>
      </c>
      <c r="C111" t="s">
        <v>1095</v>
      </c>
      <c r="D111" t="s">
        <v>1071</v>
      </c>
      <c r="E111" s="258">
        <v>0</v>
      </c>
      <c r="F111" s="258">
        <v>0</v>
      </c>
      <c r="G111" s="258">
        <v>0</v>
      </c>
      <c r="H111" s="258">
        <v>0</v>
      </c>
      <c r="I111">
        <v>20</v>
      </c>
      <c r="K111" t="str">
        <f t="shared" si="3"/>
        <v>whm 25 X waste heat measure 5</v>
      </c>
    </row>
    <row r="112" spans="1:11" x14ac:dyDescent="0.35">
      <c r="A112" t="s">
        <v>682</v>
      </c>
      <c r="B112">
        <v>25</v>
      </c>
      <c r="C112" t="s">
        <v>1096</v>
      </c>
      <c r="D112" t="s">
        <v>1071</v>
      </c>
      <c r="E112" s="258">
        <v>0</v>
      </c>
      <c r="F112" s="258">
        <v>0</v>
      </c>
      <c r="G112" s="258">
        <v>0</v>
      </c>
      <c r="H112" s="258">
        <v>0</v>
      </c>
      <c r="I112">
        <v>20</v>
      </c>
      <c r="K112" t="str">
        <f t="shared" si="3"/>
        <v>whm 25 X waste heat measure 6</v>
      </c>
    </row>
    <row r="113" spans="1:11" x14ac:dyDescent="0.35">
      <c r="A113" t="s">
        <v>682</v>
      </c>
      <c r="B113">
        <v>25</v>
      </c>
      <c r="C113" t="s">
        <v>1097</v>
      </c>
      <c r="D113" t="s">
        <v>1071</v>
      </c>
      <c r="E113" s="258">
        <v>0</v>
      </c>
      <c r="F113" s="258">
        <v>0</v>
      </c>
      <c r="G113" s="258">
        <v>0</v>
      </c>
      <c r="H113" s="258">
        <v>0</v>
      </c>
      <c r="I113">
        <v>20</v>
      </c>
      <c r="K113" t="str">
        <f t="shared" si="3"/>
        <v>whm 25 X waste heat measure 7</v>
      </c>
    </row>
    <row r="114" spans="1:11" x14ac:dyDescent="0.35">
      <c r="A114" t="s">
        <v>690</v>
      </c>
      <c r="B114">
        <v>26</v>
      </c>
      <c r="C114" t="s">
        <v>1089</v>
      </c>
      <c r="D114" t="s">
        <v>1090</v>
      </c>
      <c r="E114" s="258">
        <f>'fuel-whr'!CW20</f>
        <v>0.17743005385556918</v>
      </c>
      <c r="F114" s="258">
        <v>0</v>
      </c>
      <c r="G114" s="258">
        <f>(summary!$C$10/28.8/0.947817)/1000000</f>
        <v>1.0074319315976723E-5</v>
      </c>
      <c r="H114" s="258">
        <f>(summary!$C$10*0.02/28.8/0.947817)/1000000</f>
        <v>2.0148638631953448E-7</v>
      </c>
      <c r="I114">
        <v>20</v>
      </c>
      <c r="J114" t="s">
        <v>1091</v>
      </c>
      <c r="K114" t="str">
        <f t="shared" si="3"/>
        <v>whm 26 X waste heat measure 1</v>
      </c>
    </row>
    <row r="115" spans="1:11" x14ac:dyDescent="0.35">
      <c r="A115" t="s">
        <v>690</v>
      </c>
      <c r="B115">
        <v>26</v>
      </c>
      <c r="C115" t="s">
        <v>1092</v>
      </c>
      <c r="D115" t="s">
        <v>1071</v>
      </c>
      <c r="E115" s="258">
        <v>0</v>
      </c>
      <c r="F115" s="258">
        <v>0</v>
      </c>
      <c r="G115" s="258">
        <v>0</v>
      </c>
      <c r="H115" s="258">
        <v>0</v>
      </c>
      <c r="I115">
        <v>20</v>
      </c>
      <c r="K115" t="str">
        <f t="shared" si="3"/>
        <v>whm 26 X waste heat measure 2</v>
      </c>
    </row>
    <row r="116" spans="1:11" x14ac:dyDescent="0.35">
      <c r="A116" t="s">
        <v>690</v>
      </c>
      <c r="B116">
        <v>26</v>
      </c>
      <c r="C116" t="s">
        <v>1093</v>
      </c>
      <c r="D116" t="s">
        <v>1071</v>
      </c>
      <c r="E116" s="258">
        <v>0</v>
      </c>
      <c r="F116" s="258">
        <v>0</v>
      </c>
      <c r="G116" s="258">
        <v>0</v>
      </c>
      <c r="H116" s="258">
        <v>0</v>
      </c>
      <c r="I116">
        <v>20</v>
      </c>
      <c r="K116" t="str">
        <f t="shared" si="3"/>
        <v>whm 26 X waste heat measure 3</v>
      </c>
    </row>
    <row r="117" spans="1:11" x14ac:dyDescent="0.35">
      <c r="A117" t="s">
        <v>690</v>
      </c>
      <c r="B117">
        <v>26</v>
      </c>
      <c r="C117" t="s">
        <v>1094</v>
      </c>
      <c r="D117" t="s">
        <v>1071</v>
      </c>
      <c r="E117" s="258">
        <v>0</v>
      </c>
      <c r="F117" s="258">
        <v>0</v>
      </c>
      <c r="G117" s="258">
        <v>0</v>
      </c>
      <c r="H117" s="258">
        <v>0</v>
      </c>
      <c r="I117">
        <v>20</v>
      </c>
      <c r="K117" t="str">
        <f t="shared" si="3"/>
        <v>whm 26 X waste heat measure 4</v>
      </c>
    </row>
    <row r="118" spans="1:11" x14ac:dyDescent="0.35">
      <c r="A118" t="s">
        <v>690</v>
      </c>
      <c r="B118">
        <v>26</v>
      </c>
      <c r="C118" t="s">
        <v>1095</v>
      </c>
      <c r="D118" t="s">
        <v>1071</v>
      </c>
      <c r="E118" s="258">
        <v>0</v>
      </c>
      <c r="F118" s="258">
        <v>0</v>
      </c>
      <c r="G118" s="258">
        <v>0</v>
      </c>
      <c r="H118" s="258">
        <v>0</v>
      </c>
      <c r="I118">
        <v>20</v>
      </c>
      <c r="K118" t="str">
        <f t="shared" si="3"/>
        <v>whm 26 X waste heat measure 5</v>
      </c>
    </row>
    <row r="119" spans="1:11" x14ac:dyDescent="0.35">
      <c r="A119" t="s">
        <v>690</v>
      </c>
      <c r="B119">
        <v>26</v>
      </c>
      <c r="C119" t="s">
        <v>1096</v>
      </c>
      <c r="D119" t="s">
        <v>1071</v>
      </c>
      <c r="E119" s="258">
        <v>0</v>
      </c>
      <c r="F119" s="258">
        <v>0</v>
      </c>
      <c r="G119" s="258">
        <v>0</v>
      </c>
      <c r="H119" s="258">
        <v>0</v>
      </c>
      <c r="I119">
        <v>20</v>
      </c>
      <c r="K119" t="str">
        <f t="shared" si="3"/>
        <v>whm 26 X waste heat measure 6</v>
      </c>
    </row>
    <row r="120" spans="1:11" x14ac:dyDescent="0.35">
      <c r="A120" t="s">
        <v>690</v>
      </c>
      <c r="B120">
        <v>26</v>
      </c>
      <c r="C120" t="s">
        <v>1097</v>
      </c>
      <c r="D120" t="s">
        <v>1071</v>
      </c>
      <c r="E120" s="258">
        <v>0</v>
      </c>
      <c r="F120" s="258">
        <v>0</v>
      </c>
      <c r="G120" s="258">
        <v>0</v>
      </c>
      <c r="H120" s="258">
        <v>0</v>
      </c>
      <c r="I120">
        <v>20</v>
      </c>
      <c r="K120" t="str">
        <f t="shared" si="3"/>
        <v>whm 26 X waste heat measure 7</v>
      </c>
    </row>
    <row r="121" spans="1:11" x14ac:dyDescent="0.35">
      <c r="A121" t="s">
        <v>691</v>
      </c>
      <c r="B121">
        <v>27</v>
      </c>
      <c r="C121" t="s">
        <v>1089</v>
      </c>
      <c r="D121" t="s">
        <v>1090</v>
      </c>
      <c r="E121" s="258">
        <f>'fuel-whr'!CW21</f>
        <v>7.8207874776386382E-2</v>
      </c>
      <c r="F121" s="258">
        <v>0</v>
      </c>
      <c r="G121" s="258">
        <f>(summary!$C$10/28.8/0.947817)/1000000</f>
        <v>1.0074319315976723E-5</v>
      </c>
      <c r="H121" s="258">
        <f>(summary!$C$10*0.02/28.8/0.947817)/1000000</f>
        <v>2.0148638631953448E-7</v>
      </c>
      <c r="I121">
        <v>20</v>
      </c>
      <c r="J121" t="s">
        <v>1091</v>
      </c>
      <c r="K121" t="str">
        <f t="shared" si="3"/>
        <v>whm 27 X waste heat measure 1</v>
      </c>
    </row>
    <row r="122" spans="1:11" x14ac:dyDescent="0.35">
      <c r="A122" t="s">
        <v>691</v>
      </c>
      <c r="B122">
        <v>27</v>
      </c>
      <c r="C122" t="s">
        <v>1092</v>
      </c>
      <c r="D122" t="s">
        <v>1071</v>
      </c>
      <c r="E122" s="258">
        <v>0</v>
      </c>
      <c r="F122" s="258">
        <v>0</v>
      </c>
      <c r="G122" s="258">
        <v>0</v>
      </c>
      <c r="H122" s="258">
        <v>0</v>
      </c>
      <c r="I122">
        <v>20</v>
      </c>
      <c r="K122" t="str">
        <f t="shared" si="3"/>
        <v>whm 27 X waste heat measure 2</v>
      </c>
    </row>
    <row r="123" spans="1:11" x14ac:dyDescent="0.35">
      <c r="A123" t="s">
        <v>691</v>
      </c>
      <c r="B123">
        <v>27</v>
      </c>
      <c r="C123" t="s">
        <v>1093</v>
      </c>
      <c r="D123" t="s">
        <v>1071</v>
      </c>
      <c r="E123" s="258">
        <v>0</v>
      </c>
      <c r="F123" s="258">
        <v>0</v>
      </c>
      <c r="G123" s="258">
        <v>0</v>
      </c>
      <c r="H123" s="258">
        <v>0</v>
      </c>
      <c r="I123">
        <v>20</v>
      </c>
      <c r="K123" t="str">
        <f t="shared" si="3"/>
        <v>whm 27 X waste heat measure 3</v>
      </c>
    </row>
    <row r="124" spans="1:11" x14ac:dyDescent="0.35">
      <c r="A124" t="s">
        <v>691</v>
      </c>
      <c r="B124">
        <v>27</v>
      </c>
      <c r="C124" t="s">
        <v>1094</v>
      </c>
      <c r="D124" t="s">
        <v>1071</v>
      </c>
      <c r="E124" s="258">
        <v>0</v>
      </c>
      <c r="F124" s="258">
        <v>0</v>
      </c>
      <c r="G124" s="258">
        <v>0</v>
      </c>
      <c r="H124" s="258">
        <v>0</v>
      </c>
      <c r="I124">
        <v>20</v>
      </c>
      <c r="K124" t="str">
        <f t="shared" si="3"/>
        <v>whm 27 X waste heat measure 4</v>
      </c>
    </row>
    <row r="125" spans="1:11" x14ac:dyDescent="0.35">
      <c r="A125" t="s">
        <v>691</v>
      </c>
      <c r="B125">
        <v>27</v>
      </c>
      <c r="C125" t="s">
        <v>1095</v>
      </c>
      <c r="D125" t="s">
        <v>1071</v>
      </c>
      <c r="E125" s="258">
        <v>0</v>
      </c>
      <c r="F125" s="258">
        <v>0</v>
      </c>
      <c r="G125" s="258">
        <v>0</v>
      </c>
      <c r="H125" s="258">
        <v>0</v>
      </c>
      <c r="I125">
        <v>20</v>
      </c>
      <c r="K125" t="str">
        <f t="shared" si="3"/>
        <v>whm 27 X waste heat measure 5</v>
      </c>
    </row>
    <row r="126" spans="1:11" x14ac:dyDescent="0.35">
      <c r="A126" t="s">
        <v>691</v>
      </c>
      <c r="B126">
        <v>27</v>
      </c>
      <c r="C126" t="s">
        <v>1096</v>
      </c>
      <c r="D126" t="s">
        <v>1071</v>
      </c>
      <c r="E126" s="258">
        <v>0</v>
      </c>
      <c r="F126" s="258">
        <v>0</v>
      </c>
      <c r="G126" s="258">
        <v>0</v>
      </c>
      <c r="H126" s="258">
        <v>0</v>
      </c>
      <c r="I126">
        <v>20</v>
      </c>
      <c r="K126" t="str">
        <f t="shared" si="3"/>
        <v>whm 27 X waste heat measure 6</v>
      </c>
    </row>
    <row r="127" spans="1:11" x14ac:dyDescent="0.35">
      <c r="A127" t="s">
        <v>691</v>
      </c>
      <c r="B127">
        <v>27</v>
      </c>
      <c r="C127" t="s">
        <v>1097</v>
      </c>
      <c r="D127" t="s">
        <v>1071</v>
      </c>
      <c r="E127" s="258">
        <v>0</v>
      </c>
      <c r="F127" s="258">
        <v>0</v>
      </c>
      <c r="G127" s="258">
        <v>0</v>
      </c>
      <c r="H127" s="258">
        <v>0</v>
      </c>
      <c r="I127">
        <v>20</v>
      </c>
      <c r="K127" t="str">
        <f t="shared" si="3"/>
        <v>whm 27 X waste heat measure 7</v>
      </c>
    </row>
    <row r="128" spans="1:11" x14ac:dyDescent="0.35">
      <c r="A128" t="s">
        <v>689</v>
      </c>
      <c r="B128">
        <v>28</v>
      </c>
      <c r="C128" t="s">
        <v>1089</v>
      </c>
      <c r="D128" t="s">
        <v>1090</v>
      </c>
      <c r="E128" s="258">
        <f>'fuel-whr'!CW22</f>
        <v>0.12255665266316579</v>
      </c>
      <c r="F128" s="258">
        <v>0</v>
      </c>
      <c r="G128" s="258">
        <f>(summary!$C$10/28.8/0.947817)/1000000</f>
        <v>1.0074319315976723E-5</v>
      </c>
      <c r="H128" s="258">
        <f>(summary!$C$10*0.02/28.8/0.947817)/1000000</f>
        <v>2.0148638631953448E-7</v>
      </c>
      <c r="I128">
        <v>20</v>
      </c>
      <c r="J128" t="s">
        <v>1091</v>
      </c>
      <c r="K128" t="str">
        <f t="shared" si="3"/>
        <v>whm 28 X waste heat measure 1</v>
      </c>
    </row>
    <row r="129" spans="1:11" x14ac:dyDescent="0.35">
      <c r="A129" t="s">
        <v>689</v>
      </c>
      <c r="B129">
        <v>28</v>
      </c>
      <c r="C129" t="s">
        <v>1092</v>
      </c>
      <c r="D129" t="s">
        <v>1071</v>
      </c>
      <c r="E129" s="258">
        <v>0</v>
      </c>
      <c r="F129" s="258">
        <v>0</v>
      </c>
      <c r="G129" s="258">
        <v>0</v>
      </c>
      <c r="H129" s="258">
        <v>0</v>
      </c>
      <c r="I129">
        <v>20</v>
      </c>
      <c r="K129" t="str">
        <f t="shared" si="3"/>
        <v>whm 28 X waste heat measure 2</v>
      </c>
    </row>
    <row r="130" spans="1:11" x14ac:dyDescent="0.35">
      <c r="A130" t="s">
        <v>689</v>
      </c>
      <c r="B130">
        <v>28</v>
      </c>
      <c r="C130" t="s">
        <v>1093</v>
      </c>
      <c r="D130" t="s">
        <v>1071</v>
      </c>
      <c r="E130" s="258">
        <v>0</v>
      </c>
      <c r="F130" s="258">
        <v>0</v>
      </c>
      <c r="G130" s="258">
        <v>0</v>
      </c>
      <c r="H130" s="258">
        <v>0</v>
      </c>
      <c r="I130">
        <v>20</v>
      </c>
      <c r="K130" t="str">
        <f t="shared" ref="K130:K161" si="4">"whm "&amp;B130&amp;" X "&amp;C130</f>
        <v>whm 28 X waste heat measure 3</v>
      </c>
    </row>
    <row r="131" spans="1:11" x14ac:dyDescent="0.35">
      <c r="A131" t="s">
        <v>689</v>
      </c>
      <c r="B131">
        <v>28</v>
      </c>
      <c r="C131" t="s">
        <v>1094</v>
      </c>
      <c r="D131" t="s">
        <v>1071</v>
      </c>
      <c r="E131" s="258">
        <v>0</v>
      </c>
      <c r="F131" s="258">
        <v>0</v>
      </c>
      <c r="G131" s="258">
        <v>0</v>
      </c>
      <c r="H131" s="258">
        <v>0</v>
      </c>
      <c r="I131">
        <v>20</v>
      </c>
      <c r="K131" t="str">
        <f t="shared" si="4"/>
        <v>whm 28 X waste heat measure 4</v>
      </c>
    </row>
    <row r="132" spans="1:11" x14ac:dyDescent="0.35">
      <c r="A132" t="s">
        <v>689</v>
      </c>
      <c r="B132">
        <v>28</v>
      </c>
      <c r="C132" t="s">
        <v>1095</v>
      </c>
      <c r="D132" t="s">
        <v>1071</v>
      </c>
      <c r="E132" s="258">
        <v>0</v>
      </c>
      <c r="F132" s="258">
        <v>0</v>
      </c>
      <c r="G132" s="258">
        <v>0</v>
      </c>
      <c r="H132" s="258">
        <v>0</v>
      </c>
      <c r="I132">
        <v>20</v>
      </c>
      <c r="K132" t="str">
        <f t="shared" si="4"/>
        <v>whm 28 X waste heat measure 5</v>
      </c>
    </row>
    <row r="133" spans="1:11" x14ac:dyDescent="0.35">
      <c r="A133" t="s">
        <v>689</v>
      </c>
      <c r="B133">
        <v>28</v>
      </c>
      <c r="C133" t="s">
        <v>1096</v>
      </c>
      <c r="D133" t="s">
        <v>1071</v>
      </c>
      <c r="E133" s="258">
        <v>0</v>
      </c>
      <c r="F133" s="258">
        <v>0</v>
      </c>
      <c r="G133" s="258">
        <v>0</v>
      </c>
      <c r="H133" s="258">
        <v>0</v>
      </c>
      <c r="I133">
        <v>20</v>
      </c>
      <c r="K133" t="str">
        <f t="shared" si="4"/>
        <v>whm 28 X waste heat measure 6</v>
      </c>
    </row>
    <row r="134" spans="1:11" x14ac:dyDescent="0.35">
      <c r="A134" t="s">
        <v>689</v>
      </c>
      <c r="B134">
        <v>28</v>
      </c>
      <c r="C134" t="s">
        <v>1097</v>
      </c>
      <c r="D134" t="s">
        <v>1071</v>
      </c>
      <c r="E134" s="258">
        <v>0</v>
      </c>
      <c r="F134" s="258">
        <v>0</v>
      </c>
      <c r="G134" s="258">
        <v>0</v>
      </c>
      <c r="H134" s="258">
        <v>0</v>
      </c>
      <c r="I134">
        <v>20</v>
      </c>
      <c r="K134" t="str">
        <f t="shared" si="4"/>
        <v>whm 28 X waste heat measure 7</v>
      </c>
    </row>
    <row r="135" spans="1:11" x14ac:dyDescent="0.35">
      <c r="A135" t="s">
        <v>693</v>
      </c>
      <c r="B135">
        <v>29</v>
      </c>
      <c r="C135" t="s">
        <v>1089</v>
      </c>
      <c r="D135" t="s">
        <v>1090</v>
      </c>
      <c r="E135" s="258">
        <f>'fuel-whr'!CW23</f>
        <v>2.5480013436692501E-2</v>
      </c>
      <c r="F135" s="258">
        <v>0</v>
      </c>
      <c r="G135" s="258">
        <f>(summary!$C$10/28.8/0.947817)/1000000</f>
        <v>1.0074319315976723E-5</v>
      </c>
      <c r="H135" s="258">
        <f>(summary!$C$10*0.02/28.8/0.947817)/1000000</f>
        <v>2.0148638631953448E-7</v>
      </c>
      <c r="I135">
        <v>20</v>
      </c>
      <c r="J135" t="s">
        <v>1091</v>
      </c>
      <c r="K135" t="str">
        <f t="shared" si="4"/>
        <v>whm 29 X waste heat measure 1</v>
      </c>
    </row>
    <row r="136" spans="1:11" x14ac:dyDescent="0.35">
      <c r="A136" t="s">
        <v>693</v>
      </c>
      <c r="B136">
        <v>29</v>
      </c>
      <c r="C136" t="s">
        <v>1092</v>
      </c>
      <c r="D136" t="s">
        <v>1071</v>
      </c>
      <c r="E136" s="258">
        <v>0</v>
      </c>
      <c r="F136" s="258">
        <v>0</v>
      </c>
      <c r="G136" s="258">
        <v>0</v>
      </c>
      <c r="H136" s="258">
        <v>0</v>
      </c>
      <c r="I136">
        <v>20</v>
      </c>
      <c r="K136" t="str">
        <f t="shared" si="4"/>
        <v>whm 29 X waste heat measure 2</v>
      </c>
    </row>
    <row r="137" spans="1:11" x14ac:dyDescent="0.35">
      <c r="A137" t="s">
        <v>693</v>
      </c>
      <c r="B137">
        <v>29</v>
      </c>
      <c r="C137" t="s">
        <v>1093</v>
      </c>
      <c r="D137" t="s">
        <v>1071</v>
      </c>
      <c r="E137" s="258">
        <v>0</v>
      </c>
      <c r="F137" s="258">
        <v>0</v>
      </c>
      <c r="G137" s="258">
        <v>0</v>
      </c>
      <c r="H137" s="258">
        <v>0</v>
      </c>
      <c r="I137">
        <v>20</v>
      </c>
      <c r="K137" t="str">
        <f t="shared" si="4"/>
        <v>whm 29 X waste heat measure 3</v>
      </c>
    </row>
    <row r="138" spans="1:11" x14ac:dyDescent="0.35">
      <c r="A138" t="s">
        <v>693</v>
      </c>
      <c r="B138">
        <v>29</v>
      </c>
      <c r="C138" t="s">
        <v>1094</v>
      </c>
      <c r="D138" t="s">
        <v>1071</v>
      </c>
      <c r="E138" s="258">
        <v>0</v>
      </c>
      <c r="F138" s="258">
        <v>0</v>
      </c>
      <c r="G138" s="258">
        <v>0</v>
      </c>
      <c r="H138" s="258">
        <v>0</v>
      </c>
      <c r="I138">
        <v>20</v>
      </c>
      <c r="K138" t="str">
        <f t="shared" si="4"/>
        <v>whm 29 X waste heat measure 4</v>
      </c>
    </row>
    <row r="139" spans="1:11" x14ac:dyDescent="0.35">
      <c r="A139" t="s">
        <v>693</v>
      </c>
      <c r="B139">
        <v>29</v>
      </c>
      <c r="C139" t="s">
        <v>1095</v>
      </c>
      <c r="D139" t="s">
        <v>1071</v>
      </c>
      <c r="E139" s="258">
        <v>0</v>
      </c>
      <c r="F139" s="258">
        <v>0</v>
      </c>
      <c r="G139" s="258">
        <v>0</v>
      </c>
      <c r="H139" s="258">
        <v>0</v>
      </c>
      <c r="I139">
        <v>20</v>
      </c>
      <c r="K139" t="str">
        <f t="shared" si="4"/>
        <v>whm 29 X waste heat measure 5</v>
      </c>
    </row>
    <row r="140" spans="1:11" x14ac:dyDescent="0.35">
      <c r="A140" t="s">
        <v>693</v>
      </c>
      <c r="B140">
        <v>29</v>
      </c>
      <c r="C140" t="s">
        <v>1096</v>
      </c>
      <c r="D140" t="s">
        <v>1071</v>
      </c>
      <c r="E140" s="258">
        <v>0</v>
      </c>
      <c r="F140" s="258">
        <v>0</v>
      </c>
      <c r="G140" s="258">
        <v>0</v>
      </c>
      <c r="H140" s="258">
        <v>0</v>
      </c>
      <c r="I140">
        <v>20</v>
      </c>
      <c r="K140" t="str">
        <f t="shared" si="4"/>
        <v>whm 29 X waste heat measure 6</v>
      </c>
    </row>
    <row r="141" spans="1:11" x14ac:dyDescent="0.35">
      <c r="A141" t="s">
        <v>693</v>
      </c>
      <c r="B141">
        <v>29</v>
      </c>
      <c r="C141" t="s">
        <v>1097</v>
      </c>
      <c r="D141" t="s">
        <v>1071</v>
      </c>
      <c r="E141" s="258">
        <v>0</v>
      </c>
      <c r="F141" s="258">
        <v>0</v>
      </c>
      <c r="G141" s="258">
        <v>0</v>
      </c>
      <c r="H141" s="258">
        <v>0</v>
      </c>
      <c r="I141">
        <v>20</v>
      </c>
      <c r="K141" t="str">
        <f t="shared" si="4"/>
        <v>whm 29 X waste heat measure 7</v>
      </c>
    </row>
    <row r="142" spans="1:11" x14ac:dyDescent="0.35">
      <c r="A142" t="s">
        <v>694</v>
      </c>
      <c r="B142">
        <v>30</v>
      </c>
      <c r="C142" t="s">
        <v>1089</v>
      </c>
      <c r="D142" t="s">
        <v>1090</v>
      </c>
      <c r="E142" s="258">
        <f>'fuel-whr'!CW24</f>
        <v>3.4827355365157076E-2</v>
      </c>
      <c r="F142" s="258">
        <v>0</v>
      </c>
      <c r="G142" s="258">
        <f>(summary!$C$10/28.8/0.947817)/1000000</f>
        <v>1.0074319315976723E-5</v>
      </c>
      <c r="H142" s="258">
        <f>(summary!$C$10*0.02/28.8/0.947817)/1000000</f>
        <v>2.0148638631953448E-7</v>
      </c>
      <c r="I142">
        <v>20</v>
      </c>
      <c r="J142" t="s">
        <v>1091</v>
      </c>
      <c r="K142" t="str">
        <f t="shared" si="4"/>
        <v>whm 30 X waste heat measure 1</v>
      </c>
    </row>
    <row r="143" spans="1:11" x14ac:dyDescent="0.35">
      <c r="A143" t="s">
        <v>694</v>
      </c>
      <c r="B143">
        <v>30</v>
      </c>
      <c r="C143" t="s">
        <v>1092</v>
      </c>
      <c r="D143" t="s">
        <v>1071</v>
      </c>
      <c r="E143" s="258">
        <v>0</v>
      </c>
      <c r="F143" s="258">
        <v>0</v>
      </c>
      <c r="G143" s="258">
        <v>0</v>
      </c>
      <c r="H143" s="258">
        <v>0</v>
      </c>
      <c r="I143">
        <v>20</v>
      </c>
      <c r="K143" t="str">
        <f t="shared" si="4"/>
        <v>whm 30 X waste heat measure 2</v>
      </c>
    </row>
    <row r="144" spans="1:11" x14ac:dyDescent="0.35">
      <c r="A144" t="s">
        <v>694</v>
      </c>
      <c r="B144">
        <v>30</v>
      </c>
      <c r="C144" t="s">
        <v>1093</v>
      </c>
      <c r="D144" t="s">
        <v>1071</v>
      </c>
      <c r="E144" s="258">
        <v>0</v>
      </c>
      <c r="F144" s="258">
        <v>0</v>
      </c>
      <c r="G144" s="258">
        <v>0</v>
      </c>
      <c r="H144" s="258">
        <v>0</v>
      </c>
      <c r="I144">
        <v>20</v>
      </c>
      <c r="K144" t="str">
        <f t="shared" si="4"/>
        <v>whm 30 X waste heat measure 3</v>
      </c>
    </row>
    <row r="145" spans="1:11" x14ac:dyDescent="0.35">
      <c r="A145" t="s">
        <v>694</v>
      </c>
      <c r="B145">
        <v>30</v>
      </c>
      <c r="C145" t="s">
        <v>1094</v>
      </c>
      <c r="D145" t="s">
        <v>1071</v>
      </c>
      <c r="E145" s="258">
        <v>0</v>
      </c>
      <c r="F145" s="258">
        <v>0</v>
      </c>
      <c r="G145" s="258">
        <v>0</v>
      </c>
      <c r="H145" s="258">
        <v>0</v>
      </c>
      <c r="I145">
        <v>20</v>
      </c>
      <c r="K145" t="str">
        <f t="shared" si="4"/>
        <v>whm 30 X waste heat measure 4</v>
      </c>
    </row>
    <row r="146" spans="1:11" x14ac:dyDescent="0.35">
      <c r="A146" t="s">
        <v>694</v>
      </c>
      <c r="B146">
        <v>30</v>
      </c>
      <c r="C146" t="s">
        <v>1095</v>
      </c>
      <c r="D146" t="s">
        <v>1071</v>
      </c>
      <c r="E146" s="258">
        <v>0</v>
      </c>
      <c r="F146" s="258">
        <v>0</v>
      </c>
      <c r="G146" s="258">
        <v>0</v>
      </c>
      <c r="H146" s="258">
        <v>0</v>
      </c>
      <c r="I146">
        <v>20</v>
      </c>
      <c r="K146" t="str">
        <f t="shared" si="4"/>
        <v>whm 30 X waste heat measure 5</v>
      </c>
    </row>
    <row r="147" spans="1:11" x14ac:dyDescent="0.35">
      <c r="A147" t="s">
        <v>694</v>
      </c>
      <c r="B147">
        <v>30</v>
      </c>
      <c r="C147" t="s">
        <v>1096</v>
      </c>
      <c r="D147" t="s">
        <v>1071</v>
      </c>
      <c r="E147" s="258">
        <v>0</v>
      </c>
      <c r="F147" s="258">
        <v>0</v>
      </c>
      <c r="G147" s="258">
        <v>0</v>
      </c>
      <c r="H147" s="258">
        <v>0</v>
      </c>
      <c r="I147">
        <v>20</v>
      </c>
      <c r="K147" t="str">
        <f t="shared" si="4"/>
        <v>whm 30 X waste heat measure 6</v>
      </c>
    </row>
    <row r="148" spans="1:11" x14ac:dyDescent="0.35">
      <c r="A148" t="s">
        <v>694</v>
      </c>
      <c r="B148">
        <v>30</v>
      </c>
      <c r="C148" t="s">
        <v>1097</v>
      </c>
      <c r="D148" t="s">
        <v>1071</v>
      </c>
      <c r="E148" s="258">
        <v>0</v>
      </c>
      <c r="F148" s="258">
        <v>0</v>
      </c>
      <c r="G148" s="258">
        <v>0</v>
      </c>
      <c r="H148" s="258">
        <v>0</v>
      </c>
      <c r="I148">
        <v>20</v>
      </c>
      <c r="K148" t="str">
        <f t="shared" si="4"/>
        <v>whm 30 X waste heat measure 7</v>
      </c>
    </row>
    <row r="149" spans="1:11" x14ac:dyDescent="0.35">
      <c r="A149" t="s">
        <v>681</v>
      </c>
      <c r="B149" t="s">
        <v>764</v>
      </c>
      <c r="C149" t="s">
        <v>1089</v>
      </c>
      <c r="D149" t="s">
        <v>1090</v>
      </c>
      <c r="E149" s="258">
        <f>'fuel-whr'!CW25</f>
        <v>7.8851031641323788E-2</v>
      </c>
      <c r="F149" s="258">
        <v>0</v>
      </c>
      <c r="G149" s="258">
        <f>(summary!$C$10/28.8/0.947817)/1000000</f>
        <v>1.0074319315976723E-5</v>
      </c>
      <c r="H149" s="258">
        <f>(summary!$C$10*0.02/28.8/0.947817)/1000000</f>
        <v>2.0148638631953448E-7</v>
      </c>
      <c r="I149">
        <v>20</v>
      </c>
      <c r="J149" t="s">
        <v>1091</v>
      </c>
      <c r="K149" t="str">
        <f t="shared" si="4"/>
        <v>whm 31T33 X waste heat measure 1</v>
      </c>
    </row>
    <row r="150" spans="1:11" x14ac:dyDescent="0.35">
      <c r="A150" t="s">
        <v>681</v>
      </c>
      <c r="B150" t="s">
        <v>764</v>
      </c>
      <c r="C150" t="s">
        <v>1092</v>
      </c>
      <c r="D150" t="s">
        <v>1071</v>
      </c>
      <c r="E150" s="258">
        <v>0</v>
      </c>
      <c r="F150" s="258">
        <v>0</v>
      </c>
      <c r="G150" s="258">
        <v>0</v>
      </c>
      <c r="H150" s="258">
        <v>0</v>
      </c>
      <c r="I150">
        <v>20</v>
      </c>
      <c r="K150" t="str">
        <f t="shared" si="4"/>
        <v>whm 31T33 X waste heat measure 2</v>
      </c>
    </row>
    <row r="151" spans="1:11" x14ac:dyDescent="0.35">
      <c r="A151" t="s">
        <v>681</v>
      </c>
      <c r="B151" t="s">
        <v>764</v>
      </c>
      <c r="C151" t="s">
        <v>1093</v>
      </c>
      <c r="D151" t="s">
        <v>1071</v>
      </c>
      <c r="E151" s="258">
        <v>0</v>
      </c>
      <c r="F151" s="258">
        <v>0</v>
      </c>
      <c r="G151" s="258">
        <v>0</v>
      </c>
      <c r="H151" s="258">
        <v>0</v>
      </c>
      <c r="I151">
        <v>20</v>
      </c>
      <c r="K151" t="str">
        <f t="shared" si="4"/>
        <v>whm 31T33 X waste heat measure 3</v>
      </c>
    </row>
    <row r="152" spans="1:11" x14ac:dyDescent="0.35">
      <c r="A152" t="s">
        <v>681</v>
      </c>
      <c r="B152" t="s">
        <v>764</v>
      </c>
      <c r="C152" t="s">
        <v>1094</v>
      </c>
      <c r="D152" t="s">
        <v>1071</v>
      </c>
      <c r="E152" s="258">
        <v>0</v>
      </c>
      <c r="F152" s="258">
        <v>0</v>
      </c>
      <c r="G152" s="258">
        <v>0</v>
      </c>
      <c r="H152" s="258">
        <v>0</v>
      </c>
      <c r="I152">
        <v>20</v>
      </c>
      <c r="K152" t="str">
        <f t="shared" si="4"/>
        <v>whm 31T33 X waste heat measure 4</v>
      </c>
    </row>
    <row r="153" spans="1:11" x14ac:dyDescent="0.35">
      <c r="A153" t="s">
        <v>681</v>
      </c>
      <c r="B153" t="s">
        <v>764</v>
      </c>
      <c r="C153" t="s">
        <v>1095</v>
      </c>
      <c r="D153" t="s">
        <v>1071</v>
      </c>
      <c r="E153" s="258">
        <v>0</v>
      </c>
      <c r="F153" s="258">
        <v>0</v>
      </c>
      <c r="G153" s="258">
        <v>0</v>
      </c>
      <c r="H153" s="258">
        <v>0</v>
      </c>
      <c r="I153">
        <v>20</v>
      </c>
      <c r="K153" t="str">
        <f t="shared" si="4"/>
        <v>whm 31T33 X waste heat measure 5</v>
      </c>
    </row>
    <row r="154" spans="1:11" x14ac:dyDescent="0.35">
      <c r="A154" t="s">
        <v>681</v>
      </c>
      <c r="B154" t="s">
        <v>764</v>
      </c>
      <c r="C154" t="s">
        <v>1096</v>
      </c>
      <c r="D154" t="s">
        <v>1071</v>
      </c>
      <c r="E154" s="258">
        <v>0</v>
      </c>
      <c r="F154" s="258">
        <v>0</v>
      </c>
      <c r="G154" s="258">
        <v>0</v>
      </c>
      <c r="H154" s="258">
        <v>0</v>
      </c>
      <c r="I154">
        <v>20</v>
      </c>
      <c r="K154" t="str">
        <f t="shared" si="4"/>
        <v>whm 31T33 X waste heat measure 6</v>
      </c>
    </row>
    <row r="155" spans="1:11" x14ac:dyDescent="0.35">
      <c r="A155" t="s">
        <v>681</v>
      </c>
      <c r="B155" t="s">
        <v>764</v>
      </c>
      <c r="C155" t="s">
        <v>1097</v>
      </c>
      <c r="D155" t="s">
        <v>1071</v>
      </c>
      <c r="E155" s="258">
        <v>0</v>
      </c>
      <c r="F155" s="258">
        <v>0</v>
      </c>
      <c r="G155" s="258">
        <v>0</v>
      </c>
      <c r="H155" s="258">
        <v>0</v>
      </c>
      <c r="I155">
        <v>20</v>
      </c>
      <c r="K155" t="str">
        <f t="shared" si="4"/>
        <v>whm 31T33 X waste heat measure 7</v>
      </c>
    </row>
    <row r="156" spans="1:11" x14ac:dyDescent="0.35">
      <c r="A156" t="s">
        <v>831</v>
      </c>
      <c r="B156" t="s">
        <v>765</v>
      </c>
      <c r="C156" t="s">
        <v>1089</v>
      </c>
      <c r="D156" t="s">
        <v>1090</v>
      </c>
      <c r="E156" s="258">
        <f>'fuel-whr'!CW26</f>
        <v>0</v>
      </c>
      <c r="F156" s="258">
        <v>0</v>
      </c>
      <c r="G156" s="258">
        <f>(summary!$C$10/28.8/0.947817)/1000000</f>
        <v>1.0074319315976723E-5</v>
      </c>
      <c r="H156" s="258">
        <f>(summary!$C$10*0.02/28.8/0.947817)/1000000</f>
        <v>2.0148638631953448E-7</v>
      </c>
      <c r="I156">
        <v>20</v>
      </c>
      <c r="J156" t="s">
        <v>1091</v>
      </c>
      <c r="K156" t="str">
        <f t="shared" si="4"/>
        <v>whm 352T353 X waste heat measure 1</v>
      </c>
    </row>
    <row r="157" spans="1:11" x14ac:dyDescent="0.35">
      <c r="A157" t="s">
        <v>831</v>
      </c>
      <c r="B157" t="s">
        <v>765</v>
      </c>
      <c r="C157" t="s">
        <v>1092</v>
      </c>
      <c r="D157" t="s">
        <v>1071</v>
      </c>
      <c r="E157" s="258">
        <v>0</v>
      </c>
      <c r="F157" s="258">
        <v>0</v>
      </c>
      <c r="G157" s="258">
        <v>0</v>
      </c>
      <c r="H157" s="258">
        <v>0</v>
      </c>
      <c r="I157">
        <v>20</v>
      </c>
      <c r="K157" t="str">
        <f t="shared" si="4"/>
        <v>whm 352T353 X waste heat measure 2</v>
      </c>
    </row>
    <row r="158" spans="1:11" x14ac:dyDescent="0.35">
      <c r="A158" t="s">
        <v>831</v>
      </c>
      <c r="B158" t="s">
        <v>765</v>
      </c>
      <c r="C158" t="s">
        <v>1093</v>
      </c>
      <c r="D158" t="s">
        <v>1071</v>
      </c>
      <c r="E158" s="258">
        <v>0</v>
      </c>
      <c r="F158" s="258">
        <v>0</v>
      </c>
      <c r="G158" s="258">
        <v>0</v>
      </c>
      <c r="H158" s="258">
        <v>0</v>
      </c>
      <c r="I158">
        <v>20</v>
      </c>
      <c r="K158" t="str">
        <f t="shared" si="4"/>
        <v>whm 352T353 X waste heat measure 3</v>
      </c>
    </row>
    <row r="159" spans="1:11" x14ac:dyDescent="0.35">
      <c r="A159" t="s">
        <v>831</v>
      </c>
      <c r="B159" t="s">
        <v>765</v>
      </c>
      <c r="C159" t="s">
        <v>1094</v>
      </c>
      <c r="D159" t="s">
        <v>1071</v>
      </c>
      <c r="E159" s="258">
        <v>0</v>
      </c>
      <c r="F159" s="258">
        <v>0</v>
      </c>
      <c r="G159" s="258">
        <v>0</v>
      </c>
      <c r="H159" s="258">
        <v>0</v>
      </c>
      <c r="I159">
        <v>20</v>
      </c>
      <c r="K159" t="str">
        <f t="shared" si="4"/>
        <v>whm 352T353 X waste heat measure 4</v>
      </c>
    </row>
    <row r="160" spans="1:11" x14ac:dyDescent="0.35">
      <c r="A160" t="s">
        <v>831</v>
      </c>
      <c r="B160" t="s">
        <v>765</v>
      </c>
      <c r="C160" t="s">
        <v>1095</v>
      </c>
      <c r="D160" t="s">
        <v>1071</v>
      </c>
      <c r="E160" s="258">
        <v>0</v>
      </c>
      <c r="F160" s="258">
        <v>0</v>
      </c>
      <c r="G160" s="258">
        <v>0</v>
      </c>
      <c r="H160" s="258">
        <v>0</v>
      </c>
      <c r="I160">
        <v>20</v>
      </c>
      <c r="K160" t="str">
        <f t="shared" si="4"/>
        <v>whm 352T353 X waste heat measure 5</v>
      </c>
    </row>
    <row r="161" spans="1:11" x14ac:dyDescent="0.35">
      <c r="A161" t="s">
        <v>831</v>
      </c>
      <c r="B161" t="s">
        <v>765</v>
      </c>
      <c r="C161" t="s">
        <v>1096</v>
      </c>
      <c r="D161" t="s">
        <v>1071</v>
      </c>
      <c r="E161" s="258">
        <v>0</v>
      </c>
      <c r="F161" s="258">
        <v>0</v>
      </c>
      <c r="G161" s="258">
        <v>0</v>
      </c>
      <c r="H161" s="258">
        <v>0</v>
      </c>
      <c r="I161">
        <v>20</v>
      </c>
      <c r="K161" t="str">
        <f t="shared" si="4"/>
        <v>whm 352T353 X waste heat measure 6</v>
      </c>
    </row>
    <row r="162" spans="1:11" x14ac:dyDescent="0.35">
      <c r="A162" t="s">
        <v>831</v>
      </c>
      <c r="B162" t="s">
        <v>765</v>
      </c>
      <c r="C162" t="s">
        <v>1097</v>
      </c>
      <c r="D162" t="s">
        <v>1071</v>
      </c>
      <c r="E162" s="258">
        <v>0</v>
      </c>
      <c r="F162" s="258">
        <v>0</v>
      </c>
      <c r="G162" s="258">
        <v>0</v>
      </c>
      <c r="H162" s="258">
        <v>0</v>
      </c>
      <c r="I162">
        <v>20</v>
      </c>
      <c r="K162" t="str">
        <f t="shared" ref="K162:K176" si="5">"whm "&amp;B162&amp;" X "&amp;C162</f>
        <v>whm 352T353 X waste heat measure 7</v>
      </c>
    </row>
    <row r="163" spans="1:11" x14ac:dyDescent="0.35">
      <c r="A163" t="s">
        <v>832</v>
      </c>
      <c r="B163" t="s">
        <v>766</v>
      </c>
      <c r="C163" t="s">
        <v>1089</v>
      </c>
      <c r="D163" t="s">
        <v>1090</v>
      </c>
      <c r="E163" s="258">
        <f>'fuel-whr'!CW27</f>
        <v>0</v>
      </c>
      <c r="F163" s="258">
        <v>0</v>
      </c>
      <c r="G163" s="258">
        <f>(summary!$C$10/28.8/0.947817)/1000000</f>
        <v>1.0074319315976723E-5</v>
      </c>
      <c r="H163" s="258">
        <f>(summary!$C$10*0.02/28.8/0.947817)/1000000</f>
        <v>2.0148638631953448E-7</v>
      </c>
      <c r="I163">
        <v>20</v>
      </c>
      <c r="J163" t="s">
        <v>1091</v>
      </c>
      <c r="K163" t="str">
        <f t="shared" si="5"/>
        <v>whm 36T39 X waste heat measure 1</v>
      </c>
    </row>
    <row r="164" spans="1:11" x14ac:dyDescent="0.35">
      <c r="A164" t="s">
        <v>832</v>
      </c>
      <c r="B164" t="s">
        <v>766</v>
      </c>
      <c r="C164" t="s">
        <v>1092</v>
      </c>
      <c r="D164" t="s">
        <v>1071</v>
      </c>
      <c r="E164" s="258">
        <v>0</v>
      </c>
      <c r="F164" s="258">
        <v>0</v>
      </c>
      <c r="G164" s="258">
        <v>0</v>
      </c>
      <c r="H164" s="258">
        <v>0</v>
      </c>
      <c r="I164">
        <v>20</v>
      </c>
      <c r="K164" t="str">
        <f t="shared" si="5"/>
        <v>whm 36T39 X waste heat measure 2</v>
      </c>
    </row>
    <row r="165" spans="1:11" x14ac:dyDescent="0.35">
      <c r="A165" t="s">
        <v>832</v>
      </c>
      <c r="B165" t="s">
        <v>766</v>
      </c>
      <c r="C165" t="s">
        <v>1093</v>
      </c>
      <c r="D165" t="s">
        <v>1071</v>
      </c>
      <c r="E165" s="258">
        <v>0</v>
      </c>
      <c r="F165" s="258">
        <v>0</v>
      </c>
      <c r="G165" s="258">
        <v>0</v>
      </c>
      <c r="H165" s="258">
        <v>0</v>
      </c>
      <c r="I165">
        <v>20</v>
      </c>
      <c r="K165" t="str">
        <f t="shared" si="5"/>
        <v>whm 36T39 X waste heat measure 3</v>
      </c>
    </row>
    <row r="166" spans="1:11" x14ac:dyDescent="0.35">
      <c r="A166" t="s">
        <v>832</v>
      </c>
      <c r="B166" t="s">
        <v>766</v>
      </c>
      <c r="C166" t="s">
        <v>1094</v>
      </c>
      <c r="D166" t="s">
        <v>1071</v>
      </c>
      <c r="E166" s="258">
        <v>0</v>
      </c>
      <c r="F166" s="258">
        <v>0</v>
      </c>
      <c r="G166" s="258">
        <v>0</v>
      </c>
      <c r="H166" s="258">
        <v>0</v>
      </c>
      <c r="I166">
        <v>20</v>
      </c>
      <c r="K166" t="str">
        <f t="shared" si="5"/>
        <v>whm 36T39 X waste heat measure 4</v>
      </c>
    </row>
    <row r="167" spans="1:11" x14ac:dyDescent="0.35">
      <c r="A167" t="s">
        <v>832</v>
      </c>
      <c r="B167" t="s">
        <v>766</v>
      </c>
      <c r="C167" t="s">
        <v>1095</v>
      </c>
      <c r="D167" t="s">
        <v>1071</v>
      </c>
      <c r="E167" s="258">
        <v>0</v>
      </c>
      <c r="F167" s="258">
        <v>0</v>
      </c>
      <c r="G167" s="258">
        <v>0</v>
      </c>
      <c r="H167" s="258">
        <v>0</v>
      </c>
      <c r="I167">
        <v>20</v>
      </c>
      <c r="K167" t="str">
        <f t="shared" si="5"/>
        <v>whm 36T39 X waste heat measure 5</v>
      </c>
    </row>
    <row r="168" spans="1:11" x14ac:dyDescent="0.35">
      <c r="A168" t="s">
        <v>832</v>
      </c>
      <c r="B168" t="s">
        <v>766</v>
      </c>
      <c r="C168" t="s">
        <v>1096</v>
      </c>
      <c r="D168" t="s">
        <v>1071</v>
      </c>
      <c r="E168" s="258">
        <v>0</v>
      </c>
      <c r="F168" s="258">
        <v>0</v>
      </c>
      <c r="G168" s="258">
        <v>0</v>
      </c>
      <c r="H168" s="258">
        <v>0</v>
      </c>
      <c r="I168">
        <v>20</v>
      </c>
      <c r="K168" t="str">
        <f t="shared" si="5"/>
        <v>whm 36T39 X waste heat measure 6</v>
      </c>
    </row>
    <row r="169" spans="1:11" x14ac:dyDescent="0.35">
      <c r="A169" t="s">
        <v>832</v>
      </c>
      <c r="B169" t="s">
        <v>766</v>
      </c>
      <c r="C169" t="s">
        <v>1097</v>
      </c>
      <c r="D169" t="s">
        <v>1071</v>
      </c>
      <c r="E169" s="258">
        <v>0</v>
      </c>
      <c r="F169" s="258">
        <v>0</v>
      </c>
      <c r="G169" s="258">
        <v>0</v>
      </c>
      <c r="H169" s="258">
        <v>0</v>
      </c>
      <c r="I169">
        <v>20</v>
      </c>
      <c r="K169" t="str">
        <f t="shared" si="5"/>
        <v>whm 36T39 X waste heat measure 7</v>
      </c>
    </row>
    <row r="170" spans="1:11" x14ac:dyDescent="0.35">
      <c r="A170" t="s">
        <v>685</v>
      </c>
      <c r="B170" t="s">
        <v>767</v>
      </c>
      <c r="C170" t="s">
        <v>1089</v>
      </c>
      <c r="D170" t="s">
        <v>1090</v>
      </c>
      <c r="E170" s="258">
        <f>'fuel-whr'!CW28</f>
        <v>8.023044086258925E-2</v>
      </c>
      <c r="F170" s="258">
        <v>0</v>
      </c>
      <c r="G170" s="258">
        <f>(summary!$C$10/28.8/0.947817)/1000000</f>
        <v>1.0074319315976723E-5</v>
      </c>
      <c r="H170" s="258">
        <f>(summary!$C$10*0.02/28.8/0.947817)/1000000</f>
        <v>2.0148638631953448E-7</v>
      </c>
      <c r="I170">
        <v>20</v>
      </c>
      <c r="J170" t="s">
        <v>1091</v>
      </c>
      <c r="K170" t="str">
        <f t="shared" si="5"/>
        <v>whm 41T43 X waste heat measure 1</v>
      </c>
    </row>
    <row r="171" spans="1:11" x14ac:dyDescent="0.35">
      <c r="A171" t="s">
        <v>685</v>
      </c>
      <c r="B171" t="s">
        <v>767</v>
      </c>
      <c r="C171" t="s">
        <v>1092</v>
      </c>
      <c r="D171" t="s">
        <v>1071</v>
      </c>
      <c r="E171" s="258">
        <v>0</v>
      </c>
      <c r="F171" s="258">
        <v>0</v>
      </c>
      <c r="G171" s="258">
        <v>0</v>
      </c>
      <c r="H171" s="258">
        <v>0</v>
      </c>
      <c r="I171">
        <v>20</v>
      </c>
      <c r="K171" t="str">
        <f t="shared" si="5"/>
        <v>whm 41T43 X waste heat measure 2</v>
      </c>
    </row>
    <row r="172" spans="1:11" x14ac:dyDescent="0.35">
      <c r="A172" t="s">
        <v>685</v>
      </c>
      <c r="B172" t="s">
        <v>767</v>
      </c>
      <c r="C172" t="s">
        <v>1093</v>
      </c>
      <c r="D172" t="s">
        <v>1071</v>
      </c>
      <c r="E172" s="258">
        <v>0</v>
      </c>
      <c r="F172" s="258">
        <v>0</v>
      </c>
      <c r="G172" s="258">
        <v>0</v>
      </c>
      <c r="H172" s="258">
        <v>0</v>
      </c>
      <c r="I172">
        <v>20</v>
      </c>
      <c r="K172" t="str">
        <f t="shared" si="5"/>
        <v>whm 41T43 X waste heat measure 3</v>
      </c>
    </row>
    <row r="173" spans="1:11" x14ac:dyDescent="0.35">
      <c r="A173" t="s">
        <v>685</v>
      </c>
      <c r="B173" t="s">
        <v>767</v>
      </c>
      <c r="C173" t="s">
        <v>1094</v>
      </c>
      <c r="D173" t="s">
        <v>1071</v>
      </c>
      <c r="E173" s="258">
        <v>0</v>
      </c>
      <c r="F173" s="258">
        <v>0</v>
      </c>
      <c r="G173" s="258">
        <v>0</v>
      </c>
      <c r="H173" s="258">
        <v>0</v>
      </c>
      <c r="I173">
        <v>20</v>
      </c>
      <c r="K173" t="str">
        <f t="shared" si="5"/>
        <v>whm 41T43 X waste heat measure 4</v>
      </c>
    </row>
    <row r="174" spans="1:11" x14ac:dyDescent="0.35">
      <c r="A174" t="s">
        <v>685</v>
      </c>
      <c r="B174" t="s">
        <v>767</v>
      </c>
      <c r="C174" t="s">
        <v>1095</v>
      </c>
      <c r="D174" t="s">
        <v>1071</v>
      </c>
      <c r="E174" s="258">
        <v>0</v>
      </c>
      <c r="F174" s="258">
        <v>0</v>
      </c>
      <c r="G174" s="258">
        <v>0</v>
      </c>
      <c r="H174" s="258">
        <v>0</v>
      </c>
      <c r="I174">
        <v>20</v>
      </c>
      <c r="K174" t="str">
        <f t="shared" si="5"/>
        <v>whm 41T43 X waste heat measure 5</v>
      </c>
    </row>
    <row r="175" spans="1:11" x14ac:dyDescent="0.35">
      <c r="A175" t="s">
        <v>685</v>
      </c>
      <c r="B175" t="s">
        <v>767</v>
      </c>
      <c r="C175" t="s">
        <v>1096</v>
      </c>
      <c r="D175" t="s">
        <v>1071</v>
      </c>
      <c r="E175" s="258">
        <v>0</v>
      </c>
      <c r="F175" s="258">
        <v>0</v>
      </c>
      <c r="G175" s="258">
        <v>0</v>
      </c>
      <c r="H175" s="258">
        <v>0</v>
      </c>
      <c r="I175">
        <v>20</v>
      </c>
      <c r="K175" t="str">
        <f t="shared" si="5"/>
        <v>whm 41T43 X waste heat measure 6</v>
      </c>
    </row>
    <row r="176" spans="1:11" x14ac:dyDescent="0.35">
      <c r="A176" t="s">
        <v>685</v>
      </c>
      <c r="B176" t="s">
        <v>767</v>
      </c>
      <c r="C176" t="s">
        <v>1097</v>
      </c>
      <c r="D176" t="s">
        <v>1071</v>
      </c>
      <c r="E176" s="258">
        <v>0</v>
      </c>
      <c r="F176" s="258">
        <v>0</v>
      </c>
      <c r="G176" s="258">
        <v>0</v>
      </c>
      <c r="H176" s="258">
        <v>0</v>
      </c>
      <c r="I176">
        <v>20</v>
      </c>
      <c r="K176" t="str">
        <f t="shared" si="5"/>
        <v>whm 41T43 X waste heat measure 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8"/>
  <sheetViews>
    <sheetView workbookViewId="0">
      <selection activeCell="F16" sqref="F16"/>
    </sheetView>
  </sheetViews>
  <sheetFormatPr defaultRowHeight="14.5" x14ac:dyDescent="0.35"/>
  <sheetData>
    <row r="1" spans="1:1" x14ac:dyDescent="0.35">
      <c r="A1" t="s">
        <v>1101</v>
      </c>
    </row>
    <row r="2" spans="1:1" x14ac:dyDescent="0.35">
      <c r="A2" t="s">
        <v>1089</v>
      </c>
    </row>
    <row r="3" spans="1:1" x14ac:dyDescent="0.35">
      <c r="A3" t="s">
        <v>1092</v>
      </c>
    </row>
    <row r="4" spans="1:1" x14ac:dyDescent="0.35">
      <c r="A4" t="s">
        <v>1093</v>
      </c>
    </row>
    <row r="5" spans="1:1" x14ac:dyDescent="0.35">
      <c r="A5" t="s">
        <v>1094</v>
      </c>
    </row>
    <row r="6" spans="1:1" x14ac:dyDescent="0.35">
      <c r="A6" t="s">
        <v>1095</v>
      </c>
    </row>
    <row r="7" spans="1:1" x14ac:dyDescent="0.35">
      <c r="A7" t="s">
        <v>1096</v>
      </c>
    </row>
    <row r="8" spans="1:1" x14ac:dyDescent="0.35">
      <c r="A8" t="s">
        <v>1097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18"/>
  <sheetViews>
    <sheetView tabSelected="1" workbookViewId="0">
      <selection activeCell="G20" sqref="G20"/>
    </sheetView>
  </sheetViews>
  <sheetFormatPr defaultRowHeight="14.5" x14ac:dyDescent="0.35"/>
  <sheetData>
    <row r="1" spans="1:1" x14ac:dyDescent="0.35">
      <c r="A1" t="s">
        <v>1102</v>
      </c>
    </row>
    <row r="2" spans="1:1" x14ac:dyDescent="0.35">
      <c r="A2" t="s">
        <v>1070</v>
      </c>
    </row>
    <row r="3" spans="1:1" x14ac:dyDescent="0.35">
      <c r="A3" t="s">
        <v>1072</v>
      </c>
    </row>
    <row r="4" spans="1:1" x14ac:dyDescent="0.35">
      <c r="A4" t="s">
        <v>1073</v>
      </c>
    </row>
    <row r="5" spans="1:1" x14ac:dyDescent="0.35">
      <c r="A5" t="s">
        <v>1074</v>
      </c>
    </row>
    <row r="6" spans="1:1" x14ac:dyDescent="0.35">
      <c r="A6" t="s">
        <v>1075</v>
      </c>
    </row>
    <row r="7" spans="1:1" x14ac:dyDescent="0.35">
      <c r="A7" t="s">
        <v>1076</v>
      </c>
    </row>
    <row r="8" spans="1:1" x14ac:dyDescent="0.35">
      <c r="A8" t="s">
        <v>1077</v>
      </c>
    </row>
    <row r="9" spans="1:1" x14ac:dyDescent="0.35">
      <c r="A9" t="s">
        <v>1078</v>
      </c>
    </row>
    <row r="10" spans="1:1" x14ac:dyDescent="0.35">
      <c r="A10" t="s">
        <v>1079</v>
      </c>
    </row>
    <row r="11" spans="1:1" x14ac:dyDescent="0.35">
      <c r="A11" t="s">
        <v>1080</v>
      </c>
    </row>
    <row r="12" spans="1:1" x14ac:dyDescent="0.35">
      <c r="A12" t="s">
        <v>1081</v>
      </c>
    </row>
    <row r="13" spans="1:1" x14ac:dyDescent="0.35">
      <c r="A13" t="s">
        <v>1082</v>
      </c>
    </row>
    <row r="14" spans="1:1" x14ac:dyDescent="0.35">
      <c r="A14" t="s">
        <v>1083</v>
      </c>
    </row>
    <row r="15" spans="1:1" x14ac:dyDescent="0.35">
      <c r="A15" t="s">
        <v>1084</v>
      </c>
    </row>
    <row r="16" spans="1:1" x14ac:dyDescent="0.35">
      <c r="A16" t="s">
        <v>1085</v>
      </c>
    </row>
    <row r="17" spans="1:1" x14ac:dyDescent="0.35">
      <c r="A17" t="s">
        <v>1086</v>
      </c>
    </row>
    <row r="18" spans="1:1" x14ac:dyDescent="0.35">
      <c r="A18" t="s">
        <v>1087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Data</vt:lpstr>
      <vt:lpstr>cpi</vt:lpstr>
      <vt:lpstr>summary</vt:lpstr>
      <vt:lpstr>Kermeli Data</vt:lpstr>
      <vt:lpstr>Kermeli SEC</vt:lpstr>
      <vt:lpstr>product map</vt:lpstr>
      <vt:lpstr>energy base (MECS)</vt:lpstr>
      <vt:lpstr>EU Data</vt:lpstr>
      <vt:lpstr>economics</vt:lpstr>
      <vt:lpstr>fuel-whr</vt:lpstr>
      <vt:lpstr>fuel-process</vt:lpstr>
      <vt:lpstr>elec-whr</vt:lpstr>
      <vt:lpstr>elec-process</vt:lpstr>
      <vt:lpstr>validation</vt:lpstr>
      <vt:lpstr>dist engine</vt:lpstr>
      <vt:lpstr>reconciliation</vt:lpstr>
      <vt:lpstr>heat share (src)</vt:lpstr>
      <vt:lpstr>BCoISC-WACCbI</vt:lpstr>
      <vt:lpstr>WHRPbI</vt:lpstr>
      <vt:lpstr>indst heat consumption</vt:lpstr>
      <vt:lpstr>src review</vt:lpstr>
      <vt:lpstr>PEaWHRP-PMD</vt:lpstr>
      <vt:lpstr>PEaWHRP-WMD</vt:lpstr>
      <vt:lpstr>PEaWHRP-WM</vt:lpstr>
      <vt:lpstr>PEaWHRP-PM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2026-07-31T18:21:57Z</dcterms:modified>
</cp:coreProperties>
</file>